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15d10aab34be5f/LinaM/Alsum/Comercial/"/>
    </mc:Choice>
  </mc:AlternateContent>
  <xr:revisionPtr revIDLastSave="10" documentId="8_{D1217A4E-E77D-4C8C-8778-EE7CE92C8D1A}" xr6:coauthVersionLast="47" xr6:coauthVersionMax="47" xr10:uidLastSave="{CBF8558F-4FC5-4674-866C-750BDCA60B21}"/>
  <bookViews>
    <workbookView xWindow="-120" yWindow="-120" windowWidth="20730" windowHeight="11040" xr2:uid="{FD3E74C0-B0D8-4E2C-B432-50D13120974C}"/>
  </bookViews>
  <sheets>
    <sheet name="Afiliados" sheetId="1" r:id="rId1"/>
  </sheets>
  <definedNames>
    <definedName name="_xlnm._FilterDatabase" localSheetId="0" hidden="1">Afiliados!$A$1:$J$19979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85" i="1" l="1"/>
  <c r="G18765" i="1"/>
  <c r="G18552" i="1"/>
  <c r="G17500" i="1"/>
  <c r="G3381" i="1"/>
  <c r="G13670" i="1"/>
  <c r="G12346" i="1"/>
  <c r="G3378" i="1"/>
  <c r="G5191" i="1"/>
  <c r="G2901" i="1"/>
  <c r="G1698" i="1"/>
  <c r="G689" i="1"/>
  <c r="G3373" i="1"/>
  <c r="G18764" i="1"/>
  <c r="G18551" i="1"/>
  <c r="G17499" i="1"/>
  <c r="G3369" i="1"/>
  <c r="G13668" i="1"/>
  <c r="G12345" i="1"/>
  <c r="G3366" i="1"/>
  <c r="G7613" i="1"/>
  <c r="G5190" i="1"/>
  <c r="G3007" i="1"/>
  <c r="G2900" i="1"/>
  <c r="G3361" i="1"/>
  <c r="G688" i="1"/>
  <c r="G3359" i="1"/>
  <c r="G19928" i="1"/>
  <c r="G18763" i="1"/>
  <c r="G18550" i="1"/>
  <c r="G12344" i="1"/>
  <c r="G3354" i="1"/>
  <c r="G5185" i="1"/>
  <c r="G3006" i="1"/>
  <c r="G3351" i="1"/>
  <c r="G687" i="1"/>
  <c r="G3349" i="1"/>
  <c r="G19927" i="1"/>
  <c r="G18762" i="1"/>
  <c r="G18549" i="1"/>
  <c r="G12343" i="1"/>
  <c r="G3344" i="1"/>
  <c r="G5184" i="1"/>
  <c r="G3005" i="1"/>
  <c r="G686" i="1"/>
  <c r="G18761" i="1"/>
  <c r="G18548" i="1"/>
  <c r="G3338" i="1"/>
  <c r="G17958" i="1"/>
  <c r="G12342" i="1"/>
  <c r="G8881" i="1"/>
  <c r="G9262" i="1"/>
  <c r="G3333" i="1"/>
  <c r="G7503" i="1"/>
  <c r="G5183" i="1"/>
  <c r="G3004" i="1"/>
  <c r="G1179" i="1"/>
  <c r="G685" i="1"/>
  <c r="G19926" i="1"/>
  <c r="G18759" i="1"/>
  <c r="G18547" i="1"/>
  <c r="G17498" i="1"/>
  <c r="G3323" i="1"/>
  <c r="G17957" i="1"/>
  <c r="G12341" i="1"/>
  <c r="G8880" i="1"/>
  <c r="G3319" i="1"/>
  <c r="G7612" i="1"/>
  <c r="G7502" i="1"/>
  <c r="G5182" i="1"/>
  <c r="G3003" i="1"/>
  <c r="G1178" i="1"/>
  <c r="G682" i="1"/>
  <c r="G3312" i="1"/>
  <c r="G19925" i="1"/>
  <c r="G18758" i="1"/>
  <c r="G18546" i="1"/>
  <c r="G17497" i="1"/>
  <c r="G3307" i="1"/>
  <c r="G17956" i="1"/>
  <c r="G15275" i="1"/>
  <c r="G13665" i="1"/>
  <c r="G12340" i="1"/>
  <c r="G9749" i="1"/>
  <c r="G8879" i="1"/>
  <c r="G9261" i="1"/>
  <c r="G8355" i="1"/>
  <c r="G3298" i="1"/>
  <c r="G7611" i="1"/>
  <c r="G7501" i="1"/>
  <c r="G5181" i="1"/>
  <c r="G3860" i="1"/>
  <c r="G3002" i="1"/>
  <c r="G2899" i="1"/>
  <c r="G3291" i="1"/>
  <c r="G1177" i="1"/>
  <c r="G681" i="1"/>
  <c r="G19924" i="1"/>
  <c r="G18757" i="1"/>
  <c r="G18545" i="1"/>
  <c r="G17496" i="1"/>
  <c r="G3284" i="1"/>
  <c r="G17955" i="1"/>
  <c r="G15274" i="1"/>
  <c r="G13661" i="1"/>
  <c r="G12339" i="1"/>
  <c r="G9748" i="1"/>
  <c r="G8877" i="1"/>
  <c r="G9260" i="1"/>
  <c r="G3276" i="1"/>
  <c r="G7610" i="1"/>
  <c r="G7500" i="1"/>
  <c r="G5180" i="1"/>
  <c r="G3859" i="1"/>
  <c r="G3001" i="1"/>
  <c r="G3270" i="1"/>
  <c r="G1176" i="1"/>
  <c r="G680" i="1"/>
  <c r="G3267" i="1"/>
  <c r="G3266" i="1"/>
  <c r="G19923" i="1"/>
  <c r="G18756" i="1"/>
  <c r="G18542" i="1"/>
  <c r="G17495" i="1"/>
  <c r="G3261" i="1"/>
  <c r="G17954" i="1"/>
  <c r="G15273" i="1"/>
  <c r="G13660" i="1"/>
  <c r="G12338" i="1"/>
  <c r="G9747" i="1"/>
  <c r="G8876" i="1"/>
  <c r="G9259" i="1"/>
  <c r="G8354" i="1"/>
  <c r="G3252" i="1"/>
  <c r="G7609" i="1"/>
  <c r="G7499" i="1"/>
  <c r="G5179" i="1"/>
  <c r="G3858" i="1"/>
  <c r="G3000" i="1"/>
  <c r="G2898" i="1"/>
  <c r="G3245" i="1"/>
  <c r="G1438" i="1"/>
  <c r="G1175" i="1"/>
  <c r="G679" i="1"/>
  <c r="G19922" i="1"/>
  <c r="G18755" i="1"/>
  <c r="G18541" i="1"/>
  <c r="G17494" i="1"/>
  <c r="G3237" i="1"/>
  <c r="G17953" i="1"/>
  <c r="G15272" i="1"/>
  <c r="G13659" i="1"/>
  <c r="G12337" i="1"/>
  <c r="G9746" i="1"/>
  <c r="G8875" i="1"/>
  <c r="G9258" i="1"/>
  <c r="G3229" i="1"/>
  <c r="G7608" i="1"/>
  <c r="G7498" i="1"/>
  <c r="G5178" i="1"/>
  <c r="G3857" i="1"/>
  <c r="G2999" i="1"/>
  <c r="G3223" i="1"/>
  <c r="G1174" i="1"/>
  <c r="G678" i="1"/>
  <c r="G19921" i="1"/>
  <c r="G18754" i="1"/>
  <c r="G18540" i="1"/>
  <c r="G3217" i="1"/>
  <c r="G17950" i="1"/>
  <c r="G15271" i="1"/>
  <c r="G12336" i="1"/>
  <c r="G8874" i="1"/>
  <c r="G8353" i="1"/>
  <c r="G3211" i="1"/>
  <c r="G7607" i="1"/>
  <c r="G5177" i="1"/>
  <c r="G3855" i="1"/>
  <c r="G2998" i="1"/>
  <c r="G2897" i="1"/>
  <c r="G1173" i="1"/>
  <c r="G18753" i="1"/>
  <c r="G18539" i="1"/>
  <c r="G3202" i="1"/>
  <c r="G17949" i="1"/>
  <c r="G15270" i="1"/>
  <c r="G13658" i="1"/>
  <c r="G12335" i="1"/>
  <c r="G8873" i="1"/>
  <c r="G9253" i="1"/>
  <c r="G3195" i="1"/>
  <c r="G7606" i="1"/>
  <c r="G5176" i="1"/>
  <c r="G3854" i="1"/>
  <c r="G2997" i="1"/>
  <c r="G1172" i="1"/>
  <c r="G18538" i="1"/>
  <c r="G3188" i="1"/>
  <c r="G12334" i="1"/>
  <c r="G7497" i="1"/>
  <c r="G5175" i="1"/>
  <c r="G1171" i="1"/>
  <c r="G677" i="1"/>
  <c r="G18752" i="1"/>
  <c r="G18537" i="1"/>
  <c r="G17493" i="1"/>
  <c r="G3179" i="1"/>
  <c r="G12333" i="1"/>
  <c r="G7496" i="1"/>
  <c r="G3176" i="1"/>
  <c r="G1168" i="1"/>
  <c r="G19920" i="1"/>
  <c r="G18750" i="1"/>
  <c r="G18536" i="1"/>
  <c r="G17492" i="1"/>
  <c r="G3170" i="1"/>
  <c r="G17948" i="1"/>
  <c r="G15269" i="1"/>
  <c r="G13657" i="1"/>
  <c r="G12332" i="1"/>
  <c r="G9745" i="1"/>
  <c r="G8872" i="1"/>
  <c r="G3163" i="1"/>
  <c r="G5174" i="1"/>
  <c r="G3853" i="1"/>
  <c r="G2996" i="1"/>
  <c r="G3159" i="1"/>
  <c r="G1167" i="1"/>
  <c r="G19919" i="1"/>
  <c r="G18749" i="1"/>
  <c r="G18535" i="1"/>
  <c r="G17491" i="1"/>
  <c r="G3153" i="1"/>
  <c r="G17947" i="1"/>
  <c r="G15268" i="1"/>
  <c r="G13655" i="1"/>
  <c r="G12331" i="1"/>
  <c r="G8871" i="1"/>
  <c r="G3147" i="1"/>
  <c r="G5173" i="1"/>
  <c r="G3852" i="1"/>
  <c r="G2995" i="1"/>
  <c r="G3143" i="1"/>
  <c r="G1166" i="1"/>
  <c r="G3141" i="1"/>
  <c r="G19918" i="1"/>
  <c r="G18748" i="1"/>
  <c r="G18534" i="1"/>
  <c r="G3137" i="1"/>
  <c r="G13654" i="1"/>
  <c r="G12330" i="1"/>
  <c r="G8352" i="1"/>
  <c r="G3133" i="1"/>
  <c r="G7495" i="1"/>
  <c r="G15591" i="1"/>
  <c r="G5172" i="1"/>
  <c r="G4352" i="1"/>
  <c r="G2994" i="1"/>
  <c r="G2896" i="1"/>
  <c r="G3126" i="1"/>
  <c r="G1437" i="1"/>
  <c r="G676" i="1"/>
  <c r="G19917" i="1"/>
  <c r="G18747" i="1"/>
  <c r="G18533" i="1"/>
  <c r="G3120" i="1"/>
  <c r="G12329" i="1"/>
  <c r="G3118" i="1"/>
  <c r="G7494" i="1"/>
  <c r="G5171" i="1"/>
  <c r="G2993" i="1"/>
  <c r="G2895" i="1"/>
  <c r="G3113" i="1"/>
  <c r="G675" i="1"/>
  <c r="G3111" i="1"/>
  <c r="G3110" i="1"/>
  <c r="G19916" i="1"/>
  <c r="G19201" i="1"/>
  <c r="G18746" i="1"/>
  <c r="G18532" i="1"/>
  <c r="G17865" i="1"/>
  <c r="G17490" i="1"/>
  <c r="G3103" i="1"/>
  <c r="G17946" i="1"/>
  <c r="G15267" i="1"/>
  <c r="G13653" i="1"/>
  <c r="G12328" i="1"/>
  <c r="G10589" i="1"/>
  <c r="G10598" i="1"/>
  <c r="G9744" i="1"/>
  <c r="G8868" i="1"/>
  <c r="G9252" i="1"/>
  <c r="G8351" i="1"/>
  <c r="G3092" i="1"/>
  <c r="G7605" i="1"/>
  <c r="G7493" i="1"/>
  <c r="G15590" i="1"/>
  <c r="G1360" i="1"/>
  <c r="G5170" i="1"/>
  <c r="G3851" i="1"/>
  <c r="G2992" i="1"/>
  <c r="G3084" i="1"/>
  <c r="G1436" i="1"/>
  <c r="G1165" i="1"/>
  <c r="G674" i="1"/>
  <c r="G3080" i="1"/>
  <c r="G19915" i="1"/>
  <c r="G18745" i="1"/>
  <c r="G18531" i="1"/>
  <c r="G17489" i="1"/>
  <c r="G3075" i="1"/>
  <c r="G17945" i="1"/>
  <c r="G15266" i="1"/>
  <c r="G13652" i="1"/>
  <c r="G12327" i="1"/>
  <c r="G9740" i="1"/>
  <c r="G8867" i="1"/>
  <c r="G9251" i="1"/>
  <c r="G3067" i="1"/>
  <c r="G7604" i="1"/>
  <c r="G7492" i="1"/>
  <c r="G5169" i="1"/>
  <c r="G3849" i="1"/>
  <c r="G2991" i="1"/>
  <c r="G1697" i="1"/>
  <c r="G3060" i="1"/>
  <c r="G1164" i="1"/>
  <c r="G672" i="1"/>
  <c r="G3057" i="1"/>
  <c r="G3056" i="1"/>
  <c r="G19914" i="1"/>
  <c r="G18744" i="1"/>
  <c r="G18530" i="1"/>
  <c r="G17488" i="1"/>
  <c r="G3051" i="1"/>
  <c r="G17944" i="1"/>
  <c r="G15265" i="1"/>
  <c r="G13651" i="1"/>
  <c r="G12326" i="1"/>
  <c r="G10588" i="1"/>
  <c r="G9739" i="1"/>
  <c r="G8866" i="1"/>
  <c r="G9250" i="1"/>
  <c r="G8350" i="1"/>
  <c r="G3041" i="1"/>
  <c r="G7603" i="1"/>
  <c r="G7491" i="1"/>
  <c r="G1359" i="1"/>
  <c r="G5168" i="1"/>
  <c r="G4351" i="1"/>
  <c r="G3847" i="1"/>
  <c r="G2990" i="1"/>
  <c r="G2894" i="1"/>
  <c r="G3032" i="1"/>
  <c r="G1435" i="1"/>
  <c r="G1163" i="1"/>
  <c r="G671" i="1"/>
  <c r="G3028" i="1"/>
  <c r="G19913" i="1"/>
  <c r="G18742" i="1"/>
  <c r="G18529" i="1"/>
  <c r="G17487" i="1"/>
  <c r="G3023" i="1"/>
  <c r="G17941" i="1"/>
  <c r="G15264" i="1"/>
  <c r="G13649" i="1"/>
  <c r="G12325" i="1"/>
  <c r="G9738" i="1"/>
  <c r="G8865" i="1"/>
  <c r="G9249" i="1"/>
  <c r="G3015" i="1"/>
  <c r="G7602" i="1"/>
  <c r="G7490" i="1"/>
  <c r="G5167" i="1"/>
  <c r="G3846" i="1"/>
  <c r="G2989" i="1"/>
  <c r="G1696" i="1"/>
  <c r="G3008" i="1"/>
  <c r="G1162" i="1"/>
  <c r="G670" i="1"/>
  <c r="G7677" i="1" l="1"/>
  <c r="G14351" i="1"/>
  <c r="G16585" i="1"/>
  <c r="G16562" i="1"/>
  <c r="G14839" i="1"/>
  <c r="G2446" i="1"/>
  <c r="G13098" i="1"/>
  <c r="G16177" i="1"/>
  <c r="G2220" i="1"/>
  <c r="G11054" i="1"/>
  <c r="G4824" i="1"/>
  <c r="G10606" i="1"/>
  <c r="G2463" i="1"/>
  <c r="G17198" i="1"/>
  <c r="G7314" i="1"/>
  <c r="G17305" i="1"/>
  <c r="G4873" i="1"/>
  <c r="G7871" i="1"/>
  <c r="G2394" i="1"/>
  <c r="G1541" i="1"/>
  <c r="G14977" i="1"/>
  <c r="G10942" i="1"/>
  <c r="G2645" i="1"/>
  <c r="G7231" i="1"/>
  <c r="G10832" i="1"/>
  <c r="G16875" i="1"/>
  <c r="G17083" i="1"/>
  <c r="G11184" i="1"/>
  <c r="G11369" i="1"/>
  <c r="G7073" i="1"/>
  <c r="G7676" i="1"/>
  <c r="G14350" i="1"/>
  <c r="G16584" i="1"/>
  <c r="G16532" i="1"/>
  <c r="G14838" i="1"/>
  <c r="G2445" i="1"/>
  <c r="G13097" i="1"/>
  <c r="G16176" i="1"/>
  <c r="G2217" i="1"/>
  <c r="G11052" i="1"/>
  <c r="G4823" i="1"/>
  <c r="G19241" i="1"/>
  <c r="G10605" i="1"/>
  <c r="G2462" i="1"/>
  <c r="G17197" i="1"/>
  <c r="G7313" i="1"/>
  <c r="G17304" i="1"/>
  <c r="G4872" i="1"/>
  <c r="G7870" i="1"/>
  <c r="G2390" i="1"/>
  <c r="G1540" i="1"/>
  <c r="G14976" i="1"/>
  <c r="G10941" i="1"/>
  <c r="G2644" i="1"/>
  <c r="G7230" i="1"/>
  <c r="G10830" i="1"/>
  <c r="G16874" i="1"/>
  <c r="G17082" i="1"/>
  <c r="G11183" i="1"/>
  <c r="G11368" i="1"/>
  <c r="G7072" i="1"/>
  <c r="G6653" i="1"/>
  <c r="G6023" i="1"/>
  <c r="G13646" i="1"/>
  <c r="G13991" i="1"/>
  <c r="G8085" i="1"/>
  <c r="G462" i="1"/>
  <c r="G2017" i="1"/>
  <c r="G1913" i="1"/>
  <c r="G2685" i="1"/>
  <c r="G14485" i="1"/>
  <c r="G6513" i="1"/>
  <c r="G6911" i="1"/>
  <c r="G18113" i="1"/>
  <c r="G15115" i="1"/>
  <c r="G8161" i="1"/>
  <c r="G18110" i="1"/>
  <c r="G18355" i="1"/>
  <c r="G10757" i="1"/>
  <c r="G13229" i="1"/>
  <c r="G18106" i="1"/>
  <c r="G16326" i="1"/>
  <c r="G19351" i="1"/>
  <c r="G6652" i="1"/>
  <c r="G6024" i="1"/>
  <c r="G13645" i="1"/>
  <c r="G13990" i="1"/>
  <c r="G461" i="1"/>
  <c r="G2016" i="1"/>
  <c r="G1912" i="1"/>
  <c r="G10985" i="1"/>
  <c r="G2684" i="1"/>
  <c r="G14484" i="1"/>
  <c r="G15015" i="1"/>
  <c r="G6512" i="1"/>
  <c r="G6910" i="1"/>
  <c r="G18090" i="1"/>
  <c r="G15114" i="1"/>
  <c r="G8160" i="1"/>
  <c r="G18087" i="1"/>
  <c r="G18354" i="1"/>
  <c r="G10756" i="1"/>
  <c r="G13228" i="1"/>
  <c r="G18083" i="1"/>
  <c r="G16325" i="1"/>
  <c r="G19350" i="1"/>
  <c r="G12882" i="1"/>
  <c r="G620" i="1"/>
  <c r="G7690" i="1"/>
  <c r="G3441" i="1"/>
  <c r="G2553" i="1"/>
  <c r="G10743" i="1"/>
  <c r="G6802" i="1"/>
  <c r="G17317" i="1"/>
  <c r="G12881" i="1"/>
  <c r="G2488" i="1"/>
  <c r="G619" i="1"/>
  <c r="G3440" i="1"/>
  <c r="G2552" i="1"/>
  <c r="G6801" i="1"/>
  <c r="G17316" i="1"/>
  <c r="G12880" i="1"/>
  <c r="G2487" i="1"/>
  <c r="G15759" i="1"/>
  <c r="G618" i="1"/>
  <c r="G2551" i="1"/>
  <c r="G6800" i="1"/>
  <c r="G2700" i="1"/>
  <c r="G17315" i="1"/>
  <c r="G12879" i="1"/>
  <c r="G2486" i="1"/>
  <c r="G617" i="1"/>
  <c r="G7689" i="1"/>
  <c r="G3438" i="1"/>
  <c r="G2550" i="1"/>
  <c r="G10742" i="1"/>
  <c r="G6799" i="1"/>
  <c r="G2699" i="1"/>
  <c r="G17314" i="1"/>
  <c r="G12878" i="1"/>
  <c r="G2481" i="1"/>
  <c r="G15758" i="1"/>
  <c r="G616" i="1"/>
  <c r="G7688" i="1"/>
  <c r="G3437" i="1"/>
  <c r="G2549" i="1"/>
  <c r="G10741" i="1"/>
  <c r="G6798" i="1"/>
  <c r="G2698" i="1"/>
  <c r="G17313" i="1"/>
  <c r="G12877" i="1"/>
  <c r="G2480" i="1"/>
  <c r="G15757" i="1"/>
  <c r="G615" i="1"/>
  <c r="G18390" i="1"/>
  <c r="G17069" i="1"/>
  <c r="G17037" i="1"/>
  <c r="G13278" i="1"/>
  <c r="G9201" i="1"/>
  <c r="G18693" i="1"/>
  <c r="G4072" i="1"/>
  <c r="G18389" i="1"/>
  <c r="G17068" i="1"/>
  <c r="G17036" i="1"/>
  <c r="G13277" i="1"/>
  <c r="G9200" i="1"/>
  <c r="G18686" i="1"/>
  <c r="G4071" i="1"/>
  <c r="G3664" i="1"/>
  <c r="G16362" i="1" l="1"/>
  <c r="G17774" i="1"/>
  <c r="G13149" i="1"/>
  <c r="G12089" i="1"/>
  <c r="G11231" i="1"/>
  <c r="G16361" i="1"/>
  <c r="G17769" i="1"/>
  <c r="G13148" i="1"/>
  <c r="G12088" i="1"/>
  <c r="G11230" i="1"/>
  <c r="G5791" i="1"/>
  <c r="G16427" i="1"/>
  <c r="G17763" i="1"/>
  <c r="G13146" i="1"/>
  <c r="G12087" i="1"/>
  <c r="G11229" i="1"/>
  <c r="G16426" i="1"/>
  <c r="G17758" i="1"/>
  <c r="G13145" i="1"/>
  <c r="G12086" i="1"/>
  <c r="G11228" i="1"/>
  <c r="G5790" i="1"/>
  <c r="G7792" i="1"/>
  <c r="G14526" i="1"/>
  <c r="G13910" i="1"/>
  <c r="G13048" i="1"/>
  <c r="G10267" i="1"/>
  <c r="G15506" i="1"/>
  <c r="G1807" i="1"/>
  <c r="G1303" i="1"/>
  <c r="G383" i="1"/>
  <c r="G18293" i="1"/>
  <c r="G7791" i="1"/>
  <c r="G14525" i="1"/>
  <c r="G5773" i="1"/>
  <c r="G15498" i="1"/>
  <c r="G1806" i="1"/>
  <c r="G18292" i="1"/>
  <c r="G17324" i="1"/>
  <c r="G14524" i="1"/>
  <c r="G13047" i="1"/>
  <c r="G8304" i="1"/>
  <c r="G10266" i="1"/>
  <c r="G3495" i="1"/>
  <c r="G15489" i="1"/>
  <c r="G1805" i="1"/>
  <c r="G1302" i="1"/>
  <c r="G382" i="1"/>
  <c r="G18291" i="1"/>
  <c r="G7790" i="1"/>
  <c r="G14523" i="1"/>
  <c r="G13909" i="1"/>
  <c r="G13046" i="1"/>
  <c r="G8303" i="1"/>
  <c r="G10265" i="1"/>
  <c r="G3494" i="1"/>
  <c r="G15477" i="1"/>
  <c r="G1804" i="1"/>
  <c r="G1301" i="1"/>
  <c r="G381" i="1"/>
  <c r="G18290" i="1"/>
  <c r="G14522" i="1"/>
  <c r="G8302" i="1"/>
  <c r="G5772" i="1"/>
  <c r="G15469" i="1"/>
  <c r="G1803" i="1"/>
  <c r="G379" i="1"/>
  <c r="G18289" i="1"/>
  <c r="G7789" i="1"/>
  <c r="G14521" i="1"/>
  <c r="G13908" i="1"/>
  <c r="G13045" i="1"/>
  <c r="G8301" i="1"/>
  <c r="G10264" i="1"/>
  <c r="G3492" i="1"/>
  <c r="G15458" i="1"/>
  <c r="G1802" i="1"/>
  <c r="G1300" i="1"/>
  <c r="G377" i="1"/>
  <c r="G13017" i="1"/>
  <c r="G11584" i="1"/>
  <c r="G9802" i="1"/>
  <c r="G2589" i="1"/>
  <c r="G1730" i="1"/>
  <c r="G13015" i="1"/>
  <c r="G11583" i="1"/>
  <c r="G9801" i="1"/>
  <c r="G2586" i="1"/>
  <c r="G1727" i="1"/>
  <c r="G995" i="1"/>
  <c r="G13209" i="1"/>
  <c r="G7046" i="1"/>
  <c r="G8300" i="1"/>
  <c r="G13206" i="1"/>
  <c r="G17303" i="1"/>
  <c r="G18251" i="1"/>
  <c r="G5668" i="1"/>
  <c r="G13202" i="1"/>
  <c r="G13201" i="1"/>
  <c r="G631" i="1"/>
  <c r="G7131" i="1"/>
  <c r="G19531" i="1"/>
  <c r="G505" i="1"/>
  <c r="G3633" i="1"/>
  <c r="G13195" i="1"/>
  <c r="G9632" i="1"/>
  <c r="G2788" i="1"/>
  <c r="G13192" i="1"/>
  <c r="G12926" i="1"/>
  <c r="G6621" i="1"/>
  <c r="G7989" i="1"/>
  <c r="G630" i="1"/>
  <c r="G17302" i="1"/>
  <c r="G19530" i="1"/>
  <c r="G7045" i="1"/>
  <c r="G8299" i="1"/>
  <c r="G7130" i="1"/>
  <c r="G3631" i="1"/>
  <c r="G502" i="1"/>
  <c r="G13180" i="1"/>
  <c r="G17435" i="1"/>
  <c r="G15620" i="1"/>
  <c r="G18249" i="1"/>
  <c r="G4053" i="1"/>
  <c r="G19053" i="1"/>
  <c r="G2787" i="1"/>
  <c r="G13173" i="1"/>
  <c r="G9631" i="1"/>
  <c r="G13171" i="1"/>
  <c r="G13170" i="1"/>
  <c r="G13169" i="1"/>
  <c r="G13168" i="1"/>
  <c r="G13167" i="1"/>
  <c r="G12925" i="1"/>
  <c r="G994" i="1"/>
  <c r="G5667" i="1"/>
  <c r="G3718" i="1"/>
  <c r="G993" i="1"/>
  <c r="G13161" i="1"/>
  <c r="G7044" i="1"/>
  <c r="G8298" i="1"/>
  <c r="G13158" i="1"/>
  <c r="G17301" i="1"/>
  <c r="G18248" i="1"/>
  <c r="G5666" i="1"/>
  <c r="G13154" i="1"/>
  <c r="G13153" i="1"/>
  <c r="G629" i="1"/>
  <c r="G7129" i="1"/>
  <c r="G19529" i="1"/>
  <c r="G501" i="1"/>
  <c r="G3630" i="1"/>
  <c r="G13147" i="1"/>
  <c r="G9630" i="1"/>
  <c r="G2786" i="1"/>
  <c r="G13144" i="1"/>
  <c r="G12924" i="1"/>
  <c r="G7988" i="1"/>
  <c r="G628" i="1"/>
  <c r="G17300" i="1"/>
  <c r="G19528" i="1"/>
  <c r="G7043" i="1"/>
  <c r="G8297" i="1"/>
  <c r="G7128" i="1"/>
  <c r="G3629" i="1"/>
  <c r="G500" i="1"/>
  <c r="G13133" i="1"/>
  <c r="G17434" i="1"/>
  <c r="G15619" i="1"/>
  <c r="G18247" i="1"/>
  <c r="G4052" i="1"/>
  <c r="G19052" i="1"/>
  <c r="G2785" i="1"/>
  <c r="G13126" i="1"/>
  <c r="G9629" i="1"/>
  <c r="G13124" i="1"/>
  <c r="G13123" i="1"/>
  <c r="G13122" i="1"/>
  <c r="G13121" i="1"/>
  <c r="G13120" i="1"/>
  <c r="G12923" i="1"/>
  <c r="G992" i="1"/>
  <c r="G5665" i="1"/>
  <c r="G2709" i="1"/>
  <c r="G7923" i="1"/>
  <c r="G12632" i="1"/>
  <c r="G6724" i="1"/>
  <c r="G2566" i="1"/>
  <c r="G17312" i="1"/>
  <c r="G7353" i="1"/>
  <c r="G2708" i="1"/>
  <c r="G6396" i="1"/>
  <c r="G7922" i="1"/>
  <c r="G12890" i="1"/>
  <c r="G12623" i="1"/>
  <c r="G2565" i="1"/>
  <c r="G17311" i="1"/>
  <c r="G2707" i="1"/>
  <c r="G2564" i="1"/>
  <c r="G11540" i="1"/>
  <c r="G17310" i="1"/>
  <c r="G6723" i="1"/>
  <c r="G2706" i="1"/>
  <c r="G6395" i="1"/>
  <c r="G7921" i="1"/>
  <c r="G12889" i="1"/>
  <c r="G12611" i="1"/>
  <c r="G2563" i="1"/>
  <c r="G11539" i="1"/>
  <c r="G17309" i="1"/>
  <c r="G7352" i="1"/>
  <c r="G6722" i="1"/>
  <c r="G2705" i="1"/>
  <c r="G6394" i="1"/>
  <c r="G7920" i="1"/>
  <c r="G12888" i="1"/>
  <c r="G12601" i="1"/>
  <c r="G2562" i="1"/>
  <c r="G17308" i="1"/>
  <c r="G3" i="1"/>
  <c r="G6393" i="1"/>
  <c r="G19117" i="1"/>
  <c r="G19116" i="1"/>
  <c r="G19115" i="1"/>
  <c r="G19114" i="1"/>
  <c r="G11160" i="1"/>
  <c r="G18433" i="1"/>
  <c r="G1536" i="1"/>
  <c r="G12825" i="1"/>
  <c r="G11624" i="1"/>
  <c r="G11419" i="1"/>
  <c r="G10359" i="1"/>
  <c r="G9309" i="1"/>
  <c r="G8540" i="1"/>
  <c r="G11151" i="1"/>
  <c r="G6976" i="1"/>
  <c r="G6111" i="1"/>
  <c r="G5934" i="1"/>
  <c r="G5620" i="1"/>
  <c r="G2283" i="1"/>
  <c r="G11145" i="1"/>
  <c r="G19489" i="1"/>
  <c r="G19258" i="1"/>
  <c r="G18432" i="1"/>
  <c r="G1535" i="1"/>
  <c r="G12824" i="1"/>
  <c r="G11623" i="1"/>
  <c r="G11418" i="1"/>
  <c r="G10273" i="1"/>
  <c r="G9308" i="1"/>
  <c r="G9189" i="1"/>
  <c r="G8539" i="1"/>
  <c r="G11133" i="1"/>
  <c r="G6975" i="1"/>
  <c r="G6110" i="1"/>
  <c r="G5933" i="1"/>
  <c r="G5851" i="1"/>
  <c r="G5619" i="1"/>
  <c r="G2282" i="1"/>
  <c r="G922" i="1"/>
  <c r="G11125" i="1"/>
  <c r="G19257" i="1"/>
  <c r="G18431" i="1"/>
  <c r="G1534" i="1"/>
  <c r="G12823" i="1"/>
  <c r="G11620" i="1"/>
  <c r="G11415" i="1"/>
  <c r="G10272" i="1"/>
  <c r="G9307" i="1"/>
  <c r="G8538" i="1"/>
  <c r="G11115" i="1"/>
  <c r="G6974" i="1"/>
  <c r="G6109" i="1"/>
  <c r="G5932" i="1"/>
  <c r="G5618" i="1"/>
  <c r="G2281" i="1"/>
  <c r="G11109" i="1"/>
  <c r="G19488" i="1"/>
  <c r="G19256" i="1"/>
  <c r="G18430" i="1"/>
  <c r="G1531" i="1"/>
  <c r="G12822" i="1"/>
  <c r="G11619" i="1"/>
  <c r="G11414" i="1"/>
  <c r="G10271" i="1"/>
  <c r="G9306" i="1"/>
  <c r="G9188" i="1"/>
  <c r="G8537" i="1"/>
  <c r="G11097" i="1"/>
  <c r="G6973" i="1"/>
  <c r="G6108" i="1"/>
  <c r="G5931" i="1"/>
  <c r="G5850" i="1"/>
  <c r="G5617" i="1"/>
  <c r="G2280" i="1"/>
  <c r="G921" i="1"/>
  <c r="G2492" i="1"/>
  <c r="G10889" i="1"/>
  <c r="G11509" i="1"/>
  <c r="G10887" i="1"/>
  <c r="G2491" i="1"/>
  <c r="G12793" i="1"/>
  <c r="G10884" i="1"/>
  <c r="G11508" i="1"/>
  <c r="G10882" i="1"/>
  <c r="G16959" i="1"/>
  <c r="G2490" i="1"/>
  <c r="G10879" i="1"/>
  <c r="G11507" i="1"/>
  <c r="G10877" i="1"/>
  <c r="G10876" i="1"/>
  <c r="G479" i="1"/>
  <c r="G2489" i="1"/>
  <c r="G12792" i="1"/>
  <c r="G10872" i="1"/>
  <c r="G8596" i="1"/>
  <c r="G19433" i="1"/>
  <c r="G18115" i="1"/>
  <c r="G8593" i="1"/>
  <c r="G16223" i="1"/>
  <c r="G16132" i="1"/>
  <c r="G15485" i="1"/>
  <c r="G12619" i="1"/>
  <c r="G8588" i="1"/>
  <c r="G8587" i="1"/>
  <c r="G7950" i="1"/>
  <c r="G6312" i="1"/>
  <c r="G6266" i="1"/>
  <c r="G5484" i="1"/>
  <c r="G8582" i="1"/>
  <c r="G19432" i="1"/>
  <c r="G18114" i="1"/>
  <c r="G17608" i="1"/>
  <c r="G8578" i="1"/>
  <c r="G16222" i="1"/>
  <c r="G16131" i="1"/>
  <c r="G15484" i="1"/>
  <c r="G14691" i="1"/>
  <c r="G12618" i="1"/>
  <c r="G8572" i="1"/>
  <c r="G8571" i="1"/>
  <c r="G7949" i="1"/>
  <c r="G8569" i="1"/>
  <c r="G6311" i="1"/>
  <c r="G6265" i="1"/>
  <c r="G5483" i="1"/>
  <c r="G8565" i="1"/>
  <c r="G8564" i="1"/>
  <c r="G19431" i="1"/>
  <c r="G18112" i="1"/>
  <c r="G17607" i="1"/>
  <c r="G8560" i="1"/>
  <c r="G16221" i="1"/>
  <c r="G16130" i="1"/>
  <c r="G15483" i="1"/>
  <c r="G14690" i="1"/>
  <c r="G12617" i="1"/>
  <c r="G8554" i="1"/>
  <c r="G8553" i="1"/>
  <c r="G7948" i="1"/>
  <c r="G8551" i="1"/>
  <c r="G6310" i="1"/>
  <c r="G6264" i="1"/>
  <c r="G6049" i="1"/>
  <c r="G5482" i="1"/>
  <c r="G8546" i="1"/>
  <c r="G8545" i="1"/>
  <c r="G19430" i="1"/>
  <c r="G18111" i="1"/>
  <c r="G8542" i="1"/>
  <c r="G16220" i="1"/>
  <c r="G16129" i="1"/>
  <c r="G15482" i="1"/>
  <c r="G14689" i="1"/>
  <c r="G12616" i="1"/>
  <c r="G8536" i="1"/>
  <c r="G8535" i="1"/>
  <c r="G7947" i="1"/>
  <c r="G6300" i="1"/>
  <c r="G6263" i="1"/>
  <c r="G5481" i="1"/>
  <c r="G8530" i="1"/>
  <c r="G8529" i="1"/>
  <c r="G19429" i="1"/>
  <c r="G18109" i="1"/>
  <c r="G17606" i="1"/>
  <c r="G8525" i="1"/>
  <c r="G16219" i="1"/>
  <c r="G16128" i="1"/>
  <c r="G15481" i="1"/>
  <c r="G14688" i="1"/>
  <c r="G12615" i="1"/>
  <c r="G8519" i="1"/>
  <c r="G8518" i="1"/>
  <c r="G7946" i="1"/>
  <c r="G8516" i="1"/>
  <c r="G6299" i="1"/>
  <c r="G6262" i="1"/>
  <c r="G6048" i="1"/>
  <c r="G5480" i="1"/>
  <c r="G8511" i="1"/>
  <c r="G8510" i="1"/>
  <c r="G19428" i="1"/>
  <c r="G18108" i="1"/>
  <c r="G17605" i="1"/>
  <c r="G8506" i="1"/>
  <c r="G16218" i="1"/>
  <c r="G16127" i="1"/>
  <c r="G15480" i="1"/>
  <c r="G14687" i="1"/>
  <c r="G12614" i="1"/>
  <c r="G8500" i="1"/>
  <c r="G8499" i="1"/>
  <c r="G7945" i="1"/>
  <c r="G8497" i="1"/>
  <c r="G6298" i="1"/>
  <c r="G6261" i="1"/>
  <c r="G6047" i="1"/>
  <c r="G5479" i="1"/>
  <c r="G8492" i="1"/>
  <c r="F10672" i="1"/>
  <c r="F13586" i="1"/>
  <c r="F19246" i="1"/>
  <c r="F14108" i="1"/>
  <c r="F8041" i="1"/>
  <c r="F4132" i="1"/>
  <c r="F1530" i="1"/>
  <c r="F6721" i="1"/>
  <c r="F10671" i="1"/>
  <c r="F19245" i="1"/>
  <c r="F14107" i="1"/>
  <c r="F8040" i="1"/>
  <c r="F4131" i="1"/>
  <c r="F1529" i="1"/>
  <c r="F6720" i="1"/>
  <c r="F10670" i="1"/>
  <c r="F13593" i="1"/>
  <c r="F19244" i="1"/>
  <c r="F14106" i="1"/>
  <c r="F8039" i="1"/>
  <c r="F4130" i="1"/>
  <c r="F1528" i="1"/>
  <c r="F9586" i="1"/>
  <c r="F6719" i="1"/>
  <c r="F10663" i="1"/>
  <c r="G183" i="1"/>
  <c r="G182" i="1"/>
  <c r="G19576" i="1"/>
  <c r="G17901" i="1"/>
  <c r="G17335" i="1"/>
  <c r="G17240" i="1"/>
  <c r="G17106" i="1"/>
  <c r="G176" i="1"/>
  <c r="G16978" i="1"/>
  <c r="G16439" i="1"/>
  <c r="G15819" i="1"/>
  <c r="G15775" i="1"/>
  <c r="G15636" i="1"/>
  <c r="G15150" i="1"/>
  <c r="G14887" i="1"/>
  <c r="G14605" i="1"/>
  <c r="G14376" i="1"/>
  <c r="G14301" i="1"/>
  <c r="G165" i="1"/>
  <c r="G164" i="1"/>
  <c r="G13510" i="1"/>
  <c r="G12268" i="1"/>
  <c r="G12150" i="1"/>
  <c r="G9921" i="1"/>
  <c r="G9837" i="1"/>
  <c r="G9404" i="1"/>
  <c r="G157" i="1"/>
  <c r="G8806" i="1"/>
  <c r="G155" i="1"/>
  <c r="G7683" i="1"/>
  <c r="G7372" i="1"/>
  <c r="G6899" i="1"/>
  <c r="G6557" i="1"/>
  <c r="G6457" i="1"/>
  <c r="G5121" i="1"/>
  <c r="G4649" i="1"/>
  <c r="G4349" i="1"/>
  <c r="G4118" i="1"/>
  <c r="G1951" i="1"/>
  <c r="G144" i="1"/>
  <c r="G143" i="1"/>
  <c r="G142" i="1"/>
  <c r="G19575" i="1"/>
  <c r="G19212" i="1"/>
  <c r="G17900" i="1"/>
  <c r="G17474" i="1"/>
  <c r="G17334" i="1"/>
  <c r="G17239" i="1"/>
  <c r="G17166" i="1"/>
  <c r="G17105" i="1"/>
  <c r="G133" i="1"/>
  <c r="G16977" i="1"/>
  <c r="G16438" i="1"/>
  <c r="G15818" i="1"/>
  <c r="G15774" i="1"/>
  <c r="G15700" i="1"/>
  <c r="G15634" i="1"/>
  <c r="G15149" i="1"/>
  <c r="G14886" i="1"/>
  <c r="G14496" i="1"/>
  <c r="G14375" i="1"/>
  <c r="G14300" i="1"/>
  <c r="G14236" i="1"/>
  <c r="G120" i="1"/>
  <c r="G13612" i="1"/>
  <c r="G118" i="1"/>
  <c r="G13509" i="1"/>
  <c r="G12267" i="1"/>
  <c r="G12149" i="1"/>
  <c r="G9925" i="1"/>
  <c r="G9836" i="1"/>
  <c r="G9403" i="1"/>
  <c r="G111" i="1"/>
  <c r="G8805" i="1"/>
  <c r="G109" i="1"/>
  <c r="G7682" i="1"/>
  <c r="G7583" i="1"/>
  <c r="G7371" i="1"/>
  <c r="G6898" i="1"/>
  <c r="G6556" i="1"/>
  <c r="G6456" i="1"/>
  <c r="G5120" i="1"/>
  <c r="G4766" i="1"/>
  <c r="G4654" i="1"/>
  <c r="G4648" i="1"/>
  <c r="G4280" i="1"/>
  <c r="G4117" i="1"/>
  <c r="G3810" i="1"/>
  <c r="G95" i="1"/>
  <c r="G1950" i="1"/>
  <c r="G93" i="1"/>
  <c r="G92" i="1"/>
  <c r="G91" i="1"/>
  <c r="G19574" i="1"/>
  <c r="G17899" i="1"/>
  <c r="G17333" i="1"/>
  <c r="G17238" i="1"/>
  <c r="G17104" i="1"/>
  <c r="G85" i="1"/>
  <c r="G16976" i="1"/>
  <c r="G16437" i="1"/>
  <c r="G15817" i="1"/>
  <c r="G15773" i="1"/>
  <c r="G15633" i="1"/>
  <c r="G15148" i="1"/>
  <c r="G14885" i="1"/>
  <c r="G14604" i="1"/>
  <c r="G14374" i="1"/>
  <c r="G14299" i="1"/>
  <c r="G14235" i="1"/>
  <c r="G73" i="1"/>
  <c r="G72" i="1"/>
  <c r="G13508" i="1"/>
  <c r="G12264" i="1"/>
  <c r="G12148" i="1"/>
  <c r="G9920" i="1"/>
  <c r="G9833" i="1"/>
  <c r="G9402" i="1"/>
  <c r="G65" i="1"/>
  <c r="G8804" i="1"/>
  <c r="G63" i="1"/>
  <c r="G7681" i="1"/>
  <c r="G7370" i="1"/>
  <c r="G6897" i="1"/>
  <c r="G6555" i="1"/>
  <c r="G6455" i="1"/>
  <c r="G5807" i="1"/>
  <c r="G4647" i="1"/>
  <c r="G4116" i="1"/>
  <c r="G1949" i="1"/>
  <c r="G53" i="1"/>
  <c r="G52" i="1"/>
  <c r="G51" i="1"/>
  <c r="G19573" i="1"/>
  <c r="G19211" i="1"/>
  <c r="G17898" i="1"/>
  <c r="G17473" i="1"/>
  <c r="G17332" i="1"/>
  <c r="G17237" i="1"/>
  <c r="G17165" i="1"/>
  <c r="G17103" i="1"/>
  <c r="G42" i="1"/>
  <c r="G16975" i="1"/>
  <c r="G16491" i="1"/>
  <c r="G15893" i="1"/>
  <c r="G15816" i="1"/>
  <c r="G15772" i="1"/>
  <c r="G15699" i="1"/>
  <c r="G15632" i="1"/>
  <c r="G15147" i="1"/>
  <c r="G14884" i="1"/>
  <c r="G14489" i="1"/>
  <c r="G14373" i="1"/>
  <c r="G14298" i="1"/>
  <c r="G14234" i="1"/>
  <c r="G28" i="1"/>
  <c r="G13610" i="1"/>
  <c r="G26" i="1"/>
  <c r="G13507" i="1"/>
  <c r="G12263" i="1"/>
  <c r="G12147" i="1"/>
  <c r="G9924" i="1"/>
  <c r="G9832" i="1"/>
  <c r="G9401" i="1"/>
  <c r="G19" i="1"/>
  <c r="G8800" i="1"/>
  <c r="G17" i="1"/>
  <c r="G7680" i="1"/>
  <c r="G7582" i="1"/>
  <c r="G7369" i="1"/>
  <c r="G6896" i="1"/>
  <c r="G6554" i="1"/>
  <c r="G6454" i="1"/>
  <c r="G5119" i="1"/>
  <c r="G4765" i="1"/>
  <c r="G4646" i="1"/>
  <c r="G4279" i="1"/>
  <c r="G4115" i="1"/>
  <c r="G3809" i="1"/>
  <c r="G4" i="1"/>
  <c r="G1948" i="1"/>
  <c r="G2" i="1"/>
  <c r="G13269" i="1" l="1"/>
  <c r="G13217" i="1"/>
  <c r="G18392" i="1" l="1"/>
  <c r="G17071" i="1"/>
  <c r="G17039" i="1"/>
  <c r="G13280" i="1"/>
  <c r="G9203" i="1"/>
  <c r="G18708" i="1"/>
  <c r="G4074" i="1"/>
  <c r="G18391" i="1"/>
  <c r="G17070" i="1"/>
  <c r="G17038" i="1"/>
  <c r="G13279" i="1"/>
  <c r="G9202" i="1"/>
  <c r="G18701" i="1"/>
  <c r="G4350" i="1"/>
  <c r="G4073" i="1"/>
  <c r="G18361" i="1"/>
  <c r="G16330" i="1"/>
  <c r="G13997" i="1"/>
  <c r="G13233" i="1"/>
  <c r="G10761" i="1"/>
  <c r="G18182" i="1"/>
  <c r="G8170" i="1"/>
  <c r="G6657" i="1"/>
  <c r="G19354" i="1"/>
  <c r="G18360" i="1"/>
  <c r="G16329" i="1"/>
  <c r="G15118" i="1"/>
  <c r="G18175" i="1"/>
  <c r="G464" i="1"/>
  <c r="G14488" i="1"/>
  <c r="G13996" i="1"/>
  <c r="G13232" i="1"/>
  <c r="G18170" i="1"/>
  <c r="G10760" i="1"/>
  <c r="G18168" i="1"/>
  <c r="G8164" i="1"/>
  <c r="G6656" i="1"/>
  <c r="G6026" i="1"/>
  <c r="G19353" i="1"/>
  <c r="G18357" i="1"/>
  <c r="G16328" i="1"/>
  <c r="G15117" i="1"/>
  <c r="G18160" i="1"/>
  <c r="G14487" i="1"/>
  <c r="G13993" i="1"/>
  <c r="G13231" i="1"/>
  <c r="G18156" i="1"/>
  <c r="G10759" i="1"/>
  <c r="G18154" i="1"/>
  <c r="G8163" i="1"/>
  <c r="G8086" i="1"/>
  <c r="G6655" i="1"/>
  <c r="G6913" i="1"/>
  <c r="G2687" i="1"/>
  <c r="G1916" i="1"/>
  <c r="G19352" i="1"/>
  <c r="G18356" i="1"/>
  <c r="G16327" i="1"/>
  <c r="G15116" i="1"/>
  <c r="G18143" i="1"/>
  <c r="G2018" i="1"/>
  <c r="G463" i="1"/>
  <c r="G15016" i="1"/>
  <c r="G14486" i="1"/>
  <c r="G13992" i="1"/>
  <c r="G13648" i="1"/>
  <c r="G13230" i="1"/>
  <c r="G18135" i="1"/>
  <c r="G10758" i="1"/>
  <c r="G18133" i="1"/>
  <c r="G8162" i="1"/>
  <c r="G6654" i="1"/>
  <c r="G6514" i="1"/>
  <c r="G6025" i="1"/>
  <c r="G6912" i="1"/>
  <c r="G2686" i="1"/>
  <c r="G1914" i="1"/>
  <c r="G16365" i="1"/>
  <c r="G17796" i="1"/>
  <c r="G13152" i="1"/>
  <c r="G12092" i="1"/>
  <c r="G11236" i="1"/>
  <c r="G16364" i="1"/>
  <c r="G17791" i="1"/>
  <c r="G13151" i="1"/>
  <c r="G12091" i="1"/>
  <c r="G11235" i="1"/>
  <c r="G5792" i="1"/>
  <c r="G16363" i="1"/>
  <c r="G17785" i="1"/>
  <c r="G13150" i="1"/>
  <c r="G12090" i="1"/>
  <c r="G11234" i="1"/>
  <c r="G16428" i="1"/>
  <c r="G17780" i="1"/>
  <c r="G13409" i="1"/>
  <c r="G12144" i="1"/>
  <c r="G11233" i="1"/>
  <c r="G5849" i="1"/>
  <c r="G14353" i="1"/>
  <c r="G16605" i="1"/>
  <c r="G16627" i="1"/>
  <c r="G14841" i="1"/>
  <c r="G2458" i="1"/>
  <c r="G13100" i="1"/>
  <c r="G16213" i="1"/>
  <c r="G2222" i="1"/>
  <c r="G4826" i="1"/>
  <c r="G19243" i="1"/>
  <c r="G1297" i="1"/>
  <c r="G10657" i="1"/>
  <c r="G2476" i="1"/>
  <c r="G19423" i="1"/>
  <c r="G17234" i="1"/>
  <c r="G7319" i="1"/>
  <c r="G17307" i="1"/>
  <c r="G4918" i="1"/>
  <c r="G7917" i="1"/>
  <c r="G2439" i="1"/>
  <c r="G1544" i="1"/>
  <c r="G15036" i="1"/>
  <c r="G10976" i="1"/>
  <c r="G7276" i="1"/>
  <c r="G10834" i="1"/>
  <c r="G16912" i="1"/>
  <c r="G17087" i="1"/>
  <c r="G11225" i="1"/>
  <c r="G11372" i="1"/>
  <c r="G7125" i="1"/>
  <c r="G7679" i="1"/>
  <c r="G10582" i="1"/>
  <c r="G14352" i="1"/>
  <c r="G16604" i="1"/>
  <c r="G16595" i="1"/>
  <c r="G14840" i="1"/>
  <c r="G2457" i="1"/>
  <c r="G13099" i="1"/>
  <c r="G16212" i="1"/>
  <c r="G2221" i="1"/>
  <c r="G11072" i="1"/>
  <c r="G4825" i="1"/>
  <c r="G19242" i="1"/>
  <c r="G1296" i="1"/>
  <c r="G10656" i="1"/>
  <c r="G2475" i="1"/>
  <c r="G19422" i="1"/>
  <c r="G17233" i="1"/>
  <c r="G7318" i="1"/>
  <c r="G17306" i="1"/>
  <c r="G4917" i="1"/>
  <c r="G7916" i="1"/>
  <c r="G2438" i="1"/>
  <c r="G1543" i="1"/>
  <c r="G15035" i="1"/>
  <c r="G10973" i="1"/>
  <c r="G2681" i="1"/>
  <c r="G7275" i="1"/>
  <c r="G10833" i="1"/>
  <c r="G16911" i="1"/>
  <c r="G17086" i="1"/>
  <c r="G11224" i="1"/>
  <c r="G11370" i="1"/>
  <c r="G7124" i="1"/>
  <c r="G11323" i="1"/>
  <c r="G7797" i="1"/>
  <c r="G14546" i="1"/>
  <c r="G13922" i="1"/>
  <c r="G13052" i="1"/>
  <c r="G10159" i="1"/>
  <c r="G3499" i="1"/>
  <c r="G15572" i="1"/>
  <c r="G1817" i="1"/>
  <c r="G1310" i="1"/>
  <c r="G391" i="1"/>
  <c r="G18298" i="1"/>
  <c r="G7796" i="1"/>
  <c r="G14545" i="1"/>
  <c r="G5775" i="1"/>
  <c r="G15564" i="1"/>
  <c r="G1814" i="1"/>
  <c r="G390" i="1"/>
  <c r="G11322" i="1"/>
  <c r="G18297" i="1"/>
  <c r="G7795" i="1"/>
  <c r="G14544" i="1"/>
  <c r="G13921" i="1"/>
  <c r="G13051" i="1"/>
  <c r="G8159" i="1"/>
  <c r="G10157" i="1"/>
  <c r="G3498" i="1"/>
  <c r="G15552" i="1"/>
  <c r="G1811" i="1"/>
  <c r="G1309" i="1"/>
  <c r="G388" i="1"/>
  <c r="G11321" i="1"/>
  <c r="G10069" i="1"/>
  <c r="G18296" i="1"/>
  <c r="G7794" i="1"/>
  <c r="G14543" i="1"/>
  <c r="G13920" i="1"/>
  <c r="G13050" i="1"/>
  <c r="G8158" i="1"/>
  <c r="G10156" i="1"/>
  <c r="G3497" i="1"/>
  <c r="G15538" i="1"/>
  <c r="G1810" i="1"/>
  <c r="G1306" i="1"/>
  <c r="G386" i="1"/>
  <c r="G11320" i="1"/>
  <c r="G10068" i="1"/>
  <c r="G18295" i="1"/>
  <c r="G14542" i="1"/>
  <c r="G8157" i="1"/>
  <c r="G5774" i="1"/>
  <c r="G15528" i="1"/>
  <c r="G1809" i="1"/>
  <c r="G385" i="1"/>
  <c r="G11319" i="1"/>
  <c r="G10066" i="1"/>
  <c r="G18294" i="1"/>
  <c r="G7793" i="1"/>
  <c r="G14527" i="1"/>
  <c r="G13919" i="1"/>
  <c r="G13049" i="1"/>
  <c r="G8156" i="1"/>
  <c r="G10155" i="1"/>
  <c r="G3496" i="1"/>
  <c r="G15515" i="1"/>
  <c r="G1808" i="1"/>
  <c r="G1305" i="1"/>
  <c r="G384" i="1"/>
  <c r="G13019" i="1"/>
  <c r="G11586" i="1"/>
  <c r="G9804" i="1"/>
  <c r="G2591" i="1"/>
  <c r="G1732" i="1"/>
  <c r="G13018" i="1"/>
  <c r="G11585" i="1"/>
  <c r="G9803" i="1"/>
  <c r="G2590" i="1"/>
  <c r="G1731" i="1"/>
  <c r="G13305" i="1"/>
  <c r="G996" i="1"/>
  <c r="G7053" i="1"/>
  <c r="G8191" i="1"/>
  <c r="G19535" i="1"/>
  <c r="G13300" i="1"/>
  <c r="G3289" i="1"/>
  <c r="G5848" i="1"/>
  <c r="G13297" i="1"/>
  <c r="G18256" i="1"/>
  <c r="G13295" i="1"/>
  <c r="G7201" i="1"/>
  <c r="G638" i="1"/>
  <c r="G3637" i="1"/>
  <c r="G13291" i="1"/>
  <c r="G509" i="1"/>
  <c r="G9643" i="1"/>
  <c r="G2792" i="1"/>
  <c r="G13287" i="1"/>
  <c r="G13406" i="1"/>
  <c r="G18692" i="1"/>
  <c r="G7991" i="1"/>
  <c r="G19534" i="1"/>
  <c r="G3288" i="1"/>
  <c r="G7052" i="1"/>
  <c r="G3636" i="1"/>
  <c r="G8190" i="1"/>
  <c r="G7200" i="1"/>
  <c r="G508" i="1"/>
  <c r="G17454" i="1"/>
  <c r="G15616" i="1"/>
  <c r="G4114" i="1"/>
  <c r="G13273" i="1"/>
  <c r="G18255" i="1"/>
  <c r="G637" i="1"/>
  <c r="G9642" i="1"/>
  <c r="G19055" i="1"/>
  <c r="G13267" i="1"/>
  <c r="G13266" i="1"/>
  <c r="G13265" i="1"/>
  <c r="G13264" i="1"/>
  <c r="G2791" i="1"/>
  <c r="G13262" i="1"/>
  <c r="G13403" i="1"/>
  <c r="G1159" i="1"/>
  <c r="G5847" i="1"/>
  <c r="G3790" i="1"/>
  <c r="G13257" i="1"/>
  <c r="G1158" i="1"/>
  <c r="G7051" i="1"/>
  <c r="G8189" i="1"/>
  <c r="G19533" i="1"/>
  <c r="G13252" i="1"/>
  <c r="G3370" i="1"/>
  <c r="G5846" i="1"/>
  <c r="G13249" i="1"/>
  <c r="G18254" i="1"/>
  <c r="G13247" i="1"/>
  <c r="G7199" i="1"/>
  <c r="G636" i="1"/>
  <c r="G3635" i="1"/>
  <c r="G13243" i="1"/>
  <c r="G507" i="1"/>
  <c r="G9641" i="1"/>
  <c r="G2790" i="1"/>
  <c r="G13239" i="1"/>
  <c r="G13402" i="1"/>
  <c r="G3789" i="1"/>
  <c r="G7990" i="1"/>
  <c r="G19532" i="1"/>
  <c r="G3287" i="1"/>
  <c r="G7050" i="1"/>
  <c r="G3634" i="1"/>
  <c r="G8188" i="1"/>
  <c r="G7198" i="1"/>
  <c r="G506" i="1"/>
  <c r="G17453" i="1"/>
  <c r="G15615" i="1"/>
  <c r="G4054" i="1"/>
  <c r="G13225" i="1"/>
  <c r="G18253" i="1"/>
  <c r="G634" i="1"/>
  <c r="G9640" i="1"/>
  <c r="G19054" i="1"/>
  <c r="G13220" i="1"/>
  <c r="G13219" i="1"/>
  <c r="G13218" i="1"/>
  <c r="G13216" i="1"/>
  <c r="G2789" i="1"/>
  <c r="G13214" i="1"/>
  <c r="G13399" i="1"/>
  <c r="G1157" i="1"/>
  <c r="G5845" i="1"/>
  <c r="G6728" i="1"/>
  <c r="G7944" i="1"/>
  <c r="G2634" i="1"/>
  <c r="G6817" i="1"/>
  <c r="G7355" i="1"/>
  <c r="G6727" i="1"/>
  <c r="G2714" i="1"/>
  <c r="G6400" i="1"/>
  <c r="G7943" i="1"/>
  <c r="G13398" i="1"/>
  <c r="G12661" i="1"/>
  <c r="G2633" i="1"/>
  <c r="G6816" i="1"/>
  <c r="G2713" i="1"/>
  <c r="G2632" i="1"/>
  <c r="G11542" i="1"/>
  <c r="G6815" i="1"/>
  <c r="G6726" i="1"/>
  <c r="G2712" i="1"/>
  <c r="G6399" i="1"/>
  <c r="G7942" i="1"/>
  <c r="G13397" i="1"/>
  <c r="G12649" i="1"/>
  <c r="G2631" i="1"/>
  <c r="G11541" i="1"/>
  <c r="G6814" i="1"/>
  <c r="G7354" i="1"/>
  <c r="G6725" i="1"/>
  <c r="G2711" i="1"/>
  <c r="G6398" i="1"/>
  <c r="G7941" i="1"/>
  <c r="G13396" i="1"/>
  <c r="G12639" i="1"/>
  <c r="G2630" i="1"/>
  <c r="G6813" i="1"/>
  <c r="G2710" i="1"/>
  <c r="G6397" i="1"/>
  <c r="G19121" i="1"/>
  <c r="G19120" i="1"/>
  <c r="G19119" i="1"/>
  <c r="G19118" i="1"/>
  <c r="G17323" i="1"/>
  <c r="G627" i="1"/>
  <c r="G7694" i="1"/>
  <c r="G3445" i="1"/>
  <c r="G2561" i="1"/>
  <c r="G10747" i="1"/>
  <c r="G6806" i="1"/>
  <c r="G17322" i="1"/>
  <c r="G12887" i="1"/>
  <c r="G18246" i="1"/>
  <c r="G15762" i="1"/>
  <c r="G626" i="1"/>
  <c r="G7693" i="1"/>
  <c r="G3444" i="1"/>
  <c r="G2557" i="1"/>
  <c r="G6805" i="1"/>
  <c r="G2704" i="1"/>
  <c r="G17321" i="1"/>
  <c r="G12886" i="1"/>
  <c r="G18244" i="1"/>
  <c r="G624" i="1"/>
  <c r="G2556" i="1"/>
  <c r="G2703" i="1"/>
  <c r="G17320" i="1"/>
  <c r="G12885" i="1"/>
  <c r="G18243" i="1"/>
  <c r="G623" i="1"/>
  <c r="G7692" i="1"/>
  <c r="G3443" i="1"/>
  <c r="G2555" i="1"/>
  <c r="G10746" i="1"/>
  <c r="G6804" i="1"/>
  <c r="G2702" i="1"/>
  <c r="G17319" i="1"/>
  <c r="G12884" i="1"/>
  <c r="G18242" i="1"/>
  <c r="G15761" i="1"/>
  <c r="G622" i="1"/>
  <c r="G7691" i="1"/>
  <c r="G3442" i="1"/>
  <c r="G2554" i="1"/>
  <c r="G10745" i="1"/>
  <c r="G6803" i="1"/>
  <c r="G2701" i="1"/>
  <c r="G17318" i="1"/>
  <c r="G12883" i="1"/>
  <c r="G18241" i="1"/>
  <c r="G15760" i="1"/>
  <c r="G621" i="1"/>
  <c r="G11232" i="1"/>
  <c r="G18477" i="1"/>
  <c r="G1539" i="1"/>
  <c r="G13395" i="1"/>
  <c r="G11680" i="1"/>
  <c r="G11473" i="1"/>
  <c r="G10354" i="1"/>
  <c r="G9400" i="1"/>
  <c r="G8547" i="1"/>
  <c r="G11223" i="1"/>
  <c r="G6980" i="1"/>
  <c r="G6252" i="1"/>
  <c r="G5938" i="1"/>
  <c r="G5844" i="1"/>
  <c r="G2288" i="1"/>
  <c r="G11217" i="1"/>
  <c r="G19527" i="1"/>
  <c r="G19261" i="1"/>
  <c r="G18434" i="1"/>
  <c r="G1538" i="1"/>
  <c r="G14684" i="1"/>
  <c r="G13394" i="1"/>
  <c r="G12141" i="1"/>
  <c r="G11679" i="1"/>
  <c r="G11470" i="1"/>
  <c r="G10274" i="1"/>
  <c r="G9310" i="1"/>
  <c r="G8544" i="1"/>
  <c r="G11204" i="1"/>
  <c r="G6979" i="1"/>
  <c r="G6251" i="1"/>
  <c r="G5937" i="1"/>
  <c r="G5853" i="1"/>
  <c r="G5843" i="1"/>
  <c r="G2287" i="1"/>
  <c r="G1156" i="1"/>
  <c r="G11196" i="1"/>
  <c r="G19260" i="1"/>
  <c r="G18476" i="1"/>
  <c r="G1537" i="1"/>
  <c r="G13393" i="1"/>
  <c r="G11678" i="1"/>
  <c r="G11469" i="1"/>
  <c r="G10351" i="1"/>
  <c r="G9399" i="1"/>
  <c r="G8543" i="1"/>
  <c r="G11186" i="1"/>
  <c r="G6978" i="1"/>
  <c r="G5936" i="1"/>
  <c r="G5621" i="1"/>
  <c r="G2285" i="1"/>
  <c r="G11181" i="1"/>
  <c r="G19490" i="1"/>
  <c r="G19259" i="1"/>
  <c r="G18475" i="1"/>
  <c r="G1542" i="1"/>
  <c r="G14683" i="1"/>
  <c r="G13392" i="1"/>
  <c r="G12050" i="1"/>
  <c r="G11677" i="1"/>
  <c r="G11468" i="1"/>
  <c r="G10350" i="1"/>
  <c r="G9398" i="1"/>
  <c r="G8541" i="1"/>
  <c r="G11168" i="1"/>
  <c r="G6977" i="1"/>
  <c r="G6112" i="1"/>
  <c r="G5935" i="1"/>
  <c r="G5852" i="1"/>
  <c r="G5842" i="1"/>
  <c r="G2284" i="1"/>
  <c r="G1155" i="1"/>
  <c r="G2496" i="1"/>
  <c r="G10909" i="1"/>
  <c r="G11514" i="1"/>
  <c r="G10907" i="1"/>
  <c r="G482" i="1"/>
  <c r="G2495" i="1"/>
  <c r="G12795" i="1"/>
  <c r="G10903" i="1"/>
  <c r="G11513" i="1"/>
  <c r="G10901" i="1"/>
  <c r="G16960" i="1"/>
  <c r="G2494" i="1"/>
  <c r="G10898" i="1"/>
  <c r="G11512" i="1"/>
  <c r="G10896" i="1"/>
  <c r="G10895" i="1"/>
  <c r="G481" i="1"/>
  <c r="G2493" i="1"/>
  <c r="G12794" i="1"/>
  <c r="G10891" i="1"/>
  <c r="G10139" i="1"/>
  <c r="G10138" i="1"/>
  <c r="G12735" i="1"/>
  <c r="G10136" i="1"/>
  <c r="G18428" i="1"/>
  <c r="G10134" i="1"/>
  <c r="G10133" i="1"/>
  <c r="G1227" i="1"/>
  <c r="G17400" i="1"/>
  <c r="G4032" i="1"/>
  <c r="G6032" i="1"/>
  <c r="G11991" i="1"/>
  <c r="G3807" i="1"/>
  <c r="G10126" i="1"/>
  <c r="G7325" i="1"/>
  <c r="G12734" i="1"/>
  <c r="G9305" i="1"/>
  <c r="G10122" i="1"/>
  <c r="G10121" i="1"/>
  <c r="G10120" i="1"/>
  <c r="G10119" i="1"/>
  <c r="G10118" i="1"/>
  <c r="G5581" i="1"/>
  <c r="G18427" i="1"/>
  <c r="G10115" i="1"/>
  <c r="G1226" i="1"/>
  <c r="G9304" i="1"/>
  <c r="G17399" i="1"/>
  <c r="G10111" i="1"/>
  <c r="G11990" i="1"/>
  <c r="G12733" i="1"/>
  <c r="G10108" i="1"/>
  <c r="G18426" i="1"/>
  <c r="G10106" i="1"/>
  <c r="G10105" i="1"/>
  <c r="G1225" i="1"/>
  <c r="G17398" i="1"/>
  <c r="G4031" i="1"/>
  <c r="G6031" i="1"/>
  <c r="G11989" i="1"/>
  <c r="G3806" i="1"/>
  <c r="G10098" i="1"/>
  <c r="G7324" i="1"/>
  <c r="G12732" i="1"/>
  <c r="G9303" i="1"/>
  <c r="G10094" i="1"/>
  <c r="G10093" i="1"/>
  <c r="G10092" i="1"/>
  <c r="G10091" i="1"/>
  <c r="G10090" i="1"/>
  <c r="G5580" i="1"/>
  <c r="G18425" i="1"/>
  <c r="G10087" i="1"/>
  <c r="F8701" i="1"/>
  <c r="F19439" i="1"/>
  <c r="F18121" i="1"/>
  <c r="F8698" i="1"/>
  <c r="F16231" i="1"/>
  <c r="F16173" i="1"/>
  <c r="F15492" i="1"/>
  <c r="F14819" i="1"/>
  <c r="F12626" i="1"/>
  <c r="F12140" i="1"/>
  <c r="F8691" i="1"/>
  <c r="F7984" i="1"/>
  <c r="F6451" i="1"/>
  <c r="F6272" i="1"/>
  <c r="F5841" i="1"/>
  <c r="F8686" i="1"/>
  <c r="F19438" i="1"/>
  <c r="F18120" i="1"/>
  <c r="F17666" i="1"/>
  <c r="F8682" i="1"/>
  <c r="F16230" i="1"/>
  <c r="F16172" i="1"/>
  <c r="F15491" i="1"/>
  <c r="F14818" i="1"/>
  <c r="F12625" i="1"/>
  <c r="F12139" i="1"/>
  <c r="F8675" i="1"/>
  <c r="F7977" i="1"/>
  <c r="F8673" i="1"/>
  <c r="F6313" i="1"/>
  <c r="F6271" i="1"/>
  <c r="F5485" i="1"/>
  <c r="F8669" i="1"/>
  <c r="F8668" i="1"/>
  <c r="F19437" i="1"/>
  <c r="F18119" i="1"/>
  <c r="F17665" i="1"/>
  <c r="F8664" i="1"/>
  <c r="F16229" i="1"/>
  <c r="F16171" i="1"/>
  <c r="F15490" i="1"/>
  <c r="F14817" i="1"/>
  <c r="F12624" i="1"/>
  <c r="F12138" i="1"/>
  <c r="F8657" i="1"/>
  <c r="F7976" i="1"/>
  <c r="F8655" i="1"/>
  <c r="F6450" i="1"/>
  <c r="F6270" i="1"/>
  <c r="F6051" i="1"/>
  <c r="F5840" i="1"/>
  <c r="F8650" i="1"/>
  <c r="F8649" i="1"/>
  <c r="F19436" i="1"/>
  <c r="F18118" i="1"/>
  <c r="F8646" i="1"/>
  <c r="F16228" i="1"/>
  <c r="F16170" i="1"/>
  <c r="F15488" i="1"/>
  <c r="F14816" i="1"/>
  <c r="F12622" i="1"/>
  <c r="F12137" i="1"/>
  <c r="F8639" i="1"/>
  <c r="F7987" i="1"/>
  <c r="F6449" i="1"/>
  <c r="F6269" i="1"/>
  <c r="F5839" i="1"/>
  <c r="F8634" i="1"/>
  <c r="F8633" i="1"/>
  <c r="F19435" i="1"/>
  <c r="F18117" i="1"/>
  <c r="F17610" i="1"/>
  <c r="F8629" i="1"/>
  <c r="F16227" i="1"/>
  <c r="F16169" i="1"/>
  <c r="F15487" i="1"/>
  <c r="F14815" i="1"/>
  <c r="F12621" i="1"/>
  <c r="F12136" i="1"/>
  <c r="F8622" i="1"/>
  <c r="F7986" i="1"/>
  <c r="F8620" i="1"/>
  <c r="F6448" i="1"/>
  <c r="F6268" i="1"/>
  <c r="F5828" i="1"/>
  <c r="F8616" i="1"/>
  <c r="F8615" i="1"/>
  <c r="F19434" i="1"/>
  <c r="F18116" i="1"/>
  <c r="F17609" i="1"/>
  <c r="F8611" i="1"/>
  <c r="F16224" i="1"/>
  <c r="F16168" i="1"/>
  <c r="F15486" i="1"/>
  <c r="F14814" i="1"/>
  <c r="F12620" i="1"/>
  <c r="F12135" i="1"/>
  <c r="F8604" i="1"/>
  <c r="F7985" i="1"/>
  <c r="F8602" i="1"/>
  <c r="F6447" i="1"/>
  <c r="F6267" i="1"/>
  <c r="F6050" i="1"/>
  <c r="F5827" i="1"/>
  <c r="F8597" i="1"/>
  <c r="G18768" i="1"/>
  <c r="G18561" i="1"/>
  <c r="G17503" i="1"/>
  <c r="G3752" i="1"/>
  <c r="G13674" i="1"/>
  <c r="G13389" i="1"/>
  <c r="G3749" i="1"/>
  <c r="G7614" i="1"/>
  <c r="G5197" i="1"/>
  <c r="G2967" i="1"/>
  <c r="G1154" i="1"/>
  <c r="G3744" i="1"/>
  <c r="G19105" i="1"/>
  <c r="G17664" i="1"/>
  <c r="G3741" i="1"/>
  <c r="G13907" i="1"/>
  <c r="G13387" i="1"/>
  <c r="G3738" i="1"/>
  <c r="G7664" i="1"/>
  <c r="G5826" i="1"/>
  <c r="G3181" i="1"/>
  <c r="G2966" i="1"/>
  <c r="G3733" i="1"/>
  <c r="G691" i="1"/>
  <c r="G3731" i="1"/>
  <c r="G19944" i="1"/>
  <c r="G18767" i="1"/>
  <c r="G18716" i="1"/>
  <c r="G3727" i="1"/>
  <c r="G13906" i="1"/>
  <c r="G13386" i="1"/>
  <c r="G8711" i="1"/>
  <c r="G3723" i="1"/>
  <c r="G7552" i="1"/>
  <c r="G5825" i="1"/>
  <c r="G4570" i="1"/>
  <c r="G3180" i="1"/>
  <c r="G2965" i="1"/>
  <c r="G3717" i="1"/>
  <c r="G1527" i="1"/>
  <c r="G1153" i="1"/>
  <c r="G19943" i="1"/>
  <c r="G19104" i="1"/>
  <c r="G18560" i="1"/>
  <c r="G13383" i="1"/>
  <c r="G3710" i="1"/>
  <c r="G7505" i="1"/>
  <c r="G5824" i="1"/>
  <c r="G3178" i="1"/>
  <c r="G2964" i="1"/>
  <c r="G3705" i="1"/>
  <c r="G1152" i="1"/>
  <c r="G3703" i="1"/>
  <c r="G19942" i="1"/>
  <c r="G19103" i="1"/>
  <c r="G18714" i="1"/>
  <c r="G13382" i="1"/>
  <c r="G3698" i="1"/>
  <c r="G5823" i="1"/>
  <c r="G3177" i="1"/>
  <c r="G1151" i="1"/>
  <c r="G3694" i="1"/>
  <c r="G19941" i="1"/>
  <c r="G19102" i="1"/>
  <c r="G18559" i="1"/>
  <c r="G13379" i="1"/>
  <c r="G3689" i="1"/>
  <c r="G5822" i="1"/>
  <c r="G3175" i="1"/>
  <c r="G1150" i="1"/>
  <c r="G19101" i="1"/>
  <c r="G18713" i="1"/>
  <c r="G3683" i="1"/>
  <c r="G17973" i="1"/>
  <c r="G13378" i="1"/>
  <c r="G9248" i="1"/>
  <c r="G3679" i="1"/>
  <c r="G5821" i="1"/>
  <c r="G3011" i="1"/>
  <c r="G2963" i="1"/>
  <c r="G1215" i="1"/>
  <c r="G1149" i="1"/>
  <c r="G19932" i="1"/>
  <c r="G19100" i="1"/>
  <c r="G18558" i="1"/>
  <c r="G3670" i="1"/>
  <c r="G17970" i="1"/>
  <c r="G13377" i="1"/>
  <c r="G9247" i="1"/>
  <c r="G3666" i="1"/>
  <c r="G7663" i="1"/>
  <c r="G7551" i="1"/>
  <c r="G5196" i="1"/>
  <c r="G3174" i="1"/>
  <c r="G1212" i="1"/>
  <c r="G1148" i="1"/>
  <c r="G3659" i="1"/>
  <c r="G19940" i="1"/>
  <c r="G19099" i="1"/>
  <c r="G18712" i="1"/>
  <c r="G17663" i="1"/>
  <c r="G3654" i="1"/>
  <c r="G18424" i="1"/>
  <c r="G15277" i="1"/>
  <c r="G13673" i="1"/>
  <c r="G12348" i="1"/>
  <c r="G9800" i="1"/>
  <c r="G9246" i="1"/>
  <c r="G8710" i="1"/>
  <c r="G3646" i="1"/>
  <c r="G7662" i="1"/>
  <c r="G7550" i="1"/>
  <c r="G5820" i="1"/>
  <c r="G4113" i="1"/>
  <c r="G3173" i="1"/>
  <c r="G2962" i="1"/>
  <c r="G3639" i="1"/>
  <c r="G1211" i="1"/>
  <c r="G1147" i="1"/>
  <c r="G19939" i="1"/>
  <c r="G19098" i="1"/>
  <c r="G18711" i="1"/>
  <c r="G17662" i="1"/>
  <c r="G3632" i="1"/>
  <c r="G18423" i="1"/>
  <c r="G15479" i="1"/>
  <c r="G13905" i="1"/>
  <c r="G13376" i="1"/>
  <c r="G9750" i="1"/>
  <c r="G9245" i="1"/>
  <c r="G8709" i="1"/>
  <c r="G3624" i="1"/>
  <c r="G7661" i="1"/>
  <c r="G7549" i="1"/>
  <c r="G5819" i="1"/>
  <c r="G3864" i="1"/>
  <c r="G3172" i="1"/>
  <c r="G2961" i="1"/>
  <c r="G3617" i="1"/>
  <c r="G1180" i="1"/>
  <c r="G1146" i="1"/>
  <c r="G3614" i="1"/>
  <c r="G19938" i="1"/>
  <c r="G19097" i="1"/>
  <c r="G18710" i="1"/>
  <c r="G17661" i="1"/>
  <c r="G3609" i="1"/>
  <c r="G18422" i="1"/>
  <c r="G15478" i="1"/>
  <c r="G13904" i="1"/>
  <c r="G12347" i="1"/>
  <c r="G9799" i="1"/>
  <c r="G9244" i="1"/>
  <c r="G8708" i="1"/>
  <c r="G3601" i="1"/>
  <c r="G7660" i="1"/>
  <c r="G7504" i="1"/>
  <c r="G5818" i="1"/>
  <c r="G4112" i="1"/>
  <c r="G3171" i="1"/>
  <c r="G2960" i="1"/>
  <c r="G3594" i="1"/>
  <c r="G1210" i="1"/>
  <c r="G1145" i="1"/>
  <c r="G3591" i="1"/>
  <c r="G19937" i="1"/>
  <c r="G18766" i="1"/>
  <c r="G18709" i="1"/>
  <c r="G17502" i="1"/>
  <c r="G3586" i="1"/>
  <c r="G17969" i="1"/>
  <c r="G15476" i="1"/>
  <c r="G13903" i="1"/>
  <c r="G13375" i="1"/>
  <c r="G9798" i="1"/>
  <c r="G9243" i="1"/>
  <c r="G8706" i="1"/>
  <c r="G3578" i="1"/>
  <c r="G7659" i="1"/>
  <c r="G7548" i="1"/>
  <c r="G5817" i="1"/>
  <c r="G4111" i="1"/>
  <c r="G3169" i="1"/>
  <c r="G2959" i="1"/>
  <c r="G3571" i="1"/>
  <c r="G1209" i="1"/>
  <c r="G690" i="1"/>
  <c r="G19931" i="1"/>
  <c r="G19096" i="1"/>
  <c r="G18557" i="1"/>
  <c r="G17660" i="1"/>
  <c r="G3564" i="1"/>
  <c r="G17968" i="1"/>
  <c r="G15276" i="1"/>
  <c r="G13374" i="1"/>
  <c r="G9797" i="1"/>
  <c r="G9242" i="1"/>
  <c r="G8705" i="1"/>
  <c r="G3557" i="1"/>
  <c r="G7658" i="1"/>
  <c r="G5816" i="1"/>
  <c r="G4110" i="1"/>
  <c r="G3168" i="1"/>
  <c r="G2958" i="1"/>
  <c r="G1208" i="1"/>
  <c r="G19095" i="1"/>
  <c r="G18556" i="1"/>
  <c r="G17501" i="1"/>
  <c r="G3547" i="1"/>
  <c r="G17967" i="1"/>
  <c r="G15475" i="1"/>
  <c r="G13902" i="1"/>
  <c r="G13373" i="1"/>
  <c r="G9237" i="1"/>
  <c r="G3541" i="1"/>
  <c r="G7657" i="1"/>
  <c r="G5195" i="1"/>
  <c r="G4109" i="1"/>
  <c r="G3167" i="1"/>
  <c r="G1207" i="1"/>
  <c r="G18707" i="1"/>
  <c r="G3534" i="1"/>
  <c r="G13372" i="1"/>
  <c r="G3532" i="1"/>
  <c r="G5194" i="1"/>
  <c r="G1142" i="1"/>
  <c r="G19094" i="1"/>
  <c r="G18555" i="1"/>
  <c r="G3527" i="1"/>
  <c r="G13371" i="1"/>
  <c r="G5815" i="1"/>
  <c r="G3524" i="1"/>
  <c r="G1206" i="1"/>
  <c r="G1139" i="1"/>
  <c r="G19930" i="1"/>
  <c r="G19093" i="1"/>
  <c r="G18554" i="1"/>
  <c r="G17659" i="1"/>
  <c r="G3517" i="1"/>
  <c r="G17966" i="1"/>
  <c r="G15474" i="1"/>
  <c r="G13901" i="1"/>
  <c r="G13370" i="1"/>
  <c r="G9796" i="1"/>
  <c r="G9236" i="1"/>
  <c r="G3510" i="1"/>
  <c r="G5814" i="1"/>
  <c r="G3863" i="1"/>
  <c r="G3166" i="1"/>
  <c r="G3506" i="1"/>
  <c r="G1205" i="1"/>
  <c r="G19929" i="1"/>
  <c r="G19092" i="1"/>
  <c r="G18553" i="1"/>
  <c r="G17658" i="1"/>
  <c r="G3500" i="1"/>
  <c r="G17965" i="1"/>
  <c r="G15473" i="1"/>
  <c r="G13900" i="1"/>
  <c r="G13369" i="1"/>
  <c r="G9792" i="1"/>
  <c r="G9235" i="1"/>
  <c r="G3493" i="1"/>
  <c r="G5813" i="1"/>
  <c r="G3862" i="1"/>
  <c r="G3165" i="1"/>
  <c r="G3489" i="1"/>
  <c r="G1204" i="1"/>
  <c r="G3487" i="1"/>
  <c r="G19936" i="1"/>
  <c r="G19202" i="1"/>
  <c r="G19091" i="1"/>
  <c r="G18706" i="1"/>
  <c r="G17897" i="1"/>
  <c r="G17657" i="1"/>
  <c r="G3480" i="1"/>
  <c r="G17964" i="1"/>
  <c r="G15472" i="1"/>
  <c r="G13899" i="1"/>
  <c r="G13368" i="1"/>
  <c r="G10595" i="1"/>
  <c r="G9791" i="1"/>
  <c r="G9234" i="1"/>
  <c r="G8357" i="1"/>
  <c r="G3471" i="1"/>
  <c r="G7652" i="1"/>
  <c r="G7543" i="1"/>
  <c r="G1362" i="1"/>
  <c r="G5193" i="1"/>
  <c r="G4108" i="1"/>
  <c r="G3164" i="1"/>
  <c r="G2957" i="1"/>
  <c r="G3463" i="1"/>
  <c r="G1526" i="1"/>
  <c r="G1203" i="1"/>
  <c r="G1138" i="1"/>
  <c r="G3459" i="1"/>
  <c r="G19935" i="1"/>
  <c r="G19090" i="1"/>
  <c r="G18705" i="1"/>
  <c r="G17656" i="1"/>
  <c r="G3454" i="1"/>
  <c r="G17963" i="1"/>
  <c r="G15471" i="1"/>
  <c r="G13898" i="1"/>
  <c r="G13367" i="1"/>
  <c r="G9790" i="1"/>
  <c r="G9233" i="1"/>
  <c r="G8356" i="1"/>
  <c r="G3446" i="1"/>
  <c r="G7651" i="1"/>
  <c r="G7542" i="1"/>
  <c r="G5192" i="1"/>
  <c r="G4106" i="1"/>
  <c r="G3162" i="1"/>
  <c r="G1794" i="1"/>
  <c r="G3439" i="1"/>
  <c r="G1202" i="1"/>
  <c r="G1137" i="1"/>
  <c r="G3436" i="1"/>
  <c r="G19934" i="1"/>
  <c r="G19089" i="1"/>
  <c r="G18704" i="1"/>
  <c r="G17896" i="1"/>
  <c r="G17655" i="1"/>
  <c r="G3430" i="1"/>
  <c r="G17960" i="1"/>
  <c r="G15470" i="1"/>
  <c r="G13672" i="1"/>
  <c r="G13363" i="1"/>
  <c r="G10590" i="1"/>
  <c r="G9789" i="1"/>
  <c r="G9232" i="1"/>
  <c r="G8704" i="1"/>
  <c r="G3421" i="1"/>
  <c r="G7650" i="1"/>
  <c r="G7541" i="1"/>
  <c r="G1361" i="1"/>
  <c r="G5812" i="1"/>
  <c r="G4569" i="1"/>
  <c r="G4104" i="1"/>
  <c r="G3010" i="1"/>
  <c r="G2956" i="1"/>
  <c r="G3412" i="1"/>
  <c r="G1525" i="1"/>
  <c r="G1201" i="1"/>
  <c r="G1136" i="1"/>
  <c r="G3408" i="1"/>
  <c r="G19933" i="1"/>
  <c r="G19088" i="1"/>
  <c r="G18703" i="1"/>
  <c r="G17654" i="1"/>
  <c r="G3403" i="1"/>
  <c r="G17959" i="1"/>
  <c r="G15468" i="1"/>
  <c r="G13671" i="1"/>
  <c r="G13361" i="1"/>
  <c r="G9788" i="1"/>
  <c r="G9231" i="1"/>
  <c r="G8703" i="1"/>
  <c r="G3395" i="1"/>
  <c r="G7649" i="1"/>
  <c r="G7540" i="1"/>
  <c r="G5811" i="1"/>
  <c r="G3861" i="1"/>
  <c r="G3009" i="1"/>
  <c r="G1793" i="1"/>
  <c r="G3388" i="1"/>
  <c r="G1200" i="1"/>
  <c r="G1135" i="1"/>
  <c r="F6663" i="1"/>
  <c r="F10676" i="1"/>
  <c r="F13588" i="1"/>
  <c r="F14113" i="1"/>
  <c r="F8044" i="1"/>
  <c r="F4135" i="1"/>
  <c r="F1547" i="1"/>
  <c r="F6662" i="1"/>
  <c r="F10675" i="1"/>
  <c r="F19248" i="1"/>
  <c r="F14110" i="1"/>
  <c r="F8043" i="1"/>
  <c r="F4134" i="1"/>
  <c r="F1546" i="1"/>
  <c r="F6661" i="1"/>
  <c r="F10674" i="1"/>
  <c r="F13587" i="1"/>
  <c r="F19247" i="1"/>
  <c r="F14109" i="1"/>
  <c r="F8042" i="1"/>
  <c r="F4133" i="1"/>
  <c r="F1545" i="1"/>
  <c r="F9590" i="1"/>
  <c r="F6660" i="1"/>
  <c r="F10673" i="1"/>
  <c r="G361" i="1"/>
  <c r="G19580" i="1"/>
  <c r="G17907" i="1"/>
  <c r="G17339" i="1"/>
  <c r="G17246" i="1"/>
  <c r="G17110" i="1"/>
  <c r="G355" i="1"/>
  <c r="G16982" i="1"/>
  <c r="G16443" i="1"/>
  <c r="G15825" i="1"/>
  <c r="G15779" i="1"/>
  <c r="G15640" i="1"/>
  <c r="G15154" i="1"/>
  <c r="G14891" i="1"/>
  <c r="G14607" i="1"/>
  <c r="G14386" i="1"/>
  <c r="G14305" i="1"/>
  <c r="G344" i="1"/>
  <c r="G343" i="1"/>
  <c r="G13514" i="1"/>
  <c r="G12272" i="1"/>
  <c r="G12156" i="1"/>
  <c r="G9923" i="1"/>
  <c r="G9841" i="1"/>
  <c r="G9408" i="1"/>
  <c r="G336" i="1"/>
  <c r="G8810" i="1"/>
  <c r="G334" i="1"/>
  <c r="G7687" i="1"/>
  <c r="G7376" i="1"/>
  <c r="G6903" i="1"/>
  <c r="G6561" i="1"/>
  <c r="G6461" i="1"/>
  <c r="G5810" i="1"/>
  <c r="G4653" i="1"/>
  <c r="G4284" i="1"/>
  <c r="G4124" i="1"/>
  <c r="G1959" i="1"/>
  <c r="G323" i="1"/>
  <c r="G322" i="1"/>
  <c r="G19579" i="1"/>
  <c r="G19214" i="1"/>
  <c r="G17906" i="1"/>
  <c r="G17476" i="1"/>
  <c r="G17338" i="1"/>
  <c r="G17245" i="1"/>
  <c r="G17168" i="1"/>
  <c r="G17109" i="1"/>
  <c r="G313" i="1"/>
  <c r="G16981" i="1"/>
  <c r="G16442" i="1"/>
  <c r="G15824" i="1"/>
  <c r="G15778" i="1"/>
  <c r="G15702" i="1"/>
  <c r="G15639" i="1"/>
  <c r="G15153" i="1"/>
  <c r="G14890" i="1"/>
  <c r="G14498" i="1"/>
  <c r="G14379" i="1"/>
  <c r="G14304" i="1"/>
  <c r="G14238" i="1"/>
  <c r="G300" i="1"/>
  <c r="G13615" i="1"/>
  <c r="G298" i="1"/>
  <c r="G13513" i="1"/>
  <c r="G12271" i="1"/>
  <c r="G12153" i="1"/>
  <c r="G9929" i="1"/>
  <c r="G9840" i="1"/>
  <c r="G9407" i="1"/>
  <c r="G291" i="1"/>
  <c r="G8809" i="1"/>
  <c r="G289" i="1"/>
  <c r="G7686" i="1"/>
  <c r="G7585" i="1"/>
  <c r="G7375" i="1"/>
  <c r="G6902" i="1"/>
  <c r="G6560" i="1"/>
  <c r="G6460" i="1"/>
  <c r="G5809" i="1"/>
  <c r="G4768" i="1"/>
  <c r="G4655" i="1"/>
  <c r="G4652" i="1"/>
  <c r="G4283" i="1"/>
  <c r="G4122" i="1"/>
  <c r="G3813" i="1"/>
  <c r="G275" i="1"/>
  <c r="G1958" i="1"/>
  <c r="G273" i="1"/>
  <c r="G272" i="1"/>
  <c r="G19578" i="1"/>
  <c r="G17905" i="1"/>
  <c r="G17337" i="1"/>
  <c r="G17244" i="1"/>
  <c r="G17108" i="1"/>
  <c r="G266" i="1"/>
  <c r="G16980" i="1"/>
  <c r="G16441" i="1"/>
  <c r="G15821" i="1"/>
  <c r="G15777" i="1"/>
  <c r="G15638" i="1"/>
  <c r="G15152" i="1"/>
  <c r="G14889" i="1"/>
  <c r="G14606" i="1"/>
  <c r="G14378" i="1"/>
  <c r="G14303" i="1"/>
  <c r="G255" i="1"/>
  <c r="G254" i="1"/>
  <c r="G13512" i="1"/>
  <c r="G12270" i="1"/>
  <c r="G12152" i="1"/>
  <c r="G9922" i="1"/>
  <c r="G9839" i="1"/>
  <c r="G9406" i="1"/>
  <c r="G247" i="1"/>
  <c r="G8808" i="1"/>
  <c r="G245" i="1"/>
  <c r="G7685" i="1"/>
  <c r="G7374" i="1"/>
  <c r="G6901" i="1"/>
  <c r="G6559" i="1"/>
  <c r="G6459" i="1"/>
  <c r="G5122" i="1"/>
  <c r="G4651" i="1"/>
  <c r="G4282" i="1"/>
  <c r="G4120" i="1"/>
  <c r="G1955" i="1"/>
  <c r="G234" i="1"/>
  <c r="G233" i="1"/>
  <c r="G19577" i="1"/>
  <c r="G19213" i="1"/>
  <c r="G17902" i="1"/>
  <c r="G17475" i="1"/>
  <c r="G17336" i="1"/>
  <c r="G17241" i="1"/>
  <c r="G17167" i="1"/>
  <c r="G17107" i="1"/>
  <c r="G224" i="1"/>
  <c r="G16979" i="1"/>
  <c r="G16440" i="1"/>
  <c r="G15894" i="1"/>
  <c r="G15820" i="1"/>
  <c r="G15776" i="1"/>
  <c r="G15701" i="1"/>
  <c r="G15637" i="1"/>
  <c r="G15151" i="1"/>
  <c r="G14888" i="1"/>
  <c r="G14497" i="1"/>
  <c r="G14377" i="1"/>
  <c r="G14302" i="1"/>
  <c r="G14237" i="1"/>
  <c r="G210" i="1"/>
  <c r="G13614" i="1"/>
  <c r="G208" i="1"/>
  <c r="G13511" i="1"/>
  <c r="G12269" i="1"/>
  <c r="G12151" i="1"/>
  <c r="G9926" i="1"/>
  <c r="G9838" i="1"/>
  <c r="G9405" i="1"/>
  <c r="G201" i="1"/>
  <c r="G8807" i="1"/>
  <c r="G199" i="1"/>
  <c r="G7684" i="1"/>
  <c r="G7584" i="1"/>
  <c r="G7373" i="1"/>
  <c r="G6900" i="1"/>
  <c r="G6558" i="1"/>
  <c r="G6458" i="1"/>
  <c r="G5808" i="1"/>
  <c r="G4767" i="1"/>
  <c r="G4650" i="1"/>
  <c r="G4281" i="1"/>
  <c r="G4119" i="1"/>
  <c r="G3812" i="1"/>
  <c r="G186" i="1"/>
  <c r="G1952" i="1"/>
  <c r="G184" i="1"/>
  <c r="G2623" i="1" l="1"/>
  <c r="G13348" i="1"/>
  <c r="G2784" i="1"/>
  <c r="G19904" i="1"/>
  <c r="G6888" i="1"/>
  <c r="G6436" i="1"/>
  <c r="G2619" i="1"/>
  <c r="G6783" i="1"/>
  <c r="G11615" i="1"/>
  <c r="G7368" i="1"/>
  <c r="G7940" i="1"/>
  <c r="G19452" i="1"/>
  <c r="G18140" i="1"/>
  <c r="G17627" i="1"/>
  <c r="G8976" i="1"/>
  <c r="G16248" i="1"/>
  <c r="G16147" i="1"/>
  <c r="G15511" i="1"/>
  <c r="G14708" i="1"/>
  <c r="G12645" i="1"/>
  <c r="G11916" i="1"/>
  <c r="G8969" i="1"/>
  <c r="G7967" i="1"/>
  <c r="G6330" i="1"/>
  <c r="G6289" i="1"/>
  <c r="G6056" i="1"/>
  <c r="G5511" i="1"/>
  <c r="G5038" i="1"/>
  <c r="G8962" i="1"/>
  <c r="G8323" i="1"/>
  <c r="G4949" i="1"/>
  <c r="G17200" i="1"/>
  <c r="G16687" i="1"/>
  <c r="G16877" i="1"/>
  <c r="G16587" i="1"/>
  <c r="G16214" i="1"/>
  <c r="G14979" i="1"/>
  <c r="G14843" i="1"/>
  <c r="G14355" i="1"/>
  <c r="G13102" i="1"/>
  <c r="G11374" i="1"/>
  <c r="G11187" i="1"/>
  <c r="G11076" i="1"/>
  <c r="G10980" i="1"/>
  <c r="G10836" i="1"/>
  <c r="G10660" i="1"/>
  <c r="G7915" i="1"/>
  <c r="G7316" i="1"/>
  <c r="G7233" i="1"/>
  <c r="G7075" i="1"/>
  <c r="G4875" i="1"/>
  <c r="G4869" i="1"/>
  <c r="G2647" i="1"/>
  <c r="G2465" i="1"/>
  <c r="G2449" i="1"/>
  <c r="G2396" i="1"/>
  <c r="G2224" i="1"/>
  <c r="G1657" i="1"/>
  <c r="G1270" i="1"/>
  <c r="G8322" i="1"/>
  <c r="G4948" i="1"/>
  <c r="G17199" i="1"/>
  <c r="G16657" i="1"/>
  <c r="G16876" i="1"/>
  <c r="G16586" i="1"/>
  <c r="G16178" i="1"/>
  <c r="G14978" i="1"/>
  <c r="G14842" i="1"/>
  <c r="G14354" i="1"/>
  <c r="G13101" i="1"/>
  <c r="G11373" i="1"/>
  <c r="G11185" i="1"/>
  <c r="G11075" i="1"/>
  <c r="G10979" i="1"/>
  <c r="G10835" i="1"/>
  <c r="G10659" i="1"/>
  <c r="G7914" i="1"/>
  <c r="G7678" i="1"/>
  <c r="G7315" i="1"/>
  <c r="G7232" i="1"/>
  <c r="G7074" i="1"/>
  <c r="G4874" i="1"/>
  <c r="G4868" i="1"/>
  <c r="G2646" i="1"/>
  <c r="G2464" i="1"/>
  <c r="G2447" i="1"/>
  <c r="G2395" i="1"/>
  <c r="G2223" i="1"/>
  <c r="G1656" i="1"/>
  <c r="G1269" i="1"/>
  <c r="G7802" i="1"/>
  <c r="G14552" i="1"/>
  <c r="G14207" i="1"/>
  <c r="G13926" i="1"/>
  <c r="G13056" i="1"/>
  <c r="G11361" i="1"/>
  <c r="G10166" i="1"/>
  <c r="G3504" i="1"/>
  <c r="G15645" i="1"/>
  <c r="G1824" i="1"/>
  <c r="G1314" i="1"/>
  <c r="G396" i="1"/>
  <c r="G18301" i="1"/>
  <c r="G7799" i="1"/>
  <c r="G14549" i="1"/>
  <c r="G14204" i="1"/>
  <c r="G13924" i="1"/>
  <c r="G13054" i="1"/>
  <c r="G11359" i="1"/>
  <c r="G8222" i="1"/>
  <c r="G10163" i="1"/>
  <c r="G10073" i="1"/>
  <c r="G3502" i="1"/>
  <c r="G15608" i="1"/>
  <c r="G1820" i="1"/>
  <c r="G1312" i="1"/>
  <c r="G394" i="1"/>
  <c r="G18303" i="1"/>
  <c r="G7801" i="1"/>
  <c r="G14551" i="1"/>
  <c r="G14206" i="1"/>
  <c r="G10076" i="1"/>
  <c r="G5777" i="1"/>
  <c r="G15635" i="1"/>
  <c r="G1823" i="1"/>
  <c r="G18300" i="1"/>
  <c r="G14548" i="1"/>
  <c r="G14203" i="1"/>
  <c r="G11358" i="1"/>
  <c r="G8221" i="1"/>
  <c r="G10072" i="1"/>
  <c r="G5776" i="1"/>
  <c r="G15597" i="1"/>
  <c r="G1819" i="1"/>
  <c r="G393" i="1"/>
  <c r="G18302" i="1"/>
  <c r="G7800" i="1"/>
  <c r="G14550" i="1"/>
  <c r="G14205" i="1"/>
  <c r="G13925" i="1"/>
  <c r="G13055" i="1"/>
  <c r="G11360" i="1"/>
  <c r="G8223" i="1"/>
  <c r="G10165" i="1"/>
  <c r="G3503" i="1"/>
  <c r="G15623" i="1"/>
  <c r="G1821" i="1"/>
  <c r="G1313" i="1"/>
  <c r="G395" i="1"/>
  <c r="G18299" i="1"/>
  <c r="G7798" i="1"/>
  <c r="G14547" i="1"/>
  <c r="G14202" i="1"/>
  <c r="G13923" i="1"/>
  <c r="G13053" i="1"/>
  <c r="G11357" i="1"/>
  <c r="G8220" i="1"/>
  <c r="G10162" i="1"/>
  <c r="G10070" i="1"/>
  <c r="G3501" i="1"/>
  <c r="G15583" i="1"/>
  <c r="G1818" i="1"/>
  <c r="G1311" i="1"/>
  <c r="G392" i="1"/>
  <c r="G13021" i="1"/>
  <c r="G11588" i="1"/>
  <c r="G9806" i="1"/>
  <c r="G2593" i="1"/>
  <c r="G1735" i="1"/>
  <c r="G13020" i="1"/>
  <c r="G11587" i="1"/>
  <c r="G9805" i="1"/>
  <c r="G2592" i="1"/>
  <c r="G1734" i="1"/>
  <c r="G13401" i="1"/>
  <c r="G13400" i="1"/>
  <c r="G19539" i="1"/>
  <c r="G18260" i="1"/>
  <c r="G9647" i="1"/>
  <c r="G7205" i="1"/>
  <c r="G3294" i="1"/>
  <c r="G2796" i="1"/>
  <c r="G513" i="1"/>
  <c r="G12930" i="1"/>
  <c r="G13391" i="1"/>
  <c r="G13390" i="1"/>
  <c r="G8195" i="1"/>
  <c r="G13388" i="1"/>
  <c r="G7057" i="1"/>
  <c r="G5672" i="1"/>
  <c r="G13385" i="1"/>
  <c r="G13384" i="1"/>
  <c r="G1006" i="1"/>
  <c r="G642" i="1"/>
  <c r="G13353" i="1"/>
  <c r="G19537" i="1"/>
  <c r="G18258" i="1"/>
  <c r="G9645" i="1"/>
  <c r="G7203" i="1"/>
  <c r="G3640" i="1"/>
  <c r="G3292" i="1"/>
  <c r="G2794" i="1"/>
  <c r="G511" i="1"/>
  <c r="G12928" i="1"/>
  <c r="G13343" i="1"/>
  <c r="G13342" i="1"/>
  <c r="G8193" i="1"/>
  <c r="G13340" i="1"/>
  <c r="G7055" i="1"/>
  <c r="G5670" i="1"/>
  <c r="G3720" i="1"/>
  <c r="G13336" i="1"/>
  <c r="G13335" i="1"/>
  <c r="G998" i="1"/>
  <c r="G640" i="1"/>
  <c r="G13381" i="1"/>
  <c r="G13380" i="1"/>
  <c r="G19057" i="1"/>
  <c r="G6622" i="1"/>
  <c r="G18259" i="1"/>
  <c r="G17437" i="1"/>
  <c r="G19538" i="1"/>
  <c r="G9646" i="1"/>
  <c r="G7204" i="1"/>
  <c r="G3641" i="1"/>
  <c r="G3293" i="1"/>
  <c r="G2795" i="1"/>
  <c r="G512" i="1"/>
  <c r="G15598" i="1"/>
  <c r="G12929" i="1"/>
  <c r="G13366" i="1"/>
  <c r="G13365" i="1"/>
  <c r="G13364" i="1"/>
  <c r="G8194" i="1"/>
  <c r="G13362" i="1"/>
  <c r="G8037" i="1"/>
  <c r="G7056" i="1"/>
  <c r="G5671" i="1"/>
  <c r="G4056" i="1"/>
  <c r="G13357" i="1"/>
  <c r="G13356" i="1"/>
  <c r="G999" i="1"/>
  <c r="G641" i="1"/>
  <c r="G13332" i="1"/>
  <c r="G19056" i="1"/>
  <c r="G18257" i="1"/>
  <c r="G17436" i="1"/>
  <c r="G19536" i="1"/>
  <c r="G9644" i="1"/>
  <c r="G7202" i="1"/>
  <c r="G3638" i="1"/>
  <c r="G3290" i="1"/>
  <c r="G2793" i="1"/>
  <c r="G510" i="1"/>
  <c r="G15596" i="1"/>
  <c r="G12927" i="1"/>
  <c r="G13319" i="1"/>
  <c r="G13318" i="1"/>
  <c r="G13317" i="1"/>
  <c r="G8192" i="1"/>
  <c r="G13315" i="1"/>
  <c r="G8029" i="1"/>
  <c r="G7054" i="1"/>
  <c r="G5669" i="1"/>
  <c r="G4055" i="1"/>
  <c r="G3719" i="1"/>
  <c r="G13309" i="1"/>
  <c r="G13308" i="1"/>
  <c r="G997" i="1"/>
  <c r="G639" i="1"/>
  <c r="G6876" i="1"/>
  <c r="G12999" i="1"/>
  <c r="G2764" i="1"/>
  <c r="G11570" i="1"/>
  <c r="G6875" i="1"/>
  <c r="G12995" i="1"/>
  <c r="G6424" i="1"/>
  <c r="G2763" i="1"/>
  <c r="G7933" i="1"/>
  <c r="G6768" i="1"/>
  <c r="G11543" i="1"/>
  <c r="G7356" i="1"/>
  <c r="G6819" i="1"/>
  <c r="G12681" i="1"/>
  <c r="G6401" i="1"/>
  <c r="G2716" i="1"/>
  <c r="G12891" i="1"/>
  <c r="G7924" i="1"/>
  <c r="G6729" i="1"/>
  <c r="G2568" i="1"/>
  <c r="G6818" i="1"/>
  <c r="G2715" i="1"/>
  <c r="G2567" i="1"/>
  <c r="G19125" i="1"/>
  <c r="G19123" i="1"/>
  <c r="G19124" i="1"/>
  <c r="G19122" i="1"/>
  <c r="G18439" i="1"/>
  <c r="G1599" i="1"/>
  <c r="G12829" i="1"/>
  <c r="G12053" i="1"/>
  <c r="G11628" i="1"/>
  <c r="G11477" i="1"/>
  <c r="G9318" i="1"/>
  <c r="G8552" i="1"/>
  <c r="G11296" i="1"/>
  <c r="G6984" i="1"/>
  <c r="G6116" i="1"/>
  <c r="G5942" i="1"/>
  <c r="G5625" i="1"/>
  <c r="G2292" i="1"/>
  <c r="G11269" i="1"/>
  <c r="G19263" i="1"/>
  <c r="G18436" i="1"/>
  <c r="G1597" i="1"/>
  <c r="G12827" i="1"/>
  <c r="G11626" i="1"/>
  <c r="G11475" i="1"/>
  <c r="G10281" i="1"/>
  <c r="G9312" i="1"/>
  <c r="G8549" i="1"/>
  <c r="G11260" i="1"/>
  <c r="G6982" i="1"/>
  <c r="G6114" i="1"/>
  <c r="G5940" i="1"/>
  <c r="G5623" i="1"/>
  <c r="G2290" i="1"/>
  <c r="G11290" i="1"/>
  <c r="G19492" i="1"/>
  <c r="G19264" i="1"/>
  <c r="G18438" i="1"/>
  <c r="G1598" i="1"/>
  <c r="G14623" i="1"/>
  <c r="G12828" i="1"/>
  <c r="G12052" i="1"/>
  <c r="G11627" i="1"/>
  <c r="G11476" i="1"/>
  <c r="G10282" i="1"/>
  <c r="G9313" i="1"/>
  <c r="G8550" i="1"/>
  <c r="G11278" i="1"/>
  <c r="G6983" i="1"/>
  <c r="G6115" i="1"/>
  <c r="G5941" i="1"/>
  <c r="G5624" i="1"/>
  <c r="G2291" i="1"/>
  <c r="G924" i="1"/>
  <c r="G11254" i="1"/>
  <c r="G19491" i="1"/>
  <c r="G19262" i="1"/>
  <c r="G18435" i="1"/>
  <c r="G1596" i="1"/>
  <c r="G14622" i="1"/>
  <c r="G12826" i="1"/>
  <c r="G12051" i="1"/>
  <c r="G11625" i="1"/>
  <c r="G11474" i="1"/>
  <c r="G10276" i="1"/>
  <c r="G9311" i="1"/>
  <c r="G8548" i="1"/>
  <c r="G11242" i="1"/>
  <c r="G6981" i="1"/>
  <c r="G6113" i="1"/>
  <c r="G5939" i="1"/>
  <c r="G5854" i="1"/>
  <c r="G5622" i="1"/>
  <c r="G2289" i="1"/>
  <c r="G923" i="1"/>
  <c r="F6667" i="1"/>
  <c r="F10669" i="1"/>
  <c r="F13591" i="1"/>
  <c r="F19250" i="1"/>
  <c r="F8080" i="1"/>
  <c r="F4145" i="1"/>
  <c r="F1553" i="1"/>
  <c r="F6665" i="1"/>
  <c r="F10667" i="1"/>
  <c r="F13592" i="1"/>
  <c r="F14120" i="1"/>
  <c r="F8081" i="1"/>
  <c r="F4146" i="1"/>
  <c r="F1554" i="1"/>
  <c r="F6666" i="1"/>
  <c r="F10668" i="1"/>
  <c r="F13590" i="1"/>
  <c r="F19249" i="1"/>
  <c r="F14114" i="1"/>
  <c r="F8079" i="1"/>
  <c r="F4144" i="1"/>
  <c r="F1550" i="1"/>
  <c r="F9591" i="1"/>
  <c r="F6664" i="1"/>
  <c r="F10664" i="1"/>
  <c r="G542" i="1"/>
  <c r="G19584" i="1"/>
  <c r="G17343" i="1"/>
  <c r="G17911" i="1"/>
  <c r="G16503" i="1"/>
  <c r="G17250" i="1"/>
  <c r="G17114" i="1"/>
  <c r="G535" i="1"/>
  <c r="G17031" i="1"/>
  <c r="G16495" i="1"/>
  <c r="G15829" i="1"/>
  <c r="G15783" i="1"/>
  <c r="G15649" i="1"/>
  <c r="G15162" i="1"/>
  <c r="G14971" i="1"/>
  <c r="G14609" i="1"/>
  <c r="G14390" i="1"/>
  <c r="G14309" i="1"/>
  <c r="G524" i="1"/>
  <c r="G523" i="1"/>
  <c r="G13520" i="1"/>
  <c r="G12276" i="1"/>
  <c r="G12160" i="1"/>
  <c r="G9892" i="1"/>
  <c r="G9554" i="1"/>
  <c r="G9416" i="1"/>
  <c r="G516" i="1"/>
  <c r="G8814" i="1"/>
  <c r="G514" i="1"/>
  <c r="G7760" i="1"/>
  <c r="G7448" i="1"/>
  <c r="G7380" i="1"/>
  <c r="G6565" i="1"/>
  <c r="G6465" i="1"/>
  <c r="G5126" i="1"/>
  <c r="G4590" i="1"/>
  <c r="G4288" i="1"/>
  <c r="G2008" i="1"/>
  <c r="G504" i="1"/>
  <c r="G452" i="1"/>
  <c r="G19582" i="1"/>
  <c r="G17341" i="1"/>
  <c r="G17909" i="1"/>
  <c r="G16501" i="1"/>
  <c r="G17248" i="1"/>
  <c r="G17112" i="1"/>
  <c r="G445" i="1"/>
  <c r="G17029" i="1"/>
  <c r="G16493" i="1"/>
  <c r="G15827" i="1"/>
  <c r="G15781" i="1"/>
  <c r="G15647" i="1"/>
  <c r="G15160" i="1"/>
  <c r="G14969" i="1"/>
  <c r="G14608" i="1"/>
  <c r="G14388" i="1"/>
  <c r="G14307" i="1"/>
  <c r="G434" i="1"/>
  <c r="G433" i="1"/>
  <c r="G13516" i="1"/>
  <c r="G12274" i="1"/>
  <c r="G12158" i="1"/>
  <c r="G9891" i="1"/>
  <c r="G9552" i="1"/>
  <c r="G9414" i="1"/>
  <c r="G426" i="1"/>
  <c r="G8812" i="1"/>
  <c r="G424" i="1"/>
  <c r="G7758" i="1"/>
  <c r="G7446" i="1"/>
  <c r="G7378" i="1"/>
  <c r="G6563" i="1"/>
  <c r="G6463" i="1"/>
  <c r="G5124" i="1"/>
  <c r="G4588" i="1"/>
  <c r="G4286" i="1"/>
  <c r="G2006" i="1"/>
  <c r="G414" i="1"/>
  <c r="G503" i="1"/>
  <c r="G19583" i="1"/>
  <c r="G19216" i="1"/>
  <c r="G17478" i="1"/>
  <c r="G17342" i="1"/>
  <c r="G17910" i="1"/>
  <c r="G16502" i="1"/>
  <c r="G17249" i="1"/>
  <c r="G17170" i="1"/>
  <c r="G17113" i="1"/>
  <c r="G493" i="1"/>
  <c r="G17030" i="1"/>
  <c r="G16494" i="1"/>
  <c r="G15828" i="1"/>
  <c r="G15782" i="1"/>
  <c r="G15704" i="1"/>
  <c r="G15648" i="1"/>
  <c r="G15161" i="1"/>
  <c r="G14970" i="1"/>
  <c r="G14512" i="1"/>
  <c r="G14389" i="1"/>
  <c r="G14308" i="1"/>
  <c r="G14240" i="1"/>
  <c r="G480" i="1"/>
  <c r="G13622" i="1"/>
  <c r="G478" i="1"/>
  <c r="G13519" i="1"/>
  <c r="G12275" i="1"/>
  <c r="G12159" i="1"/>
  <c r="G9931" i="1"/>
  <c r="G9553" i="1"/>
  <c r="G9415" i="1"/>
  <c r="G471" i="1"/>
  <c r="G8813" i="1"/>
  <c r="G469" i="1"/>
  <c r="G7759" i="1"/>
  <c r="G7592" i="1"/>
  <c r="G7447" i="1"/>
  <c r="G7379" i="1"/>
  <c r="G6905" i="1"/>
  <c r="G6564" i="1"/>
  <c r="G6464" i="1"/>
  <c r="G5125" i="1"/>
  <c r="G4770" i="1"/>
  <c r="G4657" i="1"/>
  <c r="G4589" i="1"/>
  <c r="G4287" i="1"/>
  <c r="G3815" i="1"/>
  <c r="G455" i="1"/>
  <c r="G2007" i="1"/>
  <c r="G453" i="1"/>
  <c r="G413" i="1"/>
  <c r="G19581" i="1"/>
  <c r="G19215" i="1"/>
  <c r="G17477" i="1"/>
  <c r="G17340" i="1"/>
  <c r="G17908" i="1"/>
  <c r="G16500" i="1"/>
  <c r="G17247" i="1"/>
  <c r="G17169" i="1"/>
  <c r="G17111" i="1"/>
  <c r="G403" i="1"/>
  <c r="G17028" i="1"/>
  <c r="G16492" i="1"/>
  <c r="G15895" i="1"/>
  <c r="G15826" i="1"/>
  <c r="G15780" i="1"/>
  <c r="G15703" i="1"/>
  <c r="G15646" i="1"/>
  <c r="G15155" i="1"/>
  <c r="G14968" i="1"/>
  <c r="G14511" i="1"/>
  <c r="G14387" i="1"/>
  <c r="G14306" i="1"/>
  <c r="G14239" i="1"/>
  <c r="G389" i="1"/>
  <c r="G13620" i="1"/>
  <c r="G387" i="1"/>
  <c r="G13515" i="1"/>
  <c r="G12273" i="1"/>
  <c r="G12157" i="1"/>
  <c r="G9930" i="1"/>
  <c r="G9551" i="1"/>
  <c r="G9409" i="1"/>
  <c r="G380" i="1"/>
  <c r="G8811" i="1"/>
  <c r="G378" i="1"/>
  <c r="G7757" i="1"/>
  <c r="G7591" i="1"/>
  <c r="G7445" i="1"/>
  <c r="G7377" i="1"/>
  <c r="G6904" i="1"/>
  <c r="G6562" i="1"/>
  <c r="G6462" i="1"/>
  <c r="G5123" i="1"/>
  <c r="G4769" i="1"/>
  <c r="G4656" i="1"/>
  <c r="G4587" i="1"/>
  <c r="G4285" i="1"/>
  <c r="G3814" i="1"/>
  <c r="G364" i="1"/>
  <c r="G2005" i="1"/>
  <c r="G362" i="1"/>
  <c r="G10767" i="1"/>
  <c r="G18363" i="1"/>
  <c r="G19356" i="1"/>
  <c r="G16332" i="1"/>
  <c r="G13426" i="1"/>
  <c r="G8172" i="1"/>
  <c r="G2893" i="1"/>
  <c r="G14009" i="1"/>
  <c r="G15120" i="1"/>
  <c r="G1796" i="1"/>
  <c r="G18219" i="1"/>
  <c r="G18220" i="1"/>
  <c r="G6659" i="1"/>
  <c r="G6938" i="1"/>
  <c r="G1918" i="1"/>
  <c r="G2689" i="1"/>
  <c r="G465" i="1"/>
  <c r="G19355" i="1"/>
  <c r="G18362" i="1"/>
  <c r="G10762" i="1"/>
  <c r="G16331" i="1"/>
  <c r="G13234" i="1"/>
  <c r="G15119" i="1"/>
  <c r="G2892" i="1"/>
  <c r="G18195" i="1"/>
  <c r="G15017" i="1"/>
  <c r="G6658" i="1"/>
  <c r="G18198" i="1"/>
  <c r="G18199" i="1"/>
  <c r="G8171" i="1"/>
  <c r="G6027" i="1"/>
  <c r="G2019" i="1"/>
  <c r="G6937" i="1"/>
  <c r="G6552" i="1"/>
  <c r="G1795" i="1"/>
  <c r="G14006" i="1"/>
  <c r="G1917" i="1"/>
  <c r="G2688" i="1"/>
  <c r="G11517" i="1"/>
  <c r="G10926" i="1"/>
  <c r="G12797" i="1"/>
  <c r="G2500" i="1"/>
  <c r="G10923" i="1"/>
  <c r="G11516" i="1"/>
  <c r="G10919" i="1"/>
  <c r="G12796" i="1"/>
  <c r="G2498" i="1"/>
  <c r="G10916" i="1"/>
  <c r="G2499" i="1"/>
  <c r="G10921" i="1"/>
  <c r="G16961" i="1"/>
  <c r="G10914" i="1"/>
  <c r="G11515" i="1"/>
  <c r="G2497" i="1"/>
  <c r="G10911" i="1"/>
  <c r="G18400" i="1"/>
  <c r="G18393" i="1"/>
  <c r="G18399" i="1"/>
  <c r="G17072" i="1"/>
  <c r="G18398" i="1"/>
  <c r="G17040" i="1"/>
  <c r="G18397" i="1"/>
  <c r="G13281" i="1"/>
  <c r="G18396" i="1"/>
  <c r="G9204" i="1"/>
  <c r="G18395" i="1"/>
  <c r="G18715" i="1"/>
  <c r="A18394" i="1"/>
  <c r="A18395" i="1" s="1"/>
  <c r="A18396" i="1" s="1"/>
  <c r="A18397" i="1" s="1"/>
  <c r="A18398" i="1" s="1"/>
  <c r="A18399" i="1" s="1"/>
  <c r="A18400" i="1" s="1"/>
  <c r="G18394" i="1"/>
  <c r="G4075" i="1"/>
  <c r="G11240" i="1"/>
  <c r="G12096" i="1"/>
  <c r="G13159" i="1"/>
  <c r="G17818" i="1"/>
  <c r="G16369" i="1"/>
  <c r="F13157" i="1"/>
  <c r="G13157" i="1" s="1"/>
  <c r="G5794" i="1"/>
  <c r="G11239" i="1"/>
  <c r="G12095" i="1"/>
  <c r="G17813" i="1"/>
  <c r="G16368" i="1"/>
  <c r="F13156" i="1"/>
  <c r="G13156" i="1" s="1"/>
  <c r="G11238" i="1"/>
  <c r="G12094" i="1"/>
  <c r="G17807" i="1"/>
  <c r="G16367" i="1"/>
  <c r="F13155" i="1"/>
  <c r="G13155" i="1" s="1"/>
  <c r="G5793" i="1"/>
  <c r="G11237" i="1"/>
  <c r="G12093" i="1"/>
  <c r="G17802" i="1"/>
  <c r="G16366" i="1"/>
  <c r="G18186" i="1"/>
  <c r="G10188" i="1"/>
  <c r="G10189" i="1"/>
  <c r="G12740" i="1"/>
  <c r="G10192" i="1"/>
  <c r="G10186" i="1"/>
  <c r="G11998" i="1"/>
  <c r="G18184" i="1"/>
  <c r="G10160" i="1"/>
  <c r="G11993" i="1"/>
  <c r="G10164" i="1"/>
  <c r="G1229" i="1"/>
  <c r="G10158" i="1"/>
  <c r="G10161" i="1"/>
  <c r="G12738" i="1"/>
  <c r="G9161" i="1"/>
  <c r="G17402" i="1"/>
  <c r="G18185" i="1"/>
  <c r="G10169" i="1"/>
  <c r="G5583" i="1"/>
  <c r="G10171" i="1"/>
  <c r="G10172" i="1"/>
  <c r="G10173" i="1"/>
  <c r="G10174" i="1"/>
  <c r="G10175" i="1"/>
  <c r="G12739" i="1"/>
  <c r="G10177" i="1"/>
  <c r="G9162" i="1"/>
  <c r="G7327" i="1"/>
  <c r="G3704" i="1"/>
  <c r="G11997" i="1"/>
  <c r="G4035" i="1"/>
  <c r="G6034" i="1"/>
  <c r="G17403" i="1"/>
  <c r="G1230" i="1"/>
  <c r="G10141" i="1"/>
  <c r="G5582" i="1"/>
  <c r="G10143" i="1"/>
  <c r="G10144" i="1"/>
  <c r="G10145" i="1"/>
  <c r="G10146" i="1"/>
  <c r="G10147" i="1"/>
  <c r="G12737" i="1"/>
  <c r="G10149" i="1"/>
  <c r="G9160" i="1"/>
  <c r="G7326" i="1"/>
  <c r="G3702" i="1"/>
  <c r="G11992" i="1"/>
  <c r="G4033" i="1"/>
  <c r="G6033" i="1"/>
  <c r="G17401" i="1"/>
  <c r="G1228" i="1"/>
  <c r="G18183" i="1"/>
  <c r="F7958" i="1"/>
  <c r="F6321" i="1"/>
  <c r="F7956" i="1"/>
  <c r="F7957" i="1"/>
  <c r="F8801" i="1"/>
  <c r="F8802" i="1"/>
  <c r="F8803" i="1"/>
  <c r="F11907" i="1"/>
  <c r="F11908" i="1"/>
  <c r="F11909" i="1"/>
  <c r="F12633" i="1"/>
  <c r="F12634" i="1"/>
  <c r="F12635" i="1"/>
  <c r="F14697" i="1"/>
  <c r="F14698" i="1"/>
  <c r="F14699" i="1"/>
  <c r="F15499" i="1"/>
  <c r="F15500" i="1"/>
  <c r="F15501" i="1"/>
  <c r="F16138" i="1"/>
  <c r="F16139" i="1"/>
  <c r="F16140" i="1"/>
  <c r="F16237" i="1"/>
  <c r="F16238" i="1"/>
  <c r="F16239" i="1"/>
  <c r="F8822" i="1"/>
  <c r="F8823" i="1"/>
  <c r="F8824" i="1"/>
  <c r="F17614" i="1"/>
  <c r="F17615" i="1"/>
  <c r="F17616" i="1"/>
  <c r="F18127" i="1"/>
  <c r="F18128" i="1"/>
  <c r="F18129" i="1"/>
  <c r="F19444" i="1"/>
  <c r="F19445" i="1"/>
  <c r="F8833" i="1"/>
  <c r="F8834" i="1"/>
  <c r="F8835" i="1"/>
  <c r="F6320" i="1"/>
  <c r="F6319" i="1"/>
  <c r="F6280" i="1"/>
  <c r="F6279" i="1"/>
  <c r="F6278" i="1"/>
  <c r="F6053" i="1"/>
  <c r="F5493" i="1"/>
  <c r="F5492" i="1"/>
  <c r="F5491" i="1"/>
  <c r="F8787" i="1"/>
  <c r="F8786" i="1"/>
  <c r="F8785" i="1"/>
  <c r="F8769" i="1"/>
  <c r="F8768" i="1"/>
  <c r="F8767" i="1"/>
  <c r="F19442" i="1"/>
  <c r="F19441" i="1"/>
  <c r="F18125" i="1"/>
  <c r="F18124" i="1"/>
  <c r="F18123" i="1"/>
  <c r="F17613" i="1"/>
  <c r="F17612" i="1"/>
  <c r="F17611" i="1"/>
  <c r="F8758" i="1"/>
  <c r="F8757" i="1"/>
  <c r="F8756" i="1"/>
  <c r="F16235" i="1"/>
  <c r="F16234" i="1"/>
  <c r="F16233" i="1"/>
  <c r="F16136" i="1"/>
  <c r="F16135" i="1"/>
  <c r="F16134" i="1"/>
  <c r="F15496" i="1"/>
  <c r="F15495" i="1"/>
  <c r="F15494" i="1"/>
  <c r="F14695" i="1"/>
  <c r="F14694" i="1"/>
  <c r="F14693" i="1"/>
  <c r="F12630" i="1"/>
  <c r="F12629" i="1"/>
  <c r="F12628" i="1"/>
  <c r="F8731" i="1"/>
  <c r="F6052" i="1"/>
  <c r="F11905" i="1"/>
  <c r="F11904" i="1"/>
  <c r="F11903" i="1"/>
  <c r="F8737" i="1"/>
  <c r="F8736" i="1"/>
  <c r="F8735" i="1"/>
  <c r="F7954" i="1"/>
  <c r="F7953" i="1"/>
  <c r="F7952" i="1"/>
  <c r="F6317" i="1"/>
  <c r="F6316" i="1"/>
  <c r="F6315" i="1"/>
  <c r="F6276" i="1"/>
  <c r="F6275" i="1"/>
  <c r="F6274" i="1"/>
  <c r="F8718" i="1"/>
  <c r="F8719" i="1"/>
  <c r="F8720" i="1"/>
  <c r="F5487" i="1"/>
  <c r="F5488" i="1"/>
  <c r="F5489" i="1"/>
  <c r="F5490" i="1"/>
  <c r="F6277" i="1"/>
  <c r="F6318" i="1"/>
  <c r="F7955" i="1"/>
  <c r="F8774" i="1"/>
  <c r="F11906" i="1"/>
  <c r="F12631" i="1"/>
  <c r="F14696" i="1"/>
  <c r="F15497" i="1"/>
  <c r="F16137" i="1"/>
  <c r="F16236" i="1"/>
  <c r="F8781" i="1"/>
  <c r="F18126" i="1"/>
  <c r="F19443" i="1"/>
  <c r="F8784" i="1"/>
  <c r="F5486" i="1"/>
  <c r="F6273" i="1"/>
  <c r="F6314" i="1"/>
  <c r="F7951" i="1"/>
  <c r="F8707" i="1"/>
  <c r="F11902" i="1"/>
  <c r="F12627" i="1"/>
  <c r="F14692" i="1"/>
  <c r="F15493" i="1"/>
  <c r="F16133" i="1"/>
  <c r="F16232" i="1"/>
  <c r="F8714" i="1"/>
  <c r="F18122" i="1"/>
  <c r="F19440" i="1"/>
  <c r="F8717" i="1"/>
  <c r="F8702" i="1"/>
  <c r="G3265" i="1"/>
  <c r="G3035" i="1"/>
  <c r="G711" i="1"/>
  <c r="G13691" i="1"/>
  <c r="G4123" i="1"/>
  <c r="G5227" i="1"/>
  <c r="G4121" i="1"/>
  <c r="G1790" i="1"/>
  <c r="G17521" i="1"/>
  <c r="G7628" i="1"/>
  <c r="G18793" i="1"/>
  <c r="G12370" i="1"/>
  <c r="G2915" i="1"/>
  <c r="G2908" i="1"/>
  <c r="G12359" i="1"/>
  <c r="G18781" i="1"/>
  <c r="G7621" i="1"/>
  <c r="G17514" i="1"/>
  <c r="G1788" i="1"/>
  <c r="G3935" i="1"/>
  <c r="G5216" i="1"/>
  <c r="G3937" i="1"/>
  <c r="G13681" i="1"/>
  <c r="G701" i="1"/>
  <c r="G3022" i="1"/>
  <c r="G3256" i="1"/>
  <c r="G710" i="1"/>
  <c r="G18792" i="1"/>
  <c r="G18583" i="1"/>
  <c r="G2914" i="1"/>
  <c r="G5226" i="1"/>
  <c r="G11711" i="1"/>
  <c r="G7515" i="1"/>
  <c r="G4107" i="1"/>
  <c r="G3034" i="1"/>
  <c r="G4105" i="1"/>
  <c r="G12369" i="1"/>
  <c r="G12358" i="1"/>
  <c r="G3919" i="1"/>
  <c r="G3021" i="1"/>
  <c r="G3921" i="1"/>
  <c r="G7510" i="1"/>
  <c r="G11702" i="1"/>
  <c r="G5215" i="1"/>
  <c r="G2907" i="1"/>
  <c r="G18571" i="1"/>
  <c r="G18780" i="1"/>
  <c r="G700" i="1"/>
  <c r="G18582" i="1"/>
  <c r="G3264" i="1"/>
  <c r="G12368" i="1"/>
  <c r="G3033" i="1"/>
  <c r="G4099" i="1"/>
  <c r="G11708" i="1"/>
  <c r="G709" i="1"/>
  <c r="G18791" i="1"/>
  <c r="G4095" i="1"/>
  <c r="G5225" i="1"/>
  <c r="G5214" i="1"/>
  <c r="G3909" i="1"/>
  <c r="G18779" i="1"/>
  <c r="G699" i="1"/>
  <c r="G11701" i="1"/>
  <c r="G3913" i="1"/>
  <c r="G3020" i="1"/>
  <c r="G12357" i="1"/>
  <c r="G3255" i="1"/>
  <c r="G18570" i="1"/>
  <c r="G18581" i="1"/>
  <c r="G3263" i="1"/>
  <c r="G8898" i="1"/>
  <c r="G7627" i="1"/>
  <c r="G3031" i="1"/>
  <c r="G708" i="1"/>
  <c r="G4087" i="1"/>
  <c r="G4086" i="1"/>
  <c r="G12367" i="1"/>
  <c r="G1199" i="1"/>
  <c r="G17989" i="1"/>
  <c r="G5224" i="1"/>
  <c r="G18790" i="1"/>
  <c r="G18777" i="1"/>
  <c r="G5213" i="1"/>
  <c r="G17980" i="1"/>
  <c r="G1191" i="1"/>
  <c r="G12356" i="1"/>
  <c r="G3900" i="1"/>
  <c r="G3901" i="1"/>
  <c r="G698" i="1"/>
  <c r="G3019" i="1"/>
  <c r="G7620" i="1"/>
  <c r="G8890" i="1"/>
  <c r="G3254" i="1"/>
  <c r="G18569" i="1"/>
  <c r="G3262" i="1"/>
  <c r="G7514" i="1"/>
  <c r="G2913" i="1"/>
  <c r="G13690" i="1"/>
  <c r="G707" i="1"/>
  <c r="G7626" i="1"/>
  <c r="G9762" i="1"/>
  <c r="G17520" i="1"/>
  <c r="G18580" i="1"/>
  <c r="G3879" i="1"/>
  <c r="G3030" i="1"/>
  <c r="G8897" i="1"/>
  <c r="G11707" i="1"/>
  <c r="G9272" i="1"/>
  <c r="G4066" i="1"/>
  <c r="G12366" i="1"/>
  <c r="G17988" i="1"/>
  <c r="G15289" i="1"/>
  <c r="G1198" i="1"/>
  <c r="G4061" i="1"/>
  <c r="G5223" i="1"/>
  <c r="G18789" i="1"/>
  <c r="G4058" i="1"/>
  <c r="G3872" i="1"/>
  <c r="G18776" i="1"/>
  <c r="G5204" i="1"/>
  <c r="G3875" i="1"/>
  <c r="G1190" i="1"/>
  <c r="G15283" i="1"/>
  <c r="G17979" i="1"/>
  <c r="G12355" i="1"/>
  <c r="G3880" i="1"/>
  <c r="G9267" i="1"/>
  <c r="G11700" i="1"/>
  <c r="G8888" i="1"/>
  <c r="G3018" i="1"/>
  <c r="G3870" i="1"/>
  <c r="G18568" i="1"/>
  <c r="G17513" i="1"/>
  <c r="G9756" i="1"/>
  <c r="G7619" i="1"/>
  <c r="G697" i="1"/>
  <c r="G13680" i="1"/>
  <c r="G2906" i="1"/>
  <c r="G7509" i="1"/>
  <c r="G3253" i="1"/>
  <c r="G4057" i="1"/>
  <c r="G3260" i="1"/>
  <c r="G7513" i="1"/>
  <c r="G2912" i="1"/>
  <c r="G9761" i="1"/>
  <c r="G17519" i="1"/>
  <c r="G706" i="1"/>
  <c r="G13689" i="1"/>
  <c r="G7625" i="1"/>
  <c r="G18579" i="1"/>
  <c r="G3878" i="1"/>
  <c r="G8896" i="1"/>
  <c r="G3029" i="1"/>
  <c r="G9271" i="1"/>
  <c r="G11706" i="1"/>
  <c r="G4042" i="1"/>
  <c r="G15288" i="1"/>
  <c r="G17987" i="1"/>
  <c r="G1197" i="1"/>
  <c r="G5222" i="1"/>
  <c r="G12365" i="1"/>
  <c r="G4036" i="1"/>
  <c r="G18788" i="1"/>
  <c r="G4034" i="1"/>
  <c r="G3848" i="1"/>
  <c r="G18775" i="1"/>
  <c r="G3850" i="1"/>
  <c r="G12354" i="1"/>
  <c r="G5203" i="1"/>
  <c r="G1185" i="1"/>
  <c r="G17978" i="1"/>
  <c r="G15282" i="1"/>
  <c r="G3856" i="1"/>
  <c r="G11699" i="1"/>
  <c r="G9266" i="1"/>
  <c r="G3017" i="1"/>
  <c r="G8887" i="1"/>
  <c r="G3869" i="1"/>
  <c r="G18567" i="1"/>
  <c r="G7618" i="1"/>
  <c r="G13679" i="1"/>
  <c r="G695" i="1"/>
  <c r="G17512" i="1"/>
  <c r="G9755" i="1"/>
  <c r="G2905" i="1"/>
  <c r="G7508" i="1"/>
  <c r="G3251" i="1"/>
  <c r="G3871" i="1"/>
  <c r="G9760" i="1"/>
  <c r="G13688" i="1"/>
  <c r="G9270" i="1"/>
  <c r="G3259" i="1"/>
  <c r="G2911" i="1"/>
  <c r="G1196" i="1"/>
  <c r="G8895" i="1"/>
  <c r="G3027" i="1"/>
  <c r="G18578" i="1"/>
  <c r="G7624" i="1"/>
  <c r="G3877" i="1"/>
  <c r="G17986" i="1"/>
  <c r="G4021" i="1"/>
  <c r="G18786" i="1"/>
  <c r="G15287" i="1"/>
  <c r="G17518" i="1"/>
  <c r="G12364" i="1"/>
  <c r="G5221" i="1"/>
  <c r="G4015" i="1"/>
  <c r="G3829" i="1"/>
  <c r="G5202" i="1"/>
  <c r="G12353" i="1"/>
  <c r="G17511" i="1"/>
  <c r="G15281" i="1"/>
  <c r="G18774" i="1"/>
  <c r="G3835" i="1"/>
  <c r="G17977" i="1"/>
  <c r="G3868" i="1"/>
  <c r="G7617" i="1"/>
  <c r="G18566" i="1"/>
  <c r="G3016" i="1"/>
  <c r="G8885" i="1"/>
  <c r="G1184" i="1"/>
  <c r="G2904" i="1"/>
  <c r="G3250" i="1"/>
  <c r="G9265" i="1"/>
  <c r="G13678" i="1"/>
  <c r="G9754" i="1"/>
  <c r="G18785" i="1"/>
  <c r="G5220" i="1"/>
  <c r="G12363" i="1"/>
  <c r="G4011" i="1"/>
  <c r="G4010" i="1"/>
  <c r="G18577" i="1"/>
  <c r="G18565" i="1"/>
  <c r="G3824" i="1"/>
  <c r="G3825" i="1"/>
  <c r="G12352" i="1"/>
  <c r="G5201" i="1"/>
  <c r="G18773" i="1"/>
  <c r="G13687" i="1"/>
  <c r="G17517" i="1"/>
  <c r="G4006" i="1"/>
  <c r="G9759" i="1"/>
  <c r="G15286" i="1"/>
  <c r="G1195" i="1"/>
  <c r="G3876" i="1"/>
  <c r="G11705" i="1"/>
  <c r="G12362" i="1"/>
  <c r="G18576" i="1"/>
  <c r="G17985" i="1"/>
  <c r="G3997" i="1"/>
  <c r="G8894" i="1"/>
  <c r="G3026" i="1"/>
  <c r="G3994" i="1"/>
  <c r="G5219" i="1"/>
  <c r="G18784" i="1"/>
  <c r="G18772" i="1"/>
  <c r="G5200" i="1"/>
  <c r="G3808" i="1"/>
  <c r="G3014" i="1"/>
  <c r="G8884" i="1"/>
  <c r="G3811" i="1"/>
  <c r="G17976" i="1"/>
  <c r="G18564" i="1"/>
  <c r="G12351" i="1"/>
  <c r="G11698" i="1"/>
  <c r="G3867" i="1"/>
  <c r="G1183" i="1"/>
  <c r="G15280" i="1"/>
  <c r="G9753" i="1"/>
  <c r="G3820" i="1"/>
  <c r="G17510" i="1"/>
  <c r="G13677" i="1"/>
  <c r="G2910" i="1"/>
  <c r="G1357" i="1"/>
  <c r="G9758" i="1"/>
  <c r="G7623" i="1"/>
  <c r="G8893" i="1"/>
  <c r="G3986" i="1"/>
  <c r="G3258" i="1"/>
  <c r="G15285" i="1"/>
  <c r="G18575" i="1"/>
  <c r="G705" i="1"/>
  <c r="G7512" i="1"/>
  <c r="G1789" i="1"/>
  <c r="G13683" i="1"/>
  <c r="G3025" i="1"/>
  <c r="G12361" i="1"/>
  <c r="G3874" i="1"/>
  <c r="G9269" i="1"/>
  <c r="G3974" i="1"/>
  <c r="G3973" i="1"/>
  <c r="G11704" i="1"/>
  <c r="G17516" i="1"/>
  <c r="G5218" i="1"/>
  <c r="G1194" i="1"/>
  <c r="G17984" i="1"/>
  <c r="G18783" i="1"/>
  <c r="G3966" i="1"/>
  <c r="G3780" i="1"/>
  <c r="G18771" i="1"/>
  <c r="G17975" i="1"/>
  <c r="G1182" i="1"/>
  <c r="G5199" i="1"/>
  <c r="G17505" i="1"/>
  <c r="G11697" i="1"/>
  <c r="G3787" i="1"/>
  <c r="G3788" i="1"/>
  <c r="G9264" i="1"/>
  <c r="G3866" i="1"/>
  <c r="G12350" i="1"/>
  <c r="G3013" i="1"/>
  <c r="G13676" i="1"/>
  <c r="G1787" i="1"/>
  <c r="G7507" i="1"/>
  <c r="G693" i="1"/>
  <c r="G18563" i="1"/>
  <c r="G15279" i="1"/>
  <c r="G3249" i="1"/>
  <c r="G3800" i="1"/>
  <c r="G8883" i="1"/>
  <c r="G7616" i="1"/>
  <c r="G9752" i="1"/>
  <c r="G1356" i="1"/>
  <c r="G2903" i="1"/>
  <c r="G2909" i="1"/>
  <c r="G7511" i="1"/>
  <c r="G7622" i="1"/>
  <c r="G3962" i="1"/>
  <c r="G8892" i="1"/>
  <c r="G9757" i="1"/>
  <c r="G702" i="1"/>
  <c r="G11703" i="1"/>
  <c r="G3873" i="1"/>
  <c r="G13682" i="1"/>
  <c r="G3024" i="1"/>
  <c r="G3257" i="1"/>
  <c r="G18572" i="1"/>
  <c r="G12360" i="1"/>
  <c r="G3951" i="1"/>
  <c r="G9268" i="1"/>
  <c r="G17515" i="1"/>
  <c r="G15284" i="1"/>
  <c r="G17983" i="1"/>
  <c r="G3946" i="1"/>
  <c r="G5217" i="1"/>
  <c r="G1193" i="1"/>
  <c r="G18782" i="1"/>
  <c r="G3942" i="1"/>
  <c r="G18770" i="1"/>
  <c r="G1181" i="1"/>
  <c r="G5198" i="1"/>
  <c r="G3760" i="1"/>
  <c r="G17974" i="1"/>
  <c r="G15278" i="1"/>
  <c r="G17504" i="1"/>
  <c r="G9263" i="1"/>
  <c r="G3765" i="1"/>
  <c r="G12349" i="1"/>
  <c r="G18562" i="1"/>
  <c r="G3248" i="1"/>
  <c r="G3012" i="1"/>
  <c r="G13675" i="1"/>
  <c r="G3865" i="1"/>
  <c r="G11696" i="1"/>
  <c r="G692" i="1"/>
  <c r="G9751" i="1"/>
  <c r="G8882" i="1"/>
  <c r="G3776" i="1"/>
  <c r="G7615" i="1"/>
  <c r="G7506" i="1"/>
  <c r="G2902" i="1"/>
  <c r="G3756" i="1"/>
  <c r="G10928" i="1"/>
  <c r="G10929" i="1"/>
  <c r="G12798" i="1"/>
  <c r="G2501" i="1"/>
  <c r="G2502" i="1"/>
  <c r="G16962" i="1"/>
  <c r="G10934" i="1"/>
  <c r="G10935" i="1"/>
  <c r="G11518" i="1"/>
  <c r="G10937" i="1"/>
  <c r="G10938" i="1"/>
  <c r="G12799" i="1"/>
  <c r="G2503" i="1"/>
  <c r="G2506" i="1"/>
  <c r="G16963" i="1"/>
  <c r="G10943" i="1"/>
  <c r="G10944" i="1"/>
  <c r="G11519" i="1"/>
  <c r="G18402" i="1"/>
  <c r="G17074" i="1"/>
  <c r="G17042" i="1"/>
  <c r="G13283" i="1"/>
  <c r="G9206" i="1"/>
  <c r="G18736" i="1"/>
  <c r="G4077" i="1"/>
  <c r="G4076" i="1"/>
  <c r="G18729" i="1"/>
  <c r="G9205" i="1"/>
  <c r="G13282" i="1"/>
  <c r="G17041" i="1"/>
  <c r="G17073" i="1"/>
  <c r="G18401" i="1"/>
  <c r="G18245" i="1"/>
  <c r="G16334" i="1"/>
  <c r="G13236" i="1"/>
  <c r="G10771" i="1"/>
  <c r="G18365" i="1"/>
  <c r="G18250" i="1"/>
  <c r="G8174" i="1"/>
  <c r="G18252" i="1"/>
  <c r="G15122" i="1"/>
  <c r="G6914" i="1"/>
  <c r="G3562" i="1"/>
  <c r="G2691" i="1"/>
  <c r="G2878" i="1"/>
  <c r="G13999" i="1"/>
  <c r="G8087" i="1"/>
  <c r="G18227" i="1"/>
  <c r="G16333" i="1"/>
  <c r="G13235" i="1"/>
  <c r="G10770" i="1"/>
  <c r="G18364" i="1"/>
  <c r="G18232" i="1"/>
  <c r="G8173" i="1"/>
  <c r="G18234" i="1"/>
  <c r="G15121" i="1"/>
  <c r="G15018" i="1"/>
  <c r="G3561" i="1"/>
  <c r="G2690" i="1"/>
  <c r="G6553" i="1"/>
  <c r="G2877" i="1"/>
  <c r="G1919" i="1"/>
  <c r="G2020" i="1"/>
  <c r="G13998" i="1"/>
  <c r="G6028" i="1"/>
  <c r="G19357" i="1"/>
  <c r="G11241" i="1"/>
  <c r="G12097" i="1"/>
  <c r="G13160" i="1"/>
  <c r="G17824" i="1"/>
  <c r="G16370" i="1"/>
  <c r="G5796" i="1"/>
  <c r="G11244" i="1"/>
  <c r="G12099" i="1"/>
  <c r="G13163" i="1"/>
  <c r="G17835" i="1"/>
  <c r="G16372" i="1"/>
  <c r="G11245" i="1"/>
  <c r="G12100" i="1"/>
  <c r="G13164" i="1"/>
  <c r="G17840" i="1"/>
  <c r="G16373" i="1"/>
  <c r="G11243" i="1"/>
  <c r="G12098" i="1"/>
  <c r="G13162" i="1"/>
  <c r="G17829" i="1"/>
  <c r="G16371" i="1"/>
  <c r="G5795" i="1"/>
  <c r="G1237" i="1"/>
  <c r="G17407" i="1"/>
  <c r="G9169" i="1"/>
  <c r="G18190" i="1"/>
  <c r="G12744" i="1"/>
  <c r="G10240" i="1"/>
  <c r="G18188" i="1"/>
  <c r="G10213" i="1"/>
  <c r="G10214" i="1"/>
  <c r="G10215" i="1"/>
  <c r="G12742" i="1"/>
  <c r="G10217" i="1"/>
  <c r="G12000" i="1"/>
  <c r="G17405" i="1"/>
  <c r="G9167" i="1"/>
  <c r="G18189" i="1"/>
  <c r="G10223" i="1"/>
  <c r="G5594" i="1"/>
  <c r="G10225" i="1"/>
  <c r="G10226" i="1"/>
  <c r="G10227" i="1"/>
  <c r="G12743" i="1"/>
  <c r="G10229" i="1"/>
  <c r="G10230" i="1"/>
  <c r="G9168" i="1"/>
  <c r="G10232" i="1"/>
  <c r="G7329" i="1"/>
  <c r="G3707" i="1"/>
  <c r="G12001" i="1"/>
  <c r="G4038" i="1"/>
  <c r="G6036" i="1"/>
  <c r="G17406" i="1"/>
  <c r="G1234" i="1"/>
  <c r="G10194" i="1"/>
  <c r="G5593" i="1"/>
  <c r="G10196" i="1"/>
  <c r="G10197" i="1"/>
  <c r="G10198" i="1"/>
  <c r="G12741" i="1"/>
  <c r="G10200" i="1"/>
  <c r="G10201" i="1"/>
  <c r="G9163" i="1"/>
  <c r="G10203" i="1"/>
  <c r="G7328" i="1"/>
  <c r="G3706" i="1"/>
  <c r="G11999" i="1"/>
  <c r="G4037" i="1"/>
  <c r="G6035" i="1"/>
  <c r="G17404" i="1"/>
  <c r="G1231" i="1"/>
  <c r="G18187" i="1"/>
  <c r="G7966" i="1"/>
  <c r="G6329" i="1"/>
  <c r="G17626" i="1"/>
  <c r="G12644" i="1"/>
  <c r="G16146" i="1"/>
  <c r="G16247" i="1"/>
  <c r="G6288" i="1"/>
  <c r="G8954" i="1"/>
  <c r="G15510" i="1"/>
  <c r="G8952" i="1"/>
  <c r="G5037" i="1"/>
  <c r="G11915" i="1"/>
  <c r="G8949" i="1"/>
  <c r="G18139" i="1"/>
  <c r="G5501" i="1"/>
  <c r="G14707" i="1"/>
  <c r="G5497" i="1"/>
  <c r="G18134" i="1"/>
  <c r="G8886" i="1"/>
  <c r="G11912" i="1"/>
  <c r="G5033" i="1"/>
  <c r="G8889" i="1"/>
  <c r="G15505" i="1"/>
  <c r="G8891" i="1"/>
  <c r="G6284" i="1"/>
  <c r="G16243" i="1"/>
  <c r="G16143" i="1"/>
  <c r="G12640" i="1"/>
  <c r="G17619" i="1"/>
  <c r="G6325" i="1"/>
  <c r="G7962" i="1"/>
  <c r="G14703" i="1"/>
  <c r="G7965" i="1"/>
  <c r="G16246" i="1"/>
  <c r="G15509" i="1"/>
  <c r="G6287" i="1"/>
  <c r="G8941" i="1"/>
  <c r="G16145" i="1"/>
  <c r="G12643" i="1"/>
  <c r="G5036" i="1"/>
  <c r="G11914" i="1"/>
  <c r="G6328" i="1"/>
  <c r="G17621" i="1"/>
  <c r="G19451" i="1"/>
  <c r="G8933" i="1"/>
  <c r="G8932" i="1"/>
  <c r="G5500" i="1"/>
  <c r="G14706" i="1"/>
  <c r="G18138" i="1"/>
  <c r="G19448" i="1"/>
  <c r="G6283" i="1"/>
  <c r="G16142" i="1"/>
  <c r="G5496" i="1"/>
  <c r="G8869" i="1"/>
  <c r="G8870" i="1"/>
  <c r="G17618" i="1"/>
  <c r="G6324" i="1"/>
  <c r="G11911" i="1"/>
  <c r="G5032" i="1"/>
  <c r="G12638" i="1"/>
  <c r="G8878" i="1"/>
  <c r="G15504" i="1"/>
  <c r="G16242" i="1"/>
  <c r="G7961" i="1"/>
  <c r="G14702" i="1"/>
  <c r="G18132" i="1"/>
  <c r="G19450" i="1"/>
  <c r="G6055" i="1"/>
  <c r="G15508" i="1"/>
  <c r="G12642" i="1"/>
  <c r="G17620" i="1"/>
  <c r="G7964" i="1"/>
  <c r="G6286" i="1"/>
  <c r="G8921" i="1"/>
  <c r="G18137" i="1"/>
  <c r="G16245" i="1"/>
  <c r="G16144" i="1"/>
  <c r="G5035" i="1"/>
  <c r="G6327" i="1"/>
  <c r="G8915" i="1"/>
  <c r="G11913" i="1"/>
  <c r="G8913" i="1"/>
  <c r="G14705" i="1"/>
  <c r="G5499" i="1"/>
  <c r="G5495" i="1"/>
  <c r="G14701" i="1"/>
  <c r="G8850" i="1"/>
  <c r="G11910" i="1"/>
  <c r="G8852" i="1"/>
  <c r="G6323" i="1"/>
  <c r="G5031" i="1"/>
  <c r="G16141" i="1"/>
  <c r="G16241" i="1"/>
  <c r="G18131" i="1"/>
  <c r="G8858" i="1"/>
  <c r="G6282" i="1"/>
  <c r="G7960" i="1"/>
  <c r="G17617" i="1"/>
  <c r="G12637" i="1"/>
  <c r="G15503" i="1"/>
  <c r="G6054" i="1"/>
  <c r="G19447" i="1"/>
  <c r="G18130" i="1"/>
  <c r="G12636" i="1"/>
  <c r="G6322" i="1"/>
  <c r="G19446" i="1"/>
  <c r="G7959" i="1"/>
  <c r="G8841" i="1"/>
  <c r="G14700" i="1"/>
  <c r="G16240" i="1"/>
  <c r="G5494" i="1"/>
  <c r="G15502" i="1"/>
  <c r="G6281" i="1"/>
  <c r="G5023" i="1"/>
  <c r="F5034" i="1"/>
  <c r="G5034" i="1" s="1"/>
  <c r="F6285" i="1"/>
  <c r="G6285" i="1" s="1"/>
  <c r="F15507" i="1"/>
  <c r="G15507" i="1" s="1"/>
  <c r="F5498" i="1"/>
  <c r="G5498" i="1" s="1"/>
  <c r="F16244" i="1"/>
  <c r="G16244" i="1" s="1"/>
  <c r="F14704" i="1"/>
  <c r="G14704" i="1" s="1"/>
  <c r="F8904" i="1"/>
  <c r="G8904" i="1" s="1"/>
  <c r="F7963" i="1"/>
  <c r="G7963" i="1" s="1"/>
  <c r="F19449" i="1"/>
  <c r="G19449" i="1" s="1"/>
  <c r="F6326" i="1"/>
  <c r="G6326" i="1" s="1"/>
  <c r="F12641" i="1"/>
  <c r="G12641" i="1" s="1"/>
  <c r="F18136" i="1"/>
  <c r="G18136" i="1" s="1"/>
  <c r="G3286" i="1"/>
  <c r="G4489" i="1"/>
  <c r="G17535" i="1"/>
  <c r="G732" i="1"/>
  <c r="G13711" i="1"/>
  <c r="G7640" i="1"/>
  <c r="G4324" i="1"/>
  <c r="G18818" i="1"/>
  <c r="G1792" i="1"/>
  <c r="G12394" i="1"/>
  <c r="G4390" i="1"/>
  <c r="G2929" i="1"/>
  <c r="G2922" i="1"/>
  <c r="G4209" i="1"/>
  <c r="G12381" i="1"/>
  <c r="G1791" i="1"/>
  <c r="G18805" i="1"/>
  <c r="G4143" i="1"/>
  <c r="G7634" i="1"/>
  <c r="G13702" i="1"/>
  <c r="G720" i="1"/>
  <c r="G17528" i="1"/>
  <c r="G4308" i="1"/>
  <c r="G3277" i="1"/>
  <c r="G18603" i="1"/>
  <c r="G4488" i="1"/>
  <c r="G3285" i="1"/>
  <c r="G11727" i="1"/>
  <c r="G731" i="1"/>
  <c r="G12393" i="1"/>
  <c r="G18817" i="1"/>
  <c r="G4389" i="1"/>
  <c r="G5247" i="1"/>
  <c r="G5237" i="1"/>
  <c r="G4208" i="1"/>
  <c r="G18804" i="1"/>
  <c r="G12380" i="1"/>
  <c r="G719" i="1"/>
  <c r="G11719" i="1"/>
  <c r="G3275" i="1"/>
  <c r="G4307" i="1"/>
  <c r="G18593" i="1"/>
  <c r="G8914" i="1"/>
  <c r="G18602" i="1"/>
  <c r="G17534" i="1"/>
  <c r="G4388" i="1"/>
  <c r="G3053" i="1"/>
  <c r="G4449" i="1"/>
  <c r="G9772" i="1"/>
  <c r="G12392" i="1"/>
  <c r="G2055" i="1"/>
  <c r="G18007" i="1"/>
  <c r="G5246" i="1"/>
  <c r="G18816" i="1"/>
  <c r="G18803" i="1"/>
  <c r="G5236" i="1"/>
  <c r="G17998" i="1"/>
  <c r="G2045" i="1"/>
  <c r="G12379" i="1"/>
  <c r="G9767" i="1"/>
  <c r="G4268" i="1"/>
  <c r="G3044" i="1"/>
  <c r="G4207" i="1"/>
  <c r="G17527" i="1"/>
  <c r="G18592" i="1"/>
  <c r="G8906" i="1"/>
  <c r="G7525" i="1"/>
  <c r="G9771" i="1"/>
  <c r="G3283" i="1"/>
  <c r="G2928" i="1"/>
  <c r="G18601" i="1"/>
  <c r="G7639" i="1"/>
  <c r="G17533" i="1"/>
  <c r="G8912" i="1"/>
  <c r="G3892" i="1"/>
  <c r="G13710" i="1"/>
  <c r="G3052" i="1"/>
  <c r="G730" i="1"/>
  <c r="G9286" i="1"/>
  <c r="G11726" i="1"/>
  <c r="G4387" i="1"/>
  <c r="G2054" i="1"/>
  <c r="G12391" i="1"/>
  <c r="G18006" i="1"/>
  <c r="G15301" i="1"/>
  <c r="G4323" i="1"/>
  <c r="G5245" i="1"/>
  <c r="G18814" i="1"/>
  <c r="G4448" i="1"/>
  <c r="G18802" i="1"/>
  <c r="G5235" i="1"/>
  <c r="G4142" i="1"/>
  <c r="G15295" i="1"/>
  <c r="G17997" i="1"/>
  <c r="G12378" i="1"/>
  <c r="G2044" i="1"/>
  <c r="G4206" i="1"/>
  <c r="G11718" i="1"/>
  <c r="G9281" i="1"/>
  <c r="G718" i="1"/>
  <c r="G3043" i="1"/>
  <c r="G13701" i="1"/>
  <c r="G3886" i="1"/>
  <c r="G8905" i="1"/>
  <c r="G17526" i="1"/>
  <c r="G7633" i="1"/>
  <c r="G18591" i="1"/>
  <c r="G2921" i="1"/>
  <c r="G3274" i="1"/>
  <c r="G9766" i="1"/>
  <c r="G7520" i="1"/>
  <c r="G4267" i="1"/>
  <c r="G4487" i="1"/>
  <c r="G7524" i="1"/>
  <c r="G9770" i="1"/>
  <c r="G2927" i="1"/>
  <c r="G3282" i="1"/>
  <c r="G7638" i="1"/>
  <c r="G17532" i="1"/>
  <c r="G18600" i="1"/>
  <c r="G3891" i="1"/>
  <c r="G8911" i="1"/>
  <c r="G13707" i="1"/>
  <c r="G729" i="1"/>
  <c r="G3050" i="1"/>
  <c r="G9285" i="1"/>
  <c r="G4386" i="1"/>
  <c r="G11725" i="1"/>
  <c r="G2053" i="1"/>
  <c r="G15300" i="1"/>
  <c r="G18005" i="1"/>
  <c r="G5244" i="1"/>
  <c r="G4322" i="1"/>
  <c r="G12390" i="1"/>
  <c r="G18813" i="1"/>
  <c r="G4447" i="1"/>
  <c r="G4266" i="1"/>
  <c r="G18801" i="1"/>
  <c r="G12377" i="1"/>
  <c r="G4141" i="1"/>
  <c r="G5234" i="1"/>
  <c r="G17996" i="1"/>
  <c r="G15294" i="1"/>
  <c r="G2043" i="1"/>
  <c r="G11717" i="1"/>
  <c r="G4205" i="1"/>
  <c r="G9280" i="1"/>
  <c r="G3042" i="1"/>
  <c r="G717" i="1"/>
  <c r="G13700" i="1"/>
  <c r="G8903" i="1"/>
  <c r="G3885" i="1"/>
  <c r="G18590" i="1"/>
  <c r="G17525" i="1"/>
  <c r="G7632" i="1"/>
  <c r="G3273" i="1"/>
  <c r="G2920" i="1"/>
  <c r="G9765" i="1"/>
  <c r="G7519" i="1"/>
  <c r="G4306" i="1"/>
  <c r="G5243" i="1"/>
  <c r="G4446" i="1"/>
  <c r="G12389" i="1"/>
  <c r="G15299" i="1"/>
  <c r="G18812" i="1"/>
  <c r="G3890" i="1"/>
  <c r="G4385" i="1"/>
  <c r="G18599" i="1"/>
  <c r="G3049" i="1"/>
  <c r="G8910" i="1"/>
  <c r="G7637" i="1"/>
  <c r="G2926" i="1"/>
  <c r="G3281" i="1"/>
  <c r="G11724" i="1"/>
  <c r="G18002" i="1"/>
  <c r="G9284" i="1"/>
  <c r="G5233" i="1"/>
  <c r="G4265" i="1"/>
  <c r="G12376" i="1"/>
  <c r="G15293" i="1"/>
  <c r="G18800" i="1"/>
  <c r="G3884" i="1"/>
  <c r="G4204" i="1"/>
  <c r="G18589" i="1"/>
  <c r="G3040" i="1"/>
  <c r="G8902" i="1"/>
  <c r="G7631" i="1"/>
  <c r="G2919" i="1"/>
  <c r="G3272" i="1"/>
  <c r="G11716" i="1"/>
  <c r="G17995" i="1"/>
  <c r="G9279" i="1"/>
  <c r="G18811" i="1"/>
  <c r="G12388" i="1"/>
  <c r="G4321" i="1"/>
  <c r="G728" i="1"/>
  <c r="G5242" i="1"/>
  <c r="G18598" i="1"/>
  <c r="G4445" i="1"/>
  <c r="G4264" i="1"/>
  <c r="G18588" i="1"/>
  <c r="G5232" i="1"/>
  <c r="G716" i="1"/>
  <c r="G4140" i="1"/>
  <c r="G12375" i="1"/>
  <c r="G18799" i="1"/>
  <c r="G13706" i="1"/>
  <c r="G17531" i="1"/>
  <c r="G3889" i="1"/>
  <c r="G15298" i="1"/>
  <c r="G2052" i="1"/>
  <c r="G11723" i="1"/>
  <c r="G12387" i="1"/>
  <c r="G18597" i="1"/>
  <c r="G18001" i="1"/>
  <c r="G8909" i="1"/>
  <c r="G3048" i="1"/>
  <c r="G4320" i="1"/>
  <c r="G4444" i="1"/>
  <c r="G5241" i="1"/>
  <c r="G18810" i="1"/>
  <c r="G5231" i="1"/>
  <c r="G4263" i="1"/>
  <c r="G4139" i="1"/>
  <c r="G3039" i="1"/>
  <c r="G8901" i="1"/>
  <c r="G17994" i="1"/>
  <c r="G18587" i="1"/>
  <c r="G12374" i="1"/>
  <c r="G11715" i="1"/>
  <c r="G2042" i="1"/>
  <c r="G15292" i="1"/>
  <c r="G3883" i="1"/>
  <c r="G17524" i="1"/>
  <c r="G13699" i="1"/>
  <c r="G18798" i="1"/>
  <c r="G13705" i="1"/>
  <c r="G3280" i="1"/>
  <c r="G4319" i="1"/>
  <c r="G18809" i="1"/>
  <c r="G726" i="1"/>
  <c r="G18596" i="1"/>
  <c r="G11722" i="1"/>
  <c r="G5240" i="1"/>
  <c r="G7523" i="1"/>
  <c r="G3047" i="1"/>
  <c r="G4384" i="1"/>
  <c r="G2925" i="1"/>
  <c r="G12386" i="1"/>
  <c r="G2918" i="1"/>
  <c r="G4203" i="1"/>
  <c r="G3038" i="1"/>
  <c r="G7518" i="1"/>
  <c r="G5230" i="1"/>
  <c r="G11714" i="1"/>
  <c r="G18586" i="1"/>
  <c r="G714" i="1"/>
  <c r="G18797" i="1"/>
  <c r="G4138" i="1"/>
  <c r="G3271" i="1"/>
  <c r="G13698" i="1"/>
  <c r="G12373" i="1"/>
  <c r="G2924" i="1"/>
  <c r="G8716" i="1"/>
  <c r="G7522" i="1"/>
  <c r="G9769" i="1"/>
  <c r="G7636" i="1"/>
  <c r="G18595" i="1"/>
  <c r="G8908" i="1"/>
  <c r="G725" i="1"/>
  <c r="G15297" i="1"/>
  <c r="G4486" i="1"/>
  <c r="G3046" i="1"/>
  <c r="G3279" i="1"/>
  <c r="G13704" i="1"/>
  <c r="G3888" i="1"/>
  <c r="G12385" i="1"/>
  <c r="G17530" i="1"/>
  <c r="G4383" i="1"/>
  <c r="G4318" i="1"/>
  <c r="G9283" i="1"/>
  <c r="G11721" i="1"/>
  <c r="G18000" i="1"/>
  <c r="G5239" i="1"/>
  <c r="G2049" i="1"/>
  <c r="G18808" i="1"/>
  <c r="G4443" i="1"/>
  <c r="G18795" i="1"/>
  <c r="G2041" i="1"/>
  <c r="G5229" i="1"/>
  <c r="G17993" i="1"/>
  <c r="G11713" i="1"/>
  <c r="G9278" i="1"/>
  <c r="G4137" i="1"/>
  <c r="G4202" i="1"/>
  <c r="G17523" i="1"/>
  <c r="G12372" i="1"/>
  <c r="G3882" i="1"/>
  <c r="G13695" i="1"/>
  <c r="G3269" i="1"/>
  <c r="G3037" i="1"/>
  <c r="G4305" i="1"/>
  <c r="G15291" i="1"/>
  <c r="G713" i="1"/>
  <c r="G8900" i="1"/>
  <c r="G18585" i="1"/>
  <c r="G7630" i="1"/>
  <c r="G9764" i="1"/>
  <c r="G7517" i="1"/>
  <c r="G8713" i="1"/>
  <c r="G2917" i="1"/>
  <c r="G4262" i="1"/>
  <c r="G18807" i="1"/>
  <c r="G4442" i="1"/>
  <c r="G4317" i="1"/>
  <c r="G17999" i="1"/>
  <c r="G5238" i="1"/>
  <c r="G9282" i="1"/>
  <c r="G2046" i="1"/>
  <c r="G15296" i="1"/>
  <c r="G12382" i="1"/>
  <c r="G4382" i="1"/>
  <c r="G17529" i="1"/>
  <c r="G7635" i="1"/>
  <c r="G18594" i="1"/>
  <c r="G3278" i="1"/>
  <c r="G13703" i="1"/>
  <c r="G3887" i="1"/>
  <c r="G11720" i="1"/>
  <c r="G3045" i="1"/>
  <c r="G721" i="1"/>
  <c r="G4485" i="1"/>
  <c r="G8907" i="1"/>
  <c r="G9768" i="1"/>
  <c r="G2923" i="1"/>
  <c r="G7521" i="1"/>
  <c r="G8715" i="1"/>
  <c r="G4261" i="1"/>
  <c r="G4136" i="1"/>
  <c r="G17990" i="1"/>
  <c r="G5228" i="1"/>
  <c r="G9273" i="1"/>
  <c r="G2040" i="1"/>
  <c r="G15290" i="1"/>
  <c r="G12371" i="1"/>
  <c r="G4201" i="1"/>
  <c r="G17522" i="1"/>
  <c r="G7629" i="1"/>
  <c r="G18584" i="1"/>
  <c r="G3268" i="1"/>
  <c r="G13694" i="1"/>
  <c r="G3881" i="1"/>
  <c r="G11712" i="1"/>
  <c r="G3036" i="1"/>
  <c r="G712" i="1"/>
  <c r="G4304" i="1"/>
  <c r="G8899" i="1"/>
  <c r="G9763" i="1"/>
  <c r="G2916" i="1"/>
  <c r="G7516" i="1"/>
  <c r="G8712" i="1"/>
  <c r="G18794" i="1"/>
  <c r="G8325" i="1"/>
  <c r="G4993" i="1"/>
  <c r="G17236" i="1"/>
  <c r="G16747" i="1"/>
  <c r="G16914" i="1"/>
  <c r="G16607" i="1"/>
  <c r="G16216" i="1"/>
  <c r="G15046" i="1"/>
  <c r="G14867" i="1"/>
  <c r="G14369" i="1"/>
  <c r="G13425" i="1"/>
  <c r="G11413" i="1"/>
  <c r="G11227" i="1"/>
  <c r="G11093" i="1"/>
  <c r="G10984" i="1"/>
  <c r="G10894" i="1"/>
  <c r="G10662" i="1"/>
  <c r="G7919" i="1"/>
  <c r="G7321" i="1"/>
  <c r="G7278" i="1"/>
  <c r="G7127" i="1"/>
  <c r="G4921" i="1"/>
  <c r="G4871" i="1"/>
  <c r="G2683" i="1"/>
  <c r="G2479" i="1"/>
  <c r="G2461" i="1"/>
  <c r="G2442" i="1"/>
  <c r="G2267" i="1"/>
  <c r="G1659" i="1"/>
  <c r="G8324" i="1"/>
  <c r="G4992" i="1"/>
  <c r="G17235" i="1"/>
  <c r="G16718" i="1"/>
  <c r="G16913" i="1"/>
  <c r="G16606" i="1"/>
  <c r="G16215" i="1"/>
  <c r="G15045" i="1"/>
  <c r="G14866" i="1"/>
  <c r="G14368" i="1"/>
  <c r="G13424" i="1"/>
  <c r="G11412" i="1"/>
  <c r="G11226" i="1"/>
  <c r="G11092" i="1"/>
  <c r="G10983" i="1"/>
  <c r="G10893" i="1"/>
  <c r="G10661" i="1"/>
  <c r="G10581" i="1"/>
  <c r="G10154" i="1"/>
  <c r="G7918" i="1"/>
  <c r="G7320" i="1"/>
  <c r="G7277" i="1"/>
  <c r="G7126" i="1"/>
  <c r="G4920" i="1"/>
  <c r="G4870" i="1"/>
  <c r="G2682" i="1"/>
  <c r="G2478" i="1"/>
  <c r="G2460" i="1"/>
  <c r="G2440" i="1"/>
  <c r="G2266" i="1"/>
  <c r="G1658" i="1"/>
  <c r="G1298" i="1"/>
  <c r="G7869" i="1"/>
  <c r="G14603" i="1"/>
  <c r="G14219" i="1"/>
  <c r="G13960" i="1"/>
  <c r="G13423" i="1"/>
  <c r="G11367" i="1"/>
  <c r="G10176" i="1"/>
  <c r="G3616" i="1"/>
  <c r="G15714" i="1"/>
  <c r="G1829" i="1"/>
  <c r="G1354" i="1"/>
  <c r="G447" i="1"/>
  <c r="G18306" i="1"/>
  <c r="G7866" i="1"/>
  <c r="G14600" i="1"/>
  <c r="G14216" i="1"/>
  <c r="G13958" i="1"/>
  <c r="G13421" i="1"/>
  <c r="G11364" i="1"/>
  <c r="G8291" i="1"/>
  <c r="G10168" i="1"/>
  <c r="G3613" i="1"/>
  <c r="G15681" i="1"/>
  <c r="G1827" i="1"/>
  <c r="G1350" i="1"/>
  <c r="G444" i="1"/>
  <c r="G7868" i="1"/>
  <c r="G14602" i="1"/>
  <c r="G14218" i="1"/>
  <c r="G5779" i="1"/>
  <c r="G15706" i="1"/>
  <c r="G18305" i="1"/>
  <c r="G14599" i="1"/>
  <c r="G14209" i="1"/>
  <c r="G11363" i="1"/>
  <c r="G8290" i="1"/>
  <c r="G5778" i="1"/>
  <c r="G15671" i="1"/>
  <c r="G1826" i="1"/>
  <c r="G443" i="1"/>
  <c r="G18307" i="1"/>
  <c r="G7867" i="1"/>
  <c r="G14601" i="1"/>
  <c r="G14217" i="1"/>
  <c r="G13959" i="1"/>
  <c r="G13422" i="1"/>
  <c r="G11366" i="1"/>
  <c r="G8296" i="1"/>
  <c r="G10170" i="1"/>
  <c r="G3615" i="1"/>
  <c r="G15695" i="1"/>
  <c r="G1828" i="1"/>
  <c r="G1351" i="1"/>
  <c r="G446" i="1"/>
  <c r="G18304" i="1"/>
  <c r="G7865" i="1"/>
  <c r="G14598" i="1"/>
  <c r="G14208" i="1"/>
  <c r="G13955" i="1"/>
  <c r="G13420" i="1"/>
  <c r="G11362" i="1"/>
  <c r="G8289" i="1"/>
  <c r="G10167" i="1"/>
  <c r="G10077" i="1"/>
  <c r="G3612" i="1"/>
  <c r="G15657" i="1"/>
  <c r="G1825" i="1"/>
  <c r="G1349" i="1"/>
  <c r="G442" i="1"/>
  <c r="G13408" i="1"/>
  <c r="G11590" i="1"/>
  <c r="G9808" i="1"/>
  <c r="G2595" i="1"/>
  <c r="G1737" i="1"/>
  <c r="G13407" i="1"/>
  <c r="G11589" i="1"/>
  <c r="G9807" i="1"/>
  <c r="G2594" i="1"/>
  <c r="G1736" i="1"/>
  <c r="G13494" i="1"/>
  <c r="G18264" i="1"/>
  <c r="G19543" i="1"/>
  <c r="G9651" i="1"/>
  <c r="G7209" i="1"/>
  <c r="G3372" i="1"/>
  <c r="G2800" i="1"/>
  <c r="G521" i="1"/>
  <c r="G12934" i="1"/>
  <c r="G13489" i="1"/>
  <c r="G13488" i="1"/>
  <c r="G13487" i="1"/>
  <c r="G8199" i="1"/>
  <c r="G5676" i="1"/>
  <c r="G13482" i="1"/>
  <c r="G13480" i="1"/>
  <c r="G1011" i="1"/>
  <c r="G520" i="1"/>
  <c r="G13450" i="1"/>
  <c r="G18262" i="1"/>
  <c r="G19541" i="1"/>
  <c r="G9649" i="1"/>
  <c r="G7207" i="1"/>
  <c r="G3371" i="1"/>
  <c r="G2798" i="1"/>
  <c r="G517" i="1"/>
  <c r="G12932" i="1"/>
  <c r="G13441" i="1"/>
  <c r="G13440" i="1"/>
  <c r="G13439" i="1"/>
  <c r="G8197" i="1"/>
  <c r="G7059" i="1"/>
  <c r="G5674" i="1"/>
  <c r="G3722" i="1"/>
  <c r="G13434" i="1"/>
  <c r="G13433" i="1"/>
  <c r="G1009" i="1"/>
  <c r="G644" i="1"/>
  <c r="G13476" i="1"/>
  <c r="G19059" i="1"/>
  <c r="G18263" i="1"/>
  <c r="G17439" i="1"/>
  <c r="G19542" i="1"/>
  <c r="G9650" i="1"/>
  <c r="G7208" i="1"/>
  <c r="G3643" i="1"/>
  <c r="G3296" i="1"/>
  <c r="G2799" i="1"/>
  <c r="G519" i="1"/>
  <c r="G15600" i="1"/>
  <c r="G12933" i="1"/>
  <c r="G13468" i="1"/>
  <c r="G13467" i="1"/>
  <c r="G13466" i="1"/>
  <c r="G13465" i="1"/>
  <c r="G8198" i="1"/>
  <c r="G7060" i="1"/>
  <c r="G6624" i="1"/>
  <c r="G5675" i="1"/>
  <c r="G4060" i="1"/>
  <c r="G13456" i="1"/>
  <c r="G13454" i="1"/>
  <c r="G1010" i="1"/>
  <c r="G518" i="1"/>
  <c r="G13430" i="1"/>
  <c r="G19789" i="1"/>
  <c r="G19058" i="1"/>
  <c r="G18261" i="1"/>
  <c r="G17438" i="1"/>
  <c r="G19540" i="1"/>
  <c r="G9648" i="1"/>
  <c r="G7206" i="1"/>
  <c r="G3642" i="1"/>
  <c r="G3295" i="1"/>
  <c r="G2797" i="1"/>
  <c r="G515" i="1"/>
  <c r="G15599" i="1"/>
  <c r="G12931" i="1"/>
  <c r="G13416" i="1"/>
  <c r="G13415" i="1"/>
  <c r="G13414" i="1"/>
  <c r="G13413" i="1"/>
  <c r="G8196" i="1"/>
  <c r="G8038" i="1"/>
  <c r="G7058" i="1"/>
  <c r="G6623" i="1"/>
  <c r="G5673" i="1"/>
  <c r="G4059" i="1"/>
  <c r="G3721" i="1"/>
  <c r="G13405" i="1"/>
  <c r="G13404" i="1"/>
  <c r="G1007" i="1"/>
  <c r="G643" i="1"/>
  <c r="G6878" i="1"/>
  <c r="G13011" i="1"/>
  <c r="G2766" i="1"/>
  <c r="G7935" i="1"/>
  <c r="G6770" i="1"/>
  <c r="G11571" i="1"/>
  <c r="G6877" i="1"/>
  <c r="G13005" i="1"/>
  <c r="G2765" i="1"/>
  <c r="G7934" i="1"/>
  <c r="G6769" i="1"/>
  <c r="G2643" i="1"/>
  <c r="G7358" i="1"/>
  <c r="G6831" i="1"/>
  <c r="G12705" i="1"/>
  <c r="G2720" i="1"/>
  <c r="G13419" i="1"/>
  <c r="G7926" i="1"/>
  <c r="G6731" i="1"/>
  <c r="G2638" i="1"/>
  <c r="G11544" i="1"/>
  <c r="G7357" i="1"/>
  <c r="G6829" i="1"/>
  <c r="G12693" i="1"/>
  <c r="G2718" i="1"/>
  <c r="G13418" i="1"/>
  <c r="G7925" i="1"/>
  <c r="G6730" i="1"/>
  <c r="G2636" i="1"/>
  <c r="G6830" i="1"/>
  <c r="G2719" i="1"/>
  <c r="G2637" i="1"/>
  <c r="G6828" i="1"/>
  <c r="G2717" i="1"/>
  <c r="G2635" i="1"/>
  <c r="G19129" i="1"/>
  <c r="G19127" i="1"/>
  <c r="G19128" i="1"/>
  <c r="G19126" i="1"/>
  <c r="G11379" i="1"/>
  <c r="G17718" i="1"/>
  <c r="G1603" i="1"/>
  <c r="G13417" i="1"/>
  <c r="G12143" i="1"/>
  <c r="G11686" i="1"/>
  <c r="G11481" i="1"/>
  <c r="G9322" i="1"/>
  <c r="G8558" i="1"/>
  <c r="G11371" i="1"/>
  <c r="G6988" i="1"/>
  <c r="G6256" i="1"/>
  <c r="G5946" i="1"/>
  <c r="G5629" i="1"/>
  <c r="G2296" i="1"/>
  <c r="G11343" i="1"/>
  <c r="G19266" i="1"/>
  <c r="G18479" i="1"/>
  <c r="G17716" i="1"/>
  <c r="G1601" i="1"/>
  <c r="G13411" i="1"/>
  <c r="G12146" i="1"/>
  <c r="G11684" i="1"/>
  <c r="G11479" i="1"/>
  <c r="G10357" i="1"/>
  <c r="G9320" i="1"/>
  <c r="G8556" i="1"/>
  <c r="G11332" i="1"/>
  <c r="G6986" i="1"/>
  <c r="G6254" i="1"/>
  <c r="G5944" i="1"/>
  <c r="G5627" i="1"/>
  <c r="G2294" i="1"/>
  <c r="G11365" i="1"/>
  <c r="G19487" i="1"/>
  <c r="G19267" i="1"/>
  <c r="G18480" i="1"/>
  <c r="G17717" i="1"/>
  <c r="G1602" i="1"/>
  <c r="G14686" i="1"/>
  <c r="G13412" i="1"/>
  <c r="G12142" i="1"/>
  <c r="G11685" i="1"/>
  <c r="G11480" i="1"/>
  <c r="G10358" i="1"/>
  <c r="G9321" i="1"/>
  <c r="G8557" i="1"/>
  <c r="G11352" i="1"/>
  <c r="G6987" i="1"/>
  <c r="G6255" i="1"/>
  <c r="G5945" i="1"/>
  <c r="G5628" i="1"/>
  <c r="G2295" i="1"/>
  <c r="G1161" i="1"/>
  <c r="G11326" i="1"/>
  <c r="G19486" i="1"/>
  <c r="G19265" i="1"/>
  <c r="G18478" i="1"/>
  <c r="G17715" i="1"/>
  <c r="G1600" i="1"/>
  <c r="G14685" i="1"/>
  <c r="G13410" i="1"/>
  <c r="G12145" i="1"/>
  <c r="G11683" i="1"/>
  <c r="G11478" i="1"/>
  <c r="G10355" i="1"/>
  <c r="G9319" i="1"/>
  <c r="G8555" i="1"/>
  <c r="G11313" i="1"/>
  <c r="G6985" i="1"/>
  <c r="G6253" i="1"/>
  <c r="G5943" i="1"/>
  <c r="G5855" i="1"/>
  <c r="G5626" i="1"/>
  <c r="G2293" i="1"/>
  <c r="G1160" i="1"/>
  <c r="F10738" i="1"/>
  <c r="F19255" i="1"/>
  <c r="F14200" i="1"/>
  <c r="F10732" i="1"/>
  <c r="F8083" i="1"/>
  <c r="F6669" i="1"/>
  <c r="F4148" i="1"/>
  <c r="F1557" i="1"/>
  <c r="F9617" i="1"/>
  <c r="F14201" i="1"/>
  <c r="F10733" i="1"/>
  <c r="F8084" i="1"/>
  <c r="F6670" i="1"/>
  <c r="F4149" i="1"/>
  <c r="F1558" i="1"/>
  <c r="F19254" i="1"/>
  <c r="F9616" i="1"/>
  <c r="F14199" i="1"/>
  <c r="F10731" i="1"/>
  <c r="F8082" i="1"/>
  <c r="F6668" i="1"/>
  <c r="F4147" i="1"/>
  <c r="F1556" i="1"/>
  <c r="G722" i="1"/>
  <c r="G19588" i="1"/>
  <c r="G17347" i="1"/>
  <c r="G17916" i="1"/>
  <c r="G16507" i="1"/>
  <c r="G17254" i="1"/>
  <c r="G17118" i="1"/>
  <c r="G715" i="1"/>
  <c r="G17035" i="1"/>
  <c r="G16499" i="1"/>
  <c r="G15833" i="1"/>
  <c r="G15787" i="1"/>
  <c r="G15653" i="1"/>
  <c r="G15166" i="1"/>
  <c r="G14975" i="1"/>
  <c r="G14611" i="1"/>
  <c r="G14406" i="1"/>
  <c r="G14313" i="1"/>
  <c r="G704" i="1"/>
  <c r="G703" i="1"/>
  <c r="G13529" i="1"/>
  <c r="G12278" i="1"/>
  <c r="G12164" i="1"/>
  <c r="G9894" i="1"/>
  <c r="G9558" i="1"/>
  <c r="G9420" i="1"/>
  <c r="G696" i="1"/>
  <c r="G8818" i="1"/>
  <c r="G694" i="1"/>
  <c r="G7764" i="1"/>
  <c r="G7452" i="1"/>
  <c r="G7384" i="1"/>
  <c r="G6569" i="1"/>
  <c r="G6469" i="1"/>
  <c r="G5130" i="1"/>
  <c r="G4594" i="1"/>
  <c r="G4292" i="1"/>
  <c r="G2013" i="1"/>
  <c r="G684" i="1"/>
  <c r="G632" i="1"/>
  <c r="G19586" i="1"/>
  <c r="G17345" i="1"/>
  <c r="G17912" i="1"/>
  <c r="G16505" i="1"/>
  <c r="G17252" i="1"/>
  <c r="G17116" i="1"/>
  <c r="G625" i="1"/>
  <c r="G17033" i="1"/>
  <c r="G16497" i="1"/>
  <c r="G15831" i="1"/>
  <c r="G15785" i="1"/>
  <c r="G15651" i="1"/>
  <c r="G15164" i="1"/>
  <c r="G14973" i="1"/>
  <c r="G14610" i="1"/>
  <c r="G14392" i="1"/>
  <c r="G14311" i="1"/>
  <c r="G614" i="1"/>
  <c r="G613" i="1"/>
  <c r="G13527" i="1"/>
  <c r="G12277" i="1"/>
  <c r="G12162" i="1"/>
  <c r="G9893" i="1"/>
  <c r="G9556" i="1"/>
  <c r="G9418" i="1"/>
  <c r="G606" i="1"/>
  <c r="G8816" i="1"/>
  <c r="G604" i="1"/>
  <c r="G7762" i="1"/>
  <c r="G7450" i="1"/>
  <c r="G7382" i="1"/>
  <c r="G6567" i="1"/>
  <c r="G6467" i="1"/>
  <c r="G5128" i="1"/>
  <c r="G4592" i="1"/>
  <c r="G4290" i="1"/>
  <c r="G2011" i="1"/>
  <c r="G594" i="1"/>
  <c r="G683" i="1"/>
  <c r="G19587" i="1"/>
  <c r="G19218" i="1"/>
  <c r="G17668" i="1"/>
  <c r="G17346" i="1"/>
  <c r="G17915" i="1"/>
  <c r="G16506" i="1"/>
  <c r="G17253" i="1"/>
  <c r="G17172" i="1"/>
  <c r="G17117" i="1"/>
  <c r="G673" i="1"/>
  <c r="G17034" i="1"/>
  <c r="G16498" i="1"/>
  <c r="G15832" i="1"/>
  <c r="G15786" i="1"/>
  <c r="G15707" i="1"/>
  <c r="G15652" i="1"/>
  <c r="G15165" i="1"/>
  <c r="G14974" i="1"/>
  <c r="G14520" i="1"/>
  <c r="G14393" i="1"/>
  <c r="G14312" i="1"/>
  <c r="G14242" i="1"/>
  <c r="G660" i="1"/>
  <c r="G13624" i="1"/>
  <c r="G658" i="1"/>
  <c r="G13528" i="1"/>
  <c r="G13360" i="1"/>
  <c r="G12163" i="1"/>
  <c r="G9935" i="1"/>
  <c r="G9557" i="1"/>
  <c r="G9419" i="1"/>
  <c r="G651" i="1"/>
  <c r="G8817" i="1"/>
  <c r="G649" i="1"/>
  <c r="G7763" i="1"/>
  <c r="G7594" i="1"/>
  <c r="G7451" i="1"/>
  <c r="G7383" i="1"/>
  <c r="G6907" i="1"/>
  <c r="G6568" i="1"/>
  <c r="G6468" i="1"/>
  <c r="G5129" i="1"/>
  <c r="G4772" i="1"/>
  <c r="G4659" i="1"/>
  <c r="G4593" i="1"/>
  <c r="G4291" i="1"/>
  <c r="G3817" i="1"/>
  <c r="G635" i="1"/>
  <c r="G2012" i="1"/>
  <c r="G633" i="1"/>
  <c r="G593" i="1"/>
  <c r="G19585" i="1"/>
  <c r="G19217" i="1"/>
  <c r="G17667" i="1"/>
  <c r="G17344" i="1"/>
  <c r="G18421" i="1"/>
  <c r="G16504" i="1"/>
  <c r="G17251" i="1"/>
  <c r="G17171" i="1"/>
  <c r="G17115" i="1"/>
  <c r="G583" i="1"/>
  <c r="G17032" i="1"/>
  <c r="G16496" i="1"/>
  <c r="G15830" i="1"/>
  <c r="G15784" i="1"/>
  <c r="G15705" i="1"/>
  <c r="G15650" i="1"/>
  <c r="G15163" i="1"/>
  <c r="G14972" i="1"/>
  <c r="G14513" i="1"/>
  <c r="G14391" i="1"/>
  <c r="G14310" i="1"/>
  <c r="G14241" i="1"/>
  <c r="G570" i="1"/>
  <c r="G13623" i="1"/>
  <c r="G568" i="1"/>
  <c r="G13526" i="1"/>
  <c r="G13359" i="1"/>
  <c r="G12161" i="1"/>
  <c r="G9932" i="1"/>
  <c r="G9555" i="1"/>
  <c r="G9417" i="1"/>
  <c r="G561" i="1"/>
  <c r="G8815" i="1"/>
  <c r="G559" i="1"/>
  <c r="G7761" i="1"/>
  <c r="G7593" i="1"/>
  <c r="G7449" i="1"/>
  <c r="G7381" i="1"/>
  <c r="G6906" i="1"/>
  <c r="G6566" i="1"/>
  <c r="G6466" i="1"/>
  <c r="G5127" i="1"/>
  <c r="G4771" i="1"/>
  <c r="G4658" i="1"/>
  <c r="G4591" i="1"/>
  <c r="G4289" i="1"/>
  <c r="G3816" i="1"/>
  <c r="G545" i="1"/>
  <c r="G2010" i="1"/>
  <c r="G543" i="1"/>
  <c r="G10244" i="1"/>
  <c r="G12002" i="1"/>
  <c r="G10241" i="1"/>
  <c r="G10242" i="1"/>
  <c r="G7808" i="1"/>
  <c r="G14560" i="1"/>
  <c r="G14158" i="1"/>
  <c r="G13931" i="1"/>
  <c r="G13062" i="1"/>
  <c r="G11331" i="1"/>
  <c r="G10183" i="1"/>
  <c r="G8229" i="1"/>
  <c r="G3512" i="1"/>
  <c r="G15794" i="1"/>
  <c r="G1836" i="1"/>
  <c r="G1320" i="1"/>
  <c r="G404" i="1"/>
  <c r="G1797" i="1"/>
  <c r="G2693" i="1"/>
  <c r="G6915" i="1"/>
  <c r="G1921" i="1"/>
  <c r="G14001" i="1"/>
  <c r="G6516" i="1"/>
  <c r="G467" i="1"/>
  <c r="G6002" i="1"/>
  <c r="G2022" i="1"/>
  <c r="G8175" i="1"/>
  <c r="G15020" i="1"/>
  <c r="G18286" i="1"/>
  <c r="G18282" i="1"/>
  <c r="G3565" i="1"/>
  <c r="G2880" i="1"/>
  <c r="G15124" i="1"/>
  <c r="G13238" i="1"/>
  <c r="G16336" i="1"/>
  <c r="G10774" i="1"/>
  <c r="G18367" i="1"/>
  <c r="G19359" i="1"/>
  <c r="G18366" i="1"/>
  <c r="G10772" i="1"/>
  <c r="G16335" i="1"/>
  <c r="G13237" i="1"/>
  <c r="G15123" i="1"/>
  <c r="G2879" i="1"/>
  <c r="G3563" i="1"/>
  <c r="G18281" i="1"/>
  <c r="G18285" i="1"/>
  <c r="G15019" i="1"/>
  <c r="G8276" i="1"/>
  <c r="G2021" i="1"/>
  <c r="G6001" i="1"/>
  <c r="G466" i="1"/>
  <c r="G6515" i="1"/>
  <c r="G14000" i="1"/>
  <c r="G1920" i="1"/>
  <c r="G6939" i="1"/>
  <c r="G2692" i="1"/>
  <c r="G19358" i="1"/>
  <c r="G19705" i="1"/>
  <c r="G5189" i="1"/>
  <c r="G13767" i="1"/>
  <c r="G5143" i="1"/>
  <c r="G772" i="1"/>
  <c r="G17559" i="1"/>
  <c r="G5085" i="1"/>
  <c r="G5030" i="1"/>
  <c r="G18867" i="1"/>
  <c r="G2938" i="1"/>
  <c r="G18646" i="1"/>
  <c r="G5300" i="1"/>
  <c r="G12437" i="1"/>
  <c r="G19697" i="1"/>
  <c r="G5013" i="1"/>
  <c r="G13751" i="1"/>
  <c r="G4967" i="1"/>
  <c r="G760" i="1"/>
  <c r="G17553" i="1"/>
  <c r="G4910" i="1"/>
  <c r="G4855" i="1"/>
  <c r="G18855" i="1"/>
  <c r="G2935" i="1"/>
  <c r="G18633" i="1"/>
  <c r="G5288" i="1"/>
  <c r="G12425" i="1"/>
  <c r="G18645" i="1"/>
  <c r="G18866" i="1"/>
  <c r="G5299" i="1"/>
  <c r="G12436" i="1"/>
  <c r="G5084" i="1"/>
  <c r="G2937" i="1"/>
  <c r="G19106" i="1"/>
  <c r="G18854" i="1"/>
  <c r="G5287" i="1"/>
  <c r="G4909" i="1"/>
  <c r="G2934" i="1"/>
  <c r="G18410" i="1"/>
  <c r="G17052" i="1"/>
  <c r="G15452" i="1"/>
  <c r="G13293" i="1"/>
  <c r="G9218" i="1"/>
  <c r="G18806" i="1"/>
  <c r="G4085" i="1"/>
  <c r="G1418" i="1"/>
  <c r="G1116" i="1"/>
  <c r="G18408" i="1"/>
  <c r="G17080" i="1"/>
  <c r="G17050" i="1"/>
  <c r="G15450" i="1"/>
  <c r="G13290" i="1"/>
  <c r="G9212" i="1"/>
  <c r="G18787" i="1"/>
  <c r="G4083" i="1"/>
  <c r="G1412" i="1"/>
  <c r="G18406" i="1"/>
  <c r="G17078" i="1"/>
  <c r="G17046" i="1"/>
  <c r="G15448" i="1"/>
  <c r="G13288" i="1"/>
  <c r="G9210" i="1"/>
  <c r="G18769" i="1"/>
  <c r="G4081" i="1"/>
  <c r="G1410" i="1"/>
  <c r="G18409" i="1"/>
  <c r="G17081" i="1"/>
  <c r="G17051" i="1"/>
  <c r="G15451" i="1"/>
  <c r="G13292" i="1"/>
  <c r="G9213" i="1"/>
  <c r="G18796" i="1"/>
  <c r="G4084" i="1"/>
  <c r="G1415" i="1"/>
  <c r="G18407" i="1"/>
  <c r="G17079" i="1"/>
  <c r="G17047" i="1"/>
  <c r="G15449" i="1"/>
  <c r="G13289" i="1"/>
  <c r="G9211" i="1"/>
  <c r="G18778" i="1"/>
  <c r="G4082" i="1"/>
  <c r="G1411" i="1"/>
  <c r="G18405" i="1"/>
  <c r="G17077" i="1"/>
  <c r="G17045" i="1"/>
  <c r="G15447" i="1"/>
  <c r="G13286" i="1"/>
  <c r="G9209" i="1"/>
  <c r="G18760" i="1"/>
  <c r="G4080" i="1"/>
  <c r="G1409" i="1"/>
  <c r="G18377" i="1"/>
  <c r="G16346" i="1"/>
  <c r="G13253" i="1"/>
  <c r="G10786" i="1"/>
  <c r="G8180" i="1"/>
  <c r="G3575" i="1"/>
  <c r="G18373" i="1"/>
  <c r="G16342" i="1"/>
  <c r="G13246" i="1"/>
  <c r="G10782" i="1"/>
  <c r="G8178" i="1"/>
  <c r="G1927" i="1"/>
  <c r="G19367" i="1"/>
  <c r="G18376" i="1"/>
  <c r="G16345" i="1"/>
  <c r="G15132" i="1"/>
  <c r="G15026" i="1"/>
  <c r="G13251" i="1"/>
  <c r="G18437" i="1"/>
  <c r="G10785" i="1"/>
  <c r="G8281" i="1"/>
  <c r="G6944" i="1"/>
  <c r="G6521" i="1"/>
  <c r="G6008" i="1"/>
  <c r="G3574" i="1"/>
  <c r="G2888" i="1"/>
  <c r="G2028" i="1"/>
  <c r="G1930" i="1"/>
  <c r="G477" i="1"/>
  <c r="G19364" i="1"/>
  <c r="G18372" i="1"/>
  <c r="G16341" i="1"/>
  <c r="G15129" i="1"/>
  <c r="G15024" i="1"/>
  <c r="G13245" i="1"/>
  <c r="G18384" i="1"/>
  <c r="G10779" i="1"/>
  <c r="G8279" i="1"/>
  <c r="G6942" i="1"/>
  <c r="G6519" i="1"/>
  <c r="G6006" i="1"/>
  <c r="G3570" i="1"/>
  <c r="G2885" i="1"/>
  <c r="G2026" i="1"/>
  <c r="G1926" i="1"/>
  <c r="G474" i="1"/>
  <c r="G19366" i="1"/>
  <c r="G18375" i="1"/>
  <c r="G16344" i="1"/>
  <c r="G15131" i="1"/>
  <c r="G13250" i="1"/>
  <c r="G18412" i="1"/>
  <c r="G10784" i="1"/>
  <c r="G8179" i="1"/>
  <c r="G6918" i="1"/>
  <c r="G3573" i="1"/>
  <c r="G2887" i="1"/>
  <c r="G1929" i="1"/>
  <c r="G476" i="1"/>
  <c r="G19363" i="1"/>
  <c r="G18371" i="1"/>
  <c r="G16340" i="1"/>
  <c r="G15128" i="1"/>
  <c r="G13244" i="1"/>
  <c r="G18359" i="1"/>
  <c r="G10778" i="1"/>
  <c r="G8177" i="1"/>
  <c r="G6917" i="1"/>
  <c r="G3569" i="1"/>
  <c r="G2884" i="1"/>
  <c r="G1925" i="1"/>
  <c r="G473" i="1"/>
  <c r="G19361" i="1"/>
  <c r="G18369" i="1"/>
  <c r="G16338" i="1"/>
  <c r="G15126" i="1"/>
  <c r="G15022" i="1"/>
  <c r="G14005" i="1"/>
  <c r="G13241" i="1"/>
  <c r="G18326" i="1"/>
  <c r="G10776" i="1"/>
  <c r="G18322" i="1"/>
  <c r="G8176" i="1"/>
  <c r="G6916" i="1"/>
  <c r="G6004" i="1"/>
  <c r="G3567" i="1"/>
  <c r="G2882" i="1"/>
  <c r="G2695" i="1"/>
  <c r="G2024" i="1"/>
  <c r="G1923" i="1"/>
  <c r="G1800" i="1"/>
  <c r="G470" i="1"/>
  <c r="G19365" i="1"/>
  <c r="G18374" i="1"/>
  <c r="G16343" i="1"/>
  <c r="G15130" i="1"/>
  <c r="G15025" i="1"/>
  <c r="G13248" i="1"/>
  <c r="G18411" i="1"/>
  <c r="G10783" i="1"/>
  <c r="G8280" i="1"/>
  <c r="G6943" i="1"/>
  <c r="G6520" i="1"/>
  <c r="G6007" i="1"/>
  <c r="G3572" i="1"/>
  <c r="G2886" i="1"/>
  <c r="G2027" i="1"/>
  <c r="G1928" i="1"/>
  <c r="G475" i="1"/>
  <c r="G19362" i="1"/>
  <c r="G18370" i="1"/>
  <c r="G16339" i="1"/>
  <c r="G15127" i="1"/>
  <c r="G15023" i="1"/>
  <c r="G13242" i="1"/>
  <c r="G18358" i="1"/>
  <c r="G10777" i="1"/>
  <c r="G8278" i="1"/>
  <c r="G6941" i="1"/>
  <c r="G6518" i="1"/>
  <c r="G6005" i="1"/>
  <c r="G3568" i="1"/>
  <c r="G2883" i="1"/>
  <c r="G2025" i="1"/>
  <c r="G1924" i="1"/>
  <c r="G472" i="1"/>
  <c r="G19360" i="1"/>
  <c r="G18368" i="1"/>
  <c r="G16337" i="1"/>
  <c r="G15125" i="1"/>
  <c r="G15021" i="1"/>
  <c r="G14002" i="1"/>
  <c r="G13240" i="1"/>
  <c r="G18325" i="1"/>
  <c r="G10775" i="1"/>
  <c r="G18321" i="1"/>
  <c r="G8277" i="1"/>
  <c r="G6940" i="1"/>
  <c r="G6517" i="1"/>
  <c r="G6003" i="1"/>
  <c r="G3566" i="1"/>
  <c r="G2881" i="1"/>
  <c r="G2694" i="1"/>
  <c r="G2023" i="1"/>
  <c r="G1922" i="1"/>
  <c r="G468" i="1"/>
  <c r="G16393" i="1"/>
  <c r="G17924" i="1"/>
  <c r="G13186" i="1"/>
  <c r="G11263" i="1"/>
  <c r="G16389" i="1"/>
  <c r="G17904" i="1"/>
  <c r="G13182" i="1"/>
  <c r="G11258" i="1"/>
  <c r="G16385" i="1"/>
  <c r="G17881" i="1"/>
  <c r="G13177" i="1"/>
  <c r="G11253" i="1"/>
  <c r="G16392" i="1"/>
  <c r="G17923" i="1"/>
  <c r="G13185" i="1"/>
  <c r="G11262" i="1"/>
  <c r="G9193" i="1"/>
  <c r="G5804" i="1"/>
  <c r="G16388" i="1"/>
  <c r="G17903" i="1"/>
  <c r="G13181" i="1"/>
  <c r="G12110" i="1"/>
  <c r="G11257" i="1"/>
  <c r="G9191" i="1"/>
  <c r="G5802" i="1"/>
  <c r="G16384" i="1"/>
  <c r="G16112" i="1"/>
  <c r="G17880" i="1"/>
  <c r="G13176" i="1"/>
  <c r="G12108" i="1"/>
  <c r="G11252" i="1"/>
  <c r="G5800" i="1"/>
  <c r="G16391" i="1"/>
  <c r="G17914" i="1"/>
  <c r="G13184" i="1"/>
  <c r="G11261" i="1"/>
  <c r="G16387" i="1"/>
  <c r="G17893" i="1"/>
  <c r="G13179" i="1"/>
  <c r="G11256" i="1"/>
  <c r="G16383" i="1"/>
  <c r="G17870" i="1"/>
  <c r="G13175" i="1"/>
  <c r="G11251" i="1"/>
  <c r="G16390" i="1"/>
  <c r="G17913" i="1"/>
  <c r="G13183" i="1"/>
  <c r="G11259" i="1"/>
  <c r="G9192" i="1"/>
  <c r="G5803" i="1"/>
  <c r="G16386" i="1"/>
  <c r="G17892" i="1"/>
  <c r="G13178" i="1"/>
  <c r="G12109" i="1"/>
  <c r="G11255" i="1"/>
  <c r="G9190" i="1"/>
  <c r="G5801" i="1"/>
  <c r="G16382" i="1"/>
  <c r="G16111" i="1"/>
  <c r="G17869" i="1"/>
  <c r="G13174" i="1"/>
  <c r="G12107" i="1"/>
  <c r="G11250" i="1"/>
  <c r="G5799" i="1"/>
  <c r="G19427" i="1"/>
  <c r="G8312" i="1"/>
  <c r="G4956" i="1"/>
  <c r="G17207" i="1"/>
  <c r="G16992" i="1"/>
  <c r="G16884" i="1"/>
  <c r="G16594" i="1"/>
  <c r="G16185" i="1"/>
  <c r="G15814" i="1"/>
  <c r="G14985" i="1"/>
  <c r="G14849" i="1"/>
  <c r="G14367" i="1"/>
  <c r="G13109" i="1"/>
  <c r="G11382" i="1"/>
  <c r="G11194" i="1"/>
  <c r="G11090" i="1"/>
  <c r="G10954" i="1"/>
  <c r="G10850" i="1"/>
  <c r="G10615" i="1"/>
  <c r="G10130" i="1"/>
  <c r="G8738" i="1"/>
  <c r="G7878" i="1"/>
  <c r="G7285" i="1"/>
  <c r="G7244" i="1"/>
  <c r="G7091" i="1"/>
  <c r="G4881" i="1"/>
  <c r="G4833" i="1"/>
  <c r="G2653" i="1"/>
  <c r="G2474" i="1"/>
  <c r="G2456" i="1"/>
  <c r="G2404" i="1"/>
  <c r="G2358" i="1"/>
  <c r="G2231" i="1"/>
  <c r="G1670" i="1"/>
  <c r="G1275" i="1"/>
  <c r="G19425" i="1"/>
  <c r="G8310" i="1"/>
  <c r="G4954" i="1"/>
  <c r="G17205" i="1"/>
  <c r="G16922" i="1"/>
  <c r="G16882" i="1"/>
  <c r="G16592" i="1"/>
  <c r="G16183" i="1"/>
  <c r="G15812" i="1"/>
  <c r="G14983" i="1"/>
  <c r="G14847" i="1"/>
  <c r="G14365" i="1"/>
  <c r="G13107" i="1"/>
  <c r="G11380" i="1"/>
  <c r="G11192" i="1"/>
  <c r="G11084" i="1"/>
  <c r="G10950" i="1"/>
  <c r="G10844" i="1"/>
  <c r="G10613" i="1"/>
  <c r="G10128" i="1"/>
  <c r="G8733" i="1"/>
  <c r="G7876" i="1"/>
  <c r="G7283" i="1"/>
  <c r="G7242" i="1"/>
  <c r="G7089" i="1"/>
  <c r="G4879" i="1"/>
  <c r="G4831" i="1"/>
  <c r="G2651" i="1"/>
  <c r="G2472" i="1"/>
  <c r="G2454" i="1"/>
  <c r="G2402" i="1"/>
  <c r="G2356" i="1"/>
  <c r="G2229" i="1"/>
  <c r="G1666" i="1"/>
  <c r="G1273" i="1"/>
  <c r="G8308" i="1"/>
  <c r="G4952" i="1"/>
  <c r="G17203" i="1"/>
  <c r="G16853" i="1"/>
  <c r="G16880" i="1"/>
  <c r="G16590" i="1"/>
  <c r="G16217" i="1"/>
  <c r="G15815" i="1"/>
  <c r="G15044" i="1"/>
  <c r="G14865" i="1"/>
  <c r="G13105" i="1"/>
  <c r="G11377" i="1"/>
  <c r="G11190" i="1"/>
  <c r="G10977" i="1"/>
  <c r="G10842" i="1"/>
  <c r="G10611" i="1"/>
  <c r="G8730" i="1"/>
  <c r="G7874" i="1"/>
  <c r="G7281" i="1"/>
  <c r="G7240" i="1"/>
  <c r="G7087" i="1"/>
  <c r="G4919" i="1"/>
  <c r="G4829" i="1"/>
  <c r="G2477" i="1"/>
  <c r="G2459" i="1"/>
  <c r="G2400" i="1"/>
  <c r="G2389" i="1"/>
  <c r="G2227" i="1"/>
  <c r="G1663" i="1"/>
  <c r="G19426" i="1"/>
  <c r="G8311" i="1"/>
  <c r="G4955" i="1"/>
  <c r="G17206" i="1"/>
  <c r="G16958" i="1"/>
  <c r="G16883" i="1"/>
  <c r="G16593" i="1"/>
  <c r="G16184" i="1"/>
  <c r="G15813" i="1"/>
  <c r="G14984" i="1"/>
  <c r="G14848" i="1"/>
  <c r="G14366" i="1"/>
  <c r="G13108" i="1"/>
  <c r="G11381" i="1"/>
  <c r="G11193" i="1"/>
  <c r="G11087" i="1"/>
  <c r="G10951" i="1"/>
  <c r="G10845" i="1"/>
  <c r="G10614" i="1"/>
  <c r="G10129" i="1"/>
  <c r="G8734" i="1"/>
  <c r="G7877" i="1"/>
  <c r="G7284" i="1"/>
  <c r="G7243" i="1"/>
  <c r="G7090" i="1"/>
  <c r="G4880" i="1"/>
  <c r="G4832" i="1"/>
  <c r="G2652" i="1"/>
  <c r="G2473" i="1"/>
  <c r="G2455" i="1"/>
  <c r="G2403" i="1"/>
  <c r="G2357" i="1"/>
  <c r="G2230" i="1"/>
  <c r="G1667" i="1"/>
  <c r="G1274" i="1"/>
  <c r="G19424" i="1"/>
  <c r="G8309" i="1"/>
  <c r="G4953" i="1"/>
  <c r="G17204" i="1"/>
  <c r="G16888" i="1"/>
  <c r="G16881" i="1"/>
  <c r="G16591" i="1"/>
  <c r="G16182" i="1"/>
  <c r="G15811" i="1"/>
  <c r="G14982" i="1"/>
  <c r="G14846" i="1"/>
  <c r="G14364" i="1"/>
  <c r="G13106" i="1"/>
  <c r="G11378" i="1"/>
  <c r="G11191" i="1"/>
  <c r="G11083" i="1"/>
  <c r="G10947" i="1"/>
  <c r="G10843" i="1"/>
  <c r="G10612" i="1"/>
  <c r="G10127" i="1"/>
  <c r="G8732" i="1"/>
  <c r="G7875" i="1"/>
  <c r="G7282" i="1"/>
  <c r="G7241" i="1"/>
  <c r="G7088" i="1"/>
  <c r="G4878" i="1"/>
  <c r="G4830" i="1"/>
  <c r="G2650" i="1"/>
  <c r="G2471" i="1"/>
  <c r="G2453" i="1"/>
  <c r="G2401" i="1"/>
  <c r="G2355" i="1"/>
  <c r="G2228" i="1"/>
  <c r="G1664" i="1"/>
  <c r="G1272" i="1"/>
  <c r="G8307" i="1"/>
  <c r="G4951" i="1"/>
  <c r="G17202" i="1"/>
  <c r="G16825" i="1"/>
  <c r="G16879" i="1"/>
  <c r="G16589" i="1"/>
  <c r="G16181" i="1"/>
  <c r="G15810" i="1"/>
  <c r="G14981" i="1"/>
  <c r="G14845" i="1"/>
  <c r="G14363" i="1"/>
  <c r="G13104" i="1"/>
  <c r="G11376" i="1"/>
  <c r="G11189" i="1"/>
  <c r="G11080" i="1"/>
  <c r="G10946" i="1"/>
  <c r="G10841" i="1"/>
  <c r="G10610" i="1"/>
  <c r="G10125" i="1"/>
  <c r="G8729" i="1"/>
  <c r="G7873" i="1"/>
  <c r="G7280" i="1"/>
  <c r="G7239" i="1"/>
  <c r="G7086" i="1"/>
  <c r="G4877" i="1"/>
  <c r="G4828" i="1"/>
  <c r="G2649" i="1"/>
  <c r="G2470" i="1"/>
  <c r="G2452" i="1"/>
  <c r="G2399" i="1"/>
  <c r="G2354" i="1"/>
  <c r="G2226" i="1"/>
  <c r="G1662" i="1"/>
  <c r="G1271" i="1"/>
  <c r="G7810" i="1"/>
  <c r="G14562" i="1"/>
  <c r="G13932" i="1"/>
  <c r="G13064" i="1"/>
  <c r="G11334" i="1"/>
  <c r="G10185" i="1"/>
  <c r="G3514" i="1"/>
  <c r="G15823" i="1"/>
  <c r="G1838" i="1"/>
  <c r="G1321" i="1"/>
  <c r="G449" i="1"/>
  <c r="G18312" i="1"/>
  <c r="G7809" i="1"/>
  <c r="G14561" i="1"/>
  <c r="G14159" i="1"/>
  <c r="G13063" i="1"/>
  <c r="G11333" i="1"/>
  <c r="G10184" i="1"/>
  <c r="G8230" i="1"/>
  <c r="G5783" i="1"/>
  <c r="G3513" i="1"/>
  <c r="G15822" i="1"/>
  <c r="G1837" i="1"/>
  <c r="G1355" i="1"/>
  <c r="G448" i="1"/>
  <c r="G18318" i="1"/>
  <c r="G3672" i="1"/>
  <c r="G14568" i="1"/>
  <c r="G14172" i="1"/>
  <c r="G13938" i="1"/>
  <c r="G13070" i="1"/>
  <c r="G11339" i="1"/>
  <c r="G10199" i="1"/>
  <c r="G8651" i="1"/>
  <c r="G8236" i="1"/>
  <c r="G7816" i="1"/>
  <c r="G3521" i="1"/>
  <c r="G15922" i="1"/>
  <c r="G2273" i="1"/>
  <c r="G1845" i="1"/>
  <c r="G1331" i="1"/>
  <c r="G410" i="1"/>
  <c r="G18314" i="1"/>
  <c r="G3667" i="1"/>
  <c r="G14564" i="1"/>
  <c r="G14163" i="1"/>
  <c r="G13934" i="1"/>
  <c r="G13066" i="1"/>
  <c r="G11336" i="1"/>
  <c r="G10190" i="1"/>
  <c r="G8644" i="1"/>
  <c r="G8232" i="1"/>
  <c r="G7812" i="1"/>
  <c r="G3516" i="1"/>
  <c r="G15850" i="1"/>
  <c r="G2269" i="1"/>
  <c r="G1840" i="1"/>
  <c r="G1327" i="1"/>
  <c r="G406" i="1"/>
  <c r="G18317" i="1"/>
  <c r="G3671" i="1"/>
  <c r="G14567" i="1"/>
  <c r="G14171" i="1"/>
  <c r="G13937" i="1"/>
  <c r="G13069" i="1"/>
  <c r="G10922" i="1"/>
  <c r="G10195" i="1"/>
  <c r="G8648" i="1"/>
  <c r="G8235" i="1"/>
  <c r="G7815" i="1"/>
  <c r="G5786" i="1"/>
  <c r="G3520" i="1"/>
  <c r="G15921" i="1"/>
  <c r="G2272" i="1"/>
  <c r="G1844" i="1"/>
  <c r="G1330" i="1"/>
  <c r="G409" i="1"/>
  <c r="G18313" i="1"/>
  <c r="G3665" i="1"/>
  <c r="G14563" i="1"/>
  <c r="G14160" i="1"/>
  <c r="G13933" i="1"/>
  <c r="G13065" i="1"/>
  <c r="G11335" i="1"/>
  <c r="G10918" i="1"/>
  <c r="G10187" i="1"/>
  <c r="G8643" i="1"/>
  <c r="G8231" i="1"/>
  <c r="G7811" i="1"/>
  <c r="G5784" i="1"/>
  <c r="G3515" i="1"/>
  <c r="G15849" i="1"/>
  <c r="G2268" i="1"/>
  <c r="G1839" i="1"/>
  <c r="G1324" i="1"/>
  <c r="G405" i="1"/>
  <c r="G18311" i="1"/>
  <c r="G7807" i="1"/>
  <c r="G14559" i="1"/>
  <c r="G14157" i="1"/>
  <c r="G13930" i="1"/>
  <c r="G13061" i="1"/>
  <c r="G11330" i="1"/>
  <c r="G10917" i="1"/>
  <c r="G10182" i="1"/>
  <c r="G8228" i="1"/>
  <c r="G5782" i="1"/>
  <c r="G3511" i="1"/>
  <c r="G15793" i="1"/>
  <c r="G1835" i="1"/>
  <c r="G1319" i="1"/>
  <c r="G402" i="1"/>
  <c r="G13031" i="1"/>
  <c r="G11600" i="1"/>
  <c r="G9816" i="1"/>
  <c r="G2604" i="1"/>
  <c r="G1745" i="1"/>
  <c r="G13028" i="1"/>
  <c r="G11598" i="1"/>
  <c r="G9814" i="1"/>
  <c r="G2602" i="1"/>
  <c r="G1743" i="1"/>
  <c r="G13026" i="1"/>
  <c r="G11596" i="1"/>
  <c r="G9812" i="1"/>
  <c r="G2600" i="1"/>
  <c r="G1741" i="1"/>
  <c r="G13029" i="1"/>
  <c r="G11599" i="1"/>
  <c r="G9815" i="1"/>
  <c r="G2603" i="1"/>
  <c r="G1744" i="1"/>
  <c r="G13027" i="1"/>
  <c r="G11597" i="1"/>
  <c r="G9813" i="1"/>
  <c r="G2601" i="1"/>
  <c r="G1742" i="1"/>
  <c r="G13025" i="1"/>
  <c r="G11595" i="1"/>
  <c r="G9811" i="1"/>
  <c r="G2599" i="1"/>
  <c r="G1740" i="1"/>
  <c r="G13880" i="1"/>
  <c r="G19559" i="1"/>
  <c r="G18280" i="1"/>
  <c r="G3392" i="1"/>
  <c r="G12950" i="1"/>
  <c r="G9673" i="1"/>
  <c r="G13862" i="1"/>
  <c r="G13859" i="1"/>
  <c r="G8215" i="1"/>
  <c r="G13855" i="1"/>
  <c r="G7229" i="1"/>
  <c r="G5701" i="1"/>
  <c r="G3805" i="1"/>
  <c r="G13843" i="1"/>
  <c r="G2816" i="1"/>
  <c r="G13839" i="1"/>
  <c r="G1027" i="1"/>
  <c r="G540" i="1"/>
  <c r="G13783" i="1"/>
  <c r="G19555" i="1"/>
  <c r="G18276" i="1"/>
  <c r="G3387" i="1"/>
  <c r="G12946" i="1"/>
  <c r="G9669" i="1"/>
  <c r="G13765" i="1"/>
  <c r="G13762" i="1"/>
  <c r="G8211" i="1"/>
  <c r="G13758" i="1"/>
  <c r="G7225" i="1"/>
  <c r="G5697" i="1"/>
  <c r="G3801" i="1"/>
  <c r="G13746" i="1"/>
  <c r="G2812" i="1"/>
  <c r="G13742" i="1"/>
  <c r="G1023" i="1"/>
  <c r="G536" i="1"/>
  <c r="G13686" i="1"/>
  <c r="G19551" i="1"/>
  <c r="G18272" i="1"/>
  <c r="G3382" i="1"/>
  <c r="G12941" i="1"/>
  <c r="G9658" i="1"/>
  <c r="G13664" i="1"/>
  <c r="G13662" i="1"/>
  <c r="G8206" i="1"/>
  <c r="G13656" i="1"/>
  <c r="G7216" i="1"/>
  <c r="G7066" i="1"/>
  <c r="G5692" i="1"/>
  <c r="G3795" i="1"/>
  <c r="G13644" i="1"/>
  <c r="G2807" i="1"/>
  <c r="G13640" i="1"/>
  <c r="G1018" i="1"/>
  <c r="G530" i="1"/>
  <c r="G13879" i="1"/>
  <c r="G13878" i="1"/>
  <c r="G19797" i="1"/>
  <c r="G19558" i="1"/>
  <c r="G19069" i="1"/>
  <c r="G18702" i="1"/>
  <c r="G18279" i="1"/>
  <c r="G17447" i="1"/>
  <c r="G3391" i="1"/>
  <c r="G15609" i="1"/>
  <c r="G12949" i="1"/>
  <c r="G9672" i="1"/>
  <c r="G13861" i="1"/>
  <c r="G13860" i="1"/>
  <c r="G13858" i="1"/>
  <c r="G8214" i="1"/>
  <c r="G13854" i="1"/>
  <c r="G8005" i="1"/>
  <c r="G7228" i="1"/>
  <c r="G7071" i="1"/>
  <c r="G5700" i="1"/>
  <c r="G4070" i="1"/>
  <c r="G3804" i="1"/>
  <c r="G3652" i="1"/>
  <c r="G13842" i="1"/>
  <c r="G2815" i="1"/>
  <c r="G13838" i="1"/>
  <c r="G1026" i="1"/>
  <c r="G654" i="1"/>
  <c r="G539" i="1"/>
  <c r="G13782" i="1"/>
  <c r="G13781" i="1"/>
  <c r="G19795" i="1"/>
  <c r="G19554" i="1"/>
  <c r="G19065" i="1"/>
  <c r="G18699" i="1"/>
  <c r="G18275" i="1"/>
  <c r="G17445" i="1"/>
  <c r="G3386" i="1"/>
  <c r="G15606" i="1"/>
  <c r="G12945" i="1"/>
  <c r="G9668" i="1"/>
  <c r="G13764" i="1"/>
  <c r="G13763" i="1"/>
  <c r="G13761" i="1"/>
  <c r="G8210" i="1"/>
  <c r="G13757" i="1"/>
  <c r="G7996" i="1"/>
  <c r="G7224" i="1"/>
  <c r="G7069" i="1"/>
  <c r="G5696" i="1"/>
  <c r="G4068" i="1"/>
  <c r="G3799" i="1"/>
  <c r="G3650" i="1"/>
  <c r="G13745" i="1"/>
  <c r="G2811" i="1"/>
  <c r="G13741" i="1"/>
  <c r="G1022" i="1"/>
  <c r="G652" i="1"/>
  <c r="G534" i="1"/>
  <c r="G13685" i="1"/>
  <c r="G13684" i="1"/>
  <c r="G19793" i="1"/>
  <c r="G19550" i="1"/>
  <c r="G19063" i="1"/>
  <c r="G18697" i="1"/>
  <c r="G18271" i="1"/>
  <c r="G17443" i="1"/>
  <c r="G3380" i="1"/>
  <c r="G15604" i="1"/>
  <c r="G12942" i="1"/>
  <c r="G9665" i="1"/>
  <c r="G13669" i="1"/>
  <c r="G13667" i="1"/>
  <c r="G13666" i="1"/>
  <c r="G8207" i="1"/>
  <c r="G13663" i="1"/>
  <c r="G7994" i="1"/>
  <c r="G7217" i="1"/>
  <c r="G7067" i="1"/>
  <c r="G5693" i="1"/>
  <c r="G4065" i="1"/>
  <c r="G3796" i="1"/>
  <c r="G3648" i="1"/>
  <c r="G13650" i="1"/>
  <c r="G2808" i="1"/>
  <c r="G13647" i="1"/>
  <c r="G1019" i="1"/>
  <c r="G648" i="1"/>
  <c r="G531" i="1"/>
  <c r="G13832" i="1"/>
  <c r="G13831" i="1"/>
  <c r="G19557" i="1"/>
  <c r="G18278" i="1"/>
  <c r="G3390" i="1"/>
  <c r="G12948" i="1"/>
  <c r="G9671" i="1"/>
  <c r="G13812" i="1"/>
  <c r="G13810" i="1"/>
  <c r="G8213" i="1"/>
  <c r="G13806" i="1"/>
  <c r="G7227" i="1"/>
  <c r="G5699" i="1"/>
  <c r="G3803" i="1"/>
  <c r="G13794" i="1"/>
  <c r="G2814" i="1"/>
  <c r="G13790" i="1"/>
  <c r="G1025" i="1"/>
  <c r="G538" i="1"/>
  <c r="G13735" i="1"/>
  <c r="G13734" i="1"/>
  <c r="G19553" i="1"/>
  <c r="G18274" i="1"/>
  <c r="G3384" i="1"/>
  <c r="G12944" i="1"/>
  <c r="G9667" i="1"/>
  <c r="G13715" i="1"/>
  <c r="G13713" i="1"/>
  <c r="G8209" i="1"/>
  <c r="G13709" i="1"/>
  <c r="G7223" i="1"/>
  <c r="G5695" i="1"/>
  <c r="G3798" i="1"/>
  <c r="G13697" i="1"/>
  <c r="G2810" i="1"/>
  <c r="G13693" i="1"/>
  <c r="G1021" i="1"/>
  <c r="G533" i="1"/>
  <c r="G13635" i="1"/>
  <c r="G19548" i="1"/>
  <c r="G18269" i="1"/>
  <c r="G3379" i="1"/>
  <c r="G12940" i="1"/>
  <c r="G9657" i="1"/>
  <c r="G13621" i="1"/>
  <c r="G13617" i="1"/>
  <c r="G8205" i="1"/>
  <c r="G13611" i="1"/>
  <c r="G7214" i="1"/>
  <c r="G7064" i="1"/>
  <c r="G5690" i="1"/>
  <c r="G3794" i="1"/>
  <c r="G13601" i="1"/>
  <c r="G2806" i="1"/>
  <c r="G13597" i="1"/>
  <c r="G1016" i="1"/>
  <c r="G529" i="1"/>
  <c r="G13830" i="1"/>
  <c r="G13829" i="1"/>
  <c r="G19796" i="1"/>
  <c r="G19556" i="1"/>
  <c r="G19068" i="1"/>
  <c r="G18700" i="1"/>
  <c r="G18277" i="1"/>
  <c r="G17446" i="1"/>
  <c r="G3389" i="1"/>
  <c r="G15607" i="1"/>
  <c r="G12947" i="1"/>
  <c r="G9670" i="1"/>
  <c r="G13813" i="1"/>
  <c r="G13811" i="1"/>
  <c r="G13809" i="1"/>
  <c r="G8212" i="1"/>
  <c r="G13805" i="1"/>
  <c r="G8004" i="1"/>
  <c r="G7226" i="1"/>
  <c r="G7070" i="1"/>
  <c r="G5698" i="1"/>
  <c r="G4069" i="1"/>
  <c r="G3802" i="1"/>
  <c r="G3651" i="1"/>
  <c r="G13793" i="1"/>
  <c r="G2813" i="1"/>
  <c r="G13789" i="1"/>
  <c r="G1024" i="1"/>
  <c r="G653" i="1"/>
  <c r="G537" i="1"/>
  <c r="G13733" i="1"/>
  <c r="G13732" i="1"/>
  <c r="G19794" i="1"/>
  <c r="G19552" i="1"/>
  <c r="G19064" i="1"/>
  <c r="G18698" i="1"/>
  <c r="G18273" i="1"/>
  <c r="G17444" i="1"/>
  <c r="G3383" i="1"/>
  <c r="G15605" i="1"/>
  <c r="G12943" i="1"/>
  <c r="G9666" i="1"/>
  <c r="G13716" i="1"/>
  <c r="G13714" i="1"/>
  <c r="G13712" i="1"/>
  <c r="G8208" i="1"/>
  <c r="G13708" i="1"/>
  <c r="G7995" i="1"/>
  <c r="G7222" i="1"/>
  <c r="G7068" i="1"/>
  <c r="G5694" i="1"/>
  <c r="G4067" i="1"/>
  <c r="G3797" i="1"/>
  <c r="G3649" i="1"/>
  <c r="G13696" i="1"/>
  <c r="G2809" i="1"/>
  <c r="G13692" i="1"/>
  <c r="G1020" i="1"/>
  <c r="G650" i="1"/>
  <c r="G532" i="1"/>
  <c r="G13637" i="1"/>
  <c r="G19792" i="1"/>
  <c r="G19549" i="1"/>
  <c r="G19062" i="1"/>
  <c r="G18696" i="1"/>
  <c r="G18270" i="1"/>
  <c r="G17442" i="1"/>
  <c r="G3377" i="1"/>
  <c r="G15603" i="1"/>
  <c r="G12939" i="1"/>
  <c r="G9656" i="1"/>
  <c r="G13619" i="1"/>
  <c r="G13618" i="1"/>
  <c r="G13616" i="1"/>
  <c r="G8204" i="1"/>
  <c r="G13613" i="1"/>
  <c r="G7993" i="1"/>
  <c r="G7215" i="1"/>
  <c r="G7065" i="1"/>
  <c r="G5691" i="1"/>
  <c r="G4064" i="1"/>
  <c r="G3793" i="1"/>
  <c r="G3647" i="1"/>
  <c r="G13598" i="1"/>
  <c r="G2805" i="1"/>
  <c r="G13595" i="1"/>
  <c r="G1017" i="1"/>
  <c r="G647" i="1"/>
  <c r="G528" i="1"/>
  <c r="G7938" i="1"/>
  <c r="G12899" i="1"/>
  <c r="G11554" i="1"/>
  <c r="G10020" i="1"/>
  <c r="G6847" i="1"/>
  <c r="G6846" i="1"/>
  <c r="G6739" i="1"/>
  <c r="G6404" i="1"/>
  <c r="G4210" i="1"/>
  <c r="G2738" i="1"/>
  <c r="G2737" i="1"/>
  <c r="G2582" i="1"/>
  <c r="G12897" i="1"/>
  <c r="G11552" i="1"/>
  <c r="G7932" i="1"/>
  <c r="G6843" i="1"/>
  <c r="G6842" i="1"/>
  <c r="G12768" i="1"/>
  <c r="G6737" i="1"/>
  <c r="G2733" i="1"/>
  <c r="G2732" i="1"/>
  <c r="G2579" i="1"/>
  <c r="G12895" i="1"/>
  <c r="G11548" i="1"/>
  <c r="G7930" i="1"/>
  <c r="G6839" i="1"/>
  <c r="G6838" i="1"/>
  <c r="G12746" i="1"/>
  <c r="G6735" i="1"/>
  <c r="G2728" i="1"/>
  <c r="G2727" i="1"/>
  <c r="G2577" i="1"/>
  <c r="G11575" i="1"/>
  <c r="G10045" i="1"/>
  <c r="G6882" i="1"/>
  <c r="G6774" i="1"/>
  <c r="G6425" i="1"/>
  <c r="G4229" i="1"/>
  <c r="G2771" i="1"/>
  <c r="G11574" i="1"/>
  <c r="G7939" i="1"/>
  <c r="G6881" i="1"/>
  <c r="G13030" i="1"/>
  <c r="G6773" i="1"/>
  <c r="G2770" i="1"/>
  <c r="G11573" i="1"/>
  <c r="G7937" i="1"/>
  <c r="G6880" i="1"/>
  <c r="G13023" i="1"/>
  <c r="G6772" i="1"/>
  <c r="G2769" i="1"/>
  <c r="G12898" i="1"/>
  <c r="G11553" i="1"/>
  <c r="G10019" i="1"/>
  <c r="G6845" i="1"/>
  <c r="G6844" i="1"/>
  <c r="G6738" i="1"/>
  <c r="G6403" i="1"/>
  <c r="G6402" i="1"/>
  <c r="G4200" i="1"/>
  <c r="G2736" i="1"/>
  <c r="G2735" i="1"/>
  <c r="G2734" i="1"/>
  <c r="G2581" i="1"/>
  <c r="G2580" i="1"/>
  <c r="G3662" i="1"/>
  <c r="G12896" i="1"/>
  <c r="G11551" i="1"/>
  <c r="G7931" i="1"/>
  <c r="G6841" i="1"/>
  <c r="G6840" i="1"/>
  <c r="G12757" i="1"/>
  <c r="G6736" i="1"/>
  <c r="G2731" i="1"/>
  <c r="G2730" i="1"/>
  <c r="G2729" i="1"/>
  <c r="G2578" i="1"/>
  <c r="G12894" i="1"/>
  <c r="G11547" i="1"/>
  <c r="G7929" i="1"/>
  <c r="G6837" i="1"/>
  <c r="G6836" i="1"/>
  <c r="G12736" i="1"/>
  <c r="G6734" i="1"/>
  <c r="G2726" i="1"/>
  <c r="G2725" i="1"/>
  <c r="G2574" i="1"/>
  <c r="G2573" i="1"/>
  <c r="G19147" i="1"/>
  <c r="G19141" i="1"/>
  <c r="G19137" i="1"/>
  <c r="G19146" i="1"/>
  <c r="G19140" i="1"/>
  <c r="G19136" i="1"/>
  <c r="G19145" i="1"/>
  <c r="G19139" i="1"/>
  <c r="G19135" i="1"/>
  <c r="G19142" i="1"/>
  <c r="G19138" i="1"/>
  <c r="G19134" i="1"/>
  <c r="G19184" i="1"/>
  <c r="G19182" i="1"/>
  <c r="F11534" i="1"/>
  <c r="F19277" i="1"/>
  <c r="F17676" i="1"/>
  <c r="F12837" i="1"/>
  <c r="F12061" i="1"/>
  <c r="F11636" i="1"/>
  <c r="F11427" i="1"/>
  <c r="F10292" i="1"/>
  <c r="F9330" i="1"/>
  <c r="F8570" i="1"/>
  <c r="F11511" i="1"/>
  <c r="F6996" i="1"/>
  <c r="F6124" i="1"/>
  <c r="F5954" i="1"/>
  <c r="F5637" i="1"/>
  <c r="F2304" i="1"/>
  <c r="F1611" i="1"/>
  <c r="F11533" i="1"/>
  <c r="F19496" i="1"/>
  <c r="F19276" i="1"/>
  <c r="F18444" i="1"/>
  <c r="F17675" i="1"/>
  <c r="F14633" i="1"/>
  <c r="F12836" i="1"/>
  <c r="F12060" i="1"/>
  <c r="F11635" i="1"/>
  <c r="F11426" i="1"/>
  <c r="F10291" i="1"/>
  <c r="F9329" i="1"/>
  <c r="F8568" i="1"/>
  <c r="F11510" i="1"/>
  <c r="F6995" i="1"/>
  <c r="F6123" i="1"/>
  <c r="F5953" i="1"/>
  <c r="F5858" i="1"/>
  <c r="F5636" i="1"/>
  <c r="F2303" i="1"/>
  <c r="F1610" i="1"/>
  <c r="F928" i="1"/>
  <c r="G11666" i="1"/>
  <c r="G19502" i="1"/>
  <c r="G19283" i="1"/>
  <c r="G18450" i="1"/>
  <c r="G17682" i="1"/>
  <c r="G16552" i="1"/>
  <c r="G14639" i="1"/>
  <c r="G12843" i="1"/>
  <c r="G12067" i="1"/>
  <c r="G11644" i="1"/>
  <c r="G11435" i="1"/>
  <c r="G10302" i="1"/>
  <c r="G9336" i="1"/>
  <c r="G8579" i="1"/>
  <c r="G11638" i="1"/>
  <c r="G7002" i="1"/>
  <c r="G6130" i="1"/>
  <c r="G5960" i="1"/>
  <c r="G5643" i="1"/>
  <c r="G2313" i="1"/>
  <c r="G1617" i="1"/>
  <c r="G934" i="1"/>
  <c r="G11578" i="1"/>
  <c r="G19498" i="1"/>
  <c r="G19279" i="1"/>
  <c r="G18446" i="1"/>
  <c r="G17678" i="1"/>
  <c r="G16548" i="1"/>
  <c r="G14635" i="1"/>
  <c r="G12839" i="1"/>
  <c r="G12063" i="1"/>
  <c r="G11640" i="1"/>
  <c r="G11429" i="1"/>
  <c r="G10294" i="1"/>
  <c r="G9332" i="1"/>
  <c r="G8574" i="1"/>
  <c r="G11550" i="1"/>
  <c r="G6998" i="1"/>
  <c r="G6126" i="1"/>
  <c r="G5956" i="1"/>
  <c r="G5639" i="1"/>
  <c r="G2307" i="1"/>
  <c r="G1613" i="1"/>
  <c r="G930" i="1"/>
  <c r="F11495" i="1"/>
  <c r="F19275" i="1"/>
  <c r="F17674" i="1"/>
  <c r="F12835" i="1"/>
  <c r="F12059" i="1"/>
  <c r="F11634" i="1"/>
  <c r="F11425" i="1"/>
  <c r="F10290" i="1"/>
  <c r="F9328" i="1"/>
  <c r="F8567" i="1"/>
  <c r="F11472" i="1"/>
  <c r="F6994" i="1"/>
  <c r="F6122" i="1"/>
  <c r="F5952" i="1"/>
  <c r="F5635" i="1"/>
  <c r="F2302" i="1"/>
  <c r="F1609" i="1"/>
  <c r="G11665" i="1"/>
  <c r="G19501" i="1"/>
  <c r="G19282" i="1"/>
  <c r="G18449" i="1"/>
  <c r="G17681" i="1"/>
  <c r="G16551" i="1"/>
  <c r="G14638" i="1"/>
  <c r="G12842" i="1"/>
  <c r="G12066" i="1"/>
  <c r="G11643" i="1"/>
  <c r="G11434" i="1"/>
  <c r="G10300" i="1"/>
  <c r="G9335" i="1"/>
  <c r="G8577" i="1"/>
  <c r="G11637" i="1"/>
  <c r="G7001" i="1"/>
  <c r="G6129" i="1"/>
  <c r="G5959" i="1"/>
  <c r="G5642" i="1"/>
  <c r="G2312" i="1"/>
  <c r="G1616" i="1"/>
  <c r="G933" i="1"/>
  <c r="G11577" i="1"/>
  <c r="G19497" i="1"/>
  <c r="G19278" i="1"/>
  <c r="G18445" i="1"/>
  <c r="G17677" i="1"/>
  <c r="G16547" i="1"/>
  <c r="G14634" i="1"/>
  <c r="G12838" i="1"/>
  <c r="G12062" i="1"/>
  <c r="G11639" i="1"/>
  <c r="G11428" i="1"/>
  <c r="G10293" i="1"/>
  <c r="G9331" i="1"/>
  <c r="G8573" i="1"/>
  <c r="G11549" i="1"/>
  <c r="G6997" i="1"/>
  <c r="G6125" i="1"/>
  <c r="G5955" i="1"/>
  <c r="G5638" i="1"/>
  <c r="G2306" i="1"/>
  <c r="G1612" i="1"/>
  <c r="G929" i="1"/>
  <c r="F11494" i="1"/>
  <c r="F19495" i="1"/>
  <c r="F19274" i="1"/>
  <c r="F18443" i="1"/>
  <c r="F17673" i="1"/>
  <c r="F14632" i="1"/>
  <c r="F12834" i="1"/>
  <c r="F12058" i="1"/>
  <c r="F11633" i="1"/>
  <c r="F11424" i="1"/>
  <c r="F10289" i="1"/>
  <c r="F9327" i="1"/>
  <c r="F8566" i="1"/>
  <c r="F11471" i="1"/>
  <c r="F6993" i="1"/>
  <c r="F6121" i="1"/>
  <c r="F5951" i="1"/>
  <c r="F5857" i="1"/>
  <c r="F5634" i="1"/>
  <c r="F2301" i="1"/>
  <c r="F1608" i="1"/>
  <c r="F927" i="1"/>
  <c r="G16970" i="1"/>
  <c r="G11021" i="1"/>
  <c r="G12811" i="1"/>
  <c r="G11532" i="1"/>
  <c r="G11015" i="1"/>
  <c r="G2525" i="1"/>
  <c r="G16968" i="1"/>
  <c r="G10999" i="1"/>
  <c r="G12807" i="1"/>
  <c r="G11528" i="1"/>
  <c r="G10993" i="1"/>
  <c r="G2518" i="1"/>
  <c r="G10975" i="1"/>
  <c r="G11020" i="1"/>
  <c r="G12810" i="1"/>
  <c r="G11531" i="1"/>
  <c r="G11014" i="1"/>
  <c r="G2523" i="1"/>
  <c r="G10998" i="1"/>
  <c r="G12806" i="1"/>
  <c r="G11527" i="1"/>
  <c r="G10992" i="1"/>
  <c r="G2517" i="1"/>
  <c r="G10978" i="1"/>
  <c r="G12803" i="1"/>
  <c r="G11524" i="1"/>
  <c r="G10974" i="1"/>
  <c r="G2513" i="1"/>
  <c r="G16969" i="1"/>
  <c r="G11010" i="1"/>
  <c r="G12809" i="1"/>
  <c r="G11530" i="1"/>
  <c r="G11004" i="1"/>
  <c r="G2522" i="1"/>
  <c r="G16967" i="1"/>
  <c r="G10988" i="1"/>
  <c r="G12805" i="1"/>
  <c r="G11526" i="1"/>
  <c r="G10982" i="1"/>
  <c r="G2515" i="1"/>
  <c r="G16966" i="1"/>
  <c r="G10971" i="1"/>
  <c r="G11523" i="1"/>
  <c r="G10966" i="1"/>
  <c r="G2512" i="1"/>
  <c r="G11009" i="1"/>
  <c r="G12808" i="1"/>
  <c r="G11529" i="1"/>
  <c r="G11003" i="1"/>
  <c r="G2521" i="1"/>
  <c r="G10987" i="1"/>
  <c r="G12804" i="1"/>
  <c r="G11525" i="1"/>
  <c r="G10981" i="1"/>
  <c r="G2514" i="1"/>
  <c r="G10970" i="1"/>
  <c r="G12802" i="1"/>
  <c r="G11522" i="1"/>
  <c r="G10965" i="1"/>
  <c r="G2511" i="1"/>
  <c r="F16792" i="1"/>
  <c r="F16051" i="1"/>
  <c r="F10864" i="1"/>
  <c r="F12791" i="1"/>
  <c r="F12046" i="1"/>
  <c r="F8534" i="1"/>
  <c r="F10852" i="1"/>
  <c r="F10849" i="1"/>
  <c r="F10847" i="1"/>
  <c r="F18238" i="1"/>
  <c r="F16788" i="1"/>
  <c r="F16046" i="1"/>
  <c r="F10810" i="1"/>
  <c r="F12787" i="1"/>
  <c r="F12042" i="1"/>
  <c r="F8528" i="1"/>
  <c r="F10798" i="1"/>
  <c r="F10795" i="1"/>
  <c r="F10793" i="1"/>
  <c r="F18233" i="1"/>
  <c r="F16784" i="1"/>
  <c r="F16042" i="1"/>
  <c r="F10752" i="1"/>
  <c r="F12783" i="1"/>
  <c r="F12038" i="1"/>
  <c r="F8523" i="1"/>
  <c r="F10740" i="1"/>
  <c r="F10737" i="1"/>
  <c r="F10735" i="1"/>
  <c r="F18228" i="1"/>
  <c r="F16779" i="1"/>
  <c r="F16038" i="1"/>
  <c r="F10694" i="1"/>
  <c r="F12779" i="1"/>
  <c r="F12034" i="1"/>
  <c r="F8517" i="1"/>
  <c r="F10683" i="1"/>
  <c r="F10680" i="1"/>
  <c r="F10678" i="1"/>
  <c r="F18223" i="1"/>
  <c r="F16775" i="1"/>
  <c r="F16034" i="1"/>
  <c r="F10638" i="1"/>
  <c r="F12775" i="1"/>
  <c r="F12030" i="1"/>
  <c r="F8512" i="1"/>
  <c r="F10626" i="1"/>
  <c r="F10623" i="1"/>
  <c r="F10621" i="1"/>
  <c r="F18217" i="1"/>
  <c r="F16771" i="1"/>
  <c r="F16030" i="1"/>
  <c r="F10580" i="1"/>
  <c r="F12771" i="1"/>
  <c r="F12026" i="1"/>
  <c r="F8505" i="1"/>
  <c r="F10569" i="1"/>
  <c r="F10565" i="1"/>
  <c r="F10563" i="1"/>
  <c r="F18213" i="1"/>
  <c r="F16026" i="1"/>
  <c r="F10522" i="1"/>
  <c r="F12766" i="1"/>
  <c r="F12022" i="1"/>
  <c r="F10509" i="1"/>
  <c r="F10507" i="1"/>
  <c r="G18209" i="1"/>
  <c r="G16021" i="1"/>
  <c r="G10466" i="1"/>
  <c r="G12762" i="1"/>
  <c r="G12018" i="1"/>
  <c r="G9187" i="1"/>
  <c r="G10455" i="1"/>
  <c r="G10451" i="1"/>
  <c r="G10449" i="1"/>
  <c r="G1252" i="1"/>
  <c r="G18205" i="1"/>
  <c r="G16017" i="1"/>
  <c r="G10410" i="1"/>
  <c r="G12758" i="1"/>
  <c r="G12014" i="1"/>
  <c r="G9181" i="1"/>
  <c r="G10399" i="1"/>
  <c r="G10395" i="1"/>
  <c r="G10393" i="1"/>
  <c r="G1248" i="1"/>
  <c r="G18201" i="1"/>
  <c r="G17414" i="1"/>
  <c r="G16013" i="1"/>
  <c r="G10353" i="1"/>
  <c r="G12753" i="1"/>
  <c r="G12010" i="1"/>
  <c r="G9177" i="1"/>
  <c r="G10341" i="1"/>
  <c r="G10337" i="1"/>
  <c r="G10335" i="1"/>
  <c r="G1244" i="1"/>
  <c r="F18240" i="1"/>
  <c r="F17432" i="1"/>
  <c r="F16791" i="1"/>
  <c r="F16790" i="1"/>
  <c r="F16050" i="1"/>
  <c r="F10863" i="1"/>
  <c r="F12790" i="1"/>
  <c r="F12045" i="1"/>
  <c r="F8533" i="1"/>
  <c r="F10856" i="1"/>
  <c r="F7351" i="1"/>
  <c r="F5930" i="1"/>
  <c r="F5616" i="1"/>
  <c r="F10851" i="1"/>
  <c r="F3786" i="1"/>
  <c r="F10848" i="1"/>
  <c r="F10846" i="1"/>
  <c r="F1268" i="1"/>
  <c r="F18237" i="1"/>
  <c r="F17430" i="1"/>
  <c r="F16787" i="1"/>
  <c r="F16045" i="1"/>
  <c r="F10809" i="1"/>
  <c r="F12786" i="1"/>
  <c r="F12041" i="1"/>
  <c r="F8527" i="1"/>
  <c r="F10802" i="1"/>
  <c r="F7349" i="1"/>
  <c r="F5919" i="1"/>
  <c r="F5614" i="1"/>
  <c r="F10797" i="1"/>
  <c r="F3784" i="1"/>
  <c r="F10794" i="1"/>
  <c r="F10792" i="1"/>
  <c r="F1266" i="1"/>
  <c r="F919" i="1"/>
  <c r="F258" i="1"/>
  <c r="F18231" i="1"/>
  <c r="F17428" i="1"/>
  <c r="F16783" i="1"/>
  <c r="F16041" i="1"/>
  <c r="F10751" i="1"/>
  <c r="F12782" i="1"/>
  <c r="F12037" i="1"/>
  <c r="F8522" i="1"/>
  <c r="F10744" i="1"/>
  <c r="F7347" i="1"/>
  <c r="F5917" i="1"/>
  <c r="F5612" i="1"/>
  <c r="F10739" i="1"/>
  <c r="F3782" i="1"/>
  <c r="F10736" i="1"/>
  <c r="F10734" i="1"/>
  <c r="F1264" i="1"/>
  <c r="F917" i="1"/>
  <c r="F256" i="1"/>
  <c r="F18226" i="1"/>
  <c r="F17426" i="1"/>
  <c r="F16778" i="1"/>
  <c r="F16037" i="1"/>
  <c r="F10693" i="1"/>
  <c r="F12778" i="1"/>
  <c r="F12033" i="1"/>
  <c r="F8515" i="1"/>
  <c r="F10686" i="1"/>
  <c r="F7345" i="1"/>
  <c r="F5610" i="1"/>
  <c r="F10682" i="1"/>
  <c r="F3779" i="1"/>
  <c r="F10679" i="1"/>
  <c r="F10677" i="1"/>
  <c r="F1260" i="1"/>
  <c r="F914" i="1"/>
  <c r="F252" i="1"/>
  <c r="F18222" i="1"/>
  <c r="F17424" i="1"/>
  <c r="F16774" i="1"/>
  <c r="F16033" i="1"/>
  <c r="F10637" i="1"/>
  <c r="F12774" i="1"/>
  <c r="F12029" i="1"/>
  <c r="F8509" i="1"/>
  <c r="F10630" i="1"/>
  <c r="F7343" i="1"/>
  <c r="F5915" i="1"/>
  <c r="F5608" i="1"/>
  <c r="F10625" i="1"/>
  <c r="F3777" i="1"/>
  <c r="F10622" i="1"/>
  <c r="F10620" i="1"/>
  <c r="F1258" i="1"/>
  <c r="F906" i="1"/>
  <c r="F250" i="1"/>
  <c r="F18216" i="1"/>
  <c r="F17422" i="1"/>
  <c r="F16770" i="1"/>
  <c r="F16029" i="1"/>
  <c r="F10579" i="1"/>
  <c r="F12770" i="1"/>
  <c r="F12025" i="1"/>
  <c r="F8504" i="1"/>
  <c r="F10572" i="1"/>
  <c r="F7341" i="1"/>
  <c r="F5606" i="1"/>
  <c r="F10568" i="1"/>
  <c r="F4051" i="1"/>
  <c r="F3774" i="1"/>
  <c r="F10564" i="1"/>
  <c r="F10562" i="1"/>
  <c r="F1256" i="1"/>
  <c r="F904" i="1"/>
  <c r="F248" i="1"/>
  <c r="F10529" i="1"/>
  <c r="F18212" i="1"/>
  <c r="F17420" i="1"/>
  <c r="F16767" i="1"/>
  <c r="F16025" i="1"/>
  <c r="F10521" i="1"/>
  <c r="F12765" i="1"/>
  <c r="F12021" i="1"/>
  <c r="F8501" i="1"/>
  <c r="F10515" i="1"/>
  <c r="F7339" i="1"/>
  <c r="F5604" i="1"/>
  <c r="F10512" i="1"/>
  <c r="F4049" i="1"/>
  <c r="F3772" i="1"/>
  <c r="F10508" i="1"/>
  <c r="F10506" i="1"/>
  <c r="F1254" i="1"/>
  <c r="F902" i="1"/>
  <c r="F244" i="1"/>
  <c r="G10473" i="1"/>
  <c r="G18208" i="1"/>
  <c r="G17418" i="1"/>
  <c r="G10469" i="1"/>
  <c r="G16020" i="1"/>
  <c r="G10465" i="1"/>
  <c r="G12761" i="1"/>
  <c r="G12017" i="1"/>
  <c r="G9186" i="1"/>
  <c r="G10458" i="1"/>
  <c r="G7337" i="1"/>
  <c r="G5602" i="1"/>
  <c r="G10454" i="1"/>
  <c r="G4047" i="1"/>
  <c r="G3716" i="1"/>
  <c r="G10450" i="1"/>
  <c r="G10448" i="1"/>
  <c r="G1251" i="1"/>
  <c r="G10417" i="1"/>
  <c r="G18204" i="1"/>
  <c r="G17416" i="1"/>
  <c r="G10413" i="1"/>
  <c r="G16016" i="1"/>
  <c r="G10409" i="1"/>
  <c r="G12756" i="1"/>
  <c r="G12013" i="1"/>
  <c r="G9180" i="1"/>
  <c r="G10402" i="1"/>
  <c r="G7335" i="1"/>
  <c r="G5600" i="1"/>
  <c r="G10398" i="1"/>
  <c r="G4045" i="1"/>
  <c r="G3714" i="1"/>
  <c r="G10394" i="1"/>
  <c r="G10392" i="1"/>
  <c r="G1247" i="1"/>
  <c r="G10361" i="1"/>
  <c r="G18200" i="1"/>
  <c r="G17413" i="1"/>
  <c r="G10356" i="1"/>
  <c r="G16012" i="1"/>
  <c r="G10352" i="1"/>
  <c r="G12752" i="1"/>
  <c r="G12009" i="1"/>
  <c r="G9176" i="1"/>
  <c r="G10345" i="1"/>
  <c r="G7333" i="1"/>
  <c r="G6040" i="1"/>
  <c r="G5598" i="1"/>
  <c r="G10340" i="1"/>
  <c r="G4043" i="1"/>
  <c r="G3712" i="1"/>
  <c r="G10336" i="1"/>
  <c r="G10334" i="1"/>
  <c r="G1243" i="1"/>
  <c r="F18239" i="1"/>
  <c r="F16048" i="1"/>
  <c r="F10839" i="1"/>
  <c r="F12789" i="1"/>
  <c r="F12044" i="1"/>
  <c r="F8532" i="1"/>
  <c r="F10827" i="1"/>
  <c r="F10824" i="1"/>
  <c r="F10822" i="1"/>
  <c r="F18236" i="1"/>
  <c r="F16786" i="1"/>
  <c r="F16044" i="1"/>
  <c r="F10781" i="1"/>
  <c r="F12785" i="1"/>
  <c r="F12040" i="1"/>
  <c r="F8526" i="1"/>
  <c r="F10769" i="1"/>
  <c r="F10766" i="1"/>
  <c r="F10764" i="1"/>
  <c r="F18230" i="1"/>
  <c r="F16782" i="1"/>
  <c r="F16040" i="1"/>
  <c r="F10723" i="1"/>
  <c r="F12781" i="1"/>
  <c r="F12036" i="1"/>
  <c r="F8521" i="1"/>
  <c r="F10711" i="1"/>
  <c r="F10708" i="1"/>
  <c r="F10706" i="1"/>
  <c r="F18225" i="1"/>
  <c r="F16777" i="1"/>
  <c r="F16036" i="1"/>
  <c r="F10666" i="1"/>
  <c r="F12777" i="1"/>
  <c r="F12032" i="1"/>
  <c r="F8514" i="1"/>
  <c r="F10655" i="1"/>
  <c r="F10652" i="1"/>
  <c r="F10650" i="1"/>
  <c r="F18221" i="1"/>
  <c r="F16773" i="1"/>
  <c r="F16032" i="1"/>
  <c r="F10609" i="1"/>
  <c r="F12773" i="1"/>
  <c r="F12028" i="1"/>
  <c r="F8508" i="1"/>
  <c r="F10597" i="1"/>
  <c r="F10594" i="1"/>
  <c r="F10592" i="1"/>
  <c r="F18215" i="1"/>
  <c r="F16769" i="1"/>
  <c r="F16028" i="1"/>
  <c r="F10551" i="1"/>
  <c r="F12769" i="1"/>
  <c r="F12024" i="1"/>
  <c r="F8503" i="1"/>
  <c r="F10540" i="1"/>
  <c r="F10536" i="1"/>
  <c r="F10534" i="1"/>
  <c r="F18211" i="1"/>
  <c r="F10496" i="1"/>
  <c r="F12764" i="1"/>
  <c r="F12020" i="1"/>
  <c r="F8498" i="1"/>
  <c r="F10488" i="1"/>
  <c r="F10484" i="1"/>
  <c r="F10480" i="1"/>
  <c r="F10478" i="1"/>
  <c r="G18207" i="1"/>
  <c r="G16019" i="1"/>
  <c r="G10438" i="1"/>
  <c r="G12760" i="1"/>
  <c r="G12016" i="1"/>
  <c r="G9183" i="1"/>
  <c r="G10427" i="1"/>
  <c r="G10423" i="1"/>
  <c r="G10421" i="1"/>
  <c r="G1250" i="1"/>
  <c r="G18203" i="1"/>
  <c r="G16015" i="1"/>
  <c r="G10382" i="1"/>
  <c r="G12755" i="1"/>
  <c r="G12012" i="1"/>
  <c r="G9179" i="1"/>
  <c r="G10371" i="1"/>
  <c r="G10367" i="1"/>
  <c r="G10365" i="1"/>
  <c r="G1246" i="1"/>
  <c r="G18197" i="1"/>
  <c r="G17412" i="1"/>
  <c r="G16011" i="1"/>
  <c r="G10323" i="1"/>
  <c r="G12751" i="1"/>
  <c r="G12008" i="1"/>
  <c r="G9175" i="1"/>
  <c r="G10311" i="1"/>
  <c r="G10307" i="1"/>
  <c r="G10305" i="1"/>
  <c r="G1242" i="1"/>
  <c r="F17431" i="1"/>
  <c r="F16789" i="1"/>
  <c r="F16047" i="1"/>
  <c r="F10838" i="1"/>
  <c r="F12788" i="1"/>
  <c r="F12043" i="1"/>
  <c r="F8531" i="1"/>
  <c r="F10831" i="1"/>
  <c r="F7350" i="1"/>
  <c r="F5929" i="1"/>
  <c r="F5615" i="1"/>
  <c r="F10826" i="1"/>
  <c r="F3785" i="1"/>
  <c r="F10823" i="1"/>
  <c r="F10821" i="1"/>
  <c r="F1267" i="1"/>
  <c r="F920" i="1"/>
  <c r="F259" i="1"/>
  <c r="F18235" i="1"/>
  <c r="F17429" i="1"/>
  <c r="F16785" i="1"/>
  <c r="F16043" i="1"/>
  <c r="F10780" i="1"/>
  <c r="F12784" i="1"/>
  <c r="F12039" i="1"/>
  <c r="F8524" i="1"/>
  <c r="F10773" i="1"/>
  <c r="F7348" i="1"/>
  <c r="F5918" i="1"/>
  <c r="F5613" i="1"/>
  <c r="F10768" i="1"/>
  <c r="F3783" i="1"/>
  <c r="F10765" i="1"/>
  <c r="F10763" i="1"/>
  <c r="F1265" i="1"/>
  <c r="F918" i="1"/>
  <c r="F257" i="1"/>
  <c r="F18229" i="1"/>
  <c r="F17427" i="1"/>
  <c r="F16781" i="1"/>
  <c r="F16039" i="1"/>
  <c r="F10722" i="1"/>
  <c r="F12780" i="1"/>
  <c r="F12035" i="1"/>
  <c r="F8520" i="1"/>
  <c r="F10715" i="1"/>
  <c r="F7346" i="1"/>
  <c r="F5916" i="1"/>
  <c r="F5611" i="1"/>
  <c r="F10710" i="1"/>
  <c r="F3781" i="1"/>
  <c r="F10707" i="1"/>
  <c r="F10705" i="1"/>
  <c r="F1263" i="1"/>
  <c r="F916" i="1"/>
  <c r="F253" i="1"/>
  <c r="F18224" i="1"/>
  <c r="F17425" i="1"/>
  <c r="F16776" i="1"/>
  <c r="F16035" i="1"/>
  <c r="F10665" i="1"/>
  <c r="F12776" i="1"/>
  <c r="F12031" i="1"/>
  <c r="F8513" i="1"/>
  <c r="F10658" i="1"/>
  <c r="F7344" i="1"/>
  <c r="F5609" i="1"/>
  <c r="F10654" i="1"/>
  <c r="F3778" i="1"/>
  <c r="F10651" i="1"/>
  <c r="F10649" i="1"/>
  <c r="F1259" i="1"/>
  <c r="F913" i="1"/>
  <c r="F251" i="1"/>
  <c r="F18218" i="1"/>
  <c r="F17423" i="1"/>
  <c r="F16772" i="1"/>
  <c r="F16031" i="1"/>
  <c r="F10608" i="1"/>
  <c r="F12772" i="1"/>
  <c r="F12027" i="1"/>
  <c r="F8507" i="1"/>
  <c r="F10601" i="1"/>
  <c r="F7342" i="1"/>
  <c r="F5914" i="1"/>
  <c r="F5607" i="1"/>
  <c r="F10596" i="1"/>
  <c r="F3775" i="1"/>
  <c r="F10593" i="1"/>
  <c r="F10591" i="1"/>
  <c r="F1257" i="1"/>
  <c r="F905" i="1"/>
  <c r="F249" i="1"/>
  <c r="F18214" i="1"/>
  <c r="F17421" i="1"/>
  <c r="F16768" i="1"/>
  <c r="F16027" i="1"/>
  <c r="F10550" i="1"/>
  <c r="F12767" i="1"/>
  <c r="F12023" i="1"/>
  <c r="F8502" i="1"/>
  <c r="F10543" i="1"/>
  <c r="F7340" i="1"/>
  <c r="F5605" i="1"/>
  <c r="F10539" i="1"/>
  <c r="F4050" i="1"/>
  <c r="F3773" i="1"/>
  <c r="F10535" i="1"/>
  <c r="F10533" i="1"/>
  <c r="F1255" i="1"/>
  <c r="F903" i="1"/>
  <c r="F246" i="1"/>
  <c r="F10502" i="1"/>
  <c r="F18210" i="1"/>
  <c r="F17419" i="1"/>
  <c r="F16766" i="1"/>
  <c r="F16024" i="1"/>
  <c r="F10495" i="1"/>
  <c r="F12763" i="1"/>
  <c r="F12019" i="1"/>
  <c r="F8496" i="1"/>
  <c r="F10487" i="1"/>
  <c r="F7338" i="1"/>
  <c r="F5603" i="1"/>
  <c r="F10483" i="1"/>
  <c r="F4048" i="1"/>
  <c r="F3771" i="1"/>
  <c r="F10479" i="1"/>
  <c r="F10477" i="1"/>
  <c r="F1253" i="1"/>
  <c r="F901" i="1"/>
  <c r="F243" i="1"/>
  <c r="G10445" i="1"/>
  <c r="G18206" i="1"/>
  <c r="G17417" i="1"/>
  <c r="G10441" i="1"/>
  <c r="G16018" i="1"/>
  <c r="G10437" i="1"/>
  <c r="G12759" i="1"/>
  <c r="G12015" i="1"/>
  <c r="G9182" i="1"/>
  <c r="G10430" i="1"/>
  <c r="G7336" i="1"/>
  <c r="G5601" i="1"/>
  <c r="G10426" i="1"/>
  <c r="G4046" i="1"/>
  <c r="G3715" i="1"/>
  <c r="G10422" i="1"/>
  <c r="G10420" i="1"/>
  <c r="G1249" i="1"/>
  <c r="G10389" i="1"/>
  <c r="G18202" i="1"/>
  <c r="G17415" i="1"/>
  <c r="G10385" i="1"/>
  <c r="G16014" i="1"/>
  <c r="G10381" i="1"/>
  <c r="G12754" i="1"/>
  <c r="G12011" i="1"/>
  <c r="G9178" i="1"/>
  <c r="G10374" i="1"/>
  <c r="G7334" i="1"/>
  <c r="G5599" i="1"/>
  <c r="G10370" i="1"/>
  <c r="G4044" i="1"/>
  <c r="G3713" i="1"/>
  <c r="G10366" i="1"/>
  <c r="G10364" i="1"/>
  <c r="G1245" i="1"/>
  <c r="G10331" i="1"/>
  <c r="G18196" i="1"/>
  <c r="G17411" i="1"/>
  <c r="G10326" i="1"/>
  <c r="G16010" i="1"/>
  <c r="G10322" i="1"/>
  <c r="G12750" i="1"/>
  <c r="G12007" i="1"/>
  <c r="G9174" i="1"/>
  <c r="G10315" i="1"/>
  <c r="G7332" i="1"/>
  <c r="G6039" i="1"/>
  <c r="G5597" i="1"/>
  <c r="G10310" i="1"/>
  <c r="G4041" i="1"/>
  <c r="G3711" i="1"/>
  <c r="G10306" i="1"/>
  <c r="G10304" i="1"/>
  <c r="G1241" i="1"/>
  <c r="F16759" i="1"/>
  <c r="F15107" i="1"/>
  <c r="F14795" i="1"/>
  <c r="F12720" i="1"/>
  <c r="F12254" i="1"/>
  <c r="F11982" i="1"/>
  <c r="F9934" i="1"/>
  <c r="F5112" i="1"/>
  <c r="F9928" i="1"/>
  <c r="F9901" i="1"/>
  <c r="F16755" i="1"/>
  <c r="F16312" i="1"/>
  <c r="F16008" i="1"/>
  <c r="F15103" i="1"/>
  <c r="F14785" i="1"/>
  <c r="F12716" i="1"/>
  <c r="F12715" i="1"/>
  <c r="F12250" i="1"/>
  <c r="F12249" i="1"/>
  <c r="F11978" i="1"/>
  <c r="F9548" i="1"/>
  <c r="F9877" i="1"/>
  <c r="F6392" i="1"/>
  <c r="F6101" i="1"/>
  <c r="F5571" i="1"/>
  <c r="F5108" i="1"/>
  <c r="F4707" i="1"/>
  <c r="F9866" i="1"/>
  <c r="F896" i="1"/>
  <c r="F235" i="1"/>
  <c r="F16751" i="1"/>
  <c r="F16004" i="1"/>
  <c r="F15085" i="1"/>
  <c r="F14781" i="1"/>
  <c r="F12707" i="1"/>
  <c r="F12242" i="1"/>
  <c r="F11974" i="1"/>
  <c r="F5105" i="1"/>
  <c r="F16742" i="1"/>
  <c r="F16301" i="1"/>
  <c r="F16000" i="1"/>
  <c r="F15071" i="1"/>
  <c r="F14773" i="1"/>
  <c r="F12698" i="1"/>
  <c r="F12234" i="1"/>
  <c r="F11966" i="1"/>
  <c r="F5097" i="1"/>
  <c r="F9639" i="1"/>
  <c r="F16731" i="1"/>
  <c r="F16290" i="1"/>
  <c r="F15995" i="1"/>
  <c r="F15060" i="1"/>
  <c r="F14750" i="1"/>
  <c r="F12686" i="1"/>
  <c r="F9538" i="1"/>
  <c r="F6383" i="1"/>
  <c r="F5086" i="1"/>
  <c r="F9522" i="1"/>
  <c r="G19952" i="1"/>
  <c r="G19480" i="1"/>
  <c r="G18177" i="1"/>
  <c r="G17653" i="1"/>
  <c r="G9441" i="1"/>
  <c r="G16280" i="1"/>
  <c r="G16167" i="1"/>
  <c r="G15544" i="1"/>
  <c r="G14742" i="1"/>
  <c r="G12677" i="1"/>
  <c r="G11948" i="1"/>
  <c r="G9413" i="1"/>
  <c r="G6375" i="1"/>
  <c r="G6086" i="1"/>
  <c r="G5547" i="1"/>
  <c r="G5546" i="1"/>
  <c r="G5068" i="1"/>
  <c r="G9389" i="1"/>
  <c r="G19472" i="1"/>
  <c r="G18166" i="1"/>
  <c r="G17645" i="1"/>
  <c r="G9301" i="1"/>
  <c r="G16272" i="1"/>
  <c r="G15535" i="1"/>
  <c r="G14734" i="1"/>
  <c r="G12669" i="1"/>
  <c r="G11938" i="1"/>
  <c r="G9277" i="1"/>
  <c r="G6359" i="1"/>
  <c r="G6068" i="1"/>
  <c r="G5531" i="1"/>
  <c r="G5060" i="1"/>
  <c r="G9257" i="1"/>
  <c r="G19464" i="1"/>
  <c r="G18157" i="1"/>
  <c r="G16264" i="1"/>
  <c r="G15526" i="1"/>
  <c r="G14722" i="1"/>
  <c r="G12660" i="1"/>
  <c r="G11930" i="1"/>
  <c r="G9166" i="1"/>
  <c r="G6344" i="1"/>
  <c r="G5052" i="1"/>
  <c r="G9154" i="1"/>
  <c r="F16765" i="1"/>
  <c r="F16324" i="1"/>
  <c r="F15113" i="1"/>
  <c r="F14801" i="1"/>
  <c r="F12727" i="1"/>
  <c r="F12260" i="1"/>
  <c r="F11988" i="1"/>
  <c r="F10027" i="1"/>
  <c r="F6107" i="1"/>
  <c r="F5577" i="1"/>
  <c r="F5118" i="1"/>
  <c r="F10023" i="1"/>
  <c r="F900" i="1"/>
  <c r="F242" i="1"/>
  <c r="F16762" i="1"/>
  <c r="F16321" i="1"/>
  <c r="F15110" i="1"/>
  <c r="F14798" i="1"/>
  <c r="F12723" i="1"/>
  <c r="F12257" i="1"/>
  <c r="F11985" i="1"/>
  <c r="F9985" i="1"/>
  <c r="F6105" i="1"/>
  <c r="F5575" i="1"/>
  <c r="F5115" i="1"/>
  <c r="F9981" i="1"/>
  <c r="F899" i="1"/>
  <c r="F240" i="1"/>
  <c r="F16758" i="1"/>
  <c r="F16314" i="1"/>
  <c r="F15106" i="1"/>
  <c r="F14794" i="1"/>
  <c r="F12719" i="1"/>
  <c r="F12253" i="1"/>
  <c r="F11981" i="1"/>
  <c r="F9933" i="1"/>
  <c r="F6103" i="1"/>
  <c r="F5573" i="1"/>
  <c r="F5111" i="1"/>
  <c r="F9927" i="1"/>
  <c r="F898" i="1"/>
  <c r="F237" i="1"/>
  <c r="F9900" i="1"/>
  <c r="F19959" i="1"/>
  <c r="F16754" i="1"/>
  <c r="F16311" i="1"/>
  <c r="F16007" i="1"/>
  <c r="F15102" i="1"/>
  <c r="F14784" i="1"/>
  <c r="F12714" i="1"/>
  <c r="F12712" i="1"/>
  <c r="F12248" i="1"/>
  <c r="F12247" i="1"/>
  <c r="F11977" i="1"/>
  <c r="F9876" i="1"/>
  <c r="F6391" i="1"/>
  <c r="F6100" i="1"/>
  <c r="F5570" i="1"/>
  <c r="F5107" i="1"/>
  <c r="F9865" i="1"/>
  <c r="F895" i="1"/>
  <c r="F232" i="1"/>
  <c r="F16750" i="1"/>
  <c r="F16749" i="1"/>
  <c r="F16748" i="1"/>
  <c r="F16308" i="1"/>
  <c r="F16307" i="1"/>
  <c r="F16306" i="1"/>
  <c r="F16003" i="1"/>
  <c r="F15084" i="1"/>
  <c r="F15083" i="1"/>
  <c r="F15082" i="1"/>
  <c r="F14780" i="1"/>
  <c r="F14779" i="1"/>
  <c r="F14778" i="1"/>
  <c r="F12706" i="1"/>
  <c r="F12704" i="1"/>
  <c r="F12703" i="1"/>
  <c r="F12241" i="1"/>
  <c r="F12240" i="1"/>
  <c r="F12239" i="1"/>
  <c r="F11973" i="1"/>
  <c r="F11972" i="1"/>
  <c r="F11971" i="1"/>
  <c r="F9795" i="1"/>
  <c r="F9794" i="1"/>
  <c r="F9793" i="1"/>
  <c r="F6097" i="1"/>
  <c r="F6096" i="1"/>
  <c r="F6095" i="1"/>
  <c r="F5568" i="1"/>
  <c r="F5567" i="1"/>
  <c r="F5566" i="1"/>
  <c r="F5104" i="1"/>
  <c r="F5103" i="1"/>
  <c r="F5102" i="1"/>
  <c r="F9782" i="1"/>
  <c r="F9781" i="1"/>
  <c r="F9780" i="1"/>
  <c r="F893" i="1"/>
  <c r="F892" i="1"/>
  <c r="F889" i="1"/>
  <c r="F230" i="1"/>
  <c r="F229" i="1"/>
  <c r="F228" i="1"/>
  <c r="F19957" i="1"/>
  <c r="F19956" i="1"/>
  <c r="F16741" i="1"/>
  <c r="F16740" i="1"/>
  <c r="F16739" i="1"/>
  <c r="F16738" i="1"/>
  <c r="F16737" i="1"/>
  <c r="F16736" i="1"/>
  <c r="F16300" i="1"/>
  <c r="F16299" i="1"/>
  <c r="F16298" i="1"/>
  <c r="F16297" i="1"/>
  <c r="F16296" i="1"/>
  <c r="F16295" i="1"/>
  <c r="F15999" i="1"/>
  <c r="F15998" i="1"/>
  <c r="F15554" i="1"/>
  <c r="F15553" i="1"/>
  <c r="F15551" i="1"/>
  <c r="F15070" i="1"/>
  <c r="F15069" i="1"/>
  <c r="F15068" i="1"/>
  <c r="F15067" i="1"/>
  <c r="F15066" i="1"/>
  <c r="F15065" i="1"/>
  <c r="F14772" i="1"/>
  <c r="F14771" i="1"/>
  <c r="F14770" i="1"/>
  <c r="F14763" i="1"/>
  <c r="F14762" i="1"/>
  <c r="F14761" i="1"/>
  <c r="F12697" i="1"/>
  <c r="F12696" i="1"/>
  <c r="F12695" i="1"/>
  <c r="F12694" i="1"/>
  <c r="F12692" i="1"/>
  <c r="F12691" i="1"/>
  <c r="F12233" i="1"/>
  <c r="F12232" i="1"/>
  <c r="F12231" i="1"/>
  <c r="F11965" i="1"/>
  <c r="F11964" i="1"/>
  <c r="F11963" i="1"/>
  <c r="F11962" i="1"/>
  <c r="F11961" i="1"/>
  <c r="F11960" i="1"/>
  <c r="F9664" i="1"/>
  <c r="F9663" i="1"/>
  <c r="F9662" i="1"/>
  <c r="F9661" i="1"/>
  <c r="F9660" i="1"/>
  <c r="F9659" i="1"/>
  <c r="F6388" i="1"/>
  <c r="F6387" i="1"/>
  <c r="F6386" i="1"/>
  <c r="F6385" i="1"/>
  <c r="F6091" i="1"/>
  <c r="F6090" i="1"/>
  <c r="F5562" i="1"/>
  <c r="F5561" i="1"/>
  <c r="F5560" i="1"/>
  <c r="F5559" i="1"/>
  <c r="F5558" i="1"/>
  <c r="F5557" i="1"/>
  <c r="F5096" i="1"/>
  <c r="F5095" i="1"/>
  <c r="F5094" i="1"/>
  <c r="F5093" i="1"/>
  <c r="F5092" i="1"/>
  <c r="F5091" i="1"/>
  <c r="F9638" i="1"/>
  <c r="F9637" i="1"/>
  <c r="F9636" i="1"/>
  <c r="F9635" i="1"/>
  <c r="F9634" i="1"/>
  <c r="F9633" i="1"/>
  <c r="F885" i="1"/>
  <c r="F884" i="1"/>
  <c r="F883" i="1"/>
  <c r="F882" i="1"/>
  <c r="F881" i="1"/>
  <c r="F880" i="1"/>
  <c r="F223" i="1"/>
  <c r="F222" i="1"/>
  <c r="F221" i="1"/>
  <c r="F220" i="1"/>
  <c r="F219" i="1"/>
  <c r="F218" i="1"/>
  <c r="F19954" i="1"/>
  <c r="F16730" i="1"/>
  <c r="F16729" i="1"/>
  <c r="F16728" i="1"/>
  <c r="F16287" i="1"/>
  <c r="F16286" i="1"/>
  <c r="F16285" i="1"/>
  <c r="F15994" i="1"/>
  <c r="F15550" i="1"/>
  <c r="F15549" i="1"/>
  <c r="F15548" i="1"/>
  <c r="F15059" i="1"/>
  <c r="F15058" i="1"/>
  <c r="F15057" i="1"/>
  <c r="F14749" i="1"/>
  <c r="F14748" i="1"/>
  <c r="F14747" i="1"/>
  <c r="F12685" i="1"/>
  <c r="F12684" i="1"/>
  <c r="F12683" i="1"/>
  <c r="F11955" i="1"/>
  <c r="F11954" i="1"/>
  <c r="F11953" i="1"/>
  <c r="F9537" i="1"/>
  <c r="F9536" i="1"/>
  <c r="F9535" i="1"/>
  <c r="F6382" i="1"/>
  <c r="F6381" i="1"/>
  <c r="F6380" i="1"/>
  <c r="F6088" i="1"/>
  <c r="F5553" i="1"/>
  <c r="F5552" i="1"/>
  <c r="F5551" i="1"/>
  <c r="F5075" i="1"/>
  <c r="F5074" i="1"/>
  <c r="F5073" i="1"/>
  <c r="F9521" i="1"/>
  <c r="F9520" i="1"/>
  <c r="F9519" i="1"/>
  <c r="F876" i="1"/>
  <c r="F875" i="1"/>
  <c r="F874" i="1"/>
  <c r="F214" i="1"/>
  <c r="F213" i="1"/>
  <c r="F212" i="1"/>
  <c r="G19951" i="1"/>
  <c r="G19950" i="1"/>
  <c r="G19949" i="1"/>
  <c r="G19479" i="1"/>
  <c r="G19478" i="1"/>
  <c r="G19477" i="1"/>
  <c r="G18176" i="1"/>
  <c r="G18174" i="1"/>
  <c r="G18173" i="1"/>
  <c r="G17652" i="1"/>
  <c r="G17651" i="1"/>
  <c r="G17650" i="1"/>
  <c r="G9440" i="1"/>
  <c r="G9439" i="1"/>
  <c r="G9438" i="1"/>
  <c r="G16279" i="1"/>
  <c r="G16278" i="1"/>
  <c r="G16277" i="1"/>
  <c r="G16166" i="1"/>
  <c r="G16165" i="1"/>
  <c r="G16164" i="1"/>
  <c r="G15543" i="1"/>
  <c r="G15542" i="1"/>
  <c r="G15541" i="1"/>
  <c r="G14741" i="1"/>
  <c r="G14740" i="1"/>
  <c r="G14739" i="1"/>
  <c r="G12676" i="1"/>
  <c r="G12675" i="1"/>
  <c r="G12674" i="1"/>
  <c r="G11947" i="1"/>
  <c r="G11946" i="1"/>
  <c r="G11945" i="1"/>
  <c r="G9412" i="1"/>
  <c r="G9411" i="1"/>
  <c r="G9410" i="1"/>
  <c r="G6366" i="1"/>
  <c r="G6365" i="1"/>
  <c r="G6364" i="1"/>
  <c r="G6085" i="1"/>
  <c r="G6084" i="1"/>
  <c r="G6083" i="1"/>
  <c r="G5545" i="1"/>
  <c r="G5544" i="1"/>
  <c r="G5543" i="1"/>
  <c r="G5542" i="1"/>
  <c r="G5541" i="1"/>
  <c r="G5540" i="1"/>
  <c r="G5067" i="1"/>
  <c r="G5066" i="1"/>
  <c r="G5065" i="1"/>
  <c r="G9388" i="1"/>
  <c r="G9387" i="1"/>
  <c r="G9386" i="1"/>
  <c r="G19471" i="1"/>
  <c r="G19470" i="1"/>
  <c r="G19469" i="1"/>
  <c r="G18165" i="1"/>
  <c r="G18164" i="1"/>
  <c r="G18163" i="1"/>
  <c r="G17644" i="1"/>
  <c r="G17643" i="1"/>
  <c r="G17642" i="1"/>
  <c r="G9300" i="1"/>
  <c r="G9299" i="1"/>
  <c r="G9298" i="1"/>
  <c r="G16271" i="1"/>
  <c r="G16270" i="1"/>
  <c r="G16269" i="1"/>
  <c r="G15534" i="1"/>
  <c r="G15533" i="1"/>
  <c r="G15532" i="1"/>
  <c r="G14733" i="1"/>
  <c r="G14732" i="1"/>
  <c r="G14731" i="1"/>
  <c r="G12668" i="1"/>
  <c r="G12667" i="1"/>
  <c r="G12666" i="1"/>
  <c r="G11937" i="1"/>
  <c r="G11936" i="1"/>
  <c r="G11935" i="1"/>
  <c r="G9276" i="1"/>
  <c r="G9275" i="1"/>
  <c r="G9274" i="1"/>
  <c r="G6358" i="1"/>
  <c r="G6357" i="1"/>
  <c r="G6356" i="1"/>
  <c r="G6067" i="1"/>
  <c r="G6066" i="1"/>
  <c r="G6065" i="1"/>
  <c r="G5530" i="1"/>
  <c r="G5529" i="1"/>
  <c r="G5528" i="1"/>
  <c r="G5059" i="1"/>
  <c r="G5058" i="1"/>
  <c r="G5057" i="1"/>
  <c r="G9256" i="1"/>
  <c r="G9255" i="1"/>
  <c r="G9254" i="1"/>
  <c r="G19463" i="1"/>
  <c r="G19462" i="1"/>
  <c r="G18155" i="1"/>
  <c r="G18153" i="1"/>
  <c r="G17637" i="1"/>
  <c r="G17636" i="1"/>
  <c r="G9185" i="1"/>
  <c r="G9184" i="1"/>
  <c r="G16263" i="1"/>
  <c r="G16262" i="1"/>
  <c r="G16159" i="1"/>
  <c r="G16156" i="1"/>
  <c r="G15525" i="1"/>
  <c r="G15524" i="1"/>
  <c r="G14721" i="1"/>
  <c r="G14720" i="1"/>
  <c r="G12659" i="1"/>
  <c r="G12658" i="1"/>
  <c r="G11929" i="1"/>
  <c r="G11928" i="1"/>
  <c r="G9165" i="1"/>
  <c r="G9164" i="1"/>
  <c r="G6343" i="1"/>
  <c r="G6342" i="1"/>
  <c r="G6060" i="1"/>
  <c r="G5523" i="1"/>
  <c r="G5522" i="1"/>
  <c r="G5051" i="1"/>
  <c r="G5050" i="1"/>
  <c r="G9153" i="1"/>
  <c r="G9152" i="1"/>
  <c r="F16764" i="1"/>
  <c r="F16323" i="1"/>
  <c r="F15112" i="1"/>
  <c r="F14800" i="1"/>
  <c r="F12726" i="1"/>
  <c r="F12259" i="1"/>
  <c r="F11987" i="1"/>
  <c r="F5117" i="1"/>
  <c r="F9995" i="1"/>
  <c r="F16761" i="1"/>
  <c r="F16316" i="1"/>
  <c r="F15109" i="1"/>
  <c r="F14797" i="1"/>
  <c r="F12722" i="1"/>
  <c r="F12256" i="1"/>
  <c r="F11984" i="1"/>
  <c r="F5114" i="1"/>
  <c r="F9951" i="1"/>
  <c r="F239" i="1"/>
  <c r="F16757" i="1"/>
  <c r="F15105" i="1"/>
  <c r="F14787" i="1"/>
  <c r="F12718" i="1"/>
  <c r="F12252" i="1"/>
  <c r="F11980" i="1"/>
  <c r="F9911" i="1"/>
  <c r="F5110" i="1"/>
  <c r="F9905" i="1"/>
  <c r="F9860" i="1"/>
  <c r="F19958" i="1"/>
  <c r="F18732" i="1"/>
  <c r="F17433" i="1"/>
  <c r="F16753" i="1"/>
  <c r="F16310" i="1"/>
  <c r="F16006" i="1"/>
  <c r="F15087" i="1"/>
  <c r="F14783" i="1"/>
  <c r="F12711" i="1"/>
  <c r="F12710" i="1"/>
  <c r="F12246" i="1"/>
  <c r="F12245" i="1"/>
  <c r="F11976" i="1"/>
  <c r="F9835" i="1"/>
  <c r="F6390" i="1"/>
  <c r="F6099" i="1"/>
  <c r="F16746" i="1"/>
  <c r="F16305" i="1"/>
  <c r="F16002" i="1"/>
  <c r="F15081" i="1"/>
  <c r="F14777" i="1"/>
  <c r="F12702" i="1"/>
  <c r="F12238" i="1"/>
  <c r="F11970" i="1"/>
  <c r="F5101" i="1"/>
  <c r="F9728" i="1"/>
  <c r="F16735" i="1"/>
  <c r="F16294" i="1"/>
  <c r="F15997" i="1"/>
  <c r="F15064" i="1"/>
  <c r="F14760" i="1"/>
  <c r="F12690" i="1"/>
  <c r="F12230" i="1"/>
  <c r="F11959" i="1"/>
  <c r="F5090" i="1"/>
  <c r="F9577" i="1"/>
  <c r="F16727" i="1"/>
  <c r="F16284" i="1"/>
  <c r="F15993" i="1"/>
  <c r="F15056" i="1"/>
  <c r="F14746" i="1"/>
  <c r="F12682" i="1"/>
  <c r="F11952" i="1"/>
  <c r="F9483" i="1"/>
  <c r="F6379" i="1"/>
  <c r="F5072" i="1"/>
  <c r="F9467" i="1"/>
  <c r="G19948" i="1"/>
  <c r="G19476" i="1"/>
  <c r="G18172" i="1"/>
  <c r="G17649" i="1"/>
  <c r="G9369" i="1"/>
  <c r="G16276" i="1"/>
  <c r="G16163" i="1"/>
  <c r="G15540" i="1"/>
  <c r="G14738" i="1"/>
  <c r="G12673" i="1"/>
  <c r="G11944" i="1"/>
  <c r="G9341" i="1"/>
  <c r="G6363" i="1"/>
  <c r="G6082" i="1"/>
  <c r="G5539" i="1"/>
  <c r="G5538" i="1"/>
  <c r="G5064" i="1"/>
  <c r="G9317" i="1"/>
  <c r="G19468" i="1"/>
  <c r="G18162" i="1"/>
  <c r="G17641" i="1"/>
  <c r="G9241" i="1"/>
  <c r="G16268" i="1"/>
  <c r="G15531" i="1"/>
  <c r="G14730" i="1"/>
  <c r="G12665" i="1"/>
  <c r="G11934" i="1"/>
  <c r="G9217" i="1"/>
  <c r="G6355" i="1"/>
  <c r="G6064" i="1"/>
  <c r="G5527" i="1"/>
  <c r="G5056" i="1"/>
  <c r="G9197" i="1"/>
  <c r="G19461" i="1"/>
  <c r="G18152" i="1"/>
  <c r="G16261" i="1"/>
  <c r="G15523" i="1"/>
  <c r="G14719" i="1"/>
  <c r="G12657" i="1"/>
  <c r="G11927" i="1"/>
  <c r="G9124" i="1"/>
  <c r="G6341" i="1"/>
  <c r="G5049" i="1"/>
  <c r="G9110" i="1"/>
  <c r="F17067" i="1"/>
  <c r="F16763" i="1"/>
  <c r="F16322" i="1"/>
  <c r="F15111" i="1"/>
  <c r="F14799" i="1"/>
  <c r="F14104" i="1"/>
  <c r="F12724" i="1"/>
  <c r="F12258" i="1"/>
  <c r="F11986" i="1"/>
  <c r="F9550" i="1"/>
  <c r="F10003" i="1"/>
  <c r="F7675" i="1"/>
  <c r="F6106" i="1"/>
  <c r="F5576" i="1"/>
  <c r="F5116" i="1"/>
  <c r="F5020" i="1"/>
  <c r="F4741" i="1"/>
  <c r="F9994" i="1"/>
  <c r="F241" i="1"/>
  <c r="F9978" i="1"/>
  <c r="F19960" i="1"/>
  <c r="F16760" i="1"/>
  <c r="F16315" i="1"/>
  <c r="F16009" i="1"/>
  <c r="F15108" i="1"/>
  <c r="F14796" i="1"/>
  <c r="F14103" i="1"/>
  <c r="F12721" i="1"/>
  <c r="F12255" i="1"/>
  <c r="F11983" i="1"/>
  <c r="F9549" i="1"/>
  <c r="F9959" i="1"/>
  <c r="F7665" i="1"/>
  <c r="F6104" i="1"/>
  <c r="F5574" i="1"/>
  <c r="F5113" i="1"/>
  <c r="F5019" i="1"/>
  <c r="F4740" i="1"/>
  <c r="F9950" i="1"/>
  <c r="F238" i="1"/>
  <c r="F16756" i="1"/>
  <c r="F16313" i="1"/>
  <c r="F15104" i="1"/>
  <c r="F14786" i="1"/>
  <c r="F12717" i="1"/>
  <c r="F12251" i="1"/>
  <c r="F11979" i="1"/>
  <c r="F9910" i="1"/>
  <c r="F6102" i="1"/>
  <c r="F5572" i="1"/>
  <c r="F5109" i="1"/>
  <c r="F9904" i="1"/>
  <c r="F897" i="1"/>
  <c r="F236" i="1"/>
  <c r="F9859" i="1"/>
  <c r="F16752" i="1"/>
  <c r="F16309" i="1"/>
  <c r="F16005" i="1"/>
  <c r="F15086" i="1"/>
  <c r="F14782" i="1"/>
  <c r="F12709" i="1"/>
  <c r="F12708" i="1"/>
  <c r="F12244" i="1"/>
  <c r="F12243" i="1"/>
  <c r="F11975" i="1"/>
  <c r="F9834" i="1"/>
  <c r="F6389" i="1"/>
  <c r="F6098" i="1"/>
  <c r="F5569" i="1"/>
  <c r="F5106" i="1"/>
  <c r="F9827" i="1"/>
  <c r="F894" i="1"/>
  <c r="F231" i="1"/>
  <c r="F16745" i="1"/>
  <c r="F16744" i="1"/>
  <c r="F16743" i="1"/>
  <c r="F16304" i="1"/>
  <c r="F16303" i="1"/>
  <c r="F16302" i="1"/>
  <c r="F16001" i="1"/>
  <c r="F15080" i="1"/>
  <c r="F15073" i="1"/>
  <c r="F15072" i="1"/>
  <c r="F14776" i="1"/>
  <c r="F14775" i="1"/>
  <c r="F14774" i="1"/>
  <c r="F12701" i="1"/>
  <c r="F12700" i="1"/>
  <c r="F12699" i="1"/>
  <c r="F12237" i="1"/>
  <c r="F12236" i="1"/>
  <c r="F12235" i="1"/>
  <c r="F11969" i="1"/>
  <c r="F11968" i="1"/>
  <c r="F11967" i="1"/>
  <c r="F9743" i="1"/>
  <c r="F9742" i="1"/>
  <c r="F9741" i="1"/>
  <c r="F6453" i="1"/>
  <c r="F6452" i="1"/>
  <c r="F6094" i="1"/>
  <c r="F6093" i="1"/>
  <c r="F6092" i="1"/>
  <c r="F5565" i="1"/>
  <c r="F5564" i="1"/>
  <c r="F5563" i="1"/>
  <c r="F5100" i="1"/>
  <c r="F5099" i="1"/>
  <c r="F5098" i="1"/>
  <c r="F9727" i="1"/>
  <c r="F9726" i="1"/>
  <c r="F9725" i="1"/>
  <c r="F888" i="1"/>
  <c r="F887" i="1"/>
  <c r="F886" i="1"/>
  <c r="F227" i="1"/>
  <c r="F226" i="1"/>
  <c r="F225" i="1"/>
  <c r="F19955" i="1"/>
  <c r="F16734" i="1"/>
  <c r="F16733" i="1"/>
  <c r="F16732" i="1"/>
  <c r="F16293" i="1"/>
  <c r="F16292" i="1"/>
  <c r="F16291" i="1"/>
  <c r="F15996" i="1"/>
  <c r="F15063" i="1"/>
  <c r="F15062" i="1"/>
  <c r="F15061" i="1"/>
  <c r="F14759" i="1"/>
  <c r="F14758" i="1"/>
  <c r="F14751" i="1"/>
  <c r="F12689" i="1"/>
  <c r="F12688" i="1"/>
  <c r="F12687" i="1"/>
  <c r="F12229" i="1"/>
  <c r="F12228" i="1"/>
  <c r="F12227" i="1"/>
  <c r="F11958" i="1"/>
  <c r="F11957" i="1"/>
  <c r="F11956" i="1"/>
  <c r="F9589" i="1"/>
  <c r="F9588" i="1"/>
  <c r="F9587" i="1"/>
  <c r="F6384" i="1"/>
  <c r="F6089" i="1"/>
  <c r="F5556" i="1"/>
  <c r="F5555" i="1"/>
  <c r="F5554" i="1"/>
  <c r="F5089" i="1"/>
  <c r="F5088" i="1"/>
  <c r="F5087" i="1"/>
  <c r="F9576" i="1"/>
  <c r="F9575" i="1"/>
  <c r="F9574" i="1"/>
  <c r="F879" i="1"/>
  <c r="F878" i="1"/>
  <c r="F877" i="1"/>
  <c r="F217" i="1"/>
  <c r="F216" i="1"/>
  <c r="F215" i="1"/>
  <c r="F19953" i="1"/>
  <c r="F16726" i="1"/>
  <c r="F16725" i="1"/>
  <c r="F16724" i="1"/>
  <c r="F16283" i="1"/>
  <c r="F16282" i="1"/>
  <c r="F16281" i="1"/>
  <c r="F15547" i="1"/>
  <c r="F15546" i="1"/>
  <c r="F15545" i="1"/>
  <c r="F15049" i="1"/>
  <c r="F15048" i="1"/>
  <c r="F15047" i="1"/>
  <c r="F14745" i="1"/>
  <c r="F14744" i="1"/>
  <c r="F14743" i="1"/>
  <c r="F12680" i="1"/>
  <c r="F12679" i="1"/>
  <c r="F12678" i="1"/>
  <c r="F11951" i="1"/>
  <c r="F11950" i="1"/>
  <c r="F11949" i="1"/>
  <c r="F9482" i="1"/>
  <c r="F9481" i="1"/>
  <c r="F9480" i="1"/>
  <c r="F6378" i="1"/>
  <c r="F6377" i="1"/>
  <c r="F6376" i="1"/>
  <c r="F6087" i="1"/>
  <c r="F5550" i="1"/>
  <c r="F5549" i="1"/>
  <c r="F5548" i="1"/>
  <c r="F5071" i="1"/>
  <c r="F5070" i="1"/>
  <c r="F5069" i="1"/>
  <c r="F9466" i="1"/>
  <c r="F9465" i="1"/>
  <c r="F9464" i="1"/>
  <c r="F873" i="1"/>
  <c r="F872" i="1"/>
  <c r="F871" i="1"/>
  <c r="F211" i="1"/>
  <c r="F209" i="1"/>
  <c r="F207" i="1"/>
  <c r="G19947" i="1"/>
  <c r="G19946" i="1"/>
  <c r="G19945" i="1"/>
  <c r="G19475" i="1"/>
  <c r="G19474" i="1"/>
  <c r="G19473" i="1"/>
  <c r="G18171" i="1"/>
  <c r="G18169" i="1"/>
  <c r="G18167" i="1"/>
  <c r="G17648" i="1"/>
  <c r="G17647" i="1"/>
  <c r="G17646" i="1"/>
  <c r="G9368" i="1"/>
  <c r="G9367" i="1"/>
  <c r="G9366" i="1"/>
  <c r="G16275" i="1"/>
  <c r="G16274" i="1"/>
  <c r="G16273" i="1"/>
  <c r="G16162" i="1"/>
  <c r="G16161" i="1"/>
  <c r="G16160" i="1"/>
  <c r="G15539" i="1"/>
  <c r="G15537" i="1"/>
  <c r="G15536" i="1"/>
  <c r="G14737" i="1"/>
  <c r="G14736" i="1"/>
  <c r="G14735" i="1"/>
  <c r="G12672" i="1"/>
  <c r="G12671" i="1"/>
  <c r="G12670" i="1"/>
  <c r="G11943" i="1"/>
  <c r="G11940" i="1"/>
  <c r="G11939" i="1"/>
  <c r="G9340" i="1"/>
  <c r="G9339" i="1"/>
  <c r="G9338" i="1"/>
  <c r="G6362" i="1"/>
  <c r="G6361" i="1"/>
  <c r="G6360" i="1"/>
  <c r="G6071" i="1"/>
  <c r="G6070" i="1"/>
  <c r="G6069" i="1"/>
  <c r="G5537" i="1"/>
  <c r="G5536" i="1"/>
  <c r="G5535" i="1"/>
  <c r="G5534" i="1"/>
  <c r="G5533" i="1"/>
  <c r="G5532" i="1"/>
  <c r="G5063" i="1"/>
  <c r="G5062" i="1"/>
  <c r="G5061" i="1"/>
  <c r="G9316" i="1"/>
  <c r="G9315" i="1"/>
  <c r="G9314" i="1"/>
  <c r="G19467" i="1"/>
  <c r="G19466" i="1"/>
  <c r="G19465" i="1"/>
  <c r="G18161" i="1"/>
  <c r="G18159" i="1"/>
  <c r="G18158" i="1"/>
  <c r="G17640" i="1"/>
  <c r="G17639" i="1"/>
  <c r="G17638" i="1"/>
  <c r="G9240" i="1"/>
  <c r="G9239" i="1"/>
  <c r="G9238" i="1"/>
  <c r="G16267" i="1"/>
  <c r="G16266" i="1"/>
  <c r="G16265" i="1"/>
  <c r="G15530" i="1"/>
  <c r="G15529" i="1"/>
  <c r="G15527" i="1"/>
  <c r="G14725" i="1"/>
  <c r="G14724" i="1"/>
  <c r="G14723" i="1"/>
  <c r="G12664" i="1"/>
  <c r="G12663" i="1"/>
  <c r="G12662" i="1"/>
  <c r="G11933" i="1"/>
  <c r="G11932" i="1"/>
  <c r="G11931" i="1"/>
  <c r="G9216" i="1"/>
  <c r="G9215" i="1"/>
  <c r="G9214" i="1"/>
  <c r="G6354" i="1"/>
  <c r="G6353" i="1"/>
  <c r="G6352" i="1"/>
  <c r="G6063" i="1"/>
  <c r="G6062" i="1"/>
  <c r="G6061" i="1"/>
  <c r="G5526" i="1"/>
  <c r="G5525" i="1"/>
  <c r="G5524" i="1"/>
  <c r="G5055" i="1"/>
  <c r="G5054" i="1"/>
  <c r="G5053" i="1"/>
  <c r="G9196" i="1"/>
  <c r="G9195" i="1"/>
  <c r="G9194" i="1"/>
  <c r="G19460" i="1"/>
  <c r="G19459" i="1"/>
  <c r="G18151" i="1"/>
  <c r="G18150" i="1"/>
  <c r="G17635" i="1"/>
  <c r="G17634" i="1"/>
  <c r="G9143" i="1"/>
  <c r="G9142" i="1"/>
  <c r="G16260" i="1"/>
  <c r="G16259" i="1"/>
  <c r="G16155" i="1"/>
  <c r="G16154" i="1"/>
  <c r="G15522" i="1"/>
  <c r="G15521" i="1"/>
  <c r="G14718" i="1"/>
  <c r="G14717" i="1"/>
  <c r="G12656" i="1"/>
  <c r="G12655" i="1"/>
  <c r="G11926" i="1"/>
  <c r="G11925" i="1"/>
  <c r="G9123" i="1"/>
  <c r="G9122" i="1"/>
  <c r="G6340" i="1"/>
  <c r="G6339" i="1"/>
  <c r="G6297" i="1"/>
  <c r="G6296" i="1"/>
  <c r="G6059" i="1"/>
  <c r="G5521" i="1"/>
  <c r="G5520" i="1"/>
  <c r="G5048" i="1"/>
  <c r="G5047" i="1"/>
  <c r="G9109" i="1"/>
  <c r="G9108" i="1"/>
  <c r="G19745" i="1"/>
  <c r="G18912" i="1"/>
  <c r="G18691" i="1"/>
  <c r="G18089" i="1"/>
  <c r="G15925" i="1"/>
  <c r="G12481" i="1"/>
  <c r="G11805" i="1"/>
  <c r="G5998" i="1"/>
  <c r="G5363" i="1"/>
  <c r="G4401" i="1"/>
  <c r="G5928" i="1"/>
  <c r="G806" i="1"/>
  <c r="G19727" i="1"/>
  <c r="G18890" i="1"/>
  <c r="G18063" i="1"/>
  <c r="G12459" i="1"/>
  <c r="G11785" i="1"/>
  <c r="G5510" i="1"/>
  <c r="G5326" i="1"/>
  <c r="G4577" i="1"/>
  <c r="G5448" i="1"/>
  <c r="G788" i="1"/>
  <c r="G19704" i="1"/>
  <c r="G18865" i="1"/>
  <c r="G18644" i="1"/>
  <c r="G12435" i="1"/>
  <c r="G11763" i="1"/>
  <c r="G5083" i="1"/>
  <c r="G5298" i="1"/>
  <c r="G769" i="1"/>
  <c r="G6147" i="1"/>
  <c r="G6143" i="1"/>
  <c r="G19315" i="1"/>
  <c r="G18911" i="1"/>
  <c r="G18690" i="1"/>
  <c r="G17895" i="1"/>
  <c r="G17894" i="1"/>
  <c r="G6081" i="1"/>
  <c r="G15924" i="1"/>
  <c r="G15587" i="1"/>
  <c r="G15567" i="1"/>
  <c r="G15359" i="1"/>
  <c r="G13802" i="1"/>
  <c r="G12480" i="1"/>
  <c r="G11804" i="1"/>
  <c r="G10406" i="1"/>
  <c r="G10405" i="1"/>
  <c r="G9029" i="1"/>
  <c r="G5997" i="1"/>
  <c r="G5362" i="1"/>
  <c r="G5361" i="1"/>
  <c r="G4400" i="1"/>
  <c r="G4399" i="1"/>
  <c r="G2947" i="1"/>
  <c r="G5927" i="1"/>
  <c r="G1379" i="1"/>
  <c r="G805" i="1"/>
  <c r="G5661" i="1"/>
  <c r="G5660" i="1"/>
  <c r="G19112" i="1"/>
  <c r="G18889" i="1"/>
  <c r="G18666" i="1"/>
  <c r="G18062" i="1"/>
  <c r="G17879" i="1"/>
  <c r="G17878" i="1"/>
  <c r="G15580" i="1"/>
  <c r="G15345" i="1"/>
  <c r="G13784" i="1"/>
  <c r="G12458" i="1"/>
  <c r="G11784" i="1"/>
  <c r="G5509" i="1"/>
  <c r="G5325" i="1"/>
  <c r="G4364" i="1"/>
  <c r="G3104" i="1"/>
  <c r="G2943" i="1"/>
  <c r="G1368" i="1"/>
  <c r="G787" i="1"/>
  <c r="G6146" i="1"/>
  <c r="G6142" i="1"/>
  <c r="G6141" i="1"/>
  <c r="G6140" i="1"/>
  <c r="G6137" i="1"/>
  <c r="G6136" i="1"/>
  <c r="G19744" i="1"/>
  <c r="G19743" i="1"/>
  <c r="G19742" i="1"/>
  <c r="G19741" i="1"/>
  <c r="G19740" i="1"/>
  <c r="G18910" i="1"/>
  <c r="G18909" i="1"/>
  <c r="G18908" i="1"/>
  <c r="G18907" i="1"/>
  <c r="G18906" i="1"/>
  <c r="G18689" i="1"/>
  <c r="G18688" i="1"/>
  <c r="G18687" i="1"/>
  <c r="G18685" i="1"/>
  <c r="G18684" i="1"/>
  <c r="G18683" i="1"/>
  <c r="G18088" i="1"/>
  <c r="G18086" i="1"/>
  <c r="G18085" i="1"/>
  <c r="G18084" i="1"/>
  <c r="G18082" i="1"/>
  <c r="G18081" i="1"/>
  <c r="G17581" i="1"/>
  <c r="G17580" i="1"/>
  <c r="G17579" i="1"/>
  <c r="G6080" i="1"/>
  <c r="G6079" i="1"/>
  <c r="G6078" i="1"/>
  <c r="G6077" i="1"/>
  <c r="G6076" i="1"/>
  <c r="G6075" i="1"/>
  <c r="G15358" i="1"/>
  <c r="G15357" i="1"/>
  <c r="G15356" i="1"/>
  <c r="G15355" i="1"/>
  <c r="G13801" i="1"/>
  <c r="G13800" i="1"/>
  <c r="G13799" i="1"/>
  <c r="G13798" i="1"/>
  <c r="G12479" i="1"/>
  <c r="G12478" i="1"/>
  <c r="G12477" i="1"/>
  <c r="G12476" i="1"/>
  <c r="G12475" i="1"/>
  <c r="G12474" i="1"/>
  <c r="G11803" i="1"/>
  <c r="G11802" i="1"/>
  <c r="G11801" i="1"/>
  <c r="G11800" i="1"/>
  <c r="G11799" i="1"/>
  <c r="G9028" i="1"/>
  <c r="G9027" i="1"/>
  <c r="G9026" i="1"/>
  <c r="G9025" i="1"/>
  <c r="G9024" i="1"/>
  <c r="G9023" i="1"/>
  <c r="G9022" i="1"/>
  <c r="G9021" i="1"/>
  <c r="G9020" i="1"/>
  <c r="G9019" i="1"/>
  <c r="G8399" i="1"/>
  <c r="G8398" i="1"/>
  <c r="G8397" i="1"/>
  <c r="G5996" i="1"/>
  <c r="G5995" i="1"/>
  <c r="G5994" i="1"/>
  <c r="G5993" i="1"/>
  <c r="G5992" i="1"/>
  <c r="G5360" i="1"/>
  <c r="G5359" i="1"/>
  <c r="G5358" i="1"/>
  <c r="G5357" i="1"/>
  <c r="G5347" i="1"/>
  <c r="G5346" i="1"/>
  <c r="G4398" i="1"/>
  <c r="G4397" i="1"/>
  <c r="G4396" i="1"/>
  <c r="G4395" i="1"/>
  <c r="G4394" i="1"/>
  <c r="G4393" i="1"/>
  <c r="G3950" i="1"/>
  <c r="G3949" i="1"/>
  <c r="G3948" i="1"/>
  <c r="G3947" i="1"/>
  <c r="G3247" i="1"/>
  <c r="G3246" i="1"/>
  <c r="G3244" i="1"/>
  <c r="G3243" i="1"/>
  <c r="G3242" i="1"/>
  <c r="G3117" i="1"/>
  <c r="G3116" i="1"/>
  <c r="G3115" i="1"/>
  <c r="G2114" i="1"/>
  <c r="G2113" i="1"/>
  <c r="G2112" i="1"/>
  <c r="G2111" i="1"/>
  <c r="G2110" i="1"/>
  <c r="G5926" i="1"/>
  <c r="G5925" i="1"/>
  <c r="G5924" i="1"/>
  <c r="G5923" i="1"/>
  <c r="G1462" i="1"/>
  <c r="G804" i="1"/>
  <c r="G803" i="1"/>
  <c r="G802" i="1"/>
  <c r="G5659" i="1"/>
  <c r="G5658" i="1"/>
  <c r="G5657" i="1"/>
  <c r="G5654" i="1"/>
  <c r="G5653" i="1"/>
  <c r="G19726" i="1"/>
  <c r="G19725" i="1"/>
  <c r="G19724" i="1"/>
  <c r="G19723" i="1"/>
  <c r="G19722" i="1"/>
  <c r="G19721" i="1"/>
  <c r="G19313" i="1"/>
  <c r="G18888" i="1"/>
  <c r="G18886" i="1"/>
  <c r="G18885" i="1"/>
  <c r="G18884" i="1"/>
  <c r="G18883" i="1"/>
  <c r="G18665" i="1"/>
  <c r="G18664" i="1"/>
  <c r="G18663" i="1"/>
  <c r="G18662" i="1"/>
  <c r="G18661" i="1"/>
  <c r="G18660" i="1"/>
  <c r="G18061" i="1"/>
  <c r="G18060" i="1"/>
  <c r="G18059" i="1"/>
  <c r="G18058" i="1"/>
  <c r="G18057" i="1"/>
  <c r="G18056" i="1"/>
  <c r="G17571" i="1"/>
  <c r="G17570" i="1"/>
  <c r="G17569" i="1"/>
  <c r="G17568" i="1"/>
  <c r="G5592" i="1"/>
  <c r="G5591" i="1"/>
  <c r="G5590" i="1"/>
  <c r="G5589" i="1"/>
  <c r="G5588" i="1"/>
  <c r="G5587" i="1"/>
  <c r="G15344" i="1"/>
  <c r="G15343" i="1"/>
  <c r="G15342" i="1"/>
  <c r="G15341" i="1"/>
  <c r="G13780" i="1"/>
  <c r="G13779" i="1"/>
  <c r="G13778" i="1"/>
  <c r="G12457" i="1"/>
  <c r="G12456" i="1"/>
  <c r="G12455" i="1"/>
  <c r="G12454" i="1"/>
  <c r="G12453" i="1"/>
  <c r="G12452" i="1"/>
  <c r="G11783" i="1"/>
  <c r="G11782" i="1"/>
  <c r="G11781" i="1"/>
  <c r="G11780" i="1"/>
  <c r="G11779" i="1"/>
  <c r="G8993" i="1"/>
  <c r="G8992" i="1"/>
  <c r="G8991" i="1"/>
  <c r="G8990" i="1"/>
  <c r="G8989" i="1"/>
  <c r="G8988" i="1"/>
  <c r="G8987" i="1"/>
  <c r="G8986" i="1"/>
  <c r="G8985" i="1"/>
  <c r="G8984" i="1"/>
  <c r="G8383" i="1"/>
  <c r="G8382" i="1"/>
  <c r="G8381" i="1"/>
  <c r="G8380" i="1"/>
  <c r="G5508" i="1"/>
  <c r="G5507" i="1"/>
  <c r="G5506" i="1"/>
  <c r="G5505" i="1"/>
  <c r="G5324" i="1"/>
  <c r="G5323" i="1"/>
  <c r="G5322" i="1"/>
  <c r="G5321" i="1"/>
  <c r="G5320" i="1"/>
  <c r="G5319" i="1"/>
  <c r="G4363" i="1"/>
  <c r="G3934" i="1"/>
  <c r="G3933" i="1"/>
  <c r="G3932" i="1"/>
  <c r="G3931" i="1"/>
  <c r="G3228" i="1"/>
  <c r="G3227" i="1"/>
  <c r="G3226" i="1"/>
  <c r="G3225" i="1"/>
  <c r="G3224" i="1"/>
  <c r="G3102" i="1"/>
  <c r="G3101" i="1"/>
  <c r="G3100" i="1"/>
  <c r="G2099" i="1"/>
  <c r="G2098" i="1"/>
  <c r="G2097" i="1"/>
  <c r="G2094" i="1"/>
  <c r="G2091" i="1"/>
  <c r="G5447" i="1"/>
  <c r="G5446" i="1"/>
  <c r="G5445" i="1"/>
  <c r="G5444" i="1"/>
  <c r="G1452" i="1"/>
  <c r="G786" i="1"/>
  <c r="G785" i="1"/>
  <c r="G784" i="1"/>
  <c r="G5188" i="1"/>
  <c r="G19703" i="1"/>
  <c r="G19702" i="1"/>
  <c r="G19701" i="1"/>
  <c r="G19700" i="1"/>
  <c r="G18864" i="1"/>
  <c r="G18863" i="1"/>
  <c r="G18862" i="1"/>
  <c r="G18861" i="1"/>
  <c r="G18859" i="1"/>
  <c r="G18643" i="1"/>
  <c r="G18642" i="1"/>
  <c r="G18641" i="1"/>
  <c r="G18640" i="1"/>
  <c r="G18639" i="1"/>
  <c r="G18037" i="1"/>
  <c r="G18036" i="1"/>
  <c r="G18035" i="1"/>
  <c r="G18034" i="1"/>
  <c r="G17558" i="1"/>
  <c r="G17557" i="1"/>
  <c r="G17556" i="1"/>
  <c r="G5142" i="1"/>
  <c r="G5141" i="1"/>
  <c r="G5140" i="1"/>
  <c r="G5139" i="1"/>
  <c r="G5138" i="1"/>
  <c r="G5137" i="1"/>
  <c r="G15329" i="1"/>
  <c r="G15328" i="1"/>
  <c r="G15327" i="1"/>
  <c r="G15326" i="1"/>
  <c r="G13766" i="1"/>
  <c r="G13760" i="1"/>
  <c r="G13759" i="1"/>
  <c r="G13756" i="1"/>
  <c r="G13755" i="1"/>
  <c r="G12434" i="1"/>
  <c r="G12433" i="1"/>
  <c r="G12432" i="1"/>
  <c r="G12431" i="1"/>
  <c r="G12430" i="1"/>
  <c r="G12429" i="1"/>
  <c r="G11762" i="1"/>
  <c r="G11761" i="1"/>
  <c r="G11760" i="1"/>
  <c r="G11759" i="1"/>
  <c r="G8958" i="1"/>
  <c r="G8957" i="1"/>
  <c r="G8956" i="1"/>
  <c r="G8955" i="1"/>
  <c r="G8953" i="1"/>
  <c r="G8951" i="1"/>
  <c r="G8950" i="1"/>
  <c r="G8948" i="1"/>
  <c r="G5082" i="1"/>
  <c r="G5081" i="1"/>
  <c r="G5080" i="1"/>
  <c r="G5079" i="1"/>
  <c r="G5297" i="1"/>
  <c r="G5296" i="1"/>
  <c r="G5295" i="1"/>
  <c r="G5294" i="1"/>
  <c r="G5293" i="1"/>
  <c r="G5292" i="1"/>
  <c r="G3922" i="1"/>
  <c r="G3920" i="1"/>
  <c r="G3918" i="1"/>
  <c r="G3917" i="1"/>
  <c r="G3209" i="1"/>
  <c r="G3208" i="1"/>
  <c r="G3207" i="1"/>
  <c r="G3206" i="1"/>
  <c r="G3205" i="1"/>
  <c r="G3090" i="1"/>
  <c r="G3089" i="1"/>
  <c r="G3088" i="1"/>
  <c r="G3087" i="1"/>
  <c r="G3086" i="1"/>
  <c r="G2081" i="1"/>
  <c r="G2080" i="1"/>
  <c r="G2079" i="1"/>
  <c r="G2076" i="1"/>
  <c r="G5029" i="1"/>
  <c r="G5028" i="1"/>
  <c r="G5027" i="1"/>
  <c r="G5026" i="1"/>
  <c r="G766" i="1"/>
  <c r="G765" i="1"/>
  <c r="G764" i="1"/>
  <c r="G19739" i="1"/>
  <c r="G18904" i="1"/>
  <c r="G18682" i="1"/>
  <c r="G18080" i="1"/>
  <c r="G6074" i="1"/>
  <c r="G12473" i="1"/>
  <c r="G11798" i="1"/>
  <c r="G10404" i="1"/>
  <c r="G10403" i="1"/>
  <c r="G9018" i="1"/>
  <c r="G8392" i="1"/>
  <c r="G5991" i="1"/>
  <c r="G5345" i="1"/>
  <c r="G4392" i="1"/>
  <c r="G3241" i="1"/>
  <c r="G2946" i="1"/>
  <c r="G5922" i="1"/>
  <c r="G1459" i="1"/>
  <c r="G801" i="1"/>
  <c r="G5652" i="1"/>
  <c r="G19720" i="1"/>
  <c r="G18882" i="1"/>
  <c r="G18659" i="1"/>
  <c r="G18055" i="1"/>
  <c r="G5586" i="1"/>
  <c r="G15579" i="1"/>
  <c r="G15340" i="1"/>
  <c r="G13777" i="1"/>
  <c r="G12451" i="1"/>
  <c r="G11778" i="1"/>
  <c r="G10379" i="1"/>
  <c r="G10378" i="1"/>
  <c r="G8379" i="1"/>
  <c r="G5504" i="1"/>
  <c r="G7539" i="1"/>
  <c r="G5318" i="1"/>
  <c r="G4362" i="1"/>
  <c r="G3222" i="1"/>
  <c r="G2942" i="1"/>
  <c r="G5443" i="1"/>
  <c r="G1451" i="1"/>
  <c r="G783" i="1"/>
  <c r="G18858" i="1"/>
  <c r="G18638" i="1"/>
  <c r="G5136" i="1"/>
  <c r="G13754" i="1"/>
  <c r="G12428" i="1"/>
  <c r="G11758" i="1"/>
  <c r="G5078" i="1"/>
  <c r="G7537" i="1"/>
  <c r="G5291" i="1"/>
  <c r="G4354" i="1"/>
  <c r="G3204" i="1"/>
  <c r="G2939" i="1"/>
  <c r="G763" i="1"/>
  <c r="G6145" i="1"/>
  <c r="G6144" i="1"/>
  <c r="G6139" i="1"/>
  <c r="G6138" i="1"/>
  <c r="G6135" i="1"/>
  <c r="G6134" i="1"/>
  <c r="G19738" i="1"/>
  <c r="G19737" i="1"/>
  <c r="G18903" i="1"/>
  <c r="G18902" i="1"/>
  <c r="G18681" i="1"/>
  <c r="G18680" i="1"/>
  <c r="G18079" i="1"/>
  <c r="G18076" i="1"/>
  <c r="G17891" i="1"/>
  <c r="G17890" i="1"/>
  <c r="G17889" i="1"/>
  <c r="G17888" i="1"/>
  <c r="G17578" i="1"/>
  <c r="G17577" i="1"/>
  <c r="G6073" i="1"/>
  <c r="G6072" i="1"/>
  <c r="G15586" i="1"/>
  <c r="G15585" i="1"/>
  <c r="G15354" i="1"/>
  <c r="G15353" i="1"/>
  <c r="G13797" i="1"/>
  <c r="G13796" i="1"/>
  <c r="G12472" i="1"/>
  <c r="G12471" i="1"/>
  <c r="G11797" i="1"/>
  <c r="G11796" i="1"/>
  <c r="G10452" i="1"/>
  <c r="G10447" i="1"/>
  <c r="G10401" i="1"/>
  <c r="G10400" i="1"/>
  <c r="G10397" i="1"/>
  <c r="G10396" i="1"/>
  <c r="G9017" i="1"/>
  <c r="G9016" i="1"/>
  <c r="G9015" i="1"/>
  <c r="G9014" i="1"/>
  <c r="G8391" i="1"/>
  <c r="G8390" i="1"/>
  <c r="G5990" i="1"/>
  <c r="G5989" i="1"/>
  <c r="G5344" i="1"/>
  <c r="G5343" i="1"/>
  <c r="G5342" i="1"/>
  <c r="G5341" i="1"/>
  <c r="G4581" i="1"/>
  <c r="G4580" i="1"/>
  <c r="G4391" i="1"/>
  <c r="G4381" i="1"/>
  <c r="G4380" i="1"/>
  <c r="G4379" i="1"/>
  <c r="G3945" i="1"/>
  <c r="G3944" i="1"/>
  <c r="G3401" i="1"/>
  <c r="G3400" i="1"/>
  <c r="G3240" i="1"/>
  <c r="G3239" i="1"/>
  <c r="G3114" i="1"/>
  <c r="G3112" i="1"/>
  <c r="G2109" i="1"/>
  <c r="G2108" i="1"/>
  <c r="G5921" i="1"/>
  <c r="G5920" i="1"/>
  <c r="G1458" i="1"/>
  <c r="G1457" i="1"/>
  <c r="G1378" i="1"/>
  <c r="G1377" i="1"/>
  <c r="G800" i="1"/>
  <c r="G799" i="1"/>
  <c r="G5656" i="1"/>
  <c r="G5655" i="1"/>
  <c r="G5651" i="1"/>
  <c r="G5650" i="1"/>
  <c r="G19719" i="1"/>
  <c r="G19718" i="1"/>
  <c r="G19111" i="1"/>
  <c r="G19110" i="1"/>
  <c r="G18881" i="1"/>
  <c r="G18880" i="1"/>
  <c r="G18658" i="1"/>
  <c r="G18657" i="1"/>
  <c r="G18052" i="1"/>
  <c r="G18051" i="1"/>
  <c r="G17877" i="1"/>
  <c r="G17876" i="1"/>
  <c r="G17875" i="1"/>
  <c r="G17874" i="1"/>
  <c r="G17567" i="1"/>
  <c r="G17566" i="1"/>
  <c r="G5585" i="1"/>
  <c r="G5584" i="1"/>
  <c r="G16927" i="1"/>
  <c r="G16926" i="1"/>
  <c r="G16925" i="1"/>
  <c r="G16924" i="1"/>
  <c r="G15578" i="1"/>
  <c r="G15577" i="1"/>
  <c r="G15339" i="1"/>
  <c r="G15338" i="1"/>
  <c r="G13776" i="1"/>
  <c r="G13775" i="1"/>
  <c r="G12450" i="1"/>
  <c r="G12449" i="1"/>
  <c r="G11777" i="1"/>
  <c r="G11776" i="1"/>
  <c r="G10377" i="1"/>
  <c r="G10376" i="1"/>
  <c r="G10375" i="1"/>
  <c r="G10373" i="1"/>
  <c r="G8979" i="1"/>
  <c r="G8978" i="1"/>
  <c r="G8977" i="1"/>
  <c r="G8975" i="1"/>
  <c r="G8724" i="1"/>
  <c r="G8723" i="1"/>
  <c r="G8378" i="1"/>
  <c r="G8371" i="1"/>
  <c r="G5503" i="1"/>
  <c r="G5502" i="1"/>
  <c r="G5317" i="1"/>
  <c r="G5316" i="1"/>
  <c r="G5315" i="1"/>
  <c r="G5314" i="1"/>
  <c r="G4576" i="1"/>
  <c r="G4575" i="1"/>
  <c r="G4361" i="1"/>
  <c r="G4360" i="1"/>
  <c r="G3930" i="1"/>
  <c r="G3929" i="1"/>
  <c r="G3397" i="1"/>
  <c r="G3396" i="1"/>
  <c r="G3221" i="1"/>
  <c r="G3220" i="1"/>
  <c r="G3099" i="1"/>
  <c r="G3098" i="1"/>
  <c r="G2090" i="1"/>
  <c r="G2089" i="1"/>
  <c r="G5442" i="1"/>
  <c r="G5441" i="1"/>
  <c r="G1450" i="1"/>
  <c r="G1449" i="1"/>
  <c r="G1367" i="1"/>
  <c r="G1366" i="1"/>
  <c r="G782" i="1"/>
  <c r="G781" i="1"/>
  <c r="G5187" i="1"/>
  <c r="G5186" i="1"/>
  <c r="G19699" i="1"/>
  <c r="G19698" i="1"/>
  <c r="G18857" i="1"/>
  <c r="G18856" i="1"/>
  <c r="G18635" i="1"/>
  <c r="G18634" i="1"/>
  <c r="G18033" i="1"/>
  <c r="G18032" i="1"/>
  <c r="G17555" i="1"/>
  <c r="G17554" i="1"/>
  <c r="G5135" i="1"/>
  <c r="G5134" i="1"/>
  <c r="G15325" i="1"/>
  <c r="G15324" i="1"/>
  <c r="G13753" i="1"/>
  <c r="G13752" i="1"/>
  <c r="G12427" i="1"/>
  <c r="G12426" i="1"/>
  <c r="G11757" i="1"/>
  <c r="G11756" i="1"/>
  <c r="G8947" i="1"/>
  <c r="G8946" i="1"/>
  <c r="G8945" i="1"/>
  <c r="G8944" i="1"/>
  <c r="G8363" i="1"/>
  <c r="G5077" i="1"/>
  <c r="G5076" i="1"/>
  <c r="G7536" i="1"/>
  <c r="G5290" i="1"/>
  <c r="G5289" i="1"/>
  <c r="G3916" i="1"/>
  <c r="G3915" i="1"/>
  <c r="G3203" i="1"/>
  <c r="G3201" i="1"/>
  <c r="G3085" i="1"/>
  <c r="G3083" i="1"/>
  <c r="G2075" i="1"/>
  <c r="G2074" i="1"/>
  <c r="G5025" i="1"/>
  <c r="G5024" i="1"/>
  <c r="G1442" i="1"/>
  <c r="G1441" i="1"/>
  <c r="G762" i="1"/>
  <c r="G761" i="1"/>
  <c r="G19736" i="1"/>
  <c r="G18901" i="1"/>
  <c r="G18679" i="1"/>
  <c r="G18075" i="1"/>
  <c r="G15923" i="1"/>
  <c r="G12470" i="1"/>
  <c r="G11795" i="1"/>
  <c r="G5755" i="1"/>
  <c r="G5340" i="1"/>
  <c r="G4378" i="1"/>
  <c r="G5685" i="1"/>
  <c r="G798" i="1"/>
  <c r="G19717" i="1"/>
  <c r="G18879" i="1"/>
  <c r="G18050" i="1"/>
  <c r="G12448" i="1"/>
  <c r="G11775" i="1"/>
  <c r="G5274" i="1"/>
  <c r="G5313" i="1"/>
  <c r="G4574" i="1"/>
  <c r="G5212" i="1"/>
  <c r="G780" i="1"/>
  <c r="G19696" i="1"/>
  <c r="G18853" i="1"/>
  <c r="G18632" i="1"/>
  <c r="G12424" i="1"/>
  <c r="G11755" i="1"/>
  <c r="G4908" i="1"/>
  <c r="G5286" i="1"/>
  <c r="G759" i="1"/>
  <c r="G5904" i="1"/>
  <c r="G5900" i="1"/>
  <c r="G19314" i="1"/>
  <c r="G18900" i="1"/>
  <c r="G18678" i="1"/>
  <c r="G17887" i="1"/>
  <c r="G17886" i="1"/>
  <c r="G5838" i="1"/>
  <c r="G15920" i="1"/>
  <c r="G15584" i="1"/>
  <c r="G15566" i="1"/>
  <c r="G15352" i="1"/>
  <c r="G13795" i="1"/>
  <c r="G12469" i="1"/>
  <c r="G11794" i="1"/>
  <c r="G10391" i="1"/>
  <c r="G10390" i="1"/>
  <c r="G9013" i="1"/>
  <c r="G5754" i="1"/>
  <c r="G5339" i="1"/>
  <c r="G5338" i="1"/>
  <c r="G4377" i="1"/>
  <c r="G4376" i="1"/>
  <c r="G2945" i="1"/>
  <c r="G5684" i="1"/>
  <c r="G1376" i="1"/>
  <c r="G795" i="1"/>
  <c r="G5425" i="1"/>
  <c r="G5424" i="1"/>
  <c r="G19109" i="1"/>
  <c r="G18877" i="1"/>
  <c r="G18656" i="1"/>
  <c r="G18049" i="1"/>
  <c r="G17873" i="1"/>
  <c r="G17872" i="1"/>
  <c r="G15576" i="1"/>
  <c r="G15337" i="1"/>
  <c r="G13774" i="1"/>
  <c r="G12447" i="1"/>
  <c r="G11774" i="1"/>
  <c r="G5273" i="1"/>
  <c r="G5312" i="1"/>
  <c r="G4359" i="1"/>
  <c r="G3097" i="1"/>
  <c r="G2941" i="1"/>
  <c r="G1365" i="1"/>
  <c r="G779" i="1"/>
  <c r="G5903" i="1"/>
  <c r="G5899" i="1"/>
  <c r="G5898" i="1"/>
  <c r="G5897" i="1"/>
  <c r="G5894" i="1"/>
  <c r="G5893" i="1"/>
  <c r="G19735" i="1"/>
  <c r="G19734" i="1"/>
  <c r="G19733" i="1"/>
  <c r="G19732" i="1"/>
  <c r="G19731" i="1"/>
  <c r="G18899" i="1"/>
  <c r="G18898" i="1"/>
  <c r="G18897" i="1"/>
  <c r="G18895" i="1"/>
  <c r="G18894" i="1"/>
  <c r="G18677" i="1"/>
  <c r="G18676" i="1"/>
  <c r="G18675" i="1"/>
  <c r="G18674" i="1"/>
  <c r="G18673" i="1"/>
  <c r="G18672" i="1"/>
  <c r="G18074" i="1"/>
  <c r="G18073" i="1"/>
  <c r="G18072" i="1"/>
  <c r="G18071" i="1"/>
  <c r="G18070" i="1"/>
  <c r="G18069" i="1"/>
  <c r="G17576" i="1"/>
  <c r="G17575" i="1"/>
  <c r="G17574" i="1"/>
  <c r="G5837" i="1"/>
  <c r="G5836" i="1"/>
  <c r="G5835" i="1"/>
  <c r="G5834" i="1"/>
  <c r="G5833" i="1"/>
  <c r="G5832" i="1"/>
  <c r="G15351" i="1"/>
  <c r="G15350" i="1"/>
  <c r="G15349" i="1"/>
  <c r="G15348" i="1"/>
  <c r="G13792" i="1"/>
  <c r="G13791" i="1"/>
  <c r="G13788" i="1"/>
  <c r="G13787" i="1"/>
  <c r="G12468" i="1"/>
  <c r="G12467" i="1"/>
  <c r="G12466" i="1"/>
  <c r="G12465" i="1"/>
  <c r="G12464" i="1"/>
  <c r="G12463" i="1"/>
  <c r="G11793" i="1"/>
  <c r="G11792" i="1"/>
  <c r="G11791" i="1"/>
  <c r="G11790" i="1"/>
  <c r="G11789" i="1"/>
  <c r="G9012" i="1"/>
  <c r="G9011" i="1"/>
  <c r="G9010" i="1"/>
  <c r="G9009" i="1"/>
  <c r="G9008" i="1"/>
  <c r="G9003" i="1"/>
  <c r="G9002" i="1"/>
  <c r="G9001" i="1"/>
  <c r="G9000" i="1"/>
  <c r="G8999" i="1"/>
  <c r="G8389" i="1"/>
  <c r="G8388" i="1"/>
  <c r="G8387" i="1"/>
  <c r="G5753" i="1"/>
  <c r="G5752" i="1"/>
  <c r="G5751" i="1"/>
  <c r="G5750" i="1"/>
  <c r="G5749" i="1"/>
  <c r="G5337" i="1"/>
  <c r="G5336" i="1"/>
  <c r="G5335" i="1"/>
  <c r="G5334" i="1"/>
  <c r="G5333" i="1"/>
  <c r="G5332" i="1"/>
  <c r="G4375" i="1"/>
  <c r="G4374" i="1"/>
  <c r="G4373" i="1"/>
  <c r="G4372" i="1"/>
  <c r="G4371" i="1"/>
  <c r="G4370" i="1"/>
  <c r="G3943" i="1"/>
  <c r="G3941" i="1"/>
  <c r="G3940" i="1"/>
  <c r="G3939" i="1"/>
  <c r="G3238" i="1"/>
  <c r="G3236" i="1"/>
  <c r="G3235" i="1"/>
  <c r="G3234" i="1"/>
  <c r="G3233" i="1"/>
  <c r="G3109" i="1"/>
  <c r="G3108" i="1"/>
  <c r="G3107" i="1"/>
  <c r="G2107" i="1"/>
  <c r="G2106" i="1"/>
  <c r="G2105" i="1"/>
  <c r="G2104" i="1"/>
  <c r="G2102" i="1"/>
  <c r="G5683" i="1"/>
  <c r="G5682" i="1"/>
  <c r="G5681" i="1"/>
  <c r="G5680" i="1"/>
  <c r="G1456" i="1"/>
  <c r="G794" i="1"/>
  <c r="G793" i="1"/>
  <c r="G792" i="1"/>
  <c r="G5423" i="1"/>
  <c r="G5422" i="1"/>
  <c r="G5421" i="1"/>
  <c r="G5418" i="1"/>
  <c r="G5417" i="1"/>
  <c r="G19716" i="1"/>
  <c r="G19715" i="1"/>
  <c r="G19714" i="1"/>
  <c r="G19713" i="1"/>
  <c r="G19712" i="1"/>
  <c r="G19711" i="1"/>
  <c r="G19312" i="1"/>
  <c r="G18876" i="1"/>
  <c r="G18875" i="1"/>
  <c r="G18874" i="1"/>
  <c r="G18873" i="1"/>
  <c r="G18872" i="1"/>
  <c r="G18655" i="1"/>
  <c r="G18654" i="1"/>
  <c r="G18653" i="1"/>
  <c r="G18652" i="1"/>
  <c r="G18651" i="1"/>
  <c r="G18650" i="1"/>
  <c r="G18048" i="1"/>
  <c r="G18047" i="1"/>
  <c r="G18046" i="1"/>
  <c r="G18045" i="1"/>
  <c r="G18044" i="1"/>
  <c r="G18043" i="1"/>
  <c r="G17565" i="1"/>
  <c r="G17564" i="1"/>
  <c r="G17563" i="1"/>
  <c r="G17562" i="1"/>
  <c r="G5356" i="1"/>
  <c r="G5355" i="1"/>
  <c r="G5354" i="1"/>
  <c r="G5353" i="1"/>
  <c r="G5352" i="1"/>
  <c r="G5351" i="1"/>
  <c r="G15336" i="1"/>
  <c r="G15335" i="1"/>
  <c r="G15334" i="1"/>
  <c r="G15333" i="1"/>
  <c r="G13773" i="1"/>
  <c r="G13772" i="1"/>
  <c r="G13771" i="1"/>
  <c r="G12446" i="1"/>
  <c r="G12445" i="1"/>
  <c r="G12444" i="1"/>
  <c r="G12443" i="1"/>
  <c r="G12442" i="1"/>
  <c r="G12441" i="1"/>
  <c r="G11773" i="1"/>
  <c r="G11772" i="1"/>
  <c r="G11771" i="1"/>
  <c r="G11768" i="1"/>
  <c r="G11767" i="1"/>
  <c r="G8974" i="1"/>
  <c r="G8973" i="1"/>
  <c r="G8972" i="1"/>
  <c r="G8971" i="1"/>
  <c r="G8970" i="1"/>
  <c r="G8968" i="1"/>
  <c r="G8967" i="1"/>
  <c r="G8966" i="1"/>
  <c r="G8965" i="1"/>
  <c r="G8964" i="1"/>
  <c r="G8370" i="1"/>
  <c r="G8369" i="1"/>
  <c r="G8368" i="1"/>
  <c r="G8367" i="1"/>
  <c r="G5272" i="1"/>
  <c r="G5271" i="1"/>
  <c r="G5270" i="1"/>
  <c r="G5269" i="1"/>
  <c r="G5311" i="1"/>
  <c r="G5310" i="1"/>
  <c r="G5309" i="1"/>
  <c r="G5308" i="1"/>
  <c r="G5307" i="1"/>
  <c r="G5306" i="1"/>
  <c r="G4358" i="1"/>
  <c r="G3928" i="1"/>
  <c r="G3927" i="1"/>
  <c r="G3926" i="1"/>
  <c r="G3925" i="1"/>
  <c r="G3219" i="1"/>
  <c r="G3218" i="1"/>
  <c r="G3216" i="1"/>
  <c r="G3215" i="1"/>
  <c r="G3214" i="1"/>
  <c r="G3096" i="1"/>
  <c r="G3095" i="1"/>
  <c r="G3094" i="1"/>
  <c r="G2088" i="1"/>
  <c r="G2087" i="1"/>
  <c r="G2086" i="1"/>
  <c r="G2085" i="1"/>
  <c r="G2084" i="1"/>
  <c r="G5211" i="1"/>
  <c r="G5210" i="1"/>
  <c r="G5209" i="1"/>
  <c r="G5208" i="1"/>
  <c r="G1448" i="1"/>
  <c r="G778" i="1"/>
  <c r="G777" i="1"/>
  <c r="G776" i="1"/>
  <c r="G5012" i="1"/>
  <c r="G19695" i="1"/>
  <c r="G19694" i="1"/>
  <c r="G19693" i="1"/>
  <c r="G19692" i="1"/>
  <c r="G18852" i="1"/>
  <c r="G18850" i="1"/>
  <c r="G18849" i="1"/>
  <c r="G18848" i="1"/>
  <c r="G18847" i="1"/>
  <c r="G18631" i="1"/>
  <c r="G18630" i="1"/>
  <c r="G18629" i="1"/>
  <c r="G18628" i="1"/>
  <c r="G18627" i="1"/>
  <c r="G18031" i="1"/>
  <c r="G18030" i="1"/>
  <c r="G18029" i="1"/>
  <c r="G18026" i="1"/>
  <c r="G17552" i="1"/>
  <c r="G17551" i="1"/>
  <c r="G17550" i="1"/>
  <c r="G4966" i="1"/>
  <c r="G4965" i="1"/>
  <c r="G4964" i="1"/>
  <c r="G4963" i="1"/>
  <c r="G4962" i="1"/>
  <c r="G4961" i="1"/>
  <c r="G15323" i="1"/>
  <c r="G15322" i="1"/>
  <c r="G15321" i="1"/>
  <c r="G15320" i="1"/>
  <c r="G13750" i="1"/>
  <c r="G13749" i="1"/>
  <c r="G13748" i="1"/>
  <c r="G13747" i="1"/>
  <c r="G13744" i="1"/>
  <c r="G12423" i="1"/>
  <c r="G12422" i="1"/>
  <c r="G12421" i="1"/>
  <c r="G12420" i="1"/>
  <c r="G12419" i="1"/>
  <c r="G12418" i="1"/>
  <c r="G11754" i="1"/>
  <c r="G11753" i="1"/>
  <c r="G11752" i="1"/>
  <c r="G11751" i="1"/>
  <c r="G8943" i="1"/>
  <c r="G8942" i="1"/>
  <c r="G8940" i="1"/>
  <c r="G8939" i="1"/>
  <c r="G8938" i="1"/>
  <c r="G8937" i="1"/>
  <c r="G8936" i="1"/>
  <c r="G8935" i="1"/>
  <c r="G4907" i="1"/>
  <c r="G4906" i="1"/>
  <c r="G4905" i="1"/>
  <c r="G4904" i="1"/>
  <c r="G5285" i="1"/>
  <c r="G5284" i="1"/>
  <c r="G5283" i="1"/>
  <c r="G5282" i="1"/>
  <c r="G5281" i="1"/>
  <c r="G5280" i="1"/>
  <c r="G3914" i="1"/>
  <c r="G3912" i="1"/>
  <c r="G3911" i="1"/>
  <c r="G3910" i="1"/>
  <c r="G3200" i="1"/>
  <c r="G3199" i="1"/>
  <c r="G3198" i="1"/>
  <c r="G3197" i="1"/>
  <c r="G3196" i="1"/>
  <c r="G3082" i="1"/>
  <c r="G3081" i="1"/>
  <c r="G3079" i="1"/>
  <c r="G3078" i="1"/>
  <c r="G3077" i="1"/>
  <c r="G2073" i="1"/>
  <c r="G2072" i="1"/>
  <c r="G2071" i="1"/>
  <c r="G2070" i="1"/>
  <c r="G4854" i="1"/>
  <c r="G4853" i="1"/>
  <c r="G4852" i="1"/>
  <c r="G4851" i="1"/>
  <c r="G758" i="1"/>
  <c r="G757" i="1"/>
  <c r="G756" i="1"/>
  <c r="G19730" i="1"/>
  <c r="G18893" i="1"/>
  <c r="G18671" i="1"/>
  <c r="G18068" i="1"/>
  <c r="G5831" i="1"/>
  <c r="G12462" i="1"/>
  <c r="G11788" i="1"/>
  <c r="G10388" i="1"/>
  <c r="G10387" i="1"/>
  <c r="G8998" i="1"/>
  <c r="G8386" i="1"/>
  <c r="G5748" i="1"/>
  <c r="G5331" i="1"/>
  <c r="G4369" i="1"/>
  <c r="G3232" i="1"/>
  <c r="G2944" i="1"/>
  <c r="G5679" i="1"/>
  <c r="G1455" i="1"/>
  <c r="G791" i="1"/>
  <c r="G5416" i="1"/>
  <c r="G19710" i="1"/>
  <c r="G18871" i="1"/>
  <c r="G18649" i="1"/>
  <c r="G18040" i="1"/>
  <c r="G5350" i="1"/>
  <c r="G15575" i="1"/>
  <c r="G15332" i="1"/>
  <c r="G13770" i="1"/>
  <c r="G12440" i="1"/>
  <c r="G11766" i="1"/>
  <c r="G10372" i="1"/>
  <c r="G10369" i="1"/>
  <c r="G8366" i="1"/>
  <c r="G5268" i="1"/>
  <c r="G7538" i="1"/>
  <c r="G5305" i="1"/>
  <c r="G4357" i="1"/>
  <c r="G3213" i="1"/>
  <c r="G2940" i="1"/>
  <c r="G5207" i="1"/>
  <c r="G1447" i="1"/>
  <c r="G775" i="1"/>
  <c r="G18846" i="1"/>
  <c r="G18626" i="1"/>
  <c r="G4960" i="1"/>
  <c r="G13743" i="1"/>
  <c r="G12417" i="1"/>
  <c r="G11750" i="1"/>
  <c r="G4903" i="1"/>
  <c r="G7535" i="1"/>
  <c r="G5279" i="1"/>
  <c r="G4353" i="1"/>
  <c r="G3194" i="1"/>
  <c r="G2936" i="1"/>
  <c r="G755" i="1"/>
  <c r="G5902" i="1"/>
  <c r="G5901" i="1"/>
  <c r="G5896" i="1"/>
  <c r="G5895" i="1"/>
  <c r="G5892" i="1"/>
  <c r="G5891" i="1"/>
  <c r="G19729" i="1"/>
  <c r="G19728" i="1"/>
  <c r="G18892" i="1"/>
  <c r="G18891" i="1"/>
  <c r="G18668" i="1"/>
  <c r="G18667" i="1"/>
  <c r="G18067" i="1"/>
  <c r="G18064" i="1"/>
  <c r="G17885" i="1"/>
  <c r="G17884" i="1"/>
  <c r="G17883" i="1"/>
  <c r="G17882" i="1"/>
  <c r="G17573" i="1"/>
  <c r="G17572" i="1"/>
  <c r="G5830" i="1"/>
  <c r="G5829" i="1"/>
  <c r="G15582" i="1"/>
  <c r="G15581" i="1"/>
  <c r="G15347" i="1"/>
  <c r="G15346" i="1"/>
  <c r="G13786" i="1"/>
  <c r="G13785" i="1"/>
  <c r="G12461" i="1"/>
  <c r="G12460" i="1"/>
  <c r="G11787" i="1"/>
  <c r="G11786" i="1"/>
  <c r="G10446" i="1"/>
  <c r="G10444" i="1"/>
  <c r="G10386" i="1"/>
  <c r="G10384" i="1"/>
  <c r="G10383" i="1"/>
  <c r="G10380" i="1"/>
  <c r="G8997" i="1"/>
  <c r="G8996" i="1"/>
  <c r="G8995" i="1"/>
  <c r="G8994" i="1"/>
  <c r="G8385" i="1"/>
  <c r="G8384" i="1"/>
  <c r="G5747" i="1"/>
  <c r="G5746" i="1"/>
  <c r="G5330" i="1"/>
  <c r="G5329" i="1"/>
  <c r="G5328" i="1"/>
  <c r="G5327" i="1"/>
  <c r="G4579" i="1"/>
  <c r="G4578" i="1"/>
  <c r="G4368" i="1"/>
  <c r="G4367" i="1"/>
  <c r="G4366" i="1"/>
  <c r="G4365" i="1"/>
  <c r="G3938" i="1"/>
  <c r="G3936" i="1"/>
  <c r="G3399" i="1"/>
  <c r="G3398" i="1"/>
  <c r="G3231" i="1"/>
  <c r="G3230" i="1"/>
  <c r="G3106" i="1"/>
  <c r="G3105" i="1"/>
  <c r="G2101" i="1"/>
  <c r="G2100" i="1"/>
  <c r="G5678" i="1"/>
  <c r="G5677" i="1"/>
  <c r="G1454" i="1"/>
  <c r="G1453" i="1"/>
  <c r="G1374" i="1"/>
  <c r="G1373" i="1"/>
  <c r="G790" i="1"/>
  <c r="G789" i="1"/>
  <c r="G5420" i="1"/>
  <c r="G5419" i="1"/>
  <c r="G5415" i="1"/>
  <c r="G5414" i="1"/>
  <c r="G19709" i="1"/>
  <c r="G19706" i="1"/>
  <c r="G19108" i="1"/>
  <c r="G19107" i="1"/>
  <c r="G18870" i="1"/>
  <c r="G18868" i="1"/>
  <c r="G18648" i="1"/>
  <c r="G18647" i="1"/>
  <c r="G18039" i="1"/>
  <c r="G18038" i="1"/>
  <c r="G17871" i="1"/>
  <c r="G17868" i="1"/>
  <c r="G17867" i="1"/>
  <c r="G17866" i="1"/>
  <c r="G17561" i="1"/>
  <c r="G17560" i="1"/>
  <c r="G5349" i="1"/>
  <c r="G5348" i="1"/>
  <c r="G16923" i="1"/>
  <c r="G16921" i="1"/>
  <c r="G16920" i="1"/>
  <c r="G16919" i="1"/>
  <c r="G15574" i="1"/>
  <c r="G15573" i="1"/>
  <c r="G15331" i="1"/>
  <c r="G15330" i="1"/>
  <c r="G13769" i="1"/>
  <c r="G13768" i="1"/>
  <c r="G12439" i="1"/>
  <c r="G12438" i="1"/>
  <c r="G11765" i="1"/>
  <c r="G11764" i="1"/>
  <c r="G10368" i="1"/>
  <c r="G10363" i="1"/>
  <c r="G10362" i="1"/>
  <c r="G10360" i="1"/>
  <c r="G8963" i="1"/>
  <c r="G8961" i="1"/>
  <c r="G8960" i="1"/>
  <c r="G8959" i="1"/>
  <c r="G8722" i="1"/>
  <c r="G8721" i="1"/>
  <c r="G8365" i="1"/>
  <c r="G8364" i="1"/>
  <c r="G5267" i="1"/>
  <c r="G5266" i="1"/>
  <c r="G5304" i="1"/>
  <c r="G5303" i="1"/>
  <c r="G5302" i="1"/>
  <c r="G5301" i="1"/>
  <c r="G4573" i="1"/>
  <c r="G4572" i="1"/>
  <c r="G4356" i="1"/>
  <c r="G4355" i="1"/>
  <c r="G3924" i="1"/>
  <c r="G3923" i="1"/>
  <c r="G3394" i="1"/>
  <c r="G3393" i="1"/>
  <c r="G3212" i="1"/>
  <c r="G3210" i="1"/>
  <c r="G3093" i="1"/>
  <c r="G3091" i="1"/>
  <c r="G2083" i="1"/>
  <c r="G2082" i="1"/>
  <c r="G5206" i="1"/>
  <c r="G5205" i="1"/>
  <c r="G1446" i="1"/>
  <c r="G1445" i="1"/>
  <c r="G1364" i="1"/>
  <c r="G1363" i="1"/>
  <c r="G774" i="1"/>
  <c r="G773" i="1"/>
  <c r="G5011" i="1"/>
  <c r="G5010" i="1"/>
  <c r="G19691" i="1"/>
  <c r="G19690" i="1"/>
  <c r="G18845" i="1"/>
  <c r="G18844" i="1"/>
  <c r="G18625" i="1"/>
  <c r="G18624" i="1"/>
  <c r="G18025" i="1"/>
  <c r="G18024" i="1"/>
  <c r="G17549" i="1"/>
  <c r="G17548" i="1"/>
  <c r="G4959" i="1"/>
  <c r="G4958" i="1"/>
  <c r="G15319" i="1"/>
  <c r="G15318" i="1"/>
  <c r="G13740" i="1"/>
  <c r="G13739" i="1"/>
  <c r="G12416" i="1"/>
  <c r="G12415" i="1"/>
  <c r="G11749" i="1"/>
  <c r="G11748" i="1"/>
  <c r="G8934" i="1"/>
  <c r="G8931" i="1"/>
  <c r="G8930" i="1"/>
  <c r="G8929" i="1"/>
  <c r="G8362" i="1"/>
  <c r="G4902" i="1"/>
  <c r="G4901" i="1"/>
  <c r="G7534" i="1"/>
  <c r="G5278" i="1"/>
  <c r="G5277" i="1"/>
  <c r="G3908" i="1"/>
  <c r="G3907" i="1"/>
  <c r="G3193" i="1"/>
  <c r="G3192" i="1"/>
  <c r="G3076" i="1"/>
  <c r="G3074" i="1"/>
  <c r="G2069" i="1"/>
  <c r="G2068" i="1"/>
  <c r="G4850" i="1"/>
  <c r="G4849" i="1"/>
  <c r="G1440" i="1"/>
  <c r="G1439" i="1"/>
  <c r="G752" i="1"/>
  <c r="G751" i="1"/>
  <c r="F6688" i="1"/>
  <c r="F4156" i="1"/>
  <c r="F14131" i="1"/>
  <c r="F10699" i="1"/>
  <c r="F9601" i="1"/>
  <c r="F8056" i="1"/>
  <c r="F6694" i="1"/>
  <c r="F4162" i="1"/>
  <c r="F1570" i="1"/>
  <c r="F14128" i="1"/>
  <c r="F10696" i="1"/>
  <c r="F9598" i="1"/>
  <c r="F8053" i="1"/>
  <c r="F6691" i="1"/>
  <c r="F4159" i="1"/>
  <c r="F1567" i="1"/>
  <c r="F14125" i="1"/>
  <c r="F10690" i="1"/>
  <c r="F9595" i="1"/>
  <c r="F8050" i="1"/>
  <c r="F6687" i="1"/>
  <c r="F4155" i="1"/>
  <c r="F1564" i="1"/>
  <c r="F14130" i="1"/>
  <c r="F10698" i="1"/>
  <c r="F9600" i="1"/>
  <c r="F8055" i="1"/>
  <c r="F6693" i="1"/>
  <c r="F4161" i="1"/>
  <c r="F1569" i="1"/>
  <c r="F14127" i="1"/>
  <c r="F10695" i="1"/>
  <c r="F9597" i="1"/>
  <c r="F8052" i="1"/>
  <c r="F6690" i="1"/>
  <c r="F4158" i="1"/>
  <c r="F1566" i="1"/>
  <c r="F10689" i="1"/>
  <c r="F8049" i="1"/>
  <c r="F6676" i="1"/>
  <c r="F4154" i="1"/>
  <c r="F1563" i="1"/>
  <c r="F14129" i="1"/>
  <c r="F10697" i="1"/>
  <c r="F9599" i="1"/>
  <c r="F8054" i="1"/>
  <c r="F6692" i="1"/>
  <c r="F4160" i="1"/>
  <c r="F1568" i="1"/>
  <c r="F14126" i="1"/>
  <c r="F10692" i="1"/>
  <c r="F9596" i="1"/>
  <c r="F8051" i="1"/>
  <c r="F6689" i="1"/>
  <c r="F4157" i="1"/>
  <c r="F1565" i="1"/>
  <c r="F19253" i="1"/>
  <c r="F14124" i="1"/>
  <c r="F10688" i="1"/>
  <c r="F9594" i="1"/>
  <c r="F8048" i="1"/>
  <c r="F6675" i="1"/>
  <c r="F4153" i="1"/>
  <c r="F1562" i="1"/>
  <c r="F1461" i="1"/>
  <c r="G1461" i="1" s="1"/>
  <c r="F19604" i="1"/>
  <c r="G19604" i="1" s="1"/>
  <c r="F17936" i="1"/>
  <c r="G17936" i="1" s="1"/>
  <c r="F17363" i="1"/>
  <c r="G17363" i="1" s="1"/>
  <c r="F16523" i="1"/>
  <c r="G16523" i="1" s="1"/>
  <c r="F17270" i="1"/>
  <c r="G17270" i="1" s="1"/>
  <c r="F17134" i="1"/>
  <c r="G17134" i="1" s="1"/>
  <c r="F1444" i="1"/>
  <c r="G1444" i="1" s="1"/>
  <c r="F16999" i="1"/>
  <c r="G16999" i="1" s="1"/>
  <c r="F16459" i="1"/>
  <c r="G16459" i="1" s="1"/>
  <c r="F15942" i="1"/>
  <c r="G15942" i="1" s="1"/>
  <c r="F15851" i="1"/>
  <c r="G15851" i="1" s="1"/>
  <c r="F15805" i="1"/>
  <c r="G15805" i="1" s="1"/>
  <c r="F15670" i="1"/>
  <c r="G15670" i="1" s="1"/>
  <c r="F15182" i="1"/>
  <c r="G15182" i="1" s="1"/>
  <c r="F14919" i="1"/>
  <c r="G14919" i="1" s="1"/>
  <c r="F14422" i="1"/>
  <c r="G14422" i="1" s="1"/>
  <c r="F14329" i="1"/>
  <c r="G14329" i="1" s="1"/>
  <c r="G14276" i="1"/>
  <c r="F1417" i="1"/>
  <c r="G1417" i="1" s="1"/>
  <c r="F1414" i="1"/>
  <c r="G1414" i="1" s="1"/>
  <c r="F13547" i="1"/>
  <c r="G13547" i="1" s="1"/>
  <c r="F12294" i="1"/>
  <c r="G12294" i="1" s="1"/>
  <c r="F12180" i="1"/>
  <c r="G12180" i="1" s="1"/>
  <c r="F9906" i="1"/>
  <c r="G9906" i="1" s="1"/>
  <c r="F9857" i="1"/>
  <c r="G9857" i="1" s="1"/>
  <c r="F9436" i="1"/>
  <c r="G9436" i="1" s="1"/>
  <c r="F1399" i="1"/>
  <c r="G1399" i="1" s="1"/>
  <c r="F8840" i="1"/>
  <c r="G8840" i="1" s="1"/>
  <c r="F7728" i="1"/>
  <c r="G7728" i="1" s="1"/>
  <c r="F7468" i="1"/>
  <c r="G7468" i="1" s="1"/>
  <c r="F7406" i="1"/>
  <c r="G7406" i="1" s="1"/>
  <c r="F6585" i="1"/>
  <c r="G6585" i="1" s="1"/>
  <c r="F6485" i="1"/>
  <c r="G6485" i="1" s="1"/>
  <c r="F4610" i="1"/>
  <c r="G4610" i="1" s="1"/>
  <c r="F4313" i="1"/>
  <c r="G4313" i="1" s="1"/>
  <c r="F2015" i="1"/>
  <c r="G2015" i="1" s="1"/>
  <c r="F1372" i="1"/>
  <c r="G1372" i="1" s="1"/>
  <c r="F1279" i="1"/>
  <c r="G1279" i="1" s="1"/>
  <c r="F19600" i="1"/>
  <c r="G19600" i="1" s="1"/>
  <c r="F17930" i="1"/>
  <c r="G17930" i="1" s="1"/>
  <c r="F17359" i="1"/>
  <c r="G17359" i="1" s="1"/>
  <c r="F16519" i="1"/>
  <c r="G16519" i="1" s="1"/>
  <c r="F17266" i="1"/>
  <c r="G17266" i="1" s="1"/>
  <c r="F17130" i="1"/>
  <c r="G17130" i="1" s="1"/>
  <c r="F1262" i="1"/>
  <c r="G1262" i="1" s="1"/>
  <c r="F16995" i="1"/>
  <c r="G16995" i="1" s="1"/>
  <c r="F16455" i="1"/>
  <c r="G16455" i="1" s="1"/>
  <c r="F15938" i="1"/>
  <c r="G15938" i="1" s="1"/>
  <c r="F15845" i="1"/>
  <c r="G15845" i="1" s="1"/>
  <c r="F15801" i="1"/>
  <c r="G15801" i="1" s="1"/>
  <c r="F15666" i="1"/>
  <c r="G15666" i="1" s="1"/>
  <c r="F15178" i="1"/>
  <c r="G15178" i="1" s="1"/>
  <c r="F14915" i="1"/>
  <c r="G14915" i="1" s="1"/>
  <c r="F14418" i="1"/>
  <c r="G14418" i="1" s="1"/>
  <c r="G14272" i="1"/>
  <c r="F1236" i="1"/>
  <c r="G1236" i="1" s="1"/>
  <c r="F1233" i="1"/>
  <c r="G1233" i="1" s="1"/>
  <c r="F13541" i="1"/>
  <c r="G13541" i="1" s="1"/>
  <c r="F12290" i="1"/>
  <c r="G12290" i="1" s="1"/>
  <c r="F12176" i="1"/>
  <c r="G12176" i="1" s="1"/>
  <c r="F9902" i="1"/>
  <c r="G9902" i="1" s="1"/>
  <c r="F9853" i="1"/>
  <c r="G9853" i="1" s="1"/>
  <c r="F9432" i="1"/>
  <c r="G9432" i="1" s="1"/>
  <c r="F1218" i="1"/>
  <c r="G1218" i="1" s="1"/>
  <c r="F8836" i="1"/>
  <c r="G8836" i="1" s="1"/>
  <c r="F1214" i="1"/>
  <c r="G1214" i="1" s="1"/>
  <c r="F7711" i="1"/>
  <c r="G7711" i="1" s="1"/>
  <c r="F7464" i="1"/>
  <c r="G7464" i="1" s="1"/>
  <c r="F7402" i="1"/>
  <c r="G7402" i="1" s="1"/>
  <c r="F6581" i="1"/>
  <c r="G6581" i="1" s="1"/>
  <c r="F6481" i="1"/>
  <c r="G6481" i="1" s="1"/>
  <c r="F4606" i="1"/>
  <c r="G4606" i="1" s="1"/>
  <c r="F4309" i="1"/>
  <c r="G4309" i="1" s="1"/>
  <c r="F1971" i="1"/>
  <c r="G1971" i="1" s="1"/>
  <c r="F1189" i="1"/>
  <c r="G1189" i="1" s="1"/>
  <c r="G1096" i="1"/>
  <c r="G1095" i="1"/>
  <c r="G19596" i="1"/>
  <c r="G17926" i="1"/>
  <c r="G17355" i="1"/>
  <c r="G16515" i="1"/>
  <c r="G17262" i="1"/>
  <c r="G17126" i="1"/>
  <c r="G1077" i="1"/>
  <c r="G16990" i="1"/>
  <c r="G16451" i="1"/>
  <c r="G15934" i="1"/>
  <c r="G15841" i="1"/>
  <c r="G15797" i="1"/>
  <c r="G15662" i="1"/>
  <c r="G15174" i="1"/>
  <c r="G14905" i="1"/>
  <c r="G14414" i="1"/>
  <c r="G14256" i="1"/>
  <c r="G1051" i="1"/>
  <c r="G1048" i="1"/>
  <c r="G13537" i="1"/>
  <c r="G12286" i="1"/>
  <c r="G12172" i="1"/>
  <c r="G9898" i="1"/>
  <c r="G9849" i="1"/>
  <c r="G9428" i="1"/>
  <c r="G1034" i="1"/>
  <c r="G8829" i="1"/>
  <c r="G1030" i="1"/>
  <c r="G7707" i="1"/>
  <c r="G7460" i="1"/>
  <c r="G7392" i="1"/>
  <c r="G6577" i="1"/>
  <c r="G6477" i="1"/>
  <c r="G5148" i="1"/>
  <c r="G4602" i="1"/>
  <c r="G4300" i="1"/>
  <c r="G1967" i="1"/>
  <c r="G1005" i="1"/>
  <c r="F1460" i="1"/>
  <c r="G1460" i="1" s="1"/>
  <c r="F19603" i="1"/>
  <c r="G19603" i="1" s="1"/>
  <c r="F19226" i="1"/>
  <c r="G19226" i="1" s="1"/>
  <c r="F17935" i="1"/>
  <c r="G17935" i="1" s="1"/>
  <c r="F17486" i="1"/>
  <c r="G17486" i="1" s="1"/>
  <c r="F17362" i="1"/>
  <c r="G17362" i="1" s="1"/>
  <c r="F16522" i="1"/>
  <c r="G16522" i="1" s="1"/>
  <c r="F17269" i="1"/>
  <c r="G17269" i="1" s="1"/>
  <c r="F17180" i="1"/>
  <c r="G17180" i="1" s="1"/>
  <c r="F17133" i="1"/>
  <c r="G17133" i="1" s="1"/>
  <c r="F1443" i="1"/>
  <c r="G1443" i="1" s="1"/>
  <c r="F16998" i="1"/>
  <c r="G16998" i="1" s="1"/>
  <c r="F16458" i="1"/>
  <c r="G16458" i="1" s="1"/>
  <c r="F15941" i="1"/>
  <c r="G15941" i="1" s="1"/>
  <c r="F15903" i="1"/>
  <c r="G15903" i="1" s="1"/>
  <c r="F15848" i="1"/>
  <c r="G15848" i="1" s="1"/>
  <c r="F15804" i="1"/>
  <c r="G15804" i="1" s="1"/>
  <c r="F15716" i="1"/>
  <c r="G15716" i="1" s="1"/>
  <c r="F15669" i="1"/>
  <c r="G15669" i="1" s="1"/>
  <c r="F15181" i="1"/>
  <c r="G15181" i="1" s="1"/>
  <c r="F14918" i="1"/>
  <c r="G14918" i="1" s="1"/>
  <c r="F14506" i="1"/>
  <c r="G14506" i="1" s="1"/>
  <c r="F14421" i="1"/>
  <c r="G14421" i="1" s="1"/>
  <c r="F14328" i="1"/>
  <c r="G14328" i="1" s="1"/>
  <c r="F14275" i="1"/>
  <c r="G14275" i="1" s="1"/>
  <c r="F1416" i="1"/>
  <c r="G1416" i="1" s="1"/>
  <c r="F13632" i="1"/>
  <c r="G13632" i="1" s="1"/>
  <c r="F1413" i="1"/>
  <c r="G1413" i="1" s="1"/>
  <c r="F13546" i="1"/>
  <c r="G13546" i="1" s="1"/>
  <c r="F12293" i="1"/>
  <c r="G12293" i="1" s="1"/>
  <c r="F12220" i="1"/>
  <c r="G12220" i="1" s="1"/>
  <c r="F12179" i="1"/>
  <c r="G12179" i="1" s="1"/>
  <c r="F9943" i="1"/>
  <c r="G9943" i="1" s="1"/>
  <c r="F9856" i="1"/>
  <c r="G9856" i="1" s="1"/>
  <c r="F9435" i="1"/>
  <c r="G9435" i="1" s="1"/>
  <c r="F1398" i="1"/>
  <c r="G1398" i="1" s="1"/>
  <c r="F8839" i="1"/>
  <c r="G8839" i="1" s="1"/>
  <c r="F1395" i="1"/>
  <c r="G1395" i="1" s="1"/>
  <c r="F7727" i="1"/>
  <c r="G7727" i="1" s="1"/>
  <c r="F7467" i="1"/>
  <c r="G7467" i="1" s="1"/>
  <c r="F7405" i="1"/>
  <c r="G7405" i="1" s="1"/>
  <c r="F6584" i="1"/>
  <c r="G6584" i="1" s="1"/>
  <c r="F6484" i="1"/>
  <c r="G6484" i="1" s="1"/>
  <c r="G6260" i="1"/>
  <c r="F5152" i="1"/>
  <c r="G5152" i="1" s="1"/>
  <c r="F4780" i="1"/>
  <c r="G4780" i="1" s="1"/>
  <c r="F4672" i="1"/>
  <c r="G4672" i="1" s="1"/>
  <c r="F4609" i="1"/>
  <c r="G4609" i="1" s="1"/>
  <c r="F4312" i="1"/>
  <c r="G4312" i="1" s="1"/>
  <c r="F3828" i="1"/>
  <c r="G3828" i="1" s="1"/>
  <c r="F1375" i="1"/>
  <c r="G1375" i="1" s="1"/>
  <c r="F1973" i="1"/>
  <c r="G1973" i="1" s="1"/>
  <c r="F1371" i="1"/>
  <c r="G1371" i="1" s="1"/>
  <c r="F1278" i="1"/>
  <c r="G1278" i="1" s="1"/>
  <c r="F19599" i="1"/>
  <c r="G19599" i="1" s="1"/>
  <c r="F19224" i="1"/>
  <c r="G19224" i="1" s="1"/>
  <c r="F17929" i="1"/>
  <c r="G17929" i="1" s="1"/>
  <c r="F17484" i="1"/>
  <c r="G17484" i="1" s="1"/>
  <c r="F17358" i="1"/>
  <c r="G17358" i="1" s="1"/>
  <c r="F16518" i="1"/>
  <c r="G16518" i="1" s="1"/>
  <c r="F17265" i="1"/>
  <c r="G17265" i="1" s="1"/>
  <c r="F17178" i="1"/>
  <c r="G17178" i="1" s="1"/>
  <c r="F17129" i="1"/>
  <c r="G17129" i="1" s="1"/>
  <c r="F1261" i="1"/>
  <c r="G1261" i="1" s="1"/>
  <c r="F16994" i="1"/>
  <c r="G16994" i="1" s="1"/>
  <c r="F16454" i="1"/>
  <c r="G16454" i="1" s="1"/>
  <c r="F15937" i="1"/>
  <c r="G15937" i="1" s="1"/>
  <c r="F15901" i="1"/>
  <c r="G15901" i="1" s="1"/>
  <c r="F15844" i="1"/>
  <c r="G15844" i="1" s="1"/>
  <c r="F15800" i="1"/>
  <c r="G15800" i="1" s="1"/>
  <c r="F15713" i="1"/>
  <c r="G15713" i="1" s="1"/>
  <c r="F15665" i="1"/>
  <c r="G15665" i="1" s="1"/>
  <c r="F15177" i="1"/>
  <c r="G15177" i="1" s="1"/>
  <c r="F14914" i="1"/>
  <c r="G14914" i="1" s="1"/>
  <c r="F14504" i="1"/>
  <c r="G14504" i="1" s="1"/>
  <c r="F14417" i="1"/>
  <c r="G14417" i="1" s="1"/>
  <c r="F14325" i="1"/>
  <c r="G14325" i="1" s="1"/>
  <c r="F14259" i="1"/>
  <c r="G14259" i="1" s="1"/>
  <c r="F1235" i="1"/>
  <c r="G1235" i="1" s="1"/>
  <c r="F13630" i="1"/>
  <c r="G13630" i="1" s="1"/>
  <c r="F1232" i="1"/>
  <c r="G1232" i="1" s="1"/>
  <c r="F13540" i="1"/>
  <c r="G13540" i="1" s="1"/>
  <c r="F12289" i="1"/>
  <c r="G12289" i="1" s="1"/>
  <c r="G12218" i="1"/>
  <c r="F12175" i="1"/>
  <c r="G12175" i="1" s="1"/>
  <c r="F9941" i="1"/>
  <c r="G9941" i="1" s="1"/>
  <c r="F9852" i="1"/>
  <c r="G9852" i="1" s="1"/>
  <c r="F9431" i="1"/>
  <c r="G9431" i="1" s="1"/>
  <c r="F1217" i="1"/>
  <c r="G1217" i="1" s="1"/>
  <c r="F8832" i="1"/>
  <c r="G8832" i="1" s="1"/>
  <c r="F1213" i="1"/>
  <c r="G1213" i="1" s="1"/>
  <c r="F7710" i="1"/>
  <c r="G7710" i="1" s="1"/>
  <c r="F7590" i="1"/>
  <c r="G7590" i="1" s="1"/>
  <c r="F7463" i="1"/>
  <c r="G7463" i="1" s="1"/>
  <c r="F7395" i="1"/>
  <c r="G7395" i="1" s="1"/>
  <c r="F6580" i="1"/>
  <c r="G6580" i="1" s="1"/>
  <c r="F6480" i="1"/>
  <c r="G6480" i="1" s="1"/>
  <c r="G6258" i="1"/>
  <c r="F5150" i="1"/>
  <c r="G5150" i="1" s="1"/>
  <c r="F4778" i="1"/>
  <c r="G4778" i="1" s="1"/>
  <c r="F4670" i="1"/>
  <c r="G4670" i="1" s="1"/>
  <c r="F4605" i="1"/>
  <c r="G4605" i="1" s="1"/>
  <c r="F4303" i="1"/>
  <c r="G4303" i="1" s="1"/>
  <c r="F3826" i="1"/>
  <c r="G3826" i="1" s="1"/>
  <c r="F1192" i="1"/>
  <c r="G1192" i="1" s="1"/>
  <c r="F1970" i="1"/>
  <c r="G1970" i="1" s="1"/>
  <c r="F1188" i="1"/>
  <c r="G1188" i="1" s="1"/>
  <c r="G1094" i="1"/>
  <c r="G1093" i="1"/>
  <c r="G19595" i="1"/>
  <c r="G19222" i="1"/>
  <c r="G17925" i="1"/>
  <c r="G17482" i="1"/>
  <c r="G17354" i="1"/>
  <c r="G16514" i="1"/>
  <c r="G17261" i="1"/>
  <c r="G17176" i="1"/>
  <c r="G17125" i="1"/>
  <c r="G1076" i="1"/>
  <c r="G16989" i="1"/>
  <c r="G16450" i="1"/>
  <c r="G15933" i="1"/>
  <c r="G15899" i="1"/>
  <c r="G15840" i="1"/>
  <c r="G15796" i="1"/>
  <c r="G15711" i="1"/>
  <c r="G15661" i="1"/>
  <c r="G15173" i="1"/>
  <c r="G14904" i="1"/>
  <c r="G14502" i="1"/>
  <c r="G14413" i="1"/>
  <c r="G14319" i="1"/>
  <c r="G14255" i="1"/>
  <c r="G1050" i="1"/>
  <c r="G13628" i="1"/>
  <c r="G1047" i="1"/>
  <c r="G13536" i="1"/>
  <c r="G12285" i="1"/>
  <c r="G12171" i="1"/>
  <c r="G9939" i="1"/>
  <c r="G9848" i="1"/>
  <c r="G9427" i="1"/>
  <c r="G1033" i="1"/>
  <c r="G8828" i="1"/>
  <c r="G1029" i="1"/>
  <c r="G7706" i="1"/>
  <c r="G7589" i="1"/>
  <c r="G7459" i="1"/>
  <c r="G7391" i="1"/>
  <c r="G6576" i="1"/>
  <c r="G6476" i="1"/>
  <c r="G5147" i="1"/>
  <c r="G4776" i="1"/>
  <c r="G4668" i="1"/>
  <c r="G4601" i="1"/>
  <c r="G4299" i="1"/>
  <c r="G3822" i="1"/>
  <c r="G1008" i="1"/>
  <c r="G1966" i="1"/>
  <c r="G1004" i="1"/>
  <c r="G1370" i="1"/>
  <c r="G19602" i="1"/>
  <c r="G17934" i="1"/>
  <c r="G17361" i="1"/>
  <c r="G16521" i="1"/>
  <c r="G17268" i="1"/>
  <c r="G17132" i="1"/>
  <c r="G1353" i="1"/>
  <c r="G16997" i="1"/>
  <c r="G16457" i="1"/>
  <c r="G15940" i="1"/>
  <c r="G15847" i="1"/>
  <c r="G15803" i="1"/>
  <c r="G15668" i="1"/>
  <c r="G15180" i="1"/>
  <c r="G14917" i="1"/>
  <c r="G14420" i="1"/>
  <c r="G14327" i="1"/>
  <c r="G14274" i="1"/>
  <c r="G1326" i="1"/>
  <c r="G1323" i="1"/>
  <c r="G13545" i="1"/>
  <c r="G12292" i="1"/>
  <c r="G12178" i="1"/>
  <c r="G9903" i="1"/>
  <c r="G9855" i="1"/>
  <c r="G9434" i="1"/>
  <c r="G1308" i="1"/>
  <c r="G8838" i="1"/>
  <c r="G7726" i="1"/>
  <c r="G7466" i="1"/>
  <c r="G7404" i="1"/>
  <c r="G6583" i="1"/>
  <c r="G6483" i="1"/>
  <c r="G4608" i="1"/>
  <c r="G4311" i="1"/>
  <c r="G2014" i="1"/>
  <c r="G1281" i="1"/>
  <c r="G1187" i="1"/>
  <c r="G19598" i="1"/>
  <c r="G17928" i="1"/>
  <c r="G17357" i="1"/>
  <c r="G16517" i="1"/>
  <c r="G17264" i="1"/>
  <c r="G17128" i="1"/>
  <c r="G1170" i="1"/>
  <c r="G16993" i="1"/>
  <c r="G16453" i="1"/>
  <c r="G15936" i="1"/>
  <c r="G15843" i="1"/>
  <c r="G15799" i="1"/>
  <c r="G15664" i="1"/>
  <c r="G15176" i="1"/>
  <c r="G14913" i="1"/>
  <c r="G14416" i="1"/>
  <c r="G14258" i="1"/>
  <c r="G1144" i="1"/>
  <c r="G1141" i="1"/>
  <c r="G13539" i="1"/>
  <c r="G12288" i="1"/>
  <c r="G12174" i="1"/>
  <c r="G9899" i="1"/>
  <c r="G9851" i="1"/>
  <c r="G9430" i="1"/>
  <c r="G1126" i="1"/>
  <c r="G8831" i="1"/>
  <c r="G1122" i="1"/>
  <c r="G7709" i="1"/>
  <c r="G7462" i="1"/>
  <c r="G7394" i="1"/>
  <c r="G6579" i="1"/>
  <c r="G6479" i="1"/>
  <c r="G4604" i="1"/>
  <c r="G4302" i="1"/>
  <c r="G1969" i="1"/>
  <c r="G1098" i="1"/>
  <c r="G1003" i="1"/>
  <c r="G1002" i="1"/>
  <c r="G19594" i="1"/>
  <c r="G17922" i="1"/>
  <c r="G17353" i="1"/>
  <c r="G16513" i="1"/>
  <c r="G17260" i="1"/>
  <c r="G17124" i="1"/>
  <c r="G984" i="1"/>
  <c r="G16988" i="1"/>
  <c r="G16449" i="1"/>
  <c r="G15932" i="1"/>
  <c r="G15839" i="1"/>
  <c r="G15795" i="1"/>
  <c r="G15660" i="1"/>
  <c r="G15172" i="1"/>
  <c r="G14903" i="1"/>
  <c r="G14412" i="1"/>
  <c r="G14254" i="1"/>
  <c r="G958" i="1"/>
  <c r="G955" i="1"/>
  <c r="G13535" i="1"/>
  <c r="G12284" i="1"/>
  <c r="G12170" i="1"/>
  <c r="G9897" i="1"/>
  <c r="G9847" i="1"/>
  <c r="G9426" i="1"/>
  <c r="G941" i="1"/>
  <c r="G8827" i="1"/>
  <c r="G937" i="1"/>
  <c r="G7705" i="1"/>
  <c r="G7458" i="1"/>
  <c r="G7390" i="1"/>
  <c r="G6575" i="1"/>
  <c r="G6475" i="1"/>
  <c r="G5146" i="1"/>
  <c r="G4600" i="1"/>
  <c r="G4298" i="1"/>
  <c r="G1965" i="1"/>
  <c r="G912" i="1"/>
  <c r="G1369" i="1"/>
  <c r="G19601" i="1"/>
  <c r="G19225" i="1"/>
  <c r="G17931" i="1"/>
  <c r="G17485" i="1"/>
  <c r="G17360" i="1"/>
  <c r="G16520" i="1"/>
  <c r="G17267" i="1"/>
  <c r="G17179" i="1"/>
  <c r="G17131" i="1"/>
  <c r="G1352" i="1"/>
  <c r="G16996" i="1"/>
  <c r="G16456" i="1"/>
  <c r="G15939" i="1"/>
  <c r="G15902" i="1"/>
  <c r="G15846" i="1"/>
  <c r="G15802" i="1"/>
  <c r="G15715" i="1"/>
  <c r="G15667" i="1"/>
  <c r="G15179" i="1"/>
  <c r="G14916" i="1"/>
  <c r="G14505" i="1"/>
  <c r="G14419" i="1"/>
  <c r="G14326" i="1"/>
  <c r="G14273" i="1"/>
  <c r="G1325" i="1"/>
  <c r="G13631" i="1"/>
  <c r="G1322" i="1"/>
  <c r="G13544" i="1"/>
  <c r="G12291" i="1"/>
  <c r="G12219" i="1"/>
  <c r="G12177" i="1"/>
  <c r="G9942" i="1"/>
  <c r="G9854" i="1"/>
  <c r="G9433" i="1"/>
  <c r="G1307" i="1"/>
  <c r="G8837" i="1"/>
  <c r="G1304" i="1"/>
  <c r="G7725" i="1"/>
  <c r="G7465" i="1"/>
  <c r="G7403" i="1"/>
  <c r="G6582" i="1"/>
  <c r="G6482" i="1"/>
  <c r="G6259" i="1"/>
  <c r="G5151" i="1"/>
  <c r="G4779" i="1"/>
  <c r="G4671" i="1"/>
  <c r="G4607" i="1"/>
  <c r="G4310" i="1"/>
  <c r="G3827" i="1"/>
  <c r="G1284" i="1"/>
  <c r="G1972" i="1"/>
  <c r="G1280" i="1"/>
  <c r="G1186" i="1"/>
  <c r="G19597" i="1"/>
  <c r="G19223" i="1"/>
  <c r="G17927" i="1"/>
  <c r="G17483" i="1"/>
  <c r="G17356" i="1"/>
  <c r="G16516" i="1"/>
  <c r="G17263" i="1"/>
  <c r="G17177" i="1"/>
  <c r="G17127" i="1"/>
  <c r="G1169" i="1"/>
  <c r="G16991" i="1"/>
  <c r="G16452" i="1"/>
  <c r="G15935" i="1"/>
  <c r="G15900" i="1"/>
  <c r="G15842" i="1"/>
  <c r="G15798" i="1"/>
  <c r="G15712" i="1"/>
  <c r="G15663" i="1"/>
  <c r="G15175" i="1"/>
  <c r="G14912" i="1"/>
  <c r="G14503" i="1"/>
  <c r="G14415" i="1"/>
  <c r="G14324" i="1"/>
  <c r="G14257" i="1"/>
  <c r="G1143" i="1"/>
  <c r="G13629" i="1"/>
  <c r="G1140" i="1"/>
  <c r="G13538" i="1"/>
  <c r="G12287" i="1"/>
  <c r="G12217" i="1"/>
  <c r="G12173" i="1"/>
  <c r="G9940" i="1"/>
  <c r="G9850" i="1"/>
  <c r="G9429" i="1"/>
  <c r="G1125" i="1"/>
  <c r="G8830" i="1"/>
  <c r="G1121" i="1"/>
  <c r="G7708" i="1"/>
  <c r="G7461" i="1"/>
  <c r="G7393" i="1"/>
  <c r="G6578" i="1"/>
  <c r="G6478" i="1"/>
  <c r="G6257" i="1"/>
  <c r="G5149" i="1"/>
  <c r="G4777" i="1"/>
  <c r="G4669" i="1"/>
  <c r="G4603" i="1"/>
  <c r="G4301" i="1"/>
  <c r="G3823" i="1"/>
  <c r="G1101" i="1"/>
  <c r="G1968" i="1"/>
  <c r="G1097" i="1"/>
  <c r="G1001" i="1"/>
  <c r="G1000" i="1"/>
  <c r="G19593" i="1"/>
  <c r="G19221" i="1"/>
  <c r="G17921" i="1"/>
  <c r="G17481" i="1"/>
  <c r="G17352" i="1"/>
  <c r="G16512" i="1"/>
  <c r="G17259" i="1"/>
  <c r="G17175" i="1"/>
  <c r="G17123" i="1"/>
  <c r="G983" i="1"/>
  <c r="G16987" i="1"/>
  <c r="G16448" i="1"/>
  <c r="G15931" i="1"/>
  <c r="G15898" i="1"/>
  <c r="G15838" i="1"/>
  <c r="G15792" i="1"/>
  <c r="G15710" i="1"/>
  <c r="G15659" i="1"/>
  <c r="G15171" i="1"/>
  <c r="G14902" i="1"/>
  <c r="G14501" i="1"/>
  <c r="G14411" i="1"/>
  <c r="G14318" i="1"/>
  <c r="G14253" i="1"/>
  <c r="G957" i="1"/>
  <c r="G13627" i="1"/>
  <c r="G954" i="1"/>
  <c r="G13534" i="1"/>
  <c r="G12283" i="1"/>
  <c r="G12169" i="1"/>
  <c r="G9938" i="1"/>
  <c r="G9846" i="1"/>
  <c r="G9425" i="1"/>
  <c r="G940" i="1"/>
  <c r="G8826" i="1"/>
  <c r="G936" i="1"/>
  <c r="G7704" i="1"/>
  <c r="G7588" i="1"/>
  <c r="G7457" i="1"/>
  <c r="G7389" i="1"/>
  <c r="G6574" i="1"/>
  <c r="G6474" i="1"/>
  <c r="G5145" i="1"/>
  <c r="G4775" i="1"/>
  <c r="G4667" i="1"/>
  <c r="G4599" i="1"/>
  <c r="G4297" i="1"/>
  <c r="G3821" i="1"/>
  <c r="G915" i="1"/>
  <c r="G1964" i="1"/>
  <c r="G911" i="1"/>
  <c r="G16965" i="1"/>
  <c r="G2510" i="1"/>
  <c r="G10958" i="1"/>
  <c r="G11521" i="1"/>
  <c r="G10961" i="1"/>
  <c r="G2509" i="1"/>
  <c r="G12801" i="1"/>
  <c r="G10957" i="1"/>
  <c r="G16964" i="1"/>
  <c r="G10953" i="1"/>
  <c r="G2508" i="1"/>
  <c r="G10949" i="1"/>
  <c r="G12800" i="1"/>
  <c r="G2507" i="1"/>
  <c r="G10952" i="1"/>
  <c r="G11520" i="1"/>
  <c r="G10948" i="1"/>
  <c r="G18404" i="1"/>
  <c r="G17076" i="1"/>
  <c r="G17044" i="1"/>
  <c r="G15446" i="1"/>
  <c r="G13285" i="1"/>
  <c r="G9208" i="1"/>
  <c r="G18751" i="1"/>
  <c r="G4079" i="1"/>
  <c r="G18403" i="1"/>
  <c r="G18743" i="1"/>
  <c r="G9207" i="1"/>
  <c r="G13284" i="1"/>
  <c r="G15445" i="1"/>
  <c r="G17043" i="1"/>
  <c r="G17075" i="1"/>
  <c r="G4078" i="1"/>
  <c r="G16381" i="1"/>
  <c r="G17860" i="1"/>
  <c r="G12106" i="1"/>
  <c r="G11249" i="1"/>
  <c r="G12102" i="1"/>
  <c r="G13166" i="1"/>
  <c r="G17850" i="1"/>
  <c r="G16375" i="1"/>
  <c r="G11247" i="1"/>
  <c r="G16376" i="1"/>
  <c r="G17859" i="1"/>
  <c r="G13172" i="1"/>
  <c r="G12105" i="1"/>
  <c r="G11248" i="1"/>
  <c r="G5798" i="1"/>
  <c r="G16374" i="1"/>
  <c r="G17849" i="1"/>
  <c r="G11246" i="1"/>
  <c r="G5797" i="1"/>
  <c r="G12101" i="1"/>
  <c r="G13165" i="1"/>
  <c r="G12006" i="1"/>
  <c r="G12749" i="1"/>
  <c r="G10278" i="1"/>
  <c r="G10284" i="1"/>
  <c r="G9173" i="1"/>
  <c r="G10280" i="1"/>
  <c r="G10296" i="1"/>
  <c r="G18194" i="1"/>
  <c r="G10269" i="1"/>
  <c r="G10253" i="1"/>
  <c r="G9171" i="1"/>
  <c r="G10257" i="1"/>
  <c r="G10251" i="1"/>
  <c r="G12747" i="1"/>
  <c r="G12004" i="1"/>
  <c r="G17409" i="1"/>
  <c r="G1239" i="1"/>
  <c r="G18192" i="1"/>
  <c r="G18193" i="1"/>
  <c r="G10283" i="1"/>
  <c r="G5596" i="1"/>
  <c r="G10277" i="1"/>
  <c r="G10295" i="1"/>
  <c r="G12748" i="1"/>
  <c r="G10301" i="1"/>
  <c r="G10288" i="1"/>
  <c r="G10297" i="1"/>
  <c r="G9172" i="1"/>
  <c r="G10279" i="1"/>
  <c r="G7331" i="1"/>
  <c r="G1240" i="1"/>
  <c r="G6038" i="1"/>
  <c r="G17410" i="1"/>
  <c r="G4040" i="1"/>
  <c r="G3709" i="1"/>
  <c r="G12005" i="1"/>
  <c r="G10256" i="1"/>
  <c r="G5595" i="1"/>
  <c r="G10250" i="1"/>
  <c r="G10268" i="1"/>
  <c r="G12745" i="1"/>
  <c r="G10275" i="1"/>
  <c r="G10261" i="1"/>
  <c r="G10270" i="1"/>
  <c r="G9170" i="1"/>
  <c r="G10252" i="1"/>
  <c r="G7330" i="1"/>
  <c r="G12003" i="1"/>
  <c r="G3708" i="1"/>
  <c r="G4039" i="1"/>
  <c r="G17408" i="1"/>
  <c r="G6037" i="1"/>
  <c r="G1238" i="1"/>
  <c r="G18191" i="1"/>
  <c r="G7975" i="1"/>
  <c r="G5519" i="1"/>
  <c r="G9047" i="1"/>
  <c r="G11924" i="1"/>
  <c r="G18149" i="1"/>
  <c r="G5046" i="1"/>
  <c r="G15520" i="1"/>
  <c r="G9071" i="1"/>
  <c r="G12654" i="1"/>
  <c r="G6295" i="1"/>
  <c r="G9097" i="1"/>
  <c r="G16258" i="1"/>
  <c r="G17633" i="1"/>
  <c r="G6338" i="1"/>
  <c r="G16153" i="1"/>
  <c r="G14716" i="1"/>
  <c r="G11920" i="1"/>
  <c r="G12650" i="1"/>
  <c r="G14712" i="1"/>
  <c r="G5515" i="1"/>
  <c r="G8983" i="1"/>
  <c r="G18145" i="1"/>
  <c r="G5042" i="1"/>
  <c r="G15516" i="1"/>
  <c r="G9007" i="1"/>
  <c r="G6292" i="1"/>
  <c r="G9033" i="1"/>
  <c r="G16252" i="1"/>
  <c r="G17630" i="1"/>
  <c r="G6334" i="1"/>
  <c r="G16150" i="1"/>
  <c r="G7971" i="1"/>
  <c r="G18148" i="1"/>
  <c r="G5518" i="1"/>
  <c r="G19458" i="1"/>
  <c r="G17632" i="1"/>
  <c r="G6337" i="1"/>
  <c r="G5045" i="1"/>
  <c r="G12653" i="1"/>
  <c r="G11923" i="1"/>
  <c r="G6294" i="1"/>
  <c r="G9096" i="1"/>
  <c r="G16257" i="1"/>
  <c r="G9046" i="1"/>
  <c r="G9070" i="1"/>
  <c r="G16152" i="1"/>
  <c r="G15519" i="1"/>
  <c r="G7974" i="1"/>
  <c r="G14715" i="1"/>
  <c r="G17629" i="1"/>
  <c r="G6333" i="1"/>
  <c r="G7970" i="1"/>
  <c r="G15514" i="1"/>
  <c r="G9032" i="1"/>
  <c r="G6291" i="1"/>
  <c r="G16251" i="1"/>
  <c r="G14711" i="1"/>
  <c r="G18144" i="1"/>
  <c r="G5514" i="1"/>
  <c r="G8982" i="1"/>
  <c r="G19455" i="1"/>
  <c r="G5041" i="1"/>
  <c r="G12648" i="1"/>
  <c r="G11919" i="1"/>
  <c r="G9006" i="1"/>
  <c r="G16149" i="1"/>
  <c r="F17631" i="1"/>
  <c r="G17631" i="1" s="1"/>
  <c r="F15518" i="1"/>
  <c r="G15518" i="1" s="1"/>
  <c r="F7973" i="1"/>
  <c r="G7973" i="1" s="1"/>
  <c r="F6293" i="1"/>
  <c r="G6293" i="1" s="1"/>
  <c r="F12652" i="1"/>
  <c r="G12652" i="1" s="1"/>
  <c r="F18147" i="1"/>
  <c r="G18147" i="1" s="1"/>
  <c r="F9095" i="1"/>
  <c r="G9095" i="1" s="1"/>
  <c r="F16256" i="1"/>
  <c r="G16256" i="1" s="1"/>
  <c r="F16151" i="1"/>
  <c r="G16151" i="1" s="1"/>
  <c r="F5044" i="1"/>
  <c r="G5044" i="1" s="1"/>
  <c r="F14714" i="1"/>
  <c r="G14714" i="1" s="1"/>
  <c r="F11922" i="1"/>
  <c r="G11922" i="1" s="1"/>
  <c r="F9069" i="1"/>
  <c r="G9069" i="1" s="1"/>
  <c r="F9045" i="1"/>
  <c r="G9045" i="1" s="1"/>
  <c r="F5517" i="1"/>
  <c r="G5517" i="1" s="1"/>
  <c r="G19457" i="1"/>
  <c r="G6058" i="1"/>
  <c r="G6336" i="1"/>
  <c r="G11918" i="1"/>
  <c r="G6332" i="1"/>
  <c r="G16148" i="1"/>
  <c r="G12647" i="1"/>
  <c r="G6290" i="1"/>
  <c r="G17628" i="1"/>
  <c r="G6057" i="1"/>
  <c r="G19454" i="1"/>
  <c r="G18142" i="1"/>
  <c r="G7969" i="1"/>
  <c r="G15513" i="1"/>
  <c r="G5513" i="1"/>
  <c r="G8981" i="1"/>
  <c r="G9005" i="1"/>
  <c r="G14710" i="1"/>
  <c r="G5040" i="1"/>
  <c r="G16250" i="1"/>
  <c r="G9031" i="1"/>
  <c r="F5043" i="1"/>
  <c r="G5043" i="1" s="1"/>
  <c r="F9044" i="1"/>
  <c r="G9044" i="1" s="1"/>
  <c r="F15517" i="1"/>
  <c r="G15517" i="1" s="1"/>
  <c r="F11921" i="1"/>
  <c r="G11921" i="1" s="1"/>
  <c r="F14713" i="1"/>
  <c r="G14713" i="1" s="1"/>
  <c r="F7972" i="1"/>
  <c r="G7972" i="1" s="1"/>
  <c r="F9068" i="1"/>
  <c r="G9068" i="1" s="1"/>
  <c r="F19456" i="1"/>
  <c r="G19456" i="1" s="1"/>
  <c r="F6335" i="1"/>
  <c r="G6335" i="1" s="1"/>
  <c r="F12651" i="1"/>
  <c r="G12651" i="1" s="1"/>
  <c r="F18146" i="1"/>
  <c r="G18146" i="1" s="1"/>
  <c r="G5516" i="1"/>
  <c r="G16255" i="1"/>
  <c r="G12646" i="1"/>
  <c r="G6331" i="1"/>
  <c r="G19453" i="1"/>
  <c r="G9004" i="1"/>
  <c r="G7968" i="1"/>
  <c r="G14709" i="1"/>
  <c r="G16249" i="1"/>
  <c r="G11917" i="1"/>
  <c r="G5512" i="1"/>
  <c r="G15512" i="1"/>
  <c r="G8980" i="1"/>
  <c r="G5039" i="1"/>
  <c r="G18141" i="1"/>
  <c r="G1434" i="1"/>
  <c r="G13738" i="1"/>
  <c r="G18843" i="1"/>
  <c r="G18623" i="1"/>
  <c r="G748" i="1"/>
  <c r="G5276" i="1"/>
  <c r="G11747" i="1"/>
  <c r="G4681" i="1"/>
  <c r="G7533" i="1"/>
  <c r="G4732" i="1"/>
  <c r="G2933" i="1"/>
  <c r="G3073" i="1"/>
  <c r="G12414" i="1"/>
  <c r="G3064" i="1"/>
  <c r="G2931" i="1"/>
  <c r="G4558" i="1"/>
  <c r="G7531" i="1"/>
  <c r="G4506" i="1"/>
  <c r="G11738" i="1"/>
  <c r="G5257" i="1"/>
  <c r="G740" i="1"/>
  <c r="G18614" i="1"/>
  <c r="G18830" i="1"/>
  <c r="G13725" i="1"/>
  <c r="G1433" i="1"/>
  <c r="G12404" i="1"/>
  <c r="G18622" i="1"/>
  <c r="G4838" i="1"/>
  <c r="G3191" i="1"/>
  <c r="G11746" i="1"/>
  <c r="G19689" i="1"/>
  <c r="G747" i="1"/>
  <c r="G12413" i="1"/>
  <c r="G18841" i="1"/>
  <c r="G4731" i="1"/>
  <c r="G5275" i="1"/>
  <c r="G4557" i="1"/>
  <c r="G18829" i="1"/>
  <c r="G12403" i="1"/>
  <c r="G739" i="1"/>
  <c r="G19681" i="1"/>
  <c r="G11737" i="1"/>
  <c r="G3186" i="1"/>
  <c r="G4664" i="1"/>
  <c r="G18613" i="1"/>
  <c r="G5256" i="1"/>
  <c r="G11745" i="1"/>
  <c r="G3072" i="1"/>
  <c r="G4730" i="1"/>
  <c r="G13737" i="1"/>
  <c r="G4792" i="1"/>
  <c r="G12412" i="1"/>
  <c r="G2067" i="1"/>
  <c r="G5265" i="1"/>
  <c r="G18023" i="1"/>
  <c r="G18840" i="1"/>
  <c r="G18014" i="1"/>
  <c r="G5255" i="1"/>
  <c r="G2061" i="1"/>
  <c r="G12402" i="1"/>
  <c r="G4618" i="1"/>
  <c r="G13724" i="1"/>
  <c r="G4556" i="1"/>
  <c r="G3063" i="1"/>
  <c r="G11736" i="1"/>
  <c r="G18828" i="1"/>
  <c r="G7648" i="1"/>
  <c r="G9783" i="1"/>
  <c r="G19688" i="1"/>
  <c r="G13736" i="1"/>
  <c r="G8928" i="1"/>
  <c r="G18621" i="1"/>
  <c r="G17547" i="1"/>
  <c r="G3906" i="1"/>
  <c r="G3071" i="1"/>
  <c r="G2066" i="1"/>
  <c r="G4729" i="1"/>
  <c r="G746" i="1"/>
  <c r="G11744" i="1"/>
  <c r="G9302" i="1"/>
  <c r="G12411" i="1"/>
  <c r="G18022" i="1"/>
  <c r="G15317" i="1"/>
  <c r="G5264" i="1"/>
  <c r="G4680" i="1"/>
  <c r="G18839" i="1"/>
  <c r="G4791" i="1"/>
  <c r="G18827" i="1"/>
  <c r="G4505" i="1"/>
  <c r="G5254" i="1"/>
  <c r="G15311" i="1"/>
  <c r="G18013" i="1"/>
  <c r="G12401" i="1"/>
  <c r="G9292" i="1"/>
  <c r="G11735" i="1"/>
  <c r="G738" i="1"/>
  <c r="G4555" i="1"/>
  <c r="G2060" i="1"/>
  <c r="G3062" i="1"/>
  <c r="G3898" i="1"/>
  <c r="G17541" i="1"/>
  <c r="G18612" i="1"/>
  <c r="G8922" i="1"/>
  <c r="G13723" i="1"/>
  <c r="G19680" i="1"/>
  <c r="G9776" i="1"/>
  <c r="G7644" i="1"/>
  <c r="G4617" i="1"/>
  <c r="G4837" i="1"/>
  <c r="G7647" i="1"/>
  <c r="G9779" i="1"/>
  <c r="G19687" i="1"/>
  <c r="G8927" i="1"/>
  <c r="G13731" i="1"/>
  <c r="G17546" i="1"/>
  <c r="G18620" i="1"/>
  <c r="G3905" i="1"/>
  <c r="G3070" i="1"/>
  <c r="G745" i="1"/>
  <c r="G2065" i="1"/>
  <c r="G9297" i="1"/>
  <c r="G4728" i="1"/>
  <c r="G11743" i="1"/>
  <c r="G15316" i="1"/>
  <c r="G18021" i="1"/>
  <c r="G5263" i="1"/>
  <c r="G12410" i="1"/>
  <c r="G18838" i="1"/>
  <c r="G4679" i="1"/>
  <c r="G4790" i="1"/>
  <c r="G4504" i="1"/>
  <c r="G18826" i="1"/>
  <c r="G12400" i="1"/>
  <c r="G5253" i="1"/>
  <c r="G18012" i="1"/>
  <c r="G15310" i="1"/>
  <c r="G11734" i="1"/>
  <c r="G4554" i="1"/>
  <c r="G9291" i="1"/>
  <c r="G2059" i="1"/>
  <c r="G737" i="1"/>
  <c r="G3061" i="1"/>
  <c r="G3897" i="1"/>
  <c r="G18611" i="1"/>
  <c r="G17540" i="1"/>
  <c r="G13722" i="1"/>
  <c r="G8920" i="1"/>
  <c r="G19679" i="1"/>
  <c r="G9775" i="1"/>
  <c r="G7643" i="1"/>
  <c r="G4663" i="1"/>
  <c r="G4616" i="1"/>
  <c r="G13730" i="1"/>
  <c r="G18020" i="1"/>
  <c r="G11742" i="1"/>
  <c r="G9296" i="1"/>
  <c r="G19686" i="1"/>
  <c r="G8926" i="1"/>
  <c r="G3069" i="1"/>
  <c r="G18619" i="1"/>
  <c r="G4727" i="1"/>
  <c r="G3904" i="1"/>
  <c r="G12409" i="1"/>
  <c r="G18837" i="1"/>
  <c r="G15315" i="1"/>
  <c r="G4789" i="1"/>
  <c r="G5262" i="1"/>
  <c r="G4615" i="1"/>
  <c r="G15309" i="1"/>
  <c r="G18825" i="1"/>
  <c r="G12399" i="1"/>
  <c r="G3896" i="1"/>
  <c r="G4553" i="1"/>
  <c r="G18610" i="1"/>
  <c r="G3059" i="1"/>
  <c r="G8919" i="1"/>
  <c r="G19678" i="1"/>
  <c r="G9290" i="1"/>
  <c r="G11733" i="1"/>
  <c r="G18011" i="1"/>
  <c r="G13721" i="1"/>
  <c r="G5252" i="1"/>
  <c r="G9295" i="1"/>
  <c r="G18836" i="1"/>
  <c r="G4678" i="1"/>
  <c r="G744" i="1"/>
  <c r="G4788" i="1"/>
  <c r="G18618" i="1"/>
  <c r="G4614" i="1"/>
  <c r="G736" i="1"/>
  <c r="G4503" i="1"/>
  <c r="G18823" i="1"/>
  <c r="G9289" i="1"/>
  <c r="G18609" i="1"/>
  <c r="G13729" i="1"/>
  <c r="G19685" i="1"/>
  <c r="G3903" i="1"/>
  <c r="G17545" i="1"/>
  <c r="G11741" i="1"/>
  <c r="G2064" i="1"/>
  <c r="G3190" i="1"/>
  <c r="G15314" i="1"/>
  <c r="G12408" i="1"/>
  <c r="G18617" i="1"/>
  <c r="G18019" i="1"/>
  <c r="G3068" i="1"/>
  <c r="G8925" i="1"/>
  <c r="G4677" i="1"/>
  <c r="G5261" i="1"/>
  <c r="G4787" i="1"/>
  <c r="G18835" i="1"/>
  <c r="G4613" i="1"/>
  <c r="G5251" i="1"/>
  <c r="G4502" i="1"/>
  <c r="G8918" i="1"/>
  <c r="G3058" i="1"/>
  <c r="G18010" i="1"/>
  <c r="G18608" i="1"/>
  <c r="G12398" i="1"/>
  <c r="G15308" i="1"/>
  <c r="G3185" i="1"/>
  <c r="G2058" i="1"/>
  <c r="G11732" i="1"/>
  <c r="G17539" i="1"/>
  <c r="G3895" i="1"/>
  <c r="G19677" i="1"/>
  <c r="G13720" i="1"/>
  <c r="G18822" i="1"/>
  <c r="G7532" i="1"/>
  <c r="G9778" i="1"/>
  <c r="G8361" i="1"/>
  <c r="G7646" i="1"/>
  <c r="G8924" i="1"/>
  <c r="G3066" i="1"/>
  <c r="G15313" i="1"/>
  <c r="G19684" i="1"/>
  <c r="G4836" i="1"/>
  <c r="G3189" i="1"/>
  <c r="G18616" i="1"/>
  <c r="G743" i="1"/>
  <c r="G12407" i="1"/>
  <c r="G3902" i="1"/>
  <c r="G13728" i="1"/>
  <c r="G4726" i="1"/>
  <c r="G11740" i="1"/>
  <c r="G17544" i="1"/>
  <c r="G4676" i="1"/>
  <c r="G9294" i="1"/>
  <c r="G5260" i="1"/>
  <c r="G18018" i="1"/>
  <c r="G2063" i="1"/>
  <c r="G18834" i="1"/>
  <c r="G4786" i="1"/>
  <c r="G18821" i="1"/>
  <c r="G2057" i="1"/>
  <c r="G18009" i="1"/>
  <c r="G5250" i="1"/>
  <c r="G9288" i="1"/>
  <c r="G4501" i="1"/>
  <c r="G17538" i="1"/>
  <c r="G11731" i="1"/>
  <c r="G4552" i="1"/>
  <c r="G13719" i="1"/>
  <c r="G3894" i="1"/>
  <c r="G12397" i="1"/>
  <c r="G735" i="1"/>
  <c r="G18607" i="1"/>
  <c r="G3184" i="1"/>
  <c r="G4662" i="1"/>
  <c r="G19676" i="1"/>
  <c r="G15307" i="1"/>
  <c r="G3055" i="1"/>
  <c r="G8917" i="1"/>
  <c r="G7642" i="1"/>
  <c r="G8359" i="1"/>
  <c r="G9774" i="1"/>
  <c r="G7526" i="1"/>
  <c r="G4612" i="1"/>
  <c r="G4785" i="1"/>
  <c r="G4675" i="1"/>
  <c r="G18832" i="1"/>
  <c r="G2062" i="1"/>
  <c r="G18017" i="1"/>
  <c r="G5259" i="1"/>
  <c r="G9293" i="1"/>
  <c r="G15312" i="1"/>
  <c r="G12406" i="1"/>
  <c r="G4725" i="1"/>
  <c r="G17543" i="1"/>
  <c r="G18615" i="1"/>
  <c r="G742" i="1"/>
  <c r="G13727" i="1"/>
  <c r="G3899" i="1"/>
  <c r="G11739" i="1"/>
  <c r="G3065" i="1"/>
  <c r="G19683" i="1"/>
  <c r="G3187" i="1"/>
  <c r="G4835" i="1"/>
  <c r="G7645" i="1"/>
  <c r="G8923" i="1"/>
  <c r="G9777" i="1"/>
  <c r="G8360" i="1"/>
  <c r="G4611" i="1"/>
  <c r="G4500" i="1"/>
  <c r="G18820" i="1"/>
  <c r="G2056" i="1"/>
  <c r="G18008" i="1"/>
  <c r="G5249" i="1"/>
  <c r="G9287" i="1"/>
  <c r="G15306" i="1"/>
  <c r="G12396" i="1"/>
  <c r="G4551" i="1"/>
  <c r="G17537" i="1"/>
  <c r="G18604" i="1"/>
  <c r="G734" i="1"/>
  <c r="G13718" i="1"/>
  <c r="G3893" i="1"/>
  <c r="G11730" i="1"/>
  <c r="G3054" i="1"/>
  <c r="G19675" i="1"/>
  <c r="G3183" i="1"/>
  <c r="G4661" i="1"/>
  <c r="G7641" i="1"/>
  <c r="G8916" i="1"/>
  <c r="G9773" i="1"/>
  <c r="G8358" i="1"/>
  <c r="G19682" i="1"/>
  <c r="G4834" i="1"/>
  <c r="G741" i="1"/>
  <c r="G4674" i="1"/>
  <c r="G5258" i="1"/>
  <c r="G17542" i="1"/>
  <c r="G13726" i="1"/>
  <c r="G12405" i="1"/>
  <c r="G4724" i="1"/>
  <c r="G18831" i="1"/>
  <c r="G2932" i="1"/>
  <c r="G18819" i="1"/>
  <c r="G4550" i="1"/>
  <c r="G12395" i="1"/>
  <c r="G13717" i="1"/>
  <c r="G17536" i="1"/>
  <c r="G5248" i="1"/>
  <c r="G4499" i="1"/>
  <c r="G733" i="1"/>
  <c r="G4660" i="1"/>
  <c r="G19674" i="1"/>
  <c r="G3182" i="1"/>
  <c r="G2930" i="1"/>
</calcChain>
</file>

<file path=xl/sharedStrings.xml><?xml version="1.0" encoding="utf-8"?>
<sst xmlns="http://schemas.openxmlformats.org/spreadsheetml/2006/main" count="204117" uniqueCount="718">
  <si>
    <t>Ramo</t>
  </si>
  <si>
    <t>Cascos</t>
  </si>
  <si>
    <t>Subramo</t>
  </si>
  <si>
    <t>Primas</t>
  </si>
  <si>
    <t>Siniestros</t>
  </si>
  <si>
    <t>SINIESTROS</t>
  </si>
  <si>
    <t>México</t>
  </si>
  <si>
    <t>GMX</t>
  </si>
  <si>
    <t>INBURSA</t>
  </si>
  <si>
    <t>MAPFRE</t>
  </si>
  <si>
    <t>ATLAS</t>
  </si>
  <si>
    <t>AFIRME</t>
  </si>
  <si>
    <t>AGROASEMEX</t>
  </si>
  <si>
    <t>AXA</t>
  </si>
  <si>
    <t>EL POTOSÍ</t>
  </si>
  <si>
    <t>AZTECA</t>
  </si>
  <si>
    <t>SURA</t>
  </si>
  <si>
    <t>ALLIANZ</t>
  </si>
  <si>
    <t>CHUBB</t>
  </si>
  <si>
    <t>HDI</t>
  </si>
  <si>
    <t>GNP</t>
  </si>
  <si>
    <t>GENERAL DE</t>
  </si>
  <si>
    <t>VE POR MÁS</t>
  </si>
  <si>
    <t>EL ÁGUILA</t>
  </si>
  <si>
    <t>AIG</t>
  </si>
  <si>
    <t>ZURICH</t>
  </si>
  <si>
    <t>BBVA</t>
  </si>
  <si>
    <t>BANORTE</t>
  </si>
  <si>
    <t>AZTECA DAÑOS</t>
  </si>
  <si>
    <t>REASEGURADORA PATRIA</t>
  </si>
  <si>
    <t>BBVA BANCOMER</t>
  </si>
  <si>
    <t xml:space="preserve">AZTECA </t>
  </si>
  <si>
    <t>Brasil</t>
  </si>
  <si>
    <t>Chile</t>
  </si>
  <si>
    <t>Ecuador</t>
  </si>
  <si>
    <t>Argentina</t>
  </si>
  <si>
    <t>Perú</t>
  </si>
  <si>
    <t>Panamá</t>
  </si>
  <si>
    <t>Colombia</t>
  </si>
  <si>
    <t>República Dominicana</t>
  </si>
  <si>
    <t>Costa Rica</t>
  </si>
  <si>
    <t>Honduras</t>
  </si>
  <si>
    <t>El Salvador</t>
  </si>
  <si>
    <t>Guatemala</t>
  </si>
  <si>
    <t>Bolivia</t>
  </si>
  <si>
    <t>TOKIO MARINE</t>
  </si>
  <si>
    <t>SOMPO</t>
  </si>
  <si>
    <t>AUSTRAL</t>
  </si>
  <si>
    <t>AKAD</t>
  </si>
  <si>
    <t>FAIRFAX</t>
  </si>
  <si>
    <t>STARR</t>
  </si>
  <si>
    <t>LIBERTY</t>
  </si>
  <si>
    <t>RIMAC</t>
  </si>
  <si>
    <t>PORTO SEGURO</t>
  </si>
  <si>
    <t>BERKLEY</t>
  </si>
  <si>
    <t>HDI GLOBAL</t>
  </si>
  <si>
    <t>TOTAL DEL MERCADO</t>
  </si>
  <si>
    <t>SOUTHBRIDGE</t>
  </si>
  <si>
    <t>EZZE</t>
  </si>
  <si>
    <t>ORION</t>
  </si>
  <si>
    <t>PACIFICO</t>
  </si>
  <si>
    <t>ASSA</t>
  </si>
  <si>
    <t>SWISS RE CORPORATE SOLUTIONS</t>
  </si>
  <si>
    <t>CONTINENTAL</t>
  </si>
  <si>
    <t>EQUINOCCIAL</t>
  </si>
  <si>
    <t>SANCOR</t>
  </si>
  <si>
    <t>BOLIVAR</t>
  </si>
  <si>
    <t>MITSUI SUMITOMO</t>
  </si>
  <si>
    <t>ESSOR</t>
  </si>
  <si>
    <t>ASEGURADORA DEL SUR</t>
  </si>
  <si>
    <t>INS</t>
  </si>
  <si>
    <t>AMERICAN LIFE</t>
  </si>
  <si>
    <t>HOLANDO SUDAMERICANA</t>
  </si>
  <si>
    <t>HANSEÁTICA</t>
  </si>
  <si>
    <t>BCI</t>
  </si>
  <si>
    <t>FEDERACIÓN PATRONAL</t>
  </si>
  <si>
    <t>UNNIO</t>
  </si>
  <si>
    <t>AXA XL</t>
  </si>
  <si>
    <t>PREVISORA</t>
  </si>
  <si>
    <t>SEGUNDA C.S.L.</t>
  </si>
  <si>
    <t>INTERNACIONAL</t>
  </si>
  <si>
    <t>UNIVERSAL</t>
  </si>
  <si>
    <t>MERIDIONAL</t>
  </si>
  <si>
    <t>LA UNIÓN</t>
  </si>
  <si>
    <t>LA POSITIVA</t>
  </si>
  <si>
    <t>PRIMERO</t>
  </si>
  <si>
    <t>ECUATORIANO SUIZA</t>
  </si>
  <si>
    <t>INDIANA</t>
  </si>
  <si>
    <t>AXA COLPATRIA</t>
  </si>
  <si>
    <t>REALE</t>
  </si>
  <si>
    <t>SAN CRISTÓBAL</t>
  </si>
  <si>
    <t>INTEGRITY</t>
  </si>
  <si>
    <t>SBS</t>
  </si>
  <si>
    <t>BSE</t>
  </si>
  <si>
    <t>NACIÓN</t>
  </si>
  <si>
    <t>CONTEMPORA</t>
  </si>
  <si>
    <t>ASSEKURANSA</t>
  </si>
  <si>
    <t>SBI</t>
  </si>
  <si>
    <t>LA COLONIAL</t>
  </si>
  <si>
    <t>FID</t>
  </si>
  <si>
    <t>CREDINFORM INTERNACIONAL</t>
  </si>
  <si>
    <t>SMG</t>
  </si>
  <si>
    <t>SISA</t>
  </si>
  <si>
    <t>EQUIDAD</t>
  </si>
  <si>
    <t>CONDOR</t>
  </si>
  <si>
    <t>MERCANTIL ANDINA</t>
  </si>
  <si>
    <t>ALIANZA ECUADOR</t>
  </si>
  <si>
    <t>GENERALI</t>
  </si>
  <si>
    <t>RENTA NACIONAL</t>
  </si>
  <si>
    <t>ACSA</t>
  </si>
  <si>
    <t>ALIANZA BOLIVIA</t>
  </si>
  <si>
    <t>CAJA</t>
  </si>
  <si>
    <t>RESERVAS</t>
  </si>
  <si>
    <t>BISA</t>
  </si>
  <si>
    <t>FICOHSA</t>
  </si>
  <si>
    <t>HISPANA</t>
  </si>
  <si>
    <t>SEGURIDAD</t>
  </si>
  <si>
    <t>PROVINCIA</t>
  </si>
  <si>
    <t>LATINA</t>
  </si>
  <si>
    <t>COOP. MUTUAL PATRONAL</t>
  </si>
  <si>
    <t>MULTIBANK</t>
  </si>
  <si>
    <t>UNIDOS</t>
  </si>
  <si>
    <t>LA BoliviaNA CIA CRUZ DE</t>
  </si>
  <si>
    <t>RÍO URUGUAY</t>
  </si>
  <si>
    <t>PORVENIR</t>
  </si>
  <si>
    <t>ASEGURADORA YACYRETA</t>
  </si>
  <si>
    <t>LAFISE</t>
  </si>
  <si>
    <t>ALIADO</t>
  </si>
  <si>
    <t>BOSTON</t>
  </si>
  <si>
    <t>ANCON</t>
  </si>
  <si>
    <t>OPTIMA</t>
  </si>
  <si>
    <t>ATLANTIDA</t>
  </si>
  <si>
    <t>RIVADAVIA</t>
  </si>
  <si>
    <t>NORTE</t>
  </si>
  <si>
    <t>LA CONSOLIDADA</t>
  </si>
  <si>
    <t>SWEADEN</t>
  </si>
  <si>
    <t>DEL PAIS</t>
  </si>
  <si>
    <t>ALIANZA PARAGUAY</t>
  </si>
  <si>
    <t>DAVIVIENDA</t>
  </si>
  <si>
    <t>AMERICA</t>
  </si>
  <si>
    <t>VAZSEGUROS</t>
  </si>
  <si>
    <t>VICTORIA</t>
  </si>
  <si>
    <t>PATRIA</t>
  </si>
  <si>
    <t>NACIONAL</t>
  </si>
  <si>
    <t>ACERTA</t>
  </si>
  <si>
    <t>AZUL</t>
  </si>
  <si>
    <t>INTEROCEANICA</t>
  </si>
  <si>
    <t>EQUITATIVA DEL PLATA</t>
  </si>
  <si>
    <t>ASEGURADORA DEL ESTE</t>
  </si>
  <si>
    <t>FORTALEZA S.A.</t>
  </si>
  <si>
    <t>PEPIN</t>
  </si>
  <si>
    <t>PERSEVERANCIA</t>
  </si>
  <si>
    <t>CONFIANZA</t>
  </si>
  <si>
    <t>INTERAMERICANA</t>
  </si>
  <si>
    <t>ORIENTE</t>
  </si>
  <si>
    <t>ASEGURADORA TAJY</t>
  </si>
  <si>
    <t>OCEANICA</t>
  </si>
  <si>
    <t>EL COMERCIO ParaguayO</t>
  </si>
  <si>
    <t>EL SOL DEL Paraguay</t>
  </si>
  <si>
    <t>ASEGURADORA ParaguayA</t>
  </si>
  <si>
    <t>SOLIDARIA</t>
  </si>
  <si>
    <t>CREFISA</t>
  </si>
  <si>
    <t>INISER</t>
  </si>
  <si>
    <t xml:space="preserve">ATRIO </t>
  </si>
  <si>
    <t>CENIT DE</t>
  </si>
  <si>
    <t>EVEREST</t>
  </si>
  <si>
    <t>FM GLOBAL DE MÉXICO</t>
  </si>
  <si>
    <t>BANESCO</t>
  </si>
  <si>
    <t>SEGUROMETAL</t>
  </si>
  <si>
    <t>LA REGIONAL DE</t>
  </si>
  <si>
    <t>REGIONAL</t>
  </si>
  <si>
    <t xml:space="preserve">HUMANO  </t>
  </si>
  <si>
    <t>ROYAL</t>
  </si>
  <si>
    <t>NACIONAL DE</t>
  </si>
  <si>
    <t>LA RURAL</t>
  </si>
  <si>
    <t>FÉNIX</t>
  </si>
  <si>
    <t>UNIBIENES</t>
  </si>
  <si>
    <t>IAPSER</t>
  </si>
  <si>
    <t>CENTRAL</t>
  </si>
  <si>
    <t>LA ParaguayA</t>
  </si>
  <si>
    <t>PARANÁ</t>
  </si>
  <si>
    <t>EL PRODUCTOR</t>
  </si>
  <si>
    <t>GENERAL</t>
  </si>
  <si>
    <t>MAPFRE BHD</t>
  </si>
  <si>
    <t>CRECIENDO</t>
  </si>
  <si>
    <t>TRIUNFO</t>
  </si>
  <si>
    <t>PROVIDENCIA</t>
  </si>
  <si>
    <t>RUMBOS</t>
  </si>
  <si>
    <t>CRECER</t>
  </si>
  <si>
    <t>NATIVA</t>
  </si>
  <si>
    <t>LA AGRÍCOLA</t>
  </si>
  <si>
    <t>MONUMENTAL</t>
  </si>
  <si>
    <t>PACÍFICO</t>
  </si>
  <si>
    <t>FEDPA</t>
  </si>
  <si>
    <t>FEDECRÉDITO</t>
  </si>
  <si>
    <t>NOBLEZA</t>
  </si>
  <si>
    <t>CONSORCIO NACIONAL</t>
  </si>
  <si>
    <t>CONSTITUCION</t>
  </si>
  <si>
    <t>GENERALES (SEGESA)</t>
  </si>
  <si>
    <t>PROTEGE</t>
  </si>
  <si>
    <t>SAGICOR</t>
  </si>
  <si>
    <t>PANAL</t>
  </si>
  <si>
    <t>LA MERIDIONAL ParaguayA</t>
  </si>
  <si>
    <t>MERCANTIL SANTA CRUZ</t>
  </si>
  <si>
    <t>CHACO</t>
  </si>
  <si>
    <t>MULTISU</t>
  </si>
  <si>
    <t>PROGRESO</t>
  </si>
  <si>
    <t xml:space="preserve">ZURICH  </t>
  </si>
  <si>
    <t>COPAN</t>
  </si>
  <si>
    <t>OPCIÓN</t>
  </si>
  <si>
    <t>LA INDEPENDENCIA DE</t>
  </si>
  <si>
    <t>ALFA</t>
  </si>
  <si>
    <t>LA CENTRAL</t>
  </si>
  <si>
    <t>SEGURCOOP</t>
  </si>
  <si>
    <t>AMIGO</t>
  </si>
  <si>
    <t xml:space="preserve">DOMINICANA  </t>
  </si>
  <si>
    <t>EVOLUCIÓN</t>
  </si>
  <si>
    <t>CONFEDOM</t>
  </si>
  <si>
    <t>APS</t>
  </si>
  <si>
    <t>HORIZONTE</t>
  </si>
  <si>
    <t>ILLIMANI</t>
  </si>
  <si>
    <t>ANTÁRTIDA</t>
  </si>
  <si>
    <t>ATALAYA</t>
  </si>
  <si>
    <t>ANGLOAMERICANA</t>
  </si>
  <si>
    <t>METROPOL</t>
  </si>
  <si>
    <t>COOPSEGUROS</t>
  </si>
  <si>
    <t>COLON</t>
  </si>
  <si>
    <t>DIGNA</t>
  </si>
  <si>
    <t>LIDERAR</t>
  </si>
  <si>
    <t>ESCUDO</t>
  </si>
  <si>
    <t>ALIANÇA</t>
  </si>
  <si>
    <t>ATLANTICA</t>
  </si>
  <si>
    <t>PROF</t>
  </si>
  <si>
    <t>NIVEL</t>
  </si>
  <si>
    <t>INSTITUTO</t>
  </si>
  <si>
    <t>FAMILIAR</t>
  </si>
  <si>
    <t>ADEMI</t>
  </si>
  <si>
    <t>CARUSO</t>
  </si>
  <si>
    <t>ORBIS</t>
  </si>
  <si>
    <t>PRUDENCIA</t>
  </si>
  <si>
    <t>CAMINOS PROTEGIDOS</t>
  </si>
  <si>
    <t xml:space="preserve">ASEGURADORA ParaguayA  </t>
  </si>
  <si>
    <t xml:space="preserve">VAZ </t>
  </si>
  <si>
    <t xml:space="preserve">NACIONAL  </t>
  </si>
  <si>
    <t xml:space="preserve">SEGURIDAD  </t>
  </si>
  <si>
    <t xml:space="preserve">NOBLEZA  </t>
  </si>
  <si>
    <t xml:space="preserve">RUMBOS </t>
  </si>
  <si>
    <t xml:space="preserve">PANAL  </t>
  </si>
  <si>
    <t xml:space="preserve">ATALAYA  </t>
  </si>
  <si>
    <t xml:space="preserve">ORIENTE </t>
  </si>
  <si>
    <t xml:space="preserve">NACIONAL DE   </t>
  </si>
  <si>
    <t xml:space="preserve">ASSA  </t>
  </si>
  <si>
    <t xml:space="preserve">ACERTA </t>
  </si>
  <si>
    <t>HUMANO</t>
  </si>
  <si>
    <t>CHILENA CONSOLIDADA</t>
  </si>
  <si>
    <t xml:space="preserve">STARR  </t>
  </si>
  <si>
    <t xml:space="preserve">INSTITUTO </t>
  </si>
  <si>
    <t xml:space="preserve">LIBERTY  </t>
  </si>
  <si>
    <t xml:space="preserve">UNIBIENES  </t>
  </si>
  <si>
    <t xml:space="preserve">SURA </t>
  </si>
  <si>
    <t>VAZ</t>
  </si>
  <si>
    <t xml:space="preserve">REGIONAL </t>
  </si>
  <si>
    <t xml:space="preserve">GENERAL DE  </t>
  </si>
  <si>
    <t xml:space="preserve">SWEADEN  </t>
  </si>
  <si>
    <t xml:space="preserve">CENIT DE  </t>
  </si>
  <si>
    <t xml:space="preserve">CONSTITUCION  </t>
  </si>
  <si>
    <t>ARGO</t>
  </si>
  <si>
    <t xml:space="preserve">OPTIMA  </t>
  </si>
  <si>
    <t xml:space="preserve">ALLIANZ  </t>
  </si>
  <si>
    <t xml:space="preserve">ALIADO </t>
  </si>
  <si>
    <t xml:space="preserve">ALFA  </t>
  </si>
  <si>
    <t>Total Mercado - Salvador</t>
  </si>
  <si>
    <t xml:space="preserve">ASEGURADORA TAJY  </t>
  </si>
  <si>
    <t xml:space="preserve">MULTIBANK   </t>
  </si>
  <si>
    <t xml:space="preserve">LA MERIDIONAL ParaguayA  </t>
  </si>
  <si>
    <t xml:space="preserve">ASEGURADORA DEL ESTE  </t>
  </si>
  <si>
    <t xml:space="preserve">LA BoliviaNA CIACRUZ DE  </t>
  </si>
  <si>
    <t xml:space="preserve">FÉNIX  </t>
  </si>
  <si>
    <t xml:space="preserve">ILLIMANI  </t>
  </si>
  <si>
    <t xml:space="preserve">INTERCONTINENTAL  </t>
  </si>
  <si>
    <t xml:space="preserve">LATINA  </t>
  </si>
  <si>
    <t xml:space="preserve">BANESCO   </t>
  </si>
  <si>
    <t xml:space="preserve">SUCRE  </t>
  </si>
  <si>
    <t>CORPORATE SOLUTIONS</t>
  </si>
  <si>
    <t xml:space="preserve">ORIENTE  </t>
  </si>
  <si>
    <t xml:space="preserve">INTEROCEANICA  </t>
  </si>
  <si>
    <t>LA MONUMENTAL</t>
  </si>
  <si>
    <t>ITAU</t>
  </si>
  <si>
    <t xml:space="preserve">MAPFRE  </t>
  </si>
  <si>
    <t>XL</t>
  </si>
  <si>
    <t xml:space="preserve">FEDPA  </t>
  </si>
  <si>
    <t xml:space="preserve">EL PRODUCTOR  </t>
  </si>
  <si>
    <t xml:space="preserve">LA INDEPENDENCIA DE </t>
  </si>
  <si>
    <t xml:space="preserve">ASEGURADORA YACYRETA  </t>
  </si>
  <si>
    <t xml:space="preserve">CHACO </t>
  </si>
  <si>
    <t>ZURICH MINAS</t>
  </si>
  <si>
    <t>GENERALI BRASIL S.A.</t>
  </si>
  <si>
    <t xml:space="preserve">LA AGRÍCOLA </t>
  </si>
  <si>
    <t xml:space="preserve">PATRIA  </t>
  </si>
  <si>
    <t xml:space="preserve">AIG  </t>
  </si>
  <si>
    <t xml:space="preserve">LA ParaguayA  </t>
  </si>
  <si>
    <t xml:space="preserve">LA RURAL  </t>
  </si>
  <si>
    <t>ATRIO</t>
  </si>
  <si>
    <t xml:space="preserve">CENTRAL  </t>
  </si>
  <si>
    <t xml:space="preserve">SANCOR  </t>
  </si>
  <si>
    <t xml:space="preserve">ALLIANZ </t>
  </si>
  <si>
    <t xml:space="preserve">LIBERTY </t>
  </si>
  <si>
    <t xml:space="preserve">ASSA   </t>
  </si>
  <si>
    <t xml:space="preserve">CORPORATE SOLUTIONS </t>
  </si>
  <si>
    <t>DOMINICANA</t>
  </si>
  <si>
    <t xml:space="preserve">MAPFRE </t>
  </si>
  <si>
    <t xml:space="preserve">PERSEVERANCIA </t>
  </si>
  <si>
    <t xml:space="preserve">LA CONSOLIDADA  </t>
  </si>
  <si>
    <t xml:space="preserve">ROYAL  </t>
  </si>
  <si>
    <t xml:space="preserve">EL COMERCIO ParaguayO  </t>
  </si>
  <si>
    <t>FUTURO</t>
  </si>
  <si>
    <t xml:space="preserve">EL SOL DEL Paraguay  </t>
  </si>
  <si>
    <t>MULTISEGUROS</t>
  </si>
  <si>
    <t>Uruguay</t>
  </si>
  <si>
    <t>Paraguay</t>
  </si>
  <si>
    <t>Nicaragua</t>
  </si>
  <si>
    <t>Compañía</t>
  </si>
  <si>
    <t>País</t>
  </si>
  <si>
    <t>Tipo</t>
  </si>
  <si>
    <t>Moneda local</t>
  </si>
  <si>
    <t>USD</t>
  </si>
  <si>
    <t>Año</t>
  </si>
  <si>
    <t>Tasa de Cambio</t>
  </si>
  <si>
    <t>Carga</t>
  </si>
  <si>
    <t>TRANSPORTE DE MERCADERIAS</t>
  </si>
  <si>
    <t>TRANSPORTES Cascos</t>
  </si>
  <si>
    <t>ANTARTIDA</t>
  </si>
  <si>
    <t>EVOLUCION</t>
  </si>
  <si>
    <t>FEDERACION PATRONAL</t>
  </si>
  <si>
    <t>HANSEATICA</t>
  </si>
  <si>
    <t>INST.PROV.ENTRE RIOS</t>
  </si>
  <si>
    <t xml:space="preserve">INTEGRITY </t>
  </si>
  <si>
    <t>NACION</t>
  </si>
  <si>
    <t>OPCION</t>
  </si>
  <si>
    <t>PARANA</t>
  </si>
  <si>
    <t xml:space="preserve">PROVINCIA </t>
  </si>
  <si>
    <t>RIO URUGUAY</t>
  </si>
  <si>
    <t>SAN CRISTOBAL</t>
  </si>
  <si>
    <t>Transporte mercaderías</t>
  </si>
  <si>
    <t>QBE</t>
  </si>
  <si>
    <t>CONSTRUCCIÓN</t>
  </si>
  <si>
    <t>LUZ Y FUERZA</t>
  </si>
  <si>
    <t>ACE</t>
  </si>
  <si>
    <t>RSA</t>
  </si>
  <si>
    <t>ASEG. FEDERAL ARG.</t>
  </si>
  <si>
    <t>INSTITUTO DE</t>
  </si>
  <si>
    <t>ASEG.DE CAUCIONES</t>
  </si>
  <si>
    <t>NUEVA</t>
  </si>
  <si>
    <t>TESTIMONIO</t>
  </si>
  <si>
    <t>RSA EL COMERCIO</t>
  </si>
  <si>
    <t>BERNARDINO RIVADAVIA</t>
  </si>
  <si>
    <t>HSBC</t>
  </si>
  <si>
    <t>L'UNION DE PARIS</t>
  </si>
  <si>
    <t>COMERCIO</t>
  </si>
  <si>
    <t>ARGOS</t>
  </si>
  <si>
    <t>SURCO</t>
  </si>
  <si>
    <t>TRANSPORTES</t>
  </si>
  <si>
    <t>FORTALEZA</t>
  </si>
  <si>
    <t>LA BoliviaNA CIACRUZ</t>
  </si>
  <si>
    <t>Cascos Marítimos</t>
  </si>
  <si>
    <t>Nacional</t>
  </si>
  <si>
    <t>Internacional</t>
  </si>
  <si>
    <t>RC</t>
  </si>
  <si>
    <t>Férreo</t>
  </si>
  <si>
    <t>Aéreo</t>
  </si>
  <si>
    <t>Terrestre</t>
  </si>
  <si>
    <t>Desvíos</t>
  </si>
  <si>
    <t>Acuaviario</t>
  </si>
  <si>
    <t>Riesgos portuarios</t>
  </si>
  <si>
    <t>Riesgos petroleros</t>
  </si>
  <si>
    <t>Transporte nacional</t>
  </si>
  <si>
    <t>Transporte internacional</t>
  </si>
  <si>
    <t>Ferreo</t>
  </si>
  <si>
    <t>Desvio</t>
  </si>
  <si>
    <t>Aereo</t>
  </si>
  <si>
    <t>Riesgos Petroleros</t>
  </si>
  <si>
    <t>Ferrea</t>
  </si>
  <si>
    <t>Desvios</t>
  </si>
  <si>
    <t>Riesgos Portuarios</t>
  </si>
  <si>
    <t>ALIANÇA DO</t>
  </si>
  <si>
    <t>Maritima</t>
  </si>
  <si>
    <t>Aerea</t>
  </si>
  <si>
    <t>AXA CORPORATE SOLUTIONS</t>
  </si>
  <si>
    <t>ALIANÇA DO BRASIL</t>
  </si>
  <si>
    <t>BRADESCO</t>
  </si>
  <si>
    <t>TOO</t>
  </si>
  <si>
    <t>ALIANÇA DA BAHIA</t>
  </si>
  <si>
    <t>CAIXA</t>
  </si>
  <si>
    <t>GENTE</t>
  </si>
  <si>
    <t>INVESTPREV</t>
  </si>
  <si>
    <t>PREVIDÊNCIA DO SUL</t>
  </si>
  <si>
    <t>SAFRA</t>
  </si>
  <si>
    <t>SUL AMÉRICA</t>
  </si>
  <si>
    <t>TOO SA</t>
  </si>
  <si>
    <t>UNIMED</t>
  </si>
  <si>
    <t>PQ</t>
  </si>
  <si>
    <t>PRUDENTIAL DO BRASIL</t>
  </si>
  <si>
    <t>KIRTON</t>
  </si>
  <si>
    <t>KYOEI</t>
  </si>
  <si>
    <t>mutsibuSUMITOMO</t>
  </si>
  <si>
    <t>PAN</t>
  </si>
  <si>
    <t>PREVISUL</t>
  </si>
  <si>
    <t>SABEMI</t>
  </si>
  <si>
    <t>SUL AMERICA</t>
  </si>
  <si>
    <t>SWISS RE</t>
  </si>
  <si>
    <t xml:space="preserve">ZURICH MINAS  </t>
  </si>
  <si>
    <t>COMPANHIA DE DO ESTADO DE SÃO PAULO - COSESP</t>
  </si>
  <si>
    <t>NOBRE</t>
  </si>
  <si>
    <t>Operador portuario</t>
  </si>
  <si>
    <t>Terrestre nacional</t>
  </si>
  <si>
    <t>Todos</t>
  </si>
  <si>
    <t>Terrestre Internacional</t>
  </si>
  <si>
    <t>Férrea Internacional</t>
  </si>
  <si>
    <t>Aérea Nacional</t>
  </si>
  <si>
    <t>Marítima</t>
  </si>
  <si>
    <t>P&amp;I</t>
  </si>
  <si>
    <t>Terrestre internacional</t>
  </si>
  <si>
    <t>USEBENS</t>
  </si>
  <si>
    <t>COSESP</t>
  </si>
  <si>
    <t>EXCELSIOR</t>
  </si>
  <si>
    <t>J. MALUCELLI</t>
  </si>
  <si>
    <t xml:space="preserve">KYOEI </t>
  </si>
  <si>
    <t>PRUDENTIAL</t>
  </si>
  <si>
    <t>YASUDA</t>
  </si>
  <si>
    <t>BANESTES</t>
  </si>
  <si>
    <t>MARITIMA</t>
  </si>
  <si>
    <t>CHARTIS</t>
  </si>
  <si>
    <t>Aérea</t>
  </si>
  <si>
    <t>ChileNA CONSOLIDADA</t>
  </si>
  <si>
    <t>Marítimo</t>
  </si>
  <si>
    <t>ZENIT</t>
  </si>
  <si>
    <t>PENTA SECURITY</t>
  </si>
  <si>
    <t>MAGALLANES</t>
  </si>
  <si>
    <t xml:space="preserve">CONTINENTAL </t>
  </si>
  <si>
    <t>SOLUNION</t>
  </si>
  <si>
    <t>TERCER MILENIO</t>
  </si>
  <si>
    <t>CARABINEROS</t>
  </si>
  <si>
    <t>HUELEN</t>
  </si>
  <si>
    <t>CARDIF</t>
  </si>
  <si>
    <t>FAF</t>
  </si>
  <si>
    <t>MUT DE CARABINEROS</t>
  </si>
  <si>
    <t>SANTANDER</t>
  </si>
  <si>
    <t xml:space="preserve">BBVA </t>
  </si>
  <si>
    <t>Mercancías transportadas</t>
  </si>
  <si>
    <t>Vehículos marítimos</t>
  </si>
  <si>
    <t>TRANSPORTE</t>
  </si>
  <si>
    <t>MARÍTIMO</t>
  </si>
  <si>
    <t>LA UNION</t>
  </si>
  <si>
    <t>SUCRE</t>
  </si>
  <si>
    <t>ROCAFUERTE</t>
  </si>
  <si>
    <t>BALBOA</t>
  </si>
  <si>
    <t>COLONIAL</t>
  </si>
  <si>
    <t>TOPSEG</t>
  </si>
  <si>
    <t>CENTRO</t>
  </si>
  <si>
    <t>CERVANTES</t>
  </si>
  <si>
    <t>PRODUSEGUROS</t>
  </si>
  <si>
    <t>PANAMERICANA DEL Ecuador</t>
  </si>
  <si>
    <t>RIO GUAYAS</t>
  </si>
  <si>
    <t xml:space="preserve"> Incluye Transporte Marítimo, Transporte Aéreo, Transporte Terrestre, Marítimos Cascos</t>
  </si>
  <si>
    <t>Cascos MARITIMOS</t>
  </si>
  <si>
    <t>Total Mercado - Guatemala</t>
  </si>
  <si>
    <t>Transportes</t>
  </si>
  <si>
    <t>TRANSPORTE MARÍTIMO</t>
  </si>
  <si>
    <t>TRANSPORTE TERRESTRE</t>
  </si>
  <si>
    <t>BANRURAL</t>
  </si>
  <si>
    <t>CUSCATLAN</t>
  </si>
  <si>
    <t>PALIC</t>
  </si>
  <si>
    <t>CASCO MARÍTIMO</t>
  </si>
  <si>
    <t>FM GLOBAL</t>
  </si>
  <si>
    <t>DER NEUE HORIZONT RE</t>
  </si>
  <si>
    <t>HDI Global</t>
  </si>
  <si>
    <t>HDI Gerling</t>
  </si>
  <si>
    <t>ABA</t>
  </si>
  <si>
    <t>BANCOMER</t>
  </si>
  <si>
    <t>EL AGUILA</t>
  </si>
  <si>
    <t>EL POTOSI</t>
  </si>
  <si>
    <t xml:space="preserve">HDI </t>
  </si>
  <si>
    <t>INTERACCIONES</t>
  </si>
  <si>
    <t>MULTIVA</t>
  </si>
  <si>
    <t>TOKIO</t>
  </si>
  <si>
    <t>PRIMERO SEGURO AUTOS</t>
  </si>
  <si>
    <t>SOMPOJAPAN</t>
  </si>
  <si>
    <t>LA LATINOAMERICANA</t>
  </si>
  <si>
    <t>Transporte en general</t>
  </si>
  <si>
    <t>TRANSPORTE DE Carga TERRESTRE</t>
  </si>
  <si>
    <t>TRANSPORTE DE Carga MARÍTIMO</t>
  </si>
  <si>
    <t>TERRESTRE</t>
  </si>
  <si>
    <t>MARITIMO</t>
  </si>
  <si>
    <t>LA REGIONAL</t>
  </si>
  <si>
    <t xml:space="preserve">NACIONAL </t>
  </si>
  <si>
    <t>LA FLORESTA</t>
  </si>
  <si>
    <t>ASEGURADORA DEL ISTMO</t>
  </si>
  <si>
    <t>BBA</t>
  </si>
  <si>
    <t>ISTMO</t>
  </si>
  <si>
    <t>ITSMO</t>
  </si>
  <si>
    <t>ADISA</t>
  </si>
  <si>
    <t>BANISTMO</t>
  </si>
  <si>
    <t>EASTERN PACIFIC</t>
  </si>
  <si>
    <t>NATIONAL UNION FIRE INSURANCE</t>
  </si>
  <si>
    <t>MUNDIAL</t>
  </si>
  <si>
    <t>ALFA S.A</t>
  </si>
  <si>
    <t>CENIT</t>
  </si>
  <si>
    <t>EL SOL DE Paraguay</t>
  </si>
  <si>
    <t>FENIX</t>
  </si>
  <si>
    <t>INTERCONTINENTAL</t>
  </si>
  <si>
    <t>LA AGRICOLA</t>
  </si>
  <si>
    <t>LA INDEPENDENCIA</t>
  </si>
  <si>
    <t>GENERALES</t>
  </si>
  <si>
    <t xml:space="preserve">LA MERIDIONAL ParaguayA </t>
  </si>
  <si>
    <t xml:space="preserve">PATRIA </t>
  </si>
  <si>
    <t>GRUPO GENERAL</t>
  </si>
  <si>
    <t xml:space="preserve">ASEGURADORA DEL SUR </t>
  </si>
  <si>
    <t xml:space="preserve">ASEGURADORA TAJY </t>
  </si>
  <si>
    <t xml:space="preserve">ASEGURADORA YACYRETA </t>
  </si>
  <si>
    <t xml:space="preserve">CENTRAL </t>
  </si>
  <si>
    <t xml:space="preserve">LA INDEPENDENCIA </t>
  </si>
  <si>
    <t xml:space="preserve">PANAL </t>
  </si>
  <si>
    <t xml:space="preserve">PROVIDENCIA </t>
  </si>
  <si>
    <t xml:space="preserve">SANCOR </t>
  </si>
  <si>
    <t>UNIVERSO DE</t>
  </si>
  <si>
    <t>AIC</t>
  </si>
  <si>
    <t>IMPERIO</t>
  </si>
  <si>
    <t>LA MERIDIONAL</t>
  </si>
  <si>
    <t>TAJY</t>
  </si>
  <si>
    <t>YACYRETA</t>
  </si>
  <si>
    <t xml:space="preserve">MERIDIONAL </t>
  </si>
  <si>
    <t>SEGESA</t>
  </si>
  <si>
    <t>QUALITAS</t>
  </si>
  <si>
    <t xml:space="preserve">Transporte </t>
  </si>
  <si>
    <t>Transporte</t>
  </si>
  <si>
    <t>INVITA</t>
  </si>
  <si>
    <t>CONFEDERACION DE CANADA</t>
  </si>
  <si>
    <t>COOPERATIVA NACIONAL</t>
  </si>
  <si>
    <t>DOMINICANA DE</t>
  </si>
  <si>
    <t>AMIGOS</t>
  </si>
  <si>
    <t>Transporte marítimo, aéreo y terrestre</t>
  </si>
  <si>
    <t>FEDERAL</t>
  </si>
  <si>
    <t>LA COMERCIAL</t>
  </si>
  <si>
    <t>AGROPECUARIA</t>
  </si>
  <si>
    <t>BUPA</t>
  </si>
  <si>
    <t>DHI ATLAS</t>
  </si>
  <si>
    <t>SEGNA</t>
  </si>
  <si>
    <t>SAGNA</t>
  </si>
  <si>
    <t>LA IMPERIAL</t>
  </si>
  <si>
    <t>PROSEGUROS</t>
  </si>
  <si>
    <t>LA ISLEÑA</t>
  </si>
  <si>
    <t>ALTAMIRA</t>
  </si>
  <si>
    <t>Venezuela</t>
  </si>
  <si>
    <t>AMERICAN INTERNATIONAL</t>
  </si>
  <si>
    <t>ANDES</t>
  </si>
  <si>
    <t>ÁVILA</t>
  </si>
  <si>
    <t>BOLIVARIANA</t>
  </si>
  <si>
    <t>CARABOBO</t>
  </si>
  <si>
    <t>CARONÍ</t>
  </si>
  <si>
    <t>CATATUMBO</t>
  </si>
  <si>
    <t>CORPORATIVOS</t>
  </si>
  <si>
    <t>ESTAR</t>
  </si>
  <si>
    <t>GUAYANA</t>
  </si>
  <si>
    <t>IBEROAMERICANA</t>
  </si>
  <si>
    <t>INTERBANK</t>
  </si>
  <si>
    <t>INTERNACIONAL DE</t>
  </si>
  <si>
    <t>LA OCCIDENTAL</t>
  </si>
  <si>
    <t>LA ORIENTAL</t>
  </si>
  <si>
    <t>LA PREVISORA</t>
  </si>
  <si>
    <t>LA VENEZOLANA</t>
  </si>
  <si>
    <t>MERCANTIL</t>
  </si>
  <si>
    <t>MULTINACIONAL</t>
  </si>
  <si>
    <t>NUEVO MUNDO</t>
  </si>
  <si>
    <t>PIRÁMIDE</t>
  </si>
  <si>
    <t>PRIMUS</t>
  </si>
  <si>
    <t>UNISEGUROS</t>
  </si>
  <si>
    <t>UNIVERSITAS</t>
  </si>
  <si>
    <t>VITALICIA</t>
  </si>
  <si>
    <t>VIVIR</t>
  </si>
  <si>
    <t>ZUMA</t>
  </si>
  <si>
    <t>LA INTERNACIONAL</t>
  </si>
  <si>
    <t>LA OCEÁNIA</t>
  </si>
  <si>
    <t>VENEZUELA</t>
  </si>
  <si>
    <t>CANARIAS</t>
  </si>
  <si>
    <t>ADRIÁTICA</t>
  </si>
  <si>
    <t>LA FE</t>
  </si>
  <si>
    <t>LA MUNDIAL</t>
  </si>
  <si>
    <t>PROVINCIAL</t>
  </si>
  <si>
    <t>VIRGEN DEL VALLE</t>
  </si>
  <si>
    <t>TRANSEGURO</t>
  </si>
  <si>
    <t>Naves o embarcaciones</t>
  </si>
  <si>
    <t>CAJA GENERALES</t>
  </si>
  <si>
    <t xml:space="preserve">CHUBB </t>
  </si>
  <si>
    <t>FED. PATRONAL</t>
  </si>
  <si>
    <t>INST. AUTARQUICO</t>
  </si>
  <si>
    <t>PRODUCTORES DE FRUTAS</t>
  </si>
  <si>
    <t>SEGUNDA</t>
  </si>
  <si>
    <t>INSTITUTO DE SEGUROS</t>
  </si>
  <si>
    <t>LA BOLIVIANA CIACRUZ</t>
  </si>
  <si>
    <t xml:space="preserve">AIG </t>
  </si>
  <si>
    <t xml:space="preserve">AKAD </t>
  </si>
  <si>
    <t xml:space="preserve">AMERICAN LIFE </t>
  </si>
  <si>
    <t xml:space="preserve">ESSOR </t>
  </si>
  <si>
    <t xml:space="preserve">EZZE </t>
  </si>
  <si>
    <t xml:space="preserve">FAIRFAX </t>
  </si>
  <si>
    <t xml:space="preserve">GENERALI </t>
  </si>
  <si>
    <t xml:space="preserve">INDIANA </t>
  </si>
  <si>
    <t xml:space="preserve">PORTO SEGURO </t>
  </si>
  <si>
    <t xml:space="preserve">STARR </t>
  </si>
  <si>
    <t xml:space="preserve">SWISS RE CORPORATE SOLUTIONS </t>
  </si>
  <si>
    <t xml:space="preserve">TOKIO MARINE </t>
  </si>
  <si>
    <t xml:space="preserve">YLM </t>
  </si>
  <si>
    <t xml:space="preserve">ZURICH </t>
  </si>
  <si>
    <t xml:space="preserve">ALIANÇA DO BRASIL </t>
  </si>
  <si>
    <t xml:space="preserve">AUSTRAL </t>
  </si>
  <si>
    <t xml:space="preserve">BERKLEY </t>
  </si>
  <si>
    <t xml:space="preserve">BRADESCO </t>
  </si>
  <si>
    <t xml:space="preserve">KOVR </t>
  </si>
  <si>
    <t xml:space="preserve">SUL AMÉRICA </t>
  </si>
  <si>
    <t xml:space="preserve">AXA </t>
  </si>
  <si>
    <t xml:space="preserve">MITSUI SUMITOMO </t>
  </si>
  <si>
    <t xml:space="preserve">SOMPO </t>
  </si>
  <si>
    <t>TRADITIO</t>
  </si>
  <si>
    <t>YLM</t>
  </si>
  <si>
    <t>Áereo</t>
  </si>
  <si>
    <t xml:space="preserve">BCI </t>
  </si>
  <si>
    <t>Transporte terrestre</t>
  </si>
  <si>
    <t xml:space="preserve">EVEREST </t>
  </si>
  <si>
    <t>FID CHILE</t>
  </si>
  <si>
    <t xml:space="preserve">ORION </t>
  </si>
  <si>
    <t xml:space="preserve">REALE </t>
  </si>
  <si>
    <t>Transporte marítimo</t>
  </si>
  <si>
    <t>Casco marítimo</t>
  </si>
  <si>
    <t xml:space="preserve">FID </t>
  </si>
  <si>
    <t>SURAMERICANA</t>
  </si>
  <si>
    <t>SBS SEGUROS</t>
  </si>
  <si>
    <t>HDI SEGUROS</t>
  </si>
  <si>
    <t>BBVA SEGUROS</t>
  </si>
  <si>
    <t>Navegación y cascos</t>
  </si>
  <si>
    <t xml:space="preserve">HISPANA </t>
  </si>
  <si>
    <t xml:space="preserve">INTEROCEANICA </t>
  </si>
  <si>
    <t xml:space="preserve">LATINA </t>
  </si>
  <si>
    <t xml:space="preserve">ALIANZA </t>
  </si>
  <si>
    <t xml:space="preserve">SWEADEN </t>
  </si>
  <si>
    <t>ALIANZA</t>
  </si>
  <si>
    <t xml:space="preserve">CONSTITUCION </t>
  </si>
  <si>
    <t xml:space="preserve">VAZSEGUROS </t>
  </si>
  <si>
    <t>AGRICOLA COMERCIAL</t>
  </si>
  <si>
    <t>SEGUROS E INVERSIONES</t>
  </si>
  <si>
    <t>FEDECREDITO</t>
  </si>
  <si>
    <t>Cascos marítimos</t>
  </si>
  <si>
    <t xml:space="preserve">ASSA </t>
  </si>
  <si>
    <t xml:space="preserve">FICOHSA </t>
  </si>
  <si>
    <t xml:space="preserve">GMX </t>
  </si>
  <si>
    <t xml:space="preserve">PRIMERO </t>
  </si>
  <si>
    <t xml:space="preserve">GENERAL </t>
  </si>
  <si>
    <t xml:space="preserve">EL COMERCIO PARAGUAYO </t>
  </si>
  <si>
    <t xml:space="preserve">LA PARAGUAYA </t>
  </si>
  <si>
    <t xml:space="preserve">EL PRODUCTOR </t>
  </si>
  <si>
    <t xml:space="preserve">ATALAYA </t>
  </si>
  <si>
    <t xml:space="preserve">ASEGURADORA PARAGUAYA </t>
  </si>
  <si>
    <t xml:space="preserve">FENIX </t>
  </si>
  <si>
    <t xml:space="preserve">SEGUROS CHACO </t>
  </si>
  <si>
    <t xml:space="preserve">EL SOL DEL PARAGUAY </t>
  </si>
  <si>
    <t xml:space="preserve">SEGURIDAD </t>
  </si>
  <si>
    <t xml:space="preserve">UNIVERSO </t>
  </si>
  <si>
    <t xml:space="preserve">ALFA </t>
  </si>
  <si>
    <t xml:space="preserve">UENO </t>
  </si>
  <si>
    <t xml:space="preserve">LA MERIDIONAL </t>
  </si>
  <si>
    <t xml:space="preserve">ROYAL </t>
  </si>
  <si>
    <t xml:space="preserve">ITAU </t>
  </si>
  <si>
    <t xml:space="preserve">FAMILIAR </t>
  </si>
  <si>
    <t xml:space="preserve">RIMAC </t>
  </si>
  <si>
    <t>CONFEDERACION DEL CANADA</t>
  </si>
  <si>
    <t>MIDAS</t>
  </si>
  <si>
    <t>ONE ALLIANCE</t>
  </si>
  <si>
    <t>BOTTIAS</t>
  </si>
  <si>
    <t>Mercadería</t>
  </si>
  <si>
    <t>LIDER MOTOS</t>
  </si>
  <si>
    <t xml:space="preserve">ZURICH ASEGURADORA </t>
  </si>
  <si>
    <t>INSTITUTO DE JUJUY</t>
  </si>
  <si>
    <t xml:space="preserve">BOSTON </t>
  </si>
  <si>
    <t>LA BOLIVIANA</t>
  </si>
  <si>
    <t>CREDINFORM INTERNATIONAL</t>
  </si>
  <si>
    <t xml:space="preserve">MERCANTIL SANTA CRUZ </t>
  </si>
  <si>
    <t>HDI (NO VIGENTE)</t>
  </si>
  <si>
    <t>Navegación y Casco</t>
  </si>
  <si>
    <t>MNK</t>
  </si>
  <si>
    <t>INTEROCEANICA.</t>
  </si>
  <si>
    <t>Transporte Marítimo</t>
  </si>
  <si>
    <t xml:space="preserve"> ATLANTIDA</t>
  </si>
  <si>
    <t>SEGUROS DEL PAIS</t>
  </si>
  <si>
    <t>Transporte Terrestre</t>
  </si>
  <si>
    <t>PRIMERO SEGUROS</t>
  </si>
  <si>
    <t>GENERAL DE SEGUROS</t>
  </si>
  <si>
    <t>VE POR MAS</t>
  </si>
  <si>
    <t>SEGUROS AZTECA</t>
  </si>
  <si>
    <t>INTERNACIONAL DE SEGUROS</t>
  </si>
  <si>
    <t>SEGUROS FEDPA</t>
  </si>
  <si>
    <t>BARBUSS</t>
  </si>
  <si>
    <t>ASESUISA</t>
  </si>
  <si>
    <t>Marítimos casco</t>
  </si>
  <si>
    <t xml:space="preserve">Naves Marítimas y Aéreas </t>
  </si>
  <si>
    <t>CONFEDERACIÓN DEL CANAD</t>
  </si>
  <si>
    <t>EL COMERCIO PARAGUAYO</t>
  </si>
  <si>
    <t>LA PARAGUAYA</t>
  </si>
  <si>
    <t>ASEGURADORA PARAGUAYA</t>
  </si>
  <si>
    <t>SEGUROS CHACO</t>
  </si>
  <si>
    <t>EL SOL DEL PARAGUAY</t>
  </si>
  <si>
    <t>UENO</t>
  </si>
  <si>
    <t>ALLSEG</t>
  </si>
  <si>
    <t>YELUM</t>
  </si>
  <si>
    <t>KOVR</t>
  </si>
  <si>
    <t>ZURICH MINHAS</t>
  </si>
  <si>
    <t>KOVR PREVIDÊNCIA</t>
  </si>
  <si>
    <t>AFILIADO</t>
  </si>
  <si>
    <t>SEGUROS DEL ESTADO</t>
  </si>
  <si>
    <t>NO AFILIADOS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</si>
</sst>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#,##0;\(#,##0\)"/>
    <numFmt numFmtId="166" formatCode="#,##0.0"/>
    <numFmt numFmtId="167" formatCode="_-* #,##0_-;\-* #,##0_-;_-* &quot;-&quot;??_-;_-@_-"/>
    <numFmt numFmtId="168" formatCode="_-* #,##0.0000_-;\-* #,##0.00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Univers (WN)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8"/>
      <name val="Century Gothic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FABF8F"/>
      </left>
      <right style="medium">
        <color rgb="FFFABF8F"/>
      </right>
      <top style="medium">
        <color rgb="FFFABF8F"/>
      </top>
      <bottom style="medium">
        <color rgb="FFFABF8F"/>
      </bottom>
      <diagonal/>
    </border>
    <border>
      <left/>
      <right/>
      <top/>
      <bottom style="medium">
        <color rgb="FFFABF8F"/>
      </bottom>
      <diagonal/>
    </border>
    <border>
      <left style="medium">
        <color rgb="FFFABF8F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FABF8F"/>
      </left>
      <right style="medium">
        <color rgb="FFFABF8F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2" fillId="0" borderId="0"/>
    <xf numFmtId="9" fontId="3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3" fillId="0" borderId="0" xfId="6" applyNumberFormat="1"/>
    <xf numFmtId="0" fontId="3" fillId="0" borderId="0" xfId="6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3" fontId="6" fillId="0" borderId="0" xfId="10" applyNumberFormat="1" applyFont="1" applyAlignment="1" applyProtection="1">
      <alignment vertical="center"/>
      <protection hidden="1"/>
    </xf>
    <xf numFmtId="166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7" xfId="0" applyBorder="1"/>
    <xf numFmtId="167" fontId="0" fillId="0" borderId="0" xfId="1" applyNumberFormat="1" applyFont="1"/>
    <xf numFmtId="0" fontId="0" fillId="0" borderId="0" xfId="0" applyAlignment="1">
      <alignment horizontal="left" indent="1"/>
    </xf>
    <xf numFmtId="0" fontId="0" fillId="0" borderId="0" xfId="0" applyProtection="1">
      <protection locked="0"/>
    </xf>
    <xf numFmtId="168" fontId="0" fillId="0" borderId="0" xfId="1" applyNumberFormat="1" applyFont="1"/>
    <xf numFmtId="0" fontId="3" fillId="0" borderId="1" xfId="6" applyBorder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165" fontId="9" fillId="0" borderId="0" xfId="0" applyNumberFormat="1" applyFont="1" applyAlignment="1" applyProtection="1">
      <alignment horizontal="right" vertical="center" indent="1"/>
      <protection locked="0" hidden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0" fillId="2" borderId="0" xfId="0" applyFont="1" applyFill="1"/>
    <xf numFmtId="167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3" fillId="0" borderId="3" xfId="6" applyBorder="1"/>
    <xf numFmtId="0" fontId="3" fillId="0" borderId="2" xfId="6" applyBorder="1"/>
    <xf numFmtId="0" fontId="3" fillId="0" borderId="6" xfId="6" applyBorder="1"/>
    <xf numFmtId="0" fontId="3" fillId="0" borderId="7" xfId="6" applyBorder="1"/>
    <xf numFmtId="0" fontId="3" fillId="0" borderId="5" xfId="6" applyBorder="1"/>
    <xf numFmtId="0" fontId="3" fillId="0" borderId="4" xfId="6" applyBorder="1"/>
    <xf numFmtId="0" fontId="0" fillId="0" borderId="0" xfId="1" applyNumberFormat="1" applyFont="1"/>
    <xf numFmtId="0" fontId="0" fillId="0" borderId="1" xfId="1" applyNumberFormat="1" applyFont="1" applyBorder="1"/>
    <xf numFmtId="0" fontId="7" fillId="0" borderId="1" xfId="0" applyFont="1" applyBorder="1"/>
    <xf numFmtId="2" fontId="0" fillId="0" borderId="0" xfId="0" applyNumberFormat="1"/>
    <xf numFmtId="1" fontId="0" fillId="0" borderId="0" xfId="0" applyNumberFormat="1"/>
    <xf numFmtId="2" fontId="7" fillId="0" borderId="0" xfId="0" applyNumberFormat="1" applyFont="1"/>
    <xf numFmtId="2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1">
    <cellStyle name="Millares" xfId="1" builtinId="3"/>
    <cellStyle name="Millares 2" xfId="3" xr:uid="{E3A148C9-EE0E-44AD-A7F9-C38084F6E8B3}"/>
    <cellStyle name="Millares 3" xfId="4" xr:uid="{C1F235CA-FDAA-4A73-B307-AC7611EE3F86}"/>
    <cellStyle name="Millares 4" xfId="2" xr:uid="{B215DED9-2323-4207-AAB2-62F3B5D7F971}"/>
    <cellStyle name="Normal" xfId="0" builtinId="0"/>
    <cellStyle name="Normal 14" xfId="10" xr:uid="{1D599317-87AA-45E8-A942-07CA07F62A37}"/>
    <cellStyle name="Normal 2" xfId="5" xr:uid="{04F998DD-8373-4C7D-8CCF-3ECBE1F90F9A}"/>
    <cellStyle name="Normal 2 2" xfId="6" xr:uid="{712E6811-3EE5-4BEB-B396-2A729BB89B5B}"/>
    <cellStyle name="Normal 26" xfId="7" xr:uid="{DF7787AD-F7FD-4795-8EFD-8D6B810F8981}"/>
    <cellStyle name="Normal 5" xfId="8" xr:uid="{F4768FA5-DE3B-47EB-9AE3-70FBE15DF14A}"/>
    <cellStyle name="Porcentaje 2" xfId="9" xr:uid="{36F7B6E7-C865-4C50-9F05-3F377545BAF0}"/>
  </cellStyles>
  <dxfs count="2">
    <dxf>
      <fill>
        <patternFill patternType="none">
          <fgColor indexed="64"/>
          <bgColor indexed="6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7ABF-125B-4243-8410-858D85D424B0}">
  <sheetPr filterMode="1"/>
  <dimension ref="A1:XFD19980"/>
  <sheetViews>
    <sheetView tabSelected="1" zoomScale="80" zoomScaleNormal="80" workbookViewId="0">
      <selection activeCell="J17049" sqref="J17049:J19904"/>
    </sheetView>
  </sheetViews>
  <sheetFormatPr baseColWidth="10" defaultColWidth="11.42578125" defaultRowHeight="15"/>
  <cols>
    <col min="1" max="1" width="21.5703125" customWidth="1"/>
    <col min="2" max="2" width="11.85546875" customWidth="1"/>
    <col min="3" max="3" width="10.85546875" customWidth="1"/>
    <col min="4" max="4" width="9.140625"/>
    <col min="5" max="5" width="16" customWidth="1"/>
    <col min="6" max="6" width="17.42578125" style="12" customWidth="1"/>
    <col min="7" max="7" width="14.5703125" style="12" customWidth="1"/>
    <col min="8" max="8" width="13.42578125" customWidth="1"/>
    <col min="9" max="9" width="14.42578125" customWidth="1"/>
    <col min="10" max="10" width="12" style="39" bestFit="1" customWidth="1"/>
  </cols>
  <sheetData>
    <row r="1" spans="1:10">
      <c r="A1" s="23" t="s">
        <v>321</v>
      </c>
      <c r="B1" s="23" t="s">
        <v>322</v>
      </c>
      <c r="C1" s="23" t="s">
        <v>323</v>
      </c>
      <c r="D1" s="23" t="s">
        <v>0</v>
      </c>
      <c r="E1" s="23" t="s">
        <v>2</v>
      </c>
      <c r="F1" s="24" t="s">
        <v>324</v>
      </c>
      <c r="G1" s="24" t="s">
        <v>325</v>
      </c>
      <c r="H1" s="23" t="s">
        <v>326</v>
      </c>
      <c r="I1" s="23" t="s">
        <v>327</v>
      </c>
      <c r="J1" s="25" t="s">
        <v>715</v>
      </c>
    </row>
    <row r="2" spans="1:10">
      <c r="A2" t="s">
        <v>17</v>
      </c>
      <c r="B2" s="18" t="s">
        <v>35</v>
      </c>
      <c r="C2" s="18" t="s">
        <v>3</v>
      </c>
      <c r="D2" s="18" t="s">
        <v>328</v>
      </c>
      <c r="E2" s="18" t="s">
        <v>677</v>
      </c>
      <c r="F2" s="2">
        <v>7513668640</v>
      </c>
      <c r="G2" s="36">
        <f>F2/I2</f>
        <v>8207444.7668896588</v>
      </c>
      <c r="H2" s="18">
        <v>2024</v>
      </c>
      <c r="I2" s="37">
        <v>915.46990000000005</v>
      </c>
      <c r="J2" s="40" t="s">
        <v>715</v>
      </c>
    </row>
    <row r="3" spans="1:10">
      <c r="A3" t="s">
        <v>690</v>
      </c>
      <c r="B3" t="s">
        <v>41</v>
      </c>
      <c r="C3" t="s">
        <v>3</v>
      </c>
      <c r="D3" t="s">
        <v>328</v>
      </c>
      <c r="E3" t="s">
        <v>689</v>
      </c>
      <c r="F3" s="2">
        <v>1251780.1100000001</v>
      </c>
      <c r="G3" s="36">
        <f>F3/I3</f>
        <v>50350.954302102487</v>
      </c>
      <c r="H3">
        <v>2024</v>
      </c>
      <c r="I3" s="35">
        <v>24.8611</v>
      </c>
      <c r="J3" s="40" t="s">
        <v>717</v>
      </c>
    </row>
    <row r="4" spans="1:10">
      <c r="A4" t="s">
        <v>96</v>
      </c>
      <c r="B4" s="18" t="s">
        <v>35</v>
      </c>
      <c r="C4" s="18" t="s">
        <v>3</v>
      </c>
      <c r="D4" s="18" t="s">
        <v>328</v>
      </c>
      <c r="E4" s="18" t="s">
        <v>677</v>
      </c>
      <c r="F4" s="2">
        <v>3573458362</v>
      </c>
      <c r="G4" s="36">
        <f>F4/I4</f>
        <v>3903414.3689486678</v>
      </c>
      <c r="H4" s="18">
        <v>2024</v>
      </c>
      <c r="I4" s="37">
        <v>915.46990000000005</v>
      </c>
      <c r="J4" s="40" t="s">
        <v>715</v>
      </c>
    </row>
    <row r="5" spans="1:10">
      <c r="A5" t="s">
        <v>477</v>
      </c>
      <c r="B5" t="s">
        <v>6</v>
      </c>
      <c r="C5" t="s">
        <v>3</v>
      </c>
      <c r="D5" t="s">
        <v>328</v>
      </c>
      <c r="F5" s="2">
        <v>233033000</v>
      </c>
      <c r="G5" s="36">
        <v>12469926.582332671</v>
      </c>
      <c r="H5">
        <v>2016</v>
      </c>
      <c r="I5" s="35">
        <v>18.6876</v>
      </c>
      <c r="J5" t="s">
        <v>717</v>
      </c>
    </row>
    <row r="6" spans="1:10">
      <c r="A6" t="s">
        <v>477</v>
      </c>
      <c r="B6" t="s">
        <v>6</v>
      </c>
      <c r="C6" t="s">
        <v>3</v>
      </c>
      <c r="D6" t="s">
        <v>1</v>
      </c>
      <c r="F6" s="2">
        <v>233033000</v>
      </c>
      <c r="G6" s="36">
        <v>12469926.582332671</v>
      </c>
      <c r="H6">
        <v>2016</v>
      </c>
      <c r="I6" s="35">
        <v>18.6876</v>
      </c>
      <c r="J6" t="s">
        <v>717</v>
      </c>
    </row>
    <row r="7" spans="1:10">
      <c r="A7" t="s">
        <v>477</v>
      </c>
      <c r="B7" t="s">
        <v>6</v>
      </c>
      <c r="C7" t="s">
        <v>4</v>
      </c>
      <c r="D7" t="s">
        <v>328</v>
      </c>
      <c r="F7" s="2">
        <v>47974000</v>
      </c>
      <c r="G7" s="36">
        <v>2567156.8312677927</v>
      </c>
      <c r="H7">
        <v>2016</v>
      </c>
      <c r="I7" s="35">
        <v>18.6876</v>
      </c>
      <c r="J7" t="s">
        <v>717</v>
      </c>
    </row>
    <row r="8" spans="1:10">
      <c r="A8" t="s">
        <v>477</v>
      </c>
      <c r="B8" t="s">
        <v>6</v>
      </c>
      <c r="C8" t="s">
        <v>4</v>
      </c>
      <c r="D8" t="s">
        <v>1</v>
      </c>
      <c r="F8" s="2">
        <v>6426000</v>
      </c>
      <c r="G8" s="36">
        <v>343864.38065883261</v>
      </c>
      <c r="H8">
        <v>2016</v>
      </c>
      <c r="I8" s="35">
        <v>18.6876</v>
      </c>
      <c r="J8" t="s">
        <v>717</v>
      </c>
    </row>
    <row r="9" spans="1:10">
      <c r="A9" t="s">
        <v>477</v>
      </c>
      <c r="B9" t="s">
        <v>6</v>
      </c>
      <c r="C9" t="s">
        <v>3</v>
      </c>
      <c r="D9" t="s">
        <v>328</v>
      </c>
      <c r="F9" s="2">
        <v>181568371</v>
      </c>
      <c r="G9" s="36">
        <v>11452400.443583906</v>
      </c>
      <c r="H9">
        <v>2015</v>
      </c>
      <c r="I9" s="35">
        <v>15.854175890410984</v>
      </c>
      <c r="J9" t="s">
        <v>717</v>
      </c>
    </row>
    <row r="10" spans="1:10">
      <c r="A10" t="s">
        <v>477</v>
      </c>
      <c r="B10" t="s">
        <v>6</v>
      </c>
      <c r="C10" t="s">
        <v>3</v>
      </c>
      <c r="D10" t="s">
        <v>1</v>
      </c>
      <c r="F10" s="2">
        <v>18731002</v>
      </c>
      <c r="G10" s="36">
        <v>1181455.4177697117</v>
      </c>
      <c r="H10">
        <v>2015</v>
      </c>
      <c r="I10" s="35">
        <v>15.854175890410984</v>
      </c>
      <c r="J10" t="s">
        <v>717</v>
      </c>
    </row>
    <row r="11" spans="1:10">
      <c r="A11" t="s">
        <v>477</v>
      </c>
      <c r="B11" t="s">
        <v>6</v>
      </c>
      <c r="C11" t="s">
        <v>4</v>
      </c>
      <c r="D11" t="s">
        <v>328</v>
      </c>
      <c r="F11" s="2">
        <v>50410199</v>
      </c>
      <c r="G11" s="36">
        <v>3179616.4839125695</v>
      </c>
      <c r="H11">
        <v>2015</v>
      </c>
      <c r="I11" s="35">
        <v>15.854175890410984</v>
      </c>
      <c r="J11" t="s">
        <v>717</v>
      </c>
    </row>
    <row r="12" spans="1:10">
      <c r="A12" t="s">
        <v>477</v>
      </c>
      <c r="B12" t="s">
        <v>6</v>
      </c>
      <c r="C12" t="s">
        <v>4</v>
      </c>
      <c r="D12" t="s">
        <v>1</v>
      </c>
      <c r="F12" s="2">
        <v>4950369</v>
      </c>
      <c r="G12" s="36">
        <v>312243.85513435054</v>
      </c>
      <c r="H12">
        <v>2015</v>
      </c>
      <c r="I12" s="35">
        <v>15.854175890410984</v>
      </c>
      <c r="J12" t="s">
        <v>717</v>
      </c>
    </row>
    <row r="13" spans="1:10">
      <c r="A13" t="s">
        <v>477</v>
      </c>
      <c r="B13" t="s">
        <v>6</v>
      </c>
      <c r="C13" t="s">
        <v>3</v>
      </c>
      <c r="D13" t="s">
        <v>328</v>
      </c>
      <c r="F13" s="2">
        <v>159902000</v>
      </c>
      <c r="G13" s="36">
        <v>12019833.139972745</v>
      </c>
      <c r="H13">
        <v>2014</v>
      </c>
      <c r="I13" s="35">
        <v>13.303179681274893</v>
      </c>
      <c r="J13" t="s">
        <v>717</v>
      </c>
    </row>
    <row r="14" spans="1:10">
      <c r="A14" t="s">
        <v>477</v>
      </c>
      <c r="B14" t="s">
        <v>6</v>
      </c>
      <c r="C14" t="s">
        <v>3</v>
      </c>
      <c r="D14" t="s">
        <v>1</v>
      </c>
      <c r="F14" s="2">
        <v>16022999.999999998</v>
      </c>
      <c r="G14" s="36">
        <v>1204448.8899562436</v>
      </c>
      <c r="H14">
        <v>2014</v>
      </c>
      <c r="I14" s="35">
        <v>13.303179681274893</v>
      </c>
      <c r="J14" t="s">
        <v>717</v>
      </c>
    </row>
    <row r="15" spans="1:10">
      <c r="A15" t="s">
        <v>477</v>
      </c>
      <c r="B15" t="s">
        <v>6</v>
      </c>
      <c r="C15" t="s">
        <v>4</v>
      </c>
      <c r="D15" t="s">
        <v>328</v>
      </c>
      <c r="F15" s="2">
        <v>30556000</v>
      </c>
      <c r="G15" s="36">
        <v>2296894.4817763828</v>
      </c>
      <c r="H15">
        <v>2014</v>
      </c>
      <c r="I15" s="35">
        <v>13.303179681274893</v>
      </c>
      <c r="J15" t="s">
        <v>717</v>
      </c>
    </row>
    <row r="16" spans="1:10">
      <c r="A16" t="s">
        <v>477</v>
      </c>
      <c r="B16" t="s">
        <v>6</v>
      </c>
      <c r="C16" t="s">
        <v>4</v>
      </c>
      <c r="D16" t="s">
        <v>1</v>
      </c>
      <c r="F16" s="2">
        <v>11023000</v>
      </c>
      <c r="G16" s="36">
        <v>828598.89621092647</v>
      </c>
      <c r="H16">
        <v>2014</v>
      </c>
      <c r="I16" s="35">
        <v>13.303179681274893</v>
      </c>
      <c r="J16" t="s">
        <v>717</v>
      </c>
    </row>
    <row r="17" spans="1:10">
      <c r="A17" t="s">
        <v>334</v>
      </c>
      <c r="B17" s="18" t="s">
        <v>35</v>
      </c>
      <c r="C17" s="18" t="s">
        <v>3</v>
      </c>
      <c r="D17" s="18" t="s">
        <v>328</v>
      </c>
      <c r="E17" s="18" t="s">
        <v>677</v>
      </c>
      <c r="F17" s="2">
        <v>11936708379</v>
      </c>
      <c r="G17" s="36">
        <f>F17/I17</f>
        <v>13038886.782623874</v>
      </c>
      <c r="H17" s="18">
        <v>2024</v>
      </c>
      <c r="I17" s="37">
        <v>915.46990000000005</v>
      </c>
      <c r="J17" s="40" t="s">
        <v>715</v>
      </c>
    </row>
    <row r="18" spans="1:10">
      <c r="A18" t="s">
        <v>477</v>
      </c>
      <c r="B18" t="s">
        <v>6</v>
      </c>
      <c r="C18" t="s">
        <v>3</v>
      </c>
      <c r="D18" t="s">
        <v>328</v>
      </c>
      <c r="F18" s="2">
        <v>154005000</v>
      </c>
      <c r="G18" s="36">
        <v>12065928.315644233</v>
      </c>
      <c r="H18">
        <v>2013</v>
      </c>
      <c r="I18" s="35">
        <v>12.763626301369856</v>
      </c>
      <c r="J18" t="s">
        <v>717</v>
      </c>
    </row>
    <row r="19" spans="1:10">
      <c r="A19" t="s">
        <v>72</v>
      </c>
      <c r="B19" s="18" t="s">
        <v>35</v>
      </c>
      <c r="C19" s="18" t="s">
        <v>3</v>
      </c>
      <c r="D19" s="18" t="s">
        <v>328</v>
      </c>
      <c r="E19" s="18" t="s">
        <v>677</v>
      </c>
      <c r="F19" s="2">
        <v>3185887313</v>
      </c>
      <c r="G19" s="36">
        <f>F19/I19</f>
        <v>3480056.8680630568</v>
      </c>
      <c r="H19" s="18">
        <v>2024</v>
      </c>
      <c r="I19" s="37">
        <v>915.46990000000005</v>
      </c>
      <c r="J19" s="40" t="s">
        <v>717</v>
      </c>
    </row>
    <row r="20" spans="1:10">
      <c r="A20" t="s">
        <v>477</v>
      </c>
      <c r="B20" t="s">
        <v>6</v>
      </c>
      <c r="C20" t="s">
        <v>3</v>
      </c>
      <c r="D20" t="s">
        <v>328</v>
      </c>
      <c r="F20" s="2">
        <v>12086537.081252661</v>
      </c>
      <c r="G20" s="36">
        <v>946951.657457683</v>
      </c>
      <c r="H20">
        <v>2013</v>
      </c>
      <c r="I20" s="35">
        <v>12.763626301369856</v>
      </c>
      <c r="J20" t="s">
        <v>717</v>
      </c>
    </row>
    <row r="21" spans="1:10">
      <c r="A21" t="s">
        <v>477</v>
      </c>
      <c r="B21" t="s">
        <v>6</v>
      </c>
      <c r="C21" t="s">
        <v>3</v>
      </c>
      <c r="D21" t="s">
        <v>1</v>
      </c>
      <c r="F21" s="2">
        <v>15704000</v>
      </c>
      <c r="G21" s="36">
        <v>1230371.3403388008</v>
      </c>
      <c r="H21">
        <v>2013</v>
      </c>
      <c r="I21" s="35">
        <v>12.763626301369856</v>
      </c>
      <c r="J21" t="s">
        <v>717</v>
      </c>
    </row>
    <row r="22" spans="1:10">
      <c r="A22" t="s">
        <v>477</v>
      </c>
      <c r="B22" t="s">
        <v>6</v>
      </c>
      <c r="C22" t="s">
        <v>3</v>
      </c>
      <c r="D22" t="s">
        <v>1</v>
      </c>
      <c r="F22" s="2">
        <v>1232472.830908034</v>
      </c>
      <c r="G22" s="36">
        <v>96561.337805366406</v>
      </c>
      <c r="H22">
        <v>2013</v>
      </c>
      <c r="I22" s="35">
        <v>12.763626301369856</v>
      </c>
      <c r="J22" t="s">
        <v>717</v>
      </c>
    </row>
    <row r="23" spans="1:10">
      <c r="A23" t="s">
        <v>477</v>
      </c>
      <c r="B23" t="s">
        <v>6</v>
      </c>
      <c r="C23" t="s">
        <v>4</v>
      </c>
      <c r="D23" t="s">
        <v>328</v>
      </c>
      <c r="F23" s="2">
        <v>27056000</v>
      </c>
      <c r="G23" s="36">
        <v>2119773.7509046481</v>
      </c>
      <c r="H23">
        <v>2013</v>
      </c>
      <c r="I23" s="35">
        <v>12.763626301369856</v>
      </c>
      <c r="J23" t="s">
        <v>717</v>
      </c>
    </row>
    <row r="24" spans="1:10">
      <c r="A24" t="s">
        <v>477</v>
      </c>
      <c r="B24" t="s">
        <v>6</v>
      </c>
      <c r="C24" t="s">
        <v>4</v>
      </c>
      <c r="D24" t="s">
        <v>328</v>
      </c>
      <c r="F24" s="2">
        <v>2123394.3525883704</v>
      </c>
      <c r="G24" s="36">
        <v>166362.93655514478</v>
      </c>
      <c r="H24">
        <v>2013</v>
      </c>
      <c r="I24" s="35">
        <v>12.763626301369856</v>
      </c>
      <c r="J24" t="s">
        <v>717</v>
      </c>
    </row>
    <row r="25" spans="1:10">
      <c r="A25" t="s">
        <v>477</v>
      </c>
      <c r="B25" t="s">
        <v>6</v>
      </c>
      <c r="C25" t="s">
        <v>4</v>
      </c>
      <c r="D25" t="s">
        <v>1</v>
      </c>
      <c r="F25" s="2">
        <v>3412000</v>
      </c>
      <c r="G25" s="36">
        <v>267322.14806647913</v>
      </c>
      <c r="H25">
        <v>2013</v>
      </c>
      <c r="I25" s="35">
        <v>12.763626301369856</v>
      </c>
      <c r="J25" t="s">
        <v>717</v>
      </c>
    </row>
    <row r="26" spans="1:10">
      <c r="A26" t="s">
        <v>82</v>
      </c>
      <c r="B26" s="18" t="s">
        <v>35</v>
      </c>
      <c r="C26" s="18" t="s">
        <v>3</v>
      </c>
      <c r="D26" s="18" t="s">
        <v>328</v>
      </c>
      <c r="E26" s="18" t="s">
        <v>677</v>
      </c>
      <c r="F26" s="2">
        <v>5842949874</v>
      </c>
      <c r="G26" s="36">
        <f>F26/I26</f>
        <v>6382459.8427539775</v>
      </c>
      <c r="H26" s="18">
        <v>2024</v>
      </c>
      <c r="I26" s="37">
        <v>915.46990000000005</v>
      </c>
      <c r="J26" s="40" t="s">
        <v>715</v>
      </c>
    </row>
    <row r="27" spans="1:10">
      <c r="A27" t="s">
        <v>477</v>
      </c>
      <c r="B27" t="s">
        <v>6</v>
      </c>
      <c r="C27" t="s">
        <v>4</v>
      </c>
      <c r="D27" t="s">
        <v>1</v>
      </c>
      <c r="F27" s="2">
        <v>267778.73784120043</v>
      </c>
      <c r="G27" s="36">
        <v>20979.832182368194</v>
      </c>
      <c r="H27">
        <v>2013</v>
      </c>
      <c r="I27" s="35">
        <v>12.763626301369856</v>
      </c>
      <c r="J27" t="s">
        <v>717</v>
      </c>
    </row>
    <row r="28" spans="1:10">
      <c r="A28" t="s">
        <v>337</v>
      </c>
      <c r="B28" s="18" t="s">
        <v>35</v>
      </c>
      <c r="C28" s="18" t="s">
        <v>3</v>
      </c>
      <c r="D28" s="18" t="s">
        <v>328</v>
      </c>
      <c r="E28" s="18" t="s">
        <v>677</v>
      </c>
      <c r="F28" s="2">
        <v>5878331552</v>
      </c>
      <c r="G28" s="36">
        <f>F28/I28</f>
        <v>6421108.4952110378</v>
      </c>
      <c r="H28" s="18">
        <v>2024</v>
      </c>
      <c r="I28" s="37">
        <v>915.46990000000005</v>
      </c>
      <c r="J28" s="40" t="s">
        <v>715</v>
      </c>
    </row>
    <row r="29" spans="1:10">
      <c r="A29" t="s">
        <v>477</v>
      </c>
      <c r="B29" t="s">
        <v>6</v>
      </c>
      <c r="C29" t="s">
        <v>3</v>
      </c>
      <c r="D29" t="s">
        <v>328</v>
      </c>
      <c r="F29" s="2">
        <v>164278000</v>
      </c>
      <c r="G29" s="36">
        <v>12417864.566929132</v>
      </c>
      <c r="H29">
        <v>2012</v>
      </c>
      <c r="I29" s="35">
        <v>13.22916666666667</v>
      </c>
      <c r="J29" t="s">
        <v>717</v>
      </c>
    </row>
    <row r="30" spans="1:10">
      <c r="A30" t="s">
        <v>477</v>
      </c>
      <c r="B30" t="s">
        <v>6</v>
      </c>
      <c r="C30" t="s">
        <v>3</v>
      </c>
      <c r="D30" t="s">
        <v>328</v>
      </c>
      <c r="F30" s="2">
        <v>12417864.566929132</v>
      </c>
      <c r="G30" s="36">
        <v>938673.22710645385</v>
      </c>
      <c r="H30">
        <v>2012</v>
      </c>
      <c r="I30" s="35">
        <v>13.22916666666667</v>
      </c>
      <c r="J30" t="s">
        <v>717</v>
      </c>
    </row>
    <row r="31" spans="1:10">
      <c r="A31" t="s">
        <v>477</v>
      </c>
      <c r="B31" t="s">
        <v>6</v>
      </c>
      <c r="C31" t="s">
        <v>3</v>
      </c>
      <c r="D31" t="s">
        <v>1</v>
      </c>
      <c r="F31" s="2">
        <v>15720000</v>
      </c>
      <c r="G31" s="36">
        <v>1188283.4645669288</v>
      </c>
      <c r="H31">
        <v>2012</v>
      </c>
      <c r="I31" s="35">
        <v>13.22916666666667</v>
      </c>
      <c r="J31" t="s">
        <v>717</v>
      </c>
    </row>
    <row r="32" spans="1:10">
      <c r="A32" t="s">
        <v>477</v>
      </c>
      <c r="B32" t="s">
        <v>6</v>
      </c>
      <c r="C32" t="s">
        <v>3</v>
      </c>
      <c r="D32" t="s">
        <v>1</v>
      </c>
      <c r="F32" s="2">
        <v>1188283.4645669288</v>
      </c>
      <c r="G32" s="36">
        <v>89823.00204600404</v>
      </c>
      <c r="H32">
        <v>2012</v>
      </c>
      <c r="I32" s="35">
        <v>13.22916666666667</v>
      </c>
      <c r="J32" t="s">
        <v>717</v>
      </c>
    </row>
    <row r="33" spans="1:10">
      <c r="A33" t="s">
        <v>477</v>
      </c>
      <c r="B33" t="s">
        <v>6</v>
      </c>
      <c r="C33" t="s">
        <v>4</v>
      </c>
      <c r="D33" t="s">
        <v>328</v>
      </c>
      <c r="F33" s="2">
        <v>44696000</v>
      </c>
      <c r="G33" s="36">
        <v>3378595.2755905506</v>
      </c>
      <c r="H33">
        <v>2012</v>
      </c>
      <c r="I33" s="35">
        <v>13.22916666666667</v>
      </c>
      <c r="J33" t="s">
        <v>717</v>
      </c>
    </row>
    <row r="34" spans="1:10">
      <c r="A34" t="s">
        <v>477</v>
      </c>
      <c r="B34" t="s">
        <v>6</v>
      </c>
      <c r="C34" t="s">
        <v>4</v>
      </c>
      <c r="D34" t="s">
        <v>328</v>
      </c>
      <c r="F34" s="2">
        <v>3378595.2755905506</v>
      </c>
      <c r="G34" s="36">
        <v>255389.87909975811</v>
      </c>
      <c r="H34">
        <v>2012</v>
      </c>
      <c r="I34" s="35">
        <v>13.22916666666667</v>
      </c>
      <c r="J34" t="s">
        <v>717</v>
      </c>
    </row>
    <row r="35" spans="1:10">
      <c r="A35" t="s">
        <v>477</v>
      </c>
      <c r="B35" t="s">
        <v>6</v>
      </c>
      <c r="C35" t="s">
        <v>4</v>
      </c>
      <c r="D35" t="s">
        <v>1</v>
      </c>
      <c r="F35" s="2">
        <v>6685000</v>
      </c>
      <c r="G35" s="36">
        <v>505322.83464566915</v>
      </c>
      <c r="H35">
        <v>2012</v>
      </c>
      <c r="I35" s="35">
        <v>13.22916666666667</v>
      </c>
      <c r="J35" t="s">
        <v>717</v>
      </c>
    </row>
    <row r="36" spans="1:10">
      <c r="A36" t="s">
        <v>477</v>
      </c>
      <c r="B36" t="s">
        <v>6</v>
      </c>
      <c r="C36" t="s">
        <v>4</v>
      </c>
      <c r="D36" t="s">
        <v>1</v>
      </c>
      <c r="F36" s="2">
        <v>505322.83464566921</v>
      </c>
      <c r="G36" s="36">
        <v>38197.631595263178</v>
      </c>
      <c r="H36">
        <v>2012</v>
      </c>
      <c r="I36" s="35">
        <v>13.22916666666667</v>
      </c>
      <c r="J36" t="s">
        <v>717</v>
      </c>
    </row>
    <row r="37" spans="1:10">
      <c r="A37" t="s">
        <v>477</v>
      </c>
      <c r="B37" t="s">
        <v>6</v>
      </c>
      <c r="C37" t="s">
        <v>3</v>
      </c>
      <c r="D37" t="s">
        <v>328</v>
      </c>
      <c r="F37" s="2">
        <v>160587000</v>
      </c>
      <c r="G37" s="36">
        <v>12919308.125502814</v>
      </c>
      <c r="H37">
        <v>2011</v>
      </c>
      <c r="I37" s="35">
        <v>12.430000000000001</v>
      </c>
      <c r="J37" t="s">
        <v>717</v>
      </c>
    </row>
    <row r="38" spans="1:10">
      <c r="A38" t="s">
        <v>477</v>
      </c>
      <c r="B38" t="s">
        <v>6</v>
      </c>
      <c r="C38" t="s">
        <v>3</v>
      </c>
      <c r="D38" t="s">
        <v>328</v>
      </c>
      <c r="F38" s="2">
        <v>12919308.125502814</v>
      </c>
      <c r="G38" s="36">
        <v>1039365.0945698159</v>
      </c>
      <c r="H38">
        <v>2011</v>
      </c>
      <c r="I38" s="35">
        <v>12.430000000000001</v>
      </c>
      <c r="J38" t="s">
        <v>717</v>
      </c>
    </row>
    <row r="39" spans="1:10">
      <c r="A39" t="s">
        <v>477</v>
      </c>
      <c r="B39" t="s">
        <v>6</v>
      </c>
      <c r="C39" t="s">
        <v>3</v>
      </c>
      <c r="D39" t="s">
        <v>1</v>
      </c>
      <c r="F39" s="2">
        <v>14340000</v>
      </c>
      <c r="G39" s="36">
        <v>1153660.498793242</v>
      </c>
      <c r="H39">
        <v>2011</v>
      </c>
      <c r="I39" s="35">
        <v>12.430000000000001</v>
      </c>
      <c r="J39" t="s">
        <v>717</v>
      </c>
    </row>
    <row r="40" spans="1:10">
      <c r="A40" t="s">
        <v>477</v>
      </c>
      <c r="B40" t="s">
        <v>6</v>
      </c>
      <c r="C40" t="s">
        <v>3</v>
      </c>
      <c r="D40" t="s">
        <v>1</v>
      </c>
      <c r="F40" s="2">
        <v>1153660.498793242</v>
      </c>
      <c r="G40" s="36">
        <v>92812.590409753975</v>
      </c>
      <c r="H40">
        <v>2011</v>
      </c>
      <c r="I40" s="35">
        <v>12.430000000000001</v>
      </c>
      <c r="J40" t="s">
        <v>717</v>
      </c>
    </row>
    <row r="41" spans="1:10">
      <c r="A41" t="s">
        <v>477</v>
      </c>
      <c r="B41" t="s">
        <v>6</v>
      </c>
      <c r="C41" t="s">
        <v>3</v>
      </c>
      <c r="D41" t="s">
        <v>367</v>
      </c>
      <c r="F41" s="2">
        <v>0</v>
      </c>
      <c r="G41" s="36">
        <v>0</v>
      </c>
      <c r="H41">
        <v>2011</v>
      </c>
      <c r="I41" s="35">
        <v>12.430000000000001</v>
      </c>
      <c r="J41" t="s">
        <v>717</v>
      </c>
    </row>
    <row r="42" spans="1:10">
      <c r="A42" t="s">
        <v>65</v>
      </c>
      <c r="B42" s="18" t="s">
        <v>35</v>
      </c>
      <c r="C42" s="18" t="s">
        <v>3</v>
      </c>
      <c r="D42" s="18" t="s">
        <v>328</v>
      </c>
      <c r="E42" s="18" t="s">
        <v>677</v>
      </c>
      <c r="F42" s="2">
        <v>9559046978</v>
      </c>
      <c r="G42" s="36">
        <f>F42/I42</f>
        <v>10441683.531047825</v>
      </c>
      <c r="H42" s="18">
        <v>2024</v>
      </c>
      <c r="I42" s="37">
        <v>915.46990000000005</v>
      </c>
      <c r="J42" s="40" t="s">
        <v>715</v>
      </c>
    </row>
    <row r="43" spans="1:10">
      <c r="A43" t="s">
        <v>477</v>
      </c>
      <c r="B43" t="s">
        <v>6</v>
      </c>
      <c r="C43" t="s">
        <v>3</v>
      </c>
      <c r="D43" t="s">
        <v>367</v>
      </c>
      <c r="F43" s="2">
        <v>0</v>
      </c>
      <c r="G43" s="36">
        <v>0</v>
      </c>
      <c r="H43">
        <v>2011</v>
      </c>
      <c r="I43" s="35">
        <v>12.430000000000001</v>
      </c>
      <c r="J43" t="s">
        <v>717</v>
      </c>
    </row>
    <row r="44" spans="1:10">
      <c r="A44" t="s">
        <v>477</v>
      </c>
      <c r="B44" t="s">
        <v>6</v>
      </c>
      <c r="C44" t="s">
        <v>4</v>
      </c>
      <c r="D44" t="s">
        <v>328</v>
      </c>
      <c r="F44" s="2">
        <v>40623000</v>
      </c>
      <c r="G44" s="36">
        <v>3268141.5929203536</v>
      </c>
      <c r="H44">
        <v>2011</v>
      </c>
      <c r="I44" s="35">
        <v>12.430000000000001</v>
      </c>
      <c r="J44" t="s">
        <v>717</v>
      </c>
    </row>
    <row r="45" spans="1:10">
      <c r="A45" t="s">
        <v>477</v>
      </c>
      <c r="B45" t="s">
        <v>6</v>
      </c>
      <c r="C45" t="s">
        <v>4</v>
      </c>
      <c r="D45" t="s">
        <v>328</v>
      </c>
      <c r="F45" s="2">
        <v>3268141.5929203541</v>
      </c>
      <c r="G45" s="36">
        <v>262923.70015449345</v>
      </c>
      <c r="H45">
        <v>2011</v>
      </c>
      <c r="I45" s="35">
        <v>12.430000000000001</v>
      </c>
      <c r="J45" t="s">
        <v>717</v>
      </c>
    </row>
    <row r="46" spans="1:10">
      <c r="A46" t="s">
        <v>477</v>
      </c>
      <c r="B46" t="s">
        <v>6</v>
      </c>
      <c r="C46" t="s">
        <v>4</v>
      </c>
      <c r="D46" t="s">
        <v>1</v>
      </c>
      <c r="F46" s="2">
        <v>14382000</v>
      </c>
      <c r="G46" s="36">
        <v>1157039.4207562348</v>
      </c>
      <c r="H46">
        <v>2011</v>
      </c>
      <c r="I46" s="35">
        <v>12.430000000000001</v>
      </c>
      <c r="J46" t="s">
        <v>717</v>
      </c>
    </row>
    <row r="47" spans="1:10">
      <c r="A47" t="s">
        <v>477</v>
      </c>
      <c r="B47" t="s">
        <v>6</v>
      </c>
      <c r="C47" t="s">
        <v>4</v>
      </c>
      <c r="D47" t="s">
        <v>1</v>
      </c>
      <c r="F47" s="2">
        <v>1157039.4207562348</v>
      </c>
      <c r="G47" s="36">
        <v>93084.42644861099</v>
      </c>
      <c r="H47">
        <v>2011</v>
      </c>
      <c r="I47" s="35">
        <v>12.430000000000001</v>
      </c>
      <c r="J47" t="s">
        <v>717</v>
      </c>
    </row>
    <row r="48" spans="1:10">
      <c r="A48" t="s">
        <v>477</v>
      </c>
      <c r="B48" t="s">
        <v>6</v>
      </c>
      <c r="C48" t="s">
        <v>4</v>
      </c>
      <c r="D48" t="s">
        <v>367</v>
      </c>
      <c r="F48" s="2">
        <v>-17699.115044247785</v>
      </c>
      <c r="G48" s="36">
        <v>-1423.9030606796284</v>
      </c>
      <c r="H48">
        <v>2011</v>
      </c>
      <c r="I48" s="35">
        <v>12.430000000000001</v>
      </c>
      <c r="J48" t="s">
        <v>717</v>
      </c>
    </row>
    <row r="49" spans="1:10">
      <c r="A49" t="s">
        <v>477</v>
      </c>
      <c r="B49" t="s">
        <v>6</v>
      </c>
      <c r="C49" t="s">
        <v>4</v>
      </c>
      <c r="D49" t="s">
        <v>367</v>
      </c>
      <c r="F49" s="2">
        <v>-220000</v>
      </c>
      <c r="G49" s="36">
        <v>-17699.115044247785</v>
      </c>
      <c r="H49">
        <v>2011</v>
      </c>
      <c r="I49" s="35">
        <v>12.430000000000001</v>
      </c>
      <c r="J49" t="s">
        <v>717</v>
      </c>
    </row>
    <row r="50" spans="1:10">
      <c r="A50" t="s">
        <v>477</v>
      </c>
      <c r="B50" t="s">
        <v>6</v>
      </c>
      <c r="C50" t="s">
        <v>3</v>
      </c>
      <c r="D50" t="s">
        <v>328</v>
      </c>
      <c r="F50" s="2">
        <v>151174000</v>
      </c>
      <c r="G50" s="36">
        <v>11956027.15349634</v>
      </c>
      <c r="H50">
        <v>2010</v>
      </c>
      <c r="I50" s="35">
        <v>12.644166666666669</v>
      </c>
      <c r="J50" t="s">
        <v>717</v>
      </c>
    </row>
    <row r="51" spans="1:10">
      <c r="A51" t="s">
        <v>25</v>
      </c>
      <c r="B51" s="18" t="s">
        <v>35</v>
      </c>
      <c r="C51" s="18" t="s">
        <v>3</v>
      </c>
      <c r="D51" s="18" t="s">
        <v>328</v>
      </c>
      <c r="E51" s="18" t="s">
        <v>677</v>
      </c>
      <c r="F51" s="2">
        <v>5092447703</v>
      </c>
      <c r="G51" s="36">
        <f>F51/I51</f>
        <v>5562659.9006695906</v>
      </c>
      <c r="H51" s="18">
        <v>2024</v>
      </c>
      <c r="I51" s="37">
        <v>915.46990000000005</v>
      </c>
      <c r="J51" s="40" t="s">
        <v>715</v>
      </c>
    </row>
    <row r="52" spans="1:10">
      <c r="A52" t="s">
        <v>679</v>
      </c>
      <c r="B52" s="18" t="s">
        <v>35</v>
      </c>
      <c r="C52" s="18" t="s">
        <v>3</v>
      </c>
      <c r="D52" s="18" t="s">
        <v>328</v>
      </c>
      <c r="E52" s="18" t="s">
        <v>677</v>
      </c>
      <c r="F52" s="2">
        <v>15950905296</v>
      </c>
      <c r="G52" s="36">
        <f>F52/I52</f>
        <v>17423735.390972439</v>
      </c>
      <c r="H52" s="18">
        <v>2024</v>
      </c>
      <c r="I52" s="37">
        <v>915.46990000000005</v>
      </c>
      <c r="J52" s="40" t="s">
        <v>715</v>
      </c>
    </row>
    <row r="53" spans="1:10">
      <c r="A53" t="s">
        <v>17</v>
      </c>
      <c r="B53" s="18" t="s">
        <v>35</v>
      </c>
      <c r="C53" s="18" t="s">
        <v>3</v>
      </c>
      <c r="D53" s="18" t="s">
        <v>1</v>
      </c>
      <c r="E53" s="18"/>
      <c r="F53" s="2">
        <v>566587011</v>
      </c>
      <c r="G53" s="36">
        <f>F53/I53</f>
        <v>618902.93826154189</v>
      </c>
      <c r="H53" s="18">
        <v>2024</v>
      </c>
      <c r="I53" s="37">
        <v>915.46990000000005</v>
      </c>
      <c r="J53" s="40" t="s">
        <v>715</v>
      </c>
    </row>
    <row r="54" spans="1:10">
      <c r="A54" t="s">
        <v>477</v>
      </c>
      <c r="B54" t="s">
        <v>6</v>
      </c>
      <c r="C54" t="s">
        <v>3</v>
      </c>
      <c r="D54" t="s">
        <v>328</v>
      </c>
      <c r="F54" s="2">
        <v>11956027.15349634</v>
      </c>
      <c r="G54" s="36">
        <v>945576.52304722904</v>
      </c>
      <c r="H54">
        <v>2010</v>
      </c>
      <c r="I54" s="35">
        <v>12.644166666666669</v>
      </c>
      <c r="J54" t="s">
        <v>717</v>
      </c>
    </row>
    <row r="55" spans="1:10">
      <c r="A55" t="s">
        <v>477</v>
      </c>
      <c r="B55" t="s">
        <v>6</v>
      </c>
      <c r="C55" t="s">
        <v>3</v>
      </c>
      <c r="D55" t="s">
        <v>1</v>
      </c>
      <c r="F55" s="2">
        <v>13152000</v>
      </c>
      <c r="G55" s="36">
        <v>1040163.4482304091</v>
      </c>
      <c r="H55">
        <v>2010</v>
      </c>
      <c r="I55" s="35">
        <v>12.644166666666669</v>
      </c>
      <c r="J55" t="s">
        <v>717</v>
      </c>
    </row>
    <row r="56" spans="1:10">
      <c r="A56" t="s">
        <v>477</v>
      </c>
      <c r="B56" t="s">
        <v>6</v>
      </c>
      <c r="C56" t="s">
        <v>3</v>
      </c>
      <c r="D56" t="s">
        <v>1</v>
      </c>
      <c r="F56" s="2">
        <v>1040163.4482304091</v>
      </c>
      <c r="G56" s="36">
        <v>82264.294330487755</v>
      </c>
      <c r="H56">
        <v>2010</v>
      </c>
      <c r="I56" s="35">
        <v>12.644166666666669</v>
      </c>
      <c r="J56" t="s">
        <v>717</v>
      </c>
    </row>
    <row r="57" spans="1:10">
      <c r="A57" t="s">
        <v>477</v>
      </c>
      <c r="B57" t="s">
        <v>6</v>
      </c>
      <c r="C57" t="s">
        <v>3</v>
      </c>
      <c r="D57" t="s">
        <v>367</v>
      </c>
      <c r="F57" s="2">
        <v>0</v>
      </c>
      <c r="G57" s="36">
        <v>0</v>
      </c>
      <c r="H57">
        <v>2010</v>
      </c>
      <c r="I57" s="35">
        <v>12.644166666666669</v>
      </c>
      <c r="J57" t="s">
        <v>717</v>
      </c>
    </row>
    <row r="58" spans="1:10">
      <c r="A58" t="s">
        <v>477</v>
      </c>
      <c r="B58" t="s">
        <v>6</v>
      </c>
      <c r="C58" t="s">
        <v>3</v>
      </c>
      <c r="D58" t="s">
        <v>367</v>
      </c>
      <c r="F58" s="2">
        <v>0</v>
      </c>
      <c r="G58" s="36">
        <v>0</v>
      </c>
      <c r="H58">
        <v>2010</v>
      </c>
      <c r="I58" s="35">
        <v>12.644166666666669</v>
      </c>
      <c r="J58" t="s">
        <v>717</v>
      </c>
    </row>
    <row r="59" spans="1:10">
      <c r="A59" t="s">
        <v>477</v>
      </c>
      <c r="B59" t="s">
        <v>6</v>
      </c>
      <c r="C59" t="s">
        <v>4</v>
      </c>
      <c r="D59" t="s">
        <v>328</v>
      </c>
      <c r="F59" s="2">
        <v>60698000.000000007</v>
      </c>
      <c r="G59" s="36">
        <v>4800474.5271205427</v>
      </c>
      <c r="H59">
        <v>2010</v>
      </c>
      <c r="I59" s="35">
        <v>12.644166666666669</v>
      </c>
      <c r="J59" t="s">
        <v>717</v>
      </c>
    </row>
    <row r="60" spans="1:10">
      <c r="A60" t="s">
        <v>477</v>
      </c>
      <c r="B60" t="s">
        <v>6</v>
      </c>
      <c r="C60" t="s">
        <v>4</v>
      </c>
      <c r="D60" t="s">
        <v>328</v>
      </c>
      <c r="F60" s="2">
        <v>4800474.5271205418</v>
      </c>
      <c r="G60" s="36">
        <v>379659.22576581093</v>
      </c>
      <c r="H60">
        <v>2010</v>
      </c>
      <c r="I60" s="35">
        <v>12.644166666666669</v>
      </c>
      <c r="J60" t="s">
        <v>717</v>
      </c>
    </row>
    <row r="61" spans="1:10">
      <c r="A61" t="s">
        <v>477</v>
      </c>
      <c r="B61" t="s">
        <v>6</v>
      </c>
      <c r="C61" t="s">
        <v>4</v>
      </c>
      <c r="D61" t="s">
        <v>1</v>
      </c>
      <c r="F61" s="2">
        <v>2460000</v>
      </c>
      <c r="G61" s="36">
        <v>194556.11942265864</v>
      </c>
      <c r="H61">
        <v>2010</v>
      </c>
      <c r="I61" s="35">
        <v>12.644166666666669</v>
      </c>
      <c r="J61" t="s">
        <v>717</v>
      </c>
    </row>
    <row r="62" spans="1:10">
      <c r="A62" t="s">
        <v>477</v>
      </c>
      <c r="B62" t="s">
        <v>6</v>
      </c>
      <c r="C62" t="s">
        <v>4</v>
      </c>
      <c r="D62" t="s">
        <v>1</v>
      </c>
      <c r="F62" s="2">
        <v>194556.11942265864</v>
      </c>
      <c r="G62" s="36">
        <v>15387.025855611304</v>
      </c>
      <c r="H62">
        <v>2010</v>
      </c>
      <c r="I62" s="35">
        <v>12.644166666666669</v>
      </c>
      <c r="J62" t="s">
        <v>717</v>
      </c>
    </row>
    <row r="63" spans="1:10">
      <c r="A63" t="s">
        <v>334</v>
      </c>
      <c r="B63" s="18" t="s">
        <v>35</v>
      </c>
      <c r="C63" s="18" t="s">
        <v>3</v>
      </c>
      <c r="D63" s="18" t="s">
        <v>1</v>
      </c>
      <c r="E63" s="18"/>
      <c r="F63" s="2">
        <v>78103355</v>
      </c>
      <c r="G63" s="36">
        <f>F63/I63</f>
        <v>85315.044219367555</v>
      </c>
      <c r="H63" s="18">
        <v>2024</v>
      </c>
      <c r="I63" s="37">
        <v>915.46990000000005</v>
      </c>
      <c r="J63" s="40" t="s">
        <v>715</v>
      </c>
    </row>
    <row r="64" spans="1:10">
      <c r="A64" t="s">
        <v>477</v>
      </c>
      <c r="B64" t="s">
        <v>6</v>
      </c>
      <c r="C64" t="s">
        <v>4</v>
      </c>
      <c r="D64" t="s">
        <v>367</v>
      </c>
      <c r="F64" s="2">
        <v>3000</v>
      </c>
      <c r="G64" s="36">
        <v>237.26356027153491</v>
      </c>
      <c r="H64">
        <v>2010</v>
      </c>
      <c r="I64" s="35">
        <v>12.644166666666669</v>
      </c>
      <c r="J64" t="s">
        <v>717</v>
      </c>
    </row>
    <row r="65" spans="1:10">
      <c r="A65" t="s">
        <v>72</v>
      </c>
      <c r="B65" s="18" t="s">
        <v>35</v>
      </c>
      <c r="C65" s="18" t="s">
        <v>3</v>
      </c>
      <c r="D65" s="18" t="s">
        <v>1</v>
      </c>
      <c r="E65" s="18"/>
      <c r="F65" s="2">
        <v>9246401460</v>
      </c>
      <c r="G65" s="36">
        <f>F65/I65</f>
        <v>10100169.82535417</v>
      </c>
      <c r="H65" s="18">
        <v>2024</v>
      </c>
      <c r="I65" s="37">
        <v>915.46990000000005</v>
      </c>
      <c r="J65" s="40" t="s">
        <v>717</v>
      </c>
    </row>
    <row r="66" spans="1:10">
      <c r="A66" t="s">
        <v>477</v>
      </c>
      <c r="B66" t="s">
        <v>6</v>
      </c>
      <c r="C66" t="s">
        <v>4</v>
      </c>
      <c r="D66" t="s">
        <v>367</v>
      </c>
      <c r="F66" s="2">
        <v>237.26356027153491</v>
      </c>
      <c r="G66" s="36">
        <v>18.764665677574762</v>
      </c>
      <c r="H66">
        <v>2010</v>
      </c>
      <c r="I66" s="35">
        <v>12.644166666666669</v>
      </c>
      <c r="J66" t="s">
        <v>717</v>
      </c>
    </row>
    <row r="67" spans="1:10">
      <c r="A67" t="s">
        <v>347</v>
      </c>
      <c r="B67" t="s">
        <v>35</v>
      </c>
      <c r="C67" t="s">
        <v>3</v>
      </c>
      <c r="D67" t="s">
        <v>328</v>
      </c>
      <c r="F67" s="2">
        <v>83456660</v>
      </c>
      <c r="G67" s="36">
        <v>5650914.4339041347</v>
      </c>
      <c r="H67">
        <v>2016</v>
      </c>
      <c r="I67" s="35">
        <v>14.768700000000001</v>
      </c>
      <c r="J67" t="s">
        <v>717</v>
      </c>
    </row>
    <row r="68" spans="1:10">
      <c r="A68" t="s">
        <v>347</v>
      </c>
      <c r="B68" t="s">
        <v>35</v>
      </c>
      <c r="C68" t="s">
        <v>4</v>
      </c>
      <c r="D68" t="s">
        <v>328</v>
      </c>
      <c r="F68" s="2">
        <v>7977072.9999999991</v>
      </c>
      <c r="G68" s="36">
        <v>540133.72876421071</v>
      </c>
      <c r="H68">
        <v>2016</v>
      </c>
      <c r="I68" s="35">
        <v>14.768700000000001</v>
      </c>
      <c r="J68" t="s">
        <v>717</v>
      </c>
    </row>
    <row r="69" spans="1:10">
      <c r="A69" t="s">
        <v>347</v>
      </c>
      <c r="B69" t="s">
        <v>35</v>
      </c>
      <c r="C69" t="s">
        <v>3</v>
      </c>
      <c r="D69" t="s">
        <v>328</v>
      </c>
      <c r="F69" s="2">
        <v>55776899</v>
      </c>
      <c r="G69" s="36">
        <v>6017314.9286900992</v>
      </c>
      <c r="H69">
        <v>2015</v>
      </c>
      <c r="I69" s="35">
        <v>9.2693999999999992</v>
      </c>
      <c r="J69" t="s">
        <v>717</v>
      </c>
    </row>
    <row r="70" spans="1:10">
      <c r="A70" t="s">
        <v>347</v>
      </c>
      <c r="B70" t="s">
        <v>35</v>
      </c>
      <c r="C70" t="s">
        <v>4</v>
      </c>
      <c r="D70" t="s">
        <v>328</v>
      </c>
      <c r="F70" s="2">
        <v>15559279</v>
      </c>
      <c r="G70" s="36">
        <v>1678563.7689602349</v>
      </c>
      <c r="H70">
        <v>2015</v>
      </c>
      <c r="I70" s="35">
        <v>9.2693999999999992</v>
      </c>
      <c r="J70" t="s">
        <v>717</v>
      </c>
    </row>
    <row r="71" spans="1:10">
      <c r="A71" t="s">
        <v>347</v>
      </c>
      <c r="B71" t="s">
        <v>35</v>
      </c>
      <c r="C71" t="s">
        <v>3</v>
      </c>
      <c r="D71" t="s">
        <v>328</v>
      </c>
      <c r="F71" s="2">
        <v>37699035</v>
      </c>
      <c r="G71" s="36">
        <v>4644246.5288764527</v>
      </c>
      <c r="H71">
        <v>2014</v>
      </c>
      <c r="I71" s="35">
        <v>8.1173630136986379</v>
      </c>
      <c r="J71" t="s">
        <v>717</v>
      </c>
    </row>
    <row r="72" spans="1:10">
      <c r="A72" t="s">
        <v>82</v>
      </c>
      <c r="B72" s="18" t="s">
        <v>35</v>
      </c>
      <c r="C72" s="18" t="s">
        <v>3</v>
      </c>
      <c r="D72" s="18" t="s">
        <v>1</v>
      </c>
      <c r="E72" s="18"/>
      <c r="F72" s="2">
        <v>3764851588</v>
      </c>
      <c r="G72" s="36">
        <f>F72/I72</f>
        <v>4112479.9275213741</v>
      </c>
      <c r="H72" s="18">
        <v>2024</v>
      </c>
      <c r="I72" s="37">
        <v>915.46990000000005</v>
      </c>
      <c r="J72" s="40" t="s">
        <v>715</v>
      </c>
    </row>
    <row r="73" spans="1:10">
      <c r="A73" t="s">
        <v>337</v>
      </c>
      <c r="B73" s="18" t="s">
        <v>35</v>
      </c>
      <c r="C73" s="18" t="s">
        <v>3</v>
      </c>
      <c r="D73" s="18" t="s">
        <v>1</v>
      </c>
      <c r="E73" s="18"/>
      <c r="F73" s="2">
        <v>1974284183</v>
      </c>
      <c r="G73" s="36">
        <f>F73/I73</f>
        <v>2156580.1158508868</v>
      </c>
      <c r="H73" s="18">
        <v>2024</v>
      </c>
      <c r="I73" s="37">
        <v>915.46990000000005</v>
      </c>
      <c r="J73" s="40" t="s">
        <v>715</v>
      </c>
    </row>
    <row r="74" spans="1:10">
      <c r="A74" t="s">
        <v>347</v>
      </c>
      <c r="B74" t="s">
        <v>35</v>
      </c>
      <c r="C74" t="s">
        <v>4</v>
      </c>
      <c r="D74" t="s">
        <v>328</v>
      </c>
      <c r="F74" s="2">
        <v>7300132</v>
      </c>
      <c r="G74" s="36">
        <v>899323.09146215324</v>
      </c>
      <c r="H74">
        <v>2014</v>
      </c>
      <c r="I74" s="35">
        <v>8.1173630136986379</v>
      </c>
      <c r="J74" t="s">
        <v>717</v>
      </c>
    </row>
    <row r="75" spans="1:10">
      <c r="A75" t="s">
        <v>347</v>
      </c>
      <c r="B75" t="s">
        <v>35</v>
      </c>
      <c r="C75" t="s">
        <v>3</v>
      </c>
      <c r="D75" t="s">
        <v>328</v>
      </c>
      <c r="F75" s="2">
        <v>34375697</v>
      </c>
      <c r="G75" s="36">
        <v>6275136.9380598329</v>
      </c>
      <c r="H75">
        <v>2013</v>
      </c>
      <c r="I75" s="35">
        <v>5.47807917808219</v>
      </c>
      <c r="J75" t="s">
        <v>717</v>
      </c>
    </row>
    <row r="76" spans="1:10">
      <c r="A76" t="s">
        <v>347</v>
      </c>
      <c r="B76" t="s">
        <v>35</v>
      </c>
      <c r="C76" t="s">
        <v>4</v>
      </c>
      <c r="D76" t="s">
        <v>328</v>
      </c>
      <c r="F76" s="2">
        <v>3259852</v>
      </c>
      <c r="G76" s="36">
        <v>595072.08531097486</v>
      </c>
      <c r="H76">
        <v>2013</v>
      </c>
      <c r="I76" s="35">
        <v>5.47807917808219</v>
      </c>
      <c r="J76" t="s">
        <v>717</v>
      </c>
    </row>
    <row r="77" spans="1:10">
      <c r="A77" t="s">
        <v>347</v>
      </c>
      <c r="B77" t="s">
        <v>35</v>
      </c>
      <c r="C77" t="s">
        <v>3</v>
      </c>
      <c r="D77" t="s">
        <v>328</v>
      </c>
      <c r="F77" s="2">
        <v>22420961</v>
      </c>
      <c r="G77" s="36">
        <v>4926079.4386643283</v>
      </c>
      <c r="H77">
        <v>2012</v>
      </c>
      <c r="I77" s="35">
        <v>4.5514818181818208</v>
      </c>
      <c r="J77" t="s">
        <v>717</v>
      </c>
    </row>
    <row r="78" spans="1:10">
      <c r="A78" t="s">
        <v>347</v>
      </c>
      <c r="B78" t="s">
        <v>35</v>
      </c>
      <c r="C78" t="s">
        <v>4</v>
      </c>
      <c r="D78" t="s">
        <v>328</v>
      </c>
      <c r="F78" s="2">
        <v>2251813</v>
      </c>
      <c r="G78" s="36">
        <v>494742.83100608562</v>
      </c>
      <c r="H78">
        <v>2012</v>
      </c>
      <c r="I78" s="35">
        <v>4.5514818181818208</v>
      </c>
      <c r="J78" t="s">
        <v>717</v>
      </c>
    </row>
    <row r="79" spans="1:10">
      <c r="A79" t="s">
        <v>347</v>
      </c>
      <c r="B79" t="s">
        <v>35</v>
      </c>
      <c r="C79" t="s">
        <v>3</v>
      </c>
      <c r="D79" t="s">
        <v>328</v>
      </c>
      <c r="F79" s="2">
        <v>81476442</v>
      </c>
      <c r="G79" s="36">
        <v>19726870.553859465</v>
      </c>
      <c r="H79">
        <v>2011</v>
      </c>
      <c r="I79" s="35">
        <v>4.1302264227642302</v>
      </c>
      <c r="J79" t="s">
        <v>717</v>
      </c>
    </row>
    <row r="80" spans="1:10">
      <c r="A80" t="s">
        <v>347</v>
      </c>
      <c r="B80" t="s">
        <v>35</v>
      </c>
      <c r="C80" t="s">
        <v>4</v>
      </c>
      <c r="D80" t="s">
        <v>328</v>
      </c>
      <c r="F80" s="2">
        <v>12755164</v>
      </c>
      <c r="G80" s="36">
        <v>3088248.1235649474</v>
      </c>
      <c r="H80">
        <v>2011</v>
      </c>
      <c r="I80" s="35">
        <v>4.1302264227642302</v>
      </c>
      <c r="J80" t="s">
        <v>717</v>
      </c>
    </row>
    <row r="81" spans="1:10">
      <c r="A81" t="s">
        <v>347</v>
      </c>
      <c r="B81" t="s">
        <v>35</v>
      </c>
      <c r="C81" t="s">
        <v>3</v>
      </c>
      <c r="D81" t="s">
        <v>328</v>
      </c>
      <c r="F81" s="2">
        <v>15133700</v>
      </c>
      <c r="G81" s="36">
        <v>3867854.6861381754</v>
      </c>
      <c r="H81">
        <v>2010</v>
      </c>
      <c r="I81" s="35">
        <v>3.9126857723577269</v>
      </c>
      <c r="J81" t="s">
        <v>717</v>
      </c>
    </row>
    <row r="82" spans="1:10">
      <c r="A82" t="s">
        <v>347</v>
      </c>
      <c r="B82" t="s">
        <v>35</v>
      </c>
      <c r="C82" t="s">
        <v>3</v>
      </c>
      <c r="D82" t="s">
        <v>1</v>
      </c>
      <c r="F82" s="2">
        <v>3763773</v>
      </c>
      <c r="G82" s="36">
        <v>961941.03461878712</v>
      </c>
      <c r="H82">
        <v>2010</v>
      </c>
      <c r="I82" s="35">
        <v>3.9126857723577269</v>
      </c>
      <c r="J82" t="s">
        <v>717</v>
      </c>
    </row>
    <row r="83" spans="1:10">
      <c r="A83" t="s">
        <v>347</v>
      </c>
      <c r="B83" t="s">
        <v>35</v>
      </c>
      <c r="C83" t="s">
        <v>4</v>
      </c>
      <c r="D83" t="s">
        <v>328</v>
      </c>
      <c r="F83" s="2">
        <v>3597627</v>
      </c>
      <c r="G83" s="36">
        <v>919477.6195462594</v>
      </c>
      <c r="H83">
        <v>2010</v>
      </c>
      <c r="I83" s="35">
        <v>3.9126857723577269</v>
      </c>
      <c r="J83" t="s">
        <v>717</v>
      </c>
    </row>
    <row r="84" spans="1:10">
      <c r="A84" s="4" t="s">
        <v>347</v>
      </c>
      <c r="B84" t="s">
        <v>32</v>
      </c>
      <c r="C84" t="s">
        <v>3</v>
      </c>
      <c r="D84" t="s">
        <v>328</v>
      </c>
      <c r="E84" t="s">
        <v>366</v>
      </c>
      <c r="F84" s="2">
        <v>41631282</v>
      </c>
      <c r="G84" s="36">
        <v>12669288.496652465</v>
      </c>
      <c r="H84">
        <v>2015</v>
      </c>
      <c r="I84" s="35">
        <v>3.286</v>
      </c>
      <c r="J84" t="s">
        <v>717</v>
      </c>
    </row>
    <row r="85" spans="1:10">
      <c r="A85" t="s">
        <v>65</v>
      </c>
      <c r="B85" s="18" t="s">
        <v>35</v>
      </c>
      <c r="C85" s="18" t="s">
        <v>3</v>
      </c>
      <c r="D85" s="18" t="s">
        <v>1</v>
      </c>
      <c r="E85" s="18"/>
      <c r="F85" s="2">
        <v>3571721748</v>
      </c>
      <c r="G85" s="36">
        <f>F85/I85</f>
        <v>3901517.404340656</v>
      </c>
      <c r="H85" s="18">
        <v>2024</v>
      </c>
      <c r="I85" s="37">
        <v>915.46990000000005</v>
      </c>
      <c r="J85" s="40" t="s">
        <v>715</v>
      </c>
    </row>
    <row r="86" spans="1:10">
      <c r="A86" s="4" t="s">
        <v>347</v>
      </c>
      <c r="B86" t="s">
        <v>32</v>
      </c>
      <c r="C86" t="s">
        <v>3</v>
      </c>
      <c r="D86" t="s">
        <v>328</v>
      </c>
      <c r="E86" t="s">
        <v>365</v>
      </c>
      <c r="F86" s="2">
        <v>36161238</v>
      </c>
      <c r="G86" s="36">
        <v>11004637.248934874</v>
      </c>
      <c r="H86">
        <v>2015</v>
      </c>
      <c r="I86" s="35">
        <v>3.286</v>
      </c>
      <c r="J86" t="s">
        <v>717</v>
      </c>
    </row>
    <row r="87" spans="1:10">
      <c r="A87" s="4" t="s">
        <v>347</v>
      </c>
      <c r="B87" t="s">
        <v>32</v>
      </c>
      <c r="C87" t="s">
        <v>3</v>
      </c>
      <c r="D87" t="s">
        <v>328</v>
      </c>
      <c r="E87" t="s">
        <v>365</v>
      </c>
      <c r="F87" s="2">
        <v>35193217</v>
      </c>
      <c r="G87" s="36">
        <v>10710047.778454047</v>
      </c>
      <c r="H87">
        <v>2015</v>
      </c>
      <c r="I87" s="35">
        <v>3.286</v>
      </c>
      <c r="J87" t="s">
        <v>717</v>
      </c>
    </row>
    <row r="88" spans="1:10">
      <c r="A88" s="4" t="s">
        <v>347</v>
      </c>
      <c r="B88" t="s">
        <v>32</v>
      </c>
      <c r="C88" t="s">
        <v>3</v>
      </c>
      <c r="D88" t="s">
        <v>328</v>
      </c>
      <c r="E88" t="s">
        <v>366</v>
      </c>
      <c r="F88" s="2">
        <v>24955110</v>
      </c>
      <c r="G88" s="36">
        <v>7594373.0979914786</v>
      </c>
      <c r="H88">
        <v>2015</v>
      </c>
      <c r="I88" s="35">
        <v>3.286</v>
      </c>
      <c r="J88" t="s">
        <v>717</v>
      </c>
    </row>
    <row r="89" spans="1:10">
      <c r="A89" s="4" t="s">
        <v>347</v>
      </c>
      <c r="B89" t="s">
        <v>32</v>
      </c>
      <c r="C89" t="s">
        <v>3</v>
      </c>
      <c r="D89" t="s">
        <v>1</v>
      </c>
      <c r="F89" s="2">
        <v>38046285</v>
      </c>
      <c r="G89" s="36">
        <v>11578297.321972003</v>
      </c>
      <c r="H89">
        <v>2015</v>
      </c>
      <c r="I89" s="35">
        <v>3.286</v>
      </c>
      <c r="J89" t="s">
        <v>717</v>
      </c>
    </row>
    <row r="90" spans="1:10">
      <c r="A90" s="4" t="s">
        <v>347</v>
      </c>
      <c r="B90" t="s">
        <v>32</v>
      </c>
      <c r="C90" t="s">
        <v>3</v>
      </c>
      <c r="D90" t="s">
        <v>367</v>
      </c>
      <c r="E90" t="s">
        <v>413</v>
      </c>
      <c r="F90" s="2">
        <v>61166519</v>
      </c>
      <c r="G90" s="36">
        <v>18614278.454047475</v>
      </c>
      <c r="H90">
        <v>2015</v>
      </c>
      <c r="I90" s="35">
        <v>3.286</v>
      </c>
      <c r="J90" t="s">
        <v>717</v>
      </c>
    </row>
    <row r="91" spans="1:10">
      <c r="A91" t="s">
        <v>25</v>
      </c>
      <c r="B91" s="18" t="s">
        <v>35</v>
      </c>
      <c r="C91" s="18" t="s">
        <v>3</v>
      </c>
      <c r="D91" s="18" t="s">
        <v>1</v>
      </c>
      <c r="E91" s="18"/>
      <c r="F91" s="2">
        <v>85337</v>
      </c>
      <c r="G91" s="36">
        <f>F91/I91</f>
        <v>93.216609306324543</v>
      </c>
      <c r="H91" s="18">
        <v>2024</v>
      </c>
      <c r="I91" s="37">
        <v>915.46990000000005</v>
      </c>
      <c r="J91" s="40" t="s">
        <v>715</v>
      </c>
    </row>
    <row r="92" spans="1:10">
      <c r="A92" t="s">
        <v>679</v>
      </c>
      <c r="B92" s="18" t="s">
        <v>35</v>
      </c>
      <c r="C92" s="18" t="s">
        <v>3</v>
      </c>
      <c r="D92" s="18" t="s">
        <v>1</v>
      </c>
      <c r="E92" s="18"/>
      <c r="F92" s="2">
        <v>55833778</v>
      </c>
      <c r="G92" s="36">
        <f>F92/I92</f>
        <v>60989.201283406474</v>
      </c>
      <c r="H92" s="18">
        <v>2024</v>
      </c>
      <c r="I92" s="37">
        <v>915.46990000000005</v>
      </c>
      <c r="J92" s="40" t="s">
        <v>715</v>
      </c>
    </row>
    <row r="93" spans="1:10">
      <c r="A93" t="s">
        <v>17</v>
      </c>
      <c r="B93" s="18" t="s">
        <v>35</v>
      </c>
      <c r="C93" s="18" t="s">
        <v>4</v>
      </c>
      <c r="D93" s="18" t="s">
        <v>328</v>
      </c>
      <c r="E93" s="18" t="s">
        <v>677</v>
      </c>
      <c r="F93" s="2">
        <v>1334622147</v>
      </c>
      <c r="G93" s="36">
        <f>F93/I93</f>
        <v>1457854.7552464586</v>
      </c>
      <c r="H93" s="18">
        <v>2024</v>
      </c>
      <c r="I93" s="37">
        <v>915.46990000000005</v>
      </c>
      <c r="J93" s="40" t="s">
        <v>715</v>
      </c>
    </row>
    <row r="94" spans="1:10">
      <c r="A94" s="4" t="s">
        <v>347</v>
      </c>
      <c r="B94" t="s">
        <v>32</v>
      </c>
      <c r="C94" t="s">
        <v>3</v>
      </c>
      <c r="D94" t="s">
        <v>367</v>
      </c>
      <c r="E94" t="s">
        <v>414</v>
      </c>
      <c r="F94" s="2">
        <v>52266414</v>
      </c>
      <c r="G94" s="36">
        <v>15905786.366402922</v>
      </c>
      <c r="H94">
        <v>2015</v>
      </c>
      <c r="I94" s="35">
        <v>3.286</v>
      </c>
      <c r="J94" t="s">
        <v>717</v>
      </c>
    </row>
    <row r="95" spans="1:10">
      <c r="A95" t="s">
        <v>96</v>
      </c>
      <c r="B95" s="18" t="s">
        <v>35</v>
      </c>
      <c r="C95" s="18" t="s">
        <v>4</v>
      </c>
      <c r="D95" s="18" t="s">
        <v>328</v>
      </c>
      <c r="E95" s="18" t="s">
        <v>677</v>
      </c>
      <c r="F95" s="2">
        <v>501447220</v>
      </c>
      <c r="G95" s="36">
        <f>F95/I95</f>
        <v>547748.45136907289</v>
      </c>
      <c r="H95" s="18">
        <v>2024</v>
      </c>
      <c r="I95" s="37">
        <v>915.46990000000005</v>
      </c>
      <c r="J95" s="40" t="s">
        <v>715</v>
      </c>
    </row>
    <row r="96" spans="1:10">
      <c r="A96" s="4" t="s">
        <v>347</v>
      </c>
      <c r="B96" t="s">
        <v>32</v>
      </c>
      <c r="C96" t="s">
        <v>3</v>
      </c>
      <c r="D96" t="s">
        <v>367</v>
      </c>
      <c r="E96" t="s">
        <v>414</v>
      </c>
      <c r="F96" s="2">
        <v>47929145</v>
      </c>
      <c r="G96" s="36">
        <v>14585862.751065124</v>
      </c>
      <c r="H96">
        <v>2015</v>
      </c>
      <c r="I96" s="35">
        <v>3.286</v>
      </c>
      <c r="J96" t="s">
        <v>717</v>
      </c>
    </row>
    <row r="97" spans="1:10">
      <c r="A97" s="4" t="s">
        <v>347</v>
      </c>
      <c r="B97" t="s">
        <v>32</v>
      </c>
      <c r="C97" t="s">
        <v>3</v>
      </c>
      <c r="D97" t="s">
        <v>367</v>
      </c>
      <c r="E97" t="s">
        <v>415</v>
      </c>
      <c r="F97" s="2">
        <v>37033437</v>
      </c>
      <c r="G97" s="36">
        <v>11270066.03773585</v>
      </c>
      <c r="H97">
        <v>2015</v>
      </c>
      <c r="I97" s="35">
        <v>3.286</v>
      </c>
      <c r="J97" t="s">
        <v>717</v>
      </c>
    </row>
    <row r="98" spans="1:10">
      <c r="A98" s="4" t="s">
        <v>347</v>
      </c>
      <c r="B98" t="s">
        <v>32</v>
      </c>
      <c r="C98" t="s">
        <v>3</v>
      </c>
      <c r="D98" t="s">
        <v>367</v>
      </c>
      <c r="E98" t="s">
        <v>415</v>
      </c>
      <c r="F98" s="2">
        <v>32060142</v>
      </c>
      <c r="G98" s="36">
        <v>9756586.1229458302</v>
      </c>
      <c r="H98">
        <v>2015</v>
      </c>
      <c r="I98" s="35">
        <v>3.286</v>
      </c>
      <c r="J98" t="s">
        <v>717</v>
      </c>
    </row>
    <row r="99" spans="1:10">
      <c r="A99" s="4" t="s">
        <v>347</v>
      </c>
      <c r="B99" t="s">
        <v>32</v>
      </c>
      <c r="C99" t="s">
        <v>3</v>
      </c>
      <c r="D99" t="s">
        <v>367</v>
      </c>
      <c r="E99" t="s">
        <v>416</v>
      </c>
      <c r="F99" s="2">
        <v>3937938</v>
      </c>
      <c r="G99" s="36">
        <v>1198398.6609860011</v>
      </c>
      <c r="H99">
        <v>2015</v>
      </c>
      <c r="I99" s="35">
        <v>3.286</v>
      </c>
      <c r="J99" t="s">
        <v>717</v>
      </c>
    </row>
    <row r="100" spans="1:10">
      <c r="A100" s="4" t="s">
        <v>347</v>
      </c>
      <c r="B100" t="s">
        <v>32</v>
      </c>
      <c r="C100" t="s">
        <v>3</v>
      </c>
      <c r="D100" t="s">
        <v>367</v>
      </c>
      <c r="E100" t="s">
        <v>417</v>
      </c>
      <c r="F100" s="2">
        <v>3937938</v>
      </c>
      <c r="G100" s="36">
        <v>1198398.6609860011</v>
      </c>
      <c r="H100">
        <v>2015</v>
      </c>
      <c r="I100" s="35">
        <v>3.286</v>
      </c>
      <c r="J100" t="s">
        <v>717</v>
      </c>
    </row>
    <row r="101" spans="1:10">
      <c r="A101" s="4" t="s">
        <v>347</v>
      </c>
      <c r="B101" t="s">
        <v>32</v>
      </c>
      <c r="C101" t="s">
        <v>3</v>
      </c>
      <c r="D101" t="s">
        <v>367</v>
      </c>
      <c r="E101" t="s">
        <v>418</v>
      </c>
      <c r="F101" s="2">
        <v>3698851.0000000005</v>
      </c>
      <c r="G101" s="36">
        <v>1125639.3791844188</v>
      </c>
      <c r="H101">
        <v>2015</v>
      </c>
      <c r="I101" s="35">
        <v>3.286</v>
      </c>
      <c r="J101" t="s">
        <v>717</v>
      </c>
    </row>
    <row r="102" spans="1:10">
      <c r="A102" s="4" t="s">
        <v>347</v>
      </c>
      <c r="B102" t="s">
        <v>32</v>
      </c>
      <c r="C102" t="s">
        <v>3</v>
      </c>
      <c r="D102" t="s">
        <v>367</v>
      </c>
      <c r="E102" t="s">
        <v>418</v>
      </c>
      <c r="F102" s="2">
        <v>1829056.0000000002</v>
      </c>
      <c r="G102" s="36">
        <v>556620.81558125385</v>
      </c>
      <c r="H102">
        <v>2015</v>
      </c>
      <c r="I102" s="35">
        <v>3.286</v>
      </c>
      <c r="J102" t="s">
        <v>717</v>
      </c>
    </row>
    <row r="103" spans="1:10">
      <c r="A103" s="4" t="s">
        <v>347</v>
      </c>
      <c r="B103" t="s">
        <v>32</v>
      </c>
      <c r="C103" t="s">
        <v>3</v>
      </c>
      <c r="D103" t="s">
        <v>367</v>
      </c>
      <c r="E103" t="s">
        <v>416</v>
      </c>
      <c r="F103" s="2">
        <v>1485887</v>
      </c>
      <c r="G103" s="36">
        <v>452187.15763846622</v>
      </c>
      <c r="H103">
        <v>2015</v>
      </c>
      <c r="I103" s="35">
        <v>3.286</v>
      </c>
      <c r="J103" t="s">
        <v>717</v>
      </c>
    </row>
    <row r="104" spans="1:10">
      <c r="A104" s="4" t="s">
        <v>347</v>
      </c>
      <c r="B104" t="s">
        <v>32</v>
      </c>
      <c r="C104" t="s">
        <v>3</v>
      </c>
      <c r="D104" t="s">
        <v>367</v>
      </c>
      <c r="E104" t="s">
        <v>417</v>
      </c>
      <c r="F104" s="2">
        <v>1485887</v>
      </c>
      <c r="G104" s="36">
        <v>452187.15763846622</v>
      </c>
      <c r="H104">
        <v>2015</v>
      </c>
      <c r="I104" s="35">
        <v>3.286</v>
      </c>
      <c r="J104" t="s">
        <v>717</v>
      </c>
    </row>
    <row r="105" spans="1:10">
      <c r="A105" s="4" t="s">
        <v>347</v>
      </c>
      <c r="B105" t="s">
        <v>32</v>
      </c>
      <c r="C105" t="s">
        <v>3</v>
      </c>
      <c r="D105" t="s">
        <v>367</v>
      </c>
      <c r="E105" t="s">
        <v>419</v>
      </c>
      <c r="F105" s="2">
        <v>1293809</v>
      </c>
      <c r="G105" s="36">
        <v>393733.71880706027</v>
      </c>
      <c r="H105">
        <v>2015</v>
      </c>
      <c r="I105" s="35">
        <v>3.286</v>
      </c>
      <c r="J105" t="s">
        <v>717</v>
      </c>
    </row>
    <row r="106" spans="1:10">
      <c r="A106" s="4" t="s">
        <v>347</v>
      </c>
      <c r="B106" t="s">
        <v>32</v>
      </c>
      <c r="C106" t="s">
        <v>3</v>
      </c>
      <c r="D106" t="s">
        <v>367</v>
      </c>
      <c r="E106" t="s">
        <v>420</v>
      </c>
      <c r="F106" s="2">
        <v>393876</v>
      </c>
      <c r="G106" s="36">
        <v>119864.8813146683</v>
      </c>
      <c r="H106">
        <v>2015</v>
      </c>
      <c r="I106" s="35">
        <v>3.286</v>
      </c>
      <c r="J106" t="s">
        <v>717</v>
      </c>
    </row>
    <row r="107" spans="1:10">
      <c r="A107" s="4" t="s">
        <v>347</v>
      </c>
      <c r="B107" t="s">
        <v>32</v>
      </c>
      <c r="C107" t="s">
        <v>3</v>
      </c>
      <c r="D107" t="s">
        <v>383</v>
      </c>
      <c r="F107" s="2">
        <v>141405716</v>
      </c>
      <c r="G107" s="36">
        <v>43032780.279975653</v>
      </c>
      <c r="H107">
        <v>2015</v>
      </c>
      <c r="I107" s="35">
        <v>3.286</v>
      </c>
      <c r="J107" t="s">
        <v>717</v>
      </c>
    </row>
    <row r="108" spans="1:10">
      <c r="A108" s="4" t="s">
        <v>347</v>
      </c>
      <c r="B108" t="s">
        <v>32</v>
      </c>
      <c r="C108" t="s">
        <v>4</v>
      </c>
      <c r="D108" t="s">
        <v>328</v>
      </c>
      <c r="E108" t="s">
        <v>365</v>
      </c>
      <c r="F108" s="2">
        <v>38631344</v>
      </c>
      <c r="G108" s="36">
        <v>11756343.27449787</v>
      </c>
      <c r="H108">
        <v>2015</v>
      </c>
      <c r="I108" s="35">
        <v>3.286</v>
      </c>
      <c r="J108" t="s">
        <v>717</v>
      </c>
    </row>
    <row r="109" spans="1:10">
      <c r="A109" t="s">
        <v>334</v>
      </c>
      <c r="B109" s="18" t="s">
        <v>35</v>
      </c>
      <c r="C109" s="18" t="s">
        <v>4</v>
      </c>
      <c r="D109" s="18" t="s">
        <v>328</v>
      </c>
      <c r="E109" s="18" t="s">
        <v>677</v>
      </c>
      <c r="F109" s="2">
        <v>2511324241</v>
      </c>
      <c r="G109" s="36">
        <f>F109/I109</f>
        <v>2743207.8771787034</v>
      </c>
      <c r="H109" s="18">
        <v>2024</v>
      </c>
      <c r="I109" s="37">
        <v>915.46990000000005</v>
      </c>
      <c r="J109" s="40" t="s">
        <v>715</v>
      </c>
    </row>
    <row r="110" spans="1:10">
      <c r="A110" s="4" t="s">
        <v>347</v>
      </c>
      <c r="B110" t="s">
        <v>32</v>
      </c>
      <c r="C110" t="s">
        <v>4</v>
      </c>
      <c r="D110" t="s">
        <v>328</v>
      </c>
      <c r="E110" t="s">
        <v>365</v>
      </c>
      <c r="F110" s="2">
        <v>31574754</v>
      </c>
      <c r="G110" s="36">
        <v>9608872.1850273889</v>
      </c>
      <c r="H110">
        <v>2015</v>
      </c>
      <c r="I110" s="35">
        <v>3.286</v>
      </c>
      <c r="J110" t="s">
        <v>717</v>
      </c>
    </row>
    <row r="111" spans="1:10">
      <c r="A111" t="s">
        <v>72</v>
      </c>
      <c r="B111" s="18" t="s">
        <v>35</v>
      </c>
      <c r="C111" s="18" t="s">
        <v>4</v>
      </c>
      <c r="D111" s="18" t="s">
        <v>328</v>
      </c>
      <c r="E111" s="18" t="s">
        <v>677</v>
      </c>
      <c r="F111" s="2">
        <v>686814365</v>
      </c>
      <c r="G111" s="36">
        <f>F111/I111</f>
        <v>750231.50952314213</v>
      </c>
      <c r="H111" s="18">
        <v>2024</v>
      </c>
      <c r="I111" s="37">
        <v>915.46990000000005</v>
      </c>
      <c r="J111" s="40" t="s">
        <v>717</v>
      </c>
    </row>
    <row r="112" spans="1:10">
      <c r="A112" s="4" t="s">
        <v>347</v>
      </c>
      <c r="B112" t="s">
        <v>32</v>
      </c>
      <c r="C112" t="s">
        <v>4</v>
      </c>
      <c r="D112" t="s">
        <v>328</v>
      </c>
      <c r="E112" t="s">
        <v>366</v>
      </c>
      <c r="F112" s="2">
        <v>28490994</v>
      </c>
      <c r="G112" s="36">
        <v>8670418.137553256</v>
      </c>
      <c r="H112">
        <v>2015</v>
      </c>
      <c r="I112" s="35">
        <v>3.286</v>
      </c>
      <c r="J112" t="s">
        <v>717</v>
      </c>
    </row>
    <row r="113" spans="1:10">
      <c r="A113" s="4" t="s">
        <v>347</v>
      </c>
      <c r="B113" t="s">
        <v>32</v>
      </c>
      <c r="C113" t="s">
        <v>4</v>
      </c>
      <c r="D113" t="s">
        <v>328</v>
      </c>
      <c r="E113" t="s">
        <v>366</v>
      </c>
      <c r="F113" s="2">
        <v>19377471</v>
      </c>
      <c r="G113" s="36">
        <v>5896978.3931832016</v>
      </c>
      <c r="H113">
        <v>2015</v>
      </c>
      <c r="I113" s="35">
        <v>3.286</v>
      </c>
      <c r="J113" t="s">
        <v>717</v>
      </c>
    </row>
    <row r="114" spans="1:10">
      <c r="A114" s="4" t="s">
        <v>347</v>
      </c>
      <c r="B114" t="s">
        <v>32</v>
      </c>
      <c r="C114" t="s">
        <v>4</v>
      </c>
      <c r="D114" t="s">
        <v>1</v>
      </c>
      <c r="F114" s="2">
        <v>21698604</v>
      </c>
      <c r="G114" s="36">
        <v>6603348.7522824099</v>
      </c>
      <c r="H114">
        <v>2015</v>
      </c>
      <c r="I114" s="35">
        <v>3.286</v>
      </c>
      <c r="J114" t="s">
        <v>717</v>
      </c>
    </row>
    <row r="115" spans="1:10">
      <c r="A115" s="4" t="s">
        <v>347</v>
      </c>
      <c r="B115" t="s">
        <v>32</v>
      </c>
      <c r="C115" t="s">
        <v>4</v>
      </c>
      <c r="D115" t="s">
        <v>367</v>
      </c>
      <c r="E115" t="s">
        <v>415</v>
      </c>
      <c r="F115" s="2">
        <v>32587817</v>
      </c>
      <c r="G115" s="36">
        <v>9917168.8983566649</v>
      </c>
      <c r="H115">
        <v>2015</v>
      </c>
      <c r="I115" s="35">
        <v>3.286</v>
      </c>
      <c r="J115" t="s">
        <v>717</v>
      </c>
    </row>
    <row r="116" spans="1:10">
      <c r="A116" s="4" t="s">
        <v>347</v>
      </c>
      <c r="B116" t="s">
        <v>32</v>
      </c>
      <c r="C116" t="s">
        <v>4</v>
      </c>
      <c r="D116" t="s">
        <v>367</v>
      </c>
      <c r="E116" t="s">
        <v>414</v>
      </c>
      <c r="F116" s="2">
        <v>30562936</v>
      </c>
      <c r="G116" s="36">
        <v>9300954.3517954964</v>
      </c>
      <c r="H116">
        <v>2015</v>
      </c>
      <c r="I116" s="35">
        <v>3.286</v>
      </c>
      <c r="J116" t="s">
        <v>717</v>
      </c>
    </row>
    <row r="117" spans="1:10">
      <c r="A117" s="4" t="s">
        <v>347</v>
      </c>
      <c r="B117" t="s">
        <v>32</v>
      </c>
      <c r="C117" t="s">
        <v>4</v>
      </c>
      <c r="D117" t="s">
        <v>367</v>
      </c>
      <c r="E117" t="s">
        <v>415</v>
      </c>
      <c r="F117" s="2">
        <v>25177969</v>
      </c>
      <c r="G117" s="36">
        <v>7662193.8527084598</v>
      </c>
      <c r="H117">
        <v>2015</v>
      </c>
      <c r="I117" s="35">
        <v>3.286</v>
      </c>
      <c r="J117" t="s">
        <v>717</v>
      </c>
    </row>
    <row r="118" spans="1:10">
      <c r="A118" t="s">
        <v>82</v>
      </c>
      <c r="B118" s="18" t="s">
        <v>35</v>
      </c>
      <c r="C118" s="18" t="s">
        <v>4</v>
      </c>
      <c r="D118" s="18" t="s">
        <v>328</v>
      </c>
      <c r="E118" s="18" t="s">
        <v>677</v>
      </c>
      <c r="F118" s="2">
        <v>-244549791</v>
      </c>
      <c r="G118" s="36">
        <f>F118/I118</f>
        <v>-267130.34584752592</v>
      </c>
      <c r="H118" s="18">
        <v>2024</v>
      </c>
      <c r="I118" s="37">
        <v>915.46990000000005</v>
      </c>
      <c r="J118" s="40" t="s">
        <v>715</v>
      </c>
    </row>
    <row r="119" spans="1:10">
      <c r="A119" s="4" t="s">
        <v>347</v>
      </c>
      <c r="B119" t="s">
        <v>32</v>
      </c>
      <c r="C119" t="s">
        <v>4</v>
      </c>
      <c r="D119" t="s">
        <v>367</v>
      </c>
      <c r="E119" t="s">
        <v>414</v>
      </c>
      <c r="F119" s="2">
        <v>21153273</v>
      </c>
      <c r="G119" s="36">
        <v>6437392.8788800975</v>
      </c>
      <c r="H119">
        <v>2015</v>
      </c>
      <c r="I119" s="35">
        <v>3.286</v>
      </c>
      <c r="J119" t="s">
        <v>717</v>
      </c>
    </row>
    <row r="120" spans="1:10">
      <c r="A120" t="s">
        <v>337</v>
      </c>
      <c r="B120" s="18" t="s">
        <v>35</v>
      </c>
      <c r="C120" s="18" t="s">
        <v>4</v>
      </c>
      <c r="D120" s="18" t="s">
        <v>328</v>
      </c>
      <c r="E120" s="18" t="s">
        <v>677</v>
      </c>
      <c r="F120" s="2">
        <v>-1227398333</v>
      </c>
      <c r="G120" s="36">
        <f>F120/I120</f>
        <v>-1340730.4085038733</v>
      </c>
      <c r="H120" s="18">
        <v>2024</v>
      </c>
      <c r="I120" s="37">
        <v>915.46990000000005</v>
      </c>
      <c r="J120" s="40" t="s">
        <v>715</v>
      </c>
    </row>
    <row r="121" spans="1:10">
      <c r="A121" s="4" t="s">
        <v>347</v>
      </c>
      <c r="B121" t="s">
        <v>32</v>
      </c>
      <c r="C121" t="s">
        <v>4</v>
      </c>
      <c r="D121" t="s">
        <v>367</v>
      </c>
      <c r="E121" t="s">
        <v>413</v>
      </c>
      <c r="F121" s="2">
        <v>16192483</v>
      </c>
      <c r="G121" s="36">
        <v>4927718.5027388921</v>
      </c>
      <c r="H121">
        <v>2015</v>
      </c>
      <c r="I121" s="35">
        <v>3.286</v>
      </c>
      <c r="J121" t="s">
        <v>717</v>
      </c>
    </row>
    <row r="122" spans="1:10">
      <c r="A122" s="4" t="s">
        <v>347</v>
      </c>
      <c r="B122" t="s">
        <v>32</v>
      </c>
      <c r="C122" t="s">
        <v>4</v>
      </c>
      <c r="D122" t="s">
        <v>367</v>
      </c>
      <c r="E122" t="s">
        <v>418</v>
      </c>
      <c r="F122" s="2">
        <v>4900608.000488</v>
      </c>
      <c r="G122" s="36">
        <v>1491359.7080000001</v>
      </c>
      <c r="H122">
        <v>2015</v>
      </c>
      <c r="I122" s="35">
        <v>3.286</v>
      </c>
      <c r="J122" t="s">
        <v>717</v>
      </c>
    </row>
    <row r="123" spans="1:10">
      <c r="A123" s="4" t="s">
        <v>347</v>
      </c>
      <c r="B123" t="s">
        <v>32</v>
      </c>
      <c r="C123" t="s">
        <v>4</v>
      </c>
      <c r="D123" t="s">
        <v>367</v>
      </c>
      <c r="E123" t="s">
        <v>421</v>
      </c>
      <c r="F123" s="2">
        <v>4900608</v>
      </c>
      <c r="G123" s="36">
        <v>1491359.7078514912</v>
      </c>
      <c r="H123">
        <v>2015</v>
      </c>
      <c r="I123" s="35">
        <v>3.286</v>
      </c>
      <c r="J123" t="s">
        <v>717</v>
      </c>
    </row>
    <row r="124" spans="1:10">
      <c r="A124" s="4" t="s">
        <v>347</v>
      </c>
      <c r="B124" t="s">
        <v>32</v>
      </c>
      <c r="C124" t="s">
        <v>4</v>
      </c>
      <c r="D124" t="s">
        <v>367</v>
      </c>
      <c r="E124" t="s">
        <v>417</v>
      </c>
      <c r="F124" s="2">
        <v>4900608</v>
      </c>
      <c r="G124" s="36">
        <v>1491359.7078514912</v>
      </c>
      <c r="H124">
        <v>2015</v>
      </c>
      <c r="I124" s="35">
        <v>3.286</v>
      </c>
      <c r="J124" t="s">
        <v>717</v>
      </c>
    </row>
    <row r="125" spans="1:10">
      <c r="A125" s="4" t="s">
        <v>347</v>
      </c>
      <c r="B125" t="s">
        <v>32</v>
      </c>
      <c r="C125" t="s">
        <v>4</v>
      </c>
      <c r="D125" t="s">
        <v>367</v>
      </c>
      <c r="E125" t="s">
        <v>419</v>
      </c>
      <c r="F125" s="2">
        <v>4796437</v>
      </c>
      <c r="G125" s="36">
        <v>1459658.247108947</v>
      </c>
      <c r="H125">
        <v>2015</v>
      </c>
      <c r="I125" s="35">
        <v>3.286</v>
      </c>
      <c r="J125" t="s">
        <v>717</v>
      </c>
    </row>
    <row r="126" spans="1:10">
      <c r="A126" s="4" t="s">
        <v>347</v>
      </c>
      <c r="B126" t="s">
        <v>32</v>
      </c>
      <c r="C126" t="s">
        <v>4</v>
      </c>
      <c r="D126" t="s">
        <v>367</v>
      </c>
      <c r="E126" t="s">
        <v>418</v>
      </c>
      <c r="F126" s="2">
        <v>3203726.0001611998</v>
      </c>
      <c r="G126" s="36">
        <v>974962.26419999998</v>
      </c>
      <c r="H126">
        <v>2015</v>
      </c>
      <c r="I126" s="35">
        <v>3.286</v>
      </c>
      <c r="J126" t="s">
        <v>717</v>
      </c>
    </row>
    <row r="127" spans="1:10">
      <c r="A127" s="4" t="s">
        <v>347</v>
      </c>
      <c r="B127" t="s">
        <v>32</v>
      </c>
      <c r="C127" t="s">
        <v>4</v>
      </c>
      <c r="D127" t="s">
        <v>367</v>
      </c>
      <c r="E127" t="s">
        <v>421</v>
      </c>
      <c r="F127" s="2">
        <v>3203726</v>
      </c>
      <c r="G127" s="36">
        <v>974962.26415094337</v>
      </c>
      <c r="H127">
        <v>2015</v>
      </c>
      <c r="I127" s="35">
        <v>3.286</v>
      </c>
      <c r="J127" t="s">
        <v>717</v>
      </c>
    </row>
    <row r="128" spans="1:10">
      <c r="A128" s="4" t="s">
        <v>347</v>
      </c>
      <c r="B128" t="s">
        <v>32</v>
      </c>
      <c r="C128" t="s">
        <v>4</v>
      </c>
      <c r="D128" t="s">
        <v>367</v>
      </c>
      <c r="E128" t="s">
        <v>417</v>
      </c>
      <c r="F128" s="2">
        <v>3203726</v>
      </c>
      <c r="G128" s="36">
        <v>974962.26415094337</v>
      </c>
      <c r="H128">
        <v>2015</v>
      </c>
      <c r="I128" s="35">
        <v>3.286</v>
      </c>
      <c r="J128" t="s">
        <v>717</v>
      </c>
    </row>
    <row r="129" spans="1:10">
      <c r="A129" s="4" t="s">
        <v>347</v>
      </c>
      <c r="B129" t="s">
        <v>32</v>
      </c>
      <c r="C129" t="s">
        <v>4</v>
      </c>
      <c r="D129" t="s">
        <v>367</v>
      </c>
      <c r="E129" t="s">
        <v>420</v>
      </c>
      <c r="F129" s="2">
        <v>-38700</v>
      </c>
      <c r="G129" s="36">
        <v>-11777.236762020693</v>
      </c>
      <c r="H129">
        <v>2015</v>
      </c>
      <c r="I129" s="35">
        <v>3.286</v>
      </c>
      <c r="J129" t="s">
        <v>717</v>
      </c>
    </row>
    <row r="130" spans="1:10">
      <c r="A130" s="4" t="s">
        <v>347</v>
      </c>
      <c r="B130" t="s">
        <v>32</v>
      </c>
      <c r="C130" t="s">
        <v>4</v>
      </c>
      <c r="D130" t="s">
        <v>383</v>
      </c>
      <c r="F130" s="2">
        <v>61209068</v>
      </c>
      <c r="G130" s="36">
        <v>18627227.023737065</v>
      </c>
      <c r="H130">
        <v>2015</v>
      </c>
      <c r="I130" s="35">
        <v>3.286</v>
      </c>
      <c r="J130" t="s">
        <v>717</v>
      </c>
    </row>
    <row r="131" spans="1:10">
      <c r="A131" s="4" t="s">
        <v>347</v>
      </c>
      <c r="B131" t="s">
        <v>32</v>
      </c>
      <c r="C131" t="s">
        <v>3</v>
      </c>
      <c r="D131" t="s">
        <v>328</v>
      </c>
      <c r="E131" t="s">
        <v>365</v>
      </c>
      <c r="F131" s="2">
        <v>52507651</v>
      </c>
      <c r="G131" s="36">
        <v>22305688.142959058</v>
      </c>
      <c r="H131">
        <v>2014</v>
      </c>
      <c r="I131" s="35">
        <v>2.3540027397260279</v>
      </c>
      <c r="J131" t="s">
        <v>717</v>
      </c>
    </row>
    <row r="132" spans="1:10">
      <c r="A132" s="4" t="s">
        <v>347</v>
      </c>
      <c r="B132" t="s">
        <v>32</v>
      </c>
      <c r="C132" t="s">
        <v>3</v>
      </c>
      <c r="D132" t="s">
        <v>328</v>
      </c>
      <c r="E132" t="s">
        <v>366</v>
      </c>
      <c r="F132" s="2">
        <v>23599251</v>
      </c>
      <c r="G132" s="36">
        <v>10025158.680463819</v>
      </c>
      <c r="H132">
        <v>2014</v>
      </c>
      <c r="I132" s="35">
        <v>2.3540027397260279</v>
      </c>
      <c r="J132" t="s">
        <v>717</v>
      </c>
    </row>
    <row r="133" spans="1:10">
      <c r="A133" t="s">
        <v>65</v>
      </c>
      <c r="B133" s="18" t="s">
        <v>35</v>
      </c>
      <c r="C133" s="18" t="s">
        <v>4</v>
      </c>
      <c r="D133" s="18" t="s">
        <v>328</v>
      </c>
      <c r="E133" s="18" t="s">
        <v>677</v>
      </c>
      <c r="F133" s="2">
        <v>2439551365</v>
      </c>
      <c r="G133" s="36">
        <f>F133/I133</f>
        <v>2664807.8380294098</v>
      </c>
      <c r="H133" s="18">
        <v>2024</v>
      </c>
      <c r="I133" s="37">
        <v>915.46990000000005</v>
      </c>
      <c r="J133" s="40" t="s">
        <v>715</v>
      </c>
    </row>
    <row r="134" spans="1:10">
      <c r="A134" s="4" t="s">
        <v>347</v>
      </c>
      <c r="B134" t="s">
        <v>32</v>
      </c>
      <c r="C134" t="s">
        <v>3</v>
      </c>
      <c r="D134" t="s">
        <v>328</v>
      </c>
      <c r="E134" t="s">
        <v>366</v>
      </c>
      <c r="F134" s="2">
        <v>18319075</v>
      </c>
      <c r="G134" s="36">
        <v>7782095.8705137605</v>
      </c>
      <c r="H134">
        <v>2014</v>
      </c>
      <c r="I134" s="35">
        <v>2.3540027397260279</v>
      </c>
      <c r="J134" t="s">
        <v>717</v>
      </c>
    </row>
    <row r="135" spans="1:10">
      <c r="A135" s="4" t="s">
        <v>347</v>
      </c>
      <c r="B135" t="s">
        <v>32</v>
      </c>
      <c r="C135" t="s">
        <v>3</v>
      </c>
      <c r="D135" t="s">
        <v>328</v>
      </c>
      <c r="E135" t="s">
        <v>365</v>
      </c>
      <c r="F135" s="2">
        <v>17763933</v>
      </c>
      <c r="G135" s="36">
        <v>7546266.9181376854</v>
      </c>
      <c r="H135">
        <v>2014</v>
      </c>
      <c r="I135" s="35">
        <v>2.3540027397260279</v>
      </c>
      <c r="J135" t="s">
        <v>717</v>
      </c>
    </row>
    <row r="136" spans="1:10">
      <c r="A136" s="4" t="s">
        <v>347</v>
      </c>
      <c r="B136" t="s">
        <v>32</v>
      </c>
      <c r="C136" t="s">
        <v>3</v>
      </c>
      <c r="D136" t="s">
        <v>1</v>
      </c>
      <c r="F136" s="2">
        <v>2263018</v>
      </c>
      <c r="G136" s="36">
        <v>961348.92360549362</v>
      </c>
      <c r="H136">
        <v>2014</v>
      </c>
      <c r="I136" s="35">
        <v>2.3540027397260279</v>
      </c>
      <c r="J136" t="s">
        <v>717</v>
      </c>
    </row>
    <row r="137" spans="1:10">
      <c r="A137" s="4" t="s">
        <v>347</v>
      </c>
      <c r="B137" t="s">
        <v>32</v>
      </c>
      <c r="C137" t="s">
        <v>3</v>
      </c>
      <c r="D137" t="s">
        <v>367</v>
      </c>
      <c r="F137" s="2">
        <v>52374266</v>
      </c>
      <c r="G137" s="36">
        <v>22249025.082313884</v>
      </c>
      <c r="H137">
        <v>2014</v>
      </c>
      <c r="I137" s="35">
        <v>2.3540027397260279</v>
      </c>
      <c r="J137" t="s">
        <v>717</v>
      </c>
    </row>
    <row r="138" spans="1:10">
      <c r="A138" s="4" t="s">
        <v>347</v>
      </c>
      <c r="B138" t="s">
        <v>32</v>
      </c>
      <c r="C138" t="s">
        <v>3</v>
      </c>
      <c r="D138" t="s">
        <v>367</v>
      </c>
      <c r="F138" s="2">
        <v>42517723</v>
      </c>
      <c r="G138" s="36">
        <v>18061883.396511447</v>
      </c>
      <c r="H138">
        <v>2014</v>
      </c>
      <c r="I138" s="35">
        <v>2.3540027397260279</v>
      </c>
      <c r="J138" t="s">
        <v>717</v>
      </c>
    </row>
    <row r="139" spans="1:10">
      <c r="A139" s="4" t="s">
        <v>347</v>
      </c>
      <c r="B139" t="s">
        <v>32</v>
      </c>
      <c r="C139" t="s">
        <v>3</v>
      </c>
      <c r="D139" t="s">
        <v>367</v>
      </c>
      <c r="F139" s="2">
        <v>446014</v>
      </c>
      <c r="G139" s="36">
        <v>189470.46767324902</v>
      </c>
      <c r="H139">
        <v>2014</v>
      </c>
      <c r="I139" s="35">
        <v>2.3540027397260279</v>
      </c>
      <c r="J139" t="s">
        <v>717</v>
      </c>
    </row>
    <row r="140" spans="1:10">
      <c r="A140" s="4" t="s">
        <v>347</v>
      </c>
      <c r="B140" t="s">
        <v>32</v>
      </c>
      <c r="C140" t="s">
        <v>3</v>
      </c>
      <c r="D140" t="s">
        <v>367</v>
      </c>
      <c r="F140" s="2">
        <v>404432</v>
      </c>
      <c r="G140" s="36">
        <v>171806.08721257056</v>
      </c>
      <c r="H140">
        <v>2014</v>
      </c>
      <c r="I140" s="35">
        <v>2.3540027397260279</v>
      </c>
      <c r="J140" t="s">
        <v>717</v>
      </c>
    </row>
    <row r="141" spans="1:10">
      <c r="A141" s="4" t="s">
        <v>347</v>
      </c>
      <c r="B141" t="s">
        <v>32</v>
      </c>
      <c r="C141" t="s">
        <v>3</v>
      </c>
      <c r="D141" t="s">
        <v>367</v>
      </c>
      <c r="F141" s="2">
        <v>4949</v>
      </c>
      <c r="G141" s="36">
        <v>2102.3764826102083</v>
      </c>
      <c r="H141">
        <v>2014</v>
      </c>
      <c r="I141" s="35">
        <v>2.3540027397260279</v>
      </c>
      <c r="J141" t="s">
        <v>717</v>
      </c>
    </row>
    <row r="142" spans="1:10">
      <c r="A142" t="s">
        <v>25</v>
      </c>
      <c r="B142" s="18" t="s">
        <v>35</v>
      </c>
      <c r="C142" s="18" t="s">
        <v>4</v>
      </c>
      <c r="D142" s="18" t="s">
        <v>328</v>
      </c>
      <c r="E142" s="18" t="s">
        <v>677</v>
      </c>
      <c r="F142" s="2">
        <v>493741486</v>
      </c>
      <c r="G142" s="36">
        <f>F142/I142</f>
        <v>539331.20684798039</v>
      </c>
      <c r="H142" s="18">
        <v>2024</v>
      </c>
      <c r="I142" s="37">
        <v>915.46990000000005</v>
      </c>
      <c r="J142" s="40" t="s">
        <v>715</v>
      </c>
    </row>
    <row r="143" spans="1:10">
      <c r="A143" t="s">
        <v>679</v>
      </c>
      <c r="B143" s="18" t="s">
        <v>35</v>
      </c>
      <c r="C143" s="18" t="s">
        <v>4</v>
      </c>
      <c r="D143" s="18" t="s">
        <v>328</v>
      </c>
      <c r="E143" s="18" t="s">
        <v>677</v>
      </c>
      <c r="F143" s="2">
        <v>1336364714</v>
      </c>
      <c r="G143" s="36">
        <f>F143/I143</f>
        <v>1459758.2225259398</v>
      </c>
      <c r="H143" s="18">
        <v>2024</v>
      </c>
      <c r="I143" s="37">
        <v>915.46990000000005</v>
      </c>
      <c r="J143" s="40" t="s">
        <v>715</v>
      </c>
    </row>
    <row r="144" spans="1:10">
      <c r="A144" t="s">
        <v>17</v>
      </c>
      <c r="B144" s="18" t="s">
        <v>35</v>
      </c>
      <c r="C144" s="18" t="s">
        <v>4</v>
      </c>
      <c r="D144" s="18" t="s">
        <v>1</v>
      </c>
      <c r="E144" s="18"/>
      <c r="F144" s="2">
        <v>109719128</v>
      </c>
      <c r="G144" s="36">
        <f>F144/I144</f>
        <v>119850.0660698948</v>
      </c>
      <c r="H144" s="18">
        <v>2024</v>
      </c>
      <c r="I144" s="37">
        <v>915.46990000000005</v>
      </c>
      <c r="J144" s="40" t="s">
        <v>715</v>
      </c>
    </row>
    <row r="145" spans="1:10">
      <c r="A145" s="4" t="s">
        <v>347</v>
      </c>
      <c r="B145" t="s">
        <v>32</v>
      </c>
      <c r="C145" t="s">
        <v>3</v>
      </c>
      <c r="D145" t="s">
        <v>367</v>
      </c>
      <c r="F145" s="2">
        <v>4402</v>
      </c>
      <c r="G145" s="36">
        <v>1870.0063197514926</v>
      </c>
      <c r="H145">
        <v>2014</v>
      </c>
      <c r="I145" s="35">
        <v>2.3540027397260279</v>
      </c>
      <c r="J145" t="s">
        <v>717</v>
      </c>
    </row>
    <row r="146" spans="1:10">
      <c r="A146" s="4" t="s">
        <v>347</v>
      </c>
      <c r="B146" t="s">
        <v>32</v>
      </c>
      <c r="C146" t="s">
        <v>3</v>
      </c>
      <c r="D146" t="s">
        <v>367</v>
      </c>
      <c r="F146" s="2">
        <v>982</v>
      </c>
      <c r="G146" s="36">
        <v>417.16179145751153</v>
      </c>
      <c r="H146">
        <v>2014</v>
      </c>
      <c r="I146" s="35">
        <v>2.3540027397260279</v>
      </c>
      <c r="J146" t="s">
        <v>717</v>
      </c>
    </row>
    <row r="147" spans="1:10">
      <c r="A147" s="4" t="s">
        <v>347</v>
      </c>
      <c r="B147" t="s">
        <v>32</v>
      </c>
      <c r="C147" t="s">
        <v>4</v>
      </c>
      <c r="D147" t="s">
        <v>328</v>
      </c>
      <c r="E147" t="s">
        <v>365</v>
      </c>
      <c r="F147" s="2">
        <v>55858098</v>
      </c>
      <c r="G147" s="36">
        <v>23728985.976669289</v>
      </c>
      <c r="H147">
        <v>2014</v>
      </c>
      <c r="I147" s="35">
        <v>2.3540027397260279</v>
      </c>
      <c r="J147" t="s">
        <v>717</v>
      </c>
    </row>
    <row r="148" spans="1:10">
      <c r="A148" s="4" t="s">
        <v>347</v>
      </c>
      <c r="B148" t="s">
        <v>32</v>
      </c>
      <c r="C148" t="s">
        <v>4</v>
      </c>
      <c r="D148" t="s">
        <v>328</v>
      </c>
      <c r="E148" t="s">
        <v>365</v>
      </c>
      <c r="F148" s="2">
        <v>42079600</v>
      </c>
      <c r="G148" s="36">
        <v>17875765.091461815</v>
      </c>
      <c r="H148">
        <v>2014</v>
      </c>
      <c r="I148" s="35">
        <v>2.3540027397260279</v>
      </c>
      <c r="J148" t="s">
        <v>717</v>
      </c>
    </row>
    <row r="149" spans="1:10">
      <c r="A149" s="4" t="s">
        <v>347</v>
      </c>
      <c r="B149" t="s">
        <v>32</v>
      </c>
      <c r="C149" t="s">
        <v>4</v>
      </c>
      <c r="D149" t="s">
        <v>1</v>
      </c>
      <c r="F149" s="2">
        <v>14535404</v>
      </c>
      <c r="G149" s="36">
        <v>6174760.8678194284</v>
      </c>
      <c r="H149">
        <v>2014</v>
      </c>
      <c r="I149" s="35">
        <v>2.3540027397260279</v>
      </c>
      <c r="J149" t="s">
        <v>717</v>
      </c>
    </row>
    <row r="150" spans="1:10">
      <c r="A150" s="4" t="s">
        <v>347</v>
      </c>
      <c r="B150" t="s">
        <v>32</v>
      </c>
      <c r="C150" t="s">
        <v>4</v>
      </c>
      <c r="D150" t="s">
        <v>367</v>
      </c>
      <c r="F150" s="2">
        <v>36141070</v>
      </c>
      <c r="G150" s="36">
        <v>15353028.010581797</v>
      </c>
      <c r="H150">
        <v>2014</v>
      </c>
      <c r="I150" s="35">
        <v>2.3540027397260279</v>
      </c>
      <c r="J150" t="s">
        <v>717</v>
      </c>
    </row>
    <row r="151" spans="1:10">
      <c r="A151" s="4" t="s">
        <v>347</v>
      </c>
      <c r="B151" t="s">
        <v>32</v>
      </c>
      <c r="C151" t="s">
        <v>4</v>
      </c>
      <c r="D151" t="s">
        <v>367</v>
      </c>
      <c r="F151" s="2">
        <v>29953901</v>
      </c>
      <c r="G151" s="36">
        <v>12724667.008453101</v>
      </c>
      <c r="H151">
        <v>2014</v>
      </c>
      <c r="I151" s="35">
        <v>2.3540027397260279</v>
      </c>
      <c r="J151" t="s">
        <v>717</v>
      </c>
    </row>
    <row r="152" spans="1:10">
      <c r="A152" s="4" t="s">
        <v>347</v>
      </c>
      <c r="B152" t="s">
        <v>32</v>
      </c>
      <c r="C152" t="s">
        <v>4</v>
      </c>
      <c r="D152" t="s">
        <v>367</v>
      </c>
      <c r="F152" s="2">
        <v>1045230</v>
      </c>
      <c r="G152" s="36">
        <v>444022.4228972859</v>
      </c>
      <c r="H152">
        <v>2014</v>
      </c>
      <c r="I152" s="35">
        <v>2.3540027397260279</v>
      </c>
      <c r="J152" t="s">
        <v>717</v>
      </c>
    </row>
    <row r="153" spans="1:10">
      <c r="A153" s="4" t="s">
        <v>347</v>
      </c>
      <c r="B153" t="s">
        <v>32</v>
      </c>
      <c r="C153" t="s">
        <v>4</v>
      </c>
      <c r="D153" t="s">
        <v>367</v>
      </c>
      <c r="F153" s="2">
        <v>717248</v>
      </c>
      <c r="G153" s="36">
        <v>304692.9334005267</v>
      </c>
      <c r="H153">
        <v>2014</v>
      </c>
      <c r="I153" s="35">
        <v>2.3540027397260279</v>
      </c>
      <c r="J153" t="s">
        <v>717</v>
      </c>
    </row>
    <row r="154" spans="1:10">
      <c r="A154" s="4" t="s">
        <v>347</v>
      </c>
      <c r="B154" t="s">
        <v>32</v>
      </c>
      <c r="C154" t="s">
        <v>4</v>
      </c>
      <c r="D154" t="s">
        <v>367</v>
      </c>
      <c r="F154" s="2">
        <v>243421</v>
      </c>
      <c r="G154" s="36">
        <v>103407.27132217812</v>
      </c>
      <c r="H154">
        <v>2014</v>
      </c>
      <c r="I154" s="35">
        <v>2.3540027397260279</v>
      </c>
      <c r="J154" t="s">
        <v>717</v>
      </c>
    </row>
    <row r="155" spans="1:10">
      <c r="A155" t="s">
        <v>334</v>
      </c>
      <c r="B155" s="18" t="s">
        <v>35</v>
      </c>
      <c r="C155" s="18" t="s">
        <v>4</v>
      </c>
      <c r="D155" s="18" t="s">
        <v>1</v>
      </c>
      <c r="E155" s="18"/>
      <c r="F155" s="2">
        <v>53073272</v>
      </c>
      <c r="G155" s="36">
        <f>F155/I155</f>
        <v>57973.803398669901</v>
      </c>
      <c r="H155" s="18">
        <v>2024</v>
      </c>
      <c r="I155" s="37">
        <v>915.46990000000005</v>
      </c>
      <c r="J155" s="40" t="s">
        <v>715</v>
      </c>
    </row>
    <row r="156" spans="1:10">
      <c r="A156" s="4" t="s">
        <v>347</v>
      </c>
      <c r="B156" t="s">
        <v>32</v>
      </c>
      <c r="C156" t="s">
        <v>4</v>
      </c>
      <c r="D156" t="s">
        <v>367</v>
      </c>
      <c r="F156" s="2">
        <v>-205.00000000000003</v>
      </c>
      <c r="G156" s="36">
        <v>-87.085710029317582</v>
      </c>
      <c r="H156">
        <v>2014</v>
      </c>
      <c r="I156" s="35">
        <v>2.3540027397260279</v>
      </c>
      <c r="J156" t="s">
        <v>717</v>
      </c>
    </row>
    <row r="157" spans="1:10">
      <c r="A157" t="s">
        <v>72</v>
      </c>
      <c r="B157" s="18" t="s">
        <v>35</v>
      </c>
      <c r="C157" s="18" t="s">
        <v>4</v>
      </c>
      <c r="D157" s="18" t="s">
        <v>1</v>
      </c>
      <c r="E157" s="18"/>
      <c r="F157" s="2">
        <v>2837017560</v>
      </c>
      <c r="G157" s="36">
        <f>F157/I157</f>
        <v>3098974.1552398391</v>
      </c>
      <c r="H157" s="18">
        <v>2024</v>
      </c>
      <c r="I157" s="37">
        <v>915.46990000000005</v>
      </c>
      <c r="J157" s="40" t="s">
        <v>717</v>
      </c>
    </row>
    <row r="158" spans="1:10">
      <c r="A158" s="4" t="s">
        <v>347</v>
      </c>
      <c r="B158" t="s">
        <v>32</v>
      </c>
      <c r="C158" t="s">
        <v>3</v>
      </c>
      <c r="D158" t="s">
        <v>328</v>
      </c>
      <c r="F158" s="2">
        <v>72980563</v>
      </c>
      <c r="G158" s="36">
        <v>33786124.630219989</v>
      </c>
      <c r="H158">
        <v>2013</v>
      </c>
      <c r="I158" s="35">
        <v>2.1600749952459051</v>
      </c>
      <c r="J158" t="s">
        <v>717</v>
      </c>
    </row>
    <row r="159" spans="1:10">
      <c r="A159" s="4" t="s">
        <v>347</v>
      </c>
      <c r="B159" t="s">
        <v>32</v>
      </c>
      <c r="C159" t="s">
        <v>3</v>
      </c>
      <c r="D159" t="s">
        <v>328</v>
      </c>
      <c r="F159" s="2">
        <v>69678332</v>
      </c>
      <c r="G159" s="36">
        <v>32257367.060567148</v>
      </c>
      <c r="H159">
        <v>2013</v>
      </c>
      <c r="I159" s="35">
        <v>2.1600749952459051</v>
      </c>
      <c r="J159" t="s">
        <v>717</v>
      </c>
    </row>
    <row r="160" spans="1:10">
      <c r="A160" s="4" t="s">
        <v>347</v>
      </c>
      <c r="B160" t="s">
        <v>32</v>
      </c>
      <c r="C160" t="s">
        <v>3</v>
      </c>
      <c r="D160" t="s">
        <v>328</v>
      </c>
      <c r="F160" s="2">
        <v>48877264</v>
      </c>
      <c r="G160" s="36">
        <v>22627577.332997072</v>
      </c>
      <c r="H160">
        <v>2013</v>
      </c>
      <c r="I160" s="35">
        <v>2.1600749952459051</v>
      </c>
      <c r="J160" t="s">
        <v>717</v>
      </c>
    </row>
    <row r="161" spans="1:10">
      <c r="A161" s="4" t="s">
        <v>347</v>
      </c>
      <c r="B161" t="s">
        <v>32</v>
      </c>
      <c r="C161" t="s">
        <v>3</v>
      </c>
      <c r="D161" t="s">
        <v>328</v>
      </c>
      <c r="F161" s="2">
        <v>1927056</v>
      </c>
      <c r="G161" s="36">
        <v>892124.58097114449</v>
      </c>
      <c r="H161">
        <v>2013</v>
      </c>
      <c r="I161" s="35">
        <v>2.1600749952459051</v>
      </c>
      <c r="J161" t="s">
        <v>717</v>
      </c>
    </row>
    <row r="162" spans="1:10">
      <c r="A162" s="4" t="s">
        <v>347</v>
      </c>
      <c r="B162" t="s">
        <v>32</v>
      </c>
      <c r="C162" t="s">
        <v>3</v>
      </c>
      <c r="D162" t="s">
        <v>328</v>
      </c>
      <c r="F162" s="2">
        <v>-29291</v>
      </c>
      <c r="G162" s="36">
        <v>-13560.17733850277</v>
      </c>
      <c r="H162">
        <v>2013</v>
      </c>
      <c r="I162" s="35">
        <v>2.1600749952459051</v>
      </c>
      <c r="J162" t="s">
        <v>717</v>
      </c>
    </row>
    <row r="163" spans="1:10">
      <c r="A163" s="4" t="s">
        <v>347</v>
      </c>
      <c r="B163" t="s">
        <v>32</v>
      </c>
      <c r="C163" t="s">
        <v>4</v>
      </c>
      <c r="D163" t="s">
        <v>328</v>
      </c>
      <c r="F163" s="2">
        <v>83368331</v>
      </c>
      <c r="G163" s="36">
        <v>38595109.514014475</v>
      </c>
      <c r="H163">
        <v>2013</v>
      </c>
      <c r="I163" s="35">
        <v>2.1600749952459051</v>
      </c>
      <c r="J163" t="s">
        <v>717</v>
      </c>
    </row>
    <row r="164" spans="1:10">
      <c r="A164" t="s">
        <v>82</v>
      </c>
      <c r="B164" s="18" t="s">
        <v>35</v>
      </c>
      <c r="C164" s="18" t="s">
        <v>4</v>
      </c>
      <c r="D164" s="18" t="s">
        <v>1</v>
      </c>
      <c r="E164" s="18"/>
      <c r="F164" s="2">
        <v>524293935</v>
      </c>
      <c r="G164" s="36">
        <f>F164/I164</f>
        <v>572704.72246001754</v>
      </c>
      <c r="H164" s="18">
        <v>2024</v>
      </c>
      <c r="I164" s="37">
        <v>915.46990000000005</v>
      </c>
      <c r="J164" s="40" t="s">
        <v>715</v>
      </c>
    </row>
    <row r="165" spans="1:10">
      <c r="A165" t="s">
        <v>337</v>
      </c>
      <c r="B165" s="18" t="s">
        <v>35</v>
      </c>
      <c r="C165" s="18" t="s">
        <v>4</v>
      </c>
      <c r="D165" s="18" t="s">
        <v>1</v>
      </c>
      <c r="E165" s="18"/>
      <c r="F165" s="2">
        <v>12884175</v>
      </c>
      <c r="G165" s="36">
        <f>F165/I165</f>
        <v>14073.837927385706</v>
      </c>
      <c r="H165" s="18">
        <v>2024</v>
      </c>
      <c r="I165" s="37">
        <v>915.46990000000005</v>
      </c>
      <c r="J165" s="40" t="s">
        <v>715</v>
      </c>
    </row>
    <row r="166" spans="1:10">
      <c r="A166" s="4" t="s">
        <v>347</v>
      </c>
      <c r="B166" t="s">
        <v>32</v>
      </c>
      <c r="C166" t="s">
        <v>4</v>
      </c>
      <c r="D166" t="s">
        <v>328</v>
      </c>
      <c r="F166" s="2">
        <v>57127277</v>
      </c>
      <c r="G166" s="36">
        <v>26446895.189162899</v>
      </c>
      <c r="H166">
        <v>2013</v>
      </c>
      <c r="I166" s="35">
        <v>2.1600749952459051</v>
      </c>
      <c r="J166" t="s">
        <v>717</v>
      </c>
    </row>
    <row r="167" spans="1:10">
      <c r="A167" s="4" t="s">
        <v>347</v>
      </c>
      <c r="B167" t="s">
        <v>32</v>
      </c>
      <c r="C167" t="s">
        <v>4</v>
      </c>
      <c r="D167" t="s">
        <v>328</v>
      </c>
      <c r="F167" s="2">
        <v>19940404</v>
      </c>
      <c r="G167" s="36">
        <v>9231348.0059195645</v>
      </c>
      <c r="H167">
        <v>2013</v>
      </c>
      <c r="I167" s="35">
        <v>2.1600749952459051</v>
      </c>
      <c r="J167" t="s">
        <v>717</v>
      </c>
    </row>
    <row r="168" spans="1:10">
      <c r="A168" s="4" t="s">
        <v>347</v>
      </c>
      <c r="B168" t="s">
        <v>32</v>
      </c>
      <c r="C168" t="s">
        <v>4</v>
      </c>
      <c r="D168" t="s">
        <v>328</v>
      </c>
      <c r="F168" s="2">
        <v>951021.99999999988</v>
      </c>
      <c r="G168" s="36">
        <v>440272.67668627156</v>
      </c>
      <c r="H168">
        <v>2013</v>
      </c>
      <c r="I168" s="35">
        <v>2.1600749952459051</v>
      </c>
      <c r="J168" t="s">
        <v>717</v>
      </c>
    </row>
    <row r="169" spans="1:10">
      <c r="A169" s="4" t="s">
        <v>347</v>
      </c>
      <c r="B169" t="s">
        <v>32</v>
      </c>
      <c r="C169" t="s">
        <v>3</v>
      </c>
      <c r="D169" t="s">
        <v>328</v>
      </c>
      <c r="F169" s="2">
        <v>99199938.819375232</v>
      </c>
      <c r="G169" s="36">
        <v>50756630.657002129</v>
      </c>
      <c r="H169">
        <v>2012</v>
      </c>
      <c r="I169" s="35">
        <v>1.9544232455014252</v>
      </c>
      <c r="J169" t="s">
        <v>717</v>
      </c>
    </row>
    <row r="170" spans="1:10">
      <c r="A170" s="4" t="s">
        <v>347</v>
      </c>
      <c r="B170" t="s">
        <v>32</v>
      </c>
      <c r="C170" t="s">
        <v>3</v>
      </c>
      <c r="D170" t="s">
        <v>328</v>
      </c>
      <c r="F170" s="2">
        <v>74951492.976463944</v>
      </c>
      <c r="G170" s="36">
        <v>38349673.311030664</v>
      </c>
      <c r="H170">
        <v>2012</v>
      </c>
      <c r="I170" s="35">
        <v>1.9544232455014252</v>
      </c>
      <c r="J170" t="s">
        <v>717</v>
      </c>
    </row>
    <row r="171" spans="1:10">
      <c r="A171" s="4" t="s">
        <v>347</v>
      </c>
      <c r="B171" t="s">
        <v>32</v>
      </c>
      <c r="C171" t="s">
        <v>3</v>
      </c>
      <c r="D171" t="s">
        <v>328</v>
      </c>
      <c r="F171" s="2">
        <v>50385982.418040588</v>
      </c>
      <c r="G171" s="36">
        <v>25780486.664808165</v>
      </c>
      <c r="H171">
        <v>2012</v>
      </c>
      <c r="I171" s="35">
        <v>1.9544232455014252</v>
      </c>
      <c r="J171" t="s">
        <v>717</v>
      </c>
    </row>
    <row r="172" spans="1:10">
      <c r="A172" s="4" t="s">
        <v>347</v>
      </c>
      <c r="B172" t="s">
        <v>32</v>
      </c>
      <c r="C172" t="s">
        <v>3</v>
      </c>
      <c r="D172" t="s">
        <v>328</v>
      </c>
      <c r="F172" s="2">
        <v>3003469.6846513967</v>
      </c>
      <c r="G172" s="36">
        <v>1536754.9948889546</v>
      </c>
      <c r="H172">
        <v>2012</v>
      </c>
      <c r="I172" s="35">
        <v>1.9544232455014252</v>
      </c>
      <c r="J172" t="s">
        <v>717</v>
      </c>
    </row>
    <row r="173" spans="1:10">
      <c r="A173" s="4" t="s">
        <v>347</v>
      </c>
      <c r="B173" t="s">
        <v>32</v>
      </c>
      <c r="C173" t="s">
        <v>3</v>
      </c>
      <c r="D173" t="s">
        <v>328</v>
      </c>
      <c r="F173" s="2">
        <v>249427.15970204334</v>
      </c>
      <c r="G173" s="36">
        <v>127621.87529040083</v>
      </c>
      <c r="H173">
        <v>2012</v>
      </c>
      <c r="I173" s="35">
        <v>1.9544232455014252</v>
      </c>
      <c r="J173" t="s">
        <v>717</v>
      </c>
    </row>
    <row r="174" spans="1:10">
      <c r="A174" s="4" t="s">
        <v>347</v>
      </c>
      <c r="B174" t="s">
        <v>32</v>
      </c>
      <c r="C174" t="s">
        <v>3</v>
      </c>
      <c r="D174" t="s">
        <v>328</v>
      </c>
      <c r="F174" s="2">
        <v>101402.89174456152</v>
      </c>
      <c r="G174" s="36">
        <v>51883.793327757769</v>
      </c>
      <c r="H174">
        <v>2012</v>
      </c>
      <c r="I174" s="35">
        <v>1.9544232455014252</v>
      </c>
      <c r="J174" t="s">
        <v>717</v>
      </c>
    </row>
    <row r="175" spans="1:10">
      <c r="A175" s="4" t="s">
        <v>347</v>
      </c>
      <c r="B175" t="s">
        <v>32</v>
      </c>
      <c r="C175" t="s">
        <v>4</v>
      </c>
      <c r="D175" t="s">
        <v>328</v>
      </c>
      <c r="F175" s="2">
        <v>71280929.654947445</v>
      </c>
      <c r="G175" s="36">
        <v>36471593.253415108</v>
      </c>
      <c r="H175">
        <v>2012</v>
      </c>
      <c r="I175" s="35">
        <v>1.9544232455014252</v>
      </c>
      <c r="J175" t="s">
        <v>717</v>
      </c>
    </row>
    <row r="176" spans="1:10">
      <c r="A176" t="s">
        <v>65</v>
      </c>
      <c r="B176" s="18" t="s">
        <v>35</v>
      </c>
      <c r="C176" s="18" t="s">
        <v>4</v>
      </c>
      <c r="D176" s="18" t="s">
        <v>1</v>
      </c>
      <c r="E176" s="18"/>
      <c r="F176" s="2">
        <v>1241275972</v>
      </c>
      <c r="G176" s="36">
        <f>F176/I176</f>
        <v>1355889.4421323955</v>
      </c>
      <c r="H176" s="18">
        <v>2024</v>
      </c>
      <c r="I176" s="37">
        <v>915.46990000000005</v>
      </c>
      <c r="J176" s="40" t="s">
        <v>715</v>
      </c>
    </row>
    <row r="177" spans="1:10">
      <c r="A177" s="4" t="s">
        <v>347</v>
      </c>
      <c r="B177" t="s">
        <v>32</v>
      </c>
      <c r="C177" t="s">
        <v>4</v>
      </c>
      <c r="D177" t="s">
        <v>328</v>
      </c>
      <c r="F177" s="2">
        <v>59148091.088783309</v>
      </c>
      <c r="G177" s="36">
        <v>30263706.300529763</v>
      </c>
      <c r="H177">
        <v>2012</v>
      </c>
      <c r="I177" s="35">
        <v>1.9544232455014252</v>
      </c>
      <c r="J177" t="s">
        <v>717</v>
      </c>
    </row>
    <row r="178" spans="1:10">
      <c r="A178" s="4" t="s">
        <v>347</v>
      </c>
      <c r="B178" t="s">
        <v>32</v>
      </c>
      <c r="C178" t="s">
        <v>4</v>
      </c>
      <c r="D178" t="s">
        <v>328</v>
      </c>
      <c r="F178" s="2">
        <v>21974952.513971064</v>
      </c>
      <c r="G178" s="36">
        <v>11243701.979369974</v>
      </c>
      <c r="H178">
        <v>2012</v>
      </c>
      <c r="I178" s="35">
        <v>1.9544232455014252</v>
      </c>
      <c r="J178" t="s">
        <v>717</v>
      </c>
    </row>
    <row r="179" spans="1:10">
      <c r="A179" s="4" t="s">
        <v>347</v>
      </c>
      <c r="B179" t="s">
        <v>32</v>
      </c>
      <c r="C179" t="s">
        <v>4</v>
      </c>
      <c r="D179" t="s">
        <v>328</v>
      </c>
      <c r="F179" s="2">
        <v>625816.45765961811</v>
      </c>
      <c r="G179" s="36">
        <v>320205.18539169297</v>
      </c>
      <c r="H179">
        <v>2012</v>
      </c>
      <c r="I179" s="35">
        <v>1.9544232455014252</v>
      </c>
      <c r="J179" t="s">
        <v>717</v>
      </c>
    </row>
    <row r="180" spans="1:10">
      <c r="A180" s="4" t="s">
        <v>347</v>
      </c>
      <c r="B180" t="s">
        <v>32</v>
      </c>
      <c r="C180" t="s">
        <v>4</v>
      </c>
      <c r="D180" t="s">
        <v>328</v>
      </c>
      <c r="F180" s="2">
        <v>165661.11699791974</v>
      </c>
      <c r="G180" s="36">
        <v>84762.150357773644</v>
      </c>
      <c r="H180">
        <v>2012</v>
      </c>
      <c r="I180" s="35">
        <v>1.9544232455014252</v>
      </c>
      <c r="J180" t="s">
        <v>717</v>
      </c>
    </row>
    <row r="181" spans="1:10">
      <c r="A181" s="4" t="s">
        <v>347</v>
      </c>
      <c r="B181" t="s">
        <v>32</v>
      </c>
      <c r="C181" t="s">
        <v>4</v>
      </c>
      <c r="D181" t="s">
        <v>1</v>
      </c>
      <c r="F181" s="2">
        <v>45161.960917945195</v>
      </c>
      <c r="G181" s="36">
        <v>23107.564352755373</v>
      </c>
      <c r="H181">
        <v>2012</v>
      </c>
      <c r="I181" s="35">
        <v>1.9544232455014252</v>
      </c>
      <c r="J181" t="s">
        <v>717</v>
      </c>
    </row>
    <row r="182" spans="1:10">
      <c r="A182" t="s">
        <v>25</v>
      </c>
      <c r="B182" s="18" t="s">
        <v>35</v>
      </c>
      <c r="C182" s="18" t="s">
        <v>4</v>
      </c>
      <c r="D182" s="18" t="s">
        <v>1</v>
      </c>
      <c r="F182" s="2">
        <v>-400533</v>
      </c>
      <c r="G182" s="36">
        <f>F182/I182</f>
        <v>-437.51629627582508</v>
      </c>
      <c r="H182" s="18">
        <v>2024</v>
      </c>
      <c r="I182" s="37">
        <v>915.46990000000005</v>
      </c>
      <c r="J182" s="40" t="s">
        <v>715</v>
      </c>
    </row>
    <row r="183" spans="1:10">
      <c r="A183" t="s">
        <v>679</v>
      </c>
      <c r="B183" s="18" t="s">
        <v>35</v>
      </c>
      <c r="C183" s="18" t="s">
        <v>4</v>
      </c>
      <c r="D183" s="18" t="s">
        <v>1</v>
      </c>
      <c r="F183" s="2">
        <v>1566474</v>
      </c>
      <c r="G183" s="36">
        <f>F183/I183</f>
        <v>1711.1146963979918</v>
      </c>
      <c r="H183" s="18">
        <v>2024</v>
      </c>
      <c r="I183" s="37">
        <v>915.46990000000005</v>
      </c>
      <c r="J183" s="40" t="s">
        <v>715</v>
      </c>
    </row>
    <row r="184" spans="1:10">
      <c r="A184" t="s">
        <v>17</v>
      </c>
      <c r="B184" s="18" t="s">
        <v>35</v>
      </c>
      <c r="C184" s="18" t="s">
        <v>3</v>
      </c>
      <c r="D184" s="18" t="s">
        <v>328</v>
      </c>
      <c r="E184" s="18"/>
      <c r="F184" s="2">
        <v>2428906561</v>
      </c>
      <c r="G184" s="36">
        <f>F184/I184</f>
        <v>8206344.8432676494</v>
      </c>
      <c r="H184" s="18">
        <v>2023</v>
      </c>
      <c r="I184" s="37">
        <v>295.97910000000002</v>
      </c>
      <c r="J184" s="40" t="s">
        <v>715</v>
      </c>
    </row>
    <row r="185" spans="1:10">
      <c r="A185" s="4" t="s">
        <v>347</v>
      </c>
      <c r="B185" t="s">
        <v>32</v>
      </c>
      <c r="C185" t="s">
        <v>3</v>
      </c>
      <c r="D185" t="s">
        <v>328</v>
      </c>
      <c r="F185" s="2">
        <v>61668492.082906954</v>
      </c>
      <c r="G185" s="36">
        <v>36833772.392304033</v>
      </c>
      <c r="H185">
        <v>2011</v>
      </c>
      <c r="I185" s="35">
        <v>1.6742377464381528</v>
      </c>
      <c r="J185" t="s">
        <v>717</v>
      </c>
    </row>
    <row r="186" spans="1:10">
      <c r="A186" t="s">
        <v>96</v>
      </c>
      <c r="B186" s="18" t="s">
        <v>35</v>
      </c>
      <c r="C186" s="18" t="s">
        <v>3</v>
      </c>
      <c r="D186" s="18" t="s">
        <v>328</v>
      </c>
      <c r="E186" s="18"/>
      <c r="F186" s="2">
        <v>1354485396.5</v>
      </c>
      <c r="G186" s="36">
        <f>F186/I186</f>
        <v>4576287.3003533017</v>
      </c>
      <c r="H186" s="18">
        <v>2023</v>
      </c>
      <c r="I186" s="37">
        <v>295.97910000000002</v>
      </c>
      <c r="J186" s="40" t="s">
        <v>715</v>
      </c>
    </row>
    <row r="187" spans="1:10">
      <c r="A187" s="4" t="s">
        <v>347</v>
      </c>
      <c r="B187" t="s">
        <v>32</v>
      </c>
      <c r="C187" t="s">
        <v>3</v>
      </c>
      <c r="D187" t="s">
        <v>328</v>
      </c>
      <c r="F187" s="2">
        <v>60395419.367278144</v>
      </c>
      <c r="G187" s="36">
        <v>36073382.94442711</v>
      </c>
      <c r="H187">
        <v>2011</v>
      </c>
      <c r="I187" s="35">
        <v>1.6742377464381528</v>
      </c>
      <c r="J187" t="s">
        <v>717</v>
      </c>
    </row>
    <row r="188" spans="1:10">
      <c r="A188" s="4" t="s">
        <v>347</v>
      </c>
      <c r="B188" t="s">
        <v>32</v>
      </c>
      <c r="C188" t="s">
        <v>3</v>
      </c>
      <c r="D188" t="s">
        <v>328</v>
      </c>
      <c r="F188" s="2">
        <v>41346265.776493452</v>
      </c>
      <c r="G188" s="36">
        <v>24695576.15963164</v>
      </c>
      <c r="H188">
        <v>2011</v>
      </c>
      <c r="I188" s="35">
        <v>1.6742377464381528</v>
      </c>
      <c r="J188" t="s">
        <v>717</v>
      </c>
    </row>
    <row r="189" spans="1:10">
      <c r="A189" s="4" t="s">
        <v>347</v>
      </c>
      <c r="B189" t="s">
        <v>32</v>
      </c>
      <c r="C189" t="s">
        <v>3</v>
      </c>
      <c r="D189" t="s">
        <v>328</v>
      </c>
      <c r="F189" s="2">
        <v>2429597.8981685578</v>
      </c>
      <c r="G189" s="36">
        <v>1451166.6000467327</v>
      </c>
      <c r="H189">
        <v>2011</v>
      </c>
      <c r="I189" s="35">
        <v>1.6742377464381528</v>
      </c>
      <c r="J189" t="s">
        <v>717</v>
      </c>
    </row>
    <row r="190" spans="1:10">
      <c r="A190" s="4" t="s">
        <v>347</v>
      </c>
      <c r="B190" t="s">
        <v>32</v>
      </c>
      <c r="C190" t="s">
        <v>3</v>
      </c>
      <c r="D190" t="s">
        <v>328</v>
      </c>
      <c r="F190" s="2">
        <v>270447.58790070395</v>
      </c>
      <c r="G190" s="36">
        <v>161534.75722075079</v>
      </c>
      <c r="H190">
        <v>2011</v>
      </c>
      <c r="I190" s="35">
        <v>1.6742377464381528</v>
      </c>
      <c r="J190" t="s">
        <v>717</v>
      </c>
    </row>
    <row r="191" spans="1:10">
      <c r="A191" s="4" t="s">
        <v>347</v>
      </c>
      <c r="B191" t="s">
        <v>32</v>
      </c>
      <c r="C191" t="s">
        <v>4</v>
      </c>
      <c r="D191" t="s">
        <v>328</v>
      </c>
      <c r="F191" s="2">
        <v>48373363.448170938</v>
      </c>
      <c r="G191" s="36">
        <v>28892768.396294113</v>
      </c>
      <c r="H191">
        <v>2011</v>
      </c>
      <c r="I191" s="35">
        <v>1.6742377464381528</v>
      </c>
      <c r="J191" t="s">
        <v>717</v>
      </c>
    </row>
    <row r="192" spans="1:10">
      <c r="A192" s="4" t="s">
        <v>347</v>
      </c>
      <c r="B192" t="s">
        <v>32</v>
      </c>
      <c r="C192" t="s">
        <v>4</v>
      </c>
      <c r="D192" t="s">
        <v>328</v>
      </c>
      <c r="F192" s="2">
        <v>32287283.860080753</v>
      </c>
      <c r="G192" s="36">
        <v>19284766.413115546</v>
      </c>
      <c r="H192">
        <v>2011</v>
      </c>
      <c r="I192" s="35">
        <v>1.6742377464381528</v>
      </c>
      <c r="J192" t="s">
        <v>717</v>
      </c>
    </row>
    <row r="193" spans="1:10">
      <c r="A193" s="4" t="s">
        <v>347</v>
      </c>
      <c r="B193" t="s">
        <v>32</v>
      </c>
      <c r="C193" t="s">
        <v>4</v>
      </c>
      <c r="D193" t="s">
        <v>328</v>
      </c>
      <c r="F193" s="2">
        <v>12475340.124209894</v>
      </c>
      <c r="G193" s="36">
        <v>7451355.191788312</v>
      </c>
      <c r="H193">
        <v>2011</v>
      </c>
      <c r="I193" s="35">
        <v>1.6742377464381528</v>
      </c>
      <c r="J193" t="s">
        <v>717</v>
      </c>
    </row>
    <row r="194" spans="1:10">
      <c r="A194" s="4" t="s">
        <v>347</v>
      </c>
      <c r="B194" t="s">
        <v>32</v>
      </c>
      <c r="C194" t="s">
        <v>4</v>
      </c>
      <c r="D194" t="s">
        <v>328</v>
      </c>
      <c r="F194" s="2">
        <v>1765700.2398185532</v>
      </c>
      <c r="G194" s="36">
        <v>1054629.3341999855</v>
      </c>
      <c r="H194">
        <v>2011</v>
      </c>
      <c r="I194" s="35">
        <v>1.6742377464381528</v>
      </c>
      <c r="J194" t="s">
        <v>717</v>
      </c>
    </row>
    <row r="195" spans="1:10">
      <c r="A195" s="4" t="s">
        <v>347</v>
      </c>
      <c r="B195" t="s">
        <v>32</v>
      </c>
      <c r="C195" t="s">
        <v>4</v>
      </c>
      <c r="D195" t="s">
        <v>328</v>
      </c>
      <c r="F195" s="2">
        <v>1755.4761797378064</v>
      </c>
      <c r="G195" s="36">
        <v>1048.5226387187147</v>
      </c>
      <c r="H195">
        <v>2011</v>
      </c>
      <c r="I195" s="35">
        <v>1.6742377464381528</v>
      </c>
      <c r="J195" t="s">
        <v>717</v>
      </c>
    </row>
    <row r="196" spans="1:10">
      <c r="A196" s="4" t="s">
        <v>347</v>
      </c>
      <c r="B196" t="s">
        <v>32</v>
      </c>
      <c r="C196" t="s">
        <v>3</v>
      </c>
      <c r="D196" t="s">
        <v>328</v>
      </c>
      <c r="F196" s="2">
        <v>68984400.132259354</v>
      </c>
      <c r="G196" s="36">
        <v>39175925.095554702</v>
      </c>
      <c r="H196">
        <v>2010</v>
      </c>
      <c r="I196" s="35">
        <v>1.7608875850154977</v>
      </c>
      <c r="J196" t="s">
        <v>717</v>
      </c>
    </row>
    <row r="197" spans="1:10">
      <c r="A197" s="4" t="s">
        <v>347</v>
      </c>
      <c r="B197" t="s">
        <v>32</v>
      </c>
      <c r="C197" t="s">
        <v>3</v>
      </c>
      <c r="D197" t="s">
        <v>328</v>
      </c>
      <c r="F197" s="2">
        <v>38121185.588525027</v>
      </c>
      <c r="G197" s="36">
        <v>21648846.816186462</v>
      </c>
      <c r="H197">
        <v>2010</v>
      </c>
      <c r="I197" s="35">
        <v>1.7608875850154977</v>
      </c>
      <c r="J197" t="s">
        <v>717</v>
      </c>
    </row>
    <row r="198" spans="1:10">
      <c r="A198" s="4" t="s">
        <v>347</v>
      </c>
      <c r="B198" t="s">
        <v>32</v>
      </c>
      <c r="C198" t="s">
        <v>3</v>
      </c>
      <c r="D198" t="s">
        <v>328</v>
      </c>
      <c r="F198" s="2">
        <v>34172407.037861869</v>
      </c>
      <c r="G198" s="36">
        <v>19406353.550707281</v>
      </c>
      <c r="H198">
        <v>2010</v>
      </c>
      <c r="I198" s="35">
        <v>1.7608875850154977</v>
      </c>
      <c r="J198" t="s">
        <v>717</v>
      </c>
    </row>
    <row r="199" spans="1:10">
      <c r="A199" t="s">
        <v>334</v>
      </c>
      <c r="B199" s="18" t="s">
        <v>35</v>
      </c>
      <c r="C199" s="18" t="s">
        <v>3</v>
      </c>
      <c r="D199" s="18" t="s">
        <v>328</v>
      </c>
      <c r="E199" s="18"/>
      <c r="F199" s="2">
        <v>4949141126.5</v>
      </c>
      <c r="G199" s="36">
        <f>F199/I199</f>
        <v>16721252.029281797</v>
      </c>
      <c r="H199" s="18">
        <v>2023</v>
      </c>
      <c r="I199" s="37">
        <v>295.97910000000002</v>
      </c>
      <c r="J199" s="40" t="s">
        <v>715</v>
      </c>
    </row>
    <row r="200" spans="1:10">
      <c r="A200" s="4" t="s">
        <v>347</v>
      </c>
      <c r="B200" t="s">
        <v>32</v>
      </c>
      <c r="C200" t="s">
        <v>3</v>
      </c>
      <c r="D200" t="s">
        <v>328</v>
      </c>
      <c r="F200" s="2">
        <v>5588927.9311393378</v>
      </c>
      <c r="G200" s="36">
        <v>3173926.5917364904</v>
      </c>
      <c r="H200">
        <v>2010</v>
      </c>
      <c r="I200" s="35">
        <v>1.7608875850154977</v>
      </c>
      <c r="J200" t="s">
        <v>717</v>
      </c>
    </row>
    <row r="201" spans="1:10">
      <c r="A201" t="s">
        <v>72</v>
      </c>
      <c r="B201" s="18" t="s">
        <v>35</v>
      </c>
      <c r="C201" s="18" t="s">
        <v>3</v>
      </c>
      <c r="D201" s="18" t="s">
        <v>328</v>
      </c>
      <c r="E201" s="18"/>
      <c r="F201" s="2">
        <v>1214758712.5</v>
      </c>
      <c r="G201" s="36">
        <f>F201/I201</f>
        <v>4104204.35936186</v>
      </c>
      <c r="H201" s="18">
        <v>2023</v>
      </c>
      <c r="I201" s="37">
        <v>295.97910000000002</v>
      </c>
      <c r="J201" s="40" t="s">
        <v>717</v>
      </c>
    </row>
    <row r="202" spans="1:10">
      <c r="A202" s="4" t="s">
        <v>347</v>
      </c>
      <c r="B202" t="s">
        <v>32</v>
      </c>
      <c r="C202" t="s">
        <v>3</v>
      </c>
      <c r="D202" t="s">
        <v>328</v>
      </c>
      <c r="F202" s="2">
        <v>20324.261099211235</v>
      </c>
      <c r="G202" s="36">
        <v>11542.054854701222</v>
      </c>
      <c r="H202">
        <v>2010</v>
      </c>
      <c r="I202" s="35">
        <v>1.7608875850154977</v>
      </c>
      <c r="J202" t="s">
        <v>717</v>
      </c>
    </row>
    <row r="203" spans="1:10">
      <c r="A203" s="4" t="s">
        <v>347</v>
      </c>
      <c r="B203" t="s">
        <v>32</v>
      </c>
      <c r="C203" t="s">
        <v>4</v>
      </c>
      <c r="D203" t="s">
        <v>328</v>
      </c>
      <c r="F203" s="2">
        <v>44306185.568062462</v>
      </c>
      <c r="G203" s="36">
        <v>25161279.996004127</v>
      </c>
      <c r="H203">
        <v>2010</v>
      </c>
      <c r="I203" s="35">
        <v>1.7608875850154977</v>
      </c>
      <c r="J203" t="s">
        <v>717</v>
      </c>
    </row>
    <row r="204" spans="1:10">
      <c r="A204" s="4" t="s">
        <v>347</v>
      </c>
      <c r="B204" t="s">
        <v>32</v>
      </c>
      <c r="C204" t="s">
        <v>4</v>
      </c>
      <c r="D204" t="s">
        <v>328</v>
      </c>
      <c r="F204" s="2">
        <v>18471392.115181211</v>
      </c>
      <c r="G204" s="36">
        <v>10489819.039197011</v>
      </c>
      <c r="H204">
        <v>2010</v>
      </c>
      <c r="I204" s="35">
        <v>1.7608875850154977</v>
      </c>
      <c r="J204" t="s">
        <v>717</v>
      </c>
    </row>
    <row r="205" spans="1:10">
      <c r="A205" s="4" t="s">
        <v>347</v>
      </c>
      <c r="B205" t="s">
        <v>32</v>
      </c>
      <c r="C205" t="s">
        <v>4</v>
      </c>
      <c r="D205" t="s">
        <v>328</v>
      </c>
      <c r="F205" s="2">
        <v>8964520.340984907</v>
      </c>
      <c r="G205" s="36">
        <v>5090910.0713013485</v>
      </c>
      <c r="H205">
        <v>2010</v>
      </c>
      <c r="I205" s="35">
        <v>1.7608875850154977</v>
      </c>
      <c r="J205" t="s">
        <v>717</v>
      </c>
    </row>
    <row r="206" spans="1:10">
      <c r="A206" s="4" t="s">
        <v>347</v>
      </c>
      <c r="B206" t="s">
        <v>32</v>
      </c>
      <c r="C206" t="s">
        <v>4</v>
      </c>
      <c r="D206" t="s">
        <v>328</v>
      </c>
      <c r="F206" s="2">
        <v>2828658.3979698052</v>
      </c>
      <c r="G206" s="36">
        <v>1606382.1575213785</v>
      </c>
      <c r="H206">
        <v>2010</v>
      </c>
      <c r="I206" s="35">
        <v>1.7608875850154977</v>
      </c>
      <c r="J206" t="s">
        <v>717</v>
      </c>
    </row>
    <row r="207" spans="1:10">
      <c r="A207" s="4" t="s">
        <v>347</v>
      </c>
      <c r="B207" t="s">
        <v>33</v>
      </c>
      <c r="C207" t="s">
        <v>3</v>
      </c>
      <c r="D207" t="s">
        <v>328</v>
      </c>
      <c r="E207" t="s">
        <v>370</v>
      </c>
      <c r="F207" s="2">
        <f>G207*I207</f>
        <v>5435615739.4835835</v>
      </c>
      <c r="G207" s="36">
        <v>8083902.051581772</v>
      </c>
      <c r="H207">
        <v>2016</v>
      </c>
      <c r="I207" s="35">
        <v>672.4</v>
      </c>
      <c r="J207" t="s">
        <v>717</v>
      </c>
    </row>
    <row r="208" spans="1:10">
      <c r="A208" t="s">
        <v>82</v>
      </c>
      <c r="B208" s="18" t="s">
        <v>35</v>
      </c>
      <c r="C208" s="18" t="s">
        <v>3</v>
      </c>
      <c r="D208" s="18" t="s">
        <v>328</v>
      </c>
      <c r="E208" s="18"/>
      <c r="F208" s="2">
        <v>2714961721</v>
      </c>
      <c r="G208" s="36">
        <f>F208/I208</f>
        <v>9172815.6515105292</v>
      </c>
      <c r="H208" s="18">
        <v>2023</v>
      </c>
      <c r="I208" s="37">
        <v>295.97910000000002</v>
      </c>
      <c r="J208" s="40" t="s">
        <v>715</v>
      </c>
    </row>
    <row r="209" spans="1:10">
      <c r="A209" s="4" t="s">
        <v>347</v>
      </c>
      <c r="B209" t="s">
        <v>33</v>
      </c>
      <c r="C209" t="s">
        <v>3</v>
      </c>
      <c r="D209" t="s">
        <v>328</v>
      </c>
      <c r="E209" t="s">
        <v>419</v>
      </c>
      <c r="F209" s="2">
        <f>G209*I209</f>
        <v>5080739809.0785122</v>
      </c>
      <c r="G209" s="36">
        <v>7556127.0212351456</v>
      </c>
      <c r="H209">
        <v>2016</v>
      </c>
      <c r="I209" s="35">
        <v>672.4</v>
      </c>
      <c r="J209" t="s">
        <v>717</v>
      </c>
    </row>
    <row r="210" spans="1:10">
      <c r="A210" t="s">
        <v>337</v>
      </c>
      <c r="B210" s="18" t="s">
        <v>35</v>
      </c>
      <c r="C210" s="18" t="s">
        <v>3</v>
      </c>
      <c r="D210" s="18" t="s">
        <v>328</v>
      </c>
      <c r="E210" s="18"/>
      <c r="F210" s="2">
        <v>2098680956</v>
      </c>
      <c r="G210" s="36">
        <f>F210/I210</f>
        <v>7090639.0214714482</v>
      </c>
      <c r="H210" s="18">
        <v>2023</v>
      </c>
      <c r="I210" s="37">
        <v>295.97910000000002</v>
      </c>
      <c r="J210" s="40" t="s">
        <v>715</v>
      </c>
    </row>
    <row r="211" spans="1:10">
      <c r="A211" s="4" t="s">
        <v>347</v>
      </c>
      <c r="B211" t="s">
        <v>33</v>
      </c>
      <c r="C211" t="s">
        <v>3</v>
      </c>
      <c r="D211" t="s">
        <v>328</v>
      </c>
      <c r="E211" t="s">
        <v>432</v>
      </c>
      <c r="F211" s="2">
        <f t="shared" ref="F211:F223" si="0">G211*I211</f>
        <v>332406168.23270243</v>
      </c>
      <c r="G211" s="36">
        <v>494357.77547992632</v>
      </c>
      <c r="H211">
        <v>2016</v>
      </c>
      <c r="I211" s="35">
        <v>672.4</v>
      </c>
      <c r="J211" t="s">
        <v>717</v>
      </c>
    </row>
    <row r="212" spans="1:10">
      <c r="A212" s="4" t="s">
        <v>347</v>
      </c>
      <c r="B212" t="s">
        <v>33</v>
      </c>
      <c r="C212" t="s">
        <v>4</v>
      </c>
      <c r="D212" t="s">
        <v>328</v>
      </c>
      <c r="E212" t="s">
        <v>432</v>
      </c>
      <c r="F212" s="2">
        <f t="shared" si="0"/>
        <v>2297891152.5723453</v>
      </c>
      <c r="G212" s="36">
        <v>3417446.6873473306</v>
      </c>
      <c r="H212">
        <v>2016</v>
      </c>
      <c r="I212" s="35">
        <v>672.4</v>
      </c>
      <c r="J212" t="s">
        <v>717</v>
      </c>
    </row>
    <row r="213" spans="1:10">
      <c r="A213" s="4" t="s">
        <v>347</v>
      </c>
      <c r="B213" t="s">
        <v>33</v>
      </c>
      <c r="C213" t="s">
        <v>4</v>
      </c>
      <c r="D213" t="s">
        <v>328</v>
      </c>
      <c r="E213" t="s">
        <v>370</v>
      </c>
      <c r="F213" s="2">
        <f t="shared" si="0"/>
        <v>1787804677.4266064</v>
      </c>
      <c r="G213" s="36">
        <v>2658840.9836802594</v>
      </c>
      <c r="H213">
        <v>2016</v>
      </c>
      <c r="I213" s="35">
        <v>672.4</v>
      </c>
      <c r="J213" t="s">
        <v>717</v>
      </c>
    </row>
    <row r="214" spans="1:10">
      <c r="A214" s="4" t="s">
        <v>347</v>
      </c>
      <c r="B214" t="s">
        <v>33</v>
      </c>
      <c r="C214" t="s">
        <v>4</v>
      </c>
      <c r="D214" t="s">
        <v>328</v>
      </c>
      <c r="E214" t="s">
        <v>419</v>
      </c>
      <c r="F214" s="2">
        <f t="shared" si="0"/>
        <v>95127938.377616927</v>
      </c>
      <c r="G214" s="36">
        <v>141475.2206686748</v>
      </c>
      <c r="H214">
        <v>2016</v>
      </c>
      <c r="I214" s="35">
        <v>672.4</v>
      </c>
      <c r="J214" t="s">
        <v>717</v>
      </c>
    </row>
    <row r="215" spans="1:10">
      <c r="A215" s="4" t="s">
        <v>347</v>
      </c>
      <c r="B215" t="s">
        <v>33</v>
      </c>
      <c r="C215" t="s">
        <v>3</v>
      </c>
      <c r="D215" t="s">
        <v>328</v>
      </c>
      <c r="E215" t="s">
        <v>419</v>
      </c>
      <c r="F215" s="2">
        <f t="shared" si="0"/>
        <v>5309934175.5984955</v>
      </c>
      <c r="G215" s="36">
        <v>8116174.682613736</v>
      </c>
      <c r="H215">
        <v>2015</v>
      </c>
      <c r="I215" s="35">
        <v>654.24099200000001</v>
      </c>
      <c r="J215" t="s">
        <v>717</v>
      </c>
    </row>
    <row r="216" spans="1:10">
      <c r="A216" s="4" t="s">
        <v>347</v>
      </c>
      <c r="B216" t="s">
        <v>33</v>
      </c>
      <c r="C216" t="s">
        <v>3</v>
      </c>
      <c r="D216" t="s">
        <v>328</v>
      </c>
      <c r="E216" t="s">
        <v>370</v>
      </c>
      <c r="F216" s="2">
        <f t="shared" si="0"/>
        <v>4835061434.5309925</v>
      </c>
      <c r="G216" s="36">
        <v>7390337.0373512032</v>
      </c>
      <c r="H216">
        <v>2015</v>
      </c>
      <c r="I216" s="35">
        <v>654.24099200000001</v>
      </c>
      <c r="J216" t="s">
        <v>717</v>
      </c>
    </row>
    <row r="217" spans="1:10">
      <c r="A217" s="4" t="s">
        <v>347</v>
      </c>
      <c r="B217" t="s">
        <v>33</v>
      </c>
      <c r="C217" t="s">
        <v>3</v>
      </c>
      <c r="D217" t="s">
        <v>328</v>
      </c>
      <c r="E217" t="s">
        <v>432</v>
      </c>
      <c r="F217" s="2">
        <f t="shared" si="0"/>
        <v>464124113.01305735</v>
      </c>
      <c r="G217" s="36">
        <v>709408.48813866032</v>
      </c>
      <c r="H217">
        <v>2015</v>
      </c>
      <c r="I217" s="35">
        <v>654.24099200000001</v>
      </c>
      <c r="J217" t="s">
        <v>717</v>
      </c>
    </row>
    <row r="218" spans="1:10">
      <c r="A218" s="4" t="s">
        <v>347</v>
      </c>
      <c r="B218" t="s">
        <v>33</v>
      </c>
      <c r="C218" t="s">
        <v>4</v>
      </c>
      <c r="D218" t="s">
        <v>328</v>
      </c>
      <c r="E218" t="s">
        <v>419</v>
      </c>
      <c r="F218" s="2">
        <f t="shared" si="0"/>
        <v>4212031328.4331727</v>
      </c>
      <c r="G218" s="36">
        <v>6438042.5255181389</v>
      </c>
      <c r="H218">
        <v>2015</v>
      </c>
      <c r="I218" s="35">
        <v>654.24099200000001</v>
      </c>
      <c r="J218" t="s">
        <v>717</v>
      </c>
    </row>
    <row r="219" spans="1:10">
      <c r="A219" s="4" t="s">
        <v>347</v>
      </c>
      <c r="B219" t="s">
        <v>33</v>
      </c>
      <c r="C219" t="s">
        <v>4</v>
      </c>
      <c r="D219" t="s">
        <v>328</v>
      </c>
      <c r="E219" t="s">
        <v>370</v>
      </c>
      <c r="F219" s="2">
        <f t="shared" si="0"/>
        <v>1441436251.2477732</v>
      </c>
      <c r="G219" s="36">
        <v>2203219.1025532275</v>
      </c>
      <c r="H219">
        <v>2015</v>
      </c>
      <c r="I219" s="35">
        <v>654.24099200000001</v>
      </c>
      <c r="J219" t="s">
        <v>717</v>
      </c>
    </row>
    <row r="220" spans="1:10">
      <c r="A220" s="4" t="s">
        <v>347</v>
      </c>
      <c r="B220" t="s">
        <v>33</v>
      </c>
      <c r="C220" t="s">
        <v>4</v>
      </c>
      <c r="D220" t="s">
        <v>328</v>
      </c>
      <c r="E220" t="s">
        <v>432</v>
      </c>
      <c r="F220" s="2">
        <f t="shared" si="0"/>
        <v>190931743.56967795</v>
      </c>
      <c r="G220" s="36">
        <v>291837.02321373031</v>
      </c>
      <c r="H220">
        <v>2015</v>
      </c>
      <c r="I220" s="35">
        <v>654.24099200000001</v>
      </c>
      <c r="J220" t="s">
        <v>717</v>
      </c>
    </row>
    <row r="221" spans="1:10">
      <c r="A221" s="4" t="s">
        <v>347</v>
      </c>
      <c r="B221" t="s">
        <v>33</v>
      </c>
      <c r="C221" t="s">
        <v>4</v>
      </c>
      <c r="D221" t="s">
        <v>328</v>
      </c>
      <c r="E221" t="s">
        <v>419</v>
      </c>
      <c r="F221" s="2">
        <f t="shared" si="0"/>
        <v>29917.767631927272</v>
      </c>
      <c r="G221" s="36">
        <v>44.49400302190255</v>
      </c>
      <c r="H221">
        <v>2015</v>
      </c>
      <c r="I221" s="35">
        <v>672.4</v>
      </c>
      <c r="J221" t="s">
        <v>717</v>
      </c>
    </row>
    <row r="222" spans="1:10">
      <c r="A222" s="4" t="s">
        <v>347</v>
      </c>
      <c r="B222" t="s">
        <v>33</v>
      </c>
      <c r="C222" t="s">
        <v>4</v>
      </c>
      <c r="D222" t="s">
        <v>328</v>
      </c>
      <c r="E222" t="s">
        <v>370</v>
      </c>
      <c r="F222" s="2">
        <f t="shared" si="0"/>
        <v>24121.044833185497</v>
      </c>
      <c r="G222" s="36">
        <v>35.873058942869569</v>
      </c>
      <c r="H222">
        <v>2015</v>
      </c>
      <c r="I222" s="35">
        <v>672.4</v>
      </c>
      <c r="J222" t="s">
        <v>717</v>
      </c>
    </row>
    <row r="223" spans="1:10">
      <c r="A223" s="4" t="s">
        <v>347</v>
      </c>
      <c r="B223" t="s">
        <v>33</v>
      </c>
      <c r="C223" t="s">
        <v>4</v>
      </c>
      <c r="D223" t="s">
        <v>328</v>
      </c>
      <c r="E223" t="s">
        <v>432</v>
      </c>
      <c r="F223" s="2">
        <f t="shared" si="0"/>
        <v>18222.664247615878</v>
      </c>
      <c r="G223" s="36">
        <v>27.100928387293095</v>
      </c>
      <c r="H223">
        <v>2015</v>
      </c>
      <c r="I223" s="35">
        <v>672.4</v>
      </c>
      <c r="J223" t="s">
        <v>717</v>
      </c>
    </row>
    <row r="224" spans="1:10">
      <c r="A224" t="s">
        <v>65</v>
      </c>
      <c r="B224" s="18" t="s">
        <v>35</v>
      </c>
      <c r="C224" s="18" t="s">
        <v>3</v>
      </c>
      <c r="D224" s="18" t="s">
        <v>328</v>
      </c>
      <c r="E224" s="18"/>
      <c r="F224" s="2">
        <v>3470309108</v>
      </c>
      <c r="G224" s="36">
        <f>F224/I224</f>
        <v>11724845.125888955</v>
      </c>
      <c r="H224" s="18">
        <v>2023</v>
      </c>
      <c r="I224" s="37">
        <v>295.97910000000002</v>
      </c>
      <c r="J224" s="40" t="s">
        <v>715</v>
      </c>
    </row>
    <row r="225" spans="1:10">
      <c r="A225" s="4" t="s">
        <v>347</v>
      </c>
      <c r="B225" t="s">
        <v>33</v>
      </c>
      <c r="C225" t="s">
        <v>3</v>
      </c>
      <c r="D225" t="s">
        <v>328</v>
      </c>
      <c r="E225" t="s">
        <v>419</v>
      </c>
      <c r="F225" s="2">
        <f t="shared" ref="F225:F232" si="1">G225*I225</f>
        <v>5309934175.5984955</v>
      </c>
      <c r="G225" s="36">
        <v>8116174.682613736</v>
      </c>
      <c r="H225">
        <v>2014</v>
      </c>
      <c r="I225" s="35">
        <v>654.24099200000001</v>
      </c>
      <c r="J225" t="s">
        <v>717</v>
      </c>
    </row>
    <row r="226" spans="1:10">
      <c r="A226" s="4" t="s">
        <v>347</v>
      </c>
      <c r="B226" t="s">
        <v>33</v>
      </c>
      <c r="C226" t="s">
        <v>3</v>
      </c>
      <c r="D226" t="s">
        <v>328</v>
      </c>
      <c r="E226" t="s">
        <v>370</v>
      </c>
      <c r="F226" s="2">
        <f t="shared" si="1"/>
        <v>3408402989.7744532</v>
      </c>
      <c r="G226" s="36">
        <v>5975889.8877144456</v>
      </c>
      <c r="H226">
        <v>2014</v>
      </c>
      <c r="I226" s="35">
        <v>570.3590684931512</v>
      </c>
      <c r="J226" t="s">
        <v>717</v>
      </c>
    </row>
    <row r="227" spans="1:10">
      <c r="A227" s="4" t="s">
        <v>347</v>
      </c>
      <c r="B227" t="s">
        <v>33</v>
      </c>
      <c r="C227" t="s">
        <v>3</v>
      </c>
      <c r="D227" t="s">
        <v>328</v>
      </c>
      <c r="E227" t="s">
        <v>432</v>
      </c>
      <c r="F227" s="2">
        <f t="shared" si="1"/>
        <v>464124113.01305735</v>
      </c>
      <c r="G227" s="36">
        <v>709408.48813866032</v>
      </c>
      <c r="H227">
        <v>2014</v>
      </c>
      <c r="I227" s="35">
        <v>654.24099200000001</v>
      </c>
      <c r="J227" t="s">
        <v>717</v>
      </c>
    </row>
    <row r="228" spans="1:10">
      <c r="A228" s="4" t="s">
        <v>347</v>
      </c>
      <c r="B228" t="s">
        <v>33</v>
      </c>
      <c r="C228" t="s">
        <v>4</v>
      </c>
      <c r="D228" t="s">
        <v>328</v>
      </c>
      <c r="E228" t="s">
        <v>419</v>
      </c>
      <c r="F228" s="2">
        <f t="shared" si="1"/>
        <v>1877263374.6461012</v>
      </c>
      <c r="G228" s="36">
        <v>3291371.1350390199</v>
      </c>
      <c r="H228">
        <v>2014</v>
      </c>
      <c r="I228" s="35">
        <v>570.3590684931512</v>
      </c>
      <c r="J228" t="s">
        <v>717</v>
      </c>
    </row>
    <row r="229" spans="1:10">
      <c r="A229" s="4" t="s">
        <v>347</v>
      </c>
      <c r="B229" t="s">
        <v>33</v>
      </c>
      <c r="C229" t="s">
        <v>4</v>
      </c>
      <c r="D229" t="s">
        <v>328</v>
      </c>
      <c r="E229" t="s">
        <v>370</v>
      </c>
      <c r="F229" s="2">
        <f t="shared" si="1"/>
        <v>876727285.31320548</v>
      </c>
      <c r="G229" s="36">
        <v>1537149.7250485693</v>
      </c>
      <c r="H229">
        <v>2014</v>
      </c>
      <c r="I229" s="35">
        <v>570.3590684931512</v>
      </c>
      <c r="J229" t="s">
        <v>717</v>
      </c>
    </row>
    <row r="230" spans="1:10">
      <c r="A230" s="4" t="s">
        <v>347</v>
      </c>
      <c r="B230" t="s">
        <v>33</v>
      </c>
      <c r="C230" t="s">
        <v>4</v>
      </c>
      <c r="D230" t="s">
        <v>328</v>
      </c>
      <c r="E230" t="s">
        <v>432</v>
      </c>
      <c r="F230" s="2">
        <f t="shared" si="1"/>
        <v>155428433.500907</v>
      </c>
      <c r="G230" s="36">
        <v>272509.79617372976</v>
      </c>
      <c r="H230">
        <v>2014</v>
      </c>
      <c r="I230" s="35">
        <v>570.3590684931512</v>
      </c>
      <c r="J230" t="s">
        <v>717</v>
      </c>
    </row>
    <row r="231" spans="1:10">
      <c r="A231" s="4" t="s">
        <v>347</v>
      </c>
      <c r="B231" t="s">
        <v>33</v>
      </c>
      <c r="C231" t="s">
        <v>3</v>
      </c>
      <c r="D231" t="s">
        <v>328</v>
      </c>
      <c r="F231" s="2">
        <f t="shared" si="1"/>
        <v>8287008569.4615707</v>
      </c>
      <c r="G231" s="36">
        <v>16729110.661371619</v>
      </c>
      <c r="H231">
        <v>2013</v>
      </c>
      <c r="I231" s="35">
        <v>495.36456164383571</v>
      </c>
      <c r="J231" t="s">
        <v>717</v>
      </c>
    </row>
    <row r="232" spans="1:10">
      <c r="A232" s="4" t="s">
        <v>347</v>
      </c>
      <c r="B232" t="s">
        <v>33</v>
      </c>
      <c r="C232" t="s">
        <v>4</v>
      </c>
      <c r="D232" t="s">
        <v>328</v>
      </c>
      <c r="F232" s="2">
        <f t="shared" si="1"/>
        <v>3430982193.1905971</v>
      </c>
      <c r="G232" s="36">
        <v>6926176.1111959675</v>
      </c>
      <c r="H232">
        <v>2013</v>
      </c>
      <c r="I232" s="35">
        <v>495.36456164383571</v>
      </c>
      <c r="J232" t="s">
        <v>717</v>
      </c>
    </row>
    <row r="233" spans="1:10">
      <c r="A233" t="s">
        <v>25</v>
      </c>
      <c r="B233" s="18" t="s">
        <v>35</v>
      </c>
      <c r="C233" s="18" t="s">
        <v>3</v>
      </c>
      <c r="D233" s="18" t="s">
        <v>328</v>
      </c>
      <c r="E233" s="18"/>
      <c r="F233" s="2">
        <v>8162667010</v>
      </c>
      <c r="G233" s="36">
        <f>F233/I233</f>
        <v>27578525.003961425</v>
      </c>
      <c r="H233" s="18">
        <v>2023</v>
      </c>
      <c r="I233" s="37">
        <v>295.97910000000002</v>
      </c>
      <c r="J233" s="40" t="s">
        <v>715</v>
      </c>
    </row>
    <row r="234" spans="1:10">
      <c r="A234" t="s">
        <v>17</v>
      </c>
      <c r="B234" s="18" t="s">
        <v>35</v>
      </c>
      <c r="C234" s="18" t="s">
        <v>3</v>
      </c>
      <c r="D234" s="18" t="s">
        <v>1</v>
      </c>
      <c r="E234" s="18"/>
      <c r="F234" s="2">
        <v>701739058</v>
      </c>
      <c r="G234" s="36">
        <f>F234/I234</f>
        <v>2370907.4661014914</v>
      </c>
      <c r="H234" s="18">
        <v>2023</v>
      </c>
      <c r="I234" s="37">
        <v>295.97910000000002</v>
      </c>
      <c r="J234" s="40" t="s">
        <v>715</v>
      </c>
    </row>
    <row r="235" spans="1:10">
      <c r="A235" s="4" t="s">
        <v>347</v>
      </c>
      <c r="B235" t="s">
        <v>33</v>
      </c>
      <c r="C235" t="s">
        <v>4</v>
      </c>
      <c r="D235" t="s">
        <v>1</v>
      </c>
      <c r="F235" s="2">
        <f t="shared" ref="F235:F244" si="2">G235*I235</f>
        <v>0</v>
      </c>
      <c r="G235" s="36">
        <v>0</v>
      </c>
      <c r="H235">
        <v>2013</v>
      </c>
      <c r="I235" s="35">
        <v>495.36456164383571</v>
      </c>
      <c r="J235" t="s">
        <v>717</v>
      </c>
    </row>
    <row r="236" spans="1:10">
      <c r="A236" s="4" t="s">
        <v>347</v>
      </c>
      <c r="B236" t="s">
        <v>33</v>
      </c>
      <c r="C236" t="s">
        <v>3</v>
      </c>
      <c r="D236" t="s">
        <v>328</v>
      </c>
      <c r="F236" s="2">
        <f t="shared" si="2"/>
        <v>7970077814.4177332</v>
      </c>
      <c r="G236" s="36">
        <v>16388549.937317174</v>
      </c>
      <c r="H236">
        <v>2012</v>
      </c>
      <c r="I236" s="35">
        <v>486.31989071038242</v>
      </c>
      <c r="J236" t="s">
        <v>717</v>
      </c>
    </row>
    <row r="237" spans="1:10">
      <c r="A237" s="4" t="s">
        <v>347</v>
      </c>
      <c r="B237" t="s">
        <v>33</v>
      </c>
      <c r="C237" t="s">
        <v>4</v>
      </c>
      <c r="D237" t="s">
        <v>328</v>
      </c>
      <c r="F237" s="2">
        <f t="shared" si="2"/>
        <v>3819451353.7816348</v>
      </c>
      <c r="G237" s="36">
        <v>7853783.9531968245</v>
      </c>
      <c r="H237">
        <v>2012</v>
      </c>
      <c r="I237" s="35">
        <v>486.31989071038242</v>
      </c>
      <c r="J237" t="s">
        <v>717</v>
      </c>
    </row>
    <row r="238" spans="1:10">
      <c r="A238" s="4" t="s">
        <v>347</v>
      </c>
      <c r="B238" t="s">
        <v>33</v>
      </c>
      <c r="C238" t="s">
        <v>3</v>
      </c>
      <c r="D238" t="s">
        <v>328</v>
      </c>
      <c r="F238" s="2">
        <f t="shared" si="2"/>
        <v>6275649160.4188948</v>
      </c>
      <c r="G238" s="36">
        <v>12983057.915057914</v>
      </c>
      <c r="H238">
        <v>2011</v>
      </c>
      <c r="I238" s="35">
        <v>483.37219178082211</v>
      </c>
      <c r="J238" t="s">
        <v>717</v>
      </c>
    </row>
    <row r="239" spans="1:10">
      <c r="A239" s="4" t="s">
        <v>347</v>
      </c>
      <c r="B239" t="s">
        <v>33</v>
      </c>
      <c r="C239" t="s">
        <v>3</v>
      </c>
      <c r="D239" t="s">
        <v>1</v>
      </c>
      <c r="F239" s="2">
        <f t="shared" si="2"/>
        <v>992773.40044732182</v>
      </c>
      <c r="G239" s="36">
        <v>2053.8488091128752</v>
      </c>
      <c r="H239">
        <v>2011</v>
      </c>
      <c r="I239" s="35">
        <v>483.37219178082211</v>
      </c>
      <c r="J239" t="s">
        <v>717</v>
      </c>
    </row>
    <row r="240" spans="1:10">
      <c r="A240" s="4" t="s">
        <v>347</v>
      </c>
      <c r="B240" t="s">
        <v>33</v>
      </c>
      <c r="C240" t="s">
        <v>4</v>
      </c>
      <c r="D240" t="s">
        <v>328</v>
      </c>
      <c r="F240" s="2">
        <f t="shared" si="2"/>
        <v>2056845728.6651447</v>
      </c>
      <c r="G240" s="36">
        <v>4255200.7824185938</v>
      </c>
      <c r="H240">
        <v>2011</v>
      </c>
      <c r="I240" s="35">
        <v>483.37219178082211</v>
      </c>
      <c r="J240" t="s">
        <v>717</v>
      </c>
    </row>
    <row r="241" spans="1:10">
      <c r="A241" s="4" t="s">
        <v>347</v>
      </c>
      <c r="B241" t="s">
        <v>33</v>
      </c>
      <c r="C241" t="s">
        <v>3</v>
      </c>
      <c r="D241" t="s">
        <v>328</v>
      </c>
      <c r="F241" s="2">
        <f t="shared" si="2"/>
        <v>5922163645.3608809</v>
      </c>
      <c r="G241" s="36">
        <v>11611086.021505376</v>
      </c>
      <c r="H241">
        <v>2010</v>
      </c>
      <c r="I241" s="35">
        <v>510.04390410958933</v>
      </c>
      <c r="J241" t="s">
        <v>717</v>
      </c>
    </row>
    <row r="242" spans="1:10">
      <c r="A242" s="4" t="s">
        <v>347</v>
      </c>
      <c r="B242" t="s">
        <v>33</v>
      </c>
      <c r="C242" t="s">
        <v>4</v>
      </c>
      <c r="D242" t="s">
        <v>328</v>
      </c>
      <c r="F242" s="2">
        <f t="shared" si="2"/>
        <v>4002796507.4184737</v>
      </c>
      <c r="G242" s="36">
        <v>7847945.0007472746</v>
      </c>
      <c r="H242">
        <v>2010</v>
      </c>
      <c r="I242" s="35">
        <v>510.04390410958933</v>
      </c>
      <c r="J242" t="s">
        <v>717</v>
      </c>
    </row>
    <row r="243" spans="1:10">
      <c r="A243" t="s">
        <v>347</v>
      </c>
      <c r="B243" t="s">
        <v>38</v>
      </c>
      <c r="C243" t="s">
        <v>3</v>
      </c>
      <c r="D243" t="s">
        <v>328</v>
      </c>
      <c r="F243" s="2">
        <f t="shared" si="2"/>
        <v>0</v>
      </c>
      <c r="G243" s="36">
        <v>0</v>
      </c>
      <c r="H243">
        <v>2016</v>
      </c>
      <c r="I243" s="35">
        <v>3051.81</v>
      </c>
      <c r="J243" t="s">
        <v>717</v>
      </c>
    </row>
    <row r="244" spans="1:10">
      <c r="A244" t="s">
        <v>347</v>
      </c>
      <c r="B244" t="s">
        <v>38</v>
      </c>
      <c r="C244" t="s">
        <v>4</v>
      </c>
      <c r="D244" t="s">
        <v>328</v>
      </c>
      <c r="F244" s="2">
        <f t="shared" si="2"/>
        <v>0</v>
      </c>
      <c r="G244" s="36">
        <v>0</v>
      </c>
      <c r="H244">
        <v>2016</v>
      </c>
      <c r="I244" s="35">
        <v>3051.81</v>
      </c>
      <c r="J244" t="s">
        <v>717</v>
      </c>
    </row>
    <row r="245" spans="1:10">
      <c r="A245" t="s">
        <v>334</v>
      </c>
      <c r="B245" s="18" t="s">
        <v>35</v>
      </c>
      <c r="C245" s="18" t="s">
        <v>3</v>
      </c>
      <c r="D245" s="18" t="s">
        <v>1</v>
      </c>
      <c r="E245" s="18"/>
      <c r="F245" s="2">
        <v>-19621262</v>
      </c>
      <c r="G245" s="36">
        <f>F245/I245</f>
        <v>-66292.728101409855</v>
      </c>
      <c r="H245" s="18">
        <v>2023</v>
      </c>
      <c r="I245" s="37">
        <v>295.97910000000002</v>
      </c>
      <c r="J245" s="40" t="s">
        <v>715</v>
      </c>
    </row>
    <row r="246" spans="1:10">
      <c r="A246" t="s">
        <v>347</v>
      </c>
      <c r="B246" t="s">
        <v>38</v>
      </c>
      <c r="C246" t="s">
        <v>3</v>
      </c>
      <c r="D246" t="s">
        <v>328</v>
      </c>
      <c r="F246" s="2">
        <f>G246*I246</f>
        <v>15192530000</v>
      </c>
      <c r="G246" s="36">
        <v>5537873.9643238401</v>
      </c>
      <c r="H246">
        <v>2015</v>
      </c>
      <c r="I246" s="35">
        <v>2743.3867397260219</v>
      </c>
      <c r="J246" t="s">
        <v>717</v>
      </c>
    </row>
    <row r="247" spans="1:10">
      <c r="A247" t="s">
        <v>72</v>
      </c>
      <c r="B247" s="18" t="s">
        <v>35</v>
      </c>
      <c r="C247" s="18" t="s">
        <v>3</v>
      </c>
      <c r="D247" s="18" t="s">
        <v>1</v>
      </c>
      <c r="E247" s="18"/>
      <c r="F247" s="2">
        <v>3139056900.5</v>
      </c>
      <c r="G247" s="36">
        <f>F247/I247</f>
        <v>10605670.807499584</v>
      </c>
      <c r="H247" s="18">
        <v>2023</v>
      </c>
      <c r="I247" s="37">
        <v>295.97910000000002</v>
      </c>
      <c r="J247" s="40" t="s">
        <v>717</v>
      </c>
    </row>
    <row r="248" spans="1:10">
      <c r="A248" t="s">
        <v>347</v>
      </c>
      <c r="B248" t="s">
        <v>38</v>
      </c>
      <c r="C248" t="s">
        <v>4</v>
      </c>
      <c r="D248" t="s">
        <v>328</v>
      </c>
      <c r="F248" s="2">
        <f t="shared" ref="F248:F253" si="3">G248*I248</f>
        <v>8454639999.999999</v>
      </c>
      <c r="G248" s="36">
        <v>3081825.7876555719</v>
      </c>
      <c r="H248">
        <v>2015</v>
      </c>
      <c r="I248" s="35">
        <v>2743.3867397260219</v>
      </c>
      <c r="J248" t="s">
        <v>717</v>
      </c>
    </row>
    <row r="249" spans="1:10">
      <c r="A249" s="4" t="s">
        <v>347</v>
      </c>
      <c r="B249" t="s">
        <v>38</v>
      </c>
      <c r="C249" t="s">
        <v>3</v>
      </c>
      <c r="D249" t="s">
        <v>328</v>
      </c>
      <c r="F249" s="2">
        <f t="shared" si="3"/>
        <v>15371469999.999983</v>
      </c>
      <c r="G249" s="36">
        <v>7686995.4566522697</v>
      </c>
      <c r="H249">
        <v>2014</v>
      </c>
      <c r="I249" s="35">
        <v>1999.6720547945199</v>
      </c>
      <c r="J249" t="s">
        <v>717</v>
      </c>
    </row>
    <row r="250" spans="1:10">
      <c r="A250" t="s">
        <v>347</v>
      </c>
      <c r="B250" t="s">
        <v>38</v>
      </c>
      <c r="C250" t="s">
        <v>4</v>
      </c>
      <c r="D250" t="s">
        <v>328</v>
      </c>
      <c r="F250" s="2">
        <f t="shared" si="3"/>
        <v>6497120000</v>
      </c>
      <c r="G250" s="36">
        <v>3249092.7621967592</v>
      </c>
      <c r="H250">
        <v>2014</v>
      </c>
      <c r="I250" s="35">
        <v>1999.672054794521</v>
      </c>
      <c r="J250" t="s">
        <v>717</v>
      </c>
    </row>
    <row r="251" spans="1:10">
      <c r="A251" s="4" t="s">
        <v>347</v>
      </c>
      <c r="B251" t="s">
        <v>38</v>
      </c>
      <c r="C251" t="s">
        <v>3</v>
      </c>
      <c r="D251" t="s">
        <v>328</v>
      </c>
      <c r="F251" s="2">
        <f t="shared" si="3"/>
        <v>13941531000</v>
      </c>
      <c r="G251" s="36">
        <v>7461032.8289567688</v>
      </c>
      <c r="H251">
        <v>2013</v>
      </c>
      <c r="I251" s="35">
        <v>1868.5792328767116</v>
      </c>
      <c r="J251" t="s">
        <v>717</v>
      </c>
    </row>
    <row r="252" spans="1:10">
      <c r="A252" t="s">
        <v>347</v>
      </c>
      <c r="B252" t="s">
        <v>38</v>
      </c>
      <c r="C252" t="s">
        <v>4</v>
      </c>
      <c r="D252" t="s">
        <v>328</v>
      </c>
      <c r="F252" s="2">
        <f t="shared" si="3"/>
        <v>4736463188</v>
      </c>
      <c r="G252" s="36">
        <v>2534793.8715492031</v>
      </c>
      <c r="H252">
        <v>2013</v>
      </c>
      <c r="I252" s="35">
        <v>1868.5792328767116</v>
      </c>
      <c r="J252" t="s">
        <v>717</v>
      </c>
    </row>
    <row r="253" spans="1:10">
      <c r="A253" s="4" t="s">
        <v>347</v>
      </c>
      <c r="B253" t="s">
        <v>38</v>
      </c>
      <c r="C253" t="s">
        <v>3</v>
      </c>
      <c r="D253" t="s">
        <v>328</v>
      </c>
      <c r="F253" s="2">
        <f t="shared" si="3"/>
        <v>13927995062.71236</v>
      </c>
      <c r="G253" s="36">
        <v>7749495.853242036</v>
      </c>
      <c r="H253">
        <v>2012</v>
      </c>
      <c r="I253" s="35">
        <v>1797.2775683060108</v>
      </c>
      <c r="J253" t="s">
        <v>717</v>
      </c>
    </row>
    <row r="254" spans="1:10">
      <c r="A254" t="s">
        <v>82</v>
      </c>
      <c r="B254" s="18" t="s">
        <v>35</v>
      </c>
      <c r="C254" s="18" t="s">
        <v>3</v>
      </c>
      <c r="D254" s="18" t="s">
        <v>1</v>
      </c>
      <c r="E254" s="18"/>
      <c r="F254" s="2">
        <v>1260258033.5</v>
      </c>
      <c r="G254" s="36">
        <f>F254/I254</f>
        <v>4257929.1358747967</v>
      </c>
      <c r="H254" s="18">
        <v>2023</v>
      </c>
      <c r="I254" s="37">
        <v>295.97910000000002</v>
      </c>
      <c r="J254" s="40" t="s">
        <v>715</v>
      </c>
    </row>
    <row r="255" spans="1:10">
      <c r="A255" t="s">
        <v>337</v>
      </c>
      <c r="B255" s="18" t="s">
        <v>35</v>
      </c>
      <c r="C255" s="18" t="s">
        <v>3</v>
      </c>
      <c r="D255" s="18" t="s">
        <v>1</v>
      </c>
      <c r="E255" s="18"/>
      <c r="F255" s="2">
        <v>791168504</v>
      </c>
      <c r="G255" s="36">
        <f>F255/I255</f>
        <v>2673055.3069456592</v>
      </c>
      <c r="H255" s="18">
        <v>2023</v>
      </c>
      <c r="I255" s="37">
        <v>295.97910000000002</v>
      </c>
      <c r="J255" s="40" t="s">
        <v>715</v>
      </c>
    </row>
    <row r="256" spans="1:10">
      <c r="A256" t="s">
        <v>347</v>
      </c>
      <c r="B256" t="s">
        <v>38</v>
      </c>
      <c r="C256" t="s">
        <v>4</v>
      </c>
      <c r="D256" t="s">
        <v>328</v>
      </c>
      <c r="F256" s="2">
        <f>G256*I256</f>
        <v>4164106059.8153148</v>
      </c>
      <c r="G256" s="36">
        <v>2316896.4734479561</v>
      </c>
      <c r="H256">
        <v>2012</v>
      </c>
      <c r="I256" s="35">
        <v>1797.2775683060108</v>
      </c>
      <c r="J256" t="s">
        <v>717</v>
      </c>
    </row>
    <row r="257" spans="1:10">
      <c r="A257" s="4" t="s">
        <v>347</v>
      </c>
      <c r="B257" t="s">
        <v>38</v>
      </c>
      <c r="C257" t="s">
        <v>3</v>
      </c>
      <c r="D257" t="s">
        <v>328</v>
      </c>
      <c r="F257" s="2">
        <f>G257*I257</f>
        <v>13641084137.329823</v>
      </c>
      <c r="G257" s="36">
        <v>7387509.5431977781</v>
      </c>
      <c r="H257">
        <v>2011</v>
      </c>
      <c r="I257" s="35">
        <v>1846.5064657534242</v>
      </c>
      <c r="J257" t="s">
        <v>717</v>
      </c>
    </row>
    <row r="258" spans="1:10">
      <c r="A258" t="s">
        <v>347</v>
      </c>
      <c r="B258" t="s">
        <v>38</v>
      </c>
      <c r="C258" t="s">
        <v>4</v>
      </c>
      <c r="D258" t="s">
        <v>328</v>
      </c>
      <c r="F258" s="2">
        <f>G258*I258</f>
        <v>5650926610.3619461</v>
      </c>
      <c r="G258" s="36">
        <v>3060334.0498221414</v>
      </c>
      <c r="H258">
        <v>2011</v>
      </c>
      <c r="I258" s="35">
        <v>1846.5064657534242</v>
      </c>
      <c r="J258" t="s">
        <v>717</v>
      </c>
    </row>
    <row r="259" spans="1:10">
      <c r="A259" s="4" t="s">
        <v>347</v>
      </c>
      <c r="B259" t="s">
        <v>38</v>
      </c>
      <c r="C259" t="s">
        <v>3</v>
      </c>
      <c r="D259" t="s">
        <v>328</v>
      </c>
      <c r="F259" s="2">
        <f>G259*I259</f>
        <v>10904628077.664152</v>
      </c>
      <c r="G259" s="36">
        <v>5744408.558050856</v>
      </c>
      <c r="H259">
        <v>2010</v>
      </c>
      <c r="I259" s="35">
        <v>1898.3030136986317</v>
      </c>
      <c r="J259" t="s">
        <v>717</v>
      </c>
    </row>
    <row r="260" spans="1:10">
      <c r="A260" t="s">
        <v>347</v>
      </c>
      <c r="B260" t="s">
        <v>34</v>
      </c>
      <c r="C260" t="s">
        <v>3</v>
      </c>
      <c r="D260" t="s">
        <v>328</v>
      </c>
      <c r="F260" s="2">
        <v>15816035.199999999</v>
      </c>
      <c r="G260" s="36">
        <v>15816035.199999999</v>
      </c>
      <c r="H260">
        <v>2014</v>
      </c>
      <c r="I260" s="35">
        <v>1</v>
      </c>
      <c r="J260" t="s">
        <v>717</v>
      </c>
    </row>
    <row r="261" spans="1:10">
      <c r="A261" t="s">
        <v>347</v>
      </c>
      <c r="B261" t="s">
        <v>34</v>
      </c>
      <c r="C261" t="s">
        <v>3</v>
      </c>
      <c r="D261" t="s">
        <v>1</v>
      </c>
      <c r="F261" s="2">
        <v>19403.45</v>
      </c>
      <c r="G261" s="36">
        <v>19403.45</v>
      </c>
      <c r="H261">
        <v>2014</v>
      </c>
      <c r="I261" s="35">
        <v>1</v>
      </c>
      <c r="J261" t="s">
        <v>717</v>
      </c>
    </row>
    <row r="262" spans="1:10">
      <c r="A262" t="s">
        <v>347</v>
      </c>
      <c r="B262" t="s">
        <v>34</v>
      </c>
      <c r="C262" t="s">
        <v>4</v>
      </c>
      <c r="D262" t="s">
        <v>328</v>
      </c>
      <c r="F262" s="2">
        <v>3553601.49</v>
      </c>
      <c r="G262" s="36">
        <v>3553601.49</v>
      </c>
      <c r="H262">
        <v>2014</v>
      </c>
      <c r="I262" s="35">
        <v>1</v>
      </c>
      <c r="J262" t="s">
        <v>717</v>
      </c>
    </row>
    <row r="263" spans="1:10">
      <c r="A263" t="s">
        <v>347</v>
      </c>
      <c r="B263" t="s">
        <v>34</v>
      </c>
      <c r="C263" t="s">
        <v>4</v>
      </c>
      <c r="D263" t="s">
        <v>1</v>
      </c>
      <c r="F263" s="2">
        <v>2165.7199999999998</v>
      </c>
      <c r="G263" s="36">
        <v>2165.7199999999998</v>
      </c>
      <c r="H263">
        <v>2014</v>
      </c>
      <c r="I263" s="35">
        <v>1</v>
      </c>
      <c r="J263" t="s">
        <v>717</v>
      </c>
    </row>
    <row r="264" spans="1:10">
      <c r="A264" t="s">
        <v>347</v>
      </c>
      <c r="B264" t="s">
        <v>34</v>
      </c>
      <c r="C264" t="s">
        <v>3</v>
      </c>
      <c r="D264" t="s">
        <v>328</v>
      </c>
      <c r="F264" s="2">
        <v>16153286.32</v>
      </c>
      <c r="G264" s="36">
        <v>16153286.32</v>
      </c>
      <c r="H264">
        <v>2013</v>
      </c>
      <c r="I264" s="35">
        <v>1</v>
      </c>
      <c r="J264" t="s">
        <v>717</v>
      </c>
    </row>
    <row r="265" spans="1:10">
      <c r="A265" t="s">
        <v>347</v>
      </c>
      <c r="B265" t="s">
        <v>34</v>
      </c>
      <c r="C265" t="s">
        <v>3</v>
      </c>
      <c r="D265" t="s">
        <v>1</v>
      </c>
      <c r="F265" s="2">
        <v>36601.980000000003</v>
      </c>
      <c r="G265" s="36">
        <v>36601.980000000003</v>
      </c>
      <c r="H265">
        <v>2013</v>
      </c>
      <c r="I265" s="35">
        <v>1</v>
      </c>
      <c r="J265" t="s">
        <v>717</v>
      </c>
    </row>
    <row r="266" spans="1:10">
      <c r="A266" t="s">
        <v>65</v>
      </c>
      <c r="B266" s="18" t="s">
        <v>35</v>
      </c>
      <c r="C266" s="18" t="s">
        <v>3</v>
      </c>
      <c r="D266" s="18" t="s">
        <v>1</v>
      </c>
      <c r="E266" s="18"/>
      <c r="F266" s="2">
        <v>1270767514</v>
      </c>
      <c r="G266" s="36">
        <f>F266/I266</f>
        <v>4293436.644682006</v>
      </c>
      <c r="H266" s="18">
        <v>2023</v>
      </c>
      <c r="I266" s="37">
        <v>295.97910000000002</v>
      </c>
      <c r="J266" s="40" t="s">
        <v>715</v>
      </c>
    </row>
    <row r="267" spans="1:10">
      <c r="A267" t="s">
        <v>347</v>
      </c>
      <c r="B267" t="s">
        <v>34</v>
      </c>
      <c r="C267" t="s">
        <v>4</v>
      </c>
      <c r="D267" t="s">
        <v>328</v>
      </c>
      <c r="F267" s="2">
        <v>4891652.53</v>
      </c>
      <c r="G267" s="36">
        <v>4891652.53</v>
      </c>
      <c r="H267">
        <v>2013</v>
      </c>
      <c r="I267" s="35">
        <v>1</v>
      </c>
      <c r="J267" t="s">
        <v>717</v>
      </c>
    </row>
    <row r="268" spans="1:10">
      <c r="A268" t="s">
        <v>347</v>
      </c>
      <c r="B268" t="s">
        <v>34</v>
      </c>
      <c r="C268" t="s">
        <v>4</v>
      </c>
      <c r="D268" t="s">
        <v>1</v>
      </c>
      <c r="F268" s="2">
        <v>30310.22</v>
      </c>
      <c r="G268" s="36">
        <v>30310.22</v>
      </c>
      <c r="H268">
        <v>2013</v>
      </c>
      <c r="I268" s="35">
        <v>1</v>
      </c>
      <c r="J268" t="s">
        <v>717</v>
      </c>
    </row>
    <row r="269" spans="1:10">
      <c r="A269" t="s">
        <v>347</v>
      </c>
      <c r="B269" t="s">
        <v>34</v>
      </c>
      <c r="C269" t="s">
        <v>3</v>
      </c>
      <c r="D269" t="s">
        <v>328</v>
      </c>
      <c r="F269" s="2">
        <v>11022000</v>
      </c>
      <c r="G269" s="36">
        <v>11022000</v>
      </c>
      <c r="H269">
        <v>2012</v>
      </c>
      <c r="I269" s="35">
        <v>1</v>
      </c>
      <c r="J269" t="s">
        <v>717</v>
      </c>
    </row>
    <row r="270" spans="1:10">
      <c r="A270" t="s">
        <v>347</v>
      </c>
      <c r="B270" t="s">
        <v>34</v>
      </c>
      <c r="C270" t="s">
        <v>3</v>
      </c>
      <c r="D270" t="s">
        <v>1</v>
      </c>
      <c r="F270" s="2">
        <v>185000</v>
      </c>
      <c r="G270" s="36">
        <v>185000</v>
      </c>
      <c r="H270">
        <v>2012</v>
      </c>
      <c r="I270" s="35">
        <v>1</v>
      </c>
      <c r="J270" t="s">
        <v>717</v>
      </c>
    </row>
    <row r="271" spans="1:10">
      <c r="A271" t="s">
        <v>347</v>
      </c>
      <c r="B271" t="s">
        <v>34</v>
      </c>
      <c r="C271" t="s">
        <v>4</v>
      </c>
      <c r="D271" t="s">
        <v>328</v>
      </c>
      <c r="F271" s="2">
        <v>6445000</v>
      </c>
      <c r="G271" s="36">
        <v>6445000</v>
      </c>
      <c r="H271">
        <v>2012</v>
      </c>
      <c r="I271" s="35">
        <v>1</v>
      </c>
      <c r="J271" t="s">
        <v>717</v>
      </c>
    </row>
    <row r="272" spans="1:10">
      <c r="A272" t="s">
        <v>25</v>
      </c>
      <c r="B272" s="18" t="s">
        <v>35</v>
      </c>
      <c r="C272" s="18" t="s">
        <v>3</v>
      </c>
      <c r="D272" s="18" t="s">
        <v>1</v>
      </c>
      <c r="E272" s="18"/>
      <c r="F272" s="2">
        <v>17726237</v>
      </c>
      <c r="G272" s="36">
        <f>F272/I272</f>
        <v>59890.164542023405</v>
      </c>
      <c r="H272" s="18">
        <v>2023</v>
      </c>
      <c r="I272" s="37">
        <v>295.97910000000002</v>
      </c>
      <c r="J272" s="40" t="s">
        <v>715</v>
      </c>
    </row>
    <row r="273" spans="1:10">
      <c r="A273" t="s">
        <v>17</v>
      </c>
      <c r="B273" s="18" t="s">
        <v>35</v>
      </c>
      <c r="C273" s="18" t="s">
        <v>4</v>
      </c>
      <c r="D273" s="18" t="s">
        <v>328</v>
      </c>
      <c r="E273" s="18"/>
      <c r="F273" s="2">
        <v>1308300388</v>
      </c>
      <c r="G273" s="36">
        <f>F273/I273</f>
        <v>4420245.8484399738</v>
      </c>
      <c r="H273" s="18">
        <v>2023</v>
      </c>
      <c r="I273" s="37">
        <v>295.97910000000002</v>
      </c>
      <c r="J273" s="40" t="s">
        <v>715</v>
      </c>
    </row>
    <row r="274" spans="1:10">
      <c r="A274" t="s">
        <v>347</v>
      </c>
      <c r="B274" t="s">
        <v>34</v>
      </c>
      <c r="C274" t="s">
        <v>4</v>
      </c>
      <c r="D274" t="s">
        <v>1</v>
      </c>
      <c r="F274" s="2">
        <v>545000</v>
      </c>
      <c r="G274" s="36">
        <v>545000</v>
      </c>
      <c r="H274">
        <v>2012</v>
      </c>
      <c r="I274" s="35">
        <v>1</v>
      </c>
      <c r="J274" t="s">
        <v>717</v>
      </c>
    </row>
    <row r="275" spans="1:10">
      <c r="A275" t="s">
        <v>96</v>
      </c>
      <c r="B275" s="18" t="s">
        <v>35</v>
      </c>
      <c r="C275" s="18" t="s">
        <v>4</v>
      </c>
      <c r="D275" s="18" t="s">
        <v>328</v>
      </c>
      <c r="E275" s="18"/>
      <c r="F275" s="2">
        <v>243101999.5</v>
      </c>
      <c r="G275" s="36">
        <f>F275/I275</f>
        <v>821348.53271734389</v>
      </c>
      <c r="H275" s="18">
        <v>2023</v>
      </c>
      <c r="I275" s="37">
        <v>295.97910000000002</v>
      </c>
      <c r="J275" s="40" t="s">
        <v>715</v>
      </c>
    </row>
    <row r="276" spans="1:10">
      <c r="A276" t="s">
        <v>347</v>
      </c>
      <c r="B276" t="s">
        <v>34</v>
      </c>
      <c r="C276" t="s">
        <v>3</v>
      </c>
      <c r="D276" t="s">
        <v>328</v>
      </c>
      <c r="F276" s="2">
        <v>8501000</v>
      </c>
      <c r="G276" s="36">
        <v>8501000</v>
      </c>
      <c r="H276">
        <v>2011</v>
      </c>
      <c r="I276" s="35">
        <v>1</v>
      </c>
      <c r="J276" t="s">
        <v>717</v>
      </c>
    </row>
    <row r="277" spans="1:10">
      <c r="A277" t="s">
        <v>347</v>
      </c>
      <c r="B277" t="s">
        <v>34</v>
      </c>
      <c r="C277" t="s">
        <v>3</v>
      </c>
      <c r="D277" t="s">
        <v>1</v>
      </c>
      <c r="F277" s="2">
        <v>0</v>
      </c>
      <c r="G277" s="36">
        <v>0</v>
      </c>
      <c r="H277">
        <v>2011</v>
      </c>
      <c r="I277" s="35">
        <v>1</v>
      </c>
      <c r="J277" t="s">
        <v>717</v>
      </c>
    </row>
    <row r="278" spans="1:10">
      <c r="A278" t="s">
        <v>347</v>
      </c>
      <c r="B278" t="s">
        <v>34</v>
      </c>
      <c r="C278" t="s">
        <v>4</v>
      </c>
      <c r="D278" t="s">
        <v>328</v>
      </c>
      <c r="F278" s="2">
        <v>4206000</v>
      </c>
      <c r="G278" s="36">
        <v>4206000</v>
      </c>
      <c r="H278">
        <v>2011</v>
      </c>
      <c r="I278" s="35">
        <v>1</v>
      </c>
      <c r="J278" t="s">
        <v>717</v>
      </c>
    </row>
    <row r="279" spans="1:10">
      <c r="A279" t="s">
        <v>347</v>
      </c>
      <c r="B279" t="s">
        <v>34</v>
      </c>
      <c r="C279" t="s">
        <v>4</v>
      </c>
      <c r="D279" t="s">
        <v>1</v>
      </c>
      <c r="F279" s="2">
        <v>0</v>
      </c>
      <c r="G279" s="36">
        <v>0</v>
      </c>
      <c r="H279">
        <v>2011</v>
      </c>
      <c r="I279" s="35">
        <v>1</v>
      </c>
      <c r="J279" t="s">
        <v>717</v>
      </c>
    </row>
    <row r="280" spans="1:10">
      <c r="A280" t="s">
        <v>347</v>
      </c>
      <c r="B280" t="s">
        <v>34</v>
      </c>
      <c r="C280" t="s">
        <v>3</v>
      </c>
      <c r="D280" t="s">
        <v>328</v>
      </c>
      <c r="F280" s="2">
        <v>7130000</v>
      </c>
      <c r="G280" s="36">
        <v>7130000</v>
      </c>
      <c r="H280">
        <v>2010</v>
      </c>
      <c r="I280" s="35">
        <v>1</v>
      </c>
      <c r="J280" t="s">
        <v>717</v>
      </c>
    </row>
    <row r="281" spans="1:10">
      <c r="A281" t="s">
        <v>347</v>
      </c>
      <c r="B281" t="s">
        <v>34</v>
      </c>
      <c r="C281" t="s">
        <v>3</v>
      </c>
      <c r="D281" t="s">
        <v>1</v>
      </c>
      <c r="F281" s="2">
        <v>5000</v>
      </c>
      <c r="G281" s="36">
        <v>5000</v>
      </c>
      <c r="H281">
        <v>2010</v>
      </c>
      <c r="I281" s="35">
        <v>1</v>
      </c>
      <c r="J281" t="s">
        <v>717</v>
      </c>
    </row>
    <row r="282" spans="1:10">
      <c r="A282" t="s">
        <v>347</v>
      </c>
      <c r="B282" t="s">
        <v>34</v>
      </c>
      <c r="C282" t="s">
        <v>4</v>
      </c>
      <c r="D282" t="s">
        <v>328</v>
      </c>
      <c r="F282" s="2">
        <v>3930000</v>
      </c>
      <c r="G282" s="36">
        <v>3930000</v>
      </c>
      <c r="H282">
        <v>2010</v>
      </c>
      <c r="I282" s="35">
        <v>1</v>
      </c>
      <c r="J282" t="s">
        <v>717</v>
      </c>
    </row>
    <row r="283" spans="1:10">
      <c r="A283" t="s">
        <v>347</v>
      </c>
      <c r="B283" t="s">
        <v>34</v>
      </c>
      <c r="C283" t="s">
        <v>4</v>
      </c>
      <c r="D283" t="s">
        <v>1</v>
      </c>
      <c r="F283" s="2">
        <v>0</v>
      </c>
      <c r="G283" s="36">
        <v>0</v>
      </c>
      <c r="H283">
        <v>2010</v>
      </c>
      <c r="I283" s="35">
        <v>1</v>
      </c>
      <c r="J283" t="s">
        <v>717</v>
      </c>
    </row>
    <row r="284" spans="1:10">
      <c r="A284" t="s">
        <v>347</v>
      </c>
      <c r="B284" t="s">
        <v>6</v>
      </c>
      <c r="C284" t="s">
        <v>3</v>
      </c>
      <c r="D284" t="s">
        <v>328</v>
      </c>
      <c r="F284" s="2">
        <v>495867000</v>
      </c>
      <c r="G284" s="36">
        <v>26534546.972323895</v>
      </c>
      <c r="H284">
        <v>2016</v>
      </c>
      <c r="I284" s="35">
        <v>18.6876</v>
      </c>
      <c r="J284" t="s">
        <v>717</v>
      </c>
    </row>
    <row r="285" spans="1:10">
      <c r="A285" t="s">
        <v>347</v>
      </c>
      <c r="B285" t="s">
        <v>6</v>
      </c>
      <c r="C285" t="s">
        <v>3</v>
      </c>
      <c r="D285" t="s">
        <v>1</v>
      </c>
      <c r="F285" s="2">
        <v>495867000</v>
      </c>
      <c r="G285" s="36">
        <v>26534546.972323895</v>
      </c>
      <c r="H285">
        <v>2016</v>
      </c>
      <c r="I285" s="35">
        <v>18.6876</v>
      </c>
      <c r="J285" t="s">
        <v>717</v>
      </c>
    </row>
    <row r="286" spans="1:10">
      <c r="A286" t="s">
        <v>347</v>
      </c>
      <c r="B286" t="s">
        <v>6</v>
      </c>
      <c r="C286" t="s">
        <v>4</v>
      </c>
      <c r="D286" t="s">
        <v>328</v>
      </c>
      <c r="F286" s="2">
        <v>341124000</v>
      </c>
      <c r="G286" s="36">
        <v>18254029.409876067</v>
      </c>
      <c r="H286">
        <v>2016</v>
      </c>
      <c r="I286" s="35">
        <v>18.6876</v>
      </c>
      <c r="J286" t="s">
        <v>717</v>
      </c>
    </row>
    <row r="287" spans="1:10">
      <c r="A287" t="s">
        <v>347</v>
      </c>
      <c r="B287" t="s">
        <v>6</v>
      </c>
      <c r="C287" t="s">
        <v>3</v>
      </c>
      <c r="D287" t="s">
        <v>328</v>
      </c>
      <c r="F287" s="2">
        <v>410256266</v>
      </c>
      <c r="G287" s="36">
        <v>25876858.490521327</v>
      </c>
      <c r="H287">
        <v>2015</v>
      </c>
      <c r="I287" s="35">
        <v>15.854175890410984</v>
      </c>
      <c r="J287" t="s">
        <v>717</v>
      </c>
    </row>
    <row r="288" spans="1:10">
      <c r="A288" t="s">
        <v>347</v>
      </c>
      <c r="B288" t="s">
        <v>6</v>
      </c>
      <c r="C288" t="s">
        <v>4</v>
      </c>
      <c r="D288" t="s">
        <v>328</v>
      </c>
      <c r="F288" s="2">
        <v>286461999</v>
      </c>
      <c r="G288" s="36">
        <v>18068551.842752017</v>
      </c>
      <c r="H288">
        <v>2015</v>
      </c>
      <c r="I288" s="35">
        <v>15.854175890410984</v>
      </c>
      <c r="J288" t="s">
        <v>717</v>
      </c>
    </row>
    <row r="289" spans="1:10">
      <c r="A289" t="s">
        <v>334</v>
      </c>
      <c r="B289" s="18" t="s">
        <v>35</v>
      </c>
      <c r="C289" s="18" t="s">
        <v>4</v>
      </c>
      <c r="D289" s="18" t="s">
        <v>328</v>
      </c>
      <c r="E289" s="18"/>
      <c r="F289" s="2">
        <v>2085950450</v>
      </c>
      <c r="G289" s="36">
        <f>F289/I289</f>
        <v>7047627.5182943661</v>
      </c>
      <c r="H289" s="18">
        <v>2023</v>
      </c>
      <c r="I289" s="37">
        <v>295.97910000000002</v>
      </c>
      <c r="J289" s="40" t="s">
        <v>715</v>
      </c>
    </row>
    <row r="290" spans="1:10">
      <c r="A290" t="s">
        <v>347</v>
      </c>
      <c r="B290" t="s">
        <v>6</v>
      </c>
      <c r="C290" t="s">
        <v>3</v>
      </c>
      <c r="D290" t="s">
        <v>328</v>
      </c>
      <c r="F290" s="2">
        <v>292258000</v>
      </c>
      <c r="G290" s="36">
        <v>21969033.494403787</v>
      </c>
      <c r="H290">
        <v>2014</v>
      </c>
      <c r="I290" s="35">
        <v>13.303179681274893</v>
      </c>
      <c r="J290" t="s">
        <v>717</v>
      </c>
    </row>
    <row r="291" spans="1:10">
      <c r="A291" t="s">
        <v>72</v>
      </c>
      <c r="B291" s="18" t="s">
        <v>35</v>
      </c>
      <c r="C291" s="18" t="s">
        <v>4</v>
      </c>
      <c r="D291" s="18" t="s">
        <v>328</v>
      </c>
      <c r="E291" s="18"/>
      <c r="F291" s="2">
        <v>63535080.5</v>
      </c>
      <c r="G291" s="36">
        <f>F291/I291</f>
        <v>214660.69901557238</v>
      </c>
      <c r="H291" s="18">
        <v>2023</v>
      </c>
      <c r="I291" s="37">
        <v>295.97910000000002</v>
      </c>
      <c r="J291" s="40" t="s">
        <v>717</v>
      </c>
    </row>
    <row r="292" spans="1:10">
      <c r="A292" t="s">
        <v>347</v>
      </c>
      <c r="B292" t="s">
        <v>6</v>
      </c>
      <c r="C292" t="s">
        <v>4</v>
      </c>
      <c r="D292" t="s">
        <v>328</v>
      </c>
      <c r="F292" s="2">
        <v>227701000.00000003</v>
      </c>
      <c r="G292" s="36">
        <v>17116283.885160498</v>
      </c>
      <c r="H292">
        <v>2014</v>
      </c>
      <c r="I292" s="35">
        <v>13.303179681274893</v>
      </c>
      <c r="J292" t="s">
        <v>717</v>
      </c>
    </row>
    <row r="293" spans="1:10">
      <c r="A293" t="s">
        <v>347</v>
      </c>
      <c r="B293" t="s">
        <v>6</v>
      </c>
      <c r="C293" t="s">
        <v>3</v>
      </c>
      <c r="D293" t="s">
        <v>328</v>
      </c>
      <c r="F293" s="2">
        <v>344400000</v>
      </c>
      <c r="G293" s="36">
        <v>26982927.255010378</v>
      </c>
      <c r="H293">
        <v>2013</v>
      </c>
      <c r="I293" s="35">
        <v>12.763626301369856</v>
      </c>
      <c r="J293" t="s">
        <v>717</v>
      </c>
    </row>
    <row r="294" spans="1:10">
      <c r="A294" t="s">
        <v>347</v>
      </c>
      <c r="B294" t="s">
        <v>6</v>
      </c>
      <c r="C294" t="s">
        <v>3</v>
      </c>
      <c r="D294" t="s">
        <v>328</v>
      </c>
      <c r="F294" s="2">
        <v>27029014.452669818</v>
      </c>
      <c r="G294" s="36">
        <v>2117659.4969541635</v>
      </c>
      <c r="H294">
        <v>2013</v>
      </c>
      <c r="I294" s="35">
        <v>12.763626301369856</v>
      </c>
      <c r="J294" t="s">
        <v>717</v>
      </c>
    </row>
    <row r="295" spans="1:10">
      <c r="A295" t="s">
        <v>347</v>
      </c>
      <c r="B295" t="s">
        <v>6</v>
      </c>
      <c r="C295" t="s">
        <v>3</v>
      </c>
      <c r="D295" t="s">
        <v>367</v>
      </c>
      <c r="F295" s="2">
        <v>4310000</v>
      </c>
      <c r="G295" s="36">
        <v>337678.32888819609</v>
      </c>
      <c r="H295">
        <v>2013</v>
      </c>
      <c r="I295" s="35">
        <v>12.763626301369856</v>
      </c>
      <c r="J295" t="s">
        <v>717</v>
      </c>
    </row>
    <row r="296" spans="1:10">
      <c r="A296" t="s">
        <v>347</v>
      </c>
      <c r="B296" t="s">
        <v>6</v>
      </c>
      <c r="C296" t="s">
        <v>3</v>
      </c>
      <c r="D296" t="s">
        <v>367</v>
      </c>
      <c r="F296" s="2">
        <v>338255.08795298182</v>
      </c>
      <c r="G296" s="36">
        <v>26501.4878974229</v>
      </c>
      <c r="H296">
        <v>2013</v>
      </c>
      <c r="I296" s="35">
        <v>12.763626301369856</v>
      </c>
      <c r="J296" t="s">
        <v>717</v>
      </c>
    </row>
    <row r="297" spans="1:10">
      <c r="A297" t="s">
        <v>347</v>
      </c>
      <c r="B297" t="s">
        <v>6</v>
      </c>
      <c r="C297" t="s">
        <v>4</v>
      </c>
      <c r="D297" t="s">
        <v>328</v>
      </c>
      <c r="F297" s="2">
        <v>230780999.99999997</v>
      </c>
      <c r="G297" s="36">
        <v>18081146.732980691</v>
      </c>
      <c r="H297">
        <v>2013</v>
      </c>
      <c r="I297" s="35">
        <v>12.763626301369856</v>
      </c>
      <c r="J297" t="s">
        <v>717</v>
      </c>
    </row>
    <row r="298" spans="1:10">
      <c r="A298" t="s">
        <v>82</v>
      </c>
      <c r="B298" s="18" t="s">
        <v>35</v>
      </c>
      <c r="C298" s="18" t="s">
        <v>4</v>
      </c>
      <c r="D298" s="18" t="s">
        <v>328</v>
      </c>
      <c r="E298" s="18"/>
      <c r="F298" s="2">
        <v>-357381011</v>
      </c>
      <c r="G298" s="36">
        <f>F298/I298</f>
        <v>-1207453.53641524</v>
      </c>
      <c r="H298" s="18">
        <v>2023</v>
      </c>
      <c r="I298" s="37">
        <v>295.97910000000002</v>
      </c>
      <c r="J298" s="40" t="s">
        <v>715</v>
      </c>
    </row>
    <row r="299" spans="1:10">
      <c r="A299" t="s">
        <v>347</v>
      </c>
      <c r="B299" t="s">
        <v>6</v>
      </c>
      <c r="C299" t="s">
        <v>4</v>
      </c>
      <c r="D299" t="s">
        <v>328</v>
      </c>
      <c r="F299" s="2">
        <v>18112029.571433201</v>
      </c>
      <c r="G299" s="36">
        <v>1419034.7745835625</v>
      </c>
      <c r="H299">
        <v>2013</v>
      </c>
      <c r="I299" s="35">
        <v>12.763626301369856</v>
      </c>
      <c r="J299" t="s">
        <v>717</v>
      </c>
    </row>
    <row r="300" spans="1:10">
      <c r="A300" t="s">
        <v>337</v>
      </c>
      <c r="B300" s="18" t="s">
        <v>35</v>
      </c>
      <c r="C300" s="18" t="s">
        <v>4</v>
      </c>
      <c r="D300" s="18" t="s">
        <v>328</v>
      </c>
      <c r="E300" s="18"/>
      <c r="F300" s="2">
        <v>1571133196</v>
      </c>
      <c r="G300" s="36">
        <f>F300/I300</f>
        <v>5308257.2249189215</v>
      </c>
      <c r="H300" s="18">
        <v>2023</v>
      </c>
      <c r="I300" s="37">
        <v>295.97910000000002</v>
      </c>
      <c r="J300" s="40" t="s">
        <v>715</v>
      </c>
    </row>
    <row r="301" spans="1:10">
      <c r="A301" t="s">
        <v>347</v>
      </c>
      <c r="B301" t="s">
        <v>6</v>
      </c>
      <c r="C301" t="s">
        <v>4</v>
      </c>
      <c r="D301" t="s">
        <v>367</v>
      </c>
      <c r="F301" s="2">
        <v>187000</v>
      </c>
      <c r="G301" s="36">
        <v>14651.008701181594</v>
      </c>
      <c r="H301">
        <v>2013</v>
      </c>
      <c r="I301" s="35">
        <v>12.763626301369856</v>
      </c>
      <c r="J301" t="s">
        <v>717</v>
      </c>
    </row>
    <row r="302" spans="1:10">
      <c r="A302" t="s">
        <v>347</v>
      </c>
      <c r="B302" t="s">
        <v>6</v>
      </c>
      <c r="C302" t="s">
        <v>4</v>
      </c>
      <c r="D302" t="s">
        <v>367</v>
      </c>
      <c r="F302" s="2">
        <v>14676.032818377631</v>
      </c>
      <c r="G302" s="36">
        <v>1149.8325375447985</v>
      </c>
      <c r="H302">
        <v>2013</v>
      </c>
      <c r="I302" s="35">
        <v>12.763626301369856</v>
      </c>
      <c r="J302" t="s">
        <v>717</v>
      </c>
    </row>
    <row r="303" spans="1:10">
      <c r="A303" t="s">
        <v>347</v>
      </c>
      <c r="B303" t="s">
        <v>6</v>
      </c>
      <c r="C303" t="s">
        <v>3</v>
      </c>
      <c r="D303" t="s">
        <v>328</v>
      </c>
      <c r="F303" s="2">
        <v>329046000</v>
      </c>
      <c r="G303" s="36">
        <v>24872768.503937002</v>
      </c>
      <c r="H303">
        <v>2012</v>
      </c>
      <c r="I303" s="35">
        <v>13.22916666666667</v>
      </c>
      <c r="J303" t="s">
        <v>717</v>
      </c>
    </row>
    <row r="304" spans="1:10">
      <c r="A304" t="s">
        <v>347</v>
      </c>
      <c r="B304" t="s">
        <v>6</v>
      </c>
      <c r="C304" t="s">
        <v>3</v>
      </c>
      <c r="D304" t="s">
        <v>328</v>
      </c>
      <c r="F304" s="2">
        <v>24872768.503937002</v>
      </c>
      <c r="G304" s="36">
        <v>1880146.2806125605</v>
      </c>
      <c r="H304">
        <v>2012</v>
      </c>
      <c r="I304" s="35">
        <v>13.22916666666667</v>
      </c>
      <c r="J304" t="s">
        <v>717</v>
      </c>
    </row>
    <row r="305" spans="1:10">
      <c r="A305" t="s">
        <v>347</v>
      </c>
      <c r="B305" t="s">
        <v>6</v>
      </c>
      <c r="C305" t="s">
        <v>3</v>
      </c>
      <c r="D305" t="s">
        <v>367</v>
      </c>
      <c r="F305" s="2">
        <v>4585000</v>
      </c>
      <c r="G305" s="36">
        <v>346582.67716535425</v>
      </c>
      <c r="H305">
        <v>2012</v>
      </c>
      <c r="I305" s="35">
        <v>13.22916666666667</v>
      </c>
      <c r="J305" t="s">
        <v>717</v>
      </c>
    </row>
    <row r="306" spans="1:10">
      <c r="A306" t="s">
        <v>347</v>
      </c>
      <c r="B306" t="s">
        <v>6</v>
      </c>
      <c r="C306" t="s">
        <v>3</v>
      </c>
      <c r="D306" t="s">
        <v>367</v>
      </c>
      <c r="F306" s="2">
        <v>346582.67716535425</v>
      </c>
      <c r="G306" s="36">
        <v>26198.375596751182</v>
      </c>
      <c r="H306">
        <v>2012</v>
      </c>
      <c r="I306" s="35">
        <v>13.22916666666667</v>
      </c>
      <c r="J306" t="s">
        <v>717</v>
      </c>
    </row>
    <row r="307" spans="1:10">
      <c r="A307" t="s">
        <v>347</v>
      </c>
      <c r="B307" t="s">
        <v>6</v>
      </c>
      <c r="C307" t="s">
        <v>4</v>
      </c>
      <c r="D307" t="s">
        <v>328</v>
      </c>
      <c r="F307" s="2">
        <v>271476000</v>
      </c>
      <c r="G307" s="36">
        <v>20521020.472440939</v>
      </c>
      <c r="H307">
        <v>2012</v>
      </c>
      <c r="I307" s="35">
        <v>13.22916666666667</v>
      </c>
      <c r="J307" t="s">
        <v>717</v>
      </c>
    </row>
    <row r="308" spans="1:10">
      <c r="A308" t="s">
        <v>347</v>
      </c>
      <c r="B308" t="s">
        <v>6</v>
      </c>
      <c r="C308" t="s">
        <v>4</v>
      </c>
      <c r="D308" t="s">
        <v>328</v>
      </c>
      <c r="F308" s="2">
        <v>20521020.472440939</v>
      </c>
      <c r="G308" s="36">
        <v>1551195.2483104959</v>
      </c>
      <c r="H308">
        <v>2012</v>
      </c>
      <c r="I308" s="35">
        <v>13.22916666666667</v>
      </c>
      <c r="J308" t="s">
        <v>717</v>
      </c>
    </row>
    <row r="309" spans="1:10">
      <c r="A309" t="s">
        <v>347</v>
      </c>
      <c r="B309" t="s">
        <v>6</v>
      </c>
      <c r="C309" t="s">
        <v>4</v>
      </c>
      <c r="D309" t="s">
        <v>367</v>
      </c>
      <c r="F309" s="2">
        <v>44000</v>
      </c>
      <c r="G309" s="36">
        <v>3325.984251968503</v>
      </c>
      <c r="H309">
        <v>2012</v>
      </c>
      <c r="I309" s="35">
        <v>13.22916666666667</v>
      </c>
      <c r="J309" t="s">
        <v>717</v>
      </c>
    </row>
    <row r="310" spans="1:10">
      <c r="A310" t="s">
        <v>347</v>
      </c>
      <c r="B310" t="s">
        <v>6</v>
      </c>
      <c r="C310" t="s">
        <v>4</v>
      </c>
      <c r="D310" t="s">
        <v>367</v>
      </c>
      <c r="F310" s="2">
        <v>3325.9842519685035</v>
      </c>
      <c r="G310" s="36">
        <v>251.41298282596557</v>
      </c>
      <c r="H310">
        <v>2012</v>
      </c>
      <c r="I310" s="35">
        <v>13.22916666666667</v>
      </c>
      <c r="J310" t="s">
        <v>717</v>
      </c>
    </row>
    <row r="311" spans="1:10">
      <c r="A311" t="s">
        <v>347</v>
      </c>
      <c r="B311" t="s">
        <v>6</v>
      </c>
      <c r="C311" t="s">
        <v>3</v>
      </c>
      <c r="D311" t="s">
        <v>328</v>
      </c>
      <c r="F311" s="2">
        <v>252068000.00000003</v>
      </c>
      <c r="G311" s="36">
        <v>20279002.413515687</v>
      </c>
      <c r="H311">
        <v>2011</v>
      </c>
      <c r="I311" s="35">
        <v>12.430000000000001</v>
      </c>
      <c r="J311" t="s">
        <v>717</v>
      </c>
    </row>
    <row r="312" spans="1:10">
      <c r="A312" t="s">
        <v>347</v>
      </c>
      <c r="B312" t="s">
        <v>6</v>
      </c>
      <c r="C312" t="s">
        <v>3</v>
      </c>
      <c r="D312" t="s">
        <v>328</v>
      </c>
      <c r="F312" s="2">
        <v>20279002.413515683</v>
      </c>
      <c r="G312" s="36">
        <v>1631456.3486336027</v>
      </c>
      <c r="H312">
        <v>2011</v>
      </c>
      <c r="I312" s="35">
        <v>12.430000000000001</v>
      </c>
      <c r="J312" t="s">
        <v>717</v>
      </c>
    </row>
    <row r="313" spans="1:10">
      <c r="A313" t="s">
        <v>65</v>
      </c>
      <c r="B313" s="18" t="s">
        <v>35</v>
      </c>
      <c r="C313" s="18" t="s">
        <v>4</v>
      </c>
      <c r="D313" s="18" t="s">
        <v>328</v>
      </c>
      <c r="E313" s="18"/>
      <c r="F313" s="2">
        <v>2135018638</v>
      </c>
      <c r="G313" s="36">
        <f>F313/I313</f>
        <v>7213410.1292962907</v>
      </c>
      <c r="H313" s="18">
        <v>2023</v>
      </c>
      <c r="I313" s="37">
        <v>295.97910000000002</v>
      </c>
      <c r="J313" s="40" t="s">
        <v>715</v>
      </c>
    </row>
    <row r="314" spans="1:10">
      <c r="A314" t="s">
        <v>347</v>
      </c>
      <c r="B314" t="s">
        <v>6</v>
      </c>
      <c r="C314" t="s">
        <v>3</v>
      </c>
      <c r="D314" t="s">
        <v>367</v>
      </c>
      <c r="F314" s="2">
        <v>5575000</v>
      </c>
      <c r="G314" s="36">
        <v>448511.66532582458</v>
      </c>
      <c r="H314">
        <v>2011</v>
      </c>
      <c r="I314" s="35">
        <v>12.430000000000001</v>
      </c>
      <c r="J314" t="s">
        <v>717</v>
      </c>
    </row>
    <row r="315" spans="1:10">
      <c r="A315" t="s">
        <v>347</v>
      </c>
      <c r="B315" t="s">
        <v>6</v>
      </c>
      <c r="C315" t="s">
        <v>3</v>
      </c>
      <c r="D315" t="s">
        <v>367</v>
      </c>
      <c r="F315" s="2">
        <v>448511.66532582452</v>
      </c>
      <c r="G315" s="36">
        <v>36082.998014949677</v>
      </c>
      <c r="H315">
        <v>2011</v>
      </c>
      <c r="I315" s="35">
        <v>12.430000000000001</v>
      </c>
      <c r="J315" t="s">
        <v>717</v>
      </c>
    </row>
    <row r="316" spans="1:10">
      <c r="A316" t="s">
        <v>347</v>
      </c>
      <c r="B316" t="s">
        <v>6</v>
      </c>
      <c r="C316" t="s">
        <v>4</v>
      </c>
      <c r="D316" t="s">
        <v>328</v>
      </c>
      <c r="F316" s="2">
        <v>171546000</v>
      </c>
      <c r="G316" s="36">
        <v>13800965.406275138</v>
      </c>
      <c r="H316">
        <v>2011</v>
      </c>
      <c r="I316" s="35">
        <v>12.430000000000001</v>
      </c>
      <c r="J316" t="s">
        <v>717</v>
      </c>
    </row>
    <row r="317" spans="1:10">
      <c r="A317" t="s">
        <v>347</v>
      </c>
      <c r="B317" t="s">
        <v>6</v>
      </c>
      <c r="C317" t="s">
        <v>4</v>
      </c>
      <c r="D317" t="s">
        <v>328</v>
      </c>
      <c r="F317" s="2">
        <v>13800965.40627514</v>
      </c>
      <c r="G317" s="36">
        <v>1110294.8838515799</v>
      </c>
      <c r="H317">
        <v>2011</v>
      </c>
      <c r="I317" s="35">
        <v>12.430000000000001</v>
      </c>
      <c r="J317" t="s">
        <v>717</v>
      </c>
    </row>
    <row r="318" spans="1:10">
      <c r="A318" t="s">
        <v>347</v>
      </c>
      <c r="B318" t="s">
        <v>6</v>
      </c>
      <c r="C318" t="s">
        <v>4</v>
      </c>
      <c r="D318" t="s">
        <v>367</v>
      </c>
      <c r="F318" s="2">
        <v>68000</v>
      </c>
      <c r="G318" s="36">
        <v>5470.635559131134</v>
      </c>
      <c r="H318">
        <v>2011</v>
      </c>
      <c r="I318" s="35">
        <v>12.430000000000001</v>
      </c>
      <c r="J318" t="s">
        <v>717</v>
      </c>
    </row>
    <row r="319" spans="1:10">
      <c r="A319" t="s">
        <v>347</v>
      </c>
      <c r="B319" t="s">
        <v>6</v>
      </c>
      <c r="C319" t="s">
        <v>4</v>
      </c>
      <c r="D319" t="s">
        <v>367</v>
      </c>
      <c r="F319" s="2">
        <v>5470.635559131133</v>
      </c>
      <c r="G319" s="36">
        <v>440.11549148279425</v>
      </c>
      <c r="H319">
        <v>2011</v>
      </c>
      <c r="I319" s="35">
        <v>12.430000000000001</v>
      </c>
      <c r="J319" t="s">
        <v>717</v>
      </c>
    </row>
    <row r="320" spans="1:10">
      <c r="A320" t="s">
        <v>347</v>
      </c>
      <c r="B320" t="s">
        <v>6</v>
      </c>
      <c r="C320" t="s">
        <v>3</v>
      </c>
      <c r="D320" t="s">
        <v>328</v>
      </c>
      <c r="F320" s="2">
        <v>239718000.00000003</v>
      </c>
      <c r="G320" s="36">
        <v>18958782.047057271</v>
      </c>
      <c r="H320">
        <v>2010</v>
      </c>
      <c r="I320" s="35">
        <v>12.644166666666669</v>
      </c>
      <c r="J320" t="s">
        <v>717</v>
      </c>
    </row>
    <row r="321" spans="1:10">
      <c r="A321" t="s">
        <v>347</v>
      </c>
      <c r="B321" t="s">
        <v>6</v>
      </c>
      <c r="C321" t="s">
        <v>3</v>
      </c>
      <c r="D321" t="s">
        <v>328</v>
      </c>
      <c r="F321" s="2">
        <v>18958782.047057271</v>
      </c>
      <c r="G321" s="36">
        <v>1499409.3756322891</v>
      </c>
      <c r="H321">
        <v>2010</v>
      </c>
      <c r="I321" s="35">
        <v>12.644166666666669</v>
      </c>
      <c r="J321" t="s">
        <v>717</v>
      </c>
    </row>
    <row r="322" spans="1:10">
      <c r="A322" t="s">
        <v>25</v>
      </c>
      <c r="B322" s="18" t="s">
        <v>35</v>
      </c>
      <c r="C322" s="18" t="s">
        <v>4</v>
      </c>
      <c r="D322" s="18" t="s">
        <v>328</v>
      </c>
      <c r="E322" s="18"/>
      <c r="F322" s="2">
        <v>1886365262</v>
      </c>
      <c r="G322" s="36">
        <f>F322/I322</f>
        <v>6373305.6219172226</v>
      </c>
      <c r="H322" s="18">
        <v>2023</v>
      </c>
      <c r="I322" s="37">
        <v>295.97910000000002</v>
      </c>
      <c r="J322" s="40" t="s">
        <v>715</v>
      </c>
    </row>
    <row r="323" spans="1:10">
      <c r="A323" t="s">
        <v>17</v>
      </c>
      <c r="B323" s="18" t="s">
        <v>35</v>
      </c>
      <c r="C323" s="18" t="s">
        <v>4</v>
      </c>
      <c r="D323" s="18" t="s">
        <v>1</v>
      </c>
      <c r="E323" s="18"/>
      <c r="F323" s="2">
        <v>19817412.5</v>
      </c>
      <c r="G323" s="36">
        <f>F323/I323</f>
        <v>66955.44550273988</v>
      </c>
      <c r="H323" s="18">
        <v>2023</v>
      </c>
      <c r="I323" s="37">
        <v>295.97910000000002</v>
      </c>
      <c r="J323" s="40" t="s">
        <v>715</v>
      </c>
    </row>
    <row r="324" spans="1:10">
      <c r="A324" t="s">
        <v>347</v>
      </c>
      <c r="B324" t="s">
        <v>6</v>
      </c>
      <c r="C324" t="s">
        <v>3</v>
      </c>
      <c r="D324" t="s">
        <v>1</v>
      </c>
      <c r="F324" s="2">
        <v>0</v>
      </c>
      <c r="G324" s="36">
        <v>0</v>
      </c>
      <c r="H324">
        <v>2010</v>
      </c>
      <c r="I324" s="35">
        <v>12.644166666666669</v>
      </c>
      <c r="J324" t="s">
        <v>717</v>
      </c>
    </row>
    <row r="325" spans="1:10">
      <c r="A325" t="s">
        <v>347</v>
      </c>
      <c r="B325" t="s">
        <v>6</v>
      </c>
      <c r="C325" t="s">
        <v>3</v>
      </c>
      <c r="D325" t="s">
        <v>1</v>
      </c>
      <c r="F325" s="2">
        <v>0</v>
      </c>
      <c r="G325" s="36">
        <v>0</v>
      </c>
      <c r="H325">
        <v>2010</v>
      </c>
      <c r="I325" s="35">
        <v>12.644166666666669</v>
      </c>
      <c r="J325" t="s">
        <v>717</v>
      </c>
    </row>
    <row r="326" spans="1:10">
      <c r="A326" t="s">
        <v>347</v>
      </c>
      <c r="B326" t="s">
        <v>6</v>
      </c>
      <c r="C326" t="s">
        <v>3</v>
      </c>
      <c r="D326" t="s">
        <v>367</v>
      </c>
      <c r="F326" s="2">
        <v>5235000</v>
      </c>
      <c r="G326" s="36">
        <v>414024.91267382842</v>
      </c>
      <c r="H326">
        <v>2010</v>
      </c>
      <c r="I326" s="35">
        <v>12.644166666666669</v>
      </c>
      <c r="J326" t="s">
        <v>717</v>
      </c>
    </row>
    <row r="327" spans="1:10">
      <c r="A327" t="s">
        <v>347</v>
      </c>
      <c r="B327" t="s">
        <v>6</v>
      </c>
      <c r="C327" t="s">
        <v>3</v>
      </c>
      <c r="D327" t="s">
        <v>367</v>
      </c>
      <c r="F327" s="2">
        <v>414024.91267382842</v>
      </c>
      <c r="G327" s="36">
        <v>32744.341607367958</v>
      </c>
      <c r="H327">
        <v>2010</v>
      </c>
      <c r="I327" s="35">
        <v>12.644166666666669</v>
      </c>
      <c r="J327" t="s">
        <v>717</v>
      </c>
    </row>
    <row r="328" spans="1:10">
      <c r="A328" t="s">
        <v>347</v>
      </c>
      <c r="B328" t="s">
        <v>6</v>
      </c>
      <c r="C328" t="s">
        <v>4</v>
      </c>
      <c r="D328" t="s">
        <v>328</v>
      </c>
      <c r="F328" s="2">
        <v>144050000</v>
      </c>
      <c r="G328" s="36">
        <v>11392605.285704868</v>
      </c>
      <c r="H328">
        <v>2010</v>
      </c>
      <c r="I328" s="35">
        <v>12.644166666666669</v>
      </c>
      <c r="J328" t="s">
        <v>717</v>
      </c>
    </row>
    <row r="329" spans="1:10">
      <c r="A329" t="s">
        <v>347</v>
      </c>
      <c r="B329" t="s">
        <v>6</v>
      </c>
      <c r="C329" t="s">
        <v>4</v>
      </c>
      <c r="D329" t="s">
        <v>328</v>
      </c>
      <c r="F329" s="2">
        <v>11392605.285704868</v>
      </c>
      <c r="G329" s="36">
        <v>901016.6969515481</v>
      </c>
      <c r="H329">
        <v>2010</v>
      </c>
      <c r="I329" s="35">
        <v>12.644166666666669</v>
      </c>
      <c r="J329" t="s">
        <v>717</v>
      </c>
    </row>
    <row r="330" spans="1:10">
      <c r="A330" t="s">
        <v>347</v>
      </c>
      <c r="B330" t="s">
        <v>6</v>
      </c>
      <c r="C330" t="s">
        <v>4</v>
      </c>
      <c r="D330" t="s">
        <v>1</v>
      </c>
      <c r="F330" s="2">
        <v>0</v>
      </c>
      <c r="G330" s="36">
        <v>0</v>
      </c>
      <c r="H330">
        <v>2010</v>
      </c>
      <c r="I330" s="35">
        <v>12.644166666666669</v>
      </c>
      <c r="J330" t="s">
        <v>717</v>
      </c>
    </row>
    <row r="331" spans="1:10">
      <c r="A331" t="s">
        <v>347</v>
      </c>
      <c r="B331" t="s">
        <v>6</v>
      </c>
      <c r="C331" t="s">
        <v>4</v>
      </c>
      <c r="D331" t="s">
        <v>1</v>
      </c>
      <c r="F331" s="2">
        <v>0</v>
      </c>
      <c r="G331" s="36">
        <v>0</v>
      </c>
      <c r="H331">
        <v>2010</v>
      </c>
      <c r="I331" s="35">
        <v>12.644166666666669</v>
      </c>
      <c r="J331" t="s">
        <v>717</v>
      </c>
    </row>
    <row r="332" spans="1:10">
      <c r="A332" t="s">
        <v>347</v>
      </c>
      <c r="B332" t="s">
        <v>6</v>
      </c>
      <c r="C332" t="s">
        <v>4</v>
      </c>
      <c r="D332" t="s">
        <v>367</v>
      </c>
      <c r="F332" s="2">
        <v>524000</v>
      </c>
      <c r="G332" s="36">
        <v>41442.035194094766</v>
      </c>
      <c r="H332">
        <v>2010</v>
      </c>
      <c r="I332" s="35">
        <v>12.644166666666669</v>
      </c>
      <c r="J332" t="s">
        <v>717</v>
      </c>
    </row>
    <row r="333" spans="1:10">
      <c r="A333" t="s">
        <v>347</v>
      </c>
      <c r="B333" t="s">
        <v>6</v>
      </c>
      <c r="C333" t="s">
        <v>4</v>
      </c>
      <c r="D333" t="s">
        <v>367</v>
      </c>
      <c r="F333" s="2">
        <v>41442.035194094766</v>
      </c>
      <c r="G333" s="36">
        <v>3277.5616050163917</v>
      </c>
      <c r="H333">
        <v>2010</v>
      </c>
      <c r="I333" s="35">
        <v>12.644166666666669</v>
      </c>
      <c r="J333" t="s">
        <v>717</v>
      </c>
    </row>
    <row r="334" spans="1:10">
      <c r="A334" t="s">
        <v>334</v>
      </c>
      <c r="B334" s="18" t="s">
        <v>35</v>
      </c>
      <c r="C334" s="18" t="s">
        <v>4</v>
      </c>
      <c r="D334" s="18" t="s">
        <v>1</v>
      </c>
      <c r="E334" s="18"/>
      <c r="F334" s="2">
        <v>16495494</v>
      </c>
      <c r="G334" s="36">
        <f>F334/I334</f>
        <v>55731.955398202103</v>
      </c>
      <c r="H334" s="18">
        <v>2023</v>
      </c>
      <c r="I334" s="37">
        <v>295.97910000000002</v>
      </c>
      <c r="J334" s="40" t="s">
        <v>715</v>
      </c>
    </row>
    <row r="335" spans="1:10">
      <c r="A335" t="s">
        <v>347</v>
      </c>
      <c r="B335" t="s">
        <v>37</v>
      </c>
      <c r="C335" t="s">
        <v>4</v>
      </c>
      <c r="D335" t="s">
        <v>328</v>
      </c>
      <c r="F335" s="2">
        <v>77926.34</v>
      </c>
      <c r="G335" s="36">
        <v>77926.34</v>
      </c>
      <c r="H335">
        <v>2015</v>
      </c>
      <c r="I335" s="35">
        <v>1</v>
      </c>
      <c r="J335" t="s">
        <v>717</v>
      </c>
    </row>
    <row r="336" spans="1:10">
      <c r="A336" t="s">
        <v>72</v>
      </c>
      <c r="B336" s="18" t="s">
        <v>35</v>
      </c>
      <c r="C336" s="18" t="s">
        <v>4</v>
      </c>
      <c r="D336" s="18" t="s">
        <v>1</v>
      </c>
      <c r="E336" s="18"/>
      <c r="F336" s="2">
        <v>2057170384</v>
      </c>
      <c r="G336" s="36">
        <f>F336/I336</f>
        <v>6950390.6998838764</v>
      </c>
      <c r="H336" s="18">
        <v>2023</v>
      </c>
      <c r="I336" s="37">
        <v>295.97910000000002</v>
      </c>
      <c r="J336" s="40" t="s">
        <v>717</v>
      </c>
    </row>
    <row r="337" spans="1:10">
      <c r="A337" t="s">
        <v>347</v>
      </c>
      <c r="B337" t="s">
        <v>37</v>
      </c>
      <c r="C337" t="s">
        <v>3</v>
      </c>
      <c r="D337" t="s">
        <v>328</v>
      </c>
      <c r="F337" s="2">
        <v>79428.639999999999</v>
      </c>
      <c r="G337" s="36">
        <v>79428.639999999999</v>
      </c>
      <c r="H337">
        <v>2014</v>
      </c>
      <c r="I337" s="35">
        <v>1</v>
      </c>
      <c r="J337" t="s">
        <v>717</v>
      </c>
    </row>
    <row r="338" spans="1:10">
      <c r="A338" t="s">
        <v>347</v>
      </c>
      <c r="B338" t="s">
        <v>37</v>
      </c>
      <c r="C338" t="s">
        <v>4</v>
      </c>
      <c r="D338" t="s">
        <v>328</v>
      </c>
      <c r="F338" s="2">
        <v>574391.73</v>
      </c>
      <c r="G338" s="36">
        <v>574391.73</v>
      </c>
      <c r="H338">
        <v>2014</v>
      </c>
      <c r="I338" s="35">
        <v>1</v>
      </c>
      <c r="J338" t="s">
        <v>717</v>
      </c>
    </row>
    <row r="339" spans="1:10">
      <c r="A339" t="s">
        <v>347</v>
      </c>
      <c r="B339" t="s">
        <v>37</v>
      </c>
      <c r="C339" t="s">
        <v>3</v>
      </c>
      <c r="D339" t="s">
        <v>328</v>
      </c>
      <c r="F339" s="2">
        <v>422383</v>
      </c>
      <c r="G339" s="36">
        <v>422383</v>
      </c>
      <c r="H339">
        <v>2013</v>
      </c>
      <c r="I339" s="35">
        <v>1</v>
      </c>
      <c r="J339" t="s">
        <v>717</v>
      </c>
    </row>
    <row r="340" spans="1:10">
      <c r="A340" t="s">
        <v>347</v>
      </c>
      <c r="B340" t="s">
        <v>37</v>
      </c>
      <c r="C340" t="s">
        <v>4</v>
      </c>
      <c r="D340" t="s">
        <v>328</v>
      </c>
      <c r="F340" s="2">
        <v>3362</v>
      </c>
      <c r="G340" s="36">
        <v>3362</v>
      </c>
      <c r="H340">
        <v>2013</v>
      </c>
      <c r="I340" s="35">
        <v>1</v>
      </c>
      <c r="J340" t="s">
        <v>717</v>
      </c>
    </row>
    <row r="341" spans="1:10">
      <c r="A341" t="s">
        <v>347</v>
      </c>
      <c r="B341" t="s">
        <v>37</v>
      </c>
      <c r="C341" t="s">
        <v>3</v>
      </c>
      <c r="D341" t="s">
        <v>328</v>
      </c>
      <c r="F341" s="2">
        <v>216845</v>
      </c>
      <c r="G341" s="36">
        <v>216845</v>
      </c>
      <c r="H341">
        <v>2012</v>
      </c>
      <c r="I341" s="35">
        <v>1</v>
      </c>
      <c r="J341" t="s">
        <v>717</v>
      </c>
    </row>
    <row r="342" spans="1:10">
      <c r="A342" t="s">
        <v>347</v>
      </c>
      <c r="B342" t="s">
        <v>37</v>
      </c>
      <c r="C342" t="s">
        <v>4</v>
      </c>
      <c r="D342" t="s">
        <v>328</v>
      </c>
      <c r="F342" s="2">
        <v>6530</v>
      </c>
      <c r="G342" s="36">
        <v>6530</v>
      </c>
      <c r="H342">
        <v>2012</v>
      </c>
      <c r="I342" s="35">
        <v>1</v>
      </c>
      <c r="J342" t="s">
        <v>717</v>
      </c>
    </row>
    <row r="343" spans="1:10">
      <c r="A343" t="s">
        <v>82</v>
      </c>
      <c r="B343" s="18" t="s">
        <v>35</v>
      </c>
      <c r="C343" s="18" t="s">
        <v>4</v>
      </c>
      <c r="D343" s="18" t="s">
        <v>1</v>
      </c>
      <c r="E343" s="18"/>
      <c r="F343" s="2">
        <v>-6746448</v>
      </c>
      <c r="G343" s="36">
        <f>F343/I343</f>
        <v>-22793.663471508629</v>
      </c>
      <c r="H343" s="18">
        <v>2023</v>
      </c>
      <c r="I343" s="37">
        <v>295.97910000000002</v>
      </c>
      <c r="J343" s="40" t="s">
        <v>715</v>
      </c>
    </row>
    <row r="344" spans="1:10">
      <c r="A344" t="s">
        <v>337</v>
      </c>
      <c r="B344" s="18" t="s">
        <v>35</v>
      </c>
      <c r="C344" s="18" t="s">
        <v>4</v>
      </c>
      <c r="D344" s="18" t="s">
        <v>1</v>
      </c>
      <c r="E344" s="18"/>
      <c r="F344" s="2">
        <v>654632599.5</v>
      </c>
      <c r="G344" s="36">
        <f>F344/I344</f>
        <v>2211752.7876123684</v>
      </c>
      <c r="H344" s="18">
        <v>2023</v>
      </c>
      <c r="I344" s="37">
        <v>295.97910000000002</v>
      </c>
      <c r="J344" s="40" t="s">
        <v>715</v>
      </c>
    </row>
    <row r="345" spans="1:10">
      <c r="A345" t="s">
        <v>347</v>
      </c>
      <c r="B345" t="s">
        <v>37</v>
      </c>
      <c r="C345" t="s">
        <v>3</v>
      </c>
      <c r="D345" t="s">
        <v>328</v>
      </c>
      <c r="F345" s="2">
        <v>216428</v>
      </c>
      <c r="G345" s="36">
        <v>216428</v>
      </c>
      <c r="H345">
        <v>2011</v>
      </c>
      <c r="I345" s="35">
        <v>1</v>
      </c>
      <c r="J345" t="s">
        <v>717</v>
      </c>
    </row>
    <row r="346" spans="1:10">
      <c r="A346" t="s">
        <v>347</v>
      </c>
      <c r="B346" t="s">
        <v>37</v>
      </c>
      <c r="C346" t="s">
        <v>3</v>
      </c>
      <c r="D346" t="s">
        <v>328</v>
      </c>
      <c r="F346" s="2">
        <v>216428</v>
      </c>
      <c r="G346" s="36">
        <v>216428</v>
      </c>
      <c r="H346">
        <v>2011</v>
      </c>
      <c r="I346" s="35">
        <v>1</v>
      </c>
      <c r="J346" t="s">
        <v>717</v>
      </c>
    </row>
    <row r="347" spans="1:10">
      <c r="A347" t="s">
        <v>347</v>
      </c>
      <c r="B347" t="s">
        <v>37</v>
      </c>
      <c r="C347" t="s">
        <v>4</v>
      </c>
      <c r="D347" t="s">
        <v>328</v>
      </c>
      <c r="F347" s="2">
        <v>1298</v>
      </c>
      <c r="G347" s="36">
        <v>1298</v>
      </c>
      <c r="H347">
        <v>2011</v>
      </c>
      <c r="I347" s="35">
        <v>1</v>
      </c>
      <c r="J347" t="s">
        <v>717</v>
      </c>
    </row>
    <row r="348" spans="1:10">
      <c r="A348" t="s">
        <v>347</v>
      </c>
      <c r="B348" t="s">
        <v>37</v>
      </c>
      <c r="C348" t="s">
        <v>4</v>
      </c>
      <c r="D348" t="s">
        <v>328</v>
      </c>
      <c r="F348" s="2">
        <v>1298</v>
      </c>
      <c r="G348" s="36">
        <v>1298</v>
      </c>
      <c r="H348">
        <v>2011</v>
      </c>
      <c r="I348" s="35">
        <v>1</v>
      </c>
      <c r="J348" t="s">
        <v>717</v>
      </c>
    </row>
    <row r="349" spans="1:10">
      <c r="A349" t="s">
        <v>347</v>
      </c>
      <c r="B349" t="s">
        <v>37</v>
      </c>
      <c r="C349" t="s">
        <v>3</v>
      </c>
      <c r="D349" t="s">
        <v>328</v>
      </c>
      <c r="F349" s="2">
        <v>-47846</v>
      </c>
      <c r="G349" s="36">
        <v>-47846</v>
      </c>
      <c r="H349">
        <v>2010</v>
      </c>
      <c r="I349" s="35">
        <v>1</v>
      </c>
      <c r="J349" t="s">
        <v>717</v>
      </c>
    </row>
    <row r="350" spans="1:10">
      <c r="A350" t="s">
        <v>347</v>
      </c>
      <c r="B350" t="s">
        <v>37</v>
      </c>
      <c r="C350" t="s">
        <v>3</v>
      </c>
      <c r="D350" t="s">
        <v>328</v>
      </c>
      <c r="F350" s="2">
        <v>-47846</v>
      </c>
      <c r="G350" s="36">
        <v>-47846</v>
      </c>
      <c r="H350">
        <v>2010</v>
      </c>
      <c r="I350" s="35">
        <v>1</v>
      </c>
      <c r="J350" t="s">
        <v>717</v>
      </c>
    </row>
    <row r="351" spans="1:10">
      <c r="A351" t="s">
        <v>347</v>
      </c>
      <c r="B351" t="s">
        <v>37</v>
      </c>
      <c r="C351" t="s">
        <v>4</v>
      </c>
      <c r="D351" t="s">
        <v>328</v>
      </c>
      <c r="F351" s="2">
        <v>-25088</v>
      </c>
      <c r="G351" s="36">
        <v>-25088</v>
      </c>
      <c r="H351">
        <v>2010</v>
      </c>
      <c r="I351" s="35">
        <v>1</v>
      </c>
      <c r="J351" t="s">
        <v>717</v>
      </c>
    </row>
    <row r="352" spans="1:10">
      <c r="A352" t="s">
        <v>347</v>
      </c>
      <c r="B352" t="s">
        <v>37</v>
      </c>
      <c r="C352" t="s">
        <v>4</v>
      </c>
      <c r="D352" t="s">
        <v>328</v>
      </c>
      <c r="F352" s="2">
        <v>-25088</v>
      </c>
      <c r="G352" s="36">
        <v>-25088</v>
      </c>
      <c r="H352">
        <v>2010</v>
      </c>
      <c r="I352" s="35">
        <v>1</v>
      </c>
      <c r="J352" t="s">
        <v>717</v>
      </c>
    </row>
    <row r="353" spans="1:10">
      <c r="A353" t="s">
        <v>347</v>
      </c>
      <c r="B353" t="s">
        <v>36</v>
      </c>
      <c r="C353" t="s">
        <v>3</v>
      </c>
      <c r="D353" t="s">
        <v>328</v>
      </c>
      <c r="F353" s="2">
        <v>15973999.999999998</v>
      </c>
      <c r="G353" s="36">
        <v>5016959.7989949742</v>
      </c>
      <c r="H353">
        <v>2015</v>
      </c>
      <c r="I353" s="35">
        <v>3.1840000000000002</v>
      </c>
      <c r="J353" t="s">
        <v>717</v>
      </c>
    </row>
    <row r="354" spans="1:10">
      <c r="A354" t="s">
        <v>347</v>
      </c>
      <c r="B354" t="s">
        <v>36</v>
      </c>
      <c r="C354" t="s">
        <v>4</v>
      </c>
      <c r="D354" t="s">
        <v>328</v>
      </c>
      <c r="F354" s="2">
        <v>11584000</v>
      </c>
      <c r="G354" s="36">
        <v>3638190.9547738694</v>
      </c>
      <c r="H354">
        <v>2015</v>
      </c>
      <c r="I354" s="35">
        <v>3.1840000000000002</v>
      </c>
      <c r="J354" t="s">
        <v>717</v>
      </c>
    </row>
    <row r="355" spans="1:10">
      <c r="A355" t="s">
        <v>65</v>
      </c>
      <c r="B355" s="18" t="s">
        <v>35</v>
      </c>
      <c r="C355" s="18" t="s">
        <v>4</v>
      </c>
      <c r="D355" s="18" t="s">
        <v>1</v>
      </c>
      <c r="E355" s="18"/>
      <c r="F355" s="2">
        <v>596154347</v>
      </c>
      <c r="G355" s="36">
        <f>F355/I355</f>
        <v>2014177.1733206837</v>
      </c>
      <c r="H355" s="18">
        <v>2023</v>
      </c>
      <c r="I355" s="37">
        <v>295.97910000000002</v>
      </c>
      <c r="J355" s="40" t="s">
        <v>715</v>
      </c>
    </row>
    <row r="356" spans="1:10">
      <c r="A356" t="s">
        <v>347</v>
      </c>
      <c r="B356" t="s">
        <v>36</v>
      </c>
      <c r="C356" t="s">
        <v>3</v>
      </c>
      <c r="D356" t="s">
        <v>328</v>
      </c>
      <c r="F356" s="2">
        <v>11180220.93</v>
      </c>
      <c r="G356" s="36">
        <v>3937555.5472355955</v>
      </c>
      <c r="H356">
        <v>2014</v>
      </c>
      <c r="I356" s="35">
        <v>2.8393811327561327</v>
      </c>
      <c r="J356" t="s">
        <v>717</v>
      </c>
    </row>
    <row r="357" spans="1:10">
      <c r="A357" t="s">
        <v>347</v>
      </c>
      <c r="B357" t="s">
        <v>36</v>
      </c>
      <c r="C357" t="s">
        <v>4</v>
      </c>
      <c r="D357" t="s">
        <v>328</v>
      </c>
      <c r="F357" s="2">
        <v>7740700.6438917127</v>
      </c>
      <c r="G357" s="36">
        <v>2726192.8856933564</v>
      </c>
      <c r="H357">
        <v>2014</v>
      </c>
      <c r="I357" s="35">
        <v>2.8393811327561327</v>
      </c>
      <c r="J357" t="s">
        <v>717</v>
      </c>
    </row>
    <row r="358" spans="1:10">
      <c r="A358" t="s">
        <v>347</v>
      </c>
      <c r="B358" t="s">
        <v>36</v>
      </c>
      <c r="C358" t="s">
        <v>3</v>
      </c>
      <c r="D358" t="s">
        <v>328</v>
      </c>
      <c r="F358" s="2">
        <v>9459100</v>
      </c>
      <c r="G358" s="36">
        <v>3499813.0261711711</v>
      </c>
      <c r="H358">
        <v>2013</v>
      </c>
      <c r="I358" s="35">
        <v>2.7027443835616403</v>
      </c>
      <c r="J358" t="s">
        <v>717</v>
      </c>
    </row>
    <row r="359" spans="1:10">
      <c r="A359" t="s">
        <v>347</v>
      </c>
      <c r="B359" t="s">
        <v>36</v>
      </c>
      <c r="C359" t="s">
        <v>3</v>
      </c>
      <c r="D359" t="s">
        <v>1</v>
      </c>
      <c r="F359" s="2">
        <v>0</v>
      </c>
      <c r="G359" s="36">
        <v>0</v>
      </c>
      <c r="H359">
        <v>2013</v>
      </c>
      <c r="I359" s="35">
        <v>2.7027443835616403</v>
      </c>
      <c r="J359" t="s">
        <v>717</v>
      </c>
    </row>
    <row r="360" spans="1:10">
      <c r="A360" t="s">
        <v>347</v>
      </c>
      <c r="B360" t="s">
        <v>36</v>
      </c>
      <c r="C360" t="s">
        <v>4</v>
      </c>
      <c r="D360" t="s">
        <v>328</v>
      </c>
      <c r="F360" s="2">
        <v>6789860</v>
      </c>
      <c r="G360" s="36">
        <v>2512209.4569122419</v>
      </c>
      <c r="H360">
        <v>2013</v>
      </c>
      <c r="I360" s="35">
        <v>2.7027443835616403</v>
      </c>
      <c r="J360" t="s">
        <v>717</v>
      </c>
    </row>
    <row r="361" spans="1:10">
      <c r="A361" t="s">
        <v>25</v>
      </c>
      <c r="B361" s="18" t="s">
        <v>35</v>
      </c>
      <c r="C361" s="18" t="s">
        <v>4</v>
      </c>
      <c r="D361" s="18" t="s">
        <v>1</v>
      </c>
      <c r="E361" s="18"/>
      <c r="F361" s="2">
        <v>3416087</v>
      </c>
      <c r="G361" s="36">
        <f>F361/I361</f>
        <v>11541.64939348758</v>
      </c>
      <c r="H361" s="18">
        <v>2023</v>
      </c>
      <c r="I361" s="37">
        <v>295.97910000000002</v>
      </c>
      <c r="J361" s="40" t="s">
        <v>715</v>
      </c>
    </row>
    <row r="362" spans="1:10">
      <c r="A362" s="14" t="s">
        <v>17</v>
      </c>
      <c r="B362" t="s">
        <v>35</v>
      </c>
      <c r="C362" t="s">
        <v>3</v>
      </c>
      <c r="D362" t="s">
        <v>328</v>
      </c>
      <c r="F362" s="2">
        <v>964954816</v>
      </c>
      <c r="G362" s="36">
        <f>F362/I362</f>
        <v>7373181.5736710839</v>
      </c>
      <c r="H362">
        <v>2022</v>
      </c>
      <c r="I362" s="35">
        <v>130.87360000000001</v>
      </c>
      <c r="J362" s="40" t="s">
        <v>715</v>
      </c>
    </row>
    <row r="363" spans="1:10">
      <c r="A363" t="s">
        <v>347</v>
      </c>
      <c r="B363" t="s">
        <v>36</v>
      </c>
      <c r="C363" t="s">
        <v>4</v>
      </c>
      <c r="D363" t="s">
        <v>1</v>
      </c>
      <c r="F363" s="2">
        <v>0</v>
      </c>
      <c r="G363" s="36">
        <v>0</v>
      </c>
      <c r="H363">
        <v>2013</v>
      </c>
      <c r="I363" s="35">
        <v>2.7027443835616403</v>
      </c>
      <c r="J363" t="s">
        <v>717</v>
      </c>
    </row>
    <row r="364" spans="1:10">
      <c r="A364" s="14" t="s">
        <v>96</v>
      </c>
      <c r="B364" t="s">
        <v>35</v>
      </c>
      <c r="C364" t="s">
        <v>3</v>
      </c>
      <c r="D364" t="s">
        <v>328</v>
      </c>
      <c r="F364" s="2">
        <v>646805668</v>
      </c>
      <c r="G364" s="36">
        <f>F364/I364</f>
        <v>4942216.5203677434</v>
      </c>
      <c r="H364">
        <v>2022</v>
      </c>
      <c r="I364" s="35">
        <v>130.87360000000001</v>
      </c>
      <c r="J364" s="40" t="s">
        <v>715</v>
      </c>
    </row>
    <row r="365" spans="1:10">
      <c r="A365" t="s">
        <v>347</v>
      </c>
      <c r="B365" t="s">
        <v>36</v>
      </c>
      <c r="C365" t="s">
        <v>3</v>
      </c>
      <c r="D365" t="s">
        <v>328</v>
      </c>
      <c r="F365" s="2">
        <v>3955004.4802380428</v>
      </c>
      <c r="G365" s="36">
        <v>1499554.7945205481</v>
      </c>
      <c r="H365">
        <v>2012</v>
      </c>
      <c r="I365" s="35">
        <v>2.6374524590163939</v>
      </c>
      <c r="J365" t="s">
        <v>717</v>
      </c>
    </row>
    <row r="366" spans="1:10">
      <c r="A366" t="s">
        <v>347</v>
      </c>
      <c r="B366" t="s">
        <v>36</v>
      </c>
      <c r="C366" t="s">
        <v>3</v>
      </c>
      <c r="D366" t="s">
        <v>1</v>
      </c>
      <c r="F366" s="2">
        <v>0</v>
      </c>
      <c r="G366" s="36">
        <v>0</v>
      </c>
      <c r="H366">
        <v>2012</v>
      </c>
      <c r="I366" s="35">
        <v>2.6374524590163939</v>
      </c>
      <c r="J366" t="s">
        <v>717</v>
      </c>
    </row>
    <row r="367" spans="1:10">
      <c r="A367" t="s">
        <v>347</v>
      </c>
      <c r="B367" t="s">
        <v>36</v>
      </c>
      <c r="C367" t="s">
        <v>4</v>
      </c>
      <c r="D367" t="s">
        <v>328</v>
      </c>
      <c r="F367" s="2">
        <v>6191459.7914140299</v>
      </c>
      <c r="G367" s="36">
        <v>2347515.2207001527</v>
      </c>
      <c r="H367">
        <v>2012</v>
      </c>
      <c r="I367" s="35">
        <v>2.6374524590163939</v>
      </c>
      <c r="J367" t="s">
        <v>717</v>
      </c>
    </row>
    <row r="368" spans="1:10">
      <c r="A368" t="s">
        <v>347</v>
      </c>
      <c r="B368" t="s">
        <v>36</v>
      </c>
      <c r="C368" t="s">
        <v>4</v>
      </c>
      <c r="D368" t="s">
        <v>1</v>
      </c>
      <c r="F368" s="2">
        <v>0</v>
      </c>
      <c r="G368" s="36">
        <v>0</v>
      </c>
      <c r="H368">
        <v>2012</v>
      </c>
      <c r="I368" s="35">
        <v>2.6374524590163939</v>
      </c>
      <c r="J368" t="s">
        <v>717</v>
      </c>
    </row>
    <row r="369" spans="1:10">
      <c r="A369" t="s">
        <v>347</v>
      </c>
      <c r="B369" t="s">
        <v>36</v>
      </c>
      <c r="C369" t="s">
        <v>3</v>
      </c>
      <c r="D369" t="s">
        <v>328</v>
      </c>
      <c r="F369" s="2">
        <v>5039860.3032212323</v>
      </c>
      <c r="G369" s="36">
        <v>1830168.9373297007</v>
      </c>
      <c r="H369">
        <v>2011</v>
      </c>
      <c r="I369" s="35">
        <v>2.7537678082191781</v>
      </c>
      <c r="J369" t="s">
        <v>717</v>
      </c>
    </row>
    <row r="370" spans="1:10">
      <c r="A370" t="s">
        <v>347</v>
      </c>
      <c r="B370" t="s">
        <v>36</v>
      </c>
      <c r="C370" t="s">
        <v>3</v>
      </c>
      <c r="D370" t="s">
        <v>1</v>
      </c>
      <c r="F370" s="2">
        <v>0</v>
      </c>
      <c r="G370" s="36">
        <v>0</v>
      </c>
      <c r="H370">
        <v>2011</v>
      </c>
      <c r="I370" s="35">
        <v>2.7537678082191781</v>
      </c>
      <c r="J370" t="s">
        <v>717</v>
      </c>
    </row>
    <row r="371" spans="1:10">
      <c r="A371" t="s">
        <v>347</v>
      </c>
      <c r="B371" t="s">
        <v>36</v>
      </c>
      <c r="C371" t="s">
        <v>4</v>
      </c>
      <c r="D371" t="s">
        <v>328</v>
      </c>
      <c r="F371" s="2">
        <v>3737750.8245380921</v>
      </c>
      <c r="G371" s="36">
        <v>1357322.4341507724</v>
      </c>
      <c r="H371">
        <v>2011</v>
      </c>
      <c r="I371" s="35">
        <v>2.7537678082191781</v>
      </c>
      <c r="J371" t="s">
        <v>717</v>
      </c>
    </row>
    <row r="372" spans="1:10">
      <c r="A372" t="s">
        <v>347</v>
      </c>
      <c r="B372" t="s">
        <v>36</v>
      </c>
      <c r="C372" t="s">
        <v>4</v>
      </c>
      <c r="D372" t="s">
        <v>1</v>
      </c>
      <c r="F372" s="2">
        <v>0</v>
      </c>
      <c r="G372" s="36">
        <v>0</v>
      </c>
      <c r="H372">
        <v>2011</v>
      </c>
      <c r="I372" s="35">
        <v>2.7537678082191781</v>
      </c>
      <c r="J372" t="s">
        <v>717</v>
      </c>
    </row>
    <row r="373" spans="1:10">
      <c r="A373" t="s">
        <v>347</v>
      </c>
      <c r="B373" t="s">
        <v>36</v>
      </c>
      <c r="C373" t="s">
        <v>3</v>
      </c>
      <c r="D373" t="s">
        <v>328</v>
      </c>
      <c r="F373" s="2">
        <v>3490789.2296706466</v>
      </c>
      <c r="G373" s="36">
        <v>1235638.2978723405</v>
      </c>
      <c r="H373">
        <v>2010</v>
      </c>
      <c r="I373" s="35">
        <v>2.8250898630136958</v>
      </c>
      <c r="J373" t="s">
        <v>717</v>
      </c>
    </row>
    <row r="374" spans="1:10">
      <c r="A374" t="s">
        <v>347</v>
      </c>
      <c r="B374" t="s">
        <v>36</v>
      </c>
      <c r="C374" t="s">
        <v>3</v>
      </c>
      <c r="D374" t="s">
        <v>1</v>
      </c>
      <c r="F374" s="2">
        <v>0</v>
      </c>
      <c r="G374" s="36">
        <v>0</v>
      </c>
      <c r="H374">
        <v>2010</v>
      </c>
      <c r="I374" s="35">
        <v>2.8250898630136958</v>
      </c>
      <c r="J374" t="s">
        <v>717</v>
      </c>
    </row>
    <row r="375" spans="1:10">
      <c r="A375" t="s">
        <v>347</v>
      </c>
      <c r="B375" t="s">
        <v>36</v>
      </c>
      <c r="C375" t="s">
        <v>4</v>
      </c>
      <c r="D375" t="s">
        <v>328</v>
      </c>
      <c r="F375" s="2">
        <v>2618417.5088506727</v>
      </c>
      <c r="G375" s="36">
        <v>926843.97163120576</v>
      </c>
      <c r="H375">
        <v>2010</v>
      </c>
      <c r="I375" s="35">
        <v>2.8250898630136958</v>
      </c>
      <c r="J375" t="s">
        <v>717</v>
      </c>
    </row>
    <row r="376" spans="1:10">
      <c r="A376" t="s">
        <v>347</v>
      </c>
      <c r="B376" t="s">
        <v>36</v>
      </c>
      <c r="C376" t="s">
        <v>4</v>
      </c>
      <c r="D376" t="s">
        <v>1</v>
      </c>
      <c r="F376" s="2">
        <v>0</v>
      </c>
      <c r="G376" s="36">
        <v>0</v>
      </c>
      <c r="H376">
        <v>2010</v>
      </c>
      <c r="I376" s="35">
        <v>2.8250898630136958</v>
      </c>
      <c r="J376" t="s">
        <v>717</v>
      </c>
    </row>
    <row r="377" spans="1:10">
      <c r="A377" t="s">
        <v>144</v>
      </c>
      <c r="B377" t="s">
        <v>37</v>
      </c>
      <c r="C377" t="s">
        <v>3</v>
      </c>
      <c r="D377" t="s">
        <v>328</v>
      </c>
      <c r="E377" t="s">
        <v>370</v>
      </c>
      <c r="F377" s="2">
        <v>77851</v>
      </c>
      <c r="G377" s="36">
        <f t="shared" ref="G377:G396" si="4">F377/I377</f>
        <v>77851</v>
      </c>
      <c r="H377">
        <v>2024</v>
      </c>
      <c r="I377" s="35">
        <v>1</v>
      </c>
      <c r="J377" t="s">
        <v>717</v>
      </c>
    </row>
    <row r="378" spans="1:10">
      <c r="A378" s="14" t="s">
        <v>73</v>
      </c>
      <c r="B378" t="s">
        <v>35</v>
      </c>
      <c r="C378" t="s">
        <v>3</v>
      </c>
      <c r="D378" t="s">
        <v>328</v>
      </c>
      <c r="F378" s="2">
        <v>1653015384</v>
      </c>
      <c r="G378" s="36">
        <f t="shared" si="4"/>
        <v>12630625.152819207</v>
      </c>
      <c r="H378">
        <v>2022</v>
      </c>
      <c r="I378" s="35">
        <v>130.87360000000001</v>
      </c>
      <c r="J378" s="40" t="s">
        <v>715</v>
      </c>
    </row>
    <row r="379" spans="1:10">
      <c r="A379" t="s">
        <v>144</v>
      </c>
      <c r="B379" t="s">
        <v>37</v>
      </c>
      <c r="C379" t="s">
        <v>3</v>
      </c>
      <c r="D379" t="s">
        <v>328</v>
      </c>
      <c r="E379" t="s">
        <v>434</v>
      </c>
      <c r="F379" s="2">
        <v>59775</v>
      </c>
      <c r="G379" s="36">
        <f t="shared" si="4"/>
        <v>59775</v>
      </c>
      <c r="H379">
        <v>2024</v>
      </c>
      <c r="I379" s="35">
        <v>1</v>
      </c>
      <c r="J379" t="s">
        <v>717</v>
      </c>
    </row>
    <row r="380" spans="1:10">
      <c r="A380" s="14" t="s">
        <v>72</v>
      </c>
      <c r="B380" t="s">
        <v>35</v>
      </c>
      <c r="C380" t="s">
        <v>3</v>
      </c>
      <c r="D380" t="s">
        <v>328</v>
      </c>
      <c r="F380" s="2">
        <v>545590599</v>
      </c>
      <c r="G380" s="36">
        <f t="shared" si="4"/>
        <v>4168836.1823927816</v>
      </c>
      <c r="H380">
        <v>2022</v>
      </c>
      <c r="I380" s="35">
        <v>130.87360000000001</v>
      </c>
      <c r="J380" s="40" t="s">
        <v>717</v>
      </c>
    </row>
    <row r="381" spans="1:10">
      <c r="A381" t="s">
        <v>144</v>
      </c>
      <c r="B381" t="s">
        <v>37</v>
      </c>
      <c r="C381" t="s">
        <v>3</v>
      </c>
      <c r="D381" t="s">
        <v>1</v>
      </c>
      <c r="E381" t="s">
        <v>434</v>
      </c>
      <c r="F381" s="2">
        <v>552830</v>
      </c>
      <c r="G381" s="36">
        <f t="shared" si="4"/>
        <v>552830</v>
      </c>
      <c r="H381">
        <v>2024</v>
      </c>
      <c r="I381" s="35">
        <v>1</v>
      </c>
      <c r="J381" t="s">
        <v>717</v>
      </c>
    </row>
    <row r="382" spans="1:10">
      <c r="A382" t="s">
        <v>144</v>
      </c>
      <c r="B382" t="s">
        <v>37</v>
      </c>
      <c r="C382" t="s">
        <v>4</v>
      </c>
      <c r="D382" t="s">
        <v>328</v>
      </c>
      <c r="E382" t="s">
        <v>370</v>
      </c>
      <c r="F382" s="2">
        <v>11108</v>
      </c>
      <c r="G382" s="36">
        <f t="shared" si="4"/>
        <v>11108</v>
      </c>
      <c r="H382">
        <v>2024</v>
      </c>
      <c r="I382" s="35">
        <v>1</v>
      </c>
      <c r="J382" t="s">
        <v>717</v>
      </c>
    </row>
    <row r="383" spans="1:10">
      <c r="A383" t="s">
        <v>144</v>
      </c>
      <c r="B383" t="s">
        <v>37</v>
      </c>
      <c r="C383" t="s">
        <v>4</v>
      </c>
      <c r="D383" t="s">
        <v>1</v>
      </c>
      <c r="E383" t="s">
        <v>434</v>
      </c>
      <c r="F383" s="2">
        <v>8565</v>
      </c>
      <c r="G383" s="36">
        <f t="shared" si="4"/>
        <v>8565</v>
      </c>
      <c r="H383">
        <v>2024</v>
      </c>
      <c r="I383" s="35">
        <v>1</v>
      </c>
      <c r="J383" t="s">
        <v>717</v>
      </c>
    </row>
    <row r="384" spans="1:10">
      <c r="A384" t="s">
        <v>144</v>
      </c>
      <c r="B384" t="s">
        <v>37</v>
      </c>
      <c r="C384" t="s">
        <v>3</v>
      </c>
      <c r="D384" t="s">
        <v>328</v>
      </c>
      <c r="E384" t="s">
        <v>370</v>
      </c>
      <c r="F384" s="2">
        <v>70862</v>
      </c>
      <c r="G384" s="36">
        <f t="shared" si="4"/>
        <v>70862</v>
      </c>
      <c r="H384">
        <v>2023</v>
      </c>
      <c r="I384" s="35">
        <v>1</v>
      </c>
      <c r="J384" t="s">
        <v>717</v>
      </c>
    </row>
    <row r="385" spans="1:10">
      <c r="A385" t="s">
        <v>144</v>
      </c>
      <c r="B385" t="s">
        <v>37</v>
      </c>
      <c r="C385" t="s">
        <v>3</v>
      </c>
      <c r="D385" t="s">
        <v>328</v>
      </c>
      <c r="E385" t="s">
        <v>434</v>
      </c>
      <c r="F385" s="2">
        <v>57978</v>
      </c>
      <c r="G385" s="36">
        <f t="shared" si="4"/>
        <v>57978</v>
      </c>
      <c r="H385">
        <v>2023</v>
      </c>
      <c r="I385" s="35">
        <v>1</v>
      </c>
      <c r="J385" t="s">
        <v>717</v>
      </c>
    </row>
    <row r="386" spans="1:10">
      <c r="A386" t="s">
        <v>144</v>
      </c>
      <c r="B386" t="s">
        <v>37</v>
      </c>
      <c r="C386" t="s">
        <v>3</v>
      </c>
      <c r="D386" t="s">
        <v>1</v>
      </c>
      <c r="E386" t="s">
        <v>434</v>
      </c>
      <c r="F386" s="2">
        <v>789870</v>
      </c>
      <c r="G386" s="36">
        <f t="shared" si="4"/>
        <v>789870</v>
      </c>
      <c r="H386">
        <v>2023</v>
      </c>
      <c r="I386" s="35">
        <v>1</v>
      </c>
      <c r="J386" t="s">
        <v>717</v>
      </c>
    </row>
    <row r="387" spans="1:10">
      <c r="A387" s="14" t="s">
        <v>82</v>
      </c>
      <c r="B387" t="s">
        <v>35</v>
      </c>
      <c r="C387" t="s">
        <v>3</v>
      </c>
      <c r="D387" t="s">
        <v>328</v>
      </c>
      <c r="F387" s="2">
        <v>826354990</v>
      </c>
      <c r="G387" s="36">
        <f t="shared" si="4"/>
        <v>6314145.7864687759</v>
      </c>
      <c r="H387">
        <v>2022</v>
      </c>
      <c r="I387" s="35">
        <v>130.87360000000001</v>
      </c>
      <c r="J387" s="40" t="s">
        <v>715</v>
      </c>
    </row>
    <row r="388" spans="1:10">
      <c r="A388" t="s">
        <v>144</v>
      </c>
      <c r="B388" t="s">
        <v>37</v>
      </c>
      <c r="C388" t="s">
        <v>4</v>
      </c>
      <c r="D388" t="s">
        <v>328</v>
      </c>
      <c r="E388" t="s">
        <v>370</v>
      </c>
      <c r="F388" s="2">
        <v>628</v>
      </c>
      <c r="G388" s="36">
        <f t="shared" si="4"/>
        <v>628</v>
      </c>
      <c r="H388">
        <v>2023</v>
      </c>
      <c r="I388" s="35">
        <v>1</v>
      </c>
      <c r="J388" t="s">
        <v>717</v>
      </c>
    </row>
    <row r="389" spans="1:10">
      <c r="A389" s="14" t="s">
        <v>94</v>
      </c>
      <c r="B389" t="s">
        <v>35</v>
      </c>
      <c r="C389" t="s">
        <v>3</v>
      </c>
      <c r="D389" t="s">
        <v>328</v>
      </c>
      <c r="F389" s="2">
        <v>516550917</v>
      </c>
      <c r="G389" s="36">
        <f t="shared" si="4"/>
        <v>3946945.1210939409</v>
      </c>
      <c r="H389">
        <v>2022</v>
      </c>
      <c r="I389" s="35">
        <v>130.87360000000001</v>
      </c>
      <c r="J389" s="40" t="s">
        <v>715</v>
      </c>
    </row>
    <row r="390" spans="1:10">
      <c r="A390" t="s">
        <v>144</v>
      </c>
      <c r="B390" t="s">
        <v>37</v>
      </c>
      <c r="C390" t="s">
        <v>4</v>
      </c>
      <c r="D390" t="s">
        <v>328</v>
      </c>
      <c r="E390" t="s">
        <v>434</v>
      </c>
      <c r="F390" s="2">
        <v>522</v>
      </c>
      <c r="G390" s="36">
        <f t="shared" si="4"/>
        <v>522</v>
      </c>
      <c r="H390">
        <v>2023</v>
      </c>
      <c r="I390" s="35">
        <v>1</v>
      </c>
      <c r="J390" t="s">
        <v>717</v>
      </c>
    </row>
    <row r="391" spans="1:10">
      <c r="A391" t="s">
        <v>144</v>
      </c>
      <c r="B391" t="s">
        <v>37</v>
      </c>
      <c r="C391" t="s">
        <v>4</v>
      </c>
      <c r="D391" t="s">
        <v>1</v>
      </c>
      <c r="E391" t="s">
        <v>434</v>
      </c>
      <c r="F391" s="2">
        <v>8299</v>
      </c>
      <c r="G391" s="36">
        <f t="shared" si="4"/>
        <v>8299</v>
      </c>
      <c r="H391">
        <v>2023</v>
      </c>
      <c r="I391" s="35">
        <v>1</v>
      </c>
      <c r="J391" t="s">
        <v>717</v>
      </c>
    </row>
    <row r="392" spans="1:10">
      <c r="A392" s="6" t="s">
        <v>144</v>
      </c>
      <c r="B392" t="s">
        <v>37</v>
      </c>
      <c r="C392" t="s">
        <v>3</v>
      </c>
      <c r="D392" t="s">
        <v>328</v>
      </c>
      <c r="E392" t="s">
        <v>489</v>
      </c>
      <c r="F392" s="2">
        <v>49014</v>
      </c>
      <c r="G392" s="36">
        <f t="shared" si="4"/>
        <v>49014</v>
      </c>
      <c r="H392">
        <v>2022</v>
      </c>
      <c r="I392" s="35">
        <v>1</v>
      </c>
      <c r="J392" t="s">
        <v>717</v>
      </c>
    </row>
    <row r="393" spans="1:10">
      <c r="A393" s="6" t="s">
        <v>144</v>
      </c>
      <c r="B393" t="s">
        <v>37</v>
      </c>
      <c r="C393" t="s">
        <v>3</v>
      </c>
      <c r="D393" t="s">
        <v>328</v>
      </c>
      <c r="E393" t="s">
        <v>490</v>
      </c>
      <c r="F393" s="2">
        <v>428698</v>
      </c>
      <c r="G393" s="36">
        <f t="shared" si="4"/>
        <v>428698</v>
      </c>
      <c r="H393">
        <v>2022</v>
      </c>
      <c r="I393" s="35">
        <v>1</v>
      </c>
      <c r="J393" t="s">
        <v>717</v>
      </c>
    </row>
    <row r="394" spans="1:10">
      <c r="A394" s="6" t="s">
        <v>144</v>
      </c>
      <c r="B394" t="s">
        <v>37</v>
      </c>
      <c r="C394" t="s">
        <v>3</v>
      </c>
      <c r="D394" t="s">
        <v>1</v>
      </c>
      <c r="F394" s="2">
        <v>681342</v>
      </c>
      <c r="G394" s="36">
        <f t="shared" si="4"/>
        <v>681342</v>
      </c>
      <c r="H394">
        <v>2022</v>
      </c>
      <c r="I394" s="35">
        <v>1</v>
      </c>
      <c r="J394" t="s">
        <v>717</v>
      </c>
    </row>
    <row r="395" spans="1:10">
      <c r="A395" s="6" t="s">
        <v>144</v>
      </c>
      <c r="B395" t="s">
        <v>37</v>
      </c>
      <c r="C395" t="s">
        <v>5</v>
      </c>
      <c r="D395" t="s">
        <v>328</v>
      </c>
      <c r="E395" t="s">
        <v>489</v>
      </c>
      <c r="F395" s="2">
        <v>1473</v>
      </c>
      <c r="G395" s="36">
        <f t="shared" si="4"/>
        <v>1473</v>
      </c>
      <c r="H395">
        <v>2022</v>
      </c>
      <c r="I395" s="35">
        <v>1</v>
      </c>
      <c r="J395" t="s">
        <v>717</v>
      </c>
    </row>
    <row r="396" spans="1:10">
      <c r="A396" s="6" t="s">
        <v>144</v>
      </c>
      <c r="B396" t="s">
        <v>37</v>
      </c>
      <c r="C396" t="s">
        <v>5</v>
      </c>
      <c r="D396" t="s">
        <v>1</v>
      </c>
      <c r="F396" s="2">
        <v>2618</v>
      </c>
      <c r="G396" s="36">
        <f t="shared" si="4"/>
        <v>2618</v>
      </c>
      <c r="H396">
        <v>2022</v>
      </c>
      <c r="I396" s="35">
        <v>1</v>
      </c>
      <c r="J396" t="s">
        <v>717</v>
      </c>
    </row>
    <row r="397" spans="1:10">
      <c r="A397" t="s">
        <v>144</v>
      </c>
      <c r="B397" t="s">
        <v>37</v>
      </c>
      <c r="C397" t="s">
        <v>3</v>
      </c>
      <c r="D397" t="s">
        <v>328</v>
      </c>
      <c r="E397" t="s">
        <v>491</v>
      </c>
      <c r="F397" s="2">
        <v>59503.72</v>
      </c>
      <c r="G397" s="36">
        <v>59503.72</v>
      </c>
      <c r="H397">
        <v>2020</v>
      </c>
      <c r="I397" s="35">
        <v>1</v>
      </c>
      <c r="J397" t="s">
        <v>717</v>
      </c>
    </row>
    <row r="398" spans="1:10">
      <c r="A398" t="s">
        <v>144</v>
      </c>
      <c r="B398" t="s">
        <v>37</v>
      </c>
      <c r="C398" t="s">
        <v>3</v>
      </c>
      <c r="D398" t="s">
        <v>328</v>
      </c>
      <c r="E398" t="s">
        <v>492</v>
      </c>
      <c r="F398" s="2">
        <v>3440.1</v>
      </c>
      <c r="G398" s="36">
        <v>3440.1</v>
      </c>
      <c r="H398">
        <v>2020</v>
      </c>
      <c r="I398" s="35">
        <v>1</v>
      </c>
      <c r="J398" t="s">
        <v>717</v>
      </c>
    </row>
    <row r="399" spans="1:10">
      <c r="A399" t="s">
        <v>144</v>
      </c>
      <c r="B399" t="s">
        <v>37</v>
      </c>
      <c r="C399" t="s">
        <v>3</v>
      </c>
      <c r="D399" t="s">
        <v>1</v>
      </c>
      <c r="F399" s="2">
        <v>353806.33</v>
      </c>
      <c r="G399" s="36">
        <v>353806.33</v>
      </c>
      <c r="H399">
        <v>2020</v>
      </c>
      <c r="I399" s="35">
        <v>1</v>
      </c>
      <c r="J399" t="s">
        <v>717</v>
      </c>
    </row>
    <row r="400" spans="1:10">
      <c r="A400" t="s">
        <v>144</v>
      </c>
      <c r="B400" t="s">
        <v>37</v>
      </c>
      <c r="C400" t="s">
        <v>4</v>
      </c>
      <c r="D400" t="s">
        <v>328</v>
      </c>
      <c r="E400" t="s">
        <v>491</v>
      </c>
      <c r="F400" s="2">
        <v>6670.31</v>
      </c>
      <c r="G400" s="36">
        <v>6670.31</v>
      </c>
      <c r="H400">
        <v>2020</v>
      </c>
      <c r="I400" s="35">
        <v>1</v>
      </c>
      <c r="J400" t="s">
        <v>717</v>
      </c>
    </row>
    <row r="401" spans="1:10">
      <c r="A401" t="s">
        <v>144</v>
      </c>
      <c r="B401" t="s">
        <v>37</v>
      </c>
      <c r="C401" t="s">
        <v>4</v>
      </c>
      <c r="D401" t="s">
        <v>1</v>
      </c>
      <c r="F401" s="2">
        <v>3601458.14</v>
      </c>
      <c r="G401" s="36">
        <v>3601458.14</v>
      </c>
      <c r="H401">
        <v>2020</v>
      </c>
      <c r="I401" s="35">
        <v>1</v>
      </c>
      <c r="J401" t="s">
        <v>717</v>
      </c>
    </row>
    <row r="402" spans="1:10">
      <c r="A402" t="s">
        <v>144</v>
      </c>
      <c r="B402" t="s">
        <v>37</v>
      </c>
      <c r="C402" t="s">
        <v>3</v>
      </c>
      <c r="D402" t="s">
        <v>328</v>
      </c>
      <c r="F402" s="2">
        <v>200016.84</v>
      </c>
      <c r="G402" s="36">
        <f>F402/I402</f>
        <v>200016.84</v>
      </c>
      <c r="H402">
        <v>2019</v>
      </c>
      <c r="I402" s="35">
        <v>1</v>
      </c>
      <c r="J402" t="s">
        <v>717</v>
      </c>
    </row>
    <row r="403" spans="1:10">
      <c r="A403" s="14" t="s">
        <v>65</v>
      </c>
      <c r="B403" t="s">
        <v>35</v>
      </c>
      <c r="C403" t="s">
        <v>3</v>
      </c>
      <c r="D403" t="s">
        <v>328</v>
      </c>
      <c r="F403" s="2">
        <v>1457384575</v>
      </c>
      <c r="G403" s="36">
        <f>F403/I403</f>
        <v>11135817.880764339</v>
      </c>
      <c r="H403">
        <v>2022</v>
      </c>
      <c r="I403" s="35">
        <v>130.87360000000001</v>
      </c>
      <c r="J403" s="40" t="s">
        <v>715</v>
      </c>
    </row>
    <row r="404" spans="1:10">
      <c r="A404" t="s">
        <v>144</v>
      </c>
      <c r="B404" t="s">
        <v>37</v>
      </c>
      <c r="C404" t="s">
        <v>3</v>
      </c>
      <c r="D404" t="s">
        <v>1</v>
      </c>
      <c r="F404" s="2">
        <v>577735</v>
      </c>
      <c r="G404" s="36">
        <f>F404/I404</f>
        <v>577735</v>
      </c>
      <c r="H404">
        <v>2019</v>
      </c>
      <c r="I404" s="35">
        <v>1</v>
      </c>
      <c r="J404" t="s">
        <v>717</v>
      </c>
    </row>
    <row r="405" spans="1:10">
      <c r="A405" t="s">
        <v>144</v>
      </c>
      <c r="B405" t="s">
        <v>37</v>
      </c>
      <c r="C405" t="s">
        <v>3</v>
      </c>
      <c r="D405" t="s">
        <v>328</v>
      </c>
      <c r="F405" s="2">
        <v>394688.83</v>
      </c>
      <c r="G405" s="36">
        <f>F405/I405</f>
        <v>394688.83</v>
      </c>
      <c r="H405">
        <v>2018</v>
      </c>
      <c r="I405" s="35">
        <v>1</v>
      </c>
      <c r="J405" t="s">
        <v>717</v>
      </c>
    </row>
    <row r="406" spans="1:10">
      <c r="A406" t="s">
        <v>144</v>
      </c>
      <c r="B406" t="s">
        <v>37</v>
      </c>
      <c r="C406" t="s">
        <v>3</v>
      </c>
      <c r="D406" t="s">
        <v>1</v>
      </c>
      <c r="E406" t="s">
        <v>364</v>
      </c>
      <c r="F406" s="2">
        <v>802654.16</v>
      </c>
      <c r="G406" s="36">
        <f>F406/I406</f>
        <v>802654.16</v>
      </c>
      <c r="H406">
        <v>2018</v>
      </c>
      <c r="I406" s="35">
        <v>1</v>
      </c>
      <c r="J406" t="s">
        <v>717</v>
      </c>
    </row>
    <row r="407" spans="1:10">
      <c r="A407" t="s">
        <v>144</v>
      </c>
      <c r="B407" t="s">
        <v>37</v>
      </c>
      <c r="C407" t="s">
        <v>4</v>
      </c>
      <c r="D407" t="s">
        <v>328</v>
      </c>
      <c r="F407" s="2"/>
      <c r="G407" s="36">
        <v>105312.16</v>
      </c>
      <c r="H407">
        <v>2018</v>
      </c>
      <c r="I407" s="35">
        <v>1</v>
      </c>
      <c r="J407" t="s">
        <v>717</v>
      </c>
    </row>
    <row r="408" spans="1:10">
      <c r="A408" t="s">
        <v>144</v>
      </c>
      <c r="B408" t="s">
        <v>37</v>
      </c>
      <c r="C408" t="s">
        <v>4</v>
      </c>
      <c r="D408" t="s">
        <v>1</v>
      </c>
      <c r="E408" t="s">
        <v>364</v>
      </c>
      <c r="F408" s="2"/>
      <c r="G408" s="36">
        <v>566524.92000000004</v>
      </c>
      <c r="H408">
        <v>2018</v>
      </c>
      <c r="I408" s="35">
        <v>1</v>
      </c>
      <c r="J408" t="s">
        <v>717</v>
      </c>
    </row>
    <row r="409" spans="1:10">
      <c r="A409" t="s">
        <v>144</v>
      </c>
      <c r="B409" t="s">
        <v>37</v>
      </c>
      <c r="C409" t="s">
        <v>3</v>
      </c>
      <c r="D409" t="s">
        <v>328</v>
      </c>
      <c r="F409" s="2">
        <v>799384.77</v>
      </c>
      <c r="G409" s="36">
        <f>F409/I409</f>
        <v>799384.77</v>
      </c>
      <c r="H409">
        <v>2017</v>
      </c>
      <c r="I409" s="35">
        <v>1</v>
      </c>
      <c r="J409" t="s">
        <v>717</v>
      </c>
    </row>
    <row r="410" spans="1:10">
      <c r="A410" t="s">
        <v>144</v>
      </c>
      <c r="B410" t="s">
        <v>37</v>
      </c>
      <c r="C410" t="s">
        <v>3</v>
      </c>
      <c r="D410" t="s">
        <v>1</v>
      </c>
      <c r="E410" t="s">
        <v>364</v>
      </c>
      <c r="F410" s="2">
        <v>795193.22</v>
      </c>
      <c r="G410" s="36">
        <f>F410/I410</f>
        <v>795193.22</v>
      </c>
      <c r="H410">
        <v>2017</v>
      </c>
      <c r="I410" s="35">
        <v>1</v>
      </c>
      <c r="J410" t="s">
        <v>717</v>
      </c>
    </row>
    <row r="411" spans="1:10">
      <c r="A411" t="s">
        <v>144</v>
      </c>
      <c r="B411" t="s">
        <v>37</v>
      </c>
      <c r="C411" t="s">
        <v>4</v>
      </c>
      <c r="D411" t="s">
        <v>328</v>
      </c>
      <c r="F411" s="2"/>
      <c r="G411" s="36">
        <v>900099.9</v>
      </c>
      <c r="H411">
        <v>2017</v>
      </c>
      <c r="I411" s="35">
        <v>1</v>
      </c>
      <c r="J411" t="s">
        <v>717</v>
      </c>
    </row>
    <row r="412" spans="1:10">
      <c r="A412" t="s">
        <v>144</v>
      </c>
      <c r="B412" t="s">
        <v>37</v>
      </c>
      <c r="C412" t="s">
        <v>4</v>
      </c>
      <c r="D412" t="s">
        <v>1</v>
      </c>
      <c r="E412" t="s">
        <v>364</v>
      </c>
      <c r="F412" s="2"/>
      <c r="G412" s="36">
        <v>72403.17</v>
      </c>
      <c r="H412">
        <v>2017</v>
      </c>
      <c r="I412" s="35">
        <v>1</v>
      </c>
      <c r="J412" t="s">
        <v>717</v>
      </c>
    </row>
    <row r="413" spans="1:10">
      <c r="A413" s="14" t="s">
        <v>25</v>
      </c>
      <c r="B413" t="s">
        <v>35</v>
      </c>
      <c r="C413" t="s">
        <v>3</v>
      </c>
      <c r="D413" t="s">
        <v>328</v>
      </c>
      <c r="F413" s="2">
        <v>3519814111</v>
      </c>
      <c r="G413" s="36">
        <f>F413/I413</f>
        <v>26894760.371839698</v>
      </c>
      <c r="H413">
        <v>2022</v>
      </c>
      <c r="I413" s="35">
        <v>130.87360000000001</v>
      </c>
      <c r="J413" s="40" t="s">
        <v>715</v>
      </c>
    </row>
    <row r="414" spans="1:10">
      <c r="A414" s="14" t="s">
        <v>17</v>
      </c>
      <c r="B414" t="s">
        <v>35</v>
      </c>
      <c r="C414" t="s">
        <v>3</v>
      </c>
      <c r="D414" t="s">
        <v>1</v>
      </c>
      <c r="F414" s="2">
        <v>69878312</v>
      </c>
      <c r="G414" s="36">
        <f>F414/I414</f>
        <v>533937.41747762717</v>
      </c>
      <c r="H414">
        <v>2022</v>
      </c>
      <c r="I414" s="35">
        <v>130.87360000000001</v>
      </c>
      <c r="J414" s="40" t="s">
        <v>715</v>
      </c>
    </row>
    <row r="415" spans="1:10">
      <c r="A415" t="s">
        <v>144</v>
      </c>
      <c r="B415" t="s">
        <v>37</v>
      </c>
      <c r="C415" t="s">
        <v>3</v>
      </c>
      <c r="D415" t="s">
        <v>328</v>
      </c>
      <c r="F415" s="2">
        <v>906010.02</v>
      </c>
      <c r="G415" s="36">
        <v>906010.02</v>
      </c>
      <c r="H415">
        <v>2016</v>
      </c>
      <c r="I415" s="35">
        <v>1</v>
      </c>
      <c r="J415" t="s">
        <v>717</v>
      </c>
    </row>
    <row r="416" spans="1:10">
      <c r="A416" t="s">
        <v>144</v>
      </c>
      <c r="B416" t="s">
        <v>37</v>
      </c>
      <c r="C416" t="s">
        <v>3</v>
      </c>
      <c r="D416" t="s">
        <v>1</v>
      </c>
      <c r="F416" s="2">
        <v>775564.56</v>
      </c>
      <c r="G416" s="36">
        <v>775564.56</v>
      </c>
      <c r="H416">
        <v>2016</v>
      </c>
      <c r="I416" s="35">
        <v>1</v>
      </c>
      <c r="J416" t="s">
        <v>717</v>
      </c>
    </row>
    <row r="417" spans="1:10">
      <c r="A417" t="s">
        <v>144</v>
      </c>
      <c r="B417" t="s">
        <v>37</v>
      </c>
      <c r="C417" t="s">
        <v>4</v>
      </c>
      <c r="D417" t="s">
        <v>328</v>
      </c>
      <c r="F417" s="2">
        <v>65899.31</v>
      </c>
      <c r="G417" s="36">
        <v>65899.31</v>
      </c>
      <c r="H417">
        <v>2016</v>
      </c>
      <c r="I417" s="35">
        <v>1</v>
      </c>
      <c r="J417" t="s">
        <v>717</v>
      </c>
    </row>
    <row r="418" spans="1:10">
      <c r="A418" t="s">
        <v>144</v>
      </c>
      <c r="B418" t="s">
        <v>37</v>
      </c>
      <c r="C418" t="s">
        <v>4</v>
      </c>
      <c r="D418" t="s">
        <v>1</v>
      </c>
      <c r="F418" s="2">
        <v>282586.21000000002</v>
      </c>
      <c r="G418" s="36">
        <v>282586.21000000002</v>
      </c>
      <c r="H418">
        <v>2016</v>
      </c>
      <c r="I418" s="35">
        <v>1</v>
      </c>
      <c r="J418" t="s">
        <v>717</v>
      </c>
    </row>
    <row r="419" spans="1:10">
      <c r="A419" t="s">
        <v>144</v>
      </c>
      <c r="B419" t="s">
        <v>37</v>
      </c>
      <c r="C419" t="s">
        <v>3</v>
      </c>
      <c r="D419" t="s">
        <v>1</v>
      </c>
      <c r="F419" s="2">
        <v>1065747.48</v>
      </c>
      <c r="G419" s="36">
        <v>1065747.48</v>
      </c>
      <c r="H419">
        <v>2015</v>
      </c>
      <c r="I419" s="35">
        <v>1</v>
      </c>
      <c r="J419" t="s">
        <v>717</v>
      </c>
    </row>
    <row r="420" spans="1:10">
      <c r="A420" t="s">
        <v>144</v>
      </c>
      <c r="B420" t="s">
        <v>37</v>
      </c>
      <c r="C420" t="s">
        <v>4</v>
      </c>
      <c r="D420" t="s">
        <v>328</v>
      </c>
      <c r="F420" s="2">
        <v>50968.79</v>
      </c>
      <c r="G420" s="36">
        <v>50968.79</v>
      </c>
      <c r="H420">
        <v>2015</v>
      </c>
      <c r="I420" s="35">
        <v>1</v>
      </c>
      <c r="J420" t="s">
        <v>717</v>
      </c>
    </row>
    <row r="421" spans="1:10">
      <c r="A421" t="s">
        <v>144</v>
      </c>
      <c r="B421" t="s">
        <v>37</v>
      </c>
      <c r="C421" t="s">
        <v>4</v>
      </c>
      <c r="D421" t="s">
        <v>1</v>
      </c>
      <c r="F421" s="2">
        <v>156894.75</v>
      </c>
      <c r="G421" s="36">
        <v>156894.75</v>
      </c>
      <c r="H421">
        <v>2015</v>
      </c>
      <c r="I421" s="35">
        <v>1</v>
      </c>
      <c r="J421" t="s">
        <v>717</v>
      </c>
    </row>
    <row r="422" spans="1:10">
      <c r="A422" t="s">
        <v>144</v>
      </c>
      <c r="B422" t="s">
        <v>37</v>
      </c>
      <c r="C422" t="s">
        <v>3</v>
      </c>
      <c r="D422" t="s">
        <v>328</v>
      </c>
      <c r="F422" s="2">
        <v>746433.82</v>
      </c>
      <c r="G422" s="36">
        <v>746433.82</v>
      </c>
      <c r="H422">
        <v>2014</v>
      </c>
      <c r="I422" s="35">
        <v>1</v>
      </c>
      <c r="J422" t="s">
        <v>717</v>
      </c>
    </row>
    <row r="423" spans="1:10">
      <c r="A423" t="s">
        <v>144</v>
      </c>
      <c r="B423" t="s">
        <v>37</v>
      </c>
      <c r="C423" t="s">
        <v>3</v>
      </c>
      <c r="D423" t="s">
        <v>1</v>
      </c>
      <c r="F423" s="2">
        <v>989998.7</v>
      </c>
      <c r="G423" s="36">
        <v>989998.7</v>
      </c>
      <c r="H423">
        <v>2014</v>
      </c>
      <c r="I423" s="35">
        <v>1</v>
      </c>
      <c r="J423" t="s">
        <v>717</v>
      </c>
    </row>
    <row r="424" spans="1:10">
      <c r="A424" s="14" t="s">
        <v>73</v>
      </c>
      <c r="B424" t="s">
        <v>35</v>
      </c>
      <c r="C424" t="s">
        <v>3</v>
      </c>
      <c r="D424" t="s">
        <v>1</v>
      </c>
      <c r="F424" s="2">
        <v>5326498</v>
      </c>
      <c r="G424" s="36">
        <f>F424/I424</f>
        <v>40699.560491955592</v>
      </c>
      <c r="H424">
        <v>2022</v>
      </c>
      <c r="I424" s="35">
        <v>130.87360000000001</v>
      </c>
      <c r="J424" s="40" t="s">
        <v>715</v>
      </c>
    </row>
    <row r="425" spans="1:10">
      <c r="A425" t="s">
        <v>144</v>
      </c>
      <c r="B425" t="s">
        <v>37</v>
      </c>
      <c r="C425" t="s">
        <v>4</v>
      </c>
      <c r="D425" t="s">
        <v>328</v>
      </c>
      <c r="F425" s="2">
        <v>114271.07</v>
      </c>
      <c r="G425" s="36">
        <v>114271.07</v>
      </c>
      <c r="H425">
        <v>2014</v>
      </c>
      <c r="I425" s="35">
        <v>1</v>
      </c>
      <c r="J425" t="s">
        <v>717</v>
      </c>
    </row>
    <row r="426" spans="1:10">
      <c r="A426" s="14" t="s">
        <v>72</v>
      </c>
      <c r="B426" t="s">
        <v>35</v>
      </c>
      <c r="C426" t="s">
        <v>3</v>
      </c>
      <c r="D426" t="s">
        <v>1</v>
      </c>
      <c r="F426" s="2">
        <v>1175151162</v>
      </c>
      <c r="G426" s="36">
        <f>F426/I426</f>
        <v>8979283.5377035551</v>
      </c>
      <c r="H426">
        <v>2022</v>
      </c>
      <c r="I426" s="35">
        <v>130.87360000000001</v>
      </c>
      <c r="J426" s="40" t="s">
        <v>717</v>
      </c>
    </row>
    <row r="427" spans="1:10">
      <c r="A427" t="s">
        <v>144</v>
      </c>
      <c r="B427" t="s">
        <v>37</v>
      </c>
      <c r="C427" t="s">
        <v>4</v>
      </c>
      <c r="D427" t="s">
        <v>1</v>
      </c>
      <c r="F427" s="2">
        <v>462376.01</v>
      </c>
      <c r="G427" s="36">
        <v>462376.01</v>
      </c>
      <c r="H427">
        <v>2014</v>
      </c>
      <c r="I427" s="35">
        <v>1</v>
      </c>
      <c r="J427" t="s">
        <v>717</v>
      </c>
    </row>
    <row r="428" spans="1:10">
      <c r="A428" t="s">
        <v>144</v>
      </c>
      <c r="B428" t="s">
        <v>37</v>
      </c>
      <c r="C428" t="s">
        <v>3</v>
      </c>
      <c r="D428" t="s">
        <v>328</v>
      </c>
      <c r="F428" s="2">
        <v>431954</v>
      </c>
      <c r="G428" s="36">
        <v>431954</v>
      </c>
      <c r="H428">
        <v>2013</v>
      </c>
      <c r="I428" s="35">
        <v>1</v>
      </c>
      <c r="J428" t="s">
        <v>717</v>
      </c>
    </row>
    <row r="429" spans="1:10">
      <c r="A429" t="s">
        <v>144</v>
      </c>
      <c r="B429" t="s">
        <v>37</v>
      </c>
      <c r="C429" t="s">
        <v>3</v>
      </c>
      <c r="D429" t="s">
        <v>1</v>
      </c>
      <c r="F429" s="2">
        <v>850196</v>
      </c>
      <c r="G429" s="36">
        <v>850196</v>
      </c>
      <c r="H429">
        <v>2013</v>
      </c>
      <c r="I429" s="35">
        <v>1</v>
      </c>
      <c r="J429" t="s">
        <v>717</v>
      </c>
    </row>
    <row r="430" spans="1:10">
      <c r="A430" t="s">
        <v>144</v>
      </c>
      <c r="B430" t="s">
        <v>37</v>
      </c>
      <c r="C430" t="s">
        <v>4</v>
      </c>
      <c r="D430" t="s">
        <v>328</v>
      </c>
      <c r="F430" s="2">
        <v>10959</v>
      </c>
      <c r="G430" s="36">
        <v>10959</v>
      </c>
      <c r="H430">
        <v>2013</v>
      </c>
      <c r="I430" s="35">
        <v>1</v>
      </c>
      <c r="J430" t="s">
        <v>717</v>
      </c>
    </row>
    <row r="431" spans="1:10">
      <c r="A431" t="s">
        <v>144</v>
      </c>
      <c r="B431" t="s">
        <v>37</v>
      </c>
      <c r="C431" t="s">
        <v>4</v>
      </c>
      <c r="D431" t="s">
        <v>1</v>
      </c>
      <c r="F431" s="2">
        <v>5058</v>
      </c>
      <c r="G431" s="36">
        <v>5058</v>
      </c>
      <c r="H431">
        <v>2013</v>
      </c>
      <c r="I431" s="35">
        <v>1</v>
      </c>
      <c r="J431" t="s">
        <v>717</v>
      </c>
    </row>
    <row r="432" spans="1:10">
      <c r="A432" t="s">
        <v>144</v>
      </c>
      <c r="B432" t="s">
        <v>37</v>
      </c>
      <c r="C432" t="s">
        <v>3</v>
      </c>
      <c r="D432" t="s">
        <v>328</v>
      </c>
      <c r="F432" s="2">
        <v>296182</v>
      </c>
      <c r="G432" s="36">
        <v>296182</v>
      </c>
      <c r="H432">
        <v>2012</v>
      </c>
      <c r="I432" s="35">
        <v>1</v>
      </c>
      <c r="J432" t="s">
        <v>717</v>
      </c>
    </row>
    <row r="433" spans="1:10">
      <c r="A433" s="14" t="s">
        <v>82</v>
      </c>
      <c r="B433" t="s">
        <v>35</v>
      </c>
      <c r="C433" t="s">
        <v>3</v>
      </c>
      <c r="D433" t="s">
        <v>1</v>
      </c>
      <c r="F433" s="2">
        <v>459430219</v>
      </c>
      <c r="G433" s="36">
        <f>F433/I433</f>
        <v>3510488.127475671</v>
      </c>
      <c r="H433">
        <v>2022</v>
      </c>
      <c r="I433" s="35">
        <v>130.87360000000001</v>
      </c>
      <c r="J433" s="40" t="s">
        <v>715</v>
      </c>
    </row>
    <row r="434" spans="1:10">
      <c r="A434" s="14" t="s">
        <v>94</v>
      </c>
      <c r="B434" t="s">
        <v>35</v>
      </c>
      <c r="C434" t="s">
        <v>3</v>
      </c>
      <c r="D434" t="s">
        <v>1</v>
      </c>
      <c r="F434" s="2">
        <v>234877850</v>
      </c>
      <c r="G434" s="36">
        <f>F434/I434</f>
        <v>1794692.3596508384</v>
      </c>
      <c r="H434">
        <v>2022</v>
      </c>
      <c r="I434" s="35">
        <v>130.87360000000001</v>
      </c>
      <c r="J434" s="40" t="s">
        <v>715</v>
      </c>
    </row>
    <row r="435" spans="1:10">
      <c r="A435" t="s">
        <v>144</v>
      </c>
      <c r="B435" t="s">
        <v>37</v>
      </c>
      <c r="C435" t="s">
        <v>3</v>
      </c>
      <c r="D435" t="s">
        <v>1</v>
      </c>
      <c r="F435" s="2">
        <v>714310</v>
      </c>
      <c r="G435" s="36">
        <v>714310</v>
      </c>
      <c r="H435">
        <v>2012</v>
      </c>
      <c r="I435" s="35">
        <v>1</v>
      </c>
      <c r="J435" t="s">
        <v>717</v>
      </c>
    </row>
    <row r="436" spans="1:10">
      <c r="A436" t="s">
        <v>144</v>
      </c>
      <c r="B436" t="s">
        <v>37</v>
      </c>
      <c r="C436" t="s">
        <v>4</v>
      </c>
      <c r="D436" t="s">
        <v>328</v>
      </c>
      <c r="F436" s="2">
        <v>6362</v>
      </c>
      <c r="G436" s="36">
        <v>6362</v>
      </c>
      <c r="H436">
        <v>2012</v>
      </c>
      <c r="I436" s="35">
        <v>1</v>
      </c>
      <c r="J436" t="s">
        <v>717</v>
      </c>
    </row>
    <row r="437" spans="1:10">
      <c r="A437" t="s">
        <v>144</v>
      </c>
      <c r="B437" t="s">
        <v>37</v>
      </c>
      <c r="C437" t="s">
        <v>4</v>
      </c>
      <c r="D437" t="s">
        <v>1</v>
      </c>
      <c r="F437" s="2">
        <v>1271</v>
      </c>
      <c r="G437" s="36">
        <v>1271</v>
      </c>
      <c r="H437">
        <v>2012</v>
      </c>
      <c r="I437" s="35">
        <v>1</v>
      </c>
      <c r="J437" t="s">
        <v>717</v>
      </c>
    </row>
    <row r="438" spans="1:10">
      <c r="A438" t="s">
        <v>144</v>
      </c>
      <c r="B438" t="s">
        <v>37</v>
      </c>
      <c r="C438" t="s">
        <v>3</v>
      </c>
      <c r="D438" t="s">
        <v>328</v>
      </c>
      <c r="F438" s="2">
        <v>117431</v>
      </c>
      <c r="G438" s="36">
        <v>117431</v>
      </c>
      <c r="H438">
        <v>2011</v>
      </c>
      <c r="I438" s="35">
        <v>1</v>
      </c>
      <c r="J438" t="s">
        <v>717</v>
      </c>
    </row>
    <row r="439" spans="1:10">
      <c r="A439" t="s">
        <v>144</v>
      </c>
      <c r="B439" t="s">
        <v>37</v>
      </c>
      <c r="C439" t="s">
        <v>3</v>
      </c>
      <c r="D439" t="s">
        <v>328</v>
      </c>
      <c r="F439" s="2">
        <v>117431</v>
      </c>
      <c r="G439" s="36">
        <v>117431</v>
      </c>
      <c r="H439">
        <v>2011</v>
      </c>
      <c r="I439" s="35">
        <v>1</v>
      </c>
      <c r="J439" t="s">
        <v>717</v>
      </c>
    </row>
    <row r="440" spans="1:10">
      <c r="A440" t="s">
        <v>144</v>
      </c>
      <c r="B440" t="s">
        <v>37</v>
      </c>
      <c r="C440" t="s">
        <v>3</v>
      </c>
      <c r="D440" t="s">
        <v>1</v>
      </c>
      <c r="F440" s="2">
        <v>375587</v>
      </c>
      <c r="G440" s="36">
        <v>375587</v>
      </c>
      <c r="H440">
        <v>2011</v>
      </c>
      <c r="I440" s="35">
        <v>1</v>
      </c>
      <c r="J440" t="s">
        <v>717</v>
      </c>
    </row>
    <row r="441" spans="1:10">
      <c r="A441" t="s">
        <v>144</v>
      </c>
      <c r="B441" t="s">
        <v>37</v>
      </c>
      <c r="C441" t="s">
        <v>3</v>
      </c>
      <c r="D441" t="s">
        <v>1</v>
      </c>
      <c r="F441" s="2">
        <v>375587</v>
      </c>
      <c r="G441" s="36">
        <v>375587</v>
      </c>
      <c r="H441">
        <v>2011</v>
      </c>
      <c r="I441" s="35">
        <v>1</v>
      </c>
      <c r="J441" t="s">
        <v>717</v>
      </c>
    </row>
    <row r="442" spans="1:10">
      <c r="A442" s="6" t="s">
        <v>252</v>
      </c>
      <c r="B442" t="s">
        <v>37</v>
      </c>
      <c r="C442" t="s">
        <v>3</v>
      </c>
      <c r="D442" t="s">
        <v>328</v>
      </c>
      <c r="E442" t="s">
        <v>489</v>
      </c>
      <c r="F442" s="2">
        <v>41674</v>
      </c>
      <c r="G442" s="36">
        <f t="shared" ref="G442:G449" si="5">F442/I442</f>
        <v>41674</v>
      </c>
      <c r="H442">
        <v>2021</v>
      </c>
      <c r="I442" s="35">
        <v>1</v>
      </c>
      <c r="J442" t="s">
        <v>717</v>
      </c>
    </row>
    <row r="443" spans="1:10">
      <c r="A443" s="6" t="s">
        <v>252</v>
      </c>
      <c r="B443" t="s">
        <v>37</v>
      </c>
      <c r="C443" t="s">
        <v>3</v>
      </c>
      <c r="D443" t="s">
        <v>328</v>
      </c>
      <c r="E443" t="s">
        <v>490</v>
      </c>
      <c r="F443" s="2">
        <v>9546</v>
      </c>
      <c r="G443" s="36">
        <f t="shared" si="5"/>
        <v>9546</v>
      </c>
      <c r="H443">
        <v>2021</v>
      </c>
      <c r="I443" s="35">
        <v>1</v>
      </c>
      <c r="J443" t="s">
        <v>717</v>
      </c>
    </row>
    <row r="444" spans="1:10">
      <c r="A444" s="6" t="s">
        <v>252</v>
      </c>
      <c r="B444" t="s">
        <v>37</v>
      </c>
      <c r="C444" t="s">
        <v>3</v>
      </c>
      <c r="D444" t="s">
        <v>1</v>
      </c>
      <c r="E444" t="s">
        <v>464</v>
      </c>
      <c r="F444" s="2">
        <v>1266431</v>
      </c>
      <c r="G444" s="36">
        <f t="shared" si="5"/>
        <v>1266431</v>
      </c>
      <c r="H444">
        <v>2021</v>
      </c>
      <c r="I444" s="35">
        <v>1</v>
      </c>
      <c r="J444" t="s">
        <v>717</v>
      </c>
    </row>
    <row r="445" spans="1:10">
      <c r="A445" s="14" t="s">
        <v>65</v>
      </c>
      <c r="B445" t="s">
        <v>35</v>
      </c>
      <c r="C445" t="s">
        <v>3</v>
      </c>
      <c r="D445" t="s">
        <v>1</v>
      </c>
      <c r="F445" s="2">
        <v>561103185</v>
      </c>
      <c r="G445" s="36">
        <f t="shared" si="5"/>
        <v>4287367.2383123869</v>
      </c>
      <c r="H445">
        <v>2022</v>
      </c>
      <c r="I445" s="35">
        <v>130.87360000000001</v>
      </c>
      <c r="J445" s="40" t="s">
        <v>715</v>
      </c>
    </row>
    <row r="446" spans="1:10">
      <c r="A446" s="6" t="s">
        <v>252</v>
      </c>
      <c r="B446" t="s">
        <v>37</v>
      </c>
      <c r="C446" t="s">
        <v>4</v>
      </c>
      <c r="D446" t="s">
        <v>328</v>
      </c>
      <c r="E446" t="s">
        <v>489</v>
      </c>
      <c r="F446" s="2">
        <v>2833</v>
      </c>
      <c r="G446" s="36">
        <f t="shared" si="5"/>
        <v>2833</v>
      </c>
      <c r="H446">
        <v>2021</v>
      </c>
      <c r="I446" s="35">
        <v>1</v>
      </c>
      <c r="J446" t="s">
        <v>717</v>
      </c>
    </row>
    <row r="447" spans="1:10">
      <c r="A447" s="6" t="s">
        <v>252</v>
      </c>
      <c r="B447" t="s">
        <v>37</v>
      </c>
      <c r="C447" t="s">
        <v>4</v>
      </c>
      <c r="D447" t="s">
        <v>1</v>
      </c>
      <c r="E447" t="s">
        <v>464</v>
      </c>
      <c r="F447" s="2">
        <v>1170439</v>
      </c>
      <c r="G447" s="36">
        <f t="shared" si="5"/>
        <v>1170439</v>
      </c>
      <c r="H447">
        <v>2021</v>
      </c>
      <c r="I447" s="35">
        <v>1</v>
      </c>
      <c r="J447" t="s">
        <v>717</v>
      </c>
    </row>
    <row r="448" spans="1:10">
      <c r="A448" t="s">
        <v>252</v>
      </c>
      <c r="B448" t="s">
        <v>37</v>
      </c>
      <c r="C448" t="s">
        <v>4</v>
      </c>
      <c r="D448" t="s">
        <v>328</v>
      </c>
      <c r="F448" s="2">
        <v>123507.63</v>
      </c>
      <c r="G448" s="36">
        <f t="shared" si="5"/>
        <v>123507.63</v>
      </c>
      <c r="H448">
        <v>2019</v>
      </c>
      <c r="I448" s="35">
        <v>1</v>
      </c>
      <c r="J448" t="s">
        <v>717</v>
      </c>
    </row>
    <row r="449" spans="1:10">
      <c r="A449" t="s">
        <v>252</v>
      </c>
      <c r="B449" t="s">
        <v>37</v>
      </c>
      <c r="C449" t="s">
        <v>4</v>
      </c>
      <c r="D449" t="s">
        <v>1</v>
      </c>
      <c r="F449" s="2">
        <v>404559.78</v>
      </c>
      <c r="G449" s="36">
        <f t="shared" si="5"/>
        <v>404559.78</v>
      </c>
      <c r="H449">
        <v>2019</v>
      </c>
      <c r="I449" s="35">
        <v>1</v>
      </c>
      <c r="J449" t="s">
        <v>717</v>
      </c>
    </row>
    <row r="450" spans="1:10">
      <c r="A450" t="s">
        <v>109</v>
      </c>
      <c r="B450" t="s">
        <v>42</v>
      </c>
      <c r="C450" t="s">
        <v>3</v>
      </c>
      <c r="D450" t="s">
        <v>328</v>
      </c>
      <c r="E450" t="s">
        <v>419</v>
      </c>
      <c r="F450" s="2">
        <v>1738825.21</v>
      </c>
      <c r="G450" s="36">
        <v>1738825.21</v>
      </c>
      <c r="H450">
        <v>2022</v>
      </c>
      <c r="I450" s="35">
        <v>1</v>
      </c>
      <c r="J450" t="s">
        <v>717</v>
      </c>
    </row>
    <row r="451" spans="1:10">
      <c r="A451" t="s">
        <v>109</v>
      </c>
      <c r="B451" t="s">
        <v>42</v>
      </c>
      <c r="C451" t="s">
        <v>3</v>
      </c>
      <c r="D451" t="s">
        <v>328</v>
      </c>
      <c r="E451" t="s">
        <v>432</v>
      </c>
      <c r="F451" s="2">
        <v>322371.03999999998</v>
      </c>
      <c r="G451" s="36">
        <v>322371.03999999998</v>
      </c>
      <c r="H451">
        <v>2022</v>
      </c>
      <c r="I451" s="35">
        <v>1</v>
      </c>
      <c r="J451" t="s">
        <v>717</v>
      </c>
    </row>
    <row r="452" spans="1:10">
      <c r="A452" s="14" t="s">
        <v>207</v>
      </c>
      <c r="B452" t="s">
        <v>35</v>
      </c>
      <c r="C452" t="s">
        <v>3</v>
      </c>
      <c r="D452" t="s">
        <v>1</v>
      </c>
      <c r="F452" s="2">
        <v>7632558</v>
      </c>
      <c r="G452" s="36">
        <f>F452/I452</f>
        <v>58320.0737199863</v>
      </c>
      <c r="H452">
        <v>2022</v>
      </c>
      <c r="I452" s="35">
        <v>130.87360000000001</v>
      </c>
      <c r="J452" s="40" t="s">
        <v>715</v>
      </c>
    </row>
    <row r="453" spans="1:10">
      <c r="A453" s="14" t="s">
        <v>17</v>
      </c>
      <c r="B453" t="s">
        <v>35</v>
      </c>
      <c r="C453" t="s">
        <v>5</v>
      </c>
      <c r="D453" t="s">
        <v>328</v>
      </c>
      <c r="F453" s="2">
        <v>77187359</v>
      </c>
      <c r="G453" s="36">
        <f>F453/I453</f>
        <v>589785.55644530291</v>
      </c>
      <c r="H453">
        <v>2022</v>
      </c>
      <c r="I453" s="35">
        <v>130.87360000000001</v>
      </c>
      <c r="J453" s="40" t="s">
        <v>715</v>
      </c>
    </row>
    <row r="454" spans="1:10">
      <c r="A454" t="s">
        <v>109</v>
      </c>
      <c r="B454" t="s">
        <v>42</v>
      </c>
      <c r="C454" t="s">
        <v>3</v>
      </c>
      <c r="D454" t="s">
        <v>328</v>
      </c>
      <c r="E454" t="s">
        <v>370</v>
      </c>
      <c r="F454" s="2">
        <v>953506.80999999994</v>
      </c>
      <c r="G454" s="36">
        <v>953506.80999999994</v>
      </c>
      <c r="H454">
        <v>2022</v>
      </c>
      <c r="I454" s="35">
        <v>1</v>
      </c>
      <c r="J454" t="s">
        <v>717</v>
      </c>
    </row>
    <row r="455" spans="1:10">
      <c r="A455" s="14" t="s">
        <v>96</v>
      </c>
      <c r="B455" t="s">
        <v>35</v>
      </c>
      <c r="C455" t="s">
        <v>5</v>
      </c>
      <c r="D455" t="s">
        <v>328</v>
      </c>
      <c r="F455" s="2">
        <v>55778824</v>
      </c>
      <c r="G455" s="36">
        <f>F455/I455</f>
        <v>426203.78747126996</v>
      </c>
      <c r="H455">
        <v>2022</v>
      </c>
      <c r="I455" s="35">
        <v>130.87360000000001</v>
      </c>
      <c r="J455" s="40" t="s">
        <v>715</v>
      </c>
    </row>
    <row r="456" spans="1:10">
      <c r="A456" t="s">
        <v>109</v>
      </c>
      <c r="B456" t="s">
        <v>42</v>
      </c>
      <c r="C456" t="s">
        <v>4</v>
      </c>
      <c r="D456" t="s">
        <v>328</v>
      </c>
      <c r="E456" t="s">
        <v>419</v>
      </c>
      <c r="F456" s="2">
        <v>430323.54</v>
      </c>
      <c r="G456" s="36">
        <v>430323.54</v>
      </c>
      <c r="H456">
        <v>2022</v>
      </c>
      <c r="I456" s="35">
        <v>1</v>
      </c>
      <c r="J456" t="s">
        <v>717</v>
      </c>
    </row>
    <row r="457" spans="1:10">
      <c r="A457" t="s">
        <v>109</v>
      </c>
      <c r="B457" t="s">
        <v>42</v>
      </c>
      <c r="C457" t="s">
        <v>4</v>
      </c>
      <c r="D457" t="s">
        <v>328</v>
      </c>
      <c r="E457" t="s">
        <v>432</v>
      </c>
      <c r="F457" s="2">
        <v>107899.95</v>
      </c>
      <c r="G457" s="36">
        <v>107899.95</v>
      </c>
      <c r="H457">
        <v>2022</v>
      </c>
      <c r="I457" s="35">
        <v>1</v>
      </c>
      <c r="J457" t="s">
        <v>717</v>
      </c>
    </row>
    <row r="458" spans="1:10">
      <c r="A458" t="s">
        <v>109</v>
      </c>
      <c r="B458" t="s">
        <v>42</v>
      </c>
      <c r="C458" t="s">
        <v>4</v>
      </c>
      <c r="D458" t="s">
        <v>328</v>
      </c>
      <c r="E458" t="s">
        <v>370</v>
      </c>
      <c r="F458" s="2">
        <v>330213.94</v>
      </c>
      <c r="G458" s="36">
        <v>330213.94</v>
      </c>
      <c r="H458">
        <v>2022</v>
      </c>
      <c r="I458" s="35">
        <v>1</v>
      </c>
      <c r="J458" t="s">
        <v>717</v>
      </c>
    </row>
    <row r="459" spans="1:10">
      <c r="A459" t="s">
        <v>109</v>
      </c>
      <c r="B459" t="s">
        <v>42</v>
      </c>
      <c r="C459" t="s">
        <v>3</v>
      </c>
      <c r="D459" t="s">
        <v>1</v>
      </c>
      <c r="F459" s="2">
        <v>651271.87</v>
      </c>
      <c r="G459" s="36">
        <v>651271.87</v>
      </c>
      <c r="H459">
        <v>2022</v>
      </c>
      <c r="I459" s="35">
        <v>1</v>
      </c>
      <c r="J459" t="s">
        <v>717</v>
      </c>
    </row>
    <row r="460" spans="1:10">
      <c r="A460" t="s">
        <v>109</v>
      </c>
      <c r="B460" t="s">
        <v>42</v>
      </c>
      <c r="C460" t="s">
        <v>4</v>
      </c>
      <c r="D460" t="s">
        <v>1</v>
      </c>
      <c r="F460" s="2">
        <v>328907.21999999997</v>
      </c>
      <c r="G460" s="36">
        <v>328907.21999999997</v>
      </c>
      <c r="H460">
        <v>2022</v>
      </c>
      <c r="I460" s="35">
        <v>1</v>
      </c>
      <c r="J460" t="s">
        <v>717</v>
      </c>
    </row>
    <row r="461" spans="1:10">
      <c r="A461" t="s">
        <v>236</v>
      </c>
      <c r="B461" t="s">
        <v>39</v>
      </c>
      <c r="C461" t="s">
        <v>3</v>
      </c>
      <c r="D461" t="s">
        <v>328</v>
      </c>
      <c r="E461" t="s">
        <v>534</v>
      </c>
      <c r="F461" s="2">
        <v>33515.46</v>
      </c>
      <c r="G461" s="36">
        <f t="shared" ref="G461:G471" si="6">F461/I461</f>
        <v>564.03392739940421</v>
      </c>
      <c r="H461">
        <v>2024</v>
      </c>
      <c r="I461" s="35">
        <v>59.420999999999999</v>
      </c>
      <c r="J461" t="s">
        <v>717</v>
      </c>
    </row>
    <row r="462" spans="1:10">
      <c r="A462" t="s">
        <v>236</v>
      </c>
      <c r="B462" t="s">
        <v>39</v>
      </c>
      <c r="C462" t="s">
        <v>3</v>
      </c>
      <c r="D462" t="s">
        <v>1</v>
      </c>
      <c r="E462" t="s">
        <v>702</v>
      </c>
      <c r="F462" s="2">
        <v>4880.01</v>
      </c>
      <c r="G462" s="36">
        <f t="shared" si="6"/>
        <v>82.126016054930076</v>
      </c>
      <c r="H462">
        <v>2024</v>
      </c>
      <c r="I462" s="35">
        <v>59.420999999999999</v>
      </c>
      <c r="J462" t="s">
        <v>717</v>
      </c>
    </row>
    <row r="463" spans="1:10">
      <c r="A463" t="s">
        <v>236</v>
      </c>
      <c r="B463" t="s">
        <v>39</v>
      </c>
      <c r="C463" t="s">
        <v>3</v>
      </c>
      <c r="D463" t="s">
        <v>328</v>
      </c>
      <c r="F463" s="2">
        <v>82848</v>
      </c>
      <c r="G463" s="36">
        <f t="shared" si="6"/>
        <v>1479.2700782059064</v>
      </c>
      <c r="H463">
        <v>2023</v>
      </c>
      <c r="I463" s="35">
        <v>56.006</v>
      </c>
      <c r="J463" t="s">
        <v>717</v>
      </c>
    </row>
    <row r="464" spans="1:10">
      <c r="A464" t="s">
        <v>236</v>
      </c>
      <c r="B464" t="s">
        <v>39</v>
      </c>
      <c r="C464" t="s">
        <v>4</v>
      </c>
      <c r="D464" t="s">
        <v>328</v>
      </c>
      <c r="F464" s="2">
        <v>1679</v>
      </c>
      <c r="G464" s="36">
        <f t="shared" si="6"/>
        <v>29.978930828839768</v>
      </c>
      <c r="H464">
        <v>2023</v>
      </c>
      <c r="I464" s="35">
        <v>56.006</v>
      </c>
      <c r="J464" t="s">
        <v>717</v>
      </c>
    </row>
    <row r="465" spans="1:10">
      <c r="A465" t="s">
        <v>236</v>
      </c>
      <c r="B465" t="s">
        <v>39</v>
      </c>
      <c r="C465" t="s">
        <v>3</v>
      </c>
      <c r="D465" t="s">
        <v>1</v>
      </c>
      <c r="F465" s="2">
        <v>30843</v>
      </c>
      <c r="G465" s="36">
        <f t="shared" si="6"/>
        <v>561.64982245288172</v>
      </c>
      <c r="H465">
        <v>2022</v>
      </c>
      <c r="I465" s="38">
        <v>54.914999999999999</v>
      </c>
      <c r="J465" t="s">
        <v>717</v>
      </c>
    </row>
    <row r="466" spans="1:10">
      <c r="A466" t="s">
        <v>236</v>
      </c>
      <c r="B466" t="s">
        <v>39</v>
      </c>
      <c r="C466" t="s">
        <v>3</v>
      </c>
      <c r="D466" t="s">
        <v>328</v>
      </c>
      <c r="F466" s="2">
        <v>600160.56999999995</v>
      </c>
      <c r="G466" s="36">
        <f t="shared" si="6"/>
        <v>10624.943702864426</v>
      </c>
      <c r="H466">
        <v>2020</v>
      </c>
      <c r="I466" s="35">
        <v>56.485999999999997</v>
      </c>
      <c r="J466" t="s">
        <v>717</v>
      </c>
    </row>
    <row r="467" spans="1:10">
      <c r="A467" t="s">
        <v>236</v>
      </c>
      <c r="B467" t="s">
        <v>39</v>
      </c>
      <c r="C467" t="s">
        <v>3</v>
      </c>
      <c r="D467" t="s">
        <v>1</v>
      </c>
      <c r="F467" s="2">
        <v>4534360.959999999</v>
      </c>
      <c r="G467" s="36">
        <f t="shared" si="6"/>
        <v>80274.067202492646</v>
      </c>
      <c r="H467">
        <v>2020</v>
      </c>
      <c r="I467" s="35">
        <v>56.485999999999997</v>
      </c>
      <c r="J467" t="s">
        <v>717</v>
      </c>
    </row>
    <row r="468" spans="1:10">
      <c r="A468" t="s">
        <v>236</v>
      </c>
      <c r="B468" t="s">
        <v>39</v>
      </c>
      <c r="C468" t="s">
        <v>3</v>
      </c>
      <c r="D468" t="s">
        <v>328</v>
      </c>
      <c r="F468" s="2">
        <v>1681561.19</v>
      </c>
      <c r="G468" s="36">
        <f t="shared" si="6"/>
        <v>32796.871391792789</v>
      </c>
      <c r="H468">
        <v>2019</v>
      </c>
      <c r="I468" s="35">
        <v>51.271999999999998</v>
      </c>
      <c r="J468" t="s">
        <v>717</v>
      </c>
    </row>
    <row r="469" spans="1:10">
      <c r="A469" s="14" t="s">
        <v>73</v>
      </c>
      <c r="B469" t="s">
        <v>35</v>
      </c>
      <c r="C469" t="s">
        <v>5</v>
      </c>
      <c r="D469" t="s">
        <v>328</v>
      </c>
      <c r="F469" s="2">
        <v>82550787</v>
      </c>
      <c r="G469" s="36">
        <f t="shared" si="6"/>
        <v>630767.29760623991</v>
      </c>
      <c r="H469">
        <v>2022</v>
      </c>
      <c r="I469" s="35">
        <v>130.87360000000001</v>
      </c>
      <c r="J469" s="40" t="s">
        <v>715</v>
      </c>
    </row>
    <row r="470" spans="1:10">
      <c r="A470" t="s">
        <v>236</v>
      </c>
      <c r="B470" t="s">
        <v>39</v>
      </c>
      <c r="C470" t="s">
        <v>3</v>
      </c>
      <c r="D470" t="s">
        <v>1</v>
      </c>
      <c r="F470" s="2">
        <v>5413129.3300000001</v>
      </c>
      <c r="G470" s="36">
        <f t="shared" si="6"/>
        <v>105576.71497113435</v>
      </c>
      <c r="H470">
        <v>2019</v>
      </c>
      <c r="I470" s="35">
        <v>51.271999999999998</v>
      </c>
      <c r="J470" t="s">
        <v>717</v>
      </c>
    </row>
    <row r="471" spans="1:10">
      <c r="A471" s="14" t="s">
        <v>72</v>
      </c>
      <c r="B471" t="s">
        <v>35</v>
      </c>
      <c r="C471" t="s">
        <v>5</v>
      </c>
      <c r="D471" t="s">
        <v>328</v>
      </c>
      <c r="F471" s="2">
        <v>-16589521</v>
      </c>
      <c r="G471" s="36">
        <f t="shared" si="6"/>
        <v>-126759.87364907819</v>
      </c>
      <c r="H471">
        <v>2022</v>
      </c>
      <c r="I471" s="35">
        <v>130.87360000000001</v>
      </c>
      <c r="J471" s="40" t="s">
        <v>717</v>
      </c>
    </row>
    <row r="472" spans="1:10">
      <c r="A472" s="4" t="s">
        <v>236</v>
      </c>
      <c r="B472" t="s">
        <v>39</v>
      </c>
      <c r="C472" t="s">
        <v>3</v>
      </c>
      <c r="D472" t="s">
        <v>328</v>
      </c>
      <c r="E472" t="s">
        <v>540</v>
      </c>
      <c r="F472" s="2">
        <v>1572199</v>
      </c>
      <c r="G472" s="36">
        <f t="shared" ref="G472:G477" si="7">(F472/I472)</f>
        <v>31745.562847046946</v>
      </c>
      <c r="H472">
        <v>2018</v>
      </c>
      <c r="I472" s="35">
        <v>49.524999999999999</v>
      </c>
      <c r="J472" t="s">
        <v>717</v>
      </c>
    </row>
    <row r="473" spans="1:10">
      <c r="A473" s="4" t="s">
        <v>236</v>
      </c>
      <c r="B473" t="s">
        <v>39</v>
      </c>
      <c r="C473" t="s">
        <v>3</v>
      </c>
      <c r="D473" t="s">
        <v>1</v>
      </c>
      <c r="E473" t="s">
        <v>364</v>
      </c>
      <c r="F473" s="2">
        <v>63418.625599999999</v>
      </c>
      <c r="G473" s="36">
        <f t="shared" si="7"/>
        <v>1280.5376193841494</v>
      </c>
      <c r="H473">
        <v>2018</v>
      </c>
      <c r="I473" s="35">
        <v>49.524999999999999</v>
      </c>
      <c r="J473" t="s">
        <v>717</v>
      </c>
    </row>
    <row r="474" spans="1:10">
      <c r="A474" s="4" t="s">
        <v>236</v>
      </c>
      <c r="B474" t="s">
        <v>39</v>
      </c>
      <c r="C474" t="s">
        <v>4</v>
      </c>
      <c r="D474" t="s">
        <v>328</v>
      </c>
      <c r="E474" t="s">
        <v>540</v>
      </c>
      <c r="F474" s="2">
        <v>3637</v>
      </c>
      <c r="G474" s="36">
        <f t="shared" si="7"/>
        <v>73.437657748611812</v>
      </c>
      <c r="H474">
        <v>2018</v>
      </c>
      <c r="I474" s="35">
        <v>49.524999999999999</v>
      </c>
      <c r="J474" t="s">
        <v>717</v>
      </c>
    </row>
    <row r="475" spans="1:10">
      <c r="A475" s="4" t="s">
        <v>236</v>
      </c>
      <c r="B475" t="s">
        <v>39</v>
      </c>
      <c r="C475" t="s">
        <v>3</v>
      </c>
      <c r="D475" t="s">
        <v>328</v>
      </c>
      <c r="E475" t="s">
        <v>540</v>
      </c>
      <c r="F475" s="2">
        <v>495653</v>
      </c>
      <c r="G475" s="36">
        <f t="shared" si="7"/>
        <v>10465.425138827306</v>
      </c>
      <c r="H475">
        <v>2017</v>
      </c>
      <c r="I475" s="35">
        <v>47.360999999999997</v>
      </c>
      <c r="J475" t="s">
        <v>717</v>
      </c>
    </row>
    <row r="476" spans="1:10">
      <c r="A476" s="4" t="s">
        <v>236</v>
      </c>
      <c r="B476" t="s">
        <v>39</v>
      </c>
      <c r="C476" t="s">
        <v>3</v>
      </c>
      <c r="D476" t="s">
        <v>1</v>
      </c>
      <c r="E476" t="s">
        <v>364</v>
      </c>
      <c r="F476" s="2">
        <v>59814</v>
      </c>
      <c r="G476" s="36">
        <f t="shared" si="7"/>
        <v>1262.9378602647748</v>
      </c>
      <c r="H476">
        <v>2017</v>
      </c>
      <c r="I476" s="35">
        <v>47.360999999999997</v>
      </c>
      <c r="J476" t="s">
        <v>717</v>
      </c>
    </row>
    <row r="477" spans="1:10">
      <c r="A477" s="4" t="s">
        <v>236</v>
      </c>
      <c r="B477" t="s">
        <v>39</v>
      </c>
      <c r="C477" t="s">
        <v>4</v>
      </c>
      <c r="D477" t="s">
        <v>328</v>
      </c>
      <c r="E477" t="s">
        <v>540</v>
      </c>
      <c r="F477" s="2">
        <v>0</v>
      </c>
      <c r="G477" s="36">
        <f t="shared" si="7"/>
        <v>0</v>
      </c>
      <c r="H477">
        <v>2017</v>
      </c>
      <c r="I477" s="35">
        <v>47.360999999999997</v>
      </c>
      <c r="J477" t="s">
        <v>717</v>
      </c>
    </row>
    <row r="478" spans="1:10">
      <c r="A478" s="14" t="s">
        <v>82</v>
      </c>
      <c r="B478" t="s">
        <v>35</v>
      </c>
      <c r="C478" t="s">
        <v>5</v>
      </c>
      <c r="D478" t="s">
        <v>328</v>
      </c>
      <c r="F478" s="2">
        <v>36981188</v>
      </c>
      <c r="G478" s="36">
        <f>F478/I478</f>
        <v>282571.79446427699</v>
      </c>
      <c r="H478">
        <v>2022</v>
      </c>
      <c r="I478" s="35">
        <v>130.87360000000001</v>
      </c>
      <c r="J478" s="40" t="s">
        <v>715</v>
      </c>
    </row>
    <row r="479" spans="1:10">
      <c r="A479" t="s">
        <v>500</v>
      </c>
      <c r="B479" t="s">
        <v>40</v>
      </c>
      <c r="C479" t="s">
        <v>3</v>
      </c>
      <c r="D479" t="s">
        <v>328</v>
      </c>
      <c r="E479" t="s">
        <v>448</v>
      </c>
      <c r="F479" s="2">
        <v>347050000</v>
      </c>
      <c r="G479" s="36">
        <f>F479/I479</f>
        <v>672864.3995501959</v>
      </c>
      <c r="H479">
        <v>2024</v>
      </c>
      <c r="I479" s="35">
        <v>515.78</v>
      </c>
      <c r="J479" t="s">
        <v>717</v>
      </c>
    </row>
    <row r="480" spans="1:10">
      <c r="A480" s="14" t="s">
        <v>94</v>
      </c>
      <c r="B480" t="s">
        <v>35</v>
      </c>
      <c r="C480" t="s">
        <v>5</v>
      </c>
      <c r="D480" t="s">
        <v>328</v>
      </c>
      <c r="F480" s="2">
        <v>68226778</v>
      </c>
      <c r="G480" s="36">
        <f>F480/I480</f>
        <v>521318.11152134574</v>
      </c>
      <c r="H480">
        <v>2022</v>
      </c>
      <c r="I480" s="35">
        <v>130.87360000000001</v>
      </c>
      <c r="J480" s="40" t="s">
        <v>715</v>
      </c>
    </row>
    <row r="481" spans="1:10">
      <c r="A481" t="s">
        <v>500</v>
      </c>
      <c r="B481" t="s">
        <v>40</v>
      </c>
      <c r="C481" t="s">
        <v>3</v>
      </c>
      <c r="D481" t="s">
        <v>328</v>
      </c>
      <c r="E481" t="s">
        <v>448</v>
      </c>
      <c r="F481" s="2">
        <v>208609544</v>
      </c>
      <c r="G481" s="36">
        <f>F481/I481</f>
        <v>386235.29281072371</v>
      </c>
      <c r="H481">
        <v>2023</v>
      </c>
      <c r="I481" s="35">
        <v>540.11</v>
      </c>
      <c r="J481" t="s">
        <v>717</v>
      </c>
    </row>
    <row r="482" spans="1:10">
      <c r="A482" t="s">
        <v>500</v>
      </c>
      <c r="B482" t="s">
        <v>40</v>
      </c>
      <c r="C482" t="s">
        <v>4</v>
      </c>
      <c r="D482" t="s">
        <v>328</v>
      </c>
      <c r="E482" t="s">
        <v>448</v>
      </c>
      <c r="F482" s="2">
        <v>2773266</v>
      </c>
      <c r="G482" s="36">
        <f>F482/I482</f>
        <v>5134.6318342559844</v>
      </c>
      <c r="H482">
        <v>2023</v>
      </c>
      <c r="I482" s="35">
        <v>540.11</v>
      </c>
      <c r="J482" t="s">
        <v>717</v>
      </c>
    </row>
    <row r="483" spans="1:10">
      <c r="A483" t="s">
        <v>500</v>
      </c>
      <c r="B483" t="s">
        <v>37</v>
      </c>
      <c r="C483" t="s">
        <v>3</v>
      </c>
      <c r="D483" t="s">
        <v>328</v>
      </c>
      <c r="F483" s="2">
        <v>1946.66</v>
      </c>
      <c r="G483" s="36">
        <v>1946.66</v>
      </c>
      <c r="H483">
        <v>2015</v>
      </c>
      <c r="I483" s="35">
        <v>1</v>
      </c>
      <c r="J483" t="s">
        <v>717</v>
      </c>
    </row>
    <row r="484" spans="1:10">
      <c r="A484" t="s">
        <v>500</v>
      </c>
      <c r="B484" t="s">
        <v>37</v>
      </c>
      <c r="C484" t="s">
        <v>3</v>
      </c>
      <c r="D484" t="s">
        <v>1</v>
      </c>
      <c r="F484" s="2">
        <v>5417.87</v>
      </c>
      <c r="G484" s="36">
        <v>5417.87</v>
      </c>
      <c r="H484">
        <v>2015</v>
      </c>
      <c r="I484" s="35">
        <v>1</v>
      </c>
      <c r="J484" t="s">
        <v>717</v>
      </c>
    </row>
    <row r="485" spans="1:10">
      <c r="A485" t="s">
        <v>500</v>
      </c>
      <c r="B485" t="s">
        <v>37</v>
      </c>
      <c r="C485" t="s">
        <v>4</v>
      </c>
      <c r="D485" t="s">
        <v>328</v>
      </c>
      <c r="F485" s="2">
        <v>2260500.12</v>
      </c>
      <c r="G485" s="36">
        <v>2260500.12</v>
      </c>
      <c r="H485">
        <v>2014</v>
      </c>
      <c r="I485" s="35">
        <v>1</v>
      </c>
      <c r="J485" t="s">
        <v>717</v>
      </c>
    </row>
    <row r="486" spans="1:10">
      <c r="A486" t="s">
        <v>500</v>
      </c>
      <c r="B486" t="s">
        <v>37</v>
      </c>
      <c r="C486" t="s">
        <v>4</v>
      </c>
      <c r="D486" t="s">
        <v>1</v>
      </c>
      <c r="F486" s="2">
        <v>72105.78</v>
      </c>
      <c r="G486" s="36">
        <v>72105.78</v>
      </c>
      <c r="H486">
        <v>2014</v>
      </c>
      <c r="I486" s="35">
        <v>1</v>
      </c>
      <c r="J486" t="s">
        <v>717</v>
      </c>
    </row>
    <row r="487" spans="1:10">
      <c r="A487" t="s">
        <v>584</v>
      </c>
      <c r="B487" t="s">
        <v>552</v>
      </c>
      <c r="C487" t="s">
        <v>3</v>
      </c>
      <c r="D487" t="s">
        <v>328</v>
      </c>
      <c r="F487" s="2">
        <v>0</v>
      </c>
      <c r="G487" s="36">
        <v>0</v>
      </c>
      <c r="H487">
        <v>2012</v>
      </c>
      <c r="I487" s="35">
        <v>4.2892999999999857</v>
      </c>
      <c r="J487" t="s">
        <v>717</v>
      </c>
    </row>
    <row r="488" spans="1:10">
      <c r="A488" t="s">
        <v>584</v>
      </c>
      <c r="B488" t="s">
        <v>552</v>
      </c>
      <c r="C488" t="s">
        <v>3</v>
      </c>
      <c r="D488" t="s">
        <v>1</v>
      </c>
      <c r="F488" s="2">
        <v>0</v>
      </c>
      <c r="G488" s="36">
        <v>0</v>
      </c>
      <c r="H488">
        <v>2012</v>
      </c>
      <c r="I488" s="35">
        <v>4.2892999999999857</v>
      </c>
      <c r="J488" t="s">
        <v>717</v>
      </c>
    </row>
    <row r="489" spans="1:10">
      <c r="A489" t="s">
        <v>584</v>
      </c>
      <c r="B489" t="s">
        <v>552</v>
      </c>
      <c r="C489" t="s">
        <v>4</v>
      </c>
      <c r="D489" t="s">
        <v>328</v>
      </c>
      <c r="F489" s="2">
        <v>0</v>
      </c>
      <c r="G489" s="36">
        <v>0</v>
      </c>
      <c r="H489">
        <v>2012</v>
      </c>
      <c r="I489" s="35">
        <v>4.2892999999999857</v>
      </c>
      <c r="J489" t="s">
        <v>717</v>
      </c>
    </row>
    <row r="490" spans="1:10">
      <c r="A490" t="s">
        <v>584</v>
      </c>
      <c r="B490" t="s">
        <v>552</v>
      </c>
      <c r="C490" t="s">
        <v>4</v>
      </c>
      <c r="D490" t="s">
        <v>1</v>
      </c>
      <c r="F490" s="2">
        <v>0</v>
      </c>
      <c r="G490" s="36">
        <v>0</v>
      </c>
      <c r="H490">
        <v>2012</v>
      </c>
      <c r="I490" s="35">
        <v>4.2892999999999857</v>
      </c>
      <c r="J490" t="s">
        <v>717</v>
      </c>
    </row>
    <row r="491" spans="1:10">
      <c r="A491" t="s">
        <v>584</v>
      </c>
      <c r="B491" t="s">
        <v>552</v>
      </c>
      <c r="C491" t="s">
        <v>3</v>
      </c>
      <c r="D491" t="s">
        <v>328</v>
      </c>
      <c r="F491" s="2">
        <v>0</v>
      </c>
      <c r="G491" s="36">
        <v>0</v>
      </c>
      <c r="H491">
        <v>2011</v>
      </c>
      <c r="I491" s="35">
        <v>4.2892999999999857</v>
      </c>
      <c r="J491" t="s">
        <v>717</v>
      </c>
    </row>
    <row r="492" spans="1:10">
      <c r="A492" t="s">
        <v>584</v>
      </c>
      <c r="B492" t="s">
        <v>552</v>
      </c>
      <c r="C492" t="s">
        <v>3</v>
      </c>
      <c r="D492" t="s">
        <v>1</v>
      </c>
      <c r="F492" s="2">
        <v>0</v>
      </c>
      <c r="G492" s="36">
        <v>0</v>
      </c>
      <c r="H492">
        <v>2011</v>
      </c>
      <c r="I492" s="35">
        <v>4.2892999999999857</v>
      </c>
      <c r="J492" t="s">
        <v>717</v>
      </c>
    </row>
    <row r="493" spans="1:10">
      <c r="A493" s="14" t="s">
        <v>65</v>
      </c>
      <c r="B493" t="s">
        <v>35</v>
      </c>
      <c r="C493" t="s">
        <v>5</v>
      </c>
      <c r="D493" t="s">
        <v>328</v>
      </c>
      <c r="F493" s="2">
        <v>236239818</v>
      </c>
      <c r="G493" s="36">
        <f>F493/I493</f>
        <v>1805099.1032568829</v>
      </c>
      <c r="H493">
        <v>2022</v>
      </c>
      <c r="I493" s="35">
        <v>130.87360000000001</v>
      </c>
      <c r="J493" s="40" t="s">
        <v>715</v>
      </c>
    </row>
    <row r="494" spans="1:10">
      <c r="A494" t="s">
        <v>584</v>
      </c>
      <c r="B494" t="s">
        <v>552</v>
      </c>
      <c r="C494" t="s">
        <v>4</v>
      </c>
      <c r="D494" t="s">
        <v>328</v>
      </c>
      <c r="F494" s="2">
        <v>0</v>
      </c>
      <c r="G494" s="36">
        <v>0</v>
      </c>
      <c r="H494">
        <v>2011</v>
      </c>
      <c r="I494" s="35">
        <v>4.2892999999999857</v>
      </c>
      <c r="J494" t="s">
        <v>717</v>
      </c>
    </row>
    <row r="495" spans="1:10">
      <c r="A495" t="s">
        <v>584</v>
      </c>
      <c r="B495" t="s">
        <v>552</v>
      </c>
      <c r="C495" t="s">
        <v>4</v>
      </c>
      <c r="D495" t="s">
        <v>1</v>
      </c>
      <c r="F495" s="2">
        <v>0</v>
      </c>
      <c r="G495" s="36">
        <v>0</v>
      </c>
      <c r="H495">
        <v>2011</v>
      </c>
      <c r="I495" s="35">
        <v>4.2892999999999857</v>
      </c>
      <c r="J495" t="s">
        <v>717</v>
      </c>
    </row>
    <row r="496" spans="1:10">
      <c r="A496" t="s">
        <v>584</v>
      </c>
      <c r="B496" t="s">
        <v>552</v>
      </c>
      <c r="C496" t="s">
        <v>3</v>
      </c>
      <c r="D496" t="s">
        <v>328</v>
      </c>
      <c r="F496" s="2">
        <v>0</v>
      </c>
      <c r="G496" s="36">
        <v>0</v>
      </c>
      <c r="H496">
        <v>2010</v>
      </c>
      <c r="I496" s="35">
        <v>4.2305704109588866</v>
      </c>
      <c r="J496" t="s">
        <v>717</v>
      </c>
    </row>
    <row r="497" spans="1:10">
      <c r="A497" t="s">
        <v>584</v>
      </c>
      <c r="B497" t="s">
        <v>552</v>
      </c>
      <c r="C497" t="s">
        <v>3</v>
      </c>
      <c r="D497" t="s">
        <v>1</v>
      </c>
      <c r="F497" s="2">
        <v>0</v>
      </c>
      <c r="G497" s="36">
        <v>0</v>
      </c>
      <c r="H497">
        <v>2010</v>
      </c>
      <c r="I497" s="35">
        <v>4.2305704109588866</v>
      </c>
      <c r="J497" t="s">
        <v>717</v>
      </c>
    </row>
    <row r="498" spans="1:10">
      <c r="A498" t="s">
        <v>584</v>
      </c>
      <c r="B498" t="s">
        <v>552</v>
      </c>
      <c r="C498" t="s">
        <v>4</v>
      </c>
      <c r="D498" t="s">
        <v>328</v>
      </c>
      <c r="F498" s="2">
        <v>0</v>
      </c>
      <c r="G498" s="36">
        <v>0</v>
      </c>
      <c r="H498">
        <v>2010</v>
      </c>
      <c r="I498" s="35">
        <v>4.2305704109588866</v>
      </c>
      <c r="J498" t="s">
        <v>717</v>
      </c>
    </row>
    <row r="499" spans="1:10">
      <c r="A499" t="s">
        <v>584</v>
      </c>
      <c r="B499" t="s">
        <v>552</v>
      </c>
      <c r="C499" t="s">
        <v>4</v>
      </c>
      <c r="D499" t="s">
        <v>1</v>
      </c>
      <c r="F499" s="2">
        <v>0</v>
      </c>
      <c r="G499" s="36">
        <v>0</v>
      </c>
      <c r="H499">
        <v>2010</v>
      </c>
      <c r="I499" s="35">
        <v>4.2305704109588866</v>
      </c>
      <c r="J499" t="s">
        <v>717</v>
      </c>
    </row>
    <row r="500" spans="1:10">
      <c r="A500" t="s">
        <v>11</v>
      </c>
      <c r="B500" t="s">
        <v>6</v>
      </c>
      <c r="C500" t="s">
        <v>3</v>
      </c>
      <c r="D500" t="s">
        <v>328</v>
      </c>
      <c r="F500" s="2">
        <v>109589239.92</v>
      </c>
      <c r="G500" s="36">
        <f t="shared" ref="G500:G521" si="8">F500/I500</f>
        <v>5985277.8249898963</v>
      </c>
      <c r="H500">
        <v>2024</v>
      </c>
      <c r="I500" s="35">
        <v>18.309799999999999</v>
      </c>
      <c r="J500" t="s">
        <v>717</v>
      </c>
    </row>
    <row r="501" spans="1:10">
      <c r="A501" t="s">
        <v>11</v>
      </c>
      <c r="B501" t="s">
        <v>6</v>
      </c>
      <c r="C501" t="s">
        <v>3</v>
      </c>
      <c r="D501" t="s">
        <v>1</v>
      </c>
      <c r="F501" s="2">
        <v>126807264.16</v>
      </c>
      <c r="G501" s="36">
        <f t="shared" si="8"/>
        <v>6925649.8792996099</v>
      </c>
      <c r="H501">
        <v>2024</v>
      </c>
      <c r="I501" s="35">
        <v>18.309799999999999</v>
      </c>
      <c r="J501" t="s">
        <v>717</v>
      </c>
    </row>
    <row r="502" spans="1:10">
      <c r="A502" t="s">
        <v>11</v>
      </c>
      <c r="B502" t="s">
        <v>6</v>
      </c>
      <c r="C502" t="s">
        <v>4</v>
      </c>
      <c r="D502" t="s">
        <v>328</v>
      </c>
      <c r="F502" s="2">
        <v>24445868.469999999</v>
      </c>
      <c r="G502" s="36">
        <f t="shared" si="8"/>
        <v>1335124.8222263488</v>
      </c>
      <c r="H502">
        <v>2024</v>
      </c>
      <c r="I502" s="35">
        <v>18.309799999999999</v>
      </c>
      <c r="J502" t="s">
        <v>717</v>
      </c>
    </row>
    <row r="503" spans="1:10">
      <c r="A503" s="14" t="s">
        <v>25</v>
      </c>
      <c r="B503" t="s">
        <v>35</v>
      </c>
      <c r="C503" t="s">
        <v>5</v>
      </c>
      <c r="D503" t="s">
        <v>328</v>
      </c>
      <c r="F503" s="2">
        <v>290556074</v>
      </c>
      <c r="G503" s="36">
        <f t="shared" si="8"/>
        <v>2220127.4665020294</v>
      </c>
      <c r="H503">
        <v>2022</v>
      </c>
      <c r="I503" s="35">
        <v>130.87360000000001</v>
      </c>
      <c r="J503" s="40" t="s">
        <v>715</v>
      </c>
    </row>
    <row r="504" spans="1:10">
      <c r="A504" s="14" t="s">
        <v>305</v>
      </c>
      <c r="B504" t="s">
        <v>35</v>
      </c>
      <c r="C504" t="s">
        <v>5</v>
      </c>
      <c r="D504" t="s">
        <v>1</v>
      </c>
      <c r="F504" s="2">
        <v>15215306</v>
      </c>
      <c r="G504" s="36">
        <f t="shared" si="8"/>
        <v>116259.55120054769</v>
      </c>
      <c r="H504">
        <v>2022</v>
      </c>
      <c r="I504" s="35">
        <v>130.87360000000001</v>
      </c>
      <c r="J504" s="40" t="s">
        <v>715</v>
      </c>
    </row>
    <row r="505" spans="1:10">
      <c r="A505" t="s">
        <v>11</v>
      </c>
      <c r="B505" t="s">
        <v>6</v>
      </c>
      <c r="C505" t="s">
        <v>4</v>
      </c>
      <c r="D505" t="s">
        <v>1</v>
      </c>
      <c r="F505" s="2">
        <v>55330854</v>
      </c>
      <c r="G505" s="36">
        <f t="shared" si="8"/>
        <v>3021925.635452053</v>
      </c>
      <c r="H505">
        <v>2024</v>
      </c>
      <c r="I505" s="35">
        <v>18.309799999999999</v>
      </c>
      <c r="J505" t="s">
        <v>717</v>
      </c>
    </row>
    <row r="506" spans="1:10" ht="15.75">
      <c r="A506" s="19" t="s">
        <v>11</v>
      </c>
      <c r="B506" t="s">
        <v>6</v>
      </c>
      <c r="C506" t="s">
        <v>3</v>
      </c>
      <c r="D506" t="s">
        <v>328</v>
      </c>
      <c r="F506" s="2">
        <v>128363016</v>
      </c>
      <c r="G506" s="36">
        <f t="shared" si="8"/>
        <v>7242000.8124210155</v>
      </c>
      <c r="H506">
        <v>2023</v>
      </c>
      <c r="I506" s="35">
        <v>17.724799999999998</v>
      </c>
      <c r="J506" t="s">
        <v>717</v>
      </c>
    </row>
    <row r="507" spans="1:10" ht="15.75">
      <c r="A507" s="19" t="s">
        <v>11</v>
      </c>
      <c r="B507" t="s">
        <v>6</v>
      </c>
      <c r="C507" t="s">
        <v>3</v>
      </c>
      <c r="D507" t="s">
        <v>1</v>
      </c>
      <c r="F507" s="2">
        <v>233878799</v>
      </c>
      <c r="G507" s="36">
        <f t="shared" si="8"/>
        <v>13195003.55434194</v>
      </c>
      <c r="H507">
        <v>2023</v>
      </c>
      <c r="I507" s="35">
        <v>17.724799999999998</v>
      </c>
      <c r="J507" t="s">
        <v>717</v>
      </c>
    </row>
    <row r="508" spans="1:10" ht="15.75">
      <c r="A508" s="19" t="s">
        <v>11</v>
      </c>
      <c r="B508" t="s">
        <v>6</v>
      </c>
      <c r="C508" t="s">
        <v>4</v>
      </c>
      <c r="D508" t="s">
        <v>328</v>
      </c>
      <c r="F508" s="2">
        <v>68412578</v>
      </c>
      <c r="G508" s="36">
        <f t="shared" si="8"/>
        <v>3859709.4466510206</v>
      </c>
      <c r="H508">
        <v>2023</v>
      </c>
      <c r="I508" s="35">
        <v>17.724799999999998</v>
      </c>
      <c r="J508" t="s">
        <v>717</v>
      </c>
    </row>
    <row r="509" spans="1:10" ht="15.75">
      <c r="A509" s="19" t="s">
        <v>11</v>
      </c>
      <c r="B509" t="s">
        <v>6</v>
      </c>
      <c r="C509" t="s">
        <v>4</v>
      </c>
      <c r="D509" t="s">
        <v>1</v>
      </c>
      <c r="F509" s="2">
        <v>427582732</v>
      </c>
      <c r="G509" s="36">
        <f t="shared" si="8"/>
        <v>24123416.456039</v>
      </c>
      <c r="H509">
        <v>2023</v>
      </c>
      <c r="I509" s="35">
        <v>17.724799999999998</v>
      </c>
      <c r="J509" t="s">
        <v>717</v>
      </c>
    </row>
    <row r="510" spans="1:10">
      <c r="A510" s="5" t="s">
        <v>11</v>
      </c>
      <c r="B510" t="s">
        <v>6</v>
      </c>
      <c r="C510" t="s">
        <v>3</v>
      </c>
      <c r="D510" t="s">
        <v>328</v>
      </c>
      <c r="F510" s="2">
        <v>189961798</v>
      </c>
      <c r="G510" s="36">
        <f t="shared" si="8"/>
        <v>9453328.3900730051</v>
      </c>
      <c r="H510">
        <v>2022</v>
      </c>
      <c r="I510" s="35">
        <v>20.0947</v>
      </c>
      <c r="J510" t="s">
        <v>717</v>
      </c>
    </row>
    <row r="511" spans="1:10">
      <c r="A511" s="5" t="s">
        <v>11</v>
      </c>
      <c r="B511" t="s">
        <v>6</v>
      </c>
      <c r="C511" t="s">
        <v>3</v>
      </c>
      <c r="D511" t="s">
        <v>1</v>
      </c>
      <c r="F511" s="2">
        <v>230423794</v>
      </c>
      <c r="G511" s="36">
        <f t="shared" si="8"/>
        <v>11466893.95711307</v>
      </c>
      <c r="H511">
        <v>2022</v>
      </c>
      <c r="I511" s="35">
        <v>20.0947</v>
      </c>
      <c r="J511" t="s">
        <v>717</v>
      </c>
    </row>
    <row r="512" spans="1:10">
      <c r="A512" s="5" t="s">
        <v>11</v>
      </c>
      <c r="B512" t="s">
        <v>6</v>
      </c>
      <c r="C512" t="s">
        <v>4</v>
      </c>
      <c r="D512" t="s">
        <v>328</v>
      </c>
      <c r="F512" s="2">
        <v>194472512</v>
      </c>
      <c r="G512" s="36">
        <f t="shared" si="8"/>
        <v>9677801.2112646624</v>
      </c>
      <c r="H512">
        <v>2022</v>
      </c>
      <c r="I512" s="35">
        <v>20.0947</v>
      </c>
      <c r="J512" t="s">
        <v>717</v>
      </c>
    </row>
    <row r="513" spans="1:10">
      <c r="A513" s="5" t="s">
        <v>11</v>
      </c>
      <c r="B513" t="s">
        <v>6</v>
      </c>
      <c r="C513" t="s">
        <v>4</v>
      </c>
      <c r="D513" t="s">
        <v>1</v>
      </c>
      <c r="F513" s="2">
        <v>127771156</v>
      </c>
      <c r="G513" s="36">
        <f t="shared" si="8"/>
        <v>6358450.5367086846</v>
      </c>
      <c r="H513">
        <v>2022</v>
      </c>
      <c r="I513" s="35">
        <v>20.0947</v>
      </c>
      <c r="J513" t="s">
        <v>717</v>
      </c>
    </row>
    <row r="514" spans="1:10">
      <c r="A514" s="14" t="s">
        <v>73</v>
      </c>
      <c r="B514" t="s">
        <v>35</v>
      </c>
      <c r="C514" t="s">
        <v>5</v>
      </c>
      <c r="D514" t="s">
        <v>1</v>
      </c>
      <c r="F514" s="2">
        <v>-4605564</v>
      </c>
      <c r="G514" s="36">
        <f t="shared" si="8"/>
        <v>-35190.932319428823</v>
      </c>
      <c r="H514">
        <v>2022</v>
      </c>
      <c r="I514" s="35">
        <v>130.87360000000001</v>
      </c>
      <c r="J514" s="40" t="s">
        <v>715</v>
      </c>
    </row>
    <row r="515" spans="1:10">
      <c r="A515" s="5" t="s">
        <v>11</v>
      </c>
      <c r="B515" t="s">
        <v>6</v>
      </c>
      <c r="C515" t="s">
        <v>3</v>
      </c>
      <c r="D515" t="s">
        <v>328</v>
      </c>
      <c r="F515" s="2">
        <v>303350000</v>
      </c>
      <c r="G515" s="36">
        <f t="shared" si="8"/>
        <v>14963103.999368625</v>
      </c>
      <c r="H515">
        <v>2021</v>
      </c>
      <c r="I515" s="35">
        <v>20.273199999999999</v>
      </c>
      <c r="J515" t="s">
        <v>717</v>
      </c>
    </row>
    <row r="516" spans="1:10">
      <c r="A516" s="14" t="s">
        <v>72</v>
      </c>
      <c r="B516" t="s">
        <v>35</v>
      </c>
      <c r="C516" t="s">
        <v>5</v>
      </c>
      <c r="D516" t="s">
        <v>1</v>
      </c>
      <c r="F516" s="2">
        <v>155662218</v>
      </c>
      <c r="G516" s="36">
        <f t="shared" si="8"/>
        <v>1189408.849454741</v>
      </c>
      <c r="H516">
        <v>2022</v>
      </c>
      <c r="I516" s="35">
        <v>130.87360000000001</v>
      </c>
      <c r="J516" s="40" t="s">
        <v>717</v>
      </c>
    </row>
    <row r="517" spans="1:10">
      <c r="A517" s="6" t="s">
        <v>11</v>
      </c>
      <c r="B517" t="s">
        <v>6</v>
      </c>
      <c r="C517" t="s">
        <v>3</v>
      </c>
      <c r="D517" t="s">
        <v>1</v>
      </c>
      <c r="F517" s="2">
        <v>506600000</v>
      </c>
      <c r="G517" s="36">
        <f t="shared" si="8"/>
        <v>24988654.973067895</v>
      </c>
      <c r="H517">
        <v>2021</v>
      </c>
      <c r="I517" s="35">
        <v>20.273199999999999</v>
      </c>
      <c r="J517" t="s">
        <v>717</v>
      </c>
    </row>
    <row r="518" spans="1:10">
      <c r="A518" s="5" t="s">
        <v>11</v>
      </c>
      <c r="B518" t="s">
        <v>6</v>
      </c>
      <c r="C518" t="s">
        <v>4</v>
      </c>
      <c r="D518" t="s">
        <v>328</v>
      </c>
      <c r="F518" s="2">
        <v>199610858</v>
      </c>
      <c r="G518" s="36">
        <f t="shared" si="8"/>
        <v>9846045.9128307328</v>
      </c>
      <c r="H518">
        <v>2021</v>
      </c>
      <c r="I518" s="35">
        <v>20.273199999999999</v>
      </c>
      <c r="J518" t="s">
        <v>717</v>
      </c>
    </row>
    <row r="519" spans="1:10">
      <c r="A519" s="5" t="s">
        <v>11</v>
      </c>
      <c r="B519" t="s">
        <v>6</v>
      </c>
      <c r="C519" t="s">
        <v>4</v>
      </c>
      <c r="D519" t="s">
        <v>328</v>
      </c>
      <c r="F519" s="2">
        <v>172210000</v>
      </c>
      <c r="G519" s="36">
        <f t="shared" si="8"/>
        <v>8494465.5999052934</v>
      </c>
      <c r="H519">
        <v>2021</v>
      </c>
      <c r="I519" s="35">
        <v>20.273199999999999</v>
      </c>
      <c r="J519" t="s">
        <v>717</v>
      </c>
    </row>
    <row r="520" spans="1:10">
      <c r="A520" s="6" t="s">
        <v>11</v>
      </c>
      <c r="B520" t="s">
        <v>6</v>
      </c>
      <c r="C520" t="s">
        <v>4</v>
      </c>
      <c r="D520" t="s">
        <v>1</v>
      </c>
      <c r="F520" s="2">
        <v>67820921</v>
      </c>
      <c r="G520" s="36">
        <f t="shared" si="8"/>
        <v>3345348.5882840403</v>
      </c>
      <c r="H520">
        <v>2021</v>
      </c>
      <c r="I520" s="35">
        <v>20.273199999999999</v>
      </c>
      <c r="J520" t="s">
        <v>717</v>
      </c>
    </row>
    <row r="521" spans="1:10">
      <c r="A521" s="6" t="s">
        <v>11</v>
      </c>
      <c r="B521" t="s">
        <v>6</v>
      </c>
      <c r="C521" t="s">
        <v>4</v>
      </c>
      <c r="D521" t="s">
        <v>1</v>
      </c>
      <c r="F521" s="2">
        <v>-15150</v>
      </c>
      <c r="G521" s="36">
        <f t="shared" si="8"/>
        <v>-747.29199139751006</v>
      </c>
      <c r="H521">
        <v>2021</v>
      </c>
      <c r="I521" s="35">
        <v>20.273199999999999</v>
      </c>
      <c r="J521" t="s">
        <v>717</v>
      </c>
    </row>
    <row r="522" spans="1:10">
      <c r="A522" t="s">
        <v>11</v>
      </c>
      <c r="B522" t="s">
        <v>6</v>
      </c>
      <c r="C522" t="s">
        <v>3</v>
      </c>
      <c r="D522" t="s">
        <v>328</v>
      </c>
      <c r="F522" s="2">
        <v>344680000</v>
      </c>
      <c r="G522" s="36">
        <v>16053131.636797199</v>
      </c>
      <c r="H522">
        <v>2020</v>
      </c>
      <c r="I522" s="35">
        <v>21.4712</v>
      </c>
      <c r="J522" t="s">
        <v>717</v>
      </c>
    </row>
    <row r="523" spans="1:10">
      <c r="A523" s="14" t="s">
        <v>82</v>
      </c>
      <c r="B523" t="s">
        <v>35</v>
      </c>
      <c r="C523" t="s">
        <v>5</v>
      </c>
      <c r="D523" t="s">
        <v>1</v>
      </c>
      <c r="F523" s="2">
        <v>92381319</v>
      </c>
      <c r="G523" s="36">
        <f>F523/I523</f>
        <v>705882.00370433752</v>
      </c>
      <c r="H523">
        <v>2022</v>
      </c>
      <c r="I523" s="35">
        <v>130.87360000000001</v>
      </c>
      <c r="J523" s="40" t="s">
        <v>715</v>
      </c>
    </row>
    <row r="524" spans="1:10">
      <c r="A524" s="14" t="s">
        <v>94</v>
      </c>
      <c r="B524" t="s">
        <v>35</v>
      </c>
      <c r="C524" t="s">
        <v>5</v>
      </c>
      <c r="D524" t="s">
        <v>1</v>
      </c>
      <c r="F524" s="2">
        <v>41779641</v>
      </c>
      <c r="G524" s="36">
        <f>F524/I524</f>
        <v>319236.58400166268</v>
      </c>
      <c r="H524">
        <v>2022</v>
      </c>
      <c r="I524" s="35">
        <v>130.87360000000001</v>
      </c>
      <c r="J524" s="40" t="s">
        <v>715</v>
      </c>
    </row>
    <row r="525" spans="1:10">
      <c r="A525" t="s">
        <v>11</v>
      </c>
      <c r="B525" t="s">
        <v>6</v>
      </c>
      <c r="C525" t="s">
        <v>3</v>
      </c>
      <c r="D525" t="s">
        <v>1</v>
      </c>
      <c r="F525" s="2">
        <v>561770000</v>
      </c>
      <c r="G525" s="36">
        <v>26163884.645478595</v>
      </c>
      <c r="H525">
        <v>2020</v>
      </c>
      <c r="I525" s="35">
        <v>21.4712</v>
      </c>
      <c r="J525" t="s">
        <v>717</v>
      </c>
    </row>
    <row r="526" spans="1:10">
      <c r="A526" t="s">
        <v>11</v>
      </c>
      <c r="B526" t="s">
        <v>6</v>
      </c>
      <c r="C526" t="s">
        <v>4</v>
      </c>
      <c r="D526" t="s">
        <v>328</v>
      </c>
      <c r="F526" s="2">
        <v>182400000</v>
      </c>
      <c r="G526" s="36">
        <v>8495100.4135772567</v>
      </c>
      <c r="H526">
        <v>2020</v>
      </c>
      <c r="I526" s="35">
        <v>21.4712</v>
      </c>
      <c r="J526" t="s">
        <v>717</v>
      </c>
    </row>
    <row r="527" spans="1:10">
      <c r="A527" t="s">
        <v>11</v>
      </c>
      <c r="B527" t="s">
        <v>6</v>
      </c>
      <c r="C527" t="s">
        <v>4</v>
      </c>
      <c r="D527" t="s">
        <v>1</v>
      </c>
      <c r="F527" s="2">
        <v>1570000</v>
      </c>
      <c r="G527" s="36">
        <v>73121.204217742837</v>
      </c>
      <c r="H527">
        <v>2020</v>
      </c>
      <c r="I527" s="35">
        <v>21.4712</v>
      </c>
      <c r="J527" t="s">
        <v>717</v>
      </c>
    </row>
    <row r="528" spans="1:10">
      <c r="A528" t="s">
        <v>11</v>
      </c>
      <c r="B528" t="s">
        <v>6</v>
      </c>
      <c r="C528" t="s">
        <v>3</v>
      </c>
      <c r="D528" t="s">
        <v>328</v>
      </c>
      <c r="F528" s="2">
        <v>303352672</v>
      </c>
      <c r="G528" s="36">
        <f t="shared" ref="G528:G540" si="9">F528/I528</f>
        <v>15759317.162880344</v>
      </c>
      <c r="H528">
        <v>2019</v>
      </c>
      <c r="I528" s="35">
        <v>19.249099999999999</v>
      </c>
      <c r="J528" t="s">
        <v>717</v>
      </c>
    </row>
    <row r="529" spans="1:10">
      <c r="A529" t="s">
        <v>11</v>
      </c>
      <c r="B529" t="s">
        <v>6</v>
      </c>
      <c r="C529" t="s">
        <v>3</v>
      </c>
      <c r="D529" t="s">
        <v>1</v>
      </c>
      <c r="F529" s="2">
        <v>561582000</v>
      </c>
      <c r="G529" s="36">
        <f t="shared" si="9"/>
        <v>29174454.90958019</v>
      </c>
      <c r="H529">
        <v>2019</v>
      </c>
      <c r="I529" s="35">
        <v>19.249099999999999</v>
      </c>
      <c r="J529" t="s">
        <v>717</v>
      </c>
    </row>
    <row r="530" spans="1:10">
      <c r="A530" t="s">
        <v>11</v>
      </c>
      <c r="B530" t="s">
        <v>6</v>
      </c>
      <c r="C530" t="s">
        <v>4</v>
      </c>
      <c r="D530" t="s">
        <v>1</v>
      </c>
      <c r="F530" s="2">
        <v>208058000</v>
      </c>
      <c r="G530" s="36">
        <f t="shared" si="9"/>
        <v>10808713.134640062</v>
      </c>
      <c r="H530">
        <v>2019</v>
      </c>
      <c r="I530" s="35">
        <v>19.249099999999999</v>
      </c>
      <c r="J530" t="s">
        <v>717</v>
      </c>
    </row>
    <row r="531" spans="1:10">
      <c r="A531" t="s">
        <v>11</v>
      </c>
      <c r="B531" t="s">
        <v>6</v>
      </c>
      <c r="C531" t="s">
        <v>4</v>
      </c>
      <c r="D531" t="s">
        <v>328</v>
      </c>
      <c r="F531" s="2">
        <v>63889000</v>
      </c>
      <c r="G531" s="36">
        <f t="shared" si="9"/>
        <v>3319064.2679397999</v>
      </c>
      <c r="H531">
        <v>2019</v>
      </c>
      <c r="I531" s="35">
        <v>19.249099999999999</v>
      </c>
      <c r="J531" t="s">
        <v>717</v>
      </c>
    </row>
    <row r="532" spans="1:10">
      <c r="A532" t="s">
        <v>11</v>
      </c>
      <c r="B532" t="s">
        <v>6</v>
      </c>
      <c r="C532" t="s">
        <v>3</v>
      </c>
      <c r="D532" t="s">
        <v>328</v>
      </c>
      <c r="F532" s="2">
        <v>227250000</v>
      </c>
      <c r="G532" s="36">
        <f t="shared" si="9"/>
        <v>11799065.420560747</v>
      </c>
      <c r="H532">
        <v>2018</v>
      </c>
      <c r="I532" s="35">
        <v>19.260000000000002</v>
      </c>
      <c r="J532" t="s">
        <v>717</v>
      </c>
    </row>
    <row r="533" spans="1:10">
      <c r="A533" t="s">
        <v>11</v>
      </c>
      <c r="B533" t="s">
        <v>6</v>
      </c>
      <c r="C533" t="s">
        <v>3</v>
      </c>
      <c r="D533" t="s">
        <v>1</v>
      </c>
      <c r="E533" t="s">
        <v>364</v>
      </c>
      <c r="F533" s="2">
        <v>236048000</v>
      </c>
      <c r="G533" s="36">
        <f t="shared" si="9"/>
        <v>12255867.082035305</v>
      </c>
      <c r="H533">
        <v>2018</v>
      </c>
      <c r="I533" s="35">
        <v>19.260000000000002</v>
      </c>
      <c r="J533" t="s">
        <v>717</v>
      </c>
    </row>
    <row r="534" spans="1:10">
      <c r="A534" t="s">
        <v>11</v>
      </c>
      <c r="B534" t="s">
        <v>6</v>
      </c>
      <c r="C534" t="s">
        <v>4</v>
      </c>
      <c r="D534" t="s">
        <v>328</v>
      </c>
      <c r="F534" s="2">
        <v>55494000</v>
      </c>
      <c r="G534" s="36">
        <f t="shared" si="9"/>
        <v>2881308.4112149528</v>
      </c>
      <c r="H534">
        <v>2018</v>
      </c>
      <c r="I534" s="35">
        <v>19.260000000000002</v>
      </c>
      <c r="J534" t="s">
        <v>717</v>
      </c>
    </row>
    <row r="535" spans="1:10">
      <c r="A535" s="14" t="s">
        <v>65</v>
      </c>
      <c r="B535" t="s">
        <v>35</v>
      </c>
      <c r="C535" t="s">
        <v>5</v>
      </c>
      <c r="D535" t="s">
        <v>1</v>
      </c>
      <c r="F535" s="2">
        <v>205066297</v>
      </c>
      <c r="G535" s="36">
        <f t="shared" si="9"/>
        <v>1566903.4625776319</v>
      </c>
      <c r="H535">
        <v>2022</v>
      </c>
      <c r="I535" s="35">
        <v>130.87360000000001</v>
      </c>
      <c r="J535" s="40" t="s">
        <v>715</v>
      </c>
    </row>
    <row r="536" spans="1:10">
      <c r="A536" t="s">
        <v>11</v>
      </c>
      <c r="B536" t="s">
        <v>6</v>
      </c>
      <c r="C536" t="s">
        <v>4</v>
      </c>
      <c r="D536" t="s">
        <v>1</v>
      </c>
      <c r="E536" t="s">
        <v>364</v>
      </c>
      <c r="F536" s="2">
        <v>78566000</v>
      </c>
      <c r="G536" s="36">
        <f t="shared" si="9"/>
        <v>4079231.5680166143</v>
      </c>
      <c r="H536">
        <v>2018</v>
      </c>
      <c r="I536" s="35">
        <v>19.260000000000002</v>
      </c>
      <c r="J536" t="s">
        <v>717</v>
      </c>
    </row>
    <row r="537" spans="1:10">
      <c r="A537" t="s">
        <v>11</v>
      </c>
      <c r="B537" t="s">
        <v>6</v>
      </c>
      <c r="C537" t="s">
        <v>3</v>
      </c>
      <c r="D537" t="s">
        <v>328</v>
      </c>
      <c r="F537" s="2">
        <v>94860000</v>
      </c>
      <c r="G537" s="36">
        <f t="shared" si="9"/>
        <v>5024364.4067796608</v>
      </c>
      <c r="H537">
        <v>2017</v>
      </c>
      <c r="I537" s="35">
        <v>18.88</v>
      </c>
      <c r="J537" t="s">
        <v>717</v>
      </c>
    </row>
    <row r="538" spans="1:10">
      <c r="A538" t="s">
        <v>11</v>
      </c>
      <c r="B538" t="s">
        <v>6</v>
      </c>
      <c r="C538" t="s">
        <v>3</v>
      </c>
      <c r="D538" t="s">
        <v>1</v>
      </c>
      <c r="E538" t="s">
        <v>364</v>
      </c>
      <c r="F538" s="2">
        <v>219301000</v>
      </c>
      <c r="G538" s="36">
        <f t="shared" si="9"/>
        <v>11615519.06779661</v>
      </c>
      <c r="H538">
        <v>2017</v>
      </c>
      <c r="I538" s="35">
        <v>18.88</v>
      </c>
      <c r="J538" t="s">
        <v>717</v>
      </c>
    </row>
    <row r="539" spans="1:10">
      <c r="A539" t="s">
        <v>11</v>
      </c>
      <c r="B539" t="s">
        <v>6</v>
      </c>
      <c r="C539" t="s">
        <v>4</v>
      </c>
      <c r="D539" t="s">
        <v>328</v>
      </c>
      <c r="F539" s="2">
        <v>44271240.530000001</v>
      </c>
      <c r="G539" s="36">
        <f t="shared" si="9"/>
        <v>2344875.028072034</v>
      </c>
      <c r="H539">
        <v>2017</v>
      </c>
      <c r="I539" s="35">
        <v>18.88</v>
      </c>
      <c r="J539" t="s">
        <v>717</v>
      </c>
    </row>
    <row r="540" spans="1:10">
      <c r="A540" t="s">
        <v>11</v>
      </c>
      <c r="B540" t="s">
        <v>6</v>
      </c>
      <c r="C540" t="s">
        <v>4</v>
      </c>
      <c r="D540" t="s">
        <v>1</v>
      </c>
      <c r="E540" t="s">
        <v>364</v>
      </c>
      <c r="F540" s="2">
        <v>-8749388</v>
      </c>
      <c r="G540" s="36">
        <f t="shared" si="9"/>
        <v>-463420.9745762712</v>
      </c>
      <c r="H540">
        <v>2017</v>
      </c>
      <c r="I540" s="35">
        <v>18.88</v>
      </c>
      <c r="J540" t="s">
        <v>717</v>
      </c>
    </row>
    <row r="541" spans="1:10">
      <c r="A541" t="s">
        <v>11</v>
      </c>
      <c r="B541" t="s">
        <v>6</v>
      </c>
      <c r="C541" t="s">
        <v>3</v>
      </c>
      <c r="D541" t="s">
        <v>328</v>
      </c>
      <c r="F541" s="2">
        <v>99195000</v>
      </c>
      <c r="G541" s="36">
        <v>5308065.2411224553</v>
      </c>
      <c r="H541">
        <v>2016</v>
      </c>
      <c r="I541" s="35">
        <v>18.6876</v>
      </c>
      <c r="J541" t="s">
        <v>717</v>
      </c>
    </row>
    <row r="542" spans="1:10">
      <c r="A542" s="14" t="s">
        <v>25</v>
      </c>
      <c r="B542" t="s">
        <v>35</v>
      </c>
      <c r="C542" t="s">
        <v>5</v>
      </c>
      <c r="D542" t="s">
        <v>1</v>
      </c>
      <c r="F542" s="2">
        <v>3996984</v>
      </c>
      <c r="G542" s="36">
        <f>F542/I542</f>
        <v>30540.796615971438</v>
      </c>
      <c r="H542">
        <v>2022</v>
      </c>
      <c r="I542" s="35">
        <v>130.87360000000001</v>
      </c>
      <c r="J542" s="40" t="s">
        <v>715</v>
      </c>
    </row>
    <row r="543" spans="1:10">
      <c r="A543" s="14" t="s">
        <v>268</v>
      </c>
      <c r="B543" t="s">
        <v>35</v>
      </c>
      <c r="C543" t="s">
        <v>3</v>
      </c>
      <c r="D543" t="s">
        <v>328</v>
      </c>
      <c r="E543" t="s">
        <v>329</v>
      </c>
      <c r="F543" s="2">
        <v>588517589</v>
      </c>
      <c r="G543" s="36">
        <f>F543/I543</f>
        <v>6189501.2893970748</v>
      </c>
      <c r="H543">
        <v>2021</v>
      </c>
      <c r="I543" s="35">
        <v>95.083200000000005</v>
      </c>
      <c r="J543" s="40" t="s">
        <v>715</v>
      </c>
    </row>
    <row r="544" spans="1:10">
      <c r="A544" t="s">
        <v>11</v>
      </c>
      <c r="B544" t="s">
        <v>6</v>
      </c>
      <c r="C544" t="s">
        <v>3</v>
      </c>
      <c r="D544" t="s">
        <v>1</v>
      </c>
      <c r="F544" s="2">
        <v>99195000</v>
      </c>
      <c r="G544" s="36">
        <v>5308065.2411224553</v>
      </c>
      <c r="H544">
        <v>2016</v>
      </c>
      <c r="I544" s="35">
        <v>18.6876</v>
      </c>
      <c r="J544" t="s">
        <v>717</v>
      </c>
    </row>
    <row r="545" spans="1:10">
      <c r="A545" s="14" t="s">
        <v>96</v>
      </c>
      <c r="B545" t="s">
        <v>35</v>
      </c>
      <c r="C545" t="s">
        <v>3</v>
      </c>
      <c r="D545" t="s">
        <v>328</v>
      </c>
      <c r="E545" t="s">
        <v>329</v>
      </c>
      <c r="F545" s="2">
        <v>404623608</v>
      </c>
      <c r="G545" s="36">
        <f>F545/I545</f>
        <v>4255468.9787470335</v>
      </c>
      <c r="H545">
        <v>2021</v>
      </c>
      <c r="I545" s="35">
        <v>95.083200000000005</v>
      </c>
      <c r="J545" s="40" t="s">
        <v>715</v>
      </c>
    </row>
    <row r="546" spans="1:10">
      <c r="A546" t="s">
        <v>11</v>
      </c>
      <c r="B546" t="s">
        <v>6</v>
      </c>
      <c r="C546" t="s">
        <v>4</v>
      </c>
      <c r="D546" t="s">
        <v>328</v>
      </c>
      <c r="F546" s="2">
        <v>24828000.000000004</v>
      </c>
      <c r="G546" s="36">
        <v>1328581.5192962179</v>
      </c>
      <c r="H546">
        <v>2016</v>
      </c>
      <c r="I546" s="35">
        <v>18.6876</v>
      </c>
      <c r="J546" t="s">
        <v>717</v>
      </c>
    </row>
    <row r="547" spans="1:10">
      <c r="A547" t="s">
        <v>11</v>
      </c>
      <c r="B547" t="s">
        <v>6</v>
      </c>
      <c r="C547" t="s">
        <v>4</v>
      </c>
      <c r="D547" t="s">
        <v>1</v>
      </c>
      <c r="F547" s="2">
        <v>132425000</v>
      </c>
      <c r="G547" s="36">
        <v>7086249.7056871941</v>
      </c>
      <c r="H547">
        <v>2016</v>
      </c>
      <c r="I547" s="35">
        <v>18.6876</v>
      </c>
      <c r="J547" t="s">
        <v>717</v>
      </c>
    </row>
    <row r="548" spans="1:10">
      <c r="A548" t="s">
        <v>11</v>
      </c>
      <c r="B548" t="s">
        <v>6</v>
      </c>
      <c r="C548" t="s">
        <v>3</v>
      </c>
      <c r="D548" t="s">
        <v>328</v>
      </c>
      <c r="F548" s="2">
        <v>74539710</v>
      </c>
      <c r="G548" s="36">
        <v>4701582.1267054034</v>
      </c>
      <c r="H548">
        <v>2015</v>
      </c>
      <c r="I548" s="35">
        <v>15.854175890410984</v>
      </c>
      <c r="J548" t="s">
        <v>717</v>
      </c>
    </row>
    <row r="549" spans="1:10">
      <c r="A549" t="s">
        <v>11</v>
      </c>
      <c r="B549" t="s">
        <v>6</v>
      </c>
      <c r="C549" t="s">
        <v>3</v>
      </c>
      <c r="D549" t="s">
        <v>1</v>
      </c>
      <c r="F549" s="2">
        <v>139196964</v>
      </c>
      <c r="G549" s="36">
        <v>8779829.6778194532</v>
      </c>
      <c r="H549">
        <v>2015</v>
      </c>
      <c r="I549" s="35">
        <v>15.854175890410984</v>
      </c>
      <c r="J549" t="s">
        <v>717</v>
      </c>
    </row>
    <row r="550" spans="1:10">
      <c r="A550" t="s">
        <v>11</v>
      </c>
      <c r="B550" t="s">
        <v>6</v>
      </c>
      <c r="C550" t="s">
        <v>4</v>
      </c>
      <c r="D550" t="s">
        <v>328</v>
      </c>
      <c r="F550" s="2">
        <v>41101931</v>
      </c>
      <c r="G550" s="36">
        <v>2592498.7387619126</v>
      </c>
      <c r="H550">
        <v>2015</v>
      </c>
      <c r="I550" s="35">
        <v>15.854175890410984</v>
      </c>
      <c r="J550" t="s">
        <v>717</v>
      </c>
    </row>
    <row r="551" spans="1:10">
      <c r="A551" t="s">
        <v>11</v>
      </c>
      <c r="B551" t="s">
        <v>6</v>
      </c>
      <c r="C551" t="s">
        <v>4</v>
      </c>
      <c r="D551" t="s">
        <v>1</v>
      </c>
      <c r="F551" s="2">
        <v>113964598</v>
      </c>
      <c r="G551" s="36">
        <v>7188301.6050634803</v>
      </c>
      <c r="H551">
        <v>2015</v>
      </c>
      <c r="I551" s="35">
        <v>15.854175890410984</v>
      </c>
      <c r="J551" t="s">
        <v>717</v>
      </c>
    </row>
    <row r="552" spans="1:10">
      <c r="A552" t="s">
        <v>11</v>
      </c>
      <c r="B552" t="s">
        <v>6</v>
      </c>
      <c r="C552" t="s">
        <v>3</v>
      </c>
      <c r="D552" t="s">
        <v>328</v>
      </c>
      <c r="F552" s="2">
        <v>68775000</v>
      </c>
      <c r="G552" s="36">
        <v>5169816.6639668392</v>
      </c>
      <c r="H552">
        <v>2014</v>
      </c>
      <c r="I552" s="35">
        <v>13.303179681274893</v>
      </c>
      <c r="J552" t="s">
        <v>717</v>
      </c>
    </row>
    <row r="553" spans="1:10">
      <c r="A553" t="s">
        <v>11</v>
      </c>
      <c r="B553" t="s">
        <v>6</v>
      </c>
      <c r="C553" t="s">
        <v>3</v>
      </c>
      <c r="D553" t="s">
        <v>1</v>
      </c>
      <c r="F553" s="2">
        <v>186243000</v>
      </c>
      <c r="G553" s="36">
        <v>13999886.077021824</v>
      </c>
      <c r="H553">
        <v>2014</v>
      </c>
      <c r="I553" s="35">
        <v>13.303179681274893</v>
      </c>
      <c r="J553" t="s">
        <v>717</v>
      </c>
    </row>
    <row r="554" spans="1:10">
      <c r="A554" t="s">
        <v>11</v>
      </c>
      <c r="B554" t="s">
        <v>6</v>
      </c>
      <c r="C554" t="s">
        <v>4</v>
      </c>
      <c r="D554" t="s">
        <v>328</v>
      </c>
      <c r="F554" s="2">
        <v>17894000</v>
      </c>
      <c r="G554" s="36">
        <v>1345091.9576157413</v>
      </c>
      <c r="H554">
        <v>2014</v>
      </c>
      <c r="I554" s="35">
        <v>13.303179681274893</v>
      </c>
      <c r="J554" t="s">
        <v>717</v>
      </c>
    </row>
    <row r="555" spans="1:10">
      <c r="A555" t="s">
        <v>11</v>
      </c>
      <c r="B555" t="s">
        <v>6</v>
      </c>
      <c r="C555" t="s">
        <v>4</v>
      </c>
      <c r="D555" t="s">
        <v>1</v>
      </c>
      <c r="F555" s="2">
        <v>86439000</v>
      </c>
      <c r="G555" s="36">
        <v>6497619.5218702955</v>
      </c>
      <c r="H555">
        <v>2014</v>
      </c>
      <c r="I555" s="35">
        <v>13.303179681274893</v>
      </c>
      <c r="J555" t="s">
        <v>717</v>
      </c>
    </row>
    <row r="556" spans="1:10">
      <c r="A556" t="s">
        <v>11</v>
      </c>
      <c r="B556" t="s">
        <v>6</v>
      </c>
      <c r="C556" t="s">
        <v>3</v>
      </c>
      <c r="D556" t="s">
        <v>328</v>
      </c>
      <c r="F556" s="2">
        <v>61062000</v>
      </c>
      <c r="G556" s="36">
        <v>4784063.6005965266</v>
      </c>
      <c r="H556">
        <v>2013</v>
      </c>
      <c r="I556" s="35">
        <v>12.763626301369856</v>
      </c>
      <c r="J556" t="s">
        <v>717</v>
      </c>
    </row>
    <row r="557" spans="1:10">
      <c r="A557" t="s">
        <v>11</v>
      </c>
      <c r="B557" t="s">
        <v>6</v>
      </c>
      <c r="C557" t="s">
        <v>3</v>
      </c>
      <c r="D557" t="s">
        <v>328</v>
      </c>
      <c r="F557" s="2">
        <v>4792234.8446832895</v>
      </c>
      <c r="G557" s="36">
        <v>375460.29094952141</v>
      </c>
      <c r="H557">
        <v>2013</v>
      </c>
      <c r="I557" s="35">
        <v>12.763626301369856</v>
      </c>
      <c r="J557" t="s">
        <v>717</v>
      </c>
    </row>
    <row r="558" spans="1:10">
      <c r="A558" t="s">
        <v>11</v>
      </c>
      <c r="B558" t="s">
        <v>6</v>
      </c>
      <c r="C558" t="s">
        <v>3</v>
      </c>
      <c r="D558" t="s">
        <v>1</v>
      </c>
      <c r="F558" s="2">
        <v>162033000</v>
      </c>
      <c r="G558" s="36">
        <v>12694903.170473568</v>
      </c>
      <c r="H558">
        <v>2013</v>
      </c>
      <c r="I558" s="35">
        <v>12.763626301369856</v>
      </c>
      <c r="J558" t="s">
        <v>717</v>
      </c>
    </row>
    <row r="559" spans="1:10">
      <c r="A559" s="14" t="s">
        <v>73</v>
      </c>
      <c r="B559" t="s">
        <v>35</v>
      </c>
      <c r="C559" t="s">
        <v>3</v>
      </c>
      <c r="D559" t="s">
        <v>328</v>
      </c>
      <c r="E559" t="s">
        <v>329</v>
      </c>
      <c r="F559" s="2">
        <v>771476537</v>
      </c>
      <c r="G559" s="36">
        <f>F559/I559</f>
        <v>8113699.7597893206</v>
      </c>
      <c r="H559">
        <v>2021</v>
      </c>
      <c r="I559" s="35">
        <v>95.083200000000005</v>
      </c>
      <c r="J559" s="40" t="s">
        <v>715</v>
      </c>
    </row>
    <row r="560" spans="1:10">
      <c r="A560" t="s">
        <v>11</v>
      </c>
      <c r="B560" t="s">
        <v>6</v>
      </c>
      <c r="C560" t="s">
        <v>3</v>
      </c>
      <c r="D560" t="s">
        <v>1</v>
      </c>
      <c r="F560" s="2">
        <v>12716586.233476914</v>
      </c>
      <c r="G560" s="36">
        <v>996314.52168981999</v>
      </c>
      <c r="H560">
        <v>2013</v>
      </c>
      <c r="I560" s="35">
        <v>12.763626301369856</v>
      </c>
      <c r="J560" t="s">
        <v>717</v>
      </c>
    </row>
    <row r="561" spans="1:10">
      <c r="A561" s="14" t="s">
        <v>72</v>
      </c>
      <c r="B561" t="s">
        <v>35</v>
      </c>
      <c r="C561" t="s">
        <v>3</v>
      </c>
      <c r="D561" t="s">
        <v>328</v>
      </c>
      <c r="E561" t="s">
        <v>329</v>
      </c>
      <c r="F561" s="2">
        <v>315508966</v>
      </c>
      <c r="G561" s="36">
        <f>F561/I561</f>
        <v>3318240.930048631</v>
      </c>
      <c r="H561">
        <v>2021</v>
      </c>
      <c r="I561" s="35">
        <v>95.083200000000005</v>
      </c>
      <c r="J561" s="40" t="s">
        <v>717</v>
      </c>
    </row>
    <row r="562" spans="1:10">
      <c r="A562" t="s">
        <v>11</v>
      </c>
      <c r="B562" t="s">
        <v>6</v>
      </c>
      <c r="C562" t="s">
        <v>3</v>
      </c>
      <c r="D562" t="s">
        <v>367</v>
      </c>
      <c r="F562" s="2">
        <v>46179000</v>
      </c>
      <c r="G562" s="36">
        <v>3618015.6727907211</v>
      </c>
      <c r="H562">
        <v>2013</v>
      </c>
      <c r="I562" s="35">
        <v>12.763626301369856</v>
      </c>
      <c r="J562" t="s">
        <v>717</v>
      </c>
    </row>
    <row r="563" spans="1:10">
      <c r="A563" t="s">
        <v>11</v>
      </c>
      <c r="B563" t="s">
        <v>6</v>
      </c>
      <c r="C563" t="s">
        <v>3</v>
      </c>
      <c r="D563" t="s">
        <v>367</v>
      </c>
      <c r="F563" s="2">
        <v>3624195.291550057</v>
      </c>
      <c r="G563" s="36">
        <v>283947.14840257354</v>
      </c>
      <c r="H563">
        <v>2013</v>
      </c>
      <c r="I563" s="35">
        <v>12.763626301369856</v>
      </c>
      <c r="J563" t="s">
        <v>717</v>
      </c>
    </row>
    <row r="564" spans="1:10">
      <c r="A564" t="s">
        <v>11</v>
      </c>
      <c r="B564" t="s">
        <v>6</v>
      </c>
      <c r="C564" t="s">
        <v>4</v>
      </c>
      <c r="D564" t="s">
        <v>328</v>
      </c>
      <c r="F564" s="2">
        <v>23384000</v>
      </c>
      <c r="G564" s="36">
        <v>1832081.2164087186</v>
      </c>
      <c r="H564">
        <v>2013</v>
      </c>
      <c r="I564" s="35">
        <v>12.763626301369856</v>
      </c>
      <c r="J564" t="s">
        <v>717</v>
      </c>
    </row>
    <row r="565" spans="1:10">
      <c r="A565" t="s">
        <v>11</v>
      </c>
      <c r="B565" t="s">
        <v>6</v>
      </c>
      <c r="C565" t="s">
        <v>4</v>
      </c>
      <c r="D565" t="s">
        <v>328</v>
      </c>
      <c r="F565" s="2">
        <v>1835210.4354275002</v>
      </c>
      <c r="G565" s="36">
        <v>143784.40672699234</v>
      </c>
      <c r="H565">
        <v>2013</v>
      </c>
      <c r="I565" s="35">
        <v>12.763626301369856</v>
      </c>
      <c r="J565" t="s">
        <v>717</v>
      </c>
    </row>
    <row r="566" spans="1:10">
      <c r="A566" t="s">
        <v>11</v>
      </c>
      <c r="B566" t="s">
        <v>6</v>
      </c>
      <c r="C566" t="s">
        <v>4</v>
      </c>
      <c r="D566" t="s">
        <v>1</v>
      </c>
      <c r="F566" s="2">
        <v>29501000.000000004</v>
      </c>
      <c r="G566" s="36">
        <v>2311333.7309815949</v>
      </c>
      <c r="H566">
        <v>2013</v>
      </c>
      <c r="I566" s="35">
        <v>12.763626301369856</v>
      </c>
      <c r="J566" t="s">
        <v>717</v>
      </c>
    </row>
    <row r="567" spans="1:10">
      <c r="A567" t="s">
        <v>11</v>
      </c>
      <c r="B567" t="s">
        <v>6</v>
      </c>
      <c r="C567" t="s">
        <v>4</v>
      </c>
      <c r="D567" t="s">
        <v>1</v>
      </c>
      <c r="F567" s="2">
        <v>2315281.519652185</v>
      </c>
      <c r="G567" s="36">
        <v>181396.84326261556</v>
      </c>
      <c r="H567">
        <v>2013</v>
      </c>
      <c r="I567" s="35">
        <v>12.763626301369856</v>
      </c>
      <c r="J567" t="s">
        <v>717</v>
      </c>
    </row>
    <row r="568" spans="1:10">
      <c r="A568" s="14" t="s">
        <v>82</v>
      </c>
      <c r="B568" t="s">
        <v>35</v>
      </c>
      <c r="C568" t="s">
        <v>3</v>
      </c>
      <c r="D568" t="s">
        <v>328</v>
      </c>
      <c r="E568" t="s">
        <v>329</v>
      </c>
      <c r="F568" s="2">
        <v>473761932</v>
      </c>
      <c r="G568" s="36">
        <f>F568/I568</f>
        <v>4982603.9931344334</v>
      </c>
      <c r="H568">
        <v>2021</v>
      </c>
      <c r="I568" s="35">
        <v>95.083200000000005</v>
      </c>
      <c r="J568" s="40" t="s">
        <v>715</v>
      </c>
    </row>
    <row r="569" spans="1:10">
      <c r="A569" t="s">
        <v>11</v>
      </c>
      <c r="B569" t="s">
        <v>6</v>
      </c>
      <c r="C569" t="s">
        <v>4</v>
      </c>
      <c r="D569" t="s">
        <v>367</v>
      </c>
      <c r="F569" s="2">
        <v>5584000</v>
      </c>
      <c r="G569" s="36">
        <v>437493.22239250276</v>
      </c>
      <c r="H569">
        <v>2013</v>
      </c>
      <c r="I569" s="35">
        <v>12.763626301369856</v>
      </c>
      <c r="J569" t="s">
        <v>717</v>
      </c>
    </row>
    <row r="570" spans="1:10">
      <c r="A570" s="14" t="s">
        <v>94</v>
      </c>
      <c r="B570" t="s">
        <v>35</v>
      </c>
      <c r="C570" t="s">
        <v>3</v>
      </c>
      <c r="D570" t="s">
        <v>328</v>
      </c>
      <c r="E570" t="s">
        <v>329</v>
      </c>
      <c r="F570" s="2">
        <v>155168067</v>
      </c>
      <c r="G570" s="36">
        <f>F570/I570</f>
        <v>1631918.8563279316</v>
      </c>
      <c r="H570">
        <v>2021</v>
      </c>
      <c r="I570" s="35">
        <v>95.083200000000005</v>
      </c>
      <c r="J570" s="40" t="s">
        <v>715</v>
      </c>
    </row>
    <row r="571" spans="1:10">
      <c r="A571" t="s">
        <v>11</v>
      </c>
      <c r="B571" t="s">
        <v>6</v>
      </c>
      <c r="C571" t="s">
        <v>4</v>
      </c>
      <c r="D571" t="s">
        <v>367</v>
      </c>
      <c r="F571" s="2">
        <v>438240.46661936207</v>
      </c>
      <c r="G571" s="36">
        <v>34335.106361765538</v>
      </c>
      <c r="H571">
        <v>2013</v>
      </c>
      <c r="I571" s="35">
        <v>12.763626301369856</v>
      </c>
      <c r="J571" t="s">
        <v>717</v>
      </c>
    </row>
    <row r="572" spans="1:10">
      <c r="A572" t="s">
        <v>11</v>
      </c>
      <c r="B572" t="s">
        <v>6</v>
      </c>
      <c r="C572" t="s">
        <v>3</v>
      </c>
      <c r="D572" t="s">
        <v>328</v>
      </c>
      <c r="F572" s="2">
        <v>63023000</v>
      </c>
      <c r="G572" s="36">
        <v>4763943.307086613</v>
      </c>
      <c r="H572">
        <v>2012</v>
      </c>
      <c r="I572" s="35">
        <v>13.22916666666667</v>
      </c>
      <c r="J572" t="s">
        <v>717</v>
      </c>
    </row>
    <row r="573" spans="1:10">
      <c r="A573" t="s">
        <v>11</v>
      </c>
      <c r="B573" t="s">
        <v>6</v>
      </c>
      <c r="C573" t="s">
        <v>3</v>
      </c>
      <c r="D573" t="s">
        <v>328</v>
      </c>
      <c r="F573" s="2">
        <v>4763943.307086613</v>
      </c>
      <c r="G573" s="36">
        <v>360109.10037820059</v>
      </c>
      <c r="H573">
        <v>2012</v>
      </c>
      <c r="I573" s="35">
        <v>13.22916666666667</v>
      </c>
      <c r="J573" t="s">
        <v>717</v>
      </c>
    </row>
    <row r="574" spans="1:10">
      <c r="A574" t="s">
        <v>11</v>
      </c>
      <c r="B574" t="s">
        <v>6</v>
      </c>
      <c r="C574" t="s">
        <v>3</v>
      </c>
      <c r="D574" t="s">
        <v>1</v>
      </c>
      <c r="F574" s="2">
        <v>125642000</v>
      </c>
      <c r="G574" s="36">
        <v>9497348.031496061</v>
      </c>
      <c r="H574">
        <v>2012</v>
      </c>
      <c r="I574" s="35">
        <v>13.22916666666667</v>
      </c>
      <c r="J574" t="s">
        <v>717</v>
      </c>
    </row>
    <row r="575" spans="1:10">
      <c r="A575" t="s">
        <v>11</v>
      </c>
      <c r="B575" t="s">
        <v>6</v>
      </c>
      <c r="C575" t="s">
        <v>3</v>
      </c>
      <c r="D575" t="s">
        <v>1</v>
      </c>
      <c r="F575" s="2">
        <v>9497348.031496061</v>
      </c>
      <c r="G575" s="36">
        <v>717909.77245954459</v>
      </c>
      <c r="H575">
        <v>2012</v>
      </c>
      <c r="I575" s="35">
        <v>13.22916666666667</v>
      </c>
      <c r="J575" t="s">
        <v>717</v>
      </c>
    </row>
    <row r="576" spans="1:10">
      <c r="A576" t="s">
        <v>11</v>
      </c>
      <c r="B576" t="s">
        <v>6</v>
      </c>
      <c r="C576" t="s">
        <v>3</v>
      </c>
      <c r="D576" t="s">
        <v>367</v>
      </c>
      <c r="F576" s="2">
        <v>43737000</v>
      </c>
      <c r="G576" s="36">
        <v>3306103.9370078733</v>
      </c>
      <c r="H576">
        <v>2012</v>
      </c>
      <c r="I576" s="35">
        <v>13.22916666666667</v>
      </c>
      <c r="J576" t="s">
        <v>717</v>
      </c>
    </row>
    <row r="577" spans="1:10">
      <c r="A577" t="s">
        <v>11</v>
      </c>
      <c r="B577" t="s">
        <v>6</v>
      </c>
      <c r="C577" t="s">
        <v>3</v>
      </c>
      <c r="D577" t="s">
        <v>367</v>
      </c>
      <c r="F577" s="2">
        <v>3306103.9370078733</v>
      </c>
      <c r="G577" s="36">
        <v>249910.2188604376</v>
      </c>
      <c r="H577">
        <v>2012</v>
      </c>
      <c r="I577" s="35">
        <v>13.22916666666667</v>
      </c>
      <c r="J577" t="s">
        <v>717</v>
      </c>
    </row>
    <row r="578" spans="1:10">
      <c r="A578" t="s">
        <v>11</v>
      </c>
      <c r="B578" t="s">
        <v>6</v>
      </c>
      <c r="C578" t="s">
        <v>4</v>
      </c>
      <c r="D578" t="s">
        <v>328</v>
      </c>
      <c r="F578" s="2">
        <v>20258000</v>
      </c>
      <c r="G578" s="36">
        <v>1531313.3858267714</v>
      </c>
      <c r="H578">
        <v>2012</v>
      </c>
      <c r="I578" s="35">
        <v>13.22916666666667</v>
      </c>
      <c r="J578" t="s">
        <v>717</v>
      </c>
    </row>
    <row r="579" spans="1:10">
      <c r="A579" t="s">
        <v>11</v>
      </c>
      <c r="B579" t="s">
        <v>6</v>
      </c>
      <c r="C579" t="s">
        <v>4</v>
      </c>
      <c r="D579" t="s">
        <v>328</v>
      </c>
      <c r="F579" s="2">
        <v>1531313.3858267714</v>
      </c>
      <c r="G579" s="36">
        <v>115752.82286564568</v>
      </c>
      <c r="H579">
        <v>2012</v>
      </c>
      <c r="I579" s="35">
        <v>13.22916666666667</v>
      </c>
      <c r="J579" t="s">
        <v>717</v>
      </c>
    </row>
    <row r="580" spans="1:10">
      <c r="A580" t="s">
        <v>11</v>
      </c>
      <c r="B580" t="s">
        <v>6</v>
      </c>
      <c r="C580" t="s">
        <v>4</v>
      </c>
      <c r="D580" t="s">
        <v>1</v>
      </c>
      <c r="F580" s="2">
        <v>119667000</v>
      </c>
      <c r="G580" s="36">
        <v>9045694.4881889746</v>
      </c>
      <c r="H580">
        <v>2012</v>
      </c>
      <c r="I580" s="35">
        <v>13.22916666666667</v>
      </c>
      <c r="J580" t="s">
        <v>717</v>
      </c>
    </row>
    <row r="581" spans="1:10">
      <c r="A581" t="s">
        <v>11</v>
      </c>
      <c r="B581" t="s">
        <v>6</v>
      </c>
      <c r="C581" t="s">
        <v>4</v>
      </c>
      <c r="D581" t="s">
        <v>1</v>
      </c>
      <c r="F581" s="2">
        <v>9045694.4881889746</v>
      </c>
      <c r="G581" s="36">
        <v>683769.03217806411</v>
      </c>
      <c r="H581">
        <v>2012</v>
      </c>
      <c r="I581" s="35">
        <v>13.22916666666667</v>
      </c>
      <c r="J581" t="s">
        <v>717</v>
      </c>
    </row>
    <row r="582" spans="1:10">
      <c r="A582" t="s">
        <v>11</v>
      </c>
      <c r="B582" t="s">
        <v>6</v>
      </c>
      <c r="C582" t="s">
        <v>4</v>
      </c>
      <c r="D582" t="s">
        <v>367</v>
      </c>
      <c r="F582" s="2">
        <v>9393000</v>
      </c>
      <c r="G582" s="36">
        <v>710022.04724409431</v>
      </c>
      <c r="H582">
        <v>2012</v>
      </c>
      <c r="I582" s="35">
        <v>13.22916666666667</v>
      </c>
      <c r="J582" t="s">
        <v>717</v>
      </c>
    </row>
    <row r="583" spans="1:10">
      <c r="A583" s="14" t="s">
        <v>65</v>
      </c>
      <c r="B583" t="s">
        <v>35</v>
      </c>
      <c r="C583" t="s">
        <v>3</v>
      </c>
      <c r="D583" t="s">
        <v>328</v>
      </c>
      <c r="E583" t="s">
        <v>329</v>
      </c>
      <c r="F583" s="2">
        <v>821711578</v>
      </c>
      <c r="G583" s="36">
        <f>F583/I583</f>
        <v>8642026.9616504274</v>
      </c>
      <c r="H583">
        <v>2021</v>
      </c>
      <c r="I583" s="35">
        <v>95.083200000000005</v>
      </c>
      <c r="J583" s="40" t="s">
        <v>715</v>
      </c>
    </row>
    <row r="584" spans="1:10">
      <c r="A584" t="s">
        <v>11</v>
      </c>
      <c r="B584" t="s">
        <v>6</v>
      </c>
      <c r="C584" t="s">
        <v>4</v>
      </c>
      <c r="D584" t="s">
        <v>367</v>
      </c>
      <c r="F584" s="2">
        <v>710022.04724409431</v>
      </c>
      <c r="G584" s="36">
        <v>53670.957901915775</v>
      </c>
      <c r="H584">
        <v>2012</v>
      </c>
      <c r="I584" s="35">
        <v>13.22916666666667</v>
      </c>
      <c r="J584" t="s">
        <v>717</v>
      </c>
    </row>
    <row r="585" spans="1:10">
      <c r="A585" t="s">
        <v>11</v>
      </c>
      <c r="B585" t="s">
        <v>6</v>
      </c>
      <c r="C585" t="s">
        <v>3</v>
      </c>
      <c r="D585" t="s">
        <v>328</v>
      </c>
      <c r="F585" s="2">
        <v>40882000</v>
      </c>
      <c r="G585" s="36">
        <v>3288978.2783588087</v>
      </c>
      <c r="H585">
        <v>2011</v>
      </c>
      <c r="I585" s="35">
        <v>12.430000000000001</v>
      </c>
      <c r="J585" t="s">
        <v>717</v>
      </c>
    </row>
    <row r="586" spans="1:10">
      <c r="A586" t="s">
        <v>11</v>
      </c>
      <c r="B586" t="s">
        <v>6</v>
      </c>
      <c r="C586" t="s">
        <v>3</v>
      </c>
      <c r="D586" t="s">
        <v>328</v>
      </c>
      <c r="F586" s="2">
        <v>3288978.2783588083</v>
      </c>
      <c r="G586" s="36">
        <v>264600.02239411167</v>
      </c>
      <c r="H586">
        <v>2011</v>
      </c>
      <c r="I586" s="35">
        <v>12.430000000000001</v>
      </c>
      <c r="J586" t="s">
        <v>717</v>
      </c>
    </row>
    <row r="587" spans="1:10">
      <c r="A587" t="s">
        <v>11</v>
      </c>
      <c r="B587" t="s">
        <v>6</v>
      </c>
      <c r="C587" t="s">
        <v>3</v>
      </c>
      <c r="D587" t="s">
        <v>1</v>
      </c>
      <c r="F587" s="2">
        <v>128604000</v>
      </c>
      <c r="G587" s="36">
        <v>10346259.050683828</v>
      </c>
      <c r="H587">
        <v>2011</v>
      </c>
      <c r="I587" s="35">
        <v>12.430000000000001</v>
      </c>
      <c r="J587" t="s">
        <v>717</v>
      </c>
    </row>
    <row r="588" spans="1:10">
      <c r="A588" t="s">
        <v>11</v>
      </c>
      <c r="B588" t="s">
        <v>6</v>
      </c>
      <c r="C588" t="s">
        <v>3</v>
      </c>
      <c r="D588" t="s">
        <v>1</v>
      </c>
      <c r="F588" s="2">
        <v>10346259.050683828</v>
      </c>
      <c r="G588" s="36">
        <v>832361.95098019519</v>
      </c>
      <c r="H588">
        <v>2011</v>
      </c>
      <c r="I588" s="35">
        <v>12.430000000000001</v>
      </c>
      <c r="J588" t="s">
        <v>717</v>
      </c>
    </row>
    <row r="589" spans="1:10">
      <c r="A589" t="s">
        <v>11</v>
      </c>
      <c r="B589" t="s">
        <v>6</v>
      </c>
      <c r="C589" t="s">
        <v>3</v>
      </c>
      <c r="D589" t="s">
        <v>367</v>
      </c>
      <c r="F589" s="2">
        <v>47367000</v>
      </c>
      <c r="G589" s="36">
        <v>3810699.9195494768</v>
      </c>
      <c r="H589">
        <v>2011</v>
      </c>
      <c r="I589" s="35">
        <v>12.430000000000001</v>
      </c>
      <c r="J589" t="s">
        <v>717</v>
      </c>
    </row>
    <row r="590" spans="1:10">
      <c r="A590" t="s">
        <v>11</v>
      </c>
      <c r="B590" t="s">
        <v>6</v>
      </c>
      <c r="C590" t="s">
        <v>3</v>
      </c>
      <c r="D590" t="s">
        <v>367</v>
      </c>
      <c r="F590" s="2">
        <v>3810699.9195494764</v>
      </c>
      <c r="G590" s="36">
        <v>306572.80125096347</v>
      </c>
      <c r="H590">
        <v>2011</v>
      </c>
      <c r="I590" s="35">
        <v>12.430000000000001</v>
      </c>
      <c r="J590" t="s">
        <v>717</v>
      </c>
    </row>
    <row r="591" spans="1:10">
      <c r="A591" t="s">
        <v>11</v>
      </c>
      <c r="B591" t="s">
        <v>6</v>
      </c>
      <c r="C591" t="s">
        <v>4</v>
      </c>
      <c r="D591" t="s">
        <v>328</v>
      </c>
      <c r="F591" s="2">
        <v>16939000</v>
      </c>
      <c r="G591" s="36">
        <v>1362751.407884151</v>
      </c>
      <c r="H591">
        <v>2011</v>
      </c>
      <c r="I591" s="35">
        <v>12.430000000000001</v>
      </c>
      <c r="J591" t="s">
        <v>717</v>
      </c>
    </row>
    <row r="592" spans="1:10">
      <c r="A592" t="s">
        <v>11</v>
      </c>
      <c r="B592" t="s">
        <v>6</v>
      </c>
      <c r="C592" t="s">
        <v>4</v>
      </c>
      <c r="D592" t="s">
        <v>328</v>
      </c>
      <c r="F592" s="2">
        <v>1362751.407884151</v>
      </c>
      <c r="G592" s="36">
        <v>109634.06338569194</v>
      </c>
      <c r="H592">
        <v>2011</v>
      </c>
      <c r="I592" s="35">
        <v>12.430000000000001</v>
      </c>
      <c r="J592" t="s">
        <v>717</v>
      </c>
    </row>
    <row r="593" spans="1:10">
      <c r="A593" s="14" t="s">
        <v>207</v>
      </c>
      <c r="B593" t="s">
        <v>35</v>
      </c>
      <c r="C593" t="s">
        <v>3</v>
      </c>
      <c r="D593" t="s">
        <v>328</v>
      </c>
      <c r="E593" t="s">
        <v>329</v>
      </c>
      <c r="F593" s="2">
        <v>2067583981</v>
      </c>
      <c r="G593" s="36">
        <f>F593/I593</f>
        <v>21744997.865027681</v>
      </c>
      <c r="H593">
        <v>2021</v>
      </c>
      <c r="I593" s="35">
        <v>95.083200000000005</v>
      </c>
      <c r="J593" s="40" t="s">
        <v>715</v>
      </c>
    </row>
    <row r="594" spans="1:10">
      <c r="A594" s="14" t="s">
        <v>305</v>
      </c>
      <c r="B594" t="s">
        <v>35</v>
      </c>
      <c r="C594" t="s">
        <v>3</v>
      </c>
      <c r="D594" t="s">
        <v>1</v>
      </c>
      <c r="E594" t="s">
        <v>330</v>
      </c>
      <c r="F594" s="2">
        <v>43040278</v>
      </c>
      <c r="G594" s="36">
        <f>F594/I594</f>
        <v>452659.12379894656</v>
      </c>
      <c r="H594">
        <v>2021</v>
      </c>
      <c r="I594" s="35">
        <v>95.083200000000005</v>
      </c>
      <c r="J594" s="40" t="s">
        <v>715</v>
      </c>
    </row>
    <row r="595" spans="1:10">
      <c r="A595" t="s">
        <v>11</v>
      </c>
      <c r="B595" t="s">
        <v>6</v>
      </c>
      <c r="C595" t="s">
        <v>4</v>
      </c>
      <c r="D595" t="s">
        <v>1</v>
      </c>
      <c r="F595" s="2">
        <v>11934000</v>
      </c>
      <c r="G595" s="36">
        <v>960096.54062751401</v>
      </c>
      <c r="H595">
        <v>2011</v>
      </c>
      <c r="I595" s="35">
        <v>12.430000000000001</v>
      </c>
      <c r="J595" t="s">
        <v>717</v>
      </c>
    </row>
    <row r="596" spans="1:10">
      <c r="A596" t="s">
        <v>11</v>
      </c>
      <c r="B596" t="s">
        <v>6</v>
      </c>
      <c r="C596" t="s">
        <v>4</v>
      </c>
      <c r="D596" t="s">
        <v>1</v>
      </c>
      <c r="F596" s="2">
        <v>960096.54062751401</v>
      </c>
      <c r="G596" s="36">
        <v>77240.268755230398</v>
      </c>
      <c r="H596">
        <v>2011</v>
      </c>
      <c r="I596" s="35">
        <v>12.430000000000001</v>
      </c>
      <c r="J596" t="s">
        <v>717</v>
      </c>
    </row>
    <row r="597" spans="1:10">
      <c r="A597" t="s">
        <v>11</v>
      </c>
      <c r="B597" t="s">
        <v>6</v>
      </c>
      <c r="C597" t="s">
        <v>4</v>
      </c>
      <c r="D597" t="s">
        <v>367</v>
      </c>
      <c r="F597" s="2">
        <v>12255000</v>
      </c>
      <c r="G597" s="36">
        <v>985921.15848753008</v>
      </c>
      <c r="H597">
        <v>2011</v>
      </c>
      <c r="I597" s="35">
        <v>12.430000000000001</v>
      </c>
      <c r="J597" t="s">
        <v>717</v>
      </c>
    </row>
    <row r="598" spans="1:10">
      <c r="A598" t="s">
        <v>11</v>
      </c>
      <c r="B598" t="s">
        <v>6</v>
      </c>
      <c r="C598" t="s">
        <v>4</v>
      </c>
      <c r="D598" t="s">
        <v>367</v>
      </c>
      <c r="F598" s="2">
        <v>985921.15848752984</v>
      </c>
      <c r="G598" s="36">
        <v>79317.872766494751</v>
      </c>
      <c r="H598">
        <v>2011</v>
      </c>
      <c r="I598" s="35">
        <v>12.430000000000001</v>
      </c>
      <c r="J598" t="s">
        <v>717</v>
      </c>
    </row>
    <row r="599" spans="1:10">
      <c r="A599" t="s">
        <v>11</v>
      </c>
      <c r="B599" t="s">
        <v>6</v>
      </c>
      <c r="C599" t="s">
        <v>3</v>
      </c>
      <c r="D599" t="s">
        <v>328</v>
      </c>
      <c r="F599" s="2">
        <v>29477000</v>
      </c>
      <c r="G599" s="36">
        <v>2331272.6553746783</v>
      </c>
      <c r="H599">
        <v>2010</v>
      </c>
      <c r="I599" s="35">
        <v>12.644166666666669</v>
      </c>
      <c r="J599" t="s">
        <v>717</v>
      </c>
    </row>
    <row r="600" spans="1:10">
      <c r="A600" t="s">
        <v>11</v>
      </c>
      <c r="B600" t="s">
        <v>6</v>
      </c>
      <c r="C600" t="s">
        <v>3</v>
      </c>
      <c r="D600" t="s">
        <v>328</v>
      </c>
      <c r="F600" s="2">
        <v>2331272.6553746783</v>
      </c>
      <c r="G600" s="36">
        <v>184375.35005929042</v>
      </c>
      <c r="H600">
        <v>2010</v>
      </c>
      <c r="I600" s="35">
        <v>12.644166666666669</v>
      </c>
      <c r="J600" t="s">
        <v>717</v>
      </c>
    </row>
    <row r="601" spans="1:10">
      <c r="A601" t="s">
        <v>11</v>
      </c>
      <c r="B601" t="s">
        <v>6</v>
      </c>
      <c r="C601" t="s">
        <v>3</v>
      </c>
      <c r="D601" t="s">
        <v>1</v>
      </c>
      <c r="F601" s="2">
        <v>105762000</v>
      </c>
      <c r="G601" s="36">
        <v>8364489.5538126919</v>
      </c>
      <c r="H601">
        <v>2010</v>
      </c>
      <c r="I601" s="35">
        <v>12.644166666666669</v>
      </c>
      <c r="J601" t="s">
        <v>717</v>
      </c>
    </row>
    <row r="602" spans="1:10">
      <c r="A602" t="s">
        <v>11</v>
      </c>
      <c r="B602" t="s">
        <v>6</v>
      </c>
      <c r="C602" t="s">
        <v>3</v>
      </c>
      <c r="D602" t="s">
        <v>1</v>
      </c>
      <c r="F602" s="2">
        <v>8364489.5538126919</v>
      </c>
      <c r="G602" s="36">
        <v>661529.52379722067</v>
      </c>
      <c r="H602">
        <v>2010</v>
      </c>
      <c r="I602" s="35">
        <v>12.644166666666669</v>
      </c>
      <c r="J602" t="s">
        <v>717</v>
      </c>
    </row>
    <row r="603" spans="1:10">
      <c r="A603" t="s">
        <v>11</v>
      </c>
      <c r="B603" t="s">
        <v>6</v>
      </c>
      <c r="C603" t="s">
        <v>3</v>
      </c>
      <c r="D603" t="s">
        <v>367</v>
      </c>
      <c r="F603" s="2">
        <v>42272000</v>
      </c>
      <c r="G603" s="36">
        <v>3343201.7399327746</v>
      </c>
      <c r="H603">
        <v>2010</v>
      </c>
      <c r="I603" s="35">
        <v>12.644166666666669</v>
      </c>
      <c r="J603" t="s">
        <v>717</v>
      </c>
    </row>
    <row r="604" spans="1:10">
      <c r="A604" s="14" t="s">
        <v>73</v>
      </c>
      <c r="B604" t="s">
        <v>35</v>
      </c>
      <c r="C604" t="s">
        <v>3</v>
      </c>
      <c r="D604" t="s">
        <v>1</v>
      </c>
      <c r="E604" t="s">
        <v>330</v>
      </c>
      <c r="F604" s="2">
        <v>52117984</v>
      </c>
      <c r="G604" s="36">
        <f>F604/I604</f>
        <v>548130.31113803491</v>
      </c>
      <c r="H604">
        <v>2021</v>
      </c>
      <c r="I604" s="35">
        <v>95.083200000000005</v>
      </c>
      <c r="J604" s="40" t="s">
        <v>715</v>
      </c>
    </row>
    <row r="605" spans="1:10">
      <c r="A605" t="s">
        <v>11</v>
      </c>
      <c r="B605" t="s">
        <v>6</v>
      </c>
      <c r="C605" t="s">
        <v>3</v>
      </c>
      <c r="D605" t="s">
        <v>367</v>
      </c>
      <c r="F605" s="2">
        <v>3343201.7399327746</v>
      </c>
      <c r="G605" s="36">
        <v>264406.64917414676</v>
      </c>
      <c r="H605">
        <v>2010</v>
      </c>
      <c r="I605" s="35">
        <v>12.644166666666669</v>
      </c>
      <c r="J605" t="s">
        <v>717</v>
      </c>
    </row>
    <row r="606" spans="1:10">
      <c r="A606" s="14" t="s">
        <v>72</v>
      </c>
      <c r="B606" t="s">
        <v>35</v>
      </c>
      <c r="C606" t="s">
        <v>3</v>
      </c>
      <c r="D606" t="s">
        <v>1</v>
      </c>
      <c r="E606" t="s">
        <v>330</v>
      </c>
      <c r="F606" s="2">
        <v>792932733</v>
      </c>
      <c r="G606" s="36">
        <f>F606/I606</f>
        <v>8339356.8264425257</v>
      </c>
      <c r="H606">
        <v>2021</v>
      </c>
      <c r="I606" s="35">
        <v>95.083200000000005</v>
      </c>
      <c r="J606" s="40" t="s">
        <v>717</v>
      </c>
    </row>
    <row r="607" spans="1:10">
      <c r="A607" t="s">
        <v>11</v>
      </c>
      <c r="B607" t="s">
        <v>6</v>
      </c>
      <c r="C607" t="s">
        <v>4</v>
      </c>
      <c r="D607" t="s">
        <v>328</v>
      </c>
      <c r="F607" s="2">
        <v>7746000</v>
      </c>
      <c r="G607" s="36">
        <v>612614.5126211032</v>
      </c>
      <c r="H607">
        <v>2010</v>
      </c>
      <c r="I607" s="35">
        <v>12.644166666666669</v>
      </c>
      <c r="J607" t="s">
        <v>717</v>
      </c>
    </row>
    <row r="608" spans="1:10">
      <c r="A608" t="s">
        <v>11</v>
      </c>
      <c r="B608" t="s">
        <v>6</v>
      </c>
      <c r="C608" t="s">
        <v>4</v>
      </c>
      <c r="D608" t="s">
        <v>328</v>
      </c>
      <c r="F608" s="2">
        <v>612614.5126211032</v>
      </c>
      <c r="G608" s="36">
        <v>48450.366779498036</v>
      </c>
      <c r="H608">
        <v>2010</v>
      </c>
      <c r="I608" s="35">
        <v>12.644166666666669</v>
      </c>
      <c r="J608" t="s">
        <v>717</v>
      </c>
    </row>
    <row r="609" spans="1:10">
      <c r="A609" t="s">
        <v>11</v>
      </c>
      <c r="B609" t="s">
        <v>6</v>
      </c>
      <c r="C609" t="s">
        <v>4</v>
      </c>
      <c r="D609" t="s">
        <v>1</v>
      </c>
      <c r="F609" s="2">
        <v>80871000</v>
      </c>
      <c r="G609" s="36">
        <v>6395913.7942397669</v>
      </c>
      <c r="H609">
        <v>2010</v>
      </c>
      <c r="I609" s="35">
        <v>12.644166666666669</v>
      </c>
      <c r="J609" t="s">
        <v>717</v>
      </c>
    </row>
    <row r="610" spans="1:10">
      <c r="A610" t="s">
        <v>11</v>
      </c>
      <c r="B610" t="s">
        <v>6</v>
      </c>
      <c r="C610" t="s">
        <v>4</v>
      </c>
      <c r="D610" t="s">
        <v>1</v>
      </c>
      <c r="F610" s="2">
        <v>6395913.7942397669</v>
      </c>
      <c r="G610" s="36">
        <v>505839.09267038287</v>
      </c>
      <c r="H610">
        <v>2010</v>
      </c>
      <c r="I610" s="35">
        <v>12.644166666666669</v>
      </c>
      <c r="J610" t="s">
        <v>717</v>
      </c>
    </row>
    <row r="611" spans="1:10">
      <c r="A611" t="s">
        <v>11</v>
      </c>
      <c r="B611" t="s">
        <v>6</v>
      </c>
      <c r="C611" t="s">
        <v>4</v>
      </c>
      <c r="D611" t="s">
        <v>367</v>
      </c>
      <c r="F611" s="2">
        <v>18942000</v>
      </c>
      <c r="G611" s="36">
        <v>1498082.1195544715</v>
      </c>
      <c r="H611">
        <v>2010</v>
      </c>
      <c r="I611" s="35">
        <v>12.644166666666669</v>
      </c>
      <c r="J611" t="s">
        <v>717</v>
      </c>
    </row>
    <row r="612" spans="1:10">
      <c r="A612" t="s">
        <v>11</v>
      </c>
      <c r="B612" t="s">
        <v>6</v>
      </c>
      <c r="C612" t="s">
        <v>4</v>
      </c>
      <c r="D612" t="s">
        <v>367</v>
      </c>
      <c r="F612" s="2">
        <v>1498082.1195544715</v>
      </c>
      <c r="G612" s="36">
        <v>118480.09908820705</v>
      </c>
      <c r="H612">
        <v>2010</v>
      </c>
      <c r="I612" s="35">
        <v>12.644166666666669</v>
      </c>
      <c r="J612" t="s">
        <v>717</v>
      </c>
    </row>
    <row r="613" spans="1:10">
      <c r="A613" s="14" t="s">
        <v>82</v>
      </c>
      <c r="B613" t="s">
        <v>35</v>
      </c>
      <c r="C613" t="s">
        <v>3</v>
      </c>
      <c r="D613" t="s">
        <v>1</v>
      </c>
      <c r="E613" t="s">
        <v>330</v>
      </c>
      <c r="F613" s="2">
        <v>253252179</v>
      </c>
      <c r="G613" s="36">
        <f t="shared" ref="G613:G644" si="10">F613/I613</f>
        <v>2663479.7629865212</v>
      </c>
      <c r="H613">
        <v>2021</v>
      </c>
      <c r="I613" s="35">
        <v>95.083200000000005</v>
      </c>
      <c r="J613" s="40" t="s">
        <v>715</v>
      </c>
    </row>
    <row r="614" spans="1:10">
      <c r="A614" s="14" t="s">
        <v>94</v>
      </c>
      <c r="B614" t="s">
        <v>35</v>
      </c>
      <c r="C614" t="s">
        <v>3</v>
      </c>
      <c r="D614" t="s">
        <v>1</v>
      </c>
      <c r="E614" t="s">
        <v>330</v>
      </c>
      <c r="F614" s="2">
        <v>143556678</v>
      </c>
      <c r="G614" s="36">
        <f t="shared" si="10"/>
        <v>1509800.6587914582</v>
      </c>
      <c r="H614">
        <v>2021</v>
      </c>
      <c r="I614" s="35">
        <v>95.083200000000005</v>
      </c>
      <c r="J614" s="40" t="s">
        <v>715</v>
      </c>
    </row>
    <row r="615" spans="1:10">
      <c r="A615" t="s">
        <v>647</v>
      </c>
      <c r="B615" t="s">
        <v>42</v>
      </c>
      <c r="C615" t="s">
        <v>3</v>
      </c>
      <c r="D615" t="s">
        <v>328</v>
      </c>
      <c r="E615" t="s">
        <v>689</v>
      </c>
      <c r="F615" s="2">
        <v>2010978</v>
      </c>
      <c r="G615" s="36">
        <f t="shared" si="10"/>
        <v>2010978</v>
      </c>
      <c r="H615">
        <v>2024</v>
      </c>
      <c r="I615" s="35">
        <v>1</v>
      </c>
      <c r="J615" t="s">
        <v>717</v>
      </c>
    </row>
    <row r="616" spans="1:10">
      <c r="A616" t="s">
        <v>647</v>
      </c>
      <c r="B616" t="s">
        <v>42</v>
      </c>
      <c r="C616" t="s">
        <v>3</v>
      </c>
      <c r="D616" t="s">
        <v>328</v>
      </c>
      <c r="E616" t="s">
        <v>626</v>
      </c>
      <c r="F616" s="2">
        <v>1049872</v>
      </c>
      <c r="G616" s="36">
        <f t="shared" si="10"/>
        <v>1049872</v>
      </c>
      <c r="H616">
        <v>2024</v>
      </c>
      <c r="I616" s="35">
        <v>1</v>
      </c>
      <c r="J616" t="s">
        <v>717</v>
      </c>
    </row>
    <row r="617" spans="1:10">
      <c r="A617" t="s">
        <v>647</v>
      </c>
      <c r="B617" t="s">
        <v>42</v>
      </c>
      <c r="C617" t="s">
        <v>3</v>
      </c>
      <c r="D617" t="s">
        <v>1</v>
      </c>
      <c r="E617" t="s">
        <v>701</v>
      </c>
      <c r="F617" s="2">
        <v>524384</v>
      </c>
      <c r="G617" s="36">
        <f t="shared" si="10"/>
        <v>524384</v>
      </c>
      <c r="H617">
        <v>2024</v>
      </c>
      <c r="I617" s="35">
        <v>1</v>
      </c>
      <c r="J617" t="s">
        <v>717</v>
      </c>
    </row>
    <row r="618" spans="1:10">
      <c r="A618" t="s">
        <v>647</v>
      </c>
      <c r="B618" t="s">
        <v>42</v>
      </c>
      <c r="C618" t="s">
        <v>4</v>
      </c>
      <c r="D618" t="s">
        <v>328</v>
      </c>
      <c r="E618" t="s">
        <v>689</v>
      </c>
      <c r="F618" s="2">
        <v>543576</v>
      </c>
      <c r="G618" s="36">
        <f t="shared" si="10"/>
        <v>543576</v>
      </c>
      <c r="H618">
        <v>2024</v>
      </c>
      <c r="I618" s="35">
        <v>1</v>
      </c>
      <c r="J618" t="s">
        <v>717</v>
      </c>
    </row>
    <row r="619" spans="1:10">
      <c r="A619" t="s">
        <v>647</v>
      </c>
      <c r="B619" t="s">
        <v>42</v>
      </c>
      <c r="C619" t="s">
        <v>4</v>
      </c>
      <c r="D619" t="s">
        <v>328</v>
      </c>
      <c r="E619" t="s">
        <v>626</v>
      </c>
      <c r="F619" s="2">
        <v>543237</v>
      </c>
      <c r="G619" s="36">
        <f t="shared" si="10"/>
        <v>543237</v>
      </c>
      <c r="H619">
        <v>2024</v>
      </c>
      <c r="I619" s="35">
        <v>1</v>
      </c>
      <c r="J619" t="s">
        <v>717</v>
      </c>
    </row>
    <row r="620" spans="1:10">
      <c r="A620" t="s">
        <v>647</v>
      </c>
      <c r="B620" t="s">
        <v>42</v>
      </c>
      <c r="C620" t="s">
        <v>4</v>
      </c>
      <c r="D620" t="s">
        <v>1</v>
      </c>
      <c r="E620" t="s">
        <v>701</v>
      </c>
      <c r="F620" s="2">
        <v>454</v>
      </c>
      <c r="G620" s="36">
        <f t="shared" si="10"/>
        <v>454</v>
      </c>
      <c r="H620">
        <v>2024</v>
      </c>
      <c r="I620" s="35">
        <v>1</v>
      </c>
      <c r="J620" t="s">
        <v>717</v>
      </c>
    </row>
    <row r="621" spans="1:10">
      <c r="A621" t="s">
        <v>647</v>
      </c>
      <c r="B621" t="s">
        <v>42</v>
      </c>
      <c r="C621" t="s">
        <v>3</v>
      </c>
      <c r="D621" t="s">
        <v>328</v>
      </c>
      <c r="E621" t="s">
        <v>370</v>
      </c>
      <c r="F621" s="2">
        <v>1198739</v>
      </c>
      <c r="G621" s="36">
        <f t="shared" si="10"/>
        <v>1198739</v>
      </c>
      <c r="H621">
        <v>2023</v>
      </c>
      <c r="I621" s="35">
        <v>1</v>
      </c>
      <c r="J621" t="s">
        <v>717</v>
      </c>
    </row>
    <row r="622" spans="1:10">
      <c r="A622" t="s">
        <v>647</v>
      </c>
      <c r="B622" t="s">
        <v>42</v>
      </c>
      <c r="C622" t="s">
        <v>3</v>
      </c>
      <c r="D622" t="s">
        <v>328</v>
      </c>
      <c r="E622" t="s">
        <v>434</v>
      </c>
      <c r="F622" s="2">
        <v>1874277</v>
      </c>
      <c r="G622" s="36">
        <f t="shared" si="10"/>
        <v>1874277</v>
      </c>
      <c r="H622">
        <v>2023</v>
      </c>
      <c r="I622" s="35">
        <v>1</v>
      </c>
      <c r="J622" t="s">
        <v>717</v>
      </c>
    </row>
    <row r="623" spans="1:10">
      <c r="A623" t="s">
        <v>647</v>
      </c>
      <c r="B623" t="s">
        <v>42</v>
      </c>
      <c r="C623" t="s">
        <v>3</v>
      </c>
      <c r="D623" t="s">
        <v>1</v>
      </c>
      <c r="E623" t="s">
        <v>434</v>
      </c>
      <c r="F623" s="2">
        <v>589124</v>
      </c>
      <c r="G623" s="36">
        <f t="shared" si="10"/>
        <v>589124</v>
      </c>
      <c r="H623">
        <v>2023</v>
      </c>
      <c r="I623" s="35">
        <v>1</v>
      </c>
      <c r="J623" t="s">
        <v>717</v>
      </c>
    </row>
    <row r="624" spans="1:10">
      <c r="A624" t="s">
        <v>647</v>
      </c>
      <c r="B624" t="s">
        <v>42</v>
      </c>
      <c r="C624" t="s">
        <v>4</v>
      </c>
      <c r="D624" t="s">
        <v>328</v>
      </c>
      <c r="E624" t="s">
        <v>370</v>
      </c>
      <c r="F624" s="2">
        <v>208792</v>
      </c>
      <c r="G624" s="36">
        <f t="shared" si="10"/>
        <v>208792</v>
      </c>
      <c r="H624">
        <v>2023</v>
      </c>
      <c r="I624" s="35">
        <v>1</v>
      </c>
      <c r="J624" t="s">
        <v>717</v>
      </c>
    </row>
    <row r="625" spans="1:10">
      <c r="A625" s="14" t="s">
        <v>65</v>
      </c>
      <c r="B625" t="s">
        <v>35</v>
      </c>
      <c r="C625" t="s">
        <v>3</v>
      </c>
      <c r="D625" t="s">
        <v>1</v>
      </c>
      <c r="E625" t="s">
        <v>330</v>
      </c>
      <c r="F625" s="2">
        <v>326122797</v>
      </c>
      <c r="G625" s="36">
        <f t="shared" si="10"/>
        <v>3429867.7053359584</v>
      </c>
      <c r="H625">
        <v>2021</v>
      </c>
      <c r="I625" s="35">
        <v>95.083200000000005</v>
      </c>
      <c r="J625" s="40" t="s">
        <v>715</v>
      </c>
    </row>
    <row r="626" spans="1:10">
      <c r="A626" t="s">
        <v>647</v>
      </c>
      <c r="B626" t="s">
        <v>42</v>
      </c>
      <c r="C626" t="s">
        <v>4</v>
      </c>
      <c r="D626" t="s">
        <v>328</v>
      </c>
      <c r="E626" t="s">
        <v>434</v>
      </c>
      <c r="F626" s="2">
        <v>442813</v>
      </c>
      <c r="G626" s="36">
        <f t="shared" si="10"/>
        <v>442813</v>
      </c>
      <c r="H626">
        <v>2023</v>
      </c>
      <c r="I626" s="35">
        <v>1</v>
      </c>
      <c r="J626" t="s">
        <v>717</v>
      </c>
    </row>
    <row r="627" spans="1:10">
      <c r="A627" t="s">
        <v>647</v>
      </c>
      <c r="B627" t="s">
        <v>42</v>
      </c>
      <c r="C627" t="s">
        <v>4</v>
      </c>
      <c r="D627" t="s">
        <v>1</v>
      </c>
      <c r="E627" t="s">
        <v>434</v>
      </c>
      <c r="F627" s="2">
        <v>380061</v>
      </c>
      <c r="G627" s="36">
        <f t="shared" si="10"/>
        <v>380061</v>
      </c>
      <c r="H627">
        <v>2023</v>
      </c>
      <c r="I627" s="35">
        <v>1</v>
      </c>
      <c r="J627" t="s">
        <v>717</v>
      </c>
    </row>
    <row r="628" spans="1:10">
      <c r="A628" t="s">
        <v>12</v>
      </c>
      <c r="B628" t="s">
        <v>6</v>
      </c>
      <c r="C628" t="s">
        <v>3</v>
      </c>
      <c r="D628" t="s">
        <v>328</v>
      </c>
      <c r="F628" s="2">
        <v>9967683.5999999996</v>
      </c>
      <c r="G628" s="36">
        <f t="shared" si="10"/>
        <v>544390.63233896601</v>
      </c>
      <c r="H628">
        <v>2024</v>
      </c>
      <c r="I628" s="35">
        <v>18.309799999999999</v>
      </c>
      <c r="J628" t="s">
        <v>717</v>
      </c>
    </row>
    <row r="629" spans="1:10">
      <c r="A629" t="s">
        <v>12</v>
      </c>
      <c r="B629" t="s">
        <v>6</v>
      </c>
      <c r="C629" t="s">
        <v>3</v>
      </c>
      <c r="D629" t="s">
        <v>1</v>
      </c>
      <c r="F629" s="2">
        <v>77527824.159999996</v>
      </c>
      <c r="G629" s="36">
        <f t="shared" si="10"/>
        <v>4234225.61469814</v>
      </c>
      <c r="H629">
        <v>2024</v>
      </c>
      <c r="I629" s="35">
        <v>18.309799999999999</v>
      </c>
      <c r="J629" t="s">
        <v>717</v>
      </c>
    </row>
    <row r="630" spans="1:10">
      <c r="A630" t="s">
        <v>12</v>
      </c>
      <c r="B630" t="s">
        <v>6</v>
      </c>
      <c r="C630" t="s">
        <v>4</v>
      </c>
      <c r="D630" t="s">
        <v>328</v>
      </c>
      <c r="F630" s="2">
        <v>34057633.539999999</v>
      </c>
      <c r="G630" s="36">
        <f t="shared" si="10"/>
        <v>1860076.7643557002</v>
      </c>
      <c r="H630">
        <v>2024</v>
      </c>
      <c r="I630" s="35">
        <v>18.309799999999999</v>
      </c>
      <c r="J630" t="s">
        <v>717</v>
      </c>
    </row>
    <row r="631" spans="1:10" ht="15.75">
      <c r="A631" s="19" t="s">
        <v>12</v>
      </c>
      <c r="B631" t="s">
        <v>6</v>
      </c>
      <c r="C631" t="s">
        <v>4</v>
      </c>
      <c r="D631" t="s">
        <v>1</v>
      </c>
      <c r="F631" s="2">
        <v>106211928</v>
      </c>
      <c r="G631" s="36">
        <f t="shared" si="10"/>
        <v>5800824.0395853585</v>
      </c>
      <c r="H631">
        <v>2024</v>
      </c>
      <c r="I631" s="35">
        <v>18.309799999999999</v>
      </c>
      <c r="J631" t="s">
        <v>717</v>
      </c>
    </row>
    <row r="632" spans="1:10">
      <c r="A632" s="14" t="s">
        <v>207</v>
      </c>
      <c r="B632" t="s">
        <v>35</v>
      </c>
      <c r="C632" t="s">
        <v>3</v>
      </c>
      <c r="D632" t="s">
        <v>1</v>
      </c>
      <c r="E632" t="s">
        <v>330</v>
      </c>
      <c r="F632" s="2">
        <v>4767754</v>
      </c>
      <c r="G632" s="36">
        <f t="shared" si="10"/>
        <v>50142.969525636494</v>
      </c>
      <c r="H632">
        <v>2021</v>
      </c>
      <c r="I632" s="35">
        <v>95.083200000000005</v>
      </c>
      <c r="J632" s="40" t="s">
        <v>715</v>
      </c>
    </row>
    <row r="633" spans="1:10">
      <c r="A633" s="14" t="s">
        <v>268</v>
      </c>
      <c r="B633" t="s">
        <v>35</v>
      </c>
      <c r="C633" t="s">
        <v>4</v>
      </c>
      <c r="D633" t="s">
        <v>328</v>
      </c>
      <c r="E633" t="s">
        <v>329</v>
      </c>
      <c r="F633" s="2">
        <v>96058680</v>
      </c>
      <c r="G633" s="36">
        <f t="shared" si="10"/>
        <v>1010259.2256045231</v>
      </c>
      <c r="H633">
        <v>2021</v>
      </c>
      <c r="I633" s="35">
        <v>95.083200000000005</v>
      </c>
      <c r="J633" s="40" t="s">
        <v>715</v>
      </c>
    </row>
    <row r="634" spans="1:10" ht="15.75">
      <c r="A634" s="19" t="s">
        <v>12</v>
      </c>
      <c r="B634" t="s">
        <v>6</v>
      </c>
      <c r="C634" t="s">
        <v>3</v>
      </c>
      <c r="D634" t="s">
        <v>328</v>
      </c>
      <c r="F634" s="2">
        <v>360401724</v>
      </c>
      <c r="G634" s="36">
        <f t="shared" si="10"/>
        <v>20333189.880844921</v>
      </c>
      <c r="H634">
        <v>2023</v>
      </c>
      <c r="I634" s="35">
        <v>17.724799999999998</v>
      </c>
      <c r="J634" t="s">
        <v>717</v>
      </c>
    </row>
    <row r="635" spans="1:10">
      <c r="A635" s="14" t="s">
        <v>96</v>
      </c>
      <c r="B635" t="s">
        <v>35</v>
      </c>
      <c r="C635" t="s">
        <v>4</v>
      </c>
      <c r="D635" t="s">
        <v>328</v>
      </c>
      <c r="E635" t="s">
        <v>329</v>
      </c>
      <c r="F635" s="2">
        <v>48730571</v>
      </c>
      <c r="G635" s="36">
        <f t="shared" si="10"/>
        <v>512504.5328722634</v>
      </c>
      <c r="H635">
        <v>2021</v>
      </c>
      <c r="I635" s="35">
        <v>95.083200000000005</v>
      </c>
      <c r="J635" s="40" t="s">
        <v>715</v>
      </c>
    </row>
    <row r="636" spans="1:10" ht="15.75">
      <c r="A636" s="19" t="s">
        <v>12</v>
      </c>
      <c r="B636" t="s">
        <v>6</v>
      </c>
      <c r="C636" t="s">
        <v>3</v>
      </c>
      <c r="D636" t="s">
        <v>1</v>
      </c>
      <c r="F636" s="2">
        <v>96376467</v>
      </c>
      <c r="G636" s="36">
        <f t="shared" si="10"/>
        <v>5437379.6601372091</v>
      </c>
      <c r="H636">
        <v>2023</v>
      </c>
      <c r="I636" s="35">
        <v>17.724799999999998</v>
      </c>
      <c r="J636" t="s">
        <v>717</v>
      </c>
    </row>
    <row r="637" spans="1:10" ht="15.75">
      <c r="A637" s="19" t="s">
        <v>12</v>
      </c>
      <c r="B637" t="s">
        <v>6</v>
      </c>
      <c r="C637" t="s">
        <v>4</v>
      </c>
      <c r="D637" t="s">
        <v>328</v>
      </c>
      <c r="F637" s="2">
        <v>5936122</v>
      </c>
      <c r="G637" s="36">
        <f t="shared" si="10"/>
        <v>334904.87903953786</v>
      </c>
      <c r="H637">
        <v>2023</v>
      </c>
      <c r="I637" s="35">
        <v>17.724799999999998</v>
      </c>
      <c r="J637" t="s">
        <v>717</v>
      </c>
    </row>
    <row r="638" spans="1:10" ht="15.75">
      <c r="A638" s="19" t="s">
        <v>12</v>
      </c>
      <c r="B638" t="s">
        <v>6</v>
      </c>
      <c r="C638" t="s">
        <v>4</v>
      </c>
      <c r="D638" t="s">
        <v>1</v>
      </c>
      <c r="F638" s="2">
        <v>73877070</v>
      </c>
      <c r="G638" s="36">
        <f t="shared" si="10"/>
        <v>4168005.8449178557</v>
      </c>
      <c r="H638">
        <v>2023</v>
      </c>
      <c r="I638" s="35">
        <v>17.724799999999998</v>
      </c>
      <c r="J638" t="s">
        <v>717</v>
      </c>
    </row>
    <row r="639" spans="1:10">
      <c r="A639" s="5" t="s">
        <v>12</v>
      </c>
      <c r="B639" t="s">
        <v>6</v>
      </c>
      <c r="C639" t="s">
        <v>3</v>
      </c>
      <c r="D639" t="s">
        <v>328</v>
      </c>
      <c r="F639" s="2">
        <v>45596643</v>
      </c>
      <c r="G639" s="36">
        <f t="shared" si="10"/>
        <v>2269088.0182336639</v>
      </c>
      <c r="H639">
        <v>2022</v>
      </c>
      <c r="I639" s="35">
        <v>20.0947</v>
      </c>
      <c r="J639" t="s">
        <v>717</v>
      </c>
    </row>
    <row r="640" spans="1:10">
      <c r="A640" s="5" t="s">
        <v>12</v>
      </c>
      <c r="B640" t="s">
        <v>6</v>
      </c>
      <c r="C640" t="s">
        <v>3</v>
      </c>
      <c r="D640" t="s">
        <v>1</v>
      </c>
      <c r="F640" s="2">
        <v>202991979</v>
      </c>
      <c r="G640" s="36">
        <f t="shared" si="10"/>
        <v>10101767.082862645</v>
      </c>
      <c r="H640">
        <v>2022</v>
      </c>
      <c r="I640" s="35">
        <v>20.0947</v>
      </c>
      <c r="J640" t="s">
        <v>717</v>
      </c>
    </row>
    <row r="641" spans="1:10">
      <c r="A641" s="5" t="s">
        <v>12</v>
      </c>
      <c r="B641" t="s">
        <v>6</v>
      </c>
      <c r="C641" t="s">
        <v>4</v>
      </c>
      <c r="D641" t="s">
        <v>328</v>
      </c>
      <c r="F641" s="2">
        <v>1146324</v>
      </c>
      <c r="G641" s="36">
        <f t="shared" si="10"/>
        <v>57046.086779100959</v>
      </c>
      <c r="H641">
        <v>2022</v>
      </c>
      <c r="I641" s="35">
        <v>20.0947</v>
      </c>
      <c r="J641" t="s">
        <v>717</v>
      </c>
    </row>
    <row r="642" spans="1:10">
      <c r="A642" s="5" t="s">
        <v>12</v>
      </c>
      <c r="B642" t="s">
        <v>6</v>
      </c>
      <c r="C642" t="s">
        <v>4</v>
      </c>
      <c r="D642" t="s">
        <v>1</v>
      </c>
      <c r="F642" s="2">
        <v>14571106</v>
      </c>
      <c r="G642" s="36">
        <f t="shared" si="10"/>
        <v>725121.84804948571</v>
      </c>
      <c r="H642">
        <v>2022</v>
      </c>
      <c r="I642" s="35">
        <v>20.0947</v>
      </c>
      <c r="J642" t="s">
        <v>717</v>
      </c>
    </row>
    <row r="643" spans="1:10">
      <c r="A643" s="5" t="s">
        <v>12</v>
      </c>
      <c r="B643" t="s">
        <v>6</v>
      </c>
      <c r="C643" t="s">
        <v>3</v>
      </c>
      <c r="D643" t="s">
        <v>328</v>
      </c>
      <c r="F643" s="2">
        <v>23870000</v>
      </c>
      <c r="G643" s="36">
        <f t="shared" si="10"/>
        <v>1177416.490736539</v>
      </c>
      <c r="H643">
        <v>2021</v>
      </c>
      <c r="I643" s="35">
        <v>20.273199999999999</v>
      </c>
      <c r="J643" t="s">
        <v>717</v>
      </c>
    </row>
    <row r="644" spans="1:10">
      <c r="A644" s="6" t="s">
        <v>12</v>
      </c>
      <c r="B644" t="s">
        <v>6</v>
      </c>
      <c r="C644" t="s">
        <v>3</v>
      </c>
      <c r="D644" t="s">
        <v>1</v>
      </c>
      <c r="F644" s="2">
        <v>11470000</v>
      </c>
      <c r="G644" s="36">
        <f t="shared" si="10"/>
        <v>565771.5604837914</v>
      </c>
      <c r="H644">
        <v>2021</v>
      </c>
      <c r="I644" s="35">
        <v>20.273199999999999</v>
      </c>
      <c r="J644" t="s">
        <v>717</v>
      </c>
    </row>
    <row r="645" spans="1:10">
      <c r="A645" t="s">
        <v>12</v>
      </c>
      <c r="B645" t="s">
        <v>6</v>
      </c>
      <c r="C645" t="s">
        <v>3</v>
      </c>
      <c r="D645" t="s">
        <v>328</v>
      </c>
      <c r="F645" s="2">
        <v>55100000</v>
      </c>
      <c r="G645" s="36">
        <v>2566228.2499347962</v>
      </c>
      <c r="H645">
        <v>2020</v>
      </c>
      <c r="I645" s="35">
        <v>21.4712</v>
      </c>
      <c r="J645" t="s">
        <v>717</v>
      </c>
    </row>
    <row r="646" spans="1:10">
      <c r="A646" t="s">
        <v>12</v>
      </c>
      <c r="B646" t="s">
        <v>6</v>
      </c>
      <c r="C646" t="s">
        <v>4</v>
      </c>
      <c r="D646" t="s">
        <v>328</v>
      </c>
      <c r="F646" s="2">
        <v>4770000</v>
      </c>
      <c r="G646" s="36">
        <v>222158.05357874735</v>
      </c>
      <c r="H646">
        <v>2020</v>
      </c>
      <c r="I646" s="35">
        <v>21.4712</v>
      </c>
      <c r="J646" t="s">
        <v>717</v>
      </c>
    </row>
    <row r="647" spans="1:10">
      <c r="A647" t="s">
        <v>12</v>
      </c>
      <c r="B647" t="s">
        <v>6</v>
      </c>
      <c r="C647" t="s">
        <v>3</v>
      </c>
      <c r="D647" t="s">
        <v>328</v>
      </c>
      <c r="F647" s="2">
        <v>26817000</v>
      </c>
      <c r="G647" s="36">
        <f t="shared" ref="G647:G654" si="11">F647/I647</f>
        <v>1393156.0436591841</v>
      </c>
      <c r="H647">
        <v>2019</v>
      </c>
      <c r="I647" s="35">
        <v>19.249099999999999</v>
      </c>
      <c r="J647" t="s">
        <v>717</v>
      </c>
    </row>
    <row r="648" spans="1:10">
      <c r="A648" t="s">
        <v>12</v>
      </c>
      <c r="B648" t="s">
        <v>6</v>
      </c>
      <c r="C648" t="s">
        <v>4</v>
      </c>
      <c r="D648" t="s">
        <v>328</v>
      </c>
      <c r="F648" s="2">
        <v>5110000</v>
      </c>
      <c r="G648" s="36">
        <f t="shared" si="11"/>
        <v>265466.95689668611</v>
      </c>
      <c r="H648">
        <v>2019</v>
      </c>
      <c r="I648" s="35">
        <v>19.249099999999999</v>
      </c>
      <c r="J648" t="s">
        <v>717</v>
      </c>
    </row>
    <row r="649" spans="1:10">
      <c r="A649" s="14" t="s">
        <v>73</v>
      </c>
      <c r="B649" t="s">
        <v>35</v>
      </c>
      <c r="C649" t="s">
        <v>4</v>
      </c>
      <c r="D649" t="s">
        <v>328</v>
      </c>
      <c r="E649" t="s">
        <v>329</v>
      </c>
      <c r="F649" s="2">
        <v>30874136</v>
      </c>
      <c r="G649" s="36">
        <f t="shared" si="11"/>
        <v>324706.53070153296</v>
      </c>
      <c r="H649">
        <v>2021</v>
      </c>
      <c r="I649" s="35">
        <v>95.083200000000005</v>
      </c>
      <c r="J649" s="40" t="s">
        <v>715</v>
      </c>
    </row>
    <row r="650" spans="1:10">
      <c r="A650" t="s">
        <v>12</v>
      </c>
      <c r="B650" t="s">
        <v>6</v>
      </c>
      <c r="C650" t="s">
        <v>3</v>
      </c>
      <c r="D650" t="s">
        <v>328</v>
      </c>
      <c r="F650" s="2">
        <v>0</v>
      </c>
      <c r="G650" s="36">
        <f t="shared" si="11"/>
        <v>0</v>
      </c>
      <c r="H650">
        <v>2018</v>
      </c>
      <c r="I650" s="35">
        <v>19.260000000000002</v>
      </c>
      <c r="J650" t="s">
        <v>717</v>
      </c>
    </row>
    <row r="651" spans="1:10">
      <c r="A651" s="14" t="s">
        <v>72</v>
      </c>
      <c r="B651" t="s">
        <v>35</v>
      </c>
      <c r="C651" t="s">
        <v>4</v>
      </c>
      <c r="D651" t="s">
        <v>328</v>
      </c>
      <c r="E651" t="s">
        <v>329</v>
      </c>
      <c r="F651" s="2">
        <v>24281322</v>
      </c>
      <c r="G651" s="36">
        <f t="shared" si="11"/>
        <v>255369.2134888182</v>
      </c>
      <c r="H651">
        <v>2021</v>
      </c>
      <c r="I651" s="35">
        <v>95.083200000000005</v>
      </c>
      <c r="J651" s="40" t="s">
        <v>717</v>
      </c>
    </row>
    <row r="652" spans="1:10">
      <c r="A652" t="s">
        <v>12</v>
      </c>
      <c r="B652" t="s">
        <v>6</v>
      </c>
      <c r="C652" t="s">
        <v>4</v>
      </c>
      <c r="D652" t="s">
        <v>328</v>
      </c>
      <c r="F652" s="2">
        <v>651000</v>
      </c>
      <c r="G652" s="36">
        <f t="shared" si="11"/>
        <v>33800.623052959498</v>
      </c>
      <c r="H652">
        <v>2018</v>
      </c>
      <c r="I652" s="35">
        <v>19.260000000000002</v>
      </c>
      <c r="J652" t="s">
        <v>717</v>
      </c>
    </row>
    <row r="653" spans="1:10">
      <c r="A653" t="s">
        <v>12</v>
      </c>
      <c r="B653" t="s">
        <v>6</v>
      </c>
      <c r="C653" t="s">
        <v>3</v>
      </c>
      <c r="D653" t="s">
        <v>328</v>
      </c>
      <c r="F653" s="2">
        <v>78000</v>
      </c>
      <c r="G653" s="36">
        <f t="shared" si="11"/>
        <v>4131.3559322033898</v>
      </c>
      <c r="H653">
        <v>2017</v>
      </c>
      <c r="I653" s="35">
        <v>18.88</v>
      </c>
      <c r="J653" t="s">
        <v>717</v>
      </c>
    </row>
    <row r="654" spans="1:10">
      <c r="A654" t="s">
        <v>12</v>
      </c>
      <c r="B654" t="s">
        <v>6</v>
      </c>
      <c r="C654" t="s">
        <v>4</v>
      </c>
      <c r="D654" t="s">
        <v>328</v>
      </c>
      <c r="F654" s="2">
        <v>93000</v>
      </c>
      <c r="G654" s="36">
        <f t="shared" si="11"/>
        <v>4925.8474576271192</v>
      </c>
      <c r="H654">
        <v>2017</v>
      </c>
      <c r="I654" s="35">
        <v>18.88</v>
      </c>
      <c r="J654" t="s">
        <v>717</v>
      </c>
    </row>
    <row r="655" spans="1:10">
      <c r="A655" t="s">
        <v>543</v>
      </c>
      <c r="B655" t="s">
        <v>39</v>
      </c>
      <c r="C655" t="s">
        <v>3</v>
      </c>
      <c r="D655" t="s">
        <v>328</v>
      </c>
      <c r="F655" s="2">
        <v>3062161</v>
      </c>
      <c r="G655" s="36">
        <v>70525.829705889133</v>
      </c>
      <c r="H655">
        <v>2014</v>
      </c>
      <c r="I655" s="35">
        <v>43.418999999999997</v>
      </c>
      <c r="J655" t="s">
        <v>717</v>
      </c>
    </row>
    <row r="656" spans="1:10">
      <c r="A656" t="s">
        <v>525</v>
      </c>
      <c r="B656" t="s">
        <v>319</v>
      </c>
      <c r="C656" t="s">
        <v>3</v>
      </c>
      <c r="D656" t="s">
        <v>328</v>
      </c>
      <c r="F656" s="2">
        <v>3964443002</v>
      </c>
      <c r="G656" s="36">
        <v>696901.96917848347</v>
      </c>
      <c r="H656">
        <v>2016</v>
      </c>
      <c r="I656" s="35">
        <v>5688.666666666667</v>
      </c>
      <c r="J656" t="s">
        <v>717</v>
      </c>
    </row>
    <row r="657" spans="1:10">
      <c r="A657" t="s">
        <v>525</v>
      </c>
      <c r="B657" t="s">
        <v>319</v>
      </c>
      <c r="C657" t="s">
        <v>4</v>
      </c>
      <c r="D657" t="s">
        <v>328</v>
      </c>
      <c r="F657" s="2">
        <v>1149077305</v>
      </c>
      <c r="G657" s="36">
        <v>201994.1354154459</v>
      </c>
      <c r="H657">
        <v>2016</v>
      </c>
      <c r="I657" s="35">
        <v>5688.666666666667</v>
      </c>
      <c r="J657" t="s">
        <v>717</v>
      </c>
    </row>
    <row r="658" spans="1:10">
      <c r="A658" s="14" t="s">
        <v>82</v>
      </c>
      <c r="B658" t="s">
        <v>35</v>
      </c>
      <c r="C658" t="s">
        <v>4</v>
      </c>
      <c r="D658" t="s">
        <v>328</v>
      </c>
      <c r="E658" t="s">
        <v>329</v>
      </c>
      <c r="F658" s="2">
        <v>-1429744</v>
      </c>
      <c r="G658" s="36">
        <f>F658/I658</f>
        <v>-15036.767799148534</v>
      </c>
      <c r="H658">
        <v>2021</v>
      </c>
      <c r="I658" s="35">
        <v>95.083200000000005</v>
      </c>
      <c r="J658" s="40" t="s">
        <v>715</v>
      </c>
    </row>
    <row r="659" spans="1:10">
      <c r="A659" t="s">
        <v>525</v>
      </c>
      <c r="B659" t="s">
        <v>319</v>
      </c>
      <c r="C659" t="s">
        <v>3</v>
      </c>
      <c r="D659" t="s">
        <v>328</v>
      </c>
      <c r="F659" s="2">
        <v>3375009554.0000005</v>
      </c>
      <c r="G659" s="36">
        <v>650596.72639930912</v>
      </c>
      <c r="H659">
        <v>2015</v>
      </c>
      <c r="I659" s="35">
        <v>5187.5600000000004</v>
      </c>
      <c r="J659" t="s">
        <v>717</v>
      </c>
    </row>
    <row r="660" spans="1:10">
      <c r="A660" s="14" t="s">
        <v>94</v>
      </c>
      <c r="B660" t="s">
        <v>35</v>
      </c>
      <c r="C660" t="s">
        <v>4</v>
      </c>
      <c r="D660" t="s">
        <v>328</v>
      </c>
      <c r="E660" t="s">
        <v>329</v>
      </c>
      <c r="F660" s="2">
        <v>18671488</v>
      </c>
      <c r="G660" s="36">
        <f>F660/I660</f>
        <v>196370.00016827366</v>
      </c>
      <c r="H660">
        <v>2021</v>
      </c>
      <c r="I660" s="35">
        <v>95.083200000000005</v>
      </c>
      <c r="J660" s="40" t="s">
        <v>715</v>
      </c>
    </row>
    <row r="661" spans="1:10">
      <c r="A661" t="s">
        <v>525</v>
      </c>
      <c r="B661" t="s">
        <v>319</v>
      </c>
      <c r="C661" t="s">
        <v>4</v>
      </c>
      <c r="D661" t="s">
        <v>328</v>
      </c>
      <c r="F661" s="2">
        <v>1439197693.0000002</v>
      </c>
      <c r="G661" s="36">
        <v>277432.49099769449</v>
      </c>
      <c r="H661">
        <v>2015</v>
      </c>
      <c r="I661" s="35">
        <v>5187.5600000000004</v>
      </c>
      <c r="J661" t="s">
        <v>717</v>
      </c>
    </row>
    <row r="662" spans="1:10">
      <c r="A662" t="s">
        <v>525</v>
      </c>
      <c r="B662" t="s">
        <v>319</v>
      </c>
      <c r="C662" t="s">
        <v>3</v>
      </c>
      <c r="D662" t="s">
        <v>328</v>
      </c>
      <c r="F662" s="2">
        <v>3232587411</v>
      </c>
      <c r="G662" s="36">
        <v>723845.37885664578</v>
      </c>
      <c r="H662">
        <v>2014</v>
      </c>
      <c r="I662" s="35">
        <v>4465.8534894649083</v>
      </c>
      <c r="J662" t="s">
        <v>717</v>
      </c>
    </row>
    <row r="663" spans="1:10">
      <c r="A663" t="s">
        <v>525</v>
      </c>
      <c r="B663" t="s">
        <v>319</v>
      </c>
      <c r="C663" t="s">
        <v>4</v>
      </c>
      <c r="D663" t="s">
        <v>328</v>
      </c>
      <c r="F663" s="2">
        <v>910893016</v>
      </c>
      <c r="G663" s="36">
        <v>203968.40562477606</v>
      </c>
      <c r="H663">
        <v>2014</v>
      </c>
      <c r="I663" s="35">
        <v>4465.8534894649083</v>
      </c>
      <c r="J663" t="s">
        <v>717</v>
      </c>
    </row>
    <row r="664" spans="1:10">
      <c r="A664" t="s">
        <v>525</v>
      </c>
      <c r="B664" t="s">
        <v>319</v>
      </c>
      <c r="C664" t="s">
        <v>3</v>
      </c>
      <c r="D664" t="s">
        <v>328</v>
      </c>
      <c r="F664" s="2">
        <v>3026242736.9999995</v>
      </c>
      <c r="G664" s="36">
        <v>704150.60718353931</v>
      </c>
      <c r="H664">
        <v>2013</v>
      </c>
      <c r="I664" s="35">
        <v>4297.7208371719817</v>
      </c>
      <c r="J664" t="s">
        <v>717</v>
      </c>
    </row>
    <row r="665" spans="1:10">
      <c r="A665" t="s">
        <v>525</v>
      </c>
      <c r="B665" t="s">
        <v>319</v>
      </c>
      <c r="C665" t="s">
        <v>3</v>
      </c>
      <c r="D665" t="s">
        <v>328</v>
      </c>
      <c r="F665" s="2">
        <v>3026242736.9999995</v>
      </c>
      <c r="G665" s="36">
        <v>704150.60718353931</v>
      </c>
      <c r="H665">
        <v>2013</v>
      </c>
      <c r="I665" s="35">
        <v>4297.7208371719817</v>
      </c>
      <c r="J665" t="s">
        <v>717</v>
      </c>
    </row>
    <row r="666" spans="1:10">
      <c r="A666" t="s">
        <v>525</v>
      </c>
      <c r="B666" t="s">
        <v>319</v>
      </c>
      <c r="C666" t="s">
        <v>3</v>
      </c>
      <c r="D666" t="s">
        <v>328</v>
      </c>
      <c r="F666" s="2">
        <v>3086492193.5493069</v>
      </c>
      <c r="G666" s="36">
        <v>698857.39515300002</v>
      </c>
      <c r="H666">
        <v>2012</v>
      </c>
      <c r="I666" s="35">
        <v>4416.4835558098157</v>
      </c>
      <c r="J666" t="s">
        <v>717</v>
      </c>
    </row>
    <row r="667" spans="1:10">
      <c r="A667" t="s">
        <v>525</v>
      </c>
      <c r="B667" t="s">
        <v>319</v>
      </c>
      <c r="C667" t="s">
        <v>3</v>
      </c>
      <c r="D667" t="s">
        <v>328</v>
      </c>
      <c r="F667" s="2">
        <v>3086492193.5493069</v>
      </c>
      <c r="G667" s="36">
        <v>698857.39515300002</v>
      </c>
      <c r="H667">
        <v>2012</v>
      </c>
      <c r="I667" s="35">
        <v>4416.4835558098157</v>
      </c>
      <c r="J667" t="s">
        <v>717</v>
      </c>
    </row>
    <row r="668" spans="1:10">
      <c r="A668" t="s">
        <v>525</v>
      </c>
      <c r="B668" t="s">
        <v>319</v>
      </c>
      <c r="C668" t="s">
        <v>3</v>
      </c>
      <c r="D668" t="s">
        <v>328</v>
      </c>
      <c r="F668" s="2">
        <v>1845781672.0372701</v>
      </c>
      <c r="G668" s="36">
        <v>440800.59240000002</v>
      </c>
      <c r="H668">
        <v>2011</v>
      </c>
      <c r="I668" s="35">
        <v>4187.3393635604152</v>
      </c>
      <c r="J668" t="s">
        <v>717</v>
      </c>
    </row>
    <row r="669" spans="1:10">
      <c r="A669" t="s">
        <v>525</v>
      </c>
      <c r="B669" t="s">
        <v>319</v>
      </c>
      <c r="C669" t="s">
        <v>3</v>
      </c>
      <c r="D669" t="s">
        <v>328</v>
      </c>
      <c r="F669" s="2">
        <v>1845781672.0372701</v>
      </c>
      <c r="G669" s="36">
        <v>440800.59240000002</v>
      </c>
      <c r="H669">
        <v>2011</v>
      </c>
      <c r="I669" s="35">
        <v>4187.3393635604152</v>
      </c>
      <c r="J669" t="s">
        <v>717</v>
      </c>
    </row>
    <row r="670" spans="1:10">
      <c r="A670" t="s">
        <v>24</v>
      </c>
      <c r="B670" t="s">
        <v>32</v>
      </c>
      <c r="C670" t="s">
        <v>3</v>
      </c>
      <c r="D670" t="s">
        <v>328</v>
      </c>
      <c r="E670" t="s">
        <v>365</v>
      </c>
      <c r="F670" s="2">
        <v>38448421</v>
      </c>
      <c r="G670" s="36">
        <f t="shared" ref="G670:G701" si="12">F670/I670</f>
        <v>7132096.8669424402</v>
      </c>
      <c r="H670">
        <v>2024</v>
      </c>
      <c r="I670" s="35">
        <v>5.3909000000000002</v>
      </c>
      <c r="J670" t="s">
        <v>717</v>
      </c>
    </row>
    <row r="671" spans="1:10">
      <c r="A671" s="21" t="s">
        <v>24</v>
      </c>
      <c r="B671" t="s">
        <v>32</v>
      </c>
      <c r="C671" t="s">
        <v>4</v>
      </c>
      <c r="D671" t="s">
        <v>328</v>
      </c>
      <c r="E671" t="s">
        <v>365</v>
      </c>
      <c r="F671" s="2">
        <v>-1678118</v>
      </c>
      <c r="G671" s="36">
        <f t="shared" si="12"/>
        <v>-311287.16911832901</v>
      </c>
      <c r="H671">
        <v>2024</v>
      </c>
      <c r="I671" s="35">
        <v>5.3909000000000002</v>
      </c>
      <c r="J671" t="s">
        <v>717</v>
      </c>
    </row>
    <row r="672" spans="1:10">
      <c r="A672" t="s">
        <v>24</v>
      </c>
      <c r="B672" t="s">
        <v>32</v>
      </c>
      <c r="C672" t="s">
        <v>3</v>
      </c>
      <c r="D672" t="s">
        <v>328</v>
      </c>
      <c r="E672" t="s">
        <v>366</v>
      </c>
      <c r="F672" s="2">
        <v>27163365</v>
      </c>
      <c r="G672" s="36">
        <f t="shared" si="12"/>
        <v>5038743.9945092658</v>
      </c>
      <c r="H672">
        <v>2024</v>
      </c>
      <c r="I672" s="35">
        <v>5.3909000000000002</v>
      </c>
      <c r="J672" t="s">
        <v>717</v>
      </c>
    </row>
    <row r="673" spans="1:10">
      <c r="A673" s="14" t="s">
        <v>65</v>
      </c>
      <c r="B673" t="s">
        <v>35</v>
      </c>
      <c r="C673" t="s">
        <v>4</v>
      </c>
      <c r="D673" t="s">
        <v>328</v>
      </c>
      <c r="E673" t="s">
        <v>329</v>
      </c>
      <c r="F673" s="2">
        <v>110388211</v>
      </c>
      <c r="G673" s="36">
        <f t="shared" si="12"/>
        <v>1160964.4080131927</v>
      </c>
      <c r="H673">
        <v>2021</v>
      </c>
      <c r="I673" s="35">
        <v>95.083200000000005</v>
      </c>
      <c r="J673" s="40" t="s">
        <v>715</v>
      </c>
    </row>
    <row r="674" spans="1:10">
      <c r="A674" t="s">
        <v>24</v>
      </c>
      <c r="B674" t="s">
        <v>32</v>
      </c>
      <c r="C674" t="s">
        <v>4</v>
      </c>
      <c r="D674" t="s">
        <v>328</v>
      </c>
      <c r="E674" t="s">
        <v>366</v>
      </c>
      <c r="F674" s="2">
        <v>-1534427</v>
      </c>
      <c r="G674" s="36">
        <f t="shared" si="12"/>
        <v>-284632.80713795469</v>
      </c>
      <c r="H674">
        <v>2024</v>
      </c>
      <c r="I674" s="35">
        <v>5.3909000000000002</v>
      </c>
      <c r="J674" t="s">
        <v>717</v>
      </c>
    </row>
    <row r="675" spans="1:10">
      <c r="A675" t="s">
        <v>24</v>
      </c>
      <c r="B675" t="s">
        <v>32</v>
      </c>
      <c r="C675" t="s">
        <v>3</v>
      </c>
      <c r="D675" t="s">
        <v>1</v>
      </c>
      <c r="F675" s="2">
        <v>955220</v>
      </c>
      <c r="G675" s="36">
        <f t="shared" si="12"/>
        <v>177191.19256524884</v>
      </c>
      <c r="H675">
        <v>2024</v>
      </c>
      <c r="I675" s="35">
        <v>5.3909000000000002</v>
      </c>
      <c r="J675" t="s">
        <v>717</v>
      </c>
    </row>
    <row r="676" spans="1:10">
      <c r="A676" t="s">
        <v>24</v>
      </c>
      <c r="B676" t="s">
        <v>32</v>
      </c>
      <c r="C676" t="s">
        <v>4</v>
      </c>
      <c r="D676" t="s">
        <v>1</v>
      </c>
      <c r="F676" s="2">
        <v>-695195</v>
      </c>
      <c r="G676" s="36">
        <f t="shared" si="12"/>
        <v>-128957.13146227902</v>
      </c>
      <c r="H676">
        <v>2024</v>
      </c>
      <c r="I676" s="35">
        <v>5.3909000000000002</v>
      </c>
      <c r="J676" t="s">
        <v>717</v>
      </c>
    </row>
    <row r="677" spans="1:10">
      <c r="A677" t="s">
        <v>24</v>
      </c>
      <c r="B677" t="s">
        <v>32</v>
      </c>
      <c r="C677" t="s">
        <v>4</v>
      </c>
      <c r="D677" t="s">
        <v>367</v>
      </c>
      <c r="E677" t="s">
        <v>368</v>
      </c>
      <c r="F677" s="2">
        <v>1056</v>
      </c>
      <c r="G677" s="36">
        <f t="shared" si="12"/>
        <v>195.88565916637296</v>
      </c>
      <c r="H677">
        <v>2024</v>
      </c>
      <c r="I677" s="35">
        <v>5.3909000000000002</v>
      </c>
      <c r="J677" t="s">
        <v>717</v>
      </c>
    </row>
    <row r="678" spans="1:10">
      <c r="A678" t="s">
        <v>24</v>
      </c>
      <c r="B678" t="s">
        <v>32</v>
      </c>
      <c r="C678" t="s">
        <v>3</v>
      </c>
      <c r="D678" t="s">
        <v>367</v>
      </c>
      <c r="E678" t="s">
        <v>370</v>
      </c>
      <c r="F678" s="2">
        <v>9816709</v>
      </c>
      <c r="G678" s="36">
        <f t="shared" si="12"/>
        <v>1820977.7588157821</v>
      </c>
      <c r="H678">
        <v>2024</v>
      </c>
      <c r="I678" s="35">
        <v>5.3909000000000002</v>
      </c>
      <c r="J678" t="s">
        <v>717</v>
      </c>
    </row>
    <row r="679" spans="1:10">
      <c r="A679" t="s">
        <v>24</v>
      </c>
      <c r="B679" t="s">
        <v>32</v>
      </c>
      <c r="C679" t="s">
        <v>4</v>
      </c>
      <c r="D679" t="s">
        <v>367</v>
      </c>
      <c r="E679" t="s">
        <v>370</v>
      </c>
      <c r="F679" s="2">
        <v>10343873</v>
      </c>
      <c r="G679" s="36">
        <f t="shared" si="12"/>
        <v>1918765.5122521285</v>
      </c>
      <c r="H679">
        <v>2024</v>
      </c>
      <c r="I679" s="35">
        <v>5.3909000000000002</v>
      </c>
      <c r="J679" t="s">
        <v>717</v>
      </c>
    </row>
    <row r="680" spans="1:10">
      <c r="A680" t="s">
        <v>24</v>
      </c>
      <c r="B680" t="s">
        <v>32</v>
      </c>
      <c r="C680" t="s">
        <v>3</v>
      </c>
      <c r="D680" t="s">
        <v>367</v>
      </c>
      <c r="E680" t="s">
        <v>371</v>
      </c>
      <c r="F680" s="2">
        <v>8602244</v>
      </c>
      <c r="G680" s="36">
        <f t="shared" si="12"/>
        <v>1595697.1934185387</v>
      </c>
      <c r="H680">
        <v>2024</v>
      </c>
      <c r="I680" s="35">
        <v>5.3909000000000002</v>
      </c>
      <c r="J680" t="s">
        <v>717</v>
      </c>
    </row>
    <row r="681" spans="1:10">
      <c r="A681" t="s">
        <v>24</v>
      </c>
      <c r="B681" t="s">
        <v>32</v>
      </c>
      <c r="C681" t="s">
        <v>4</v>
      </c>
      <c r="D681" t="s">
        <v>367</v>
      </c>
      <c r="E681" t="s">
        <v>371</v>
      </c>
      <c r="F681" s="2">
        <v>4320576</v>
      </c>
      <c r="G681" s="36">
        <f t="shared" si="12"/>
        <v>801457.27058561647</v>
      </c>
      <c r="H681">
        <v>2024</v>
      </c>
      <c r="I681" s="35">
        <v>5.3909000000000002</v>
      </c>
      <c r="J681" t="s">
        <v>717</v>
      </c>
    </row>
    <row r="682" spans="1:10">
      <c r="A682" t="s">
        <v>24</v>
      </c>
      <c r="B682" t="s">
        <v>32</v>
      </c>
      <c r="C682" t="s">
        <v>3</v>
      </c>
      <c r="D682" t="s">
        <v>367</v>
      </c>
      <c r="E682" t="s">
        <v>372</v>
      </c>
      <c r="F682" s="2">
        <v>104581</v>
      </c>
      <c r="G682" s="36">
        <f t="shared" si="12"/>
        <v>19399.543675453078</v>
      </c>
      <c r="H682">
        <v>2024</v>
      </c>
      <c r="I682" s="35">
        <v>5.3909000000000002</v>
      </c>
      <c r="J682" t="s">
        <v>717</v>
      </c>
    </row>
    <row r="683" spans="1:10">
      <c r="A683" s="14" t="s">
        <v>207</v>
      </c>
      <c r="B683" t="s">
        <v>35</v>
      </c>
      <c r="C683" t="s">
        <v>4</v>
      </c>
      <c r="D683" t="s">
        <v>328</v>
      </c>
      <c r="E683" t="s">
        <v>329</v>
      </c>
      <c r="F683" s="2">
        <v>203780691</v>
      </c>
      <c r="G683" s="36">
        <f t="shared" si="12"/>
        <v>2143182.928214448</v>
      </c>
      <c r="H683">
        <v>2021</v>
      </c>
      <c r="I683" s="35">
        <v>95.083200000000005</v>
      </c>
      <c r="J683" s="40" t="s">
        <v>715</v>
      </c>
    </row>
    <row r="684" spans="1:10">
      <c r="A684" s="14" t="s">
        <v>305</v>
      </c>
      <c r="B684" t="s">
        <v>35</v>
      </c>
      <c r="C684" t="s">
        <v>4</v>
      </c>
      <c r="D684" t="s">
        <v>1</v>
      </c>
      <c r="E684" t="s">
        <v>330</v>
      </c>
      <c r="F684" s="2">
        <v>12713916</v>
      </c>
      <c r="G684" s="36">
        <f t="shared" si="12"/>
        <v>133713.58978242212</v>
      </c>
      <c r="H684">
        <v>2021</v>
      </c>
      <c r="I684" s="35">
        <v>95.083200000000005</v>
      </c>
      <c r="J684" s="40" t="s">
        <v>715</v>
      </c>
    </row>
    <row r="685" spans="1:10">
      <c r="A685" t="s">
        <v>24</v>
      </c>
      <c r="B685" t="s">
        <v>32</v>
      </c>
      <c r="C685" t="s">
        <v>4</v>
      </c>
      <c r="D685" t="s">
        <v>367</v>
      </c>
      <c r="E685" t="s">
        <v>372</v>
      </c>
      <c r="F685" s="2">
        <v>223</v>
      </c>
      <c r="G685" s="36">
        <f t="shared" si="12"/>
        <v>41.36600567623217</v>
      </c>
      <c r="H685">
        <v>2024</v>
      </c>
      <c r="I685" s="35">
        <v>5.3909000000000002</v>
      </c>
      <c r="J685" t="s">
        <v>717</v>
      </c>
    </row>
    <row r="686" spans="1:10">
      <c r="A686" t="s">
        <v>24</v>
      </c>
      <c r="B686" t="s">
        <v>32</v>
      </c>
      <c r="C686" t="s">
        <v>3</v>
      </c>
      <c r="D686" t="s">
        <v>373</v>
      </c>
      <c r="F686" s="2">
        <v>15341177</v>
      </c>
      <c r="G686" s="36">
        <f t="shared" si="12"/>
        <v>2845754.3267357955</v>
      </c>
      <c r="H686">
        <v>2024</v>
      </c>
      <c r="I686" s="35">
        <v>5.3909000000000002</v>
      </c>
      <c r="J686" t="s">
        <v>717</v>
      </c>
    </row>
    <row r="687" spans="1:10">
      <c r="A687" t="s">
        <v>24</v>
      </c>
      <c r="B687" t="s">
        <v>32</v>
      </c>
      <c r="C687" t="s">
        <v>4</v>
      </c>
      <c r="D687" t="s">
        <v>373</v>
      </c>
      <c r="F687" s="2">
        <v>7980165</v>
      </c>
      <c r="G687" s="36">
        <f t="shared" si="12"/>
        <v>1480302.9178801312</v>
      </c>
      <c r="H687">
        <v>2024</v>
      </c>
      <c r="I687" s="35">
        <v>5.3909000000000002</v>
      </c>
      <c r="J687" t="s">
        <v>717</v>
      </c>
    </row>
    <row r="688" spans="1:10">
      <c r="A688" t="s">
        <v>24</v>
      </c>
      <c r="B688" t="s">
        <v>32</v>
      </c>
      <c r="C688" t="s">
        <v>3</v>
      </c>
      <c r="D688" t="s">
        <v>374</v>
      </c>
      <c r="F688" s="2">
        <v>2104042</v>
      </c>
      <c r="G688" s="36">
        <f t="shared" si="12"/>
        <v>390295.12697323266</v>
      </c>
      <c r="H688">
        <v>2024</v>
      </c>
      <c r="I688" s="35">
        <v>5.3909000000000002</v>
      </c>
      <c r="J688" t="s">
        <v>717</v>
      </c>
    </row>
    <row r="689" spans="1:10">
      <c r="A689" t="s">
        <v>24</v>
      </c>
      <c r="B689" t="s">
        <v>32</v>
      </c>
      <c r="C689" t="s">
        <v>4</v>
      </c>
      <c r="D689" t="s">
        <v>374</v>
      </c>
      <c r="F689" s="2">
        <v>-2227505</v>
      </c>
      <c r="G689" s="36">
        <f t="shared" si="12"/>
        <v>-413197.23979298444</v>
      </c>
      <c r="H689">
        <v>2024</v>
      </c>
      <c r="I689" s="35">
        <v>5.3909000000000002</v>
      </c>
      <c r="J689" t="s">
        <v>717</v>
      </c>
    </row>
    <row r="690" spans="1:10">
      <c r="A690" t="s">
        <v>24</v>
      </c>
      <c r="B690" t="s">
        <v>32</v>
      </c>
      <c r="C690" t="s">
        <v>3</v>
      </c>
      <c r="D690" t="s">
        <v>367</v>
      </c>
      <c r="E690" t="s">
        <v>370</v>
      </c>
      <c r="F690" s="2">
        <v>13975752</v>
      </c>
      <c r="G690" s="36">
        <f t="shared" si="12"/>
        <v>2797612.2988229645</v>
      </c>
      <c r="H690">
        <v>2023</v>
      </c>
      <c r="I690" s="35">
        <v>4.9955999999999996</v>
      </c>
      <c r="J690" t="s">
        <v>717</v>
      </c>
    </row>
    <row r="691" spans="1:10">
      <c r="A691" t="s">
        <v>24</v>
      </c>
      <c r="B691" t="s">
        <v>32</v>
      </c>
      <c r="C691" t="s">
        <v>3</v>
      </c>
      <c r="D691" t="s">
        <v>374</v>
      </c>
      <c r="F691" s="2">
        <v>3499036</v>
      </c>
      <c r="G691" s="36">
        <f t="shared" si="12"/>
        <v>700423.57274401479</v>
      </c>
      <c r="H691">
        <v>2023</v>
      </c>
      <c r="I691" s="35">
        <v>4.9955999999999996</v>
      </c>
      <c r="J691" t="s">
        <v>717</v>
      </c>
    </row>
    <row r="692" spans="1:10">
      <c r="A692" t="s">
        <v>24</v>
      </c>
      <c r="B692" t="s">
        <v>32</v>
      </c>
      <c r="C692" t="s">
        <v>3</v>
      </c>
      <c r="D692" t="s">
        <v>328</v>
      </c>
      <c r="E692" t="s">
        <v>365</v>
      </c>
      <c r="F692" s="2">
        <v>16131966</v>
      </c>
      <c r="G692" s="36">
        <f t="shared" si="12"/>
        <v>3125441.4414414414</v>
      </c>
      <c r="H692">
        <v>2022</v>
      </c>
      <c r="I692" s="38">
        <v>5.1615000000000002</v>
      </c>
      <c r="J692" t="s">
        <v>717</v>
      </c>
    </row>
    <row r="693" spans="1:10">
      <c r="A693" t="s">
        <v>24</v>
      </c>
      <c r="B693" t="s">
        <v>32</v>
      </c>
      <c r="C693" t="s">
        <v>3</v>
      </c>
      <c r="D693" t="s">
        <v>328</v>
      </c>
      <c r="E693" t="s">
        <v>366</v>
      </c>
      <c r="F693" s="2">
        <v>14885460</v>
      </c>
      <c r="G693" s="36">
        <f t="shared" si="12"/>
        <v>2883940.7149084569</v>
      </c>
      <c r="H693">
        <v>2022</v>
      </c>
      <c r="I693" s="38">
        <v>5.1615000000000002</v>
      </c>
      <c r="J693" t="s">
        <v>717</v>
      </c>
    </row>
    <row r="694" spans="1:10">
      <c r="A694" s="14" t="s">
        <v>73</v>
      </c>
      <c r="B694" t="s">
        <v>35</v>
      </c>
      <c r="C694" t="s">
        <v>4</v>
      </c>
      <c r="D694" t="s">
        <v>1</v>
      </c>
      <c r="E694" t="s">
        <v>330</v>
      </c>
      <c r="F694" s="2">
        <v>507837</v>
      </c>
      <c r="G694" s="36">
        <f t="shared" si="12"/>
        <v>5340.9750618405769</v>
      </c>
      <c r="H694">
        <v>2021</v>
      </c>
      <c r="I694" s="35">
        <v>95.083200000000005</v>
      </c>
      <c r="J694" s="40" t="s">
        <v>715</v>
      </c>
    </row>
    <row r="695" spans="1:10">
      <c r="A695" t="s">
        <v>24</v>
      </c>
      <c r="B695" t="s">
        <v>32</v>
      </c>
      <c r="C695" t="s">
        <v>3</v>
      </c>
      <c r="D695" t="s">
        <v>367</v>
      </c>
      <c r="E695" t="s">
        <v>370</v>
      </c>
      <c r="F695" s="2">
        <v>19744091</v>
      </c>
      <c r="G695" s="36">
        <f t="shared" si="12"/>
        <v>3825262.2299719071</v>
      </c>
      <c r="H695">
        <v>2022</v>
      </c>
      <c r="I695" s="38">
        <v>5.1615000000000002</v>
      </c>
      <c r="J695" t="s">
        <v>717</v>
      </c>
    </row>
    <row r="696" spans="1:10">
      <c r="A696" s="14" t="s">
        <v>72</v>
      </c>
      <c r="B696" t="s">
        <v>35</v>
      </c>
      <c r="C696" t="s">
        <v>4</v>
      </c>
      <c r="D696" t="s">
        <v>1</v>
      </c>
      <c r="E696" t="s">
        <v>330</v>
      </c>
      <c r="F696" s="2">
        <v>119514099</v>
      </c>
      <c r="G696" s="36">
        <f t="shared" si="12"/>
        <v>1256942.3305063355</v>
      </c>
      <c r="H696">
        <v>2021</v>
      </c>
      <c r="I696" s="35">
        <v>95.083200000000005</v>
      </c>
      <c r="J696" s="40" t="s">
        <v>717</v>
      </c>
    </row>
    <row r="697" spans="1:10">
      <c r="A697" t="s">
        <v>24</v>
      </c>
      <c r="B697" t="s">
        <v>32</v>
      </c>
      <c r="C697" t="s">
        <v>3</v>
      </c>
      <c r="D697" t="s">
        <v>367</v>
      </c>
      <c r="E697" t="s">
        <v>371</v>
      </c>
      <c r="F697" s="2">
        <v>11010284</v>
      </c>
      <c r="G697" s="36">
        <f t="shared" si="12"/>
        <v>2133155.8655429622</v>
      </c>
      <c r="H697">
        <v>2022</v>
      </c>
      <c r="I697" s="38">
        <v>5.1615000000000002</v>
      </c>
      <c r="J697" t="s">
        <v>717</v>
      </c>
    </row>
    <row r="698" spans="1:10">
      <c r="A698" t="s">
        <v>24</v>
      </c>
      <c r="B698" t="s">
        <v>32</v>
      </c>
      <c r="C698" t="s">
        <v>3</v>
      </c>
      <c r="D698" t="s">
        <v>367</v>
      </c>
      <c r="E698" t="s">
        <v>372</v>
      </c>
      <c r="F698" s="2">
        <v>184153</v>
      </c>
      <c r="G698" s="36">
        <f t="shared" si="12"/>
        <v>35678.194323355616</v>
      </c>
      <c r="H698">
        <v>2022</v>
      </c>
      <c r="I698" s="38">
        <v>5.1615000000000002</v>
      </c>
      <c r="J698" t="s">
        <v>717</v>
      </c>
    </row>
    <row r="699" spans="1:10">
      <c r="A699" t="s">
        <v>24</v>
      </c>
      <c r="B699" t="s">
        <v>32</v>
      </c>
      <c r="C699" t="s">
        <v>3</v>
      </c>
      <c r="D699" t="s">
        <v>373</v>
      </c>
      <c r="F699" s="2">
        <v>24107850</v>
      </c>
      <c r="G699" s="36">
        <f t="shared" si="12"/>
        <v>4670706.190061029</v>
      </c>
      <c r="H699">
        <v>2022</v>
      </c>
      <c r="I699" s="38">
        <v>5.1615000000000002</v>
      </c>
      <c r="J699" t="s">
        <v>717</v>
      </c>
    </row>
    <row r="700" spans="1:10">
      <c r="A700" t="s">
        <v>24</v>
      </c>
      <c r="B700" t="s">
        <v>32</v>
      </c>
      <c r="C700" t="s">
        <v>3</v>
      </c>
      <c r="D700" t="s">
        <v>1</v>
      </c>
      <c r="F700" s="2">
        <v>2524466</v>
      </c>
      <c r="G700" s="36">
        <f t="shared" si="12"/>
        <v>489095.41799864377</v>
      </c>
      <c r="H700">
        <v>2022</v>
      </c>
      <c r="I700" s="38">
        <v>5.1615000000000002</v>
      </c>
      <c r="J700" t="s">
        <v>717</v>
      </c>
    </row>
    <row r="701" spans="1:10">
      <c r="A701" t="s">
        <v>24</v>
      </c>
      <c r="B701" t="s">
        <v>32</v>
      </c>
      <c r="C701" t="s">
        <v>3</v>
      </c>
      <c r="D701" t="s">
        <v>374</v>
      </c>
      <c r="F701" s="2">
        <v>3160083</v>
      </c>
      <c r="G701" s="36">
        <f t="shared" si="12"/>
        <v>612241.20895088639</v>
      </c>
      <c r="H701">
        <v>2022</v>
      </c>
      <c r="I701" s="38">
        <v>5.1615000000000002</v>
      </c>
      <c r="J701" t="s">
        <v>717</v>
      </c>
    </row>
    <row r="702" spans="1:10">
      <c r="A702" t="s">
        <v>24</v>
      </c>
      <c r="B702" t="s">
        <v>32</v>
      </c>
      <c r="C702" t="s">
        <v>4</v>
      </c>
      <c r="D702" t="s">
        <v>328</v>
      </c>
      <c r="E702" t="s">
        <v>365</v>
      </c>
      <c r="F702" s="2">
        <v>17224100</v>
      </c>
      <c r="G702" s="36">
        <f t="shared" ref="G702:G722" si="13">F702/I702</f>
        <v>3337033.8080015499</v>
      </c>
      <c r="H702">
        <v>2022</v>
      </c>
      <c r="I702" s="38">
        <v>5.1615000000000002</v>
      </c>
      <c r="J702" t="s">
        <v>717</v>
      </c>
    </row>
    <row r="703" spans="1:10">
      <c r="A703" s="14" t="s">
        <v>82</v>
      </c>
      <c r="B703" t="s">
        <v>35</v>
      </c>
      <c r="C703" t="s">
        <v>4</v>
      </c>
      <c r="D703" t="s">
        <v>1</v>
      </c>
      <c r="E703" t="s">
        <v>330</v>
      </c>
      <c r="F703" s="2">
        <v>13171759</v>
      </c>
      <c r="G703" s="36">
        <f t="shared" si="13"/>
        <v>138528.77269591263</v>
      </c>
      <c r="H703">
        <v>2021</v>
      </c>
      <c r="I703" s="35">
        <v>95.083200000000005</v>
      </c>
      <c r="J703" s="40" t="s">
        <v>715</v>
      </c>
    </row>
    <row r="704" spans="1:10">
      <c r="A704" s="14" t="s">
        <v>94</v>
      </c>
      <c r="B704" t="s">
        <v>35</v>
      </c>
      <c r="C704" t="s">
        <v>4</v>
      </c>
      <c r="D704" t="s">
        <v>1</v>
      </c>
      <c r="E704" t="s">
        <v>330</v>
      </c>
      <c r="F704" s="2">
        <v>745983</v>
      </c>
      <c r="G704" s="36">
        <f t="shared" si="13"/>
        <v>7845.5815538391635</v>
      </c>
      <c r="H704">
        <v>2021</v>
      </c>
      <c r="I704" s="35">
        <v>95.083200000000005</v>
      </c>
      <c r="J704" s="40" t="s">
        <v>715</v>
      </c>
    </row>
    <row r="705" spans="1:10">
      <c r="A705" t="s">
        <v>24</v>
      </c>
      <c r="B705" t="s">
        <v>32</v>
      </c>
      <c r="C705" t="s">
        <v>4</v>
      </c>
      <c r="D705" t="s">
        <v>328</v>
      </c>
      <c r="E705" t="s">
        <v>366</v>
      </c>
      <c r="F705" s="2">
        <v>11263806</v>
      </c>
      <c r="G705" s="36">
        <f t="shared" si="13"/>
        <v>2182273.7576285964</v>
      </c>
      <c r="H705">
        <v>2022</v>
      </c>
      <c r="I705" s="38">
        <v>5.1615000000000002</v>
      </c>
      <c r="J705" t="s">
        <v>717</v>
      </c>
    </row>
    <row r="706" spans="1:10">
      <c r="A706" t="s">
        <v>24</v>
      </c>
      <c r="B706" t="s">
        <v>32</v>
      </c>
      <c r="C706" t="s">
        <v>4</v>
      </c>
      <c r="D706" t="s">
        <v>367</v>
      </c>
      <c r="E706" t="s">
        <v>370</v>
      </c>
      <c r="F706" s="2">
        <v>11603453</v>
      </c>
      <c r="G706" s="36">
        <f t="shared" si="13"/>
        <v>2248077.6905938196</v>
      </c>
      <c r="H706">
        <v>2022</v>
      </c>
      <c r="I706" s="38">
        <v>5.1615000000000002</v>
      </c>
      <c r="J706" t="s">
        <v>717</v>
      </c>
    </row>
    <row r="707" spans="1:10">
      <c r="A707" t="s">
        <v>24</v>
      </c>
      <c r="B707" t="s">
        <v>32</v>
      </c>
      <c r="C707" t="s">
        <v>4</v>
      </c>
      <c r="D707" t="s">
        <v>367</v>
      </c>
      <c r="E707" t="s">
        <v>371</v>
      </c>
      <c r="F707" s="2">
        <v>2792770</v>
      </c>
      <c r="G707" s="36">
        <f t="shared" si="13"/>
        <v>541077.20623849658</v>
      </c>
      <c r="H707">
        <v>2022</v>
      </c>
      <c r="I707" s="38">
        <v>5.1615000000000002</v>
      </c>
      <c r="J707" t="s">
        <v>717</v>
      </c>
    </row>
    <row r="708" spans="1:10">
      <c r="A708" t="s">
        <v>24</v>
      </c>
      <c r="B708" t="s">
        <v>32</v>
      </c>
      <c r="C708" t="s">
        <v>4</v>
      </c>
      <c r="D708" t="s">
        <v>367</v>
      </c>
      <c r="E708" t="s">
        <v>372</v>
      </c>
      <c r="F708" s="2">
        <v>3442</v>
      </c>
      <c r="G708" s="36">
        <f t="shared" si="13"/>
        <v>666.86040879589268</v>
      </c>
      <c r="H708">
        <v>2022</v>
      </c>
      <c r="I708" s="38">
        <v>5.1615000000000002</v>
      </c>
      <c r="J708" t="s">
        <v>717</v>
      </c>
    </row>
    <row r="709" spans="1:10">
      <c r="A709" t="s">
        <v>24</v>
      </c>
      <c r="B709" t="s">
        <v>32</v>
      </c>
      <c r="C709" t="s">
        <v>4</v>
      </c>
      <c r="D709" t="s">
        <v>373</v>
      </c>
      <c r="F709" s="2">
        <v>24333586</v>
      </c>
      <c r="G709" s="36">
        <f t="shared" si="13"/>
        <v>4714440.7633439889</v>
      </c>
      <c r="H709">
        <v>2022</v>
      </c>
      <c r="I709" s="38">
        <v>5.1615000000000002</v>
      </c>
      <c r="J709" t="s">
        <v>717</v>
      </c>
    </row>
    <row r="710" spans="1:10">
      <c r="A710" t="s">
        <v>24</v>
      </c>
      <c r="B710" t="s">
        <v>32</v>
      </c>
      <c r="C710" t="s">
        <v>4</v>
      </c>
      <c r="D710" t="s">
        <v>1</v>
      </c>
      <c r="F710" s="2">
        <v>5336748</v>
      </c>
      <c r="G710" s="36">
        <f t="shared" si="13"/>
        <v>1033952.920662598</v>
      </c>
      <c r="H710">
        <v>2022</v>
      </c>
      <c r="I710" s="38">
        <v>5.1615000000000002</v>
      </c>
      <c r="J710" t="s">
        <v>717</v>
      </c>
    </row>
    <row r="711" spans="1:10">
      <c r="A711" t="s">
        <v>24</v>
      </c>
      <c r="B711" t="s">
        <v>32</v>
      </c>
      <c r="C711" t="s">
        <v>4</v>
      </c>
      <c r="D711" t="s">
        <v>374</v>
      </c>
      <c r="F711" s="2">
        <v>-21235</v>
      </c>
      <c r="G711" s="36">
        <f t="shared" si="13"/>
        <v>-4114.1141141141143</v>
      </c>
      <c r="H711">
        <v>2022</v>
      </c>
      <c r="I711" s="38">
        <v>5.1615000000000002</v>
      </c>
      <c r="J711" t="s">
        <v>717</v>
      </c>
    </row>
    <row r="712" spans="1:10">
      <c r="A712" t="s">
        <v>24</v>
      </c>
      <c r="B712" t="s">
        <v>32</v>
      </c>
      <c r="C712" t="s">
        <v>3</v>
      </c>
      <c r="D712" t="s">
        <v>328</v>
      </c>
      <c r="E712" t="s">
        <v>375</v>
      </c>
      <c r="F712" s="2">
        <v>13770105</v>
      </c>
      <c r="G712" s="36">
        <f t="shared" si="13"/>
        <v>2551342.3627065886</v>
      </c>
      <c r="H712">
        <v>2021</v>
      </c>
      <c r="I712" s="38">
        <v>5.3971999999999998</v>
      </c>
      <c r="J712" t="s">
        <v>717</v>
      </c>
    </row>
    <row r="713" spans="1:10">
      <c r="A713" t="s">
        <v>24</v>
      </c>
      <c r="B713" t="s">
        <v>32</v>
      </c>
      <c r="C713" t="s">
        <v>3</v>
      </c>
      <c r="D713" t="s">
        <v>328</v>
      </c>
      <c r="E713" t="s">
        <v>376</v>
      </c>
      <c r="F713" s="2">
        <v>10242213</v>
      </c>
      <c r="G713" s="36">
        <f t="shared" si="13"/>
        <v>1897690.0985696288</v>
      </c>
      <c r="H713">
        <v>2021</v>
      </c>
      <c r="I713" s="38">
        <v>5.3971999999999998</v>
      </c>
      <c r="J713" t="s">
        <v>717</v>
      </c>
    </row>
    <row r="714" spans="1:10">
      <c r="A714" t="s">
        <v>24</v>
      </c>
      <c r="B714" t="s">
        <v>32</v>
      </c>
      <c r="C714" t="s">
        <v>3</v>
      </c>
      <c r="D714" t="s">
        <v>1</v>
      </c>
      <c r="F714" s="2">
        <v>2839531</v>
      </c>
      <c r="G714" s="36">
        <f t="shared" si="13"/>
        <v>526111.87282294524</v>
      </c>
      <c r="H714">
        <v>2021</v>
      </c>
      <c r="I714" s="38">
        <v>5.3971999999999998</v>
      </c>
      <c r="J714" t="s">
        <v>717</v>
      </c>
    </row>
    <row r="715" spans="1:10">
      <c r="A715" s="14" t="s">
        <v>65</v>
      </c>
      <c r="B715" t="s">
        <v>35</v>
      </c>
      <c r="C715" t="s">
        <v>4</v>
      </c>
      <c r="D715" t="s">
        <v>1</v>
      </c>
      <c r="E715" t="s">
        <v>330</v>
      </c>
      <c r="F715" s="2">
        <v>116898400</v>
      </c>
      <c r="G715" s="36">
        <f t="shared" si="13"/>
        <v>1229432.7494236627</v>
      </c>
      <c r="H715">
        <v>2021</v>
      </c>
      <c r="I715" s="35">
        <v>95.083200000000005</v>
      </c>
      <c r="J715" s="40" t="s">
        <v>715</v>
      </c>
    </row>
    <row r="716" spans="1:10">
      <c r="A716" t="s">
        <v>24</v>
      </c>
      <c r="B716" t="s">
        <v>32</v>
      </c>
      <c r="C716" t="s">
        <v>3</v>
      </c>
      <c r="D716" t="s">
        <v>367</v>
      </c>
      <c r="E716" t="s">
        <v>377</v>
      </c>
      <c r="F716" s="2">
        <v>859725</v>
      </c>
      <c r="G716" s="36">
        <f t="shared" si="13"/>
        <v>159290.92862965984</v>
      </c>
      <c r="H716">
        <v>2021</v>
      </c>
      <c r="I716" s="38">
        <v>5.3971999999999998</v>
      </c>
      <c r="J716" t="s">
        <v>717</v>
      </c>
    </row>
    <row r="717" spans="1:10">
      <c r="A717" t="s">
        <v>24</v>
      </c>
      <c r="B717" t="s">
        <v>32</v>
      </c>
      <c r="C717" t="s">
        <v>3</v>
      </c>
      <c r="D717" t="s">
        <v>367</v>
      </c>
      <c r="E717" t="s">
        <v>370</v>
      </c>
      <c r="F717" s="2">
        <v>34942994</v>
      </c>
      <c r="G717" s="36">
        <f t="shared" si="13"/>
        <v>6474281.8498480693</v>
      </c>
      <c r="H717">
        <v>2021</v>
      </c>
      <c r="I717" s="38">
        <v>5.3971999999999998</v>
      </c>
      <c r="J717" t="s">
        <v>717</v>
      </c>
    </row>
    <row r="718" spans="1:10">
      <c r="A718" t="s">
        <v>24</v>
      </c>
      <c r="B718" t="s">
        <v>32</v>
      </c>
      <c r="C718" t="s">
        <v>3</v>
      </c>
      <c r="D718" t="s">
        <v>367</v>
      </c>
      <c r="E718" t="s">
        <v>378</v>
      </c>
      <c r="F718" s="2">
        <v>25012985</v>
      </c>
      <c r="G718" s="36">
        <f t="shared" si="13"/>
        <v>4634437.3008226492</v>
      </c>
      <c r="H718">
        <v>2021</v>
      </c>
      <c r="I718" s="38">
        <v>5.3971999999999998</v>
      </c>
      <c r="J718" t="s">
        <v>717</v>
      </c>
    </row>
    <row r="719" spans="1:10">
      <c r="A719" t="s">
        <v>24</v>
      </c>
      <c r="B719" t="s">
        <v>32</v>
      </c>
      <c r="C719" t="s">
        <v>3</v>
      </c>
      <c r="D719" t="s">
        <v>373</v>
      </c>
      <c r="F719" s="2">
        <v>16623284</v>
      </c>
      <c r="G719" s="36">
        <f t="shared" si="13"/>
        <v>3079982.9541243608</v>
      </c>
      <c r="H719">
        <v>2021</v>
      </c>
      <c r="I719" s="38">
        <v>5.3971999999999998</v>
      </c>
      <c r="J719" t="s">
        <v>717</v>
      </c>
    </row>
    <row r="720" spans="1:10">
      <c r="A720" t="s">
        <v>24</v>
      </c>
      <c r="B720" t="s">
        <v>32</v>
      </c>
      <c r="C720" t="s">
        <v>3</v>
      </c>
      <c r="D720" t="s">
        <v>374</v>
      </c>
      <c r="F720" s="2">
        <v>3981720</v>
      </c>
      <c r="G720" s="36">
        <f t="shared" si="13"/>
        <v>737738.08641517826</v>
      </c>
      <c r="H720">
        <v>2021</v>
      </c>
      <c r="I720" s="38">
        <v>5.3971999999999998</v>
      </c>
      <c r="J720" t="s">
        <v>717</v>
      </c>
    </row>
    <row r="721" spans="1:10">
      <c r="A721" t="s">
        <v>24</v>
      </c>
      <c r="B721" t="s">
        <v>32</v>
      </c>
      <c r="C721" t="s">
        <v>4</v>
      </c>
      <c r="D721" t="s">
        <v>328</v>
      </c>
      <c r="E721" t="s">
        <v>375</v>
      </c>
      <c r="F721" s="2">
        <v>14474105</v>
      </c>
      <c r="G721" s="36">
        <f t="shared" si="13"/>
        <v>2681780.367598014</v>
      </c>
      <c r="H721">
        <v>2021</v>
      </c>
      <c r="I721" s="38">
        <v>5.3971999999999998</v>
      </c>
      <c r="J721" t="s">
        <v>717</v>
      </c>
    </row>
    <row r="722" spans="1:10">
      <c r="A722" s="14" t="s">
        <v>207</v>
      </c>
      <c r="B722" t="s">
        <v>35</v>
      </c>
      <c r="C722" t="s">
        <v>4</v>
      </c>
      <c r="D722" t="s">
        <v>1</v>
      </c>
      <c r="E722" t="s">
        <v>330</v>
      </c>
      <c r="F722" s="2">
        <v>2859673</v>
      </c>
      <c r="G722" s="36">
        <f t="shared" si="13"/>
        <v>30075.481262725694</v>
      </c>
      <c r="H722">
        <v>2021</v>
      </c>
      <c r="I722" s="35">
        <v>95.083200000000005</v>
      </c>
      <c r="J722" s="40" t="s">
        <v>715</v>
      </c>
    </row>
    <row r="723" spans="1:10">
      <c r="A723" t="s">
        <v>17</v>
      </c>
      <c r="B723" t="s">
        <v>35</v>
      </c>
      <c r="C723" t="s">
        <v>3</v>
      </c>
      <c r="D723" t="s">
        <v>328</v>
      </c>
      <c r="F723" s="2">
        <v>506719895</v>
      </c>
      <c r="G723" s="36">
        <v>7184825.7531931307</v>
      </c>
      <c r="H723">
        <v>2020</v>
      </c>
      <c r="I723" s="35">
        <v>70.526399999999995</v>
      </c>
      <c r="J723" s="40" t="s">
        <v>715</v>
      </c>
    </row>
    <row r="724" spans="1:10">
      <c r="A724" t="s">
        <v>17</v>
      </c>
      <c r="B724" t="s">
        <v>35</v>
      </c>
      <c r="C724" t="s">
        <v>3</v>
      </c>
      <c r="D724" t="s">
        <v>1</v>
      </c>
      <c r="F724" s="2">
        <v>31249750</v>
      </c>
      <c r="G724" s="36">
        <v>443092.94108305546</v>
      </c>
      <c r="H724">
        <v>2020</v>
      </c>
      <c r="I724" s="35">
        <v>70.526399999999995</v>
      </c>
      <c r="J724" s="40" t="s">
        <v>715</v>
      </c>
    </row>
    <row r="725" spans="1:10">
      <c r="A725" t="s">
        <v>24</v>
      </c>
      <c r="B725" t="s">
        <v>32</v>
      </c>
      <c r="C725" t="s">
        <v>4</v>
      </c>
      <c r="D725" t="s">
        <v>328</v>
      </c>
      <c r="E725" t="s">
        <v>376</v>
      </c>
      <c r="F725" s="2">
        <v>3187536</v>
      </c>
      <c r="G725" s="36">
        <f>F725/I725</f>
        <v>590590.67664715042</v>
      </c>
      <c r="H725">
        <v>2021</v>
      </c>
      <c r="I725" s="38">
        <v>5.3971999999999998</v>
      </c>
      <c r="J725" t="s">
        <v>717</v>
      </c>
    </row>
    <row r="726" spans="1:10">
      <c r="A726" t="s">
        <v>24</v>
      </c>
      <c r="B726" t="s">
        <v>32</v>
      </c>
      <c r="C726" t="s">
        <v>4</v>
      </c>
      <c r="D726" t="s">
        <v>1</v>
      </c>
      <c r="F726" s="2">
        <v>-864038</v>
      </c>
      <c r="G726" s="36">
        <f>F726/I726</f>
        <v>-160090.04669087677</v>
      </c>
      <c r="H726">
        <v>2021</v>
      </c>
      <c r="I726" s="38">
        <v>5.3971999999999998</v>
      </c>
      <c r="J726" t="s">
        <v>717</v>
      </c>
    </row>
    <row r="727" spans="1:10">
      <c r="A727" t="s">
        <v>96</v>
      </c>
      <c r="B727" t="s">
        <v>35</v>
      </c>
      <c r="C727" t="s">
        <v>3</v>
      </c>
      <c r="D727" t="s">
        <v>328</v>
      </c>
      <c r="F727" s="2">
        <v>213610351</v>
      </c>
      <c r="G727" s="36">
        <v>3028799.8678509044</v>
      </c>
      <c r="H727">
        <v>2020</v>
      </c>
      <c r="I727" s="35">
        <v>70.526399999999995</v>
      </c>
      <c r="J727" s="40" t="s">
        <v>715</v>
      </c>
    </row>
    <row r="728" spans="1:10">
      <c r="A728" t="s">
        <v>24</v>
      </c>
      <c r="B728" t="s">
        <v>32</v>
      </c>
      <c r="C728" t="s">
        <v>4</v>
      </c>
      <c r="D728" t="s">
        <v>367</v>
      </c>
      <c r="E728" t="s">
        <v>377</v>
      </c>
      <c r="F728" s="2">
        <v>625935</v>
      </c>
      <c r="G728" s="36">
        <f t="shared" ref="G728:G748" si="14">F728/I728</f>
        <v>115974.02356777589</v>
      </c>
      <c r="H728">
        <v>2021</v>
      </c>
      <c r="I728" s="38">
        <v>5.3971999999999998</v>
      </c>
      <c r="J728" t="s">
        <v>717</v>
      </c>
    </row>
    <row r="729" spans="1:10">
      <c r="A729" t="s">
        <v>24</v>
      </c>
      <c r="B729" t="s">
        <v>32</v>
      </c>
      <c r="C729" t="s">
        <v>4</v>
      </c>
      <c r="D729" t="s">
        <v>367</v>
      </c>
      <c r="E729" t="s">
        <v>370</v>
      </c>
      <c r="F729" s="2">
        <v>30379041</v>
      </c>
      <c r="G729" s="36">
        <f t="shared" si="14"/>
        <v>5628666.9013562594</v>
      </c>
      <c r="H729">
        <v>2021</v>
      </c>
      <c r="I729" s="38">
        <v>5.3971999999999998</v>
      </c>
      <c r="J729" t="s">
        <v>717</v>
      </c>
    </row>
    <row r="730" spans="1:10">
      <c r="A730" t="s">
        <v>24</v>
      </c>
      <c r="B730" t="s">
        <v>32</v>
      </c>
      <c r="C730" t="s">
        <v>4</v>
      </c>
      <c r="D730" t="s">
        <v>367</v>
      </c>
      <c r="E730" t="s">
        <v>378</v>
      </c>
      <c r="F730" s="2">
        <v>25897630</v>
      </c>
      <c r="G730" s="36">
        <f t="shared" si="14"/>
        <v>4798345.4383754544</v>
      </c>
      <c r="H730">
        <v>2021</v>
      </c>
      <c r="I730" s="38">
        <v>5.3971999999999998</v>
      </c>
      <c r="J730" t="s">
        <v>717</v>
      </c>
    </row>
    <row r="731" spans="1:10">
      <c r="A731" t="s">
        <v>24</v>
      </c>
      <c r="B731" t="s">
        <v>32</v>
      </c>
      <c r="C731" t="s">
        <v>4</v>
      </c>
      <c r="D731" t="s">
        <v>373</v>
      </c>
      <c r="F731" s="2">
        <v>-1849777</v>
      </c>
      <c r="G731" s="36">
        <f t="shared" si="14"/>
        <v>-342729.00763358781</v>
      </c>
      <c r="H731">
        <v>2021</v>
      </c>
      <c r="I731" s="38">
        <v>5.3971999999999998</v>
      </c>
      <c r="J731" t="s">
        <v>717</v>
      </c>
    </row>
    <row r="732" spans="1:10">
      <c r="A732" t="s">
        <v>24</v>
      </c>
      <c r="B732" t="s">
        <v>32</v>
      </c>
      <c r="C732" t="s">
        <v>4</v>
      </c>
      <c r="D732" t="s">
        <v>374</v>
      </c>
      <c r="F732" s="2">
        <v>-18305352</v>
      </c>
      <c r="G732" s="36">
        <f t="shared" si="14"/>
        <v>-3391638.6274364488</v>
      </c>
      <c r="H732">
        <v>2021</v>
      </c>
      <c r="I732" s="38">
        <v>5.3971999999999998</v>
      </c>
      <c r="J732" t="s">
        <v>717</v>
      </c>
    </row>
    <row r="733" spans="1:10">
      <c r="A733" t="s">
        <v>24</v>
      </c>
      <c r="B733" t="s">
        <v>32</v>
      </c>
      <c r="C733" t="s">
        <v>3</v>
      </c>
      <c r="D733" t="s">
        <v>380</v>
      </c>
      <c r="F733" s="2">
        <v>6945747</v>
      </c>
      <c r="G733" s="36">
        <f t="shared" si="14"/>
        <v>1347825.0829565523</v>
      </c>
      <c r="H733">
        <v>2020</v>
      </c>
      <c r="I733" s="35">
        <v>5.1532999999999998</v>
      </c>
      <c r="J733" t="s">
        <v>717</v>
      </c>
    </row>
    <row r="734" spans="1:10">
      <c r="A734" t="s">
        <v>24</v>
      </c>
      <c r="B734" t="s">
        <v>32</v>
      </c>
      <c r="C734" t="s">
        <v>3</v>
      </c>
      <c r="D734" t="s">
        <v>328</v>
      </c>
      <c r="E734" t="s">
        <v>365</v>
      </c>
      <c r="F734" s="2">
        <v>22101435</v>
      </c>
      <c r="G734" s="36">
        <f t="shared" si="14"/>
        <v>4288792.6183222402</v>
      </c>
      <c r="H734">
        <v>2020</v>
      </c>
      <c r="I734" s="35">
        <v>5.1532999999999998</v>
      </c>
      <c r="J734" t="s">
        <v>717</v>
      </c>
    </row>
    <row r="735" spans="1:10">
      <c r="A735" t="s">
        <v>24</v>
      </c>
      <c r="B735" t="s">
        <v>32</v>
      </c>
      <c r="C735" t="s">
        <v>3</v>
      </c>
      <c r="D735" t="s">
        <v>328</v>
      </c>
      <c r="E735" t="s">
        <v>366</v>
      </c>
      <c r="F735" s="2">
        <v>10311223</v>
      </c>
      <c r="G735" s="36">
        <f t="shared" si="14"/>
        <v>2000897.095065298</v>
      </c>
      <c r="H735">
        <v>2020</v>
      </c>
      <c r="I735" s="35">
        <v>5.1532999999999998</v>
      </c>
      <c r="J735" t="s">
        <v>717</v>
      </c>
    </row>
    <row r="736" spans="1:10">
      <c r="A736" t="s">
        <v>24</v>
      </c>
      <c r="B736" t="s">
        <v>32</v>
      </c>
      <c r="C736" t="s">
        <v>3</v>
      </c>
      <c r="D736" t="s">
        <v>367</v>
      </c>
      <c r="E736" t="s">
        <v>381</v>
      </c>
      <c r="F736" s="2">
        <v>420078</v>
      </c>
      <c r="G736" s="36">
        <f t="shared" si="14"/>
        <v>81516.309937321726</v>
      </c>
      <c r="H736">
        <v>2020</v>
      </c>
      <c r="I736" s="35">
        <v>5.1532999999999998</v>
      </c>
      <c r="J736" t="s">
        <v>717</v>
      </c>
    </row>
    <row r="737" spans="1:10">
      <c r="A737" t="s">
        <v>24</v>
      </c>
      <c r="B737" t="s">
        <v>32</v>
      </c>
      <c r="C737" t="s">
        <v>3</v>
      </c>
      <c r="D737" t="s">
        <v>367</v>
      </c>
      <c r="E737" t="s">
        <v>370</v>
      </c>
      <c r="F737" s="2">
        <v>33675212</v>
      </c>
      <c r="G737" s="36">
        <f t="shared" si="14"/>
        <v>6534688.8401606744</v>
      </c>
      <c r="H737">
        <v>2020</v>
      </c>
      <c r="I737" s="35">
        <v>5.1532999999999998</v>
      </c>
      <c r="J737" t="s">
        <v>717</v>
      </c>
    </row>
    <row r="738" spans="1:10">
      <c r="A738" t="s">
        <v>24</v>
      </c>
      <c r="B738" t="s">
        <v>32</v>
      </c>
      <c r="C738" t="s">
        <v>3</v>
      </c>
      <c r="D738" t="s">
        <v>367</v>
      </c>
      <c r="E738" t="s">
        <v>382</v>
      </c>
      <c r="F738" s="2">
        <v>24147265</v>
      </c>
      <c r="G738" s="36">
        <f t="shared" si="14"/>
        <v>4685786.7774047703</v>
      </c>
      <c r="H738">
        <v>2020</v>
      </c>
      <c r="I738" s="35">
        <v>5.1532999999999998</v>
      </c>
      <c r="J738" t="s">
        <v>717</v>
      </c>
    </row>
    <row r="739" spans="1:10">
      <c r="A739" t="s">
        <v>24</v>
      </c>
      <c r="B739" t="s">
        <v>32</v>
      </c>
      <c r="C739" t="s">
        <v>3</v>
      </c>
      <c r="D739" t="s">
        <v>383</v>
      </c>
      <c r="F739" s="2">
        <v>16394545</v>
      </c>
      <c r="G739" s="36">
        <f t="shared" si="14"/>
        <v>3181368.2494712127</v>
      </c>
      <c r="H739">
        <v>2020</v>
      </c>
      <c r="I739" s="35">
        <v>5.1532999999999998</v>
      </c>
      <c r="J739" t="s">
        <v>717</v>
      </c>
    </row>
    <row r="740" spans="1:10">
      <c r="A740" t="s">
        <v>24</v>
      </c>
      <c r="B740" t="s">
        <v>32</v>
      </c>
      <c r="C740" t="s">
        <v>3</v>
      </c>
      <c r="D740" t="s">
        <v>1</v>
      </c>
      <c r="F740" s="2">
        <v>3247706</v>
      </c>
      <c r="G740" s="36">
        <f t="shared" si="14"/>
        <v>630218.69481691346</v>
      </c>
      <c r="H740">
        <v>2020</v>
      </c>
      <c r="I740" s="35">
        <v>5.1532999999999998</v>
      </c>
      <c r="J740" t="s">
        <v>717</v>
      </c>
    </row>
    <row r="741" spans="1:10">
      <c r="A741" t="s">
        <v>24</v>
      </c>
      <c r="B741" t="s">
        <v>32</v>
      </c>
      <c r="C741" t="s">
        <v>4</v>
      </c>
      <c r="D741" t="s">
        <v>380</v>
      </c>
      <c r="F741" s="2">
        <v>18014355</v>
      </c>
      <c r="G741" s="36">
        <f t="shared" si="14"/>
        <v>3495693.051054664</v>
      </c>
      <c r="H741">
        <v>2020</v>
      </c>
      <c r="I741" s="35">
        <v>5.1532999999999998</v>
      </c>
      <c r="J741" t="s">
        <v>717</v>
      </c>
    </row>
    <row r="742" spans="1:10">
      <c r="A742" t="s">
        <v>24</v>
      </c>
      <c r="B742" t="s">
        <v>32</v>
      </c>
      <c r="C742" t="s">
        <v>4</v>
      </c>
      <c r="D742" t="s">
        <v>328</v>
      </c>
      <c r="E742" t="s">
        <v>365</v>
      </c>
      <c r="F742" s="2">
        <v>14448240</v>
      </c>
      <c r="G742" s="36">
        <f t="shared" si="14"/>
        <v>2803686.957871655</v>
      </c>
      <c r="H742">
        <v>2020</v>
      </c>
      <c r="I742" s="35">
        <v>5.1532999999999998</v>
      </c>
      <c r="J742" t="s">
        <v>717</v>
      </c>
    </row>
    <row r="743" spans="1:10">
      <c r="A743" t="s">
        <v>24</v>
      </c>
      <c r="B743" t="s">
        <v>32</v>
      </c>
      <c r="C743" t="s">
        <v>4</v>
      </c>
      <c r="D743" t="s">
        <v>328</v>
      </c>
      <c r="E743" t="s">
        <v>366</v>
      </c>
      <c r="F743" s="2">
        <v>1245372</v>
      </c>
      <c r="G743" s="36">
        <f t="shared" si="14"/>
        <v>241664.95255467371</v>
      </c>
      <c r="H743">
        <v>2020</v>
      </c>
      <c r="I743" s="35">
        <v>5.1532999999999998</v>
      </c>
      <c r="J743" t="s">
        <v>717</v>
      </c>
    </row>
    <row r="744" spans="1:10">
      <c r="A744" t="s">
        <v>24</v>
      </c>
      <c r="B744" t="s">
        <v>32</v>
      </c>
      <c r="C744" t="s">
        <v>4</v>
      </c>
      <c r="D744" t="s">
        <v>367</v>
      </c>
      <c r="E744" t="s">
        <v>381</v>
      </c>
      <c r="F744" s="2">
        <v>7380</v>
      </c>
      <c r="G744" s="36">
        <f t="shared" si="14"/>
        <v>1432.0920575165428</v>
      </c>
      <c r="H744">
        <v>2020</v>
      </c>
      <c r="I744" s="35">
        <v>5.1532999999999998</v>
      </c>
      <c r="J744" t="s">
        <v>717</v>
      </c>
    </row>
    <row r="745" spans="1:10">
      <c r="A745" t="s">
        <v>24</v>
      </c>
      <c r="B745" t="s">
        <v>32</v>
      </c>
      <c r="C745" t="s">
        <v>4</v>
      </c>
      <c r="D745" t="s">
        <v>367</v>
      </c>
      <c r="E745" t="s">
        <v>370</v>
      </c>
      <c r="F745" s="2">
        <v>27629525</v>
      </c>
      <c r="G745" s="36">
        <f t="shared" si="14"/>
        <v>5361520.7730968511</v>
      </c>
      <c r="H745">
        <v>2020</v>
      </c>
      <c r="I745" s="35">
        <v>5.1532999999999998</v>
      </c>
      <c r="J745" t="s">
        <v>717</v>
      </c>
    </row>
    <row r="746" spans="1:10">
      <c r="A746" t="s">
        <v>24</v>
      </c>
      <c r="B746" t="s">
        <v>32</v>
      </c>
      <c r="C746" t="s">
        <v>4</v>
      </c>
      <c r="D746" t="s">
        <v>367</v>
      </c>
      <c r="E746" t="s">
        <v>382</v>
      </c>
      <c r="F746" s="2">
        <v>17118872</v>
      </c>
      <c r="G746" s="36">
        <f t="shared" si="14"/>
        <v>3321924.2039081757</v>
      </c>
      <c r="H746">
        <v>2020</v>
      </c>
      <c r="I746" s="35">
        <v>5.1532999999999998</v>
      </c>
      <c r="J746" t="s">
        <v>717</v>
      </c>
    </row>
    <row r="747" spans="1:10">
      <c r="A747" t="s">
        <v>24</v>
      </c>
      <c r="B747" t="s">
        <v>32</v>
      </c>
      <c r="C747" t="s">
        <v>4</v>
      </c>
      <c r="D747" t="s">
        <v>383</v>
      </c>
      <c r="F747" s="2">
        <v>10557282</v>
      </c>
      <c r="G747" s="36">
        <f t="shared" si="14"/>
        <v>2048644.9459569596</v>
      </c>
      <c r="H747">
        <v>2020</v>
      </c>
      <c r="I747" s="35">
        <v>5.1532999999999998</v>
      </c>
      <c r="J747" t="s">
        <v>717</v>
      </c>
    </row>
    <row r="748" spans="1:10">
      <c r="A748" t="s">
        <v>24</v>
      </c>
      <c r="B748" t="s">
        <v>32</v>
      </c>
      <c r="C748" t="s">
        <v>4</v>
      </c>
      <c r="D748" t="s">
        <v>1</v>
      </c>
      <c r="F748" s="2">
        <v>808773</v>
      </c>
      <c r="G748" s="36">
        <f t="shared" si="14"/>
        <v>156942.73572274076</v>
      </c>
      <c r="H748">
        <v>2020</v>
      </c>
      <c r="I748" s="35">
        <v>5.1532999999999998</v>
      </c>
      <c r="J748" t="s">
        <v>717</v>
      </c>
    </row>
    <row r="749" spans="1:10">
      <c r="A749" t="s">
        <v>334</v>
      </c>
      <c r="B749" t="s">
        <v>35</v>
      </c>
      <c r="C749" t="s">
        <v>3</v>
      </c>
      <c r="D749" t="s">
        <v>328</v>
      </c>
      <c r="F749" s="2">
        <v>531516224</v>
      </c>
      <c r="G749" s="36">
        <v>7536415.0729372269</v>
      </c>
      <c r="H749">
        <v>2020</v>
      </c>
      <c r="I749" s="35">
        <v>70.526399999999995</v>
      </c>
      <c r="J749" s="40" t="s">
        <v>715</v>
      </c>
    </row>
    <row r="750" spans="1:10">
      <c r="A750" t="s">
        <v>334</v>
      </c>
      <c r="B750" t="s">
        <v>35</v>
      </c>
      <c r="C750" t="s">
        <v>3</v>
      </c>
      <c r="D750" t="s">
        <v>1</v>
      </c>
      <c r="F750" s="2">
        <v>118277141</v>
      </c>
      <c r="G750" s="36">
        <v>1677061.9370902246</v>
      </c>
      <c r="H750">
        <v>2020</v>
      </c>
      <c r="I750" s="35">
        <v>70.526399999999995</v>
      </c>
      <c r="J750" s="40" t="s">
        <v>715</v>
      </c>
    </row>
    <row r="751" spans="1:10">
      <c r="A751" t="s">
        <v>24</v>
      </c>
      <c r="B751" t="s">
        <v>32</v>
      </c>
      <c r="C751" t="s">
        <v>3</v>
      </c>
      <c r="D751" t="s">
        <v>328</v>
      </c>
      <c r="E751" t="s">
        <v>365</v>
      </c>
      <c r="F751" s="2">
        <v>15702256</v>
      </c>
      <c r="G751" s="36">
        <f>F751/I751</f>
        <v>3979586.8920597108</v>
      </c>
      <c r="H751">
        <v>2019</v>
      </c>
      <c r="I751" s="35">
        <v>3.9457</v>
      </c>
      <c r="J751" t="s">
        <v>717</v>
      </c>
    </row>
    <row r="752" spans="1:10">
      <c r="A752" t="s">
        <v>24</v>
      </c>
      <c r="B752" t="s">
        <v>32</v>
      </c>
      <c r="C752" t="s">
        <v>3</v>
      </c>
      <c r="D752" t="s">
        <v>328</v>
      </c>
      <c r="E752" t="s">
        <v>366</v>
      </c>
      <c r="F752" s="2">
        <v>9361777</v>
      </c>
      <c r="G752" s="36">
        <f>F752/I752</f>
        <v>2372653.0146742021</v>
      </c>
      <c r="H752">
        <v>2019</v>
      </c>
      <c r="I752" s="35">
        <v>3.9457</v>
      </c>
      <c r="J752" t="s">
        <v>717</v>
      </c>
    </row>
    <row r="753" spans="1:10">
      <c r="A753" t="s">
        <v>72</v>
      </c>
      <c r="B753" t="s">
        <v>35</v>
      </c>
      <c r="C753" t="s">
        <v>3</v>
      </c>
      <c r="D753" t="s">
        <v>328</v>
      </c>
      <c r="F753" s="2">
        <v>209572928</v>
      </c>
      <c r="G753" s="36">
        <v>2971552.8936681869</v>
      </c>
      <c r="H753">
        <v>2020</v>
      </c>
      <c r="I753" s="35">
        <v>70.526399999999995</v>
      </c>
      <c r="J753" s="40" t="s">
        <v>717</v>
      </c>
    </row>
    <row r="754" spans="1:10">
      <c r="A754" t="s">
        <v>72</v>
      </c>
      <c r="B754" t="s">
        <v>35</v>
      </c>
      <c r="C754" t="s">
        <v>3</v>
      </c>
      <c r="D754" t="s">
        <v>1</v>
      </c>
      <c r="F754" s="2">
        <v>507297410</v>
      </c>
      <c r="G754" s="36">
        <v>7193014.3889380433</v>
      </c>
      <c r="H754">
        <v>2020</v>
      </c>
      <c r="I754" s="35">
        <v>70.526399999999995</v>
      </c>
      <c r="J754" s="40" t="s">
        <v>717</v>
      </c>
    </row>
    <row r="755" spans="1:10">
      <c r="A755" t="s">
        <v>24</v>
      </c>
      <c r="B755" t="s">
        <v>32</v>
      </c>
      <c r="C755" t="s">
        <v>3</v>
      </c>
      <c r="D755" t="s">
        <v>1</v>
      </c>
      <c r="F755" s="2">
        <v>2578205</v>
      </c>
      <c r="G755" s="36">
        <f t="shared" ref="G755:G766" si="15">F755/I755</f>
        <v>653421.4461312315</v>
      </c>
      <c r="H755">
        <v>2019</v>
      </c>
      <c r="I755" s="35">
        <v>3.9457</v>
      </c>
      <c r="J755" t="s">
        <v>717</v>
      </c>
    </row>
    <row r="756" spans="1:10">
      <c r="A756" t="s">
        <v>24</v>
      </c>
      <c r="B756" t="s">
        <v>32</v>
      </c>
      <c r="C756" t="s">
        <v>3</v>
      </c>
      <c r="D756" t="s">
        <v>367</v>
      </c>
      <c r="E756" t="s">
        <v>370</v>
      </c>
      <c r="F756" s="2">
        <v>36169883</v>
      </c>
      <c r="G756" s="36">
        <f t="shared" si="15"/>
        <v>9166911.5746255424</v>
      </c>
      <c r="H756">
        <v>2019</v>
      </c>
      <c r="I756" s="35">
        <v>3.9457</v>
      </c>
      <c r="J756" t="s">
        <v>717</v>
      </c>
    </row>
    <row r="757" spans="1:10">
      <c r="A757" t="s">
        <v>24</v>
      </c>
      <c r="B757" t="s">
        <v>32</v>
      </c>
      <c r="C757" t="s">
        <v>3</v>
      </c>
      <c r="D757" t="s">
        <v>367</v>
      </c>
      <c r="E757" t="s">
        <v>382</v>
      </c>
      <c r="F757" s="2">
        <v>24911660</v>
      </c>
      <c r="G757" s="36">
        <f t="shared" si="15"/>
        <v>6313622.4244113844</v>
      </c>
      <c r="H757">
        <v>2019</v>
      </c>
      <c r="I757" s="35">
        <v>3.9457</v>
      </c>
      <c r="J757" t="s">
        <v>717</v>
      </c>
    </row>
    <row r="758" spans="1:10">
      <c r="A758" t="s">
        <v>24</v>
      </c>
      <c r="B758" t="s">
        <v>32</v>
      </c>
      <c r="C758" t="s">
        <v>3</v>
      </c>
      <c r="D758" t="s">
        <v>367</v>
      </c>
      <c r="E758" t="s">
        <v>385</v>
      </c>
      <c r="F758" s="2">
        <v>754400</v>
      </c>
      <c r="G758" s="36">
        <f t="shared" si="15"/>
        <v>191195.4786222977</v>
      </c>
      <c r="H758">
        <v>2019</v>
      </c>
      <c r="I758" s="35">
        <v>3.9457</v>
      </c>
      <c r="J758" t="s">
        <v>717</v>
      </c>
    </row>
    <row r="759" spans="1:10">
      <c r="A759" t="s">
        <v>24</v>
      </c>
      <c r="B759" t="s">
        <v>32</v>
      </c>
      <c r="C759" t="s">
        <v>3</v>
      </c>
      <c r="D759" t="s">
        <v>383</v>
      </c>
      <c r="F759" s="2">
        <v>15977356</v>
      </c>
      <c r="G759" s="36">
        <f t="shared" si="15"/>
        <v>4049308.361000583</v>
      </c>
      <c r="H759">
        <v>2019</v>
      </c>
      <c r="I759" s="35">
        <v>3.9457</v>
      </c>
      <c r="J759" t="s">
        <v>717</v>
      </c>
    </row>
    <row r="760" spans="1:10">
      <c r="A760" t="s">
        <v>24</v>
      </c>
      <c r="B760" t="s">
        <v>32</v>
      </c>
      <c r="C760" t="s">
        <v>3</v>
      </c>
      <c r="D760" t="s">
        <v>374</v>
      </c>
      <c r="F760" s="2">
        <v>1354849</v>
      </c>
      <c r="G760" s="36">
        <f t="shared" si="15"/>
        <v>343373.54588539421</v>
      </c>
      <c r="H760">
        <v>2019</v>
      </c>
      <c r="I760" s="35">
        <v>3.9457</v>
      </c>
      <c r="J760" t="s">
        <v>717</v>
      </c>
    </row>
    <row r="761" spans="1:10">
      <c r="A761" t="s">
        <v>24</v>
      </c>
      <c r="B761" t="s">
        <v>32</v>
      </c>
      <c r="C761" t="s">
        <v>4</v>
      </c>
      <c r="D761" t="s">
        <v>328</v>
      </c>
      <c r="E761" t="s">
        <v>365</v>
      </c>
      <c r="F761" s="2">
        <v>9097276</v>
      </c>
      <c r="G761" s="36">
        <f t="shared" si="15"/>
        <v>2305617.761107028</v>
      </c>
      <c r="H761">
        <v>2019</v>
      </c>
      <c r="I761" s="35">
        <v>3.9457</v>
      </c>
      <c r="J761" t="s">
        <v>717</v>
      </c>
    </row>
    <row r="762" spans="1:10">
      <c r="A762" t="s">
        <v>24</v>
      </c>
      <c r="B762" t="s">
        <v>32</v>
      </c>
      <c r="C762" t="s">
        <v>4</v>
      </c>
      <c r="D762" t="s">
        <v>328</v>
      </c>
      <c r="E762" t="s">
        <v>366</v>
      </c>
      <c r="F762" s="2">
        <v>3818977</v>
      </c>
      <c r="G762" s="36">
        <f t="shared" si="15"/>
        <v>967883.26532681147</v>
      </c>
      <c r="H762">
        <v>2019</v>
      </c>
      <c r="I762" s="35">
        <v>3.9457</v>
      </c>
      <c r="J762" t="s">
        <v>717</v>
      </c>
    </row>
    <row r="763" spans="1:10">
      <c r="A763" t="s">
        <v>24</v>
      </c>
      <c r="B763" t="s">
        <v>32</v>
      </c>
      <c r="C763" t="s">
        <v>4</v>
      </c>
      <c r="D763" t="s">
        <v>1</v>
      </c>
      <c r="F763" s="2">
        <v>1032726</v>
      </c>
      <c r="G763" s="36">
        <f t="shared" si="15"/>
        <v>261734.54646830726</v>
      </c>
      <c r="H763">
        <v>2019</v>
      </c>
      <c r="I763" s="35">
        <v>3.9457</v>
      </c>
      <c r="J763" t="s">
        <v>717</v>
      </c>
    </row>
    <row r="764" spans="1:10">
      <c r="A764" t="s">
        <v>24</v>
      </c>
      <c r="B764" t="s">
        <v>32</v>
      </c>
      <c r="C764" t="s">
        <v>4</v>
      </c>
      <c r="D764" t="s">
        <v>367</v>
      </c>
      <c r="E764" t="s">
        <v>370</v>
      </c>
      <c r="F764" s="2">
        <v>21829069</v>
      </c>
      <c r="G764" s="36">
        <f t="shared" si="15"/>
        <v>5532369.161365537</v>
      </c>
      <c r="H764">
        <v>2019</v>
      </c>
      <c r="I764" s="35">
        <v>3.9457</v>
      </c>
      <c r="J764" t="s">
        <v>717</v>
      </c>
    </row>
    <row r="765" spans="1:10">
      <c r="A765" t="s">
        <v>24</v>
      </c>
      <c r="B765" t="s">
        <v>32</v>
      </c>
      <c r="C765" t="s">
        <v>4</v>
      </c>
      <c r="D765" t="s">
        <v>367</v>
      </c>
      <c r="E765" t="s">
        <v>382</v>
      </c>
      <c r="F765" s="2">
        <v>19136624</v>
      </c>
      <c r="G765" s="36">
        <f t="shared" si="15"/>
        <v>4849994.6777504627</v>
      </c>
      <c r="H765">
        <v>2019</v>
      </c>
      <c r="I765" s="35">
        <v>3.9457</v>
      </c>
      <c r="J765" t="s">
        <v>717</v>
      </c>
    </row>
    <row r="766" spans="1:10">
      <c r="A766" t="s">
        <v>24</v>
      </c>
      <c r="B766" t="s">
        <v>32</v>
      </c>
      <c r="C766" t="s">
        <v>4</v>
      </c>
      <c r="D766" t="s">
        <v>367</v>
      </c>
      <c r="E766" t="s">
        <v>385</v>
      </c>
      <c r="F766" s="2">
        <v>-97738</v>
      </c>
      <c r="G766" s="36">
        <f t="shared" si="15"/>
        <v>-24770.763109207492</v>
      </c>
      <c r="H766">
        <v>2019</v>
      </c>
      <c r="I766" s="35">
        <v>3.9457</v>
      </c>
      <c r="J766" t="s">
        <v>717</v>
      </c>
    </row>
    <row r="767" spans="1:10">
      <c r="A767" t="s">
        <v>82</v>
      </c>
      <c r="B767" t="s">
        <v>35</v>
      </c>
      <c r="C767" t="s">
        <v>3</v>
      </c>
      <c r="D767" t="s">
        <v>328</v>
      </c>
      <c r="F767" s="2">
        <v>333964568</v>
      </c>
      <c r="G767" s="36">
        <v>4735312.8473876454</v>
      </c>
      <c r="H767">
        <v>2020</v>
      </c>
      <c r="I767" s="35">
        <v>70.526399999999995</v>
      </c>
      <c r="J767" s="40" t="s">
        <v>715</v>
      </c>
    </row>
    <row r="768" spans="1:10">
      <c r="A768" t="s">
        <v>82</v>
      </c>
      <c r="B768" t="s">
        <v>35</v>
      </c>
      <c r="C768" t="s">
        <v>3</v>
      </c>
      <c r="D768" t="s">
        <v>1</v>
      </c>
      <c r="F768" s="2">
        <v>135025132</v>
      </c>
      <c r="G768" s="36">
        <v>1914533.167721591</v>
      </c>
      <c r="H768">
        <v>2020</v>
      </c>
      <c r="I768" s="35">
        <v>70.526399999999995</v>
      </c>
      <c r="J768" s="40" t="s">
        <v>715</v>
      </c>
    </row>
    <row r="769" spans="1:10">
      <c r="A769" t="s">
        <v>24</v>
      </c>
      <c r="B769" t="s">
        <v>32</v>
      </c>
      <c r="C769" t="s">
        <v>4</v>
      </c>
      <c r="D769" t="s">
        <v>383</v>
      </c>
      <c r="F769" s="2">
        <v>11506017</v>
      </c>
      <c r="G769" s="36">
        <f>F769/I769</f>
        <v>2916090.1741135921</v>
      </c>
      <c r="H769">
        <v>2019</v>
      </c>
      <c r="I769" s="35">
        <v>3.9457</v>
      </c>
      <c r="J769" t="s">
        <v>717</v>
      </c>
    </row>
    <row r="770" spans="1:10">
      <c r="A770" t="s">
        <v>337</v>
      </c>
      <c r="B770" t="s">
        <v>35</v>
      </c>
      <c r="C770" t="s">
        <v>3</v>
      </c>
      <c r="D770" t="s">
        <v>328</v>
      </c>
      <c r="F770" s="2">
        <v>148308351</v>
      </c>
      <c r="G770" s="36">
        <v>2102877.092833322</v>
      </c>
      <c r="H770">
        <v>2020</v>
      </c>
      <c r="I770" s="35">
        <v>70.526399999999995</v>
      </c>
      <c r="J770" s="40" t="s">
        <v>715</v>
      </c>
    </row>
    <row r="771" spans="1:10">
      <c r="A771" t="s">
        <v>337</v>
      </c>
      <c r="B771" t="s">
        <v>35</v>
      </c>
      <c r="C771" t="s">
        <v>3</v>
      </c>
      <c r="D771" t="s">
        <v>1</v>
      </c>
      <c r="F771" s="2">
        <v>105466776</v>
      </c>
      <c r="G771" s="36">
        <v>1495422.6502416118</v>
      </c>
      <c r="H771">
        <v>2020</v>
      </c>
      <c r="I771" s="35">
        <v>70.526399999999995</v>
      </c>
      <c r="J771" s="40" t="s">
        <v>715</v>
      </c>
    </row>
    <row r="772" spans="1:10">
      <c r="A772" t="s">
        <v>24</v>
      </c>
      <c r="B772" t="s">
        <v>32</v>
      </c>
      <c r="C772" t="s">
        <v>4</v>
      </c>
      <c r="D772" t="s">
        <v>374</v>
      </c>
      <c r="F772" s="2">
        <v>1797860</v>
      </c>
      <c r="G772" s="36">
        <f t="shared" ref="G772:G795" si="16">F772/I772</f>
        <v>455650.45492561522</v>
      </c>
      <c r="H772">
        <v>2019</v>
      </c>
      <c r="I772" s="35">
        <v>3.9457</v>
      </c>
      <c r="J772" t="s">
        <v>717</v>
      </c>
    </row>
    <row r="773" spans="1:10">
      <c r="A773" t="s">
        <v>24</v>
      </c>
      <c r="B773" t="s">
        <v>32</v>
      </c>
      <c r="C773" t="s">
        <v>3</v>
      </c>
      <c r="D773" t="s">
        <v>328</v>
      </c>
      <c r="E773" t="s">
        <v>365</v>
      </c>
      <c r="F773" s="2">
        <v>20515316</v>
      </c>
      <c r="G773" s="36">
        <f t="shared" si="16"/>
        <v>5581335.7999836765</v>
      </c>
      <c r="H773">
        <v>2018</v>
      </c>
      <c r="I773" s="35">
        <v>3.6757</v>
      </c>
      <c r="J773" t="s">
        <v>717</v>
      </c>
    </row>
    <row r="774" spans="1:10">
      <c r="A774" t="s">
        <v>24</v>
      </c>
      <c r="B774" t="s">
        <v>32</v>
      </c>
      <c r="C774" t="s">
        <v>3</v>
      </c>
      <c r="D774" t="s">
        <v>328</v>
      </c>
      <c r="E774" t="s">
        <v>366</v>
      </c>
      <c r="F774" s="2">
        <v>6063849</v>
      </c>
      <c r="G774" s="36">
        <f t="shared" si="16"/>
        <v>1649712.7077835514</v>
      </c>
      <c r="H774">
        <v>2018</v>
      </c>
      <c r="I774" s="35">
        <v>3.6757</v>
      </c>
      <c r="J774" t="s">
        <v>717</v>
      </c>
    </row>
    <row r="775" spans="1:10">
      <c r="A775" t="s">
        <v>24</v>
      </c>
      <c r="B775" t="s">
        <v>32</v>
      </c>
      <c r="C775" t="s">
        <v>3</v>
      </c>
      <c r="D775" t="s">
        <v>1</v>
      </c>
      <c r="E775" t="s">
        <v>364</v>
      </c>
      <c r="F775" s="2">
        <v>2557230</v>
      </c>
      <c r="G775" s="36">
        <f t="shared" si="16"/>
        <v>695712.38131512364</v>
      </c>
      <c r="H775">
        <v>2018</v>
      </c>
      <c r="I775" s="35">
        <v>3.6757</v>
      </c>
      <c r="J775" t="s">
        <v>717</v>
      </c>
    </row>
    <row r="776" spans="1:10">
      <c r="A776" t="s">
        <v>24</v>
      </c>
      <c r="B776" t="s">
        <v>32</v>
      </c>
      <c r="C776" t="s">
        <v>3</v>
      </c>
      <c r="D776" t="s">
        <v>367</v>
      </c>
      <c r="E776" t="s">
        <v>370</v>
      </c>
      <c r="F776" s="2">
        <v>33936539</v>
      </c>
      <c r="G776" s="36">
        <f t="shared" si="16"/>
        <v>9232673.7764235381</v>
      </c>
      <c r="H776">
        <v>2018</v>
      </c>
      <c r="I776" s="35">
        <v>3.6757</v>
      </c>
      <c r="J776" t="s">
        <v>717</v>
      </c>
    </row>
    <row r="777" spans="1:10">
      <c r="A777" t="s">
        <v>24</v>
      </c>
      <c r="B777" t="s">
        <v>32</v>
      </c>
      <c r="C777" t="s">
        <v>3</v>
      </c>
      <c r="D777" t="s">
        <v>367</v>
      </c>
      <c r="E777" t="s">
        <v>382</v>
      </c>
      <c r="F777" s="2">
        <v>23268009</v>
      </c>
      <c r="G777" s="36">
        <f t="shared" si="16"/>
        <v>6330225.2632151702</v>
      </c>
      <c r="H777">
        <v>2018</v>
      </c>
      <c r="I777" s="35">
        <v>3.6757</v>
      </c>
      <c r="J777" t="s">
        <v>717</v>
      </c>
    </row>
    <row r="778" spans="1:10">
      <c r="A778" t="s">
        <v>24</v>
      </c>
      <c r="B778" t="s">
        <v>32</v>
      </c>
      <c r="C778" t="s">
        <v>3</v>
      </c>
      <c r="D778" t="s">
        <v>367</v>
      </c>
      <c r="E778" t="s">
        <v>385</v>
      </c>
      <c r="F778" s="2">
        <v>1449467</v>
      </c>
      <c r="G778" s="36">
        <f t="shared" si="16"/>
        <v>394337.67717713636</v>
      </c>
      <c r="H778">
        <v>2018</v>
      </c>
      <c r="I778" s="35">
        <v>3.6757</v>
      </c>
      <c r="J778" t="s">
        <v>717</v>
      </c>
    </row>
    <row r="779" spans="1:10">
      <c r="A779" t="s">
        <v>24</v>
      </c>
      <c r="B779" t="s">
        <v>32</v>
      </c>
      <c r="C779" t="s">
        <v>3</v>
      </c>
      <c r="D779" t="s">
        <v>380</v>
      </c>
      <c r="F779" s="2">
        <v>88</v>
      </c>
      <c r="G779" s="36">
        <f t="shared" si="16"/>
        <v>23.941018037380637</v>
      </c>
      <c r="H779">
        <v>2018</v>
      </c>
      <c r="I779" s="35">
        <v>3.6757</v>
      </c>
      <c r="J779" t="s">
        <v>717</v>
      </c>
    </row>
    <row r="780" spans="1:10">
      <c r="A780" t="s">
        <v>24</v>
      </c>
      <c r="B780" t="s">
        <v>32</v>
      </c>
      <c r="C780" t="s">
        <v>3</v>
      </c>
      <c r="D780" t="s">
        <v>383</v>
      </c>
      <c r="F780" s="2">
        <v>14663207</v>
      </c>
      <c r="G780" s="36">
        <f t="shared" si="16"/>
        <v>3989228.4462823407</v>
      </c>
      <c r="H780">
        <v>2018</v>
      </c>
      <c r="I780" s="35">
        <v>3.6757</v>
      </c>
      <c r="J780" t="s">
        <v>717</v>
      </c>
    </row>
    <row r="781" spans="1:10">
      <c r="A781" t="s">
        <v>24</v>
      </c>
      <c r="B781" t="s">
        <v>32</v>
      </c>
      <c r="C781" t="s">
        <v>4</v>
      </c>
      <c r="D781" t="s">
        <v>328</v>
      </c>
      <c r="E781" t="s">
        <v>365</v>
      </c>
      <c r="F781" s="2">
        <v>27152011</v>
      </c>
      <c r="G781" s="36">
        <f t="shared" si="16"/>
        <v>7386895.2852517888</v>
      </c>
      <c r="H781">
        <v>2018</v>
      </c>
      <c r="I781" s="35">
        <v>3.6757</v>
      </c>
      <c r="J781" t="s">
        <v>717</v>
      </c>
    </row>
    <row r="782" spans="1:10">
      <c r="A782" t="s">
        <v>24</v>
      </c>
      <c r="B782" t="s">
        <v>32</v>
      </c>
      <c r="C782" t="s">
        <v>4</v>
      </c>
      <c r="D782" t="s">
        <v>328</v>
      </c>
      <c r="E782" t="s">
        <v>366</v>
      </c>
      <c r="F782" s="2">
        <v>6792064</v>
      </c>
      <c r="G782" s="36">
        <f t="shared" si="16"/>
        <v>1847828.7128982234</v>
      </c>
      <c r="H782">
        <v>2018</v>
      </c>
      <c r="I782" s="35">
        <v>3.6757</v>
      </c>
      <c r="J782" t="s">
        <v>717</v>
      </c>
    </row>
    <row r="783" spans="1:10">
      <c r="A783" t="s">
        <v>24</v>
      </c>
      <c r="B783" t="s">
        <v>32</v>
      </c>
      <c r="C783" t="s">
        <v>4</v>
      </c>
      <c r="D783" t="s">
        <v>1</v>
      </c>
      <c r="E783" t="s">
        <v>364</v>
      </c>
      <c r="F783" s="2">
        <v>-500</v>
      </c>
      <c r="G783" s="36">
        <f t="shared" si="16"/>
        <v>-136.02851157602635</v>
      </c>
      <c r="H783">
        <v>2018</v>
      </c>
      <c r="I783" s="35">
        <v>3.6757</v>
      </c>
      <c r="J783" t="s">
        <v>717</v>
      </c>
    </row>
    <row r="784" spans="1:10">
      <c r="A784" t="s">
        <v>24</v>
      </c>
      <c r="B784" t="s">
        <v>32</v>
      </c>
      <c r="C784" t="s">
        <v>4</v>
      </c>
      <c r="D784" t="s">
        <v>367</v>
      </c>
      <c r="E784" t="s">
        <v>370</v>
      </c>
      <c r="F784" s="2">
        <v>23048551</v>
      </c>
      <c r="G784" s="36">
        <f t="shared" si="16"/>
        <v>6270520.173028267</v>
      </c>
      <c r="H784">
        <v>2018</v>
      </c>
      <c r="I784" s="35">
        <v>3.6757</v>
      </c>
      <c r="J784" t="s">
        <v>717</v>
      </c>
    </row>
    <row r="785" spans="1:10">
      <c r="A785" t="s">
        <v>24</v>
      </c>
      <c r="B785" t="s">
        <v>32</v>
      </c>
      <c r="C785" t="s">
        <v>4</v>
      </c>
      <c r="D785" t="s">
        <v>367</v>
      </c>
      <c r="E785" t="s">
        <v>382</v>
      </c>
      <c r="F785" s="2">
        <v>17363303</v>
      </c>
      <c r="G785" s="36">
        <f t="shared" si="16"/>
        <v>4723808.5262671057</v>
      </c>
      <c r="H785">
        <v>2018</v>
      </c>
      <c r="I785" s="35">
        <v>3.6757</v>
      </c>
      <c r="J785" t="s">
        <v>717</v>
      </c>
    </row>
    <row r="786" spans="1:10">
      <c r="A786" t="s">
        <v>24</v>
      </c>
      <c r="B786" t="s">
        <v>32</v>
      </c>
      <c r="C786" t="s">
        <v>4</v>
      </c>
      <c r="D786" t="s">
        <v>367</v>
      </c>
      <c r="E786" t="s">
        <v>385</v>
      </c>
      <c r="F786" s="2">
        <v>147</v>
      </c>
      <c r="G786" s="36">
        <f t="shared" si="16"/>
        <v>39.992382403351741</v>
      </c>
      <c r="H786">
        <v>2018</v>
      </c>
      <c r="I786" s="35">
        <v>3.6757</v>
      </c>
      <c r="J786" t="s">
        <v>717</v>
      </c>
    </row>
    <row r="787" spans="1:10">
      <c r="A787" t="s">
        <v>24</v>
      </c>
      <c r="B787" t="s">
        <v>32</v>
      </c>
      <c r="C787" t="s">
        <v>4</v>
      </c>
      <c r="D787" t="s">
        <v>380</v>
      </c>
      <c r="F787" s="2">
        <v>-43</v>
      </c>
      <c r="G787" s="36">
        <f t="shared" si="16"/>
        <v>-11.698451995538266</v>
      </c>
      <c r="H787">
        <v>2018</v>
      </c>
      <c r="I787" s="35">
        <v>3.6757</v>
      </c>
      <c r="J787" t="s">
        <v>717</v>
      </c>
    </row>
    <row r="788" spans="1:10">
      <c r="A788" t="s">
        <v>24</v>
      </c>
      <c r="B788" t="s">
        <v>32</v>
      </c>
      <c r="C788" t="s">
        <v>4</v>
      </c>
      <c r="D788" t="s">
        <v>383</v>
      </c>
      <c r="F788" s="2">
        <v>4454315</v>
      </c>
      <c r="G788" s="36">
        <f t="shared" si="16"/>
        <v>1211827.6790815354</v>
      </c>
      <c r="H788">
        <v>2018</v>
      </c>
      <c r="I788" s="35">
        <v>3.6757</v>
      </c>
      <c r="J788" t="s">
        <v>717</v>
      </c>
    </row>
    <row r="789" spans="1:10">
      <c r="A789" t="s">
        <v>24</v>
      </c>
      <c r="B789" t="s">
        <v>32</v>
      </c>
      <c r="C789" t="s">
        <v>3</v>
      </c>
      <c r="D789" t="s">
        <v>328</v>
      </c>
      <c r="E789" t="s">
        <v>365</v>
      </c>
      <c r="F789" s="2">
        <v>23074843</v>
      </c>
      <c r="G789" s="36">
        <f t="shared" si="16"/>
        <v>7210888.4375</v>
      </c>
      <c r="H789">
        <v>2017</v>
      </c>
      <c r="I789" s="35">
        <v>3.2</v>
      </c>
      <c r="J789" t="s">
        <v>717</v>
      </c>
    </row>
    <row r="790" spans="1:10">
      <c r="A790" t="s">
        <v>24</v>
      </c>
      <c r="B790" t="s">
        <v>32</v>
      </c>
      <c r="C790" t="s">
        <v>3</v>
      </c>
      <c r="D790" t="s">
        <v>328</v>
      </c>
      <c r="E790" t="s">
        <v>366</v>
      </c>
      <c r="F790" s="2">
        <v>5092586</v>
      </c>
      <c r="G790" s="36">
        <f t="shared" si="16"/>
        <v>1591433.125</v>
      </c>
      <c r="H790">
        <v>2017</v>
      </c>
      <c r="I790" s="35">
        <v>3.2</v>
      </c>
      <c r="J790" t="s">
        <v>717</v>
      </c>
    </row>
    <row r="791" spans="1:10">
      <c r="A791" t="s">
        <v>24</v>
      </c>
      <c r="B791" t="s">
        <v>32</v>
      </c>
      <c r="C791" t="s">
        <v>3</v>
      </c>
      <c r="D791" t="s">
        <v>1</v>
      </c>
      <c r="E791" t="s">
        <v>364</v>
      </c>
      <c r="F791" s="2">
        <v>2277545</v>
      </c>
      <c r="G791" s="36">
        <f t="shared" si="16"/>
        <v>711732.8125</v>
      </c>
      <c r="H791">
        <v>2017</v>
      </c>
      <c r="I791" s="35">
        <v>3.2</v>
      </c>
      <c r="J791" t="s">
        <v>717</v>
      </c>
    </row>
    <row r="792" spans="1:10">
      <c r="A792" t="s">
        <v>24</v>
      </c>
      <c r="B792" t="s">
        <v>32</v>
      </c>
      <c r="C792" t="s">
        <v>3</v>
      </c>
      <c r="D792" t="s">
        <v>367</v>
      </c>
      <c r="E792" t="s">
        <v>370</v>
      </c>
      <c r="F792" s="2">
        <v>21180161</v>
      </c>
      <c r="G792" s="36">
        <f t="shared" si="16"/>
        <v>6618800.3125</v>
      </c>
      <c r="H792">
        <v>2017</v>
      </c>
      <c r="I792" s="35">
        <v>3.2</v>
      </c>
      <c r="J792" t="s">
        <v>717</v>
      </c>
    </row>
    <row r="793" spans="1:10">
      <c r="A793" t="s">
        <v>24</v>
      </c>
      <c r="B793" t="s">
        <v>32</v>
      </c>
      <c r="C793" t="s">
        <v>3</v>
      </c>
      <c r="D793" t="s">
        <v>367</v>
      </c>
      <c r="E793" t="s">
        <v>382</v>
      </c>
      <c r="F793" s="2">
        <v>11813058</v>
      </c>
      <c r="G793" s="36">
        <f t="shared" si="16"/>
        <v>3691580.625</v>
      </c>
      <c r="H793">
        <v>2017</v>
      </c>
      <c r="I793" s="35">
        <v>3.2</v>
      </c>
      <c r="J793" t="s">
        <v>717</v>
      </c>
    </row>
    <row r="794" spans="1:10">
      <c r="A794" t="s">
        <v>24</v>
      </c>
      <c r="B794" t="s">
        <v>32</v>
      </c>
      <c r="C794" t="s">
        <v>3</v>
      </c>
      <c r="D794" t="s">
        <v>367</v>
      </c>
      <c r="E794" t="s">
        <v>385</v>
      </c>
      <c r="F794" s="2">
        <v>989038</v>
      </c>
      <c r="G794" s="36">
        <f t="shared" si="16"/>
        <v>309074.375</v>
      </c>
      <c r="H794">
        <v>2017</v>
      </c>
      <c r="I794" s="35">
        <v>3.2</v>
      </c>
      <c r="J794" t="s">
        <v>717</v>
      </c>
    </row>
    <row r="795" spans="1:10">
      <c r="A795" t="s">
        <v>24</v>
      </c>
      <c r="B795" t="s">
        <v>32</v>
      </c>
      <c r="C795" t="s">
        <v>3</v>
      </c>
      <c r="D795" t="s">
        <v>380</v>
      </c>
      <c r="F795" s="2">
        <v>905757</v>
      </c>
      <c r="G795" s="36">
        <f t="shared" si="16"/>
        <v>283049.0625</v>
      </c>
      <c r="H795">
        <v>2017</v>
      </c>
      <c r="I795" s="35">
        <v>3.2</v>
      </c>
      <c r="J795" t="s">
        <v>717</v>
      </c>
    </row>
    <row r="796" spans="1:10">
      <c r="A796" t="s">
        <v>65</v>
      </c>
      <c r="B796" t="s">
        <v>35</v>
      </c>
      <c r="C796" t="s">
        <v>3</v>
      </c>
      <c r="D796" t="s">
        <v>328</v>
      </c>
      <c r="F796" s="2">
        <v>455309563</v>
      </c>
      <c r="G796" s="36">
        <v>6455874.1549263829</v>
      </c>
      <c r="H796">
        <v>2020</v>
      </c>
      <c r="I796" s="35">
        <v>70.526399999999995</v>
      </c>
      <c r="J796" s="40" t="s">
        <v>715</v>
      </c>
    </row>
    <row r="797" spans="1:10">
      <c r="A797" t="s">
        <v>65</v>
      </c>
      <c r="B797" t="s">
        <v>35</v>
      </c>
      <c r="C797" t="s">
        <v>3</v>
      </c>
      <c r="D797" t="s">
        <v>1</v>
      </c>
      <c r="F797" s="2">
        <v>191354871</v>
      </c>
      <c r="G797" s="36">
        <v>2713237.4685224257</v>
      </c>
      <c r="H797">
        <v>2020</v>
      </c>
      <c r="I797" s="35">
        <v>70.526399999999995</v>
      </c>
      <c r="J797" s="40" t="s">
        <v>715</v>
      </c>
    </row>
    <row r="798" spans="1:10">
      <c r="A798" t="s">
        <v>24</v>
      </c>
      <c r="B798" t="s">
        <v>32</v>
      </c>
      <c r="C798" t="s">
        <v>3</v>
      </c>
      <c r="D798" t="s">
        <v>383</v>
      </c>
      <c r="F798" s="2">
        <v>10490948</v>
      </c>
      <c r="G798" s="36">
        <f t="shared" ref="G798:G806" si="17">F798/I798</f>
        <v>3278421.25</v>
      </c>
      <c r="H798">
        <v>2017</v>
      </c>
      <c r="I798" s="35">
        <v>3.2</v>
      </c>
      <c r="J798" t="s">
        <v>717</v>
      </c>
    </row>
    <row r="799" spans="1:10">
      <c r="A799" t="s">
        <v>24</v>
      </c>
      <c r="B799" t="s">
        <v>32</v>
      </c>
      <c r="C799" t="s">
        <v>4</v>
      </c>
      <c r="D799" t="s">
        <v>328</v>
      </c>
      <c r="E799" t="s">
        <v>365</v>
      </c>
      <c r="F799" s="2">
        <v>15988071</v>
      </c>
      <c r="G799" s="36">
        <f t="shared" si="17"/>
        <v>4996272.1875</v>
      </c>
      <c r="H799">
        <v>2017</v>
      </c>
      <c r="I799" s="35">
        <v>3.2</v>
      </c>
      <c r="J799" t="s">
        <v>717</v>
      </c>
    </row>
    <row r="800" spans="1:10">
      <c r="A800" t="s">
        <v>24</v>
      </c>
      <c r="B800" t="s">
        <v>32</v>
      </c>
      <c r="C800" t="s">
        <v>4</v>
      </c>
      <c r="D800" t="s">
        <v>328</v>
      </c>
      <c r="E800" t="s">
        <v>366</v>
      </c>
      <c r="F800" s="2">
        <v>-11371337</v>
      </c>
      <c r="G800" s="36">
        <f t="shared" si="17"/>
        <v>-3553542.8125</v>
      </c>
      <c r="H800">
        <v>2017</v>
      </c>
      <c r="I800" s="35">
        <v>3.2</v>
      </c>
      <c r="J800" t="s">
        <v>717</v>
      </c>
    </row>
    <row r="801" spans="1:10">
      <c r="A801" t="s">
        <v>24</v>
      </c>
      <c r="B801" t="s">
        <v>32</v>
      </c>
      <c r="C801" t="s">
        <v>4</v>
      </c>
      <c r="D801" t="s">
        <v>1</v>
      </c>
      <c r="E801" t="s">
        <v>364</v>
      </c>
      <c r="F801" s="2">
        <v>6413696</v>
      </c>
      <c r="G801" s="36">
        <f t="shared" si="17"/>
        <v>2004280</v>
      </c>
      <c r="H801">
        <v>2017</v>
      </c>
      <c r="I801" s="35">
        <v>3.2</v>
      </c>
      <c r="J801" t="s">
        <v>717</v>
      </c>
    </row>
    <row r="802" spans="1:10">
      <c r="A802" t="s">
        <v>24</v>
      </c>
      <c r="B802" t="s">
        <v>32</v>
      </c>
      <c r="C802" t="s">
        <v>4</v>
      </c>
      <c r="D802" t="s">
        <v>367</v>
      </c>
      <c r="E802" t="s">
        <v>370</v>
      </c>
      <c r="F802" s="2">
        <v>12144123</v>
      </c>
      <c r="G802" s="36">
        <f t="shared" si="17"/>
        <v>3795038.4375</v>
      </c>
      <c r="H802">
        <v>2017</v>
      </c>
      <c r="I802" s="35">
        <v>3.2</v>
      </c>
      <c r="J802" t="s">
        <v>717</v>
      </c>
    </row>
    <row r="803" spans="1:10">
      <c r="A803" t="s">
        <v>24</v>
      </c>
      <c r="B803" t="s">
        <v>32</v>
      </c>
      <c r="C803" t="s">
        <v>4</v>
      </c>
      <c r="D803" t="s">
        <v>367</v>
      </c>
      <c r="E803" t="s">
        <v>382</v>
      </c>
      <c r="F803" s="2">
        <v>7876111</v>
      </c>
      <c r="G803" s="36">
        <f t="shared" si="17"/>
        <v>2461284.6875</v>
      </c>
      <c r="H803">
        <v>2017</v>
      </c>
      <c r="I803" s="35">
        <v>3.2</v>
      </c>
      <c r="J803" t="s">
        <v>717</v>
      </c>
    </row>
    <row r="804" spans="1:10">
      <c r="A804" t="s">
        <v>24</v>
      </c>
      <c r="B804" t="s">
        <v>32</v>
      </c>
      <c r="C804" t="s">
        <v>4</v>
      </c>
      <c r="D804" t="s">
        <v>367</v>
      </c>
      <c r="E804" t="s">
        <v>385</v>
      </c>
      <c r="F804" s="2">
        <v>-57838</v>
      </c>
      <c r="G804" s="36">
        <f t="shared" si="17"/>
        <v>-18074.375</v>
      </c>
      <c r="H804">
        <v>2017</v>
      </c>
      <c r="I804" s="35">
        <v>3.2</v>
      </c>
      <c r="J804" t="s">
        <v>717</v>
      </c>
    </row>
    <row r="805" spans="1:10">
      <c r="A805" t="s">
        <v>24</v>
      </c>
      <c r="B805" t="s">
        <v>32</v>
      </c>
      <c r="C805" t="s">
        <v>4</v>
      </c>
      <c r="D805" t="s">
        <v>380</v>
      </c>
      <c r="F805" s="2">
        <v>-3100282</v>
      </c>
      <c r="G805" s="36">
        <f t="shared" si="17"/>
        <v>-968838.125</v>
      </c>
      <c r="H805">
        <v>2017</v>
      </c>
      <c r="I805" s="35">
        <v>3.2</v>
      </c>
      <c r="J805" t="s">
        <v>717</v>
      </c>
    </row>
    <row r="806" spans="1:10">
      <c r="A806" t="s">
        <v>24</v>
      </c>
      <c r="B806" t="s">
        <v>32</v>
      </c>
      <c r="C806" t="s">
        <v>4</v>
      </c>
      <c r="D806" t="s">
        <v>383</v>
      </c>
      <c r="F806" s="2">
        <v>852810</v>
      </c>
      <c r="G806" s="36">
        <f t="shared" si="17"/>
        <v>266503.125</v>
      </c>
      <c r="H806">
        <v>2017</v>
      </c>
      <c r="I806" s="35">
        <v>3.2</v>
      </c>
      <c r="J806" t="s">
        <v>717</v>
      </c>
    </row>
    <row r="807" spans="1:10">
      <c r="A807" s="4" t="s">
        <v>24</v>
      </c>
      <c r="B807" t="s">
        <v>32</v>
      </c>
      <c r="C807" t="s">
        <v>3</v>
      </c>
      <c r="D807" t="s">
        <v>328</v>
      </c>
      <c r="E807" t="s">
        <v>366</v>
      </c>
      <c r="F807" s="2">
        <v>5749454</v>
      </c>
      <c r="G807" s="36">
        <v>1665140.8987787825</v>
      </c>
      <c r="H807">
        <v>2016</v>
      </c>
      <c r="I807" s="35">
        <v>3.4528333333333299</v>
      </c>
      <c r="J807" t="s">
        <v>717</v>
      </c>
    </row>
    <row r="808" spans="1:10">
      <c r="A808" s="4" t="s">
        <v>24</v>
      </c>
      <c r="B808" t="s">
        <v>32</v>
      </c>
      <c r="C808" t="s">
        <v>3</v>
      </c>
      <c r="D808" t="s">
        <v>328</v>
      </c>
      <c r="E808" t="s">
        <v>365</v>
      </c>
      <c r="F808" s="2">
        <v>5133060</v>
      </c>
      <c r="G808" s="36">
        <v>1486622.5804894546</v>
      </c>
      <c r="H808">
        <v>2016</v>
      </c>
      <c r="I808" s="35">
        <v>3.4528333333333299</v>
      </c>
      <c r="J808" t="s">
        <v>717</v>
      </c>
    </row>
    <row r="809" spans="1:10">
      <c r="A809" s="4" t="s">
        <v>24</v>
      </c>
      <c r="B809" t="s">
        <v>32</v>
      </c>
      <c r="C809" t="s">
        <v>3</v>
      </c>
      <c r="D809" t="s">
        <v>1</v>
      </c>
      <c r="F809" s="2">
        <v>1584263</v>
      </c>
      <c r="G809" s="36">
        <v>458829.84988174011</v>
      </c>
      <c r="H809">
        <v>2016</v>
      </c>
      <c r="I809" s="35">
        <v>3.4528333333333299</v>
      </c>
      <c r="J809" t="s">
        <v>717</v>
      </c>
    </row>
    <row r="810" spans="1:10">
      <c r="A810" s="4" t="s">
        <v>24</v>
      </c>
      <c r="B810" t="s">
        <v>32</v>
      </c>
      <c r="C810" t="s">
        <v>3</v>
      </c>
      <c r="D810" t="s">
        <v>367</v>
      </c>
      <c r="E810" t="s">
        <v>370</v>
      </c>
      <c r="F810" s="2">
        <v>9960261</v>
      </c>
      <c r="G810" s="36">
        <v>2884663.1269006161</v>
      </c>
      <c r="H810">
        <v>2016</v>
      </c>
      <c r="I810" s="35">
        <v>3.4528333333333299</v>
      </c>
      <c r="J810" t="s">
        <v>717</v>
      </c>
    </row>
    <row r="811" spans="1:10">
      <c r="A811" s="4" t="s">
        <v>24</v>
      </c>
      <c r="B811" t="s">
        <v>32</v>
      </c>
      <c r="C811" t="s">
        <v>3</v>
      </c>
      <c r="D811" t="s">
        <v>367</v>
      </c>
      <c r="E811" t="s">
        <v>370</v>
      </c>
      <c r="F811" s="2">
        <v>3443241</v>
      </c>
      <c r="G811" s="36">
        <v>997221.89506202738</v>
      </c>
      <c r="H811">
        <v>2016</v>
      </c>
      <c r="I811" s="35">
        <v>3.4528333333333299</v>
      </c>
      <c r="J811" t="s">
        <v>717</v>
      </c>
    </row>
    <row r="812" spans="1:10">
      <c r="A812" s="4" t="s">
        <v>24</v>
      </c>
      <c r="B812" t="s">
        <v>32</v>
      </c>
      <c r="C812" t="s">
        <v>3</v>
      </c>
      <c r="D812" t="s">
        <v>367</v>
      </c>
      <c r="E812" t="s">
        <v>370</v>
      </c>
      <c r="F812" s="2">
        <v>-80777</v>
      </c>
      <c r="G812" s="36">
        <v>-23394.410387604406</v>
      </c>
      <c r="H812">
        <v>2016</v>
      </c>
      <c r="I812" s="35">
        <v>3.4528333333333299</v>
      </c>
      <c r="J812" t="s">
        <v>717</v>
      </c>
    </row>
    <row r="813" spans="1:10">
      <c r="A813" t="s">
        <v>25</v>
      </c>
      <c r="B813" t="s">
        <v>35</v>
      </c>
      <c r="C813" t="s">
        <v>3</v>
      </c>
      <c r="D813" t="s">
        <v>328</v>
      </c>
      <c r="F813" s="2">
        <v>328848200</v>
      </c>
      <c r="G813" s="36">
        <v>4662767.4175911434</v>
      </c>
      <c r="H813">
        <v>2020</v>
      </c>
      <c r="I813" s="35">
        <v>70.526399999999995</v>
      </c>
      <c r="J813" s="40" t="s">
        <v>715</v>
      </c>
    </row>
    <row r="814" spans="1:10">
      <c r="A814" t="s">
        <v>25</v>
      </c>
      <c r="B814" t="s">
        <v>35</v>
      </c>
      <c r="C814" t="s">
        <v>3</v>
      </c>
      <c r="D814" t="s">
        <v>328</v>
      </c>
      <c r="F814" s="2">
        <v>824435207</v>
      </c>
      <c r="G814" s="36">
        <v>11689738.977177341</v>
      </c>
      <c r="H814">
        <v>2020</v>
      </c>
      <c r="I814" s="35">
        <v>70.526399999999995</v>
      </c>
      <c r="J814" s="40" t="s">
        <v>715</v>
      </c>
    </row>
    <row r="815" spans="1:10">
      <c r="A815" t="s">
        <v>25</v>
      </c>
      <c r="B815" t="s">
        <v>35</v>
      </c>
      <c r="C815" t="s">
        <v>3</v>
      </c>
      <c r="D815" t="s">
        <v>1</v>
      </c>
      <c r="F815" s="2">
        <v>236369</v>
      </c>
      <c r="G815" s="36">
        <v>3351.4967444814993</v>
      </c>
      <c r="H815">
        <v>2020</v>
      </c>
      <c r="I815" s="35">
        <v>70.526399999999995</v>
      </c>
      <c r="J815" s="40" t="s">
        <v>715</v>
      </c>
    </row>
    <row r="816" spans="1:10">
      <c r="A816" t="s">
        <v>25</v>
      </c>
      <c r="B816" t="s">
        <v>35</v>
      </c>
      <c r="C816" t="s">
        <v>3</v>
      </c>
      <c r="D816" t="s">
        <v>1</v>
      </c>
      <c r="F816" s="2">
        <v>3783382</v>
      </c>
      <c r="G816" s="36">
        <v>53644.904603098985</v>
      </c>
      <c r="H816">
        <v>2020</v>
      </c>
      <c r="I816" s="35">
        <v>70.526399999999995</v>
      </c>
      <c r="J816" s="40" t="s">
        <v>715</v>
      </c>
    </row>
    <row r="817" spans="1:10">
      <c r="A817" t="s">
        <v>17</v>
      </c>
      <c r="B817" t="s">
        <v>35</v>
      </c>
      <c r="C817" t="s">
        <v>4</v>
      </c>
      <c r="D817" t="s">
        <v>328</v>
      </c>
      <c r="F817" s="2">
        <v>15853570</v>
      </c>
      <c r="G817" s="36">
        <v>224789.15696817081</v>
      </c>
      <c r="H817">
        <v>2020</v>
      </c>
      <c r="I817" s="35">
        <v>70.526399999999995</v>
      </c>
      <c r="J817" s="40" t="s">
        <v>715</v>
      </c>
    </row>
    <row r="818" spans="1:10">
      <c r="A818" t="s">
        <v>17</v>
      </c>
      <c r="B818" t="s">
        <v>35</v>
      </c>
      <c r="C818" t="s">
        <v>4</v>
      </c>
      <c r="D818" t="s">
        <v>1</v>
      </c>
      <c r="F818" s="2">
        <v>2505724</v>
      </c>
      <c r="G818" s="36">
        <v>35528.879965516462</v>
      </c>
      <c r="H818">
        <v>2020</v>
      </c>
      <c r="I818" s="35">
        <v>70.526399999999995</v>
      </c>
      <c r="J818" s="40" t="s">
        <v>715</v>
      </c>
    </row>
    <row r="819" spans="1:10">
      <c r="A819" s="4" t="s">
        <v>24</v>
      </c>
      <c r="B819" t="s">
        <v>32</v>
      </c>
      <c r="C819" t="s">
        <v>3</v>
      </c>
      <c r="D819" t="s">
        <v>380</v>
      </c>
      <c r="F819" s="2">
        <v>1008328</v>
      </c>
      <c r="G819" s="36">
        <v>292029.15480040543</v>
      </c>
      <c r="H819">
        <v>2016</v>
      </c>
      <c r="I819" s="35">
        <v>3.4528333333333339</v>
      </c>
      <c r="J819" t="s">
        <v>717</v>
      </c>
    </row>
    <row r="820" spans="1:10">
      <c r="A820" s="4" t="s">
        <v>24</v>
      </c>
      <c r="B820" t="s">
        <v>32</v>
      </c>
      <c r="C820" t="s">
        <v>3</v>
      </c>
      <c r="D820" t="s">
        <v>383</v>
      </c>
      <c r="F820" s="2">
        <v>7819065.9999999991</v>
      </c>
      <c r="G820" s="36">
        <v>2264536.1780180549</v>
      </c>
      <c r="H820">
        <v>2016</v>
      </c>
      <c r="I820" s="35">
        <v>3.4528333333333299</v>
      </c>
      <c r="J820" t="s">
        <v>717</v>
      </c>
    </row>
    <row r="821" spans="1:10">
      <c r="A821" t="s">
        <v>96</v>
      </c>
      <c r="B821" t="s">
        <v>35</v>
      </c>
      <c r="C821" t="s">
        <v>4</v>
      </c>
      <c r="D821" t="s">
        <v>328</v>
      </c>
      <c r="F821" s="2">
        <v>34931428</v>
      </c>
      <c r="G821" s="36">
        <v>495295.77576623793</v>
      </c>
      <c r="H821">
        <v>2020</v>
      </c>
      <c r="I821" s="35">
        <v>70.526399999999995</v>
      </c>
      <c r="J821" s="40" t="s">
        <v>715</v>
      </c>
    </row>
    <row r="822" spans="1:10">
      <c r="A822" s="4" t="s">
        <v>24</v>
      </c>
      <c r="B822" t="s">
        <v>32</v>
      </c>
      <c r="C822" t="s">
        <v>4</v>
      </c>
      <c r="D822" t="s">
        <v>328</v>
      </c>
      <c r="E822" t="s">
        <v>365</v>
      </c>
      <c r="F822" s="2">
        <v>40337887</v>
      </c>
      <c r="G822" s="36">
        <v>11682546.797316225</v>
      </c>
      <c r="H822">
        <v>2016</v>
      </c>
      <c r="I822" s="35">
        <v>3.4528333333333299</v>
      </c>
      <c r="J822" t="s">
        <v>717</v>
      </c>
    </row>
    <row r="823" spans="1:10">
      <c r="A823" s="4" t="s">
        <v>24</v>
      </c>
      <c r="B823" t="s">
        <v>32</v>
      </c>
      <c r="C823" t="s">
        <v>4</v>
      </c>
      <c r="D823" t="s">
        <v>328</v>
      </c>
      <c r="E823" t="s">
        <v>366</v>
      </c>
      <c r="F823" s="2">
        <v>13189846</v>
      </c>
      <c r="G823" s="36">
        <v>3820006.5646570488</v>
      </c>
      <c r="H823">
        <v>2016</v>
      </c>
      <c r="I823" s="35">
        <v>3.4528333333333299</v>
      </c>
      <c r="J823" t="s">
        <v>717</v>
      </c>
    </row>
    <row r="824" spans="1:10">
      <c r="A824" s="4" t="s">
        <v>24</v>
      </c>
      <c r="B824" t="s">
        <v>32</v>
      </c>
      <c r="C824" t="s">
        <v>4</v>
      </c>
      <c r="D824" t="s">
        <v>1</v>
      </c>
      <c r="F824" s="2">
        <v>68458</v>
      </c>
      <c r="G824" s="36">
        <v>19826.61582275428</v>
      </c>
      <c r="H824">
        <v>2016</v>
      </c>
      <c r="I824" s="35">
        <v>3.4528333333333299</v>
      </c>
      <c r="J824" t="s">
        <v>717</v>
      </c>
    </row>
    <row r="825" spans="1:10">
      <c r="A825" s="4" t="s">
        <v>24</v>
      </c>
      <c r="B825" t="s">
        <v>32</v>
      </c>
      <c r="C825" t="s">
        <v>4</v>
      </c>
      <c r="D825" t="s">
        <v>367</v>
      </c>
      <c r="E825" t="s">
        <v>370</v>
      </c>
      <c r="F825" s="2">
        <v>6694803</v>
      </c>
      <c r="G825" s="36">
        <v>1938930.2505188994</v>
      </c>
      <c r="H825">
        <v>2016</v>
      </c>
      <c r="I825" s="35">
        <v>3.4528333333333299</v>
      </c>
      <c r="J825" t="s">
        <v>717</v>
      </c>
    </row>
    <row r="826" spans="1:10">
      <c r="A826" s="4" t="s">
        <v>24</v>
      </c>
      <c r="B826" t="s">
        <v>32</v>
      </c>
      <c r="C826" t="s">
        <v>4</v>
      </c>
      <c r="D826" t="s">
        <v>367</v>
      </c>
      <c r="E826" t="s">
        <v>370</v>
      </c>
      <c r="F826" s="2">
        <v>6086421</v>
      </c>
      <c r="G826" s="36">
        <v>1762732.3454168092</v>
      </c>
      <c r="H826">
        <v>2016</v>
      </c>
      <c r="I826" s="35">
        <v>3.4528333333333299</v>
      </c>
      <c r="J826" t="s">
        <v>717</v>
      </c>
    </row>
    <row r="827" spans="1:10">
      <c r="A827" s="4" t="s">
        <v>24</v>
      </c>
      <c r="B827" t="s">
        <v>32</v>
      </c>
      <c r="C827" t="s">
        <v>4</v>
      </c>
      <c r="D827" t="s">
        <v>367</v>
      </c>
      <c r="E827" t="s">
        <v>370</v>
      </c>
      <c r="F827" s="2">
        <v>36818</v>
      </c>
      <c r="G827" s="36">
        <v>10663.126900613033</v>
      </c>
      <c r="H827">
        <v>2016</v>
      </c>
      <c r="I827" s="35">
        <v>3.4528333333333299</v>
      </c>
      <c r="J827" t="s">
        <v>717</v>
      </c>
    </row>
    <row r="828" spans="1:10">
      <c r="A828" s="4" t="s">
        <v>24</v>
      </c>
      <c r="B828" t="s">
        <v>32</v>
      </c>
      <c r="C828" t="s">
        <v>4</v>
      </c>
      <c r="D828" t="s">
        <v>380</v>
      </c>
      <c r="F828" s="2">
        <v>-6488048</v>
      </c>
      <c r="G828" s="36">
        <v>-1879050.4416662641</v>
      </c>
      <c r="H828">
        <v>2016</v>
      </c>
      <c r="I828" s="35">
        <v>3.4528333333333339</v>
      </c>
      <c r="J828" t="s">
        <v>717</v>
      </c>
    </row>
    <row r="829" spans="1:10">
      <c r="A829" s="4" t="s">
        <v>24</v>
      </c>
      <c r="B829" t="s">
        <v>32</v>
      </c>
      <c r="C829" t="s">
        <v>4</v>
      </c>
      <c r="D829" t="s">
        <v>383</v>
      </c>
      <c r="F829" s="2">
        <v>-1022928</v>
      </c>
      <c r="G829" s="36">
        <v>-296257.56624993996</v>
      </c>
      <c r="H829">
        <v>2016</v>
      </c>
      <c r="I829" s="35">
        <v>3.4528333333333299</v>
      </c>
      <c r="J829" t="s">
        <v>717</v>
      </c>
    </row>
    <row r="830" spans="1:10">
      <c r="A830" s="4" t="s">
        <v>24</v>
      </c>
      <c r="B830" t="s">
        <v>32</v>
      </c>
      <c r="C830" t="s">
        <v>3</v>
      </c>
      <c r="D830" t="s">
        <v>328</v>
      </c>
      <c r="E830" t="s">
        <v>365</v>
      </c>
      <c r="F830" s="2">
        <v>35289374</v>
      </c>
      <c r="G830" s="36">
        <v>10739310.407790627</v>
      </c>
      <c r="H830">
        <v>2015</v>
      </c>
      <c r="I830" s="35">
        <v>3.286</v>
      </c>
      <c r="J830" t="s">
        <v>717</v>
      </c>
    </row>
    <row r="831" spans="1:10">
      <c r="A831" s="4" t="s">
        <v>24</v>
      </c>
      <c r="B831" t="s">
        <v>32</v>
      </c>
      <c r="C831" t="s">
        <v>3</v>
      </c>
      <c r="D831" t="s">
        <v>328</v>
      </c>
      <c r="E831" t="s">
        <v>366</v>
      </c>
      <c r="F831" s="2">
        <v>18665916</v>
      </c>
      <c r="G831" s="36">
        <v>5680437.0054777842</v>
      </c>
      <c r="H831">
        <v>2015</v>
      </c>
      <c r="I831" s="35">
        <v>3.286</v>
      </c>
      <c r="J831" t="s">
        <v>717</v>
      </c>
    </row>
    <row r="832" spans="1:10">
      <c r="A832" s="4" t="s">
        <v>24</v>
      </c>
      <c r="B832" t="s">
        <v>32</v>
      </c>
      <c r="C832" t="s">
        <v>3</v>
      </c>
      <c r="D832" t="s">
        <v>367</v>
      </c>
      <c r="E832" t="s">
        <v>413</v>
      </c>
      <c r="F832" s="2">
        <v>7287160</v>
      </c>
      <c r="G832" s="36">
        <v>2217638.4662203286</v>
      </c>
      <c r="H832">
        <v>2015</v>
      </c>
      <c r="I832" s="35">
        <v>3.286</v>
      </c>
      <c r="J832" t="s">
        <v>717</v>
      </c>
    </row>
    <row r="833" spans="1:10">
      <c r="A833" s="4" t="s">
        <v>24</v>
      </c>
      <c r="B833" t="s">
        <v>32</v>
      </c>
      <c r="C833" t="s">
        <v>3</v>
      </c>
      <c r="D833" t="s">
        <v>367</v>
      </c>
      <c r="E833" t="s">
        <v>414</v>
      </c>
      <c r="F833" s="2">
        <v>6118140</v>
      </c>
      <c r="G833" s="36">
        <v>1861880.7060255629</v>
      </c>
      <c r="H833">
        <v>2015</v>
      </c>
      <c r="I833" s="35">
        <v>3.286</v>
      </c>
      <c r="J833" t="s">
        <v>717</v>
      </c>
    </row>
    <row r="834" spans="1:10">
      <c r="A834" s="4" t="s">
        <v>24</v>
      </c>
      <c r="B834" t="s">
        <v>32</v>
      </c>
      <c r="C834" t="s">
        <v>3</v>
      </c>
      <c r="D834" t="s">
        <v>367</v>
      </c>
      <c r="E834" t="s">
        <v>415</v>
      </c>
      <c r="F834" s="2">
        <v>1903990.0000000002</v>
      </c>
      <c r="G834" s="36">
        <v>579424.8326232502</v>
      </c>
      <c r="H834">
        <v>2015</v>
      </c>
      <c r="I834" s="35">
        <v>3.286</v>
      </c>
      <c r="J834" t="s">
        <v>717</v>
      </c>
    </row>
    <row r="835" spans="1:10">
      <c r="A835" s="4" t="s">
        <v>24</v>
      </c>
      <c r="B835" t="s">
        <v>32</v>
      </c>
      <c r="C835" t="s">
        <v>3</v>
      </c>
      <c r="D835" t="s">
        <v>367</v>
      </c>
      <c r="E835" t="s">
        <v>419</v>
      </c>
      <c r="F835" s="2">
        <v>-111900</v>
      </c>
      <c r="G835" s="36">
        <v>-34053.560559951307</v>
      </c>
      <c r="H835">
        <v>2015</v>
      </c>
      <c r="I835" s="35">
        <v>3.286</v>
      </c>
      <c r="J835" t="s">
        <v>717</v>
      </c>
    </row>
    <row r="836" spans="1:10">
      <c r="A836" s="4" t="s">
        <v>24</v>
      </c>
      <c r="B836" t="s">
        <v>32</v>
      </c>
      <c r="C836" t="s">
        <v>3</v>
      </c>
      <c r="D836" t="s">
        <v>383</v>
      </c>
      <c r="F836" s="2">
        <v>580033</v>
      </c>
      <c r="G836" s="36">
        <v>176516.43335362143</v>
      </c>
      <c r="H836">
        <v>2015</v>
      </c>
      <c r="I836" s="35">
        <v>3.286</v>
      </c>
      <c r="J836" t="s">
        <v>717</v>
      </c>
    </row>
    <row r="837" spans="1:10">
      <c r="A837" s="4" t="s">
        <v>24</v>
      </c>
      <c r="B837" t="s">
        <v>32</v>
      </c>
      <c r="C837" t="s">
        <v>4</v>
      </c>
      <c r="D837" t="s">
        <v>328</v>
      </c>
      <c r="E837" t="s">
        <v>365</v>
      </c>
      <c r="F837" s="2">
        <v>45491096</v>
      </c>
      <c r="G837" s="36">
        <v>13843912.355447352</v>
      </c>
      <c r="H837">
        <v>2015</v>
      </c>
      <c r="I837" s="35">
        <v>3.286</v>
      </c>
      <c r="J837" t="s">
        <v>717</v>
      </c>
    </row>
    <row r="838" spans="1:10">
      <c r="A838" s="4" t="s">
        <v>24</v>
      </c>
      <c r="B838" t="s">
        <v>32</v>
      </c>
      <c r="C838" t="s">
        <v>4</v>
      </c>
      <c r="D838" t="s">
        <v>328</v>
      </c>
      <c r="E838" t="s">
        <v>366</v>
      </c>
      <c r="F838" s="2">
        <v>17541770</v>
      </c>
      <c r="G838" s="36">
        <v>5338335.3621424222</v>
      </c>
      <c r="H838">
        <v>2015</v>
      </c>
      <c r="I838" s="35">
        <v>3.286</v>
      </c>
      <c r="J838" t="s">
        <v>717</v>
      </c>
    </row>
    <row r="839" spans="1:10">
      <c r="A839" s="4" t="s">
        <v>24</v>
      </c>
      <c r="B839" t="s">
        <v>32</v>
      </c>
      <c r="C839" t="s">
        <v>4</v>
      </c>
      <c r="D839" t="s">
        <v>367</v>
      </c>
      <c r="E839" t="s">
        <v>413</v>
      </c>
      <c r="F839" s="2">
        <v>4871140</v>
      </c>
      <c r="G839" s="36">
        <v>1482391.9659160073</v>
      </c>
      <c r="H839">
        <v>2015</v>
      </c>
      <c r="I839" s="35">
        <v>3.286</v>
      </c>
      <c r="J839" t="s">
        <v>717</v>
      </c>
    </row>
    <row r="840" spans="1:10">
      <c r="A840" s="4" t="s">
        <v>24</v>
      </c>
      <c r="B840" t="s">
        <v>32</v>
      </c>
      <c r="C840" t="s">
        <v>4</v>
      </c>
      <c r="D840" t="s">
        <v>367</v>
      </c>
      <c r="E840" t="s">
        <v>414</v>
      </c>
      <c r="F840" s="2">
        <v>4220777</v>
      </c>
      <c r="G840" s="36">
        <v>1284472.6110772977</v>
      </c>
      <c r="H840">
        <v>2015</v>
      </c>
      <c r="I840" s="35">
        <v>3.286</v>
      </c>
      <c r="J840" t="s">
        <v>717</v>
      </c>
    </row>
    <row r="841" spans="1:10">
      <c r="A841" s="4" t="s">
        <v>24</v>
      </c>
      <c r="B841" t="s">
        <v>32</v>
      </c>
      <c r="C841" t="s">
        <v>4</v>
      </c>
      <c r="D841" t="s">
        <v>367</v>
      </c>
      <c r="E841" t="s">
        <v>415</v>
      </c>
      <c r="F841" s="2">
        <v>3649448</v>
      </c>
      <c r="G841" s="36">
        <v>1110604.9908703591</v>
      </c>
      <c r="H841">
        <v>2015</v>
      </c>
      <c r="I841" s="35">
        <v>3.286</v>
      </c>
      <c r="J841" t="s">
        <v>717</v>
      </c>
    </row>
    <row r="842" spans="1:10">
      <c r="A842" s="4" t="s">
        <v>24</v>
      </c>
      <c r="B842" t="s">
        <v>32</v>
      </c>
      <c r="C842" t="s">
        <v>4</v>
      </c>
      <c r="D842" t="s">
        <v>367</v>
      </c>
      <c r="E842" t="s">
        <v>419</v>
      </c>
      <c r="F842" s="2">
        <v>319743</v>
      </c>
      <c r="G842" s="36">
        <v>97304.625684723069</v>
      </c>
      <c r="H842">
        <v>2015</v>
      </c>
      <c r="I842" s="35">
        <v>3.286</v>
      </c>
      <c r="J842" t="s">
        <v>717</v>
      </c>
    </row>
    <row r="843" spans="1:10">
      <c r="A843" t="s">
        <v>334</v>
      </c>
      <c r="B843" t="s">
        <v>35</v>
      </c>
      <c r="C843" t="s">
        <v>4</v>
      </c>
      <c r="D843" t="s">
        <v>328</v>
      </c>
      <c r="F843" s="2">
        <v>21544791</v>
      </c>
      <c r="G843" s="36">
        <v>305485.477778534</v>
      </c>
      <c r="H843">
        <v>2020</v>
      </c>
      <c r="I843" s="35">
        <v>70.526399999999995</v>
      </c>
      <c r="J843" s="40" t="s">
        <v>715</v>
      </c>
    </row>
    <row r="844" spans="1:10">
      <c r="A844" t="s">
        <v>334</v>
      </c>
      <c r="B844" t="s">
        <v>35</v>
      </c>
      <c r="C844" t="s">
        <v>4</v>
      </c>
      <c r="D844" t="s">
        <v>1</v>
      </c>
      <c r="F844" s="2">
        <v>1220812</v>
      </c>
      <c r="G844" s="36">
        <v>17310.000226865403</v>
      </c>
      <c r="H844">
        <v>2020</v>
      </c>
      <c r="I844" s="35">
        <v>70.526399999999995</v>
      </c>
      <c r="J844" s="40" t="s">
        <v>715</v>
      </c>
    </row>
    <row r="845" spans="1:10">
      <c r="A845" s="4" t="s">
        <v>24</v>
      </c>
      <c r="B845" t="s">
        <v>32</v>
      </c>
      <c r="C845" t="s">
        <v>4</v>
      </c>
      <c r="D845" t="s">
        <v>383</v>
      </c>
      <c r="F845" s="2">
        <v>10523436</v>
      </c>
      <c r="G845" s="36">
        <v>3202506.3907486307</v>
      </c>
      <c r="H845">
        <v>2015</v>
      </c>
      <c r="I845" s="35">
        <v>3.286</v>
      </c>
      <c r="J845" t="s">
        <v>717</v>
      </c>
    </row>
    <row r="846" spans="1:10">
      <c r="A846" s="4" t="s">
        <v>24</v>
      </c>
      <c r="B846" t="s">
        <v>32</v>
      </c>
      <c r="C846" t="s">
        <v>3</v>
      </c>
      <c r="D846" t="s">
        <v>328</v>
      </c>
      <c r="E846" t="s">
        <v>365</v>
      </c>
      <c r="F846" s="2">
        <v>30652632</v>
      </c>
      <c r="G846" s="36">
        <v>13021493.765792102</v>
      </c>
      <c r="H846">
        <v>2014</v>
      </c>
      <c r="I846" s="35">
        <v>2.3540027397260279</v>
      </c>
      <c r="J846" t="s">
        <v>717</v>
      </c>
    </row>
    <row r="847" spans="1:10">
      <c r="A847" t="s">
        <v>72</v>
      </c>
      <c r="B847" t="s">
        <v>35</v>
      </c>
      <c r="C847" t="s">
        <v>4</v>
      </c>
      <c r="D847" t="s">
        <v>328</v>
      </c>
      <c r="F847" s="2">
        <v>23590766</v>
      </c>
      <c r="G847" s="36">
        <v>334495.53642324009</v>
      </c>
      <c r="H847">
        <v>2020</v>
      </c>
      <c r="I847" s="35">
        <v>70.526399999999995</v>
      </c>
      <c r="J847" s="40" t="s">
        <v>717</v>
      </c>
    </row>
    <row r="848" spans="1:10">
      <c r="A848" t="s">
        <v>72</v>
      </c>
      <c r="B848" t="s">
        <v>35</v>
      </c>
      <c r="C848" t="s">
        <v>4</v>
      </c>
      <c r="D848" t="s">
        <v>1</v>
      </c>
      <c r="F848" s="2">
        <v>82879700</v>
      </c>
      <c r="G848" s="36">
        <v>1175158.5221987795</v>
      </c>
      <c r="H848">
        <v>2020</v>
      </c>
      <c r="I848" s="35">
        <v>70.526399999999995</v>
      </c>
      <c r="J848" s="40" t="s">
        <v>717</v>
      </c>
    </row>
    <row r="849" spans="1:10">
      <c r="A849" s="4" t="s">
        <v>24</v>
      </c>
      <c r="B849" t="s">
        <v>32</v>
      </c>
      <c r="C849" t="s">
        <v>3</v>
      </c>
      <c r="D849" t="s">
        <v>328</v>
      </c>
      <c r="E849" t="s">
        <v>366</v>
      </c>
      <c r="F849" s="2">
        <v>8573197</v>
      </c>
      <c r="G849" s="36">
        <v>3641965.599835197</v>
      </c>
      <c r="H849">
        <v>2014</v>
      </c>
      <c r="I849" s="35">
        <v>2.3540027397260279</v>
      </c>
      <c r="J849" t="s">
        <v>717</v>
      </c>
    </row>
    <row r="850" spans="1:10">
      <c r="A850" s="4" t="s">
        <v>24</v>
      </c>
      <c r="B850" t="s">
        <v>32</v>
      </c>
      <c r="C850" t="s">
        <v>3</v>
      </c>
      <c r="D850" t="s">
        <v>1</v>
      </c>
      <c r="F850" s="2">
        <v>34111171</v>
      </c>
      <c r="G850" s="36">
        <v>14490709.982763253</v>
      </c>
      <c r="H850">
        <v>2014</v>
      </c>
      <c r="I850" s="35">
        <v>2.3540027397260279</v>
      </c>
      <c r="J850" t="s">
        <v>717</v>
      </c>
    </row>
    <row r="851" spans="1:10">
      <c r="A851" s="4" t="s">
        <v>24</v>
      </c>
      <c r="B851" t="s">
        <v>32</v>
      </c>
      <c r="C851" t="s">
        <v>3</v>
      </c>
      <c r="D851" t="s">
        <v>367</v>
      </c>
      <c r="F851" s="2">
        <v>5682023.9999999991</v>
      </c>
      <c r="G851" s="36">
        <v>2413771.1924079177</v>
      </c>
      <c r="H851">
        <v>2014</v>
      </c>
      <c r="I851" s="35">
        <v>2.3540027397260279</v>
      </c>
      <c r="J851" t="s">
        <v>717</v>
      </c>
    </row>
    <row r="852" spans="1:10">
      <c r="A852" s="4" t="s">
        <v>24</v>
      </c>
      <c r="B852" t="s">
        <v>32</v>
      </c>
      <c r="C852" t="s">
        <v>3</v>
      </c>
      <c r="D852" t="s">
        <v>367</v>
      </c>
      <c r="F852" s="2">
        <v>1498648</v>
      </c>
      <c r="G852" s="36">
        <v>636638.17153178889</v>
      </c>
      <c r="H852">
        <v>2014</v>
      </c>
      <c r="I852" s="35">
        <v>2.3540027397260279</v>
      </c>
      <c r="J852" t="s">
        <v>717</v>
      </c>
    </row>
    <row r="853" spans="1:10">
      <c r="A853" s="4" t="s">
        <v>24</v>
      </c>
      <c r="B853" t="s">
        <v>32</v>
      </c>
      <c r="C853" t="s">
        <v>4</v>
      </c>
      <c r="D853" t="s">
        <v>328</v>
      </c>
      <c r="E853" t="s">
        <v>365</v>
      </c>
      <c r="F853" s="2">
        <v>34523735</v>
      </c>
      <c r="G853" s="36">
        <v>14665970.611409767</v>
      </c>
      <c r="H853">
        <v>2014</v>
      </c>
      <c r="I853" s="35">
        <v>2.3540027397260279</v>
      </c>
      <c r="J853" t="s">
        <v>717</v>
      </c>
    </row>
    <row r="854" spans="1:10">
      <c r="A854" s="4" t="s">
        <v>24</v>
      </c>
      <c r="B854" t="s">
        <v>32</v>
      </c>
      <c r="C854" t="s">
        <v>4</v>
      </c>
      <c r="D854" t="s">
        <v>367</v>
      </c>
      <c r="F854" s="2">
        <v>305915</v>
      </c>
      <c r="G854" s="36">
        <v>129955.24382253017</v>
      </c>
      <c r="H854">
        <v>2014</v>
      </c>
      <c r="I854" s="35">
        <v>2.3540027397260279</v>
      </c>
      <c r="J854" t="s">
        <v>717</v>
      </c>
    </row>
    <row r="855" spans="1:10">
      <c r="A855" s="4" t="s">
        <v>24</v>
      </c>
      <c r="B855" t="s">
        <v>32</v>
      </c>
      <c r="C855" t="s">
        <v>4</v>
      </c>
      <c r="D855" t="s">
        <v>367</v>
      </c>
      <c r="F855" s="2">
        <v>-394775</v>
      </c>
      <c r="G855" s="36">
        <v>-167703.71305767729</v>
      </c>
      <c r="H855">
        <v>2014</v>
      </c>
      <c r="I855" s="35">
        <v>2.3540027397260279</v>
      </c>
      <c r="J855" t="s">
        <v>717</v>
      </c>
    </row>
    <row r="856" spans="1:10">
      <c r="A856" s="4" t="s">
        <v>24</v>
      </c>
      <c r="B856" t="s">
        <v>32</v>
      </c>
      <c r="C856" t="s">
        <v>3</v>
      </c>
      <c r="D856" t="s">
        <v>328</v>
      </c>
      <c r="F856" s="2">
        <v>17612155</v>
      </c>
      <c r="G856" s="36">
        <v>8153492.3735344727</v>
      </c>
      <c r="H856">
        <v>2013</v>
      </c>
      <c r="I856" s="35">
        <v>2.1600749952459051</v>
      </c>
      <c r="J856" t="s">
        <v>717</v>
      </c>
    </row>
    <row r="857" spans="1:10">
      <c r="A857" s="4" t="s">
        <v>24</v>
      </c>
      <c r="B857" t="s">
        <v>32</v>
      </c>
      <c r="C857" t="s">
        <v>3</v>
      </c>
      <c r="D857" t="s">
        <v>328</v>
      </c>
      <c r="F857" s="2">
        <v>6194193</v>
      </c>
      <c r="G857" s="36">
        <v>2867582.381923201</v>
      </c>
      <c r="H857">
        <v>2013</v>
      </c>
      <c r="I857" s="35">
        <v>2.1600749952459051</v>
      </c>
      <c r="J857" t="s">
        <v>717</v>
      </c>
    </row>
    <row r="858" spans="1:10">
      <c r="A858" s="4" t="s">
        <v>24</v>
      </c>
      <c r="B858" t="s">
        <v>32</v>
      </c>
      <c r="C858" t="s">
        <v>3</v>
      </c>
      <c r="D858" t="s">
        <v>328</v>
      </c>
      <c r="F858" s="2">
        <v>945133</v>
      </c>
      <c r="G858" s="36">
        <v>437546.38245437638</v>
      </c>
      <c r="H858">
        <v>2013</v>
      </c>
      <c r="I858" s="35">
        <v>2.1600749952459051</v>
      </c>
      <c r="J858" t="s">
        <v>717</v>
      </c>
    </row>
    <row r="859" spans="1:10">
      <c r="A859" s="4" t="s">
        <v>24</v>
      </c>
      <c r="B859" t="s">
        <v>32</v>
      </c>
      <c r="C859" t="s">
        <v>3</v>
      </c>
      <c r="D859" t="s">
        <v>328</v>
      </c>
      <c r="F859" s="2">
        <v>831386</v>
      </c>
      <c r="G859" s="36">
        <v>384887.56262157194</v>
      </c>
      <c r="H859">
        <v>2013</v>
      </c>
      <c r="I859" s="35">
        <v>2.1600749952459051</v>
      </c>
      <c r="J859" t="s">
        <v>717</v>
      </c>
    </row>
    <row r="860" spans="1:10">
      <c r="A860" s="4" t="s">
        <v>24</v>
      </c>
      <c r="B860" t="s">
        <v>32</v>
      </c>
      <c r="C860" t="s">
        <v>4</v>
      </c>
      <c r="D860" t="s">
        <v>328</v>
      </c>
      <c r="F860" s="2">
        <v>10339655</v>
      </c>
      <c r="G860" s="36">
        <v>4786711.120102996</v>
      </c>
      <c r="H860">
        <v>2013</v>
      </c>
      <c r="I860" s="35">
        <v>2.1600749952459051</v>
      </c>
      <c r="J860" t="s">
        <v>717</v>
      </c>
    </row>
    <row r="861" spans="1:10">
      <c r="A861" t="s">
        <v>82</v>
      </c>
      <c r="B861" t="s">
        <v>35</v>
      </c>
      <c r="C861" t="s">
        <v>4</v>
      </c>
      <c r="D861" t="s">
        <v>328</v>
      </c>
      <c r="F861" s="2">
        <v>41820857</v>
      </c>
      <c r="G861" s="36">
        <v>592981.59270854609</v>
      </c>
      <c r="H861">
        <v>2020</v>
      </c>
      <c r="I861" s="35">
        <v>70.526399999999995</v>
      </c>
      <c r="J861" s="40" t="s">
        <v>715</v>
      </c>
    </row>
    <row r="862" spans="1:10">
      <c r="A862" t="s">
        <v>82</v>
      </c>
      <c r="B862" t="s">
        <v>35</v>
      </c>
      <c r="C862" t="s">
        <v>4</v>
      </c>
      <c r="D862" t="s">
        <v>1</v>
      </c>
      <c r="F862" s="2">
        <v>4279420</v>
      </c>
      <c r="G862" s="36">
        <v>60678.270831915426</v>
      </c>
      <c r="H862">
        <v>2020</v>
      </c>
      <c r="I862" s="35">
        <v>70.526399999999995</v>
      </c>
      <c r="J862" s="40" t="s">
        <v>715</v>
      </c>
    </row>
    <row r="863" spans="1:10">
      <c r="A863" s="4" t="s">
        <v>24</v>
      </c>
      <c r="B863" t="s">
        <v>32</v>
      </c>
      <c r="C863" t="s">
        <v>4</v>
      </c>
      <c r="D863" t="s">
        <v>328</v>
      </c>
      <c r="F863" s="2">
        <v>5296749</v>
      </c>
      <c r="G863" s="36">
        <v>2452113.4736791919</v>
      </c>
      <c r="H863">
        <v>2013</v>
      </c>
      <c r="I863" s="35">
        <v>2.1600749952459051</v>
      </c>
      <c r="J863" t="s">
        <v>717</v>
      </c>
    </row>
    <row r="864" spans="1:10">
      <c r="A864" t="s">
        <v>337</v>
      </c>
      <c r="B864" t="s">
        <v>35</v>
      </c>
      <c r="C864" t="s">
        <v>4</v>
      </c>
      <c r="D864" t="s">
        <v>328</v>
      </c>
      <c r="F864" s="2">
        <v>21715480</v>
      </c>
      <c r="G864" s="36">
        <v>307905.69205290504</v>
      </c>
      <c r="H864">
        <v>2020</v>
      </c>
      <c r="I864" s="35">
        <v>70.526399999999995</v>
      </c>
      <c r="J864" s="40" t="s">
        <v>715</v>
      </c>
    </row>
    <row r="865" spans="1:10">
      <c r="A865" t="s">
        <v>337</v>
      </c>
      <c r="B865" t="s">
        <v>35</v>
      </c>
      <c r="C865" t="s">
        <v>4</v>
      </c>
      <c r="D865" t="s">
        <v>1</v>
      </c>
      <c r="F865" s="2">
        <v>-413153</v>
      </c>
      <c r="G865" s="36">
        <v>-5858.1325574536631</v>
      </c>
      <c r="H865">
        <v>2020</v>
      </c>
      <c r="I865" s="35">
        <v>70.526399999999995</v>
      </c>
      <c r="J865" s="40" t="s">
        <v>715</v>
      </c>
    </row>
    <row r="866" spans="1:10">
      <c r="A866" s="4" t="s">
        <v>24</v>
      </c>
      <c r="B866" t="s">
        <v>32</v>
      </c>
      <c r="C866" t="s">
        <v>4</v>
      </c>
      <c r="D866" t="s">
        <v>328</v>
      </c>
      <c r="F866" s="2">
        <v>975570</v>
      </c>
      <c r="G866" s="36">
        <v>451637.09692817408</v>
      </c>
      <c r="H866">
        <v>2013</v>
      </c>
      <c r="I866" s="35">
        <v>2.1600749952459051</v>
      </c>
      <c r="J866" t="s">
        <v>717</v>
      </c>
    </row>
    <row r="867" spans="1:10">
      <c r="A867" s="4" t="s">
        <v>24</v>
      </c>
      <c r="B867" t="s">
        <v>32</v>
      </c>
      <c r="C867" t="s">
        <v>3</v>
      </c>
      <c r="D867" t="s">
        <v>380</v>
      </c>
      <c r="F867" s="2">
        <v>760795.37605613191</v>
      </c>
      <c r="G867" s="36">
        <v>454412.98744738108</v>
      </c>
      <c r="H867">
        <v>2011</v>
      </c>
      <c r="I867" s="35">
        <v>1.6742377464381528</v>
      </c>
      <c r="J867" t="s">
        <v>717</v>
      </c>
    </row>
    <row r="868" spans="1:10">
      <c r="A868" s="4" t="s">
        <v>24</v>
      </c>
      <c r="B868" t="s">
        <v>32</v>
      </c>
      <c r="C868" t="s">
        <v>3</v>
      </c>
      <c r="D868" t="s">
        <v>380</v>
      </c>
      <c r="F868" s="2">
        <v>760795.37605613191</v>
      </c>
      <c r="G868" s="36">
        <v>454412.98744738108</v>
      </c>
      <c r="H868">
        <v>2011</v>
      </c>
      <c r="I868" s="35">
        <v>1.6742377464381528</v>
      </c>
      <c r="J868" t="s">
        <v>717</v>
      </c>
    </row>
    <row r="869" spans="1:10">
      <c r="A869" s="4" t="s">
        <v>24</v>
      </c>
      <c r="B869" t="s">
        <v>32</v>
      </c>
      <c r="C869" t="s">
        <v>4</v>
      </c>
      <c r="D869" t="s">
        <v>380</v>
      </c>
      <c r="F869" s="2">
        <v>3053.2179031073279</v>
      </c>
      <c r="G869" s="36">
        <v>1823.6465577262716</v>
      </c>
      <c r="H869">
        <v>2011</v>
      </c>
      <c r="I869" s="35">
        <v>1.6742377464381528</v>
      </c>
      <c r="J869" t="s">
        <v>717</v>
      </c>
    </row>
    <row r="870" spans="1:10">
      <c r="A870" s="4" t="s">
        <v>24</v>
      </c>
      <c r="B870" t="s">
        <v>32</v>
      </c>
      <c r="C870" t="s">
        <v>4</v>
      </c>
      <c r="D870" t="s">
        <v>380</v>
      </c>
      <c r="F870" s="2">
        <v>3053.2179031073279</v>
      </c>
      <c r="G870" s="36">
        <v>1823.6465577262716</v>
      </c>
      <c r="H870">
        <v>2011</v>
      </c>
      <c r="I870" s="35">
        <v>1.6742377464381528</v>
      </c>
      <c r="J870" t="s">
        <v>717</v>
      </c>
    </row>
    <row r="871" spans="1:10">
      <c r="A871" s="4" t="s">
        <v>24</v>
      </c>
      <c r="B871" t="s">
        <v>33</v>
      </c>
      <c r="C871" t="s">
        <v>3</v>
      </c>
      <c r="D871" t="s">
        <v>328</v>
      </c>
      <c r="E871" t="s">
        <v>370</v>
      </c>
      <c r="F871" s="2">
        <f t="shared" ref="F871:F889" si="18">G871*I871</f>
        <v>2273216357.9403257</v>
      </c>
      <c r="G871" s="36">
        <v>3380750.0861694319</v>
      </c>
      <c r="H871">
        <v>2016</v>
      </c>
      <c r="I871" s="35">
        <v>672.4</v>
      </c>
      <c r="J871" t="s">
        <v>717</v>
      </c>
    </row>
    <row r="872" spans="1:10">
      <c r="A872" s="4" t="s">
        <v>24</v>
      </c>
      <c r="B872" t="s">
        <v>33</v>
      </c>
      <c r="C872" t="s">
        <v>3</v>
      </c>
      <c r="D872" t="s">
        <v>328</v>
      </c>
      <c r="E872" t="s">
        <v>419</v>
      </c>
      <c r="F872" s="2">
        <f t="shared" si="18"/>
        <v>1924051184.2479281</v>
      </c>
      <c r="G872" s="36">
        <v>2861468.1502794889</v>
      </c>
      <c r="H872">
        <v>2016</v>
      </c>
      <c r="I872" s="35">
        <v>672.4</v>
      </c>
      <c r="J872" t="s">
        <v>717</v>
      </c>
    </row>
    <row r="873" spans="1:10">
      <c r="A873" s="4" t="s">
        <v>24</v>
      </c>
      <c r="B873" t="s">
        <v>33</v>
      </c>
      <c r="C873" t="s">
        <v>3</v>
      </c>
      <c r="D873" t="s">
        <v>328</v>
      </c>
      <c r="E873" t="s">
        <v>432</v>
      </c>
      <c r="F873" s="2">
        <f t="shared" si="18"/>
        <v>45492571.304230548</v>
      </c>
      <c r="G873" s="36">
        <v>67657.006698736688</v>
      </c>
      <c r="H873">
        <v>2016</v>
      </c>
      <c r="I873" s="35">
        <v>672.4</v>
      </c>
      <c r="J873" t="s">
        <v>717</v>
      </c>
    </row>
    <row r="874" spans="1:10">
      <c r="A874" s="4" t="s">
        <v>24</v>
      </c>
      <c r="B874" t="s">
        <v>33</v>
      </c>
      <c r="C874" t="s">
        <v>4</v>
      </c>
      <c r="D874" t="s">
        <v>328</v>
      </c>
      <c r="E874" t="s">
        <v>432</v>
      </c>
      <c r="F874" s="2">
        <f t="shared" si="18"/>
        <v>2316481271.8434267</v>
      </c>
      <c r="G874" s="36">
        <v>3445094.0985178864</v>
      </c>
      <c r="H874">
        <v>2016</v>
      </c>
      <c r="I874" s="35">
        <v>672.4</v>
      </c>
      <c r="J874" t="s">
        <v>717</v>
      </c>
    </row>
    <row r="875" spans="1:10">
      <c r="A875" s="4" t="s">
        <v>24</v>
      </c>
      <c r="B875" t="s">
        <v>33</v>
      </c>
      <c r="C875" t="s">
        <v>4</v>
      </c>
      <c r="D875" t="s">
        <v>328</v>
      </c>
      <c r="E875" t="s">
        <v>370</v>
      </c>
      <c r="F875" s="2">
        <f t="shared" si="18"/>
        <v>1179241311.0569618</v>
      </c>
      <c r="G875" s="36">
        <v>1753779.4632019063</v>
      </c>
      <c r="H875">
        <v>2016</v>
      </c>
      <c r="I875" s="35">
        <v>672.4</v>
      </c>
      <c r="J875" t="s">
        <v>717</v>
      </c>
    </row>
    <row r="876" spans="1:10">
      <c r="A876" s="4" t="s">
        <v>24</v>
      </c>
      <c r="B876" t="s">
        <v>33</v>
      </c>
      <c r="C876" t="s">
        <v>4</v>
      </c>
      <c r="D876" t="s">
        <v>328</v>
      </c>
      <c r="E876" t="s">
        <v>419</v>
      </c>
      <c r="F876" s="2">
        <f t="shared" si="18"/>
        <v>7049299.1574877501</v>
      </c>
      <c r="G876" s="36">
        <v>10483.788158072204</v>
      </c>
      <c r="H876">
        <v>2016</v>
      </c>
      <c r="I876" s="35">
        <v>672.4</v>
      </c>
      <c r="J876" t="s">
        <v>717</v>
      </c>
    </row>
    <row r="877" spans="1:10">
      <c r="A877" s="4" t="s">
        <v>24</v>
      </c>
      <c r="B877" t="s">
        <v>33</v>
      </c>
      <c r="C877" t="s">
        <v>3</v>
      </c>
      <c r="D877" t="s">
        <v>328</v>
      </c>
      <c r="E877" t="s">
        <v>419</v>
      </c>
      <c r="F877" s="2">
        <f t="shared" si="18"/>
        <v>2687174587.3085756</v>
      </c>
      <c r="G877" s="36">
        <v>4107316.1421664264</v>
      </c>
      <c r="H877">
        <v>2015</v>
      </c>
      <c r="I877" s="35">
        <v>654.24099200000001</v>
      </c>
      <c r="J877" t="s">
        <v>717</v>
      </c>
    </row>
    <row r="878" spans="1:10">
      <c r="A878" s="4" t="s">
        <v>24</v>
      </c>
      <c r="B878" t="s">
        <v>33</v>
      </c>
      <c r="C878" t="s">
        <v>3</v>
      </c>
      <c r="D878" t="s">
        <v>328</v>
      </c>
      <c r="E878" t="s">
        <v>370</v>
      </c>
      <c r="F878" s="2">
        <f t="shared" si="18"/>
        <v>1241174724.4249158</v>
      </c>
      <c r="G878" s="36">
        <v>1897121.6105408997</v>
      </c>
      <c r="H878">
        <v>2015</v>
      </c>
      <c r="I878" s="35">
        <v>654.24099200000001</v>
      </c>
      <c r="J878" t="s">
        <v>717</v>
      </c>
    </row>
    <row r="879" spans="1:10">
      <c r="A879" s="4" t="s">
        <v>24</v>
      </c>
      <c r="B879" t="s">
        <v>33</v>
      </c>
      <c r="C879" t="s">
        <v>3</v>
      </c>
      <c r="D879" t="s">
        <v>328</v>
      </c>
      <c r="E879" t="s">
        <v>432</v>
      </c>
      <c r="F879" s="2">
        <f t="shared" si="18"/>
        <v>37895365.288591057</v>
      </c>
      <c r="G879" s="36">
        <v>57922.639748918482</v>
      </c>
      <c r="H879">
        <v>2015</v>
      </c>
      <c r="I879" s="35">
        <v>654.24099200000001</v>
      </c>
      <c r="J879" t="s">
        <v>717</v>
      </c>
    </row>
    <row r="880" spans="1:10">
      <c r="A880" s="4" t="s">
        <v>24</v>
      </c>
      <c r="B880" t="s">
        <v>33</v>
      </c>
      <c r="C880" t="s">
        <v>4</v>
      </c>
      <c r="D880" t="s">
        <v>328</v>
      </c>
      <c r="E880" t="s">
        <v>370</v>
      </c>
      <c r="F880" s="2">
        <f t="shared" si="18"/>
        <v>1787845267.1210563</v>
      </c>
      <c r="G880" s="36">
        <v>2732701.3882998275</v>
      </c>
      <c r="H880">
        <v>2015</v>
      </c>
      <c r="I880" s="35">
        <v>654.24099200000001</v>
      </c>
      <c r="J880" t="s">
        <v>717</v>
      </c>
    </row>
    <row r="881" spans="1:10">
      <c r="A881" s="4" t="s">
        <v>24</v>
      </c>
      <c r="B881" t="s">
        <v>33</v>
      </c>
      <c r="C881" t="s">
        <v>4</v>
      </c>
      <c r="D881" t="s">
        <v>328</v>
      </c>
      <c r="E881" t="s">
        <v>419</v>
      </c>
      <c r="F881" s="2">
        <f t="shared" si="18"/>
        <v>1139770792.9111772</v>
      </c>
      <c r="G881" s="36">
        <v>1742126.8414058303</v>
      </c>
      <c r="H881">
        <v>2015</v>
      </c>
      <c r="I881" s="35">
        <v>654.24099200000001</v>
      </c>
      <c r="J881" t="s">
        <v>717</v>
      </c>
    </row>
    <row r="882" spans="1:10">
      <c r="A882" s="4" t="s">
        <v>24</v>
      </c>
      <c r="B882" t="s">
        <v>33</v>
      </c>
      <c r="C882" t="s">
        <v>4</v>
      </c>
      <c r="D882" t="s">
        <v>328</v>
      </c>
      <c r="E882" t="s">
        <v>419</v>
      </c>
      <c r="F882" s="2">
        <f t="shared" si="18"/>
        <v>77518.976060765926</v>
      </c>
      <c r="G882" s="36">
        <v>115.28699592618372</v>
      </c>
      <c r="H882">
        <v>2015</v>
      </c>
      <c r="I882" s="35">
        <v>672.4</v>
      </c>
      <c r="J882" t="s">
        <v>717</v>
      </c>
    </row>
    <row r="883" spans="1:10">
      <c r="A883" s="4" t="s">
        <v>24</v>
      </c>
      <c r="B883" t="s">
        <v>33</v>
      </c>
      <c r="C883" t="s">
        <v>4</v>
      </c>
      <c r="D883" t="s">
        <v>328</v>
      </c>
      <c r="E883" t="s">
        <v>370</v>
      </c>
      <c r="F883" s="2">
        <f t="shared" si="18"/>
        <v>45132.96571079288</v>
      </c>
      <c r="G883" s="36">
        <v>67.122197666259495</v>
      </c>
      <c r="H883">
        <v>2015</v>
      </c>
      <c r="I883" s="35">
        <v>672.4</v>
      </c>
      <c r="J883" t="s">
        <v>717</v>
      </c>
    </row>
    <row r="884" spans="1:10">
      <c r="A884" s="4" t="s">
        <v>24</v>
      </c>
      <c r="B884" t="s">
        <v>33</v>
      </c>
      <c r="C884" t="s">
        <v>4</v>
      </c>
      <c r="D884" t="s">
        <v>328</v>
      </c>
      <c r="E884" t="s">
        <v>432</v>
      </c>
      <c r="F884" s="2">
        <f t="shared" si="18"/>
        <v>10459.217566315674</v>
      </c>
      <c r="G884" s="36">
        <v>15.555052894580124</v>
      </c>
      <c r="H884">
        <v>2015</v>
      </c>
      <c r="I884" s="35">
        <v>672.4</v>
      </c>
      <c r="J884" t="s">
        <v>717</v>
      </c>
    </row>
    <row r="885" spans="1:10">
      <c r="A885" s="4" t="s">
        <v>24</v>
      </c>
      <c r="B885" t="s">
        <v>33</v>
      </c>
      <c r="C885" t="s">
        <v>4</v>
      </c>
      <c r="D885" t="s">
        <v>328</v>
      </c>
      <c r="E885" t="s">
        <v>432</v>
      </c>
      <c r="F885" s="2">
        <f t="shared" si="18"/>
        <v>-6621584.049718664</v>
      </c>
      <c r="G885" s="36">
        <v>-10121.016767042724</v>
      </c>
      <c r="H885">
        <v>2015</v>
      </c>
      <c r="I885" s="35">
        <v>654.24099200000001</v>
      </c>
      <c r="J885" t="s">
        <v>717</v>
      </c>
    </row>
    <row r="886" spans="1:10">
      <c r="A886" s="4" t="s">
        <v>24</v>
      </c>
      <c r="B886" t="s">
        <v>33</v>
      </c>
      <c r="C886" t="s">
        <v>3</v>
      </c>
      <c r="D886" t="s">
        <v>328</v>
      </c>
      <c r="E886" t="s">
        <v>419</v>
      </c>
      <c r="F886" s="2">
        <f t="shared" si="18"/>
        <v>2687174587.3085756</v>
      </c>
      <c r="G886" s="36">
        <v>4107316.1421664264</v>
      </c>
      <c r="H886">
        <v>2014</v>
      </c>
      <c r="I886" s="35">
        <v>654.24099200000001</v>
      </c>
      <c r="J886" t="s">
        <v>717</v>
      </c>
    </row>
    <row r="887" spans="1:10">
      <c r="A887" s="4" t="s">
        <v>24</v>
      </c>
      <c r="B887" t="s">
        <v>33</v>
      </c>
      <c r="C887" t="s">
        <v>3</v>
      </c>
      <c r="D887" t="s">
        <v>328</v>
      </c>
      <c r="E887" t="s">
        <v>370</v>
      </c>
      <c r="F887" s="2">
        <f t="shared" si="18"/>
        <v>660513764.2148385</v>
      </c>
      <c r="G887" s="36">
        <v>1158066.5596496426</v>
      </c>
      <c r="H887">
        <v>2014</v>
      </c>
      <c r="I887" s="35">
        <v>570.3590684931512</v>
      </c>
      <c r="J887" t="s">
        <v>717</v>
      </c>
    </row>
    <row r="888" spans="1:10">
      <c r="A888" s="4" t="s">
        <v>24</v>
      </c>
      <c r="B888" t="s">
        <v>33</v>
      </c>
      <c r="C888" t="s">
        <v>3</v>
      </c>
      <c r="D888" t="s">
        <v>328</v>
      </c>
      <c r="E888" t="s">
        <v>432</v>
      </c>
      <c r="F888" s="2">
        <f t="shared" si="18"/>
        <v>37895365.288591057</v>
      </c>
      <c r="G888" s="36">
        <v>57922.639748918482</v>
      </c>
      <c r="H888">
        <v>2014</v>
      </c>
      <c r="I888" s="35">
        <v>654.24099200000001</v>
      </c>
      <c r="J888" t="s">
        <v>717</v>
      </c>
    </row>
    <row r="889" spans="1:10">
      <c r="A889" s="4" t="s">
        <v>24</v>
      </c>
      <c r="B889" t="s">
        <v>33</v>
      </c>
      <c r="C889" t="s">
        <v>4</v>
      </c>
      <c r="D889" t="s">
        <v>328</v>
      </c>
      <c r="E889" t="s">
        <v>419</v>
      </c>
      <c r="F889" s="2">
        <f t="shared" si="18"/>
        <v>3278202107.4996095</v>
      </c>
      <c r="G889" s="36">
        <v>5747611.0902565122</v>
      </c>
      <c r="H889">
        <v>2014</v>
      </c>
      <c r="I889" s="35">
        <v>570.3590684931512</v>
      </c>
      <c r="J889" t="s">
        <v>717</v>
      </c>
    </row>
    <row r="890" spans="1:10">
      <c r="A890" t="s">
        <v>65</v>
      </c>
      <c r="B890" t="s">
        <v>35</v>
      </c>
      <c r="C890" t="s">
        <v>4</v>
      </c>
      <c r="D890" t="s">
        <v>328</v>
      </c>
      <c r="F890" s="2">
        <v>115059726</v>
      </c>
      <c r="G890" s="36">
        <v>1631441.9281290411</v>
      </c>
      <c r="H890">
        <v>2020</v>
      </c>
      <c r="I890" s="35">
        <v>70.526399999999995</v>
      </c>
      <c r="J890" s="40" t="s">
        <v>715</v>
      </c>
    </row>
    <row r="891" spans="1:10">
      <c r="A891" t="s">
        <v>65</v>
      </c>
      <c r="B891" t="s">
        <v>35</v>
      </c>
      <c r="C891" t="s">
        <v>4</v>
      </c>
      <c r="D891" t="s">
        <v>1</v>
      </c>
      <c r="F891" s="2">
        <v>51987936</v>
      </c>
      <c r="G891" s="36">
        <v>737141.49595045263</v>
      </c>
      <c r="H891">
        <v>2020</v>
      </c>
      <c r="I891" s="35">
        <v>70.526399999999995</v>
      </c>
      <c r="J891" s="40" t="s">
        <v>715</v>
      </c>
    </row>
    <row r="892" spans="1:10">
      <c r="A892" s="4" t="s">
        <v>24</v>
      </c>
      <c r="B892" t="s">
        <v>33</v>
      </c>
      <c r="C892" t="s">
        <v>4</v>
      </c>
      <c r="D892" t="s">
        <v>328</v>
      </c>
      <c r="E892" t="s">
        <v>370</v>
      </c>
      <c r="F892" s="2">
        <f t="shared" ref="F892:F906" si="19">G892*I892</f>
        <v>537633616.8434428</v>
      </c>
      <c r="G892" s="36">
        <v>942623.07122394536</v>
      </c>
      <c r="H892">
        <v>2014</v>
      </c>
      <c r="I892" s="35">
        <v>570.3590684931512</v>
      </c>
      <c r="J892" t="s">
        <v>717</v>
      </c>
    </row>
    <row r="893" spans="1:10">
      <c r="A893" s="4" t="s">
        <v>24</v>
      </c>
      <c r="B893" t="s">
        <v>33</v>
      </c>
      <c r="C893" t="s">
        <v>4</v>
      </c>
      <c r="D893" t="s">
        <v>328</v>
      </c>
      <c r="E893" t="s">
        <v>432</v>
      </c>
      <c r="F893" s="2">
        <f t="shared" si="19"/>
        <v>19318887.448810697</v>
      </c>
      <c r="G893" s="36">
        <v>33871.447858013104</v>
      </c>
      <c r="H893">
        <v>2014</v>
      </c>
      <c r="I893" s="35">
        <v>570.3590684931512</v>
      </c>
      <c r="J893" t="s">
        <v>717</v>
      </c>
    </row>
    <row r="894" spans="1:10">
      <c r="A894" s="4" t="s">
        <v>24</v>
      </c>
      <c r="B894" t="s">
        <v>33</v>
      </c>
      <c r="C894" t="s">
        <v>3</v>
      </c>
      <c r="D894" t="s">
        <v>328</v>
      </c>
      <c r="F894" s="2">
        <f t="shared" si="19"/>
        <v>3988451753.1931129</v>
      </c>
      <c r="G894" s="36">
        <v>8051548.4191232612</v>
      </c>
      <c r="H894">
        <v>2013</v>
      </c>
      <c r="I894" s="35">
        <v>495.36456164383571</v>
      </c>
      <c r="J894" t="s">
        <v>717</v>
      </c>
    </row>
    <row r="895" spans="1:10">
      <c r="A895" s="4" t="s">
        <v>24</v>
      </c>
      <c r="B895" t="s">
        <v>33</v>
      </c>
      <c r="C895" t="s">
        <v>4</v>
      </c>
      <c r="D895" t="s">
        <v>328</v>
      </c>
      <c r="F895" s="2">
        <f t="shared" si="19"/>
        <v>3310319837.5125027</v>
      </c>
      <c r="G895" s="36">
        <v>6682593.172445395</v>
      </c>
      <c r="H895">
        <v>2013</v>
      </c>
      <c r="I895" s="35">
        <v>495.36456164383571</v>
      </c>
      <c r="J895" t="s">
        <v>717</v>
      </c>
    </row>
    <row r="896" spans="1:10">
      <c r="A896" s="4" t="s">
        <v>24</v>
      </c>
      <c r="B896" t="s">
        <v>33</v>
      </c>
      <c r="C896" t="s">
        <v>4</v>
      </c>
      <c r="D896" t="s">
        <v>1</v>
      </c>
      <c r="F896" s="2">
        <f t="shared" si="19"/>
        <v>0</v>
      </c>
      <c r="G896" s="36">
        <v>0</v>
      </c>
      <c r="H896">
        <v>2013</v>
      </c>
      <c r="I896" s="35">
        <v>495.36456164383571</v>
      </c>
      <c r="J896" t="s">
        <v>717</v>
      </c>
    </row>
    <row r="897" spans="1:10">
      <c r="A897" s="4" t="s">
        <v>24</v>
      </c>
      <c r="B897" t="s">
        <v>33</v>
      </c>
      <c r="C897" t="s">
        <v>3</v>
      </c>
      <c r="D897" t="s">
        <v>328</v>
      </c>
      <c r="F897" s="2">
        <f t="shared" si="19"/>
        <v>3296527364.9471917</v>
      </c>
      <c r="G897" s="36">
        <v>6778516.4208106985</v>
      </c>
      <c r="H897">
        <v>2012</v>
      </c>
      <c r="I897" s="35">
        <v>486.31989071038242</v>
      </c>
      <c r="J897" t="s">
        <v>717</v>
      </c>
    </row>
    <row r="898" spans="1:10">
      <c r="A898" s="4" t="s">
        <v>24</v>
      </c>
      <c r="B898" t="s">
        <v>33</v>
      </c>
      <c r="C898" t="s">
        <v>4</v>
      </c>
      <c r="D898" t="s">
        <v>328</v>
      </c>
      <c r="F898" s="2">
        <f t="shared" si="19"/>
        <v>1281444160.0928593</v>
      </c>
      <c r="G898" s="36">
        <v>2634982.0037609697</v>
      </c>
      <c r="H898">
        <v>2012</v>
      </c>
      <c r="I898" s="35">
        <v>486.31989071038242</v>
      </c>
      <c r="J898" t="s">
        <v>717</v>
      </c>
    </row>
    <row r="899" spans="1:10">
      <c r="A899" s="4" t="s">
        <v>24</v>
      </c>
      <c r="B899" t="s">
        <v>33</v>
      </c>
      <c r="C899" t="s">
        <v>4</v>
      </c>
      <c r="D899" t="s">
        <v>328</v>
      </c>
      <c r="F899" s="2">
        <f t="shared" si="19"/>
        <v>923384008.81587207</v>
      </c>
      <c r="G899" s="36">
        <v>1910296.0917424201</v>
      </c>
      <c r="H899">
        <v>2011</v>
      </c>
      <c r="I899" s="35">
        <v>483.37219178082211</v>
      </c>
      <c r="J899" t="s">
        <v>717</v>
      </c>
    </row>
    <row r="900" spans="1:10">
      <c r="A900" s="4" t="s">
        <v>24</v>
      </c>
      <c r="B900" t="s">
        <v>33</v>
      </c>
      <c r="C900" t="s">
        <v>4</v>
      </c>
      <c r="D900" t="s">
        <v>328</v>
      </c>
      <c r="F900" s="2">
        <f t="shared" si="19"/>
        <v>4435476256.9501495</v>
      </c>
      <c r="G900" s="36">
        <v>8696263.6377223153</v>
      </c>
      <c r="H900">
        <v>2010</v>
      </c>
      <c r="I900" s="35">
        <v>510.04390410958933</v>
      </c>
      <c r="J900" t="s">
        <v>717</v>
      </c>
    </row>
    <row r="901" spans="1:10">
      <c r="A901" t="s">
        <v>24</v>
      </c>
      <c r="B901" t="s">
        <v>38</v>
      </c>
      <c r="C901" t="s">
        <v>3</v>
      </c>
      <c r="D901" t="s">
        <v>328</v>
      </c>
      <c r="F901" s="2">
        <f t="shared" si="19"/>
        <v>20808480000</v>
      </c>
      <c r="G901" s="36">
        <v>6818406.1262005167</v>
      </c>
      <c r="H901">
        <v>2016</v>
      </c>
      <c r="I901" s="35">
        <v>3051.81</v>
      </c>
      <c r="J901" t="s">
        <v>717</v>
      </c>
    </row>
    <row r="902" spans="1:10">
      <c r="A902" t="s">
        <v>24</v>
      </c>
      <c r="B902" t="s">
        <v>38</v>
      </c>
      <c r="C902" t="s">
        <v>4</v>
      </c>
      <c r="D902" t="s">
        <v>328</v>
      </c>
      <c r="F902" s="2">
        <f t="shared" si="19"/>
        <v>11040050000</v>
      </c>
      <c r="G902" s="36">
        <v>3617541.7211425351</v>
      </c>
      <c r="H902">
        <v>2016</v>
      </c>
      <c r="I902" s="35">
        <v>3051.81</v>
      </c>
      <c r="J902" t="s">
        <v>717</v>
      </c>
    </row>
    <row r="903" spans="1:10">
      <c r="A903" t="s">
        <v>24</v>
      </c>
      <c r="B903" t="s">
        <v>38</v>
      </c>
      <c r="C903" t="s">
        <v>3</v>
      </c>
      <c r="D903" t="s">
        <v>328</v>
      </c>
      <c r="F903" s="2">
        <f t="shared" si="19"/>
        <v>15683860000</v>
      </c>
      <c r="G903" s="36">
        <v>5716970.1132135401</v>
      </c>
      <c r="H903">
        <v>2015</v>
      </c>
      <c r="I903" s="35">
        <v>2743.3867397260219</v>
      </c>
      <c r="J903" t="s">
        <v>717</v>
      </c>
    </row>
    <row r="904" spans="1:10">
      <c r="A904" t="s">
        <v>24</v>
      </c>
      <c r="B904" t="s">
        <v>38</v>
      </c>
      <c r="C904" t="s">
        <v>4</v>
      </c>
      <c r="D904" t="s">
        <v>328</v>
      </c>
      <c r="F904" s="2">
        <f t="shared" si="19"/>
        <v>4289029999.9999995</v>
      </c>
      <c r="G904" s="36">
        <v>1563406.9881187582</v>
      </c>
      <c r="H904">
        <v>2015</v>
      </c>
      <c r="I904" s="35">
        <v>2743.3867397260219</v>
      </c>
      <c r="J904" t="s">
        <v>717</v>
      </c>
    </row>
    <row r="905" spans="1:10">
      <c r="A905" s="4" t="s">
        <v>24</v>
      </c>
      <c r="B905" t="s">
        <v>38</v>
      </c>
      <c r="C905" t="s">
        <v>3</v>
      </c>
      <c r="D905" t="s">
        <v>328</v>
      </c>
      <c r="F905" s="2">
        <f t="shared" si="19"/>
        <v>13035290000</v>
      </c>
      <c r="G905" s="36">
        <v>6518713.8904831363</v>
      </c>
      <c r="H905">
        <v>2014</v>
      </c>
      <c r="I905" s="35">
        <v>1999.672054794521</v>
      </c>
      <c r="J905" t="s">
        <v>717</v>
      </c>
    </row>
    <row r="906" spans="1:10">
      <c r="A906" t="s">
        <v>24</v>
      </c>
      <c r="B906" t="s">
        <v>38</v>
      </c>
      <c r="C906" t="s">
        <v>4</v>
      </c>
      <c r="D906" t="s">
        <v>328</v>
      </c>
      <c r="F906" s="2">
        <f t="shared" si="19"/>
        <v>3515600000</v>
      </c>
      <c r="G906" s="36">
        <v>1758088.2783108405</v>
      </c>
      <c r="H906">
        <v>2014</v>
      </c>
      <c r="I906" s="35">
        <v>1999.672054794521</v>
      </c>
      <c r="J906" t="s">
        <v>717</v>
      </c>
    </row>
    <row r="907" spans="1:10">
      <c r="A907" t="s">
        <v>25</v>
      </c>
      <c r="B907" t="s">
        <v>35</v>
      </c>
      <c r="C907" t="s">
        <v>4</v>
      </c>
      <c r="D907" t="s">
        <v>328</v>
      </c>
      <c r="F907" s="2">
        <v>36751365</v>
      </c>
      <c r="G907" s="36">
        <v>521100.82181991427</v>
      </c>
      <c r="H907">
        <v>2020</v>
      </c>
      <c r="I907" s="35">
        <v>70.526399999999995</v>
      </c>
      <c r="J907" s="40" t="s">
        <v>715</v>
      </c>
    </row>
    <row r="908" spans="1:10">
      <c r="A908" t="s">
        <v>25</v>
      </c>
      <c r="B908" t="s">
        <v>35</v>
      </c>
      <c r="C908" t="s">
        <v>4</v>
      </c>
      <c r="D908" t="s">
        <v>328</v>
      </c>
      <c r="F908" s="2">
        <v>67932869</v>
      </c>
      <c r="G908" s="36">
        <v>963226.09689421277</v>
      </c>
      <c r="H908">
        <v>2020</v>
      </c>
      <c r="I908" s="35">
        <v>70.526399999999995</v>
      </c>
      <c r="J908" s="40" t="s">
        <v>715</v>
      </c>
    </row>
    <row r="909" spans="1:10">
      <c r="A909" t="s">
        <v>25</v>
      </c>
      <c r="B909" t="s">
        <v>35</v>
      </c>
      <c r="C909" t="s">
        <v>4</v>
      </c>
      <c r="D909" t="s">
        <v>1</v>
      </c>
      <c r="F909" s="2">
        <v>69492</v>
      </c>
      <c r="G909" s="36">
        <v>985.33315184101275</v>
      </c>
      <c r="H909">
        <v>2020</v>
      </c>
      <c r="I909" s="35">
        <v>70.526399999999995</v>
      </c>
      <c r="J909" s="40" t="s">
        <v>715</v>
      </c>
    </row>
    <row r="910" spans="1:10">
      <c r="A910" t="s">
        <v>25</v>
      </c>
      <c r="B910" t="s">
        <v>35</v>
      </c>
      <c r="C910" t="s">
        <v>4</v>
      </c>
      <c r="D910" t="s">
        <v>1</v>
      </c>
      <c r="F910" s="2">
        <v>255812</v>
      </c>
      <c r="G910" s="36">
        <v>3627.1807436647841</v>
      </c>
      <c r="H910">
        <v>2020</v>
      </c>
      <c r="I910" s="35">
        <v>70.526399999999995</v>
      </c>
      <c r="J910" s="40" t="s">
        <v>715</v>
      </c>
    </row>
    <row r="911" spans="1:10">
      <c r="A911" t="s">
        <v>17</v>
      </c>
      <c r="B911" t="s">
        <v>35</v>
      </c>
      <c r="C911" t="s">
        <v>3</v>
      </c>
      <c r="D911" t="s">
        <v>328</v>
      </c>
      <c r="E911" t="s">
        <v>343</v>
      </c>
      <c r="F911" s="2">
        <v>341546191</v>
      </c>
      <c r="G911" s="36">
        <f>F911/I911</f>
        <v>7082112.1746090334</v>
      </c>
      <c r="H911">
        <v>2019</v>
      </c>
      <c r="I911" s="35">
        <v>48.226599999999998</v>
      </c>
      <c r="J911" s="40" t="s">
        <v>715</v>
      </c>
    </row>
    <row r="912" spans="1:10">
      <c r="A912" t="s">
        <v>17</v>
      </c>
      <c r="B912" t="s">
        <v>35</v>
      </c>
      <c r="C912" t="s">
        <v>3</v>
      </c>
      <c r="D912" t="s">
        <v>1</v>
      </c>
      <c r="F912" s="2">
        <v>19533519</v>
      </c>
      <c r="G912" s="36">
        <f>F912/I912</f>
        <v>405036.20408654149</v>
      </c>
      <c r="H912">
        <v>2019</v>
      </c>
      <c r="I912" s="35">
        <v>48.226599999999998</v>
      </c>
      <c r="J912" s="40" t="s">
        <v>715</v>
      </c>
    </row>
    <row r="913" spans="1:10">
      <c r="A913" s="4" t="s">
        <v>24</v>
      </c>
      <c r="B913" t="s">
        <v>38</v>
      </c>
      <c r="C913" t="s">
        <v>3</v>
      </c>
      <c r="D913" t="s">
        <v>328</v>
      </c>
      <c r="F913" s="2">
        <f>G913*I913</f>
        <v>10505108000</v>
      </c>
      <c r="G913" s="36">
        <v>5621976.2133539263</v>
      </c>
      <c r="H913">
        <v>2013</v>
      </c>
      <c r="I913" s="35">
        <v>1868.5792328767116</v>
      </c>
      <c r="J913" t="s">
        <v>717</v>
      </c>
    </row>
    <row r="914" spans="1:10">
      <c r="A914" t="s">
        <v>24</v>
      </c>
      <c r="B914" t="s">
        <v>38</v>
      </c>
      <c r="C914" t="s">
        <v>4</v>
      </c>
      <c r="D914" t="s">
        <v>328</v>
      </c>
      <c r="F914" s="2">
        <f>G914*I914</f>
        <v>6287134484</v>
      </c>
      <c r="G914" s="36">
        <v>3364660.3651485746</v>
      </c>
      <c r="H914">
        <v>2013</v>
      </c>
      <c r="I914" s="35">
        <v>1868.5792328767116</v>
      </c>
      <c r="J914" t="s">
        <v>717</v>
      </c>
    </row>
    <row r="915" spans="1:10">
      <c r="A915" s="1" t="s">
        <v>96</v>
      </c>
      <c r="B915" t="s">
        <v>35</v>
      </c>
      <c r="C915" t="s">
        <v>3</v>
      </c>
      <c r="D915" t="s">
        <v>328</v>
      </c>
      <c r="E915" t="s">
        <v>343</v>
      </c>
      <c r="F915" s="2">
        <v>114165872</v>
      </c>
      <c r="G915" s="36">
        <f>F915/I915</f>
        <v>2367280.1317115454</v>
      </c>
      <c r="H915">
        <v>2019</v>
      </c>
      <c r="I915" s="35">
        <v>48.226599999999998</v>
      </c>
      <c r="J915" s="40" t="s">
        <v>715</v>
      </c>
    </row>
    <row r="916" spans="1:10">
      <c r="A916" s="4" t="s">
        <v>24</v>
      </c>
      <c r="B916" t="s">
        <v>38</v>
      </c>
      <c r="C916" t="s">
        <v>3</v>
      </c>
      <c r="D916" t="s">
        <v>328</v>
      </c>
      <c r="F916" s="2">
        <f>G916*I916</f>
        <v>10309179718.061705</v>
      </c>
      <c r="G916" s="36">
        <v>5735997.5442070542</v>
      </c>
      <c r="H916">
        <v>2012</v>
      </c>
      <c r="I916" s="35">
        <v>1797.2775683060108</v>
      </c>
      <c r="J916" t="s">
        <v>717</v>
      </c>
    </row>
    <row r="917" spans="1:10">
      <c r="A917" t="s">
        <v>24</v>
      </c>
      <c r="B917" t="s">
        <v>38</v>
      </c>
      <c r="C917" t="s">
        <v>4</v>
      </c>
      <c r="D917" t="s">
        <v>328</v>
      </c>
      <c r="F917" s="2">
        <f>G917*I917</f>
        <v>3812223220.0673957</v>
      </c>
      <c r="G917" s="36">
        <v>2121109.8871392095</v>
      </c>
      <c r="H917">
        <v>2012</v>
      </c>
      <c r="I917" s="35">
        <v>1797.2775683060108</v>
      </c>
      <c r="J917" t="s">
        <v>717</v>
      </c>
    </row>
    <row r="918" spans="1:10">
      <c r="A918" s="4" t="s">
        <v>24</v>
      </c>
      <c r="B918" t="s">
        <v>38</v>
      </c>
      <c r="C918" t="s">
        <v>3</v>
      </c>
      <c r="D918" t="s">
        <v>328</v>
      </c>
      <c r="F918" s="2">
        <f>G918*I918</f>
        <v>10325834903.629967</v>
      </c>
      <c r="G918" s="36">
        <v>5592092.4703703914</v>
      </c>
      <c r="H918">
        <v>2011</v>
      </c>
      <c r="I918" s="35">
        <v>1846.5064657534242</v>
      </c>
      <c r="J918" t="s">
        <v>717</v>
      </c>
    </row>
    <row r="919" spans="1:10">
      <c r="A919" t="s">
        <v>24</v>
      </c>
      <c r="B919" t="s">
        <v>38</v>
      </c>
      <c r="C919" t="s">
        <v>4</v>
      </c>
      <c r="D919" t="s">
        <v>328</v>
      </c>
      <c r="F919" s="2">
        <f>G919*I919</f>
        <v>2893397050.5621161</v>
      </c>
      <c r="G919" s="36">
        <v>1566957.4432719534</v>
      </c>
      <c r="H919">
        <v>2011</v>
      </c>
      <c r="I919" s="35">
        <v>1846.5064657534242</v>
      </c>
      <c r="J919" t="s">
        <v>717</v>
      </c>
    </row>
    <row r="920" spans="1:10">
      <c r="A920" s="4" t="s">
        <v>24</v>
      </c>
      <c r="B920" t="s">
        <v>38</v>
      </c>
      <c r="C920" t="s">
        <v>3</v>
      </c>
      <c r="D920" t="s">
        <v>328</v>
      </c>
      <c r="F920" s="2">
        <f>G920*I920</f>
        <v>8573883354.0899734</v>
      </c>
      <c r="G920" s="36">
        <v>4516604.1944930162</v>
      </c>
      <c r="H920">
        <v>2010</v>
      </c>
      <c r="I920" s="35">
        <v>1898.3030136986317</v>
      </c>
      <c r="J920" t="s">
        <v>717</v>
      </c>
    </row>
    <row r="921" spans="1:10">
      <c r="A921" t="s">
        <v>24</v>
      </c>
      <c r="B921" t="s">
        <v>34</v>
      </c>
      <c r="C921" t="s">
        <v>3</v>
      </c>
      <c r="D921" t="s">
        <v>328</v>
      </c>
      <c r="E921" t="s">
        <v>534</v>
      </c>
      <c r="F921" s="2">
        <v>3652980.77</v>
      </c>
      <c r="G921" s="36">
        <f>F921/I921</f>
        <v>3652980.77</v>
      </c>
      <c r="H921">
        <v>2024</v>
      </c>
      <c r="I921" s="35">
        <v>1</v>
      </c>
      <c r="J921" t="s">
        <v>717</v>
      </c>
    </row>
    <row r="922" spans="1:10">
      <c r="A922" t="s">
        <v>24</v>
      </c>
      <c r="B922" t="s">
        <v>34</v>
      </c>
      <c r="C922" t="s">
        <v>4</v>
      </c>
      <c r="D922" t="s">
        <v>328</v>
      </c>
      <c r="E922" t="s">
        <v>534</v>
      </c>
      <c r="F922" s="2">
        <v>167892.4</v>
      </c>
      <c r="G922" s="36">
        <f>F922/I922</f>
        <v>167892.4</v>
      </c>
      <c r="H922">
        <v>2024</v>
      </c>
      <c r="I922" s="35">
        <v>1</v>
      </c>
      <c r="J922" t="s">
        <v>717</v>
      </c>
    </row>
    <row r="923" spans="1:10">
      <c r="A923" t="s">
        <v>24</v>
      </c>
      <c r="B923" t="s">
        <v>34</v>
      </c>
      <c r="C923" t="s">
        <v>3</v>
      </c>
      <c r="D923" t="s">
        <v>328</v>
      </c>
      <c r="F923" s="2">
        <v>1677389.78</v>
      </c>
      <c r="G923" s="36">
        <f>F923/I923</f>
        <v>1677389.78</v>
      </c>
      <c r="H923">
        <v>2022</v>
      </c>
      <c r="I923" s="35">
        <v>1</v>
      </c>
      <c r="J923" t="s">
        <v>717</v>
      </c>
    </row>
    <row r="924" spans="1:10">
      <c r="A924" t="s">
        <v>24</v>
      </c>
      <c r="B924" t="s">
        <v>34</v>
      </c>
      <c r="C924" t="s">
        <v>5</v>
      </c>
      <c r="D924" t="s">
        <v>328</v>
      </c>
      <c r="F924" s="2">
        <v>93420.5</v>
      </c>
      <c r="G924" s="36">
        <f>F924/I924</f>
        <v>93420.5</v>
      </c>
      <c r="H924">
        <v>2022</v>
      </c>
      <c r="I924" s="35">
        <v>1</v>
      </c>
      <c r="J924" t="s">
        <v>717</v>
      </c>
    </row>
    <row r="925" spans="1:10">
      <c r="A925" t="s">
        <v>24</v>
      </c>
      <c r="B925" t="s">
        <v>34</v>
      </c>
      <c r="C925" t="s">
        <v>3</v>
      </c>
      <c r="D925" t="s">
        <v>328</v>
      </c>
      <c r="F925" s="2">
        <v>2510755.63</v>
      </c>
      <c r="G925" s="36">
        <v>2510755.63</v>
      </c>
      <c r="H925">
        <v>2020</v>
      </c>
      <c r="I925" s="35">
        <v>1</v>
      </c>
      <c r="J925" t="s">
        <v>717</v>
      </c>
    </row>
    <row r="926" spans="1:10">
      <c r="A926" t="s">
        <v>24</v>
      </c>
      <c r="B926" t="s">
        <v>34</v>
      </c>
      <c r="C926" t="s">
        <v>4</v>
      </c>
      <c r="D926" t="s">
        <v>328</v>
      </c>
      <c r="F926" s="2">
        <v>-112344.47</v>
      </c>
      <c r="G926" s="36">
        <v>-112344.47</v>
      </c>
      <c r="H926">
        <v>2020</v>
      </c>
      <c r="I926" s="35">
        <v>1</v>
      </c>
      <c r="J926" t="s">
        <v>717</v>
      </c>
    </row>
    <row r="927" spans="1:10">
      <c r="A927" s="4" t="s">
        <v>24</v>
      </c>
      <c r="B927" t="s">
        <v>34</v>
      </c>
      <c r="C927" t="s">
        <v>3</v>
      </c>
      <c r="D927" t="s">
        <v>328</v>
      </c>
      <c r="F927" s="2">
        <f>G927*I927</f>
        <v>3882302</v>
      </c>
      <c r="G927" s="36">
        <v>3882302</v>
      </c>
      <c r="H927">
        <v>2019</v>
      </c>
      <c r="I927" s="35">
        <v>1</v>
      </c>
      <c r="J927" t="s">
        <v>717</v>
      </c>
    </row>
    <row r="928" spans="1:10">
      <c r="A928" s="4" t="s">
        <v>24</v>
      </c>
      <c r="B928" t="s">
        <v>34</v>
      </c>
      <c r="C928" t="s">
        <v>4</v>
      </c>
      <c r="D928" t="s">
        <v>328</v>
      </c>
      <c r="F928" s="2">
        <f>G928*I928</f>
        <v>277527</v>
      </c>
      <c r="G928" s="36">
        <v>277527</v>
      </c>
      <c r="H928">
        <v>2019</v>
      </c>
      <c r="I928" s="35">
        <v>1</v>
      </c>
      <c r="J928" t="s">
        <v>717</v>
      </c>
    </row>
    <row r="929" spans="1:10">
      <c r="A929" t="s">
        <v>24</v>
      </c>
      <c r="B929" t="s">
        <v>34</v>
      </c>
      <c r="C929" t="s">
        <v>3</v>
      </c>
      <c r="D929" t="s">
        <v>328</v>
      </c>
      <c r="F929" s="2">
        <v>3300568</v>
      </c>
      <c r="G929" s="36">
        <f>F929/I929</f>
        <v>3300568</v>
      </c>
      <c r="H929">
        <v>2018</v>
      </c>
      <c r="I929" s="35">
        <v>1</v>
      </c>
      <c r="J929" t="s">
        <v>717</v>
      </c>
    </row>
    <row r="930" spans="1:10">
      <c r="A930" t="s">
        <v>24</v>
      </c>
      <c r="B930" t="s">
        <v>34</v>
      </c>
      <c r="C930" t="s">
        <v>3</v>
      </c>
      <c r="D930" t="s">
        <v>1</v>
      </c>
      <c r="E930" t="s">
        <v>364</v>
      </c>
      <c r="F930" s="2">
        <v>0</v>
      </c>
      <c r="G930" s="36">
        <f>F930/I930</f>
        <v>0</v>
      </c>
      <c r="H930">
        <v>2018</v>
      </c>
      <c r="I930" s="35">
        <v>1</v>
      </c>
      <c r="J930" t="s">
        <v>717</v>
      </c>
    </row>
    <row r="931" spans="1:10">
      <c r="A931" t="s">
        <v>24</v>
      </c>
      <c r="B931" t="s">
        <v>34</v>
      </c>
      <c r="C931" t="s">
        <v>4</v>
      </c>
      <c r="D931" t="s">
        <v>328</v>
      </c>
      <c r="F931" s="2"/>
      <c r="G931" s="36">
        <v>189940.52</v>
      </c>
      <c r="H931">
        <v>2018</v>
      </c>
      <c r="I931" s="35">
        <v>1</v>
      </c>
      <c r="J931" t="s">
        <v>717</v>
      </c>
    </row>
    <row r="932" spans="1:10">
      <c r="A932" t="s">
        <v>24</v>
      </c>
      <c r="B932" t="s">
        <v>34</v>
      </c>
      <c r="C932" t="s">
        <v>4</v>
      </c>
      <c r="D932" t="s">
        <v>1</v>
      </c>
      <c r="E932" t="s">
        <v>364</v>
      </c>
      <c r="F932" s="2"/>
      <c r="G932" s="36">
        <v>0</v>
      </c>
      <c r="H932">
        <v>2018</v>
      </c>
      <c r="I932" s="35">
        <v>1</v>
      </c>
      <c r="J932" t="s">
        <v>717</v>
      </c>
    </row>
    <row r="933" spans="1:10">
      <c r="A933" t="s">
        <v>24</v>
      </c>
      <c r="B933" t="s">
        <v>34</v>
      </c>
      <c r="C933" t="s">
        <v>3</v>
      </c>
      <c r="D933" t="s">
        <v>328</v>
      </c>
      <c r="F933" s="2">
        <v>1985808.17</v>
      </c>
      <c r="G933" s="36">
        <f>F933/I933</f>
        <v>1985808.17</v>
      </c>
      <c r="H933">
        <v>2017</v>
      </c>
      <c r="I933" s="35">
        <v>1</v>
      </c>
      <c r="J933" t="s">
        <v>717</v>
      </c>
    </row>
    <row r="934" spans="1:10">
      <c r="A934" t="s">
        <v>24</v>
      </c>
      <c r="B934" t="s">
        <v>34</v>
      </c>
      <c r="C934" t="s">
        <v>3</v>
      </c>
      <c r="D934" t="s">
        <v>1</v>
      </c>
      <c r="E934" t="s">
        <v>364</v>
      </c>
      <c r="F934" s="2">
        <v>0</v>
      </c>
      <c r="G934" s="36">
        <f>F934/I934</f>
        <v>0</v>
      </c>
      <c r="H934">
        <v>2017</v>
      </c>
      <c r="I934" s="35">
        <v>1</v>
      </c>
      <c r="J934" t="s">
        <v>717</v>
      </c>
    </row>
    <row r="935" spans="1:10">
      <c r="A935" t="s">
        <v>24</v>
      </c>
      <c r="B935" t="s">
        <v>34</v>
      </c>
      <c r="C935" t="s">
        <v>4</v>
      </c>
      <c r="D935" t="s">
        <v>328</v>
      </c>
      <c r="F935" s="2"/>
      <c r="G935" s="36">
        <v>233198.15</v>
      </c>
      <c r="H935">
        <v>2017</v>
      </c>
      <c r="I935" s="35">
        <v>1</v>
      </c>
      <c r="J935" t="s">
        <v>717</v>
      </c>
    </row>
    <row r="936" spans="1:10">
      <c r="A936" s="1" t="s">
        <v>334</v>
      </c>
      <c r="B936" t="s">
        <v>35</v>
      </c>
      <c r="C936" t="s">
        <v>3</v>
      </c>
      <c r="D936" t="s">
        <v>328</v>
      </c>
      <c r="E936" t="s">
        <v>343</v>
      </c>
      <c r="F936" s="2">
        <v>311527133</v>
      </c>
      <c r="G936" s="36">
        <f>F936/I936</f>
        <v>6459653.6558662653</v>
      </c>
      <c r="H936">
        <v>2019</v>
      </c>
      <c r="I936" s="35">
        <v>48.226599999999998</v>
      </c>
      <c r="J936" s="40" t="s">
        <v>715</v>
      </c>
    </row>
    <row r="937" spans="1:10">
      <c r="A937" t="s">
        <v>334</v>
      </c>
      <c r="B937" t="s">
        <v>35</v>
      </c>
      <c r="C937" t="s">
        <v>3</v>
      </c>
      <c r="D937" t="s">
        <v>1</v>
      </c>
      <c r="F937" s="2">
        <v>52634000</v>
      </c>
      <c r="G937" s="36">
        <f>F937/I937</f>
        <v>1091389.3992112237</v>
      </c>
      <c r="H937">
        <v>2019</v>
      </c>
      <c r="I937" s="35">
        <v>48.226599999999998</v>
      </c>
      <c r="J937" s="40" t="s">
        <v>715</v>
      </c>
    </row>
    <row r="938" spans="1:10">
      <c r="A938" t="s">
        <v>24</v>
      </c>
      <c r="B938" t="s">
        <v>34</v>
      </c>
      <c r="C938" t="s">
        <v>4</v>
      </c>
      <c r="D938" t="s">
        <v>1</v>
      </c>
      <c r="E938" t="s">
        <v>364</v>
      </c>
      <c r="F938" s="2"/>
      <c r="G938" s="36">
        <v>0</v>
      </c>
      <c r="H938">
        <v>2017</v>
      </c>
      <c r="I938" s="35">
        <v>1</v>
      </c>
      <c r="J938" t="s">
        <v>717</v>
      </c>
    </row>
    <row r="939" spans="1:10">
      <c r="A939" t="s">
        <v>24</v>
      </c>
      <c r="B939" t="s">
        <v>34</v>
      </c>
      <c r="C939" t="s">
        <v>3</v>
      </c>
      <c r="D939" t="s">
        <v>328</v>
      </c>
      <c r="F939" s="2">
        <v>2011505.94</v>
      </c>
      <c r="G939" s="36">
        <v>2011505.94</v>
      </c>
      <c r="H939">
        <v>2016</v>
      </c>
      <c r="I939" s="35">
        <v>1</v>
      </c>
      <c r="J939" t="s">
        <v>717</v>
      </c>
    </row>
    <row r="940" spans="1:10">
      <c r="A940" s="1" t="s">
        <v>72</v>
      </c>
      <c r="B940" t="s">
        <v>35</v>
      </c>
      <c r="C940" t="s">
        <v>3</v>
      </c>
      <c r="D940" t="s">
        <v>328</v>
      </c>
      <c r="E940" t="s">
        <v>343</v>
      </c>
      <c r="F940" s="2">
        <v>213890104</v>
      </c>
      <c r="G940" s="36">
        <f>F940/I940</f>
        <v>4435106.4350379249</v>
      </c>
      <c r="H940">
        <v>2019</v>
      </c>
      <c r="I940" s="35">
        <v>48.226599999999998</v>
      </c>
      <c r="J940" s="40" t="s">
        <v>717</v>
      </c>
    </row>
    <row r="941" spans="1:10">
      <c r="A941" t="s">
        <v>72</v>
      </c>
      <c r="B941" t="s">
        <v>35</v>
      </c>
      <c r="C941" t="s">
        <v>3</v>
      </c>
      <c r="D941" t="s">
        <v>1</v>
      </c>
      <c r="F941" s="2">
        <v>302968346</v>
      </c>
      <c r="G941" s="36">
        <f>F941/I941</f>
        <v>6282183.4008617653</v>
      </c>
      <c r="H941">
        <v>2019</v>
      </c>
      <c r="I941" s="35">
        <v>48.226599999999998</v>
      </c>
      <c r="J941" s="40" t="s">
        <v>717</v>
      </c>
    </row>
    <row r="942" spans="1:10">
      <c r="A942" t="s">
        <v>24</v>
      </c>
      <c r="B942" t="s">
        <v>34</v>
      </c>
      <c r="C942" t="s">
        <v>4</v>
      </c>
      <c r="D942" t="s">
        <v>328</v>
      </c>
      <c r="F942" s="2">
        <v>338653.42</v>
      </c>
      <c r="G942" s="36">
        <v>338653.42</v>
      </c>
      <c r="H942">
        <v>2016</v>
      </c>
      <c r="I942" s="35">
        <v>1</v>
      </c>
      <c r="J942" t="s">
        <v>717</v>
      </c>
    </row>
    <row r="943" spans="1:10">
      <c r="A943" t="s">
        <v>24</v>
      </c>
      <c r="B943" t="s">
        <v>34</v>
      </c>
      <c r="C943" t="s">
        <v>3</v>
      </c>
      <c r="D943" t="s">
        <v>328</v>
      </c>
      <c r="F943" s="2">
        <v>2678165.5699999998</v>
      </c>
      <c r="G943" s="36">
        <v>2678165.5699999998</v>
      </c>
      <c r="H943">
        <v>2015</v>
      </c>
      <c r="I943" s="35">
        <v>1</v>
      </c>
      <c r="J943" t="s">
        <v>717</v>
      </c>
    </row>
    <row r="944" spans="1:10">
      <c r="A944" t="s">
        <v>24</v>
      </c>
      <c r="B944" t="s">
        <v>34</v>
      </c>
      <c r="C944" t="s">
        <v>4</v>
      </c>
      <c r="D944" t="s">
        <v>328</v>
      </c>
      <c r="F944" s="2">
        <v>353502.64</v>
      </c>
      <c r="G944" s="36">
        <v>353502.64</v>
      </c>
      <c r="H944">
        <v>2015</v>
      </c>
      <c r="I944" s="35">
        <v>1</v>
      </c>
      <c r="J944" t="s">
        <v>717</v>
      </c>
    </row>
    <row r="945" spans="1:10">
      <c r="A945" t="s">
        <v>24</v>
      </c>
      <c r="B945" t="s">
        <v>34</v>
      </c>
      <c r="C945" t="s">
        <v>3</v>
      </c>
      <c r="D945" t="s">
        <v>328</v>
      </c>
      <c r="F945" s="2">
        <v>4647318.72</v>
      </c>
      <c r="G945" s="36">
        <v>4647318.72</v>
      </c>
      <c r="H945">
        <v>2014</v>
      </c>
      <c r="I945" s="35">
        <v>1</v>
      </c>
      <c r="J945" t="s">
        <v>717</v>
      </c>
    </row>
    <row r="946" spans="1:10">
      <c r="A946" t="s">
        <v>24</v>
      </c>
      <c r="B946" t="s">
        <v>34</v>
      </c>
      <c r="C946" t="s">
        <v>3</v>
      </c>
      <c r="D946" t="s">
        <v>1</v>
      </c>
      <c r="F946" s="2">
        <v>0</v>
      </c>
      <c r="G946" s="36">
        <v>0</v>
      </c>
      <c r="H946">
        <v>2014</v>
      </c>
      <c r="I946" s="35">
        <v>1</v>
      </c>
      <c r="J946" t="s">
        <v>717</v>
      </c>
    </row>
    <row r="947" spans="1:10">
      <c r="A947" t="s">
        <v>24</v>
      </c>
      <c r="B947" t="s">
        <v>34</v>
      </c>
      <c r="C947" t="s">
        <v>4</v>
      </c>
      <c r="D947" t="s">
        <v>328</v>
      </c>
      <c r="F947" s="2">
        <v>1103690.29</v>
      </c>
      <c r="G947" s="36">
        <v>1103690.29</v>
      </c>
      <c r="H947">
        <v>2014</v>
      </c>
      <c r="I947" s="35">
        <v>1</v>
      </c>
      <c r="J947" t="s">
        <v>717</v>
      </c>
    </row>
    <row r="948" spans="1:10">
      <c r="A948" t="s">
        <v>24</v>
      </c>
      <c r="B948" t="s">
        <v>34</v>
      </c>
      <c r="C948" t="s">
        <v>4</v>
      </c>
      <c r="D948" t="s">
        <v>1</v>
      </c>
      <c r="F948" s="2">
        <v>0</v>
      </c>
      <c r="G948" s="36">
        <v>0</v>
      </c>
      <c r="H948">
        <v>2014</v>
      </c>
      <c r="I948" s="35">
        <v>1</v>
      </c>
      <c r="J948" t="s">
        <v>717</v>
      </c>
    </row>
    <row r="949" spans="1:10">
      <c r="A949" t="s">
        <v>24</v>
      </c>
      <c r="B949" t="s">
        <v>34</v>
      </c>
      <c r="C949" t="s">
        <v>3</v>
      </c>
      <c r="D949" t="s">
        <v>328</v>
      </c>
      <c r="F949" s="2">
        <v>22500</v>
      </c>
      <c r="G949" s="36">
        <v>22500</v>
      </c>
      <c r="H949">
        <v>2013</v>
      </c>
      <c r="I949" s="35">
        <v>1</v>
      </c>
      <c r="J949" t="s">
        <v>717</v>
      </c>
    </row>
    <row r="950" spans="1:10">
      <c r="A950" t="s">
        <v>24</v>
      </c>
      <c r="B950" t="s">
        <v>34</v>
      </c>
      <c r="C950" t="s">
        <v>3</v>
      </c>
      <c r="D950" t="s">
        <v>1</v>
      </c>
      <c r="F950" s="2">
        <v>3874567.52</v>
      </c>
      <c r="G950" s="36">
        <v>3874567.52</v>
      </c>
      <c r="H950">
        <v>2013</v>
      </c>
      <c r="I950" s="35">
        <v>1</v>
      </c>
      <c r="J950" t="s">
        <v>717</v>
      </c>
    </row>
    <row r="951" spans="1:10">
      <c r="A951" t="s">
        <v>24</v>
      </c>
      <c r="B951" t="s">
        <v>34</v>
      </c>
      <c r="C951" t="s">
        <v>4</v>
      </c>
      <c r="D951" t="s">
        <v>328</v>
      </c>
      <c r="F951" s="2">
        <v>0</v>
      </c>
      <c r="G951" s="36">
        <v>0</v>
      </c>
      <c r="H951">
        <v>2013</v>
      </c>
      <c r="I951" s="35">
        <v>1</v>
      </c>
      <c r="J951" t="s">
        <v>717</v>
      </c>
    </row>
    <row r="952" spans="1:10">
      <c r="A952" t="s">
        <v>24</v>
      </c>
      <c r="B952" t="s">
        <v>34</v>
      </c>
      <c r="C952" t="s">
        <v>4</v>
      </c>
      <c r="D952" t="s">
        <v>1</v>
      </c>
      <c r="F952" s="2">
        <v>1531630.73</v>
      </c>
      <c r="G952" s="36">
        <v>1531630.73</v>
      </c>
      <c r="H952">
        <v>2013</v>
      </c>
      <c r="I952" s="35">
        <v>1</v>
      </c>
      <c r="J952" t="s">
        <v>717</v>
      </c>
    </row>
    <row r="953" spans="1:10">
      <c r="A953" t="s">
        <v>24</v>
      </c>
      <c r="B953" t="s">
        <v>34</v>
      </c>
      <c r="C953" t="s">
        <v>3</v>
      </c>
      <c r="D953" t="s">
        <v>328</v>
      </c>
      <c r="F953" s="2">
        <v>6000</v>
      </c>
      <c r="G953" s="36">
        <v>6000</v>
      </c>
      <c r="H953">
        <v>2012</v>
      </c>
      <c r="I953" s="35">
        <v>1</v>
      </c>
      <c r="J953" t="s">
        <v>717</v>
      </c>
    </row>
    <row r="954" spans="1:10">
      <c r="A954" s="1" t="s">
        <v>82</v>
      </c>
      <c r="B954" t="s">
        <v>35</v>
      </c>
      <c r="C954" t="s">
        <v>3</v>
      </c>
      <c r="D954" t="s">
        <v>328</v>
      </c>
      <c r="E954" t="s">
        <v>343</v>
      </c>
      <c r="F954" s="2">
        <v>195366572</v>
      </c>
      <c r="G954" s="36">
        <f>F954/I954</f>
        <v>4051012.7605927023</v>
      </c>
      <c r="H954">
        <v>2019</v>
      </c>
      <c r="I954" s="35">
        <v>48.226599999999998</v>
      </c>
      <c r="J954" s="40" t="s">
        <v>715</v>
      </c>
    </row>
    <row r="955" spans="1:10">
      <c r="A955" t="s">
        <v>82</v>
      </c>
      <c r="B955" t="s">
        <v>35</v>
      </c>
      <c r="C955" t="s">
        <v>3</v>
      </c>
      <c r="D955" t="s">
        <v>1</v>
      </c>
      <c r="F955" s="2">
        <v>88438935</v>
      </c>
      <c r="G955" s="36">
        <f>F955/I955</f>
        <v>1833820.65084414</v>
      </c>
      <c r="H955">
        <v>2019</v>
      </c>
      <c r="I955" s="35">
        <v>48.226599999999998</v>
      </c>
      <c r="J955" s="40" t="s">
        <v>715</v>
      </c>
    </row>
    <row r="956" spans="1:10">
      <c r="A956" t="s">
        <v>24</v>
      </c>
      <c r="B956" t="s">
        <v>34</v>
      </c>
      <c r="C956" t="s">
        <v>3</v>
      </c>
      <c r="D956" t="s">
        <v>1</v>
      </c>
      <c r="F956" s="2">
        <v>2944000</v>
      </c>
      <c r="G956" s="36">
        <v>2944000</v>
      </c>
      <c r="H956">
        <v>2012</v>
      </c>
      <c r="I956" s="35">
        <v>1</v>
      </c>
      <c r="J956" t="s">
        <v>717</v>
      </c>
    </row>
    <row r="957" spans="1:10">
      <c r="A957" s="1" t="s">
        <v>337</v>
      </c>
      <c r="B957" t="s">
        <v>35</v>
      </c>
      <c r="C957" t="s">
        <v>3</v>
      </c>
      <c r="D957" t="s">
        <v>328</v>
      </c>
      <c r="E957" t="s">
        <v>343</v>
      </c>
      <c r="F957" s="2">
        <v>76384523</v>
      </c>
      <c r="G957" s="36">
        <f>F957/I957</f>
        <v>1583867.0567695007</v>
      </c>
      <c r="H957">
        <v>2019</v>
      </c>
      <c r="I957" s="35">
        <v>48.226599999999998</v>
      </c>
      <c r="J957" s="40" t="s">
        <v>715</v>
      </c>
    </row>
    <row r="958" spans="1:10">
      <c r="A958" t="s">
        <v>337</v>
      </c>
      <c r="B958" t="s">
        <v>35</v>
      </c>
      <c r="C958" t="s">
        <v>3</v>
      </c>
      <c r="D958" t="s">
        <v>1</v>
      </c>
      <c r="F958" s="2">
        <v>73587984</v>
      </c>
      <c r="G958" s="36">
        <f>F958/I958</f>
        <v>1525879.5768310435</v>
      </c>
      <c r="H958">
        <v>2019</v>
      </c>
      <c r="I958" s="35">
        <v>48.226599999999998</v>
      </c>
      <c r="J958" s="40" t="s">
        <v>715</v>
      </c>
    </row>
    <row r="959" spans="1:10">
      <c r="A959" t="s">
        <v>24</v>
      </c>
      <c r="B959" t="s">
        <v>34</v>
      </c>
      <c r="C959" t="s">
        <v>4</v>
      </c>
      <c r="D959" t="s">
        <v>328</v>
      </c>
      <c r="F959" s="2">
        <v>4000</v>
      </c>
      <c r="G959" s="36">
        <v>4000</v>
      </c>
      <c r="H959">
        <v>2012</v>
      </c>
      <c r="I959" s="35">
        <v>1</v>
      </c>
      <c r="J959" t="s">
        <v>717</v>
      </c>
    </row>
    <row r="960" spans="1:10">
      <c r="A960" t="s">
        <v>24</v>
      </c>
      <c r="B960" t="s">
        <v>34</v>
      </c>
      <c r="C960" t="s">
        <v>4</v>
      </c>
      <c r="D960" t="s">
        <v>1</v>
      </c>
      <c r="F960" s="2">
        <v>725000</v>
      </c>
      <c r="G960" s="36">
        <v>725000</v>
      </c>
      <c r="H960">
        <v>2012</v>
      </c>
      <c r="I960" s="35">
        <v>1</v>
      </c>
      <c r="J960" t="s">
        <v>717</v>
      </c>
    </row>
    <row r="961" spans="1:10">
      <c r="A961" t="s">
        <v>24</v>
      </c>
      <c r="B961" t="s">
        <v>34</v>
      </c>
      <c r="C961" t="s">
        <v>3</v>
      </c>
      <c r="D961" t="s">
        <v>328</v>
      </c>
      <c r="F961" s="2">
        <v>3156000</v>
      </c>
      <c r="G961" s="36">
        <v>3156000</v>
      </c>
      <c r="H961">
        <v>2011</v>
      </c>
      <c r="I961" s="35">
        <v>1</v>
      </c>
      <c r="J961" t="s">
        <v>717</v>
      </c>
    </row>
    <row r="962" spans="1:10">
      <c r="A962" t="s">
        <v>24</v>
      </c>
      <c r="B962" t="s">
        <v>34</v>
      </c>
      <c r="C962" t="s">
        <v>3</v>
      </c>
      <c r="D962" t="s">
        <v>1</v>
      </c>
      <c r="F962" s="2">
        <v>6000</v>
      </c>
      <c r="G962" s="36">
        <v>6000</v>
      </c>
      <c r="H962">
        <v>2011</v>
      </c>
      <c r="I962" s="35">
        <v>1</v>
      </c>
      <c r="J962" t="s">
        <v>717</v>
      </c>
    </row>
    <row r="963" spans="1:10">
      <c r="A963" t="s">
        <v>24</v>
      </c>
      <c r="B963" t="s">
        <v>34</v>
      </c>
      <c r="C963" t="s">
        <v>4</v>
      </c>
      <c r="D963" t="s">
        <v>328</v>
      </c>
      <c r="F963" s="2">
        <v>2731000</v>
      </c>
      <c r="G963" s="36">
        <v>2731000</v>
      </c>
      <c r="H963">
        <v>2011</v>
      </c>
      <c r="I963" s="35">
        <v>1</v>
      </c>
      <c r="J963" t="s">
        <v>717</v>
      </c>
    </row>
    <row r="964" spans="1:10">
      <c r="A964" t="s">
        <v>24</v>
      </c>
      <c r="B964" t="s">
        <v>34</v>
      </c>
      <c r="C964" t="s">
        <v>4</v>
      </c>
      <c r="D964" t="s">
        <v>1</v>
      </c>
      <c r="F964" s="2">
        <v>0</v>
      </c>
      <c r="G964" s="36">
        <v>0</v>
      </c>
      <c r="H964">
        <v>2011</v>
      </c>
      <c r="I964" s="35">
        <v>1</v>
      </c>
      <c r="J964" t="s">
        <v>717</v>
      </c>
    </row>
    <row r="965" spans="1:10">
      <c r="A965" t="s">
        <v>24</v>
      </c>
      <c r="B965" t="s">
        <v>34</v>
      </c>
      <c r="C965" t="s">
        <v>3</v>
      </c>
      <c r="D965" t="s">
        <v>328</v>
      </c>
      <c r="F965" s="2">
        <v>37000</v>
      </c>
      <c r="G965" s="36">
        <v>37000</v>
      </c>
      <c r="H965">
        <v>2010</v>
      </c>
      <c r="I965" s="35">
        <v>1</v>
      </c>
      <c r="J965" t="s">
        <v>717</v>
      </c>
    </row>
    <row r="966" spans="1:10">
      <c r="A966" t="s">
        <v>24</v>
      </c>
      <c r="B966" t="s">
        <v>34</v>
      </c>
      <c r="C966" t="s">
        <v>3</v>
      </c>
      <c r="D966" t="s">
        <v>1</v>
      </c>
      <c r="F966" s="2">
        <v>3017000</v>
      </c>
      <c r="G966" s="36">
        <v>3017000</v>
      </c>
      <c r="H966">
        <v>2010</v>
      </c>
      <c r="I966" s="35">
        <v>1</v>
      </c>
      <c r="J966" t="s">
        <v>717</v>
      </c>
    </row>
    <row r="967" spans="1:10">
      <c r="A967" t="s">
        <v>24</v>
      </c>
      <c r="B967" t="s">
        <v>34</v>
      </c>
      <c r="C967" t="s">
        <v>4</v>
      </c>
      <c r="D967" t="s">
        <v>328</v>
      </c>
      <c r="F967" s="2">
        <v>69000</v>
      </c>
      <c r="G967" s="36">
        <v>69000</v>
      </c>
      <c r="H967">
        <v>2010</v>
      </c>
      <c r="I967" s="35">
        <v>1</v>
      </c>
      <c r="J967" t="s">
        <v>717</v>
      </c>
    </row>
    <row r="968" spans="1:10">
      <c r="A968" t="s">
        <v>24</v>
      </c>
      <c r="B968" t="s">
        <v>34</v>
      </c>
      <c r="C968" t="s">
        <v>4</v>
      </c>
      <c r="D968" t="s">
        <v>1</v>
      </c>
      <c r="F968" s="2">
        <v>1836000</v>
      </c>
      <c r="G968" s="36">
        <v>1836000</v>
      </c>
      <c r="H968">
        <v>2010</v>
      </c>
      <c r="I968" s="35">
        <v>1</v>
      </c>
      <c r="J968" t="s">
        <v>717</v>
      </c>
    </row>
    <row r="969" spans="1:10">
      <c r="A969" t="s">
        <v>24</v>
      </c>
      <c r="B969" t="s">
        <v>41</v>
      </c>
      <c r="C969" t="s">
        <v>3</v>
      </c>
      <c r="D969" t="s">
        <v>328</v>
      </c>
      <c r="E969" t="s">
        <v>419</v>
      </c>
      <c r="F969" s="2">
        <v>9201800</v>
      </c>
      <c r="G969" s="36">
        <v>308141.03401278536</v>
      </c>
      <c r="H969">
        <v>2016</v>
      </c>
      <c r="I969" s="35">
        <v>29.862300000000001</v>
      </c>
      <c r="J969" t="s">
        <v>717</v>
      </c>
    </row>
    <row r="970" spans="1:10">
      <c r="A970" t="s">
        <v>24</v>
      </c>
      <c r="B970" t="s">
        <v>41</v>
      </c>
      <c r="C970" t="s">
        <v>3</v>
      </c>
      <c r="D970" t="s">
        <v>328</v>
      </c>
      <c r="E970" t="s">
        <v>370</v>
      </c>
      <c r="F970" s="2">
        <v>28200</v>
      </c>
      <c r="G970" s="36">
        <v>944.33449533358112</v>
      </c>
      <c r="H970">
        <v>2016</v>
      </c>
      <c r="I970" s="35">
        <v>29.862300000000001</v>
      </c>
      <c r="J970" t="s">
        <v>717</v>
      </c>
    </row>
    <row r="971" spans="1:10">
      <c r="A971" t="s">
        <v>24</v>
      </c>
      <c r="B971" t="s">
        <v>41</v>
      </c>
      <c r="C971" t="s">
        <v>4</v>
      </c>
      <c r="D971" t="s">
        <v>328</v>
      </c>
      <c r="E971" t="s">
        <v>419</v>
      </c>
      <c r="F971" s="2">
        <v>277800</v>
      </c>
      <c r="G971" s="36">
        <v>9302.6993902010217</v>
      </c>
      <c r="H971">
        <v>2016</v>
      </c>
      <c r="I971" s="35">
        <v>29.862300000000001</v>
      </c>
      <c r="J971" t="s">
        <v>717</v>
      </c>
    </row>
    <row r="972" spans="1:10">
      <c r="A972" t="s">
        <v>24</v>
      </c>
      <c r="B972" t="s">
        <v>41</v>
      </c>
      <c r="C972" t="s">
        <v>3</v>
      </c>
      <c r="D972" t="s">
        <v>328</v>
      </c>
      <c r="E972" t="s">
        <v>419</v>
      </c>
      <c r="F972" s="2">
        <v>10715700</v>
      </c>
      <c r="G972" s="36">
        <v>496170.72899688839</v>
      </c>
      <c r="H972">
        <v>2015</v>
      </c>
      <c r="I972" s="35">
        <v>21.596800000000002</v>
      </c>
      <c r="J972" t="s">
        <v>717</v>
      </c>
    </row>
    <row r="973" spans="1:10">
      <c r="A973" t="s">
        <v>24</v>
      </c>
      <c r="B973" t="s">
        <v>41</v>
      </c>
      <c r="C973" t="s">
        <v>4</v>
      </c>
      <c r="D973" t="s">
        <v>328</v>
      </c>
      <c r="E973" t="s">
        <v>419</v>
      </c>
      <c r="F973" s="2">
        <v>385400</v>
      </c>
      <c r="G973" s="36">
        <v>17845.236331308341</v>
      </c>
      <c r="H973">
        <v>2015</v>
      </c>
      <c r="I973" s="35">
        <v>21.596800000000002</v>
      </c>
      <c r="J973" t="s">
        <v>717</v>
      </c>
    </row>
    <row r="974" spans="1:10">
      <c r="A974" t="s">
        <v>24</v>
      </c>
      <c r="B974" t="s">
        <v>41</v>
      </c>
      <c r="C974" t="s">
        <v>3</v>
      </c>
      <c r="D974" t="s">
        <v>328</v>
      </c>
      <c r="E974" t="s">
        <v>419</v>
      </c>
      <c r="F974" s="2">
        <v>9206157.2400000002</v>
      </c>
      <c r="G974" s="36">
        <v>435593.40174571559</v>
      </c>
      <c r="H974">
        <v>2014</v>
      </c>
      <c r="I974" s="35">
        <v>21.134749064390643</v>
      </c>
      <c r="J974" t="s">
        <v>717</v>
      </c>
    </row>
    <row r="975" spans="1:10">
      <c r="A975" t="s">
        <v>24</v>
      </c>
      <c r="B975" t="s">
        <v>41</v>
      </c>
      <c r="C975" t="s">
        <v>3</v>
      </c>
      <c r="D975" t="s">
        <v>328</v>
      </c>
      <c r="E975" t="s">
        <v>370</v>
      </c>
      <c r="F975" s="2">
        <v>0</v>
      </c>
      <c r="G975" s="36">
        <v>0</v>
      </c>
      <c r="H975">
        <v>2014</v>
      </c>
      <c r="I975" s="35">
        <v>21.134749064390643</v>
      </c>
      <c r="J975" t="s">
        <v>717</v>
      </c>
    </row>
    <row r="976" spans="1:10">
      <c r="A976" t="s">
        <v>24</v>
      </c>
      <c r="B976" t="s">
        <v>41</v>
      </c>
      <c r="C976" t="s">
        <v>3</v>
      </c>
      <c r="D976" t="s">
        <v>328</v>
      </c>
      <c r="E976" t="s">
        <v>432</v>
      </c>
      <c r="F976" s="2">
        <v>0</v>
      </c>
      <c r="G976" s="36">
        <v>0</v>
      </c>
      <c r="H976">
        <v>2014</v>
      </c>
      <c r="I976" s="35">
        <v>21.134749064390643</v>
      </c>
      <c r="J976" t="s">
        <v>717</v>
      </c>
    </row>
    <row r="977" spans="1:10">
      <c r="A977" t="s">
        <v>24</v>
      </c>
      <c r="B977" t="s">
        <v>41</v>
      </c>
      <c r="C977" t="s">
        <v>4</v>
      </c>
      <c r="D977" t="s">
        <v>328</v>
      </c>
      <c r="E977" t="s">
        <v>419</v>
      </c>
      <c r="F977" s="2">
        <v>5509444.8499999996</v>
      </c>
      <c r="G977" s="36">
        <v>260681.819936188</v>
      </c>
      <c r="H977">
        <v>2014</v>
      </c>
      <c r="I977" s="35">
        <v>21.134749064390643</v>
      </c>
      <c r="J977" t="s">
        <v>717</v>
      </c>
    </row>
    <row r="978" spans="1:10">
      <c r="A978" t="s">
        <v>24</v>
      </c>
      <c r="B978" t="s">
        <v>41</v>
      </c>
      <c r="C978" t="s">
        <v>4</v>
      </c>
      <c r="D978" t="s">
        <v>328</v>
      </c>
      <c r="E978" t="s">
        <v>370</v>
      </c>
      <c r="F978" s="2">
        <v>290712.39</v>
      </c>
      <c r="G978" s="36">
        <v>13755.18531657484</v>
      </c>
      <c r="H978">
        <v>2014</v>
      </c>
      <c r="I978" s="35">
        <v>21.134749064390643</v>
      </c>
      <c r="J978" t="s">
        <v>717</v>
      </c>
    </row>
    <row r="979" spans="1:10">
      <c r="A979" t="s">
        <v>24</v>
      </c>
      <c r="B979" t="s">
        <v>41</v>
      </c>
      <c r="C979" t="s">
        <v>4</v>
      </c>
      <c r="D979" t="s">
        <v>328</v>
      </c>
      <c r="E979" t="s">
        <v>432</v>
      </c>
      <c r="F979" s="2">
        <v>0</v>
      </c>
      <c r="G979" s="36">
        <v>0</v>
      </c>
      <c r="H979">
        <v>2014</v>
      </c>
      <c r="I979" s="35">
        <v>21.134749064390643</v>
      </c>
      <c r="J979" t="s">
        <v>717</v>
      </c>
    </row>
    <row r="980" spans="1:10">
      <c r="A980" t="s">
        <v>24</v>
      </c>
      <c r="B980" t="s">
        <v>41</v>
      </c>
      <c r="C980" t="s">
        <v>3</v>
      </c>
      <c r="D980" t="s">
        <v>328</v>
      </c>
      <c r="F980" s="2">
        <v>13871976.67</v>
      </c>
      <c r="G980" s="36">
        <v>676843.81423142098</v>
      </c>
      <c r="H980">
        <v>2013</v>
      </c>
      <c r="I980" s="35">
        <v>20.495092631897801</v>
      </c>
      <c r="J980" t="s">
        <v>717</v>
      </c>
    </row>
    <row r="981" spans="1:10">
      <c r="A981" t="s">
        <v>24</v>
      </c>
      <c r="B981" t="s">
        <v>41</v>
      </c>
      <c r="C981" t="s">
        <v>4</v>
      </c>
      <c r="D981" t="s">
        <v>328</v>
      </c>
      <c r="F981" s="2">
        <v>2113716.4500000002</v>
      </c>
      <c r="G981" s="36">
        <v>103132.80783665697</v>
      </c>
      <c r="H981">
        <v>2013</v>
      </c>
      <c r="I981" s="35">
        <v>20.495092631897801</v>
      </c>
      <c r="J981" t="s">
        <v>717</v>
      </c>
    </row>
    <row r="982" spans="1:10">
      <c r="A982" t="s">
        <v>24</v>
      </c>
      <c r="B982" t="s">
        <v>41</v>
      </c>
      <c r="C982" t="s">
        <v>3</v>
      </c>
      <c r="D982" t="s">
        <v>328</v>
      </c>
      <c r="F982" s="2">
        <v>13665510.789999999</v>
      </c>
      <c r="G982" s="36">
        <v>695873.27424247202</v>
      </c>
      <c r="H982">
        <v>2012</v>
      </c>
      <c r="I982" s="35">
        <v>19.637930203421423</v>
      </c>
      <c r="J982" t="s">
        <v>717</v>
      </c>
    </row>
    <row r="983" spans="1:10">
      <c r="A983" s="1" t="s">
        <v>65</v>
      </c>
      <c r="B983" t="s">
        <v>35</v>
      </c>
      <c r="C983" t="s">
        <v>3</v>
      </c>
      <c r="D983" t="s">
        <v>328</v>
      </c>
      <c r="E983" t="s">
        <v>343</v>
      </c>
      <c r="F983" s="2">
        <v>260041783</v>
      </c>
      <c r="G983" s="36">
        <f>F983/I983</f>
        <v>5392082.0252723601</v>
      </c>
      <c r="H983">
        <v>2019</v>
      </c>
      <c r="I983" s="35">
        <v>48.226599999999998</v>
      </c>
      <c r="J983" s="40" t="s">
        <v>715</v>
      </c>
    </row>
    <row r="984" spans="1:10">
      <c r="A984" t="s">
        <v>65</v>
      </c>
      <c r="B984" t="s">
        <v>35</v>
      </c>
      <c r="C984" t="s">
        <v>3</v>
      </c>
      <c r="D984" t="s">
        <v>1</v>
      </c>
      <c r="F984" s="2">
        <v>126712398</v>
      </c>
      <c r="G984" s="36">
        <f>F984/I984</f>
        <v>2627437.9284461276</v>
      </c>
      <c r="H984">
        <v>2019</v>
      </c>
      <c r="I984" s="35">
        <v>48.226599999999998</v>
      </c>
      <c r="J984" s="40" t="s">
        <v>715</v>
      </c>
    </row>
    <row r="985" spans="1:10">
      <c r="A985" t="s">
        <v>24</v>
      </c>
      <c r="B985" t="s">
        <v>41</v>
      </c>
      <c r="C985" t="s">
        <v>4</v>
      </c>
      <c r="D985" t="s">
        <v>328</v>
      </c>
      <c r="F985" s="2">
        <v>4250872.38</v>
      </c>
      <c r="G985" s="36">
        <v>216462.34282161726</v>
      </c>
      <c r="H985">
        <v>2012</v>
      </c>
      <c r="I985" s="35">
        <v>19.637930203421423</v>
      </c>
      <c r="J985" t="s">
        <v>717</v>
      </c>
    </row>
    <row r="986" spans="1:10">
      <c r="A986" t="s">
        <v>24</v>
      </c>
      <c r="B986" t="s">
        <v>41</v>
      </c>
      <c r="C986" t="s">
        <v>3</v>
      </c>
      <c r="D986" t="s">
        <v>328</v>
      </c>
      <c r="F986" s="2">
        <v>13619944.030000001</v>
      </c>
      <c r="G986" s="36">
        <v>715012.0042988318</v>
      </c>
      <c r="H986">
        <v>2011</v>
      </c>
      <c r="I986" s="35">
        <v>19.048552958710449</v>
      </c>
      <c r="J986" t="s">
        <v>717</v>
      </c>
    </row>
    <row r="987" spans="1:10">
      <c r="A987" t="s">
        <v>24</v>
      </c>
      <c r="B987" t="s">
        <v>41</v>
      </c>
      <c r="C987" t="s">
        <v>4</v>
      </c>
      <c r="D987" t="s">
        <v>328</v>
      </c>
      <c r="F987" s="2">
        <v>7118795.4800000004</v>
      </c>
      <c r="G987" s="36">
        <v>373718.43916074187</v>
      </c>
      <c r="H987">
        <v>2011</v>
      </c>
      <c r="I987" s="35">
        <v>19.048552958710449</v>
      </c>
      <c r="J987" t="s">
        <v>717</v>
      </c>
    </row>
    <row r="988" spans="1:10">
      <c r="A988" t="s">
        <v>24</v>
      </c>
      <c r="B988" t="s">
        <v>41</v>
      </c>
      <c r="C988" t="s">
        <v>3</v>
      </c>
      <c r="D988" t="s">
        <v>328</v>
      </c>
      <c r="F988" s="2">
        <v>12846711.439999999</v>
      </c>
      <c r="G988" s="36">
        <v>675187.64358736668</v>
      </c>
      <c r="H988">
        <v>2010</v>
      </c>
      <c r="I988" s="35">
        <v>19.026875805581422</v>
      </c>
      <c r="J988" t="s">
        <v>717</v>
      </c>
    </row>
    <row r="989" spans="1:10">
      <c r="A989" t="s">
        <v>24</v>
      </c>
      <c r="B989" t="s">
        <v>41</v>
      </c>
      <c r="C989" t="s">
        <v>4</v>
      </c>
      <c r="D989" t="s">
        <v>328</v>
      </c>
      <c r="F989" s="2">
        <v>11270281.9</v>
      </c>
      <c r="G989" s="36">
        <v>592334.86438661302</v>
      </c>
      <c r="H989">
        <v>2010</v>
      </c>
      <c r="I989" s="35">
        <v>19.026875805581422</v>
      </c>
      <c r="J989" t="s">
        <v>717</v>
      </c>
    </row>
    <row r="990" spans="1:10">
      <c r="A990" t="s">
        <v>24</v>
      </c>
      <c r="B990" t="s">
        <v>41</v>
      </c>
      <c r="C990" t="s">
        <v>3</v>
      </c>
      <c r="D990" t="s">
        <v>1</v>
      </c>
      <c r="F990" s="2">
        <v>0</v>
      </c>
      <c r="G990" s="36">
        <v>0</v>
      </c>
      <c r="H990">
        <v>2014</v>
      </c>
      <c r="I990" s="35">
        <v>21.134749064390643</v>
      </c>
      <c r="J990" t="s">
        <v>717</v>
      </c>
    </row>
    <row r="991" spans="1:10">
      <c r="A991" t="s">
        <v>24</v>
      </c>
      <c r="B991" t="s">
        <v>41</v>
      </c>
      <c r="C991" t="s">
        <v>4</v>
      </c>
      <c r="D991" t="s">
        <v>1</v>
      </c>
      <c r="F991" s="2">
        <v>0</v>
      </c>
      <c r="G991" s="36">
        <v>0</v>
      </c>
      <c r="H991">
        <v>2014</v>
      </c>
      <c r="I991" s="35">
        <v>21.134749064390643</v>
      </c>
      <c r="J991" t="s">
        <v>717</v>
      </c>
    </row>
    <row r="992" spans="1:10">
      <c r="A992" t="s">
        <v>24</v>
      </c>
      <c r="B992" t="s">
        <v>6</v>
      </c>
      <c r="C992" t="s">
        <v>3</v>
      </c>
      <c r="D992" t="s">
        <v>328</v>
      </c>
      <c r="F992" s="2">
        <v>1137267922.99</v>
      </c>
      <c r="G992" s="36">
        <f t="shared" ref="G992:G1011" si="20">F992/I992</f>
        <v>62112525.696075328</v>
      </c>
      <c r="H992">
        <v>2024</v>
      </c>
      <c r="I992" s="35">
        <v>18.309799999999999</v>
      </c>
      <c r="J992" t="s">
        <v>717</v>
      </c>
    </row>
    <row r="993" spans="1:10">
      <c r="A993" t="s">
        <v>24</v>
      </c>
      <c r="B993" t="s">
        <v>6</v>
      </c>
      <c r="C993" t="s">
        <v>3</v>
      </c>
      <c r="D993" t="s">
        <v>1</v>
      </c>
      <c r="F993" s="2">
        <v>1219527.3899999999</v>
      </c>
      <c r="G993" s="36">
        <f t="shared" si="20"/>
        <v>66605.172639788521</v>
      </c>
      <c r="H993">
        <v>2024</v>
      </c>
      <c r="I993" s="35">
        <v>18.309799999999999</v>
      </c>
      <c r="J993" t="s">
        <v>717</v>
      </c>
    </row>
    <row r="994" spans="1:10">
      <c r="A994" t="s">
        <v>24</v>
      </c>
      <c r="B994" t="s">
        <v>6</v>
      </c>
      <c r="C994" t="s">
        <v>4</v>
      </c>
      <c r="D994" t="s">
        <v>328</v>
      </c>
      <c r="F994" s="2">
        <v>656548951.25</v>
      </c>
      <c r="G994" s="36">
        <f t="shared" si="20"/>
        <v>35857789.339588635</v>
      </c>
      <c r="H994">
        <v>2024</v>
      </c>
      <c r="I994" s="35">
        <v>18.309799999999999</v>
      </c>
      <c r="J994" t="s">
        <v>717</v>
      </c>
    </row>
    <row r="995" spans="1:10" ht="15.75">
      <c r="A995" s="19" t="s">
        <v>24</v>
      </c>
      <c r="B995" t="s">
        <v>6</v>
      </c>
      <c r="C995" t="s">
        <v>4</v>
      </c>
      <c r="D995" t="s">
        <v>1</v>
      </c>
      <c r="F995" s="2">
        <v>334714</v>
      </c>
      <c r="G995" s="36">
        <f t="shared" si="20"/>
        <v>18280.592906530928</v>
      </c>
      <c r="H995">
        <v>2024</v>
      </c>
      <c r="I995" s="35">
        <v>18.309799999999999</v>
      </c>
      <c r="J995" t="s">
        <v>717</v>
      </c>
    </row>
    <row r="996" spans="1:10" ht="15.75">
      <c r="A996" s="19" t="s">
        <v>24</v>
      </c>
      <c r="B996" t="s">
        <v>6</v>
      </c>
      <c r="C996" t="s">
        <v>4</v>
      </c>
      <c r="D996" t="s">
        <v>1</v>
      </c>
      <c r="F996" s="2">
        <v>38595</v>
      </c>
      <c r="G996" s="36">
        <f t="shared" si="20"/>
        <v>2177.4575735692365</v>
      </c>
      <c r="H996">
        <v>2023</v>
      </c>
      <c r="I996" s="35">
        <v>17.724799999999998</v>
      </c>
      <c r="J996" t="s">
        <v>717</v>
      </c>
    </row>
    <row r="997" spans="1:10">
      <c r="A997" s="5" t="s">
        <v>24</v>
      </c>
      <c r="B997" t="s">
        <v>6</v>
      </c>
      <c r="C997" t="s">
        <v>3</v>
      </c>
      <c r="D997" t="s">
        <v>328</v>
      </c>
      <c r="F997" s="2">
        <v>1020142515</v>
      </c>
      <c r="G997" s="36">
        <f t="shared" si="20"/>
        <v>50766745.211423911</v>
      </c>
      <c r="H997">
        <v>2022</v>
      </c>
      <c r="I997" s="35">
        <v>20.0947</v>
      </c>
      <c r="J997" t="s">
        <v>717</v>
      </c>
    </row>
    <row r="998" spans="1:10">
      <c r="A998" s="5" t="s">
        <v>24</v>
      </c>
      <c r="B998" t="s">
        <v>6</v>
      </c>
      <c r="C998" t="s">
        <v>3</v>
      </c>
      <c r="D998" t="s">
        <v>1</v>
      </c>
      <c r="F998" s="2">
        <v>1276444</v>
      </c>
      <c r="G998" s="36">
        <f t="shared" si="20"/>
        <v>63521.42604766431</v>
      </c>
      <c r="H998">
        <v>2022</v>
      </c>
      <c r="I998" s="35">
        <v>20.0947</v>
      </c>
      <c r="J998" t="s">
        <v>717</v>
      </c>
    </row>
    <row r="999" spans="1:10">
      <c r="A999" s="5" t="s">
        <v>24</v>
      </c>
      <c r="B999" t="s">
        <v>6</v>
      </c>
      <c r="C999" t="s">
        <v>4</v>
      </c>
      <c r="D999" t="s">
        <v>328</v>
      </c>
      <c r="F999" s="2">
        <v>568315475</v>
      </c>
      <c r="G999" s="36">
        <f t="shared" si="20"/>
        <v>28281859.146939244</v>
      </c>
      <c r="H999">
        <v>2022</v>
      </c>
      <c r="I999" s="35">
        <v>20.0947</v>
      </c>
      <c r="J999" t="s">
        <v>717</v>
      </c>
    </row>
    <row r="1000" spans="1:10">
      <c r="A1000" t="s">
        <v>25</v>
      </c>
      <c r="B1000" t="s">
        <v>35</v>
      </c>
      <c r="C1000" t="s">
        <v>3</v>
      </c>
      <c r="D1000" t="s">
        <v>328</v>
      </c>
      <c r="E1000" t="s">
        <v>343</v>
      </c>
      <c r="F1000" s="2">
        <v>216921029</v>
      </c>
      <c r="G1000" s="36">
        <f t="shared" si="20"/>
        <v>4497954.0129306233</v>
      </c>
      <c r="H1000">
        <v>2019</v>
      </c>
      <c r="I1000" s="35">
        <v>48.226599999999998</v>
      </c>
      <c r="J1000" s="40" t="s">
        <v>715</v>
      </c>
    </row>
    <row r="1001" spans="1:10">
      <c r="A1001" t="s">
        <v>25</v>
      </c>
      <c r="B1001" t="s">
        <v>35</v>
      </c>
      <c r="C1001" t="s">
        <v>3</v>
      </c>
      <c r="D1001" t="s">
        <v>328</v>
      </c>
      <c r="E1001" t="s">
        <v>343</v>
      </c>
      <c r="F1001" s="2">
        <v>287924287</v>
      </c>
      <c r="G1001" s="36">
        <f t="shared" si="20"/>
        <v>5970238.1465830067</v>
      </c>
      <c r="H1001">
        <v>2019</v>
      </c>
      <c r="I1001" s="35">
        <v>48.226599999999998</v>
      </c>
      <c r="J1001" s="40" t="s">
        <v>715</v>
      </c>
    </row>
    <row r="1002" spans="1:10">
      <c r="A1002" t="s">
        <v>25</v>
      </c>
      <c r="B1002" t="s">
        <v>35</v>
      </c>
      <c r="C1002" t="s">
        <v>3</v>
      </c>
      <c r="D1002" t="s">
        <v>1</v>
      </c>
      <c r="F1002" s="2">
        <v>175520</v>
      </c>
      <c r="G1002" s="36">
        <f t="shared" si="20"/>
        <v>3639.4852633194132</v>
      </c>
      <c r="H1002">
        <v>2019</v>
      </c>
      <c r="I1002" s="35">
        <v>48.226599999999998</v>
      </c>
      <c r="J1002" s="40" t="s">
        <v>715</v>
      </c>
    </row>
    <row r="1003" spans="1:10">
      <c r="A1003" t="s">
        <v>25</v>
      </c>
      <c r="B1003" t="s">
        <v>35</v>
      </c>
      <c r="C1003" t="s">
        <v>3</v>
      </c>
      <c r="D1003" t="s">
        <v>1</v>
      </c>
      <c r="F1003" s="2">
        <v>1429347</v>
      </c>
      <c r="G1003" s="36">
        <f t="shared" si="20"/>
        <v>29638.145753588269</v>
      </c>
      <c r="H1003">
        <v>2019</v>
      </c>
      <c r="I1003" s="35">
        <v>48.226599999999998</v>
      </c>
      <c r="J1003" s="40" t="s">
        <v>715</v>
      </c>
    </row>
    <row r="1004" spans="1:10">
      <c r="A1004" s="1" t="s">
        <v>17</v>
      </c>
      <c r="B1004" t="s">
        <v>35</v>
      </c>
      <c r="C1004" t="s">
        <v>4</v>
      </c>
      <c r="D1004" t="s">
        <v>328</v>
      </c>
      <c r="E1004" t="s">
        <v>343</v>
      </c>
      <c r="F1004" s="2">
        <v>6837491</v>
      </c>
      <c r="G1004" s="36">
        <f t="shared" si="20"/>
        <v>141778.41689026388</v>
      </c>
      <c r="H1004">
        <v>2019</v>
      </c>
      <c r="I1004" s="35">
        <v>48.226599999999998</v>
      </c>
      <c r="J1004" s="40" t="s">
        <v>715</v>
      </c>
    </row>
    <row r="1005" spans="1:10">
      <c r="A1005" t="s">
        <v>17</v>
      </c>
      <c r="B1005" t="s">
        <v>35</v>
      </c>
      <c r="C1005" t="s">
        <v>4</v>
      </c>
      <c r="D1005" t="s">
        <v>1</v>
      </c>
      <c r="F1005" s="2">
        <v>5051774</v>
      </c>
      <c r="G1005" s="36">
        <f t="shared" si="20"/>
        <v>104750.78068949502</v>
      </c>
      <c r="H1005">
        <v>2019</v>
      </c>
      <c r="I1005" s="35">
        <v>48.226599999999998</v>
      </c>
      <c r="J1005" s="40" t="s">
        <v>715</v>
      </c>
    </row>
    <row r="1006" spans="1:10">
      <c r="A1006" s="5" t="s">
        <v>24</v>
      </c>
      <c r="B1006" t="s">
        <v>6</v>
      </c>
      <c r="C1006" t="s">
        <v>4</v>
      </c>
      <c r="D1006" t="s">
        <v>1</v>
      </c>
      <c r="F1006" s="2">
        <v>23216</v>
      </c>
      <c r="G1006" s="36">
        <f t="shared" si="20"/>
        <v>1155.3295147476699</v>
      </c>
      <c r="H1006">
        <v>2022</v>
      </c>
      <c r="I1006" s="35">
        <v>20.0947</v>
      </c>
      <c r="J1006" t="s">
        <v>717</v>
      </c>
    </row>
    <row r="1007" spans="1:10">
      <c r="A1007" s="5" t="s">
        <v>24</v>
      </c>
      <c r="B1007" t="s">
        <v>6</v>
      </c>
      <c r="C1007" t="s">
        <v>3</v>
      </c>
      <c r="D1007" t="s">
        <v>328</v>
      </c>
      <c r="F1007" s="2">
        <v>948690000</v>
      </c>
      <c r="G1007" s="36">
        <f t="shared" si="20"/>
        <v>46795276.522699922</v>
      </c>
      <c r="H1007">
        <v>2021</v>
      </c>
      <c r="I1007" s="35">
        <v>20.273199999999999</v>
      </c>
      <c r="J1007" t="s">
        <v>717</v>
      </c>
    </row>
    <row r="1008" spans="1:10">
      <c r="A1008" s="1" t="s">
        <v>96</v>
      </c>
      <c r="B1008" t="s">
        <v>35</v>
      </c>
      <c r="C1008" t="s">
        <v>4</v>
      </c>
      <c r="D1008" t="s">
        <v>328</v>
      </c>
      <c r="E1008" t="s">
        <v>343</v>
      </c>
      <c r="F1008" s="2">
        <v>33757441</v>
      </c>
      <c r="G1008" s="36">
        <f t="shared" si="20"/>
        <v>699975.55291063443</v>
      </c>
      <c r="H1008">
        <v>2019</v>
      </c>
      <c r="I1008" s="35">
        <v>48.226599999999998</v>
      </c>
      <c r="J1008" s="40" t="s">
        <v>715</v>
      </c>
    </row>
    <row r="1009" spans="1:10">
      <c r="A1009" s="6" t="s">
        <v>24</v>
      </c>
      <c r="B1009" t="s">
        <v>6</v>
      </c>
      <c r="C1009" t="s">
        <v>3</v>
      </c>
      <c r="D1009" t="s">
        <v>1</v>
      </c>
      <c r="F1009" s="2">
        <v>1340000</v>
      </c>
      <c r="G1009" s="36">
        <f t="shared" si="20"/>
        <v>66097.11343053884</v>
      </c>
      <c r="H1009">
        <v>2021</v>
      </c>
      <c r="I1009" s="35">
        <v>20.273199999999999</v>
      </c>
      <c r="J1009" t="s">
        <v>717</v>
      </c>
    </row>
    <row r="1010" spans="1:10">
      <c r="A1010" s="5" t="s">
        <v>24</v>
      </c>
      <c r="B1010" t="s">
        <v>6</v>
      </c>
      <c r="C1010" t="s">
        <v>4</v>
      </c>
      <c r="D1010" t="s">
        <v>328</v>
      </c>
      <c r="F1010" s="2">
        <v>306962902</v>
      </c>
      <c r="G1010" s="36">
        <f t="shared" si="20"/>
        <v>15141314.74064282</v>
      </c>
      <c r="H1010">
        <v>2021</v>
      </c>
      <c r="I1010" s="35">
        <v>20.273199999999999</v>
      </c>
      <c r="J1010" t="s">
        <v>717</v>
      </c>
    </row>
    <row r="1011" spans="1:10">
      <c r="A1011" s="6" t="s">
        <v>24</v>
      </c>
      <c r="B1011" t="s">
        <v>6</v>
      </c>
      <c r="C1011" t="s">
        <v>4</v>
      </c>
      <c r="D1011" t="s">
        <v>1</v>
      </c>
      <c r="F1011" s="2">
        <v>-80000</v>
      </c>
      <c r="G1011" s="36">
        <f t="shared" si="20"/>
        <v>-3946.0963242112744</v>
      </c>
      <c r="H1011">
        <v>2021</v>
      </c>
      <c r="I1011" s="35">
        <v>20.273199999999999</v>
      </c>
      <c r="J1011" t="s">
        <v>717</v>
      </c>
    </row>
    <row r="1012" spans="1:10">
      <c r="A1012" t="s">
        <v>24</v>
      </c>
      <c r="B1012" t="s">
        <v>6</v>
      </c>
      <c r="C1012" t="s">
        <v>3</v>
      </c>
      <c r="D1012" t="s">
        <v>328</v>
      </c>
      <c r="F1012" s="2">
        <v>946380000</v>
      </c>
      <c r="G1012" s="36">
        <v>44076716.718208581</v>
      </c>
      <c r="H1012">
        <v>2020</v>
      </c>
      <c r="I1012" s="35">
        <v>21.4712</v>
      </c>
      <c r="J1012" t="s">
        <v>717</v>
      </c>
    </row>
    <row r="1013" spans="1:10">
      <c r="A1013" t="s">
        <v>24</v>
      </c>
      <c r="B1013" t="s">
        <v>6</v>
      </c>
      <c r="C1013" t="s">
        <v>3</v>
      </c>
      <c r="D1013" t="s">
        <v>1</v>
      </c>
      <c r="F1013" s="2">
        <v>940000</v>
      </c>
      <c r="G1013" s="36">
        <v>43779.574499795075</v>
      </c>
      <c r="H1013">
        <v>2020</v>
      </c>
      <c r="I1013" s="35">
        <v>21.4712</v>
      </c>
      <c r="J1013" t="s">
        <v>717</v>
      </c>
    </row>
    <row r="1014" spans="1:10">
      <c r="A1014" t="s">
        <v>24</v>
      </c>
      <c r="B1014" t="s">
        <v>6</v>
      </c>
      <c r="C1014" t="s">
        <v>4</v>
      </c>
      <c r="D1014" t="s">
        <v>328</v>
      </c>
      <c r="F1014" s="2">
        <v>58270000</v>
      </c>
      <c r="G1014" s="36">
        <v>2713867.8788330415</v>
      </c>
      <c r="H1014">
        <v>2020</v>
      </c>
      <c r="I1014" s="35">
        <v>21.4712</v>
      </c>
      <c r="J1014" t="s">
        <v>717</v>
      </c>
    </row>
    <row r="1015" spans="1:10">
      <c r="A1015" t="s">
        <v>24</v>
      </c>
      <c r="B1015" t="s">
        <v>6</v>
      </c>
      <c r="C1015" t="s">
        <v>4</v>
      </c>
      <c r="D1015" t="s">
        <v>1</v>
      </c>
      <c r="F1015" s="2">
        <v>20000</v>
      </c>
      <c r="G1015" s="36">
        <v>931.48030850627822</v>
      </c>
      <c r="H1015">
        <v>2020</v>
      </c>
      <c r="I1015" s="35">
        <v>21.4712</v>
      </c>
      <c r="J1015" t="s">
        <v>717</v>
      </c>
    </row>
    <row r="1016" spans="1:10">
      <c r="A1016" t="s">
        <v>24</v>
      </c>
      <c r="B1016" t="s">
        <v>6</v>
      </c>
      <c r="C1016" t="s">
        <v>3</v>
      </c>
      <c r="D1016" t="s">
        <v>1</v>
      </c>
      <c r="F1016" s="2">
        <v>516000</v>
      </c>
      <c r="G1016" s="36">
        <f t="shared" ref="G1016:G1027" si="21">F1016/I1016</f>
        <v>26806.448093677111</v>
      </c>
      <c r="H1016">
        <v>2019</v>
      </c>
      <c r="I1016" s="35">
        <v>19.249099999999999</v>
      </c>
      <c r="J1016" t="s">
        <v>717</v>
      </c>
    </row>
    <row r="1017" spans="1:10">
      <c r="A1017" t="s">
        <v>24</v>
      </c>
      <c r="B1017" t="s">
        <v>6</v>
      </c>
      <c r="C1017" t="s">
        <v>3</v>
      </c>
      <c r="D1017" t="s">
        <v>328</v>
      </c>
      <c r="F1017" s="2">
        <v>948685677</v>
      </c>
      <c r="G1017" s="36">
        <f t="shared" si="21"/>
        <v>49284677.049836099</v>
      </c>
      <c r="H1017">
        <v>2019</v>
      </c>
      <c r="I1017" s="35">
        <v>19.249099999999999</v>
      </c>
      <c r="J1017" t="s">
        <v>717</v>
      </c>
    </row>
    <row r="1018" spans="1:10">
      <c r="A1018" t="s">
        <v>24</v>
      </c>
      <c r="B1018" t="s">
        <v>6</v>
      </c>
      <c r="C1018" t="s">
        <v>4</v>
      </c>
      <c r="D1018" t="s">
        <v>1</v>
      </c>
      <c r="F1018" s="2">
        <v>102000</v>
      </c>
      <c r="G1018" s="36">
        <f t="shared" si="21"/>
        <v>5298.9490417733823</v>
      </c>
      <c r="H1018">
        <v>2019</v>
      </c>
      <c r="I1018" s="35">
        <v>19.249099999999999</v>
      </c>
      <c r="J1018" t="s">
        <v>717</v>
      </c>
    </row>
    <row r="1019" spans="1:10">
      <c r="A1019" t="s">
        <v>24</v>
      </c>
      <c r="B1019" t="s">
        <v>6</v>
      </c>
      <c r="C1019" t="s">
        <v>4</v>
      </c>
      <c r="D1019" t="s">
        <v>328</v>
      </c>
      <c r="F1019" s="2">
        <v>479389000</v>
      </c>
      <c r="G1019" s="36">
        <f t="shared" si="21"/>
        <v>24904489.041046076</v>
      </c>
      <c r="H1019">
        <v>2019</v>
      </c>
      <c r="I1019" s="35">
        <v>19.249099999999999</v>
      </c>
      <c r="J1019" t="s">
        <v>717</v>
      </c>
    </row>
    <row r="1020" spans="1:10">
      <c r="A1020" t="s">
        <v>24</v>
      </c>
      <c r="B1020" t="s">
        <v>6</v>
      </c>
      <c r="C1020" t="s">
        <v>3</v>
      </c>
      <c r="D1020" t="s">
        <v>328</v>
      </c>
      <c r="F1020" s="2">
        <v>964631000</v>
      </c>
      <c r="G1020" s="36">
        <f t="shared" si="21"/>
        <v>50084683.281412251</v>
      </c>
      <c r="H1020">
        <v>2018</v>
      </c>
      <c r="I1020" s="35">
        <v>19.260000000000002</v>
      </c>
      <c r="J1020" t="s">
        <v>717</v>
      </c>
    </row>
    <row r="1021" spans="1:10">
      <c r="A1021" t="s">
        <v>24</v>
      </c>
      <c r="B1021" t="s">
        <v>6</v>
      </c>
      <c r="C1021" t="s">
        <v>3</v>
      </c>
      <c r="D1021" t="s">
        <v>1</v>
      </c>
      <c r="E1021" t="s">
        <v>364</v>
      </c>
      <c r="F1021" s="2">
        <v>1290000</v>
      </c>
      <c r="G1021" s="36">
        <f t="shared" si="21"/>
        <v>66978.193146417441</v>
      </c>
      <c r="H1021">
        <v>2018</v>
      </c>
      <c r="I1021" s="35">
        <v>19.260000000000002</v>
      </c>
      <c r="J1021" t="s">
        <v>717</v>
      </c>
    </row>
    <row r="1022" spans="1:10">
      <c r="A1022" t="s">
        <v>24</v>
      </c>
      <c r="B1022" t="s">
        <v>6</v>
      </c>
      <c r="C1022" t="s">
        <v>4</v>
      </c>
      <c r="D1022" t="s">
        <v>328</v>
      </c>
      <c r="F1022" s="2">
        <v>485891000</v>
      </c>
      <c r="G1022" s="36">
        <f t="shared" si="21"/>
        <v>25227985.462097611</v>
      </c>
      <c r="H1022">
        <v>2018</v>
      </c>
      <c r="I1022" s="35">
        <v>19.260000000000002</v>
      </c>
      <c r="J1022" t="s">
        <v>717</v>
      </c>
    </row>
    <row r="1023" spans="1:10">
      <c r="A1023" t="s">
        <v>24</v>
      </c>
      <c r="B1023" t="s">
        <v>6</v>
      </c>
      <c r="C1023" t="s">
        <v>4</v>
      </c>
      <c r="D1023" t="s">
        <v>1</v>
      </c>
      <c r="E1023" t="s">
        <v>364</v>
      </c>
      <c r="F1023" s="2">
        <v>1224000</v>
      </c>
      <c r="G1023" s="36">
        <f t="shared" si="21"/>
        <v>63551.401869158872</v>
      </c>
      <c r="H1023">
        <v>2018</v>
      </c>
      <c r="I1023" s="35">
        <v>19.260000000000002</v>
      </c>
      <c r="J1023" t="s">
        <v>717</v>
      </c>
    </row>
    <row r="1024" spans="1:10">
      <c r="A1024" t="s">
        <v>24</v>
      </c>
      <c r="B1024" t="s">
        <v>6</v>
      </c>
      <c r="C1024" t="s">
        <v>3</v>
      </c>
      <c r="D1024" t="s">
        <v>328</v>
      </c>
      <c r="F1024" s="2">
        <v>979747000</v>
      </c>
      <c r="G1024" s="36">
        <f t="shared" si="21"/>
        <v>51893379.23728814</v>
      </c>
      <c r="H1024">
        <v>2017</v>
      </c>
      <c r="I1024" s="35">
        <v>18.88</v>
      </c>
      <c r="J1024" t="s">
        <v>717</v>
      </c>
    </row>
    <row r="1025" spans="1:10">
      <c r="A1025" t="s">
        <v>24</v>
      </c>
      <c r="B1025" t="s">
        <v>6</v>
      </c>
      <c r="C1025" t="s">
        <v>3</v>
      </c>
      <c r="D1025" t="s">
        <v>1</v>
      </c>
      <c r="E1025" t="s">
        <v>364</v>
      </c>
      <c r="F1025" s="2">
        <v>401000</v>
      </c>
      <c r="G1025" s="36">
        <f t="shared" si="21"/>
        <v>21239.406779661018</v>
      </c>
      <c r="H1025">
        <v>2017</v>
      </c>
      <c r="I1025" s="35">
        <v>18.88</v>
      </c>
      <c r="J1025" t="s">
        <v>717</v>
      </c>
    </row>
    <row r="1026" spans="1:10">
      <c r="A1026" t="s">
        <v>24</v>
      </c>
      <c r="B1026" t="s">
        <v>6</v>
      </c>
      <c r="C1026" t="s">
        <v>4</v>
      </c>
      <c r="D1026" t="s">
        <v>328</v>
      </c>
      <c r="F1026" s="2">
        <v>635567037.29999995</v>
      </c>
      <c r="G1026" s="36">
        <f t="shared" si="21"/>
        <v>33663508.331567794</v>
      </c>
      <c r="H1026">
        <v>2017</v>
      </c>
      <c r="I1026" s="35">
        <v>18.88</v>
      </c>
      <c r="J1026" t="s">
        <v>717</v>
      </c>
    </row>
    <row r="1027" spans="1:10">
      <c r="A1027" t="s">
        <v>24</v>
      </c>
      <c r="B1027" t="s">
        <v>6</v>
      </c>
      <c r="C1027" t="s">
        <v>4</v>
      </c>
      <c r="D1027" t="s">
        <v>1</v>
      </c>
      <c r="E1027" t="s">
        <v>364</v>
      </c>
      <c r="F1027" s="2">
        <v>1059832</v>
      </c>
      <c r="G1027" s="36">
        <f t="shared" si="21"/>
        <v>56135.169491525427</v>
      </c>
      <c r="H1027">
        <v>2017</v>
      </c>
      <c r="I1027" s="35">
        <v>18.88</v>
      </c>
      <c r="J1027" t="s">
        <v>717</v>
      </c>
    </row>
    <row r="1028" spans="1:10">
      <c r="A1028" t="s">
        <v>24</v>
      </c>
      <c r="B1028" t="s">
        <v>6</v>
      </c>
      <c r="C1028" t="s">
        <v>3</v>
      </c>
      <c r="D1028" t="s">
        <v>328</v>
      </c>
      <c r="F1028" s="2">
        <v>784753999.99999988</v>
      </c>
      <c r="G1028" s="36">
        <v>41993300.370299019</v>
      </c>
      <c r="H1028">
        <v>2016</v>
      </c>
      <c r="I1028" s="35">
        <v>18.6876</v>
      </c>
      <c r="J1028" t="s">
        <v>717</v>
      </c>
    </row>
    <row r="1029" spans="1:10">
      <c r="A1029" s="1" t="s">
        <v>334</v>
      </c>
      <c r="B1029" t="s">
        <v>35</v>
      </c>
      <c r="C1029" t="s">
        <v>4</v>
      </c>
      <c r="D1029" t="s">
        <v>328</v>
      </c>
      <c r="E1029" t="s">
        <v>343</v>
      </c>
      <c r="F1029" s="2">
        <v>4612513</v>
      </c>
      <c r="G1029" s="36">
        <f>F1029/I1029</f>
        <v>95642.508491164626</v>
      </c>
      <c r="H1029">
        <v>2019</v>
      </c>
      <c r="I1029" s="35">
        <v>48.226599999999998</v>
      </c>
      <c r="J1029" s="40" t="s">
        <v>715</v>
      </c>
    </row>
    <row r="1030" spans="1:10">
      <c r="A1030" t="s">
        <v>334</v>
      </c>
      <c r="B1030" t="s">
        <v>35</v>
      </c>
      <c r="C1030" t="s">
        <v>4</v>
      </c>
      <c r="D1030" t="s">
        <v>1</v>
      </c>
      <c r="F1030" s="2">
        <v>762327</v>
      </c>
      <c r="G1030" s="36">
        <f>F1030/I1030</f>
        <v>15807.189393405301</v>
      </c>
      <c r="H1030">
        <v>2019</v>
      </c>
      <c r="I1030" s="35">
        <v>48.226599999999998</v>
      </c>
      <c r="J1030" s="40" t="s">
        <v>715</v>
      </c>
    </row>
    <row r="1031" spans="1:10">
      <c r="A1031" t="s">
        <v>24</v>
      </c>
      <c r="B1031" t="s">
        <v>6</v>
      </c>
      <c r="C1031" t="s">
        <v>3</v>
      </c>
      <c r="D1031" t="s">
        <v>1</v>
      </c>
      <c r="F1031" s="2">
        <v>784753999.99999988</v>
      </c>
      <c r="G1031" s="36">
        <v>41993300.370299019</v>
      </c>
      <c r="H1031">
        <v>2016</v>
      </c>
      <c r="I1031" s="35">
        <v>18.6876</v>
      </c>
      <c r="J1031" t="s">
        <v>717</v>
      </c>
    </row>
    <row r="1032" spans="1:10">
      <c r="A1032" t="s">
        <v>24</v>
      </c>
      <c r="B1032" t="s">
        <v>6</v>
      </c>
      <c r="C1032" t="s">
        <v>4</v>
      </c>
      <c r="D1032" t="s">
        <v>328</v>
      </c>
      <c r="F1032" s="2">
        <v>452774000</v>
      </c>
      <c r="G1032" s="36">
        <v>24228579.378839444</v>
      </c>
      <c r="H1032">
        <v>2016</v>
      </c>
      <c r="I1032" s="35">
        <v>18.6876</v>
      </c>
      <c r="J1032" t="s">
        <v>717</v>
      </c>
    </row>
    <row r="1033" spans="1:10">
      <c r="A1033" s="1" t="s">
        <v>72</v>
      </c>
      <c r="B1033" t="s">
        <v>35</v>
      </c>
      <c r="C1033" t="s">
        <v>4</v>
      </c>
      <c r="D1033" t="s">
        <v>328</v>
      </c>
      <c r="E1033" t="s">
        <v>343</v>
      </c>
      <c r="F1033" s="2">
        <v>2285306</v>
      </c>
      <c r="G1033" s="36">
        <f>F1033/I1033</f>
        <v>47386.836310252023</v>
      </c>
      <c r="H1033">
        <v>2019</v>
      </c>
      <c r="I1033" s="35">
        <v>48.226599999999998</v>
      </c>
      <c r="J1033" s="40" t="s">
        <v>717</v>
      </c>
    </row>
    <row r="1034" spans="1:10">
      <c r="A1034" t="s">
        <v>72</v>
      </c>
      <c r="B1034" t="s">
        <v>35</v>
      </c>
      <c r="C1034" t="s">
        <v>4</v>
      </c>
      <c r="D1034" t="s">
        <v>1</v>
      </c>
      <c r="F1034" s="2">
        <v>24374516</v>
      </c>
      <c r="G1034" s="36">
        <f>F1034/I1034</f>
        <v>505416.42993700574</v>
      </c>
      <c r="H1034">
        <v>2019</v>
      </c>
      <c r="I1034" s="35">
        <v>48.226599999999998</v>
      </c>
      <c r="J1034" s="40" t="s">
        <v>717</v>
      </c>
    </row>
    <row r="1035" spans="1:10">
      <c r="A1035" t="s">
        <v>24</v>
      </c>
      <c r="B1035" t="s">
        <v>6</v>
      </c>
      <c r="C1035" t="s">
        <v>4</v>
      </c>
      <c r="D1035" t="s">
        <v>1</v>
      </c>
      <c r="F1035" s="2">
        <v>-164127000</v>
      </c>
      <c r="G1035" s="36">
        <v>-8782668.7215051688</v>
      </c>
      <c r="H1035">
        <v>2016</v>
      </c>
      <c r="I1035" s="35">
        <v>18.6876</v>
      </c>
      <c r="J1035" t="s">
        <v>717</v>
      </c>
    </row>
    <row r="1036" spans="1:10">
      <c r="A1036" t="s">
        <v>24</v>
      </c>
      <c r="B1036" t="s">
        <v>6</v>
      </c>
      <c r="C1036" t="s">
        <v>3</v>
      </c>
      <c r="D1036" t="s">
        <v>328</v>
      </c>
      <c r="F1036" s="2">
        <v>621515352</v>
      </c>
      <c r="G1036" s="36">
        <v>39201996.767041586</v>
      </c>
      <c r="H1036">
        <v>2015</v>
      </c>
      <c r="I1036" s="35">
        <v>15.854175890410984</v>
      </c>
      <c r="J1036" t="s">
        <v>717</v>
      </c>
    </row>
    <row r="1037" spans="1:10">
      <c r="A1037" t="s">
        <v>24</v>
      </c>
      <c r="B1037" t="s">
        <v>6</v>
      </c>
      <c r="C1037" t="s">
        <v>3</v>
      </c>
      <c r="D1037" t="s">
        <v>1</v>
      </c>
      <c r="F1037" s="2">
        <v>15588590</v>
      </c>
      <c r="G1037" s="36">
        <v>983248.20588299283</v>
      </c>
      <c r="H1037">
        <v>2015</v>
      </c>
      <c r="I1037" s="35">
        <v>15.854175890410984</v>
      </c>
      <c r="J1037" t="s">
        <v>717</v>
      </c>
    </row>
    <row r="1038" spans="1:10">
      <c r="A1038" t="s">
        <v>24</v>
      </c>
      <c r="B1038" t="s">
        <v>6</v>
      </c>
      <c r="C1038" t="s">
        <v>4</v>
      </c>
      <c r="D1038" t="s">
        <v>328</v>
      </c>
      <c r="F1038" s="2">
        <v>322506379</v>
      </c>
      <c r="G1038" s="36">
        <v>20342046.236226015</v>
      </c>
      <c r="H1038">
        <v>2015</v>
      </c>
      <c r="I1038" s="35">
        <v>15.854175890410984</v>
      </c>
      <c r="J1038" t="s">
        <v>717</v>
      </c>
    </row>
    <row r="1039" spans="1:10">
      <c r="A1039" t="s">
        <v>24</v>
      </c>
      <c r="B1039" t="s">
        <v>6</v>
      </c>
      <c r="C1039" t="s">
        <v>4</v>
      </c>
      <c r="D1039" t="s">
        <v>1</v>
      </c>
      <c r="F1039" s="2">
        <v>1525098</v>
      </c>
      <c r="G1039" s="36">
        <v>96195.350079496639</v>
      </c>
      <c r="H1039">
        <v>2015</v>
      </c>
      <c r="I1039" s="35">
        <v>15.854175890410984</v>
      </c>
      <c r="J1039" t="s">
        <v>717</v>
      </c>
    </row>
    <row r="1040" spans="1:10">
      <c r="A1040" t="s">
        <v>24</v>
      </c>
      <c r="B1040" t="s">
        <v>6</v>
      </c>
      <c r="C1040" t="s">
        <v>3</v>
      </c>
      <c r="D1040" t="s">
        <v>328</v>
      </c>
      <c r="F1040" s="2">
        <v>545492000</v>
      </c>
      <c r="G1040" s="36">
        <v>41004632.957624123</v>
      </c>
      <c r="H1040">
        <v>2014</v>
      </c>
      <c r="I1040" s="35">
        <v>13.303179681274893</v>
      </c>
      <c r="J1040" t="s">
        <v>717</v>
      </c>
    </row>
    <row r="1041" spans="1:10">
      <c r="A1041" t="s">
        <v>24</v>
      </c>
      <c r="B1041" t="s">
        <v>6</v>
      </c>
      <c r="C1041" t="s">
        <v>3</v>
      </c>
      <c r="D1041" t="s">
        <v>1</v>
      </c>
      <c r="F1041" s="2">
        <v>16205000.000000002</v>
      </c>
      <c r="G1041" s="36">
        <v>1218129.8297285733</v>
      </c>
      <c r="H1041">
        <v>2014</v>
      </c>
      <c r="I1041" s="35">
        <v>13.303179681274893</v>
      </c>
      <c r="J1041" t="s">
        <v>717</v>
      </c>
    </row>
    <row r="1042" spans="1:10">
      <c r="A1042" t="s">
        <v>24</v>
      </c>
      <c r="B1042" t="s">
        <v>6</v>
      </c>
      <c r="C1042" t="s">
        <v>4</v>
      </c>
      <c r="D1042" t="s">
        <v>328</v>
      </c>
      <c r="F1042" s="2">
        <v>226504999.99999997</v>
      </c>
      <c r="G1042" s="36">
        <v>17026380.566656616</v>
      </c>
      <c r="H1042">
        <v>2014</v>
      </c>
      <c r="I1042" s="35">
        <v>13.303179681274893</v>
      </c>
      <c r="J1042" t="s">
        <v>717</v>
      </c>
    </row>
    <row r="1043" spans="1:10">
      <c r="A1043" t="s">
        <v>24</v>
      </c>
      <c r="B1043" t="s">
        <v>6</v>
      </c>
      <c r="C1043" t="s">
        <v>4</v>
      </c>
      <c r="D1043" t="s">
        <v>1</v>
      </c>
      <c r="F1043" s="2">
        <v>21370000</v>
      </c>
      <c r="G1043" s="36">
        <v>1606382.873267486</v>
      </c>
      <c r="H1043">
        <v>2014</v>
      </c>
      <c r="I1043" s="35">
        <v>13.303179681274893</v>
      </c>
      <c r="J1043" t="s">
        <v>717</v>
      </c>
    </row>
    <row r="1044" spans="1:10">
      <c r="A1044" t="s">
        <v>24</v>
      </c>
      <c r="B1044" t="s">
        <v>6</v>
      </c>
      <c r="C1044" t="s">
        <v>3</v>
      </c>
      <c r="D1044" t="s">
        <v>328</v>
      </c>
      <c r="F1044" s="2">
        <v>558708000</v>
      </c>
      <c r="G1044" s="36">
        <v>43773453.312405169</v>
      </c>
      <c r="H1044">
        <v>2013</v>
      </c>
      <c r="I1044" s="35">
        <v>12.763626301369856</v>
      </c>
      <c r="J1044" t="s">
        <v>717</v>
      </c>
    </row>
    <row r="1045" spans="1:10">
      <c r="A1045" t="s">
        <v>24</v>
      </c>
      <c r="B1045" t="s">
        <v>6</v>
      </c>
      <c r="C1045" t="s">
        <v>3</v>
      </c>
      <c r="D1045" t="s">
        <v>328</v>
      </c>
      <c r="F1045" s="2">
        <v>43848218.951284125</v>
      </c>
      <c r="G1045" s="36">
        <v>3435404.4780030982</v>
      </c>
      <c r="H1045">
        <v>2013</v>
      </c>
      <c r="I1045" s="35">
        <v>12.763626301369856</v>
      </c>
      <c r="J1045" t="s">
        <v>717</v>
      </c>
    </row>
    <row r="1046" spans="1:10">
      <c r="A1046" t="s">
        <v>24</v>
      </c>
      <c r="B1046" t="s">
        <v>6</v>
      </c>
      <c r="C1046" t="s">
        <v>3</v>
      </c>
      <c r="D1046" t="s">
        <v>1</v>
      </c>
      <c r="F1046" s="2">
        <v>16735000</v>
      </c>
      <c r="G1046" s="36">
        <v>1311147.7572955827</v>
      </c>
      <c r="H1046">
        <v>2013</v>
      </c>
      <c r="I1046" s="35">
        <v>12.763626301369856</v>
      </c>
      <c r="J1046" t="s">
        <v>717</v>
      </c>
    </row>
    <row r="1047" spans="1:10">
      <c r="A1047" s="1" t="s">
        <v>82</v>
      </c>
      <c r="B1047" t="s">
        <v>35</v>
      </c>
      <c r="C1047" t="s">
        <v>4</v>
      </c>
      <c r="D1047" t="s">
        <v>328</v>
      </c>
      <c r="E1047" t="s">
        <v>343</v>
      </c>
      <c r="F1047" s="2">
        <v>28795510</v>
      </c>
      <c r="G1047" s="36">
        <f>F1047/I1047</f>
        <v>597087.70678422286</v>
      </c>
      <c r="H1047">
        <v>2019</v>
      </c>
      <c r="I1047" s="35">
        <v>48.226599999999998</v>
      </c>
      <c r="J1047" s="40" t="s">
        <v>715</v>
      </c>
    </row>
    <row r="1048" spans="1:10">
      <c r="A1048" t="s">
        <v>82</v>
      </c>
      <c r="B1048" t="s">
        <v>35</v>
      </c>
      <c r="C1048" t="s">
        <v>4</v>
      </c>
      <c r="D1048" t="s">
        <v>1</v>
      </c>
      <c r="F1048" s="2">
        <v>71525932</v>
      </c>
      <c r="G1048" s="36">
        <f>F1048/I1048</f>
        <v>1483122.0115040247</v>
      </c>
      <c r="H1048">
        <v>2019</v>
      </c>
      <c r="I1048" s="35">
        <v>48.226599999999998</v>
      </c>
      <c r="J1048" s="40" t="s">
        <v>715</v>
      </c>
    </row>
    <row r="1049" spans="1:10">
      <c r="A1049" t="s">
        <v>24</v>
      </c>
      <c r="B1049" t="s">
        <v>6</v>
      </c>
      <c r="C1049" t="s">
        <v>3</v>
      </c>
      <c r="D1049" t="s">
        <v>1</v>
      </c>
      <c r="F1049" s="2">
        <v>1313387.2150564154</v>
      </c>
      <c r="G1049" s="36">
        <v>102900.78885461071</v>
      </c>
      <c r="H1049">
        <v>2013</v>
      </c>
      <c r="I1049" s="35">
        <v>12.763626301369856</v>
      </c>
      <c r="J1049" t="s">
        <v>717</v>
      </c>
    </row>
    <row r="1050" spans="1:10">
      <c r="A1050" s="1" t="s">
        <v>337</v>
      </c>
      <c r="B1050" t="s">
        <v>35</v>
      </c>
      <c r="C1050" t="s">
        <v>4</v>
      </c>
      <c r="D1050" t="s">
        <v>328</v>
      </c>
      <c r="E1050" t="s">
        <v>343</v>
      </c>
      <c r="F1050" s="2">
        <v>15740002</v>
      </c>
      <c r="G1050" s="36">
        <f>F1050/I1050</f>
        <v>326375.94190757797</v>
      </c>
      <c r="H1050">
        <v>2019</v>
      </c>
      <c r="I1050" s="35">
        <v>48.226599999999998</v>
      </c>
      <c r="J1050" s="40" t="s">
        <v>715</v>
      </c>
    </row>
    <row r="1051" spans="1:10">
      <c r="A1051" t="s">
        <v>337</v>
      </c>
      <c r="B1051" t="s">
        <v>35</v>
      </c>
      <c r="C1051" t="s">
        <v>4</v>
      </c>
      <c r="D1051" t="s">
        <v>1</v>
      </c>
      <c r="F1051" s="2">
        <v>31646682</v>
      </c>
      <c r="G1051" s="36">
        <f>F1051/I1051</f>
        <v>656208.02627595561</v>
      </c>
      <c r="H1051">
        <v>2019</v>
      </c>
      <c r="I1051" s="35">
        <v>48.226599999999998</v>
      </c>
      <c r="J1051" s="40" t="s">
        <v>715</v>
      </c>
    </row>
    <row r="1052" spans="1:10">
      <c r="A1052" t="s">
        <v>24</v>
      </c>
      <c r="B1052" t="s">
        <v>6</v>
      </c>
      <c r="C1052" t="s">
        <v>3</v>
      </c>
      <c r="D1052" t="s">
        <v>367</v>
      </c>
      <c r="F1052" s="2">
        <v>14342000</v>
      </c>
      <c r="G1052" s="36">
        <v>1123661.8545045264</v>
      </c>
      <c r="H1052">
        <v>2013</v>
      </c>
      <c r="I1052" s="35">
        <v>12.763626301369856</v>
      </c>
      <c r="J1052" t="s">
        <v>717</v>
      </c>
    </row>
    <row r="1053" spans="1:10">
      <c r="A1053" t="s">
        <v>24</v>
      </c>
      <c r="B1053" t="s">
        <v>6</v>
      </c>
      <c r="C1053" t="s">
        <v>3</v>
      </c>
      <c r="D1053" t="s">
        <v>367</v>
      </c>
      <c r="F1053" s="2">
        <v>1125581.0838565349</v>
      </c>
      <c r="G1053" s="36">
        <v>88186.621676296811</v>
      </c>
      <c r="H1053">
        <v>2013</v>
      </c>
      <c r="I1053" s="35">
        <v>12.763626301369856</v>
      </c>
      <c r="J1053" t="s">
        <v>717</v>
      </c>
    </row>
    <row r="1054" spans="1:10">
      <c r="A1054" t="s">
        <v>24</v>
      </c>
      <c r="B1054" t="s">
        <v>6</v>
      </c>
      <c r="C1054" t="s">
        <v>4</v>
      </c>
      <c r="D1054" t="s">
        <v>328</v>
      </c>
      <c r="F1054" s="2">
        <v>265096000</v>
      </c>
      <c r="G1054" s="36">
        <v>20769646.003467571</v>
      </c>
      <c r="H1054">
        <v>2013</v>
      </c>
      <c r="I1054" s="35">
        <v>12.763626301369856</v>
      </c>
      <c r="J1054" t="s">
        <v>717</v>
      </c>
    </row>
    <row r="1055" spans="1:10">
      <c r="A1055" t="s">
        <v>24</v>
      </c>
      <c r="B1055" t="s">
        <v>6</v>
      </c>
      <c r="C1055" t="s">
        <v>4</v>
      </c>
      <c r="D1055" t="s">
        <v>328</v>
      </c>
      <c r="F1055" s="2">
        <v>20805120.834334958</v>
      </c>
      <c r="G1055" s="36">
        <v>1630032.1196415825</v>
      </c>
      <c r="H1055">
        <v>2013</v>
      </c>
      <c r="I1055" s="35">
        <v>12.763626301369856</v>
      </c>
      <c r="J1055" t="s">
        <v>717</v>
      </c>
    </row>
    <row r="1056" spans="1:10">
      <c r="A1056" t="s">
        <v>24</v>
      </c>
      <c r="B1056" t="s">
        <v>6</v>
      </c>
      <c r="C1056" t="s">
        <v>4</v>
      </c>
      <c r="D1056" t="s">
        <v>1</v>
      </c>
      <c r="F1056" s="2">
        <v>-469162.16143455345</v>
      </c>
      <c r="G1056" s="36">
        <v>-36757.748178838534</v>
      </c>
      <c r="H1056">
        <v>2013</v>
      </c>
      <c r="I1056" s="35">
        <v>12.763626301369856</v>
      </c>
      <c r="J1056" t="s">
        <v>717</v>
      </c>
    </row>
    <row r="1057" spans="1:10">
      <c r="A1057" t="s">
        <v>24</v>
      </c>
      <c r="B1057" t="s">
        <v>6</v>
      </c>
      <c r="C1057" t="s">
        <v>4</v>
      </c>
      <c r="D1057" t="s">
        <v>1</v>
      </c>
      <c r="F1057" s="2">
        <v>-5978000</v>
      </c>
      <c r="G1057" s="36">
        <v>-468362.19259713136</v>
      </c>
      <c r="H1057">
        <v>2013</v>
      </c>
      <c r="I1057" s="35">
        <v>12.763626301369856</v>
      </c>
      <c r="J1057" t="s">
        <v>717</v>
      </c>
    </row>
    <row r="1058" spans="1:10">
      <c r="A1058" t="s">
        <v>24</v>
      </c>
      <c r="B1058" t="s">
        <v>6</v>
      </c>
      <c r="C1058" t="s">
        <v>4</v>
      </c>
      <c r="D1058" t="s">
        <v>367</v>
      </c>
      <c r="F1058" s="2">
        <v>-39083.766543059151</v>
      </c>
      <c r="G1058" s="36">
        <v>-3062.1208753866827</v>
      </c>
      <c r="H1058">
        <v>2013</v>
      </c>
      <c r="I1058" s="35">
        <v>12.763626301369856</v>
      </c>
      <c r="J1058" t="s">
        <v>717</v>
      </c>
    </row>
    <row r="1059" spans="1:10">
      <c r="A1059" t="s">
        <v>24</v>
      </c>
      <c r="B1059" t="s">
        <v>6</v>
      </c>
      <c r="C1059" t="s">
        <v>4</v>
      </c>
      <c r="D1059" t="s">
        <v>367</v>
      </c>
      <c r="F1059" s="2">
        <v>-498000</v>
      </c>
      <c r="G1059" s="36">
        <v>-39017.124776408738</v>
      </c>
      <c r="H1059">
        <v>2013</v>
      </c>
      <c r="I1059" s="35">
        <v>12.763626301369856</v>
      </c>
      <c r="J1059" t="s">
        <v>717</v>
      </c>
    </row>
    <row r="1060" spans="1:10">
      <c r="A1060" t="s">
        <v>24</v>
      </c>
      <c r="B1060" t="s">
        <v>6</v>
      </c>
      <c r="C1060" t="s">
        <v>3</v>
      </c>
      <c r="D1060" t="s">
        <v>328</v>
      </c>
      <c r="F1060" s="2">
        <v>538506000</v>
      </c>
      <c r="G1060" s="36">
        <v>40705965.354330696</v>
      </c>
      <c r="H1060">
        <v>2012</v>
      </c>
      <c r="I1060" s="35">
        <v>13.22916666666667</v>
      </c>
      <c r="J1060" t="s">
        <v>717</v>
      </c>
    </row>
    <row r="1061" spans="1:10">
      <c r="A1061" t="s">
        <v>24</v>
      </c>
      <c r="B1061" t="s">
        <v>6</v>
      </c>
      <c r="C1061" t="s">
        <v>3</v>
      </c>
      <c r="D1061" t="s">
        <v>328</v>
      </c>
      <c r="F1061" s="2">
        <v>40705965.354330704</v>
      </c>
      <c r="G1061" s="36">
        <v>3076986.3574927137</v>
      </c>
      <c r="H1061">
        <v>2012</v>
      </c>
      <c r="I1061" s="35">
        <v>13.22916666666667</v>
      </c>
      <c r="J1061" t="s">
        <v>717</v>
      </c>
    </row>
    <row r="1062" spans="1:10">
      <c r="A1062" t="s">
        <v>24</v>
      </c>
      <c r="B1062" t="s">
        <v>6</v>
      </c>
      <c r="C1062" t="s">
        <v>3</v>
      </c>
      <c r="D1062" t="s">
        <v>1</v>
      </c>
      <c r="F1062" s="2">
        <v>15462000.000000002</v>
      </c>
      <c r="G1062" s="36">
        <v>1168781.1023622046</v>
      </c>
      <c r="H1062">
        <v>2012</v>
      </c>
      <c r="I1062" s="35">
        <v>13.22916666666667</v>
      </c>
      <c r="J1062" t="s">
        <v>717</v>
      </c>
    </row>
    <row r="1063" spans="1:10">
      <c r="A1063" t="s">
        <v>24</v>
      </c>
      <c r="B1063" t="s">
        <v>6</v>
      </c>
      <c r="C1063" t="s">
        <v>3</v>
      </c>
      <c r="D1063" t="s">
        <v>1</v>
      </c>
      <c r="F1063" s="2">
        <v>1168781.1023622046</v>
      </c>
      <c r="G1063" s="36">
        <v>88348.80773761544</v>
      </c>
      <c r="H1063">
        <v>2012</v>
      </c>
      <c r="I1063" s="35">
        <v>13.22916666666667</v>
      </c>
      <c r="J1063" t="s">
        <v>717</v>
      </c>
    </row>
    <row r="1064" spans="1:10">
      <c r="A1064" t="s">
        <v>24</v>
      </c>
      <c r="B1064" t="s">
        <v>6</v>
      </c>
      <c r="C1064" t="s">
        <v>3</v>
      </c>
      <c r="D1064" t="s">
        <v>367</v>
      </c>
      <c r="F1064" s="2">
        <v>17880000</v>
      </c>
      <c r="G1064" s="36">
        <v>1351559.05511811</v>
      </c>
      <c r="H1064">
        <v>2012</v>
      </c>
      <c r="I1064" s="35">
        <v>13.22916666666667</v>
      </c>
      <c r="J1064" t="s">
        <v>717</v>
      </c>
    </row>
    <row r="1065" spans="1:10">
      <c r="A1065" t="s">
        <v>24</v>
      </c>
      <c r="B1065" t="s">
        <v>6</v>
      </c>
      <c r="C1065" t="s">
        <v>3</v>
      </c>
      <c r="D1065" t="s">
        <v>367</v>
      </c>
      <c r="F1065" s="2">
        <v>1351559.05511811</v>
      </c>
      <c r="G1065" s="36">
        <v>102165.09393018782</v>
      </c>
      <c r="H1065">
        <v>2012</v>
      </c>
      <c r="I1065" s="35">
        <v>13.22916666666667</v>
      </c>
      <c r="J1065" t="s">
        <v>717</v>
      </c>
    </row>
    <row r="1066" spans="1:10">
      <c r="A1066" t="s">
        <v>24</v>
      </c>
      <c r="B1066" t="s">
        <v>6</v>
      </c>
      <c r="C1066" t="s">
        <v>4</v>
      </c>
      <c r="D1066" t="s">
        <v>328</v>
      </c>
      <c r="F1066" s="2">
        <v>489574000</v>
      </c>
      <c r="G1066" s="36">
        <v>37007168.503936999</v>
      </c>
      <c r="H1066">
        <v>2012</v>
      </c>
      <c r="I1066" s="35">
        <v>13.22916666666667</v>
      </c>
      <c r="J1066" t="s">
        <v>717</v>
      </c>
    </row>
    <row r="1067" spans="1:10">
      <c r="A1067" t="s">
        <v>24</v>
      </c>
      <c r="B1067" t="s">
        <v>6</v>
      </c>
      <c r="C1067" t="s">
        <v>4</v>
      </c>
      <c r="D1067" t="s">
        <v>328</v>
      </c>
      <c r="F1067" s="2">
        <v>37007168.503936999</v>
      </c>
      <c r="G1067" s="36">
        <v>2797392.2648645286</v>
      </c>
      <c r="H1067">
        <v>2012</v>
      </c>
      <c r="I1067" s="35">
        <v>13.22916666666667</v>
      </c>
      <c r="J1067" t="s">
        <v>717</v>
      </c>
    </row>
    <row r="1068" spans="1:10">
      <c r="A1068" t="s">
        <v>24</v>
      </c>
      <c r="B1068" t="s">
        <v>6</v>
      </c>
      <c r="C1068" t="s">
        <v>4</v>
      </c>
      <c r="D1068" t="s">
        <v>1</v>
      </c>
      <c r="F1068" s="2">
        <v>18074000</v>
      </c>
      <c r="G1068" s="36">
        <v>1366223.6220472439</v>
      </c>
      <c r="H1068">
        <v>2012</v>
      </c>
      <c r="I1068" s="35">
        <v>13.22916666666667</v>
      </c>
      <c r="J1068" t="s">
        <v>717</v>
      </c>
    </row>
    <row r="1069" spans="1:10">
      <c r="A1069" t="s">
        <v>24</v>
      </c>
      <c r="B1069" t="s">
        <v>6</v>
      </c>
      <c r="C1069" t="s">
        <v>4</v>
      </c>
      <c r="D1069" t="s">
        <v>1</v>
      </c>
      <c r="F1069" s="2">
        <v>1366223.6220472439</v>
      </c>
      <c r="G1069" s="36">
        <v>103273.59662719321</v>
      </c>
      <c r="H1069">
        <v>2012</v>
      </c>
      <c r="I1069" s="35">
        <v>13.22916666666667</v>
      </c>
      <c r="J1069" t="s">
        <v>717</v>
      </c>
    </row>
    <row r="1070" spans="1:10">
      <c r="A1070" t="s">
        <v>24</v>
      </c>
      <c r="B1070" t="s">
        <v>6</v>
      </c>
      <c r="C1070" t="s">
        <v>4</v>
      </c>
      <c r="D1070" t="s">
        <v>367</v>
      </c>
      <c r="F1070" s="2">
        <v>2244000</v>
      </c>
      <c r="G1070" s="36">
        <v>169625.19685039367</v>
      </c>
      <c r="H1070">
        <v>2012</v>
      </c>
      <c r="I1070" s="35">
        <v>13.22916666666667</v>
      </c>
      <c r="J1070" t="s">
        <v>717</v>
      </c>
    </row>
    <row r="1071" spans="1:10">
      <c r="A1071" t="s">
        <v>24</v>
      </c>
      <c r="B1071" t="s">
        <v>6</v>
      </c>
      <c r="C1071" t="s">
        <v>4</v>
      </c>
      <c r="D1071" t="s">
        <v>367</v>
      </c>
      <c r="F1071" s="2">
        <v>169625.19685039367</v>
      </c>
      <c r="G1071" s="36">
        <v>12822.062124124242</v>
      </c>
      <c r="H1071">
        <v>2012</v>
      </c>
      <c r="I1071" s="35">
        <v>13.22916666666667</v>
      </c>
      <c r="J1071" t="s">
        <v>717</v>
      </c>
    </row>
    <row r="1072" spans="1:10">
      <c r="A1072" t="s">
        <v>24</v>
      </c>
      <c r="B1072" t="s">
        <v>6</v>
      </c>
      <c r="C1072" t="s">
        <v>3</v>
      </c>
      <c r="D1072" t="s">
        <v>328</v>
      </c>
      <c r="F1072" s="2">
        <v>462913000</v>
      </c>
      <c r="G1072" s="36">
        <v>37241592.920353979</v>
      </c>
      <c r="H1072">
        <v>2011</v>
      </c>
      <c r="I1072" s="35">
        <v>12.430000000000001</v>
      </c>
      <c r="J1072" t="s">
        <v>717</v>
      </c>
    </row>
    <row r="1073" spans="1:10">
      <c r="A1073" t="s">
        <v>24</v>
      </c>
      <c r="B1073" t="s">
        <v>6</v>
      </c>
      <c r="C1073" t="s">
        <v>3</v>
      </c>
      <c r="D1073" t="s">
        <v>328</v>
      </c>
      <c r="F1073" s="2">
        <v>37241592.920353979</v>
      </c>
      <c r="G1073" s="36">
        <v>2996105.6251290408</v>
      </c>
      <c r="H1073">
        <v>2011</v>
      </c>
      <c r="I1073" s="35">
        <v>12.430000000000001</v>
      </c>
      <c r="J1073" t="s">
        <v>717</v>
      </c>
    </row>
    <row r="1074" spans="1:10">
      <c r="A1074" t="s">
        <v>24</v>
      </c>
      <c r="B1074" t="s">
        <v>6</v>
      </c>
      <c r="C1074" t="s">
        <v>3</v>
      </c>
      <c r="D1074" t="s">
        <v>1</v>
      </c>
      <c r="F1074" s="2">
        <v>16747000.000000002</v>
      </c>
      <c r="G1074" s="36">
        <v>1347304.9074818986</v>
      </c>
      <c r="H1074">
        <v>2011</v>
      </c>
      <c r="I1074" s="35">
        <v>12.430000000000001</v>
      </c>
      <c r="J1074" t="s">
        <v>717</v>
      </c>
    </row>
    <row r="1075" spans="1:10">
      <c r="A1075" t="s">
        <v>24</v>
      </c>
      <c r="B1075" t="s">
        <v>6</v>
      </c>
      <c r="C1075" t="s">
        <v>3</v>
      </c>
      <c r="D1075" t="s">
        <v>1</v>
      </c>
      <c r="F1075" s="2">
        <v>1347304.9074818983</v>
      </c>
      <c r="G1075" s="36">
        <v>108391.38435091698</v>
      </c>
      <c r="H1075">
        <v>2011</v>
      </c>
      <c r="I1075" s="35">
        <v>12.430000000000001</v>
      </c>
      <c r="J1075" t="s">
        <v>717</v>
      </c>
    </row>
    <row r="1076" spans="1:10">
      <c r="A1076" s="1" t="s">
        <v>65</v>
      </c>
      <c r="B1076" t="s">
        <v>35</v>
      </c>
      <c r="C1076" t="s">
        <v>4</v>
      </c>
      <c r="D1076" t="s">
        <v>328</v>
      </c>
      <c r="E1076" t="s">
        <v>343</v>
      </c>
      <c r="F1076" s="2">
        <v>83360069</v>
      </c>
      <c r="G1076" s="36">
        <f>F1076/I1076</f>
        <v>1728508.1054853546</v>
      </c>
      <c r="H1076">
        <v>2019</v>
      </c>
      <c r="I1076" s="35">
        <v>48.226599999999998</v>
      </c>
      <c r="J1076" s="40" t="s">
        <v>715</v>
      </c>
    </row>
    <row r="1077" spans="1:10">
      <c r="A1077" t="s">
        <v>65</v>
      </c>
      <c r="B1077" t="s">
        <v>35</v>
      </c>
      <c r="C1077" t="s">
        <v>4</v>
      </c>
      <c r="D1077" t="s">
        <v>1</v>
      </c>
      <c r="F1077" s="2">
        <v>40145888</v>
      </c>
      <c r="G1077" s="36">
        <f>F1077/I1077</f>
        <v>832442.84274653415</v>
      </c>
      <c r="H1077">
        <v>2019</v>
      </c>
      <c r="I1077" s="35">
        <v>48.226599999999998</v>
      </c>
      <c r="J1077" s="40" t="s">
        <v>715</v>
      </c>
    </row>
    <row r="1078" spans="1:10">
      <c r="A1078" t="s">
        <v>24</v>
      </c>
      <c r="B1078" t="s">
        <v>6</v>
      </c>
      <c r="C1078" t="s">
        <v>3</v>
      </c>
      <c r="D1078" t="s">
        <v>367</v>
      </c>
      <c r="F1078" s="2">
        <v>20295000</v>
      </c>
      <c r="G1078" s="36">
        <v>1632743.3628318582</v>
      </c>
      <c r="H1078">
        <v>2011</v>
      </c>
      <c r="I1078" s="35">
        <v>12.430000000000001</v>
      </c>
      <c r="J1078" t="s">
        <v>717</v>
      </c>
    </row>
    <row r="1079" spans="1:10">
      <c r="A1079" t="s">
        <v>24</v>
      </c>
      <c r="B1079" t="s">
        <v>6</v>
      </c>
      <c r="C1079" t="s">
        <v>3</v>
      </c>
      <c r="D1079" t="s">
        <v>367</v>
      </c>
      <c r="F1079" s="2">
        <v>1632743.3628318585</v>
      </c>
      <c r="G1079" s="36">
        <v>131355.05734769575</v>
      </c>
      <c r="H1079">
        <v>2011</v>
      </c>
      <c r="I1079" s="35">
        <v>12.430000000000001</v>
      </c>
      <c r="J1079" t="s">
        <v>717</v>
      </c>
    </row>
    <row r="1080" spans="1:10">
      <c r="A1080" t="s">
        <v>24</v>
      </c>
      <c r="B1080" t="s">
        <v>6</v>
      </c>
      <c r="C1080" t="s">
        <v>4</v>
      </c>
      <c r="D1080" t="s">
        <v>328</v>
      </c>
      <c r="F1080" s="2">
        <v>321095000</v>
      </c>
      <c r="G1080" s="36">
        <v>25832260.659694284</v>
      </c>
      <c r="H1080">
        <v>2011</v>
      </c>
      <c r="I1080" s="35">
        <v>12.430000000000001</v>
      </c>
      <c r="J1080" t="s">
        <v>717</v>
      </c>
    </row>
    <row r="1081" spans="1:10">
      <c r="A1081" t="s">
        <v>24</v>
      </c>
      <c r="B1081" t="s">
        <v>6</v>
      </c>
      <c r="C1081" t="s">
        <v>4</v>
      </c>
      <c r="D1081" t="s">
        <v>328</v>
      </c>
      <c r="F1081" s="2">
        <v>25832260.659694284</v>
      </c>
      <c r="G1081" s="36">
        <v>2078218.8784951151</v>
      </c>
      <c r="H1081">
        <v>2011</v>
      </c>
      <c r="I1081" s="35">
        <v>12.430000000000001</v>
      </c>
      <c r="J1081" t="s">
        <v>717</v>
      </c>
    </row>
    <row r="1082" spans="1:10">
      <c r="A1082" t="s">
        <v>24</v>
      </c>
      <c r="B1082" t="s">
        <v>6</v>
      </c>
      <c r="C1082" t="s">
        <v>4</v>
      </c>
      <c r="D1082" t="s">
        <v>1</v>
      </c>
      <c r="F1082" s="2">
        <v>154000</v>
      </c>
      <c r="G1082" s="36">
        <v>12389.380530973451</v>
      </c>
      <c r="H1082">
        <v>2011</v>
      </c>
      <c r="I1082" s="35">
        <v>12.430000000000001</v>
      </c>
      <c r="J1082" t="s">
        <v>717</v>
      </c>
    </row>
    <row r="1083" spans="1:10">
      <c r="A1083" t="s">
        <v>24</v>
      </c>
      <c r="B1083" t="s">
        <v>6</v>
      </c>
      <c r="C1083" t="s">
        <v>4</v>
      </c>
      <c r="D1083" t="s">
        <v>1</v>
      </c>
      <c r="F1083" s="2">
        <v>12389.380530973449</v>
      </c>
      <c r="G1083" s="36">
        <v>996.73214247573992</v>
      </c>
      <c r="H1083">
        <v>2011</v>
      </c>
      <c r="I1083" s="35">
        <v>12.430000000000001</v>
      </c>
      <c r="J1083" t="s">
        <v>717</v>
      </c>
    </row>
    <row r="1084" spans="1:10">
      <c r="A1084" t="s">
        <v>24</v>
      </c>
      <c r="B1084" t="s">
        <v>6</v>
      </c>
      <c r="C1084" t="s">
        <v>4</v>
      </c>
      <c r="D1084" t="s">
        <v>367</v>
      </c>
      <c r="F1084" s="2">
        <v>-3942.0756234915516</v>
      </c>
      <c r="G1084" s="36">
        <v>-317.14204533318997</v>
      </c>
      <c r="H1084">
        <v>2011</v>
      </c>
      <c r="I1084" s="35">
        <v>12.430000000000001</v>
      </c>
      <c r="J1084" t="s">
        <v>717</v>
      </c>
    </row>
    <row r="1085" spans="1:10">
      <c r="A1085" t="s">
        <v>24</v>
      </c>
      <c r="B1085" t="s">
        <v>6</v>
      </c>
      <c r="C1085" t="s">
        <v>4</v>
      </c>
      <c r="D1085" t="s">
        <v>367</v>
      </c>
      <c r="F1085" s="2">
        <v>-49000</v>
      </c>
      <c r="G1085" s="36">
        <v>-3942.0756234915521</v>
      </c>
      <c r="H1085">
        <v>2011</v>
      </c>
      <c r="I1085" s="35">
        <v>12.430000000000001</v>
      </c>
      <c r="J1085" t="s">
        <v>717</v>
      </c>
    </row>
    <row r="1086" spans="1:10">
      <c r="A1086" t="s">
        <v>24</v>
      </c>
      <c r="B1086" t="s">
        <v>6</v>
      </c>
      <c r="C1086" t="s">
        <v>3</v>
      </c>
      <c r="D1086" t="s">
        <v>328</v>
      </c>
      <c r="F1086" s="2">
        <v>545887000</v>
      </c>
      <c r="G1086" s="36">
        <v>43173031.041982464</v>
      </c>
      <c r="H1086">
        <v>2010</v>
      </c>
      <c r="I1086" s="35">
        <v>12.644166666666669</v>
      </c>
      <c r="J1086" t="s">
        <v>717</v>
      </c>
    </row>
    <row r="1087" spans="1:10">
      <c r="A1087" t="s">
        <v>24</v>
      </c>
      <c r="B1087" t="s">
        <v>6</v>
      </c>
      <c r="C1087" t="s">
        <v>3</v>
      </c>
      <c r="D1087" t="s">
        <v>328</v>
      </c>
      <c r="F1087" s="2">
        <v>43173031.041982457</v>
      </c>
      <c r="G1087" s="36">
        <v>3414462.3509114175</v>
      </c>
      <c r="H1087">
        <v>2010</v>
      </c>
      <c r="I1087" s="35">
        <v>12.644166666666669</v>
      </c>
      <c r="J1087" t="s">
        <v>717</v>
      </c>
    </row>
    <row r="1088" spans="1:10">
      <c r="A1088" t="s">
        <v>24</v>
      </c>
      <c r="B1088" t="s">
        <v>6</v>
      </c>
      <c r="C1088" t="s">
        <v>3</v>
      </c>
      <c r="D1088" t="s">
        <v>1</v>
      </c>
      <c r="F1088" s="2">
        <v>16209000</v>
      </c>
      <c r="G1088" s="36">
        <v>1281935.0161471032</v>
      </c>
      <c r="H1088">
        <v>2010</v>
      </c>
      <c r="I1088" s="35">
        <v>12.644166666666669</v>
      </c>
      <c r="J1088" t="s">
        <v>717</v>
      </c>
    </row>
    <row r="1089" spans="1:10">
      <c r="A1089" t="s">
        <v>24</v>
      </c>
      <c r="B1089" t="s">
        <v>6</v>
      </c>
      <c r="C1089" t="s">
        <v>3</v>
      </c>
      <c r="D1089" t="s">
        <v>1</v>
      </c>
      <c r="F1089" s="2">
        <v>1281935.0161471032</v>
      </c>
      <c r="G1089" s="36">
        <v>101385.48865593644</v>
      </c>
      <c r="H1089">
        <v>2010</v>
      </c>
      <c r="I1089" s="35">
        <v>12.644166666666669</v>
      </c>
      <c r="J1089" t="s">
        <v>717</v>
      </c>
    </row>
    <row r="1090" spans="1:10">
      <c r="A1090" t="s">
        <v>24</v>
      </c>
      <c r="B1090" t="s">
        <v>6</v>
      </c>
      <c r="C1090" t="s">
        <v>3</v>
      </c>
      <c r="D1090" t="s">
        <v>367</v>
      </c>
      <c r="F1090" s="2">
        <v>23833000</v>
      </c>
      <c r="G1090" s="36">
        <v>1884900.8106504972</v>
      </c>
      <c r="H1090">
        <v>2010</v>
      </c>
      <c r="I1090" s="35">
        <v>12.644166666666669</v>
      </c>
      <c r="J1090" t="s">
        <v>717</v>
      </c>
    </row>
    <row r="1091" spans="1:10">
      <c r="A1091" t="s">
        <v>24</v>
      </c>
      <c r="B1091" t="s">
        <v>6</v>
      </c>
      <c r="C1091" t="s">
        <v>3</v>
      </c>
      <c r="D1091" t="s">
        <v>367</v>
      </c>
      <c r="F1091" s="2">
        <v>1884900.8106504972</v>
      </c>
      <c r="G1091" s="36">
        <v>149072.75903121309</v>
      </c>
      <c r="H1091">
        <v>2010</v>
      </c>
      <c r="I1091" s="35">
        <v>12.644166666666669</v>
      </c>
      <c r="J1091" t="s">
        <v>717</v>
      </c>
    </row>
    <row r="1092" spans="1:10">
      <c r="A1092" t="s">
        <v>24</v>
      </c>
      <c r="B1092" t="s">
        <v>6</v>
      </c>
      <c r="C1092" t="s">
        <v>4</v>
      </c>
      <c r="D1092" t="s">
        <v>328</v>
      </c>
      <c r="F1092" s="2">
        <v>369572000</v>
      </c>
      <c r="G1092" s="36">
        <v>29228656.165557235</v>
      </c>
      <c r="H1092">
        <v>2010</v>
      </c>
      <c r="I1092" s="35">
        <v>12.644166666666669</v>
      </c>
      <c r="J1092" t="s">
        <v>717</v>
      </c>
    </row>
    <row r="1093" spans="1:10">
      <c r="A1093" t="s">
        <v>25</v>
      </c>
      <c r="B1093" t="s">
        <v>35</v>
      </c>
      <c r="C1093" t="s">
        <v>4</v>
      </c>
      <c r="D1093" t="s">
        <v>328</v>
      </c>
      <c r="E1093" t="s">
        <v>343</v>
      </c>
      <c r="F1093" s="2">
        <v>8908761</v>
      </c>
      <c r="G1093" s="36">
        <f t="shared" ref="G1093:G1098" si="22">F1093/I1093</f>
        <v>184727.12154703008</v>
      </c>
      <c r="H1093">
        <v>2019</v>
      </c>
      <c r="I1093" s="35">
        <v>48.226599999999998</v>
      </c>
      <c r="J1093" s="40" t="s">
        <v>715</v>
      </c>
    </row>
    <row r="1094" spans="1:10">
      <c r="A1094" t="s">
        <v>25</v>
      </c>
      <c r="B1094" t="s">
        <v>35</v>
      </c>
      <c r="C1094" t="s">
        <v>4</v>
      </c>
      <c r="D1094" t="s">
        <v>328</v>
      </c>
      <c r="E1094" t="s">
        <v>343</v>
      </c>
      <c r="F1094" s="2">
        <v>26007706</v>
      </c>
      <c r="G1094" s="36">
        <f t="shared" si="22"/>
        <v>539281.35095569666</v>
      </c>
      <c r="H1094">
        <v>2019</v>
      </c>
      <c r="I1094" s="35">
        <v>48.226599999999998</v>
      </c>
      <c r="J1094" s="40" t="s">
        <v>715</v>
      </c>
    </row>
    <row r="1095" spans="1:10">
      <c r="A1095" t="s">
        <v>25</v>
      </c>
      <c r="B1095" t="s">
        <v>35</v>
      </c>
      <c r="C1095" t="s">
        <v>4</v>
      </c>
      <c r="D1095" t="s">
        <v>1</v>
      </c>
      <c r="F1095" s="2">
        <v>70018</v>
      </c>
      <c r="G1095" s="36">
        <f t="shared" si="22"/>
        <v>1451.8543708243999</v>
      </c>
      <c r="H1095">
        <v>2019</v>
      </c>
      <c r="I1095" s="35">
        <v>48.226599999999998</v>
      </c>
      <c r="J1095" s="40" t="s">
        <v>715</v>
      </c>
    </row>
    <row r="1096" spans="1:10">
      <c r="A1096" t="s">
        <v>25</v>
      </c>
      <c r="B1096" t="s">
        <v>35</v>
      </c>
      <c r="C1096" t="s">
        <v>4</v>
      </c>
      <c r="D1096" t="s">
        <v>1</v>
      </c>
      <c r="F1096" s="2">
        <v>-4198</v>
      </c>
      <c r="G1096" s="36">
        <f t="shared" si="22"/>
        <v>-87.047397079619969</v>
      </c>
      <c r="H1096">
        <v>2019</v>
      </c>
      <c r="I1096" s="35">
        <v>48.226599999999998</v>
      </c>
      <c r="J1096" s="40" t="s">
        <v>715</v>
      </c>
    </row>
    <row r="1097" spans="1:10">
      <c r="A1097" t="s">
        <v>17</v>
      </c>
      <c r="B1097" t="s">
        <v>35</v>
      </c>
      <c r="C1097" t="s">
        <v>3</v>
      </c>
      <c r="D1097" t="s">
        <v>328</v>
      </c>
      <c r="F1097" s="2">
        <v>223179192</v>
      </c>
      <c r="G1097" s="36">
        <f t="shared" si="22"/>
        <v>7794583.5166907655</v>
      </c>
      <c r="H1097">
        <v>2018</v>
      </c>
      <c r="I1097" s="35">
        <v>28.6326</v>
      </c>
      <c r="J1097" s="40" t="s">
        <v>715</v>
      </c>
    </row>
    <row r="1098" spans="1:10">
      <c r="A1098" t="s">
        <v>17</v>
      </c>
      <c r="B1098" t="s">
        <v>35</v>
      </c>
      <c r="C1098" t="s">
        <v>3</v>
      </c>
      <c r="D1098" t="s">
        <v>1</v>
      </c>
      <c r="F1098" s="2">
        <v>15276361</v>
      </c>
      <c r="G1098" s="36">
        <f t="shared" si="22"/>
        <v>533530.34652808332</v>
      </c>
      <c r="H1098">
        <v>2018</v>
      </c>
      <c r="I1098" s="35">
        <v>28.6326</v>
      </c>
      <c r="J1098" s="40" t="s">
        <v>715</v>
      </c>
    </row>
    <row r="1099" spans="1:10">
      <c r="A1099" t="s">
        <v>24</v>
      </c>
      <c r="B1099" t="s">
        <v>6</v>
      </c>
      <c r="C1099" t="s">
        <v>4</v>
      </c>
      <c r="D1099" t="s">
        <v>328</v>
      </c>
      <c r="F1099" s="2">
        <v>29228656.165557235</v>
      </c>
      <c r="G1099" s="36">
        <v>2311631.6745975534</v>
      </c>
      <c r="H1099">
        <v>2010</v>
      </c>
      <c r="I1099" s="35">
        <v>12.644166666666669</v>
      </c>
      <c r="J1099" t="s">
        <v>717</v>
      </c>
    </row>
    <row r="1100" spans="1:10">
      <c r="A1100" t="s">
        <v>24</v>
      </c>
      <c r="B1100" t="s">
        <v>6</v>
      </c>
      <c r="C1100" t="s">
        <v>4</v>
      </c>
      <c r="D1100" t="s">
        <v>1</v>
      </c>
      <c r="F1100" s="2">
        <v>1096000</v>
      </c>
      <c r="G1100" s="36">
        <v>86680.287352534098</v>
      </c>
      <c r="H1100">
        <v>2010</v>
      </c>
      <c r="I1100" s="35">
        <v>12.644166666666669</v>
      </c>
      <c r="J1100" t="s">
        <v>717</v>
      </c>
    </row>
    <row r="1101" spans="1:10">
      <c r="A1101" t="s">
        <v>96</v>
      </c>
      <c r="B1101" t="s">
        <v>35</v>
      </c>
      <c r="C1101" t="s">
        <v>3</v>
      </c>
      <c r="D1101" t="s">
        <v>328</v>
      </c>
      <c r="F1101" s="2">
        <v>68904025</v>
      </c>
      <c r="G1101" s="36">
        <f>F1101/I1101</f>
        <v>2406488.5829439173</v>
      </c>
      <c r="H1101">
        <v>2018</v>
      </c>
      <c r="I1101" s="35">
        <v>28.6326</v>
      </c>
      <c r="J1101" s="40" t="s">
        <v>715</v>
      </c>
    </row>
    <row r="1102" spans="1:10">
      <c r="A1102" t="s">
        <v>24</v>
      </c>
      <c r="B1102" t="s">
        <v>6</v>
      </c>
      <c r="C1102" t="s">
        <v>4</v>
      </c>
      <c r="D1102" t="s">
        <v>1</v>
      </c>
      <c r="F1102" s="2">
        <v>86680.287352534084</v>
      </c>
      <c r="G1102" s="36">
        <v>6855.357860873979</v>
      </c>
      <c r="H1102">
        <v>2010</v>
      </c>
      <c r="I1102" s="35">
        <v>12.644166666666669</v>
      </c>
      <c r="J1102" t="s">
        <v>717</v>
      </c>
    </row>
    <row r="1103" spans="1:10">
      <c r="A1103" t="s">
        <v>24</v>
      </c>
      <c r="B1103" t="s">
        <v>6</v>
      </c>
      <c r="C1103" t="s">
        <v>4</v>
      </c>
      <c r="D1103" t="s">
        <v>367</v>
      </c>
      <c r="F1103" s="2">
        <v>25000</v>
      </c>
      <c r="G1103" s="36">
        <v>1977.1963355961243</v>
      </c>
      <c r="H1103">
        <v>2010</v>
      </c>
      <c r="I1103" s="35">
        <v>12.644166666666669</v>
      </c>
      <c r="J1103" t="s">
        <v>717</v>
      </c>
    </row>
    <row r="1104" spans="1:10">
      <c r="A1104" t="s">
        <v>24</v>
      </c>
      <c r="B1104" t="s">
        <v>6</v>
      </c>
      <c r="C1104" t="s">
        <v>4</v>
      </c>
      <c r="D1104" t="s">
        <v>367</v>
      </c>
      <c r="F1104" s="2">
        <v>1977.1963355961243</v>
      </c>
      <c r="G1104" s="36">
        <v>156.37221397978968</v>
      </c>
      <c r="H1104">
        <v>2010</v>
      </c>
      <c r="I1104" s="35">
        <v>12.644166666666669</v>
      </c>
      <c r="J1104" t="s">
        <v>717</v>
      </c>
    </row>
    <row r="1105" spans="1:10">
      <c r="A1105" t="s">
        <v>24</v>
      </c>
      <c r="B1105" t="s">
        <v>37</v>
      </c>
      <c r="C1105" t="s">
        <v>3</v>
      </c>
      <c r="D1105" t="s">
        <v>328</v>
      </c>
      <c r="F1105" s="2">
        <v>247943.15</v>
      </c>
      <c r="G1105" s="36">
        <v>247943.15</v>
      </c>
      <c r="H1105">
        <v>2016</v>
      </c>
      <c r="I1105" s="35">
        <v>1</v>
      </c>
      <c r="J1105" t="s">
        <v>717</v>
      </c>
    </row>
    <row r="1106" spans="1:10">
      <c r="A1106" t="s">
        <v>24</v>
      </c>
      <c r="B1106" t="s">
        <v>37</v>
      </c>
      <c r="C1106" t="s">
        <v>3</v>
      </c>
      <c r="D1106" t="s">
        <v>1</v>
      </c>
      <c r="F1106" s="2">
        <v>44087.98</v>
      </c>
      <c r="G1106" s="36">
        <v>44087.98</v>
      </c>
      <c r="H1106">
        <v>2016</v>
      </c>
      <c r="I1106" s="35">
        <v>1</v>
      </c>
      <c r="J1106" t="s">
        <v>717</v>
      </c>
    </row>
    <row r="1107" spans="1:10">
      <c r="A1107" t="s">
        <v>24</v>
      </c>
      <c r="B1107" t="s">
        <v>37</v>
      </c>
      <c r="C1107" t="s">
        <v>4</v>
      </c>
      <c r="D1107" t="s">
        <v>328</v>
      </c>
      <c r="F1107" s="2">
        <v>162849.31</v>
      </c>
      <c r="G1107" s="36">
        <v>162849.31</v>
      </c>
      <c r="H1107">
        <v>2016</v>
      </c>
      <c r="I1107" s="35">
        <v>1</v>
      </c>
      <c r="J1107" t="s">
        <v>717</v>
      </c>
    </row>
    <row r="1108" spans="1:10">
      <c r="A1108" t="s">
        <v>24</v>
      </c>
      <c r="B1108" t="s">
        <v>37</v>
      </c>
      <c r="C1108" t="s">
        <v>3</v>
      </c>
      <c r="D1108" t="s">
        <v>1</v>
      </c>
      <c r="F1108" s="2">
        <v>435971.76</v>
      </c>
      <c r="G1108" s="36">
        <v>435971.76</v>
      </c>
      <c r="H1108">
        <v>2015</v>
      </c>
      <c r="I1108" s="35">
        <v>1</v>
      </c>
      <c r="J1108" t="s">
        <v>717</v>
      </c>
    </row>
    <row r="1109" spans="1:10">
      <c r="A1109" t="s">
        <v>24</v>
      </c>
      <c r="B1109" t="s">
        <v>37</v>
      </c>
      <c r="C1109" t="s">
        <v>4</v>
      </c>
      <c r="D1109" t="s">
        <v>328</v>
      </c>
      <c r="F1109" s="2">
        <v>240923.9</v>
      </c>
      <c r="G1109" s="36">
        <v>240923.9</v>
      </c>
      <c r="H1109">
        <v>2015</v>
      </c>
      <c r="I1109" s="35">
        <v>1</v>
      </c>
      <c r="J1109" t="s">
        <v>717</v>
      </c>
    </row>
    <row r="1110" spans="1:10">
      <c r="A1110" t="s">
        <v>24</v>
      </c>
      <c r="B1110" t="s">
        <v>37</v>
      </c>
      <c r="C1110" t="s">
        <v>3</v>
      </c>
      <c r="D1110" t="s">
        <v>328</v>
      </c>
      <c r="F1110" s="2">
        <v>443521.58</v>
      </c>
      <c r="G1110" s="36">
        <v>443521.58</v>
      </c>
      <c r="H1110">
        <v>2014</v>
      </c>
      <c r="I1110" s="35">
        <v>1</v>
      </c>
      <c r="J1110" t="s">
        <v>717</v>
      </c>
    </row>
    <row r="1111" spans="1:10">
      <c r="A1111" t="s">
        <v>24</v>
      </c>
      <c r="B1111" t="s">
        <v>37</v>
      </c>
      <c r="C1111" t="s">
        <v>3</v>
      </c>
      <c r="D1111" t="s">
        <v>1</v>
      </c>
      <c r="F1111" s="2">
        <v>331968.62</v>
      </c>
      <c r="G1111" s="36">
        <v>331968.62</v>
      </c>
      <c r="H1111">
        <v>2014</v>
      </c>
      <c r="I1111" s="35">
        <v>1</v>
      </c>
      <c r="J1111" t="s">
        <v>717</v>
      </c>
    </row>
    <row r="1112" spans="1:10">
      <c r="A1112" t="s">
        <v>24</v>
      </c>
      <c r="B1112" t="s">
        <v>37</v>
      </c>
      <c r="C1112" t="s">
        <v>4</v>
      </c>
      <c r="D1112" t="s">
        <v>328</v>
      </c>
      <c r="F1112" s="2">
        <v>261599.67</v>
      </c>
      <c r="G1112" s="36">
        <v>261599.67</v>
      </c>
      <c r="H1112">
        <v>2014</v>
      </c>
      <c r="I1112" s="35">
        <v>1</v>
      </c>
      <c r="J1112" t="s">
        <v>717</v>
      </c>
    </row>
    <row r="1113" spans="1:10">
      <c r="A1113" t="s">
        <v>24</v>
      </c>
      <c r="B1113" t="s">
        <v>37</v>
      </c>
      <c r="C1113" t="s">
        <v>4</v>
      </c>
      <c r="D1113" t="s">
        <v>1</v>
      </c>
      <c r="F1113" s="2">
        <v>2500</v>
      </c>
      <c r="G1113" s="36">
        <v>2500</v>
      </c>
      <c r="H1113">
        <v>2014</v>
      </c>
      <c r="I1113" s="35">
        <v>1</v>
      </c>
      <c r="J1113" t="s">
        <v>717</v>
      </c>
    </row>
    <row r="1114" spans="1:10">
      <c r="A1114" t="s">
        <v>24</v>
      </c>
      <c r="B1114" t="s">
        <v>37</v>
      </c>
      <c r="C1114" t="s">
        <v>3</v>
      </c>
      <c r="D1114" t="s">
        <v>328</v>
      </c>
      <c r="F1114" s="2">
        <v>1007574</v>
      </c>
      <c r="G1114" s="36">
        <v>1007574</v>
      </c>
      <c r="H1114">
        <v>2013</v>
      </c>
      <c r="I1114" s="35">
        <v>1</v>
      </c>
      <c r="J1114" t="s">
        <v>717</v>
      </c>
    </row>
    <row r="1115" spans="1:10">
      <c r="A1115" t="s">
        <v>24</v>
      </c>
      <c r="B1115" t="s">
        <v>37</v>
      </c>
      <c r="C1115" t="s">
        <v>4</v>
      </c>
      <c r="D1115" t="s">
        <v>328</v>
      </c>
      <c r="F1115" s="2">
        <v>21178</v>
      </c>
      <c r="G1115" s="36">
        <v>21178</v>
      </c>
      <c r="H1115">
        <v>2013</v>
      </c>
      <c r="I1115" s="35">
        <v>1</v>
      </c>
      <c r="J1115" t="s">
        <v>717</v>
      </c>
    </row>
    <row r="1116" spans="1:10">
      <c r="A1116" s="5" t="s">
        <v>24</v>
      </c>
      <c r="B1116" t="s">
        <v>318</v>
      </c>
      <c r="C1116" t="s">
        <v>4</v>
      </c>
      <c r="D1116" t="s">
        <v>328</v>
      </c>
      <c r="E1116" t="s">
        <v>534</v>
      </c>
      <c r="F1116" s="2">
        <v>14032104.119999999</v>
      </c>
      <c r="G1116" s="36">
        <f>F1116/I1116</f>
        <v>490804.62119622243</v>
      </c>
      <c r="H1116">
        <v>2017</v>
      </c>
      <c r="I1116" s="35">
        <v>28.59</v>
      </c>
      <c r="J1116" t="s">
        <v>717</v>
      </c>
    </row>
    <row r="1117" spans="1:10">
      <c r="A1117" t="s">
        <v>24</v>
      </c>
      <c r="B1117" t="s">
        <v>318</v>
      </c>
      <c r="C1117" t="s">
        <v>3</v>
      </c>
      <c r="D1117" t="s">
        <v>328</v>
      </c>
      <c r="E1117" t="s">
        <v>534</v>
      </c>
      <c r="F1117" s="2">
        <v>31052249.969999999</v>
      </c>
      <c r="G1117" s="36">
        <v>1028915.7947287764</v>
      </c>
      <c r="H1117">
        <v>2016</v>
      </c>
      <c r="I1117" s="35">
        <v>30.17958333333333</v>
      </c>
      <c r="J1117" t="s">
        <v>717</v>
      </c>
    </row>
    <row r="1118" spans="1:10">
      <c r="A1118" t="s">
        <v>24</v>
      </c>
      <c r="B1118" t="s">
        <v>318</v>
      </c>
      <c r="C1118" t="s">
        <v>4</v>
      </c>
      <c r="D1118" t="s">
        <v>328</v>
      </c>
      <c r="E1118" t="s">
        <v>534</v>
      </c>
      <c r="F1118" s="2">
        <v>36359577.840000004</v>
      </c>
      <c r="G1118" s="36">
        <v>1204774.0168712295</v>
      </c>
      <c r="H1118">
        <v>2016</v>
      </c>
      <c r="I1118" s="35">
        <v>30.17958333333333</v>
      </c>
      <c r="J1118" t="s">
        <v>717</v>
      </c>
    </row>
    <row r="1119" spans="1:10">
      <c r="A1119" t="s">
        <v>24</v>
      </c>
      <c r="B1119" t="s">
        <v>318</v>
      </c>
      <c r="C1119" t="s">
        <v>3</v>
      </c>
      <c r="D1119" t="s">
        <v>328</v>
      </c>
      <c r="E1119" t="s">
        <v>534</v>
      </c>
      <c r="F1119" s="2">
        <v>60247421.74000001</v>
      </c>
      <c r="G1119" s="36">
        <v>2191512.635474924</v>
      </c>
      <c r="H1119">
        <v>2015</v>
      </c>
      <c r="I1119" s="35">
        <v>27.491250000000001</v>
      </c>
      <c r="J1119" t="s">
        <v>717</v>
      </c>
    </row>
    <row r="1120" spans="1:10">
      <c r="A1120" t="s">
        <v>24</v>
      </c>
      <c r="B1120" t="s">
        <v>318</v>
      </c>
      <c r="C1120" t="s">
        <v>4</v>
      </c>
      <c r="D1120" t="s">
        <v>328</v>
      </c>
      <c r="E1120" t="s">
        <v>534</v>
      </c>
      <c r="F1120" s="2">
        <v>12910852.16</v>
      </c>
      <c r="G1120" s="36">
        <v>469634.96239712636</v>
      </c>
      <c r="H1120">
        <v>2015</v>
      </c>
      <c r="I1120" s="35">
        <v>27.491250000000001</v>
      </c>
      <c r="J1120" t="s">
        <v>717</v>
      </c>
    </row>
    <row r="1121" spans="1:10">
      <c r="A1121" t="s">
        <v>334</v>
      </c>
      <c r="B1121" t="s">
        <v>35</v>
      </c>
      <c r="C1121" t="s">
        <v>3</v>
      </c>
      <c r="D1121" t="s">
        <v>328</v>
      </c>
      <c r="F1121" s="2">
        <v>219087701</v>
      </c>
      <c r="G1121" s="36">
        <f>F1121/I1121</f>
        <v>7651687.2725494718</v>
      </c>
      <c r="H1121">
        <v>2018</v>
      </c>
      <c r="I1121" s="35">
        <v>28.6326</v>
      </c>
      <c r="J1121" s="40" t="s">
        <v>715</v>
      </c>
    </row>
    <row r="1122" spans="1:10">
      <c r="A1122" t="s">
        <v>334</v>
      </c>
      <c r="B1122" t="s">
        <v>35</v>
      </c>
      <c r="C1122" t="s">
        <v>3</v>
      </c>
      <c r="D1122" t="s">
        <v>1</v>
      </c>
      <c r="F1122" s="2">
        <v>8106380</v>
      </c>
      <c r="G1122" s="36">
        <f>F1122/I1122</f>
        <v>283117.14619000722</v>
      </c>
      <c r="H1122">
        <v>2018</v>
      </c>
      <c r="I1122" s="35">
        <v>28.6326</v>
      </c>
      <c r="J1122" s="40" t="s">
        <v>715</v>
      </c>
    </row>
    <row r="1123" spans="1:10">
      <c r="A1123" t="s">
        <v>24</v>
      </c>
      <c r="B1123" t="s">
        <v>318</v>
      </c>
      <c r="C1123" t="s">
        <v>3</v>
      </c>
      <c r="D1123" t="s">
        <v>328</v>
      </c>
      <c r="E1123" t="s">
        <v>534</v>
      </c>
      <c r="F1123" s="2">
        <v>77588940.189999998</v>
      </c>
      <c r="G1123" s="36">
        <v>2943434.7568285279</v>
      </c>
      <c r="H1123">
        <v>2014</v>
      </c>
      <c r="I1123" s="35">
        <v>26.36</v>
      </c>
      <c r="J1123" t="s">
        <v>717</v>
      </c>
    </row>
    <row r="1124" spans="1:10">
      <c r="A1124" t="s">
        <v>24</v>
      </c>
      <c r="B1124" t="s">
        <v>318</v>
      </c>
      <c r="C1124" t="s">
        <v>4</v>
      </c>
      <c r="D1124" t="s">
        <v>328</v>
      </c>
      <c r="E1124" t="s">
        <v>534</v>
      </c>
      <c r="F1124" s="2">
        <v>51588272.18</v>
      </c>
      <c r="G1124" s="36">
        <v>1957066.471168437</v>
      </c>
      <c r="H1124">
        <v>2014</v>
      </c>
      <c r="I1124" s="35">
        <v>26.36</v>
      </c>
      <c r="J1124" t="s">
        <v>717</v>
      </c>
    </row>
    <row r="1125" spans="1:10">
      <c r="A1125" s="3" t="s">
        <v>72</v>
      </c>
      <c r="B1125" t="s">
        <v>35</v>
      </c>
      <c r="C1125" t="s">
        <v>3</v>
      </c>
      <c r="D1125" t="s">
        <v>328</v>
      </c>
      <c r="F1125" s="2">
        <v>176827047</v>
      </c>
      <c r="G1125" s="36">
        <f>F1125/I1125</f>
        <v>6175724.4190188805</v>
      </c>
      <c r="H1125">
        <v>2018</v>
      </c>
      <c r="I1125" s="35">
        <v>28.6326</v>
      </c>
      <c r="J1125" s="40" t="s">
        <v>717</v>
      </c>
    </row>
    <row r="1126" spans="1:10">
      <c r="A1126" s="4" t="s">
        <v>72</v>
      </c>
      <c r="B1126" t="s">
        <v>35</v>
      </c>
      <c r="C1126" t="s">
        <v>3</v>
      </c>
      <c r="D1126" t="s">
        <v>1</v>
      </c>
      <c r="F1126" s="2">
        <v>192035284</v>
      </c>
      <c r="G1126" s="36">
        <f>F1126/I1126</f>
        <v>6706875.5195127232</v>
      </c>
      <c r="H1126">
        <v>2018</v>
      </c>
      <c r="I1126" s="35">
        <v>28.6326</v>
      </c>
      <c r="J1126" s="40" t="s">
        <v>717</v>
      </c>
    </row>
    <row r="1127" spans="1:10">
      <c r="A1127" t="s">
        <v>24</v>
      </c>
      <c r="B1127" t="s">
        <v>318</v>
      </c>
      <c r="C1127" t="s">
        <v>3</v>
      </c>
      <c r="D1127" t="s">
        <v>328</v>
      </c>
      <c r="E1127" t="s">
        <v>534</v>
      </c>
      <c r="F1127" s="2">
        <v>69445161.840000004</v>
      </c>
      <c r="G1127" s="36">
        <v>3417572.254324975</v>
      </c>
      <c r="H1127">
        <v>2013</v>
      </c>
      <c r="I1127" s="35">
        <v>20.320027397260262</v>
      </c>
      <c r="J1127" t="s">
        <v>717</v>
      </c>
    </row>
    <row r="1128" spans="1:10">
      <c r="A1128" t="s">
        <v>24</v>
      </c>
      <c r="B1128" t="s">
        <v>318</v>
      </c>
      <c r="C1128" t="s">
        <v>4</v>
      </c>
      <c r="D1128" t="s">
        <v>328</v>
      </c>
      <c r="E1128" t="s">
        <v>534</v>
      </c>
      <c r="F1128" s="2">
        <v>13378858.41</v>
      </c>
      <c r="G1128" s="36">
        <v>658407.49859440955</v>
      </c>
      <c r="H1128">
        <v>2013</v>
      </c>
      <c r="I1128" s="35">
        <v>20.320027397260262</v>
      </c>
      <c r="J1128" t="s">
        <v>717</v>
      </c>
    </row>
    <row r="1129" spans="1:10">
      <c r="A1129" t="s">
        <v>24</v>
      </c>
      <c r="B1129" t="s">
        <v>318</v>
      </c>
      <c r="C1129" t="s">
        <v>3</v>
      </c>
      <c r="D1129" t="s">
        <v>328</v>
      </c>
      <c r="E1129" t="s">
        <v>534</v>
      </c>
      <c r="F1129" s="2">
        <v>56365076.885820135</v>
      </c>
      <c r="G1129" s="36">
        <v>2785534.9331670818</v>
      </c>
      <c r="H1129">
        <v>2012</v>
      </c>
      <c r="I1129" s="35">
        <v>20.234920127795522</v>
      </c>
      <c r="J1129" t="s">
        <v>717</v>
      </c>
    </row>
    <row r="1130" spans="1:10">
      <c r="A1130" t="s">
        <v>24</v>
      </c>
      <c r="B1130" t="s">
        <v>318</v>
      </c>
      <c r="C1130" t="s">
        <v>4</v>
      </c>
      <c r="D1130" t="s">
        <v>328</v>
      </c>
      <c r="E1130" t="s">
        <v>534</v>
      </c>
      <c r="F1130" s="2">
        <v>30658945.367704913</v>
      </c>
      <c r="G1130" s="36">
        <v>1515150.303241895</v>
      </c>
      <c r="H1130">
        <v>2012</v>
      </c>
      <c r="I1130" s="35">
        <v>20.234920127795522</v>
      </c>
      <c r="J1130" t="s">
        <v>717</v>
      </c>
    </row>
    <row r="1131" spans="1:10">
      <c r="A1131" t="s">
        <v>24</v>
      </c>
      <c r="B1131" t="s">
        <v>318</v>
      </c>
      <c r="C1131" t="s">
        <v>3</v>
      </c>
      <c r="D1131" t="s">
        <v>328</v>
      </c>
      <c r="E1131" t="s">
        <v>534</v>
      </c>
      <c r="F1131" s="2">
        <v>64115109.933436185</v>
      </c>
      <c r="G1131" s="36">
        <v>3178933.247396898</v>
      </c>
      <c r="H1131">
        <v>2011</v>
      </c>
      <c r="I1131" s="35">
        <v>20.168749999999999</v>
      </c>
      <c r="J1131" t="s">
        <v>717</v>
      </c>
    </row>
    <row r="1132" spans="1:10">
      <c r="A1132" t="s">
        <v>24</v>
      </c>
      <c r="B1132" t="s">
        <v>318</v>
      </c>
      <c r="C1132" t="s">
        <v>4</v>
      </c>
      <c r="D1132" t="s">
        <v>328</v>
      </c>
      <c r="E1132" t="s">
        <v>534</v>
      </c>
      <c r="F1132" s="2">
        <v>47762303.95453053</v>
      </c>
      <c r="G1132" s="36">
        <v>2368134.0665400946</v>
      </c>
      <c r="H1132">
        <v>2011</v>
      </c>
      <c r="I1132" s="35">
        <v>20.168749999999999</v>
      </c>
      <c r="J1132" t="s">
        <v>717</v>
      </c>
    </row>
    <row r="1133" spans="1:10">
      <c r="A1133" t="s">
        <v>24</v>
      </c>
      <c r="B1133" t="s">
        <v>318</v>
      </c>
      <c r="C1133" t="s">
        <v>3</v>
      </c>
      <c r="D1133" t="s">
        <v>328</v>
      </c>
      <c r="E1133" t="s">
        <v>534</v>
      </c>
      <c r="F1133" s="2">
        <v>62384998.039999999</v>
      </c>
      <c r="G1133" s="36">
        <v>3093151.4367524018</v>
      </c>
      <c r="H1133">
        <v>2010</v>
      </c>
      <c r="I1133" s="35">
        <v>20.168749999999999</v>
      </c>
      <c r="J1133" t="s">
        <v>717</v>
      </c>
    </row>
    <row r="1134" spans="1:10">
      <c r="A1134" t="s">
        <v>24</v>
      </c>
      <c r="B1134" t="s">
        <v>318</v>
      </c>
      <c r="C1134" t="s">
        <v>4</v>
      </c>
      <c r="D1134" t="s">
        <v>328</v>
      </c>
      <c r="E1134" t="s">
        <v>534</v>
      </c>
      <c r="F1134" s="2">
        <v>11694713.560000001</v>
      </c>
      <c r="G1134" s="36">
        <v>579843.25057328795</v>
      </c>
      <c r="H1134">
        <v>2010</v>
      </c>
      <c r="I1134" s="35">
        <v>20.168749999999999</v>
      </c>
      <c r="J1134" t="s">
        <v>717</v>
      </c>
    </row>
    <row r="1135" spans="1:10">
      <c r="A1135" t="s">
        <v>599</v>
      </c>
      <c r="B1135" t="s">
        <v>32</v>
      </c>
      <c r="C1135" t="s">
        <v>3</v>
      </c>
      <c r="D1135" t="s">
        <v>328</v>
      </c>
      <c r="E1135" t="s">
        <v>365</v>
      </c>
      <c r="F1135" s="2">
        <v>19164623</v>
      </c>
      <c r="G1135" s="36">
        <f t="shared" ref="G1135:G1166" si="23">F1135/I1135</f>
        <v>3836300.5444791419</v>
      </c>
      <c r="H1135">
        <v>2023</v>
      </c>
      <c r="I1135" s="35">
        <v>4.9955999999999996</v>
      </c>
      <c r="J1135" t="s">
        <v>717</v>
      </c>
    </row>
    <row r="1136" spans="1:10">
      <c r="A1136" t="s">
        <v>599</v>
      </c>
      <c r="B1136" t="s">
        <v>32</v>
      </c>
      <c r="C1136" t="s">
        <v>4</v>
      </c>
      <c r="D1136" t="s">
        <v>328</v>
      </c>
      <c r="E1136" t="s">
        <v>365</v>
      </c>
      <c r="F1136" s="2">
        <v>11169190</v>
      </c>
      <c r="G1136" s="36">
        <f t="shared" si="23"/>
        <v>2235805.5088477861</v>
      </c>
      <c r="H1136">
        <v>2023</v>
      </c>
      <c r="I1136" s="35">
        <v>4.9955999999999996</v>
      </c>
      <c r="J1136" t="s">
        <v>717</v>
      </c>
    </row>
    <row r="1137" spans="1:10">
      <c r="A1137" t="s">
        <v>599</v>
      </c>
      <c r="B1137" t="s">
        <v>32</v>
      </c>
      <c r="C1137" t="s">
        <v>3</v>
      </c>
      <c r="D1137" t="s">
        <v>328</v>
      </c>
      <c r="E1137" t="s">
        <v>366</v>
      </c>
      <c r="F1137" s="2">
        <v>18531160</v>
      </c>
      <c r="G1137" s="36">
        <f t="shared" si="23"/>
        <v>3709496.3567939792</v>
      </c>
      <c r="H1137">
        <v>2023</v>
      </c>
      <c r="I1137" s="35">
        <v>4.9955999999999996</v>
      </c>
      <c r="J1137" t="s">
        <v>717</v>
      </c>
    </row>
    <row r="1138" spans="1:10">
      <c r="A1138" t="s">
        <v>599</v>
      </c>
      <c r="B1138" t="s">
        <v>32</v>
      </c>
      <c r="C1138" t="s">
        <v>4</v>
      </c>
      <c r="D1138" t="s">
        <v>328</v>
      </c>
      <c r="E1138" t="s">
        <v>366</v>
      </c>
      <c r="F1138" s="2">
        <v>-3746713</v>
      </c>
      <c r="G1138" s="36">
        <f t="shared" si="23"/>
        <v>-750002.60229001532</v>
      </c>
      <c r="H1138">
        <v>2023</v>
      </c>
      <c r="I1138" s="35">
        <v>4.9955999999999996</v>
      </c>
      <c r="J1138" t="s">
        <v>717</v>
      </c>
    </row>
    <row r="1139" spans="1:10">
      <c r="A1139" t="s">
        <v>599</v>
      </c>
      <c r="B1139" t="s">
        <v>32</v>
      </c>
      <c r="C1139" t="s">
        <v>3</v>
      </c>
      <c r="D1139" t="s">
        <v>367</v>
      </c>
      <c r="E1139" t="s">
        <v>368</v>
      </c>
      <c r="F1139" s="2">
        <v>-20886</v>
      </c>
      <c r="G1139" s="36">
        <f t="shared" si="23"/>
        <v>-4180.8791736728326</v>
      </c>
      <c r="H1139">
        <v>2023</v>
      </c>
      <c r="I1139" s="35">
        <v>4.9955999999999996</v>
      </c>
      <c r="J1139" t="s">
        <v>717</v>
      </c>
    </row>
    <row r="1140" spans="1:10">
      <c r="A1140" s="3" t="s">
        <v>82</v>
      </c>
      <c r="B1140" t="s">
        <v>35</v>
      </c>
      <c r="C1140" t="s">
        <v>3</v>
      </c>
      <c r="D1140" t="s">
        <v>328</v>
      </c>
      <c r="F1140" s="2">
        <v>150787060</v>
      </c>
      <c r="G1140" s="36">
        <f t="shared" si="23"/>
        <v>5266272.0116231153</v>
      </c>
      <c r="H1140">
        <v>2018</v>
      </c>
      <c r="I1140" s="35">
        <v>28.6326</v>
      </c>
      <c r="J1140" s="40" t="s">
        <v>715</v>
      </c>
    </row>
    <row r="1141" spans="1:10">
      <c r="A1141" s="4" t="s">
        <v>82</v>
      </c>
      <c r="B1141" t="s">
        <v>35</v>
      </c>
      <c r="C1141" t="s">
        <v>3</v>
      </c>
      <c r="D1141" t="s">
        <v>1</v>
      </c>
      <c r="F1141" s="2">
        <v>33512266</v>
      </c>
      <c r="G1141" s="36">
        <f t="shared" si="23"/>
        <v>1170423.4334290284</v>
      </c>
      <c r="H1141">
        <v>2018</v>
      </c>
      <c r="I1141" s="35">
        <v>28.6326</v>
      </c>
      <c r="J1141" s="40" t="s">
        <v>715</v>
      </c>
    </row>
    <row r="1142" spans="1:10">
      <c r="A1142" t="s">
        <v>599</v>
      </c>
      <c r="B1142" t="s">
        <v>32</v>
      </c>
      <c r="C1142" t="s">
        <v>4</v>
      </c>
      <c r="D1142" t="s">
        <v>367</v>
      </c>
      <c r="E1142" t="s">
        <v>368</v>
      </c>
      <c r="F1142" s="2">
        <v>-26774</v>
      </c>
      <c r="G1142" s="36">
        <f t="shared" si="23"/>
        <v>-5359.5163744094807</v>
      </c>
      <c r="H1142">
        <v>2023</v>
      </c>
      <c r="I1142" s="35">
        <v>4.9955999999999996</v>
      </c>
      <c r="J1142" t="s">
        <v>717</v>
      </c>
    </row>
    <row r="1143" spans="1:10">
      <c r="A1143" t="s">
        <v>337</v>
      </c>
      <c r="B1143" t="s">
        <v>35</v>
      </c>
      <c r="C1143" t="s">
        <v>3</v>
      </c>
      <c r="D1143" t="s">
        <v>328</v>
      </c>
      <c r="F1143" s="2">
        <v>58889509</v>
      </c>
      <c r="G1143" s="36">
        <f t="shared" si="23"/>
        <v>2056729.3574457087</v>
      </c>
      <c r="H1143">
        <v>2018</v>
      </c>
      <c r="I1143" s="35">
        <v>28.6326</v>
      </c>
      <c r="J1143" s="40" t="s">
        <v>715</v>
      </c>
    </row>
    <row r="1144" spans="1:10">
      <c r="A1144" t="s">
        <v>337</v>
      </c>
      <c r="B1144" t="s">
        <v>35</v>
      </c>
      <c r="C1144" t="s">
        <v>3</v>
      </c>
      <c r="D1144" t="s">
        <v>1</v>
      </c>
      <c r="F1144" s="2">
        <v>33611922</v>
      </c>
      <c r="G1144" s="36">
        <f t="shared" si="23"/>
        <v>1173903.9416609041</v>
      </c>
      <c r="H1144">
        <v>2018</v>
      </c>
      <c r="I1144" s="35">
        <v>28.6326</v>
      </c>
      <c r="J1144" s="40" t="s">
        <v>715</v>
      </c>
    </row>
    <row r="1145" spans="1:10">
      <c r="A1145" t="s">
        <v>599</v>
      </c>
      <c r="B1145" t="s">
        <v>32</v>
      </c>
      <c r="C1145" t="s">
        <v>4</v>
      </c>
      <c r="D1145" t="s">
        <v>367</v>
      </c>
      <c r="E1145" t="s">
        <v>370</v>
      </c>
      <c r="F1145" s="2">
        <v>11004658</v>
      </c>
      <c r="G1145" s="36">
        <f t="shared" si="23"/>
        <v>2202870.1257106257</v>
      </c>
      <c r="H1145">
        <v>2023</v>
      </c>
      <c r="I1145" s="35">
        <v>4.9955999999999996</v>
      </c>
      <c r="J1145" t="s">
        <v>717</v>
      </c>
    </row>
    <row r="1146" spans="1:10">
      <c r="A1146" t="s">
        <v>599</v>
      </c>
      <c r="B1146" t="s">
        <v>32</v>
      </c>
      <c r="C1146" t="s">
        <v>3</v>
      </c>
      <c r="D1146" t="s">
        <v>367</v>
      </c>
      <c r="E1146" t="s">
        <v>371</v>
      </c>
      <c r="F1146" s="2">
        <v>9030549</v>
      </c>
      <c r="G1146" s="36">
        <f t="shared" si="23"/>
        <v>1807700.5765073267</v>
      </c>
      <c r="H1146">
        <v>2023</v>
      </c>
      <c r="I1146" s="35">
        <v>4.9955999999999996</v>
      </c>
      <c r="J1146" t="s">
        <v>717</v>
      </c>
    </row>
    <row r="1147" spans="1:10">
      <c r="A1147" t="s">
        <v>599</v>
      </c>
      <c r="B1147" t="s">
        <v>32</v>
      </c>
      <c r="C1147" t="s">
        <v>4</v>
      </c>
      <c r="D1147" t="s">
        <v>367</v>
      </c>
      <c r="E1147" t="s">
        <v>371</v>
      </c>
      <c r="F1147" s="2">
        <v>1389595</v>
      </c>
      <c r="G1147" s="36">
        <f t="shared" si="23"/>
        <v>278163.78413003444</v>
      </c>
      <c r="H1147">
        <v>2023</v>
      </c>
      <c r="I1147" s="35">
        <v>4.9955999999999996</v>
      </c>
      <c r="J1147" t="s">
        <v>717</v>
      </c>
    </row>
    <row r="1148" spans="1:10">
      <c r="A1148" t="s">
        <v>599</v>
      </c>
      <c r="B1148" t="s">
        <v>32</v>
      </c>
      <c r="C1148" t="s">
        <v>3</v>
      </c>
      <c r="D1148" t="s">
        <v>367</v>
      </c>
      <c r="E1148" t="s">
        <v>372</v>
      </c>
      <c r="F1148" s="2">
        <v>63047</v>
      </c>
      <c r="G1148" s="36">
        <f t="shared" si="23"/>
        <v>12620.506045319882</v>
      </c>
      <c r="H1148">
        <v>2023</v>
      </c>
      <c r="I1148" s="35">
        <v>4.9955999999999996</v>
      </c>
      <c r="J1148" t="s">
        <v>717</v>
      </c>
    </row>
    <row r="1149" spans="1:10">
      <c r="A1149" t="s">
        <v>599</v>
      </c>
      <c r="B1149" t="s">
        <v>32</v>
      </c>
      <c r="C1149" t="s">
        <v>4</v>
      </c>
      <c r="D1149" t="s">
        <v>367</v>
      </c>
      <c r="E1149" t="s">
        <v>372</v>
      </c>
      <c r="F1149" s="2">
        <v>-3442</v>
      </c>
      <c r="G1149" s="36">
        <f t="shared" si="23"/>
        <v>-689.00632556649862</v>
      </c>
      <c r="H1149">
        <v>2023</v>
      </c>
      <c r="I1149" s="35">
        <v>4.9955999999999996</v>
      </c>
      <c r="J1149" t="s">
        <v>717</v>
      </c>
    </row>
    <row r="1150" spans="1:10">
      <c r="A1150" t="s">
        <v>599</v>
      </c>
      <c r="B1150" t="s">
        <v>32</v>
      </c>
      <c r="C1150" t="s">
        <v>3</v>
      </c>
      <c r="D1150" t="s">
        <v>373</v>
      </c>
      <c r="F1150" s="2">
        <v>22283394</v>
      </c>
      <c r="G1150" s="36">
        <f t="shared" si="23"/>
        <v>4460604.1316358401</v>
      </c>
      <c r="H1150">
        <v>2023</v>
      </c>
      <c r="I1150" s="35">
        <v>4.9955999999999996</v>
      </c>
      <c r="J1150" t="s">
        <v>717</v>
      </c>
    </row>
    <row r="1151" spans="1:10">
      <c r="A1151" t="s">
        <v>599</v>
      </c>
      <c r="B1151" t="s">
        <v>32</v>
      </c>
      <c r="C1151" t="s">
        <v>4</v>
      </c>
      <c r="D1151" t="s">
        <v>373</v>
      </c>
      <c r="F1151" s="2">
        <v>8660328</v>
      </c>
      <c r="G1151" s="36">
        <f t="shared" si="23"/>
        <v>1733591.1602209946</v>
      </c>
      <c r="H1151">
        <v>2023</v>
      </c>
      <c r="I1151" s="35">
        <v>4.9955999999999996</v>
      </c>
      <c r="J1151" t="s">
        <v>717</v>
      </c>
    </row>
    <row r="1152" spans="1:10">
      <c r="A1152" t="s">
        <v>599</v>
      </c>
      <c r="B1152" t="s">
        <v>32</v>
      </c>
      <c r="C1152" t="s">
        <v>3</v>
      </c>
      <c r="D1152" t="s">
        <v>1</v>
      </c>
      <c r="F1152" s="2">
        <v>1036305</v>
      </c>
      <c r="G1152" s="36">
        <f t="shared" si="23"/>
        <v>207443.55032428537</v>
      </c>
      <c r="H1152">
        <v>2023</v>
      </c>
      <c r="I1152" s="35">
        <v>4.9955999999999996</v>
      </c>
      <c r="J1152" t="s">
        <v>717</v>
      </c>
    </row>
    <row r="1153" spans="1:10">
      <c r="A1153" t="s">
        <v>599</v>
      </c>
      <c r="B1153" t="s">
        <v>32</v>
      </c>
      <c r="C1153" t="s">
        <v>4</v>
      </c>
      <c r="D1153" t="s">
        <v>1</v>
      </c>
      <c r="F1153" s="2">
        <v>-8372641</v>
      </c>
      <c r="G1153" s="36">
        <f t="shared" si="23"/>
        <v>-1676003.0827127874</v>
      </c>
      <c r="H1153">
        <v>2023</v>
      </c>
      <c r="I1153" s="35">
        <v>4.9955999999999996</v>
      </c>
      <c r="J1153" t="s">
        <v>717</v>
      </c>
    </row>
    <row r="1154" spans="1:10">
      <c r="A1154" t="s">
        <v>599</v>
      </c>
      <c r="B1154" t="s">
        <v>32</v>
      </c>
      <c r="C1154" t="s">
        <v>4</v>
      </c>
      <c r="D1154" t="s">
        <v>374</v>
      </c>
      <c r="F1154" s="2">
        <v>669309</v>
      </c>
      <c r="G1154" s="36">
        <f t="shared" si="23"/>
        <v>133979.70213788134</v>
      </c>
      <c r="H1154">
        <v>2023</v>
      </c>
      <c r="I1154" s="35">
        <v>4.9955999999999996</v>
      </c>
      <c r="J1154" t="s">
        <v>717</v>
      </c>
    </row>
    <row r="1155" spans="1:10">
      <c r="A1155" t="s">
        <v>599</v>
      </c>
      <c r="B1155" t="s">
        <v>34</v>
      </c>
      <c r="C1155" t="s">
        <v>3</v>
      </c>
      <c r="D1155" t="s">
        <v>328</v>
      </c>
      <c r="E1155" t="s">
        <v>534</v>
      </c>
      <c r="F1155" s="2">
        <v>1160834.46</v>
      </c>
      <c r="G1155" s="36">
        <f t="shared" si="23"/>
        <v>1160834.46</v>
      </c>
      <c r="H1155">
        <v>2023</v>
      </c>
      <c r="I1155" s="35">
        <v>1</v>
      </c>
      <c r="J1155" t="s">
        <v>717</v>
      </c>
    </row>
    <row r="1156" spans="1:10">
      <c r="A1156" t="s">
        <v>599</v>
      </c>
      <c r="B1156" t="s">
        <v>34</v>
      </c>
      <c r="C1156" t="s">
        <v>4</v>
      </c>
      <c r="D1156" t="s">
        <v>328</v>
      </c>
      <c r="E1156" t="s">
        <v>534</v>
      </c>
      <c r="F1156" s="2">
        <v>32619.4</v>
      </c>
      <c r="G1156" s="36">
        <f t="shared" si="23"/>
        <v>32619.4</v>
      </c>
      <c r="H1156">
        <v>2023</v>
      </c>
      <c r="I1156" s="35">
        <v>1</v>
      </c>
      <c r="J1156" t="s">
        <v>717</v>
      </c>
    </row>
    <row r="1157" spans="1:10" ht="15.75">
      <c r="A1157" s="19" t="s">
        <v>599</v>
      </c>
      <c r="B1157" t="s">
        <v>6</v>
      </c>
      <c r="C1157" t="s">
        <v>3</v>
      </c>
      <c r="D1157" t="s">
        <v>328</v>
      </c>
      <c r="F1157" s="2">
        <v>1129285265</v>
      </c>
      <c r="G1157" s="36">
        <f t="shared" si="23"/>
        <v>63712158.388246983</v>
      </c>
      <c r="H1157">
        <v>2023</v>
      </c>
      <c r="I1157" s="35">
        <v>17.724799999999998</v>
      </c>
      <c r="J1157" t="s">
        <v>717</v>
      </c>
    </row>
    <row r="1158" spans="1:10" ht="15.75">
      <c r="A1158" s="19" t="s">
        <v>599</v>
      </c>
      <c r="B1158" t="s">
        <v>6</v>
      </c>
      <c r="C1158" t="s">
        <v>3</v>
      </c>
      <c r="D1158" t="s">
        <v>1</v>
      </c>
      <c r="F1158" s="2">
        <v>1052434</v>
      </c>
      <c r="G1158" s="36">
        <f t="shared" si="23"/>
        <v>59376.354035024378</v>
      </c>
      <c r="H1158">
        <v>2023</v>
      </c>
      <c r="I1158" s="35">
        <v>17.724799999999998</v>
      </c>
      <c r="J1158" t="s">
        <v>717</v>
      </c>
    </row>
    <row r="1159" spans="1:10" ht="15.75">
      <c r="A1159" s="19" t="s">
        <v>599</v>
      </c>
      <c r="B1159" t="s">
        <v>6</v>
      </c>
      <c r="C1159" t="s">
        <v>4</v>
      </c>
      <c r="D1159" t="s">
        <v>328</v>
      </c>
      <c r="F1159" s="2">
        <v>330664175</v>
      </c>
      <c r="G1159" s="36">
        <f t="shared" si="23"/>
        <v>18655453.093970034</v>
      </c>
      <c r="H1159">
        <v>2023</v>
      </c>
      <c r="I1159" s="35">
        <v>17.724799999999998</v>
      </c>
      <c r="J1159" t="s">
        <v>717</v>
      </c>
    </row>
    <row r="1160" spans="1:10">
      <c r="A1160" t="s">
        <v>299</v>
      </c>
      <c r="B1160" t="s">
        <v>34</v>
      </c>
      <c r="C1160" t="s">
        <v>3</v>
      </c>
      <c r="D1160" t="s">
        <v>328</v>
      </c>
      <c r="E1160" t="s">
        <v>450</v>
      </c>
      <c r="F1160" s="2">
        <v>1345134.86</v>
      </c>
      <c r="G1160" s="36">
        <f t="shared" si="23"/>
        <v>1345134.86</v>
      </c>
      <c r="H1160">
        <v>2021</v>
      </c>
      <c r="I1160" s="35">
        <v>1</v>
      </c>
      <c r="J1160" t="s">
        <v>717</v>
      </c>
    </row>
    <row r="1161" spans="1:10">
      <c r="A1161" t="s">
        <v>299</v>
      </c>
      <c r="B1161" t="s">
        <v>34</v>
      </c>
      <c r="C1161" t="s">
        <v>4</v>
      </c>
      <c r="D1161" t="s">
        <v>328</v>
      </c>
      <c r="E1161" t="s">
        <v>450</v>
      </c>
      <c r="F1161" s="2">
        <v>-23582.81</v>
      </c>
      <c r="G1161" s="36">
        <f t="shared" si="23"/>
        <v>-23582.81</v>
      </c>
      <c r="H1161">
        <v>2021</v>
      </c>
      <c r="I1161" s="35">
        <v>1</v>
      </c>
      <c r="J1161" t="s">
        <v>717</v>
      </c>
    </row>
    <row r="1162" spans="1:10">
      <c r="A1162" t="s">
        <v>48</v>
      </c>
      <c r="B1162" t="s">
        <v>32</v>
      </c>
      <c r="C1162" t="s">
        <v>3</v>
      </c>
      <c r="D1162" t="s">
        <v>328</v>
      </c>
      <c r="E1162" t="s">
        <v>365</v>
      </c>
      <c r="F1162" s="2">
        <v>107388710</v>
      </c>
      <c r="G1162" s="36">
        <f t="shared" si="23"/>
        <v>19920367.656606503</v>
      </c>
      <c r="H1162">
        <v>2024</v>
      </c>
      <c r="I1162" s="35">
        <v>5.3909000000000002</v>
      </c>
      <c r="J1162" t="s">
        <v>717</v>
      </c>
    </row>
    <row r="1163" spans="1:10">
      <c r="A1163" s="21" t="s">
        <v>48</v>
      </c>
      <c r="B1163" t="s">
        <v>32</v>
      </c>
      <c r="C1163" t="s">
        <v>4</v>
      </c>
      <c r="D1163" t="s">
        <v>328</v>
      </c>
      <c r="E1163" t="s">
        <v>365</v>
      </c>
      <c r="F1163" s="2">
        <v>70036157</v>
      </c>
      <c r="G1163" s="36">
        <f t="shared" si="23"/>
        <v>12991551.8744551</v>
      </c>
      <c r="H1163">
        <v>2024</v>
      </c>
      <c r="I1163" s="35">
        <v>5.3909000000000002</v>
      </c>
      <c r="J1163" t="s">
        <v>717</v>
      </c>
    </row>
    <row r="1164" spans="1:10">
      <c r="A1164" t="s">
        <v>48</v>
      </c>
      <c r="B1164" t="s">
        <v>32</v>
      </c>
      <c r="C1164" t="s">
        <v>3</v>
      </c>
      <c r="D1164" t="s">
        <v>328</v>
      </c>
      <c r="E1164" t="s">
        <v>366</v>
      </c>
      <c r="F1164" s="2">
        <v>121314335</v>
      </c>
      <c r="G1164" s="36">
        <f t="shared" si="23"/>
        <v>22503540.225194309</v>
      </c>
      <c r="H1164">
        <v>2024</v>
      </c>
      <c r="I1164" s="35">
        <v>5.3909000000000002</v>
      </c>
      <c r="J1164" t="s">
        <v>717</v>
      </c>
    </row>
    <row r="1165" spans="1:10">
      <c r="A1165" t="s">
        <v>48</v>
      </c>
      <c r="B1165" t="s">
        <v>32</v>
      </c>
      <c r="C1165" t="s">
        <v>4</v>
      </c>
      <c r="D1165" t="s">
        <v>328</v>
      </c>
      <c r="E1165" t="s">
        <v>366</v>
      </c>
      <c r="F1165" s="2">
        <v>40377049</v>
      </c>
      <c r="G1165" s="36">
        <f t="shared" si="23"/>
        <v>7489853.0857556248</v>
      </c>
      <c r="H1165">
        <v>2024</v>
      </c>
      <c r="I1165" s="35">
        <v>5.3909000000000002</v>
      </c>
      <c r="J1165" t="s">
        <v>717</v>
      </c>
    </row>
    <row r="1166" spans="1:10">
      <c r="A1166" t="s">
        <v>48</v>
      </c>
      <c r="B1166" t="s">
        <v>32</v>
      </c>
      <c r="C1166" t="s">
        <v>3</v>
      </c>
      <c r="D1166" t="s">
        <v>367</v>
      </c>
      <c r="E1166" t="s">
        <v>366</v>
      </c>
      <c r="F1166" s="2">
        <v>3680107</v>
      </c>
      <c r="G1166" s="36">
        <f t="shared" si="23"/>
        <v>682651.69081229472</v>
      </c>
      <c r="H1166">
        <v>2024</v>
      </c>
      <c r="I1166" s="35">
        <v>5.3909000000000002</v>
      </c>
      <c r="J1166" t="s">
        <v>717</v>
      </c>
    </row>
    <row r="1167" spans="1:10">
      <c r="A1167" t="s">
        <v>48</v>
      </c>
      <c r="B1167" t="s">
        <v>32</v>
      </c>
      <c r="C1167" t="s">
        <v>4</v>
      </c>
      <c r="D1167" t="s">
        <v>367</v>
      </c>
      <c r="E1167" t="s">
        <v>366</v>
      </c>
      <c r="F1167" s="2">
        <v>2759580</v>
      </c>
      <c r="G1167" s="36">
        <f t="shared" ref="G1167:G1198" si="24">F1167/I1167</f>
        <v>511895.97284312447</v>
      </c>
      <c r="H1167">
        <v>2024</v>
      </c>
      <c r="I1167" s="35">
        <v>5.3909000000000002</v>
      </c>
      <c r="J1167" t="s">
        <v>717</v>
      </c>
    </row>
    <row r="1168" spans="1:10">
      <c r="A1168" t="s">
        <v>48</v>
      </c>
      <c r="B1168" t="s">
        <v>32</v>
      </c>
      <c r="C1168" t="s">
        <v>3</v>
      </c>
      <c r="D1168" t="s">
        <v>367</v>
      </c>
      <c r="E1168" t="s">
        <v>368</v>
      </c>
      <c r="F1168" s="2">
        <v>17043125</v>
      </c>
      <c r="G1168" s="36">
        <f t="shared" si="24"/>
        <v>3161461.9080301989</v>
      </c>
      <c r="H1168">
        <v>2024</v>
      </c>
      <c r="I1168" s="35">
        <v>5.3909000000000002</v>
      </c>
      <c r="J1168" t="s">
        <v>717</v>
      </c>
    </row>
    <row r="1169" spans="1:10">
      <c r="A1169" s="3" t="s">
        <v>65</v>
      </c>
      <c r="B1169" t="s">
        <v>35</v>
      </c>
      <c r="C1169" t="s">
        <v>3</v>
      </c>
      <c r="D1169" t="s">
        <v>328</v>
      </c>
      <c r="F1169" s="2">
        <v>202896812</v>
      </c>
      <c r="G1169" s="36">
        <f t="shared" si="24"/>
        <v>7086216.8297674675</v>
      </c>
      <c r="H1169">
        <v>2018</v>
      </c>
      <c r="I1169" s="35">
        <v>28.6326</v>
      </c>
      <c r="J1169" s="40" t="s">
        <v>715</v>
      </c>
    </row>
    <row r="1170" spans="1:10">
      <c r="A1170" s="4" t="s">
        <v>65</v>
      </c>
      <c r="B1170" t="s">
        <v>35</v>
      </c>
      <c r="C1170" t="s">
        <v>3</v>
      </c>
      <c r="D1170" t="s">
        <v>1</v>
      </c>
      <c r="F1170" s="2">
        <v>77574508</v>
      </c>
      <c r="G1170" s="36">
        <f t="shared" si="24"/>
        <v>2709307.1533846036</v>
      </c>
      <c r="H1170">
        <v>2018</v>
      </c>
      <c r="I1170" s="35">
        <v>28.6326</v>
      </c>
      <c r="J1170" s="40" t="s">
        <v>715</v>
      </c>
    </row>
    <row r="1171" spans="1:10">
      <c r="A1171" t="s">
        <v>48</v>
      </c>
      <c r="B1171" t="s">
        <v>32</v>
      </c>
      <c r="C1171" t="s">
        <v>4</v>
      </c>
      <c r="D1171" t="s">
        <v>367</v>
      </c>
      <c r="E1171" t="s">
        <v>368</v>
      </c>
      <c r="F1171" s="2">
        <v>7252603</v>
      </c>
      <c r="G1171" s="36">
        <f t="shared" si="24"/>
        <v>1345341.779665733</v>
      </c>
      <c r="H1171">
        <v>2024</v>
      </c>
      <c r="I1171" s="35">
        <v>5.3909000000000002</v>
      </c>
      <c r="J1171" t="s">
        <v>717</v>
      </c>
    </row>
    <row r="1172" spans="1:10">
      <c r="A1172" t="s">
        <v>48</v>
      </c>
      <c r="B1172" t="s">
        <v>32</v>
      </c>
      <c r="C1172" t="s">
        <v>3</v>
      </c>
      <c r="D1172" t="s">
        <v>367</v>
      </c>
      <c r="E1172" t="s">
        <v>369</v>
      </c>
      <c r="F1172" s="2">
        <v>464767</v>
      </c>
      <c r="G1172" s="36">
        <f t="shared" si="24"/>
        <v>86213.248251683384</v>
      </c>
      <c r="H1172">
        <v>2024</v>
      </c>
      <c r="I1172" s="35">
        <v>5.3909000000000002</v>
      </c>
      <c r="J1172" t="s">
        <v>717</v>
      </c>
    </row>
    <row r="1173" spans="1:10">
      <c r="A1173" t="s">
        <v>48</v>
      </c>
      <c r="B1173" t="s">
        <v>32</v>
      </c>
      <c r="C1173" t="s">
        <v>4</v>
      </c>
      <c r="D1173" t="s">
        <v>367</v>
      </c>
      <c r="E1173" t="s">
        <v>369</v>
      </c>
      <c r="F1173" s="2">
        <v>468641</v>
      </c>
      <c r="G1173" s="36">
        <f t="shared" si="24"/>
        <v>86931.866664193352</v>
      </c>
      <c r="H1173">
        <v>2024</v>
      </c>
      <c r="I1173" s="35">
        <v>5.3909000000000002</v>
      </c>
      <c r="J1173" t="s">
        <v>717</v>
      </c>
    </row>
    <row r="1174" spans="1:10">
      <c r="A1174" t="s">
        <v>48</v>
      </c>
      <c r="B1174" t="s">
        <v>32</v>
      </c>
      <c r="C1174" t="s">
        <v>3</v>
      </c>
      <c r="D1174" t="s">
        <v>367</v>
      </c>
      <c r="E1174" t="s">
        <v>370</v>
      </c>
      <c r="F1174" s="2">
        <v>160003963</v>
      </c>
      <c r="G1174" s="36">
        <f t="shared" si="24"/>
        <v>29680380.45595355</v>
      </c>
      <c r="H1174">
        <v>2024</v>
      </c>
      <c r="I1174" s="35">
        <v>5.3909000000000002</v>
      </c>
      <c r="J1174" t="s">
        <v>717</v>
      </c>
    </row>
    <row r="1175" spans="1:10">
      <c r="A1175" t="s">
        <v>48</v>
      </c>
      <c r="B1175" t="s">
        <v>32</v>
      </c>
      <c r="C1175" t="s">
        <v>4</v>
      </c>
      <c r="D1175" t="s">
        <v>367</v>
      </c>
      <c r="E1175" t="s">
        <v>370</v>
      </c>
      <c r="F1175" s="2">
        <v>128350216</v>
      </c>
      <c r="G1175" s="36">
        <f t="shared" si="24"/>
        <v>23808680.554267377</v>
      </c>
      <c r="H1175">
        <v>2024</v>
      </c>
      <c r="I1175" s="35">
        <v>5.3909000000000002</v>
      </c>
      <c r="J1175" t="s">
        <v>717</v>
      </c>
    </row>
    <row r="1176" spans="1:10">
      <c r="A1176" t="s">
        <v>48</v>
      </c>
      <c r="B1176" t="s">
        <v>32</v>
      </c>
      <c r="C1176" t="s">
        <v>3</v>
      </c>
      <c r="D1176" t="s">
        <v>367</v>
      </c>
      <c r="E1176" t="s">
        <v>371</v>
      </c>
      <c r="F1176" s="2">
        <v>134944119</v>
      </c>
      <c r="G1176" s="36">
        <f t="shared" si="24"/>
        <v>25031834.944072418</v>
      </c>
      <c r="H1176">
        <v>2024</v>
      </c>
      <c r="I1176" s="35">
        <v>5.3909000000000002</v>
      </c>
      <c r="J1176" t="s">
        <v>717</v>
      </c>
    </row>
    <row r="1177" spans="1:10">
      <c r="A1177" t="s">
        <v>48</v>
      </c>
      <c r="B1177" t="s">
        <v>32</v>
      </c>
      <c r="C1177" t="s">
        <v>4</v>
      </c>
      <c r="D1177" t="s">
        <v>367</v>
      </c>
      <c r="E1177" t="s">
        <v>371</v>
      </c>
      <c r="F1177" s="2">
        <v>66395897</v>
      </c>
      <c r="G1177" s="36">
        <f t="shared" si="24"/>
        <v>12316291.71381402</v>
      </c>
      <c r="H1177">
        <v>2024</v>
      </c>
      <c r="I1177" s="35">
        <v>5.3909000000000002</v>
      </c>
      <c r="J1177" t="s">
        <v>717</v>
      </c>
    </row>
    <row r="1178" spans="1:10">
      <c r="A1178" t="s">
        <v>48</v>
      </c>
      <c r="B1178" t="s">
        <v>32</v>
      </c>
      <c r="C1178" t="s">
        <v>3</v>
      </c>
      <c r="D1178" t="s">
        <v>367</v>
      </c>
      <c r="E1178" t="s">
        <v>372</v>
      </c>
      <c r="F1178" s="2">
        <v>3632093</v>
      </c>
      <c r="G1178" s="36">
        <f t="shared" si="24"/>
        <v>673745.200244857</v>
      </c>
      <c r="H1178">
        <v>2024</v>
      </c>
      <c r="I1178" s="35">
        <v>5.3909000000000002</v>
      </c>
      <c r="J1178" t="s">
        <v>717</v>
      </c>
    </row>
    <row r="1179" spans="1:10">
      <c r="A1179" t="s">
        <v>48</v>
      </c>
      <c r="B1179" t="s">
        <v>32</v>
      </c>
      <c r="C1179" t="s">
        <v>4</v>
      </c>
      <c r="D1179" t="s">
        <v>367</v>
      </c>
      <c r="E1179" t="s">
        <v>372</v>
      </c>
      <c r="F1179" s="2">
        <v>-260922</v>
      </c>
      <c r="G1179" s="36">
        <f t="shared" si="24"/>
        <v>-48400.452614591253</v>
      </c>
      <c r="H1179">
        <v>2024</v>
      </c>
      <c r="I1179" s="35">
        <v>5.3909000000000002</v>
      </c>
      <c r="J1179" t="s">
        <v>717</v>
      </c>
    </row>
    <row r="1180" spans="1:10">
      <c r="A1180" t="s">
        <v>48</v>
      </c>
      <c r="B1180" t="s">
        <v>32</v>
      </c>
      <c r="C1180" t="s">
        <v>3</v>
      </c>
      <c r="D1180" t="s">
        <v>367</v>
      </c>
      <c r="E1180" t="s">
        <v>371</v>
      </c>
      <c r="F1180" s="2">
        <v>103804268</v>
      </c>
      <c r="G1180" s="36">
        <f t="shared" si="24"/>
        <v>20779139.24253343</v>
      </c>
      <c r="H1180">
        <v>2023</v>
      </c>
      <c r="I1180" s="35">
        <v>4.9955999999999996</v>
      </c>
      <c r="J1180" t="s">
        <v>717</v>
      </c>
    </row>
    <row r="1181" spans="1:10">
      <c r="A1181" t="s">
        <v>48</v>
      </c>
      <c r="B1181" t="s">
        <v>32</v>
      </c>
      <c r="C1181" t="s">
        <v>3</v>
      </c>
      <c r="D1181" t="s">
        <v>328</v>
      </c>
      <c r="E1181" t="s">
        <v>365</v>
      </c>
      <c r="F1181" s="2">
        <v>168118606</v>
      </c>
      <c r="G1181" s="36">
        <f t="shared" si="24"/>
        <v>32571656.688947011</v>
      </c>
      <c r="H1181">
        <v>2022</v>
      </c>
      <c r="I1181" s="38">
        <v>5.1615000000000002</v>
      </c>
      <c r="J1181" t="s">
        <v>717</v>
      </c>
    </row>
    <row r="1182" spans="1:10">
      <c r="A1182" t="s">
        <v>48</v>
      </c>
      <c r="B1182" t="s">
        <v>32</v>
      </c>
      <c r="C1182" t="s">
        <v>3</v>
      </c>
      <c r="D1182" t="s">
        <v>328</v>
      </c>
      <c r="E1182" t="s">
        <v>366</v>
      </c>
      <c r="F1182" s="2">
        <v>97710703</v>
      </c>
      <c r="G1182" s="36">
        <f t="shared" si="24"/>
        <v>18930679.647389323</v>
      </c>
      <c r="H1182">
        <v>2022</v>
      </c>
      <c r="I1182" s="38">
        <v>5.1615000000000002</v>
      </c>
      <c r="J1182" t="s">
        <v>717</v>
      </c>
    </row>
    <row r="1183" spans="1:10">
      <c r="A1183" t="s">
        <v>48</v>
      </c>
      <c r="B1183" t="s">
        <v>32</v>
      </c>
      <c r="C1183" t="s">
        <v>3</v>
      </c>
      <c r="D1183" t="s">
        <v>367</v>
      </c>
      <c r="E1183" t="s">
        <v>366</v>
      </c>
      <c r="F1183" s="2">
        <v>1115387</v>
      </c>
      <c r="G1183" s="36">
        <f t="shared" si="24"/>
        <v>216097.45229100066</v>
      </c>
      <c r="H1183">
        <v>2022</v>
      </c>
      <c r="I1183" s="38">
        <v>5.1615000000000002</v>
      </c>
      <c r="J1183" t="s">
        <v>717</v>
      </c>
    </row>
    <row r="1184" spans="1:10">
      <c r="A1184" t="s">
        <v>48</v>
      </c>
      <c r="B1184" t="s">
        <v>32</v>
      </c>
      <c r="C1184" t="s">
        <v>3</v>
      </c>
      <c r="D1184" t="s">
        <v>367</v>
      </c>
      <c r="E1184" t="s">
        <v>369</v>
      </c>
      <c r="F1184" s="2">
        <v>85962</v>
      </c>
      <c r="G1184" s="36">
        <f t="shared" si="24"/>
        <v>16654.460912525428</v>
      </c>
      <c r="H1184">
        <v>2022</v>
      </c>
      <c r="I1184" s="38">
        <v>5.1615000000000002</v>
      </c>
      <c r="J1184" t="s">
        <v>717</v>
      </c>
    </row>
    <row r="1185" spans="1:10">
      <c r="A1185" t="s">
        <v>48</v>
      </c>
      <c r="B1185" t="s">
        <v>32</v>
      </c>
      <c r="C1185" t="s">
        <v>3</v>
      </c>
      <c r="D1185" t="s">
        <v>367</v>
      </c>
      <c r="E1185" t="s">
        <v>370</v>
      </c>
      <c r="F1185" s="2">
        <v>109398883</v>
      </c>
      <c r="G1185" s="36">
        <f t="shared" si="24"/>
        <v>21195172.527366076</v>
      </c>
      <c r="H1185">
        <v>2022</v>
      </c>
      <c r="I1185" s="38">
        <v>5.1615000000000002</v>
      </c>
      <c r="J1185" t="s">
        <v>717</v>
      </c>
    </row>
    <row r="1186" spans="1:10">
      <c r="A1186" t="s">
        <v>25</v>
      </c>
      <c r="B1186" t="s">
        <v>35</v>
      </c>
      <c r="C1186" t="s">
        <v>3</v>
      </c>
      <c r="D1186" t="s">
        <v>328</v>
      </c>
      <c r="F1186" s="2">
        <v>147008860</v>
      </c>
      <c r="G1186" s="36">
        <f t="shared" si="24"/>
        <v>5134317.5261764564</v>
      </c>
      <c r="H1186">
        <v>2018</v>
      </c>
      <c r="I1186" s="35">
        <v>28.6326</v>
      </c>
      <c r="J1186" s="40" t="s">
        <v>715</v>
      </c>
    </row>
    <row r="1187" spans="1:10">
      <c r="A1187" t="s">
        <v>25</v>
      </c>
      <c r="B1187" t="s">
        <v>35</v>
      </c>
      <c r="C1187" t="s">
        <v>3</v>
      </c>
      <c r="D1187" t="s">
        <v>1</v>
      </c>
      <c r="F1187" s="2">
        <v>245289</v>
      </c>
      <c r="G1187" s="36">
        <f t="shared" si="24"/>
        <v>8566.7735378554517</v>
      </c>
      <c r="H1187">
        <v>2018</v>
      </c>
      <c r="I1187" s="35">
        <v>28.6326</v>
      </c>
      <c r="J1187" s="40" t="s">
        <v>715</v>
      </c>
    </row>
    <row r="1188" spans="1:10">
      <c r="A1188" t="s">
        <v>17</v>
      </c>
      <c r="B1188" t="s">
        <v>35</v>
      </c>
      <c r="C1188" t="s">
        <v>4</v>
      </c>
      <c r="D1188" t="s">
        <v>328</v>
      </c>
      <c r="F1188" s="2">
        <f>(-(-5777889))</f>
        <v>5777889</v>
      </c>
      <c r="G1188" s="36">
        <f t="shared" si="24"/>
        <v>201794.07388780621</v>
      </c>
      <c r="H1188">
        <v>2018</v>
      </c>
      <c r="I1188" s="35">
        <v>28.6326</v>
      </c>
      <c r="J1188" s="40" t="s">
        <v>715</v>
      </c>
    </row>
    <row r="1189" spans="1:10">
      <c r="A1189" t="s">
        <v>17</v>
      </c>
      <c r="B1189" t="s">
        <v>35</v>
      </c>
      <c r="C1189" t="s">
        <v>4</v>
      </c>
      <c r="D1189" t="s">
        <v>1</v>
      </c>
      <c r="F1189" s="2">
        <f>-(-1258540)</f>
        <v>1258540</v>
      </c>
      <c r="G1189" s="36">
        <f t="shared" si="24"/>
        <v>43954.792788639519</v>
      </c>
      <c r="H1189">
        <v>2018</v>
      </c>
      <c r="I1189" s="35">
        <v>28.6326</v>
      </c>
      <c r="J1189" s="40" t="s">
        <v>715</v>
      </c>
    </row>
    <row r="1190" spans="1:10">
      <c r="A1190" t="s">
        <v>48</v>
      </c>
      <c r="B1190" t="s">
        <v>32</v>
      </c>
      <c r="C1190" t="s">
        <v>3</v>
      </c>
      <c r="D1190" t="s">
        <v>367</v>
      </c>
      <c r="E1190" t="s">
        <v>371</v>
      </c>
      <c r="F1190" s="2">
        <v>68086762</v>
      </c>
      <c r="G1190" s="36">
        <f t="shared" si="24"/>
        <v>13191274.241983918</v>
      </c>
      <c r="H1190">
        <v>2022</v>
      </c>
      <c r="I1190" s="38">
        <v>5.1615000000000002</v>
      </c>
      <c r="J1190" t="s">
        <v>717</v>
      </c>
    </row>
    <row r="1191" spans="1:10">
      <c r="A1191" t="s">
        <v>48</v>
      </c>
      <c r="B1191" t="s">
        <v>32</v>
      </c>
      <c r="C1191" t="s">
        <v>3</v>
      </c>
      <c r="D1191" t="s">
        <v>367</v>
      </c>
      <c r="E1191" t="s">
        <v>372</v>
      </c>
      <c r="F1191" s="2">
        <v>814973</v>
      </c>
      <c r="G1191" s="36">
        <f t="shared" si="24"/>
        <v>157894.60428170106</v>
      </c>
      <c r="H1191">
        <v>2022</v>
      </c>
      <c r="I1191" s="38">
        <v>5.1615000000000002</v>
      </c>
      <c r="J1191" t="s">
        <v>717</v>
      </c>
    </row>
    <row r="1192" spans="1:10">
      <c r="A1192" t="s">
        <v>96</v>
      </c>
      <c r="B1192" t="s">
        <v>35</v>
      </c>
      <c r="C1192" t="s">
        <v>4</v>
      </c>
      <c r="D1192" t="s">
        <v>328</v>
      </c>
      <c r="F1192" s="2">
        <f>-(-17907654)</f>
        <v>17907654</v>
      </c>
      <c r="G1192" s="36">
        <f t="shared" si="24"/>
        <v>625428.84683891793</v>
      </c>
      <c r="H1192">
        <v>2018</v>
      </c>
      <c r="I1192" s="35">
        <v>28.6326</v>
      </c>
      <c r="J1192" s="40" t="s">
        <v>715</v>
      </c>
    </row>
    <row r="1193" spans="1:10">
      <c r="A1193" t="s">
        <v>48</v>
      </c>
      <c r="B1193" t="s">
        <v>32</v>
      </c>
      <c r="C1193" t="s">
        <v>4</v>
      </c>
      <c r="D1193" t="s">
        <v>328</v>
      </c>
      <c r="E1193" t="s">
        <v>365</v>
      </c>
      <c r="F1193" s="2">
        <v>99806474</v>
      </c>
      <c r="G1193" s="36">
        <f t="shared" si="24"/>
        <v>19336718.783299427</v>
      </c>
      <c r="H1193">
        <v>2022</v>
      </c>
      <c r="I1193" s="38">
        <v>5.1615000000000002</v>
      </c>
      <c r="J1193" t="s">
        <v>717</v>
      </c>
    </row>
    <row r="1194" spans="1:10">
      <c r="A1194" t="s">
        <v>48</v>
      </c>
      <c r="B1194" t="s">
        <v>32</v>
      </c>
      <c r="C1194" t="s">
        <v>4</v>
      </c>
      <c r="D1194" t="s">
        <v>328</v>
      </c>
      <c r="E1194" t="s">
        <v>366</v>
      </c>
      <c r="F1194" s="2">
        <v>27745501</v>
      </c>
      <c r="G1194" s="36">
        <f t="shared" si="24"/>
        <v>5375472.4401821177</v>
      </c>
      <c r="H1194">
        <v>2022</v>
      </c>
      <c r="I1194" s="38">
        <v>5.1615000000000002</v>
      </c>
      <c r="J1194" t="s">
        <v>717</v>
      </c>
    </row>
    <row r="1195" spans="1:10">
      <c r="A1195" t="s">
        <v>48</v>
      </c>
      <c r="B1195" t="s">
        <v>32</v>
      </c>
      <c r="C1195" t="s">
        <v>4</v>
      </c>
      <c r="D1195" t="s">
        <v>367</v>
      </c>
      <c r="E1195" t="s">
        <v>366</v>
      </c>
      <c r="F1195" s="2">
        <v>667921</v>
      </c>
      <c r="G1195" s="36">
        <f t="shared" si="24"/>
        <v>129404.43669475926</v>
      </c>
      <c r="H1195">
        <v>2022</v>
      </c>
      <c r="I1195" s="38">
        <v>5.1615000000000002</v>
      </c>
      <c r="J1195" t="s">
        <v>717</v>
      </c>
    </row>
    <row r="1196" spans="1:10">
      <c r="A1196" t="s">
        <v>48</v>
      </c>
      <c r="B1196" t="s">
        <v>32</v>
      </c>
      <c r="C1196" t="s">
        <v>4</v>
      </c>
      <c r="D1196" t="s">
        <v>367</v>
      </c>
      <c r="E1196" t="s">
        <v>369</v>
      </c>
      <c r="F1196" s="2">
        <v>-444135</v>
      </c>
      <c r="G1196" s="36">
        <f t="shared" si="24"/>
        <v>-86047.660563789599</v>
      </c>
      <c r="H1196">
        <v>2022</v>
      </c>
      <c r="I1196" s="38">
        <v>5.1615000000000002</v>
      </c>
      <c r="J1196" t="s">
        <v>717</v>
      </c>
    </row>
    <row r="1197" spans="1:10">
      <c r="A1197" t="s">
        <v>48</v>
      </c>
      <c r="B1197" t="s">
        <v>32</v>
      </c>
      <c r="C1197" t="s">
        <v>4</v>
      </c>
      <c r="D1197" t="s">
        <v>367</v>
      </c>
      <c r="E1197" t="s">
        <v>370</v>
      </c>
      <c r="F1197" s="2">
        <v>65205568</v>
      </c>
      <c r="G1197" s="36">
        <f t="shared" si="24"/>
        <v>12633065.581710743</v>
      </c>
      <c r="H1197">
        <v>2022</v>
      </c>
      <c r="I1197" s="38">
        <v>5.1615000000000002</v>
      </c>
      <c r="J1197" t="s">
        <v>717</v>
      </c>
    </row>
    <row r="1198" spans="1:10">
      <c r="A1198" t="s">
        <v>48</v>
      </c>
      <c r="B1198" t="s">
        <v>32</v>
      </c>
      <c r="C1198" t="s">
        <v>4</v>
      </c>
      <c r="D1198" t="s">
        <v>367</v>
      </c>
      <c r="E1198" t="s">
        <v>371</v>
      </c>
      <c r="F1198" s="2">
        <v>45434675</v>
      </c>
      <c r="G1198" s="36">
        <f t="shared" si="24"/>
        <v>8802610.6751913205</v>
      </c>
      <c r="H1198">
        <v>2022</v>
      </c>
      <c r="I1198" s="38">
        <v>5.1615000000000002</v>
      </c>
      <c r="J1198" t="s">
        <v>717</v>
      </c>
    </row>
    <row r="1199" spans="1:10">
      <c r="A1199" t="s">
        <v>48</v>
      </c>
      <c r="B1199" t="s">
        <v>32</v>
      </c>
      <c r="C1199" t="s">
        <v>4</v>
      </c>
      <c r="D1199" t="s">
        <v>367</v>
      </c>
      <c r="E1199" t="s">
        <v>372</v>
      </c>
      <c r="F1199" s="2">
        <v>346419</v>
      </c>
      <c r="G1199" s="36">
        <f t="shared" ref="G1199:G1215" si="25">F1199/I1199</f>
        <v>67115.954664341756</v>
      </c>
      <c r="H1199">
        <v>2022</v>
      </c>
      <c r="I1199" s="38">
        <v>5.1615000000000002</v>
      </c>
      <c r="J1199" t="s">
        <v>717</v>
      </c>
    </row>
    <row r="1200" spans="1:10">
      <c r="A1200" t="s">
        <v>600</v>
      </c>
      <c r="B1200" t="s">
        <v>32</v>
      </c>
      <c r="C1200" t="s">
        <v>3</v>
      </c>
      <c r="D1200" t="s">
        <v>328</v>
      </c>
      <c r="E1200" t="s">
        <v>365</v>
      </c>
      <c r="F1200" s="2">
        <v>183483616</v>
      </c>
      <c r="G1200" s="36">
        <f t="shared" si="25"/>
        <v>36729044.759388268</v>
      </c>
      <c r="H1200">
        <v>2023</v>
      </c>
      <c r="I1200" s="35">
        <v>4.9955999999999996</v>
      </c>
      <c r="J1200" t="s">
        <v>717</v>
      </c>
    </row>
    <row r="1201" spans="1:10">
      <c r="A1201" t="s">
        <v>600</v>
      </c>
      <c r="B1201" t="s">
        <v>32</v>
      </c>
      <c r="C1201" t="s">
        <v>4</v>
      </c>
      <c r="D1201" t="s">
        <v>328</v>
      </c>
      <c r="E1201" t="s">
        <v>365</v>
      </c>
      <c r="F1201" s="2">
        <v>77533930</v>
      </c>
      <c r="G1201" s="36">
        <f t="shared" si="25"/>
        <v>15520443.990711827</v>
      </c>
      <c r="H1201">
        <v>2023</v>
      </c>
      <c r="I1201" s="35">
        <v>4.9955999999999996</v>
      </c>
      <c r="J1201" t="s">
        <v>717</v>
      </c>
    </row>
    <row r="1202" spans="1:10">
      <c r="A1202" t="s">
        <v>600</v>
      </c>
      <c r="B1202" t="s">
        <v>32</v>
      </c>
      <c r="C1202" t="s">
        <v>3</v>
      </c>
      <c r="D1202" t="s">
        <v>328</v>
      </c>
      <c r="E1202" t="s">
        <v>366</v>
      </c>
      <c r="F1202" s="2">
        <v>112116694</v>
      </c>
      <c r="G1202" s="36">
        <f t="shared" si="25"/>
        <v>22443088.718071904</v>
      </c>
      <c r="H1202">
        <v>2023</v>
      </c>
      <c r="I1202" s="35">
        <v>4.9955999999999996</v>
      </c>
      <c r="J1202" t="s">
        <v>717</v>
      </c>
    </row>
    <row r="1203" spans="1:10">
      <c r="A1203" t="s">
        <v>600</v>
      </c>
      <c r="B1203" t="s">
        <v>32</v>
      </c>
      <c r="C1203" t="s">
        <v>4</v>
      </c>
      <c r="D1203" t="s">
        <v>328</v>
      </c>
      <c r="E1203" t="s">
        <v>366</v>
      </c>
      <c r="F1203" s="2">
        <v>23881805</v>
      </c>
      <c r="G1203" s="36">
        <f t="shared" si="25"/>
        <v>4780567.8997517824</v>
      </c>
      <c r="H1203">
        <v>2023</v>
      </c>
      <c r="I1203" s="35">
        <v>4.9955999999999996</v>
      </c>
      <c r="J1203" t="s">
        <v>717</v>
      </c>
    </row>
    <row r="1204" spans="1:10">
      <c r="A1204" t="s">
        <v>600</v>
      </c>
      <c r="B1204" t="s">
        <v>32</v>
      </c>
      <c r="C1204" t="s">
        <v>3</v>
      </c>
      <c r="D1204" t="s">
        <v>367</v>
      </c>
      <c r="E1204" t="s">
        <v>366</v>
      </c>
      <c r="F1204" s="2">
        <v>928599</v>
      </c>
      <c r="G1204" s="36">
        <f t="shared" si="25"/>
        <v>185883.37737208745</v>
      </c>
      <c r="H1204">
        <v>2023</v>
      </c>
      <c r="I1204" s="35">
        <v>4.9955999999999996</v>
      </c>
      <c r="J1204" t="s">
        <v>717</v>
      </c>
    </row>
    <row r="1205" spans="1:10">
      <c r="A1205" t="s">
        <v>600</v>
      </c>
      <c r="B1205" t="s">
        <v>32</v>
      </c>
      <c r="C1205" t="s">
        <v>4</v>
      </c>
      <c r="D1205" t="s">
        <v>367</v>
      </c>
      <c r="E1205" t="s">
        <v>366</v>
      </c>
      <c r="F1205" s="2">
        <v>710869</v>
      </c>
      <c r="G1205" s="36">
        <f t="shared" si="25"/>
        <v>142299.02314036354</v>
      </c>
      <c r="H1205">
        <v>2023</v>
      </c>
      <c r="I1205" s="35">
        <v>4.9955999999999996</v>
      </c>
      <c r="J1205" t="s">
        <v>717</v>
      </c>
    </row>
    <row r="1206" spans="1:10">
      <c r="A1206" t="s">
        <v>600</v>
      </c>
      <c r="B1206" t="s">
        <v>32</v>
      </c>
      <c r="C1206" t="s">
        <v>3</v>
      </c>
      <c r="D1206" t="s">
        <v>367</v>
      </c>
      <c r="E1206" t="s">
        <v>368</v>
      </c>
      <c r="F1206" s="2">
        <v>2560884</v>
      </c>
      <c r="G1206" s="36">
        <f t="shared" si="25"/>
        <v>512627.91256305552</v>
      </c>
      <c r="H1206">
        <v>2023</v>
      </c>
      <c r="I1206" s="35">
        <v>4.9955999999999996</v>
      </c>
      <c r="J1206" t="s">
        <v>717</v>
      </c>
    </row>
    <row r="1207" spans="1:10">
      <c r="A1207" t="s">
        <v>600</v>
      </c>
      <c r="B1207" t="s">
        <v>32</v>
      </c>
      <c r="C1207" t="s">
        <v>3</v>
      </c>
      <c r="D1207" t="s">
        <v>367</v>
      </c>
      <c r="E1207" t="s">
        <v>624</v>
      </c>
      <c r="F1207" s="2">
        <v>3815601</v>
      </c>
      <c r="G1207" s="36">
        <f t="shared" si="25"/>
        <v>763792.33725678606</v>
      </c>
      <c r="H1207">
        <v>2023</v>
      </c>
      <c r="I1207" s="35">
        <v>4.9955999999999996</v>
      </c>
      <c r="J1207" t="s">
        <v>717</v>
      </c>
    </row>
    <row r="1208" spans="1:10">
      <c r="A1208" t="s">
        <v>600</v>
      </c>
      <c r="B1208" t="s">
        <v>32</v>
      </c>
      <c r="C1208" t="s">
        <v>4</v>
      </c>
      <c r="D1208" t="s">
        <v>367</v>
      </c>
      <c r="E1208" t="s">
        <v>624</v>
      </c>
      <c r="F1208" s="2">
        <v>305417</v>
      </c>
      <c r="G1208" s="36">
        <f t="shared" si="25"/>
        <v>61137.200736648258</v>
      </c>
      <c r="H1208">
        <v>2023</v>
      </c>
      <c r="I1208" s="35">
        <v>4.9955999999999996</v>
      </c>
      <c r="J1208" t="s">
        <v>717</v>
      </c>
    </row>
    <row r="1209" spans="1:10">
      <c r="A1209" t="s">
        <v>600</v>
      </c>
      <c r="B1209" t="s">
        <v>32</v>
      </c>
      <c r="C1209" t="s">
        <v>3</v>
      </c>
      <c r="D1209" t="s">
        <v>367</v>
      </c>
      <c r="E1209" t="s">
        <v>370</v>
      </c>
      <c r="F1209" s="2">
        <v>138090659</v>
      </c>
      <c r="G1209" s="36">
        <f t="shared" si="25"/>
        <v>27642457.162302829</v>
      </c>
      <c r="H1209">
        <v>2023</v>
      </c>
      <c r="I1209" s="35">
        <v>4.9955999999999996</v>
      </c>
      <c r="J1209" t="s">
        <v>717</v>
      </c>
    </row>
    <row r="1210" spans="1:10">
      <c r="A1210" t="s">
        <v>600</v>
      </c>
      <c r="B1210" t="s">
        <v>32</v>
      </c>
      <c r="C1210" t="s">
        <v>4</v>
      </c>
      <c r="D1210" t="s">
        <v>367</v>
      </c>
      <c r="E1210" t="s">
        <v>370</v>
      </c>
      <c r="F1210" s="2">
        <v>90668862</v>
      </c>
      <c r="G1210" s="36">
        <f t="shared" si="25"/>
        <v>18149744.174873892</v>
      </c>
      <c r="H1210">
        <v>2023</v>
      </c>
      <c r="I1210" s="35">
        <v>4.9955999999999996</v>
      </c>
      <c r="J1210" t="s">
        <v>717</v>
      </c>
    </row>
    <row r="1211" spans="1:10">
      <c r="A1211" t="s">
        <v>600</v>
      </c>
      <c r="B1211" t="s">
        <v>32</v>
      </c>
      <c r="C1211" t="s">
        <v>4</v>
      </c>
      <c r="D1211" t="s">
        <v>367</v>
      </c>
      <c r="E1211" t="s">
        <v>371</v>
      </c>
      <c r="F1211" s="2">
        <v>34124693</v>
      </c>
      <c r="G1211" s="36">
        <f t="shared" si="25"/>
        <v>6830949.8358555539</v>
      </c>
      <c r="H1211">
        <v>2023</v>
      </c>
      <c r="I1211" s="35">
        <v>4.9955999999999996</v>
      </c>
      <c r="J1211" t="s">
        <v>717</v>
      </c>
    </row>
    <row r="1212" spans="1:10">
      <c r="A1212" t="s">
        <v>600</v>
      </c>
      <c r="B1212" t="s">
        <v>32</v>
      </c>
      <c r="C1212" t="s">
        <v>3</v>
      </c>
      <c r="D1212" t="s">
        <v>367</v>
      </c>
      <c r="E1212" t="s">
        <v>372</v>
      </c>
      <c r="F1212" s="2">
        <v>1335155</v>
      </c>
      <c r="G1212" s="36">
        <f t="shared" si="25"/>
        <v>267266.19425094087</v>
      </c>
      <c r="H1212">
        <v>2023</v>
      </c>
      <c r="I1212" s="35">
        <v>4.9955999999999996</v>
      </c>
      <c r="J1212" t="s">
        <v>717</v>
      </c>
    </row>
    <row r="1213" spans="1:10">
      <c r="A1213" t="s">
        <v>334</v>
      </c>
      <c r="B1213" t="s">
        <v>35</v>
      </c>
      <c r="C1213" t="s">
        <v>4</v>
      </c>
      <c r="D1213" t="s">
        <v>328</v>
      </c>
      <c r="F1213" s="2">
        <f>-(-13323001)</f>
        <v>13323001</v>
      </c>
      <c r="G1213" s="36">
        <f t="shared" si="25"/>
        <v>465308.80884027295</v>
      </c>
      <c r="H1213">
        <v>2018</v>
      </c>
      <c r="I1213" s="35">
        <v>28.6326</v>
      </c>
      <c r="J1213" s="40" t="s">
        <v>715</v>
      </c>
    </row>
    <row r="1214" spans="1:10">
      <c r="A1214" t="s">
        <v>334</v>
      </c>
      <c r="B1214" t="s">
        <v>35</v>
      </c>
      <c r="C1214" t="s">
        <v>4</v>
      </c>
      <c r="D1214" t="s">
        <v>1</v>
      </c>
      <c r="F1214" s="2">
        <f>-(-30795)</f>
        <v>30795</v>
      </c>
      <c r="G1214" s="36">
        <f t="shared" si="25"/>
        <v>1075.5223067412669</v>
      </c>
      <c r="H1214">
        <v>2018</v>
      </c>
      <c r="I1214" s="35">
        <v>28.6326</v>
      </c>
      <c r="J1214" s="40" t="s">
        <v>715</v>
      </c>
    </row>
    <row r="1215" spans="1:10">
      <c r="A1215" t="s">
        <v>600</v>
      </c>
      <c r="B1215" t="s">
        <v>32</v>
      </c>
      <c r="C1215" t="s">
        <v>4</v>
      </c>
      <c r="D1215" t="s">
        <v>367</v>
      </c>
      <c r="E1215" t="s">
        <v>372</v>
      </c>
      <c r="F1215" s="2">
        <v>18310171</v>
      </c>
      <c r="G1215" s="36">
        <f t="shared" si="25"/>
        <v>3665259.6284730565</v>
      </c>
      <c r="H1215">
        <v>2023</v>
      </c>
      <c r="I1215" s="35">
        <v>4.9955999999999996</v>
      </c>
      <c r="J1215" t="s">
        <v>717</v>
      </c>
    </row>
    <row r="1216" spans="1:10">
      <c r="A1216" s="4" t="s">
        <v>211</v>
      </c>
      <c r="B1216" t="s">
        <v>32</v>
      </c>
      <c r="C1216" t="s">
        <v>4</v>
      </c>
      <c r="D1216" t="s">
        <v>367</v>
      </c>
      <c r="E1216" t="s">
        <v>415</v>
      </c>
      <c r="F1216" s="2">
        <v>-2219</v>
      </c>
      <c r="G1216" s="36">
        <v>-675.28910529519169</v>
      </c>
      <c r="H1216">
        <v>2015</v>
      </c>
      <c r="I1216" s="35">
        <v>3.286</v>
      </c>
      <c r="J1216" t="s">
        <v>717</v>
      </c>
    </row>
    <row r="1217" spans="1:10">
      <c r="A1217" s="4" t="s">
        <v>72</v>
      </c>
      <c r="B1217" t="s">
        <v>35</v>
      </c>
      <c r="C1217" t="s">
        <v>4</v>
      </c>
      <c r="D1217" t="s">
        <v>328</v>
      </c>
      <c r="F1217" s="2">
        <f>-(-33196481)</f>
        <v>33196481</v>
      </c>
      <c r="G1217" s="36">
        <f>F1217/I1217</f>
        <v>1159394.5712230115</v>
      </c>
      <c r="H1217">
        <v>2018</v>
      </c>
      <c r="I1217" s="35">
        <v>28.6326</v>
      </c>
      <c r="J1217" s="40" t="s">
        <v>717</v>
      </c>
    </row>
    <row r="1218" spans="1:10">
      <c r="A1218" s="4" t="s">
        <v>72</v>
      </c>
      <c r="B1218" t="s">
        <v>35</v>
      </c>
      <c r="C1218" t="s">
        <v>4</v>
      </c>
      <c r="D1218" t="s">
        <v>1</v>
      </c>
      <c r="F1218" s="2">
        <f>-(-22140566)</f>
        <v>22140566</v>
      </c>
      <c r="G1218" s="36">
        <f>F1218/I1218</f>
        <v>773264.25123809918</v>
      </c>
      <c r="H1218">
        <v>2018</v>
      </c>
      <c r="I1218" s="35">
        <v>28.6326</v>
      </c>
      <c r="J1218" s="40" t="s">
        <v>717</v>
      </c>
    </row>
    <row r="1219" spans="1:10">
      <c r="A1219" s="4" t="s">
        <v>211</v>
      </c>
      <c r="B1219" t="s">
        <v>32</v>
      </c>
      <c r="C1219" t="s">
        <v>3</v>
      </c>
      <c r="D1219" t="s">
        <v>328</v>
      </c>
      <c r="E1219" t="s">
        <v>366</v>
      </c>
      <c r="F1219" s="2">
        <v>11276352.000000002</v>
      </c>
      <c r="G1219" s="36">
        <v>4790288.392490319</v>
      </c>
      <c r="H1219">
        <v>2014</v>
      </c>
      <c r="I1219" s="35">
        <v>2.3540027397260279</v>
      </c>
      <c r="J1219" t="s">
        <v>717</v>
      </c>
    </row>
    <row r="1220" spans="1:10">
      <c r="A1220" s="4" t="s">
        <v>211</v>
      </c>
      <c r="B1220" t="s">
        <v>32</v>
      </c>
      <c r="C1220" t="s">
        <v>4</v>
      </c>
      <c r="D1220" t="s">
        <v>328</v>
      </c>
      <c r="E1220" t="s">
        <v>365</v>
      </c>
      <c r="F1220" s="2">
        <v>-24</v>
      </c>
      <c r="G1220" s="36">
        <v>-10.195400198554253</v>
      </c>
      <c r="H1220">
        <v>2014</v>
      </c>
      <c r="I1220" s="35">
        <v>2.3540027397260279</v>
      </c>
      <c r="J1220" t="s">
        <v>717</v>
      </c>
    </row>
    <row r="1221" spans="1:10">
      <c r="A1221" t="s">
        <v>211</v>
      </c>
      <c r="B1221" t="s">
        <v>38</v>
      </c>
      <c r="C1221" t="s">
        <v>3</v>
      </c>
      <c r="D1221" t="s">
        <v>328</v>
      </c>
      <c r="E1221" t="s">
        <v>534</v>
      </c>
      <c r="F1221" s="2">
        <v>41158700</v>
      </c>
      <c r="G1221" s="36">
        <v>9639.0398126463697</v>
      </c>
      <c r="H1221">
        <v>2024</v>
      </c>
      <c r="I1221" s="38">
        <v>4270</v>
      </c>
      <c r="J1221" t="s">
        <v>717</v>
      </c>
    </row>
    <row r="1222" spans="1:10">
      <c r="A1222" t="s">
        <v>211</v>
      </c>
      <c r="B1222" t="s">
        <v>38</v>
      </c>
      <c r="C1222" t="s">
        <v>3</v>
      </c>
      <c r="D1222" t="s">
        <v>1</v>
      </c>
      <c r="E1222" t="s">
        <v>686</v>
      </c>
      <c r="F1222" s="2">
        <v>53606050</v>
      </c>
      <c r="G1222" s="36">
        <v>12554.110070257611</v>
      </c>
      <c r="H1222">
        <v>2024</v>
      </c>
      <c r="I1222" s="38">
        <v>4270</v>
      </c>
      <c r="J1222" t="s">
        <v>717</v>
      </c>
    </row>
    <row r="1223" spans="1:10">
      <c r="A1223" t="s">
        <v>211</v>
      </c>
      <c r="B1223" t="s">
        <v>38</v>
      </c>
      <c r="C1223" t="s">
        <v>4</v>
      </c>
      <c r="D1223" t="s">
        <v>328</v>
      </c>
      <c r="E1223" t="s">
        <v>534</v>
      </c>
      <c r="F1223" s="2">
        <v>1027017</v>
      </c>
      <c r="G1223" s="36">
        <v>240.51920374707259</v>
      </c>
      <c r="H1223">
        <v>2024</v>
      </c>
      <c r="I1223" s="38">
        <v>4270</v>
      </c>
      <c r="J1223" t="s">
        <v>717</v>
      </c>
    </row>
    <row r="1224" spans="1:10">
      <c r="A1224" t="s">
        <v>211</v>
      </c>
      <c r="B1224" t="s">
        <v>38</v>
      </c>
      <c r="C1224" t="s">
        <v>4</v>
      </c>
      <c r="D1224" t="s">
        <v>1</v>
      </c>
      <c r="E1224" t="s">
        <v>686</v>
      </c>
      <c r="F1224" s="2">
        <v>1000409</v>
      </c>
      <c r="G1224" s="36">
        <v>234.28782201405153</v>
      </c>
      <c r="H1224">
        <v>2024</v>
      </c>
      <c r="I1224" s="38">
        <v>4270</v>
      </c>
      <c r="J1224" t="s">
        <v>717</v>
      </c>
    </row>
    <row r="1225" spans="1:10">
      <c r="A1225" t="s">
        <v>211</v>
      </c>
      <c r="B1225" t="s">
        <v>38</v>
      </c>
      <c r="C1225" t="s">
        <v>3</v>
      </c>
      <c r="D1225" t="s">
        <v>328</v>
      </c>
      <c r="E1225" t="s">
        <v>534</v>
      </c>
      <c r="F1225" s="2">
        <v>91740000</v>
      </c>
      <c r="G1225" s="36">
        <f t="shared" ref="G1225:G1252" si="26">F1225/I1225</f>
        <v>21239.159323791839</v>
      </c>
      <c r="H1225">
        <v>2023</v>
      </c>
      <c r="I1225" s="35">
        <v>4319.38</v>
      </c>
      <c r="J1225" t="s">
        <v>717</v>
      </c>
    </row>
    <row r="1226" spans="1:10">
      <c r="A1226" t="s">
        <v>211</v>
      </c>
      <c r="B1226" t="s">
        <v>38</v>
      </c>
      <c r="C1226" t="s">
        <v>3</v>
      </c>
      <c r="D1226" t="s">
        <v>1</v>
      </c>
      <c r="E1226" t="s">
        <v>638</v>
      </c>
      <c r="F1226" s="2">
        <v>42490000</v>
      </c>
      <c r="G1226" s="36">
        <f t="shared" si="26"/>
        <v>9837.0599484185223</v>
      </c>
      <c r="H1226">
        <v>2023</v>
      </c>
      <c r="I1226" s="35">
        <v>4319.38</v>
      </c>
      <c r="J1226" t="s">
        <v>717</v>
      </c>
    </row>
    <row r="1227" spans="1:10">
      <c r="A1227" t="s">
        <v>211</v>
      </c>
      <c r="B1227" t="s">
        <v>38</v>
      </c>
      <c r="C1227" t="s">
        <v>4</v>
      </c>
      <c r="D1227" t="s">
        <v>328</v>
      </c>
      <c r="E1227" t="s">
        <v>534</v>
      </c>
      <c r="F1227" s="2">
        <v>161590000</v>
      </c>
      <c r="G1227" s="36">
        <f t="shared" si="26"/>
        <v>37410.461686630952</v>
      </c>
      <c r="H1227">
        <v>2023</v>
      </c>
      <c r="I1227" s="35">
        <v>4319.38</v>
      </c>
      <c r="J1227" t="s">
        <v>717</v>
      </c>
    </row>
    <row r="1228" spans="1:10">
      <c r="A1228" t="s">
        <v>211</v>
      </c>
      <c r="B1228" t="s">
        <v>38</v>
      </c>
      <c r="C1228" t="s">
        <v>3</v>
      </c>
      <c r="D1228" t="s">
        <v>328</v>
      </c>
      <c r="F1228" s="2">
        <v>152010000</v>
      </c>
      <c r="G1228" s="36">
        <f t="shared" si="26"/>
        <v>35725.029377203289</v>
      </c>
      <c r="H1228">
        <v>2022</v>
      </c>
      <c r="I1228" s="38">
        <v>4255</v>
      </c>
      <c r="J1228" t="s">
        <v>717</v>
      </c>
    </row>
    <row r="1229" spans="1:10">
      <c r="A1229" t="s">
        <v>211</v>
      </c>
      <c r="B1229" t="s">
        <v>38</v>
      </c>
      <c r="C1229" t="s">
        <v>3</v>
      </c>
      <c r="D1229" t="s">
        <v>1</v>
      </c>
      <c r="F1229" s="2">
        <v>12090000</v>
      </c>
      <c r="G1229" s="36">
        <f t="shared" si="26"/>
        <v>2841.3631022326676</v>
      </c>
      <c r="H1229">
        <v>2022</v>
      </c>
      <c r="I1229" s="38">
        <v>4255</v>
      </c>
      <c r="J1229" t="s">
        <v>717</v>
      </c>
    </row>
    <row r="1230" spans="1:10">
      <c r="A1230" t="s">
        <v>211</v>
      </c>
      <c r="B1230" t="s">
        <v>38</v>
      </c>
      <c r="C1230" t="s">
        <v>4</v>
      </c>
      <c r="D1230" t="s">
        <v>328</v>
      </c>
      <c r="F1230" s="2">
        <v>-73050000</v>
      </c>
      <c r="G1230" s="36">
        <f t="shared" si="26"/>
        <v>-17168.037602820212</v>
      </c>
      <c r="H1230">
        <v>2022</v>
      </c>
      <c r="I1230" s="38">
        <v>4255</v>
      </c>
      <c r="J1230" t="s">
        <v>717</v>
      </c>
    </row>
    <row r="1231" spans="1:10">
      <c r="A1231" t="s">
        <v>211</v>
      </c>
      <c r="B1231" t="s">
        <v>38</v>
      </c>
      <c r="C1231" t="s">
        <v>3</v>
      </c>
      <c r="D1231" t="s">
        <v>328</v>
      </c>
      <c r="F1231" s="2">
        <v>101000000</v>
      </c>
      <c r="G1231" s="36">
        <f t="shared" si="26"/>
        <v>26943.392199754577</v>
      </c>
      <c r="H1231">
        <v>2021</v>
      </c>
      <c r="I1231" s="38">
        <v>3748.6</v>
      </c>
      <c r="J1231" t="s">
        <v>717</v>
      </c>
    </row>
    <row r="1232" spans="1:10">
      <c r="A1232" s="4" t="s">
        <v>82</v>
      </c>
      <c r="B1232" t="s">
        <v>35</v>
      </c>
      <c r="C1232" t="s">
        <v>4</v>
      </c>
      <c r="D1232" t="s">
        <v>328</v>
      </c>
      <c r="F1232" s="2">
        <f>-(-19616346)</f>
        <v>19616346</v>
      </c>
      <c r="G1232" s="36">
        <f t="shared" si="26"/>
        <v>685105.29955365567</v>
      </c>
      <c r="H1232">
        <v>2018</v>
      </c>
      <c r="I1232" s="35">
        <v>28.6326</v>
      </c>
      <c r="J1232" s="40" t="s">
        <v>715</v>
      </c>
    </row>
    <row r="1233" spans="1:10">
      <c r="A1233" s="4" t="s">
        <v>82</v>
      </c>
      <c r="B1233" t="s">
        <v>35</v>
      </c>
      <c r="C1233" t="s">
        <v>4</v>
      </c>
      <c r="D1233" t="s">
        <v>1</v>
      </c>
      <c r="F1233" s="2">
        <f>-(-3925160)</f>
        <v>3925160</v>
      </c>
      <c r="G1233" s="36">
        <f t="shared" si="26"/>
        <v>137087.09652633712</v>
      </c>
      <c r="H1233">
        <v>2018</v>
      </c>
      <c r="I1233" s="35">
        <v>28.6326</v>
      </c>
      <c r="J1233" s="40" t="s">
        <v>715</v>
      </c>
    </row>
    <row r="1234" spans="1:10">
      <c r="A1234" t="s">
        <v>211</v>
      </c>
      <c r="B1234" t="s">
        <v>38</v>
      </c>
      <c r="C1234" t="s">
        <v>3</v>
      </c>
      <c r="D1234" t="s">
        <v>1</v>
      </c>
      <c r="F1234" s="2">
        <v>264000000</v>
      </c>
      <c r="G1234" s="36">
        <f t="shared" si="26"/>
        <v>70426.292482526813</v>
      </c>
      <c r="H1234">
        <v>2021</v>
      </c>
      <c r="I1234" s="38">
        <v>3748.6</v>
      </c>
      <c r="J1234" t="s">
        <v>717</v>
      </c>
    </row>
    <row r="1235" spans="1:10">
      <c r="A1235" t="s">
        <v>337</v>
      </c>
      <c r="B1235" t="s">
        <v>35</v>
      </c>
      <c r="C1235" t="s">
        <v>4</v>
      </c>
      <c r="D1235" t="s">
        <v>328</v>
      </c>
      <c r="F1235" s="2">
        <f>-(-6690237)</f>
        <v>6690237</v>
      </c>
      <c r="G1235" s="36">
        <f t="shared" si="26"/>
        <v>233658.03315102367</v>
      </c>
      <c r="H1235">
        <v>2018</v>
      </c>
      <c r="I1235" s="35">
        <v>28.6326</v>
      </c>
      <c r="J1235" s="40" t="s">
        <v>715</v>
      </c>
    </row>
    <row r="1236" spans="1:10">
      <c r="A1236" t="s">
        <v>337</v>
      </c>
      <c r="B1236" t="s">
        <v>35</v>
      </c>
      <c r="C1236" t="s">
        <v>4</v>
      </c>
      <c r="D1236" t="s">
        <v>1</v>
      </c>
      <c r="F1236" s="2">
        <f>-(-5742826)</f>
        <v>5742826</v>
      </c>
      <c r="G1236" s="36">
        <f t="shared" si="26"/>
        <v>200569.4907203677</v>
      </c>
      <c r="H1236">
        <v>2018</v>
      </c>
      <c r="I1236" s="35">
        <v>28.6326</v>
      </c>
      <c r="J1236" s="40" t="s">
        <v>715</v>
      </c>
    </row>
    <row r="1237" spans="1:10">
      <c r="A1237" t="s">
        <v>211</v>
      </c>
      <c r="B1237" t="s">
        <v>38</v>
      </c>
      <c r="C1237" t="s">
        <v>3</v>
      </c>
      <c r="D1237" t="s">
        <v>1</v>
      </c>
      <c r="F1237" s="2">
        <v>57000000</v>
      </c>
      <c r="G1237" s="36">
        <f t="shared" si="26"/>
        <v>15205.676786000107</v>
      </c>
      <c r="H1237">
        <v>2021</v>
      </c>
      <c r="I1237" s="38">
        <v>3748.6</v>
      </c>
      <c r="J1237" t="s">
        <v>717</v>
      </c>
    </row>
    <row r="1238" spans="1:10">
      <c r="A1238" t="s">
        <v>211</v>
      </c>
      <c r="B1238" t="s">
        <v>38</v>
      </c>
      <c r="C1238" t="s">
        <v>3</v>
      </c>
      <c r="D1238" t="s">
        <v>328</v>
      </c>
      <c r="F1238" s="2">
        <v>169000000</v>
      </c>
      <c r="G1238" s="36">
        <f t="shared" si="26"/>
        <v>45804.547388734245</v>
      </c>
      <c r="H1238">
        <v>2020</v>
      </c>
      <c r="I1238" s="35">
        <v>3689.59</v>
      </c>
      <c r="J1238" t="s">
        <v>717</v>
      </c>
    </row>
    <row r="1239" spans="1:10">
      <c r="A1239" t="s">
        <v>211</v>
      </c>
      <c r="B1239" t="s">
        <v>38</v>
      </c>
      <c r="C1239" t="s">
        <v>3</v>
      </c>
      <c r="D1239" t="s">
        <v>1</v>
      </c>
      <c r="F1239" s="2">
        <v>46000000</v>
      </c>
      <c r="G1239" s="36">
        <f t="shared" si="26"/>
        <v>12467.509940128848</v>
      </c>
      <c r="H1239">
        <v>2020</v>
      </c>
      <c r="I1239" s="35">
        <v>3689.59</v>
      </c>
      <c r="J1239" t="s">
        <v>717</v>
      </c>
    </row>
    <row r="1240" spans="1:10">
      <c r="A1240" t="s">
        <v>211</v>
      </c>
      <c r="B1240" t="s">
        <v>38</v>
      </c>
      <c r="C1240" t="s">
        <v>4</v>
      </c>
      <c r="D1240" t="s">
        <v>328</v>
      </c>
      <c r="F1240" s="2">
        <v>106000000</v>
      </c>
      <c r="G1240" s="36">
        <f t="shared" si="26"/>
        <v>28729.479427253435</v>
      </c>
      <c r="H1240">
        <v>2020</v>
      </c>
      <c r="I1240" s="35">
        <v>3689.59</v>
      </c>
      <c r="J1240" t="s">
        <v>717</v>
      </c>
    </row>
    <row r="1241" spans="1:10">
      <c r="A1241" t="s">
        <v>211</v>
      </c>
      <c r="B1241" t="s">
        <v>38</v>
      </c>
      <c r="C1241" t="s">
        <v>3</v>
      </c>
      <c r="D1241" t="s">
        <v>328</v>
      </c>
      <c r="F1241" s="2">
        <v>888200000</v>
      </c>
      <c r="G1241" s="36">
        <f t="shared" si="26"/>
        <v>270579.84877748601</v>
      </c>
      <c r="H1241">
        <v>2019</v>
      </c>
      <c r="I1241" s="35">
        <v>3282.58</v>
      </c>
      <c r="J1241" t="s">
        <v>717</v>
      </c>
    </row>
    <row r="1242" spans="1:10">
      <c r="A1242" t="s">
        <v>211</v>
      </c>
      <c r="B1242" t="s">
        <v>38</v>
      </c>
      <c r="C1242" t="s">
        <v>3</v>
      </c>
      <c r="D1242" t="s">
        <v>1</v>
      </c>
      <c r="F1242" s="2">
        <v>43940000</v>
      </c>
      <c r="G1242" s="36">
        <f t="shared" si="26"/>
        <v>13385.812379287025</v>
      </c>
      <c r="H1242">
        <v>2019</v>
      </c>
      <c r="I1242" s="35">
        <v>3282.58</v>
      </c>
      <c r="J1242" t="s">
        <v>717</v>
      </c>
    </row>
    <row r="1243" spans="1:10">
      <c r="A1243" t="s">
        <v>211</v>
      </c>
      <c r="B1243" t="s">
        <v>38</v>
      </c>
      <c r="C1243" t="s">
        <v>4</v>
      </c>
      <c r="D1243" t="s">
        <v>328</v>
      </c>
      <c r="F1243" s="2">
        <v>293650000</v>
      </c>
      <c r="G1243" s="36">
        <f t="shared" si="26"/>
        <v>89457.073399582034</v>
      </c>
      <c r="H1243">
        <v>2019</v>
      </c>
      <c r="I1243" s="35">
        <v>3282.58</v>
      </c>
      <c r="J1243" t="s">
        <v>717</v>
      </c>
    </row>
    <row r="1244" spans="1:10">
      <c r="A1244" t="s">
        <v>211</v>
      </c>
      <c r="B1244" t="s">
        <v>38</v>
      </c>
      <c r="C1244" t="s">
        <v>4</v>
      </c>
      <c r="D1244" t="s">
        <v>1</v>
      </c>
      <c r="F1244" s="2">
        <v>0</v>
      </c>
      <c r="G1244" s="36">
        <f t="shared" si="26"/>
        <v>0</v>
      </c>
      <c r="H1244">
        <v>2019</v>
      </c>
      <c r="I1244" s="35">
        <v>3282.58</v>
      </c>
      <c r="J1244" t="s">
        <v>717</v>
      </c>
    </row>
    <row r="1245" spans="1:10">
      <c r="A1245" t="s">
        <v>211</v>
      </c>
      <c r="B1245" t="s">
        <v>38</v>
      </c>
      <c r="C1245" t="s">
        <v>3</v>
      </c>
      <c r="D1245" t="s">
        <v>328</v>
      </c>
      <c r="F1245" s="2">
        <v>328000000</v>
      </c>
      <c r="G1245" s="36">
        <f t="shared" si="26"/>
        <v>109477.47868026234</v>
      </c>
      <c r="H1245">
        <v>2018</v>
      </c>
      <c r="I1245" s="35">
        <v>2996.05</v>
      </c>
      <c r="J1245" t="s">
        <v>717</v>
      </c>
    </row>
    <row r="1246" spans="1:10">
      <c r="A1246" t="s">
        <v>211</v>
      </c>
      <c r="B1246" t="s">
        <v>38</v>
      </c>
      <c r="C1246" t="s">
        <v>3</v>
      </c>
      <c r="D1246" t="s">
        <v>1</v>
      </c>
      <c r="E1246" t="s">
        <v>364</v>
      </c>
      <c r="F1246" s="2">
        <v>37000000</v>
      </c>
      <c r="G1246" s="36">
        <f t="shared" si="26"/>
        <v>12349.593631614958</v>
      </c>
      <c r="H1246">
        <v>2018</v>
      </c>
      <c r="I1246" s="35">
        <v>2996.05</v>
      </c>
      <c r="J1246" t="s">
        <v>717</v>
      </c>
    </row>
    <row r="1247" spans="1:10">
      <c r="A1247" t="s">
        <v>211</v>
      </c>
      <c r="B1247" t="s">
        <v>38</v>
      </c>
      <c r="C1247" t="s">
        <v>4</v>
      </c>
      <c r="D1247" t="s">
        <v>328</v>
      </c>
      <c r="F1247" s="2">
        <v>605660000</v>
      </c>
      <c r="G1247" s="36">
        <f t="shared" si="26"/>
        <v>202152.83456551124</v>
      </c>
      <c r="H1247">
        <v>2018</v>
      </c>
      <c r="I1247" s="35">
        <v>2996.05</v>
      </c>
      <c r="J1247" t="s">
        <v>717</v>
      </c>
    </row>
    <row r="1248" spans="1:10">
      <c r="A1248" t="s">
        <v>211</v>
      </c>
      <c r="B1248" t="s">
        <v>38</v>
      </c>
      <c r="C1248" t="s">
        <v>4</v>
      </c>
      <c r="D1248" t="s">
        <v>1</v>
      </c>
      <c r="E1248" t="s">
        <v>364</v>
      </c>
      <c r="F1248" s="2">
        <v>0</v>
      </c>
      <c r="G1248" s="36">
        <f t="shared" si="26"/>
        <v>0</v>
      </c>
      <c r="H1248">
        <v>2018</v>
      </c>
      <c r="I1248" s="35">
        <v>2996.05</v>
      </c>
      <c r="J1248" t="s">
        <v>717</v>
      </c>
    </row>
    <row r="1249" spans="1:10">
      <c r="A1249" t="s">
        <v>211</v>
      </c>
      <c r="B1249" t="s">
        <v>38</v>
      </c>
      <c r="C1249" t="s">
        <v>3</v>
      </c>
      <c r="D1249" t="s">
        <v>328</v>
      </c>
      <c r="F1249" s="2">
        <v>4574000000</v>
      </c>
      <c r="G1249" s="36">
        <f t="shared" si="26"/>
        <v>1544091.3356693874</v>
      </c>
      <c r="H1249">
        <v>2017</v>
      </c>
      <c r="I1249" s="35">
        <v>2962.26</v>
      </c>
      <c r="J1249" t="s">
        <v>717</v>
      </c>
    </row>
    <row r="1250" spans="1:10">
      <c r="A1250" t="s">
        <v>211</v>
      </c>
      <c r="B1250" t="s">
        <v>38</v>
      </c>
      <c r="C1250" t="s">
        <v>3</v>
      </c>
      <c r="D1250" t="s">
        <v>1</v>
      </c>
      <c r="E1250" t="s">
        <v>364</v>
      </c>
      <c r="F1250" s="2">
        <v>44000000</v>
      </c>
      <c r="G1250" s="36">
        <f t="shared" si="26"/>
        <v>14904.745128858296</v>
      </c>
      <c r="H1250">
        <v>2017</v>
      </c>
      <c r="I1250" s="35">
        <v>2952.08</v>
      </c>
      <c r="J1250" t="s">
        <v>717</v>
      </c>
    </row>
    <row r="1251" spans="1:10">
      <c r="A1251" t="s">
        <v>211</v>
      </c>
      <c r="B1251" t="s">
        <v>38</v>
      </c>
      <c r="C1251" t="s">
        <v>4</v>
      </c>
      <c r="D1251" t="s">
        <v>328</v>
      </c>
      <c r="F1251" s="2">
        <v>311540000</v>
      </c>
      <c r="G1251" s="36">
        <f t="shared" si="26"/>
        <v>105169.70151168364</v>
      </c>
      <c r="H1251">
        <v>2017</v>
      </c>
      <c r="I1251" s="35">
        <v>2962.26</v>
      </c>
      <c r="J1251" t="s">
        <v>717</v>
      </c>
    </row>
    <row r="1252" spans="1:10">
      <c r="A1252" t="s">
        <v>211</v>
      </c>
      <c r="B1252" t="s">
        <v>38</v>
      </c>
      <c r="C1252" t="s">
        <v>4</v>
      </c>
      <c r="D1252" t="s">
        <v>1</v>
      </c>
      <c r="E1252" t="s">
        <v>364</v>
      </c>
      <c r="F1252" s="2">
        <v>0</v>
      </c>
      <c r="G1252" s="36">
        <f t="shared" si="26"/>
        <v>0</v>
      </c>
      <c r="H1252">
        <v>2017</v>
      </c>
      <c r="I1252" s="35">
        <v>2952.08</v>
      </c>
      <c r="J1252" t="s">
        <v>717</v>
      </c>
    </row>
    <row r="1253" spans="1:10">
      <c r="A1253" t="s">
        <v>211</v>
      </c>
      <c r="B1253" t="s">
        <v>38</v>
      </c>
      <c r="C1253" t="s">
        <v>3</v>
      </c>
      <c r="D1253" t="s">
        <v>328</v>
      </c>
      <c r="F1253" s="2">
        <f t="shared" ref="F1253:F1260" si="27">G1253*I1253</f>
        <v>3825220000</v>
      </c>
      <c r="G1253" s="36">
        <v>1253426.6550014582</v>
      </c>
      <c r="H1253">
        <v>2016</v>
      </c>
      <c r="I1253" s="35">
        <v>3051.81</v>
      </c>
      <c r="J1253" t="s">
        <v>717</v>
      </c>
    </row>
    <row r="1254" spans="1:10">
      <c r="A1254" t="s">
        <v>211</v>
      </c>
      <c r="B1254" t="s">
        <v>38</v>
      </c>
      <c r="C1254" t="s">
        <v>4</v>
      </c>
      <c r="D1254" t="s">
        <v>328</v>
      </c>
      <c r="F1254" s="2">
        <f t="shared" si="27"/>
        <v>116970000</v>
      </c>
      <c r="G1254" s="36">
        <v>38328.074159269418</v>
      </c>
      <c r="H1254">
        <v>2016</v>
      </c>
      <c r="I1254" s="35">
        <v>3051.81</v>
      </c>
      <c r="J1254" t="s">
        <v>717</v>
      </c>
    </row>
    <row r="1255" spans="1:10">
      <c r="A1255" t="s">
        <v>211</v>
      </c>
      <c r="B1255" t="s">
        <v>38</v>
      </c>
      <c r="C1255" t="s">
        <v>3</v>
      </c>
      <c r="D1255" t="s">
        <v>328</v>
      </c>
      <c r="F1255" s="2">
        <f t="shared" si="27"/>
        <v>1764840000</v>
      </c>
      <c r="G1255" s="36">
        <v>643307.0388669488</v>
      </c>
      <c r="H1255">
        <v>2015</v>
      </c>
      <c r="I1255" s="35">
        <v>2743.3867397260219</v>
      </c>
      <c r="J1255" t="s">
        <v>717</v>
      </c>
    </row>
    <row r="1256" spans="1:10">
      <c r="A1256" t="s">
        <v>211</v>
      </c>
      <c r="B1256" t="s">
        <v>38</v>
      </c>
      <c r="C1256" t="s">
        <v>4</v>
      </c>
      <c r="D1256" t="s">
        <v>328</v>
      </c>
      <c r="F1256" s="2">
        <f t="shared" si="27"/>
        <v>106209999.99999999</v>
      </c>
      <c r="G1256" s="36">
        <v>38714.920671595515</v>
      </c>
      <c r="H1256">
        <v>2015</v>
      </c>
      <c r="I1256" s="35">
        <v>2743.3867397260219</v>
      </c>
      <c r="J1256" t="s">
        <v>717</v>
      </c>
    </row>
    <row r="1257" spans="1:10">
      <c r="A1257" s="4" t="s">
        <v>211</v>
      </c>
      <c r="B1257" t="s">
        <v>38</v>
      </c>
      <c r="C1257" t="s">
        <v>3</v>
      </c>
      <c r="D1257" t="s">
        <v>328</v>
      </c>
      <c r="F1257" s="2">
        <f t="shared" si="27"/>
        <v>2790540000</v>
      </c>
      <c r="G1257" s="36">
        <v>1395498.8235742212</v>
      </c>
      <c r="H1257">
        <v>2014</v>
      </c>
      <c r="I1257" s="35">
        <v>1999.672054794521</v>
      </c>
      <c r="J1257" t="s">
        <v>717</v>
      </c>
    </row>
    <row r="1258" spans="1:10">
      <c r="A1258" t="s">
        <v>211</v>
      </c>
      <c r="B1258" t="s">
        <v>38</v>
      </c>
      <c r="C1258" t="s">
        <v>4</v>
      </c>
      <c r="D1258" t="s">
        <v>328</v>
      </c>
      <c r="F1258" s="2">
        <f t="shared" si="27"/>
        <v>208360000</v>
      </c>
      <c r="G1258" s="36">
        <v>104197.08546730193</v>
      </c>
      <c r="H1258">
        <v>2014</v>
      </c>
      <c r="I1258" s="35">
        <v>1999.672054794521</v>
      </c>
      <c r="J1258" t="s">
        <v>717</v>
      </c>
    </row>
    <row r="1259" spans="1:10">
      <c r="A1259" s="4" t="s">
        <v>211</v>
      </c>
      <c r="B1259" t="s">
        <v>38</v>
      </c>
      <c r="C1259" t="s">
        <v>3</v>
      </c>
      <c r="D1259" t="s">
        <v>328</v>
      </c>
      <c r="F1259" s="2">
        <f t="shared" si="27"/>
        <v>3689659000</v>
      </c>
      <c r="G1259" s="36">
        <v>1974579.9027851247</v>
      </c>
      <c r="H1259">
        <v>2013</v>
      </c>
      <c r="I1259" s="35">
        <v>1868.5792328767116</v>
      </c>
      <c r="J1259" t="s">
        <v>717</v>
      </c>
    </row>
    <row r="1260" spans="1:10">
      <c r="A1260" t="s">
        <v>211</v>
      </c>
      <c r="B1260" t="s">
        <v>38</v>
      </c>
      <c r="C1260" t="s">
        <v>4</v>
      </c>
      <c r="D1260" t="s">
        <v>328</v>
      </c>
      <c r="F1260" s="2">
        <f t="shared" si="27"/>
        <v>472280496.13</v>
      </c>
      <c r="G1260" s="36">
        <v>252748.445353808</v>
      </c>
      <c r="H1260">
        <v>2013</v>
      </c>
      <c r="I1260" s="35">
        <v>1868.5792328767116</v>
      </c>
      <c r="J1260" t="s">
        <v>717</v>
      </c>
    </row>
    <row r="1261" spans="1:10">
      <c r="A1261" s="4" t="s">
        <v>65</v>
      </c>
      <c r="B1261" t="s">
        <v>35</v>
      </c>
      <c r="C1261" t="s">
        <v>4</v>
      </c>
      <c r="D1261" t="s">
        <v>328</v>
      </c>
      <c r="F1261" s="2">
        <f>-(-47060163)</f>
        <v>47060163</v>
      </c>
      <c r="G1261" s="36">
        <f>F1261/I1261</f>
        <v>1643586.7856918338</v>
      </c>
      <c r="H1261">
        <v>2018</v>
      </c>
      <c r="I1261" s="35">
        <v>28.6326</v>
      </c>
      <c r="J1261" s="40" t="s">
        <v>715</v>
      </c>
    </row>
    <row r="1262" spans="1:10">
      <c r="A1262" s="4" t="s">
        <v>65</v>
      </c>
      <c r="B1262" t="s">
        <v>35</v>
      </c>
      <c r="C1262" t="s">
        <v>4</v>
      </c>
      <c r="D1262" t="s">
        <v>1</v>
      </c>
      <c r="F1262" s="2">
        <f>-(-18554502)</f>
        <v>18554502</v>
      </c>
      <c r="G1262" s="36">
        <f>F1262/I1262</f>
        <v>648020.15883992368</v>
      </c>
      <c r="H1262">
        <v>2018</v>
      </c>
      <c r="I1262" s="35">
        <v>28.6326</v>
      </c>
      <c r="J1262" s="40" t="s">
        <v>715</v>
      </c>
    </row>
    <row r="1263" spans="1:10">
      <c r="A1263" s="4" t="s">
        <v>211</v>
      </c>
      <c r="B1263" t="s">
        <v>38</v>
      </c>
      <c r="C1263" t="s">
        <v>3</v>
      </c>
      <c r="D1263" t="s">
        <v>328</v>
      </c>
      <c r="F1263" s="2">
        <f t="shared" ref="F1263:F1268" si="28">G1263*I1263</f>
        <v>2154286672.4764805</v>
      </c>
      <c r="G1263" s="36">
        <v>1198638.8248905602</v>
      </c>
      <c r="H1263">
        <v>2012</v>
      </c>
      <c r="I1263" s="35">
        <v>1797.2775683060108</v>
      </c>
      <c r="J1263" t="s">
        <v>717</v>
      </c>
    </row>
    <row r="1264" spans="1:10">
      <c r="A1264" t="s">
        <v>211</v>
      </c>
      <c r="B1264" t="s">
        <v>38</v>
      </c>
      <c r="C1264" t="s">
        <v>4</v>
      </c>
      <c r="D1264" t="s">
        <v>328</v>
      </c>
      <c r="F1264" s="2">
        <f t="shared" si="28"/>
        <v>153506594.89031962</v>
      </c>
      <c r="G1264" s="36">
        <v>85410.621930258814</v>
      </c>
      <c r="H1264">
        <v>2012</v>
      </c>
      <c r="I1264" s="35">
        <v>1797.2775683060108</v>
      </c>
      <c r="J1264" t="s">
        <v>717</v>
      </c>
    </row>
    <row r="1265" spans="1:10">
      <c r="A1265" s="4" t="s">
        <v>211</v>
      </c>
      <c r="B1265" t="s">
        <v>38</v>
      </c>
      <c r="C1265" t="s">
        <v>3</v>
      </c>
      <c r="D1265" t="s">
        <v>328</v>
      </c>
      <c r="F1265" s="2">
        <f t="shared" si="28"/>
        <v>157330613.80792391</v>
      </c>
      <c r="G1265" s="36">
        <v>85204.474896722764</v>
      </c>
      <c r="H1265">
        <v>2011</v>
      </c>
      <c r="I1265" s="35">
        <v>1846.5064657534242</v>
      </c>
      <c r="J1265" t="s">
        <v>717</v>
      </c>
    </row>
    <row r="1266" spans="1:10">
      <c r="A1266" t="s">
        <v>211</v>
      </c>
      <c r="B1266" t="s">
        <v>38</v>
      </c>
      <c r="C1266" t="s">
        <v>4</v>
      </c>
      <c r="D1266" t="s">
        <v>328</v>
      </c>
      <c r="F1266" s="2">
        <f t="shared" si="28"/>
        <v>35724845.881108105</v>
      </c>
      <c r="G1266" s="36">
        <v>19347.262814230879</v>
      </c>
      <c r="H1266">
        <v>2011</v>
      </c>
      <c r="I1266" s="35">
        <v>1846.5064657534242</v>
      </c>
      <c r="J1266" t="s">
        <v>717</v>
      </c>
    </row>
    <row r="1267" spans="1:10">
      <c r="A1267" s="4" t="s">
        <v>211</v>
      </c>
      <c r="B1267" t="s">
        <v>38</v>
      </c>
      <c r="C1267" t="s">
        <v>3</v>
      </c>
      <c r="D1267" t="s">
        <v>328</v>
      </c>
      <c r="F1267" s="2">
        <f t="shared" si="28"/>
        <v>172019764.38603732</v>
      </c>
      <c r="G1267" s="36">
        <v>90617.653317041302</v>
      </c>
      <c r="H1267">
        <v>2010</v>
      </c>
      <c r="I1267" s="35">
        <v>1898.3030136986317</v>
      </c>
      <c r="J1267" t="s">
        <v>717</v>
      </c>
    </row>
    <row r="1268" spans="1:10">
      <c r="A1268" t="s">
        <v>211</v>
      </c>
      <c r="B1268" t="s">
        <v>38</v>
      </c>
      <c r="C1268" t="s">
        <v>4</v>
      </c>
      <c r="D1268" t="s">
        <v>328</v>
      </c>
      <c r="F1268" s="2">
        <f t="shared" si="28"/>
        <v>7477998.5588300657</v>
      </c>
      <c r="G1268" s="36">
        <v>3939.3071100171828</v>
      </c>
      <c r="H1268">
        <v>2010</v>
      </c>
      <c r="I1268" s="35">
        <v>1898.3030136986317</v>
      </c>
      <c r="J1268" t="s">
        <v>717</v>
      </c>
    </row>
    <row r="1269" spans="1:10">
      <c r="A1269" s="5" t="s">
        <v>211</v>
      </c>
      <c r="B1269" t="s">
        <v>319</v>
      </c>
      <c r="C1269" t="s">
        <v>3</v>
      </c>
      <c r="D1269" t="s">
        <v>328</v>
      </c>
      <c r="F1269" s="2">
        <v>59593435</v>
      </c>
      <c r="G1269" s="36">
        <f t="shared" ref="G1269:G1275" si="29">F1269/I1269</f>
        <v>8544.2658935834952</v>
      </c>
      <c r="H1269">
        <v>2022</v>
      </c>
      <c r="I1269" s="35">
        <v>6974.67</v>
      </c>
      <c r="J1269" t="s">
        <v>717</v>
      </c>
    </row>
    <row r="1270" spans="1:10">
      <c r="A1270" t="s">
        <v>211</v>
      </c>
      <c r="B1270" t="s">
        <v>319</v>
      </c>
      <c r="C1270" t="s">
        <v>5</v>
      </c>
      <c r="D1270" t="s">
        <v>328</v>
      </c>
      <c r="F1270" s="2">
        <v>7200000</v>
      </c>
      <c r="G1270" s="36">
        <f t="shared" si="29"/>
        <v>1032.3069048428097</v>
      </c>
      <c r="H1270">
        <v>2022</v>
      </c>
      <c r="I1270" s="35">
        <v>6974.67</v>
      </c>
      <c r="J1270" t="s">
        <v>717</v>
      </c>
    </row>
    <row r="1271" spans="1:10">
      <c r="A1271" s="5" t="s">
        <v>211</v>
      </c>
      <c r="B1271" t="s">
        <v>319</v>
      </c>
      <c r="C1271" t="s">
        <v>3</v>
      </c>
      <c r="D1271" t="s">
        <v>328</v>
      </c>
      <c r="F1271" s="2">
        <v>89433404</v>
      </c>
      <c r="G1271" s="36">
        <f t="shared" si="29"/>
        <v>14337.124251950579</v>
      </c>
      <c r="H1271">
        <v>2019</v>
      </c>
      <c r="I1271" s="35">
        <v>6237.89</v>
      </c>
      <c r="J1271" t="s">
        <v>717</v>
      </c>
    </row>
    <row r="1272" spans="1:10">
      <c r="A1272" s="5" t="s">
        <v>211</v>
      </c>
      <c r="B1272" t="s">
        <v>319</v>
      </c>
      <c r="C1272" t="s">
        <v>3</v>
      </c>
      <c r="D1272" t="s">
        <v>328</v>
      </c>
      <c r="F1272" s="2">
        <v>86533353</v>
      </c>
      <c r="G1272" s="36">
        <f t="shared" si="29"/>
        <v>15072.21476159373</v>
      </c>
      <c r="H1272">
        <v>2018</v>
      </c>
      <c r="I1272" s="35">
        <v>5741.25</v>
      </c>
      <c r="J1272" t="s">
        <v>717</v>
      </c>
    </row>
    <row r="1273" spans="1:10">
      <c r="A1273" s="5" t="s">
        <v>211</v>
      </c>
      <c r="B1273" t="s">
        <v>319</v>
      </c>
      <c r="C1273" t="s">
        <v>4</v>
      </c>
      <c r="D1273" t="s">
        <v>328</v>
      </c>
      <c r="F1273" s="2">
        <v>48800000</v>
      </c>
      <c r="G1273" s="36">
        <f t="shared" si="29"/>
        <v>8499.8911386893105</v>
      </c>
      <c r="H1273">
        <v>2018</v>
      </c>
      <c r="I1273" s="35">
        <v>5741.25</v>
      </c>
      <c r="J1273" t="s">
        <v>717</v>
      </c>
    </row>
    <row r="1274" spans="1:10">
      <c r="A1274" s="5" t="s">
        <v>211</v>
      </c>
      <c r="B1274" t="s">
        <v>319</v>
      </c>
      <c r="C1274" t="s">
        <v>3</v>
      </c>
      <c r="D1274" t="s">
        <v>328</v>
      </c>
      <c r="F1274" s="2">
        <v>42383096</v>
      </c>
      <c r="G1274" s="36">
        <f t="shared" si="29"/>
        <v>7524.806434144999</v>
      </c>
      <c r="H1274">
        <v>2017</v>
      </c>
      <c r="I1274" s="35">
        <v>5632.45</v>
      </c>
      <c r="J1274" t="s">
        <v>717</v>
      </c>
    </row>
    <row r="1275" spans="1:10">
      <c r="A1275" s="5" t="s">
        <v>211</v>
      </c>
      <c r="B1275" t="s">
        <v>319</v>
      </c>
      <c r="C1275" t="s">
        <v>4</v>
      </c>
      <c r="D1275" t="s">
        <v>328</v>
      </c>
      <c r="F1275" s="2">
        <v>6148272</v>
      </c>
      <c r="G1275" s="36">
        <f t="shared" si="29"/>
        <v>1091.5803957425278</v>
      </c>
      <c r="H1275">
        <v>2017</v>
      </c>
      <c r="I1275" s="35">
        <v>5632.45</v>
      </c>
      <c r="J1275" t="s">
        <v>717</v>
      </c>
    </row>
    <row r="1276" spans="1:10">
      <c r="A1276" t="s">
        <v>211</v>
      </c>
      <c r="B1276" t="s">
        <v>319</v>
      </c>
      <c r="C1276" t="s">
        <v>3</v>
      </c>
      <c r="D1276" t="s">
        <v>328</v>
      </c>
      <c r="F1276" s="2">
        <v>66727627.999999993</v>
      </c>
      <c r="G1276" s="36">
        <v>11729.924059533574</v>
      </c>
      <c r="H1276">
        <v>2016</v>
      </c>
      <c r="I1276" s="35">
        <v>5688.666666666667</v>
      </c>
      <c r="J1276" t="s">
        <v>717</v>
      </c>
    </row>
    <row r="1277" spans="1:10">
      <c r="A1277" t="s">
        <v>211</v>
      </c>
      <c r="B1277" t="s">
        <v>319</v>
      </c>
      <c r="C1277" t="s">
        <v>3</v>
      </c>
      <c r="D1277" t="s">
        <v>1</v>
      </c>
      <c r="F1277" s="2">
        <v>50909090.999999993</v>
      </c>
      <c r="G1277" s="36">
        <v>8949.2132309855842</v>
      </c>
      <c r="H1277">
        <v>2016</v>
      </c>
      <c r="I1277" s="35">
        <v>5688.666666666667</v>
      </c>
      <c r="J1277" t="s">
        <v>717</v>
      </c>
    </row>
    <row r="1278" spans="1:10">
      <c r="A1278" t="s">
        <v>25</v>
      </c>
      <c r="B1278" t="s">
        <v>35</v>
      </c>
      <c r="C1278" t="s">
        <v>4</v>
      </c>
      <c r="D1278" t="s">
        <v>328</v>
      </c>
      <c r="F1278" s="2">
        <f>-(-43813183)</f>
        <v>43813183</v>
      </c>
      <c r="G1278" s="36">
        <f>F1278/I1278</f>
        <v>1530185.2783191188</v>
      </c>
      <c r="H1278">
        <v>2018</v>
      </c>
      <c r="I1278" s="35">
        <v>28.6326</v>
      </c>
      <c r="J1278" s="40" t="s">
        <v>715</v>
      </c>
    </row>
    <row r="1279" spans="1:10">
      <c r="A1279" t="s">
        <v>25</v>
      </c>
      <c r="B1279" t="s">
        <v>35</v>
      </c>
      <c r="C1279" t="s">
        <v>4</v>
      </c>
      <c r="D1279" t="s">
        <v>1</v>
      </c>
      <c r="F1279" s="2">
        <f>-(17547)</f>
        <v>-17547</v>
      </c>
      <c r="G1279" s="36">
        <f>F1279/I1279</f>
        <v>-612.8329247081997</v>
      </c>
      <c r="H1279">
        <v>2018</v>
      </c>
      <c r="I1279" s="35">
        <v>28.6326</v>
      </c>
      <c r="J1279" s="40" t="s">
        <v>715</v>
      </c>
    </row>
    <row r="1280" spans="1:10">
      <c r="A1280" t="s">
        <v>17</v>
      </c>
      <c r="B1280" t="s">
        <v>35</v>
      </c>
      <c r="C1280" t="s">
        <v>3</v>
      </c>
      <c r="D1280" t="s">
        <v>328</v>
      </c>
      <c r="F1280" s="2">
        <v>173769193</v>
      </c>
      <c r="G1280" s="36">
        <f>(F1280/I1280)</f>
        <v>10501381.375900676</v>
      </c>
      <c r="H1280">
        <v>2017</v>
      </c>
      <c r="I1280" s="35">
        <v>16.547270000000001</v>
      </c>
      <c r="J1280" s="40" t="s">
        <v>715</v>
      </c>
    </row>
    <row r="1281" spans="1:10">
      <c r="A1281" t="s">
        <v>17</v>
      </c>
      <c r="B1281" t="s">
        <v>35</v>
      </c>
      <c r="C1281" t="s">
        <v>3</v>
      </c>
      <c r="D1281" t="s">
        <v>1</v>
      </c>
      <c r="F1281" s="2">
        <v>11598762</v>
      </c>
      <c r="G1281" s="36">
        <f>(F1281/I1281)</f>
        <v>700947.16530279617</v>
      </c>
      <c r="H1281">
        <v>2017</v>
      </c>
      <c r="I1281" s="35">
        <v>16.547270000000001</v>
      </c>
      <c r="J1281" s="40" t="s">
        <v>715</v>
      </c>
    </row>
    <row r="1282" spans="1:10">
      <c r="A1282" t="s">
        <v>211</v>
      </c>
      <c r="B1282" t="s">
        <v>319</v>
      </c>
      <c r="C1282" t="s">
        <v>3</v>
      </c>
      <c r="D1282" t="s">
        <v>328</v>
      </c>
      <c r="F1282" s="2">
        <v>86788278</v>
      </c>
      <c r="G1282" s="36">
        <v>16730.076953326803</v>
      </c>
      <c r="H1282">
        <v>2015</v>
      </c>
      <c r="I1282" s="35">
        <v>5187.5600000000004</v>
      </c>
      <c r="J1282" t="s">
        <v>717</v>
      </c>
    </row>
    <row r="1283" spans="1:10">
      <c r="A1283" t="s">
        <v>211</v>
      </c>
      <c r="B1283" t="s">
        <v>319</v>
      </c>
      <c r="C1283" t="s">
        <v>3</v>
      </c>
      <c r="D1283" t="s">
        <v>1</v>
      </c>
      <c r="F1283" s="2">
        <v>145454546</v>
      </c>
      <c r="G1283" s="36">
        <v>28039.106246481966</v>
      </c>
      <c r="H1283">
        <v>2015</v>
      </c>
      <c r="I1283" s="35">
        <v>5187.5600000000004</v>
      </c>
      <c r="J1283" t="s">
        <v>717</v>
      </c>
    </row>
    <row r="1284" spans="1:10">
      <c r="A1284" s="1" t="s">
        <v>96</v>
      </c>
      <c r="B1284" t="s">
        <v>35</v>
      </c>
      <c r="C1284" t="s">
        <v>3</v>
      </c>
      <c r="D1284" t="s">
        <v>328</v>
      </c>
      <c r="F1284" s="2">
        <v>44486348</v>
      </c>
      <c r="G1284" s="36">
        <f>(F1284/I1284)</f>
        <v>2688440.3288276554</v>
      </c>
      <c r="H1284">
        <v>2017</v>
      </c>
      <c r="I1284" s="35">
        <v>16.547270000000001</v>
      </c>
      <c r="J1284" s="40" t="s">
        <v>715</v>
      </c>
    </row>
    <row r="1285" spans="1:10">
      <c r="A1285" t="s">
        <v>211</v>
      </c>
      <c r="B1285" t="s">
        <v>319</v>
      </c>
      <c r="C1285" t="s">
        <v>4</v>
      </c>
      <c r="D1285" t="s">
        <v>328</v>
      </c>
      <c r="F1285" s="2">
        <v>3069000</v>
      </c>
      <c r="G1285" s="36">
        <v>591.60761514083686</v>
      </c>
      <c r="H1285">
        <v>2015</v>
      </c>
      <c r="I1285" s="35">
        <v>5187.5600000000004</v>
      </c>
      <c r="J1285" t="s">
        <v>717</v>
      </c>
    </row>
    <row r="1286" spans="1:10">
      <c r="A1286" t="s">
        <v>211</v>
      </c>
      <c r="B1286" t="s">
        <v>319</v>
      </c>
      <c r="C1286" t="s">
        <v>3</v>
      </c>
      <c r="D1286" t="s">
        <v>328</v>
      </c>
      <c r="F1286" s="2">
        <v>81026798</v>
      </c>
      <c r="G1286" s="36">
        <v>18143.631041892622</v>
      </c>
      <c r="H1286">
        <v>2014</v>
      </c>
      <c r="I1286" s="35">
        <v>4465.8534894649083</v>
      </c>
      <c r="J1286" t="s">
        <v>717</v>
      </c>
    </row>
    <row r="1287" spans="1:10">
      <c r="A1287" t="s">
        <v>211</v>
      </c>
      <c r="B1287" t="s">
        <v>319</v>
      </c>
      <c r="C1287" t="s">
        <v>3</v>
      </c>
      <c r="D1287" t="s">
        <v>1</v>
      </c>
      <c r="F1287" s="2">
        <v>127272728</v>
      </c>
      <c r="G1287" s="36">
        <v>28499.082717388836</v>
      </c>
      <c r="H1287">
        <v>2014</v>
      </c>
      <c r="I1287" s="35">
        <v>4465.8534894649083</v>
      </c>
      <c r="J1287" t="s">
        <v>717</v>
      </c>
    </row>
    <row r="1288" spans="1:10">
      <c r="A1288" t="s">
        <v>211</v>
      </c>
      <c r="B1288" t="s">
        <v>319</v>
      </c>
      <c r="C1288" t="s">
        <v>3</v>
      </c>
      <c r="D1288" t="s">
        <v>328</v>
      </c>
      <c r="F1288" s="2">
        <v>71584179</v>
      </c>
      <c r="G1288" s="36">
        <v>16656.311964437493</v>
      </c>
      <c r="H1288">
        <v>2013</v>
      </c>
      <c r="I1288" s="35">
        <v>4297.7208371719817</v>
      </c>
      <c r="J1288" t="s">
        <v>717</v>
      </c>
    </row>
    <row r="1289" spans="1:10">
      <c r="A1289" t="s">
        <v>211</v>
      </c>
      <c r="B1289" t="s">
        <v>319</v>
      </c>
      <c r="C1289" t="s">
        <v>3</v>
      </c>
      <c r="D1289" t="s">
        <v>328</v>
      </c>
      <c r="F1289" s="2">
        <v>71584179</v>
      </c>
      <c r="G1289" s="36">
        <v>16656.311964437493</v>
      </c>
      <c r="H1289">
        <v>2013</v>
      </c>
      <c r="I1289" s="35">
        <v>4297.7208371719817</v>
      </c>
      <c r="J1289" t="s">
        <v>717</v>
      </c>
    </row>
    <row r="1290" spans="1:10">
      <c r="A1290" t="s">
        <v>211</v>
      </c>
      <c r="B1290" t="s">
        <v>319</v>
      </c>
      <c r="C1290" t="s">
        <v>3</v>
      </c>
      <c r="D1290" t="s">
        <v>328</v>
      </c>
      <c r="F1290" s="2">
        <v>76254031.59772338</v>
      </c>
      <c r="G1290" s="36">
        <v>17265.779580999999</v>
      </c>
      <c r="H1290">
        <v>2012</v>
      </c>
      <c r="I1290" s="35">
        <v>4416.4835558098157</v>
      </c>
      <c r="J1290" t="s">
        <v>717</v>
      </c>
    </row>
    <row r="1291" spans="1:10">
      <c r="A1291" t="s">
        <v>211</v>
      </c>
      <c r="B1291" t="s">
        <v>319</v>
      </c>
      <c r="C1291" t="s">
        <v>3</v>
      </c>
      <c r="D1291" t="s">
        <v>328</v>
      </c>
      <c r="F1291" s="2">
        <v>76254031.59772338</v>
      </c>
      <c r="G1291" s="36">
        <v>17265.779580999999</v>
      </c>
      <c r="H1291">
        <v>2012</v>
      </c>
      <c r="I1291" s="35">
        <v>4416.4835558098157</v>
      </c>
      <c r="J1291" t="s">
        <v>717</v>
      </c>
    </row>
    <row r="1292" spans="1:10">
      <c r="A1292" t="s">
        <v>211</v>
      </c>
      <c r="B1292" t="s">
        <v>319</v>
      </c>
      <c r="C1292" t="s">
        <v>3</v>
      </c>
      <c r="D1292" t="s">
        <v>328</v>
      </c>
      <c r="F1292" s="2">
        <v>116149443.32215355</v>
      </c>
      <c r="G1292" s="36">
        <v>27738.244559999999</v>
      </c>
      <c r="H1292">
        <v>2011</v>
      </c>
      <c r="I1292" s="35">
        <v>4187.3393635604152</v>
      </c>
      <c r="J1292" t="s">
        <v>717</v>
      </c>
    </row>
    <row r="1293" spans="1:10">
      <c r="A1293" t="s">
        <v>211</v>
      </c>
      <c r="B1293" t="s">
        <v>319</v>
      </c>
      <c r="C1293" t="s">
        <v>3</v>
      </c>
      <c r="D1293" t="s">
        <v>328</v>
      </c>
      <c r="F1293" s="2">
        <v>116149443.32215355</v>
      </c>
      <c r="G1293" s="36">
        <v>27738.244559999999</v>
      </c>
      <c r="H1293">
        <v>2011</v>
      </c>
      <c r="I1293" s="35">
        <v>4187.3393635604152</v>
      </c>
      <c r="J1293" t="s">
        <v>717</v>
      </c>
    </row>
    <row r="1294" spans="1:10">
      <c r="A1294" t="s">
        <v>211</v>
      </c>
      <c r="B1294" t="s">
        <v>319</v>
      </c>
      <c r="C1294" t="s">
        <v>3</v>
      </c>
      <c r="D1294" t="s">
        <v>328</v>
      </c>
      <c r="F1294" s="2">
        <v>116249928.68409173</v>
      </c>
      <c r="G1294" s="36">
        <v>24558.305824999999</v>
      </c>
      <c r="H1294">
        <v>2010</v>
      </c>
      <c r="I1294" s="35">
        <v>4733.6298160173164</v>
      </c>
      <c r="J1294" t="s">
        <v>717</v>
      </c>
    </row>
    <row r="1295" spans="1:10">
      <c r="A1295" t="s">
        <v>211</v>
      </c>
      <c r="B1295" t="s">
        <v>319</v>
      </c>
      <c r="C1295" t="s">
        <v>3</v>
      </c>
      <c r="D1295" t="s">
        <v>328</v>
      </c>
      <c r="F1295" s="2">
        <v>116249928.68409173</v>
      </c>
      <c r="G1295" s="36">
        <v>24558.305824999999</v>
      </c>
      <c r="H1295">
        <v>2010</v>
      </c>
      <c r="I1295" s="35">
        <v>4733.6298160173164</v>
      </c>
      <c r="J1295" t="s">
        <v>717</v>
      </c>
    </row>
    <row r="1296" spans="1:10" ht="15.75">
      <c r="A1296" s="19" t="s">
        <v>666</v>
      </c>
      <c r="B1296" t="s">
        <v>319</v>
      </c>
      <c r="C1296" t="s">
        <v>3</v>
      </c>
      <c r="D1296" t="s">
        <v>328</v>
      </c>
      <c r="F1296" s="2">
        <v>-34918603</v>
      </c>
      <c r="G1296" s="36">
        <f>F1296/I1296</f>
        <v>-4794.7331346890578</v>
      </c>
      <c r="H1296">
        <v>2023</v>
      </c>
      <c r="I1296" s="35">
        <v>7282.7</v>
      </c>
      <c r="J1296" t="s">
        <v>717</v>
      </c>
    </row>
    <row r="1297" spans="1:10" ht="15.75">
      <c r="A1297" s="19" t="s">
        <v>666</v>
      </c>
      <c r="B1297" t="s">
        <v>319</v>
      </c>
      <c r="C1297" t="s">
        <v>4</v>
      </c>
      <c r="D1297" t="s">
        <v>328</v>
      </c>
      <c r="F1297" s="2">
        <v>-7200000</v>
      </c>
      <c r="G1297" s="36">
        <f>F1297/I1297</f>
        <v>-988.64432147417858</v>
      </c>
      <c r="H1297">
        <v>2023</v>
      </c>
      <c r="I1297" s="35">
        <v>7282.7</v>
      </c>
      <c r="J1297" t="s">
        <v>717</v>
      </c>
    </row>
    <row r="1298" spans="1:10">
      <c r="A1298" s="5" t="s">
        <v>270</v>
      </c>
      <c r="B1298" t="s">
        <v>319</v>
      </c>
      <c r="C1298" t="s">
        <v>3</v>
      </c>
      <c r="D1298" t="s">
        <v>328</v>
      </c>
      <c r="E1298" t="s">
        <v>361</v>
      </c>
      <c r="F1298" s="2">
        <v>78674541</v>
      </c>
      <c r="G1298" s="36">
        <f>F1298/I1298</f>
        <v>11626.97992329917</v>
      </c>
      <c r="H1298">
        <v>2021</v>
      </c>
      <c r="I1298" s="35">
        <v>6766.55</v>
      </c>
      <c r="J1298" t="s">
        <v>717</v>
      </c>
    </row>
    <row r="1299" spans="1:10">
      <c r="A1299" t="s">
        <v>505</v>
      </c>
      <c r="B1299" t="s">
        <v>319</v>
      </c>
      <c r="C1299" t="s">
        <v>3</v>
      </c>
      <c r="D1299" t="s">
        <v>328</v>
      </c>
      <c r="F1299" s="2">
        <v>72533260</v>
      </c>
      <c r="G1299" s="36">
        <v>10724.15628502234</v>
      </c>
      <c r="H1299">
        <v>2020</v>
      </c>
      <c r="I1299" s="35">
        <v>6763.54</v>
      </c>
      <c r="J1299" t="s">
        <v>717</v>
      </c>
    </row>
    <row r="1300" spans="1:10">
      <c r="A1300" t="s">
        <v>127</v>
      </c>
      <c r="B1300" t="s">
        <v>37</v>
      </c>
      <c r="C1300" t="s">
        <v>3</v>
      </c>
      <c r="D1300" t="s">
        <v>328</v>
      </c>
      <c r="E1300" t="s">
        <v>370</v>
      </c>
      <c r="F1300" s="2">
        <v>2667583</v>
      </c>
      <c r="G1300" s="36">
        <f>F1300/I1300</f>
        <v>2667583</v>
      </c>
      <c r="H1300">
        <v>2024</v>
      </c>
      <c r="I1300" s="35">
        <v>1</v>
      </c>
      <c r="J1300" t="s">
        <v>717</v>
      </c>
    </row>
    <row r="1301" spans="1:10">
      <c r="A1301" t="s">
        <v>127</v>
      </c>
      <c r="B1301" t="s">
        <v>37</v>
      </c>
      <c r="C1301" t="s">
        <v>3</v>
      </c>
      <c r="D1301" t="s">
        <v>1</v>
      </c>
      <c r="E1301" t="s">
        <v>434</v>
      </c>
      <c r="F1301" s="2">
        <v>29006</v>
      </c>
      <c r="G1301" s="36">
        <f>F1301/I1301</f>
        <v>29006</v>
      </c>
      <c r="H1301">
        <v>2024</v>
      </c>
      <c r="I1301" s="35">
        <v>1</v>
      </c>
      <c r="J1301" t="s">
        <v>717</v>
      </c>
    </row>
    <row r="1302" spans="1:10">
      <c r="A1302" t="s">
        <v>127</v>
      </c>
      <c r="B1302" t="s">
        <v>37</v>
      </c>
      <c r="C1302" t="s">
        <v>4</v>
      </c>
      <c r="D1302" t="s">
        <v>328</v>
      </c>
      <c r="E1302" t="s">
        <v>370</v>
      </c>
      <c r="F1302" s="2">
        <v>15743</v>
      </c>
      <c r="G1302" s="36">
        <f>F1302/I1302</f>
        <v>15743</v>
      </c>
      <c r="H1302">
        <v>2024</v>
      </c>
      <c r="I1302" s="35">
        <v>1</v>
      </c>
      <c r="J1302" t="s">
        <v>717</v>
      </c>
    </row>
    <row r="1303" spans="1:10">
      <c r="A1303" t="s">
        <v>127</v>
      </c>
      <c r="B1303" t="s">
        <v>37</v>
      </c>
      <c r="C1303" t="s">
        <v>4</v>
      </c>
      <c r="D1303" t="s">
        <v>1</v>
      </c>
      <c r="E1303" t="s">
        <v>434</v>
      </c>
      <c r="F1303" s="2">
        <v>4713</v>
      </c>
      <c r="G1303" s="36">
        <f>F1303/I1303</f>
        <v>4713</v>
      </c>
      <c r="H1303">
        <v>2024</v>
      </c>
      <c r="I1303" s="35">
        <v>1</v>
      </c>
      <c r="J1303" t="s">
        <v>717</v>
      </c>
    </row>
    <row r="1304" spans="1:10">
      <c r="A1304" t="s">
        <v>334</v>
      </c>
      <c r="B1304" t="s">
        <v>35</v>
      </c>
      <c r="C1304" t="s">
        <v>3</v>
      </c>
      <c r="D1304" t="s">
        <v>328</v>
      </c>
      <c r="F1304" s="2">
        <v>123149016</v>
      </c>
      <c r="G1304" s="36">
        <f>(F1304/I1304)</f>
        <v>7442255.7920430377</v>
      </c>
      <c r="H1304">
        <v>2017</v>
      </c>
      <c r="I1304" s="35">
        <v>16.547270000000001</v>
      </c>
      <c r="J1304" s="40" t="s">
        <v>715</v>
      </c>
    </row>
    <row r="1305" spans="1:10">
      <c r="A1305" t="s">
        <v>127</v>
      </c>
      <c r="B1305" t="s">
        <v>37</v>
      </c>
      <c r="C1305" t="s">
        <v>3</v>
      </c>
      <c r="D1305" t="s">
        <v>328</v>
      </c>
      <c r="E1305" t="s">
        <v>370</v>
      </c>
      <c r="F1305" s="2">
        <v>2117103</v>
      </c>
      <c r="G1305" s="36">
        <f>F1305/I1305</f>
        <v>2117103</v>
      </c>
      <c r="H1305">
        <v>2023</v>
      </c>
      <c r="I1305" s="35">
        <v>1</v>
      </c>
      <c r="J1305" t="s">
        <v>717</v>
      </c>
    </row>
    <row r="1306" spans="1:10">
      <c r="A1306" t="s">
        <v>127</v>
      </c>
      <c r="B1306" t="s">
        <v>37</v>
      </c>
      <c r="C1306" t="s">
        <v>3</v>
      </c>
      <c r="D1306" t="s">
        <v>1</v>
      </c>
      <c r="E1306" t="s">
        <v>434</v>
      </c>
      <c r="F1306" s="2">
        <v>26720</v>
      </c>
      <c r="G1306" s="36">
        <f>F1306/I1306</f>
        <v>26720</v>
      </c>
      <c r="H1306">
        <v>2023</v>
      </c>
      <c r="I1306" s="35">
        <v>1</v>
      </c>
      <c r="J1306" t="s">
        <v>717</v>
      </c>
    </row>
    <row r="1307" spans="1:10">
      <c r="A1307" s="1" t="s">
        <v>72</v>
      </c>
      <c r="B1307" t="s">
        <v>35</v>
      </c>
      <c r="C1307" t="s">
        <v>3</v>
      </c>
      <c r="D1307" t="s">
        <v>328</v>
      </c>
      <c r="F1307" s="2">
        <v>96768913</v>
      </c>
      <c r="G1307" s="36">
        <f>(F1307/I1307)</f>
        <v>5848028.8893575799</v>
      </c>
      <c r="H1307">
        <v>2017</v>
      </c>
      <c r="I1307" s="35">
        <v>16.547270000000001</v>
      </c>
      <c r="J1307" s="40" t="s">
        <v>717</v>
      </c>
    </row>
    <row r="1308" spans="1:10">
      <c r="A1308" s="1" t="s">
        <v>72</v>
      </c>
      <c r="B1308" t="s">
        <v>35</v>
      </c>
      <c r="C1308" t="s">
        <v>3</v>
      </c>
      <c r="D1308" t="s">
        <v>1</v>
      </c>
      <c r="F1308" s="2">
        <v>81601887</v>
      </c>
      <c r="G1308" s="36">
        <f>(F1308/I1308)</f>
        <v>4931441.0775916511</v>
      </c>
      <c r="H1308">
        <v>2017</v>
      </c>
      <c r="I1308" s="35">
        <v>16.547270000000001</v>
      </c>
      <c r="J1308" s="40" t="s">
        <v>717</v>
      </c>
    </row>
    <row r="1309" spans="1:10">
      <c r="A1309" t="s">
        <v>127</v>
      </c>
      <c r="B1309" t="s">
        <v>37</v>
      </c>
      <c r="C1309" t="s">
        <v>4</v>
      </c>
      <c r="D1309" t="s">
        <v>328</v>
      </c>
      <c r="E1309" t="s">
        <v>370</v>
      </c>
      <c r="F1309" s="2">
        <v>32509</v>
      </c>
      <c r="G1309" s="36">
        <f t="shared" ref="G1309:G1314" si="30">F1309/I1309</f>
        <v>32509</v>
      </c>
      <c r="H1309">
        <v>2023</v>
      </c>
      <c r="I1309" s="35">
        <v>1</v>
      </c>
      <c r="J1309" t="s">
        <v>717</v>
      </c>
    </row>
    <row r="1310" spans="1:10">
      <c r="A1310" t="s">
        <v>127</v>
      </c>
      <c r="B1310" t="s">
        <v>37</v>
      </c>
      <c r="C1310" t="s">
        <v>4</v>
      </c>
      <c r="D1310" t="s">
        <v>1</v>
      </c>
      <c r="E1310" t="s">
        <v>434</v>
      </c>
      <c r="F1310" s="2">
        <v>17</v>
      </c>
      <c r="G1310" s="36">
        <f t="shared" si="30"/>
        <v>17</v>
      </c>
      <c r="H1310">
        <v>2023</v>
      </c>
      <c r="I1310" s="35">
        <v>1</v>
      </c>
      <c r="J1310" t="s">
        <v>717</v>
      </c>
    </row>
    <row r="1311" spans="1:10">
      <c r="A1311" s="6" t="s">
        <v>127</v>
      </c>
      <c r="B1311" t="s">
        <v>37</v>
      </c>
      <c r="C1311" t="s">
        <v>3</v>
      </c>
      <c r="D1311" t="s">
        <v>328</v>
      </c>
      <c r="E1311" t="s">
        <v>489</v>
      </c>
      <c r="F1311" s="2">
        <v>1755324</v>
      </c>
      <c r="G1311" s="36">
        <f t="shared" si="30"/>
        <v>1755324</v>
      </c>
      <c r="H1311">
        <v>2022</v>
      </c>
      <c r="I1311" s="35">
        <v>1</v>
      </c>
      <c r="J1311" t="s">
        <v>717</v>
      </c>
    </row>
    <row r="1312" spans="1:10">
      <c r="A1312" s="6" t="s">
        <v>127</v>
      </c>
      <c r="B1312" t="s">
        <v>37</v>
      </c>
      <c r="C1312" t="s">
        <v>3</v>
      </c>
      <c r="D1312" t="s">
        <v>1</v>
      </c>
      <c r="F1312" s="2">
        <v>12439</v>
      </c>
      <c r="G1312" s="36">
        <f t="shared" si="30"/>
        <v>12439</v>
      </c>
      <c r="H1312">
        <v>2022</v>
      </c>
      <c r="I1312" s="35">
        <v>1</v>
      </c>
      <c r="J1312" t="s">
        <v>717</v>
      </c>
    </row>
    <row r="1313" spans="1:10">
      <c r="A1313" s="6" t="s">
        <v>127</v>
      </c>
      <c r="B1313" t="s">
        <v>37</v>
      </c>
      <c r="C1313" t="s">
        <v>5</v>
      </c>
      <c r="D1313" t="s">
        <v>328</v>
      </c>
      <c r="E1313" t="s">
        <v>489</v>
      </c>
      <c r="F1313" s="2">
        <v>909407</v>
      </c>
      <c r="G1313" s="36">
        <f t="shared" si="30"/>
        <v>909407</v>
      </c>
      <c r="H1313">
        <v>2022</v>
      </c>
      <c r="I1313" s="35">
        <v>1</v>
      </c>
      <c r="J1313" t="s">
        <v>717</v>
      </c>
    </row>
    <row r="1314" spans="1:10">
      <c r="A1314" s="6" t="s">
        <v>127</v>
      </c>
      <c r="B1314" t="s">
        <v>37</v>
      </c>
      <c r="C1314" t="s">
        <v>5</v>
      </c>
      <c r="D1314" t="s">
        <v>1</v>
      </c>
      <c r="F1314" s="2">
        <v>187</v>
      </c>
      <c r="G1314" s="36">
        <f t="shared" si="30"/>
        <v>187</v>
      </c>
      <c r="H1314">
        <v>2022</v>
      </c>
      <c r="I1314" s="35">
        <v>1</v>
      </c>
      <c r="J1314" t="s">
        <v>717</v>
      </c>
    </row>
    <row r="1315" spans="1:10">
      <c r="A1315" t="s">
        <v>127</v>
      </c>
      <c r="B1315" t="s">
        <v>37</v>
      </c>
      <c r="C1315" t="s">
        <v>3</v>
      </c>
      <c r="D1315" t="s">
        <v>328</v>
      </c>
      <c r="E1315" t="s">
        <v>491</v>
      </c>
      <c r="F1315" s="2">
        <v>1746504.49</v>
      </c>
      <c r="G1315" s="36">
        <v>1746504.49</v>
      </c>
      <c r="H1315">
        <v>2020</v>
      </c>
      <c r="I1315" s="35">
        <v>1</v>
      </c>
      <c r="J1315" t="s">
        <v>717</v>
      </c>
    </row>
    <row r="1316" spans="1:10">
      <c r="A1316" t="s">
        <v>127</v>
      </c>
      <c r="B1316" t="s">
        <v>37</v>
      </c>
      <c r="C1316" t="s">
        <v>3</v>
      </c>
      <c r="D1316" t="s">
        <v>1</v>
      </c>
      <c r="F1316" s="2">
        <v>12284.73</v>
      </c>
      <c r="G1316" s="36">
        <v>12284.73</v>
      </c>
      <c r="H1316">
        <v>2020</v>
      </c>
      <c r="I1316" s="35">
        <v>1</v>
      </c>
      <c r="J1316" t="s">
        <v>717</v>
      </c>
    </row>
    <row r="1317" spans="1:10">
      <c r="A1317" t="s">
        <v>127</v>
      </c>
      <c r="B1317" t="s">
        <v>37</v>
      </c>
      <c r="C1317" t="s">
        <v>4</v>
      </c>
      <c r="D1317" t="s">
        <v>328</v>
      </c>
      <c r="E1317" t="s">
        <v>491</v>
      </c>
      <c r="F1317" s="2">
        <v>473277.73</v>
      </c>
      <c r="G1317" s="36">
        <v>473277.73</v>
      </c>
      <c r="H1317">
        <v>2020</v>
      </c>
      <c r="I1317" s="35">
        <v>1</v>
      </c>
      <c r="J1317" t="s">
        <v>717</v>
      </c>
    </row>
    <row r="1318" spans="1:10">
      <c r="A1318" t="s">
        <v>127</v>
      </c>
      <c r="B1318" t="s">
        <v>37</v>
      </c>
      <c r="C1318" t="s">
        <v>4</v>
      </c>
      <c r="D1318" t="s">
        <v>1</v>
      </c>
      <c r="F1318" s="2">
        <v>24122.84</v>
      </c>
      <c r="G1318" s="36">
        <v>24122.84</v>
      </c>
      <c r="H1318">
        <v>2020</v>
      </c>
      <c r="I1318" s="35">
        <v>1</v>
      </c>
      <c r="J1318" t="s">
        <v>717</v>
      </c>
    </row>
    <row r="1319" spans="1:10">
      <c r="A1319" t="s">
        <v>127</v>
      </c>
      <c r="B1319" t="s">
        <v>37</v>
      </c>
      <c r="C1319" t="s">
        <v>3</v>
      </c>
      <c r="D1319" t="s">
        <v>328</v>
      </c>
      <c r="F1319" s="2">
        <v>849973.82</v>
      </c>
      <c r="G1319" s="36">
        <f>F1319/I1319</f>
        <v>849973.82</v>
      </c>
      <c r="H1319">
        <v>2019</v>
      </c>
      <c r="I1319" s="35">
        <v>1</v>
      </c>
      <c r="J1319" t="s">
        <v>717</v>
      </c>
    </row>
    <row r="1320" spans="1:10">
      <c r="A1320" t="s">
        <v>127</v>
      </c>
      <c r="B1320" t="s">
        <v>37</v>
      </c>
      <c r="C1320" t="s">
        <v>3</v>
      </c>
      <c r="D1320" t="s">
        <v>1</v>
      </c>
      <c r="F1320" s="2">
        <v>12434</v>
      </c>
      <c r="G1320" s="36">
        <f>F1320/I1320</f>
        <v>12434</v>
      </c>
      <c r="H1320">
        <v>2019</v>
      </c>
      <c r="I1320" s="35">
        <v>1</v>
      </c>
      <c r="J1320" t="s">
        <v>717</v>
      </c>
    </row>
    <row r="1321" spans="1:10">
      <c r="A1321" t="s">
        <v>127</v>
      </c>
      <c r="B1321" t="s">
        <v>37</v>
      </c>
      <c r="C1321" t="s">
        <v>4</v>
      </c>
      <c r="D1321" t="s">
        <v>1</v>
      </c>
      <c r="F1321" s="2">
        <v>200422.21</v>
      </c>
      <c r="G1321" s="36">
        <f>F1321/I1321</f>
        <v>200422.21</v>
      </c>
      <c r="H1321">
        <v>2019</v>
      </c>
      <c r="I1321" s="35">
        <v>1</v>
      </c>
      <c r="J1321" t="s">
        <v>717</v>
      </c>
    </row>
    <row r="1322" spans="1:10">
      <c r="A1322" s="1" t="s">
        <v>82</v>
      </c>
      <c r="B1322" t="s">
        <v>35</v>
      </c>
      <c r="C1322" t="s">
        <v>3</v>
      </c>
      <c r="D1322" t="s">
        <v>328</v>
      </c>
      <c r="F1322" s="2">
        <v>113609413</v>
      </c>
      <c r="G1322" s="36">
        <f>(F1322/I1322)</f>
        <v>6865749.6372513408</v>
      </c>
      <c r="H1322">
        <v>2017</v>
      </c>
      <c r="I1322" s="35">
        <v>16.547270000000001</v>
      </c>
      <c r="J1322" s="40" t="s">
        <v>715</v>
      </c>
    </row>
    <row r="1323" spans="1:10">
      <c r="A1323" s="1" t="s">
        <v>82</v>
      </c>
      <c r="B1323" t="s">
        <v>35</v>
      </c>
      <c r="C1323" t="s">
        <v>3</v>
      </c>
      <c r="D1323" t="s">
        <v>1</v>
      </c>
      <c r="F1323" s="2">
        <v>23023042</v>
      </c>
      <c r="G1323" s="36">
        <f>(F1323/I1323)</f>
        <v>1391349.8722145706</v>
      </c>
      <c r="H1323">
        <v>2017</v>
      </c>
      <c r="I1323" s="35">
        <v>16.547270000000001</v>
      </c>
      <c r="J1323" s="40" t="s">
        <v>715</v>
      </c>
    </row>
    <row r="1324" spans="1:10">
      <c r="A1324" t="s">
        <v>127</v>
      </c>
      <c r="B1324" t="s">
        <v>37</v>
      </c>
      <c r="C1324" t="s">
        <v>3</v>
      </c>
      <c r="D1324" t="s">
        <v>328</v>
      </c>
      <c r="F1324" s="2">
        <v>964293.52</v>
      </c>
      <c r="G1324" s="36">
        <f>F1324/I1324</f>
        <v>964293.52</v>
      </c>
      <c r="H1324">
        <v>2018</v>
      </c>
      <c r="I1324" s="35">
        <v>1</v>
      </c>
      <c r="J1324" t="s">
        <v>717</v>
      </c>
    </row>
    <row r="1325" spans="1:10">
      <c r="A1325" t="s">
        <v>337</v>
      </c>
      <c r="B1325" t="s">
        <v>35</v>
      </c>
      <c r="C1325" t="s">
        <v>3</v>
      </c>
      <c r="D1325" t="s">
        <v>328</v>
      </c>
      <c r="F1325" s="2">
        <v>30371362</v>
      </c>
      <c r="G1325" s="36">
        <f>(F1325/I1325)</f>
        <v>1835430.3761285094</v>
      </c>
      <c r="H1325">
        <v>2017</v>
      </c>
      <c r="I1325" s="35">
        <v>16.547270000000001</v>
      </c>
      <c r="J1325" s="40" t="s">
        <v>715</v>
      </c>
    </row>
    <row r="1326" spans="1:10">
      <c r="A1326" t="s">
        <v>337</v>
      </c>
      <c r="B1326" t="s">
        <v>35</v>
      </c>
      <c r="C1326" t="s">
        <v>3</v>
      </c>
      <c r="D1326" t="s">
        <v>1</v>
      </c>
      <c r="F1326" s="2">
        <v>23477900</v>
      </c>
      <c r="G1326" s="36">
        <f>(F1326/I1326)</f>
        <v>1418838.2736245918</v>
      </c>
      <c r="H1326">
        <v>2017</v>
      </c>
      <c r="I1326" s="35">
        <v>16.547270000000001</v>
      </c>
      <c r="J1326" s="40" t="s">
        <v>715</v>
      </c>
    </row>
    <row r="1327" spans="1:10">
      <c r="A1327" t="s">
        <v>127</v>
      </c>
      <c r="B1327" t="s">
        <v>37</v>
      </c>
      <c r="C1327" t="s">
        <v>3</v>
      </c>
      <c r="D1327" t="s">
        <v>1</v>
      </c>
      <c r="E1327" t="s">
        <v>364</v>
      </c>
      <c r="F1327" s="2">
        <v>115452.71</v>
      </c>
      <c r="G1327" s="36">
        <f>F1327/I1327</f>
        <v>115452.71</v>
      </c>
      <c r="H1327">
        <v>2018</v>
      </c>
      <c r="I1327" s="35">
        <v>1</v>
      </c>
      <c r="J1327" t="s">
        <v>717</v>
      </c>
    </row>
    <row r="1328" spans="1:10">
      <c r="A1328" t="s">
        <v>127</v>
      </c>
      <c r="B1328" t="s">
        <v>37</v>
      </c>
      <c r="C1328" t="s">
        <v>4</v>
      </c>
      <c r="D1328" t="s">
        <v>328</v>
      </c>
      <c r="F1328" s="2"/>
      <c r="G1328" s="36">
        <v>226263.41</v>
      </c>
      <c r="H1328">
        <v>2018</v>
      </c>
      <c r="I1328" s="35">
        <v>1</v>
      </c>
      <c r="J1328" t="s">
        <v>717</v>
      </c>
    </row>
    <row r="1329" spans="1:10">
      <c r="A1329" t="s">
        <v>127</v>
      </c>
      <c r="B1329" t="s">
        <v>37</v>
      </c>
      <c r="C1329" t="s">
        <v>4</v>
      </c>
      <c r="D1329" t="s">
        <v>1</v>
      </c>
      <c r="E1329" t="s">
        <v>364</v>
      </c>
      <c r="F1329" s="2"/>
      <c r="G1329" s="36">
        <v>63598.51</v>
      </c>
      <c r="H1329">
        <v>2018</v>
      </c>
      <c r="I1329" s="35">
        <v>1</v>
      </c>
      <c r="J1329" t="s">
        <v>717</v>
      </c>
    </row>
    <row r="1330" spans="1:10">
      <c r="A1330" t="s">
        <v>127</v>
      </c>
      <c r="B1330" t="s">
        <v>37</v>
      </c>
      <c r="C1330" t="s">
        <v>3</v>
      </c>
      <c r="D1330" t="s">
        <v>328</v>
      </c>
      <c r="F1330" s="2">
        <v>654802.36</v>
      </c>
      <c r="G1330" s="36">
        <f>F1330/I1330</f>
        <v>654802.36</v>
      </c>
      <c r="H1330">
        <v>2017</v>
      </c>
      <c r="I1330" s="35">
        <v>1</v>
      </c>
      <c r="J1330" t="s">
        <v>717</v>
      </c>
    </row>
    <row r="1331" spans="1:10">
      <c r="A1331" t="s">
        <v>127</v>
      </c>
      <c r="B1331" t="s">
        <v>37</v>
      </c>
      <c r="C1331" t="s">
        <v>3</v>
      </c>
      <c r="D1331" t="s">
        <v>1</v>
      </c>
      <c r="E1331" t="s">
        <v>364</v>
      </c>
      <c r="F1331" s="2">
        <v>234821.32</v>
      </c>
      <c r="G1331" s="36">
        <f>F1331/I1331</f>
        <v>234821.32</v>
      </c>
      <c r="H1331">
        <v>2017</v>
      </c>
      <c r="I1331" s="35">
        <v>1</v>
      </c>
      <c r="J1331" t="s">
        <v>717</v>
      </c>
    </row>
    <row r="1332" spans="1:10">
      <c r="A1332" t="s">
        <v>127</v>
      </c>
      <c r="B1332" t="s">
        <v>37</v>
      </c>
      <c r="C1332" t="s">
        <v>4</v>
      </c>
      <c r="D1332" t="s">
        <v>328</v>
      </c>
      <c r="F1332" s="2"/>
      <c r="G1332" s="36">
        <v>100389.67</v>
      </c>
      <c r="H1332">
        <v>2017</v>
      </c>
      <c r="I1332" s="35">
        <v>1</v>
      </c>
      <c r="J1332" t="s">
        <v>717</v>
      </c>
    </row>
    <row r="1333" spans="1:10">
      <c r="A1333" t="s">
        <v>127</v>
      </c>
      <c r="B1333" t="s">
        <v>37</v>
      </c>
      <c r="C1333" t="s">
        <v>4</v>
      </c>
      <c r="D1333" t="s">
        <v>1</v>
      </c>
      <c r="E1333" t="s">
        <v>364</v>
      </c>
      <c r="F1333" s="2"/>
      <c r="G1333" s="36">
        <v>456275.48</v>
      </c>
      <c r="H1333">
        <v>2017</v>
      </c>
      <c r="I1333" s="35">
        <v>1</v>
      </c>
      <c r="J1333" t="s">
        <v>717</v>
      </c>
    </row>
    <row r="1334" spans="1:10">
      <c r="A1334" t="s">
        <v>127</v>
      </c>
      <c r="B1334" t="s">
        <v>37</v>
      </c>
      <c r="C1334" t="s">
        <v>3</v>
      </c>
      <c r="D1334" t="s">
        <v>328</v>
      </c>
      <c r="F1334" s="2">
        <v>808032.95</v>
      </c>
      <c r="G1334" s="36">
        <v>808032.95</v>
      </c>
      <c r="H1334">
        <v>2016</v>
      </c>
      <c r="I1334" s="35">
        <v>1</v>
      </c>
      <c r="J1334" t="s">
        <v>717</v>
      </c>
    </row>
    <row r="1335" spans="1:10">
      <c r="A1335" t="s">
        <v>127</v>
      </c>
      <c r="B1335" t="s">
        <v>37</v>
      </c>
      <c r="C1335" t="s">
        <v>3</v>
      </c>
      <c r="D1335" t="s">
        <v>1</v>
      </c>
      <c r="F1335" s="2">
        <v>139890.29</v>
      </c>
      <c r="G1335" s="36">
        <v>139890.29</v>
      </c>
      <c r="H1335">
        <v>2016</v>
      </c>
      <c r="I1335" s="35">
        <v>1</v>
      </c>
      <c r="J1335" t="s">
        <v>717</v>
      </c>
    </row>
    <row r="1336" spans="1:10">
      <c r="A1336" t="s">
        <v>127</v>
      </c>
      <c r="B1336" t="s">
        <v>37</v>
      </c>
      <c r="C1336" t="s">
        <v>4</v>
      </c>
      <c r="D1336" t="s">
        <v>328</v>
      </c>
      <c r="F1336" s="2">
        <v>84846.23</v>
      </c>
      <c r="G1336" s="36">
        <v>84846.23</v>
      </c>
      <c r="H1336">
        <v>2016</v>
      </c>
      <c r="I1336" s="35">
        <v>1</v>
      </c>
      <c r="J1336" t="s">
        <v>717</v>
      </c>
    </row>
    <row r="1337" spans="1:10">
      <c r="A1337" t="s">
        <v>127</v>
      </c>
      <c r="B1337" t="s">
        <v>37</v>
      </c>
      <c r="C1337" t="s">
        <v>4</v>
      </c>
      <c r="D1337" t="s">
        <v>1</v>
      </c>
      <c r="F1337" s="2">
        <v>197150.7</v>
      </c>
      <c r="G1337" s="36">
        <v>197150.7</v>
      </c>
      <c r="H1337">
        <v>2016</v>
      </c>
      <c r="I1337" s="35">
        <v>1</v>
      </c>
      <c r="J1337" t="s">
        <v>717</v>
      </c>
    </row>
    <row r="1338" spans="1:10">
      <c r="A1338" t="s">
        <v>127</v>
      </c>
      <c r="B1338" t="s">
        <v>37</v>
      </c>
      <c r="C1338" t="s">
        <v>3</v>
      </c>
      <c r="D1338" t="s">
        <v>1</v>
      </c>
      <c r="F1338" s="2">
        <v>120709.09</v>
      </c>
      <c r="G1338" s="36">
        <v>120709.09</v>
      </c>
      <c r="H1338">
        <v>2015</v>
      </c>
      <c r="I1338" s="35">
        <v>1</v>
      </c>
      <c r="J1338" t="s">
        <v>717</v>
      </c>
    </row>
    <row r="1339" spans="1:10">
      <c r="A1339" t="s">
        <v>127</v>
      </c>
      <c r="B1339" t="s">
        <v>37</v>
      </c>
      <c r="C1339" t="s">
        <v>4</v>
      </c>
      <c r="D1339" t="s">
        <v>328</v>
      </c>
      <c r="F1339" s="2">
        <v>15644.25</v>
      </c>
      <c r="G1339" s="36">
        <v>15644.25</v>
      </c>
      <c r="H1339">
        <v>2015</v>
      </c>
      <c r="I1339" s="35">
        <v>1</v>
      </c>
      <c r="J1339" t="s">
        <v>717</v>
      </c>
    </row>
    <row r="1340" spans="1:10">
      <c r="A1340" t="s">
        <v>127</v>
      </c>
      <c r="B1340" t="s">
        <v>37</v>
      </c>
      <c r="C1340" t="s">
        <v>4</v>
      </c>
      <c r="D1340" t="s">
        <v>1</v>
      </c>
      <c r="F1340" s="2">
        <v>3884.38</v>
      </c>
      <c r="G1340" s="36">
        <v>3884.38</v>
      </c>
      <c r="H1340">
        <v>2015</v>
      </c>
      <c r="I1340" s="35">
        <v>1</v>
      </c>
      <c r="J1340" t="s">
        <v>717</v>
      </c>
    </row>
    <row r="1341" spans="1:10">
      <c r="A1341" t="s">
        <v>127</v>
      </c>
      <c r="B1341" t="s">
        <v>37</v>
      </c>
      <c r="C1341" t="s">
        <v>3</v>
      </c>
      <c r="D1341" t="s">
        <v>328</v>
      </c>
      <c r="F1341" s="2">
        <v>1271758.3799999999</v>
      </c>
      <c r="G1341" s="36">
        <v>1271758.3799999999</v>
      </c>
      <c r="H1341">
        <v>2014</v>
      </c>
      <c r="I1341" s="35">
        <v>1</v>
      </c>
      <c r="J1341" t="s">
        <v>717</v>
      </c>
    </row>
    <row r="1342" spans="1:10">
      <c r="A1342" t="s">
        <v>127</v>
      </c>
      <c r="B1342" t="s">
        <v>37</v>
      </c>
      <c r="C1342" t="s">
        <v>3</v>
      </c>
      <c r="D1342" t="s">
        <v>1</v>
      </c>
      <c r="F1342" s="2">
        <v>79419.8</v>
      </c>
      <c r="G1342" s="36">
        <v>79419.8</v>
      </c>
      <c r="H1342">
        <v>2014</v>
      </c>
      <c r="I1342" s="35">
        <v>1</v>
      </c>
      <c r="J1342" t="s">
        <v>717</v>
      </c>
    </row>
    <row r="1343" spans="1:10">
      <c r="A1343" t="s">
        <v>127</v>
      </c>
      <c r="B1343" t="s">
        <v>37</v>
      </c>
      <c r="C1343" t="s">
        <v>4</v>
      </c>
      <c r="D1343" t="s">
        <v>328</v>
      </c>
      <c r="F1343" s="2">
        <v>88713.06</v>
      </c>
      <c r="G1343" s="36">
        <v>88713.06</v>
      </c>
      <c r="H1343">
        <v>2014</v>
      </c>
      <c r="I1343" s="35">
        <v>1</v>
      </c>
      <c r="J1343" t="s">
        <v>717</v>
      </c>
    </row>
    <row r="1344" spans="1:10">
      <c r="A1344" t="s">
        <v>127</v>
      </c>
      <c r="B1344" t="s">
        <v>37</v>
      </c>
      <c r="C1344" t="s">
        <v>3</v>
      </c>
      <c r="D1344" t="s">
        <v>328</v>
      </c>
      <c r="F1344" s="2">
        <v>688562</v>
      </c>
      <c r="G1344" s="36">
        <v>688562</v>
      </c>
      <c r="H1344">
        <v>2013</v>
      </c>
      <c r="I1344" s="35">
        <v>1</v>
      </c>
      <c r="J1344" t="s">
        <v>717</v>
      </c>
    </row>
    <row r="1345" spans="1:10">
      <c r="A1345" t="s">
        <v>127</v>
      </c>
      <c r="B1345" t="s">
        <v>37</v>
      </c>
      <c r="C1345" t="s">
        <v>3</v>
      </c>
      <c r="D1345" t="s">
        <v>1</v>
      </c>
      <c r="F1345" s="2">
        <v>83208</v>
      </c>
      <c r="G1345" s="36">
        <v>83208</v>
      </c>
      <c r="H1345">
        <v>2013</v>
      </c>
      <c r="I1345" s="35">
        <v>1</v>
      </c>
      <c r="J1345" t="s">
        <v>717</v>
      </c>
    </row>
    <row r="1346" spans="1:10">
      <c r="A1346" t="s">
        <v>127</v>
      </c>
      <c r="B1346" t="s">
        <v>37</v>
      </c>
      <c r="C1346" t="s">
        <v>4</v>
      </c>
      <c r="D1346" t="s">
        <v>1</v>
      </c>
      <c r="F1346" s="2">
        <v>30</v>
      </c>
      <c r="G1346" s="36">
        <v>30</v>
      </c>
      <c r="H1346">
        <v>2013</v>
      </c>
      <c r="I1346" s="35">
        <v>1</v>
      </c>
      <c r="J1346" t="s">
        <v>717</v>
      </c>
    </row>
    <row r="1347" spans="1:10">
      <c r="A1347" t="s">
        <v>127</v>
      </c>
      <c r="B1347" t="s">
        <v>37</v>
      </c>
      <c r="C1347" t="s">
        <v>3</v>
      </c>
      <c r="D1347" t="s">
        <v>328</v>
      </c>
      <c r="F1347" s="2">
        <v>271351</v>
      </c>
      <c r="G1347" s="36">
        <v>271351</v>
      </c>
      <c r="H1347">
        <v>2012</v>
      </c>
      <c r="I1347" s="35">
        <v>1</v>
      </c>
      <c r="J1347" t="s">
        <v>717</v>
      </c>
    </row>
    <row r="1348" spans="1:10">
      <c r="A1348" t="s">
        <v>127</v>
      </c>
      <c r="B1348" t="s">
        <v>37</v>
      </c>
      <c r="C1348" t="s">
        <v>3</v>
      </c>
      <c r="D1348" t="s">
        <v>1</v>
      </c>
      <c r="F1348" s="2">
        <v>50301</v>
      </c>
      <c r="G1348" s="36">
        <v>50301</v>
      </c>
      <c r="H1348">
        <v>2012</v>
      </c>
      <c r="I1348" s="35">
        <v>1</v>
      </c>
      <c r="J1348" t="s">
        <v>717</v>
      </c>
    </row>
    <row r="1349" spans="1:10">
      <c r="A1349" s="6" t="s">
        <v>269</v>
      </c>
      <c r="B1349" t="s">
        <v>37</v>
      </c>
      <c r="C1349" t="s">
        <v>3</v>
      </c>
      <c r="D1349" t="s">
        <v>328</v>
      </c>
      <c r="E1349" t="s">
        <v>489</v>
      </c>
      <c r="F1349" s="2">
        <v>1454632</v>
      </c>
      <c r="G1349" s="36">
        <f>F1349/I1349</f>
        <v>1454632</v>
      </c>
      <c r="H1349">
        <v>2021</v>
      </c>
      <c r="I1349" s="35">
        <v>1</v>
      </c>
      <c r="J1349" t="s">
        <v>717</v>
      </c>
    </row>
    <row r="1350" spans="1:10">
      <c r="A1350" s="6" t="s">
        <v>269</v>
      </c>
      <c r="B1350" t="s">
        <v>37</v>
      </c>
      <c r="C1350" t="s">
        <v>3</v>
      </c>
      <c r="D1350" t="s">
        <v>1</v>
      </c>
      <c r="E1350" t="s">
        <v>464</v>
      </c>
      <c r="F1350" s="2">
        <v>15520</v>
      </c>
      <c r="G1350" s="36">
        <f>F1350/I1350</f>
        <v>15520</v>
      </c>
      <c r="H1350">
        <v>2021</v>
      </c>
      <c r="I1350" s="35">
        <v>1</v>
      </c>
      <c r="J1350" t="s">
        <v>717</v>
      </c>
    </row>
    <row r="1351" spans="1:10">
      <c r="A1351" s="6" t="s">
        <v>269</v>
      </c>
      <c r="B1351" t="s">
        <v>37</v>
      </c>
      <c r="C1351" t="s">
        <v>4</v>
      </c>
      <c r="D1351" t="s">
        <v>328</v>
      </c>
      <c r="E1351" t="s">
        <v>489</v>
      </c>
      <c r="F1351" s="2">
        <v>131019</v>
      </c>
      <c r="G1351" s="36">
        <f>F1351/I1351</f>
        <v>131019</v>
      </c>
      <c r="H1351">
        <v>2021</v>
      </c>
      <c r="I1351" s="35">
        <v>1</v>
      </c>
      <c r="J1351" t="s">
        <v>717</v>
      </c>
    </row>
    <row r="1352" spans="1:10">
      <c r="A1352" s="1" t="s">
        <v>65</v>
      </c>
      <c r="B1352" t="s">
        <v>35</v>
      </c>
      <c r="C1352" t="s">
        <v>3</v>
      </c>
      <c r="D1352" t="s">
        <v>328</v>
      </c>
      <c r="F1352" s="2">
        <v>134796207</v>
      </c>
      <c r="G1352" s="36">
        <f>(F1352/I1352)</f>
        <v>8146129.6636847043</v>
      </c>
      <c r="H1352">
        <v>2017</v>
      </c>
      <c r="I1352" s="35">
        <v>16.547270000000001</v>
      </c>
      <c r="J1352" s="40" t="s">
        <v>715</v>
      </c>
    </row>
    <row r="1353" spans="1:10">
      <c r="A1353" s="1" t="s">
        <v>65</v>
      </c>
      <c r="B1353" t="s">
        <v>35</v>
      </c>
      <c r="C1353" t="s">
        <v>3</v>
      </c>
      <c r="D1353" t="s">
        <v>1</v>
      </c>
      <c r="F1353" s="2">
        <v>41349446</v>
      </c>
      <c r="G1353" s="36">
        <f>(F1353/I1353)</f>
        <v>2498868.1516648969</v>
      </c>
      <c r="H1353">
        <v>2017</v>
      </c>
      <c r="I1353" s="35">
        <v>16.547270000000001</v>
      </c>
      <c r="J1353" s="40" t="s">
        <v>715</v>
      </c>
    </row>
    <row r="1354" spans="1:10">
      <c r="A1354" s="6" t="s">
        <v>269</v>
      </c>
      <c r="B1354" t="s">
        <v>37</v>
      </c>
      <c r="C1354" t="s">
        <v>4</v>
      </c>
      <c r="D1354" t="s">
        <v>1</v>
      </c>
      <c r="E1354" t="s">
        <v>464</v>
      </c>
      <c r="F1354" s="2">
        <v>11219</v>
      </c>
      <c r="G1354" s="36">
        <f>F1354/I1354</f>
        <v>11219</v>
      </c>
      <c r="H1354">
        <v>2021</v>
      </c>
      <c r="I1354" s="35">
        <v>1</v>
      </c>
      <c r="J1354" t="s">
        <v>717</v>
      </c>
    </row>
    <row r="1355" spans="1:10">
      <c r="A1355" t="s">
        <v>269</v>
      </c>
      <c r="B1355" t="s">
        <v>37</v>
      </c>
      <c r="C1355" t="s">
        <v>4</v>
      </c>
      <c r="D1355" t="s">
        <v>328</v>
      </c>
      <c r="F1355" s="2">
        <v>121717.54</v>
      </c>
      <c r="G1355" s="36">
        <f>F1355/I1355</f>
        <v>121717.54</v>
      </c>
      <c r="H1355">
        <v>2019</v>
      </c>
      <c r="I1355" s="35">
        <v>1</v>
      </c>
      <c r="J1355" t="s">
        <v>717</v>
      </c>
    </row>
    <row r="1356" spans="1:10">
      <c r="A1356" t="s">
        <v>230</v>
      </c>
      <c r="B1356" t="s">
        <v>32</v>
      </c>
      <c r="C1356" t="s">
        <v>3</v>
      </c>
      <c r="D1356" t="s">
        <v>328</v>
      </c>
      <c r="E1356" t="s">
        <v>366</v>
      </c>
      <c r="F1356" s="2">
        <v>31487</v>
      </c>
      <c r="G1356" s="36">
        <f>F1356/I1356</f>
        <v>6100.3584229390681</v>
      </c>
      <c r="H1356">
        <v>2022</v>
      </c>
      <c r="I1356" s="38">
        <v>5.1615000000000002</v>
      </c>
      <c r="J1356" t="s">
        <v>717</v>
      </c>
    </row>
    <row r="1357" spans="1:10">
      <c r="A1357" t="s">
        <v>230</v>
      </c>
      <c r="B1357" t="s">
        <v>32</v>
      </c>
      <c r="C1357" t="s">
        <v>4</v>
      </c>
      <c r="D1357" t="s">
        <v>328</v>
      </c>
      <c r="E1357" t="s">
        <v>366</v>
      </c>
      <c r="F1357" s="2">
        <v>-315358</v>
      </c>
      <c r="G1357" s="36">
        <f>F1357/I1357</f>
        <v>-61098.13038845297</v>
      </c>
      <c r="H1357">
        <v>2022</v>
      </c>
      <c r="I1357" s="38">
        <v>5.1615000000000002</v>
      </c>
      <c r="J1357" t="s">
        <v>717</v>
      </c>
    </row>
    <row r="1358" spans="1:10">
      <c r="A1358" s="4" t="s">
        <v>230</v>
      </c>
      <c r="B1358" t="s">
        <v>32</v>
      </c>
      <c r="C1358" t="s">
        <v>3</v>
      </c>
      <c r="D1358" t="s">
        <v>328</v>
      </c>
      <c r="E1358" t="s">
        <v>365</v>
      </c>
      <c r="F1358" s="2">
        <v>7666026.9999999991</v>
      </c>
      <c r="G1358" s="36">
        <v>2332935.7881923309</v>
      </c>
      <c r="H1358">
        <v>2015</v>
      </c>
      <c r="I1358" s="35">
        <v>3.286</v>
      </c>
      <c r="J1358" t="s">
        <v>717</v>
      </c>
    </row>
    <row r="1359" spans="1:10">
      <c r="A1359" s="21" t="s">
        <v>391</v>
      </c>
      <c r="B1359" t="s">
        <v>32</v>
      </c>
      <c r="C1359" t="s">
        <v>4</v>
      </c>
      <c r="D1359" t="s">
        <v>328</v>
      </c>
      <c r="E1359" t="s">
        <v>365</v>
      </c>
      <c r="F1359" s="2">
        <v>35</v>
      </c>
      <c r="G1359" s="36">
        <f t="shared" ref="G1359:G1368" si="31">F1359/I1359</f>
        <v>6.4924224155521335</v>
      </c>
      <c r="H1359">
        <v>2024</v>
      </c>
      <c r="I1359" s="35">
        <v>5.3909000000000002</v>
      </c>
      <c r="J1359" t="s">
        <v>717</v>
      </c>
    </row>
    <row r="1360" spans="1:10">
      <c r="A1360" t="s">
        <v>391</v>
      </c>
      <c r="B1360" t="s">
        <v>32</v>
      </c>
      <c r="C1360" t="s">
        <v>4</v>
      </c>
      <c r="D1360" t="s">
        <v>328</v>
      </c>
      <c r="E1360" t="s">
        <v>366</v>
      </c>
      <c r="F1360" s="2">
        <v>450</v>
      </c>
      <c r="G1360" s="36">
        <f t="shared" si="31"/>
        <v>83.474002485670297</v>
      </c>
      <c r="H1360">
        <v>2024</v>
      </c>
      <c r="I1360" s="35">
        <v>5.3909000000000002</v>
      </c>
      <c r="J1360" t="s">
        <v>717</v>
      </c>
    </row>
    <row r="1361" spans="1:10">
      <c r="A1361" t="s">
        <v>391</v>
      </c>
      <c r="B1361" t="s">
        <v>32</v>
      </c>
      <c r="C1361" t="s">
        <v>4</v>
      </c>
      <c r="D1361" t="s">
        <v>328</v>
      </c>
      <c r="E1361" t="s">
        <v>365</v>
      </c>
      <c r="F1361" s="2">
        <v>-34209</v>
      </c>
      <c r="G1361" s="36">
        <f t="shared" si="31"/>
        <v>-6847.826086956522</v>
      </c>
      <c r="H1361">
        <v>2023</v>
      </c>
      <c r="I1361" s="35">
        <v>4.9955999999999996</v>
      </c>
      <c r="J1361" t="s">
        <v>717</v>
      </c>
    </row>
    <row r="1362" spans="1:10">
      <c r="A1362" t="s">
        <v>391</v>
      </c>
      <c r="B1362" t="s">
        <v>32</v>
      </c>
      <c r="C1362" t="s">
        <v>4</v>
      </c>
      <c r="D1362" t="s">
        <v>328</v>
      </c>
      <c r="E1362" t="s">
        <v>366</v>
      </c>
      <c r="F1362" s="2">
        <v>-196</v>
      </c>
      <c r="G1362" s="36">
        <f t="shared" si="31"/>
        <v>-39.234526383217236</v>
      </c>
      <c r="H1362">
        <v>2023</v>
      </c>
      <c r="I1362" s="35">
        <v>4.9955999999999996</v>
      </c>
      <c r="J1362" t="s">
        <v>717</v>
      </c>
    </row>
    <row r="1363" spans="1:10">
      <c r="A1363" t="s">
        <v>391</v>
      </c>
      <c r="B1363" t="s">
        <v>32</v>
      </c>
      <c r="C1363" t="s">
        <v>3</v>
      </c>
      <c r="D1363" t="s">
        <v>328</v>
      </c>
      <c r="E1363" t="s">
        <v>366</v>
      </c>
      <c r="F1363" s="2">
        <v>0</v>
      </c>
      <c r="G1363" s="36">
        <f t="shared" si="31"/>
        <v>0</v>
      </c>
      <c r="H1363">
        <v>2018</v>
      </c>
      <c r="I1363" s="35">
        <v>3.6757</v>
      </c>
      <c r="J1363" t="s">
        <v>717</v>
      </c>
    </row>
    <row r="1364" spans="1:10">
      <c r="A1364" t="s">
        <v>391</v>
      </c>
      <c r="B1364" t="s">
        <v>32</v>
      </c>
      <c r="C1364" t="s">
        <v>3</v>
      </c>
      <c r="D1364" t="s">
        <v>328</v>
      </c>
      <c r="E1364" t="s">
        <v>365</v>
      </c>
      <c r="F1364" s="2">
        <v>0</v>
      </c>
      <c r="G1364" s="36">
        <f t="shared" si="31"/>
        <v>0</v>
      </c>
      <c r="H1364">
        <v>2018</v>
      </c>
      <c r="I1364" s="35">
        <v>3.6757</v>
      </c>
      <c r="J1364" t="s">
        <v>717</v>
      </c>
    </row>
    <row r="1365" spans="1:10">
      <c r="A1365" t="s">
        <v>391</v>
      </c>
      <c r="B1365" t="s">
        <v>32</v>
      </c>
      <c r="C1365" t="s">
        <v>3</v>
      </c>
      <c r="D1365" t="s">
        <v>380</v>
      </c>
      <c r="F1365" s="2">
        <v>0</v>
      </c>
      <c r="G1365" s="36">
        <f t="shared" si="31"/>
        <v>0</v>
      </c>
      <c r="H1365">
        <v>2018</v>
      </c>
      <c r="I1365" s="35">
        <v>3.6757</v>
      </c>
      <c r="J1365" t="s">
        <v>717</v>
      </c>
    </row>
    <row r="1366" spans="1:10">
      <c r="A1366" t="s">
        <v>391</v>
      </c>
      <c r="B1366" t="s">
        <v>32</v>
      </c>
      <c r="C1366" t="s">
        <v>4</v>
      </c>
      <c r="D1366" t="s">
        <v>328</v>
      </c>
      <c r="E1366" t="s">
        <v>366</v>
      </c>
      <c r="F1366" s="2">
        <v>598</v>
      </c>
      <c r="G1366" s="36">
        <f t="shared" si="31"/>
        <v>162.69009984492749</v>
      </c>
      <c r="H1366">
        <v>2018</v>
      </c>
      <c r="I1366" s="35">
        <v>3.6757</v>
      </c>
      <c r="J1366" t="s">
        <v>717</v>
      </c>
    </row>
    <row r="1367" spans="1:10">
      <c r="A1367" t="s">
        <v>391</v>
      </c>
      <c r="B1367" t="s">
        <v>32</v>
      </c>
      <c r="C1367" t="s">
        <v>4</v>
      </c>
      <c r="D1367" t="s">
        <v>328</v>
      </c>
      <c r="E1367" t="s">
        <v>365</v>
      </c>
      <c r="F1367" s="2">
        <v>-1</v>
      </c>
      <c r="G1367" s="36">
        <f t="shared" si="31"/>
        <v>-0.27205702315205266</v>
      </c>
      <c r="H1367">
        <v>2018</v>
      </c>
      <c r="I1367" s="35">
        <v>3.6757</v>
      </c>
      <c r="J1367" t="s">
        <v>717</v>
      </c>
    </row>
    <row r="1368" spans="1:10">
      <c r="A1368" t="s">
        <v>391</v>
      </c>
      <c r="B1368" t="s">
        <v>32</v>
      </c>
      <c r="C1368" t="s">
        <v>4</v>
      </c>
      <c r="D1368" t="s">
        <v>380</v>
      </c>
      <c r="F1368" s="2">
        <v>686</v>
      </c>
      <c r="G1368" s="36">
        <f t="shared" si="31"/>
        <v>186.63111788230813</v>
      </c>
      <c r="H1368">
        <v>2018</v>
      </c>
      <c r="I1368" s="35">
        <v>3.6757</v>
      </c>
      <c r="J1368" t="s">
        <v>717</v>
      </c>
    </row>
    <row r="1369" spans="1:10">
      <c r="A1369" t="s">
        <v>25</v>
      </c>
      <c r="B1369" t="s">
        <v>35</v>
      </c>
      <c r="C1369" t="s">
        <v>3</v>
      </c>
      <c r="D1369" t="s">
        <v>328</v>
      </c>
      <c r="F1369" s="2">
        <v>108819035</v>
      </c>
      <c r="G1369" s="36">
        <f>(F1369/I1369)</f>
        <v>6576253.061683286</v>
      </c>
      <c r="H1369">
        <v>2017</v>
      </c>
      <c r="I1369" s="35">
        <v>16.547270000000001</v>
      </c>
      <c r="J1369" s="40" t="s">
        <v>715</v>
      </c>
    </row>
    <row r="1370" spans="1:10">
      <c r="A1370" t="s">
        <v>25</v>
      </c>
      <c r="B1370" t="s">
        <v>35</v>
      </c>
      <c r="C1370" t="s">
        <v>3</v>
      </c>
      <c r="D1370" t="s">
        <v>1</v>
      </c>
      <c r="F1370" s="2">
        <v>188309</v>
      </c>
      <c r="G1370" s="36">
        <f>(F1370/I1370)</f>
        <v>11380.064506108862</v>
      </c>
      <c r="H1370">
        <v>2017</v>
      </c>
      <c r="I1370" s="35">
        <v>16.547270000000001</v>
      </c>
      <c r="J1370" s="40" t="s">
        <v>715</v>
      </c>
    </row>
    <row r="1371" spans="1:10">
      <c r="A1371" t="s">
        <v>17</v>
      </c>
      <c r="B1371" t="s">
        <v>35</v>
      </c>
      <c r="C1371" t="s">
        <v>4</v>
      </c>
      <c r="D1371" t="s">
        <v>328</v>
      </c>
      <c r="F1371" s="2">
        <f>-(-4593194)</f>
        <v>4593194</v>
      </c>
      <c r="G1371" s="36">
        <f>(F1371/I1371)</f>
        <v>277580.16881334502</v>
      </c>
      <c r="H1371">
        <v>2017</v>
      </c>
      <c r="I1371" s="35">
        <v>16.547270000000001</v>
      </c>
      <c r="J1371" s="40" t="s">
        <v>715</v>
      </c>
    </row>
    <row r="1372" spans="1:10">
      <c r="A1372" t="s">
        <v>17</v>
      </c>
      <c r="B1372" t="s">
        <v>35</v>
      </c>
      <c r="C1372" t="s">
        <v>4</v>
      </c>
      <c r="D1372" t="s">
        <v>1</v>
      </c>
      <c r="F1372" s="2">
        <f>-(-1973458)</f>
        <v>1973458</v>
      </c>
      <c r="G1372" s="36">
        <f>(F1372/I1372)</f>
        <v>119261.84802689507</v>
      </c>
      <c r="H1372">
        <v>2017</v>
      </c>
      <c r="I1372" s="35">
        <v>16.547270000000001</v>
      </c>
      <c r="J1372" s="40" t="s">
        <v>715</v>
      </c>
    </row>
    <row r="1373" spans="1:10">
      <c r="A1373" t="s">
        <v>391</v>
      </c>
      <c r="B1373" t="s">
        <v>32</v>
      </c>
      <c r="C1373" t="s">
        <v>3</v>
      </c>
      <c r="D1373" t="s">
        <v>328</v>
      </c>
      <c r="E1373" t="s">
        <v>365</v>
      </c>
      <c r="F1373" s="2">
        <v>0</v>
      </c>
      <c r="G1373" s="36">
        <f>F1373/I1373</f>
        <v>0</v>
      </c>
      <c r="H1373">
        <v>2017</v>
      </c>
      <c r="I1373" s="35">
        <v>3.2</v>
      </c>
      <c r="J1373" t="s">
        <v>717</v>
      </c>
    </row>
    <row r="1374" spans="1:10">
      <c r="A1374" t="s">
        <v>391</v>
      </c>
      <c r="B1374" t="s">
        <v>32</v>
      </c>
      <c r="C1374" t="s">
        <v>3</v>
      </c>
      <c r="D1374" t="s">
        <v>328</v>
      </c>
      <c r="E1374" t="s">
        <v>366</v>
      </c>
      <c r="F1374" s="2">
        <v>0</v>
      </c>
      <c r="G1374" s="36">
        <f>F1374/I1374</f>
        <v>0</v>
      </c>
      <c r="H1374">
        <v>2017</v>
      </c>
      <c r="I1374" s="35">
        <v>3.2</v>
      </c>
      <c r="J1374" t="s">
        <v>717</v>
      </c>
    </row>
    <row r="1375" spans="1:10">
      <c r="A1375" s="1" t="s">
        <v>96</v>
      </c>
      <c r="B1375" t="s">
        <v>35</v>
      </c>
      <c r="C1375" t="s">
        <v>4</v>
      </c>
      <c r="D1375" t="s">
        <v>328</v>
      </c>
      <c r="F1375" s="2">
        <f>-(-5314460)</f>
        <v>5314460</v>
      </c>
      <c r="G1375" s="36">
        <f>(F1375/I1375)</f>
        <v>321168.38608423021</v>
      </c>
      <c r="H1375">
        <v>2017</v>
      </c>
      <c r="I1375" s="35">
        <v>16.547270000000001</v>
      </c>
      <c r="J1375" s="40" t="s">
        <v>715</v>
      </c>
    </row>
    <row r="1376" spans="1:10">
      <c r="A1376" t="s">
        <v>391</v>
      </c>
      <c r="B1376" t="s">
        <v>32</v>
      </c>
      <c r="C1376" t="s">
        <v>3</v>
      </c>
      <c r="D1376" t="s">
        <v>380</v>
      </c>
      <c r="F1376" s="2">
        <v>0</v>
      </c>
      <c r="G1376" s="36">
        <f>F1376/I1376</f>
        <v>0</v>
      </c>
      <c r="H1376">
        <v>2017</v>
      </c>
      <c r="I1376" s="35">
        <v>3.2</v>
      </c>
      <c r="J1376" t="s">
        <v>717</v>
      </c>
    </row>
    <row r="1377" spans="1:10">
      <c r="A1377" t="s">
        <v>391</v>
      </c>
      <c r="B1377" t="s">
        <v>32</v>
      </c>
      <c r="C1377" t="s">
        <v>4</v>
      </c>
      <c r="D1377" t="s">
        <v>328</v>
      </c>
      <c r="E1377" t="s">
        <v>366</v>
      </c>
      <c r="F1377" s="2">
        <v>-977</v>
      </c>
      <c r="G1377" s="36">
        <f>F1377/I1377</f>
        <v>-305.3125</v>
      </c>
      <c r="H1377">
        <v>2017</v>
      </c>
      <c r="I1377" s="35">
        <v>3.2</v>
      </c>
      <c r="J1377" t="s">
        <v>717</v>
      </c>
    </row>
    <row r="1378" spans="1:10">
      <c r="A1378" t="s">
        <v>391</v>
      </c>
      <c r="B1378" t="s">
        <v>32</v>
      </c>
      <c r="C1378" t="s">
        <v>4</v>
      </c>
      <c r="D1378" t="s">
        <v>328</v>
      </c>
      <c r="E1378" t="s">
        <v>365</v>
      </c>
      <c r="F1378" s="2">
        <v>-198892</v>
      </c>
      <c r="G1378" s="36">
        <f>F1378/I1378</f>
        <v>-62153.75</v>
      </c>
      <c r="H1378">
        <v>2017</v>
      </c>
      <c r="I1378" s="35">
        <v>3.2</v>
      </c>
      <c r="J1378" t="s">
        <v>717</v>
      </c>
    </row>
    <row r="1379" spans="1:10">
      <c r="A1379" t="s">
        <v>391</v>
      </c>
      <c r="B1379" t="s">
        <v>32</v>
      </c>
      <c r="C1379" t="s">
        <v>4</v>
      </c>
      <c r="D1379" t="s">
        <v>380</v>
      </c>
      <c r="F1379" s="2">
        <v>59</v>
      </c>
      <c r="G1379" s="36">
        <f>F1379/I1379</f>
        <v>18.4375</v>
      </c>
      <c r="H1379">
        <v>2017</v>
      </c>
      <c r="I1379" s="35">
        <v>3.2</v>
      </c>
      <c r="J1379" t="s">
        <v>717</v>
      </c>
    </row>
    <row r="1380" spans="1:10">
      <c r="A1380" s="4" t="s">
        <v>391</v>
      </c>
      <c r="B1380" t="s">
        <v>32</v>
      </c>
      <c r="C1380" t="s">
        <v>3</v>
      </c>
      <c r="D1380" t="s">
        <v>328</v>
      </c>
      <c r="E1380" t="s">
        <v>365</v>
      </c>
      <c r="F1380" s="2">
        <v>14169649</v>
      </c>
      <c r="G1380" s="36">
        <v>4103774.3881836212</v>
      </c>
      <c r="H1380">
        <v>2016</v>
      </c>
      <c r="I1380" s="35">
        <v>3.4528333333333299</v>
      </c>
      <c r="J1380" t="s">
        <v>717</v>
      </c>
    </row>
    <row r="1381" spans="1:10">
      <c r="A1381" s="4" t="s">
        <v>391</v>
      </c>
      <c r="B1381" t="s">
        <v>32</v>
      </c>
      <c r="C1381" t="s">
        <v>4</v>
      </c>
      <c r="D1381" t="s">
        <v>328</v>
      </c>
      <c r="E1381" t="s">
        <v>366</v>
      </c>
      <c r="F1381" s="2">
        <v>11263</v>
      </c>
      <c r="G1381" s="36">
        <v>3261.9587778153241</v>
      </c>
      <c r="H1381">
        <v>2016</v>
      </c>
      <c r="I1381" s="35">
        <v>3.4528333333333299</v>
      </c>
      <c r="J1381" t="s">
        <v>717</v>
      </c>
    </row>
    <row r="1382" spans="1:10">
      <c r="A1382" s="4" t="s">
        <v>391</v>
      </c>
      <c r="B1382" t="s">
        <v>32</v>
      </c>
      <c r="C1382" t="s">
        <v>4</v>
      </c>
      <c r="D1382" t="s">
        <v>328</v>
      </c>
      <c r="E1382" t="s">
        <v>365</v>
      </c>
      <c r="F1382" s="2">
        <v>-118677</v>
      </c>
      <c r="G1382" s="36">
        <v>-34370.903123039083</v>
      </c>
      <c r="H1382">
        <v>2016</v>
      </c>
      <c r="I1382" s="35">
        <v>3.4528333333333299</v>
      </c>
      <c r="J1382" t="s">
        <v>717</v>
      </c>
    </row>
    <row r="1383" spans="1:10">
      <c r="A1383" s="4" t="s">
        <v>391</v>
      </c>
      <c r="B1383" t="s">
        <v>32</v>
      </c>
      <c r="C1383" t="s">
        <v>4</v>
      </c>
      <c r="D1383" t="s">
        <v>367</v>
      </c>
      <c r="E1383" t="s">
        <v>370</v>
      </c>
      <c r="F1383" s="2">
        <v>-2297</v>
      </c>
      <c r="G1383" s="36">
        <v>-665.2507602452099</v>
      </c>
      <c r="H1383">
        <v>2016</v>
      </c>
      <c r="I1383" s="35">
        <v>3.4528333333333299</v>
      </c>
      <c r="J1383" t="s">
        <v>717</v>
      </c>
    </row>
    <row r="1384" spans="1:10">
      <c r="A1384" s="4" t="s">
        <v>391</v>
      </c>
      <c r="B1384" t="s">
        <v>32</v>
      </c>
      <c r="C1384" t="s">
        <v>4</v>
      </c>
      <c r="D1384" t="s">
        <v>380</v>
      </c>
      <c r="F1384" s="2">
        <v>-770</v>
      </c>
      <c r="G1384" s="36">
        <v>-223.00526137954333</v>
      </c>
      <c r="H1384">
        <v>2016</v>
      </c>
      <c r="I1384" s="35">
        <v>3.4528333333333339</v>
      </c>
      <c r="J1384" t="s">
        <v>717</v>
      </c>
    </row>
    <row r="1385" spans="1:10">
      <c r="A1385" s="4" t="s">
        <v>391</v>
      </c>
      <c r="B1385" t="s">
        <v>32</v>
      </c>
      <c r="C1385" t="s">
        <v>4</v>
      </c>
      <c r="D1385" t="s">
        <v>328</v>
      </c>
      <c r="E1385" t="s">
        <v>366</v>
      </c>
      <c r="F1385" s="2">
        <v>-8731</v>
      </c>
      <c r="G1385" s="36">
        <v>-2657.029823493609</v>
      </c>
      <c r="H1385">
        <v>2015</v>
      </c>
      <c r="I1385" s="35">
        <v>3.286</v>
      </c>
      <c r="J1385" t="s">
        <v>717</v>
      </c>
    </row>
    <row r="1386" spans="1:10">
      <c r="A1386" s="4" t="s">
        <v>391</v>
      </c>
      <c r="B1386" t="s">
        <v>32</v>
      </c>
      <c r="C1386" t="s">
        <v>4</v>
      </c>
      <c r="D1386" t="s">
        <v>328</v>
      </c>
      <c r="E1386" t="s">
        <v>365</v>
      </c>
      <c r="F1386" s="2">
        <v>-223712.00000000003</v>
      </c>
      <c r="G1386" s="36">
        <v>-68080.340839926968</v>
      </c>
      <c r="H1386">
        <v>2015</v>
      </c>
      <c r="I1386" s="35">
        <v>3.286</v>
      </c>
      <c r="J1386" t="s">
        <v>717</v>
      </c>
    </row>
    <row r="1387" spans="1:10">
      <c r="A1387" s="4" t="s">
        <v>391</v>
      </c>
      <c r="B1387" t="s">
        <v>32</v>
      </c>
      <c r="C1387" t="s">
        <v>4</v>
      </c>
      <c r="D1387" t="s">
        <v>367</v>
      </c>
      <c r="E1387" t="s">
        <v>414</v>
      </c>
      <c r="F1387" s="2">
        <v>9364</v>
      </c>
      <c r="G1387" s="36">
        <v>2849.6652465003044</v>
      </c>
      <c r="H1387">
        <v>2015</v>
      </c>
      <c r="I1387" s="35">
        <v>3.286</v>
      </c>
      <c r="J1387" t="s">
        <v>717</v>
      </c>
    </row>
    <row r="1388" spans="1:10">
      <c r="A1388" s="4" t="s">
        <v>391</v>
      </c>
      <c r="B1388" t="s">
        <v>32</v>
      </c>
      <c r="C1388" t="s">
        <v>4</v>
      </c>
      <c r="D1388" t="s">
        <v>383</v>
      </c>
      <c r="F1388" s="2">
        <v>764</v>
      </c>
      <c r="G1388" s="36">
        <v>232.50152160681679</v>
      </c>
      <c r="H1388">
        <v>2015</v>
      </c>
      <c r="I1388" s="35">
        <v>3.286</v>
      </c>
      <c r="J1388" t="s">
        <v>717</v>
      </c>
    </row>
    <row r="1389" spans="1:10">
      <c r="A1389" s="4" t="s">
        <v>391</v>
      </c>
      <c r="B1389" t="s">
        <v>32</v>
      </c>
      <c r="C1389" t="s">
        <v>3</v>
      </c>
      <c r="D1389" t="s">
        <v>328</v>
      </c>
      <c r="E1389" t="s">
        <v>366</v>
      </c>
      <c r="F1389" s="2">
        <v>32168642</v>
      </c>
      <c r="G1389" s="36">
        <v>13665507.459750861</v>
      </c>
      <c r="H1389">
        <v>2014</v>
      </c>
      <c r="I1389" s="35">
        <v>2.3540027397260279</v>
      </c>
      <c r="J1389" t="s">
        <v>717</v>
      </c>
    </row>
    <row r="1390" spans="1:10">
      <c r="A1390" s="4" t="s">
        <v>391</v>
      </c>
      <c r="B1390" t="s">
        <v>32</v>
      </c>
      <c r="C1390" t="s">
        <v>4</v>
      </c>
      <c r="D1390" t="s">
        <v>328</v>
      </c>
      <c r="F1390" s="2">
        <v>26215</v>
      </c>
      <c r="G1390" s="36">
        <v>12136.152706594179</v>
      </c>
      <c r="H1390">
        <v>2013</v>
      </c>
      <c r="I1390" s="35">
        <v>2.1600749952459051</v>
      </c>
      <c r="J1390" t="s">
        <v>717</v>
      </c>
    </row>
    <row r="1391" spans="1:10">
      <c r="A1391" s="4" t="s">
        <v>391</v>
      </c>
      <c r="B1391" t="s">
        <v>32</v>
      </c>
      <c r="C1391" t="s">
        <v>4</v>
      </c>
      <c r="D1391" t="s">
        <v>328</v>
      </c>
      <c r="F1391" s="2">
        <v>10066</v>
      </c>
      <c r="G1391" s="36">
        <v>4660.0233890740801</v>
      </c>
      <c r="H1391">
        <v>2013</v>
      </c>
      <c r="I1391" s="35">
        <v>2.1600749952459051</v>
      </c>
      <c r="J1391" t="s">
        <v>717</v>
      </c>
    </row>
    <row r="1392" spans="1:10">
      <c r="A1392" s="4" t="s">
        <v>391</v>
      </c>
      <c r="B1392" t="s">
        <v>32</v>
      </c>
      <c r="C1392" t="s">
        <v>4</v>
      </c>
      <c r="D1392" t="s">
        <v>1</v>
      </c>
      <c r="F1392" s="2">
        <v>-1012938.101906866</v>
      </c>
      <c r="G1392" s="36">
        <v>-518279.80670941487</v>
      </c>
      <c r="H1392">
        <v>2012</v>
      </c>
      <c r="I1392" s="35">
        <v>1.9544232455014252</v>
      </c>
      <c r="J1392" t="s">
        <v>717</v>
      </c>
    </row>
    <row r="1393" spans="1:10">
      <c r="A1393" s="4" t="s">
        <v>391</v>
      </c>
      <c r="B1393" t="s">
        <v>32</v>
      </c>
      <c r="C1393" t="s">
        <v>3</v>
      </c>
      <c r="D1393" t="s">
        <v>328</v>
      </c>
      <c r="F1393" s="2">
        <v>24590.567345806852</v>
      </c>
      <c r="G1393" s="36">
        <v>14687.619723137834</v>
      </c>
      <c r="H1393">
        <v>2011</v>
      </c>
      <c r="I1393" s="35">
        <v>1.6742377464381528</v>
      </c>
      <c r="J1393" t="s">
        <v>717</v>
      </c>
    </row>
    <row r="1394" spans="1:10">
      <c r="A1394" s="4" t="s">
        <v>391</v>
      </c>
      <c r="B1394" t="s">
        <v>32</v>
      </c>
      <c r="C1394" t="s">
        <v>3</v>
      </c>
      <c r="D1394" t="s">
        <v>328</v>
      </c>
      <c r="F1394" s="2">
        <v>188.65411433833893</v>
      </c>
      <c r="G1394" s="36">
        <v>112.68060031479401</v>
      </c>
      <c r="H1394">
        <v>2011</v>
      </c>
      <c r="I1394" s="35">
        <v>1.6742377464381528</v>
      </c>
      <c r="J1394" t="s">
        <v>717</v>
      </c>
    </row>
    <row r="1395" spans="1:10">
      <c r="A1395" t="s">
        <v>334</v>
      </c>
      <c r="B1395" t="s">
        <v>35</v>
      </c>
      <c r="C1395" t="s">
        <v>4</v>
      </c>
      <c r="D1395" t="s">
        <v>328</v>
      </c>
      <c r="F1395" s="2">
        <f>-(-3615747)</f>
        <v>3615747</v>
      </c>
      <c r="G1395" s="36">
        <f>(F1395/I1395)</f>
        <v>218510.18325077186</v>
      </c>
      <c r="H1395">
        <v>2017</v>
      </c>
      <c r="I1395" s="35">
        <v>16.547270000000001</v>
      </c>
      <c r="J1395" s="40" t="s">
        <v>715</v>
      </c>
    </row>
    <row r="1396" spans="1:10">
      <c r="A1396" s="4" t="s">
        <v>391</v>
      </c>
      <c r="B1396" t="s">
        <v>32</v>
      </c>
      <c r="C1396" t="s">
        <v>3</v>
      </c>
      <c r="D1396" t="s">
        <v>1</v>
      </c>
      <c r="F1396" s="2">
        <v>22975.09237723592</v>
      </c>
      <c r="G1396" s="36">
        <v>13722.717950968519</v>
      </c>
      <c r="H1396">
        <v>2011</v>
      </c>
      <c r="I1396" s="35">
        <v>1.6742377464381528</v>
      </c>
      <c r="J1396" t="s">
        <v>717</v>
      </c>
    </row>
    <row r="1397" spans="1:10">
      <c r="A1397" s="4" t="s">
        <v>391</v>
      </c>
      <c r="B1397" t="s">
        <v>32</v>
      </c>
      <c r="C1397" t="s">
        <v>4</v>
      </c>
      <c r="D1397" t="s">
        <v>328</v>
      </c>
      <c r="F1397" s="2">
        <v>737737.87161842198</v>
      </c>
      <c r="G1397" s="36">
        <v>440641.04586574878</v>
      </c>
      <c r="H1397">
        <v>2011</v>
      </c>
      <c r="I1397" s="35">
        <v>1.6742377464381528</v>
      </c>
      <c r="J1397" t="s">
        <v>717</v>
      </c>
    </row>
    <row r="1398" spans="1:10">
      <c r="A1398" s="1" t="s">
        <v>72</v>
      </c>
      <c r="B1398" t="s">
        <v>35</v>
      </c>
      <c r="C1398" t="s">
        <v>4</v>
      </c>
      <c r="D1398" t="s">
        <v>328</v>
      </c>
      <c r="F1398" s="2">
        <f>-(-10237737)</f>
        <v>10237737</v>
      </c>
      <c r="G1398" s="36">
        <f>(F1398/I1398)</f>
        <v>618696.4375392436</v>
      </c>
      <c r="H1398">
        <v>2017</v>
      </c>
      <c r="I1398" s="35">
        <v>16.547270000000001</v>
      </c>
      <c r="J1398" s="40" t="s">
        <v>717</v>
      </c>
    </row>
    <row r="1399" spans="1:10">
      <c r="A1399" s="1" t="s">
        <v>72</v>
      </c>
      <c r="B1399" t="s">
        <v>35</v>
      </c>
      <c r="C1399" t="s">
        <v>4</v>
      </c>
      <c r="D1399" t="s">
        <v>1</v>
      </c>
      <c r="F1399" s="2">
        <f>-(-22416469)</f>
        <v>22416469</v>
      </c>
      <c r="G1399" s="36">
        <f>(F1399/I1399)</f>
        <v>1354692.888917628</v>
      </c>
      <c r="H1399">
        <v>2017</v>
      </c>
      <c r="I1399" s="35">
        <v>16.547270000000001</v>
      </c>
      <c r="J1399" s="40" t="s">
        <v>717</v>
      </c>
    </row>
    <row r="1400" spans="1:10">
      <c r="A1400" s="4" t="s">
        <v>391</v>
      </c>
      <c r="B1400" t="s">
        <v>32</v>
      </c>
      <c r="C1400" t="s">
        <v>4</v>
      </c>
      <c r="D1400" t="s">
        <v>328</v>
      </c>
      <c r="F1400" s="2">
        <v>8864.7575411194211</v>
      </c>
      <c r="G1400" s="36">
        <v>5294.8021032130573</v>
      </c>
      <c r="H1400">
        <v>2011</v>
      </c>
      <c r="I1400" s="35">
        <v>1.6742377464381528</v>
      </c>
      <c r="J1400" t="s">
        <v>717</v>
      </c>
    </row>
    <row r="1401" spans="1:10">
      <c r="A1401" s="4" t="s">
        <v>391</v>
      </c>
      <c r="B1401" t="s">
        <v>32</v>
      </c>
      <c r="C1401" t="s">
        <v>4</v>
      </c>
      <c r="D1401" t="s">
        <v>1</v>
      </c>
      <c r="F1401" s="2">
        <v>18803.850617576121</v>
      </c>
      <c r="G1401" s="36">
        <v>11231.29057242931</v>
      </c>
      <c r="H1401">
        <v>2011</v>
      </c>
      <c r="I1401" s="35">
        <v>1.6742377464381528</v>
      </c>
      <c r="J1401" t="s">
        <v>717</v>
      </c>
    </row>
    <row r="1402" spans="1:10">
      <c r="A1402" s="4" t="s">
        <v>391</v>
      </c>
      <c r="B1402" t="s">
        <v>32</v>
      </c>
      <c r="C1402" t="s">
        <v>3</v>
      </c>
      <c r="D1402" t="s">
        <v>328</v>
      </c>
      <c r="F1402" s="2">
        <v>12285.508602483626</v>
      </c>
      <c r="G1402" s="36">
        <v>6976.8841049415996</v>
      </c>
      <c r="H1402">
        <v>2010</v>
      </c>
      <c r="I1402" s="35">
        <v>1.7608875850154977</v>
      </c>
      <c r="J1402" t="s">
        <v>717</v>
      </c>
    </row>
    <row r="1403" spans="1:10">
      <c r="A1403" s="4" t="s">
        <v>391</v>
      </c>
      <c r="B1403" t="s">
        <v>32</v>
      </c>
      <c r="C1403" t="s">
        <v>3</v>
      </c>
      <c r="D1403" t="s">
        <v>328</v>
      </c>
      <c r="F1403" s="2">
        <v>-136057.1103601931</v>
      </c>
      <c r="G1403" s="36">
        <v>-77266.210244190937</v>
      </c>
      <c r="H1403">
        <v>2010</v>
      </c>
      <c r="I1403" s="35">
        <v>1.7608875850154977</v>
      </c>
      <c r="J1403" t="s">
        <v>717</v>
      </c>
    </row>
    <row r="1404" spans="1:10">
      <c r="A1404" s="4" t="s">
        <v>391</v>
      </c>
      <c r="B1404" t="s">
        <v>32</v>
      </c>
      <c r="C1404" t="s">
        <v>3</v>
      </c>
      <c r="D1404" t="s">
        <v>1</v>
      </c>
      <c r="F1404" s="2">
        <v>68937.574873715072</v>
      </c>
      <c r="G1404" s="36">
        <v>39149.333245545226</v>
      </c>
      <c r="H1404">
        <v>2010</v>
      </c>
      <c r="I1404" s="35">
        <v>1.7608875850154977</v>
      </c>
      <c r="J1404" t="s">
        <v>717</v>
      </c>
    </row>
    <row r="1405" spans="1:10">
      <c r="A1405" s="4" t="s">
        <v>391</v>
      </c>
      <c r="B1405" t="s">
        <v>32</v>
      </c>
      <c r="C1405" t="s">
        <v>4</v>
      </c>
      <c r="D1405" t="s">
        <v>328</v>
      </c>
      <c r="F1405" s="2">
        <v>1894.9987235851738</v>
      </c>
      <c r="G1405" s="36">
        <v>1076.1611017710115</v>
      </c>
      <c r="H1405">
        <v>2010</v>
      </c>
      <c r="I1405" s="35">
        <v>1.7608875850154977</v>
      </c>
      <c r="J1405" t="s">
        <v>717</v>
      </c>
    </row>
    <row r="1406" spans="1:10">
      <c r="A1406" s="4" t="s">
        <v>391</v>
      </c>
      <c r="B1406" t="s">
        <v>32</v>
      </c>
      <c r="C1406" t="s">
        <v>4</v>
      </c>
      <c r="D1406" t="s">
        <v>328</v>
      </c>
      <c r="F1406" s="2">
        <v>-10987.194603571632</v>
      </c>
      <c r="G1406" s="36">
        <v>-6239.5775273041818</v>
      </c>
      <c r="H1406">
        <v>2010</v>
      </c>
      <c r="I1406" s="35">
        <v>1.7608875850154977</v>
      </c>
      <c r="J1406" t="s">
        <v>717</v>
      </c>
    </row>
    <row r="1407" spans="1:10">
      <c r="A1407" s="4" t="s">
        <v>391</v>
      </c>
      <c r="B1407" t="s">
        <v>32</v>
      </c>
      <c r="C1407" t="s">
        <v>4</v>
      </c>
      <c r="D1407" t="s">
        <v>328</v>
      </c>
      <c r="F1407" s="2">
        <v>-11253209.047282502</v>
      </c>
      <c r="G1407" s="36">
        <v>-6390645.9123473587</v>
      </c>
      <c r="H1407">
        <v>2010</v>
      </c>
      <c r="I1407" s="35">
        <v>1.7608875850154977</v>
      </c>
      <c r="J1407" t="s">
        <v>717</v>
      </c>
    </row>
    <row r="1408" spans="1:10">
      <c r="A1408" s="4" t="s">
        <v>391</v>
      </c>
      <c r="B1408" t="s">
        <v>32</v>
      </c>
      <c r="C1408" t="s">
        <v>4</v>
      </c>
      <c r="D1408" t="s">
        <v>1</v>
      </c>
      <c r="F1408" s="2">
        <v>-620512.13478408183</v>
      </c>
      <c r="G1408" s="36">
        <v>-352386.0012782251</v>
      </c>
      <c r="H1408">
        <v>2010</v>
      </c>
      <c r="I1408" s="35">
        <v>1.7608875850154977</v>
      </c>
      <c r="J1408" t="s">
        <v>717</v>
      </c>
    </row>
    <row r="1409" spans="1:10">
      <c r="A1409" t="s">
        <v>391</v>
      </c>
      <c r="B1409" t="s">
        <v>318</v>
      </c>
      <c r="C1409" t="s">
        <v>3</v>
      </c>
      <c r="D1409" t="s">
        <v>328</v>
      </c>
      <c r="E1409" t="s">
        <v>534</v>
      </c>
      <c r="F1409" s="2">
        <v>-21469</v>
      </c>
      <c r="G1409" s="36">
        <f>F1409/I1409</f>
        <v>-609.14296090748655</v>
      </c>
      <c r="H1409">
        <v>2019</v>
      </c>
      <c r="I1409" s="35">
        <v>35.244599999999998</v>
      </c>
      <c r="J1409" t="s">
        <v>717</v>
      </c>
    </row>
    <row r="1410" spans="1:10">
      <c r="A1410" t="s">
        <v>391</v>
      </c>
      <c r="B1410" t="s">
        <v>318</v>
      </c>
      <c r="C1410" t="s">
        <v>4</v>
      </c>
      <c r="D1410" t="s">
        <v>328</v>
      </c>
      <c r="E1410" t="s">
        <v>534</v>
      </c>
      <c r="F1410" s="2">
        <v>3416266.66</v>
      </c>
      <c r="G1410" s="36">
        <f>F1410/I1410</f>
        <v>96930.215125153933</v>
      </c>
      <c r="H1410">
        <v>2019</v>
      </c>
      <c r="I1410" s="35">
        <v>35.244599999999998</v>
      </c>
      <c r="J1410" t="s">
        <v>717</v>
      </c>
    </row>
    <row r="1411" spans="1:10">
      <c r="A1411" s="5" t="s">
        <v>391</v>
      </c>
      <c r="B1411" t="s">
        <v>318</v>
      </c>
      <c r="C1411" t="s">
        <v>3</v>
      </c>
      <c r="D1411" t="s">
        <v>328</v>
      </c>
      <c r="E1411" t="s">
        <v>534</v>
      </c>
      <c r="F1411" s="2">
        <v>55614642.630000003</v>
      </c>
      <c r="G1411" s="36">
        <f>F1411/I1411</f>
        <v>1802597.6057045623</v>
      </c>
      <c r="H1411">
        <v>2018</v>
      </c>
      <c r="I1411" s="35">
        <v>30.852499999999999</v>
      </c>
      <c r="J1411" t="s">
        <v>717</v>
      </c>
    </row>
    <row r="1412" spans="1:10">
      <c r="A1412" s="5" t="s">
        <v>391</v>
      </c>
      <c r="B1412" t="s">
        <v>318</v>
      </c>
      <c r="C1412" t="s">
        <v>4</v>
      </c>
      <c r="D1412" t="s">
        <v>328</v>
      </c>
      <c r="E1412" t="s">
        <v>534</v>
      </c>
      <c r="F1412" s="2">
        <v>6688151.5999999996</v>
      </c>
      <c r="G1412" s="36">
        <f>F1412/I1412</f>
        <v>216778.27080463496</v>
      </c>
      <c r="H1412">
        <v>2018</v>
      </c>
      <c r="I1412" s="35">
        <v>30.852499999999999</v>
      </c>
      <c r="J1412" t="s">
        <v>717</v>
      </c>
    </row>
    <row r="1413" spans="1:10">
      <c r="A1413" s="1" t="s">
        <v>82</v>
      </c>
      <c r="B1413" t="s">
        <v>35</v>
      </c>
      <c r="C1413" t="s">
        <v>4</v>
      </c>
      <c r="D1413" t="s">
        <v>328</v>
      </c>
      <c r="F1413" s="2">
        <f>-(-23182999)</f>
        <v>23182999</v>
      </c>
      <c r="G1413" s="36">
        <f>(F1413/I1413)</f>
        <v>1401016.5423057701</v>
      </c>
      <c r="H1413">
        <v>2017</v>
      </c>
      <c r="I1413" s="35">
        <v>16.547270000000001</v>
      </c>
      <c r="J1413" s="40" t="s">
        <v>715</v>
      </c>
    </row>
    <row r="1414" spans="1:10">
      <c r="A1414" s="1" t="s">
        <v>82</v>
      </c>
      <c r="B1414" t="s">
        <v>35</v>
      </c>
      <c r="C1414" t="s">
        <v>4</v>
      </c>
      <c r="D1414" t="s">
        <v>1</v>
      </c>
      <c r="F1414" s="2">
        <f>-(-1941748)</f>
        <v>1941748</v>
      </c>
      <c r="G1414" s="36">
        <f>(F1414/I1414)</f>
        <v>117345.51983499392</v>
      </c>
      <c r="H1414">
        <v>2017</v>
      </c>
      <c r="I1414" s="35">
        <v>16.547270000000001</v>
      </c>
      <c r="J1414" s="40" t="s">
        <v>715</v>
      </c>
    </row>
    <row r="1415" spans="1:10">
      <c r="A1415" s="5" t="s">
        <v>391</v>
      </c>
      <c r="B1415" t="s">
        <v>318</v>
      </c>
      <c r="C1415" t="s">
        <v>3</v>
      </c>
      <c r="D1415" t="s">
        <v>328</v>
      </c>
      <c r="E1415" t="s">
        <v>534</v>
      </c>
      <c r="F1415" s="2">
        <v>53271146.340000004</v>
      </c>
      <c r="G1415" s="36">
        <f>F1415/I1415</f>
        <v>1863278.9905561386</v>
      </c>
      <c r="H1415">
        <v>2017</v>
      </c>
      <c r="I1415" s="35">
        <v>28.59</v>
      </c>
      <c r="J1415" t="s">
        <v>717</v>
      </c>
    </row>
    <row r="1416" spans="1:10">
      <c r="A1416" t="s">
        <v>337</v>
      </c>
      <c r="B1416" t="s">
        <v>35</v>
      </c>
      <c r="C1416" t="s">
        <v>4</v>
      </c>
      <c r="D1416" t="s">
        <v>328</v>
      </c>
      <c r="F1416" s="2">
        <f>-(-4571222)</f>
        <v>4571222</v>
      </c>
      <c r="G1416" s="36">
        <f>(F1416/I1416)</f>
        <v>276252.3364881337</v>
      </c>
      <c r="H1416">
        <v>2017</v>
      </c>
      <c r="I1416" s="35">
        <v>16.547270000000001</v>
      </c>
      <c r="J1416" s="40" t="s">
        <v>715</v>
      </c>
    </row>
    <row r="1417" spans="1:10">
      <c r="A1417" t="s">
        <v>337</v>
      </c>
      <c r="B1417" t="s">
        <v>35</v>
      </c>
      <c r="C1417" t="s">
        <v>4</v>
      </c>
      <c r="D1417" t="s">
        <v>1</v>
      </c>
      <c r="F1417" s="2">
        <f>-(1108980)</f>
        <v>-1108980</v>
      </c>
      <c r="G1417" s="36">
        <f>(F1417/I1417)</f>
        <v>-67018.910067944744</v>
      </c>
      <c r="H1417">
        <v>2017</v>
      </c>
      <c r="I1417" s="35">
        <v>16.547270000000001</v>
      </c>
      <c r="J1417" s="40" t="s">
        <v>715</v>
      </c>
    </row>
    <row r="1418" spans="1:10">
      <c r="A1418" s="5" t="s">
        <v>391</v>
      </c>
      <c r="B1418" t="s">
        <v>318</v>
      </c>
      <c r="C1418" t="s">
        <v>4</v>
      </c>
      <c r="D1418" t="s">
        <v>328</v>
      </c>
      <c r="E1418" t="s">
        <v>534</v>
      </c>
      <c r="F1418" s="2">
        <v>2647500.83</v>
      </c>
      <c r="G1418" s="36">
        <f>F1418/I1418</f>
        <v>92602.337530605117</v>
      </c>
      <c r="H1418">
        <v>2017</v>
      </c>
      <c r="I1418" s="35">
        <v>28.59</v>
      </c>
      <c r="J1418" t="s">
        <v>717</v>
      </c>
    </row>
    <row r="1419" spans="1:10">
      <c r="A1419" t="s">
        <v>391</v>
      </c>
      <c r="B1419" t="s">
        <v>318</v>
      </c>
      <c r="C1419" t="s">
        <v>3</v>
      </c>
      <c r="D1419" t="s">
        <v>328</v>
      </c>
      <c r="E1419" t="s">
        <v>534</v>
      </c>
      <c r="F1419" s="2">
        <v>46517421.079999998</v>
      </c>
      <c r="G1419" s="36">
        <v>1541353.9864422693</v>
      </c>
      <c r="H1419">
        <v>2016</v>
      </c>
      <c r="I1419" s="35">
        <v>30.17958333333333</v>
      </c>
      <c r="J1419" t="s">
        <v>717</v>
      </c>
    </row>
    <row r="1420" spans="1:10">
      <c r="A1420" t="s">
        <v>391</v>
      </c>
      <c r="B1420" t="s">
        <v>318</v>
      </c>
      <c r="C1420" t="s">
        <v>4</v>
      </c>
      <c r="D1420" t="s">
        <v>328</v>
      </c>
      <c r="E1420" t="s">
        <v>534</v>
      </c>
      <c r="F1420" s="2">
        <v>4615346.8</v>
      </c>
      <c r="G1420" s="36">
        <v>152929.44070908867</v>
      </c>
      <c r="H1420">
        <v>2016</v>
      </c>
      <c r="I1420" s="35">
        <v>30.17958333333333</v>
      </c>
      <c r="J1420" t="s">
        <v>717</v>
      </c>
    </row>
    <row r="1421" spans="1:10">
      <c r="A1421" t="s">
        <v>391</v>
      </c>
      <c r="B1421" t="s">
        <v>318</v>
      </c>
      <c r="C1421" t="s">
        <v>3</v>
      </c>
      <c r="D1421" t="s">
        <v>328</v>
      </c>
      <c r="E1421" t="s">
        <v>534</v>
      </c>
      <c r="F1421" s="2">
        <v>53055058.329999998</v>
      </c>
      <c r="G1421" s="36">
        <v>1929888.9039239758</v>
      </c>
      <c r="H1421">
        <v>2015</v>
      </c>
      <c r="I1421" s="35">
        <v>27.491250000000001</v>
      </c>
      <c r="J1421" t="s">
        <v>717</v>
      </c>
    </row>
    <row r="1422" spans="1:10">
      <c r="A1422" t="s">
        <v>391</v>
      </c>
      <c r="B1422" t="s">
        <v>318</v>
      </c>
      <c r="C1422" t="s">
        <v>4</v>
      </c>
      <c r="D1422" t="s">
        <v>328</v>
      </c>
      <c r="E1422" t="s">
        <v>534</v>
      </c>
      <c r="F1422" s="2">
        <v>5471083.8899999997</v>
      </c>
      <c r="G1422" s="36">
        <v>199011.82703587503</v>
      </c>
      <c r="H1422">
        <v>2015</v>
      </c>
      <c r="I1422" s="35">
        <v>27.491250000000001</v>
      </c>
      <c r="J1422" t="s">
        <v>717</v>
      </c>
    </row>
    <row r="1423" spans="1:10">
      <c r="A1423" t="s">
        <v>391</v>
      </c>
      <c r="B1423" t="s">
        <v>318</v>
      </c>
      <c r="C1423" t="s">
        <v>3</v>
      </c>
      <c r="D1423" t="s">
        <v>328</v>
      </c>
      <c r="E1423" t="s">
        <v>534</v>
      </c>
      <c r="F1423" s="2">
        <v>54047733.899999999</v>
      </c>
      <c r="G1423" s="36">
        <v>2050369.2678300454</v>
      </c>
      <c r="H1423">
        <v>2014</v>
      </c>
      <c r="I1423" s="35">
        <v>26.36</v>
      </c>
      <c r="J1423" t="s">
        <v>717</v>
      </c>
    </row>
    <row r="1424" spans="1:10">
      <c r="A1424" t="s">
        <v>391</v>
      </c>
      <c r="B1424" t="s">
        <v>318</v>
      </c>
      <c r="C1424" t="s">
        <v>4</v>
      </c>
      <c r="D1424" t="s">
        <v>328</v>
      </c>
      <c r="E1424" t="s">
        <v>534</v>
      </c>
      <c r="F1424" s="2">
        <v>15498959.93</v>
      </c>
      <c r="G1424" s="36">
        <v>587972.68323216995</v>
      </c>
      <c r="H1424">
        <v>2014</v>
      </c>
      <c r="I1424" s="35">
        <v>26.36</v>
      </c>
      <c r="J1424" t="s">
        <v>717</v>
      </c>
    </row>
    <row r="1425" spans="1:10">
      <c r="A1425" t="s">
        <v>391</v>
      </c>
      <c r="B1425" t="s">
        <v>318</v>
      </c>
      <c r="C1425" t="s">
        <v>3</v>
      </c>
      <c r="D1425" t="s">
        <v>328</v>
      </c>
      <c r="E1425" t="s">
        <v>534</v>
      </c>
      <c r="F1425" s="2">
        <v>52010325.670000002</v>
      </c>
      <c r="G1425" s="36">
        <v>2559559.8201315678</v>
      </c>
      <c r="H1425">
        <v>2013</v>
      </c>
      <c r="I1425" s="35">
        <v>20.320027397260262</v>
      </c>
      <c r="J1425" t="s">
        <v>717</v>
      </c>
    </row>
    <row r="1426" spans="1:10">
      <c r="A1426" t="s">
        <v>391</v>
      </c>
      <c r="B1426" t="s">
        <v>318</v>
      </c>
      <c r="C1426" t="s">
        <v>4</v>
      </c>
      <c r="D1426" t="s">
        <v>328</v>
      </c>
      <c r="E1426" t="s">
        <v>534</v>
      </c>
      <c r="F1426" s="2">
        <v>27956500.600000001</v>
      </c>
      <c r="G1426" s="36">
        <v>1375810.1824099589</v>
      </c>
      <c r="H1426">
        <v>2013</v>
      </c>
      <c r="I1426" s="35">
        <v>20.320027397260262</v>
      </c>
      <c r="J1426" t="s">
        <v>717</v>
      </c>
    </row>
    <row r="1427" spans="1:10">
      <c r="A1427" t="s">
        <v>391</v>
      </c>
      <c r="B1427" t="s">
        <v>318</v>
      </c>
      <c r="C1427" t="s">
        <v>3</v>
      </c>
      <c r="D1427" t="s">
        <v>328</v>
      </c>
      <c r="E1427" t="s">
        <v>534</v>
      </c>
      <c r="F1427" s="2">
        <v>57612468.013701588</v>
      </c>
      <c r="G1427" s="36">
        <v>2847180.401496259</v>
      </c>
      <c r="H1427">
        <v>2012</v>
      </c>
      <c r="I1427" s="35">
        <v>20.234920127795522</v>
      </c>
      <c r="J1427" t="s">
        <v>717</v>
      </c>
    </row>
    <row r="1428" spans="1:10">
      <c r="A1428" t="s">
        <v>391</v>
      </c>
      <c r="B1428" t="s">
        <v>318</v>
      </c>
      <c r="C1428" t="s">
        <v>4</v>
      </c>
      <c r="D1428" t="s">
        <v>328</v>
      </c>
      <c r="E1428" t="s">
        <v>534</v>
      </c>
      <c r="F1428" s="2">
        <v>8312759.7851717491</v>
      </c>
      <c r="G1428" s="36">
        <v>410812.58204488776</v>
      </c>
      <c r="H1428">
        <v>2012</v>
      </c>
      <c r="I1428" s="35">
        <v>20.234920127795522</v>
      </c>
      <c r="J1428" t="s">
        <v>717</v>
      </c>
    </row>
    <row r="1429" spans="1:10">
      <c r="A1429" t="s">
        <v>391</v>
      </c>
      <c r="B1429" t="s">
        <v>318</v>
      </c>
      <c r="C1429" t="s">
        <v>3</v>
      </c>
      <c r="D1429" t="s">
        <v>328</v>
      </c>
      <c r="E1429" t="s">
        <v>534</v>
      </c>
      <c r="F1429" s="2">
        <v>46413999.789337814</v>
      </c>
      <c r="G1429" s="36">
        <v>2301282.9148726529</v>
      </c>
      <c r="H1429">
        <v>2011</v>
      </c>
      <c r="I1429" s="35">
        <v>20.168749999999999</v>
      </c>
      <c r="J1429" t="s">
        <v>717</v>
      </c>
    </row>
    <row r="1430" spans="1:10">
      <c r="A1430" t="s">
        <v>391</v>
      </c>
      <c r="B1430" t="s">
        <v>318</v>
      </c>
      <c r="C1430" t="s">
        <v>4</v>
      </c>
      <c r="D1430" t="s">
        <v>328</v>
      </c>
      <c r="E1430" t="s">
        <v>534</v>
      </c>
      <c r="F1430" s="2">
        <v>3096408.3804998929</v>
      </c>
      <c r="G1430" s="36">
        <v>153525.05140377529</v>
      </c>
      <c r="H1430">
        <v>2011</v>
      </c>
      <c r="I1430" s="35">
        <v>20.168749999999999</v>
      </c>
      <c r="J1430" t="s">
        <v>717</v>
      </c>
    </row>
    <row r="1431" spans="1:10">
      <c r="A1431" t="s">
        <v>391</v>
      </c>
      <c r="B1431" t="s">
        <v>318</v>
      </c>
      <c r="C1431" t="s">
        <v>3</v>
      </c>
      <c r="D1431" t="s">
        <v>328</v>
      </c>
      <c r="E1431" t="s">
        <v>534</v>
      </c>
      <c r="F1431" s="2">
        <v>36797969.829999998</v>
      </c>
      <c r="G1431" s="36">
        <v>1824504.2370003099</v>
      </c>
      <c r="H1431">
        <v>2010</v>
      </c>
      <c r="I1431" s="35">
        <v>20.168749999999999</v>
      </c>
      <c r="J1431" t="s">
        <v>717</v>
      </c>
    </row>
    <row r="1432" spans="1:10">
      <c r="A1432" t="s">
        <v>391</v>
      </c>
      <c r="B1432" t="s">
        <v>318</v>
      </c>
      <c r="C1432" t="s">
        <v>4</v>
      </c>
      <c r="D1432" t="s">
        <v>328</v>
      </c>
      <c r="E1432" t="s">
        <v>534</v>
      </c>
      <c r="F1432" s="2">
        <v>9038598.0199999996</v>
      </c>
      <c r="G1432" s="36">
        <v>448148.64679268672</v>
      </c>
      <c r="H1432">
        <v>2010</v>
      </c>
      <c r="I1432" s="35">
        <v>20.168749999999999</v>
      </c>
      <c r="J1432" t="s">
        <v>717</v>
      </c>
    </row>
    <row r="1433" spans="1:10">
      <c r="A1433" t="s">
        <v>384</v>
      </c>
      <c r="B1433" t="s">
        <v>32</v>
      </c>
      <c r="C1433" t="s">
        <v>3</v>
      </c>
      <c r="D1433" t="s">
        <v>1</v>
      </c>
      <c r="F1433" s="2">
        <v>3596</v>
      </c>
      <c r="G1433" s="36">
        <f t="shared" ref="G1433:G1442" si="32">F1433/I1433</f>
        <v>697.80528981429381</v>
      </c>
      <c r="H1433">
        <v>2020</v>
      </c>
      <c r="I1433" s="35">
        <v>5.1532999999999998</v>
      </c>
      <c r="J1433" t="s">
        <v>717</v>
      </c>
    </row>
    <row r="1434" spans="1:10">
      <c r="A1434" t="s">
        <v>384</v>
      </c>
      <c r="B1434" t="s">
        <v>32</v>
      </c>
      <c r="C1434" t="s">
        <v>4</v>
      </c>
      <c r="D1434" t="s">
        <v>1</v>
      </c>
      <c r="F1434" s="2">
        <v>308855</v>
      </c>
      <c r="G1434" s="36">
        <f t="shared" si="32"/>
        <v>59933.440707895912</v>
      </c>
      <c r="H1434">
        <v>2020</v>
      </c>
      <c r="I1434" s="35">
        <v>5.1532999999999998</v>
      </c>
      <c r="J1434" t="s">
        <v>717</v>
      </c>
    </row>
    <row r="1435" spans="1:10">
      <c r="A1435" s="21" t="s">
        <v>388</v>
      </c>
      <c r="B1435" t="s">
        <v>32</v>
      </c>
      <c r="C1435" t="s">
        <v>4</v>
      </c>
      <c r="D1435" t="s">
        <v>328</v>
      </c>
      <c r="E1435" t="s">
        <v>365</v>
      </c>
      <c r="F1435" s="2">
        <v>-3865</v>
      </c>
      <c r="G1435" s="36">
        <f t="shared" si="32"/>
        <v>-716.94893246025708</v>
      </c>
      <c r="H1435">
        <v>2024</v>
      </c>
      <c r="I1435" s="35">
        <v>5.3909000000000002</v>
      </c>
      <c r="J1435" t="s">
        <v>717</v>
      </c>
    </row>
    <row r="1436" spans="1:10">
      <c r="A1436" t="s">
        <v>388</v>
      </c>
      <c r="B1436" t="s">
        <v>32</v>
      </c>
      <c r="C1436" t="s">
        <v>4</v>
      </c>
      <c r="D1436" t="s">
        <v>328</v>
      </c>
      <c r="E1436" t="s">
        <v>366</v>
      </c>
      <c r="F1436" s="2">
        <v>172615</v>
      </c>
      <c r="G1436" s="36">
        <f t="shared" si="32"/>
        <v>32019.699864586615</v>
      </c>
      <c r="H1436">
        <v>2024</v>
      </c>
      <c r="I1436" s="35">
        <v>5.3909000000000002</v>
      </c>
      <c r="J1436" t="s">
        <v>717</v>
      </c>
    </row>
    <row r="1437" spans="1:10">
      <c r="A1437" t="s">
        <v>388</v>
      </c>
      <c r="B1437" t="s">
        <v>32</v>
      </c>
      <c r="C1437" t="s">
        <v>4</v>
      </c>
      <c r="D1437" t="s">
        <v>1</v>
      </c>
      <c r="F1437" s="2">
        <v>362951</v>
      </c>
      <c r="G1437" s="36">
        <f t="shared" si="32"/>
        <v>67326.605947058924</v>
      </c>
      <c r="H1437">
        <v>2024</v>
      </c>
      <c r="I1437" s="35">
        <v>5.3909000000000002</v>
      </c>
      <c r="J1437" t="s">
        <v>717</v>
      </c>
    </row>
    <row r="1438" spans="1:10">
      <c r="A1438" t="s">
        <v>388</v>
      </c>
      <c r="B1438" t="s">
        <v>32</v>
      </c>
      <c r="C1438" t="s">
        <v>4</v>
      </c>
      <c r="D1438" t="s">
        <v>367</v>
      </c>
      <c r="E1438" t="s">
        <v>370</v>
      </c>
      <c r="F1438" s="2">
        <v>1180984</v>
      </c>
      <c r="G1438" s="36">
        <f t="shared" si="32"/>
        <v>219069.91411452633</v>
      </c>
      <c r="H1438">
        <v>2024</v>
      </c>
      <c r="I1438" s="35">
        <v>5.3909000000000002</v>
      </c>
      <c r="J1438" t="s">
        <v>717</v>
      </c>
    </row>
    <row r="1439" spans="1:10">
      <c r="A1439" s="4" t="s">
        <v>388</v>
      </c>
      <c r="B1439" t="s">
        <v>32</v>
      </c>
      <c r="C1439" t="s">
        <v>3</v>
      </c>
      <c r="D1439" t="s">
        <v>328</v>
      </c>
      <c r="E1439" t="s">
        <v>365</v>
      </c>
      <c r="F1439" s="2">
        <v>1386026</v>
      </c>
      <c r="G1439" s="36">
        <f t="shared" si="32"/>
        <v>351275.05892490561</v>
      </c>
      <c r="H1439">
        <v>2019</v>
      </c>
      <c r="I1439" s="35">
        <v>3.9457</v>
      </c>
      <c r="J1439" t="s">
        <v>717</v>
      </c>
    </row>
    <row r="1440" spans="1:10">
      <c r="A1440" s="4" t="s">
        <v>388</v>
      </c>
      <c r="B1440" t="s">
        <v>32</v>
      </c>
      <c r="C1440" t="s">
        <v>3</v>
      </c>
      <c r="D1440" t="s">
        <v>328</v>
      </c>
      <c r="E1440" t="s">
        <v>366</v>
      </c>
      <c r="F1440" s="2">
        <v>1427767</v>
      </c>
      <c r="G1440" s="36">
        <f t="shared" si="32"/>
        <v>361853.9169222191</v>
      </c>
      <c r="H1440">
        <v>2019</v>
      </c>
      <c r="I1440" s="35">
        <v>3.9457</v>
      </c>
      <c r="J1440" t="s">
        <v>717</v>
      </c>
    </row>
    <row r="1441" spans="1:10">
      <c r="A1441" s="4" t="s">
        <v>388</v>
      </c>
      <c r="B1441" t="s">
        <v>32</v>
      </c>
      <c r="C1441" t="s">
        <v>4</v>
      </c>
      <c r="D1441" t="s">
        <v>328</v>
      </c>
      <c r="E1441" t="s">
        <v>365</v>
      </c>
      <c r="F1441" s="2">
        <v>196055</v>
      </c>
      <c r="G1441" s="36">
        <f t="shared" si="32"/>
        <v>49688.268241376689</v>
      </c>
      <c r="H1441">
        <v>2019</v>
      </c>
      <c r="I1441" s="35">
        <v>3.9457</v>
      </c>
      <c r="J1441" t="s">
        <v>717</v>
      </c>
    </row>
    <row r="1442" spans="1:10">
      <c r="A1442" s="4" t="s">
        <v>388</v>
      </c>
      <c r="B1442" t="s">
        <v>32</v>
      </c>
      <c r="C1442" t="s">
        <v>4</v>
      </c>
      <c r="D1442" t="s">
        <v>328</v>
      </c>
      <c r="E1442" t="s">
        <v>366</v>
      </c>
      <c r="F1442" s="2">
        <v>2399417</v>
      </c>
      <c r="G1442" s="36">
        <f t="shared" si="32"/>
        <v>608109.33421192691</v>
      </c>
      <c r="H1442">
        <v>2019</v>
      </c>
      <c r="I1442" s="35">
        <v>3.9457</v>
      </c>
      <c r="J1442" t="s">
        <v>717</v>
      </c>
    </row>
    <row r="1443" spans="1:10">
      <c r="A1443" s="1" t="s">
        <v>65</v>
      </c>
      <c r="B1443" t="s">
        <v>35</v>
      </c>
      <c r="C1443" t="s">
        <v>4</v>
      </c>
      <c r="D1443" t="s">
        <v>328</v>
      </c>
      <c r="F1443" s="2">
        <f>-(-35969933)</f>
        <v>35969933</v>
      </c>
      <c r="G1443" s="36">
        <f>(F1443/I1443)</f>
        <v>2173768.4222231219</v>
      </c>
      <c r="H1443">
        <v>2017</v>
      </c>
      <c r="I1443" s="35">
        <v>16.547270000000001</v>
      </c>
      <c r="J1443" s="40" t="s">
        <v>715</v>
      </c>
    </row>
    <row r="1444" spans="1:10">
      <c r="A1444" s="1" t="s">
        <v>65</v>
      </c>
      <c r="B1444" t="s">
        <v>35</v>
      </c>
      <c r="C1444" t="s">
        <v>4</v>
      </c>
      <c r="D1444" t="s">
        <v>1</v>
      </c>
      <c r="F1444" s="2">
        <f>-(-10454994)</f>
        <v>10454994</v>
      </c>
      <c r="G1444" s="36">
        <f>(F1444/I1444)</f>
        <v>631825.91448619612</v>
      </c>
      <c r="H1444">
        <v>2017</v>
      </c>
      <c r="I1444" s="35">
        <v>16.547270000000001</v>
      </c>
      <c r="J1444" s="40" t="s">
        <v>715</v>
      </c>
    </row>
    <row r="1445" spans="1:10">
      <c r="A1445" t="s">
        <v>388</v>
      </c>
      <c r="B1445" t="s">
        <v>32</v>
      </c>
      <c r="C1445" t="s">
        <v>3</v>
      </c>
      <c r="D1445" t="s">
        <v>328</v>
      </c>
      <c r="E1445" t="s">
        <v>365</v>
      </c>
      <c r="F1445" s="2">
        <v>4817020</v>
      </c>
      <c r="G1445" s="36">
        <f t="shared" ref="G1445:G1459" si="33">F1445/I1445</f>
        <v>1310504.1216639008</v>
      </c>
      <c r="H1445">
        <v>2018</v>
      </c>
      <c r="I1445" s="35">
        <v>3.6757</v>
      </c>
      <c r="J1445" t="s">
        <v>717</v>
      </c>
    </row>
    <row r="1446" spans="1:10">
      <c r="A1446" t="s">
        <v>388</v>
      </c>
      <c r="B1446" t="s">
        <v>32</v>
      </c>
      <c r="C1446" t="s">
        <v>3</v>
      </c>
      <c r="D1446" t="s">
        <v>328</v>
      </c>
      <c r="E1446" t="s">
        <v>366</v>
      </c>
      <c r="F1446" s="2">
        <v>3360273</v>
      </c>
      <c r="G1446" s="36">
        <f t="shared" si="33"/>
        <v>914185.86935821746</v>
      </c>
      <c r="H1446">
        <v>2018</v>
      </c>
      <c r="I1446" s="35">
        <v>3.6757</v>
      </c>
      <c r="J1446" t="s">
        <v>717</v>
      </c>
    </row>
    <row r="1447" spans="1:10">
      <c r="A1447" t="s">
        <v>388</v>
      </c>
      <c r="B1447" t="s">
        <v>32</v>
      </c>
      <c r="C1447" t="s">
        <v>3</v>
      </c>
      <c r="D1447" t="s">
        <v>1</v>
      </c>
      <c r="E1447" t="s">
        <v>364</v>
      </c>
      <c r="F1447" s="2">
        <v>1730030</v>
      </c>
      <c r="G1447" s="36">
        <f t="shared" si="33"/>
        <v>470666.81176374567</v>
      </c>
      <c r="H1447">
        <v>2018</v>
      </c>
      <c r="I1447" s="35">
        <v>3.6757</v>
      </c>
      <c r="J1447" t="s">
        <v>717</v>
      </c>
    </row>
    <row r="1448" spans="1:10">
      <c r="A1448" t="s">
        <v>388</v>
      </c>
      <c r="B1448" t="s">
        <v>32</v>
      </c>
      <c r="C1448" t="s">
        <v>3</v>
      </c>
      <c r="D1448" t="s">
        <v>367</v>
      </c>
      <c r="E1448" t="s">
        <v>370</v>
      </c>
      <c r="F1448" s="2">
        <v>0</v>
      </c>
      <c r="G1448" s="36">
        <f t="shared" si="33"/>
        <v>0</v>
      </c>
      <c r="H1448">
        <v>2018</v>
      </c>
      <c r="I1448" s="35">
        <v>3.6757</v>
      </c>
      <c r="J1448" t="s">
        <v>717</v>
      </c>
    </row>
    <row r="1449" spans="1:10">
      <c r="A1449" t="s">
        <v>388</v>
      </c>
      <c r="B1449" t="s">
        <v>32</v>
      </c>
      <c r="C1449" t="s">
        <v>4</v>
      </c>
      <c r="D1449" t="s">
        <v>328</v>
      </c>
      <c r="E1449" t="s">
        <v>365</v>
      </c>
      <c r="F1449" s="2">
        <v>2674107</v>
      </c>
      <c r="G1449" s="36">
        <f t="shared" si="33"/>
        <v>727509.59001006617</v>
      </c>
      <c r="H1449">
        <v>2018</v>
      </c>
      <c r="I1449" s="35">
        <v>3.6757</v>
      </c>
      <c r="J1449" t="s">
        <v>717</v>
      </c>
    </row>
    <row r="1450" spans="1:10">
      <c r="A1450" t="s">
        <v>388</v>
      </c>
      <c r="B1450" t="s">
        <v>32</v>
      </c>
      <c r="C1450" t="s">
        <v>4</v>
      </c>
      <c r="D1450" t="s">
        <v>328</v>
      </c>
      <c r="E1450" t="s">
        <v>366</v>
      </c>
      <c r="F1450" s="2">
        <v>790</v>
      </c>
      <c r="G1450" s="36">
        <f t="shared" si="33"/>
        <v>214.92504829012162</v>
      </c>
      <c r="H1450">
        <v>2018</v>
      </c>
      <c r="I1450" s="35">
        <v>3.6757</v>
      </c>
      <c r="J1450" t="s">
        <v>717</v>
      </c>
    </row>
    <row r="1451" spans="1:10">
      <c r="A1451" t="s">
        <v>388</v>
      </c>
      <c r="B1451" t="s">
        <v>32</v>
      </c>
      <c r="C1451" t="s">
        <v>4</v>
      </c>
      <c r="D1451" t="s">
        <v>1</v>
      </c>
      <c r="E1451" t="s">
        <v>364</v>
      </c>
      <c r="F1451" s="2">
        <v>1076298</v>
      </c>
      <c r="G1451" s="36">
        <f t="shared" si="33"/>
        <v>292814.429904508</v>
      </c>
      <c r="H1451">
        <v>2018</v>
      </c>
      <c r="I1451" s="35">
        <v>3.6757</v>
      </c>
      <c r="J1451" t="s">
        <v>717</v>
      </c>
    </row>
    <row r="1452" spans="1:10">
      <c r="A1452" t="s">
        <v>388</v>
      </c>
      <c r="B1452" t="s">
        <v>32</v>
      </c>
      <c r="C1452" t="s">
        <v>4</v>
      </c>
      <c r="D1452" t="s">
        <v>367</v>
      </c>
      <c r="E1452" t="s">
        <v>370</v>
      </c>
      <c r="F1452" s="2">
        <v>709</v>
      </c>
      <c r="G1452" s="36">
        <f t="shared" si="33"/>
        <v>192.88842941480536</v>
      </c>
      <c r="H1452">
        <v>2018</v>
      </c>
      <c r="I1452" s="35">
        <v>3.6757</v>
      </c>
      <c r="J1452" t="s">
        <v>717</v>
      </c>
    </row>
    <row r="1453" spans="1:10">
      <c r="A1453" t="s">
        <v>388</v>
      </c>
      <c r="B1453" t="s">
        <v>32</v>
      </c>
      <c r="C1453" t="s">
        <v>3</v>
      </c>
      <c r="D1453" t="s">
        <v>328</v>
      </c>
      <c r="E1453" t="s">
        <v>365</v>
      </c>
      <c r="F1453" s="2">
        <v>4558264</v>
      </c>
      <c r="G1453" s="36">
        <f t="shared" si="33"/>
        <v>1424457.5</v>
      </c>
      <c r="H1453">
        <v>2017</v>
      </c>
      <c r="I1453" s="35">
        <v>3.2</v>
      </c>
      <c r="J1453" t="s">
        <v>717</v>
      </c>
    </row>
    <row r="1454" spans="1:10">
      <c r="A1454" t="s">
        <v>388</v>
      </c>
      <c r="B1454" t="s">
        <v>32</v>
      </c>
      <c r="C1454" t="s">
        <v>3</v>
      </c>
      <c r="D1454" t="s">
        <v>328</v>
      </c>
      <c r="E1454" t="s">
        <v>366</v>
      </c>
      <c r="F1454" s="2">
        <v>1380324</v>
      </c>
      <c r="G1454" s="36">
        <f t="shared" si="33"/>
        <v>431351.25</v>
      </c>
      <c r="H1454">
        <v>2017</v>
      </c>
      <c r="I1454" s="35">
        <v>3.2</v>
      </c>
      <c r="J1454" t="s">
        <v>717</v>
      </c>
    </row>
    <row r="1455" spans="1:10">
      <c r="A1455" t="s">
        <v>388</v>
      </c>
      <c r="B1455" t="s">
        <v>32</v>
      </c>
      <c r="C1455" t="s">
        <v>3</v>
      </c>
      <c r="D1455" t="s">
        <v>1</v>
      </c>
      <c r="E1455" t="s">
        <v>364</v>
      </c>
      <c r="F1455" s="2">
        <v>3626417</v>
      </c>
      <c r="G1455" s="36">
        <f t="shared" si="33"/>
        <v>1133255.3125</v>
      </c>
      <c r="H1455">
        <v>2017</v>
      </c>
      <c r="I1455" s="35">
        <v>3.2</v>
      </c>
      <c r="J1455" t="s">
        <v>717</v>
      </c>
    </row>
    <row r="1456" spans="1:10">
      <c r="A1456" t="s">
        <v>388</v>
      </c>
      <c r="B1456" t="s">
        <v>32</v>
      </c>
      <c r="C1456" t="s">
        <v>3</v>
      </c>
      <c r="D1456" t="s">
        <v>367</v>
      </c>
      <c r="E1456" t="s">
        <v>370</v>
      </c>
      <c r="F1456" s="2">
        <v>0</v>
      </c>
      <c r="G1456" s="36">
        <f t="shared" si="33"/>
        <v>0</v>
      </c>
      <c r="H1456">
        <v>2017</v>
      </c>
      <c r="I1456" s="35">
        <v>3.2</v>
      </c>
      <c r="J1456" t="s">
        <v>717</v>
      </c>
    </row>
    <row r="1457" spans="1:10">
      <c r="A1457" t="s">
        <v>388</v>
      </c>
      <c r="B1457" t="s">
        <v>32</v>
      </c>
      <c r="C1457" t="s">
        <v>4</v>
      </c>
      <c r="D1457" t="s">
        <v>328</v>
      </c>
      <c r="E1457" t="s">
        <v>365</v>
      </c>
      <c r="F1457" s="2">
        <v>2371988</v>
      </c>
      <c r="G1457" s="36">
        <f t="shared" si="33"/>
        <v>741246.25</v>
      </c>
      <c r="H1457">
        <v>2017</v>
      </c>
      <c r="I1457" s="35">
        <v>3.2</v>
      </c>
      <c r="J1457" t="s">
        <v>717</v>
      </c>
    </row>
    <row r="1458" spans="1:10">
      <c r="A1458" t="s">
        <v>388</v>
      </c>
      <c r="B1458" t="s">
        <v>32</v>
      </c>
      <c r="C1458" t="s">
        <v>4</v>
      </c>
      <c r="D1458" t="s">
        <v>328</v>
      </c>
      <c r="E1458" t="s">
        <v>366</v>
      </c>
      <c r="F1458" s="2">
        <v>-135791</v>
      </c>
      <c r="G1458" s="36">
        <f t="shared" si="33"/>
        <v>-42434.6875</v>
      </c>
      <c r="H1458">
        <v>2017</v>
      </c>
      <c r="I1458" s="35">
        <v>3.2</v>
      </c>
      <c r="J1458" t="s">
        <v>717</v>
      </c>
    </row>
    <row r="1459" spans="1:10">
      <c r="A1459" t="s">
        <v>388</v>
      </c>
      <c r="B1459" t="s">
        <v>32</v>
      </c>
      <c r="C1459" t="s">
        <v>4</v>
      </c>
      <c r="D1459" t="s">
        <v>1</v>
      </c>
      <c r="E1459" t="s">
        <v>364</v>
      </c>
      <c r="F1459" s="2">
        <v>2453174</v>
      </c>
      <c r="G1459" s="36">
        <f t="shared" si="33"/>
        <v>766616.875</v>
      </c>
      <c r="H1459">
        <v>2017</v>
      </c>
      <c r="I1459" s="35">
        <v>3.2</v>
      </c>
      <c r="J1459" t="s">
        <v>717</v>
      </c>
    </row>
    <row r="1460" spans="1:10">
      <c r="A1460" t="s">
        <v>25</v>
      </c>
      <c r="B1460" t="s">
        <v>35</v>
      </c>
      <c r="C1460" t="s">
        <v>4</v>
      </c>
      <c r="D1460" t="s">
        <v>328</v>
      </c>
      <c r="F1460" s="2">
        <f>-(-54025973)</f>
        <v>54025973</v>
      </c>
      <c r="G1460" s="36">
        <f>(F1460/I1460)</f>
        <v>3264947.8131437995</v>
      </c>
      <c r="H1460">
        <v>2017</v>
      </c>
      <c r="I1460" s="35">
        <v>16.547270000000001</v>
      </c>
      <c r="J1460" s="40" t="s">
        <v>715</v>
      </c>
    </row>
    <row r="1461" spans="1:10">
      <c r="A1461" t="s">
        <v>25</v>
      </c>
      <c r="B1461" t="s">
        <v>35</v>
      </c>
      <c r="C1461" t="s">
        <v>4</v>
      </c>
      <c r="D1461" t="s">
        <v>1</v>
      </c>
      <c r="F1461" s="2">
        <f>-(-87871)</f>
        <v>87871</v>
      </c>
      <c r="G1461" s="36">
        <f>(F1461/I1461)</f>
        <v>5310.3019410452598</v>
      </c>
      <c r="H1461">
        <v>2017</v>
      </c>
      <c r="I1461" s="35">
        <v>16.547270000000001</v>
      </c>
      <c r="J1461" s="40" t="s">
        <v>715</v>
      </c>
    </row>
    <row r="1462" spans="1:10">
      <c r="A1462" t="s">
        <v>388</v>
      </c>
      <c r="B1462" t="s">
        <v>32</v>
      </c>
      <c r="C1462" t="s">
        <v>4</v>
      </c>
      <c r="D1462" t="s">
        <v>367</v>
      </c>
      <c r="E1462" t="s">
        <v>370</v>
      </c>
      <c r="F1462" s="2">
        <v>1626011</v>
      </c>
      <c r="G1462" s="36">
        <f>F1462/I1462</f>
        <v>508128.4375</v>
      </c>
      <c r="H1462">
        <v>2017</v>
      </c>
      <c r="I1462" s="35">
        <v>3.2</v>
      </c>
      <c r="J1462" t="s">
        <v>717</v>
      </c>
    </row>
    <row r="1463" spans="1:10">
      <c r="A1463" t="s">
        <v>17</v>
      </c>
      <c r="B1463" t="s">
        <v>35</v>
      </c>
      <c r="C1463" t="s">
        <v>3</v>
      </c>
      <c r="D1463" t="s">
        <v>328</v>
      </c>
      <c r="F1463" s="2">
        <v>75697404</v>
      </c>
      <c r="G1463" s="36">
        <v>5125529.2612078246</v>
      </c>
      <c r="H1463">
        <v>2016</v>
      </c>
      <c r="I1463" s="35">
        <v>14.768700000000001</v>
      </c>
      <c r="J1463" s="40" t="s">
        <v>715</v>
      </c>
    </row>
    <row r="1464" spans="1:10">
      <c r="A1464" t="s">
        <v>17</v>
      </c>
      <c r="B1464" t="s">
        <v>35</v>
      </c>
      <c r="C1464" t="s">
        <v>3</v>
      </c>
      <c r="D1464" t="s">
        <v>1</v>
      </c>
      <c r="F1464" s="2">
        <v>6422846</v>
      </c>
      <c r="G1464" s="36">
        <v>434895.82698544895</v>
      </c>
      <c r="H1464">
        <v>2016</v>
      </c>
      <c r="I1464" s="35">
        <v>14.768700000000001</v>
      </c>
      <c r="J1464" s="40" t="s">
        <v>715</v>
      </c>
    </row>
    <row r="1465" spans="1:10">
      <c r="A1465" s="4" t="s">
        <v>388</v>
      </c>
      <c r="B1465" t="s">
        <v>32</v>
      </c>
      <c r="C1465" t="s">
        <v>3</v>
      </c>
      <c r="D1465" t="s">
        <v>328</v>
      </c>
      <c r="E1465" t="s">
        <v>366</v>
      </c>
      <c r="F1465" s="2">
        <v>4494679</v>
      </c>
      <c r="G1465" s="36">
        <v>1301736.448327462</v>
      </c>
      <c r="H1465">
        <v>2016</v>
      </c>
      <c r="I1465" s="35">
        <v>3.4528333333333299</v>
      </c>
      <c r="J1465" t="s">
        <v>717</v>
      </c>
    </row>
    <row r="1466" spans="1:10">
      <c r="A1466" s="4" t="s">
        <v>388</v>
      </c>
      <c r="B1466" t="s">
        <v>32</v>
      </c>
      <c r="C1466" t="s">
        <v>3</v>
      </c>
      <c r="D1466" t="s">
        <v>1</v>
      </c>
      <c r="F1466" s="2">
        <v>2429694</v>
      </c>
      <c r="G1466" s="36">
        <v>703681.22797702439</v>
      </c>
      <c r="H1466">
        <v>2016</v>
      </c>
      <c r="I1466" s="35">
        <v>3.4528333333333299</v>
      </c>
      <c r="J1466" t="s">
        <v>717</v>
      </c>
    </row>
    <row r="1467" spans="1:10">
      <c r="A1467" t="s">
        <v>96</v>
      </c>
      <c r="B1467" t="s">
        <v>35</v>
      </c>
      <c r="C1467" t="s">
        <v>3</v>
      </c>
      <c r="D1467" t="s">
        <v>328</v>
      </c>
      <c r="F1467" s="2">
        <v>19262300</v>
      </c>
      <c r="G1467" s="36">
        <v>1304265.1011937407</v>
      </c>
      <c r="H1467">
        <v>2016</v>
      </c>
      <c r="I1467" s="35">
        <v>14.768700000000001</v>
      </c>
      <c r="J1467" s="40" t="s">
        <v>715</v>
      </c>
    </row>
    <row r="1468" spans="1:10">
      <c r="A1468" s="4" t="s">
        <v>388</v>
      </c>
      <c r="B1468" t="s">
        <v>32</v>
      </c>
      <c r="C1468" t="s">
        <v>3</v>
      </c>
      <c r="D1468" t="s">
        <v>367</v>
      </c>
      <c r="E1468" t="s">
        <v>370</v>
      </c>
      <c r="F1468" s="2">
        <v>11559</v>
      </c>
      <c r="G1468" s="36">
        <v>3347.6854756962916</v>
      </c>
      <c r="H1468">
        <v>2016</v>
      </c>
      <c r="I1468" s="35">
        <v>3.4528333333333299</v>
      </c>
      <c r="J1468" t="s">
        <v>717</v>
      </c>
    </row>
    <row r="1469" spans="1:10">
      <c r="A1469" s="4" t="s">
        <v>388</v>
      </c>
      <c r="B1469" t="s">
        <v>32</v>
      </c>
      <c r="C1469" t="s">
        <v>3</v>
      </c>
      <c r="D1469" t="s">
        <v>383</v>
      </c>
      <c r="F1469" s="2">
        <v>-620</v>
      </c>
      <c r="G1469" s="36">
        <v>-179.56267799391821</v>
      </c>
      <c r="H1469">
        <v>2016</v>
      </c>
      <c r="I1469" s="35">
        <v>3.4528333333333299</v>
      </c>
      <c r="J1469" t="s">
        <v>717</v>
      </c>
    </row>
    <row r="1470" spans="1:10">
      <c r="A1470" s="4" t="s">
        <v>388</v>
      </c>
      <c r="B1470" t="s">
        <v>32</v>
      </c>
      <c r="C1470" t="s">
        <v>4</v>
      </c>
      <c r="D1470" t="s">
        <v>328</v>
      </c>
      <c r="E1470" t="s">
        <v>365</v>
      </c>
      <c r="F1470" s="2">
        <v>10051790</v>
      </c>
      <c r="G1470" s="36">
        <v>2911171.5016653021</v>
      </c>
      <c r="H1470">
        <v>2016</v>
      </c>
      <c r="I1470" s="35">
        <v>3.4528333333333299</v>
      </c>
      <c r="J1470" t="s">
        <v>717</v>
      </c>
    </row>
    <row r="1471" spans="1:10">
      <c r="A1471" s="4" t="s">
        <v>388</v>
      </c>
      <c r="B1471" t="s">
        <v>32</v>
      </c>
      <c r="C1471" t="s">
        <v>4</v>
      </c>
      <c r="D1471" t="s">
        <v>328</v>
      </c>
      <c r="E1471" t="s">
        <v>366</v>
      </c>
      <c r="F1471" s="2">
        <v>1665315</v>
      </c>
      <c r="G1471" s="36">
        <v>482303.90500555147</v>
      </c>
      <c r="H1471">
        <v>2016</v>
      </c>
      <c r="I1471" s="35">
        <v>3.4528333333333299</v>
      </c>
      <c r="J1471" t="s">
        <v>717</v>
      </c>
    </row>
    <row r="1472" spans="1:10">
      <c r="A1472" s="4" t="s">
        <v>388</v>
      </c>
      <c r="B1472" t="s">
        <v>32</v>
      </c>
      <c r="C1472" t="s">
        <v>4</v>
      </c>
      <c r="D1472" t="s">
        <v>367</v>
      </c>
      <c r="E1472" t="s">
        <v>370</v>
      </c>
      <c r="F1472" s="2">
        <v>791511</v>
      </c>
      <c r="G1472" s="36">
        <v>229235.21745426484</v>
      </c>
      <c r="H1472">
        <v>2016</v>
      </c>
      <c r="I1472" s="35">
        <v>3.4528333333333299</v>
      </c>
      <c r="J1472" t="s">
        <v>717</v>
      </c>
    </row>
    <row r="1473" spans="1:10">
      <c r="A1473" s="4" t="s">
        <v>388</v>
      </c>
      <c r="B1473" t="s">
        <v>32</v>
      </c>
      <c r="C1473" t="s">
        <v>3</v>
      </c>
      <c r="D1473" t="s">
        <v>328</v>
      </c>
      <c r="E1473" t="s">
        <v>366</v>
      </c>
      <c r="F1473" s="2">
        <v>9927856</v>
      </c>
      <c r="G1473" s="36">
        <v>3021258.6731588556</v>
      </c>
      <c r="H1473">
        <v>2015</v>
      </c>
      <c r="I1473" s="35">
        <v>3.286</v>
      </c>
      <c r="J1473" t="s">
        <v>717</v>
      </c>
    </row>
    <row r="1474" spans="1:10">
      <c r="A1474" s="4" t="s">
        <v>388</v>
      </c>
      <c r="B1474" t="s">
        <v>32</v>
      </c>
      <c r="C1474" t="s">
        <v>3</v>
      </c>
      <c r="D1474" t="s">
        <v>1</v>
      </c>
      <c r="F1474" s="2">
        <v>7922292</v>
      </c>
      <c r="G1474" s="36">
        <v>2410922.7023737067</v>
      </c>
      <c r="H1474">
        <v>2015</v>
      </c>
      <c r="I1474" s="35">
        <v>3.286</v>
      </c>
      <c r="J1474" t="s">
        <v>717</v>
      </c>
    </row>
    <row r="1475" spans="1:10">
      <c r="A1475" s="4" t="s">
        <v>388</v>
      </c>
      <c r="B1475" t="s">
        <v>32</v>
      </c>
      <c r="C1475" t="s">
        <v>3</v>
      </c>
      <c r="D1475" t="s">
        <v>367</v>
      </c>
      <c r="E1475" t="s">
        <v>413</v>
      </c>
      <c r="F1475" s="2">
        <v>3399</v>
      </c>
      <c r="G1475" s="36">
        <v>1034.388314059647</v>
      </c>
      <c r="H1475">
        <v>2015</v>
      </c>
      <c r="I1475" s="35">
        <v>3.286</v>
      </c>
      <c r="J1475" t="s">
        <v>717</v>
      </c>
    </row>
    <row r="1476" spans="1:10">
      <c r="A1476" s="4" t="s">
        <v>388</v>
      </c>
      <c r="B1476" t="s">
        <v>32</v>
      </c>
      <c r="C1476" t="s">
        <v>3</v>
      </c>
      <c r="D1476" t="s">
        <v>367</v>
      </c>
      <c r="E1476" t="s">
        <v>414</v>
      </c>
      <c r="F1476" s="2">
        <v>-131</v>
      </c>
      <c r="G1476" s="36">
        <v>-39.866098600121731</v>
      </c>
      <c r="H1476">
        <v>2015</v>
      </c>
      <c r="I1476" s="35">
        <v>3.286</v>
      </c>
      <c r="J1476" t="s">
        <v>717</v>
      </c>
    </row>
    <row r="1477" spans="1:10">
      <c r="A1477" s="4" t="s">
        <v>388</v>
      </c>
      <c r="B1477" t="s">
        <v>32</v>
      </c>
      <c r="C1477" t="s">
        <v>4</v>
      </c>
      <c r="D1477" t="s">
        <v>328</v>
      </c>
      <c r="E1477" t="s">
        <v>365</v>
      </c>
      <c r="F1477" s="2">
        <v>6932754</v>
      </c>
      <c r="G1477" s="36">
        <v>2109785.1491174679</v>
      </c>
      <c r="H1477">
        <v>2015</v>
      </c>
      <c r="I1477" s="35">
        <v>3.286</v>
      </c>
      <c r="J1477" t="s">
        <v>717</v>
      </c>
    </row>
    <row r="1478" spans="1:10">
      <c r="A1478" s="4" t="s">
        <v>388</v>
      </c>
      <c r="B1478" t="s">
        <v>32</v>
      </c>
      <c r="C1478" t="s">
        <v>4</v>
      </c>
      <c r="D1478" t="s">
        <v>328</v>
      </c>
      <c r="E1478" t="s">
        <v>366</v>
      </c>
      <c r="F1478" s="2">
        <v>-1132584</v>
      </c>
      <c r="G1478" s="36">
        <v>-344669.50699939136</v>
      </c>
      <c r="H1478">
        <v>2015</v>
      </c>
      <c r="I1478" s="35">
        <v>3.286</v>
      </c>
      <c r="J1478" t="s">
        <v>717</v>
      </c>
    </row>
    <row r="1479" spans="1:10">
      <c r="A1479" s="4" t="s">
        <v>388</v>
      </c>
      <c r="B1479" t="s">
        <v>32</v>
      </c>
      <c r="C1479" t="s">
        <v>4</v>
      </c>
      <c r="D1479" t="s">
        <v>1</v>
      </c>
      <c r="F1479" s="2">
        <v>5080376</v>
      </c>
      <c r="G1479" s="36">
        <v>1546066.9506999392</v>
      </c>
      <c r="H1479">
        <v>2015</v>
      </c>
      <c r="I1479" s="35">
        <v>3.286</v>
      </c>
      <c r="J1479" t="s">
        <v>717</v>
      </c>
    </row>
    <row r="1480" spans="1:10">
      <c r="A1480" s="4" t="s">
        <v>388</v>
      </c>
      <c r="B1480" t="s">
        <v>32</v>
      </c>
      <c r="C1480" t="s">
        <v>4</v>
      </c>
      <c r="D1480" t="s">
        <v>367</v>
      </c>
      <c r="E1480" t="s">
        <v>414</v>
      </c>
      <c r="F1480" s="2">
        <v>110.00000000000001</v>
      </c>
      <c r="G1480" s="36">
        <v>33.475349969567866</v>
      </c>
      <c r="H1480">
        <v>2015</v>
      </c>
      <c r="I1480" s="35">
        <v>3.286</v>
      </c>
      <c r="J1480" t="s">
        <v>717</v>
      </c>
    </row>
    <row r="1481" spans="1:10">
      <c r="A1481" s="4" t="s">
        <v>388</v>
      </c>
      <c r="B1481" t="s">
        <v>32</v>
      </c>
      <c r="C1481" t="s">
        <v>3</v>
      </c>
      <c r="D1481" t="s">
        <v>328</v>
      </c>
      <c r="E1481" t="s">
        <v>366</v>
      </c>
      <c r="F1481" s="2">
        <v>85794710</v>
      </c>
      <c r="G1481" s="36">
        <v>36446308.473704353</v>
      </c>
      <c r="H1481">
        <v>2014</v>
      </c>
      <c r="I1481" s="35">
        <v>2.3540027397260279</v>
      </c>
      <c r="J1481" t="s">
        <v>717</v>
      </c>
    </row>
    <row r="1482" spans="1:10">
      <c r="A1482" s="4" t="s">
        <v>388</v>
      </c>
      <c r="B1482" t="s">
        <v>32</v>
      </c>
      <c r="C1482" t="s">
        <v>3</v>
      </c>
      <c r="D1482" t="s">
        <v>328</v>
      </c>
      <c r="E1482" t="s">
        <v>365</v>
      </c>
      <c r="F1482" s="2">
        <v>3372489</v>
      </c>
      <c r="G1482" s="36">
        <v>1432661.459175918</v>
      </c>
      <c r="H1482">
        <v>2014</v>
      </c>
      <c r="I1482" s="35">
        <v>2.3540027397260279</v>
      </c>
      <c r="J1482" t="s">
        <v>717</v>
      </c>
    </row>
    <row r="1483" spans="1:10">
      <c r="A1483" s="4" t="s">
        <v>388</v>
      </c>
      <c r="B1483" t="s">
        <v>32</v>
      </c>
      <c r="C1483" t="s">
        <v>3</v>
      </c>
      <c r="D1483" t="s">
        <v>367</v>
      </c>
      <c r="F1483" s="2">
        <v>1039794</v>
      </c>
      <c r="G1483" s="36">
        <v>441713.16475231334</v>
      </c>
      <c r="H1483">
        <v>2014</v>
      </c>
      <c r="I1483" s="35">
        <v>2.3540027397260279</v>
      </c>
      <c r="J1483" t="s">
        <v>717</v>
      </c>
    </row>
    <row r="1484" spans="1:10">
      <c r="A1484" s="4" t="s">
        <v>388</v>
      </c>
      <c r="B1484" t="s">
        <v>32</v>
      </c>
      <c r="C1484" t="s">
        <v>3</v>
      </c>
      <c r="D1484" t="s">
        <v>367</v>
      </c>
      <c r="F1484" s="2">
        <v>36031</v>
      </c>
      <c r="G1484" s="36">
        <v>15306.269356421179</v>
      </c>
      <c r="H1484">
        <v>2014</v>
      </c>
      <c r="I1484" s="35">
        <v>2.3540027397260279</v>
      </c>
      <c r="J1484" t="s">
        <v>717</v>
      </c>
    </row>
    <row r="1485" spans="1:10">
      <c r="A1485" s="4" t="s">
        <v>388</v>
      </c>
      <c r="B1485" t="s">
        <v>32</v>
      </c>
      <c r="C1485" t="s">
        <v>4</v>
      </c>
      <c r="D1485" t="s">
        <v>328</v>
      </c>
      <c r="E1485" t="s">
        <v>365</v>
      </c>
      <c r="F1485" s="2">
        <v>8993957</v>
      </c>
      <c r="G1485" s="36">
        <v>3820707.9576495173</v>
      </c>
      <c r="H1485">
        <v>2014</v>
      </c>
      <c r="I1485" s="35">
        <v>2.3540027397260279</v>
      </c>
      <c r="J1485" t="s">
        <v>717</v>
      </c>
    </row>
    <row r="1486" spans="1:10">
      <c r="A1486" t="s">
        <v>334</v>
      </c>
      <c r="B1486" t="s">
        <v>35</v>
      </c>
      <c r="C1486" t="s">
        <v>3</v>
      </c>
      <c r="D1486" t="s">
        <v>328</v>
      </c>
      <c r="F1486" s="2">
        <v>56279843</v>
      </c>
      <c r="G1486" s="36">
        <v>3810751.3186671808</v>
      </c>
      <c r="H1486">
        <v>2016</v>
      </c>
      <c r="I1486" s="35">
        <v>14.768700000000001</v>
      </c>
      <c r="J1486" s="40" t="s">
        <v>715</v>
      </c>
    </row>
    <row r="1487" spans="1:10">
      <c r="A1487" s="4" t="s">
        <v>388</v>
      </c>
      <c r="B1487" t="s">
        <v>32</v>
      </c>
      <c r="C1487" t="s">
        <v>3</v>
      </c>
      <c r="D1487" t="s">
        <v>328</v>
      </c>
      <c r="F1487" s="2">
        <v>12543985</v>
      </c>
      <c r="G1487" s="36">
        <v>5807198.8368959296</v>
      </c>
      <c r="H1487">
        <v>2013</v>
      </c>
      <c r="I1487" s="35">
        <v>2.1600749952459051</v>
      </c>
      <c r="J1487" t="s">
        <v>717</v>
      </c>
    </row>
    <row r="1488" spans="1:10">
      <c r="A1488" s="4" t="s">
        <v>388</v>
      </c>
      <c r="B1488" t="s">
        <v>32</v>
      </c>
      <c r="C1488" t="s">
        <v>3</v>
      </c>
      <c r="D1488" t="s">
        <v>328</v>
      </c>
      <c r="F1488" s="2">
        <v>4342253</v>
      </c>
      <c r="G1488" s="36">
        <v>2010232.5194990158</v>
      </c>
      <c r="H1488">
        <v>2013</v>
      </c>
      <c r="I1488" s="35">
        <v>2.1600749952459051</v>
      </c>
      <c r="J1488" t="s">
        <v>717</v>
      </c>
    </row>
    <row r="1489" spans="1:10">
      <c r="A1489" t="s">
        <v>72</v>
      </c>
      <c r="B1489" t="s">
        <v>35</v>
      </c>
      <c r="C1489" t="s">
        <v>3</v>
      </c>
      <c r="D1489" t="s">
        <v>328</v>
      </c>
      <c r="F1489" s="2">
        <v>39512837</v>
      </c>
      <c r="G1489" s="36">
        <v>2675444.4873279301</v>
      </c>
      <c r="H1489">
        <v>2016</v>
      </c>
      <c r="I1489" s="35">
        <v>14.768700000000001</v>
      </c>
      <c r="J1489" s="40" t="s">
        <v>717</v>
      </c>
    </row>
    <row r="1490" spans="1:10">
      <c r="A1490" t="s">
        <v>72</v>
      </c>
      <c r="B1490" t="s">
        <v>35</v>
      </c>
      <c r="C1490" t="s">
        <v>3</v>
      </c>
      <c r="D1490" t="s">
        <v>1</v>
      </c>
      <c r="F1490" s="2">
        <v>40563716</v>
      </c>
      <c r="G1490" s="36">
        <v>2746600.3101153113</v>
      </c>
      <c r="H1490">
        <v>2016</v>
      </c>
      <c r="I1490" s="35">
        <v>14.768700000000001</v>
      </c>
      <c r="J1490" s="40" t="s">
        <v>717</v>
      </c>
    </row>
    <row r="1491" spans="1:10">
      <c r="A1491" s="4" t="s">
        <v>388</v>
      </c>
      <c r="B1491" t="s">
        <v>32</v>
      </c>
      <c r="C1491" t="s">
        <v>3</v>
      </c>
      <c r="D1491" t="s">
        <v>1</v>
      </c>
      <c r="F1491" s="2">
        <v>-1113805</v>
      </c>
      <c r="G1491" s="36">
        <v>-515632.56018951477</v>
      </c>
      <c r="H1491">
        <v>2013</v>
      </c>
      <c r="I1491" s="35">
        <v>2.1600749952459051</v>
      </c>
      <c r="J1491" t="s">
        <v>717</v>
      </c>
    </row>
    <row r="1492" spans="1:10">
      <c r="A1492" s="4" t="s">
        <v>388</v>
      </c>
      <c r="B1492" t="s">
        <v>32</v>
      </c>
      <c r="C1492" t="s">
        <v>4</v>
      </c>
      <c r="D1492" t="s">
        <v>328</v>
      </c>
      <c r="F1492" s="2">
        <v>9732179</v>
      </c>
      <c r="G1492" s="36">
        <v>4505481.9954952905</v>
      </c>
      <c r="H1492">
        <v>2013</v>
      </c>
      <c r="I1492" s="35">
        <v>2.1600749952459051</v>
      </c>
      <c r="J1492" t="s">
        <v>717</v>
      </c>
    </row>
    <row r="1493" spans="1:10">
      <c r="A1493" s="4" t="s">
        <v>388</v>
      </c>
      <c r="B1493" t="s">
        <v>32</v>
      </c>
      <c r="C1493" t="s">
        <v>4</v>
      </c>
      <c r="D1493" t="s">
        <v>328</v>
      </c>
      <c r="F1493" s="2">
        <v>2966755</v>
      </c>
      <c r="G1493" s="36">
        <v>1373449.9989720318</v>
      </c>
      <c r="H1493">
        <v>2013</v>
      </c>
      <c r="I1493" s="35">
        <v>2.1600749952459051</v>
      </c>
      <c r="J1493" t="s">
        <v>717</v>
      </c>
    </row>
    <row r="1494" spans="1:10">
      <c r="A1494" s="4" t="s">
        <v>388</v>
      </c>
      <c r="B1494" t="s">
        <v>32</v>
      </c>
      <c r="C1494" t="s">
        <v>4</v>
      </c>
      <c r="D1494" t="s">
        <v>328</v>
      </c>
      <c r="F1494" s="2">
        <v>3881</v>
      </c>
      <c r="G1494" s="36">
        <v>1796.6968779054744</v>
      </c>
      <c r="H1494">
        <v>2013</v>
      </c>
      <c r="I1494" s="35">
        <v>2.1600749952459051</v>
      </c>
      <c r="J1494" t="s">
        <v>717</v>
      </c>
    </row>
    <row r="1495" spans="1:10">
      <c r="A1495" s="4" t="s">
        <v>388</v>
      </c>
      <c r="B1495" t="s">
        <v>32</v>
      </c>
      <c r="C1495" t="s">
        <v>4</v>
      </c>
      <c r="D1495" t="s">
        <v>1</v>
      </c>
      <c r="F1495" s="2">
        <v>6052156</v>
      </c>
      <c r="G1495" s="36">
        <v>2801826.7945882208</v>
      </c>
      <c r="H1495">
        <v>2013</v>
      </c>
      <c r="I1495" s="35">
        <v>2.1600749952459051</v>
      </c>
      <c r="J1495" t="s">
        <v>717</v>
      </c>
    </row>
    <row r="1496" spans="1:10">
      <c r="A1496" s="4" t="s">
        <v>388</v>
      </c>
      <c r="B1496" t="s">
        <v>32</v>
      </c>
      <c r="C1496" t="s">
        <v>3</v>
      </c>
      <c r="D1496" t="s">
        <v>328</v>
      </c>
      <c r="F1496" s="2">
        <v>9097992.9510439131</v>
      </c>
      <c r="G1496" s="36">
        <v>4655078.1525880489</v>
      </c>
      <c r="H1496">
        <v>2012</v>
      </c>
      <c r="I1496" s="35">
        <v>1.9544232455014252</v>
      </c>
      <c r="J1496" t="s">
        <v>717</v>
      </c>
    </row>
    <row r="1497" spans="1:10">
      <c r="A1497" s="4" t="s">
        <v>388</v>
      </c>
      <c r="B1497" t="s">
        <v>32</v>
      </c>
      <c r="C1497" t="s">
        <v>3</v>
      </c>
      <c r="D1497" t="s">
        <v>328</v>
      </c>
      <c r="F1497" s="2">
        <v>3029545.3703872138</v>
      </c>
      <c r="G1497" s="36">
        <v>1550096.8776136083</v>
      </c>
      <c r="H1497">
        <v>2012</v>
      </c>
      <c r="I1497" s="35">
        <v>1.9544232455014252</v>
      </c>
      <c r="J1497" t="s">
        <v>717</v>
      </c>
    </row>
    <row r="1498" spans="1:10">
      <c r="A1498" s="4" t="s">
        <v>388</v>
      </c>
      <c r="B1498" t="s">
        <v>32</v>
      </c>
      <c r="C1498" t="s">
        <v>3</v>
      </c>
      <c r="D1498" t="s">
        <v>1</v>
      </c>
      <c r="F1498" s="2">
        <v>9958692.3612222727</v>
      </c>
      <c r="G1498" s="36">
        <v>5095463.5256946497</v>
      </c>
      <c r="H1498">
        <v>2012</v>
      </c>
      <c r="I1498" s="35">
        <v>1.9544232455014252</v>
      </c>
      <c r="J1498" t="s">
        <v>717</v>
      </c>
    </row>
    <row r="1499" spans="1:10">
      <c r="A1499" s="4" t="s">
        <v>388</v>
      </c>
      <c r="B1499" t="s">
        <v>32</v>
      </c>
      <c r="C1499" t="s">
        <v>4</v>
      </c>
      <c r="D1499" t="s">
        <v>328</v>
      </c>
      <c r="F1499" s="2">
        <v>4017720.3612999343</v>
      </c>
      <c r="G1499" s="36">
        <v>2055706.3934578567</v>
      </c>
      <c r="H1499">
        <v>2012</v>
      </c>
      <c r="I1499" s="35">
        <v>1.9544232455014252</v>
      </c>
      <c r="J1499" t="s">
        <v>717</v>
      </c>
    </row>
    <row r="1500" spans="1:10">
      <c r="A1500" s="4" t="s">
        <v>388</v>
      </c>
      <c r="B1500" t="s">
        <v>32</v>
      </c>
      <c r="C1500" t="s">
        <v>4</v>
      </c>
      <c r="D1500" t="s">
        <v>328</v>
      </c>
      <c r="F1500" s="2">
        <v>-347355.8239339948</v>
      </c>
      <c r="G1500" s="36">
        <v>-177728.04572065835</v>
      </c>
      <c r="H1500">
        <v>2012</v>
      </c>
      <c r="I1500" s="35">
        <v>1.9544232455014252</v>
      </c>
      <c r="J1500" t="s">
        <v>717</v>
      </c>
    </row>
    <row r="1501" spans="1:10">
      <c r="A1501" s="4" t="s">
        <v>388</v>
      </c>
      <c r="B1501" t="s">
        <v>32</v>
      </c>
      <c r="C1501" t="s">
        <v>4</v>
      </c>
      <c r="D1501" t="s">
        <v>1</v>
      </c>
      <c r="F1501" s="2">
        <v>383999.03493027855</v>
      </c>
      <c r="G1501" s="36">
        <v>196476.90735061845</v>
      </c>
      <c r="H1501">
        <v>2012</v>
      </c>
      <c r="I1501" s="35">
        <v>1.9544232455014252</v>
      </c>
      <c r="J1501" t="s">
        <v>717</v>
      </c>
    </row>
    <row r="1502" spans="1:10">
      <c r="A1502" s="4" t="s">
        <v>388</v>
      </c>
      <c r="B1502" t="s">
        <v>32</v>
      </c>
      <c r="C1502" t="s">
        <v>3</v>
      </c>
      <c r="D1502" t="s">
        <v>328</v>
      </c>
      <c r="F1502" s="2">
        <v>1881699.6830596328</v>
      </c>
      <c r="G1502" s="36">
        <v>1123914.2631103878</v>
      </c>
      <c r="H1502">
        <v>2011</v>
      </c>
      <c r="I1502" s="35">
        <v>1.6742377464381528</v>
      </c>
      <c r="J1502" t="s">
        <v>717</v>
      </c>
    </row>
    <row r="1503" spans="1:10">
      <c r="A1503" t="s">
        <v>82</v>
      </c>
      <c r="B1503" t="s">
        <v>35</v>
      </c>
      <c r="C1503" t="s">
        <v>3</v>
      </c>
      <c r="D1503" t="s">
        <v>328</v>
      </c>
      <c r="F1503" s="2">
        <v>46000644</v>
      </c>
      <c r="G1503" s="36">
        <v>3114738.8734282637</v>
      </c>
      <c r="H1503">
        <v>2016</v>
      </c>
      <c r="I1503" s="35">
        <v>14.768700000000001</v>
      </c>
      <c r="J1503" s="40" t="s">
        <v>715</v>
      </c>
    </row>
    <row r="1504" spans="1:10">
      <c r="A1504" t="s">
        <v>82</v>
      </c>
      <c r="B1504" t="s">
        <v>35</v>
      </c>
      <c r="C1504" t="s">
        <v>3</v>
      </c>
      <c r="D1504" t="s">
        <v>1</v>
      </c>
      <c r="F1504" s="2">
        <v>22591402</v>
      </c>
      <c r="G1504" s="36">
        <v>1529681.1499996614</v>
      </c>
      <c r="H1504">
        <v>2016</v>
      </c>
      <c r="I1504" s="35">
        <v>14.768700000000001</v>
      </c>
      <c r="J1504" s="40" t="s">
        <v>715</v>
      </c>
    </row>
    <row r="1505" spans="1:10">
      <c r="A1505" s="4" t="s">
        <v>388</v>
      </c>
      <c r="B1505" t="s">
        <v>32</v>
      </c>
      <c r="C1505" t="s">
        <v>3</v>
      </c>
      <c r="D1505" t="s">
        <v>328</v>
      </c>
      <c r="F1505" s="2">
        <v>531607.43587761407</v>
      </c>
      <c r="G1505" s="36">
        <v>317522.07057126693</v>
      </c>
      <c r="H1505">
        <v>2011</v>
      </c>
      <c r="I1505" s="35">
        <v>1.6742377464381528</v>
      </c>
      <c r="J1505" t="s">
        <v>717</v>
      </c>
    </row>
    <row r="1506" spans="1:10">
      <c r="A1506" t="s">
        <v>337</v>
      </c>
      <c r="B1506" t="s">
        <v>35</v>
      </c>
      <c r="C1506" t="s">
        <v>3</v>
      </c>
      <c r="D1506" t="s">
        <v>328</v>
      </c>
      <c r="F1506" s="2">
        <v>12018487</v>
      </c>
      <c r="G1506" s="36">
        <v>813780.96921191434</v>
      </c>
      <c r="H1506">
        <v>2016</v>
      </c>
      <c r="I1506" s="35">
        <v>14.768700000000001</v>
      </c>
      <c r="J1506" s="40" t="s">
        <v>715</v>
      </c>
    </row>
    <row r="1507" spans="1:10">
      <c r="A1507" t="s">
        <v>337</v>
      </c>
      <c r="B1507" t="s">
        <v>35</v>
      </c>
      <c r="C1507" t="s">
        <v>3</v>
      </c>
      <c r="D1507" t="s">
        <v>1</v>
      </c>
      <c r="F1507" s="2">
        <v>2562248</v>
      </c>
      <c r="G1507" s="36">
        <v>173491.77652738561</v>
      </c>
      <c r="H1507">
        <v>2016</v>
      </c>
      <c r="I1507" s="35">
        <v>14.768700000000001</v>
      </c>
      <c r="J1507" s="40" t="s">
        <v>715</v>
      </c>
    </row>
    <row r="1508" spans="1:10">
      <c r="A1508" s="4" t="s">
        <v>388</v>
      </c>
      <c r="B1508" t="s">
        <v>32</v>
      </c>
      <c r="C1508" t="s">
        <v>3</v>
      </c>
      <c r="D1508" t="s">
        <v>1</v>
      </c>
      <c r="F1508" s="2">
        <v>1658887.2590293596</v>
      </c>
      <c r="G1508" s="36">
        <v>990831.35746912251</v>
      </c>
      <c r="H1508">
        <v>2011</v>
      </c>
      <c r="I1508" s="35">
        <v>1.6742377464381528</v>
      </c>
      <c r="J1508" t="s">
        <v>717</v>
      </c>
    </row>
    <row r="1509" spans="1:10">
      <c r="A1509" s="4" t="s">
        <v>388</v>
      </c>
      <c r="B1509" t="s">
        <v>32</v>
      </c>
      <c r="C1509" t="s">
        <v>4</v>
      </c>
      <c r="D1509" t="s">
        <v>328</v>
      </c>
      <c r="F1509" s="2">
        <v>1526521.5749112333</v>
      </c>
      <c r="G1509" s="36">
        <v>911771.08995351626</v>
      </c>
      <c r="H1509">
        <v>2011</v>
      </c>
      <c r="I1509" s="35">
        <v>1.6742377464381528</v>
      </c>
      <c r="J1509" t="s">
        <v>717</v>
      </c>
    </row>
    <row r="1510" spans="1:10">
      <c r="A1510" s="4" t="s">
        <v>388</v>
      </c>
      <c r="B1510" t="s">
        <v>32</v>
      </c>
      <c r="C1510" t="s">
        <v>4</v>
      </c>
      <c r="D1510" t="s">
        <v>328</v>
      </c>
      <c r="F1510" s="2">
        <v>33829.654366429189</v>
      </c>
      <c r="G1510" s="36">
        <v>20206.003859607088</v>
      </c>
      <c r="H1510">
        <v>2011</v>
      </c>
      <c r="I1510" s="35">
        <v>1.6742377464381528</v>
      </c>
      <c r="J1510" t="s">
        <v>717</v>
      </c>
    </row>
    <row r="1511" spans="1:10">
      <c r="A1511" s="4" t="s">
        <v>388</v>
      </c>
      <c r="B1511" t="s">
        <v>32</v>
      </c>
      <c r="C1511" t="s">
        <v>4</v>
      </c>
      <c r="D1511" t="s">
        <v>1</v>
      </c>
      <c r="F1511" s="2">
        <v>28312.0179802284</v>
      </c>
      <c r="G1511" s="36">
        <v>16910.392828294927</v>
      </c>
      <c r="H1511">
        <v>2011</v>
      </c>
      <c r="I1511" s="35">
        <v>1.6742377464381528</v>
      </c>
      <c r="J1511" t="s">
        <v>717</v>
      </c>
    </row>
    <row r="1512" spans="1:10">
      <c r="A1512" s="4" t="s">
        <v>388</v>
      </c>
      <c r="B1512" t="s">
        <v>32</v>
      </c>
      <c r="C1512" t="s">
        <v>3</v>
      </c>
      <c r="D1512" t="s">
        <v>328</v>
      </c>
      <c r="F1512" s="2">
        <v>1893111.7206367934</v>
      </c>
      <c r="G1512" s="36">
        <v>1075089.481433383</v>
      </c>
      <c r="H1512">
        <v>2010</v>
      </c>
      <c r="I1512" s="35">
        <v>1.7608875850154977</v>
      </c>
      <c r="J1512" t="s">
        <v>717</v>
      </c>
    </row>
    <row r="1513" spans="1:10">
      <c r="A1513" s="4" t="s">
        <v>388</v>
      </c>
      <c r="B1513" t="s">
        <v>32</v>
      </c>
      <c r="C1513" t="s">
        <v>3</v>
      </c>
      <c r="D1513" t="s">
        <v>328</v>
      </c>
      <c r="F1513" s="2">
        <v>1082084.2500431591</v>
      </c>
      <c r="G1513" s="36">
        <v>614510.69293195999</v>
      </c>
      <c r="H1513">
        <v>2010</v>
      </c>
      <c r="I1513" s="35">
        <v>1.7608875850154977</v>
      </c>
      <c r="J1513" t="s">
        <v>717</v>
      </c>
    </row>
    <row r="1514" spans="1:10">
      <c r="A1514" s="4" t="s">
        <v>388</v>
      </c>
      <c r="B1514" t="s">
        <v>32</v>
      </c>
      <c r="C1514" t="s">
        <v>3</v>
      </c>
      <c r="D1514" t="s">
        <v>328</v>
      </c>
      <c r="F1514" s="2">
        <v>841013.62655618822</v>
      </c>
      <c r="G1514" s="36">
        <v>477607.78922680998</v>
      </c>
      <c r="H1514">
        <v>2010</v>
      </c>
      <c r="I1514" s="35">
        <v>1.7608875850154977</v>
      </c>
      <c r="J1514" t="s">
        <v>717</v>
      </c>
    </row>
    <row r="1515" spans="1:10">
      <c r="A1515" s="4" t="s">
        <v>388</v>
      </c>
      <c r="B1515" t="s">
        <v>32</v>
      </c>
      <c r="C1515" t="s">
        <v>3</v>
      </c>
      <c r="D1515" t="s">
        <v>328</v>
      </c>
      <c r="F1515" s="2">
        <v>166495.02762182962</v>
      </c>
      <c r="G1515" s="36">
        <v>94551.764143628898</v>
      </c>
      <c r="H1515">
        <v>2010</v>
      </c>
      <c r="I1515" s="35">
        <v>1.7608875850154977</v>
      </c>
      <c r="J1515" t="s">
        <v>717</v>
      </c>
    </row>
    <row r="1516" spans="1:10">
      <c r="A1516" s="4" t="s">
        <v>388</v>
      </c>
      <c r="B1516" t="s">
        <v>32</v>
      </c>
      <c r="C1516" t="s">
        <v>3</v>
      </c>
      <c r="D1516" t="s">
        <v>1</v>
      </c>
      <c r="F1516" s="2">
        <v>698102.13790150825</v>
      </c>
      <c r="G1516" s="36">
        <v>396449.0089214663</v>
      </c>
      <c r="H1516">
        <v>2010</v>
      </c>
      <c r="I1516" s="35">
        <v>1.7608875850154977</v>
      </c>
      <c r="J1516" t="s">
        <v>717</v>
      </c>
    </row>
    <row r="1517" spans="1:10">
      <c r="A1517" s="4" t="s">
        <v>388</v>
      </c>
      <c r="B1517" t="s">
        <v>32</v>
      </c>
      <c r="C1517" t="s">
        <v>3</v>
      </c>
      <c r="D1517" t="s">
        <v>1</v>
      </c>
      <c r="F1517" s="2">
        <v>161592.61794926357</v>
      </c>
      <c r="G1517" s="36">
        <v>91767.708128762446</v>
      </c>
      <c r="H1517">
        <v>2010</v>
      </c>
      <c r="I1517" s="35">
        <v>1.7608875850154977</v>
      </c>
      <c r="J1517" t="s">
        <v>717</v>
      </c>
    </row>
    <row r="1518" spans="1:10">
      <c r="A1518" s="4" t="s">
        <v>388</v>
      </c>
      <c r="B1518" t="s">
        <v>32</v>
      </c>
      <c r="C1518" t="s">
        <v>4</v>
      </c>
      <c r="D1518" t="s">
        <v>328</v>
      </c>
      <c r="F1518" s="2">
        <v>79782.844467397939</v>
      </c>
      <c r="G1518" s="36">
        <v>45308.312209320145</v>
      </c>
      <c r="H1518">
        <v>2010</v>
      </c>
      <c r="I1518" s="35">
        <v>1.7608875850154977</v>
      </c>
      <c r="J1518" t="s">
        <v>717</v>
      </c>
    </row>
    <row r="1519" spans="1:10">
      <c r="A1519" s="4" t="s">
        <v>388</v>
      </c>
      <c r="B1519" t="s">
        <v>32</v>
      </c>
      <c r="C1519" t="s">
        <v>4</v>
      </c>
      <c r="D1519" t="s">
        <v>328</v>
      </c>
      <c r="F1519" s="2">
        <v>-25678.432070859853</v>
      </c>
      <c r="G1519" s="36">
        <v>-14582.664043618579</v>
      </c>
      <c r="H1519">
        <v>2010</v>
      </c>
      <c r="I1519" s="35">
        <v>1.7608875850154977</v>
      </c>
      <c r="J1519" t="s">
        <v>717</v>
      </c>
    </row>
    <row r="1520" spans="1:10">
      <c r="A1520" s="4" t="s">
        <v>388</v>
      </c>
      <c r="B1520" t="s">
        <v>32</v>
      </c>
      <c r="C1520" t="s">
        <v>4</v>
      </c>
      <c r="D1520" t="s">
        <v>328</v>
      </c>
      <c r="F1520" s="2">
        <v>-38786.50604755793</v>
      </c>
      <c r="G1520" s="36">
        <v>-22026.679259719222</v>
      </c>
      <c r="H1520">
        <v>2010</v>
      </c>
      <c r="I1520" s="35">
        <v>1.7608875850154977</v>
      </c>
      <c r="J1520" t="s">
        <v>717</v>
      </c>
    </row>
    <row r="1521" spans="1:10">
      <c r="A1521" s="4" t="s">
        <v>388</v>
      </c>
      <c r="B1521" t="s">
        <v>32</v>
      </c>
      <c r="C1521" t="s">
        <v>4</v>
      </c>
      <c r="D1521" t="s">
        <v>328</v>
      </c>
      <c r="F1521" s="2">
        <v>-392758.47490103974</v>
      </c>
      <c r="G1521" s="36">
        <v>-223045.74025239836</v>
      </c>
      <c r="H1521">
        <v>2010</v>
      </c>
      <c r="I1521" s="35">
        <v>1.7608875850154977</v>
      </c>
      <c r="J1521" t="s">
        <v>717</v>
      </c>
    </row>
    <row r="1522" spans="1:10">
      <c r="A1522" s="4" t="s">
        <v>388</v>
      </c>
      <c r="B1522" t="s">
        <v>32</v>
      </c>
      <c r="C1522" t="s">
        <v>4</v>
      </c>
      <c r="D1522" t="s">
        <v>328</v>
      </c>
      <c r="F1522" s="2">
        <v>-916928.51476816705</v>
      </c>
      <c r="G1522" s="36">
        <v>-520719.50678219879</v>
      </c>
      <c r="H1522">
        <v>2010</v>
      </c>
      <c r="I1522" s="35">
        <v>1.7608875850154977</v>
      </c>
      <c r="J1522" t="s">
        <v>717</v>
      </c>
    </row>
    <row r="1523" spans="1:10">
      <c r="A1523" s="4" t="s">
        <v>388</v>
      </c>
      <c r="B1523" t="s">
        <v>32</v>
      </c>
      <c r="C1523" t="s">
        <v>4</v>
      </c>
      <c r="D1523" t="s">
        <v>1</v>
      </c>
      <c r="F1523" s="2">
        <v>-54391.260832017484</v>
      </c>
      <c r="G1523" s="36">
        <v>-30888.548079313525</v>
      </c>
      <c r="H1523">
        <v>2010</v>
      </c>
      <c r="I1523" s="35">
        <v>1.7608875850154977</v>
      </c>
      <c r="J1523" t="s">
        <v>717</v>
      </c>
    </row>
    <row r="1524" spans="1:10">
      <c r="A1524" s="4" t="s">
        <v>388</v>
      </c>
      <c r="B1524" t="s">
        <v>32</v>
      </c>
      <c r="C1524" t="s">
        <v>4</v>
      </c>
      <c r="D1524" t="s">
        <v>1</v>
      </c>
      <c r="F1524" s="2">
        <v>-1150282.2157104118</v>
      </c>
      <c r="G1524" s="36">
        <v>-653240.00549432461</v>
      </c>
      <c r="H1524">
        <v>2010</v>
      </c>
      <c r="I1524" s="35">
        <v>1.7608875850154977</v>
      </c>
      <c r="J1524" t="s">
        <v>717</v>
      </c>
    </row>
    <row r="1525" spans="1:10">
      <c r="A1525" t="s">
        <v>613</v>
      </c>
      <c r="B1525" t="s">
        <v>32</v>
      </c>
      <c r="C1525" t="s">
        <v>4</v>
      </c>
      <c r="D1525" t="s">
        <v>328</v>
      </c>
      <c r="E1525" t="s">
        <v>365</v>
      </c>
      <c r="F1525" s="2">
        <v>2167</v>
      </c>
      <c r="G1525" s="36">
        <f>F1525/I1525</f>
        <v>433.78172792057012</v>
      </c>
      <c r="H1525">
        <v>2023</v>
      </c>
      <c r="I1525" s="35">
        <v>4.9955999999999996</v>
      </c>
      <c r="J1525" t="s">
        <v>717</v>
      </c>
    </row>
    <row r="1526" spans="1:10">
      <c r="A1526" t="s">
        <v>613</v>
      </c>
      <c r="B1526" t="s">
        <v>32</v>
      </c>
      <c r="C1526" t="s">
        <v>4</v>
      </c>
      <c r="D1526" t="s">
        <v>328</v>
      </c>
      <c r="E1526" t="s">
        <v>366</v>
      </c>
      <c r="F1526" s="2">
        <v>-48742</v>
      </c>
      <c r="G1526" s="36">
        <f>F1526/I1526</f>
        <v>-9756.9861478100738</v>
      </c>
      <c r="H1526">
        <v>2023</v>
      </c>
      <c r="I1526" s="35">
        <v>4.9955999999999996</v>
      </c>
      <c r="J1526" t="s">
        <v>717</v>
      </c>
    </row>
    <row r="1527" spans="1:10">
      <c r="A1527" t="s">
        <v>613</v>
      </c>
      <c r="B1527" t="s">
        <v>32</v>
      </c>
      <c r="C1527" t="s">
        <v>4</v>
      </c>
      <c r="D1527" t="s">
        <v>1</v>
      </c>
      <c r="F1527" s="2">
        <v>11220</v>
      </c>
      <c r="G1527" s="36">
        <f>F1527/I1527</f>
        <v>2245.9764592841702</v>
      </c>
      <c r="H1527">
        <v>2023</v>
      </c>
      <c r="I1527" s="35">
        <v>4.9955999999999996</v>
      </c>
      <c r="J1527" t="s">
        <v>717</v>
      </c>
    </row>
    <row r="1528" spans="1:10">
      <c r="A1528" t="s">
        <v>644</v>
      </c>
      <c r="B1528" t="s">
        <v>44</v>
      </c>
      <c r="C1528" t="s">
        <v>3</v>
      </c>
      <c r="D1528" t="s">
        <v>328</v>
      </c>
      <c r="E1528" t="s">
        <v>534</v>
      </c>
      <c r="F1528" s="2">
        <f>G1528*I1528</f>
        <v>20517065.100000001</v>
      </c>
      <c r="G1528" s="36">
        <v>2961000</v>
      </c>
      <c r="H1528">
        <v>2024</v>
      </c>
      <c r="I1528" s="35">
        <v>6.9291</v>
      </c>
      <c r="J1528" t="s">
        <v>717</v>
      </c>
    </row>
    <row r="1529" spans="1:10">
      <c r="A1529" t="s">
        <v>644</v>
      </c>
      <c r="B1529" t="s">
        <v>44</v>
      </c>
      <c r="C1529" t="s">
        <v>3</v>
      </c>
      <c r="D1529" t="s">
        <v>1</v>
      </c>
      <c r="E1529" t="s">
        <v>590</v>
      </c>
      <c r="F1529" s="2">
        <f>G1529*I1529</f>
        <v>62361.9</v>
      </c>
      <c r="G1529" s="36">
        <v>9000</v>
      </c>
      <c r="H1529">
        <v>2024</v>
      </c>
      <c r="I1529" s="35">
        <v>6.9291</v>
      </c>
      <c r="J1529" t="s">
        <v>717</v>
      </c>
    </row>
    <row r="1530" spans="1:10">
      <c r="A1530" t="s">
        <v>644</v>
      </c>
      <c r="B1530" t="s">
        <v>44</v>
      </c>
      <c r="C1530" t="s">
        <v>4</v>
      </c>
      <c r="D1530" t="s">
        <v>328</v>
      </c>
      <c r="E1530" t="s">
        <v>534</v>
      </c>
      <c r="F1530" s="2">
        <f>G1530*I1530</f>
        <v>6236190</v>
      </c>
      <c r="G1530" s="36">
        <v>900000</v>
      </c>
      <c r="H1530">
        <v>2024</v>
      </c>
      <c r="I1530" s="35">
        <v>6.9291</v>
      </c>
      <c r="J1530" t="s">
        <v>717</v>
      </c>
    </row>
    <row r="1531" spans="1:10">
      <c r="A1531" t="s">
        <v>644</v>
      </c>
      <c r="B1531" t="s">
        <v>34</v>
      </c>
      <c r="C1531" t="s">
        <v>3</v>
      </c>
      <c r="D1531" t="s">
        <v>328</v>
      </c>
      <c r="E1531" t="s">
        <v>534</v>
      </c>
      <c r="F1531" s="2">
        <v>1409323.54</v>
      </c>
      <c r="G1531" s="36">
        <f>F1531/I1531</f>
        <v>1409323.54</v>
      </c>
      <c r="H1531">
        <v>2024</v>
      </c>
      <c r="I1531" s="35">
        <v>1</v>
      </c>
      <c r="J1531" t="s">
        <v>717</v>
      </c>
    </row>
    <row r="1532" spans="1:10">
      <c r="A1532" t="s">
        <v>65</v>
      </c>
      <c r="B1532" t="s">
        <v>35</v>
      </c>
      <c r="C1532" t="s">
        <v>3</v>
      </c>
      <c r="D1532" t="s">
        <v>328</v>
      </c>
      <c r="F1532" s="2">
        <v>65322319</v>
      </c>
      <c r="G1532" s="36">
        <v>4423024.3013941646</v>
      </c>
      <c r="H1532">
        <v>2016</v>
      </c>
      <c r="I1532" s="35">
        <v>14.768700000000001</v>
      </c>
      <c r="J1532" s="40" t="s">
        <v>715</v>
      </c>
    </row>
    <row r="1533" spans="1:10">
      <c r="A1533" t="s">
        <v>65</v>
      </c>
      <c r="B1533" t="s">
        <v>35</v>
      </c>
      <c r="C1533" t="s">
        <v>3</v>
      </c>
      <c r="D1533" t="s">
        <v>1</v>
      </c>
      <c r="F1533" s="2">
        <v>26456258</v>
      </c>
      <c r="G1533" s="36">
        <v>1791373.5129022866</v>
      </c>
      <c r="H1533">
        <v>2016</v>
      </c>
      <c r="I1533" s="35">
        <v>14.768700000000001</v>
      </c>
      <c r="J1533" s="40" t="s">
        <v>715</v>
      </c>
    </row>
    <row r="1534" spans="1:10">
      <c r="A1534" t="s">
        <v>644</v>
      </c>
      <c r="B1534" t="s">
        <v>34</v>
      </c>
      <c r="C1534" t="s">
        <v>3</v>
      </c>
      <c r="D1534" t="s">
        <v>1</v>
      </c>
      <c r="E1534" t="s">
        <v>434</v>
      </c>
      <c r="F1534" s="2">
        <v>2869769.69</v>
      </c>
      <c r="G1534" s="36">
        <f t="shared" ref="G1534:G1544" si="34">F1534/I1534</f>
        <v>2869769.69</v>
      </c>
      <c r="H1534">
        <v>2024</v>
      </c>
      <c r="I1534" s="35">
        <v>1</v>
      </c>
      <c r="J1534" t="s">
        <v>717</v>
      </c>
    </row>
    <row r="1535" spans="1:10">
      <c r="A1535" t="s">
        <v>644</v>
      </c>
      <c r="B1535" t="s">
        <v>34</v>
      </c>
      <c r="C1535" t="s">
        <v>4</v>
      </c>
      <c r="D1535" t="s">
        <v>328</v>
      </c>
      <c r="E1535" t="s">
        <v>534</v>
      </c>
      <c r="F1535" s="2">
        <v>74881.86</v>
      </c>
      <c r="G1535" s="36">
        <f t="shared" si="34"/>
        <v>74881.86</v>
      </c>
      <c r="H1535">
        <v>2024</v>
      </c>
      <c r="I1535" s="35">
        <v>1</v>
      </c>
      <c r="J1535" t="s">
        <v>717</v>
      </c>
    </row>
    <row r="1536" spans="1:10">
      <c r="A1536" t="s">
        <v>644</v>
      </c>
      <c r="B1536" t="s">
        <v>34</v>
      </c>
      <c r="C1536" t="s">
        <v>4</v>
      </c>
      <c r="D1536" t="s">
        <v>1</v>
      </c>
      <c r="E1536" t="s">
        <v>434</v>
      </c>
      <c r="F1536" s="2">
        <v>-6380.72</v>
      </c>
      <c r="G1536" s="36">
        <f t="shared" si="34"/>
        <v>-6380.72</v>
      </c>
      <c r="H1536">
        <v>2024</v>
      </c>
      <c r="I1536" s="35">
        <v>1</v>
      </c>
      <c r="J1536" t="s">
        <v>717</v>
      </c>
    </row>
    <row r="1537" spans="1:10">
      <c r="A1537" t="s">
        <v>644</v>
      </c>
      <c r="B1537" t="s">
        <v>34</v>
      </c>
      <c r="C1537" t="s">
        <v>3</v>
      </c>
      <c r="D1537" t="s">
        <v>1</v>
      </c>
      <c r="E1537" t="s">
        <v>434</v>
      </c>
      <c r="F1537" s="2">
        <v>1970386.12</v>
      </c>
      <c r="G1537" s="36">
        <f t="shared" si="34"/>
        <v>1970386.12</v>
      </c>
      <c r="H1537">
        <v>2023</v>
      </c>
      <c r="I1537" s="35">
        <v>1</v>
      </c>
      <c r="J1537" t="s">
        <v>717</v>
      </c>
    </row>
    <row r="1538" spans="1:10">
      <c r="A1538" t="s">
        <v>644</v>
      </c>
      <c r="B1538" t="s">
        <v>34</v>
      </c>
      <c r="C1538" t="s">
        <v>4</v>
      </c>
      <c r="D1538" t="s">
        <v>328</v>
      </c>
      <c r="E1538" t="s">
        <v>534</v>
      </c>
      <c r="F1538" s="2">
        <v>51441.55</v>
      </c>
      <c r="G1538" s="36">
        <f t="shared" si="34"/>
        <v>51441.55</v>
      </c>
      <c r="H1538">
        <v>2023</v>
      </c>
      <c r="I1538" s="35">
        <v>1</v>
      </c>
      <c r="J1538" t="s">
        <v>717</v>
      </c>
    </row>
    <row r="1539" spans="1:10">
      <c r="A1539" t="s">
        <v>644</v>
      </c>
      <c r="B1539" t="s">
        <v>34</v>
      </c>
      <c r="C1539" t="s">
        <v>4</v>
      </c>
      <c r="D1539" t="s">
        <v>1</v>
      </c>
      <c r="E1539" t="s">
        <v>434</v>
      </c>
      <c r="F1539" s="2">
        <v>14194.45</v>
      </c>
      <c r="G1539" s="36">
        <f t="shared" si="34"/>
        <v>14194.45</v>
      </c>
      <c r="H1539">
        <v>2023</v>
      </c>
      <c r="I1539" s="35">
        <v>1</v>
      </c>
      <c r="J1539" t="s">
        <v>717</v>
      </c>
    </row>
    <row r="1540" spans="1:10">
      <c r="A1540" t="s">
        <v>644</v>
      </c>
      <c r="B1540" t="s">
        <v>319</v>
      </c>
      <c r="C1540" t="s">
        <v>3</v>
      </c>
      <c r="D1540" t="s">
        <v>328</v>
      </c>
      <c r="F1540" s="2">
        <v>11688681250</v>
      </c>
      <c r="G1540" s="36">
        <f t="shared" si="34"/>
        <v>1547231.1167530161</v>
      </c>
      <c r="H1540">
        <v>2024</v>
      </c>
      <c r="I1540" s="35">
        <v>7554.58</v>
      </c>
      <c r="J1540" t="s">
        <v>717</v>
      </c>
    </row>
    <row r="1541" spans="1:10">
      <c r="A1541" t="s">
        <v>644</v>
      </c>
      <c r="B1541" t="s">
        <v>319</v>
      </c>
      <c r="C1541" t="s">
        <v>4</v>
      </c>
      <c r="D1541" t="s">
        <v>328</v>
      </c>
      <c r="F1541" s="2">
        <v>5351665321</v>
      </c>
      <c r="G1541" s="36">
        <f t="shared" si="34"/>
        <v>708400.11238215759</v>
      </c>
      <c r="H1541">
        <v>2024</v>
      </c>
      <c r="I1541" s="35">
        <v>7554.58</v>
      </c>
      <c r="J1541" t="s">
        <v>717</v>
      </c>
    </row>
    <row r="1542" spans="1:10">
      <c r="A1542" t="s">
        <v>642</v>
      </c>
      <c r="B1542" t="s">
        <v>34</v>
      </c>
      <c r="C1542" t="s">
        <v>3</v>
      </c>
      <c r="D1542" t="s">
        <v>328</v>
      </c>
      <c r="E1542" t="s">
        <v>534</v>
      </c>
      <c r="F1542" s="2">
        <v>1448178.01</v>
      </c>
      <c r="G1542" s="36">
        <f t="shared" si="34"/>
        <v>1448178.01</v>
      </c>
      <c r="H1542">
        <v>2023</v>
      </c>
      <c r="I1542" s="35">
        <v>1</v>
      </c>
      <c r="J1542" t="s">
        <v>717</v>
      </c>
    </row>
    <row r="1543" spans="1:10" ht="15.75">
      <c r="A1543" s="19" t="s">
        <v>642</v>
      </c>
      <c r="B1543" t="s">
        <v>319</v>
      </c>
      <c r="C1543" t="s">
        <v>3</v>
      </c>
      <c r="D1543" t="s">
        <v>328</v>
      </c>
      <c r="F1543" s="2">
        <v>12420904253</v>
      </c>
      <c r="G1543" s="36">
        <f t="shared" si="34"/>
        <v>1705535.6190698505</v>
      </c>
      <c r="H1543">
        <v>2023</v>
      </c>
      <c r="I1543" s="35">
        <v>7282.7</v>
      </c>
      <c r="J1543" t="s">
        <v>717</v>
      </c>
    </row>
    <row r="1544" spans="1:10" ht="15.75">
      <c r="A1544" s="19" t="s">
        <v>642</v>
      </c>
      <c r="B1544" t="s">
        <v>319</v>
      </c>
      <c r="C1544" t="s">
        <v>4</v>
      </c>
      <c r="D1544" t="s">
        <v>328</v>
      </c>
      <c r="F1544" s="2">
        <v>3719789227</v>
      </c>
      <c r="G1544" s="36">
        <f t="shared" si="34"/>
        <v>510770.62449366308</v>
      </c>
      <c r="H1544">
        <v>2023</v>
      </c>
      <c r="I1544" s="35">
        <v>7282.7</v>
      </c>
      <c r="J1544" t="s">
        <v>717</v>
      </c>
    </row>
    <row r="1545" spans="1:10">
      <c r="A1545" s="4" t="s">
        <v>110</v>
      </c>
      <c r="B1545" t="s">
        <v>44</v>
      </c>
      <c r="C1545" t="s">
        <v>3</v>
      </c>
      <c r="D1545" t="s">
        <v>328</v>
      </c>
      <c r="E1545" t="s">
        <v>466</v>
      </c>
      <c r="F1545" s="2">
        <f>G1545*I1545</f>
        <v>22786520.899999999</v>
      </c>
      <c r="G1545" s="36">
        <v>3289000</v>
      </c>
      <c r="H1545">
        <v>2023</v>
      </c>
      <c r="I1545" s="35">
        <v>6.9280999999999997</v>
      </c>
      <c r="J1545" t="s">
        <v>717</v>
      </c>
    </row>
    <row r="1546" spans="1:10">
      <c r="A1546" s="4" t="s">
        <v>110</v>
      </c>
      <c r="B1546" t="s">
        <v>44</v>
      </c>
      <c r="C1546" t="s">
        <v>3</v>
      </c>
      <c r="D1546" t="s">
        <v>1</v>
      </c>
      <c r="E1546" t="s">
        <v>590</v>
      </c>
      <c r="F1546" s="2">
        <f>G1546*I1546</f>
        <v>55424.799999999996</v>
      </c>
      <c r="G1546" s="36">
        <v>8000</v>
      </c>
      <c r="H1546">
        <v>2023</v>
      </c>
      <c r="I1546" s="35">
        <v>6.9280999999999997</v>
      </c>
      <c r="J1546" t="s">
        <v>717</v>
      </c>
    </row>
    <row r="1547" spans="1:10">
      <c r="A1547" s="4" t="s">
        <v>110</v>
      </c>
      <c r="B1547" t="s">
        <v>44</v>
      </c>
      <c r="C1547" t="s">
        <v>4</v>
      </c>
      <c r="D1547" t="s">
        <v>328</v>
      </c>
      <c r="E1547" t="s">
        <v>466</v>
      </c>
      <c r="F1547" s="2">
        <f>G1547*I1547</f>
        <v>8479994.4000000004</v>
      </c>
      <c r="G1547" s="36">
        <v>1224000</v>
      </c>
      <c r="H1547">
        <v>2023</v>
      </c>
      <c r="I1547" s="35">
        <v>6.9280999999999997</v>
      </c>
      <c r="J1547" t="s">
        <v>717</v>
      </c>
    </row>
    <row r="1548" spans="1:10">
      <c r="A1548" t="s">
        <v>25</v>
      </c>
      <c r="B1548" t="s">
        <v>35</v>
      </c>
      <c r="C1548" t="s">
        <v>3</v>
      </c>
      <c r="D1548" t="s">
        <v>328</v>
      </c>
      <c r="F1548" s="2">
        <v>58185859</v>
      </c>
      <c r="G1548" s="36">
        <v>3939809.1233487036</v>
      </c>
      <c r="H1548">
        <v>2016</v>
      </c>
      <c r="I1548" s="35">
        <v>14.768700000000001</v>
      </c>
      <c r="J1548" s="40" t="s">
        <v>715</v>
      </c>
    </row>
    <row r="1549" spans="1:10">
      <c r="A1549" t="s">
        <v>25</v>
      </c>
      <c r="B1549" t="s">
        <v>35</v>
      </c>
      <c r="C1549" t="s">
        <v>3</v>
      </c>
      <c r="D1549" t="s">
        <v>1</v>
      </c>
      <c r="F1549" s="2">
        <v>713215</v>
      </c>
      <c r="G1549" s="36">
        <v>48292.334464103136</v>
      </c>
      <c r="H1549">
        <v>2016</v>
      </c>
      <c r="I1549" s="35">
        <v>14.768700000000001</v>
      </c>
      <c r="J1549" s="40" t="s">
        <v>715</v>
      </c>
    </row>
    <row r="1550" spans="1:10">
      <c r="A1550" s="4" t="s">
        <v>110</v>
      </c>
      <c r="B1550" t="s">
        <v>44</v>
      </c>
      <c r="C1550" t="s">
        <v>3</v>
      </c>
      <c r="D1550" t="s">
        <v>328</v>
      </c>
      <c r="E1550" t="s">
        <v>466</v>
      </c>
      <c r="F1550" s="2">
        <f>G1550*I1550</f>
        <v>24791052.600000001</v>
      </c>
      <c r="G1550" s="36">
        <v>3594000</v>
      </c>
      <c r="H1550">
        <v>2022</v>
      </c>
      <c r="I1550" s="35">
        <v>6.8978999999999999</v>
      </c>
      <c r="J1550" t="s">
        <v>717</v>
      </c>
    </row>
    <row r="1551" spans="1:10">
      <c r="A1551" t="s">
        <v>17</v>
      </c>
      <c r="B1551" t="s">
        <v>35</v>
      </c>
      <c r="C1551" t="s">
        <v>4</v>
      </c>
      <c r="D1551" t="s">
        <v>328</v>
      </c>
      <c r="F1551" s="2">
        <v>1428531</v>
      </c>
      <c r="G1551" s="36">
        <v>96726.929249019886</v>
      </c>
      <c r="H1551">
        <v>2016</v>
      </c>
      <c r="I1551" s="35">
        <v>14.768700000000001</v>
      </c>
      <c r="J1551" s="40" t="s">
        <v>715</v>
      </c>
    </row>
    <row r="1552" spans="1:10">
      <c r="A1552" t="s">
        <v>17</v>
      </c>
      <c r="B1552" t="s">
        <v>35</v>
      </c>
      <c r="C1552" t="s">
        <v>4</v>
      </c>
      <c r="D1552" t="s">
        <v>1</v>
      </c>
      <c r="F1552" s="2">
        <v>74785</v>
      </c>
      <c r="G1552" s="36">
        <v>5063.7496868377038</v>
      </c>
      <c r="H1552">
        <v>2016</v>
      </c>
      <c r="I1552" s="35">
        <v>14.768700000000001</v>
      </c>
      <c r="J1552" s="40" t="s">
        <v>715</v>
      </c>
    </row>
    <row r="1553" spans="1:10">
      <c r="A1553" s="4" t="s">
        <v>110</v>
      </c>
      <c r="B1553" t="s">
        <v>44</v>
      </c>
      <c r="C1553" t="s">
        <v>3</v>
      </c>
      <c r="D1553" t="s">
        <v>1</v>
      </c>
      <c r="E1553" t="s">
        <v>590</v>
      </c>
      <c r="F1553" s="2">
        <f>G1553*I1553</f>
        <v>62081.1</v>
      </c>
      <c r="G1553" s="36">
        <v>9000</v>
      </c>
      <c r="H1553">
        <v>2022</v>
      </c>
      <c r="I1553" s="35">
        <v>6.8978999999999999</v>
      </c>
      <c r="J1553" t="s">
        <v>717</v>
      </c>
    </row>
    <row r="1554" spans="1:10">
      <c r="A1554" s="4" t="s">
        <v>110</v>
      </c>
      <c r="B1554" t="s">
        <v>44</v>
      </c>
      <c r="C1554" t="s">
        <v>5</v>
      </c>
      <c r="D1554" t="s">
        <v>328</v>
      </c>
      <c r="E1554" t="s">
        <v>466</v>
      </c>
      <c r="F1554" s="2">
        <f>G1554*I1554</f>
        <v>9532897.8000000007</v>
      </c>
      <c r="G1554" s="36">
        <v>1382000</v>
      </c>
      <c r="H1554">
        <v>2022</v>
      </c>
      <c r="I1554" s="35">
        <v>6.8978999999999999</v>
      </c>
      <c r="J1554" t="s">
        <v>717</v>
      </c>
    </row>
    <row r="1555" spans="1:10">
      <c r="A1555" t="s">
        <v>96</v>
      </c>
      <c r="B1555" t="s">
        <v>35</v>
      </c>
      <c r="C1555" t="s">
        <v>4</v>
      </c>
      <c r="D1555" t="s">
        <v>328</v>
      </c>
      <c r="F1555" s="2">
        <v>3926593.0000000005</v>
      </c>
      <c r="G1555" s="36">
        <v>265872.62250570464</v>
      </c>
      <c r="H1555">
        <v>2016</v>
      </c>
      <c r="I1555" s="35">
        <v>14.768700000000001</v>
      </c>
      <c r="J1555" s="40" t="s">
        <v>715</v>
      </c>
    </row>
    <row r="1556" spans="1:10">
      <c r="A1556" s="4" t="s">
        <v>110</v>
      </c>
      <c r="B1556" t="s">
        <v>44</v>
      </c>
      <c r="C1556" t="s">
        <v>3</v>
      </c>
      <c r="D1556" t="s">
        <v>328</v>
      </c>
      <c r="E1556" t="s">
        <v>466</v>
      </c>
      <c r="F1556" s="2">
        <f>G1556*I1556</f>
        <v>21755764.399999999</v>
      </c>
      <c r="G1556" s="36">
        <v>3151000</v>
      </c>
      <c r="H1556">
        <v>2021</v>
      </c>
      <c r="I1556" s="35">
        <v>6.9043999999999999</v>
      </c>
      <c r="J1556" t="s">
        <v>717</v>
      </c>
    </row>
    <row r="1557" spans="1:10">
      <c r="A1557" s="4" t="s">
        <v>110</v>
      </c>
      <c r="B1557" t="s">
        <v>44</v>
      </c>
      <c r="C1557" t="s">
        <v>3</v>
      </c>
      <c r="D1557" t="s">
        <v>1</v>
      </c>
      <c r="E1557" t="s">
        <v>590</v>
      </c>
      <c r="F1557" s="2">
        <f>G1557*I1557</f>
        <v>55235.199999999997</v>
      </c>
      <c r="G1557" s="36">
        <v>8000</v>
      </c>
      <c r="H1557">
        <v>2021</v>
      </c>
      <c r="I1557" s="35">
        <v>6.9043999999999999</v>
      </c>
      <c r="J1557" t="s">
        <v>717</v>
      </c>
    </row>
    <row r="1558" spans="1:10">
      <c r="A1558" s="4" t="s">
        <v>110</v>
      </c>
      <c r="B1558" t="s">
        <v>44</v>
      </c>
      <c r="C1558" t="s">
        <v>4</v>
      </c>
      <c r="D1558" t="s">
        <v>328</v>
      </c>
      <c r="E1558" s="17" t="s">
        <v>466</v>
      </c>
      <c r="F1558" s="2">
        <f>G1558*I1558</f>
        <v>13767373.6</v>
      </c>
      <c r="G1558" s="36">
        <v>1994000</v>
      </c>
      <c r="H1558">
        <v>2021</v>
      </c>
      <c r="I1558" s="35">
        <v>6.9043999999999999</v>
      </c>
      <c r="J1558" t="s">
        <v>717</v>
      </c>
    </row>
    <row r="1559" spans="1:10">
      <c r="A1559" s="4" t="s">
        <v>110</v>
      </c>
      <c r="B1559" t="s">
        <v>44</v>
      </c>
      <c r="C1559" t="s">
        <v>3</v>
      </c>
      <c r="D1559" t="s">
        <v>328</v>
      </c>
      <c r="F1559" s="2">
        <v>19792907.899999999</v>
      </c>
      <c r="G1559" s="36">
        <v>2867000</v>
      </c>
      <c r="H1559">
        <v>2020</v>
      </c>
      <c r="I1559" s="35">
        <v>6.9036999999999997</v>
      </c>
      <c r="J1559" t="s">
        <v>717</v>
      </c>
    </row>
    <row r="1560" spans="1:10">
      <c r="A1560" s="4" t="s">
        <v>110</v>
      </c>
      <c r="B1560" t="s">
        <v>44</v>
      </c>
      <c r="C1560" t="s">
        <v>3</v>
      </c>
      <c r="D1560" t="s">
        <v>1</v>
      </c>
      <c r="F1560" s="2">
        <v>48325.9</v>
      </c>
      <c r="G1560" s="36">
        <v>7000</v>
      </c>
      <c r="H1560">
        <v>2020</v>
      </c>
      <c r="I1560" s="35">
        <v>6.9036999999999997</v>
      </c>
      <c r="J1560" t="s">
        <v>717</v>
      </c>
    </row>
    <row r="1561" spans="1:10">
      <c r="A1561" s="4" t="s">
        <v>110</v>
      </c>
      <c r="B1561" t="s">
        <v>44</v>
      </c>
      <c r="C1561" t="s">
        <v>4</v>
      </c>
      <c r="D1561" t="s">
        <v>328</v>
      </c>
      <c r="F1561" s="2">
        <v>9609950.4000000004</v>
      </c>
      <c r="G1561" s="36">
        <v>1392000</v>
      </c>
      <c r="H1561">
        <v>2020</v>
      </c>
      <c r="I1561" s="35">
        <v>6.9036999999999997</v>
      </c>
      <c r="J1561" t="s">
        <v>717</v>
      </c>
    </row>
    <row r="1562" spans="1:10">
      <c r="A1562" s="4" t="s">
        <v>110</v>
      </c>
      <c r="B1562" t="s">
        <v>44</v>
      </c>
      <c r="C1562" t="s">
        <v>3</v>
      </c>
      <c r="D1562" t="s">
        <v>328</v>
      </c>
      <c r="F1562" s="2">
        <f t="shared" ref="F1562:F1570" si="35">G1562*I1562</f>
        <v>25100985</v>
      </c>
      <c r="G1562" s="36">
        <v>3626000</v>
      </c>
      <c r="H1562">
        <v>2019</v>
      </c>
      <c r="I1562" s="35">
        <v>6.9225000000000003</v>
      </c>
      <c r="J1562" t="s">
        <v>717</v>
      </c>
    </row>
    <row r="1563" spans="1:10">
      <c r="A1563" s="4" t="s">
        <v>110</v>
      </c>
      <c r="B1563" t="s">
        <v>44</v>
      </c>
      <c r="C1563" t="s">
        <v>3</v>
      </c>
      <c r="D1563" t="s">
        <v>1</v>
      </c>
      <c r="F1563" s="2">
        <f t="shared" si="35"/>
        <v>48457.5</v>
      </c>
      <c r="G1563" s="36">
        <v>7000</v>
      </c>
      <c r="H1563">
        <v>2019</v>
      </c>
      <c r="I1563" s="35">
        <v>6.9225000000000003</v>
      </c>
      <c r="J1563" t="s">
        <v>717</v>
      </c>
    </row>
    <row r="1564" spans="1:10">
      <c r="A1564" s="4" t="s">
        <v>110</v>
      </c>
      <c r="B1564" t="s">
        <v>44</v>
      </c>
      <c r="C1564" t="s">
        <v>4</v>
      </c>
      <c r="D1564" t="s">
        <v>328</v>
      </c>
      <c r="F1564" s="2">
        <f t="shared" si="35"/>
        <v>11650567.5</v>
      </c>
      <c r="G1564" s="36">
        <v>1683000</v>
      </c>
      <c r="H1564">
        <v>2019</v>
      </c>
      <c r="I1564" s="35">
        <v>6.9225000000000003</v>
      </c>
      <c r="J1564" t="s">
        <v>717</v>
      </c>
    </row>
    <row r="1565" spans="1:10">
      <c r="A1565" s="4" t="s">
        <v>110</v>
      </c>
      <c r="B1565" t="s">
        <v>44</v>
      </c>
      <c r="C1565" t="s">
        <v>3</v>
      </c>
      <c r="D1565" t="s">
        <v>328</v>
      </c>
      <c r="F1565" s="2">
        <f t="shared" si="35"/>
        <v>24087265.199999999</v>
      </c>
      <c r="G1565" s="36">
        <v>3477000</v>
      </c>
      <c r="H1565">
        <v>2018</v>
      </c>
      <c r="I1565" s="35">
        <v>6.9276</v>
      </c>
      <c r="J1565" t="s">
        <v>717</v>
      </c>
    </row>
    <row r="1566" spans="1:10">
      <c r="A1566" s="4" t="s">
        <v>110</v>
      </c>
      <c r="B1566" t="s">
        <v>44</v>
      </c>
      <c r="C1566" t="s">
        <v>3</v>
      </c>
      <c r="D1566" t="s">
        <v>1</v>
      </c>
      <c r="E1566" t="s">
        <v>364</v>
      </c>
      <c r="F1566" s="2">
        <f t="shared" si="35"/>
        <v>20782.8</v>
      </c>
      <c r="G1566" s="36">
        <v>3000</v>
      </c>
      <c r="H1566">
        <v>2018</v>
      </c>
      <c r="I1566" s="35">
        <v>6.9276</v>
      </c>
      <c r="J1566" t="s">
        <v>717</v>
      </c>
    </row>
    <row r="1567" spans="1:10">
      <c r="A1567" s="4" t="s">
        <v>110</v>
      </c>
      <c r="B1567" t="s">
        <v>44</v>
      </c>
      <c r="C1567" t="s">
        <v>4</v>
      </c>
      <c r="D1567" t="s">
        <v>328</v>
      </c>
      <c r="F1567" s="2">
        <f t="shared" si="35"/>
        <v>10696214.4</v>
      </c>
      <c r="G1567" s="36">
        <v>1544000</v>
      </c>
      <c r="H1567">
        <v>2018</v>
      </c>
      <c r="I1567" s="35">
        <v>6.9276</v>
      </c>
      <c r="J1567" t="s">
        <v>717</v>
      </c>
    </row>
    <row r="1568" spans="1:10">
      <c r="A1568" s="4" t="s">
        <v>110</v>
      </c>
      <c r="B1568" t="s">
        <v>44</v>
      </c>
      <c r="C1568" t="s">
        <v>3</v>
      </c>
      <c r="D1568" t="s">
        <v>328</v>
      </c>
      <c r="F1568" s="2">
        <f t="shared" si="35"/>
        <v>25473227.199999999</v>
      </c>
      <c r="G1568" s="36">
        <v>3664000</v>
      </c>
      <c r="H1568">
        <v>2017</v>
      </c>
      <c r="I1568" s="35">
        <v>6.9523000000000001</v>
      </c>
      <c r="J1568" t="s">
        <v>717</v>
      </c>
    </row>
    <row r="1569" spans="1:10">
      <c r="A1569" s="4" t="s">
        <v>110</v>
      </c>
      <c r="B1569" t="s">
        <v>44</v>
      </c>
      <c r="C1569" t="s">
        <v>3</v>
      </c>
      <c r="D1569" t="s">
        <v>1</v>
      </c>
      <c r="E1569" t="s">
        <v>364</v>
      </c>
      <c r="F1569" s="2">
        <f t="shared" si="35"/>
        <v>69523</v>
      </c>
      <c r="G1569" s="36">
        <v>10000</v>
      </c>
      <c r="H1569">
        <v>2017</v>
      </c>
      <c r="I1569" s="35">
        <v>6.9523000000000001</v>
      </c>
      <c r="J1569" t="s">
        <v>717</v>
      </c>
    </row>
    <row r="1570" spans="1:10">
      <c r="A1570" s="4" t="s">
        <v>110</v>
      </c>
      <c r="B1570" t="s">
        <v>44</v>
      </c>
      <c r="C1570" t="s">
        <v>4</v>
      </c>
      <c r="D1570" t="s">
        <v>328</v>
      </c>
      <c r="F1570" s="2">
        <f t="shared" si="35"/>
        <v>8224570.9000000004</v>
      </c>
      <c r="G1570" s="36">
        <v>1183000</v>
      </c>
      <c r="H1570">
        <v>2017</v>
      </c>
      <c r="I1570" s="35">
        <v>6.9523000000000001</v>
      </c>
      <c r="J1570" t="s">
        <v>717</v>
      </c>
    </row>
    <row r="1571" spans="1:10">
      <c r="A1571" s="4" t="s">
        <v>110</v>
      </c>
      <c r="B1571" t="s">
        <v>44</v>
      </c>
      <c r="C1571" t="s">
        <v>3</v>
      </c>
      <c r="D1571" t="s">
        <v>328</v>
      </c>
      <c r="F1571" s="2">
        <v>23574034.98</v>
      </c>
      <c r="G1571" s="36">
        <v>3411000</v>
      </c>
      <c r="H1571">
        <v>2016</v>
      </c>
      <c r="I1571" s="35">
        <v>6.9111799999999999</v>
      </c>
      <c r="J1571" t="s">
        <v>717</v>
      </c>
    </row>
    <row r="1572" spans="1:10">
      <c r="A1572" s="4" t="s">
        <v>110</v>
      </c>
      <c r="B1572" t="s">
        <v>44</v>
      </c>
      <c r="C1572" t="s">
        <v>3</v>
      </c>
      <c r="D1572" t="s">
        <v>1</v>
      </c>
      <c r="F1572" s="2">
        <v>55289.440000000002</v>
      </c>
      <c r="G1572" s="36">
        <v>8000</v>
      </c>
      <c r="H1572">
        <v>2016</v>
      </c>
      <c r="I1572" s="35">
        <v>6.9111799999999999</v>
      </c>
      <c r="J1572" t="s">
        <v>717</v>
      </c>
    </row>
    <row r="1573" spans="1:10">
      <c r="A1573" s="4" t="s">
        <v>110</v>
      </c>
      <c r="B1573" t="s">
        <v>44</v>
      </c>
      <c r="C1573" t="s">
        <v>4</v>
      </c>
      <c r="D1573" t="s">
        <v>328</v>
      </c>
      <c r="F1573" s="2">
        <v>15591622.08</v>
      </c>
      <c r="G1573" s="36">
        <v>2256000</v>
      </c>
      <c r="H1573">
        <v>2016</v>
      </c>
      <c r="I1573" s="35">
        <v>6.9111799999999999</v>
      </c>
      <c r="J1573" t="s">
        <v>717</v>
      </c>
    </row>
    <row r="1574" spans="1:10">
      <c r="A1574" t="s">
        <v>334</v>
      </c>
      <c r="B1574" t="s">
        <v>35</v>
      </c>
      <c r="C1574" t="s">
        <v>4</v>
      </c>
      <c r="D1574" t="s">
        <v>328</v>
      </c>
      <c r="F1574" s="2">
        <v>-812812</v>
      </c>
      <c r="G1574" s="36">
        <v>-55036.123694028582</v>
      </c>
      <c r="H1574">
        <v>2016</v>
      </c>
      <c r="I1574" s="35">
        <v>14.768700000000001</v>
      </c>
      <c r="J1574" s="40" t="s">
        <v>715</v>
      </c>
    </row>
    <row r="1575" spans="1:10">
      <c r="A1575" s="4" t="s">
        <v>110</v>
      </c>
      <c r="B1575" t="s">
        <v>44</v>
      </c>
      <c r="C1575" t="s">
        <v>3</v>
      </c>
      <c r="D1575" t="s">
        <v>328</v>
      </c>
      <c r="F1575" s="2">
        <v>24259250.399999999</v>
      </c>
      <c r="G1575" s="36">
        <v>3514000</v>
      </c>
      <c r="H1575">
        <v>2015</v>
      </c>
      <c r="I1575" s="35">
        <v>6.9036</v>
      </c>
      <c r="J1575" t="s">
        <v>717</v>
      </c>
    </row>
    <row r="1576" spans="1:10">
      <c r="A1576" s="4" t="s">
        <v>110</v>
      </c>
      <c r="B1576" t="s">
        <v>44</v>
      </c>
      <c r="C1576" t="s">
        <v>3</v>
      </c>
      <c r="D1576" t="s">
        <v>1</v>
      </c>
      <c r="F1576" s="2">
        <v>62132.4</v>
      </c>
      <c r="G1576" s="36">
        <v>9000</v>
      </c>
      <c r="H1576">
        <v>2015</v>
      </c>
      <c r="I1576" s="35">
        <v>6.9036</v>
      </c>
      <c r="J1576" t="s">
        <v>717</v>
      </c>
    </row>
    <row r="1577" spans="1:10">
      <c r="A1577" t="s">
        <v>72</v>
      </c>
      <c r="B1577" t="s">
        <v>35</v>
      </c>
      <c r="C1577" t="s">
        <v>4</v>
      </c>
      <c r="D1577" t="s">
        <v>328</v>
      </c>
      <c r="F1577" s="2">
        <v>9132185</v>
      </c>
      <c r="G1577" s="36">
        <v>618347.24789588794</v>
      </c>
      <c r="H1577">
        <v>2016</v>
      </c>
      <c r="I1577" s="35">
        <v>14.768700000000001</v>
      </c>
      <c r="J1577" s="40" t="s">
        <v>717</v>
      </c>
    </row>
    <row r="1578" spans="1:10">
      <c r="A1578" t="s">
        <v>72</v>
      </c>
      <c r="B1578" t="s">
        <v>35</v>
      </c>
      <c r="C1578" t="s">
        <v>4</v>
      </c>
      <c r="D1578" t="s">
        <v>1</v>
      </c>
      <c r="F1578" s="2">
        <v>5967182</v>
      </c>
      <c r="G1578" s="36">
        <v>404042.46819286735</v>
      </c>
      <c r="H1578">
        <v>2016</v>
      </c>
      <c r="I1578" s="35">
        <v>14.768700000000001</v>
      </c>
      <c r="J1578" s="40" t="s">
        <v>717</v>
      </c>
    </row>
    <row r="1579" spans="1:10">
      <c r="A1579" s="4" t="s">
        <v>110</v>
      </c>
      <c r="B1579" t="s">
        <v>44</v>
      </c>
      <c r="C1579" t="s">
        <v>4</v>
      </c>
      <c r="D1579" t="s">
        <v>328</v>
      </c>
      <c r="F1579" s="2">
        <v>10162099.199999999</v>
      </c>
      <c r="G1579" s="36">
        <v>1472000</v>
      </c>
      <c r="H1579">
        <v>2015</v>
      </c>
      <c r="I1579" s="35">
        <v>6.9036</v>
      </c>
      <c r="J1579" t="s">
        <v>717</v>
      </c>
    </row>
    <row r="1580" spans="1:10">
      <c r="A1580" s="4" t="s">
        <v>110</v>
      </c>
      <c r="B1580" t="s">
        <v>44</v>
      </c>
      <c r="C1580" t="s">
        <v>3</v>
      </c>
      <c r="D1580" t="s">
        <v>328</v>
      </c>
      <c r="F1580" s="2">
        <v>24650203.590481173</v>
      </c>
      <c r="G1580" s="36">
        <v>3595000</v>
      </c>
      <c r="H1580">
        <v>2014</v>
      </c>
      <c r="I1580" s="35">
        <v>6.8568021113994924</v>
      </c>
      <c r="J1580" t="s">
        <v>717</v>
      </c>
    </row>
    <row r="1581" spans="1:10">
      <c r="A1581" s="4" t="s">
        <v>110</v>
      </c>
      <c r="B1581" t="s">
        <v>44</v>
      </c>
      <c r="C1581" t="s">
        <v>3</v>
      </c>
      <c r="D1581" t="s">
        <v>1</v>
      </c>
      <c r="F1581" s="2">
        <v>123422.43800519087</v>
      </c>
      <c r="G1581" s="36">
        <v>18000</v>
      </c>
      <c r="H1581">
        <v>2014</v>
      </c>
      <c r="I1581" s="35">
        <v>6.8568021113994924</v>
      </c>
      <c r="J1581" t="s">
        <v>717</v>
      </c>
    </row>
    <row r="1582" spans="1:10">
      <c r="A1582" s="4" t="s">
        <v>110</v>
      </c>
      <c r="B1582" t="s">
        <v>44</v>
      </c>
      <c r="C1582" t="s">
        <v>4</v>
      </c>
      <c r="D1582" t="s">
        <v>328</v>
      </c>
      <c r="F1582" s="2">
        <v>9805227.0193012748</v>
      </c>
      <c r="G1582" s="36">
        <v>1430000</v>
      </c>
      <c r="H1582">
        <v>2014</v>
      </c>
      <c r="I1582" s="35">
        <v>6.8568021113994924</v>
      </c>
      <c r="J1582" t="s">
        <v>717</v>
      </c>
    </row>
    <row r="1583" spans="1:10">
      <c r="A1583" s="4" t="s">
        <v>110</v>
      </c>
      <c r="B1583" t="s">
        <v>44</v>
      </c>
      <c r="C1583" t="s">
        <v>3</v>
      </c>
      <c r="D1583" t="s">
        <v>328</v>
      </c>
      <c r="F1583" s="2">
        <v>22062134.736842103</v>
      </c>
      <c r="G1583" s="36">
        <v>3194000</v>
      </c>
      <c r="H1583">
        <v>2013</v>
      </c>
      <c r="I1583" s="35">
        <v>6.9073684210526309</v>
      </c>
      <c r="J1583" t="s">
        <v>717</v>
      </c>
    </row>
    <row r="1584" spans="1:10">
      <c r="A1584" s="4" t="s">
        <v>110</v>
      </c>
      <c r="B1584" t="s">
        <v>44</v>
      </c>
      <c r="C1584" t="s">
        <v>3</v>
      </c>
      <c r="D1584" t="s">
        <v>1</v>
      </c>
      <c r="F1584" s="2">
        <v>131240</v>
      </c>
      <c r="G1584" s="36">
        <v>19000</v>
      </c>
      <c r="H1584">
        <v>2013</v>
      </c>
      <c r="I1584" s="35">
        <v>6.9073684210526309</v>
      </c>
      <c r="J1584" t="s">
        <v>717</v>
      </c>
    </row>
    <row r="1585" spans="1:10">
      <c r="A1585" s="4" t="s">
        <v>110</v>
      </c>
      <c r="B1585" t="s">
        <v>44</v>
      </c>
      <c r="C1585" t="s">
        <v>4</v>
      </c>
      <c r="D1585" t="s">
        <v>328</v>
      </c>
      <c r="F1585" s="2">
        <v>8461526.3157894723</v>
      </c>
      <c r="G1585" s="36">
        <v>1225000</v>
      </c>
      <c r="H1585">
        <v>2013</v>
      </c>
      <c r="I1585" s="35">
        <v>6.9073684210526309</v>
      </c>
      <c r="J1585" t="s">
        <v>717</v>
      </c>
    </row>
    <row r="1586" spans="1:10">
      <c r="A1586" s="4" t="s">
        <v>110</v>
      </c>
      <c r="B1586" t="s">
        <v>44</v>
      </c>
      <c r="C1586" t="s">
        <v>3</v>
      </c>
      <c r="D1586" t="s">
        <v>328</v>
      </c>
      <c r="F1586" s="2">
        <v>21566110.000000004</v>
      </c>
      <c r="G1586" s="36">
        <v>3121000</v>
      </c>
      <c r="H1586">
        <v>2012</v>
      </c>
      <c r="I1586" s="35">
        <v>6.910000000000001</v>
      </c>
      <c r="J1586" t="s">
        <v>717</v>
      </c>
    </row>
    <row r="1587" spans="1:10">
      <c r="A1587" s="4" t="s">
        <v>110</v>
      </c>
      <c r="B1587" t="s">
        <v>44</v>
      </c>
      <c r="C1587" t="s">
        <v>4</v>
      </c>
      <c r="D1587" t="s">
        <v>328</v>
      </c>
      <c r="F1587" s="2">
        <v>6889270.0000000009</v>
      </c>
      <c r="G1587" s="36">
        <v>997000</v>
      </c>
      <c r="H1587">
        <v>2012</v>
      </c>
      <c r="I1587" s="35">
        <v>6.910000000000001</v>
      </c>
      <c r="J1587" t="s">
        <v>717</v>
      </c>
    </row>
    <row r="1588" spans="1:10">
      <c r="A1588" s="4" t="s">
        <v>110</v>
      </c>
      <c r="B1588" t="s">
        <v>44</v>
      </c>
      <c r="C1588" t="s">
        <v>3</v>
      </c>
      <c r="D1588" t="s">
        <v>328</v>
      </c>
      <c r="F1588" s="2">
        <v>16183613.33333334</v>
      </c>
      <c r="G1588" s="36">
        <v>2336000</v>
      </c>
      <c r="H1588">
        <v>2011</v>
      </c>
      <c r="I1588" s="35">
        <v>6.9279166666666692</v>
      </c>
      <c r="J1588" t="s">
        <v>717</v>
      </c>
    </row>
    <row r="1589" spans="1:10">
      <c r="A1589" s="4" t="s">
        <v>110</v>
      </c>
      <c r="B1589" t="s">
        <v>44</v>
      </c>
      <c r="C1589" t="s">
        <v>4</v>
      </c>
      <c r="D1589" t="s">
        <v>328</v>
      </c>
      <c r="F1589" s="2">
        <v>3574805.0000000014</v>
      </c>
      <c r="G1589" s="36">
        <v>516000</v>
      </c>
      <c r="H1589">
        <v>2011</v>
      </c>
      <c r="I1589" s="35">
        <v>6.9279166666666692</v>
      </c>
      <c r="J1589" t="s">
        <v>717</v>
      </c>
    </row>
    <row r="1590" spans="1:10">
      <c r="A1590" s="4" t="s">
        <v>110</v>
      </c>
      <c r="B1590" t="s">
        <v>44</v>
      </c>
      <c r="C1590" t="s">
        <v>3</v>
      </c>
      <c r="D1590" t="s">
        <v>328</v>
      </c>
      <c r="F1590" s="2">
        <v>12011106.666666664</v>
      </c>
      <c r="G1590" s="36">
        <v>1712000</v>
      </c>
      <c r="H1590">
        <v>2010</v>
      </c>
      <c r="I1590" s="35">
        <v>7.0158333333333323</v>
      </c>
      <c r="J1590" t="s">
        <v>717</v>
      </c>
    </row>
    <row r="1591" spans="1:10">
      <c r="A1591" t="s">
        <v>82</v>
      </c>
      <c r="B1591" t="s">
        <v>35</v>
      </c>
      <c r="C1591" t="s">
        <v>4</v>
      </c>
      <c r="D1591" t="s">
        <v>328</v>
      </c>
      <c r="F1591" s="2">
        <v>13328662</v>
      </c>
      <c r="G1591" s="36">
        <v>902493.92295868963</v>
      </c>
      <c r="H1591">
        <v>2016</v>
      </c>
      <c r="I1591" s="35">
        <v>14.768700000000001</v>
      </c>
      <c r="J1591" s="40" t="s">
        <v>715</v>
      </c>
    </row>
    <row r="1592" spans="1:10">
      <c r="A1592" t="s">
        <v>82</v>
      </c>
      <c r="B1592" t="s">
        <v>35</v>
      </c>
      <c r="C1592" t="s">
        <v>4</v>
      </c>
      <c r="D1592" t="s">
        <v>1</v>
      </c>
      <c r="F1592" s="2">
        <v>1864448</v>
      </c>
      <c r="G1592" s="36">
        <v>126243.20353179358</v>
      </c>
      <c r="H1592">
        <v>2016</v>
      </c>
      <c r="I1592" s="35">
        <v>14.768700000000001</v>
      </c>
      <c r="J1592" s="40" t="s">
        <v>715</v>
      </c>
    </row>
    <row r="1593" spans="1:10">
      <c r="A1593" s="4" t="s">
        <v>110</v>
      </c>
      <c r="B1593" t="s">
        <v>44</v>
      </c>
      <c r="C1593" t="s">
        <v>4</v>
      </c>
      <c r="D1593" t="s">
        <v>328</v>
      </c>
      <c r="F1593" s="2">
        <v>4244579.166666666</v>
      </c>
      <c r="G1593" s="36">
        <v>605000</v>
      </c>
      <c r="H1593">
        <v>2010</v>
      </c>
      <c r="I1593" s="35">
        <v>7.0158333333333323</v>
      </c>
      <c r="J1593" t="s">
        <v>717</v>
      </c>
    </row>
    <row r="1594" spans="1:10">
      <c r="A1594" t="s">
        <v>337</v>
      </c>
      <c r="B1594" t="s">
        <v>35</v>
      </c>
      <c r="C1594" t="s">
        <v>4</v>
      </c>
      <c r="D1594" t="s">
        <v>328</v>
      </c>
      <c r="F1594" s="2">
        <v>870882</v>
      </c>
      <c r="G1594" s="36">
        <v>58968.087915659467</v>
      </c>
      <c r="H1594">
        <v>2016</v>
      </c>
      <c r="I1594" s="35">
        <v>14.768700000000001</v>
      </c>
      <c r="J1594" s="40" t="s">
        <v>715</v>
      </c>
    </row>
    <row r="1595" spans="1:10">
      <c r="A1595" t="s">
        <v>337</v>
      </c>
      <c r="B1595" t="s">
        <v>35</v>
      </c>
      <c r="C1595" t="s">
        <v>4</v>
      </c>
      <c r="D1595" t="s">
        <v>1</v>
      </c>
      <c r="F1595" s="2">
        <v>762540</v>
      </c>
      <c r="G1595" s="36">
        <v>51632.168031038615</v>
      </c>
      <c r="H1595">
        <v>2016</v>
      </c>
      <c r="I1595" s="35">
        <v>14.768700000000001</v>
      </c>
      <c r="J1595" s="40" t="s">
        <v>715</v>
      </c>
    </row>
    <row r="1596" spans="1:10">
      <c r="A1596" s="4" t="s">
        <v>106</v>
      </c>
      <c r="B1596" t="s">
        <v>34</v>
      </c>
      <c r="C1596" t="s">
        <v>3</v>
      </c>
      <c r="D1596" t="s">
        <v>328</v>
      </c>
      <c r="F1596" s="2">
        <v>1356956.2</v>
      </c>
      <c r="G1596" s="36">
        <f t="shared" ref="G1596:G1603" si="36">F1596/I1596</f>
        <v>1356956.2</v>
      </c>
      <c r="H1596">
        <v>2022</v>
      </c>
      <c r="I1596" s="35">
        <v>1</v>
      </c>
      <c r="J1596" t="s">
        <v>717</v>
      </c>
    </row>
    <row r="1597" spans="1:10">
      <c r="A1597" s="4" t="s">
        <v>106</v>
      </c>
      <c r="B1597" t="s">
        <v>34</v>
      </c>
      <c r="C1597" t="s">
        <v>3</v>
      </c>
      <c r="D1597" t="s">
        <v>1</v>
      </c>
      <c r="F1597" s="2">
        <v>2421010.39</v>
      </c>
      <c r="G1597" s="36">
        <f t="shared" si="36"/>
        <v>2421010.39</v>
      </c>
      <c r="H1597">
        <v>2022</v>
      </c>
      <c r="I1597" s="35">
        <v>1</v>
      </c>
      <c r="J1597" t="s">
        <v>717</v>
      </c>
    </row>
    <row r="1598" spans="1:10">
      <c r="A1598" s="4" t="s">
        <v>106</v>
      </c>
      <c r="B1598" t="s">
        <v>34</v>
      </c>
      <c r="C1598" t="s">
        <v>5</v>
      </c>
      <c r="D1598" t="s">
        <v>328</v>
      </c>
      <c r="F1598" s="2">
        <v>10778.85</v>
      </c>
      <c r="G1598" s="36">
        <f t="shared" si="36"/>
        <v>10778.85</v>
      </c>
      <c r="H1598">
        <v>2022</v>
      </c>
      <c r="I1598" s="35">
        <v>1</v>
      </c>
      <c r="J1598" t="s">
        <v>717</v>
      </c>
    </row>
    <row r="1599" spans="1:10">
      <c r="A1599" s="4" t="s">
        <v>106</v>
      </c>
      <c r="B1599" t="s">
        <v>34</v>
      </c>
      <c r="C1599" t="s">
        <v>5</v>
      </c>
      <c r="D1599" t="s">
        <v>1</v>
      </c>
      <c r="F1599" s="2">
        <v>37503.75</v>
      </c>
      <c r="G1599" s="36">
        <f t="shared" si="36"/>
        <v>37503.75</v>
      </c>
      <c r="H1599">
        <v>2022</v>
      </c>
      <c r="I1599" s="35">
        <v>1</v>
      </c>
      <c r="J1599" t="s">
        <v>717</v>
      </c>
    </row>
    <row r="1600" spans="1:10">
      <c r="A1600" s="4" t="s">
        <v>106</v>
      </c>
      <c r="B1600" t="s">
        <v>34</v>
      </c>
      <c r="C1600" t="s">
        <v>3</v>
      </c>
      <c r="D1600" t="s">
        <v>328</v>
      </c>
      <c r="E1600" t="s">
        <v>450</v>
      </c>
      <c r="F1600" s="2">
        <v>1110991.58</v>
      </c>
      <c r="G1600" s="36">
        <f t="shared" si="36"/>
        <v>1110991.58</v>
      </c>
      <c r="H1600">
        <v>2021</v>
      </c>
      <c r="I1600" s="35">
        <v>1</v>
      </c>
      <c r="J1600" t="s">
        <v>717</v>
      </c>
    </row>
    <row r="1601" spans="1:10">
      <c r="A1601" s="4" t="s">
        <v>106</v>
      </c>
      <c r="B1601" t="s">
        <v>34</v>
      </c>
      <c r="C1601" t="s">
        <v>3</v>
      </c>
      <c r="D1601" t="s">
        <v>1</v>
      </c>
      <c r="E1601" t="s">
        <v>451</v>
      </c>
      <c r="F1601" s="2">
        <v>873467.05</v>
      </c>
      <c r="G1601" s="36">
        <f t="shared" si="36"/>
        <v>873467.05</v>
      </c>
      <c r="H1601">
        <v>2021</v>
      </c>
      <c r="I1601" s="35">
        <v>1</v>
      </c>
      <c r="J1601" t="s">
        <v>717</v>
      </c>
    </row>
    <row r="1602" spans="1:10">
      <c r="A1602" s="4" t="s">
        <v>106</v>
      </c>
      <c r="B1602" t="s">
        <v>34</v>
      </c>
      <c r="C1602" t="s">
        <v>4</v>
      </c>
      <c r="D1602" t="s">
        <v>328</v>
      </c>
      <c r="E1602" t="s">
        <v>450</v>
      </c>
      <c r="F1602" s="2">
        <v>66973.11</v>
      </c>
      <c r="G1602" s="36">
        <f t="shared" si="36"/>
        <v>66973.11</v>
      </c>
      <c r="H1602">
        <v>2021</v>
      </c>
      <c r="I1602" s="35">
        <v>1</v>
      </c>
      <c r="J1602" t="s">
        <v>717</v>
      </c>
    </row>
    <row r="1603" spans="1:10">
      <c r="A1603" s="4" t="s">
        <v>106</v>
      </c>
      <c r="B1603" t="s">
        <v>34</v>
      </c>
      <c r="C1603" t="s">
        <v>4</v>
      </c>
      <c r="D1603" t="s">
        <v>1</v>
      </c>
      <c r="E1603" t="s">
        <v>451</v>
      </c>
      <c r="F1603" s="2">
        <v>-1202.3900000000001</v>
      </c>
      <c r="G1603" s="36">
        <f t="shared" si="36"/>
        <v>-1202.3900000000001</v>
      </c>
      <c r="H1603">
        <v>2021</v>
      </c>
      <c r="I1603" s="35">
        <v>1</v>
      </c>
      <c r="J1603" t="s">
        <v>717</v>
      </c>
    </row>
    <row r="1604" spans="1:10">
      <c r="A1604" s="4" t="s">
        <v>106</v>
      </c>
      <c r="B1604" t="s">
        <v>34</v>
      </c>
      <c r="C1604" t="s">
        <v>3</v>
      </c>
      <c r="D1604" t="s">
        <v>328</v>
      </c>
      <c r="F1604" s="2">
        <v>702988.73</v>
      </c>
      <c r="G1604" s="36">
        <v>702988.73</v>
      </c>
      <c r="H1604">
        <v>2020</v>
      </c>
      <c r="I1604" s="35">
        <v>1</v>
      </c>
      <c r="J1604" t="s">
        <v>717</v>
      </c>
    </row>
    <row r="1605" spans="1:10">
      <c r="A1605" s="4" t="s">
        <v>106</v>
      </c>
      <c r="B1605" t="s">
        <v>34</v>
      </c>
      <c r="C1605" t="s">
        <v>3</v>
      </c>
      <c r="D1605" t="s">
        <v>1</v>
      </c>
      <c r="F1605" s="2">
        <v>234231.96</v>
      </c>
      <c r="G1605" s="36">
        <v>234231.96</v>
      </c>
      <c r="H1605">
        <v>2020</v>
      </c>
      <c r="I1605" s="35">
        <v>1</v>
      </c>
      <c r="J1605" t="s">
        <v>717</v>
      </c>
    </row>
    <row r="1606" spans="1:10">
      <c r="A1606" s="4" t="s">
        <v>106</v>
      </c>
      <c r="B1606" t="s">
        <v>34</v>
      </c>
      <c r="C1606" t="s">
        <v>4</v>
      </c>
      <c r="D1606" t="s">
        <v>328</v>
      </c>
      <c r="F1606" s="2">
        <v>102950.6</v>
      </c>
      <c r="G1606" s="36">
        <v>102950.6</v>
      </c>
      <c r="H1606">
        <v>2020</v>
      </c>
      <c r="I1606" s="35">
        <v>1</v>
      </c>
      <c r="J1606" t="s">
        <v>717</v>
      </c>
    </row>
    <row r="1607" spans="1:10">
      <c r="A1607" s="4" t="s">
        <v>106</v>
      </c>
      <c r="B1607" t="s">
        <v>34</v>
      </c>
      <c r="C1607" t="s">
        <v>4</v>
      </c>
      <c r="D1607" t="s">
        <v>1</v>
      </c>
      <c r="F1607" s="2">
        <v>58682.720000000001</v>
      </c>
      <c r="G1607" s="36">
        <v>58682.720000000001</v>
      </c>
      <c r="H1607">
        <v>2020</v>
      </c>
      <c r="I1607" s="35">
        <v>1</v>
      </c>
      <c r="J1607" t="s">
        <v>717</v>
      </c>
    </row>
    <row r="1608" spans="1:10">
      <c r="A1608" s="4" t="s">
        <v>106</v>
      </c>
      <c r="B1608" t="s">
        <v>34</v>
      </c>
      <c r="C1608" t="s">
        <v>3</v>
      </c>
      <c r="D1608" t="s">
        <v>328</v>
      </c>
      <c r="F1608" s="2">
        <f>G1608*I1608</f>
        <v>1000213</v>
      </c>
      <c r="G1608" s="36">
        <v>1000213</v>
      </c>
      <c r="H1608">
        <v>2019</v>
      </c>
      <c r="I1608" s="35">
        <v>1</v>
      </c>
      <c r="J1608" t="s">
        <v>717</v>
      </c>
    </row>
    <row r="1609" spans="1:10">
      <c r="A1609" s="4" t="s">
        <v>106</v>
      </c>
      <c r="B1609" t="s">
        <v>34</v>
      </c>
      <c r="C1609" t="s">
        <v>3</v>
      </c>
      <c r="D1609" t="s">
        <v>1</v>
      </c>
      <c r="F1609" s="2">
        <f>G1609*I1609</f>
        <v>379207</v>
      </c>
      <c r="G1609" s="36">
        <v>379207</v>
      </c>
      <c r="H1609">
        <v>2019</v>
      </c>
      <c r="I1609" s="35">
        <v>1</v>
      </c>
      <c r="J1609" t="s">
        <v>717</v>
      </c>
    </row>
    <row r="1610" spans="1:10">
      <c r="A1610" s="4" t="s">
        <v>106</v>
      </c>
      <c r="B1610" t="s">
        <v>34</v>
      </c>
      <c r="C1610" t="s">
        <v>4</v>
      </c>
      <c r="D1610" t="s">
        <v>328</v>
      </c>
      <c r="F1610" s="2">
        <f>G1610*I1610</f>
        <v>16048</v>
      </c>
      <c r="G1610" s="36">
        <v>16048</v>
      </c>
      <c r="H1610">
        <v>2019</v>
      </c>
      <c r="I1610" s="35">
        <v>1</v>
      </c>
      <c r="J1610" t="s">
        <v>717</v>
      </c>
    </row>
    <row r="1611" spans="1:10">
      <c r="A1611" s="4" t="s">
        <v>106</v>
      </c>
      <c r="B1611" t="s">
        <v>34</v>
      </c>
      <c r="C1611" t="s">
        <v>4</v>
      </c>
      <c r="D1611" t="s">
        <v>1</v>
      </c>
      <c r="F1611" s="2">
        <f>G1611*I1611</f>
        <v>4210</v>
      </c>
      <c r="G1611" s="36">
        <v>4210</v>
      </c>
      <c r="H1611">
        <v>2019</v>
      </c>
      <c r="I1611" s="35">
        <v>1</v>
      </c>
      <c r="J1611" t="s">
        <v>717</v>
      </c>
    </row>
    <row r="1612" spans="1:10">
      <c r="A1612" s="4" t="s">
        <v>106</v>
      </c>
      <c r="B1612" t="s">
        <v>34</v>
      </c>
      <c r="C1612" t="s">
        <v>3</v>
      </c>
      <c r="D1612" t="s">
        <v>328</v>
      </c>
      <c r="F1612" s="2">
        <v>1073844.81</v>
      </c>
      <c r="G1612" s="36">
        <f>F1612/I1612</f>
        <v>1073844.81</v>
      </c>
      <c r="H1612">
        <v>2018</v>
      </c>
      <c r="I1612" s="35">
        <v>1</v>
      </c>
      <c r="J1612" t="s">
        <v>717</v>
      </c>
    </row>
    <row r="1613" spans="1:10">
      <c r="A1613" s="4" t="s">
        <v>106</v>
      </c>
      <c r="B1613" t="s">
        <v>34</v>
      </c>
      <c r="C1613" t="s">
        <v>3</v>
      </c>
      <c r="D1613" t="s">
        <v>1</v>
      </c>
      <c r="E1613" t="s">
        <v>364</v>
      </c>
      <c r="F1613" s="2">
        <v>306418.49</v>
      </c>
      <c r="G1613" s="36">
        <f>F1613/I1613</f>
        <v>306418.49</v>
      </c>
      <c r="H1613">
        <v>2018</v>
      </c>
      <c r="I1613" s="35">
        <v>1</v>
      </c>
      <c r="J1613" t="s">
        <v>717</v>
      </c>
    </row>
    <row r="1614" spans="1:10">
      <c r="A1614" s="4" t="s">
        <v>106</v>
      </c>
      <c r="B1614" t="s">
        <v>34</v>
      </c>
      <c r="C1614" t="s">
        <v>4</v>
      </c>
      <c r="D1614" t="s">
        <v>328</v>
      </c>
      <c r="F1614" s="2"/>
      <c r="G1614" s="36">
        <v>16711.169999999998</v>
      </c>
      <c r="H1614">
        <v>2018</v>
      </c>
      <c r="I1614" s="35">
        <v>1</v>
      </c>
      <c r="J1614" t="s">
        <v>717</v>
      </c>
    </row>
    <row r="1615" spans="1:10">
      <c r="A1615" s="4" t="s">
        <v>106</v>
      </c>
      <c r="B1615" t="s">
        <v>34</v>
      </c>
      <c r="C1615" t="s">
        <v>4</v>
      </c>
      <c r="D1615" t="s">
        <v>1</v>
      </c>
      <c r="E1615" t="s">
        <v>364</v>
      </c>
      <c r="F1615" s="2"/>
      <c r="G1615" s="36">
        <v>2334.59</v>
      </c>
      <c r="H1615">
        <v>2018</v>
      </c>
      <c r="I1615" s="35">
        <v>1</v>
      </c>
      <c r="J1615" t="s">
        <v>717</v>
      </c>
    </row>
    <row r="1616" spans="1:10">
      <c r="A1616" s="4" t="s">
        <v>106</v>
      </c>
      <c r="B1616" t="s">
        <v>34</v>
      </c>
      <c r="C1616" t="s">
        <v>3</v>
      </c>
      <c r="D1616" t="s">
        <v>328</v>
      </c>
      <c r="F1616" s="2">
        <v>1039264.62</v>
      </c>
      <c r="G1616" s="36">
        <f>F1616/I1616</f>
        <v>1039264.62</v>
      </c>
      <c r="H1616">
        <v>2017</v>
      </c>
      <c r="I1616" s="35">
        <v>1</v>
      </c>
      <c r="J1616" t="s">
        <v>717</v>
      </c>
    </row>
    <row r="1617" spans="1:10">
      <c r="A1617" s="4" t="s">
        <v>106</v>
      </c>
      <c r="B1617" t="s">
        <v>34</v>
      </c>
      <c r="C1617" t="s">
        <v>3</v>
      </c>
      <c r="D1617" t="s">
        <v>1</v>
      </c>
      <c r="E1617" t="s">
        <v>364</v>
      </c>
      <c r="F1617" s="2">
        <v>532233.04</v>
      </c>
      <c r="G1617" s="36">
        <f>F1617/I1617</f>
        <v>532233.04</v>
      </c>
      <c r="H1617">
        <v>2017</v>
      </c>
      <c r="I1617" s="35">
        <v>1</v>
      </c>
      <c r="J1617" t="s">
        <v>717</v>
      </c>
    </row>
    <row r="1618" spans="1:10">
      <c r="A1618" s="4" t="s">
        <v>106</v>
      </c>
      <c r="B1618" t="s">
        <v>34</v>
      </c>
      <c r="C1618" t="s">
        <v>4</v>
      </c>
      <c r="D1618" t="s">
        <v>328</v>
      </c>
      <c r="F1618" s="2"/>
      <c r="G1618" s="36">
        <v>92843.88</v>
      </c>
      <c r="H1618">
        <v>2017</v>
      </c>
      <c r="I1618" s="35">
        <v>1</v>
      </c>
      <c r="J1618" t="s">
        <v>717</v>
      </c>
    </row>
    <row r="1619" spans="1:10">
      <c r="A1619" s="4" t="s">
        <v>106</v>
      </c>
      <c r="B1619" t="s">
        <v>34</v>
      </c>
      <c r="C1619" t="s">
        <v>4</v>
      </c>
      <c r="D1619" t="s">
        <v>1</v>
      </c>
      <c r="E1619" t="s">
        <v>364</v>
      </c>
      <c r="F1619" s="2"/>
      <c r="G1619" s="36">
        <v>-18607.97</v>
      </c>
      <c r="H1619">
        <v>2017</v>
      </c>
      <c r="I1619" s="35">
        <v>1</v>
      </c>
      <c r="J1619" t="s">
        <v>717</v>
      </c>
    </row>
    <row r="1620" spans="1:10">
      <c r="A1620" t="s">
        <v>65</v>
      </c>
      <c r="B1620" t="s">
        <v>35</v>
      </c>
      <c r="C1620" t="s">
        <v>4</v>
      </c>
      <c r="D1620" t="s">
        <v>328</v>
      </c>
      <c r="F1620" s="2">
        <v>11118817</v>
      </c>
      <c r="G1620" s="36">
        <v>752863.62374481163</v>
      </c>
      <c r="H1620">
        <v>2016</v>
      </c>
      <c r="I1620" s="35">
        <v>14.768700000000001</v>
      </c>
      <c r="J1620" s="40" t="s">
        <v>715</v>
      </c>
    </row>
    <row r="1621" spans="1:10">
      <c r="A1621" t="s">
        <v>65</v>
      </c>
      <c r="B1621" t="s">
        <v>35</v>
      </c>
      <c r="C1621" t="s">
        <v>4</v>
      </c>
      <c r="D1621" t="s">
        <v>1</v>
      </c>
      <c r="F1621" s="2">
        <v>4818722</v>
      </c>
      <c r="G1621" s="36">
        <v>326279.36108120548</v>
      </c>
      <c r="H1621">
        <v>2016</v>
      </c>
      <c r="I1621" s="35">
        <v>14.768700000000001</v>
      </c>
      <c r="J1621" s="40" t="s">
        <v>715</v>
      </c>
    </row>
    <row r="1622" spans="1:10">
      <c r="A1622" s="4" t="s">
        <v>106</v>
      </c>
      <c r="B1622" t="s">
        <v>34</v>
      </c>
      <c r="C1622" t="s">
        <v>3</v>
      </c>
      <c r="D1622" t="s">
        <v>328</v>
      </c>
      <c r="F1622" s="2">
        <v>1118996.0900000001</v>
      </c>
      <c r="G1622" s="36">
        <v>1118996.0900000001</v>
      </c>
      <c r="H1622">
        <v>2016</v>
      </c>
      <c r="I1622" s="35">
        <v>1</v>
      </c>
      <c r="J1622" t="s">
        <v>717</v>
      </c>
    </row>
    <row r="1623" spans="1:10">
      <c r="A1623" s="4" t="s">
        <v>106</v>
      </c>
      <c r="B1623" t="s">
        <v>34</v>
      </c>
      <c r="C1623" t="s">
        <v>3</v>
      </c>
      <c r="D1623" t="s">
        <v>1</v>
      </c>
      <c r="F1623" s="2">
        <v>136938.69</v>
      </c>
      <c r="G1623" s="36">
        <v>136938.69</v>
      </c>
      <c r="H1623">
        <v>2016</v>
      </c>
      <c r="I1623" s="35">
        <v>1</v>
      </c>
      <c r="J1623" t="s">
        <v>717</v>
      </c>
    </row>
    <row r="1624" spans="1:10">
      <c r="A1624" s="4" t="s">
        <v>106</v>
      </c>
      <c r="B1624" t="s">
        <v>34</v>
      </c>
      <c r="C1624" t="s">
        <v>4</v>
      </c>
      <c r="D1624" t="s">
        <v>328</v>
      </c>
      <c r="F1624" s="2">
        <v>74109.39</v>
      </c>
      <c r="G1624" s="36">
        <v>74109.39</v>
      </c>
      <c r="H1624">
        <v>2016</v>
      </c>
      <c r="I1624" s="35">
        <v>1</v>
      </c>
      <c r="J1624" t="s">
        <v>717</v>
      </c>
    </row>
    <row r="1625" spans="1:10">
      <c r="A1625" s="4" t="s">
        <v>106</v>
      </c>
      <c r="B1625" t="s">
        <v>34</v>
      </c>
      <c r="C1625" t="s">
        <v>4</v>
      </c>
      <c r="D1625" t="s">
        <v>1</v>
      </c>
      <c r="F1625" s="2">
        <v>250</v>
      </c>
      <c r="G1625" s="36">
        <v>250</v>
      </c>
      <c r="H1625">
        <v>2016</v>
      </c>
      <c r="I1625" s="35">
        <v>1</v>
      </c>
      <c r="J1625" t="s">
        <v>717</v>
      </c>
    </row>
    <row r="1626" spans="1:10">
      <c r="A1626" s="4" t="s">
        <v>106</v>
      </c>
      <c r="B1626" t="s">
        <v>34</v>
      </c>
      <c r="C1626" t="s">
        <v>3</v>
      </c>
      <c r="D1626" t="s">
        <v>328</v>
      </c>
      <c r="F1626" s="2">
        <v>1204977.8500000001</v>
      </c>
      <c r="G1626" s="36">
        <v>1204977.8500000001</v>
      </c>
      <c r="H1626">
        <v>2015</v>
      </c>
      <c r="I1626" s="35">
        <v>1</v>
      </c>
      <c r="J1626" t="s">
        <v>717</v>
      </c>
    </row>
    <row r="1627" spans="1:10">
      <c r="A1627" s="4" t="s">
        <v>106</v>
      </c>
      <c r="B1627" t="s">
        <v>34</v>
      </c>
      <c r="C1627" t="s">
        <v>3</v>
      </c>
      <c r="D1627" t="s">
        <v>1</v>
      </c>
      <c r="F1627" s="2">
        <v>226790.72</v>
      </c>
      <c r="G1627" s="36">
        <v>226790.72</v>
      </c>
      <c r="H1627">
        <v>2015</v>
      </c>
      <c r="I1627" s="35">
        <v>1</v>
      </c>
      <c r="J1627" t="s">
        <v>717</v>
      </c>
    </row>
    <row r="1628" spans="1:10">
      <c r="A1628" s="4" t="s">
        <v>106</v>
      </c>
      <c r="B1628" t="s">
        <v>34</v>
      </c>
      <c r="C1628" t="s">
        <v>4</v>
      </c>
      <c r="D1628" t="s">
        <v>328</v>
      </c>
      <c r="F1628" s="2">
        <v>36580.639999999999</v>
      </c>
      <c r="G1628" s="36">
        <v>36580.639999999999</v>
      </c>
      <c r="H1628">
        <v>2015</v>
      </c>
      <c r="I1628" s="35">
        <v>1</v>
      </c>
      <c r="J1628" t="s">
        <v>717</v>
      </c>
    </row>
    <row r="1629" spans="1:10">
      <c r="A1629" s="4" t="s">
        <v>106</v>
      </c>
      <c r="B1629" t="s">
        <v>34</v>
      </c>
      <c r="C1629" t="s">
        <v>4</v>
      </c>
      <c r="D1629" t="s">
        <v>1</v>
      </c>
      <c r="F1629" s="2">
        <v>1055.8800000000001</v>
      </c>
      <c r="G1629" s="36">
        <v>1055.8800000000001</v>
      </c>
      <c r="H1629">
        <v>2015</v>
      </c>
      <c r="I1629" s="35">
        <v>1</v>
      </c>
      <c r="J1629" t="s">
        <v>717</v>
      </c>
    </row>
    <row r="1630" spans="1:10">
      <c r="A1630" s="4" t="s">
        <v>106</v>
      </c>
      <c r="B1630" t="s">
        <v>34</v>
      </c>
      <c r="C1630" t="s">
        <v>3</v>
      </c>
      <c r="D1630" t="s">
        <v>328</v>
      </c>
      <c r="F1630" s="2">
        <v>2031153.34</v>
      </c>
      <c r="G1630" s="36">
        <v>2031153.34</v>
      </c>
      <c r="H1630">
        <v>2014</v>
      </c>
      <c r="I1630" s="35">
        <v>1</v>
      </c>
      <c r="J1630" t="s">
        <v>717</v>
      </c>
    </row>
    <row r="1631" spans="1:10">
      <c r="A1631" s="4" t="s">
        <v>106</v>
      </c>
      <c r="B1631" t="s">
        <v>34</v>
      </c>
      <c r="C1631" t="s">
        <v>3</v>
      </c>
      <c r="D1631" t="s">
        <v>1</v>
      </c>
      <c r="F1631" s="2">
        <v>209367.32</v>
      </c>
      <c r="G1631" s="36">
        <v>209367.32</v>
      </c>
      <c r="H1631">
        <v>2014</v>
      </c>
      <c r="I1631" s="35">
        <v>1</v>
      </c>
      <c r="J1631" t="s">
        <v>717</v>
      </c>
    </row>
    <row r="1632" spans="1:10">
      <c r="A1632" s="4" t="s">
        <v>106</v>
      </c>
      <c r="B1632" t="s">
        <v>34</v>
      </c>
      <c r="C1632" t="s">
        <v>4</v>
      </c>
      <c r="D1632" t="s">
        <v>328</v>
      </c>
      <c r="F1632" s="2">
        <v>262396.59000000003</v>
      </c>
      <c r="G1632" s="36">
        <v>262396.59000000003</v>
      </c>
      <c r="H1632">
        <v>2014</v>
      </c>
      <c r="I1632" s="35">
        <v>1</v>
      </c>
      <c r="J1632" t="s">
        <v>717</v>
      </c>
    </row>
    <row r="1633" spans="1:10">
      <c r="A1633" s="4" t="s">
        <v>106</v>
      </c>
      <c r="B1633" t="s">
        <v>34</v>
      </c>
      <c r="C1633" t="s">
        <v>4</v>
      </c>
      <c r="D1633" t="s">
        <v>1</v>
      </c>
      <c r="F1633" s="2">
        <v>7500</v>
      </c>
      <c r="G1633" s="36">
        <v>7500</v>
      </c>
      <c r="H1633">
        <v>2014</v>
      </c>
      <c r="I1633" s="35">
        <v>1</v>
      </c>
      <c r="J1633" t="s">
        <v>717</v>
      </c>
    </row>
    <row r="1634" spans="1:10">
      <c r="A1634" s="4" t="s">
        <v>106</v>
      </c>
      <c r="B1634" t="s">
        <v>34</v>
      </c>
      <c r="C1634" t="s">
        <v>3</v>
      </c>
      <c r="D1634" t="s">
        <v>328</v>
      </c>
      <c r="F1634" s="2">
        <v>1565565.45</v>
      </c>
      <c r="G1634" s="36">
        <v>1565565.45</v>
      </c>
      <c r="H1634">
        <v>2013</v>
      </c>
      <c r="I1634" s="35">
        <v>1</v>
      </c>
      <c r="J1634" t="s">
        <v>717</v>
      </c>
    </row>
    <row r="1635" spans="1:10">
      <c r="A1635" s="4" t="s">
        <v>106</v>
      </c>
      <c r="B1635" t="s">
        <v>34</v>
      </c>
      <c r="C1635" t="s">
        <v>3</v>
      </c>
      <c r="D1635" t="s">
        <v>1</v>
      </c>
      <c r="F1635" s="2">
        <v>172344.93</v>
      </c>
      <c r="G1635" s="36">
        <v>172344.93</v>
      </c>
      <c r="H1635">
        <v>2013</v>
      </c>
      <c r="I1635" s="35">
        <v>1</v>
      </c>
      <c r="J1635" t="s">
        <v>717</v>
      </c>
    </row>
    <row r="1636" spans="1:10">
      <c r="A1636" t="s">
        <v>25</v>
      </c>
      <c r="B1636" t="s">
        <v>35</v>
      </c>
      <c r="C1636" t="s">
        <v>4</v>
      </c>
      <c r="D1636" t="s">
        <v>328</v>
      </c>
      <c r="F1636" s="2">
        <v>1522458</v>
      </c>
      <c r="G1636" s="36">
        <v>103086.79843181864</v>
      </c>
      <c r="H1636">
        <v>2016</v>
      </c>
      <c r="I1636" s="35">
        <v>14.768700000000001</v>
      </c>
      <c r="J1636" s="40" t="s">
        <v>715</v>
      </c>
    </row>
    <row r="1637" spans="1:10">
      <c r="A1637" t="s">
        <v>25</v>
      </c>
      <c r="B1637" t="s">
        <v>35</v>
      </c>
      <c r="C1637" t="s">
        <v>4</v>
      </c>
      <c r="D1637" t="s">
        <v>1</v>
      </c>
      <c r="F1637" s="2">
        <v>9291</v>
      </c>
      <c r="G1637" s="36">
        <v>629.10073330760315</v>
      </c>
      <c r="H1637">
        <v>2016</v>
      </c>
      <c r="I1637" s="35">
        <v>14.768700000000001</v>
      </c>
      <c r="J1637" s="40" t="s">
        <v>715</v>
      </c>
    </row>
    <row r="1638" spans="1:10">
      <c r="A1638" s="4" t="s">
        <v>106</v>
      </c>
      <c r="B1638" t="s">
        <v>34</v>
      </c>
      <c r="C1638" t="s">
        <v>4</v>
      </c>
      <c r="D1638" t="s">
        <v>328</v>
      </c>
      <c r="F1638" s="2">
        <v>283963.57</v>
      </c>
      <c r="G1638" s="36">
        <v>283963.57</v>
      </c>
      <c r="H1638">
        <v>2013</v>
      </c>
      <c r="I1638" s="35">
        <v>1</v>
      </c>
      <c r="J1638" t="s">
        <v>717</v>
      </c>
    </row>
    <row r="1639" spans="1:10">
      <c r="A1639" t="s">
        <v>17</v>
      </c>
      <c r="B1639" t="s">
        <v>35</v>
      </c>
      <c r="C1639" t="s">
        <v>3</v>
      </c>
      <c r="D1639" t="s">
        <v>328</v>
      </c>
      <c r="F1639" s="2">
        <v>67798455</v>
      </c>
      <c r="G1639" s="36">
        <v>7314222.603404752</v>
      </c>
      <c r="H1639">
        <v>2015</v>
      </c>
      <c r="I1639" s="35">
        <v>9.2693999999999992</v>
      </c>
      <c r="J1639" s="40" t="s">
        <v>715</v>
      </c>
    </row>
    <row r="1640" spans="1:10">
      <c r="A1640" t="s">
        <v>17</v>
      </c>
      <c r="B1640" t="s">
        <v>35</v>
      </c>
      <c r="C1640" t="s">
        <v>3</v>
      </c>
      <c r="D1640" t="s">
        <v>1</v>
      </c>
      <c r="F1640" s="2">
        <v>3188146</v>
      </c>
      <c r="G1640" s="36">
        <v>343943.0815371006</v>
      </c>
      <c r="H1640">
        <v>2015</v>
      </c>
      <c r="I1640" s="35">
        <v>9.2693999999999992</v>
      </c>
      <c r="J1640" s="40" t="s">
        <v>715</v>
      </c>
    </row>
    <row r="1641" spans="1:10">
      <c r="A1641" s="4" t="s">
        <v>106</v>
      </c>
      <c r="B1641" t="s">
        <v>34</v>
      </c>
      <c r="C1641" t="s">
        <v>4</v>
      </c>
      <c r="D1641" t="s">
        <v>1</v>
      </c>
      <c r="F1641" s="2">
        <v>56300</v>
      </c>
      <c r="G1641" s="36">
        <v>56300</v>
      </c>
      <c r="H1641">
        <v>2013</v>
      </c>
      <c r="I1641" s="35">
        <v>1</v>
      </c>
      <c r="J1641" t="s">
        <v>717</v>
      </c>
    </row>
    <row r="1642" spans="1:10">
      <c r="A1642" s="4" t="s">
        <v>106</v>
      </c>
      <c r="B1642" t="s">
        <v>34</v>
      </c>
      <c r="C1642" t="s">
        <v>3</v>
      </c>
      <c r="D1642" t="s">
        <v>328</v>
      </c>
      <c r="F1642" s="2">
        <v>1457000</v>
      </c>
      <c r="G1642" s="36">
        <v>1457000</v>
      </c>
      <c r="H1642">
        <v>2012</v>
      </c>
      <c r="I1642" s="35">
        <v>1</v>
      </c>
      <c r="J1642" t="s">
        <v>717</v>
      </c>
    </row>
    <row r="1643" spans="1:10">
      <c r="A1643" s="4" t="s">
        <v>106</v>
      </c>
      <c r="B1643" t="s">
        <v>34</v>
      </c>
      <c r="C1643" t="s">
        <v>3</v>
      </c>
      <c r="D1643" t="s">
        <v>1</v>
      </c>
      <c r="F1643" s="2">
        <v>2000</v>
      </c>
      <c r="G1643" s="36">
        <v>2000</v>
      </c>
      <c r="H1643">
        <v>2012</v>
      </c>
      <c r="I1643" s="35">
        <v>1</v>
      </c>
      <c r="J1643" t="s">
        <v>717</v>
      </c>
    </row>
    <row r="1644" spans="1:10">
      <c r="A1644" s="4" t="s">
        <v>106</v>
      </c>
      <c r="B1644" t="s">
        <v>34</v>
      </c>
      <c r="C1644" t="s">
        <v>3</v>
      </c>
      <c r="D1644" t="s">
        <v>1</v>
      </c>
      <c r="F1644" s="2">
        <v>2000</v>
      </c>
      <c r="G1644" s="36">
        <v>2000</v>
      </c>
      <c r="H1644">
        <v>2012</v>
      </c>
      <c r="I1644" s="35">
        <v>1</v>
      </c>
      <c r="J1644" t="s">
        <v>717</v>
      </c>
    </row>
    <row r="1645" spans="1:10">
      <c r="A1645" t="s">
        <v>96</v>
      </c>
      <c r="B1645" t="s">
        <v>35</v>
      </c>
      <c r="C1645" t="s">
        <v>3</v>
      </c>
      <c r="D1645" t="s">
        <v>328</v>
      </c>
      <c r="F1645" s="2">
        <v>13699435</v>
      </c>
      <c r="G1645" s="36">
        <v>1477920.361619954</v>
      </c>
      <c r="H1645">
        <v>2015</v>
      </c>
      <c r="I1645" s="35">
        <v>9.2693999999999992</v>
      </c>
      <c r="J1645" s="40" t="s">
        <v>715</v>
      </c>
    </row>
    <row r="1646" spans="1:10">
      <c r="A1646" s="4" t="s">
        <v>106</v>
      </c>
      <c r="B1646" t="s">
        <v>34</v>
      </c>
      <c r="C1646" t="s">
        <v>4</v>
      </c>
      <c r="D1646" t="s">
        <v>328</v>
      </c>
      <c r="F1646" s="2">
        <v>324000</v>
      </c>
      <c r="G1646" s="36">
        <v>324000</v>
      </c>
      <c r="H1646">
        <v>2012</v>
      </c>
      <c r="I1646" s="35">
        <v>1</v>
      </c>
      <c r="J1646" t="s">
        <v>717</v>
      </c>
    </row>
    <row r="1647" spans="1:10">
      <c r="A1647" s="4" t="s">
        <v>106</v>
      </c>
      <c r="B1647" t="s">
        <v>34</v>
      </c>
      <c r="C1647" t="s">
        <v>4</v>
      </c>
      <c r="D1647" t="s">
        <v>1</v>
      </c>
      <c r="F1647" s="2">
        <v>18000</v>
      </c>
      <c r="G1647" s="36">
        <v>18000</v>
      </c>
      <c r="H1647">
        <v>2012</v>
      </c>
      <c r="I1647" s="35">
        <v>1</v>
      </c>
      <c r="J1647" t="s">
        <v>717</v>
      </c>
    </row>
    <row r="1648" spans="1:10">
      <c r="A1648" s="4" t="s">
        <v>106</v>
      </c>
      <c r="B1648" t="s">
        <v>34</v>
      </c>
      <c r="C1648" t="s">
        <v>3</v>
      </c>
      <c r="D1648" t="s">
        <v>328</v>
      </c>
      <c r="F1648" s="2">
        <v>1261000</v>
      </c>
      <c r="G1648" s="36">
        <v>1261000</v>
      </c>
      <c r="H1648">
        <v>2011</v>
      </c>
      <c r="I1648" s="35">
        <v>1</v>
      </c>
      <c r="J1648" t="s">
        <v>717</v>
      </c>
    </row>
    <row r="1649" spans="1:10">
      <c r="A1649" s="4" t="s">
        <v>106</v>
      </c>
      <c r="B1649" t="s">
        <v>34</v>
      </c>
      <c r="C1649" t="s">
        <v>3</v>
      </c>
      <c r="D1649" t="s">
        <v>1</v>
      </c>
      <c r="F1649" s="2">
        <v>0</v>
      </c>
      <c r="G1649" s="36">
        <v>0</v>
      </c>
      <c r="H1649">
        <v>2011</v>
      </c>
      <c r="I1649" s="35">
        <v>1</v>
      </c>
      <c r="J1649" t="s">
        <v>717</v>
      </c>
    </row>
    <row r="1650" spans="1:10">
      <c r="A1650" s="4" t="s">
        <v>106</v>
      </c>
      <c r="B1650" t="s">
        <v>34</v>
      </c>
      <c r="C1650" t="s">
        <v>4</v>
      </c>
      <c r="D1650" t="s">
        <v>328</v>
      </c>
      <c r="F1650" s="2">
        <v>326000</v>
      </c>
      <c r="G1650" s="36">
        <v>326000</v>
      </c>
      <c r="H1650">
        <v>2011</v>
      </c>
      <c r="I1650" s="35">
        <v>1</v>
      </c>
      <c r="J1650" t="s">
        <v>717</v>
      </c>
    </row>
    <row r="1651" spans="1:10">
      <c r="A1651" s="4" t="s">
        <v>106</v>
      </c>
      <c r="B1651" t="s">
        <v>34</v>
      </c>
      <c r="C1651" t="s">
        <v>4</v>
      </c>
      <c r="D1651" t="s">
        <v>1</v>
      </c>
      <c r="F1651" s="2">
        <v>38000</v>
      </c>
      <c r="G1651" s="36">
        <v>38000</v>
      </c>
      <c r="H1651">
        <v>2011</v>
      </c>
      <c r="I1651" s="35">
        <v>1</v>
      </c>
      <c r="J1651" t="s">
        <v>717</v>
      </c>
    </row>
    <row r="1652" spans="1:10">
      <c r="A1652" s="4" t="s">
        <v>106</v>
      </c>
      <c r="B1652" t="s">
        <v>34</v>
      </c>
      <c r="C1652" t="s">
        <v>3</v>
      </c>
      <c r="D1652" t="s">
        <v>328</v>
      </c>
      <c r="F1652" s="2">
        <v>1253000</v>
      </c>
      <c r="G1652" s="36">
        <v>1253000</v>
      </c>
      <c r="H1652">
        <v>2010</v>
      </c>
      <c r="I1652" s="35">
        <v>1</v>
      </c>
      <c r="J1652" t="s">
        <v>717</v>
      </c>
    </row>
    <row r="1653" spans="1:10">
      <c r="A1653" s="4" t="s">
        <v>106</v>
      </c>
      <c r="B1653" t="s">
        <v>34</v>
      </c>
      <c r="C1653" t="s">
        <v>3</v>
      </c>
      <c r="D1653" t="s">
        <v>1</v>
      </c>
      <c r="F1653" s="2">
        <v>18000</v>
      </c>
      <c r="G1653" s="36">
        <v>18000</v>
      </c>
      <c r="H1653">
        <v>2010</v>
      </c>
      <c r="I1653" s="35">
        <v>1</v>
      </c>
      <c r="J1653" t="s">
        <v>717</v>
      </c>
    </row>
    <row r="1654" spans="1:10">
      <c r="A1654" s="4" t="s">
        <v>106</v>
      </c>
      <c r="B1654" t="s">
        <v>34</v>
      </c>
      <c r="C1654" t="s">
        <v>4</v>
      </c>
      <c r="D1654" t="s">
        <v>328</v>
      </c>
      <c r="F1654" s="2">
        <v>251000</v>
      </c>
      <c r="G1654" s="36">
        <v>251000</v>
      </c>
      <c r="H1654">
        <v>2010</v>
      </c>
      <c r="I1654" s="35">
        <v>1</v>
      </c>
      <c r="J1654" t="s">
        <v>717</v>
      </c>
    </row>
    <row r="1655" spans="1:10">
      <c r="A1655" s="4" t="s">
        <v>106</v>
      </c>
      <c r="B1655" t="s">
        <v>34</v>
      </c>
      <c r="C1655" t="s">
        <v>4</v>
      </c>
      <c r="D1655" t="s">
        <v>1</v>
      </c>
      <c r="F1655" s="2">
        <v>8000</v>
      </c>
      <c r="G1655" s="36">
        <v>8000</v>
      </c>
      <c r="H1655">
        <v>2010</v>
      </c>
      <c r="I1655" s="35">
        <v>1</v>
      </c>
      <c r="J1655" t="s">
        <v>717</v>
      </c>
    </row>
    <row r="1656" spans="1:10">
      <c r="A1656" s="5" t="s">
        <v>137</v>
      </c>
      <c r="B1656" t="s">
        <v>319</v>
      </c>
      <c r="C1656" t="s">
        <v>3</v>
      </c>
      <c r="D1656" t="s">
        <v>328</v>
      </c>
      <c r="F1656" s="2">
        <v>10165691761</v>
      </c>
      <c r="G1656" s="36">
        <f>F1656/I1656</f>
        <v>1457515.805192217</v>
      </c>
      <c r="H1656">
        <v>2022</v>
      </c>
      <c r="I1656" s="35">
        <v>6974.67</v>
      </c>
      <c r="J1656" t="s">
        <v>717</v>
      </c>
    </row>
    <row r="1657" spans="1:10">
      <c r="A1657" s="5" t="s">
        <v>137</v>
      </c>
      <c r="B1657" t="s">
        <v>319</v>
      </c>
      <c r="C1657" t="s">
        <v>5</v>
      </c>
      <c r="D1657" t="s">
        <v>328</v>
      </c>
      <c r="F1657" s="2">
        <v>2712313696</v>
      </c>
      <c r="G1657" s="36">
        <f>F1657/I1657</f>
        <v>388880.57728896133</v>
      </c>
      <c r="H1657">
        <v>2022</v>
      </c>
      <c r="I1657" s="35">
        <v>6974.67</v>
      </c>
      <c r="J1657" t="s">
        <v>717</v>
      </c>
    </row>
    <row r="1658" spans="1:10">
      <c r="A1658" s="5" t="s">
        <v>137</v>
      </c>
      <c r="B1658" t="s">
        <v>319</v>
      </c>
      <c r="C1658" t="s">
        <v>3</v>
      </c>
      <c r="D1658" t="s">
        <v>328</v>
      </c>
      <c r="E1658" t="s">
        <v>361</v>
      </c>
      <c r="F1658" s="2">
        <v>7537864996</v>
      </c>
      <c r="G1658" s="36">
        <f>F1658/I1658</f>
        <v>1113989.4031670496</v>
      </c>
      <c r="H1658">
        <v>2021</v>
      </c>
      <c r="I1658" s="35">
        <v>6766.55</v>
      </c>
      <c r="J1658" t="s">
        <v>717</v>
      </c>
    </row>
    <row r="1659" spans="1:10">
      <c r="A1659" s="5" t="s">
        <v>137</v>
      </c>
      <c r="B1659" t="s">
        <v>319</v>
      </c>
      <c r="C1659" t="s">
        <v>4</v>
      </c>
      <c r="D1659" t="s">
        <v>328</v>
      </c>
      <c r="E1659" t="s">
        <v>361</v>
      </c>
      <c r="F1659" s="2">
        <v>2501916181</v>
      </c>
      <c r="G1659" s="36">
        <f>F1659/I1659</f>
        <v>369747.68249698885</v>
      </c>
      <c r="H1659">
        <v>2021</v>
      </c>
      <c r="I1659" s="35">
        <v>6766.55</v>
      </c>
      <c r="J1659" t="s">
        <v>717</v>
      </c>
    </row>
    <row r="1660" spans="1:10">
      <c r="A1660" s="5" t="s">
        <v>137</v>
      </c>
      <c r="B1660" t="s">
        <v>319</v>
      </c>
      <c r="C1660" t="s">
        <v>3</v>
      </c>
      <c r="D1660" t="s">
        <v>328</v>
      </c>
      <c r="F1660" s="2">
        <v>6331056578</v>
      </c>
      <c r="G1660" s="36">
        <v>936056.64755438722</v>
      </c>
      <c r="H1660">
        <v>2020</v>
      </c>
      <c r="I1660" s="35">
        <v>6763.54</v>
      </c>
      <c r="J1660" t="s">
        <v>717</v>
      </c>
    </row>
    <row r="1661" spans="1:10">
      <c r="A1661" s="5" t="s">
        <v>137</v>
      </c>
      <c r="B1661" t="s">
        <v>319</v>
      </c>
      <c r="C1661" t="s">
        <v>4</v>
      </c>
      <c r="D1661" t="s">
        <v>328</v>
      </c>
      <c r="F1661" s="2">
        <v>9658588</v>
      </c>
      <c r="G1661" s="36">
        <v>1428.0373887047315</v>
      </c>
      <c r="H1661">
        <v>2020</v>
      </c>
      <c r="I1661" s="35">
        <v>6763.54</v>
      </c>
      <c r="J1661" t="s">
        <v>717</v>
      </c>
    </row>
    <row r="1662" spans="1:10">
      <c r="A1662" s="5" t="s">
        <v>137</v>
      </c>
      <c r="B1662" t="s">
        <v>319</v>
      </c>
      <c r="C1662" t="s">
        <v>3</v>
      </c>
      <c r="D1662" t="s">
        <v>328</v>
      </c>
      <c r="F1662" s="2">
        <v>6310280361</v>
      </c>
      <c r="G1662" s="36">
        <f>F1662/I1662</f>
        <v>1011604.9434985227</v>
      </c>
      <c r="H1662">
        <v>2019</v>
      </c>
      <c r="I1662" s="35">
        <v>6237.89</v>
      </c>
      <c r="J1662" t="s">
        <v>717</v>
      </c>
    </row>
    <row r="1663" spans="1:10">
      <c r="A1663" s="5" t="s">
        <v>137</v>
      </c>
      <c r="B1663" t="s">
        <v>319</v>
      </c>
      <c r="C1663" t="s">
        <v>4</v>
      </c>
      <c r="D1663" t="s">
        <v>328</v>
      </c>
      <c r="F1663" s="2">
        <v>967959691</v>
      </c>
      <c r="G1663" s="36">
        <f>F1663/I1663</f>
        <v>155174.21612115635</v>
      </c>
      <c r="H1663">
        <v>2019</v>
      </c>
      <c r="I1663" s="35">
        <v>6237.89</v>
      </c>
      <c r="J1663" t="s">
        <v>717</v>
      </c>
    </row>
    <row r="1664" spans="1:10">
      <c r="A1664" s="5" t="s">
        <v>137</v>
      </c>
      <c r="B1664" t="s">
        <v>319</v>
      </c>
      <c r="C1664" t="s">
        <v>3</v>
      </c>
      <c r="D1664" t="s">
        <v>328</v>
      </c>
      <c r="F1664" s="2">
        <v>5143472875</v>
      </c>
      <c r="G1664" s="36">
        <f>F1664/I1664</f>
        <v>895880.31787502719</v>
      </c>
      <c r="H1664">
        <v>2018</v>
      </c>
      <c r="I1664" s="35">
        <v>5741.25</v>
      </c>
      <c r="J1664" t="s">
        <v>717</v>
      </c>
    </row>
    <row r="1665" spans="1:10">
      <c r="A1665" t="s">
        <v>334</v>
      </c>
      <c r="B1665" t="s">
        <v>35</v>
      </c>
      <c r="C1665" t="s">
        <v>3</v>
      </c>
      <c r="D1665" t="s">
        <v>328</v>
      </c>
      <c r="F1665" s="2">
        <v>36090246</v>
      </c>
      <c r="G1665" s="36">
        <v>3893482.4260469936</v>
      </c>
      <c r="H1665">
        <v>2015</v>
      </c>
      <c r="I1665" s="35">
        <v>9.2693999999999992</v>
      </c>
      <c r="J1665" s="40" t="s">
        <v>715</v>
      </c>
    </row>
    <row r="1666" spans="1:10">
      <c r="A1666" s="5" t="s">
        <v>137</v>
      </c>
      <c r="B1666" t="s">
        <v>319</v>
      </c>
      <c r="C1666" t="s">
        <v>4</v>
      </c>
      <c r="D1666" t="s">
        <v>328</v>
      </c>
      <c r="F1666" s="2">
        <v>2027931869</v>
      </c>
      <c r="G1666" s="36">
        <f>F1666/I1666</f>
        <v>353221.31399956456</v>
      </c>
      <c r="H1666">
        <v>2018</v>
      </c>
      <c r="I1666" s="35">
        <v>5741.25</v>
      </c>
      <c r="J1666" t="s">
        <v>717</v>
      </c>
    </row>
    <row r="1667" spans="1:10">
      <c r="A1667" s="5" t="s">
        <v>137</v>
      </c>
      <c r="B1667" t="s">
        <v>319</v>
      </c>
      <c r="C1667" t="s">
        <v>3</v>
      </c>
      <c r="D1667" t="s">
        <v>328</v>
      </c>
      <c r="F1667" s="2">
        <v>3805161075</v>
      </c>
      <c r="G1667" s="36">
        <f>F1667/I1667</f>
        <v>675578.31405516248</v>
      </c>
      <c r="H1667">
        <v>2017</v>
      </c>
      <c r="I1667" s="35">
        <v>5632.45</v>
      </c>
      <c r="J1667" t="s">
        <v>717</v>
      </c>
    </row>
    <row r="1668" spans="1:10">
      <c r="A1668" t="s">
        <v>72</v>
      </c>
      <c r="B1668" t="s">
        <v>35</v>
      </c>
      <c r="C1668" t="s">
        <v>3</v>
      </c>
      <c r="D1668" t="s">
        <v>328</v>
      </c>
      <c r="F1668" s="2">
        <v>30548995</v>
      </c>
      <c r="G1668" s="36">
        <v>3295682.0290417937</v>
      </c>
      <c r="H1668">
        <v>2015</v>
      </c>
      <c r="I1668" s="35">
        <v>9.2693999999999992</v>
      </c>
      <c r="J1668" s="40" t="s">
        <v>717</v>
      </c>
    </row>
    <row r="1669" spans="1:10">
      <c r="A1669" t="s">
        <v>72</v>
      </c>
      <c r="B1669" t="s">
        <v>35</v>
      </c>
      <c r="C1669" t="s">
        <v>3</v>
      </c>
      <c r="D1669" t="s">
        <v>1</v>
      </c>
      <c r="F1669" s="2">
        <v>28851225</v>
      </c>
      <c r="G1669" s="36">
        <v>3112523.4643018967</v>
      </c>
      <c r="H1669">
        <v>2015</v>
      </c>
      <c r="I1669" s="35">
        <v>9.2693999999999992</v>
      </c>
      <c r="J1669" s="40" t="s">
        <v>717</v>
      </c>
    </row>
    <row r="1670" spans="1:10">
      <c r="A1670" s="5" t="s">
        <v>137</v>
      </c>
      <c r="B1670" t="s">
        <v>319</v>
      </c>
      <c r="C1670" t="s">
        <v>4</v>
      </c>
      <c r="D1670" t="s">
        <v>328</v>
      </c>
      <c r="F1670" s="2">
        <v>658405720</v>
      </c>
      <c r="G1670" s="36">
        <f>F1670/I1670</f>
        <v>116895.08473222132</v>
      </c>
      <c r="H1670">
        <v>2017</v>
      </c>
      <c r="I1670" s="35">
        <v>5632.45</v>
      </c>
      <c r="J1670" t="s">
        <v>717</v>
      </c>
    </row>
    <row r="1671" spans="1:10">
      <c r="A1671" s="5" t="s">
        <v>137</v>
      </c>
      <c r="B1671" t="s">
        <v>319</v>
      </c>
      <c r="C1671" t="s">
        <v>3</v>
      </c>
      <c r="D1671" t="s">
        <v>328</v>
      </c>
      <c r="F1671" s="2">
        <v>3193042867</v>
      </c>
      <c r="G1671" s="36">
        <v>561298.99220672681</v>
      </c>
      <c r="H1671">
        <v>2016</v>
      </c>
      <c r="I1671" s="35">
        <v>5688.666666666667</v>
      </c>
      <c r="J1671" t="s">
        <v>717</v>
      </c>
    </row>
    <row r="1672" spans="1:10">
      <c r="A1672" s="5" t="s">
        <v>137</v>
      </c>
      <c r="B1672" t="s">
        <v>319</v>
      </c>
      <c r="C1672" t="s">
        <v>3</v>
      </c>
      <c r="D1672" t="s">
        <v>1</v>
      </c>
      <c r="F1672" s="2">
        <v>24858359</v>
      </c>
      <c r="G1672" s="36">
        <v>4369.8041134419309</v>
      </c>
      <c r="H1672">
        <v>2016</v>
      </c>
      <c r="I1672" s="35">
        <v>5688.666666666667</v>
      </c>
      <c r="J1672" t="s">
        <v>717</v>
      </c>
    </row>
    <row r="1673" spans="1:10">
      <c r="A1673" s="5" t="s">
        <v>137</v>
      </c>
      <c r="B1673" t="s">
        <v>319</v>
      </c>
      <c r="C1673" t="s">
        <v>4</v>
      </c>
      <c r="D1673" t="s">
        <v>328</v>
      </c>
      <c r="F1673" s="2">
        <v>934293027</v>
      </c>
      <c r="G1673" s="36">
        <v>164237.61168405015</v>
      </c>
      <c r="H1673">
        <v>2016</v>
      </c>
      <c r="I1673" s="35">
        <v>5688.666666666667</v>
      </c>
      <c r="J1673" t="s">
        <v>717</v>
      </c>
    </row>
    <row r="1674" spans="1:10">
      <c r="A1674" s="5" t="s">
        <v>137</v>
      </c>
      <c r="B1674" t="s">
        <v>319</v>
      </c>
      <c r="C1674" t="s">
        <v>3</v>
      </c>
      <c r="D1674" t="s">
        <v>328</v>
      </c>
      <c r="F1674" s="2">
        <v>3563758284</v>
      </c>
      <c r="G1674" s="36">
        <v>686981.6029115807</v>
      </c>
      <c r="H1674">
        <v>2015</v>
      </c>
      <c r="I1674" s="35">
        <v>5187.5600000000004</v>
      </c>
      <c r="J1674" t="s">
        <v>717</v>
      </c>
    </row>
    <row r="1675" spans="1:10">
      <c r="A1675" s="5" t="s">
        <v>137</v>
      </c>
      <c r="B1675" t="s">
        <v>319</v>
      </c>
      <c r="C1675" t="s">
        <v>3</v>
      </c>
      <c r="D1675" t="s">
        <v>1</v>
      </c>
      <c r="F1675" s="2">
        <v>35207452</v>
      </c>
      <c r="G1675" s="36">
        <v>6786.9001997085334</v>
      </c>
      <c r="H1675">
        <v>2015</v>
      </c>
      <c r="I1675" s="35">
        <v>5187.5600000000004</v>
      </c>
      <c r="J1675" t="s">
        <v>717</v>
      </c>
    </row>
    <row r="1676" spans="1:10">
      <c r="A1676" s="5" t="s">
        <v>137</v>
      </c>
      <c r="B1676" t="s">
        <v>319</v>
      </c>
      <c r="C1676" t="s">
        <v>4</v>
      </c>
      <c r="D1676" t="s">
        <v>328</v>
      </c>
      <c r="F1676" s="2">
        <v>891758243</v>
      </c>
      <c r="G1676" s="36">
        <v>171903.21519172788</v>
      </c>
      <c r="H1676">
        <v>2015</v>
      </c>
      <c r="I1676" s="35">
        <v>5187.5600000000004</v>
      </c>
      <c r="J1676" t="s">
        <v>717</v>
      </c>
    </row>
    <row r="1677" spans="1:10">
      <c r="A1677" s="5" t="s">
        <v>137</v>
      </c>
      <c r="B1677" t="s">
        <v>319</v>
      </c>
      <c r="C1677" t="s">
        <v>3</v>
      </c>
      <c r="D1677" t="s">
        <v>328</v>
      </c>
      <c r="F1677" s="2">
        <v>1547764466</v>
      </c>
      <c r="G1677" s="36">
        <v>346577.52871902898</v>
      </c>
      <c r="H1677">
        <v>2014</v>
      </c>
      <c r="I1677" s="35">
        <v>4465.8534894649083</v>
      </c>
      <c r="J1677" t="s">
        <v>717</v>
      </c>
    </row>
    <row r="1678" spans="1:10">
      <c r="A1678" s="5" t="s">
        <v>137</v>
      </c>
      <c r="B1678" t="s">
        <v>319</v>
      </c>
      <c r="C1678" t="s">
        <v>3</v>
      </c>
      <c r="D1678" t="s">
        <v>1</v>
      </c>
      <c r="F1678" s="2">
        <v>167096225.99999997</v>
      </c>
      <c r="G1678" s="36">
        <v>37416.414666129407</v>
      </c>
      <c r="H1678">
        <v>2014</v>
      </c>
      <c r="I1678" s="35">
        <v>4465.8534894649083</v>
      </c>
      <c r="J1678" t="s">
        <v>717</v>
      </c>
    </row>
    <row r="1679" spans="1:10">
      <c r="A1679" s="5" t="s">
        <v>137</v>
      </c>
      <c r="B1679" t="s">
        <v>319</v>
      </c>
      <c r="C1679" t="s">
        <v>4</v>
      </c>
      <c r="D1679" t="s">
        <v>328</v>
      </c>
      <c r="F1679" s="2">
        <v>368055405</v>
      </c>
      <c r="G1679" s="36">
        <v>82415.467920802708</v>
      </c>
      <c r="H1679">
        <v>2014</v>
      </c>
      <c r="I1679" s="35">
        <v>4465.8534894649083</v>
      </c>
      <c r="J1679" t="s">
        <v>717</v>
      </c>
    </row>
    <row r="1680" spans="1:10">
      <c r="A1680" s="5" t="s">
        <v>137</v>
      </c>
      <c r="B1680" t="s">
        <v>319</v>
      </c>
      <c r="C1680" t="s">
        <v>3</v>
      </c>
      <c r="D1680" t="s">
        <v>328</v>
      </c>
      <c r="F1680" s="2">
        <v>1604200855</v>
      </c>
      <c r="G1680" s="36">
        <v>373267.8123541426</v>
      </c>
      <c r="H1680">
        <v>2013</v>
      </c>
      <c r="I1680" s="35">
        <v>4297.7208371719817</v>
      </c>
      <c r="J1680" t="s">
        <v>717</v>
      </c>
    </row>
    <row r="1681" spans="1:10">
      <c r="A1681" s="5" t="s">
        <v>137</v>
      </c>
      <c r="B1681" t="s">
        <v>319</v>
      </c>
      <c r="C1681" t="s">
        <v>3</v>
      </c>
      <c r="D1681" t="s">
        <v>328</v>
      </c>
      <c r="F1681" s="2">
        <v>1604200855</v>
      </c>
      <c r="G1681" s="36">
        <v>373267.8123541426</v>
      </c>
      <c r="H1681">
        <v>2013</v>
      </c>
      <c r="I1681" s="35">
        <v>4297.7208371719817</v>
      </c>
      <c r="J1681" t="s">
        <v>717</v>
      </c>
    </row>
    <row r="1682" spans="1:10">
      <c r="A1682" t="s">
        <v>82</v>
      </c>
      <c r="B1682" t="s">
        <v>35</v>
      </c>
      <c r="C1682" t="s">
        <v>3</v>
      </c>
      <c r="D1682" t="s">
        <v>328</v>
      </c>
      <c r="F1682" s="2">
        <v>43459741</v>
      </c>
      <c r="G1682" s="36">
        <v>4688517.1640019855</v>
      </c>
      <c r="H1682">
        <v>2015</v>
      </c>
      <c r="I1682" s="35">
        <v>9.2693999999999992</v>
      </c>
      <c r="J1682" s="40" t="s">
        <v>715</v>
      </c>
    </row>
    <row r="1683" spans="1:10">
      <c r="A1683" t="s">
        <v>82</v>
      </c>
      <c r="B1683" t="s">
        <v>35</v>
      </c>
      <c r="C1683" t="s">
        <v>3</v>
      </c>
      <c r="D1683" t="s">
        <v>1</v>
      </c>
      <c r="F1683" s="2">
        <v>17374747</v>
      </c>
      <c r="G1683" s="36">
        <v>1874298.489751888</v>
      </c>
      <c r="H1683">
        <v>2015</v>
      </c>
      <c r="I1683" s="35">
        <v>9.27</v>
      </c>
      <c r="J1683" s="40" t="s">
        <v>715</v>
      </c>
    </row>
    <row r="1684" spans="1:10">
      <c r="A1684" s="5" t="s">
        <v>137</v>
      </c>
      <c r="B1684" t="s">
        <v>319</v>
      </c>
      <c r="C1684" t="s">
        <v>3</v>
      </c>
      <c r="D1684" t="s">
        <v>1</v>
      </c>
      <c r="F1684" s="2">
        <v>169144893</v>
      </c>
      <c r="G1684" s="36">
        <v>39356.882265834181</v>
      </c>
      <c r="H1684">
        <v>2013</v>
      </c>
      <c r="I1684" s="35">
        <v>4297.7208371719817</v>
      </c>
      <c r="J1684" t="s">
        <v>717</v>
      </c>
    </row>
    <row r="1685" spans="1:10">
      <c r="A1685" t="s">
        <v>337</v>
      </c>
      <c r="B1685" t="s">
        <v>35</v>
      </c>
      <c r="C1685" t="s">
        <v>3</v>
      </c>
      <c r="D1685" t="s">
        <v>328</v>
      </c>
      <c r="F1685" s="2">
        <v>11746171</v>
      </c>
      <c r="G1685" s="36">
        <v>1267198.6320581699</v>
      </c>
      <c r="H1685">
        <v>2015</v>
      </c>
      <c r="I1685" s="35">
        <v>9.2693999999999992</v>
      </c>
      <c r="J1685" s="40" t="s">
        <v>715</v>
      </c>
    </row>
    <row r="1686" spans="1:10">
      <c r="A1686" t="s">
        <v>337</v>
      </c>
      <c r="B1686" t="s">
        <v>35</v>
      </c>
      <c r="C1686" t="s">
        <v>3</v>
      </c>
      <c r="D1686" t="s">
        <v>1</v>
      </c>
      <c r="F1686" s="2">
        <v>1555785</v>
      </c>
      <c r="G1686" s="36">
        <v>167840.96057997283</v>
      </c>
      <c r="H1686">
        <v>2015</v>
      </c>
      <c r="I1686" s="35">
        <v>9.2693999999999992</v>
      </c>
      <c r="J1686" s="40" t="s">
        <v>715</v>
      </c>
    </row>
    <row r="1687" spans="1:10">
      <c r="A1687" s="5" t="s">
        <v>137</v>
      </c>
      <c r="B1687" t="s">
        <v>319</v>
      </c>
      <c r="C1687" t="s">
        <v>3</v>
      </c>
      <c r="D1687" t="s">
        <v>1</v>
      </c>
      <c r="F1687" s="2">
        <v>169144893</v>
      </c>
      <c r="G1687" s="36">
        <v>39356.882265834181</v>
      </c>
      <c r="H1687">
        <v>2013</v>
      </c>
      <c r="I1687" s="35">
        <v>4297.7208371719817</v>
      </c>
      <c r="J1687" t="s">
        <v>717</v>
      </c>
    </row>
    <row r="1688" spans="1:10">
      <c r="A1688" s="5" t="s">
        <v>137</v>
      </c>
      <c r="B1688" t="s">
        <v>319</v>
      </c>
      <c r="C1688" t="s">
        <v>3</v>
      </c>
      <c r="D1688" t="s">
        <v>328</v>
      </c>
      <c r="F1688" s="2">
        <v>685910698.14710903</v>
      </c>
      <c r="G1688" s="36">
        <v>155306.974311</v>
      </c>
      <c r="H1688">
        <v>2012</v>
      </c>
      <c r="I1688" s="35">
        <v>4416.4835558098157</v>
      </c>
      <c r="J1688" t="s">
        <v>717</v>
      </c>
    </row>
    <row r="1689" spans="1:10">
      <c r="A1689" s="5" t="s">
        <v>137</v>
      </c>
      <c r="B1689" t="s">
        <v>319</v>
      </c>
      <c r="C1689" t="s">
        <v>3</v>
      </c>
      <c r="D1689" t="s">
        <v>328</v>
      </c>
      <c r="F1689" s="2">
        <v>685910698.14710903</v>
      </c>
      <c r="G1689" s="36">
        <v>155306.974311</v>
      </c>
      <c r="H1689">
        <v>2012</v>
      </c>
      <c r="I1689" s="35">
        <v>4416.4835558098157</v>
      </c>
      <c r="J1689" t="s">
        <v>717</v>
      </c>
    </row>
    <row r="1690" spans="1:10">
      <c r="A1690" s="5" t="s">
        <v>137</v>
      </c>
      <c r="B1690" t="s">
        <v>319</v>
      </c>
      <c r="C1690" t="s">
        <v>3</v>
      </c>
      <c r="D1690" t="s">
        <v>1</v>
      </c>
      <c r="F1690" s="2">
        <v>131058915.67910145</v>
      </c>
      <c r="G1690" s="36">
        <v>29674.947053</v>
      </c>
      <c r="H1690">
        <v>2012</v>
      </c>
      <c r="I1690" s="35">
        <v>4416.4835558098157</v>
      </c>
      <c r="J1690" t="s">
        <v>717</v>
      </c>
    </row>
    <row r="1691" spans="1:10">
      <c r="A1691" s="5" t="s">
        <v>137</v>
      </c>
      <c r="B1691" t="s">
        <v>319</v>
      </c>
      <c r="C1691" t="s">
        <v>3</v>
      </c>
      <c r="D1691" t="s">
        <v>1</v>
      </c>
      <c r="F1691" s="2">
        <v>131058915.67910145</v>
      </c>
      <c r="G1691" s="36">
        <v>29674.947053</v>
      </c>
      <c r="H1691">
        <v>2012</v>
      </c>
      <c r="I1691" s="35">
        <v>4416.4835558098157</v>
      </c>
      <c r="J1691" t="s">
        <v>717</v>
      </c>
    </row>
    <row r="1692" spans="1:10">
      <c r="A1692" s="5" t="s">
        <v>137</v>
      </c>
      <c r="B1692" t="s">
        <v>319</v>
      </c>
      <c r="C1692" t="s">
        <v>3</v>
      </c>
      <c r="D1692" t="s">
        <v>328</v>
      </c>
      <c r="F1692" s="2">
        <v>167065339.70053822</v>
      </c>
      <c r="G1692" s="36">
        <v>39897.731039999999</v>
      </c>
      <c r="H1692">
        <v>2011</v>
      </c>
      <c r="I1692" s="35">
        <v>4187.3393635604152</v>
      </c>
      <c r="J1692" t="s">
        <v>717</v>
      </c>
    </row>
    <row r="1693" spans="1:10">
      <c r="A1693" s="5" t="s">
        <v>137</v>
      </c>
      <c r="B1693" t="s">
        <v>319</v>
      </c>
      <c r="C1693" t="s">
        <v>3</v>
      </c>
      <c r="D1693" t="s">
        <v>328</v>
      </c>
      <c r="F1693" s="2">
        <v>167065339.70053822</v>
      </c>
      <c r="G1693" s="36">
        <v>39897.731039999999</v>
      </c>
      <c r="H1693">
        <v>2011</v>
      </c>
      <c r="I1693" s="35">
        <v>4187.3393635604152</v>
      </c>
      <c r="J1693" t="s">
        <v>717</v>
      </c>
    </row>
    <row r="1694" spans="1:10">
      <c r="A1694" s="5" t="s">
        <v>137</v>
      </c>
      <c r="B1694" t="s">
        <v>319</v>
      </c>
      <c r="C1694" t="s">
        <v>3</v>
      </c>
      <c r="D1694" t="s">
        <v>328</v>
      </c>
      <c r="F1694" s="2">
        <v>80380504.443188608</v>
      </c>
      <c r="G1694" s="36">
        <v>16980.733088000001</v>
      </c>
      <c r="H1694">
        <v>2010</v>
      </c>
      <c r="I1694" s="35">
        <v>4733.6298160173164</v>
      </c>
      <c r="J1694" t="s">
        <v>717</v>
      </c>
    </row>
    <row r="1695" spans="1:10">
      <c r="A1695" s="5" t="s">
        <v>137</v>
      </c>
      <c r="B1695" t="s">
        <v>319</v>
      </c>
      <c r="C1695" t="s">
        <v>3</v>
      </c>
      <c r="D1695" t="s">
        <v>328</v>
      </c>
      <c r="F1695" s="2">
        <v>80380504.443188608</v>
      </c>
      <c r="G1695" s="36">
        <v>16980.733088000001</v>
      </c>
      <c r="H1695">
        <v>2010</v>
      </c>
      <c r="I1695" s="35">
        <v>4733.6298160173164</v>
      </c>
      <c r="J1695" t="s">
        <v>717</v>
      </c>
    </row>
    <row r="1696" spans="1:10">
      <c r="A1696" t="s">
        <v>710</v>
      </c>
      <c r="B1696" t="s">
        <v>32</v>
      </c>
      <c r="C1696" t="s">
        <v>3</v>
      </c>
      <c r="D1696" t="s">
        <v>328</v>
      </c>
      <c r="E1696" t="s">
        <v>365</v>
      </c>
      <c r="F1696" s="2">
        <v>-26</v>
      </c>
      <c r="G1696" s="36">
        <f>F1696/I1696</f>
        <v>-4.8229423658387276</v>
      </c>
      <c r="H1696">
        <v>2024</v>
      </c>
      <c r="I1696" s="35">
        <v>5.3909000000000002</v>
      </c>
      <c r="J1696" t="s">
        <v>717</v>
      </c>
    </row>
    <row r="1697" spans="1:10">
      <c r="A1697" t="s">
        <v>710</v>
      </c>
      <c r="B1697" t="s">
        <v>32</v>
      </c>
      <c r="C1697" t="s">
        <v>3</v>
      </c>
      <c r="D1697" t="s">
        <v>328</v>
      </c>
      <c r="E1697" t="s">
        <v>366</v>
      </c>
      <c r="F1697" s="2">
        <v>24477639</v>
      </c>
      <c r="G1697" s="36">
        <f>F1697/I1697</f>
        <v>4540547.774954089</v>
      </c>
      <c r="H1697">
        <v>2024</v>
      </c>
      <c r="I1697" s="35">
        <v>5.3909000000000002</v>
      </c>
      <c r="J1697" t="s">
        <v>717</v>
      </c>
    </row>
    <row r="1698" spans="1:10">
      <c r="A1698" t="s">
        <v>710</v>
      </c>
      <c r="B1698" t="s">
        <v>32</v>
      </c>
      <c r="C1698" t="s">
        <v>4</v>
      </c>
      <c r="D1698" t="s">
        <v>374</v>
      </c>
      <c r="F1698" s="2">
        <v>445163</v>
      </c>
      <c r="G1698" s="36">
        <f>F1698/I1698</f>
        <v>82576.749707840994</v>
      </c>
      <c r="H1698">
        <v>2024</v>
      </c>
      <c r="I1698" s="35">
        <v>5.3909000000000002</v>
      </c>
      <c r="J1698" t="s">
        <v>717</v>
      </c>
    </row>
    <row r="1699" spans="1:10">
      <c r="A1699" t="s">
        <v>551</v>
      </c>
      <c r="B1699" t="s">
        <v>552</v>
      </c>
      <c r="C1699" t="s">
        <v>3</v>
      </c>
      <c r="D1699" t="s">
        <v>328</v>
      </c>
      <c r="F1699" s="2">
        <v>90026000</v>
      </c>
      <c r="G1699" s="36">
        <v>14324401.731160896</v>
      </c>
      <c r="H1699">
        <v>2015</v>
      </c>
      <c r="I1699" s="35">
        <v>6.2847999999999997</v>
      </c>
      <c r="J1699" t="s">
        <v>717</v>
      </c>
    </row>
    <row r="1700" spans="1:10">
      <c r="A1700" t="s">
        <v>551</v>
      </c>
      <c r="B1700" t="s">
        <v>552</v>
      </c>
      <c r="C1700" t="s">
        <v>3</v>
      </c>
      <c r="D1700" t="s">
        <v>1</v>
      </c>
      <c r="F1700" s="2">
        <v>6753000</v>
      </c>
      <c r="G1700" s="36">
        <v>1074497.1995926681</v>
      </c>
      <c r="H1700">
        <v>2015</v>
      </c>
      <c r="I1700" s="35">
        <v>6.2847999999999997</v>
      </c>
      <c r="J1700" t="s">
        <v>717</v>
      </c>
    </row>
    <row r="1701" spans="1:10">
      <c r="A1701" t="s">
        <v>551</v>
      </c>
      <c r="B1701" t="s">
        <v>552</v>
      </c>
      <c r="C1701" t="s">
        <v>4</v>
      </c>
      <c r="D1701" t="s">
        <v>328</v>
      </c>
      <c r="F1701" s="2">
        <v>11296000</v>
      </c>
      <c r="G1701" s="36">
        <v>1797352.3421588596</v>
      </c>
      <c r="H1701">
        <v>2015</v>
      </c>
      <c r="I1701" s="35">
        <v>6.2847999999999997</v>
      </c>
      <c r="J1701" t="s">
        <v>717</v>
      </c>
    </row>
    <row r="1702" spans="1:10">
      <c r="A1702" t="s">
        <v>551</v>
      </c>
      <c r="B1702" t="s">
        <v>552</v>
      </c>
      <c r="C1702" t="s">
        <v>4</v>
      </c>
      <c r="D1702" t="s">
        <v>1</v>
      </c>
      <c r="F1702" s="2">
        <v>1066000</v>
      </c>
      <c r="G1702" s="36">
        <v>169615.58044806519</v>
      </c>
      <c r="H1702">
        <v>2015</v>
      </c>
      <c r="I1702" s="35">
        <v>6.2847999999999997</v>
      </c>
      <c r="J1702" t="s">
        <v>717</v>
      </c>
    </row>
    <row r="1703" spans="1:10">
      <c r="A1703" t="s">
        <v>551</v>
      </c>
      <c r="B1703" t="s">
        <v>552</v>
      </c>
      <c r="C1703" t="s">
        <v>3</v>
      </c>
      <c r="D1703" t="s">
        <v>328</v>
      </c>
      <c r="F1703" s="2">
        <v>38864000</v>
      </c>
      <c r="G1703" s="36">
        <v>6176634.192082135</v>
      </c>
      <c r="H1703">
        <v>2014</v>
      </c>
      <c r="I1703" s="35">
        <v>6.2920999999999996</v>
      </c>
      <c r="J1703" t="s">
        <v>717</v>
      </c>
    </row>
    <row r="1704" spans="1:10">
      <c r="A1704" t="s">
        <v>551</v>
      </c>
      <c r="B1704" t="s">
        <v>552</v>
      </c>
      <c r="C1704" t="s">
        <v>3</v>
      </c>
      <c r="D1704" t="s">
        <v>1</v>
      </c>
      <c r="F1704" s="2">
        <v>10394000</v>
      </c>
      <c r="G1704" s="36">
        <v>1651912.7159453919</v>
      </c>
      <c r="H1704">
        <v>2014</v>
      </c>
      <c r="I1704" s="35">
        <v>6.2920999999999996</v>
      </c>
      <c r="J1704" t="s">
        <v>717</v>
      </c>
    </row>
    <row r="1705" spans="1:10">
      <c r="A1705" t="s">
        <v>551</v>
      </c>
      <c r="B1705" t="s">
        <v>552</v>
      </c>
      <c r="C1705" t="s">
        <v>4</v>
      </c>
      <c r="D1705" t="s">
        <v>328</v>
      </c>
      <c r="F1705" s="2">
        <v>5440000</v>
      </c>
      <c r="G1705" s="36">
        <v>864576.21461833094</v>
      </c>
      <c r="H1705">
        <v>2014</v>
      </c>
      <c r="I1705" s="35">
        <v>6.2920999999999996</v>
      </c>
      <c r="J1705" t="s">
        <v>717</v>
      </c>
    </row>
    <row r="1706" spans="1:10">
      <c r="A1706" t="s">
        <v>551</v>
      </c>
      <c r="B1706" t="s">
        <v>552</v>
      </c>
      <c r="C1706" t="s">
        <v>4</v>
      </c>
      <c r="D1706" t="s">
        <v>1</v>
      </c>
      <c r="F1706" s="2">
        <v>3171000</v>
      </c>
      <c r="G1706" s="36">
        <v>503965.28980785434</v>
      </c>
      <c r="H1706">
        <v>2014</v>
      </c>
      <c r="I1706" s="35">
        <v>6.2920999999999996</v>
      </c>
      <c r="J1706" t="s">
        <v>717</v>
      </c>
    </row>
    <row r="1707" spans="1:10">
      <c r="A1707" t="s">
        <v>551</v>
      </c>
      <c r="B1707" t="s">
        <v>552</v>
      </c>
      <c r="C1707" t="s">
        <v>3</v>
      </c>
      <c r="D1707" t="s">
        <v>328</v>
      </c>
      <c r="F1707" s="2">
        <v>18901000</v>
      </c>
      <c r="G1707" s="36">
        <v>3007701.8554469938</v>
      </c>
      <c r="H1707">
        <v>2013</v>
      </c>
      <c r="I1707" s="35">
        <v>6.2842000000000002</v>
      </c>
      <c r="J1707" t="s">
        <v>717</v>
      </c>
    </row>
    <row r="1708" spans="1:10">
      <c r="A1708" t="s">
        <v>551</v>
      </c>
      <c r="B1708" t="s">
        <v>552</v>
      </c>
      <c r="C1708" t="s">
        <v>3</v>
      </c>
      <c r="D1708" t="s">
        <v>1</v>
      </c>
      <c r="F1708" s="2">
        <v>34067000</v>
      </c>
      <c r="G1708" s="36">
        <v>5421055.9816683112</v>
      </c>
      <c r="H1708">
        <v>2013</v>
      </c>
      <c r="I1708" s="35">
        <v>6.2842000000000002</v>
      </c>
      <c r="J1708" t="s">
        <v>717</v>
      </c>
    </row>
    <row r="1709" spans="1:10">
      <c r="A1709" t="s">
        <v>551</v>
      </c>
      <c r="B1709" t="s">
        <v>552</v>
      </c>
      <c r="C1709" t="s">
        <v>4</v>
      </c>
      <c r="D1709" t="s">
        <v>328</v>
      </c>
      <c r="F1709" s="2">
        <v>4388000</v>
      </c>
      <c r="G1709" s="36">
        <v>698259.12606218772</v>
      </c>
      <c r="H1709">
        <v>2013</v>
      </c>
      <c r="I1709" s="35">
        <v>6.2842000000000002</v>
      </c>
      <c r="J1709" t="s">
        <v>717</v>
      </c>
    </row>
    <row r="1710" spans="1:10">
      <c r="A1710" t="s">
        <v>551</v>
      </c>
      <c r="B1710" t="s">
        <v>552</v>
      </c>
      <c r="C1710" t="s">
        <v>4</v>
      </c>
      <c r="D1710" t="s">
        <v>1</v>
      </c>
      <c r="F1710" s="2">
        <v>434000</v>
      </c>
      <c r="G1710" s="36">
        <v>69062.092231310264</v>
      </c>
      <c r="H1710">
        <v>2013</v>
      </c>
      <c r="I1710" s="35">
        <v>6.2842000000000002</v>
      </c>
      <c r="J1710" t="s">
        <v>717</v>
      </c>
    </row>
    <row r="1711" spans="1:10">
      <c r="A1711" t="s">
        <v>65</v>
      </c>
      <c r="B1711" t="s">
        <v>35</v>
      </c>
      <c r="C1711" t="s">
        <v>3</v>
      </c>
      <c r="D1711" t="s">
        <v>328</v>
      </c>
      <c r="F1711" s="2">
        <v>55084313</v>
      </c>
      <c r="G1711" s="36">
        <v>5942597.4712494882</v>
      </c>
      <c r="H1711">
        <v>2015</v>
      </c>
      <c r="I1711" s="35">
        <v>9.2693999999999992</v>
      </c>
      <c r="J1711" s="40" t="s">
        <v>715</v>
      </c>
    </row>
    <row r="1712" spans="1:10">
      <c r="A1712" t="s">
        <v>65</v>
      </c>
      <c r="B1712" t="s">
        <v>35</v>
      </c>
      <c r="C1712" t="s">
        <v>3</v>
      </c>
      <c r="D1712" t="s">
        <v>1</v>
      </c>
      <c r="F1712" s="2">
        <v>17236048</v>
      </c>
      <c r="G1712" s="36">
        <v>1859456.7070144778</v>
      </c>
      <c r="H1712">
        <v>2015</v>
      </c>
      <c r="I1712" s="35">
        <v>9.2693999999999992</v>
      </c>
      <c r="J1712" s="40" t="s">
        <v>715</v>
      </c>
    </row>
    <row r="1713" spans="1:10">
      <c r="A1713" t="s">
        <v>551</v>
      </c>
      <c r="B1713" t="s">
        <v>552</v>
      </c>
      <c r="C1713" t="s">
        <v>3</v>
      </c>
      <c r="D1713" t="s">
        <v>328</v>
      </c>
      <c r="F1713" s="2">
        <v>13945000</v>
      </c>
      <c r="G1713" s="36">
        <v>3251113.2352598435</v>
      </c>
      <c r="H1713">
        <v>2012</v>
      </c>
      <c r="I1713" s="35">
        <v>4.2892999999999857</v>
      </c>
      <c r="J1713" t="s">
        <v>717</v>
      </c>
    </row>
    <row r="1714" spans="1:10">
      <c r="A1714" t="s">
        <v>551</v>
      </c>
      <c r="B1714" t="s">
        <v>552</v>
      </c>
      <c r="C1714" t="s">
        <v>3</v>
      </c>
      <c r="D1714" t="s">
        <v>1</v>
      </c>
      <c r="F1714" s="2">
        <v>7956000</v>
      </c>
      <c r="G1714" s="36">
        <v>1854848.1104142929</v>
      </c>
      <c r="H1714">
        <v>2012</v>
      </c>
      <c r="I1714" s="35">
        <v>4.2892999999999857</v>
      </c>
      <c r="J1714" t="s">
        <v>717</v>
      </c>
    </row>
    <row r="1715" spans="1:10">
      <c r="A1715" t="s">
        <v>551</v>
      </c>
      <c r="B1715" t="s">
        <v>552</v>
      </c>
      <c r="C1715" t="s">
        <v>4</v>
      </c>
      <c r="D1715" t="s">
        <v>328</v>
      </c>
      <c r="F1715" s="2">
        <v>6174000</v>
      </c>
      <c r="G1715" s="36">
        <v>1439395.705592992</v>
      </c>
      <c r="H1715">
        <v>2012</v>
      </c>
      <c r="I1715" s="35">
        <v>4.2892999999999857</v>
      </c>
      <c r="J1715" t="s">
        <v>717</v>
      </c>
    </row>
    <row r="1716" spans="1:10">
      <c r="A1716" t="s">
        <v>551</v>
      </c>
      <c r="B1716" t="s">
        <v>552</v>
      </c>
      <c r="C1716" t="s">
        <v>4</v>
      </c>
      <c r="D1716" t="s">
        <v>1</v>
      </c>
      <c r="F1716" s="2">
        <v>0</v>
      </c>
      <c r="G1716" s="36">
        <v>0</v>
      </c>
      <c r="H1716">
        <v>2012</v>
      </c>
      <c r="I1716" s="35">
        <v>4.2892999999999857</v>
      </c>
      <c r="J1716" t="s">
        <v>717</v>
      </c>
    </row>
    <row r="1717" spans="1:10">
      <c r="A1717" t="s">
        <v>551</v>
      </c>
      <c r="B1717" t="s">
        <v>552</v>
      </c>
      <c r="C1717" t="s">
        <v>3</v>
      </c>
      <c r="D1717" t="s">
        <v>328</v>
      </c>
      <c r="F1717" s="2">
        <v>9065000.0000000075</v>
      </c>
      <c r="G1717" s="36">
        <v>2113398.4566246327</v>
      </c>
      <c r="H1717">
        <v>2011</v>
      </c>
      <c r="I1717" s="35">
        <v>4.2892999999999857</v>
      </c>
      <c r="J1717" t="s">
        <v>717</v>
      </c>
    </row>
    <row r="1718" spans="1:10">
      <c r="A1718" t="s">
        <v>551</v>
      </c>
      <c r="B1718" t="s">
        <v>552</v>
      </c>
      <c r="C1718" t="s">
        <v>3</v>
      </c>
      <c r="D1718" t="s">
        <v>1</v>
      </c>
      <c r="F1718" s="2">
        <v>7094000.0000000056</v>
      </c>
      <c r="G1718" s="36">
        <v>1653882.9179586482</v>
      </c>
      <c r="H1718">
        <v>2011</v>
      </c>
      <c r="I1718" s="35">
        <v>4.2892999999999857</v>
      </c>
      <c r="J1718" t="s">
        <v>717</v>
      </c>
    </row>
    <row r="1719" spans="1:10">
      <c r="A1719" t="s">
        <v>551</v>
      </c>
      <c r="B1719" t="s">
        <v>552</v>
      </c>
      <c r="C1719" t="s">
        <v>4</v>
      </c>
      <c r="D1719" t="s">
        <v>328</v>
      </c>
      <c r="F1719" s="2">
        <v>2304000.0000000019</v>
      </c>
      <c r="G1719" s="36">
        <v>537150.5840113794</v>
      </c>
      <c r="H1719">
        <v>2011</v>
      </c>
      <c r="I1719" s="35">
        <v>4.2892999999999857</v>
      </c>
      <c r="J1719" t="s">
        <v>717</v>
      </c>
    </row>
    <row r="1720" spans="1:10">
      <c r="A1720" t="s">
        <v>551</v>
      </c>
      <c r="B1720" t="s">
        <v>552</v>
      </c>
      <c r="C1720" t="s">
        <v>4</v>
      </c>
      <c r="D1720" t="s">
        <v>1</v>
      </c>
      <c r="F1720" s="2">
        <v>5000.0000000000045</v>
      </c>
      <c r="G1720" s="36">
        <v>1165.6913715524727</v>
      </c>
      <c r="H1720">
        <v>2011</v>
      </c>
      <c r="I1720" s="35">
        <v>4.2892999999999857</v>
      </c>
      <c r="J1720" t="s">
        <v>717</v>
      </c>
    </row>
    <row r="1721" spans="1:10">
      <c r="A1721" t="s">
        <v>551</v>
      </c>
      <c r="B1721" t="s">
        <v>552</v>
      </c>
      <c r="C1721" t="s">
        <v>3</v>
      </c>
      <c r="D1721" t="s">
        <v>328</v>
      </c>
      <c r="F1721" s="2">
        <v>7237000</v>
      </c>
      <c r="G1721" s="36">
        <v>1710644.0259812828</v>
      </c>
      <c r="H1721">
        <v>2010</v>
      </c>
      <c r="I1721" s="35">
        <v>4.2305704109588866</v>
      </c>
      <c r="J1721" t="s">
        <v>717</v>
      </c>
    </row>
    <row r="1722" spans="1:10">
      <c r="A1722" t="s">
        <v>551</v>
      </c>
      <c r="B1722" t="s">
        <v>552</v>
      </c>
      <c r="C1722" t="s">
        <v>3</v>
      </c>
      <c r="D1722" t="s">
        <v>1</v>
      </c>
      <c r="F1722" s="2">
        <v>3021000</v>
      </c>
      <c r="G1722" s="36">
        <v>714088.10314901965</v>
      </c>
      <c r="H1722">
        <v>2010</v>
      </c>
      <c r="I1722" s="35">
        <v>4.2305704109588866</v>
      </c>
      <c r="J1722" t="s">
        <v>717</v>
      </c>
    </row>
    <row r="1723" spans="1:10">
      <c r="A1723" t="s">
        <v>551</v>
      </c>
      <c r="B1723" t="s">
        <v>552</v>
      </c>
      <c r="C1723" t="s">
        <v>4</v>
      </c>
      <c r="D1723" t="s">
        <v>328</v>
      </c>
      <c r="F1723" s="2">
        <v>1010000</v>
      </c>
      <c r="G1723" s="36">
        <v>238738.4919498543</v>
      </c>
      <c r="H1723">
        <v>2010</v>
      </c>
      <c r="I1723" s="35">
        <v>4.2305704109588866</v>
      </c>
      <c r="J1723" t="s">
        <v>717</v>
      </c>
    </row>
    <row r="1724" spans="1:10">
      <c r="A1724" t="s">
        <v>551</v>
      </c>
      <c r="B1724" t="s">
        <v>552</v>
      </c>
      <c r="C1724" t="s">
        <v>4</v>
      </c>
      <c r="D1724" t="s">
        <v>1</v>
      </c>
      <c r="F1724" s="2">
        <v>44000</v>
      </c>
      <c r="G1724" s="36">
        <v>10400.488758211475</v>
      </c>
      <c r="H1724">
        <v>2010</v>
      </c>
      <c r="I1724" s="35">
        <v>4.2305704109588866</v>
      </c>
      <c r="J1724" t="s">
        <v>717</v>
      </c>
    </row>
    <row r="1725" spans="1:10">
      <c r="A1725" t="s">
        <v>25</v>
      </c>
      <c r="B1725" t="s">
        <v>35</v>
      </c>
      <c r="C1725" t="s">
        <v>3</v>
      </c>
      <c r="D1725" t="s">
        <v>328</v>
      </c>
      <c r="F1725" s="2">
        <v>39121724.999999993</v>
      </c>
      <c r="G1725" s="36">
        <v>4220523.9821347659</v>
      </c>
      <c r="H1725">
        <v>2015</v>
      </c>
      <c r="I1725" s="35">
        <v>9.2693999999999992</v>
      </c>
      <c r="J1725" s="40" t="s">
        <v>715</v>
      </c>
    </row>
    <row r="1726" spans="1:10">
      <c r="A1726" t="s">
        <v>25</v>
      </c>
      <c r="B1726" t="s">
        <v>35</v>
      </c>
      <c r="C1726" t="s">
        <v>3</v>
      </c>
      <c r="D1726" t="s">
        <v>1</v>
      </c>
      <c r="F1726" s="2">
        <v>356717</v>
      </c>
      <c r="G1726" s="36">
        <v>38483.289101775736</v>
      </c>
      <c r="H1726">
        <v>2015</v>
      </c>
      <c r="I1726" s="35">
        <v>9.2693999999999992</v>
      </c>
      <c r="J1726" s="40" t="s">
        <v>715</v>
      </c>
    </row>
    <row r="1727" spans="1:10">
      <c r="A1727" t="s">
        <v>139</v>
      </c>
      <c r="B1727" t="s">
        <v>320</v>
      </c>
      <c r="C1727" t="s">
        <v>3</v>
      </c>
      <c r="D1727" t="s">
        <v>328</v>
      </c>
      <c r="E1727" t="s">
        <v>534</v>
      </c>
      <c r="F1727" s="2">
        <v>49792756.490000002</v>
      </c>
      <c r="G1727" s="36">
        <f>F1727/I1727</f>
        <v>1359737.0926339591</v>
      </c>
      <c r="H1727">
        <v>2024</v>
      </c>
      <c r="I1727" s="35">
        <v>36.619399999999999</v>
      </c>
      <c r="J1727" t="s">
        <v>717</v>
      </c>
    </row>
    <row r="1728" spans="1:10">
      <c r="A1728" t="s">
        <v>17</v>
      </c>
      <c r="B1728" t="s">
        <v>35</v>
      </c>
      <c r="C1728" t="s">
        <v>4</v>
      </c>
      <c r="D1728" t="s">
        <v>328</v>
      </c>
      <c r="F1728" s="2">
        <v>2863823</v>
      </c>
      <c r="G1728" s="36">
        <v>308954.51701296744</v>
      </c>
      <c r="H1728">
        <v>2015</v>
      </c>
      <c r="I1728" s="35">
        <v>9.2693999999999992</v>
      </c>
      <c r="J1728" s="40" t="s">
        <v>715</v>
      </c>
    </row>
    <row r="1729" spans="1:10">
      <c r="A1729" t="s">
        <v>17</v>
      </c>
      <c r="B1729" t="s">
        <v>35</v>
      </c>
      <c r="C1729" t="s">
        <v>4</v>
      </c>
      <c r="D1729" t="s">
        <v>1</v>
      </c>
      <c r="F1729" s="2">
        <v>120030</v>
      </c>
      <c r="G1729" s="36">
        <v>12949.058191468705</v>
      </c>
      <c r="H1729">
        <v>2015</v>
      </c>
      <c r="I1729" s="35">
        <v>9.2693999999999992</v>
      </c>
      <c r="J1729" s="40" t="s">
        <v>715</v>
      </c>
    </row>
    <row r="1730" spans="1:10">
      <c r="A1730" t="s">
        <v>139</v>
      </c>
      <c r="B1730" t="s">
        <v>320</v>
      </c>
      <c r="C1730" t="s">
        <v>4</v>
      </c>
      <c r="D1730" t="s">
        <v>328</v>
      </c>
      <c r="E1730" t="s">
        <v>534</v>
      </c>
      <c r="F1730" s="2">
        <v>12181871.66</v>
      </c>
      <c r="G1730" s="36">
        <f>F1730/I1730</f>
        <v>332661.69462088402</v>
      </c>
      <c r="H1730">
        <v>2024</v>
      </c>
      <c r="I1730" s="35">
        <v>36.619399999999999</v>
      </c>
      <c r="J1730" t="s">
        <v>717</v>
      </c>
    </row>
    <row r="1731" spans="1:10" ht="15.75">
      <c r="A1731" s="19" t="s">
        <v>139</v>
      </c>
      <c r="B1731" t="s">
        <v>320</v>
      </c>
      <c r="C1731" t="s">
        <v>3</v>
      </c>
      <c r="D1731" t="s">
        <v>328</v>
      </c>
      <c r="F1731" s="2">
        <v>45217515</v>
      </c>
      <c r="G1731" s="36">
        <f>F1731/I1731</f>
        <v>1236140.2256995703</v>
      </c>
      <c r="H1731">
        <v>2023</v>
      </c>
      <c r="I1731" s="35">
        <v>36.579599999999999</v>
      </c>
      <c r="J1731" t="s">
        <v>717</v>
      </c>
    </row>
    <row r="1732" spans="1:10" ht="15.75">
      <c r="A1732" s="19" t="s">
        <v>139</v>
      </c>
      <c r="B1732" t="s">
        <v>320</v>
      </c>
      <c r="C1732" t="s">
        <v>4</v>
      </c>
      <c r="D1732" t="s">
        <v>328</v>
      </c>
      <c r="F1732" s="2">
        <v>10527315</v>
      </c>
      <c r="G1732" s="36">
        <f>F1732/I1732</f>
        <v>287791.96601384378</v>
      </c>
      <c r="H1732">
        <v>2023</v>
      </c>
      <c r="I1732" s="35">
        <v>36.579599999999999</v>
      </c>
      <c r="J1732" t="s">
        <v>717</v>
      </c>
    </row>
    <row r="1733" spans="1:10">
      <c r="A1733" t="s">
        <v>96</v>
      </c>
      <c r="B1733" t="s">
        <v>35</v>
      </c>
      <c r="C1733" t="s">
        <v>4</v>
      </c>
      <c r="D1733" t="s">
        <v>328</v>
      </c>
      <c r="F1733" s="2">
        <v>1252376</v>
      </c>
      <c r="G1733" s="36">
        <v>135108.6370207349</v>
      </c>
      <c r="H1733">
        <v>2015</v>
      </c>
      <c r="I1733" s="35">
        <v>9.2693999999999992</v>
      </c>
      <c r="J1733" s="40" t="s">
        <v>715</v>
      </c>
    </row>
    <row r="1734" spans="1:10">
      <c r="A1734" t="s">
        <v>139</v>
      </c>
      <c r="B1734" t="s">
        <v>320</v>
      </c>
      <c r="C1734" t="s">
        <v>3</v>
      </c>
      <c r="D1734" t="s">
        <v>328</v>
      </c>
      <c r="F1734" s="2">
        <v>49429635</v>
      </c>
      <c r="G1734" s="36">
        <f>F1734/I1734</f>
        <v>1381337.2773789328</v>
      </c>
      <c r="H1734">
        <v>2022</v>
      </c>
      <c r="I1734" s="35">
        <v>35.783900000000003</v>
      </c>
      <c r="J1734" t="s">
        <v>717</v>
      </c>
    </row>
    <row r="1735" spans="1:10">
      <c r="A1735" t="s">
        <v>139</v>
      </c>
      <c r="B1735" t="s">
        <v>320</v>
      </c>
      <c r="C1735" t="s">
        <v>5</v>
      </c>
      <c r="D1735" t="s">
        <v>328</v>
      </c>
      <c r="F1735" s="2">
        <v>13450688</v>
      </c>
      <c r="G1735" s="36">
        <f>F1735/I1735</f>
        <v>375886.58586682833</v>
      </c>
      <c r="H1735">
        <v>2022</v>
      </c>
      <c r="I1735" s="35">
        <v>35.783900000000003</v>
      </c>
      <c r="J1735" t="s">
        <v>717</v>
      </c>
    </row>
    <row r="1736" spans="1:10">
      <c r="A1736" t="s">
        <v>139</v>
      </c>
      <c r="B1736" t="s">
        <v>320</v>
      </c>
      <c r="C1736" t="s">
        <v>3</v>
      </c>
      <c r="D1736" t="s">
        <v>328</v>
      </c>
      <c r="E1736" t="s">
        <v>450</v>
      </c>
      <c r="F1736" s="2">
        <v>40482329.289999999</v>
      </c>
      <c r="G1736" s="36">
        <f>F1736/I1736</f>
        <v>1156674.3323361592</v>
      </c>
      <c r="H1736">
        <v>2021</v>
      </c>
      <c r="I1736" s="35">
        <v>34.998899999999999</v>
      </c>
      <c r="J1736" t="s">
        <v>717</v>
      </c>
    </row>
    <row r="1737" spans="1:10">
      <c r="A1737" t="s">
        <v>139</v>
      </c>
      <c r="B1737" t="s">
        <v>320</v>
      </c>
      <c r="C1737" t="s">
        <v>4</v>
      </c>
      <c r="D1737" t="s">
        <v>328</v>
      </c>
      <c r="E1737" t="s">
        <v>450</v>
      </c>
      <c r="F1737" s="2">
        <v>3967439.2</v>
      </c>
      <c r="G1737" s="36">
        <f>F1737/I1737</f>
        <v>113358.96842472193</v>
      </c>
      <c r="H1737">
        <v>2021</v>
      </c>
      <c r="I1737" s="35">
        <v>34.998899999999999</v>
      </c>
      <c r="J1737" t="s">
        <v>717</v>
      </c>
    </row>
    <row r="1738" spans="1:10">
      <c r="A1738" t="s">
        <v>139</v>
      </c>
      <c r="B1738" t="s">
        <v>320</v>
      </c>
      <c r="C1738" t="s">
        <v>3</v>
      </c>
      <c r="D1738" t="s">
        <v>328</v>
      </c>
      <c r="F1738" s="2">
        <v>28884282</v>
      </c>
      <c r="G1738" s="36">
        <v>842549.50119596301</v>
      </c>
      <c r="H1738">
        <v>2020</v>
      </c>
      <c r="I1738" s="35">
        <v>34.281999999999996</v>
      </c>
      <c r="J1738" t="s">
        <v>717</v>
      </c>
    </row>
    <row r="1739" spans="1:10">
      <c r="A1739" t="s">
        <v>139</v>
      </c>
      <c r="B1739" t="s">
        <v>320</v>
      </c>
      <c r="C1739" t="s">
        <v>4</v>
      </c>
      <c r="D1739" t="s">
        <v>328</v>
      </c>
      <c r="F1739" s="2">
        <v>7441438</v>
      </c>
      <c r="G1739" s="36">
        <v>217065.45709118492</v>
      </c>
      <c r="H1739">
        <v>2020</v>
      </c>
      <c r="I1739" s="35">
        <v>34.281999999999996</v>
      </c>
      <c r="J1739" t="s">
        <v>717</v>
      </c>
    </row>
    <row r="1740" spans="1:10">
      <c r="A1740" t="s">
        <v>139</v>
      </c>
      <c r="B1740" t="s">
        <v>320</v>
      </c>
      <c r="C1740" t="s">
        <v>3</v>
      </c>
      <c r="D1740" t="s">
        <v>328</v>
      </c>
      <c r="F1740" s="2">
        <v>28016666.489999998</v>
      </c>
      <c r="G1740" s="36">
        <f>F1740/I1740</f>
        <v>843273.52131159371</v>
      </c>
      <c r="H1740">
        <v>2019</v>
      </c>
      <c r="I1740" s="35">
        <v>33.223700000000001</v>
      </c>
      <c r="J1740" t="s">
        <v>717</v>
      </c>
    </row>
    <row r="1741" spans="1:10">
      <c r="A1741" t="s">
        <v>139</v>
      </c>
      <c r="B1741" t="s">
        <v>320</v>
      </c>
      <c r="C1741" t="s">
        <v>4</v>
      </c>
      <c r="D1741" t="s">
        <v>328</v>
      </c>
      <c r="F1741" s="2">
        <v>4083730.31</v>
      </c>
      <c r="G1741" s="36">
        <f>F1741/I1741</f>
        <v>122916.18061805278</v>
      </c>
      <c r="H1741">
        <v>2019</v>
      </c>
      <c r="I1741" s="35">
        <v>33.223700000000001</v>
      </c>
      <c r="J1741" t="s">
        <v>717</v>
      </c>
    </row>
    <row r="1742" spans="1:10">
      <c r="A1742" s="4" t="s">
        <v>139</v>
      </c>
      <c r="B1742" t="s">
        <v>320</v>
      </c>
      <c r="C1742" t="s">
        <v>3</v>
      </c>
      <c r="D1742" t="s">
        <v>328</v>
      </c>
      <c r="E1742" t="s">
        <v>488</v>
      </c>
      <c r="F1742" s="2">
        <v>34616073.68</v>
      </c>
      <c r="G1742" s="36">
        <f>(F1742/I1742)</f>
        <v>1092403.2340318102</v>
      </c>
      <c r="H1742">
        <v>2018</v>
      </c>
      <c r="I1742" s="35">
        <v>31.687999999999999</v>
      </c>
      <c r="J1742" t="s">
        <v>717</v>
      </c>
    </row>
    <row r="1743" spans="1:10">
      <c r="A1743" s="4" t="s">
        <v>139</v>
      </c>
      <c r="B1743" t="s">
        <v>320</v>
      </c>
      <c r="C1743" t="s">
        <v>4</v>
      </c>
      <c r="D1743" t="s">
        <v>328</v>
      </c>
      <c r="E1743" t="s">
        <v>488</v>
      </c>
      <c r="F1743" s="2">
        <v>6916542.9400000004</v>
      </c>
      <c r="G1743" s="36">
        <f>(F1743/I1743)</f>
        <v>218270.10035344612</v>
      </c>
      <c r="H1743">
        <v>2018</v>
      </c>
      <c r="I1743" s="35">
        <v>31.687999999999999</v>
      </c>
      <c r="J1743" t="s">
        <v>717</v>
      </c>
    </row>
    <row r="1744" spans="1:10">
      <c r="A1744" s="4" t="s">
        <v>139</v>
      </c>
      <c r="B1744" t="s">
        <v>320</v>
      </c>
      <c r="C1744" t="s">
        <v>3</v>
      </c>
      <c r="D1744" t="s">
        <v>328</v>
      </c>
      <c r="E1744" t="s">
        <v>488</v>
      </c>
      <c r="F1744" s="2">
        <v>37431813.390000001</v>
      </c>
      <c r="G1744" s="36">
        <f>(F1744/I1744)</f>
        <v>1246866.7749253015</v>
      </c>
      <c r="H1744">
        <v>2017</v>
      </c>
      <c r="I1744" s="35">
        <v>30.020700000000001</v>
      </c>
      <c r="J1744" t="s">
        <v>717</v>
      </c>
    </row>
    <row r="1745" spans="1:10">
      <c r="A1745" s="4" t="s">
        <v>139</v>
      </c>
      <c r="B1745" t="s">
        <v>320</v>
      </c>
      <c r="C1745" t="s">
        <v>4</v>
      </c>
      <c r="D1745" t="s">
        <v>328</v>
      </c>
      <c r="E1745" t="s">
        <v>488</v>
      </c>
      <c r="F1745" s="2">
        <v>8756734.5800000001</v>
      </c>
      <c r="G1745" s="36">
        <f>(F1745/I1745)</f>
        <v>291689.88664488168</v>
      </c>
      <c r="H1745">
        <v>2017</v>
      </c>
      <c r="I1745" s="35">
        <v>30.020700000000001</v>
      </c>
      <c r="J1745" t="s">
        <v>717</v>
      </c>
    </row>
    <row r="1746" spans="1:10">
      <c r="A1746" t="s">
        <v>139</v>
      </c>
      <c r="B1746" t="s">
        <v>320</v>
      </c>
      <c r="C1746" t="s">
        <v>3</v>
      </c>
      <c r="D1746" t="s">
        <v>328</v>
      </c>
      <c r="F1746" s="2">
        <v>43112200.000000037</v>
      </c>
      <c r="G1746" s="36">
        <v>1506223.4482559555</v>
      </c>
      <c r="H1746">
        <v>2016</v>
      </c>
      <c r="I1746" s="35">
        <v>28.622712021857925</v>
      </c>
      <c r="J1746" t="s">
        <v>717</v>
      </c>
    </row>
    <row r="1747" spans="1:10">
      <c r="A1747" t="s">
        <v>139</v>
      </c>
      <c r="B1747" t="s">
        <v>320</v>
      </c>
      <c r="C1747" t="s">
        <v>4</v>
      </c>
      <c r="D1747" t="s">
        <v>328</v>
      </c>
      <c r="F1747" s="2">
        <v>8156100.0000000075</v>
      </c>
      <c r="G1747" s="36">
        <v>284952.03367771534</v>
      </c>
      <c r="H1747">
        <v>2016</v>
      </c>
      <c r="I1747" s="35">
        <v>28.622712021857925</v>
      </c>
      <c r="J1747" t="s">
        <v>717</v>
      </c>
    </row>
    <row r="1748" spans="1:10">
      <c r="A1748" t="s">
        <v>139</v>
      </c>
      <c r="B1748" t="s">
        <v>320</v>
      </c>
      <c r="C1748" t="s">
        <v>3</v>
      </c>
      <c r="D1748" t="s">
        <v>328</v>
      </c>
      <c r="F1748" s="2">
        <v>43693400.132645577</v>
      </c>
      <c r="G1748" s="36">
        <v>1624217.5119565513</v>
      </c>
      <c r="H1748">
        <v>2015</v>
      </c>
      <c r="I1748" s="35">
        <v>26.901199999999999</v>
      </c>
      <c r="J1748" t="s">
        <v>717</v>
      </c>
    </row>
    <row r="1749" spans="1:10">
      <c r="A1749" t="s">
        <v>139</v>
      </c>
      <c r="B1749" t="s">
        <v>320</v>
      </c>
      <c r="C1749" t="s">
        <v>4</v>
      </c>
      <c r="D1749" t="s">
        <v>328</v>
      </c>
      <c r="F1749" s="2">
        <v>8156099.8897858681</v>
      </c>
      <c r="G1749" s="36">
        <v>303187.21431705158</v>
      </c>
      <c r="H1749">
        <v>2015</v>
      </c>
      <c r="I1749" s="35">
        <v>26.901199999999999</v>
      </c>
      <c r="J1749" t="s">
        <v>717</v>
      </c>
    </row>
    <row r="1750" spans="1:10">
      <c r="A1750" t="s">
        <v>139</v>
      </c>
      <c r="B1750" t="s">
        <v>320</v>
      </c>
      <c r="C1750" t="s">
        <v>3</v>
      </c>
      <c r="D1750" t="s">
        <v>328</v>
      </c>
      <c r="F1750" s="2">
        <v>66001000</v>
      </c>
      <c r="G1750" s="36">
        <v>2542249.885553</v>
      </c>
      <c r="H1750">
        <v>2014</v>
      </c>
      <c r="I1750" s="35">
        <v>25.961649315068495</v>
      </c>
      <c r="J1750" t="s">
        <v>717</v>
      </c>
    </row>
    <row r="1751" spans="1:10">
      <c r="A1751" t="s">
        <v>139</v>
      </c>
      <c r="B1751" t="s">
        <v>320</v>
      </c>
      <c r="C1751" t="s">
        <v>4</v>
      </c>
      <c r="D1751" t="s">
        <v>328</v>
      </c>
      <c r="F1751" s="2">
        <v>4393400</v>
      </c>
      <c r="G1751" s="36">
        <v>169226.53667654353</v>
      </c>
      <c r="H1751">
        <v>2014</v>
      </c>
      <c r="I1751" s="35">
        <v>25.961649315068495</v>
      </c>
      <c r="J1751" t="s">
        <v>717</v>
      </c>
    </row>
    <row r="1752" spans="1:10">
      <c r="A1752" t="s">
        <v>139</v>
      </c>
      <c r="B1752" t="s">
        <v>320</v>
      </c>
      <c r="C1752" t="s">
        <v>3</v>
      </c>
      <c r="D1752" t="s">
        <v>328</v>
      </c>
      <c r="F1752" s="2">
        <v>52935000</v>
      </c>
      <c r="G1752" s="36">
        <v>2141143.8579554874</v>
      </c>
      <c r="H1752">
        <v>2013</v>
      </c>
      <c r="I1752" s="35">
        <v>24.722766666666669</v>
      </c>
      <c r="J1752" t="s">
        <v>717</v>
      </c>
    </row>
    <row r="1753" spans="1:10">
      <c r="A1753" t="s">
        <v>334</v>
      </c>
      <c r="B1753" t="s">
        <v>35</v>
      </c>
      <c r="C1753" t="s">
        <v>4</v>
      </c>
      <c r="D1753" t="s">
        <v>328</v>
      </c>
      <c r="F1753" s="2">
        <v>142978</v>
      </c>
      <c r="G1753" s="36">
        <v>15424.73083478974</v>
      </c>
      <c r="H1753">
        <v>2015</v>
      </c>
      <c r="I1753" s="35">
        <v>9.2693999999999992</v>
      </c>
      <c r="J1753" s="40" t="s">
        <v>715</v>
      </c>
    </row>
    <row r="1754" spans="1:10">
      <c r="A1754" t="s">
        <v>139</v>
      </c>
      <c r="B1754" t="s">
        <v>320</v>
      </c>
      <c r="C1754" t="s">
        <v>4</v>
      </c>
      <c r="D1754" t="s">
        <v>328</v>
      </c>
      <c r="F1754" s="2">
        <v>9431400</v>
      </c>
      <c r="G1754" s="36">
        <v>381486.43018648127</v>
      </c>
      <c r="H1754">
        <v>2013</v>
      </c>
      <c r="I1754" s="35">
        <v>24.722766666666669</v>
      </c>
      <c r="J1754" t="s">
        <v>717</v>
      </c>
    </row>
    <row r="1755" spans="1:10">
      <c r="A1755" t="s">
        <v>139</v>
      </c>
      <c r="B1755" t="s">
        <v>320</v>
      </c>
      <c r="C1755" t="s">
        <v>3</v>
      </c>
      <c r="D1755" t="s">
        <v>328</v>
      </c>
      <c r="F1755" s="2">
        <v>44998415.112432897</v>
      </c>
      <c r="G1755" s="36">
        <v>1911031.8957120061</v>
      </c>
      <c r="H1755">
        <v>2012</v>
      </c>
      <c r="I1755" s="35">
        <v>23.54665833333333</v>
      </c>
      <c r="J1755" t="s">
        <v>717</v>
      </c>
    </row>
    <row r="1756" spans="1:10">
      <c r="A1756" t="s">
        <v>72</v>
      </c>
      <c r="B1756" t="s">
        <v>35</v>
      </c>
      <c r="C1756" t="s">
        <v>4</v>
      </c>
      <c r="D1756" t="s">
        <v>328</v>
      </c>
      <c r="F1756" s="2">
        <v>3863144.0000000005</v>
      </c>
      <c r="G1756" s="36">
        <v>416763.11303860019</v>
      </c>
      <c r="H1756">
        <v>2015</v>
      </c>
      <c r="I1756" s="35">
        <v>9.2693999999999992</v>
      </c>
      <c r="J1756" s="40" t="s">
        <v>717</v>
      </c>
    </row>
    <row r="1757" spans="1:10">
      <c r="A1757" t="s">
        <v>72</v>
      </c>
      <c r="B1757" t="s">
        <v>35</v>
      </c>
      <c r="C1757" t="s">
        <v>4</v>
      </c>
      <c r="D1757" t="s">
        <v>1</v>
      </c>
      <c r="F1757" s="2">
        <v>7079359.0000000009</v>
      </c>
      <c r="G1757" s="36">
        <v>763734.33016160713</v>
      </c>
      <c r="H1757">
        <v>2015</v>
      </c>
      <c r="I1757" s="35">
        <v>9.2693999999999992</v>
      </c>
      <c r="J1757" s="40" t="s">
        <v>717</v>
      </c>
    </row>
    <row r="1758" spans="1:10">
      <c r="A1758" t="s">
        <v>139</v>
      </c>
      <c r="B1758" t="s">
        <v>320</v>
      </c>
      <c r="C1758" t="s">
        <v>4</v>
      </c>
      <c r="D1758" t="s">
        <v>328</v>
      </c>
      <c r="F1758" s="2">
        <v>5808218.015861501</v>
      </c>
      <c r="G1758" s="36">
        <v>246668.46282978592</v>
      </c>
      <c r="H1758">
        <v>2012</v>
      </c>
      <c r="I1758" s="35">
        <v>23.54665833333333</v>
      </c>
      <c r="J1758" t="s">
        <v>717</v>
      </c>
    </row>
    <row r="1759" spans="1:10">
      <c r="A1759" t="s">
        <v>139</v>
      </c>
      <c r="B1759" t="s">
        <v>320</v>
      </c>
      <c r="C1759" t="s">
        <v>3</v>
      </c>
      <c r="D1759" t="s">
        <v>328</v>
      </c>
      <c r="F1759" s="2">
        <v>30953738.738809314</v>
      </c>
      <c r="G1759" s="36">
        <v>1380367.9379545364</v>
      </c>
      <c r="H1759">
        <v>2011</v>
      </c>
      <c r="I1759" s="35">
        <v>22.424266666666668</v>
      </c>
      <c r="J1759" t="s">
        <v>717</v>
      </c>
    </row>
    <row r="1760" spans="1:10">
      <c r="A1760" t="s">
        <v>139</v>
      </c>
      <c r="B1760" t="s">
        <v>320</v>
      </c>
      <c r="C1760" t="s">
        <v>4</v>
      </c>
      <c r="D1760" t="s">
        <v>328</v>
      </c>
      <c r="F1760" s="2">
        <v>4772819.1475132052</v>
      </c>
      <c r="G1760" s="36">
        <v>212841.70485752958</v>
      </c>
      <c r="H1760">
        <v>2011</v>
      </c>
      <c r="I1760" s="35">
        <v>22.424266666666668</v>
      </c>
      <c r="J1760" t="s">
        <v>717</v>
      </c>
    </row>
    <row r="1761" spans="1:10">
      <c r="A1761" t="s">
        <v>139</v>
      </c>
      <c r="B1761" t="s">
        <v>320</v>
      </c>
      <c r="C1761" t="s">
        <v>3</v>
      </c>
      <c r="D1761" t="s">
        <v>328</v>
      </c>
      <c r="F1761" s="2">
        <v>20231378.82143265</v>
      </c>
      <c r="G1761" s="36">
        <v>947318.63361133321</v>
      </c>
      <c r="H1761">
        <v>2010</v>
      </c>
      <c r="I1761" s="35">
        <v>21.356466666666666</v>
      </c>
      <c r="J1761" t="s">
        <v>717</v>
      </c>
    </row>
    <row r="1762" spans="1:10">
      <c r="A1762" t="s">
        <v>139</v>
      </c>
      <c r="B1762" t="s">
        <v>320</v>
      </c>
      <c r="C1762" t="s">
        <v>4</v>
      </c>
      <c r="D1762" t="s">
        <v>328</v>
      </c>
      <c r="F1762" s="2">
        <v>3877005.0877794279</v>
      </c>
      <c r="G1762" s="36">
        <v>181537.75848280589</v>
      </c>
      <c r="H1762">
        <v>2010</v>
      </c>
      <c r="I1762" s="35">
        <v>21.356466666666666</v>
      </c>
      <c r="J1762" t="s">
        <v>717</v>
      </c>
    </row>
    <row r="1763" spans="1:10">
      <c r="A1763" t="s">
        <v>553</v>
      </c>
      <c r="B1763" t="s">
        <v>552</v>
      </c>
      <c r="C1763" t="s">
        <v>3</v>
      </c>
      <c r="D1763" t="s">
        <v>328</v>
      </c>
      <c r="F1763" s="2">
        <v>172731000</v>
      </c>
      <c r="G1763" s="36">
        <v>27483929.480651733</v>
      </c>
      <c r="H1763">
        <v>2015</v>
      </c>
      <c r="I1763" s="35">
        <v>6.2847999999999997</v>
      </c>
      <c r="J1763" t="s">
        <v>717</v>
      </c>
    </row>
    <row r="1764" spans="1:10">
      <c r="A1764" t="s">
        <v>553</v>
      </c>
      <c r="B1764" t="s">
        <v>552</v>
      </c>
      <c r="C1764" t="s">
        <v>3</v>
      </c>
      <c r="D1764" t="s">
        <v>1</v>
      </c>
      <c r="F1764" s="2">
        <v>378000</v>
      </c>
      <c r="G1764" s="36">
        <v>60145.112016293278</v>
      </c>
      <c r="H1764">
        <v>2015</v>
      </c>
      <c r="I1764" s="35">
        <v>6.2847999999999997</v>
      </c>
      <c r="J1764" t="s">
        <v>717</v>
      </c>
    </row>
    <row r="1765" spans="1:10">
      <c r="A1765" t="s">
        <v>553</v>
      </c>
      <c r="B1765" t="s">
        <v>552</v>
      </c>
      <c r="C1765" t="s">
        <v>4</v>
      </c>
      <c r="D1765" t="s">
        <v>328</v>
      </c>
      <c r="F1765" s="2">
        <v>17788000</v>
      </c>
      <c r="G1765" s="36">
        <v>2830320.7739307536</v>
      </c>
      <c r="H1765">
        <v>2015</v>
      </c>
      <c r="I1765" s="35">
        <v>6.2847999999999997</v>
      </c>
      <c r="J1765" t="s">
        <v>717</v>
      </c>
    </row>
    <row r="1766" spans="1:10">
      <c r="A1766" t="s">
        <v>553</v>
      </c>
      <c r="B1766" t="s">
        <v>552</v>
      </c>
      <c r="C1766" t="s">
        <v>3</v>
      </c>
      <c r="D1766" t="s">
        <v>328</v>
      </c>
      <c r="F1766" s="2">
        <v>99580000</v>
      </c>
      <c r="G1766" s="36">
        <v>15826194.752149522</v>
      </c>
      <c r="H1766">
        <v>2014</v>
      </c>
      <c r="I1766" s="35">
        <v>6.2920999999999996</v>
      </c>
      <c r="J1766" t="s">
        <v>717</v>
      </c>
    </row>
    <row r="1767" spans="1:10">
      <c r="A1767" t="s">
        <v>553</v>
      </c>
      <c r="B1767" t="s">
        <v>552</v>
      </c>
      <c r="C1767" t="s">
        <v>3</v>
      </c>
      <c r="D1767" t="s">
        <v>1</v>
      </c>
      <c r="F1767" s="2">
        <v>295000</v>
      </c>
      <c r="G1767" s="36">
        <v>46884.188108898466</v>
      </c>
      <c r="H1767">
        <v>2014</v>
      </c>
      <c r="I1767" s="35">
        <v>6.2920999999999996</v>
      </c>
      <c r="J1767" t="s">
        <v>717</v>
      </c>
    </row>
    <row r="1768" spans="1:10">
      <c r="A1768" t="s">
        <v>553</v>
      </c>
      <c r="B1768" t="s">
        <v>552</v>
      </c>
      <c r="C1768" t="s">
        <v>4</v>
      </c>
      <c r="D1768" t="s">
        <v>328</v>
      </c>
      <c r="F1768" s="2">
        <v>8357000.0000000009</v>
      </c>
      <c r="G1768" s="36">
        <v>1328173.4238171678</v>
      </c>
      <c r="H1768">
        <v>2014</v>
      </c>
      <c r="I1768" s="35">
        <v>6.2920999999999996</v>
      </c>
      <c r="J1768" t="s">
        <v>717</v>
      </c>
    </row>
    <row r="1769" spans="1:10">
      <c r="A1769" t="s">
        <v>553</v>
      </c>
      <c r="B1769" t="s">
        <v>552</v>
      </c>
      <c r="C1769" t="s">
        <v>3</v>
      </c>
      <c r="D1769" t="s">
        <v>328</v>
      </c>
      <c r="F1769" s="2">
        <v>67810000</v>
      </c>
      <c r="G1769" s="36">
        <v>10790554.088030297</v>
      </c>
      <c r="H1769">
        <v>2013</v>
      </c>
      <c r="I1769" s="35">
        <v>6.2842000000000002</v>
      </c>
      <c r="J1769" t="s">
        <v>717</v>
      </c>
    </row>
    <row r="1770" spans="1:10">
      <c r="A1770" t="s">
        <v>82</v>
      </c>
      <c r="B1770" t="s">
        <v>35</v>
      </c>
      <c r="C1770" t="s">
        <v>4</v>
      </c>
      <c r="D1770" t="s">
        <v>328</v>
      </c>
      <c r="F1770" s="2">
        <v>14746325</v>
      </c>
      <c r="G1770" s="36">
        <v>1590860.7892635986</v>
      </c>
      <c r="H1770">
        <v>2015</v>
      </c>
      <c r="I1770" s="35">
        <v>9.2693999999999992</v>
      </c>
      <c r="J1770" s="40" t="s">
        <v>715</v>
      </c>
    </row>
    <row r="1771" spans="1:10">
      <c r="A1771" t="s">
        <v>82</v>
      </c>
      <c r="B1771" t="s">
        <v>35</v>
      </c>
      <c r="C1771" t="s">
        <v>4</v>
      </c>
      <c r="D1771" t="s">
        <v>1</v>
      </c>
      <c r="F1771" s="2">
        <v>276518</v>
      </c>
      <c r="G1771" s="36">
        <v>29831.272790040352</v>
      </c>
      <c r="H1771">
        <v>2015</v>
      </c>
      <c r="I1771" s="35">
        <v>9.2693999999999992</v>
      </c>
      <c r="J1771" s="40" t="s">
        <v>715</v>
      </c>
    </row>
    <row r="1772" spans="1:10">
      <c r="A1772" t="s">
        <v>553</v>
      </c>
      <c r="B1772" t="s">
        <v>552</v>
      </c>
      <c r="C1772" t="s">
        <v>4</v>
      </c>
      <c r="D1772" t="s">
        <v>328</v>
      </c>
      <c r="F1772" s="2">
        <v>27706000</v>
      </c>
      <c r="G1772" s="36">
        <v>4408834.855669775</v>
      </c>
      <c r="H1772">
        <v>2013</v>
      </c>
      <c r="I1772" s="35">
        <v>6.2842000000000002</v>
      </c>
      <c r="J1772" t="s">
        <v>717</v>
      </c>
    </row>
    <row r="1773" spans="1:10">
      <c r="A1773" t="s">
        <v>337</v>
      </c>
      <c r="B1773" t="s">
        <v>35</v>
      </c>
      <c r="C1773" t="s">
        <v>4</v>
      </c>
      <c r="D1773" t="s">
        <v>328</v>
      </c>
      <c r="F1773" s="2">
        <v>302229</v>
      </c>
      <c r="G1773" s="36">
        <v>32605.022978833586</v>
      </c>
      <c r="H1773">
        <v>2015</v>
      </c>
      <c r="I1773" s="35">
        <v>9.2693999999999992</v>
      </c>
      <c r="J1773" s="40" t="s">
        <v>715</v>
      </c>
    </row>
    <row r="1774" spans="1:10">
      <c r="A1774" t="s">
        <v>337</v>
      </c>
      <c r="B1774" t="s">
        <v>35</v>
      </c>
      <c r="C1774" t="s">
        <v>4</v>
      </c>
      <c r="D1774" t="s">
        <v>1</v>
      </c>
      <c r="F1774" s="2">
        <v>3297511</v>
      </c>
      <c r="G1774" s="36">
        <v>355741.57982177922</v>
      </c>
      <c r="H1774">
        <v>2015</v>
      </c>
      <c r="I1774" s="35">
        <v>9.2693999999999992</v>
      </c>
      <c r="J1774" s="40" t="s">
        <v>715</v>
      </c>
    </row>
    <row r="1775" spans="1:10">
      <c r="A1775" t="s">
        <v>553</v>
      </c>
      <c r="B1775" t="s">
        <v>552</v>
      </c>
      <c r="C1775" t="s">
        <v>3</v>
      </c>
      <c r="D1775" t="s">
        <v>328</v>
      </c>
      <c r="F1775" s="2">
        <v>51825000</v>
      </c>
      <c r="G1775" s="36">
        <v>12082391.066141369</v>
      </c>
      <c r="H1775">
        <v>2012</v>
      </c>
      <c r="I1775" s="35">
        <v>4.2892999999999857</v>
      </c>
      <c r="J1775" t="s">
        <v>717</v>
      </c>
    </row>
    <row r="1776" spans="1:10">
      <c r="A1776" t="s">
        <v>553</v>
      </c>
      <c r="B1776" t="s">
        <v>552</v>
      </c>
      <c r="C1776" t="s">
        <v>3</v>
      </c>
      <c r="D1776" t="s">
        <v>1</v>
      </c>
      <c r="F1776" s="2">
        <v>387000</v>
      </c>
      <c r="G1776" s="36">
        <v>90224.512158161306</v>
      </c>
      <c r="H1776">
        <v>2012</v>
      </c>
      <c r="I1776" s="35">
        <v>4.2892999999999857</v>
      </c>
      <c r="J1776" t="s">
        <v>717</v>
      </c>
    </row>
    <row r="1777" spans="1:10">
      <c r="A1777" t="s">
        <v>553</v>
      </c>
      <c r="B1777" t="s">
        <v>552</v>
      </c>
      <c r="C1777" t="s">
        <v>4</v>
      </c>
      <c r="D1777" t="s">
        <v>328</v>
      </c>
      <c r="F1777" s="2">
        <v>20679000</v>
      </c>
      <c r="G1777" s="36">
        <v>4821066.3744667126</v>
      </c>
      <c r="H1777">
        <v>2012</v>
      </c>
      <c r="I1777" s="35">
        <v>4.2892999999999857</v>
      </c>
      <c r="J1777" t="s">
        <v>717</v>
      </c>
    </row>
    <row r="1778" spans="1:10">
      <c r="A1778" t="s">
        <v>553</v>
      </c>
      <c r="B1778" t="s">
        <v>552</v>
      </c>
      <c r="C1778" t="s">
        <v>4</v>
      </c>
      <c r="D1778" t="s">
        <v>1</v>
      </c>
      <c r="F1778" s="2">
        <v>0</v>
      </c>
      <c r="G1778" s="36">
        <v>0</v>
      </c>
      <c r="H1778">
        <v>2012</v>
      </c>
      <c r="I1778" s="35">
        <v>4.2892999999999857</v>
      </c>
      <c r="J1778" t="s">
        <v>717</v>
      </c>
    </row>
    <row r="1779" spans="1:10">
      <c r="A1779" t="s">
        <v>553</v>
      </c>
      <c r="B1779" t="s">
        <v>552</v>
      </c>
      <c r="C1779" t="s">
        <v>3</v>
      </c>
      <c r="D1779" t="s">
        <v>328</v>
      </c>
      <c r="F1779" s="2">
        <v>53264000.000000045</v>
      </c>
      <c r="G1779" s="36">
        <v>12417877.04287418</v>
      </c>
      <c r="H1779">
        <v>2011</v>
      </c>
      <c r="I1779" s="35">
        <v>4.2892999999999857</v>
      </c>
      <c r="J1779" t="s">
        <v>717</v>
      </c>
    </row>
    <row r="1780" spans="1:10">
      <c r="A1780" t="s">
        <v>553</v>
      </c>
      <c r="B1780" t="s">
        <v>552</v>
      </c>
      <c r="C1780" t="s">
        <v>3</v>
      </c>
      <c r="D1780" t="s">
        <v>1</v>
      </c>
      <c r="F1780" s="2">
        <v>1703000.0000000014</v>
      </c>
      <c r="G1780" s="36">
        <v>397034.48115077219</v>
      </c>
      <c r="H1780">
        <v>2011</v>
      </c>
      <c r="I1780" s="35">
        <v>4.2892999999999857</v>
      </c>
      <c r="J1780" t="s">
        <v>717</v>
      </c>
    </row>
    <row r="1781" spans="1:10">
      <c r="A1781" t="s">
        <v>553</v>
      </c>
      <c r="B1781" t="s">
        <v>552</v>
      </c>
      <c r="C1781" t="s">
        <v>4</v>
      </c>
      <c r="D1781" t="s">
        <v>328</v>
      </c>
      <c r="F1781" s="2">
        <v>9784000.0000000075</v>
      </c>
      <c r="G1781" s="36">
        <v>2281024.8758538784</v>
      </c>
      <c r="H1781">
        <v>2011</v>
      </c>
      <c r="I1781" s="35">
        <v>4.2892999999999857</v>
      </c>
      <c r="J1781" t="s">
        <v>717</v>
      </c>
    </row>
    <row r="1782" spans="1:10">
      <c r="A1782" t="s">
        <v>553</v>
      </c>
      <c r="B1782" t="s">
        <v>552</v>
      </c>
      <c r="C1782" t="s">
        <v>4</v>
      </c>
      <c r="D1782" t="s">
        <v>1</v>
      </c>
      <c r="F1782" s="2">
        <v>0</v>
      </c>
      <c r="G1782" s="36">
        <v>0</v>
      </c>
      <c r="H1782">
        <v>2011</v>
      </c>
      <c r="I1782" s="35">
        <v>4.2892999999999857</v>
      </c>
      <c r="J1782" t="s">
        <v>717</v>
      </c>
    </row>
    <row r="1783" spans="1:10">
      <c r="A1783" t="s">
        <v>553</v>
      </c>
      <c r="B1783" t="s">
        <v>552</v>
      </c>
      <c r="C1783" t="s">
        <v>3</v>
      </c>
      <c r="D1783" t="s">
        <v>328</v>
      </c>
      <c r="F1783" s="2">
        <v>23694000</v>
      </c>
      <c r="G1783" s="36">
        <v>5600663.1962968791</v>
      </c>
      <c r="H1783">
        <v>2010</v>
      </c>
      <c r="I1783" s="35">
        <v>4.2305704109588866</v>
      </c>
      <c r="J1783" t="s">
        <v>717</v>
      </c>
    </row>
    <row r="1784" spans="1:10">
      <c r="A1784" t="s">
        <v>553</v>
      </c>
      <c r="B1784" t="s">
        <v>552</v>
      </c>
      <c r="C1784" t="s">
        <v>3</v>
      </c>
      <c r="D1784" t="s">
        <v>1</v>
      </c>
      <c r="F1784" s="2">
        <v>160000</v>
      </c>
      <c r="G1784" s="36">
        <v>37819.959120769003</v>
      </c>
      <c r="H1784">
        <v>2010</v>
      </c>
      <c r="I1784" s="35">
        <v>4.2305704109588866</v>
      </c>
      <c r="J1784" t="s">
        <v>717</v>
      </c>
    </row>
    <row r="1785" spans="1:10">
      <c r="A1785" t="s">
        <v>553</v>
      </c>
      <c r="B1785" t="s">
        <v>552</v>
      </c>
      <c r="C1785" t="s">
        <v>4</v>
      </c>
      <c r="D1785" t="s">
        <v>328</v>
      </c>
      <c r="F1785" s="2">
        <v>16069000</v>
      </c>
      <c r="G1785" s="36">
        <v>3798305.7694477318</v>
      </c>
      <c r="H1785">
        <v>2010</v>
      </c>
      <c r="I1785" s="35">
        <v>4.2305704109588866</v>
      </c>
      <c r="J1785" t="s">
        <v>717</v>
      </c>
    </row>
    <row r="1786" spans="1:10">
      <c r="A1786" t="s">
        <v>553</v>
      </c>
      <c r="B1786" t="s">
        <v>552</v>
      </c>
      <c r="C1786" t="s">
        <v>4</v>
      </c>
      <c r="D1786" t="s">
        <v>1</v>
      </c>
      <c r="F1786" s="2">
        <v>0</v>
      </c>
      <c r="G1786" s="36">
        <v>0</v>
      </c>
      <c r="H1786">
        <v>2010</v>
      </c>
      <c r="I1786" s="35">
        <v>4.2305704109588866</v>
      </c>
      <c r="J1786" t="s">
        <v>717</v>
      </c>
    </row>
    <row r="1787" spans="1:10">
      <c r="A1787" t="s">
        <v>71</v>
      </c>
      <c r="B1787" t="s">
        <v>32</v>
      </c>
      <c r="C1787" t="s">
        <v>3</v>
      </c>
      <c r="D1787" t="s">
        <v>328</v>
      </c>
      <c r="E1787" t="s">
        <v>366</v>
      </c>
      <c r="F1787" s="2">
        <v>21032219</v>
      </c>
      <c r="G1787" s="36">
        <f t="shared" ref="G1787:G1797" si="37">F1787/I1787</f>
        <v>4074826.8914075363</v>
      </c>
      <c r="H1787">
        <v>2022</v>
      </c>
      <c r="I1787" s="38">
        <v>5.1615000000000002</v>
      </c>
      <c r="J1787" t="s">
        <v>717</v>
      </c>
    </row>
    <row r="1788" spans="1:10">
      <c r="A1788" t="s">
        <v>71</v>
      </c>
      <c r="B1788" t="s">
        <v>32</v>
      </c>
      <c r="C1788" t="s">
        <v>3</v>
      </c>
      <c r="D1788" t="s">
        <v>374</v>
      </c>
      <c r="F1788" s="2">
        <v>48505065</v>
      </c>
      <c r="G1788" s="36">
        <f t="shared" si="37"/>
        <v>9397474.5713455379</v>
      </c>
      <c r="H1788">
        <v>2022</v>
      </c>
      <c r="I1788" s="38">
        <v>5.1615000000000002</v>
      </c>
      <c r="J1788" t="s">
        <v>717</v>
      </c>
    </row>
    <row r="1789" spans="1:10">
      <c r="A1789" t="s">
        <v>71</v>
      </c>
      <c r="B1789" t="s">
        <v>32</v>
      </c>
      <c r="C1789" t="s">
        <v>4</v>
      </c>
      <c r="D1789" t="s">
        <v>328</v>
      </c>
      <c r="E1789" t="s">
        <v>366</v>
      </c>
      <c r="F1789" s="2">
        <v>0</v>
      </c>
      <c r="G1789" s="36">
        <f t="shared" si="37"/>
        <v>0</v>
      </c>
      <c r="H1789">
        <v>2022</v>
      </c>
      <c r="I1789" s="38">
        <v>5.1615000000000002</v>
      </c>
      <c r="J1789" t="s">
        <v>717</v>
      </c>
    </row>
    <row r="1790" spans="1:10">
      <c r="A1790" t="s">
        <v>71</v>
      </c>
      <c r="B1790" t="s">
        <v>32</v>
      </c>
      <c r="C1790" t="s">
        <v>4</v>
      </c>
      <c r="D1790" t="s">
        <v>374</v>
      </c>
      <c r="F1790" s="2">
        <v>0</v>
      </c>
      <c r="G1790" s="36">
        <f t="shared" si="37"/>
        <v>0</v>
      </c>
      <c r="H1790">
        <v>2022</v>
      </c>
      <c r="I1790" s="38">
        <v>5.1615000000000002</v>
      </c>
      <c r="J1790" t="s">
        <v>717</v>
      </c>
    </row>
    <row r="1791" spans="1:10">
      <c r="A1791" t="s">
        <v>71</v>
      </c>
      <c r="B1791" t="s">
        <v>32</v>
      </c>
      <c r="C1791" t="s">
        <v>3</v>
      </c>
      <c r="D1791" t="s">
        <v>374</v>
      </c>
      <c r="F1791" s="2">
        <v>90649217</v>
      </c>
      <c r="G1791" s="36">
        <f t="shared" si="37"/>
        <v>16795600.867116284</v>
      </c>
      <c r="H1791">
        <v>2021</v>
      </c>
      <c r="I1791" s="38">
        <v>5.3971999999999998</v>
      </c>
      <c r="J1791" t="s">
        <v>717</v>
      </c>
    </row>
    <row r="1792" spans="1:10">
      <c r="A1792" t="s">
        <v>71</v>
      </c>
      <c r="B1792" t="s">
        <v>32</v>
      </c>
      <c r="C1792" t="s">
        <v>4</v>
      </c>
      <c r="D1792" t="s">
        <v>374</v>
      </c>
      <c r="F1792" s="2">
        <v>0</v>
      </c>
      <c r="G1792" s="36">
        <f t="shared" si="37"/>
        <v>0</v>
      </c>
      <c r="H1792">
        <v>2021</v>
      </c>
      <c r="I1792" s="38">
        <v>5.3971999999999998</v>
      </c>
      <c r="J1792" t="s">
        <v>717</v>
      </c>
    </row>
    <row r="1793" spans="1:10">
      <c r="A1793" t="s">
        <v>601</v>
      </c>
      <c r="B1793" t="s">
        <v>32</v>
      </c>
      <c r="C1793" t="s">
        <v>3</v>
      </c>
      <c r="D1793" t="s">
        <v>328</v>
      </c>
      <c r="E1793" t="s">
        <v>365</v>
      </c>
      <c r="F1793" s="2">
        <v>-317</v>
      </c>
      <c r="G1793" s="36">
        <f t="shared" si="37"/>
        <v>-63.455841140203383</v>
      </c>
      <c r="H1793">
        <v>2023</v>
      </c>
      <c r="I1793" s="35">
        <v>4.9955999999999996</v>
      </c>
      <c r="J1793" t="s">
        <v>717</v>
      </c>
    </row>
    <row r="1794" spans="1:10">
      <c r="A1794" t="s">
        <v>601</v>
      </c>
      <c r="B1794" t="s">
        <v>32</v>
      </c>
      <c r="C1794" t="s">
        <v>3</v>
      </c>
      <c r="D1794" t="s">
        <v>328</v>
      </c>
      <c r="E1794" t="s">
        <v>366</v>
      </c>
      <c r="F1794" s="2">
        <v>-2965963</v>
      </c>
      <c r="G1794" s="36">
        <f t="shared" si="37"/>
        <v>-593715.06926094973</v>
      </c>
      <c r="H1794">
        <v>2023</v>
      </c>
      <c r="I1794" s="35">
        <v>4.9955999999999996</v>
      </c>
      <c r="J1794" t="s">
        <v>717</v>
      </c>
    </row>
    <row r="1795" spans="1:10">
      <c r="A1795" t="s">
        <v>214</v>
      </c>
      <c r="B1795" t="s">
        <v>39</v>
      </c>
      <c r="C1795" t="s">
        <v>3</v>
      </c>
      <c r="D1795" t="s">
        <v>328</v>
      </c>
      <c r="F1795" s="2">
        <v>805542.15</v>
      </c>
      <c r="G1795" s="36">
        <f t="shared" si="37"/>
        <v>14668.891013384322</v>
      </c>
      <c r="H1795">
        <v>2022</v>
      </c>
      <c r="I1795" s="38">
        <v>54.914999999999999</v>
      </c>
      <c r="J1795" t="s">
        <v>717</v>
      </c>
    </row>
    <row r="1796" spans="1:10">
      <c r="A1796" t="s">
        <v>214</v>
      </c>
      <c r="B1796" t="s">
        <v>39</v>
      </c>
      <c r="C1796" t="s">
        <v>3</v>
      </c>
      <c r="D1796" t="s">
        <v>1</v>
      </c>
      <c r="F1796" s="2">
        <v>1485815.18</v>
      </c>
      <c r="G1796" s="36">
        <f t="shared" si="37"/>
        <v>27056.636256032049</v>
      </c>
      <c r="H1796">
        <v>2022</v>
      </c>
      <c r="I1796" s="38">
        <v>54.914999999999999</v>
      </c>
      <c r="J1796" t="s">
        <v>717</v>
      </c>
    </row>
    <row r="1797" spans="1:10">
      <c r="A1797" t="s">
        <v>214</v>
      </c>
      <c r="B1797" t="s">
        <v>39</v>
      </c>
      <c r="C1797" t="s">
        <v>3</v>
      </c>
      <c r="D1797" t="s">
        <v>1</v>
      </c>
      <c r="F1797" s="2">
        <v>959201.22</v>
      </c>
      <c r="G1797" s="36">
        <f t="shared" si="37"/>
        <v>16981.220479410829</v>
      </c>
      <c r="H1797">
        <v>2020</v>
      </c>
      <c r="I1797" s="35">
        <v>56.485999999999997</v>
      </c>
      <c r="J1797" t="s">
        <v>717</v>
      </c>
    </row>
    <row r="1798" spans="1:10">
      <c r="A1798" t="s">
        <v>65</v>
      </c>
      <c r="B1798" t="s">
        <v>35</v>
      </c>
      <c r="C1798" t="s">
        <v>4</v>
      </c>
      <c r="D1798" t="s">
        <v>328</v>
      </c>
      <c r="F1798" s="2">
        <v>12436457</v>
      </c>
      <c r="G1798" s="36">
        <v>1341667.9612488404</v>
      </c>
      <c r="H1798">
        <v>2015</v>
      </c>
      <c r="I1798" s="35">
        <v>9.2693999999999992</v>
      </c>
      <c r="J1798" s="40" t="s">
        <v>715</v>
      </c>
    </row>
    <row r="1799" spans="1:10">
      <c r="A1799" t="s">
        <v>65</v>
      </c>
      <c r="B1799" t="s">
        <v>35</v>
      </c>
      <c r="C1799" t="s">
        <v>4</v>
      </c>
      <c r="D1799" t="s">
        <v>1</v>
      </c>
      <c r="F1799" s="2">
        <v>4927838</v>
      </c>
      <c r="G1799" s="36">
        <v>531624.26910048118</v>
      </c>
      <c r="H1799">
        <v>2015</v>
      </c>
      <c r="I1799" s="35">
        <v>9.2693999999999992</v>
      </c>
      <c r="J1799" s="40" t="s">
        <v>715</v>
      </c>
    </row>
    <row r="1800" spans="1:10">
      <c r="A1800" t="s">
        <v>539</v>
      </c>
      <c r="B1800" t="s">
        <v>39</v>
      </c>
      <c r="C1800" t="s">
        <v>3</v>
      </c>
      <c r="D1800" t="s">
        <v>1</v>
      </c>
      <c r="F1800" s="2">
        <v>838742</v>
      </c>
      <c r="G1800" s="36">
        <f>F1800/I1800</f>
        <v>16358.675300358871</v>
      </c>
      <c r="H1800">
        <v>2019</v>
      </c>
      <c r="I1800" s="35">
        <v>51.271999999999998</v>
      </c>
      <c r="J1800" t="s">
        <v>717</v>
      </c>
    </row>
    <row r="1801" spans="1:10">
      <c r="A1801" t="s">
        <v>539</v>
      </c>
      <c r="B1801" t="s">
        <v>39</v>
      </c>
      <c r="C1801" t="s">
        <v>3</v>
      </c>
      <c r="D1801" t="s">
        <v>328</v>
      </c>
      <c r="F1801" s="2">
        <v>52079</v>
      </c>
      <c r="G1801" s="36">
        <v>1247.211155485347</v>
      </c>
      <c r="H1801">
        <v>2013</v>
      </c>
      <c r="I1801" s="35">
        <v>41.75636160000002</v>
      </c>
      <c r="J1801" t="s">
        <v>717</v>
      </c>
    </row>
    <row r="1802" spans="1:10">
      <c r="A1802" t="s">
        <v>129</v>
      </c>
      <c r="B1802" t="s">
        <v>37</v>
      </c>
      <c r="C1802" t="s">
        <v>3</v>
      </c>
      <c r="D1802" t="s">
        <v>328</v>
      </c>
      <c r="E1802" t="s">
        <v>370</v>
      </c>
      <c r="F1802" s="2">
        <v>1091047</v>
      </c>
      <c r="G1802" s="36">
        <f t="shared" ref="G1802:G1811" si="38">F1802/I1802</f>
        <v>1091047</v>
      </c>
      <c r="H1802">
        <v>2024</v>
      </c>
      <c r="I1802" s="35">
        <v>1</v>
      </c>
      <c r="J1802" t="s">
        <v>717</v>
      </c>
    </row>
    <row r="1803" spans="1:10">
      <c r="A1803" t="s">
        <v>129</v>
      </c>
      <c r="B1803" t="s">
        <v>37</v>
      </c>
      <c r="C1803" t="s">
        <v>3</v>
      </c>
      <c r="D1803" t="s">
        <v>328</v>
      </c>
      <c r="E1803" t="s">
        <v>434</v>
      </c>
      <c r="F1803" s="2">
        <v>197036</v>
      </c>
      <c r="G1803" s="36">
        <f t="shared" si="38"/>
        <v>197036</v>
      </c>
      <c r="H1803">
        <v>2024</v>
      </c>
      <c r="I1803" s="35">
        <v>1</v>
      </c>
      <c r="J1803" t="s">
        <v>717</v>
      </c>
    </row>
    <row r="1804" spans="1:10">
      <c r="A1804" t="s">
        <v>129</v>
      </c>
      <c r="B1804" t="s">
        <v>37</v>
      </c>
      <c r="C1804" t="s">
        <v>3</v>
      </c>
      <c r="D1804" t="s">
        <v>1</v>
      </c>
      <c r="E1804" t="s">
        <v>434</v>
      </c>
      <c r="F1804" s="2">
        <v>788812</v>
      </c>
      <c r="G1804" s="36">
        <f t="shared" si="38"/>
        <v>788812</v>
      </c>
      <c r="H1804">
        <v>2024</v>
      </c>
      <c r="I1804" s="35">
        <v>1</v>
      </c>
      <c r="J1804" t="s">
        <v>717</v>
      </c>
    </row>
    <row r="1805" spans="1:10">
      <c r="A1805" t="s">
        <v>129</v>
      </c>
      <c r="B1805" t="s">
        <v>37</v>
      </c>
      <c r="C1805" t="s">
        <v>4</v>
      </c>
      <c r="D1805" t="s">
        <v>328</v>
      </c>
      <c r="E1805" t="s">
        <v>370</v>
      </c>
      <c r="F1805" s="2">
        <v>90697</v>
      </c>
      <c r="G1805" s="36">
        <f t="shared" si="38"/>
        <v>90697</v>
      </c>
      <c r="H1805">
        <v>2024</v>
      </c>
      <c r="I1805" s="35">
        <v>1</v>
      </c>
      <c r="J1805" t="s">
        <v>717</v>
      </c>
    </row>
    <row r="1806" spans="1:10">
      <c r="A1806" t="s">
        <v>129</v>
      </c>
      <c r="B1806" t="s">
        <v>37</v>
      </c>
      <c r="C1806" t="s">
        <v>4</v>
      </c>
      <c r="D1806" t="s">
        <v>328</v>
      </c>
      <c r="E1806" t="s">
        <v>434</v>
      </c>
      <c r="F1806" s="2">
        <v>1502</v>
      </c>
      <c r="G1806" s="36">
        <f t="shared" si="38"/>
        <v>1502</v>
      </c>
      <c r="H1806">
        <v>2024</v>
      </c>
      <c r="I1806" s="35">
        <v>1</v>
      </c>
      <c r="J1806" t="s">
        <v>717</v>
      </c>
    </row>
    <row r="1807" spans="1:10">
      <c r="A1807" t="s">
        <v>129</v>
      </c>
      <c r="B1807" t="s">
        <v>37</v>
      </c>
      <c r="C1807" t="s">
        <v>4</v>
      </c>
      <c r="D1807" t="s">
        <v>1</v>
      </c>
      <c r="E1807" t="s">
        <v>434</v>
      </c>
      <c r="F1807" s="2">
        <v>126918</v>
      </c>
      <c r="G1807" s="36">
        <f t="shared" si="38"/>
        <v>126918</v>
      </c>
      <c r="H1807">
        <v>2024</v>
      </c>
      <c r="I1807" s="35">
        <v>1</v>
      </c>
      <c r="J1807" t="s">
        <v>717</v>
      </c>
    </row>
    <row r="1808" spans="1:10">
      <c r="A1808" t="s">
        <v>129</v>
      </c>
      <c r="B1808" t="s">
        <v>37</v>
      </c>
      <c r="C1808" t="s">
        <v>3</v>
      </c>
      <c r="D1808" t="s">
        <v>328</v>
      </c>
      <c r="E1808" t="s">
        <v>370</v>
      </c>
      <c r="F1808" s="2">
        <v>1128066</v>
      </c>
      <c r="G1808" s="36">
        <f t="shared" si="38"/>
        <v>1128066</v>
      </c>
      <c r="H1808">
        <v>2023</v>
      </c>
      <c r="I1808" s="35">
        <v>1</v>
      </c>
      <c r="J1808" t="s">
        <v>717</v>
      </c>
    </row>
    <row r="1809" spans="1:10">
      <c r="A1809" t="s">
        <v>129</v>
      </c>
      <c r="B1809" t="s">
        <v>37</v>
      </c>
      <c r="C1809" t="s">
        <v>3</v>
      </c>
      <c r="D1809" t="s">
        <v>328</v>
      </c>
      <c r="E1809" t="s">
        <v>434</v>
      </c>
      <c r="F1809" s="2">
        <v>186813</v>
      </c>
      <c r="G1809" s="36">
        <f t="shared" si="38"/>
        <v>186813</v>
      </c>
      <c r="H1809">
        <v>2023</v>
      </c>
      <c r="I1809" s="35">
        <v>1</v>
      </c>
      <c r="J1809" t="s">
        <v>717</v>
      </c>
    </row>
    <row r="1810" spans="1:10">
      <c r="A1810" t="s">
        <v>129</v>
      </c>
      <c r="B1810" t="s">
        <v>37</v>
      </c>
      <c r="C1810" t="s">
        <v>3</v>
      </c>
      <c r="D1810" t="s">
        <v>1</v>
      </c>
      <c r="E1810" t="s">
        <v>434</v>
      </c>
      <c r="F1810" s="2">
        <v>508292</v>
      </c>
      <c r="G1810" s="36">
        <f t="shared" si="38"/>
        <v>508292</v>
      </c>
      <c r="H1810">
        <v>2023</v>
      </c>
      <c r="I1810" s="35">
        <v>1</v>
      </c>
      <c r="J1810" t="s">
        <v>717</v>
      </c>
    </row>
    <row r="1811" spans="1:10">
      <c r="A1811" t="s">
        <v>129</v>
      </c>
      <c r="B1811" t="s">
        <v>37</v>
      </c>
      <c r="C1811" t="s">
        <v>4</v>
      </c>
      <c r="D1811" t="s">
        <v>328</v>
      </c>
      <c r="E1811" t="s">
        <v>370</v>
      </c>
      <c r="F1811" s="2">
        <v>225327</v>
      </c>
      <c r="G1811" s="36">
        <f t="shared" si="38"/>
        <v>225327</v>
      </c>
      <c r="H1811">
        <v>2023</v>
      </c>
      <c r="I1811" s="35">
        <v>1</v>
      </c>
      <c r="J1811" t="s">
        <v>717</v>
      </c>
    </row>
    <row r="1812" spans="1:10">
      <c r="A1812" t="s">
        <v>25</v>
      </c>
      <c r="B1812" t="s">
        <v>35</v>
      </c>
      <c r="C1812" t="s">
        <v>4</v>
      </c>
      <c r="D1812" t="s">
        <v>328</v>
      </c>
      <c r="F1812" s="2">
        <v>15683407</v>
      </c>
      <c r="G1812" s="36">
        <v>1691954.9269639892</v>
      </c>
      <c r="H1812">
        <v>2015</v>
      </c>
      <c r="I1812" s="35">
        <v>9.2693999999999992</v>
      </c>
      <c r="J1812" s="40" t="s">
        <v>715</v>
      </c>
    </row>
    <row r="1813" spans="1:10">
      <c r="A1813" t="s">
        <v>25</v>
      </c>
      <c r="B1813" t="s">
        <v>35</v>
      </c>
      <c r="C1813" t="s">
        <v>4</v>
      </c>
      <c r="D1813" t="s">
        <v>1</v>
      </c>
      <c r="F1813" s="2">
        <v>2757</v>
      </c>
      <c r="G1813" s="36">
        <v>297.43025438539712</v>
      </c>
      <c r="H1813">
        <v>2015</v>
      </c>
      <c r="I1813" s="35">
        <v>9.2693999999999992</v>
      </c>
      <c r="J1813" s="40" t="s">
        <v>715</v>
      </c>
    </row>
    <row r="1814" spans="1:10">
      <c r="A1814" t="s">
        <v>129</v>
      </c>
      <c r="B1814" t="s">
        <v>37</v>
      </c>
      <c r="C1814" t="s">
        <v>4</v>
      </c>
      <c r="D1814" t="s">
        <v>328</v>
      </c>
      <c r="E1814" t="s">
        <v>434</v>
      </c>
      <c r="F1814" s="2">
        <v>807</v>
      </c>
      <c r="G1814" s="36">
        <f>F1814/I1814</f>
        <v>807</v>
      </c>
      <c r="H1814">
        <v>2023</v>
      </c>
      <c r="I1814" s="35">
        <v>1</v>
      </c>
      <c r="J1814" t="s">
        <v>717</v>
      </c>
    </row>
    <row r="1815" spans="1:10">
      <c r="A1815" t="s">
        <v>17</v>
      </c>
      <c r="B1815" t="s">
        <v>35</v>
      </c>
      <c r="C1815" t="s">
        <v>3</v>
      </c>
      <c r="D1815" t="s">
        <v>328</v>
      </c>
      <c r="F1815" s="2">
        <v>86089301</v>
      </c>
      <c r="G1815" s="36">
        <v>10605574.846747408</v>
      </c>
      <c r="H1815">
        <v>2014</v>
      </c>
      <c r="I1815" s="35">
        <v>8.1173630136986379</v>
      </c>
      <c r="J1815" s="40" t="s">
        <v>715</v>
      </c>
    </row>
    <row r="1816" spans="1:10">
      <c r="A1816" t="s">
        <v>17</v>
      </c>
      <c r="B1816" t="s">
        <v>35</v>
      </c>
      <c r="C1816" t="s">
        <v>3</v>
      </c>
      <c r="D1816" t="s">
        <v>1</v>
      </c>
      <c r="F1816" s="2">
        <v>6152143</v>
      </c>
      <c r="G1816" s="36">
        <v>757899.20810709253</v>
      </c>
      <c r="H1816">
        <v>2014</v>
      </c>
      <c r="I1816" s="35">
        <v>8.1173630136986379</v>
      </c>
      <c r="J1816" s="40" t="s">
        <v>715</v>
      </c>
    </row>
    <row r="1817" spans="1:10">
      <c r="A1817" t="s">
        <v>129</v>
      </c>
      <c r="B1817" t="s">
        <v>37</v>
      </c>
      <c r="C1817" t="s">
        <v>4</v>
      </c>
      <c r="D1817" t="s">
        <v>1</v>
      </c>
      <c r="E1817" t="s">
        <v>434</v>
      </c>
      <c r="F1817" s="2">
        <v>38415</v>
      </c>
      <c r="G1817" s="36">
        <f>F1817/I1817</f>
        <v>38415</v>
      </c>
      <c r="H1817">
        <v>2023</v>
      </c>
      <c r="I1817" s="35">
        <v>1</v>
      </c>
      <c r="J1817" t="s">
        <v>717</v>
      </c>
    </row>
    <row r="1818" spans="1:10">
      <c r="A1818" s="6" t="s">
        <v>129</v>
      </c>
      <c r="B1818" t="s">
        <v>37</v>
      </c>
      <c r="C1818" t="s">
        <v>3</v>
      </c>
      <c r="D1818" t="s">
        <v>328</v>
      </c>
      <c r="E1818" t="s">
        <v>489</v>
      </c>
      <c r="F1818" s="2">
        <v>1076838</v>
      </c>
      <c r="G1818" s="36">
        <f>F1818/I1818</f>
        <v>1076838</v>
      </c>
      <c r="H1818">
        <v>2022</v>
      </c>
      <c r="I1818" s="35">
        <v>1</v>
      </c>
      <c r="J1818" t="s">
        <v>717</v>
      </c>
    </row>
    <row r="1819" spans="1:10">
      <c r="A1819" s="6" t="s">
        <v>129</v>
      </c>
      <c r="B1819" t="s">
        <v>37</v>
      </c>
      <c r="C1819" t="s">
        <v>3</v>
      </c>
      <c r="D1819" t="s">
        <v>328</v>
      </c>
      <c r="E1819" t="s">
        <v>490</v>
      </c>
      <c r="F1819" s="2">
        <v>144315</v>
      </c>
      <c r="G1819" s="36">
        <f>F1819/I1819</f>
        <v>144315</v>
      </c>
      <c r="H1819">
        <v>2022</v>
      </c>
      <c r="I1819" s="35">
        <v>1</v>
      </c>
      <c r="J1819" t="s">
        <v>717</v>
      </c>
    </row>
    <row r="1820" spans="1:10">
      <c r="A1820" s="6" t="s">
        <v>129</v>
      </c>
      <c r="B1820" t="s">
        <v>37</v>
      </c>
      <c r="C1820" t="s">
        <v>3</v>
      </c>
      <c r="D1820" t="s">
        <v>1</v>
      </c>
      <c r="F1820" s="2">
        <v>502398</v>
      </c>
      <c r="G1820" s="36">
        <f>F1820/I1820</f>
        <v>502398</v>
      </c>
      <c r="H1820">
        <v>2022</v>
      </c>
      <c r="I1820" s="35">
        <v>1</v>
      </c>
      <c r="J1820" t="s">
        <v>717</v>
      </c>
    </row>
    <row r="1821" spans="1:10">
      <c r="A1821" s="6" t="s">
        <v>129</v>
      </c>
      <c r="B1821" t="s">
        <v>37</v>
      </c>
      <c r="C1821" t="s">
        <v>5</v>
      </c>
      <c r="D1821" t="s">
        <v>328</v>
      </c>
      <c r="E1821" t="s">
        <v>489</v>
      </c>
      <c r="F1821" s="2">
        <v>234577</v>
      </c>
      <c r="G1821" s="36">
        <f>F1821/I1821</f>
        <v>234577</v>
      </c>
      <c r="H1821">
        <v>2022</v>
      </c>
      <c r="I1821" s="35">
        <v>1</v>
      </c>
      <c r="J1821" t="s">
        <v>717</v>
      </c>
    </row>
    <row r="1822" spans="1:10">
      <c r="A1822" t="s">
        <v>96</v>
      </c>
      <c r="B1822" t="s">
        <v>35</v>
      </c>
      <c r="C1822" t="s">
        <v>3</v>
      </c>
      <c r="D1822" t="s">
        <v>328</v>
      </c>
      <c r="F1822" s="2">
        <v>10976244</v>
      </c>
      <c r="G1822" s="36">
        <v>1352193.3146856674</v>
      </c>
      <c r="H1822">
        <v>2014</v>
      </c>
      <c r="I1822" s="35">
        <v>8.1173630136986379</v>
      </c>
      <c r="J1822" s="40" t="s">
        <v>715</v>
      </c>
    </row>
    <row r="1823" spans="1:10">
      <c r="A1823" s="6" t="s">
        <v>129</v>
      </c>
      <c r="B1823" t="s">
        <v>37</v>
      </c>
      <c r="C1823" t="s">
        <v>5</v>
      </c>
      <c r="D1823" t="s">
        <v>328</v>
      </c>
      <c r="E1823" t="s">
        <v>490</v>
      </c>
      <c r="F1823" s="2">
        <v>424</v>
      </c>
      <c r="G1823" s="36">
        <f t="shared" ref="G1823:G1829" si="39">F1823/I1823</f>
        <v>424</v>
      </c>
      <c r="H1823">
        <v>2022</v>
      </c>
      <c r="I1823" s="35">
        <v>1</v>
      </c>
      <c r="J1823" t="s">
        <v>717</v>
      </c>
    </row>
    <row r="1824" spans="1:10">
      <c r="A1824" s="6" t="s">
        <v>129</v>
      </c>
      <c r="B1824" t="s">
        <v>37</v>
      </c>
      <c r="C1824" t="s">
        <v>5</v>
      </c>
      <c r="D1824" t="s">
        <v>1</v>
      </c>
      <c r="F1824" s="2">
        <v>40715</v>
      </c>
      <c r="G1824" s="36">
        <f t="shared" si="39"/>
        <v>40715</v>
      </c>
      <c r="H1824">
        <v>2022</v>
      </c>
      <c r="I1824" s="35">
        <v>1</v>
      </c>
      <c r="J1824" t="s">
        <v>717</v>
      </c>
    </row>
    <row r="1825" spans="1:10">
      <c r="A1825" s="6" t="s">
        <v>129</v>
      </c>
      <c r="B1825" t="s">
        <v>37</v>
      </c>
      <c r="C1825" t="s">
        <v>3</v>
      </c>
      <c r="D1825" t="s">
        <v>328</v>
      </c>
      <c r="E1825" t="s">
        <v>489</v>
      </c>
      <c r="F1825" s="2">
        <v>702987</v>
      </c>
      <c r="G1825" s="36">
        <f t="shared" si="39"/>
        <v>702987</v>
      </c>
      <c r="H1825">
        <v>2021</v>
      </c>
      <c r="I1825" s="35">
        <v>1</v>
      </c>
      <c r="J1825" t="s">
        <v>717</v>
      </c>
    </row>
    <row r="1826" spans="1:10">
      <c r="A1826" s="6" t="s">
        <v>129</v>
      </c>
      <c r="B1826" t="s">
        <v>37</v>
      </c>
      <c r="C1826" t="s">
        <v>3</v>
      </c>
      <c r="D1826" t="s">
        <v>328</v>
      </c>
      <c r="E1826" t="s">
        <v>490</v>
      </c>
      <c r="F1826" s="2">
        <v>7834</v>
      </c>
      <c r="G1826" s="36">
        <f t="shared" si="39"/>
        <v>7834</v>
      </c>
      <c r="H1826">
        <v>2021</v>
      </c>
      <c r="I1826" s="35">
        <v>1</v>
      </c>
      <c r="J1826" t="s">
        <v>717</v>
      </c>
    </row>
    <row r="1827" spans="1:10">
      <c r="A1827" s="6" t="s">
        <v>129</v>
      </c>
      <c r="B1827" t="s">
        <v>37</v>
      </c>
      <c r="C1827" t="s">
        <v>3</v>
      </c>
      <c r="D1827" t="s">
        <v>1</v>
      </c>
      <c r="E1827" t="s">
        <v>464</v>
      </c>
      <c r="F1827" s="2">
        <v>636707</v>
      </c>
      <c r="G1827" s="36">
        <f t="shared" si="39"/>
        <v>636707</v>
      </c>
      <c r="H1827">
        <v>2021</v>
      </c>
      <c r="I1827" s="35">
        <v>1</v>
      </c>
      <c r="J1827" t="s">
        <v>717</v>
      </c>
    </row>
    <row r="1828" spans="1:10">
      <c r="A1828" s="6" t="s">
        <v>129</v>
      </c>
      <c r="B1828" t="s">
        <v>37</v>
      </c>
      <c r="C1828" t="s">
        <v>4</v>
      </c>
      <c r="D1828" t="s">
        <v>328</v>
      </c>
      <c r="E1828" t="s">
        <v>489</v>
      </c>
      <c r="F1828" s="2">
        <v>164118</v>
      </c>
      <c r="G1828" s="36">
        <f t="shared" si="39"/>
        <v>164118</v>
      </c>
      <c r="H1828">
        <v>2021</v>
      </c>
      <c r="I1828" s="35">
        <v>1</v>
      </c>
      <c r="J1828" t="s">
        <v>717</v>
      </c>
    </row>
    <row r="1829" spans="1:10">
      <c r="A1829" s="6" t="s">
        <v>129</v>
      </c>
      <c r="B1829" t="s">
        <v>37</v>
      </c>
      <c r="C1829" t="s">
        <v>4</v>
      </c>
      <c r="D1829" t="s">
        <v>1</v>
      </c>
      <c r="E1829" t="s">
        <v>464</v>
      </c>
      <c r="F1829" s="2">
        <v>6697</v>
      </c>
      <c r="G1829" s="36">
        <f t="shared" si="39"/>
        <v>6697</v>
      </c>
      <c r="H1829">
        <v>2021</v>
      </c>
      <c r="I1829" s="35">
        <v>1</v>
      </c>
      <c r="J1829" t="s">
        <v>717</v>
      </c>
    </row>
    <row r="1830" spans="1:10">
      <c r="A1830" t="s">
        <v>129</v>
      </c>
      <c r="B1830" t="s">
        <v>37</v>
      </c>
      <c r="C1830" t="s">
        <v>3</v>
      </c>
      <c r="D1830" t="s">
        <v>328</v>
      </c>
      <c r="E1830" t="s">
        <v>491</v>
      </c>
      <c r="F1830" s="2">
        <v>667684.59</v>
      </c>
      <c r="G1830" s="36">
        <v>667684.59</v>
      </c>
      <c r="H1830">
        <v>2020</v>
      </c>
      <c r="I1830" s="35">
        <v>1</v>
      </c>
      <c r="J1830" t="s">
        <v>717</v>
      </c>
    </row>
    <row r="1831" spans="1:10">
      <c r="A1831" t="s">
        <v>129</v>
      </c>
      <c r="B1831" t="s">
        <v>37</v>
      </c>
      <c r="C1831" t="s">
        <v>3</v>
      </c>
      <c r="D1831" t="s">
        <v>328</v>
      </c>
      <c r="E1831" t="s">
        <v>492</v>
      </c>
      <c r="F1831" s="2">
        <v>3821.71</v>
      </c>
      <c r="G1831" s="36">
        <v>3821.71</v>
      </c>
      <c r="H1831">
        <v>2020</v>
      </c>
      <c r="I1831" s="35">
        <v>1</v>
      </c>
      <c r="J1831" t="s">
        <v>717</v>
      </c>
    </row>
    <row r="1832" spans="1:10">
      <c r="A1832" t="s">
        <v>129</v>
      </c>
      <c r="B1832" t="s">
        <v>37</v>
      </c>
      <c r="C1832" t="s">
        <v>3</v>
      </c>
      <c r="D1832" t="s">
        <v>1</v>
      </c>
      <c r="F1832" s="2">
        <v>569348.07999999996</v>
      </c>
      <c r="G1832" s="36">
        <v>569348.07999999996</v>
      </c>
      <c r="H1832">
        <v>2020</v>
      </c>
      <c r="I1832" s="35">
        <v>1</v>
      </c>
      <c r="J1832" t="s">
        <v>717</v>
      </c>
    </row>
    <row r="1833" spans="1:10">
      <c r="A1833" t="s">
        <v>129</v>
      </c>
      <c r="B1833" t="s">
        <v>37</v>
      </c>
      <c r="C1833" t="s">
        <v>4</v>
      </c>
      <c r="D1833" t="s">
        <v>328</v>
      </c>
      <c r="E1833" t="s">
        <v>491</v>
      </c>
      <c r="F1833" s="2">
        <v>163490.39000000001</v>
      </c>
      <c r="G1833" s="36">
        <v>163490.39000000001</v>
      </c>
      <c r="H1833">
        <v>2020</v>
      </c>
      <c r="I1833" s="35">
        <v>1</v>
      </c>
      <c r="J1833" t="s">
        <v>717</v>
      </c>
    </row>
    <row r="1834" spans="1:10">
      <c r="A1834" t="s">
        <v>129</v>
      </c>
      <c r="B1834" t="s">
        <v>37</v>
      </c>
      <c r="C1834" t="s">
        <v>4</v>
      </c>
      <c r="D1834" t="s">
        <v>1</v>
      </c>
      <c r="F1834" s="2">
        <v>8063.35</v>
      </c>
      <c r="G1834" s="36">
        <v>8063.35</v>
      </c>
      <c r="H1834">
        <v>2020</v>
      </c>
      <c r="I1834" s="35">
        <v>1</v>
      </c>
      <c r="J1834" t="s">
        <v>717</v>
      </c>
    </row>
    <row r="1835" spans="1:10">
      <c r="A1835" t="s">
        <v>129</v>
      </c>
      <c r="B1835" t="s">
        <v>37</v>
      </c>
      <c r="C1835" t="s">
        <v>3</v>
      </c>
      <c r="D1835" t="s">
        <v>328</v>
      </c>
      <c r="F1835" s="2">
        <v>682254.6</v>
      </c>
      <c r="G1835" s="36">
        <f t="shared" ref="G1835:G1840" si="40">F1835/I1835</f>
        <v>682254.6</v>
      </c>
      <c r="H1835">
        <v>2019</v>
      </c>
      <c r="I1835" s="35">
        <v>1</v>
      </c>
      <c r="J1835" t="s">
        <v>717</v>
      </c>
    </row>
    <row r="1836" spans="1:10">
      <c r="A1836" t="s">
        <v>129</v>
      </c>
      <c r="B1836" t="s">
        <v>37</v>
      </c>
      <c r="C1836" t="s">
        <v>3</v>
      </c>
      <c r="D1836" t="s">
        <v>1</v>
      </c>
      <c r="F1836" s="2">
        <v>99857</v>
      </c>
      <c r="G1836" s="36">
        <f t="shared" si="40"/>
        <v>99857</v>
      </c>
      <c r="H1836">
        <v>2019</v>
      </c>
      <c r="I1836" s="35">
        <v>1</v>
      </c>
      <c r="J1836" t="s">
        <v>717</v>
      </c>
    </row>
    <row r="1837" spans="1:10">
      <c r="A1837" t="s">
        <v>129</v>
      </c>
      <c r="B1837" t="s">
        <v>37</v>
      </c>
      <c r="C1837" t="s">
        <v>4</v>
      </c>
      <c r="D1837" t="s">
        <v>328</v>
      </c>
      <c r="F1837" s="2">
        <v>128710.37</v>
      </c>
      <c r="G1837" s="36">
        <f t="shared" si="40"/>
        <v>128710.37</v>
      </c>
      <c r="H1837">
        <v>2019</v>
      </c>
      <c r="I1837" s="35">
        <v>1</v>
      </c>
      <c r="J1837" t="s">
        <v>717</v>
      </c>
    </row>
    <row r="1838" spans="1:10">
      <c r="A1838" t="s">
        <v>129</v>
      </c>
      <c r="B1838" t="s">
        <v>37</v>
      </c>
      <c r="C1838" t="s">
        <v>4</v>
      </c>
      <c r="D1838" t="s">
        <v>1</v>
      </c>
      <c r="F1838" s="2">
        <v>124747.57</v>
      </c>
      <c r="G1838" s="36">
        <f t="shared" si="40"/>
        <v>124747.57</v>
      </c>
      <c r="H1838">
        <v>2019</v>
      </c>
      <c r="I1838" s="35">
        <v>1</v>
      </c>
      <c r="J1838" t="s">
        <v>717</v>
      </c>
    </row>
    <row r="1839" spans="1:10">
      <c r="A1839" t="s">
        <v>129</v>
      </c>
      <c r="B1839" t="s">
        <v>37</v>
      </c>
      <c r="C1839" t="s">
        <v>3</v>
      </c>
      <c r="D1839" t="s">
        <v>328</v>
      </c>
      <c r="F1839" s="2">
        <v>680034.09</v>
      </c>
      <c r="G1839" s="36">
        <f t="shared" si="40"/>
        <v>680034.09</v>
      </c>
      <c r="H1839">
        <v>2018</v>
      </c>
      <c r="I1839" s="35">
        <v>1</v>
      </c>
      <c r="J1839" t="s">
        <v>717</v>
      </c>
    </row>
    <row r="1840" spans="1:10">
      <c r="A1840" t="s">
        <v>129</v>
      </c>
      <c r="B1840" t="s">
        <v>37</v>
      </c>
      <c r="C1840" t="s">
        <v>3</v>
      </c>
      <c r="D1840" t="s">
        <v>1</v>
      </c>
      <c r="E1840" t="s">
        <v>364</v>
      </c>
      <c r="F1840" s="2">
        <v>599693.72</v>
      </c>
      <c r="G1840" s="36">
        <f t="shared" si="40"/>
        <v>599693.72</v>
      </c>
      <c r="H1840">
        <v>2018</v>
      </c>
      <c r="I1840" s="35">
        <v>1</v>
      </c>
      <c r="J1840" t="s">
        <v>717</v>
      </c>
    </row>
    <row r="1841" spans="1:10">
      <c r="A1841" t="s">
        <v>129</v>
      </c>
      <c r="B1841" t="s">
        <v>37</v>
      </c>
      <c r="C1841" t="s">
        <v>4</v>
      </c>
      <c r="D1841" t="s">
        <v>328</v>
      </c>
      <c r="F1841" s="2"/>
      <c r="G1841" s="36">
        <v>150917.14000000001</v>
      </c>
      <c r="H1841">
        <v>2018</v>
      </c>
      <c r="I1841" s="35">
        <v>1</v>
      </c>
      <c r="J1841" t="s">
        <v>717</v>
      </c>
    </row>
    <row r="1842" spans="1:10">
      <c r="A1842" t="s">
        <v>129</v>
      </c>
      <c r="B1842" t="s">
        <v>37</v>
      </c>
      <c r="C1842" t="s">
        <v>4</v>
      </c>
      <c r="D1842" t="s">
        <v>1</v>
      </c>
      <c r="E1842" t="s">
        <v>364</v>
      </c>
      <c r="F1842" s="2"/>
      <c r="G1842" s="36">
        <v>24891.21</v>
      </c>
      <c r="H1842">
        <v>2018</v>
      </c>
      <c r="I1842" s="35">
        <v>1</v>
      </c>
      <c r="J1842" t="s">
        <v>717</v>
      </c>
    </row>
    <row r="1843" spans="1:10">
      <c r="A1843" t="s">
        <v>334</v>
      </c>
      <c r="B1843" t="s">
        <v>35</v>
      </c>
      <c r="C1843" t="s">
        <v>3</v>
      </c>
      <c r="D1843" t="s">
        <v>328</v>
      </c>
      <c r="F1843" s="2">
        <v>30604763</v>
      </c>
      <c r="G1843" s="36">
        <v>3770283.8900209647</v>
      </c>
      <c r="H1843">
        <v>2014</v>
      </c>
      <c r="I1843" s="35">
        <v>8.1173630136986379</v>
      </c>
      <c r="J1843" s="40" t="s">
        <v>715</v>
      </c>
    </row>
    <row r="1844" spans="1:10">
      <c r="A1844" t="s">
        <v>129</v>
      </c>
      <c r="B1844" t="s">
        <v>37</v>
      </c>
      <c r="C1844" t="s">
        <v>3</v>
      </c>
      <c r="D1844" t="s">
        <v>328</v>
      </c>
      <c r="F1844" s="2">
        <v>689323.72</v>
      </c>
      <c r="G1844" s="36">
        <f>F1844/I1844</f>
        <v>689323.72</v>
      </c>
      <c r="H1844">
        <v>2017</v>
      </c>
      <c r="I1844" s="35">
        <v>1</v>
      </c>
      <c r="J1844" t="s">
        <v>717</v>
      </c>
    </row>
    <row r="1845" spans="1:10">
      <c r="A1845" t="s">
        <v>129</v>
      </c>
      <c r="B1845" t="s">
        <v>37</v>
      </c>
      <c r="C1845" t="s">
        <v>3</v>
      </c>
      <c r="D1845" t="s">
        <v>1</v>
      </c>
      <c r="E1845" t="s">
        <v>364</v>
      </c>
      <c r="F1845" s="2">
        <v>571220.26</v>
      </c>
      <c r="G1845" s="36">
        <f>F1845/I1845</f>
        <v>571220.26</v>
      </c>
      <c r="H1845">
        <v>2017</v>
      </c>
      <c r="I1845" s="35">
        <v>1</v>
      </c>
      <c r="J1845" t="s">
        <v>717</v>
      </c>
    </row>
    <row r="1846" spans="1:10">
      <c r="A1846" t="s">
        <v>72</v>
      </c>
      <c r="B1846" t="s">
        <v>35</v>
      </c>
      <c r="C1846" t="s">
        <v>3</v>
      </c>
      <c r="D1846" t="s">
        <v>328</v>
      </c>
      <c r="F1846" s="2">
        <v>32935194</v>
      </c>
      <c r="G1846" s="36">
        <v>4057376.015390648</v>
      </c>
      <c r="H1846">
        <v>2014</v>
      </c>
      <c r="I1846" s="35">
        <v>8.1173630136986379</v>
      </c>
      <c r="J1846" s="40" t="s">
        <v>717</v>
      </c>
    </row>
    <row r="1847" spans="1:10">
      <c r="A1847" t="s">
        <v>72</v>
      </c>
      <c r="B1847" t="s">
        <v>35</v>
      </c>
      <c r="C1847" t="s">
        <v>3</v>
      </c>
      <c r="D1847" t="s">
        <v>1</v>
      </c>
      <c r="F1847" s="2">
        <v>24183285</v>
      </c>
      <c r="G1847" s="36">
        <v>2979204.5716310772</v>
      </c>
      <c r="H1847">
        <v>2014</v>
      </c>
      <c r="I1847" s="35">
        <v>8.1173630136986379</v>
      </c>
      <c r="J1847" s="40" t="s">
        <v>717</v>
      </c>
    </row>
    <row r="1848" spans="1:10">
      <c r="A1848" t="s">
        <v>129</v>
      </c>
      <c r="B1848" t="s">
        <v>37</v>
      </c>
      <c r="C1848" t="s">
        <v>4</v>
      </c>
      <c r="D1848" t="s">
        <v>328</v>
      </c>
      <c r="F1848" s="2"/>
      <c r="G1848" s="36">
        <v>930593.88</v>
      </c>
      <c r="H1848">
        <v>2017</v>
      </c>
      <c r="I1848" s="35">
        <v>1</v>
      </c>
      <c r="J1848" t="s">
        <v>717</v>
      </c>
    </row>
    <row r="1849" spans="1:10">
      <c r="A1849" t="s">
        <v>129</v>
      </c>
      <c r="B1849" t="s">
        <v>37</v>
      </c>
      <c r="C1849" t="s">
        <v>4</v>
      </c>
      <c r="D1849" t="s">
        <v>1</v>
      </c>
      <c r="E1849" t="s">
        <v>364</v>
      </c>
      <c r="F1849" s="2"/>
      <c r="G1849" s="36">
        <v>186892.18</v>
      </c>
      <c r="H1849">
        <v>2017</v>
      </c>
      <c r="I1849" s="35">
        <v>1</v>
      </c>
      <c r="J1849" t="s">
        <v>717</v>
      </c>
    </row>
    <row r="1850" spans="1:10">
      <c r="A1850" t="s">
        <v>129</v>
      </c>
      <c r="B1850" t="s">
        <v>37</v>
      </c>
      <c r="C1850" t="s">
        <v>3</v>
      </c>
      <c r="D1850" t="s">
        <v>328</v>
      </c>
      <c r="F1850" s="2">
        <v>754236.92</v>
      </c>
      <c r="G1850" s="36">
        <v>754236.92</v>
      </c>
      <c r="H1850">
        <v>2016</v>
      </c>
      <c r="I1850" s="35">
        <v>1</v>
      </c>
      <c r="J1850" t="s">
        <v>717</v>
      </c>
    </row>
    <row r="1851" spans="1:10">
      <c r="A1851" t="s">
        <v>129</v>
      </c>
      <c r="B1851" t="s">
        <v>37</v>
      </c>
      <c r="C1851" t="s">
        <v>3</v>
      </c>
      <c r="D1851" t="s">
        <v>1</v>
      </c>
      <c r="F1851" s="2">
        <v>589226.54</v>
      </c>
      <c r="G1851" s="36">
        <v>589226.54</v>
      </c>
      <c r="H1851">
        <v>2016</v>
      </c>
      <c r="I1851" s="35">
        <v>1</v>
      </c>
      <c r="J1851" t="s">
        <v>717</v>
      </c>
    </row>
    <row r="1852" spans="1:10">
      <c r="A1852" t="s">
        <v>129</v>
      </c>
      <c r="B1852" t="s">
        <v>37</v>
      </c>
      <c r="C1852" t="s">
        <v>4</v>
      </c>
      <c r="D1852" t="s">
        <v>328</v>
      </c>
      <c r="F1852" s="2">
        <v>303090.69</v>
      </c>
      <c r="G1852" s="36">
        <v>303090.69</v>
      </c>
      <c r="H1852">
        <v>2016</v>
      </c>
      <c r="I1852" s="35">
        <v>1</v>
      </c>
      <c r="J1852" t="s">
        <v>717</v>
      </c>
    </row>
    <row r="1853" spans="1:10">
      <c r="A1853" t="s">
        <v>129</v>
      </c>
      <c r="B1853" t="s">
        <v>37</v>
      </c>
      <c r="C1853" t="s">
        <v>4</v>
      </c>
      <c r="D1853" t="s">
        <v>1</v>
      </c>
      <c r="F1853" s="2">
        <v>0</v>
      </c>
      <c r="G1853" s="36">
        <v>22880.99</v>
      </c>
      <c r="H1853">
        <v>2016</v>
      </c>
      <c r="J1853" t="s">
        <v>717</v>
      </c>
    </row>
    <row r="1854" spans="1:10">
      <c r="A1854" t="s">
        <v>129</v>
      </c>
      <c r="B1854" t="s">
        <v>37</v>
      </c>
      <c r="C1854" t="s">
        <v>3</v>
      </c>
      <c r="D1854" t="s">
        <v>1</v>
      </c>
      <c r="F1854" s="2">
        <v>763863.17</v>
      </c>
      <c r="G1854" s="36">
        <v>763863.17</v>
      </c>
      <c r="H1854">
        <v>2015</v>
      </c>
      <c r="I1854">
        <v>1</v>
      </c>
      <c r="J1854" t="s">
        <v>717</v>
      </c>
    </row>
    <row r="1855" spans="1:10">
      <c r="A1855" t="s">
        <v>129</v>
      </c>
      <c r="B1855" t="s">
        <v>37</v>
      </c>
      <c r="C1855" t="s">
        <v>4</v>
      </c>
      <c r="D1855" t="s">
        <v>328</v>
      </c>
      <c r="F1855" s="2">
        <v>390484.04</v>
      </c>
      <c r="G1855" s="36">
        <v>390484.04</v>
      </c>
      <c r="H1855">
        <v>2015</v>
      </c>
      <c r="I1855">
        <v>1</v>
      </c>
      <c r="J1855" t="s">
        <v>717</v>
      </c>
    </row>
    <row r="1856" spans="1:10">
      <c r="A1856" t="s">
        <v>129</v>
      </c>
      <c r="B1856" t="s">
        <v>37</v>
      </c>
      <c r="C1856" t="s">
        <v>4</v>
      </c>
      <c r="D1856" t="s">
        <v>1</v>
      </c>
      <c r="F1856" s="2">
        <v>289169.55</v>
      </c>
      <c r="G1856" s="36">
        <v>289169.55</v>
      </c>
      <c r="H1856">
        <v>2015</v>
      </c>
      <c r="I1856">
        <v>1</v>
      </c>
      <c r="J1856" t="s">
        <v>717</v>
      </c>
    </row>
    <row r="1857" spans="1:10">
      <c r="A1857" t="s">
        <v>129</v>
      </c>
      <c r="B1857" t="s">
        <v>37</v>
      </c>
      <c r="C1857" t="s">
        <v>3</v>
      </c>
      <c r="D1857" t="s">
        <v>328</v>
      </c>
      <c r="F1857" s="2">
        <v>1336970.18</v>
      </c>
      <c r="G1857" s="36">
        <v>1336970.18</v>
      </c>
      <c r="H1857">
        <v>2014</v>
      </c>
      <c r="I1857">
        <v>1</v>
      </c>
      <c r="J1857" t="s">
        <v>717</v>
      </c>
    </row>
    <row r="1858" spans="1:10">
      <c r="A1858" t="s">
        <v>129</v>
      </c>
      <c r="B1858" t="s">
        <v>37</v>
      </c>
      <c r="C1858" t="s">
        <v>3</v>
      </c>
      <c r="D1858" t="s">
        <v>1</v>
      </c>
      <c r="F1858" s="2">
        <v>448291.4</v>
      </c>
      <c r="G1858" s="36">
        <v>448291.4</v>
      </c>
      <c r="H1858">
        <v>2014</v>
      </c>
      <c r="I1858">
        <v>1</v>
      </c>
      <c r="J1858" t="s">
        <v>717</v>
      </c>
    </row>
    <row r="1859" spans="1:10">
      <c r="A1859" t="s">
        <v>129</v>
      </c>
      <c r="B1859" t="s">
        <v>37</v>
      </c>
      <c r="C1859" t="s">
        <v>4</v>
      </c>
      <c r="D1859" t="s">
        <v>328</v>
      </c>
      <c r="F1859" s="2">
        <v>300593.67</v>
      </c>
      <c r="G1859" s="36">
        <v>300593.67</v>
      </c>
      <c r="H1859">
        <v>2014</v>
      </c>
      <c r="I1859">
        <v>1</v>
      </c>
      <c r="J1859" t="s">
        <v>717</v>
      </c>
    </row>
    <row r="1860" spans="1:10">
      <c r="A1860" t="s">
        <v>82</v>
      </c>
      <c r="B1860" t="s">
        <v>35</v>
      </c>
      <c r="C1860" t="s">
        <v>3</v>
      </c>
      <c r="D1860" t="s">
        <v>328</v>
      </c>
      <c r="F1860" s="2">
        <v>38055458</v>
      </c>
      <c r="G1860" s="36">
        <v>4688155.2464487124</v>
      </c>
      <c r="H1860">
        <v>2014</v>
      </c>
      <c r="I1860">
        <v>8.1173630136986379</v>
      </c>
      <c r="J1860" s="40" t="s">
        <v>715</v>
      </c>
    </row>
    <row r="1861" spans="1:10">
      <c r="A1861" t="s">
        <v>82</v>
      </c>
      <c r="B1861" t="s">
        <v>35</v>
      </c>
      <c r="C1861" t="s">
        <v>3</v>
      </c>
      <c r="D1861" t="s">
        <v>1</v>
      </c>
      <c r="F1861" s="2">
        <v>8189060</v>
      </c>
      <c r="G1861" s="36">
        <v>1008832.54650314</v>
      </c>
      <c r="H1861">
        <v>2014</v>
      </c>
      <c r="I1861">
        <v>8.1173630136986379</v>
      </c>
      <c r="J1861" s="40" t="s">
        <v>715</v>
      </c>
    </row>
    <row r="1862" spans="1:10">
      <c r="A1862" t="s">
        <v>129</v>
      </c>
      <c r="B1862" t="s">
        <v>37</v>
      </c>
      <c r="C1862" t="s">
        <v>4</v>
      </c>
      <c r="D1862" t="s">
        <v>1</v>
      </c>
      <c r="F1862" s="2">
        <v>284987.67</v>
      </c>
      <c r="G1862" s="36">
        <v>284987.67</v>
      </c>
      <c r="H1862">
        <v>2014</v>
      </c>
      <c r="I1862">
        <v>1</v>
      </c>
      <c r="J1862" t="s">
        <v>717</v>
      </c>
    </row>
    <row r="1863" spans="1:10">
      <c r="A1863" t="s">
        <v>337</v>
      </c>
      <c r="B1863" t="s">
        <v>35</v>
      </c>
      <c r="C1863" t="s">
        <v>3</v>
      </c>
      <c r="D1863" t="s">
        <v>328</v>
      </c>
      <c r="F1863" s="2">
        <v>10991575</v>
      </c>
      <c r="G1863" s="36">
        <v>1354081.9822214334</v>
      </c>
      <c r="H1863">
        <v>2014</v>
      </c>
      <c r="I1863">
        <v>8.1173630136986379</v>
      </c>
      <c r="J1863" s="40" t="s">
        <v>715</v>
      </c>
    </row>
    <row r="1864" spans="1:10">
      <c r="A1864" t="s">
        <v>337</v>
      </c>
      <c r="B1864" t="s">
        <v>35</v>
      </c>
      <c r="C1864" t="s">
        <v>3</v>
      </c>
      <c r="D1864" t="s">
        <v>1</v>
      </c>
      <c r="F1864" s="2">
        <v>1928569</v>
      </c>
      <c r="G1864" s="36">
        <v>237585.65395503445</v>
      </c>
      <c r="H1864">
        <v>2014</v>
      </c>
      <c r="I1864">
        <v>8.1173630136986379</v>
      </c>
      <c r="J1864" s="40" t="s">
        <v>715</v>
      </c>
    </row>
    <row r="1865" spans="1:10">
      <c r="A1865" t="s">
        <v>129</v>
      </c>
      <c r="B1865" t="s">
        <v>37</v>
      </c>
      <c r="C1865" t="s">
        <v>3</v>
      </c>
      <c r="D1865" t="s">
        <v>328</v>
      </c>
      <c r="F1865" s="2">
        <v>1443796</v>
      </c>
      <c r="G1865" s="36">
        <v>1443796</v>
      </c>
      <c r="H1865">
        <v>2013</v>
      </c>
      <c r="I1865">
        <v>1</v>
      </c>
      <c r="J1865" t="s">
        <v>717</v>
      </c>
    </row>
    <row r="1866" spans="1:10">
      <c r="A1866" t="s">
        <v>129</v>
      </c>
      <c r="B1866" t="s">
        <v>37</v>
      </c>
      <c r="C1866" t="s">
        <v>3</v>
      </c>
      <c r="D1866" t="s">
        <v>1</v>
      </c>
      <c r="F1866" s="2">
        <v>366693</v>
      </c>
      <c r="G1866" s="36">
        <v>366693</v>
      </c>
      <c r="H1866">
        <v>2013</v>
      </c>
      <c r="I1866">
        <v>1</v>
      </c>
      <c r="J1866" t="s">
        <v>717</v>
      </c>
    </row>
    <row r="1867" spans="1:10">
      <c r="A1867" t="s">
        <v>129</v>
      </c>
      <c r="B1867" t="s">
        <v>37</v>
      </c>
      <c r="C1867" t="s">
        <v>4</v>
      </c>
      <c r="D1867" t="s">
        <v>328</v>
      </c>
      <c r="F1867" s="2">
        <v>-92533</v>
      </c>
      <c r="G1867" s="36">
        <v>-92533</v>
      </c>
      <c r="H1867">
        <v>2013</v>
      </c>
      <c r="I1867">
        <v>1</v>
      </c>
      <c r="J1867" t="s">
        <v>717</v>
      </c>
    </row>
    <row r="1868" spans="1:10">
      <c r="A1868" t="s">
        <v>129</v>
      </c>
      <c r="B1868" t="s">
        <v>37</v>
      </c>
      <c r="C1868" t="s">
        <v>4</v>
      </c>
      <c r="D1868" t="s">
        <v>1</v>
      </c>
      <c r="F1868" s="2">
        <v>19911</v>
      </c>
      <c r="G1868" s="36">
        <v>19911</v>
      </c>
      <c r="H1868">
        <v>2013</v>
      </c>
      <c r="I1868">
        <v>1</v>
      </c>
      <c r="J1868" t="s">
        <v>717</v>
      </c>
    </row>
    <row r="1869" spans="1:10">
      <c r="A1869" t="s">
        <v>129</v>
      </c>
      <c r="B1869" t="s">
        <v>37</v>
      </c>
      <c r="C1869" t="s">
        <v>3</v>
      </c>
      <c r="D1869" t="s">
        <v>328</v>
      </c>
      <c r="F1869" s="2">
        <v>1696073</v>
      </c>
      <c r="G1869" s="36">
        <v>1696073</v>
      </c>
      <c r="H1869">
        <v>2012</v>
      </c>
      <c r="I1869">
        <v>1</v>
      </c>
      <c r="J1869" t="s">
        <v>717</v>
      </c>
    </row>
    <row r="1870" spans="1:10">
      <c r="A1870" t="s">
        <v>129</v>
      </c>
      <c r="B1870" t="s">
        <v>37</v>
      </c>
      <c r="C1870" t="s">
        <v>3</v>
      </c>
      <c r="D1870" t="s">
        <v>1</v>
      </c>
      <c r="F1870" s="2">
        <v>847715</v>
      </c>
      <c r="G1870" s="36">
        <v>847715</v>
      </c>
      <c r="H1870">
        <v>2012</v>
      </c>
      <c r="I1870">
        <v>1</v>
      </c>
      <c r="J1870" t="s">
        <v>717</v>
      </c>
    </row>
    <row r="1871" spans="1:10">
      <c r="A1871" t="s">
        <v>129</v>
      </c>
      <c r="B1871" t="s">
        <v>37</v>
      </c>
      <c r="C1871" t="s">
        <v>4</v>
      </c>
      <c r="D1871" t="s">
        <v>328</v>
      </c>
      <c r="F1871" s="2">
        <v>625871</v>
      </c>
      <c r="G1871" s="36">
        <v>625871</v>
      </c>
      <c r="H1871">
        <v>2012</v>
      </c>
      <c r="I1871">
        <v>1</v>
      </c>
      <c r="J1871" t="s">
        <v>717</v>
      </c>
    </row>
    <row r="1872" spans="1:10">
      <c r="A1872" t="s">
        <v>129</v>
      </c>
      <c r="B1872" t="s">
        <v>37</v>
      </c>
      <c r="C1872" t="s">
        <v>4</v>
      </c>
      <c r="D1872" t="s">
        <v>1</v>
      </c>
      <c r="F1872" s="2">
        <v>535508</v>
      </c>
      <c r="G1872" s="36">
        <v>535508</v>
      </c>
      <c r="H1872">
        <v>2012</v>
      </c>
      <c r="I1872">
        <v>1</v>
      </c>
      <c r="J1872" t="s">
        <v>717</v>
      </c>
    </row>
    <row r="1873" spans="1:10">
      <c r="A1873" t="s">
        <v>129</v>
      </c>
      <c r="B1873" t="s">
        <v>37</v>
      </c>
      <c r="C1873" t="s">
        <v>3</v>
      </c>
      <c r="D1873" t="s">
        <v>328</v>
      </c>
      <c r="F1873" s="2">
        <v>1772593</v>
      </c>
      <c r="G1873" s="36">
        <v>1772593</v>
      </c>
      <c r="H1873">
        <v>2011</v>
      </c>
      <c r="I1873">
        <v>1</v>
      </c>
      <c r="J1873" t="s">
        <v>717</v>
      </c>
    </row>
    <row r="1874" spans="1:10">
      <c r="A1874" t="s">
        <v>129</v>
      </c>
      <c r="B1874" t="s">
        <v>37</v>
      </c>
      <c r="C1874" t="s">
        <v>3</v>
      </c>
      <c r="D1874" t="s">
        <v>328</v>
      </c>
      <c r="F1874" s="2">
        <v>1772593</v>
      </c>
      <c r="G1874" s="36">
        <v>1772593</v>
      </c>
      <c r="H1874">
        <v>2011</v>
      </c>
      <c r="I1874">
        <v>1</v>
      </c>
      <c r="J1874" t="s">
        <v>717</v>
      </c>
    </row>
    <row r="1875" spans="1:10">
      <c r="A1875" t="s">
        <v>129</v>
      </c>
      <c r="B1875" t="s">
        <v>37</v>
      </c>
      <c r="C1875" t="s">
        <v>3</v>
      </c>
      <c r="D1875" t="s">
        <v>1</v>
      </c>
      <c r="F1875" s="2">
        <v>961272</v>
      </c>
      <c r="G1875" s="36">
        <v>961272</v>
      </c>
      <c r="H1875">
        <v>2011</v>
      </c>
      <c r="I1875">
        <v>1</v>
      </c>
      <c r="J1875" t="s">
        <v>717</v>
      </c>
    </row>
    <row r="1876" spans="1:10">
      <c r="A1876" t="s">
        <v>129</v>
      </c>
      <c r="B1876" t="s">
        <v>37</v>
      </c>
      <c r="C1876" t="s">
        <v>3</v>
      </c>
      <c r="D1876" t="s">
        <v>1</v>
      </c>
      <c r="F1876" s="2">
        <v>961272</v>
      </c>
      <c r="G1876" s="36">
        <v>961272</v>
      </c>
      <c r="H1876">
        <v>2011</v>
      </c>
      <c r="I1876">
        <v>1</v>
      </c>
      <c r="J1876" t="s">
        <v>717</v>
      </c>
    </row>
    <row r="1877" spans="1:10">
      <c r="A1877" t="s">
        <v>129</v>
      </c>
      <c r="B1877" t="s">
        <v>37</v>
      </c>
      <c r="C1877" t="s">
        <v>4</v>
      </c>
      <c r="D1877" t="s">
        <v>328</v>
      </c>
      <c r="F1877" s="2">
        <v>274231</v>
      </c>
      <c r="G1877" s="36">
        <v>274231</v>
      </c>
      <c r="H1877">
        <v>2011</v>
      </c>
      <c r="I1877">
        <v>1</v>
      </c>
      <c r="J1877" t="s">
        <v>717</v>
      </c>
    </row>
    <row r="1878" spans="1:10">
      <c r="A1878" t="s">
        <v>129</v>
      </c>
      <c r="B1878" t="s">
        <v>37</v>
      </c>
      <c r="C1878" t="s">
        <v>4</v>
      </c>
      <c r="D1878" t="s">
        <v>328</v>
      </c>
      <c r="F1878" s="2">
        <v>274231</v>
      </c>
      <c r="G1878" s="36">
        <v>274231</v>
      </c>
      <c r="H1878">
        <v>2011</v>
      </c>
      <c r="I1878">
        <v>1</v>
      </c>
      <c r="J1878" t="s">
        <v>717</v>
      </c>
    </row>
    <row r="1879" spans="1:10">
      <c r="A1879" t="s">
        <v>129</v>
      </c>
      <c r="B1879" t="s">
        <v>37</v>
      </c>
      <c r="C1879" t="s">
        <v>4</v>
      </c>
      <c r="D1879" t="s">
        <v>1</v>
      </c>
      <c r="F1879" s="2">
        <v>233913</v>
      </c>
      <c r="G1879" s="36">
        <v>233913</v>
      </c>
      <c r="H1879">
        <v>2011</v>
      </c>
      <c r="I1879">
        <v>1</v>
      </c>
      <c r="J1879" t="s">
        <v>717</v>
      </c>
    </row>
    <row r="1880" spans="1:10">
      <c r="A1880" t="s">
        <v>129</v>
      </c>
      <c r="B1880" t="s">
        <v>37</v>
      </c>
      <c r="C1880" t="s">
        <v>4</v>
      </c>
      <c r="D1880" t="s">
        <v>1</v>
      </c>
      <c r="F1880" s="2">
        <v>233913</v>
      </c>
      <c r="G1880" s="36">
        <v>233913</v>
      </c>
      <c r="H1880">
        <v>2011</v>
      </c>
      <c r="I1880">
        <v>1</v>
      </c>
      <c r="J1880" t="s">
        <v>717</v>
      </c>
    </row>
    <row r="1881" spans="1:10">
      <c r="A1881" t="s">
        <v>129</v>
      </c>
      <c r="B1881" t="s">
        <v>37</v>
      </c>
      <c r="C1881" t="s">
        <v>3</v>
      </c>
      <c r="D1881" t="s">
        <v>328</v>
      </c>
      <c r="F1881" s="2">
        <v>1613564</v>
      </c>
      <c r="G1881" s="36">
        <v>1613564</v>
      </c>
      <c r="H1881">
        <v>2010</v>
      </c>
      <c r="I1881">
        <v>1</v>
      </c>
      <c r="J1881" t="s">
        <v>717</v>
      </c>
    </row>
    <row r="1882" spans="1:10">
      <c r="A1882" t="s">
        <v>129</v>
      </c>
      <c r="B1882" t="s">
        <v>37</v>
      </c>
      <c r="C1882" t="s">
        <v>3</v>
      </c>
      <c r="D1882" t="s">
        <v>328</v>
      </c>
      <c r="F1882" s="2">
        <v>1613564</v>
      </c>
      <c r="G1882" s="36">
        <v>1613564</v>
      </c>
      <c r="H1882">
        <v>2010</v>
      </c>
      <c r="I1882">
        <v>1</v>
      </c>
      <c r="J1882" t="s">
        <v>717</v>
      </c>
    </row>
    <row r="1883" spans="1:10">
      <c r="A1883" t="s">
        <v>129</v>
      </c>
      <c r="B1883" t="s">
        <v>37</v>
      </c>
      <c r="C1883" t="s">
        <v>3</v>
      </c>
      <c r="D1883" t="s">
        <v>1</v>
      </c>
      <c r="F1883" s="2">
        <v>666831</v>
      </c>
      <c r="G1883" s="36">
        <v>666831</v>
      </c>
      <c r="H1883">
        <v>2010</v>
      </c>
      <c r="I1883">
        <v>1</v>
      </c>
      <c r="J1883" t="s">
        <v>717</v>
      </c>
    </row>
    <row r="1884" spans="1:10">
      <c r="A1884" t="s">
        <v>129</v>
      </c>
      <c r="B1884" t="s">
        <v>37</v>
      </c>
      <c r="C1884" t="s">
        <v>3</v>
      </c>
      <c r="D1884" t="s">
        <v>1</v>
      </c>
      <c r="F1884" s="2">
        <v>666831</v>
      </c>
      <c r="G1884" s="36">
        <v>666831</v>
      </c>
      <c r="H1884">
        <v>2010</v>
      </c>
      <c r="I1884">
        <v>1</v>
      </c>
      <c r="J1884" t="s">
        <v>717</v>
      </c>
    </row>
    <row r="1885" spans="1:10">
      <c r="A1885" t="s">
        <v>129</v>
      </c>
      <c r="B1885" t="s">
        <v>37</v>
      </c>
      <c r="C1885" t="s">
        <v>4</v>
      </c>
      <c r="D1885" t="s">
        <v>328</v>
      </c>
      <c r="F1885" s="2">
        <v>415210</v>
      </c>
      <c r="G1885" s="36">
        <v>415210</v>
      </c>
      <c r="H1885">
        <v>2010</v>
      </c>
      <c r="I1885">
        <v>1</v>
      </c>
      <c r="J1885" t="s">
        <v>717</v>
      </c>
    </row>
    <row r="1886" spans="1:10">
      <c r="A1886" t="s">
        <v>129</v>
      </c>
      <c r="B1886" t="s">
        <v>37</v>
      </c>
      <c r="C1886" t="s">
        <v>4</v>
      </c>
      <c r="D1886" t="s">
        <v>328</v>
      </c>
      <c r="F1886" s="2">
        <v>415210</v>
      </c>
      <c r="G1886" s="36">
        <v>415210</v>
      </c>
      <c r="H1886">
        <v>2010</v>
      </c>
      <c r="I1886">
        <v>1</v>
      </c>
      <c r="J1886" t="s">
        <v>717</v>
      </c>
    </row>
    <row r="1887" spans="1:10">
      <c r="A1887" t="s">
        <v>129</v>
      </c>
      <c r="B1887" t="s">
        <v>37</v>
      </c>
      <c r="C1887" t="s">
        <v>4</v>
      </c>
      <c r="D1887" t="s">
        <v>1</v>
      </c>
      <c r="F1887" s="2">
        <v>52397</v>
      </c>
      <c r="G1887" s="36">
        <v>52397</v>
      </c>
      <c r="H1887">
        <v>2010</v>
      </c>
      <c r="I1887">
        <v>1</v>
      </c>
      <c r="J1887" t="s">
        <v>717</v>
      </c>
    </row>
    <row r="1888" spans="1:10">
      <c r="A1888" t="s">
        <v>129</v>
      </c>
      <c r="B1888" t="s">
        <v>37</v>
      </c>
      <c r="C1888" t="s">
        <v>4</v>
      </c>
      <c r="D1888" t="s">
        <v>1</v>
      </c>
      <c r="F1888" s="2">
        <v>52397</v>
      </c>
      <c r="G1888" s="36">
        <v>52397</v>
      </c>
      <c r="H1888">
        <v>2010</v>
      </c>
      <c r="I1888">
        <v>1</v>
      </c>
      <c r="J1888" t="s">
        <v>717</v>
      </c>
    </row>
    <row r="1889" spans="1:10">
      <c r="A1889" t="s">
        <v>554</v>
      </c>
      <c r="B1889" t="s">
        <v>552</v>
      </c>
      <c r="C1889" t="s">
        <v>3</v>
      </c>
      <c r="D1889" t="s">
        <v>328</v>
      </c>
      <c r="F1889" s="2">
        <v>15880999.999999996</v>
      </c>
      <c r="G1889" s="36">
        <v>2526890.2749490831</v>
      </c>
      <c r="H1889">
        <v>2015</v>
      </c>
      <c r="I1889">
        <v>6.2847999999999997</v>
      </c>
      <c r="J1889" t="s">
        <v>717</v>
      </c>
    </row>
    <row r="1890" spans="1:10">
      <c r="A1890" t="s">
        <v>65</v>
      </c>
      <c r="B1890" t="s">
        <v>35</v>
      </c>
      <c r="C1890" t="s">
        <v>3</v>
      </c>
      <c r="D1890" t="s">
        <v>328</v>
      </c>
      <c r="F1890" s="2">
        <v>45095693</v>
      </c>
      <c r="G1890" s="36">
        <v>5555460.9204858467</v>
      </c>
      <c r="H1890">
        <v>2014</v>
      </c>
      <c r="I1890">
        <v>8.1173630136986379</v>
      </c>
      <c r="J1890" s="40" t="s">
        <v>715</v>
      </c>
    </row>
    <row r="1891" spans="1:10">
      <c r="A1891" t="s">
        <v>65</v>
      </c>
      <c r="B1891" t="s">
        <v>35</v>
      </c>
      <c r="C1891" t="s">
        <v>3</v>
      </c>
      <c r="D1891" t="s">
        <v>1</v>
      </c>
      <c r="F1891" s="2">
        <v>6058652</v>
      </c>
      <c r="G1891" s="36">
        <v>746381.79785425216</v>
      </c>
      <c r="H1891">
        <v>2014</v>
      </c>
      <c r="I1891">
        <v>8.1173630136986379</v>
      </c>
      <c r="J1891" s="40" t="s">
        <v>715</v>
      </c>
    </row>
    <row r="1892" spans="1:10">
      <c r="A1892" t="s">
        <v>554</v>
      </c>
      <c r="B1892" t="s">
        <v>552</v>
      </c>
      <c r="C1892" t="s">
        <v>3</v>
      </c>
      <c r="D1892" t="s">
        <v>1</v>
      </c>
      <c r="F1892" s="2">
        <v>664000</v>
      </c>
      <c r="G1892" s="36">
        <v>105651.73116089613</v>
      </c>
      <c r="H1892">
        <v>2015</v>
      </c>
      <c r="I1892">
        <v>6.2847999999999997</v>
      </c>
      <c r="J1892" t="s">
        <v>717</v>
      </c>
    </row>
    <row r="1893" spans="1:10">
      <c r="A1893" t="s">
        <v>554</v>
      </c>
      <c r="B1893" t="s">
        <v>552</v>
      </c>
      <c r="C1893" t="s">
        <v>4</v>
      </c>
      <c r="D1893" t="s">
        <v>328</v>
      </c>
      <c r="F1893" s="2">
        <v>107000</v>
      </c>
      <c r="G1893" s="36">
        <v>17025.203665987781</v>
      </c>
      <c r="H1893">
        <v>2015</v>
      </c>
      <c r="I1893">
        <v>6.2847999999999997</v>
      </c>
      <c r="J1893" t="s">
        <v>717</v>
      </c>
    </row>
    <row r="1894" spans="1:10">
      <c r="A1894" t="s">
        <v>554</v>
      </c>
      <c r="B1894" t="s">
        <v>552</v>
      </c>
      <c r="C1894" t="s">
        <v>3</v>
      </c>
      <c r="D1894" t="s">
        <v>328</v>
      </c>
      <c r="F1894" s="2">
        <v>5602000</v>
      </c>
      <c r="G1894" s="36">
        <v>890322.78571542096</v>
      </c>
      <c r="H1894">
        <v>2014</v>
      </c>
      <c r="I1894">
        <v>6.2920999999999996</v>
      </c>
      <c r="J1894" t="s">
        <v>717</v>
      </c>
    </row>
    <row r="1895" spans="1:10">
      <c r="A1895" t="s">
        <v>554</v>
      </c>
      <c r="B1895" t="s">
        <v>552</v>
      </c>
      <c r="C1895" t="s">
        <v>3</v>
      </c>
      <c r="D1895" t="s">
        <v>1</v>
      </c>
      <c r="F1895" s="2">
        <v>234999.99999999997</v>
      </c>
      <c r="G1895" s="36">
        <v>37348.42103590216</v>
      </c>
      <c r="H1895">
        <v>2014</v>
      </c>
      <c r="I1895">
        <v>6.2920999999999996</v>
      </c>
      <c r="J1895" t="s">
        <v>717</v>
      </c>
    </row>
    <row r="1896" spans="1:10">
      <c r="A1896" t="s">
        <v>554</v>
      </c>
      <c r="B1896" t="s">
        <v>552</v>
      </c>
      <c r="C1896" t="s">
        <v>4</v>
      </c>
      <c r="D1896" t="s">
        <v>328</v>
      </c>
      <c r="F1896" s="2">
        <v>151000</v>
      </c>
      <c r="G1896" s="36">
        <v>23998.34713370735</v>
      </c>
      <c r="H1896">
        <v>2014</v>
      </c>
      <c r="I1896">
        <v>6.2920999999999996</v>
      </c>
      <c r="J1896" t="s">
        <v>717</v>
      </c>
    </row>
    <row r="1897" spans="1:10">
      <c r="A1897" t="s">
        <v>554</v>
      </c>
      <c r="B1897" t="s">
        <v>552</v>
      </c>
      <c r="C1897" t="s">
        <v>3</v>
      </c>
      <c r="D1897" t="s">
        <v>328</v>
      </c>
      <c r="F1897" s="2">
        <v>2495000</v>
      </c>
      <c r="G1897" s="36">
        <v>397027.46570764773</v>
      </c>
      <c r="H1897">
        <v>2013</v>
      </c>
      <c r="I1897">
        <v>6.2842000000000002</v>
      </c>
      <c r="J1897" t="s">
        <v>717</v>
      </c>
    </row>
    <row r="1898" spans="1:10">
      <c r="A1898" t="s">
        <v>554</v>
      </c>
      <c r="B1898" t="s">
        <v>552</v>
      </c>
      <c r="C1898" t="s">
        <v>3</v>
      </c>
      <c r="D1898" t="s">
        <v>1</v>
      </c>
      <c r="F1898" s="2">
        <v>3000</v>
      </c>
      <c r="G1898" s="36">
        <v>477.38773431781289</v>
      </c>
      <c r="H1898">
        <v>2013</v>
      </c>
      <c r="I1898">
        <v>6.2842000000000002</v>
      </c>
      <c r="J1898" t="s">
        <v>717</v>
      </c>
    </row>
    <row r="1899" spans="1:10">
      <c r="A1899" t="s">
        <v>554</v>
      </c>
      <c r="B1899" t="s">
        <v>552</v>
      </c>
      <c r="C1899" t="s">
        <v>4</v>
      </c>
      <c r="D1899" t="s">
        <v>328</v>
      </c>
      <c r="F1899" s="2">
        <v>347000</v>
      </c>
      <c r="G1899" s="36">
        <v>55217.847936093691</v>
      </c>
      <c r="H1899">
        <v>2013</v>
      </c>
      <c r="I1899">
        <v>6.2842000000000002</v>
      </c>
      <c r="J1899" t="s">
        <v>717</v>
      </c>
    </row>
    <row r="1900" spans="1:10">
      <c r="A1900" t="s">
        <v>554</v>
      </c>
      <c r="B1900" t="s">
        <v>552</v>
      </c>
      <c r="C1900" t="s">
        <v>3</v>
      </c>
      <c r="D1900" t="s">
        <v>328</v>
      </c>
      <c r="F1900" s="2">
        <v>1031000.0000000008</v>
      </c>
      <c r="G1900" s="36">
        <v>240365.56081411985</v>
      </c>
      <c r="H1900">
        <v>2011</v>
      </c>
      <c r="I1900">
        <v>4.2892999999999857</v>
      </c>
      <c r="J1900" t="s">
        <v>717</v>
      </c>
    </row>
    <row r="1901" spans="1:10">
      <c r="A1901" t="s">
        <v>554</v>
      </c>
      <c r="B1901" t="s">
        <v>552</v>
      </c>
      <c r="C1901" t="s">
        <v>3</v>
      </c>
      <c r="D1901" t="s">
        <v>1</v>
      </c>
      <c r="F1901" s="2">
        <v>4000.0000000000032</v>
      </c>
      <c r="G1901" s="36">
        <v>932.55309724197809</v>
      </c>
      <c r="H1901">
        <v>2011</v>
      </c>
      <c r="I1901">
        <v>4.2892999999999857</v>
      </c>
      <c r="J1901" t="s">
        <v>717</v>
      </c>
    </row>
    <row r="1902" spans="1:10">
      <c r="A1902" t="s">
        <v>554</v>
      </c>
      <c r="B1902" t="s">
        <v>552</v>
      </c>
      <c r="C1902" t="s">
        <v>4</v>
      </c>
      <c r="D1902" t="s">
        <v>328</v>
      </c>
      <c r="F1902" s="2">
        <v>374000.00000000029</v>
      </c>
      <c r="G1902" s="36">
        <v>87193.714592124947</v>
      </c>
      <c r="H1902">
        <v>2011</v>
      </c>
      <c r="I1902">
        <v>4.2892999999999857</v>
      </c>
      <c r="J1902" t="s">
        <v>717</v>
      </c>
    </row>
    <row r="1903" spans="1:10">
      <c r="A1903" t="s">
        <v>554</v>
      </c>
      <c r="B1903" t="s">
        <v>552</v>
      </c>
      <c r="C1903" t="s">
        <v>4</v>
      </c>
      <c r="D1903" t="s">
        <v>1</v>
      </c>
      <c r="F1903" s="2">
        <v>0</v>
      </c>
      <c r="G1903" s="36">
        <v>0</v>
      </c>
      <c r="H1903">
        <v>2011</v>
      </c>
      <c r="I1903">
        <v>4.2892999999999857</v>
      </c>
      <c r="J1903" t="s">
        <v>717</v>
      </c>
    </row>
    <row r="1904" spans="1:10">
      <c r="A1904" t="s">
        <v>554</v>
      </c>
      <c r="B1904" t="s">
        <v>552</v>
      </c>
      <c r="C1904" t="s">
        <v>3</v>
      </c>
      <c r="D1904" t="s">
        <v>328</v>
      </c>
      <c r="F1904" s="2">
        <v>892000</v>
      </c>
      <c r="G1904" s="36">
        <v>210846.27209828718</v>
      </c>
      <c r="H1904">
        <v>2010</v>
      </c>
      <c r="I1904">
        <v>4.2305704109588866</v>
      </c>
      <c r="J1904" t="s">
        <v>717</v>
      </c>
    </row>
    <row r="1905" spans="1:10">
      <c r="A1905" t="s">
        <v>25</v>
      </c>
      <c r="B1905" t="s">
        <v>35</v>
      </c>
      <c r="C1905" t="s">
        <v>3</v>
      </c>
      <c r="D1905" t="s">
        <v>328</v>
      </c>
      <c r="F1905" s="2">
        <v>27720031</v>
      </c>
      <c r="G1905" s="36">
        <v>3414905.9187349933</v>
      </c>
      <c r="H1905">
        <v>2014</v>
      </c>
      <c r="I1905">
        <v>8.1173630136986379</v>
      </c>
      <c r="J1905" s="40" t="s">
        <v>715</v>
      </c>
    </row>
    <row r="1906" spans="1:10">
      <c r="A1906" t="s">
        <v>25</v>
      </c>
      <c r="B1906" t="s">
        <v>35</v>
      </c>
      <c r="C1906" t="s">
        <v>3</v>
      </c>
      <c r="D1906" t="s">
        <v>1</v>
      </c>
      <c r="F1906" s="2">
        <v>588753</v>
      </c>
      <c r="G1906" s="36">
        <v>72530.081383133496</v>
      </c>
      <c r="H1906">
        <v>2014</v>
      </c>
      <c r="I1906">
        <v>8.1173630136986379</v>
      </c>
      <c r="J1906" s="40" t="s">
        <v>715</v>
      </c>
    </row>
    <row r="1907" spans="1:10">
      <c r="A1907" t="s">
        <v>554</v>
      </c>
      <c r="B1907" t="s">
        <v>552</v>
      </c>
      <c r="C1907" t="s">
        <v>3</v>
      </c>
      <c r="D1907" t="s">
        <v>1</v>
      </c>
      <c r="F1907" s="2">
        <v>16000</v>
      </c>
      <c r="G1907" s="36">
        <v>3781.9959120768999</v>
      </c>
      <c r="H1907">
        <v>2010</v>
      </c>
      <c r="I1907">
        <v>4.2305704109588866</v>
      </c>
      <c r="J1907" t="s">
        <v>717</v>
      </c>
    </row>
    <row r="1908" spans="1:10">
      <c r="A1908" t="s">
        <v>17</v>
      </c>
      <c r="B1908" t="s">
        <v>35</v>
      </c>
      <c r="C1908" t="s">
        <v>4</v>
      </c>
      <c r="D1908" t="s">
        <v>328</v>
      </c>
      <c r="F1908" s="2">
        <v>5769928</v>
      </c>
      <c r="G1908" s="36">
        <v>710813.10399237147</v>
      </c>
      <c r="H1908">
        <v>2014</v>
      </c>
      <c r="I1908">
        <v>8.1173630136986379</v>
      </c>
      <c r="J1908" s="40" t="s">
        <v>715</v>
      </c>
    </row>
    <row r="1909" spans="1:10">
      <c r="A1909" t="s">
        <v>17</v>
      </c>
      <c r="B1909" t="s">
        <v>35</v>
      </c>
      <c r="C1909" t="s">
        <v>4</v>
      </c>
      <c r="D1909" t="s">
        <v>1</v>
      </c>
      <c r="F1909" s="2">
        <v>428447</v>
      </c>
      <c r="G1909" s="36">
        <v>52781.549781248497</v>
      </c>
      <c r="H1909">
        <v>2014</v>
      </c>
      <c r="I1909">
        <v>8.1173630136986379</v>
      </c>
      <c r="J1909" s="40" t="s">
        <v>715</v>
      </c>
    </row>
    <row r="1910" spans="1:10">
      <c r="A1910" t="s">
        <v>554</v>
      </c>
      <c r="B1910" t="s">
        <v>552</v>
      </c>
      <c r="C1910" t="s">
        <v>4</v>
      </c>
      <c r="D1910" t="s">
        <v>328</v>
      </c>
      <c r="F1910" s="2">
        <v>170000</v>
      </c>
      <c r="G1910" s="36">
        <v>40183.706565817061</v>
      </c>
      <c r="H1910">
        <v>2010</v>
      </c>
      <c r="I1910">
        <v>4.2305704109588866</v>
      </c>
      <c r="J1910" t="s">
        <v>717</v>
      </c>
    </row>
    <row r="1911" spans="1:10">
      <c r="A1911" t="s">
        <v>554</v>
      </c>
      <c r="B1911" t="s">
        <v>552</v>
      </c>
      <c r="C1911" t="s">
        <v>4</v>
      </c>
      <c r="D1911" t="s">
        <v>1</v>
      </c>
      <c r="F1911" s="2">
        <v>0</v>
      </c>
      <c r="G1911" s="36">
        <v>0</v>
      </c>
      <c r="H1911">
        <v>2010</v>
      </c>
      <c r="I1911">
        <v>4.2305704109588866</v>
      </c>
      <c r="J1911" t="s">
        <v>717</v>
      </c>
    </row>
    <row r="1912" spans="1:10">
      <c r="A1912" t="s">
        <v>223</v>
      </c>
      <c r="B1912" t="s">
        <v>39</v>
      </c>
      <c r="C1912" t="s">
        <v>3</v>
      </c>
      <c r="D1912" t="s">
        <v>328</v>
      </c>
      <c r="E1912" t="s">
        <v>534</v>
      </c>
      <c r="F1912" s="2">
        <v>438585.93999999994</v>
      </c>
      <c r="G1912" s="36">
        <f>F1912/I1912</f>
        <v>7380.992241800036</v>
      </c>
      <c r="H1912">
        <v>2024</v>
      </c>
      <c r="I1912">
        <v>59.420999999999999</v>
      </c>
      <c r="J1912" t="s">
        <v>717</v>
      </c>
    </row>
    <row r="1913" spans="1:10">
      <c r="A1913" t="s">
        <v>223</v>
      </c>
      <c r="B1913" t="s">
        <v>39</v>
      </c>
      <c r="C1913" t="s">
        <v>3</v>
      </c>
      <c r="D1913" t="s">
        <v>1</v>
      </c>
      <c r="E1913" t="s">
        <v>702</v>
      </c>
      <c r="F1913" s="2">
        <v>2118321.12</v>
      </c>
      <c r="G1913" s="36">
        <f>F1913/I1913</f>
        <v>35649.368405109308</v>
      </c>
      <c r="H1913">
        <v>2024</v>
      </c>
      <c r="I1913">
        <v>59.420999999999999</v>
      </c>
      <c r="J1913" t="s">
        <v>717</v>
      </c>
    </row>
    <row r="1914" spans="1:10">
      <c r="A1914" t="s">
        <v>223</v>
      </c>
      <c r="B1914" t="s">
        <v>39</v>
      </c>
      <c r="C1914" t="s">
        <v>3</v>
      </c>
      <c r="D1914" t="s">
        <v>328</v>
      </c>
      <c r="F1914" s="2">
        <v>437033</v>
      </c>
      <c r="G1914" s="36">
        <f>F1914/I1914</f>
        <v>7803.3246437881653</v>
      </c>
      <c r="H1914">
        <v>2023</v>
      </c>
      <c r="I1914">
        <v>56.006</v>
      </c>
      <c r="J1914" t="s">
        <v>717</v>
      </c>
    </row>
    <row r="1915" spans="1:10">
      <c r="A1915" t="s">
        <v>96</v>
      </c>
      <c r="B1915" t="s">
        <v>35</v>
      </c>
      <c r="C1915" t="s">
        <v>4</v>
      </c>
      <c r="D1915" t="s">
        <v>328</v>
      </c>
      <c r="F1915" s="2">
        <v>1323737</v>
      </c>
      <c r="G1915" s="36">
        <v>163074.75688423667</v>
      </c>
      <c r="H1915">
        <v>2014</v>
      </c>
      <c r="I1915">
        <v>8.1173630136986379</v>
      </c>
      <c r="J1915" s="40" t="s">
        <v>715</v>
      </c>
    </row>
    <row r="1916" spans="1:10">
      <c r="A1916" t="s">
        <v>223</v>
      </c>
      <c r="B1916" t="s">
        <v>39</v>
      </c>
      <c r="C1916" t="s">
        <v>3</v>
      </c>
      <c r="D1916" t="s">
        <v>1</v>
      </c>
      <c r="F1916" s="2">
        <v>477474</v>
      </c>
      <c r="G1916" s="36">
        <f t="shared" ref="G1916:G1923" si="41">F1916/I1916</f>
        <v>8525.4079920008571</v>
      </c>
      <c r="H1916">
        <v>2023</v>
      </c>
      <c r="I1916">
        <v>56.006</v>
      </c>
      <c r="J1916" t="s">
        <v>717</v>
      </c>
    </row>
    <row r="1917" spans="1:10">
      <c r="A1917" t="s">
        <v>223</v>
      </c>
      <c r="B1917" t="s">
        <v>39</v>
      </c>
      <c r="C1917" t="s">
        <v>3</v>
      </c>
      <c r="D1917" t="s">
        <v>328</v>
      </c>
      <c r="F1917" s="2">
        <v>475516</v>
      </c>
      <c r="G1917" s="36">
        <f t="shared" si="41"/>
        <v>8659.1277428753529</v>
      </c>
      <c r="H1917">
        <v>2022</v>
      </c>
      <c r="I1917" s="32">
        <v>54.914999999999999</v>
      </c>
      <c r="J1917" t="s">
        <v>717</v>
      </c>
    </row>
    <row r="1918" spans="1:10">
      <c r="A1918" t="s">
        <v>223</v>
      </c>
      <c r="B1918" t="s">
        <v>39</v>
      </c>
      <c r="C1918" t="s">
        <v>3</v>
      </c>
      <c r="D1918" t="s">
        <v>1</v>
      </c>
      <c r="F1918" s="2">
        <v>456273</v>
      </c>
      <c r="G1918" s="36">
        <f t="shared" si="41"/>
        <v>8308.7134662660483</v>
      </c>
      <c r="H1918">
        <v>2022</v>
      </c>
      <c r="I1918" s="32">
        <v>54.914999999999999</v>
      </c>
      <c r="J1918" t="s">
        <v>717</v>
      </c>
    </row>
    <row r="1919" spans="1:10">
      <c r="A1919" t="s">
        <v>223</v>
      </c>
      <c r="B1919" t="s">
        <v>39</v>
      </c>
      <c r="C1919" t="s">
        <v>3</v>
      </c>
      <c r="D1919" t="s">
        <v>328</v>
      </c>
      <c r="F1919" s="2">
        <v>558073</v>
      </c>
      <c r="G1919" s="36">
        <f t="shared" si="41"/>
        <v>9785.6040680343685</v>
      </c>
      <c r="H1919">
        <v>2021</v>
      </c>
      <c r="I1919" s="32">
        <v>57.03</v>
      </c>
      <c r="J1919" t="s">
        <v>717</v>
      </c>
    </row>
    <row r="1920" spans="1:10">
      <c r="A1920" t="s">
        <v>223</v>
      </c>
      <c r="B1920" t="s">
        <v>39</v>
      </c>
      <c r="C1920" t="s">
        <v>3</v>
      </c>
      <c r="D1920" t="s">
        <v>328</v>
      </c>
      <c r="F1920" s="2">
        <v>268257.91000000003</v>
      </c>
      <c r="G1920" s="36">
        <f t="shared" si="41"/>
        <v>4749.1043798463343</v>
      </c>
      <c r="H1920">
        <v>2020</v>
      </c>
      <c r="I1920">
        <v>56.485999999999997</v>
      </c>
      <c r="J1920" t="s">
        <v>717</v>
      </c>
    </row>
    <row r="1921" spans="1:10">
      <c r="A1921" t="s">
        <v>223</v>
      </c>
      <c r="B1921" t="s">
        <v>39</v>
      </c>
      <c r="C1921" t="s">
        <v>3</v>
      </c>
      <c r="D1921" t="s">
        <v>1</v>
      </c>
      <c r="F1921" s="2">
        <v>1619227.39</v>
      </c>
      <c r="G1921" s="36">
        <f t="shared" si="41"/>
        <v>28665.994936798499</v>
      </c>
      <c r="H1921">
        <v>2020</v>
      </c>
      <c r="I1921">
        <v>56.485999999999997</v>
      </c>
      <c r="J1921" t="s">
        <v>717</v>
      </c>
    </row>
    <row r="1922" spans="1:10">
      <c r="A1922" t="s">
        <v>223</v>
      </c>
      <c r="B1922" t="s">
        <v>39</v>
      </c>
      <c r="C1922" t="s">
        <v>3</v>
      </c>
      <c r="D1922" t="s">
        <v>328</v>
      </c>
      <c r="F1922" s="2">
        <v>335900.49</v>
      </c>
      <c r="G1922" s="36">
        <f t="shared" si="41"/>
        <v>6551.3436183491967</v>
      </c>
      <c r="H1922">
        <v>2019</v>
      </c>
      <c r="I1922">
        <v>51.271999999999998</v>
      </c>
      <c r="J1922" t="s">
        <v>717</v>
      </c>
    </row>
    <row r="1923" spans="1:10">
      <c r="A1923" t="s">
        <v>223</v>
      </c>
      <c r="B1923" t="s">
        <v>39</v>
      </c>
      <c r="C1923" t="s">
        <v>3</v>
      </c>
      <c r="D1923" t="s">
        <v>1</v>
      </c>
      <c r="F1923" s="2">
        <v>3310931.0200000005</v>
      </c>
      <c r="G1923" s="36">
        <f t="shared" si="41"/>
        <v>64575.811749102839</v>
      </c>
      <c r="H1923">
        <v>2019</v>
      </c>
      <c r="I1923">
        <v>51.271999999999998</v>
      </c>
      <c r="J1923" t="s">
        <v>717</v>
      </c>
    </row>
    <row r="1924" spans="1:10">
      <c r="A1924" t="s">
        <v>223</v>
      </c>
      <c r="B1924" t="s">
        <v>39</v>
      </c>
      <c r="C1924" t="s">
        <v>3</v>
      </c>
      <c r="D1924" t="s">
        <v>328</v>
      </c>
      <c r="E1924" t="s">
        <v>540</v>
      </c>
      <c r="F1924" s="2">
        <v>230263</v>
      </c>
      <c r="G1924" s="36">
        <f t="shared" ref="G1924:G1930" si="42">(F1924/I1924)</f>
        <v>4649.4295810196872</v>
      </c>
      <c r="H1924">
        <v>2018</v>
      </c>
      <c r="I1924">
        <v>49.524999999999999</v>
      </c>
      <c r="J1924" t="s">
        <v>717</v>
      </c>
    </row>
    <row r="1925" spans="1:10">
      <c r="A1925" t="s">
        <v>223</v>
      </c>
      <c r="B1925" t="s">
        <v>39</v>
      </c>
      <c r="C1925" t="s">
        <v>3</v>
      </c>
      <c r="D1925" t="s">
        <v>1</v>
      </c>
      <c r="E1925" t="s">
        <v>364</v>
      </c>
      <c r="F1925" s="2">
        <v>2840674.0445599998</v>
      </c>
      <c r="G1925" s="36">
        <f t="shared" si="42"/>
        <v>57358.385553962646</v>
      </c>
      <c r="H1925">
        <v>2018</v>
      </c>
      <c r="I1925">
        <v>49.524999999999999</v>
      </c>
      <c r="J1925" t="s">
        <v>717</v>
      </c>
    </row>
    <row r="1926" spans="1:10">
      <c r="A1926" t="s">
        <v>223</v>
      </c>
      <c r="B1926" t="s">
        <v>39</v>
      </c>
      <c r="C1926" t="s">
        <v>4</v>
      </c>
      <c r="D1926" t="s">
        <v>328</v>
      </c>
      <c r="E1926" t="s">
        <v>540</v>
      </c>
      <c r="F1926" s="2">
        <v>23200</v>
      </c>
      <c r="G1926" s="36">
        <f t="shared" si="42"/>
        <v>468.45027763755678</v>
      </c>
      <c r="H1926">
        <v>2018</v>
      </c>
      <c r="I1926">
        <v>49.524999999999999</v>
      </c>
      <c r="J1926" t="s">
        <v>717</v>
      </c>
    </row>
    <row r="1927" spans="1:10">
      <c r="A1927" t="s">
        <v>223</v>
      </c>
      <c r="B1927" t="s">
        <v>39</v>
      </c>
      <c r="C1927" t="s">
        <v>4</v>
      </c>
      <c r="D1927" t="s">
        <v>1</v>
      </c>
      <c r="E1927" t="s">
        <v>364</v>
      </c>
      <c r="F1927" s="2">
        <v>72375</v>
      </c>
      <c r="G1927" s="36">
        <f t="shared" si="42"/>
        <v>1461.3831398283696</v>
      </c>
      <c r="H1927">
        <v>2018</v>
      </c>
      <c r="I1927">
        <v>49.524999999999999</v>
      </c>
      <c r="J1927" t="s">
        <v>717</v>
      </c>
    </row>
    <row r="1928" spans="1:10">
      <c r="A1928" t="s">
        <v>223</v>
      </c>
      <c r="B1928" t="s">
        <v>39</v>
      </c>
      <c r="C1928" t="s">
        <v>3</v>
      </c>
      <c r="D1928" t="s">
        <v>328</v>
      </c>
      <c r="E1928" t="s">
        <v>540</v>
      </c>
      <c r="F1928" s="2">
        <v>213106</v>
      </c>
      <c r="G1928" s="36">
        <f t="shared" si="42"/>
        <v>4499.60938324782</v>
      </c>
      <c r="H1928">
        <v>2017</v>
      </c>
      <c r="I1928">
        <v>47.360999999999997</v>
      </c>
      <c r="J1928" t="s">
        <v>717</v>
      </c>
    </row>
    <row r="1929" spans="1:10">
      <c r="A1929" t="s">
        <v>223</v>
      </c>
      <c r="B1929" t="s">
        <v>39</v>
      </c>
      <c r="C1929" t="s">
        <v>3</v>
      </c>
      <c r="D1929" t="s">
        <v>1</v>
      </c>
      <c r="E1929" t="s">
        <v>364</v>
      </c>
      <c r="F1929" s="2">
        <v>464545</v>
      </c>
      <c r="G1929" s="36">
        <f t="shared" si="42"/>
        <v>9808.59779143177</v>
      </c>
      <c r="H1929">
        <v>2017</v>
      </c>
      <c r="I1929">
        <v>47.360999999999997</v>
      </c>
      <c r="J1929" t="s">
        <v>717</v>
      </c>
    </row>
    <row r="1930" spans="1:10">
      <c r="A1930" t="s">
        <v>223</v>
      </c>
      <c r="B1930" t="s">
        <v>39</v>
      </c>
      <c r="C1930" t="s">
        <v>4</v>
      </c>
      <c r="D1930" t="s">
        <v>328</v>
      </c>
      <c r="E1930" t="s">
        <v>540</v>
      </c>
      <c r="F1930" s="2">
        <v>54795</v>
      </c>
      <c r="G1930" s="36">
        <f t="shared" si="42"/>
        <v>1156.9645911192754</v>
      </c>
      <c r="H1930">
        <v>2017</v>
      </c>
      <c r="I1930">
        <v>47.360999999999997</v>
      </c>
      <c r="J1930" t="s">
        <v>717</v>
      </c>
    </row>
    <row r="1931" spans="1:10">
      <c r="A1931" t="s">
        <v>223</v>
      </c>
      <c r="B1931" t="s">
        <v>39</v>
      </c>
      <c r="C1931" t="s">
        <v>3</v>
      </c>
      <c r="D1931" t="s">
        <v>328</v>
      </c>
      <c r="F1931" s="2">
        <v>321406.84000000003</v>
      </c>
      <c r="G1931" s="36">
        <v>6986.345831974787</v>
      </c>
      <c r="H1931">
        <v>2016</v>
      </c>
      <c r="I1931">
        <v>46.004999999999995</v>
      </c>
      <c r="J1931" t="s">
        <v>717</v>
      </c>
    </row>
    <row r="1932" spans="1:10">
      <c r="A1932" t="s">
        <v>223</v>
      </c>
      <c r="B1932" t="s">
        <v>39</v>
      </c>
      <c r="C1932" t="s">
        <v>3</v>
      </c>
      <c r="D1932" t="s">
        <v>1</v>
      </c>
      <c r="F1932" s="2">
        <v>1009898.36</v>
      </c>
      <c r="G1932" s="36">
        <v>21951.926094989678</v>
      </c>
      <c r="H1932">
        <v>2016</v>
      </c>
      <c r="I1932">
        <v>46.004999999999995</v>
      </c>
      <c r="J1932" t="s">
        <v>717</v>
      </c>
    </row>
    <row r="1933" spans="1:10">
      <c r="A1933" t="s">
        <v>223</v>
      </c>
      <c r="B1933" t="s">
        <v>39</v>
      </c>
      <c r="C1933" t="s">
        <v>3</v>
      </c>
      <c r="D1933" t="s">
        <v>328</v>
      </c>
      <c r="F1933" s="2">
        <v>740657.20000000007</v>
      </c>
      <c r="G1933" s="36">
        <v>16533.446775019846</v>
      </c>
      <c r="H1933">
        <v>2015</v>
      </c>
      <c r="I1933">
        <v>44.79750714285715</v>
      </c>
      <c r="J1933" t="s">
        <v>717</v>
      </c>
    </row>
    <row r="1934" spans="1:10">
      <c r="A1934" t="s">
        <v>223</v>
      </c>
      <c r="B1934" t="s">
        <v>39</v>
      </c>
      <c r="C1934" t="s">
        <v>3</v>
      </c>
      <c r="D1934" t="s">
        <v>1</v>
      </c>
      <c r="F1934" s="2">
        <v>1549288.1499999997</v>
      </c>
      <c r="G1934" s="36">
        <v>34584.24918733519</v>
      </c>
      <c r="H1934">
        <v>2015</v>
      </c>
      <c r="I1934">
        <v>44.79750714285715</v>
      </c>
      <c r="J1934" t="s">
        <v>717</v>
      </c>
    </row>
    <row r="1935" spans="1:10">
      <c r="A1935" t="s">
        <v>223</v>
      </c>
      <c r="B1935" t="s">
        <v>39</v>
      </c>
      <c r="C1935" t="s">
        <v>3</v>
      </c>
      <c r="D1935" t="s">
        <v>328</v>
      </c>
      <c r="F1935" s="2">
        <v>534227</v>
      </c>
      <c r="G1935" s="36">
        <v>12303.99134019669</v>
      </c>
      <c r="H1935">
        <v>2014</v>
      </c>
      <c r="I1935">
        <v>43.418999999999997</v>
      </c>
      <c r="J1935" t="s">
        <v>717</v>
      </c>
    </row>
    <row r="1936" spans="1:10">
      <c r="A1936" t="s">
        <v>334</v>
      </c>
      <c r="B1936" t="s">
        <v>35</v>
      </c>
      <c r="C1936" t="s">
        <v>4</v>
      </c>
      <c r="D1936" t="s">
        <v>328</v>
      </c>
      <c r="F1936" s="2">
        <v>5129101</v>
      </c>
      <c r="G1936" s="36">
        <v>631867.88509325881</v>
      </c>
      <c r="H1936">
        <v>2014</v>
      </c>
      <c r="I1936">
        <v>8.1173630136986379</v>
      </c>
      <c r="J1936" s="40" t="s">
        <v>715</v>
      </c>
    </row>
    <row r="1937" spans="1:10">
      <c r="A1937" t="s">
        <v>223</v>
      </c>
      <c r="B1937" t="s">
        <v>39</v>
      </c>
      <c r="C1937" t="s">
        <v>3</v>
      </c>
      <c r="D1937" t="s">
        <v>1</v>
      </c>
      <c r="F1937" s="2">
        <v>1759141.9999999998</v>
      </c>
      <c r="G1937" s="36">
        <v>40515.488610976761</v>
      </c>
      <c r="H1937">
        <v>2014</v>
      </c>
      <c r="I1937">
        <v>43.418999999999997</v>
      </c>
      <c r="J1937" t="s">
        <v>717</v>
      </c>
    </row>
    <row r="1938" spans="1:10">
      <c r="A1938" t="s">
        <v>223</v>
      </c>
      <c r="B1938" t="s">
        <v>39</v>
      </c>
      <c r="C1938" t="s">
        <v>3</v>
      </c>
      <c r="D1938" t="s">
        <v>328</v>
      </c>
      <c r="F1938" s="2">
        <v>516006</v>
      </c>
      <c r="G1938" s="36">
        <v>12357.542185859405</v>
      </c>
      <c r="H1938">
        <v>2013</v>
      </c>
      <c r="I1938">
        <v>41.75636160000002</v>
      </c>
      <c r="J1938" t="s">
        <v>717</v>
      </c>
    </row>
    <row r="1939" spans="1:10">
      <c r="A1939" t="s">
        <v>72</v>
      </c>
      <c r="B1939" t="s">
        <v>35</v>
      </c>
      <c r="C1939" t="s">
        <v>4</v>
      </c>
      <c r="D1939" t="s">
        <v>328</v>
      </c>
      <c r="F1939" s="2">
        <v>3510291</v>
      </c>
      <c r="G1939" s="36">
        <v>432442.28379045386</v>
      </c>
      <c r="H1939">
        <v>2014</v>
      </c>
      <c r="I1939">
        <v>8.1173630136986379</v>
      </c>
      <c r="J1939" s="40" t="s">
        <v>717</v>
      </c>
    </row>
    <row r="1940" spans="1:10">
      <c r="A1940" t="s">
        <v>72</v>
      </c>
      <c r="B1940" t="s">
        <v>35</v>
      </c>
      <c r="C1940" t="s">
        <v>4</v>
      </c>
      <c r="D1940" t="s">
        <v>1</v>
      </c>
      <c r="F1940" s="2">
        <v>6244163</v>
      </c>
      <c r="G1940" s="36">
        <v>769235.40187404735</v>
      </c>
      <c r="H1940">
        <v>2014</v>
      </c>
      <c r="I1940">
        <v>8.1173630136986379</v>
      </c>
      <c r="J1940" s="40" t="s">
        <v>717</v>
      </c>
    </row>
    <row r="1941" spans="1:10">
      <c r="A1941" t="s">
        <v>223</v>
      </c>
      <c r="B1941" t="s">
        <v>39</v>
      </c>
      <c r="C1941" t="s">
        <v>3</v>
      </c>
      <c r="D1941" t="s">
        <v>1</v>
      </c>
      <c r="F1941" s="2">
        <v>1154070</v>
      </c>
      <c r="G1941" s="36">
        <v>27638.183878549404</v>
      </c>
      <c r="H1941">
        <v>2013</v>
      </c>
      <c r="I1941">
        <v>41.75636160000002</v>
      </c>
      <c r="J1941" t="s">
        <v>717</v>
      </c>
    </row>
    <row r="1942" spans="1:10">
      <c r="A1942" t="s">
        <v>223</v>
      </c>
      <c r="B1942" t="s">
        <v>39</v>
      </c>
      <c r="C1942" t="s">
        <v>3</v>
      </c>
      <c r="D1942" t="s">
        <v>328</v>
      </c>
      <c r="F1942" s="2">
        <v>233483.46158104049</v>
      </c>
      <c r="G1942" s="36">
        <v>5944.3366691674828</v>
      </c>
      <c r="H1942">
        <v>2012</v>
      </c>
      <c r="I1942">
        <v>39.278303800000003</v>
      </c>
      <c r="J1942" t="s">
        <v>717</v>
      </c>
    </row>
    <row r="1943" spans="1:10">
      <c r="A1943" t="s">
        <v>223</v>
      </c>
      <c r="B1943" t="s">
        <v>39</v>
      </c>
      <c r="C1943" t="s">
        <v>3</v>
      </c>
      <c r="D1943" t="s">
        <v>1</v>
      </c>
      <c r="F1943" s="2">
        <v>1272859.4926594335</v>
      </c>
      <c r="G1943" s="36">
        <v>32406.172607164197</v>
      </c>
      <c r="H1943">
        <v>2012</v>
      </c>
      <c r="I1943">
        <v>39.278303800000003</v>
      </c>
      <c r="J1943" t="s">
        <v>717</v>
      </c>
    </row>
    <row r="1944" spans="1:10">
      <c r="A1944" t="s">
        <v>223</v>
      </c>
      <c r="B1944" t="s">
        <v>39</v>
      </c>
      <c r="C1944" t="s">
        <v>3</v>
      </c>
      <c r="D1944" t="s">
        <v>328</v>
      </c>
      <c r="F1944" s="2">
        <v>939112.84990259015</v>
      </c>
      <c r="G1944" s="36">
        <v>24673.896792482545</v>
      </c>
      <c r="H1944">
        <v>2011</v>
      </c>
      <c r="I1944">
        <v>38.060986385770725</v>
      </c>
      <c r="J1944" t="s">
        <v>717</v>
      </c>
    </row>
    <row r="1945" spans="1:10">
      <c r="A1945" t="s">
        <v>223</v>
      </c>
      <c r="B1945" t="s">
        <v>39</v>
      </c>
      <c r="C1945" t="s">
        <v>3</v>
      </c>
      <c r="D1945" t="s">
        <v>1</v>
      </c>
      <c r="F1945" s="2">
        <v>448151.20114057069</v>
      </c>
      <c r="G1945" s="36">
        <v>11774.555619717572</v>
      </c>
      <c r="H1945">
        <v>2011</v>
      </c>
      <c r="I1945">
        <v>38.060986385770725</v>
      </c>
      <c r="J1945" t="s">
        <v>717</v>
      </c>
    </row>
    <row r="1946" spans="1:10">
      <c r="A1946" t="s">
        <v>223</v>
      </c>
      <c r="B1946" t="s">
        <v>39</v>
      </c>
      <c r="C1946" t="s">
        <v>3</v>
      </c>
      <c r="D1946" t="s">
        <v>328</v>
      </c>
      <c r="F1946" s="2">
        <v>1187373.973976013</v>
      </c>
      <c r="G1946" s="36">
        <v>32270.245082336594</v>
      </c>
      <c r="H1946">
        <v>2010</v>
      </c>
      <c r="I1946">
        <v>36.794699604743094</v>
      </c>
      <c r="J1946" t="s">
        <v>717</v>
      </c>
    </row>
    <row r="1947" spans="1:10">
      <c r="A1947" t="s">
        <v>223</v>
      </c>
      <c r="B1947" t="s">
        <v>39</v>
      </c>
      <c r="C1947" t="s">
        <v>3</v>
      </c>
      <c r="D1947" t="s">
        <v>1</v>
      </c>
      <c r="F1947" s="2">
        <v>598880.37795319979</v>
      </c>
      <c r="G1947" s="36">
        <v>16276.2676251337</v>
      </c>
      <c r="H1947">
        <v>2010</v>
      </c>
      <c r="I1947">
        <v>36.794699604743094</v>
      </c>
      <c r="J1947" t="s">
        <v>717</v>
      </c>
    </row>
    <row r="1948" spans="1:10">
      <c r="A1948" t="s">
        <v>331</v>
      </c>
      <c r="B1948" s="18" t="s">
        <v>35</v>
      </c>
      <c r="C1948" s="18" t="s">
        <v>3</v>
      </c>
      <c r="D1948" s="18" t="s">
        <v>328</v>
      </c>
      <c r="E1948" s="18" t="s">
        <v>677</v>
      </c>
      <c r="F1948" s="2">
        <v>1388072</v>
      </c>
      <c r="G1948" s="36">
        <f>F1948/I1948</f>
        <v>1516.2399113285974</v>
      </c>
      <c r="H1948" s="18">
        <v>2024</v>
      </c>
      <c r="I1948" s="18">
        <v>915.46990000000005</v>
      </c>
      <c r="J1948" t="s">
        <v>717</v>
      </c>
    </row>
    <row r="1949" spans="1:10">
      <c r="A1949" t="s">
        <v>331</v>
      </c>
      <c r="B1949" s="18" t="s">
        <v>35</v>
      </c>
      <c r="C1949" s="18" t="s">
        <v>3</v>
      </c>
      <c r="D1949" s="18" t="s">
        <v>1</v>
      </c>
      <c r="E1949" s="18"/>
      <c r="F1949" s="2">
        <v>-23203218</v>
      </c>
      <c r="G1949" s="36">
        <f>F1949/I1949</f>
        <v>-25345.691868187034</v>
      </c>
      <c r="H1949" s="18">
        <v>2024</v>
      </c>
      <c r="I1949" s="18">
        <v>915.46990000000005</v>
      </c>
      <c r="J1949" t="s">
        <v>717</v>
      </c>
    </row>
    <row r="1950" spans="1:10">
      <c r="A1950" t="s">
        <v>331</v>
      </c>
      <c r="B1950" s="18" t="s">
        <v>35</v>
      </c>
      <c r="C1950" s="18" t="s">
        <v>4</v>
      </c>
      <c r="D1950" s="18" t="s">
        <v>328</v>
      </c>
      <c r="E1950" s="18" t="s">
        <v>677</v>
      </c>
      <c r="F1950" s="2">
        <v>-17585</v>
      </c>
      <c r="G1950" s="36">
        <f>F1950/I1950</f>
        <v>-19.208714562870934</v>
      </c>
      <c r="H1950" s="18">
        <v>2024</v>
      </c>
      <c r="I1950" s="18">
        <v>915.46990000000005</v>
      </c>
      <c r="J1950" t="s">
        <v>717</v>
      </c>
    </row>
    <row r="1951" spans="1:10">
      <c r="A1951" t="s">
        <v>331</v>
      </c>
      <c r="B1951" s="18" t="s">
        <v>35</v>
      </c>
      <c r="C1951" s="18" t="s">
        <v>4</v>
      </c>
      <c r="D1951" s="18" t="s">
        <v>1</v>
      </c>
      <c r="E1951" s="18"/>
      <c r="F1951" s="2">
        <v>-61679</v>
      </c>
      <c r="G1951" s="36">
        <f>F1951/I1951</f>
        <v>-67.374143049378247</v>
      </c>
      <c r="H1951" s="18">
        <v>2024</v>
      </c>
      <c r="I1951" s="18">
        <v>915.46990000000005</v>
      </c>
      <c r="J1951" t="s">
        <v>717</v>
      </c>
    </row>
    <row r="1952" spans="1:10">
      <c r="A1952" t="s">
        <v>331</v>
      </c>
      <c r="B1952" s="18" t="s">
        <v>35</v>
      </c>
      <c r="C1952" s="18" t="s">
        <v>3</v>
      </c>
      <c r="D1952" s="18" t="s">
        <v>328</v>
      </c>
      <c r="E1952" s="18"/>
      <c r="F1952" s="2">
        <v>2061830.5</v>
      </c>
      <c r="G1952" s="36">
        <f>F1952/I1952</f>
        <v>6966.1354467257988</v>
      </c>
      <c r="H1952" s="18">
        <v>2023</v>
      </c>
      <c r="I1952" s="18">
        <v>295.97910000000002</v>
      </c>
      <c r="J1952" t="s">
        <v>717</v>
      </c>
    </row>
    <row r="1953" spans="1:10">
      <c r="A1953" t="s">
        <v>82</v>
      </c>
      <c r="B1953" t="s">
        <v>35</v>
      </c>
      <c r="C1953" t="s">
        <v>4</v>
      </c>
      <c r="D1953" t="s">
        <v>328</v>
      </c>
      <c r="F1953" s="2">
        <v>3879300</v>
      </c>
      <c r="G1953" s="36">
        <v>477901.50489184732</v>
      </c>
      <c r="H1953">
        <v>2014</v>
      </c>
      <c r="I1953">
        <v>8.1173630136986379</v>
      </c>
      <c r="J1953" s="40" t="s">
        <v>715</v>
      </c>
    </row>
    <row r="1954" spans="1:10">
      <c r="A1954" t="s">
        <v>82</v>
      </c>
      <c r="B1954" t="s">
        <v>35</v>
      </c>
      <c r="C1954" t="s">
        <v>4</v>
      </c>
      <c r="D1954" t="s">
        <v>1</v>
      </c>
      <c r="F1954" s="2">
        <v>96617</v>
      </c>
      <c r="G1954" s="36">
        <v>11902.510684436782</v>
      </c>
      <c r="H1954">
        <v>2014</v>
      </c>
      <c r="I1954">
        <v>8.1173630136986379</v>
      </c>
      <c r="J1954" s="40" t="s">
        <v>715</v>
      </c>
    </row>
    <row r="1955" spans="1:10">
      <c r="A1955" t="s">
        <v>331</v>
      </c>
      <c r="B1955" s="18" t="s">
        <v>35</v>
      </c>
      <c r="C1955" s="18" t="s">
        <v>3</v>
      </c>
      <c r="D1955" s="18" t="s">
        <v>1</v>
      </c>
      <c r="E1955" s="18"/>
      <c r="F1955" s="2">
        <v>29590.5</v>
      </c>
      <c r="G1955" s="36">
        <f>F1955/I1955</f>
        <v>99.974964448503286</v>
      </c>
      <c r="H1955" s="18">
        <v>2023</v>
      </c>
      <c r="I1955" s="18">
        <v>295.97910000000002</v>
      </c>
      <c r="J1955" t="s">
        <v>717</v>
      </c>
    </row>
    <row r="1956" spans="1:10">
      <c r="A1956" t="s">
        <v>337</v>
      </c>
      <c r="B1956" t="s">
        <v>35</v>
      </c>
      <c r="C1956" t="s">
        <v>4</v>
      </c>
      <c r="D1956" t="s">
        <v>328</v>
      </c>
      <c r="F1956" s="2">
        <v>832521</v>
      </c>
      <c r="G1956" s="36">
        <v>102560.52348466621</v>
      </c>
      <c r="H1956">
        <v>2014</v>
      </c>
      <c r="I1956">
        <v>8.1173630136986379</v>
      </c>
      <c r="J1956" s="40" t="s">
        <v>715</v>
      </c>
    </row>
    <row r="1957" spans="1:10">
      <c r="A1957" t="s">
        <v>337</v>
      </c>
      <c r="B1957" t="s">
        <v>35</v>
      </c>
      <c r="C1957" t="s">
        <v>4</v>
      </c>
      <c r="D1957" t="s">
        <v>1</v>
      </c>
      <c r="F1957" s="2">
        <v>-1893443</v>
      </c>
      <c r="G1957" s="36">
        <v>-233258.38659730725</v>
      </c>
      <c r="H1957">
        <v>2014</v>
      </c>
      <c r="I1957">
        <v>8.1173630136986379</v>
      </c>
      <c r="J1957" s="40" t="s">
        <v>715</v>
      </c>
    </row>
    <row r="1958" spans="1:10">
      <c r="A1958" t="s">
        <v>331</v>
      </c>
      <c r="B1958" s="18" t="s">
        <v>35</v>
      </c>
      <c r="C1958" s="18" t="s">
        <v>4</v>
      </c>
      <c r="D1958" s="18" t="s">
        <v>328</v>
      </c>
      <c r="E1958" s="18"/>
      <c r="F1958" s="2">
        <v>878005.5</v>
      </c>
      <c r="G1958" s="36">
        <f>F1958/I1958</f>
        <v>2966.4442523137614</v>
      </c>
      <c r="H1958" s="18">
        <v>2023</v>
      </c>
      <c r="I1958" s="18">
        <v>295.97910000000002</v>
      </c>
      <c r="J1958" t="s">
        <v>717</v>
      </c>
    </row>
    <row r="1959" spans="1:10">
      <c r="A1959" t="s">
        <v>331</v>
      </c>
      <c r="B1959" s="18" t="s">
        <v>35</v>
      </c>
      <c r="C1959" s="18" t="s">
        <v>4</v>
      </c>
      <c r="D1959" s="18" t="s">
        <v>1</v>
      </c>
      <c r="E1959" s="18"/>
      <c r="F1959" s="2">
        <v>-76588</v>
      </c>
      <c r="G1959" s="36">
        <f>F1959/I1959</f>
        <v>-258.76151390419119</v>
      </c>
      <c r="H1959" s="18">
        <v>2023</v>
      </c>
      <c r="I1959" s="18">
        <v>295.97910000000002</v>
      </c>
      <c r="J1959" t="s">
        <v>717</v>
      </c>
    </row>
    <row r="1960" spans="1:10">
      <c r="A1960" t="s">
        <v>331</v>
      </c>
      <c r="B1960" t="s">
        <v>35</v>
      </c>
      <c r="C1960" t="s">
        <v>3</v>
      </c>
      <c r="D1960" t="s">
        <v>328</v>
      </c>
      <c r="F1960" s="2">
        <v>586554</v>
      </c>
      <c r="G1960" s="36">
        <v>8316.8005172531139</v>
      </c>
      <c r="H1960">
        <v>2020</v>
      </c>
      <c r="I1960">
        <v>70.526399999999995</v>
      </c>
      <c r="J1960" t="s">
        <v>717</v>
      </c>
    </row>
    <row r="1961" spans="1:10">
      <c r="A1961" t="s">
        <v>331</v>
      </c>
      <c r="B1961" t="s">
        <v>35</v>
      </c>
      <c r="C1961" t="s">
        <v>3</v>
      </c>
      <c r="D1961" t="s">
        <v>1</v>
      </c>
      <c r="F1961" s="2">
        <v>67807</v>
      </c>
      <c r="G1961" s="36">
        <v>961.44138932371425</v>
      </c>
      <c r="H1961">
        <v>2020</v>
      </c>
      <c r="I1961">
        <v>70.526399999999995</v>
      </c>
      <c r="J1961" t="s">
        <v>717</v>
      </c>
    </row>
    <row r="1962" spans="1:10">
      <c r="A1962" t="s">
        <v>331</v>
      </c>
      <c r="B1962" t="s">
        <v>35</v>
      </c>
      <c r="C1962" t="s">
        <v>4</v>
      </c>
      <c r="D1962" t="s">
        <v>328</v>
      </c>
      <c r="F1962" s="2">
        <v>407979</v>
      </c>
      <c r="G1962" s="36">
        <v>5784.7699584836319</v>
      </c>
      <c r="H1962">
        <v>2020</v>
      </c>
      <c r="I1962">
        <v>70.526399999999995</v>
      </c>
      <c r="J1962" t="s">
        <v>717</v>
      </c>
    </row>
    <row r="1963" spans="1:10">
      <c r="A1963" t="s">
        <v>331</v>
      </c>
      <c r="B1963" t="s">
        <v>35</v>
      </c>
      <c r="C1963" t="s">
        <v>4</v>
      </c>
      <c r="D1963" t="s">
        <v>1</v>
      </c>
      <c r="F1963" s="2">
        <v>-67316</v>
      </c>
      <c r="G1963" s="36">
        <v>-954.47945733796143</v>
      </c>
      <c r="H1963">
        <v>2020</v>
      </c>
      <c r="I1963">
        <v>70.526399999999995</v>
      </c>
      <c r="J1963" t="s">
        <v>717</v>
      </c>
    </row>
    <row r="1964" spans="1:10">
      <c r="A1964" s="1" t="s">
        <v>331</v>
      </c>
      <c r="B1964" t="s">
        <v>35</v>
      </c>
      <c r="C1964" t="s">
        <v>3</v>
      </c>
      <c r="D1964" t="s">
        <v>328</v>
      </c>
      <c r="E1964" t="s">
        <v>343</v>
      </c>
      <c r="F1964" s="2">
        <v>445536</v>
      </c>
      <c r="G1964" s="36">
        <f t="shared" ref="G1964:G1971" si="43">F1964/I1964</f>
        <v>9238.3871141652126</v>
      </c>
      <c r="H1964">
        <v>2019</v>
      </c>
      <c r="I1964">
        <v>48.226599999999998</v>
      </c>
      <c r="J1964" t="s">
        <v>717</v>
      </c>
    </row>
    <row r="1965" spans="1:10">
      <c r="A1965" t="s">
        <v>331</v>
      </c>
      <c r="B1965" t="s">
        <v>35</v>
      </c>
      <c r="C1965" t="s">
        <v>3</v>
      </c>
      <c r="D1965" t="s">
        <v>1</v>
      </c>
      <c r="F1965" s="2">
        <v>-37286</v>
      </c>
      <c r="G1965" s="36">
        <f t="shared" si="43"/>
        <v>-773.14179311832061</v>
      </c>
      <c r="H1965">
        <v>2019</v>
      </c>
      <c r="I1965">
        <v>48.226599999999998</v>
      </c>
      <c r="J1965" t="s">
        <v>717</v>
      </c>
    </row>
    <row r="1966" spans="1:10">
      <c r="A1966" s="1" t="s">
        <v>331</v>
      </c>
      <c r="B1966" t="s">
        <v>35</v>
      </c>
      <c r="C1966" t="s">
        <v>4</v>
      </c>
      <c r="D1966" t="s">
        <v>328</v>
      </c>
      <c r="E1966" t="s">
        <v>343</v>
      </c>
      <c r="F1966" s="2">
        <v>46018</v>
      </c>
      <c r="G1966" s="36">
        <f t="shared" si="43"/>
        <v>954.20369671509093</v>
      </c>
      <c r="H1966">
        <v>2019</v>
      </c>
      <c r="I1966">
        <v>48.226599999999998</v>
      </c>
      <c r="J1966" t="s">
        <v>717</v>
      </c>
    </row>
    <row r="1967" spans="1:10">
      <c r="A1967" t="s">
        <v>331</v>
      </c>
      <c r="B1967" t="s">
        <v>35</v>
      </c>
      <c r="C1967" t="s">
        <v>4</v>
      </c>
      <c r="D1967" t="s">
        <v>1</v>
      </c>
      <c r="F1967" s="2">
        <v>9259</v>
      </c>
      <c r="G1967" s="36">
        <f t="shared" si="43"/>
        <v>191.9894829824205</v>
      </c>
      <c r="H1967">
        <v>2019</v>
      </c>
      <c r="I1967">
        <v>48.226599999999998</v>
      </c>
      <c r="J1967" t="s">
        <v>717</v>
      </c>
    </row>
    <row r="1968" spans="1:10">
      <c r="A1968" t="s">
        <v>331</v>
      </c>
      <c r="B1968" t="s">
        <v>35</v>
      </c>
      <c r="C1968" t="s">
        <v>3</v>
      </c>
      <c r="D1968" t="s">
        <v>328</v>
      </c>
      <c r="F1968" s="2">
        <v>312263</v>
      </c>
      <c r="G1968" s="36">
        <f t="shared" si="43"/>
        <v>10905.855563239105</v>
      </c>
      <c r="H1968">
        <v>2018</v>
      </c>
      <c r="I1968">
        <v>28.6326</v>
      </c>
      <c r="J1968" t="s">
        <v>717</v>
      </c>
    </row>
    <row r="1969" spans="1:10">
      <c r="A1969" t="s">
        <v>331</v>
      </c>
      <c r="B1969" t="s">
        <v>35</v>
      </c>
      <c r="C1969" t="s">
        <v>3</v>
      </c>
      <c r="D1969" t="s">
        <v>1</v>
      </c>
      <c r="F1969" s="2">
        <v>123431</v>
      </c>
      <c r="G1969" s="36">
        <f t="shared" si="43"/>
        <v>4310.8554584634294</v>
      </c>
      <c r="H1969">
        <v>2018</v>
      </c>
      <c r="I1969">
        <v>28.6326</v>
      </c>
      <c r="J1969" t="s">
        <v>717</v>
      </c>
    </row>
    <row r="1970" spans="1:10">
      <c r="A1970" t="s">
        <v>331</v>
      </c>
      <c r="B1970" t="s">
        <v>35</v>
      </c>
      <c r="C1970" t="s">
        <v>4</v>
      </c>
      <c r="D1970" t="s">
        <v>328</v>
      </c>
      <c r="F1970" s="2">
        <f>-(-6364)</f>
        <v>6364</v>
      </c>
      <c r="G1970" s="36">
        <f t="shared" si="43"/>
        <v>222.26413249233391</v>
      </c>
      <c r="H1970">
        <v>2018</v>
      </c>
      <c r="I1970">
        <v>28.6326</v>
      </c>
      <c r="J1970" t="s">
        <v>717</v>
      </c>
    </row>
    <row r="1971" spans="1:10">
      <c r="A1971" t="s">
        <v>331</v>
      </c>
      <c r="B1971" t="s">
        <v>35</v>
      </c>
      <c r="C1971" t="s">
        <v>4</v>
      </c>
      <c r="D1971" t="s">
        <v>1</v>
      </c>
      <c r="F1971" s="2">
        <f>-(-16)</f>
        <v>16</v>
      </c>
      <c r="G1971" s="36">
        <f t="shared" si="43"/>
        <v>0.5588036014892116</v>
      </c>
      <c r="H1971">
        <v>2018</v>
      </c>
      <c r="I1971">
        <v>28.6326</v>
      </c>
      <c r="J1971" t="s">
        <v>717</v>
      </c>
    </row>
    <row r="1972" spans="1:10">
      <c r="A1972" s="1" t="s">
        <v>331</v>
      </c>
      <c r="B1972" t="s">
        <v>35</v>
      </c>
      <c r="C1972" t="s">
        <v>3</v>
      </c>
      <c r="D1972" t="s">
        <v>328</v>
      </c>
      <c r="F1972" s="2">
        <v>198957</v>
      </c>
      <c r="G1972" s="36">
        <f>(F1972/I1972)</f>
        <v>12023.554338570651</v>
      </c>
      <c r="H1972">
        <v>2017</v>
      </c>
      <c r="I1972">
        <v>16.547270000000001</v>
      </c>
      <c r="J1972" t="s">
        <v>717</v>
      </c>
    </row>
    <row r="1973" spans="1:10">
      <c r="A1973" s="1" t="s">
        <v>331</v>
      </c>
      <c r="B1973" t="s">
        <v>35</v>
      </c>
      <c r="C1973" t="s">
        <v>4</v>
      </c>
      <c r="D1973" t="s">
        <v>328</v>
      </c>
      <c r="F1973" s="2">
        <f>-(7052)</f>
        <v>-7052</v>
      </c>
      <c r="G1973" s="36">
        <f>(F1973/I1973)</f>
        <v>-426.1730182682702</v>
      </c>
      <c r="H1973">
        <v>2017</v>
      </c>
      <c r="I1973">
        <v>16.547270000000001</v>
      </c>
      <c r="J1973" t="s">
        <v>717</v>
      </c>
    </row>
    <row r="1974" spans="1:10">
      <c r="A1974" t="s">
        <v>331</v>
      </c>
      <c r="B1974" t="s">
        <v>35</v>
      </c>
      <c r="C1974" t="s">
        <v>3</v>
      </c>
      <c r="D1974" t="s">
        <v>328</v>
      </c>
      <c r="F1974" s="2">
        <v>104039</v>
      </c>
      <c r="G1974" s="36">
        <v>7044.5604555580376</v>
      </c>
      <c r="H1974">
        <v>2016</v>
      </c>
      <c r="I1974">
        <v>14.768700000000001</v>
      </c>
      <c r="J1974" t="s">
        <v>717</v>
      </c>
    </row>
    <row r="1975" spans="1:10">
      <c r="A1975" t="s">
        <v>331</v>
      </c>
      <c r="B1975" t="s">
        <v>35</v>
      </c>
      <c r="C1975" t="s">
        <v>3</v>
      </c>
      <c r="D1975" t="s">
        <v>1</v>
      </c>
      <c r="F1975" s="2">
        <v>1699</v>
      </c>
      <c r="G1975" s="36">
        <v>115.04059260463005</v>
      </c>
      <c r="H1975">
        <v>2016</v>
      </c>
      <c r="I1975">
        <v>14.768700000000001</v>
      </c>
      <c r="J1975" t="s">
        <v>717</v>
      </c>
    </row>
    <row r="1976" spans="1:10">
      <c r="A1976" t="s">
        <v>331</v>
      </c>
      <c r="B1976" t="s">
        <v>35</v>
      </c>
      <c r="C1976" t="s">
        <v>4</v>
      </c>
      <c r="D1976" t="s">
        <v>328</v>
      </c>
      <c r="F1976" s="2">
        <v>-73372</v>
      </c>
      <c r="G1976" s="36">
        <v>-4968.0743735061305</v>
      </c>
      <c r="H1976">
        <v>2016</v>
      </c>
      <c r="I1976">
        <v>14.768700000000001</v>
      </c>
      <c r="J1976" t="s">
        <v>717</v>
      </c>
    </row>
    <row r="1977" spans="1:10">
      <c r="A1977" t="s">
        <v>331</v>
      </c>
      <c r="B1977" t="s">
        <v>35</v>
      </c>
      <c r="C1977" t="s">
        <v>4</v>
      </c>
      <c r="D1977" t="s">
        <v>1</v>
      </c>
      <c r="F1977" s="2">
        <v>-310</v>
      </c>
      <c r="G1977" s="36">
        <v>-20.990337673593476</v>
      </c>
      <c r="H1977">
        <v>2016</v>
      </c>
      <c r="I1977">
        <v>14.768700000000001</v>
      </c>
      <c r="J1977" t="s">
        <v>717</v>
      </c>
    </row>
    <row r="1978" spans="1:10">
      <c r="A1978" t="s">
        <v>331</v>
      </c>
      <c r="B1978" t="s">
        <v>35</v>
      </c>
      <c r="C1978" t="s">
        <v>3</v>
      </c>
      <c r="D1978" t="s">
        <v>328</v>
      </c>
      <c r="F1978" s="2">
        <v>57142</v>
      </c>
      <c r="G1978" s="36">
        <v>6164.5845470041213</v>
      </c>
      <c r="H1978">
        <v>2015</v>
      </c>
      <c r="I1978">
        <v>9.2693999999999992</v>
      </c>
      <c r="J1978" t="s">
        <v>717</v>
      </c>
    </row>
    <row r="1979" spans="1:10">
      <c r="A1979" t="s">
        <v>331</v>
      </c>
      <c r="B1979" t="s">
        <v>35</v>
      </c>
      <c r="C1979" t="s">
        <v>3</v>
      </c>
      <c r="D1979" t="s">
        <v>1</v>
      </c>
      <c r="F1979" s="2">
        <v>442</v>
      </c>
      <c r="G1979" s="36">
        <v>47.683776727727796</v>
      </c>
      <c r="H1979">
        <v>2015</v>
      </c>
      <c r="I1979">
        <v>9.2693999999999992</v>
      </c>
      <c r="J1979" t="s">
        <v>717</v>
      </c>
    </row>
    <row r="1980" spans="1:10">
      <c r="A1980" t="s">
        <v>331</v>
      </c>
      <c r="B1980" t="s">
        <v>35</v>
      </c>
      <c r="C1980" t="s">
        <v>4</v>
      </c>
      <c r="D1980" t="s">
        <v>328</v>
      </c>
      <c r="F1980" s="2">
        <v>-7349</v>
      </c>
      <c r="G1980" s="36">
        <v>-792.82369948432483</v>
      </c>
      <c r="H1980">
        <v>2015</v>
      </c>
      <c r="I1980">
        <v>9.2693999999999992</v>
      </c>
      <c r="J1980" t="s">
        <v>717</v>
      </c>
    </row>
    <row r="1981" spans="1:10">
      <c r="A1981" t="s">
        <v>331</v>
      </c>
      <c r="B1981" t="s">
        <v>35</v>
      </c>
      <c r="C1981" t="s">
        <v>4</v>
      </c>
      <c r="D1981" t="s">
        <v>1</v>
      </c>
      <c r="F1981" s="2">
        <v>484</v>
      </c>
      <c r="G1981" s="36">
        <v>52.214814335339938</v>
      </c>
      <c r="H1981">
        <v>2015</v>
      </c>
      <c r="I1981">
        <v>9.2693999999999992</v>
      </c>
      <c r="J1981" t="s">
        <v>717</v>
      </c>
    </row>
    <row r="1982" spans="1:10">
      <c r="A1982" t="s">
        <v>331</v>
      </c>
      <c r="B1982" t="s">
        <v>35</v>
      </c>
      <c r="C1982" t="s">
        <v>3</v>
      </c>
      <c r="D1982" t="s">
        <v>328</v>
      </c>
      <c r="F1982" s="2">
        <v>89606</v>
      </c>
      <c r="G1982" s="36">
        <v>11038.806549464818</v>
      </c>
      <c r="H1982">
        <v>2014</v>
      </c>
      <c r="I1982">
        <v>8.1173630136986379</v>
      </c>
      <c r="J1982" t="s">
        <v>717</v>
      </c>
    </row>
    <row r="1983" spans="1:10">
      <c r="A1983" t="s">
        <v>65</v>
      </c>
      <c r="B1983" t="s">
        <v>35</v>
      </c>
      <c r="C1983" t="s">
        <v>4</v>
      </c>
      <c r="D1983" t="s">
        <v>328</v>
      </c>
      <c r="F1983" s="2">
        <v>6428017</v>
      </c>
      <c r="G1983" s="36">
        <v>791884.87556269881</v>
      </c>
      <c r="H1983">
        <v>2014</v>
      </c>
      <c r="I1983">
        <v>8.1173630136986379</v>
      </c>
      <c r="J1983" s="40" t="s">
        <v>715</v>
      </c>
    </row>
    <row r="1984" spans="1:10">
      <c r="A1984" t="s">
        <v>65</v>
      </c>
      <c r="B1984" t="s">
        <v>35</v>
      </c>
      <c r="C1984" t="s">
        <v>4</v>
      </c>
      <c r="D1984" t="s">
        <v>1</v>
      </c>
      <c r="F1984" s="2">
        <v>1869013</v>
      </c>
      <c r="G1984" s="36">
        <v>230248.78853463929</v>
      </c>
      <c r="H1984">
        <v>2014</v>
      </c>
      <c r="I1984">
        <v>8.1173630136986379</v>
      </c>
      <c r="J1984" s="40" t="s">
        <v>715</v>
      </c>
    </row>
    <row r="1985" spans="1:10">
      <c r="A1985" t="s">
        <v>331</v>
      </c>
      <c r="B1985" t="s">
        <v>35</v>
      </c>
      <c r="C1985" t="s">
        <v>3</v>
      </c>
      <c r="D1985" t="s">
        <v>1</v>
      </c>
      <c r="F1985" s="2">
        <v>631</v>
      </c>
      <c r="G1985" s="36">
        <v>77.734604074641211</v>
      </c>
      <c r="H1985">
        <v>2014</v>
      </c>
      <c r="I1985">
        <v>8.1173630136986379</v>
      </c>
      <c r="J1985" t="s">
        <v>717</v>
      </c>
    </row>
    <row r="1986" spans="1:10">
      <c r="A1986" t="s">
        <v>331</v>
      </c>
      <c r="B1986" t="s">
        <v>35</v>
      </c>
      <c r="C1986" t="s">
        <v>4</v>
      </c>
      <c r="D1986" t="s">
        <v>328</v>
      </c>
      <c r="F1986" s="2">
        <v>80111</v>
      </c>
      <c r="G1986" s="36">
        <v>9869.091706851952</v>
      </c>
      <c r="H1986">
        <v>2014</v>
      </c>
      <c r="I1986">
        <v>8.1173630136986379</v>
      </c>
      <c r="J1986" t="s">
        <v>717</v>
      </c>
    </row>
    <row r="1987" spans="1:10">
      <c r="A1987" t="s">
        <v>331</v>
      </c>
      <c r="B1987" t="s">
        <v>35</v>
      </c>
      <c r="C1987" t="s">
        <v>4</v>
      </c>
      <c r="D1987" t="s">
        <v>1</v>
      </c>
      <c r="F1987" s="2">
        <v>0</v>
      </c>
      <c r="G1987" s="36">
        <v>0</v>
      </c>
      <c r="H1987">
        <v>2014</v>
      </c>
      <c r="I1987">
        <v>8.1173630136986379</v>
      </c>
      <c r="J1987" t="s">
        <v>717</v>
      </c>
    </row>
    <row r="1988" spans="1:10">
      <c r="A1988" t="s">
        <v>331</v>
      </c>
      <c r="B1988" t="s">
        <v>35</v>
      </c>
      <c r="C1988" t="s">
        <v>3</v>
      </c>
      <c r="D1988" t="s">
        <v>328</v>
      </c>
      <c r="F1988" s="2">
        <v>97602</v>
      </c>
      <c r="G1988" s="36">
        <v>17816.829006507585</v>
      </c>
      <c r="H1988">
        <v>2013</v>
      </c>
      <c r="I1988">
        <v>5.47807917808219</v>
      </c>
      <c r="J1988" t="s">
        <v>717</v>
      </c>
    </row>
    <row r="1989" spans="1:10">
      <c r="A1989" t="s">
        <v>331</v>
      </c>
      <c r="B1989" t="s">
        <v>35</v>
      </c>
      <c r="C1989" t="s">
        <v>3</v>
      </c>
      <c r="D1989" t="s">
        <v>1</v>
      </c>
      <c r="F1989" s="2">
        <v>38457</v>
      </c>
      <c r="G1989" s="36">
        <v>7020.1614014391325</v>
      </c>
      <c r="H1989">
        <v>2013</v>
      </c>
      <c r="I1989">
        <v>5.47807917808219</v>
      </c>
      <c r="J1989" t="s">
        <v>717</v>
      </c>
    </row>
    <row r="1990" spans="1:10">
      <c r="A1990" t="s">
        <v>331</v>
      </c>
      <c r="B1990" t="s">
        <v>35</v>
      </c>
      <c r="C1990" t="s">
        <v>4</v>
      </c>
      <c r="D1990" t="s">
        <v>328</v>
      </c>
      <c r="F1990" s="2">
        <v>35125</v>
      </c>
      <c r="G1990" s="36">
        <v>6411.9190063070319</v>
      </c>
      <c r="H1990">
        <v>2013</v>
      </c>
      <c r="I1990">
        <v>5.47807917808219</v>
      </c>
      <c r="J1990" t="s">
        <v>717</v>
      </c>
    </row>
    <row r="1991" spans="1:10">
      <c r="A1991" t="s">
        <v>331</v>
      </c>
      <c r="B1991" t="s">
        <v>35</v>
      </c>
      <c r="C1991" t="s">
        <v>4</v>
      </c>
      <c r="D1991" t="s">
        <v>1</v>
      </c>
      <c r="F1991" s="2">
        <v>1804</v>
      </c>
      <c r="G1991" s="36">
        <v>329.31250924919249</v>
      </c>
      <c r="H1991">
        <v>2013</v>
      </c>
      <c r="I1991">
        <v>5.47807917808219</v>
      </c>
      <c r="J1991" t="s">
        <v>717</v>
      </c>
    </row>
    <row r="1992" spans="1:10">
      <c r="A1992" t="s">
        <v>331</v>
      </c>
      <c r="B1992" t="s">
        <v>35</v>
      </c>
      <c r="C1992" t="s">
        <v>3</v>
      </c>
      <c r="D1992" t="s">
        <v>328</v>
      </c>
      <c r="F1992" s="2">
        <v>62950</v>
      </c>
      <c r="G1992" s="36">
        <v>13830.660544118491</v>
      </c>
      <c r="H1992">
        <v>2012</v>
      </c>
      <c r="I1992">
        <v>4.5514818181818208</v>
      </c>
      <c r="J1992" t="s">
        <v>717</v>
      </c>
    </row>
    <row r="1993" spans="1:10">
      <c r="A1993" t="s">
        <v>331</v>
      </c>
      <c r="B1993" t="s">
        <v>35</v>
      </c>
      <c r="C1993" t="s">
        <v>3</v>
      </c>
      <c r="D1993" t="s">
        <v>1</v>
      </c>
      <c r="F1993" s="2">
        <v>10681</v>
      </c>
      <c r="G1993" s="36">
        <v>2346.7082648408195</v>
      </c>
      <c r="H1993">
        <v>2012</v>
      </c>
      <c r="I1993">
        <v>4.5514818181818208</v>
      </c>
      <c r="J1993" t="s">
        <v>717</v>
      </c>
    </row>
    <row r="1994" spans="1:10">
      <c r="A1994" t="s">
        <v>331</v>
      </c>
      <c r="B1994" t="s">
        <v>35</v>
      </c>
      <c r="C1994" t="s">
        <v>4</v>
      </c>
      <c r="D1994" t="s">
        <v>328</v>
      </c>
      <c r="F1994" s="2">
        <v>5546</v>
      </c>
      <c r="G1994" s="36">
        <v>1218.5042633468015</v>
      </c>
      <c r="H1994">
        <v>2012</v>
      </c>
      <c r="I1994">
        <v>4.5514818181818208</v>
      </c>
      <c r="J1994" t="s">
        <v>717</v>
      </c>
    </row>
    <row r="1995" spans="1:10">
      <c r="A1995" t="s">
        <v>331</v>
      </c>
      <c r="B1995" t="s">
        <v>35</v>
      </c>
      <c r="C1995" t="s">
        <v>4</v>
      </c>
      <c r="D1995" t="s">
        <v>1</v>
      </c>
      <c r="F1995" s="2">
        <v>4742</v>
      </c>
      <c r="G1995" s="36">
        <v>1041.8584956347877</v>
      </c>
      <c r="H1995">
        <v>2012</v>
      </c>
      <c r="I1995">
        <v>4.5514818181818208</v>
      </c>
      <c r="J1995" t="s">
        <v>717</v>
      </c>
    </row>
    <row r="1996" spans="1:10">
      <c r="A1996" t="s">
        <v>331</v>
      </c>
      <c r="B1996" t="s">
        <v>35</v>
      </c>
      <c r="C1996" t="s">
        <v>3</v>
      </c>
      <c r="D1996" t="s">
        <v>328</v>
      </c>
      <c r="F1996" s="2">
        <v>25345524</v>
      </c>
      <c r="G1996" s="36">
        <v>6136594.3184870332</v>
      </c>
      <c r="H1996">
        <v>2011</v>
      </c>
      <c r="I1996">
        <v>4.1302264227642302</v>
      </c>
      <c r="J1996" t="s">
        <v>717</v>
      </c>
    </row>
    <row r="1997" spans="1:10">
      <c r="A1997" t="s">
        <v>331</v>
      </c>
      <c r="B1997" t="s">
        <v>35</v>
      </c>
      <c r="C1997" t="s">
        <v>4</v>
      </c>
      <c r="D1997" t="s">
        <v>328</v>
      </c>
      <c r="F1997" s="2">
        <v>7268463</v>
      </c>
      <c r="G1997" s="36">
        <v>1759821.9216116115</v>
      </c>
      <c r="H1997">
        <v>2011</v>
      </c>
      <c r="I1997">
        <v>4.1302264227642302</v>
      </c>
      <c r="J1997" t="s">
        <v>717</v>
      </c>
    </row>
    <row r="1998" spans="1:10">
      <c r="A1998" t="s">
        <v>25</v>
      </c>
      <c r="B1998" t="s">
        <v>35</v>
      </c>
      <c r="C1998" t="s">
        <v>4</v>
      </c>
      <c r="D1998" t="s">
        <v>328</v>
      </c>
      <c r="F1998" s="2">
        <v>9943734</v>
      </c>
      <c r="G1998" s="36">
        <v>1224995.6030325647</v>
      </c>
      <c r="H1998">
        <v>2014</v>
      </c>
      <c r="I1998">
        <v>8.1173630136986379</v>
      </c>
      <c r="J1998" s="40" t="s">
        <v>715</v>
      </c>
    </row>
    <row r="1999" spans="1:10">
      <c r="A1999" t="s">
        <v>25</v>
      </c>
      <c r="B1999" t="s">
        <v>35</v>
      </c>
      <c r="C1999" t="s">
        <v>4</v>
      </c>
      <c r="D1999" t="s">
        <v>1</v>
      </c>
      <c r="F1999" s="2">
        <v>49042</v>
      </c>
      <c r="G1999" s="36">
        <v>6041.6171997282954</v>
      </c>
      <c r="H1999">
        <v>2014</v>
      </c>
      <c r="I1999">
        <v>8.1173630136986379</v>
      </c>
      <c r="J1999" s="40" t="s">
        <v>715</v>
      </c>
    </row>
    <row r="2000" spans="1:10">
      <c r="A2000" t="s">
        <v>331</v>
      </c>
      <c r="B2000" t="s">
        <v>35</v>
      </c>
      <c r="C2000" t="s">
        <v>3</v>
      </c>
      <c r="D2000" t="s">
        <v>328</v>
      </c>
      <c r="F2000" s="2">
        <v>68688</v>
      </c>
      <c r="G2000" s="36">
        <v>17555.204786764571</v>
      </c>
      <c r="H2000">
        <v>2010</v>
      </c>
      <c r="I2000">
        <v>3.9126857723577269</v>
      </c>
      <c r="J2000" t="s">
        <v>717</v>
      </c>
    </row>
    <row r="2001" spans="1:10">
      <c r="A2001" t="s">
        <v>17</v>
      </c>
      <c r="B2001" t="s">
        <v>35</v>
      </c>
      <c r="C2001" t="s">
        <v>3</v>
      </c>
      <c r="D2001" t="s">
        <v>328</v>
      </c>
      <c r="F2001" s="2">
        <v>60416732</v>
      </c>
      <c r="G2001" s="36">
        <v>11028816.860064292</v>
      </c>
      <c r="H2001">
        <v>2013</v>
      </c>
      <c r="I2001">
        <v>5.47807917808219</v>
      </c>
      <c r="J2001" s="40" t="s">
        <v>715</v>
      </c>
    </row>
    <row r="2002" spans="1:10">
      <c r="A2002" t="s">
        <v>17</v>
      </c>
      <c r="B2002" t="s">
        <v>35</v>
      </c>
      <c r="C2002" t="s">
        <v>3</v>
      </c>
      <c r="D2002" t="s">
        <v>1</v>
      </c>
      <c r="F2002" s="2">
        <v>2492369</v>
      </c>
      <c r="G2002" s="36">
        <v>454971.33556812676</v>
      </c>
      <c r="H2002">
        <v>2013</v>
      </c>
      <c r="I2002">
        <v>5.47807917808219</v>
      </c>
      <c r="J2002" s="40" t="s">
        <v>715</v>
      </c>
    </row>
    <row r="2003" spans="1:10">
      <c r="A2003" t="s">
        <v>331</v>
      </c>
      <c r="B2003" t="s">
        <v>35</v>
      </c>
      <c r="C2003" t="s">
        <v>4</v>
      </c>
      <c r="D2003" t="s">
        <v>328</v>
      </c>
      <c r="F2003" s="2">
        <v>-22129</v>
      </c>
      <c r="G2003" s="36">
        <v>-5655.7058980653565</v>
      </c>
      <c r="H2003">
        <v>2010</v>
      </c>
      <c r="I2003">
        <v>3.9126857723577269</v>
      </c>
      <c r="J2003" t="s">
        <v>717</v>
      </c>
    </row>
    <row r="2004" spans="1:10">
      <c r="A2004" t="s">
        <v>331</v>
      </c>
      <c r="B2004" t="s">
        <v>35</v>
      </c>
      <c r="C2004" t="s">
        <v>4</v>
      </c>
      <c r="D2004" t="s">
        <v>1</v>
      </c>
      <c r="F2004" s="2">
        <v>6535</v>
      </c>
      <c r="G2004" s="36">
        <v>1670.2082355215828</v>
      </c>
      <c r="H2004">
        <v>2010</v>
      </c>
      <c r="I2004">
        <v>3.9126857723577269</v>
      </c>
      <c r="J2004" t="s">
        <v>717</v>
      </c>
    </row>
    <row r="2005" spans="1:10">
      <c r="A2005" s="14" t="s">
        <v>221</v>
      </c>
      <c r="B2005" t="s">
        <v>35</v>
      </c>
      <c r="C2005" t="s">
        <v>3</v>
      </c>
      <c r="D2005" t="s">
        <v>328</v>
      </c>
      <c r="F2005" s="2">
        <v>2452201</v>
      </c>
      <c r="G2005" s="36">
        <f>F2005/I2005</f>
        <v>18737.170827424321</v>
      </c>
      <c r="H2005">
        <v>2022</v>
      </c>
      <c r="I2005">
        <v>130.87360000000001</v>
      </c>
      <c r="J2005" t="s">
        <v>717</v>
      </c>
    </row>
    <row r="2006" spans="1:10">
      <c r="A2006" s="14" t="s">
        <v>221</v>
      </c>
      <c r="B2006" t="s">
        <v>35</v>
      </c>
      <c r="C2006" t="s">
        <v>3</v>
      </c>
      <c r="D2006" t="s">
        <v>1</v>
      </c>
      <c r="F2006" s="2">
        <v>146346</v>
      </c>
      <c r="G2006" s="36">
        <f>F2006/I2006</f>
        <v>1118.2239962834367</v>
      </c>
      <c r="H2006">
        <v>2022</v>
      </c>
      <c r="I2006">
        <v>130.87360000000001</v>
      </c>
      <c r="J2006" t="s">
        <v>717</v>
      </c>
    </row>
    <row r="2007" spans="1:10">
      <c r="A2007" s="14" t="s">
        <v>221</v>
      </c>
      <c r="B2007" t="s">
        <v>35</v>
      </c>
      <c r="C2007" t="s">
        <v>5</v>
      </c>
      <c r="D2007" t="s">
        <v>328</v>
      </c>
      <c r="F2007" s="2">
        <v>1493950</v>
      </c>
      <c r="G2007" s="36">
        <f>F2007/I2007</f>
        <v>11415.212846593964</v>
      </c>
      <c r="H2007">
        <v>2022</v>
      </c>
      <c r="I2007">
        <v>130.87360000000001</v>
      </c>
      <c r="J2007" t="s">
        <v>717</v>
      </c>
    </row>
    <row r="2008" spans="1:10">
      <c r="A2008" s="14" t="s">
        <v>221</v>
      </c>
      <c r="B2008" t="s">
        <v>35</v>
      </c>
      <c r="C2008" t="s">
        <v>5</v>
      </c>
      <c r="D2008" t="s">
        <v>1</v>
      </c>
      <c r="F2008" s="2">
        <v>-17596</v>
      </c>
      <c r="G2008" s="36">
        <f>F2008/I2008</f>
        <v>-134.45033986992027</v>
      </c>
      <c r="H2008">
        <v>2022</v>
      </c>
      <c r="I2008">
        <v>130.87360000000001</v>
      </c>
      <c r="J2008" t="s">
        <v>717</v>
      </c>
    </row>
    <row r="2009" spans="1:10">
      <c r="A2009" t="s">
        <v>96</v>
      </c>
      <c r="B2009" t="s">
        <v>35</v>
      </c>
      <c r="C2009" t="s">
        <v>3</v>
      </c>
      <c r="D2009" t="s">
        <v>328</v>
      </c>
      <c r="F2009" s="2">
        <v>9041370</v>
      </c>
      <c r="G2009" s="36">
        <v>1650463.5486421129</v>
      </c>
      <c r="H2009">
        <v>2013</v>
      </c>
      <c r="I2009">
        <v>5.47807917808219</v>
      </c>
      <c r="J2009" s="40" t="s">
        <v>715</v>
      </c>
    </row>
    <row r="2010" spans="1:10">
      <c r="A2010" s="14" t="s">
        <v>221</v>
      </c>
      <c r="B2010" t="s">
        <v>35</v>
      </c>
      <c r="C2010" t="s">
        <v>3</v>
      </c>
      <c r="D2010" t="s">
        <v>328</v>
      </c>
      <c r="E2010" t="s">
        <v>329</v>
      </c>
      <c r="F2010" s="2">
        <v>1491857</v>
      </c>
      <c r="G2010" s="36">
        <f>F2010/I2010</f>
        <v>15690.01674323119</v>
      </c>
      <c r="H2010">
        <v>2021</v>
      </c>
      <c r="I2010">
        <v>95.083200000000005</v>
      </c>
      <c r="J2010" t="s">
        <v>717</v>
      </c>
    </row>
    <row r="2011" spans="1:10">
      <c r="A2011" s="14" t="s">
        <v>221</v>
      </c>
      <c r="B2011" t="s">
        <v>35</v>
      </c>
      <c r="C2011" t="s">
        <v>3</v>
      </c>
      <c r="D2011" t="s">
        <v>1</v>
      </c>
      <c r="E2011" t="s">
        <v>330</v>
      </c>
      <c r="F2011" s="2">
        <v>73463</v>
      </c>
      <c r="G2011" s="36">
        <f>F2011/I2011</f>
        <v>772.61808605516012</v>
      </c>
      <c r="H2011">
        <v>2021</v>
      </c>
      <c r="I2011">
        <v>95.083200000000005</v>
      </c>
      <c r="J2011" t="s">
        <v>717</v>
      </c>
    </row>
    <row r="2012" spans="1:10">
      <c r="A2012" s="14" t="s">
        <v>221</v>
      </c>
      <c r="B2012" t="s">
        <v>35</v>
      </c>
      <c r="C2012" t="s">
        <v>4</v>
      </c>
      <c r="D2012" t="s">
        <v>328</v>
      </c>
      <c r="E2012" t="s">
        <v>329</v>
      </c>
      <c r="F2012" s="2">
        <v>635000</v>
      </c>
      <c r="G2012" s="36">
        <f>F2012/I2012</f>
        <v>6678.361687448466</v>
      </c>
      <c r="H2012">
        <v>2021</v>
      </c>
      <c r="I2012">
        <v>95.083200000000005</v>
      </c>
      <c r="J2012" t="s">
        <v>717</v>
      </c>
    </row>
    <row r="2013" spans="1:10">
      <c r="A2013" s="14" t="s">
        <v>221</v>
      </c>
      <c r="B2013" t="s">
        <v>35</v>
      </c>
      <c r="C2013" t="s">
        <v>4</v>
      </c>
      <c r="D2013" t="s">
        <v>1</v>
      </c>
      <c r="E2013" t="s">
        <v>330</v>
      </c>
      <c r="F2013" s="2">
        <v>-34404</v>
      </c>
      <c r="G2013" s="36">
        <f>F2013/I2013</f>
        <v>-361.83048109445201</v>
      </c>
      <c r="H2013">
        <v>2021</v>
      </c>
      <c r="I2013">
        <v>95.083200000000005</v>
      </c>
      <c r="J2013" t="s">
        <v>717</v>
      </c>
    </row>
    <row r="2014" spans="1:10">
      <c r="A2014" s="1" t="s">
        <v>221</v>
      </c>
      <c r="B2014" t="s">
        <v>35</v>
      </c>
      <c r="C2014" t="s">
        <v>3</v>
      </c>
      <c r="D2014" t="s">
        <v>1</v>
      </c>
      <c r="F2014" s="2">
        <v>56010</v>
      </c>
      <c r="G2014" s="36">
        <f>(F2014/I2014)</f>
        <v>3384.8483768017322</v>
      </c>
      <c r="H2014">
        <v>2017</v>
      </c>
      <c r="I2014">
        <v>16.547270000000001</v>
      </c>
      <c r="J2014" t="s">
        <v>717</v>
      </c>
    </row>
    <row r="2015" spans="1:10">
      <c r="A2015" s="1" t="s">
        <v>221</v>
      </c>
      <c r="B2015" t="s">
        <v>35</v>
      </c>
      <c r="C2015" t="s">
        <v>4</v>
      </c>
      <c r="D2015" t="s">
        <v>1</v>
      </c>
      <c r="F2015" s="2">
        <f>-(-2140)</f>
        <v>2140</v>
      </c>
      <c r="G2015" s="36">
        <f>(F2015/I2015)</f>
        <v>129.32646895832363</v>
      </c>
      <c r="H2015">
        <v>2017</v>
      </c>
      <c r="I2015">
        <v>16.547270000000001</v>
      </c>
      <c r="J2015" t="s">
        <v>717</v>
      </c>
    </row>
    <row r="2016" spans="1:10">
      <c r="A2016" t="s">
        <v>218</v>
      </c>
      <c r="B2016" t="s">
        <v>39</v>
      </c>
      <c r="C2016" t="s">
        <v>3</v>
      </c>
      <c r="D2016" t="s">
        <v>328</v>
      </c>
      <c r="E2016" t="s">
        <v>534</v>
      </c>
      <c r="F2016" s="2">
        <v>748843.79000000015</v>
      </c>
      <c r="G2016" s="36">
        <f t="shared" ref="G2016:G2024" si="44">F2016/I2016</f>
        <v>12602.342437858671</v>
      </c>
      <c r="H2016">
        <v>2024</v>
      </c>
      <c r="I2016">
        <v>59.420999999999999</v>
      </c>
      <c r="J2016" t="s">
        <v>717</v>
      </c>
    </row>
    <row r="2017" spans="1:10">
      <c r="A2017" t="s">
        <v>218</v>
      </c>
      <c r="B2017" t="s">
        <v>39</v>
      </c>
      <c r="C2017" t="s">
        <v>3</v>
      </c>
      <c r="D2017" t="s">
        <v>1</v>
      </c>
      <c r="E2017" t="s">
        <v>702</v>
      </c>
      <c r="F2017" s="2">
        <v>756926.88</v>
      </c>
      <c r="G2017" s="36">
        <f t="shared" si="44"/>
        <v>12738.373302367851</v>
      </c>
      <c r="H2017">
        <v>2024</v>
      </c>
      <c r="I2017">
        <v>59.420999999999999</v>
      </c>
      <c r="J2017" t="s">
        <v>717</v>
      </c>
    </row>
    <row r="2018" spans="1:10">
      <c r="A2018" t="s">
        <v>218</v>
      </c>
      <c r="B2018" t="s">
        <v>39</v>
      </c>
      <c r="C2018" t="s">
        <v>3</v>
      </c>
      <c r="D2018" t="s">
        <v>328</v>
      </c>
      <c r="F2018" s="2">
        <v>3334921</v>
      </c>
      <c r="G2018" s="36">
        <f t="shared" si="44"/>
        <v>59545.780809199015</v>
      </c>
      <c r="H2018">
        <v>2023</v>
      </c>
      <c r="I2018">
        <v>56.006</v>
      </c>
      <c r="J2018" t="s">
        <v>717</v>
      </c>
    </row>
    <row r="2019" spans="1:10">
      <c r="A2019" t="s">
        <v>218</v>
      </c>
      <c r="B2019" t="s">
        <v>39</v>
      </c>
      <c r="C2019" t="s">
        <v>3</v>
      </c>
      <c r="D2019" t="s">
        <v>328</v>
      </c>
      <c r="F2019" s="2">
        <v>1577646</v>
      </c>
      <c r="G2019" s="36">
        <f t="shared" si="44"/>
        <v>28728.871892925432</v>
      </c>
      <c r="H2019">
        <v>2022</v>
      </c>
      <c r="I2019" s="32">
        <v>54.914999999999999</v>
      </c>
      <c r="J2019" t="s">
        <v>717</v>
      </c>
    </row>
    <row r="2020" spans="1:10">
      <c r="A2020" t="s">
        <v>218</v>
      </c>
      <c r="B2020" t="s">
        <v>39</v>
      </c>
      <c r="C2020" t="s">
        <v>3</v>
      </c>
      <c r="D2020" t="s">
        <v>328</v>
      </c>
      <c r="F2020" s="2">
        <v>4245775</v>
      </c>
      <c r="G2020" s="36">
        <f t="shared" si="44"/>
        <v>74448.097492547779</v>
      </c>
      <c r="H2020">
        <v>2021</v>
      </c>
      <c r="I2020" s="32">
        <v>57.03</v>
      </c>
      <c r="J2020" t="s">
        <v>717</v>
      </c>
    </row>
    <row r="2021" spans="1:10">
      <c r="A2021" t="s">
        <v>218</v>
      </c>
      <c r="B2021" t="s">
        <v>39</v>
      </c>
      <c r="C2021" t="s">
        <v>3</v>
      </c>
      <c r="D2021" t="s">
        <v>328</v>
      </c>
      <c r="F2021" s="2">
        <v>1718668.45</v>
      </c>
      <c r="G2021" s="36">
        <f t="shared" si="44"/>
        <v>30426.449916793543</v>
      </c>
      <c r="H2021">
        <v>2020</v>
      </c>
      <c r="I2021">
        <v>56.485999999999997</v>
      </c>
      <c r="J2021" t="s">
        <v>717</v>
      </c>
    </row>
    <row r="2022" spans="1:10">
      <c r="A2022" t="s">
        <v>218</v>
      </c>
      <c r="B2022" t="s">
        <v>39</v>
      </c>
      <c r="C2022" t="s">
        <v>3</v>
      </c>
      <c r="D2022" t="s">
        <v>1</v>
      </c>
      <c r="F2022" s="2">
        <v>2037770.9500000002</v>
      </c>
      <c r="G2022" s="36">
        <f t="shared" si="44"/>
        <v>36075.681584817481</v>
      </c>
      <c r="H2022">
        <v>2020</v>
      </c>
      <c r="I2022">
        <v>56.485999999999997</v>
      </c>
      <c r="J2022" t="s">
        <v>717</v>
      </c>
    </row>
    <row r="2023" spans="1:10">
      <c r="A2023" t="s">
        <v>218</v>
      </c>
      <c r="B2023" t="s">
        <v>39</v>
      </c>
      <c r="C2023" t="s">
        <v>3</v>
      </c>
      <c r="D2023" t="s">
        <v>328</v>
      </c>
      <c r="F2023" s="2">
        <v>1678241.74</v>
      </c>
      <c r="G2023" s="36">
        <f t="shared" si="44"/>
        <v>32732.129427367763</v>
      </c>
      <c r="H2023">
        <v>2019</v>
      </c>
      <c r="I2023">
        <v>51.271999999999998</v>
      </c>
      <c r="J2023" t="s">
        <v>717</v>
      </c>
    </row>
    <row r="2024" spans="1:10">
      <c r="A2024" t="s">
        <v>218</v>
      </c>
      <c r="B2024" t="s">
        <v>39</v>
      </c>
      <c r="C2024" t="s">
        <v>3</v>
      </c>
      <c r="D2024" t="s">
        <v>1</v>
      </c>
      <c r="F2024" s="2">
        <v>780093.05</v>
      </c>
      <c r="G2024" s="36">
        <f t="shared" si="44"/>
        <v>15214.796575128727</v>
      </c>
      <c r="H2024">
        <v>2019</v>
      </c>
      <c r="I2024">
        <v>51.271999999999998</v>
      </c>
      <c r="J2024" t="s">
        <v>717</v>
      </c>
    </row>
    <row r="2025" spans="1:10">
      <c r="A2025" t="s">
        <v>218</v>
      </c>
      <c r="B2025" t="s">
        <v>39</v>
      </c>
      <c r="C2025" t="s">
        <v>3</v>
      </c>
      <c r="D2025" t="s">
        <v>328</v>
      </c>
      <c r="E2025" t="s">
        <v>540</v>
      </c>
      <c r="F2025" s="2">
        <v>2789579</v>
      </c>
      <c r="G2025" s="36">
        <f>(F2025/I2025)</f>
        <v>56326.683493185265</v>
      </c>
      <c r="H2025">
        <v>2018</v>
      </c>
      <c r="I2025">
        <v>49.524999999999999</v>
      </c>
      <c r="J2025" t="s">
        <v>717</v>
      </c>
    </row>
    <row r="2026" spans="1:10">
      <c r="A2026" t="s">
        <v>218</v>
      </c>
      <c r="B2026" t="s">
        <v>39</v>
      </c>
      <c r="C2026" t="s">
        <v>4</v>
      </c>
      <c r="D2026" t="s">
        <v>328</v>
      </c>
      <c r="E2026" t="s">
        <v>540</v>
      </c>
      <c r="F2026" s="2">
        <v>0</v>
      </c>
      <c r="G2026" s="36">
        <f>(F2026/I2026)</f>
        <v>0</v>
      </c>
      <c r="H2026">
        <v>2018</v>
      </c>
      <c r="I2026">
        <v>49.524999999999999</v>
      </c>
      <c r="J2026" t="s">
        <v>717</v>
      </c>
    </row>
    <row r="2027" spans="1:10">
      <c r="A2027" t="s">
        <v>218</v>
      </c>
      <c r="B2027" t="s">
        <v>39</v>
      </c>
      <c r="C2027" t="s">
        <v>3</v>
      </c>
      <c r="D2027" t="s">
        <v>328</v>
      </c>
      <c r="E2027" t="s">
        <v>540</v>
      </c>
      <c r="F2027" s="2">
        <v>949956</v>
      </c>
      <c r="G2027" s="36">
        <f>(F2027/I2027)</f>
        <v>20057.769050484578</v>
      </c>
      <c r="H2027">
        <v>2017</v>
      </c>
      <c r="I2027">
        <v>47.360999999999997</v>
      </c>
      <c r="J2027" t="s">
        <v>717</v>
      </c>
    </row>
    <row r="2028" spans="1:10">
      <c r="A2028" t="s">
        <v>218</v>
      </c>
      <c r="B2028" t="s">
        <v>39</v>
      </c>
      <c r="C2028" t="s">
        <v>4</v>
      </c>
      <c r="D2028" t="s">
        <v>328</v>
      </c>
      <c r="E2028" t="s">
        <v>540</v>
      </c>
      <c r="F2028" s="2">
        <v>0</v>
      </c>
      <c r="G2028" s="36">
        <f>(F2028/I2028)</f>
        <v>0</v>
      </c>
      <c r="H2028">
        <v>2017</v>
      </c>
      <c r="I2028">
        <v>47.360999999999997</v>
      </c>
      <c r="J2028" t="s">
        <v>717</v>
      </c>
    </row>
    <row r="2029" spans="1:10">
      <c r="A2029" t="s">
        <v>334</v>
      </c>
      <c r="B2029" t="s">
        <v>35</v>
      </c>
      <c r="C2029" t="s">
        <v>3</v>
      </c>
      <c r="D2029" t="s">
        <v>328</v>
      </c>
      <c r="F2029" s="2">
        <v>14823187.000000002</v>
      </c>
      <c r="G2029" s="36">
        <v>2705909.5931485645</v>
      </c>
      <c r="H2029">
        <v>2013</v>
      </c>
      <c r="I2029">
        <v>5.47807917808219</v>
      </c>
      <c r="J2029" s="40" t="s">
        <v>715</v>
      </c>
    </row>
    <row r="2030" spans="1:10">
      <c r="A2030" t="s">
        <v>218</v>
      </c>
      <c r="B2030" t="s">
        <v>39</v>
      </c>
      <c r="C2030" t="s">
        <v>3</v>
      </c>
      <c r="D2030" t="s">
        <v>328</v>
      </c>
      <c r="F2030" s="2">
        <v>276458.17000000004</v>
      </c>
      <c r="G2030" s="36">
        <v>6009.3070318443661</v>
      </c>
      <c r="H2030">
        <v>2016</v>
      </c>
      <c r="I2030">
        <v>46.004999999999995</v>
      </c>
      <c r="J2030" t="s">
        <v>717</v>
      </c>
    </row>
    <row r="2031" spans="1:10">
      <c r="A2031" t="s">
        <v>218</v>
      </c>
      <c r="B2031" t="s">
        <v>39</v>
      </c>
      <c r="C2031" t="s">
        <v>3</v>
      </c>
      <c r="D2031" t="s">
        <v>1</v>
      </c>
      <c r="F2031" s="2">
        <v>135071.49</v>
      </c>
      <c r="G2031" s="36">
        <v>2936.0176067818716</v>
      </c>
      <c r="H2031">
        <v>2016</v>
      </c>
      <c r="I2031">
        <v>46.004999999999995</v>
      </c>
      <c r="J2031" t="s">
        <v>717</v>
      </c>
    </row>
    <row r="2032" spans="1:10">
      <c r="A2032" t="s">
        <v>72</v>
      </c>
      <c r="B2032" t="s">
        <v>35</v>
      </c>
      <c r="C2032" t="s">
        <v>3</v>
      </c>
      <c r="D2032" t="s">
        <v>328</v>
      </c>
      <c r="F2032" s="2">
        <v>22526765</v>
      </c>
      <c r="G2032" s="36">
        <v>4112164.9154195595</v>
      </c>
      <c r="H2032">
        <v>2013</v>
      </c>
      <c r="I2032">
        <v>5.47807917808219</v>
      </c>
      <c r="J2032" s="40" t="s">
        <v>717</v>
      </c>
    </row>
    <row r="2033" spans="1:10">
      <c r="A2033" t="s">
        <v>72</v>
      </c>
      <c r="B2033" t="s">
        <v>35</v>
      </c>
      <c r="C2033" t="s">
        <v>3</v>
      </c>
      <c r="D2033" t="s">
        <v>1</v>
      </c>
      <c r="F2033" s="2">
        <v>20148365</v>
      </c>
      <c r="G2033" s="36">
        <v>3677998.1349327085</v>
      </c>
      <c r="H2033">
        <v>2013</v>
      </c>
      <c r="I2033">
        <v>5.47807917808219</v>
      </c>
      <c r="J2033" s="40" t="s">
        <v>717</v>
      </c>
    </row>
    <row r="2034" spans="1:10">
      <c r="A2034" t="s">
        <v>218</v>
      </c>
      <c r="B2034" t="s">
        <v>39</v>
      </c>
      <c r="C2034" t="s">
        <v>3</v>
      </c>
      <c r="D2034" t="s">
        <v>328</v>
      </c>
      <c r="F2034" s="2">
        <v>258749.06</v>
      </c>
      <c r="G2034" s="36">
        <v>5775.9700595584791</v>
      </c>
      <c r="H2034">
        <v>2015</v>
      </c>
      <c r="I2034">
        <v>44.79750714285715</v>
      </c>
      <c r="J2034" t="s">
        <v>717</v>
      </c>
    </row>
    <row r="2035" spans="1:10">
      <c r="A2035" t="s">
        <v>218</v>
      </c>
      <c r="B2035" t="s">
        <v>39</v>
      </c>
      <c r="C2035" t="s">
        <v>3</v>
      </c>
      <c r="D2035" t="s">
        <v>1</v>
      </c>
      <c r="F2035" s="2">
        <v>355424.27</v>
      </c>
      <c r="G2035" s="36">
        <v>7934.0189369593418</v>
      </c>
      <c r="H2035">
        <v>2015</v>
      </c>
      <c r="I2035">
        <v>44.79750714285715</v>
      </c>
      <c r="J2035" t="s">
        <v>717</v>
      </c>
    </row>
    <row r="2036" spans="1:10">
      <c r="A2036" t="s">
        <v>218</v>
      </c>
      <c r="B2036" t="s">
        <v>39</v>
      </c>
      <c r="C2036" t="s">
        <v>3</v>
      </c>
      <c r="D2036" t="s">
        <v>328</v>
      </c>
      <c r="F2036" s="2">
        <v>97921.999999999985</v>
      </c>
      <c r="G2036" s="36">
        <v>2255.279946567171</v>
      </c>
      <c r="H2036">
        <v>2014</v>
      </c>
      <c r="I2036">
        <v>43.418999999999997</v>
      </c>
      <c r="J2036" t="s">
        <v>717</v>
      </c>
    </row>
    <row r="2037" spans="1:10">
      <c r="A2037" t="s">
        <v>218</v>
      </c>
      <c r="B2037" t="s">
        <v>39</v>
      </c>
      <c r="C2037" t="s">
        <v>3</v>
      </c>
      <c r="D2037" t="s">
        <v>1</v>
      </c>
      <c r="F2037" s="2">
        <v>333325</v>
      </c>
      <c r="G2037" s="36">
        <v>7676.9386674036714</v>
      </c>
      <c r="H2037">
        <v>2014</v>
      </c>
      <c r="I2037">
        <v>43.418999999999997</v>
      </c>
      <c r="J2037" t="s">
        <v>717</v>
      </c>
    </row>
    <row r="2038" spans="1:10">
      <c r="A2038" t="s">
        <v>218</v>
      </c>
      <c r="B2038" t="s">
        <v>39</v>
      </c>
      <c r="C2038" t="s">
        <v>3</v>
      </c>
      <c r="D2038" t="s">
        <v>328</v>
      </c>
      <c r="F2038" s="2">
        <v>37905</v>
      </c>
      <c r="G2038" s="36">
        <v>907.76587201505561</v>
      </c>
      <c r="H2038">
        <v>2013</v>
      </c>
      <c r="I2038">
        <v>41.75636160000002</v>
      </c>
      <c r="J2038" t="s">
        <v>717</v>
      </c>
    </row>
    <row r="2039" spans="1:10">
      <c r="A2039" t="s">
        <v>218</v>
      </c>
      <c r="B2039" t="s">
        <v>39</v>
      </c>
      <c r="C2039" t="s">
        <v>3</v>
      </c>
      <c r="D2039" t="s">
        <v>1</v>
      </c>
      <c r="F2039" s="2">
        <v>24</v>
      </c>
      <c r="G2039" s="36">
        <v>0.57476272070601064</v>
      </c>
      <c r="H2039">
        <v>2013</v>
      </c>
      <c r="I2039">
        <v>41.75636160000002</v>
      </c>
      <c r="J2039" t="s">
        <v>717</v>
      </c>
    </row>
    <row r="2040" spans="1:10">
      <c r="A2040" t="s">
        <v>266</v>
      </c>
      <c r="B2040" t="s">
        <v>32</v>
      </c>
      <c r="C2040" t="s">
        <v>3</v>
      </c>
      <c r="D2040" t="s">
        <v>328</v>
      </c>
      <c r="E2040" t="s">
        <v>375</v>
      </c>
      <c r="F2040" s="2">
        <v>69280121</v>
      </c>
      <c r="G2040" s="36">
        <f t="shared" ref="G2040:G2046" si="45">F2040/I2040</f>
        <v>12836307.900392797</v>
      </c>
      <c r="H2040">
        <v>2021</v>
      </c>
      <c r="I2040" s="32">
        <v>5.3971999999999998</v>
      </c>
      <c r="J2040" t="s">
        <v>717</v>
      </c>
    </row>
    <row r="2041" spans="1:10">
      <c r="A2041" t="s">
        <v>266</v>
      </c>
      <c r="B2041" t="s">
        <v>32</v>
      </c>
      <c r="C2041" t="s">
        <v>3</v>
      </c>
      <c r="D2041" t="s">
        <v>328</v>
      </c>
      <c r="E2041" t="s">
        <v>376</v>
      </c>
      <c r="F2041" s="2">
        <v>74052950</v>
      </c>
      <c r="G2041" s="36">
        <f t="shared" si="45"/>
        <v>13720623.656710887</v>
      </c>
      <c r="H2041">
        <v>2021</v>
      </c>
      <c r="I2041" s="32">
        <v>5.3971999999999998</v>
      </c>
      <c r="J2041" t="s">
        <v>717</v>
      </c>
    </row>
    <row r="2042" spans="1:10">
      <c r="A2042" t="s">
        <v>266</v>
      </c>
      <c r="B2042" t="s">
        <v>32</v>
      </c>
      <c r="C2042" t="s">
        <v>3</v>
      </c>
      <c r="D2042" t="s">
        <v>367</v>
      </c>
      <c r="E2042" t="s">
        <v>376</v>
      </c>
      <c r="F2042" s="2">
        <v>1455776</v>
      </c>
      <c r="G2042" s="36">
        <f t="shared" si="45"/>
        <v>269728.00711480028</v>
      </c>
      <c r="H2042">
        <v>2021</v>
      </c>
      <c r="I2042" s="32">
        <v>5.3971999999999998</v>
      </c>
      <c r="J2042" t="s">
        <v>717</v>
      </c>
    </row>
    <row r="2043" spans="1:10">
      <c r="A2043" t="s">
        <v>266</v>
      </c>
      <c r="B2043" t="s">
        <v>32</v>
      </c>
      <c r="C2043" t="s">
        <v>3</v>
      </c>
      <c r="D2043" t="s">
        <v>367</v>
      </c>
      <c r="E2043" t="s">
        <v>370</v>
      </c>
      <c r="F2043" s="2">
        <v>64292784</v>
      </c>
      <c r="G2043" s="36">
        <f t="shared" si="45"/>
        <v>11912247.832209295</v>
      </c>
      <c r="H2043">
        <v>2021</v>
      </c>
      <c r="I2043" s="32">
        <v>5.3971999999999998</v>
      </c>
      <c r="J2043" t="s">
        <v>717</v>
      </c>
    </row>
    <row r="2044" spans="1:10">
      <c r="A2044" t="s">
        <v>266</v>
      </c>
      <c r="B2044" t="s">
        <v>32</v>
      </c>
      <c r="C2044" t="s">
        <v>3</v>
      </c>
      <c r="D2044" t="s">
        <v>367</v>
      </c>
      <c r="E2044" t="s">
        <v>378</v>
      </c>
      <c r="F2044" s="2">
        <v>36928631</v>
      </c>
      <c r="G2044" s="36">
        <f t="shared" si="45"/>
        <v>6842183.169050619</v>
      </c>
      <c r="H2044">
        <v>2021</v>
      </c>
      <c r="I2044" s="32">
        <v>5.3971999999999998</v>
      </c>
      <c r="J2044" t="s">
        <v>717</v>
      </c>
    </row>
    <row r="2045" spans="1:10">
      <c r="A2045" t="s">
        <v>266</v>
      </c>
      <c r="B2045" t="s">
        <v>32</v>
      </c>
      <c r="C2045" t="s">
        <v>3</v>
      </c>
      <c r="D2045" t="s">
        <v>367</v>
      </c>
      <c r="E2045" t="s">
        <v>372</v>
      </c>
      <c r="F2045" s="2">
        <v>760212</v>
      </c>
      <c r="G2045" s="36">
        <f t="shared" si="45"/>
        <v>140853.03490698882</v>
      </c>
      <c r="H2045">
        <v>2021</v>
      </c>
      <c r="I2045" s="32">
        <v>5.3971999999999998</v>
      </c>
      <c r="J2045" t="s">
        <v>717</v>
      </c>
    </row>
    <row r="2046" spans="1:10">
      <c r="A2046" t="s">
        <v>266</v>
      </c>
      <c r="B2046" t="s">
        <v>32</v>
      </c>
      <c r="C2046" t="s">
        <v>4</v>
      </c>
      <c r="D2046" t="s">
        <v>328</v>
      </c>
      <c r="E2046" t="s">
        <v>375</v>
      </c>
      <c r="F2046" s="2">
        <v>55574272</v>
      </c>
      <c r="G2046" s="36">
        <f t="shared" si="45"/>
        <v>10296870.970132662</v>
      </c>
      <c r="H2046">
        <v>2021</v>
      </c>
      <c r="I2046" s="32">
        <v>5.3971999999999998</v>
      </c>
      <c r="J2046" t="s">
        <v>717</v>
      </c>
    </row>
    <row r="2047" spans="1:10">
      <c r="A2047" t="s">
        <v>82</v>
      </c>
      <c r="B2047" t="s">
        <v>35</v>
      </c>
      <c r="C2047" t="s">
        <v>3</v>
      </c>
      <c r="D2047" t="s">
        <v>328</v>
      </c>
      <c r="F2047" s="2">
        <v>23996932</v>
      </c>
      <c r="G2047" s="36">
        <v>4380537.6337041259</v>
      </c>
      <c r="H2047">
        <v>2013</v>
      </c>
      <c r="I2047">
        <v>5.47807917808219</v>
      </c>
      <c r="J2047" s="40" t="s">
        <v>715</v>
      </c>
    </row>
    <row r="2048" spans="1:10">
      <c r="A2048" t="s">
        <v>82</v>
      </c>
      <c r="B2048" t="s">
        <v>35</v>
      </c>
      <c r="C2048" t="s">
        <v>3</v>
      </c>
      <c r="D2048" t="s">
        <v>1</v>
      </c>
      <c r="F2048" s="2">
        <v>3252048</v>
      </c>
      <c r="G2048" s="36">
        <v>593647.49838071945</v>
      </c>
      <c r="H2048">
        <v>2013</v>
      </c>
      <c r="I2048">
        <v>5.47807917808219</v>
      </c>
      <c r="J2048" s="40" t="s">
        <v>715</v>
      </c>
    </row>
    <row r="2049" spans="1:10">
      <c r="A2049" t="s">
        <v>266</v>
      </c>
      <c r="B2049" t="s">
        <v>32</v>
      </c>
      <c r="C2049" t="s">
        <v>4</v>
      </c>
      <c r="D2049" t="s">
        <v>328</v>
      </c>
      <c r="E2049" t="s">
        <v>376</v>
      </c>
      <c r="F2049" s="2">
        <v>20681428</v>
      </c>
      <c r="G2049" s="36">
        <f>F2049/I2049</f>
        <v>3831880.9753205366</v>
      </c>
      <c r="H2049">
        <v>2021</v>
      </c>
      <c r="I2049" s="32">
        <v>5.3971999999999998</v>
      </c>
      <c r="J2049" t="s">
        <v>717</v>
      </c>
    </row>
    <row r="2050" spans="1:10">
      <c r="A2050" t="s">
        <v>337</v>
      </c>
      <c r="B2050" t="s">
        <v>35</v>
      </c>
      <c r="C2050" t="s">
        <v>3</v>
      </c>
      <c r="D2050" t="s">
        <v>328</v>
      </c>
      <c r="F2050" s="2">
        <v>16698336</v>
      </c>
      <c r="G2050" s="36">
        <v>3048210.0490277847</v>
      </c>
      <c r="H2050">
        <v>2013</v>
      </c>
      <c r="I2050">
        <v>5.47807917808219</v>
      </c>
      <c r="J2050" s="40" t="s">
        <v>715</v>
      </c>
    </row>
    <row r="2051" spans="1:10">
      <c r="A2051" t="s">
        <v>337</v>
      </c>
      <c r="B2051" t="s">
        <v>35</v>
      </c>
      <c r="C2051" t="s">
        <v>3</v>
      </c>
      <c r="D2051" t="s">
        <v>1</v>
      </c>
      <c r="F2051" s="2">
        <v>462704</v>
      </c>
      <c r="G2051" s="36">
        <v>84464.642616207522</v>
      </c>
      <c r="H2051">
        <v>2013</v>
      </c>
      <c r="I2051">
        <v>5.47807917808219</v>
      </c>
      <c r="J2051" s="40" t="s">
        <v>715</v>
      </c>
    </row>
    <row r="2052" spans="1:10">
      <c r="A2052" t="s">
        <v>266</v>
      </c>
      <c r="B2052" t="s">
        <v>32</v>
      </c>
      <c r="C2052" t="s">
        <v>4</v>
      </c>
      <c r="D2052" t="s">
        <v>367</v>
      </c>
      <c r="E2052" t="s">
        <v>376</v>
      </c>
      <c r="F2052" s="2">
        <v>1014957</v>
      </c>
      <c r="G2052" s="36">
        <f t="shared" ref="G2052:G2076" si="46">F2052/I2052</f>
        <v>188052.50870821907</v>
      </c>
      <c r="H2052">
        <v>2021</v>
      </c>
      <c r="I2052" s="32">
        <v>5.3971999999999998</v>
      </c>
      <c r="J2052" t="s">
        <v>717</v>
      </c>
    </row>
    <row r="2053" spans="1:10">
      <c r="A2053" t="s">
        <v>266</v>
      </c>
      <c r="B2053" t="s">
        <v>32</v>
      </c>
      <c r="C2053" t="s">
        <v>4</v>
      </c>
      <c r="D2053" t="s">
        <v>367</v>
      </c>
      <c r="E2053" t="s">
        <v>370</v>
      </c>
      <c r="F2053" s="2">
        <v>37497657</v>
      </c>
      <c r="G2053" s="36">
        <f t="shared" si="46"/>
        <v>6947613.0215667384</v>
      </c>
      <c r="H2053">
        <v>2021</v>
      </c>
      <c r="I2053" s="32">
        <v>5.3971999999999998</v>
      </c>
      <c r="J2053" t="s">
        <v>717</v>
      </c>
    </row>
    <row r="2054" spans="1:10">
      <c r="A2054" t="s">
        <v>266</v>
      </c>
      <c r="B2054" t="s">
        <v>32</v>
      </c>
      <c r="C2054" t="s">
        <v>4</v>
      </c>
      <c r="D2054" t="s">
        <v>367</v>
      </c>
      <c r="E2054" t="s">
        <v>378</v>
      </c>
      <c r="F2054" s="2">
        <v>20673797</v>
      </c>
      <c r="G2054" s="36">
        <f t="shared" si="46"/>
        <v>3830467.094048766</v>
      </c>
      <c r="H2054">
        <v>2021</v>
      </c>
      <c r="I2054" s="32">
        <v>5.3971999999999998</v>
      </c>
      <c r="J2054" t="s">
        <v>717</v>
      </c>
    </row>
    <row r="2055" spans="1:10">
      <c r="A2055" t="s">
        <v>266</v>
      </c>
      <c r="B2055" t="s">
        <v>32</v>
      </c>
      <c r="C2055" t="s">
        <v>4</v>
      </c>
      <c r="D2055" t="s">
        <v>367</v>
      </c>
      <c r="E2055" t="s">
        <v>372</v>
      </c>
      <c r="F2055" s="2">
        <v>-6930</v>
      </c>
      <c r="G2055" s="36">
        <f t="shared" si="46"/>
        <v>-1283.9991106499667</v>
      </c>
      <c r="H2055">
        <v>2021</v>
      </c>
      <c r="I2055" s="32">
        <v>5.3971999999999998</v>
      </c>
      <c r="J2055" t="s">
        <v>717</v>
      </c>
    </row>
    <row r="2056" spans="1:10">
      <c r="A2056" t="s">
        <v>266</v>
      </c>
      <c r="B2056" t="s">
        <v>32</v>
      </c>
      <c r="C2056" t="s">
        <v>3</v>
      </c>
      <c r="D2056" t="s">
        <v>328</v>
      </c>
      <c r="E2056" t="s">
        <v>365</v>
      </c>
      <c r="F2056" s="2">
        <v>74929882</v>
      </c>
      <c r="G2056" s="36">
        <f t="shared" si="46"/>
        <v>14540174.645372869</v>
      </c>
      <c r="H2056">
        <v>2020</v>
      </c>
      <c r="I2056">
        <v>5.1532999999999998</v>
      </c>
      <c r="J2056" t="s">
        <v>717</v>
      </c>
    </row>
    <row r="2057" spans="1:10">
      <c r="A2057" t="s">
        <v>266</v>
      </c>
      <c r="B2057" t="s">
        <v>32</v>
      </c>
      <c r="C2057" t="s">
        <v>3</v>
      </c>
      <c r="D2057" t="s">
        <v>328</v>
      </c>
      <c r="E2057" t="s">
        <v>366</v>
      </c>
      <c r="F2057" s="2">
        <v>65954709</v>
      </c>
      <c r="G2057" s="36">
        <f t="shared" si="46"/>
        <v>12798538.606329925</v>
      </c>
      <c r="H2057">
        <v>2020</v>
      </c>
      <c r="I2057">
        <v>5.1532999999999998</v>
      </c>
      <c r="J2057" t="s">
        <v>717</v>
      </c>
    </row>
    <row r="2058" spans="1:10">
      <c r="A2058" t="s">
        <v>266</v>
      </c>
      <c r="B2058" t="s">
        <v>32</v>
      </c>
      <c r="C2058" t="s">
        <v>3</v>
      </c>
      <c r="D2058" t="s">
        <v>367</v>
      </c>
      <c r="E2058" t="s">
        <v>366</v>
      </c>
      <c r="F2058" s="2">
        <v>442944</v>
      </c>
      <c r="G2058" s="36">
        <f t="shared" si="46"/>
        <v>85953.466710651424</v>
      </c>
      <c r="H2058">
        <v>2020</v>
      </c>
      <c r="I2058">
        <v>5.1532999999999998</v>
      </c>
      <c r="J2058" t="s">
        <v>717</v>
      </c>
    </row>
    <row r="2059" spans="1:10">
      <c r="A2059" t="s">
        <v>266</v>
      </c>
      <c r="B2059" t="s">
        <v>32</v>
      </c>
      <c r="C2059" t="s">
        <v>3</v>
      </c>
      <c r="D2059" t="s">
        <v>367</v>
      </c>
      <c r="E2059" t="s">
        <v>370</v>
      </c>
      <c r="F2059" s="2">
        <v>38420478</v>
      </c>
      <c r="G2059" s="36">
        <f t="shared" si="46"/>
        <v>7455509.6734131528</v>
      </c>
      <c r="H2059">
        <v>2020</v>
      </c>
      <c r="I2059">
        <v>5.1532999999999998</v>
      </c>
      <c r="J2059" t="s">
        <v>717</v>
      </c>
    </row>
    <row r="2060" spans="1:10">
      <c r="A2060" t="s">
        <v>266</v>
      </c>
      <c r="B2060" t="s">
        <v>32</v>
      </c>
      <c r="C2060" t="s">
        <v>3</v>
      </c>
      <c r="D2060" t="s">
        <v>367</v>
      </c>
      <c r="E2060" t="s">
        <v>382</v>
      </c>
      <c r="F2060" s="2">
        <v>21662184</v>
      </c>
      <c r="G2060" s="36">
        <f t="shared" si="46"/>
        <v>4203555.7797915898</v>
      </c>
      <c r="H2060">
        <v>2020</v>
      </c>
      <c r="I2060">
        <v>5.1532999999999998</v>
      </c>
      <c r="J2060" t="s">
        <v>717</v>
      </c>
    </row>
    <row r="2061" spans="1:10">
      <c r="A2061" t="s">
        <v>266</v>
      </c>
      <c r="B2061" t="s">
        <v>32</v>
      </c>
      <c r="C2061" t="s">
        <v>3</v>
      </c>
      <c r="D2061" t="s">
        <v>367</v>
      </c>
      <c r="E2061" t="s">
        <v>385</v>
      </c>
      <c r="F2061" s="2">
        <v>1085340</v>
      </c>
      <c r="G2061" s="36">
        <f t="shared" si="46"/>
        <v>210610.67665379465</v>
      </c>
      <c r="H2061">
        <v>2020</v>
      </c>
      <c r="I2061">
        <v>5.1532999999999998</v>
      </c>
      <c r="J2061" t="s">
        <v>717</v>
      </c>
    </row>
    <row r="2062" spans="1:10">
      <c r="A2062" t="s">
        <v>266</v>
      </c>
      <c r="B2062" t="s">
        <v>32</v>
      </c>
      <c r="C2062" t="s">
        <v>4</v>
      </c>
      <c r="D2062" t="s">
        <v>328</v>
      </c>
      <c r="E2062" t="s">
        <v>365</v>
      </c>
      <c r="F2062" s="2">
        <v>37432738</v>
      </c>
      <c r="G2062" s="36">
        <f t="shared" si="46"/>
        <v>7263838.3171948073</v>
      </c>
      <c r="H2062">
        <v>2020</v>
      </c>
      <c r="I2062">
        <v>5.1532999999999998</v>
      </c>
      <c r="J2062" t="s">
        <v>717</v>
      </c>
    </row>
    <row r="2063" spans="1:10">
      <c r="A2063" t="s">
        <v>266</v>
      </c>
      <c r="B2063" t="s">
        <v>32</v>
      </c>
      <c r="C2063" t="s">
        <v>4</v>
      </c>
      <c r="D2063" t="s">
        <v>328</v>
      </c>
      <c r="E2063" t="s">
        <v>366</v>
      </c>
      <c r="F2063" s="2">
        <v>21601912</v>
      </c>
      <c r="G2063" s="36">
        <f t="shared" si="46"/>
        <v>4191859.9732210431</v>
      </c>
      <c r="H2063">
        <v>2020</v>
      </c>
      <c r="I2063">
        <v>5.1532999999999998</v>
      </c>
      <c r="J2063" t="s">
        <v>717</v>
      </c>
    </row>
    <row r="2064" spans="1:10">
      <c r="A2064" t="s">
        <v>266</v>
      </c>
      <c r="B2064" t="s">
        <v>32</v>
      </c>
      <c r="C2064" t="s">
        <v>4</v>
      </c>
      <c r="D2064" t="s">
        <v>367</v>
      </c>
      <c r="E2064" t="s">
        <v>366</v>
      </c>
      <c r="F2064" s="2">
        <v>-67646</v>
      </c>
      <c r="G2064" s="36">
        <f t="shared" si="46"/>
        <v>-13126.734325577785</v>
      </c>
      <c r="H2064">
        <v>2020</v>
      </c>
      <c r="I2064">
        <v>5.1532999999999998</v>
      </c>
      <c r="J2064" t="s">
        <v>717</v>
      </c>
    </row>
    <row r="2065" spans="1:10">
      <c r="A2065" t="s">
        <v>266</v>
      </c>
      <c r="B2065" t="s">
        <v>32</v>
      </c>
      <c r="C2065" t="s">
        <v>4</v>
      </c>
      <c r="D2065" t="s">
        <v>367</v>
      </c>
      <c r="E2065" t="s">
        <v>370</v>
      </c>
      <c r="F2065" s="2">
        <v>24988666</v>
      </c>
      <c r="G2065" s="36">
        <f t="shared" si="46"/>
        <v>4849060.9900452141</v>
      </c>
      <c r="H2065">
        <v>2020</v>
      </c>
      <c r="I2065">
        <v>5.1532999999999998</v>
      </c>
      <c r="J2065" t="s">
        <v>717</v>
      </c>
    </row>
    <row r="2066" spans="1:10">
      <c r="A2066" t="s">
        <v>266</v>
      </c>
      <c r="B2066" t="s">
        <v>32</v>
      </c>
      <c r="C2066" t="s">
        <v>4</v>
      </c>
      <c r="D2066" t="s">
        <v>367</v>
      </c>
      <c r="E2066" t="s">
        <v>382</v>
      </c>
      <c r="F2066" s="2">
        <v>13411125</v>
      </c>
      <c r="G2066" s="36">
        <f t="shared" si="46"/>
        <v>2602434.3624473638</v>
      </c>
      <c r="H2066">
        <v>2020</v>
      </c>
      <c r="I2066">
        <v>5.1532999999999998</v>
      </c>
      <c r="J2066" t="s">
        <v>717</v>
      </c>
    </row>
    <row r="2067" spans="1:10">
      <c r="A2067" t="s">
        <v>266</v>
      </c>
      <c r="B2067" t="s">
        <v>32</v>
      </c>
      <c r="C2067" t="s">
        <v>4</v>
      </c>
      <c r="D2067" t="s">
        <v>367</v>
      </c>
      <c r="E2067" t="s">
        <v>385</v>
      </c>
      <c r="F2067" s="2">
        <v>21807</v>
      </c>
      <c r="G2067" s="36">
        <f t="shared" si="46"/>
        <v>4231.6573845885159</v>
      </c>
      <c r="H2067">
        <v>2020</v>
      </c>
      <c r="I2067">
        <v>5.1532999999999998</v>
      </c>
      <c r="J2067" t="s">
        <v>717</v>
      </c>
    </row>
    <row r="2068" spans="1:10">
      <c r="A2068" s="4" t="s">
        <v>266</v>
      </c>
      <c r="B2068" t="s">
        <v>32</v>
      </c>
      <c r="C2068" t="s">
        <v>3</v>
      </c>
      <c r="D2068" t="s">
        <v>328</v>
      </c>
      <c r="E2068" t="s">
        <v>365</v>
      </c>
      <c r="F2068" s="2">
        <v>60800665</v>
      </c>
      <c r="G2068" s="36">
        <f t="shared" si="46"/>
        <v>15409348.151151886</v>
      </c>
      <c r="H2068">
        <v>2019</v>
      </c>
      <c r="I2068">
        <v>3.9457</v>
      </c>
      <c r="J2068" t="s">
        <v>717</v>
      </c>
    </row>
    <row r="2069" spans="1:10">
      <c r="A2069" s="4" t="s">
        <v>266</v>
      </c>
      <c r="B2069" t="s">
        <v>32</v>
      </c>
      <c r="C2069" t="s">
        <v>3</v>
      </c>
      <c r="D2069" t="s">
        <v>328</v>
      </c>
      <c r="E2069" t="s">
        <v>366</v>
      </c>
      <c r="F2069" s="2">
        <v>48284295</v>
      </c>
      <c r="G2069" s="36">
        <f t="shared" si="46"/>
        <v>12237193.653851029</v>
      </c>
      <c r="H2069">
        <v>2019</v>
      </c>
      <c r="I2069">
        <v>3.9457</v>
      </c>
      <c r="J2069" t="s">
        <v>717</v>
      </c>
    </row>
    <row r="2070" spans="1:10">
      <c r="A2070" s="4" t="s">
        <v>266</v>
      </c>
      <c r="B2070" t="s">
        <v>32</v>
      </c>
      <c r="C2070" t="s">
        <v>3</v>
      </c>
      <c r="D2070" t="s">
        <v>367</v>
      </c>
      <c r="E2070" t="s">
        <v>366</v>
      </c>
      <c r="F2070" s="2">
        <v>137392</v>
      </c>
      <c r="G2070" s="36">
        <f t="shared" si="46"/>
        <v>34820.690878678055</v>
      </c>
      <c r="H2070">
        <v>2019</v>
      </c>
      <c r="I2070">
        <v>3.9457</v>
      </c>
      <c r="J2070" t="s">
        <v>717</v>
      </c>
    </row>
    <row r="2071" spans="1:10">
      <c r="A2071" s="4" t="s">
        <v>266</v>
      </c>
      <c r="B2071" t="s">
        <v>32</v>
      </c>
      <c r="C2071" t="s">
        <v>3</v>
      </c>
      <c r="D2071" t="s">
        <v>367</v>
      </c>
      <c r="E2071" t="s">
        <v>370</v>
      </c>
      <c r="F2071" s="2">
        <v>30202464</v>
      </c>
      <c r="G2071" s="36">
        <f t="shared" si="46"/>
        <v>7654526.1930709379</v>
      </c>
      <c r="H2071">
        <v>2019</v>
      </c>
      <c r="I2071">
        <v>3.9457</v>
      </c>
      <c r="J2071" t="s">
        <v>717</v>
      </c>
    </row>
    <row r="2072" spans="1:10">
      <c r="A2072" s="4" t="s">
        <v>266</v>
      </c>
      <c r="B2072" t="s">
        <v>32</v>
      </c>
      <c r="C2072" t="s">
        <v>3</v>
      </c>
      <c r="D2072" t="s">
        <v>367</v>
      </c>
      <c r="E2072" t="s">
        <v>382</v>
      </c>
      <c r="F2072" s="2">
        <v>14927471</v>
      </c>
      <c r="G2072" s="36">
        <f t="shared" si="46"/>
        <v>3783225.0297792535</v>
      </c>
      <c r="H2072">
        <v>2019</v>
      </c>
      <c r="I2072">
        <v>3.9457</v>
      </c>
      <c r="J2072" t="s">
        <v>717</v>
      </c>
    </row>
    <row r="2073" spans="1:10">
      <c r="A2073" s="4" t="s">
        <v>266</v>
      </c>
      <c r="B2073" t="s">
        <v>32</v>
      </c>
      <c r="C2073" t="s">
        <v>3</v>
      </c>
      <c r="D2073" t="s">
        <v>367</v>
      </c>
      <c r="E2073" t="s">
        <v>385</v>
      </c>
      <c r="F2073" s="2">
        <v>412149</v>
      </c>
      <c r="G2073" s="36">
        <f t="shared" si="46"/>
        <v>104455.22974377171</v>
      </c>
      <c r="H2073">
        <v>2019</v>
      </c>
      <c r="I2073">
        <v>3.9457</v>
      </c>
      <c r="J2073" t="s">
        <v>717</v>
      </c>
    </row>
    <row r="2074" spans="1:10">
      <c r="A2074" s="4" t="s">
        <v>266</v>
      </c>
      <c r="B2074" t="s">
        <v>32</v>
      </c>
      <c r="C2074" t="s">
        <v>4</v>
      </c>
      <c r="D2074" t="s">
        <v>328</v>
      </c>
      <c r="E2074" t="s">
        <v>365</v>
      </c>
      <c r="F2074" s="2">
        <v>20932559</v>
      </c>
      <c r="G2074" s="36">
        <f t="shared" si="46"/>
        <v>5305157.2598018097</v>
      </c>
      <c r="H2074">
        <v>2019</v>
      </c>
      <c r="I2074">
        <v>3.9457</v>
      </c>
      <c r="J2074" t="s">
        <v>717</v>
      </c>
    </row>
    <row r="2075" spans="1:10">
      <c r="A2075" s="4" t="s">
        <v>266</v>
      </c>
      <c r="B2075" t="s">
        <v>32</v>
      </c>
      <c r="C2075" t="s">
        <v>4</v>
      </c>
      <c r="D2075" t="s">
        <v>328</v>
      </c>
      <c r="E2075" t="s">
        <v>366</v>
      </c>
      <c r="F2075" s="2">
        <v>27515847</v>
      </c>
      <c r="G2075" s="36">
        <f t="shared" si="46"/>
        <v>6973628.7604227383</v>
      </c>
      <c r="H2075">
        <v>2019</v>
      </c>
      <c r="I2075">
        <v>3.9457</v>
      </c>
      <c r="J2075" t="s">
        <v>717</v>
      </c>
    </row>
    <row r="2076" spans="1:10">
      <c r="A2076" s="4" t="s">
        <v>266</v>
      </c>
      <c r="B2076" t="s">
        <v>32</v>
      </c>
      <c r="C2076" t="s">
        <v>4</v>
      </c>
      <c r="D2076" t="s">
        <v>367</v>
      </c>
      <c r="E2076" t="s">
        <v>366</v>
      </c>
      <c r="F2076" s="2">
        <v>122947</v>
      </c>
      <c r="G2076" s="36">
        <f t="shared" si="46"/>
        <v>31159.743518260384</v>
      </c>
      <c r="H2076">
        <v>2019</v>
      </c>
      <c r="I2076">
        <v>3.9457</v>
      </c>
      <c r="J2076" t="s">
        <v>717</v>
      </c>
    </row>
    <row r="2077" spans="1:10">
      <c r="A2077" t="s">
        <v>65</v>
      </c>
      <c r="B2077" t="s">
        <v>35</v>
      </c>
      <c r="C2077" t="s">
        <v>3</v>
      </c>
      <c r="D2077" t="s">
        <v>328</v>
      </c>
      <c r="F2077" s="2">
        <v>28373922.999999996</v>
      </c>
      <c r="G2077" s="36">
        <v>5179538.6809165049</v>
      </c>
      <c r="H2077">
        <v>2013</v>
      </c>
      <c r="I2077">
        <v>5.47807917808219</v>
      </c>
      <c r="J2077" s="40" t="s">
        <v>715</v>
      </c>
    </row>
    <row r="2078" spans="1:10">
      <c r="A2078" t="s">
        <v>65</v>
      </c>
      <c r="B2078" t="s">
        <v>35</v>
      </c>
      <c r="C2078" t="s">
        <v>3</v>
      </c>
      <c r="D2078" t="s">
        <v>1</v>
      </c>
      <c r="F2078" s="2">
        <v>7999257</v>
      </c>
      <c r="G2078" s="36">
        <v>1460230.2631924434</v>
      </c>
      <c r="H2078">
        <v>2013</v>
      </c>
      <c r="I2078">
        <v>5.47807917808219</v>
      </c>
      <c r="J2078" s="40" t="s">
        <v>715</v>
      </c>
    </row>
    <row r="2079" spans="1:10">
      <c r="A2079" s="4" t="s">
        <v>266</v>
      </c>
      <c r="B2079" t="s">
        <v>32</v>
      </c>
      <c r="C2079" t="s">
        <v>4</v>
      </c>
      <c r="D2079" t="s">
        <v>367</v>
      </c>
      <c r="E2079" t="s">
        <v>370</v>
      </c>
      <c r="F2079" s="2">
        <v>14604776</v>
      </c>
      <c r="G2079" s="36">
        <f t="shared" ref="G2079:G2091" si="47">F2079/I2079</f>
        <v>3701441.062422384</v>
      </c>
      <c r="H2079">
        <v>2019</v>
      </c>
      <c r="I2079">
        <v>3.9457</v>
      </c>
      <c r="J2079" t="s">
        <v>717</v>
      </c>
    </row>
    <row r="2080" spans="1:10">
      <c r="A2080" s="4" t="s">
        <v>266</v>
      </c>
      <c r="B2080" t="s">
        <v>32</v>
      </c>
      <c r="C2080" t="s">
        <v>4</v>
      </c>
      <c r="D2080" t="s">
        <v>367</v>
      </c>
      <c r="E2080" t="s">
        <v>382</v>
      </c>
      <c r="F2080" s="2">
        <v>7527707</v>
      </c>
      <c r="G2080" s="36">
        <f t="shared" si="47"/>
        <v>1907825.4809032618</v>
      </c>
      <c r="H2080">
        <v>2019</v>
      </c>
      <c r="I2080">
        <v>3.9457</v>
      </c>
      <c r="J2080" t="s">
        <v>717</v>
      </c>
    </row>
    <row r="2081" spans="1:10">
      <c r="A2081" s="4" t="s">
        <v>266</v>
      </c>
      <c r="B2081" t="s">
        <v>32</v>
      </c>
      <c r="C2081" t="s">
        <v>4</v>
      </c>
      <c r="D2081" t="s">
        <v>367</v>
      </c>
      <c r="E2081" t="s">
        <v>385</v>
      </c>
      <c r="F2081" s="2">
        <v>3189</v>
      </c>
      <c r="G2081" s="36">
        <f t="shared" si="47"/>
        <v>808.22160833312216</v>
      </c>
      <c r="H2081">
        <v>2019</v>
      </c>
      <c r="I2081">
        <v>3.9457</v>
      </c>
      <c r="J2081" t="s">
        <v>717</v>
      </c>
    </row>
    <row r="2082" spans="1:10">
      <c r="A2082" s="4" t="s">
        <v>266</v>
      </c>
      <c r="B2082" t="s">
        <v>32</v>
      </c>
      <c r="C2082" t="s">
        <v>3</v>
      </c>
      <c r="D2082" t="s">
        <v>328</v>
      </c>
      <c r="E2082" t="s">
        <v>366</v>
      </c>
      <c r="F2082" s="2">
        <v>31781763</v>
      </c>
      <c r="G2082" s="36">
        <f t="shared" si="47"/>
        <v>8646451.8323040511</v>
      </c>
      <c r="H2082">
        <v>2018</v>
      </c>
      <c r="I2082">
        <v>3.6757</v>
      </c>
      <c r="J2082" t="s">
        <v>717</v>
      </c>
    </row>
    <row r="2083" spans="1:10">
      <c r="A2083" s="4" t="s">
        <v>266</v>
      </c>
      <c r="B2083" t="s">
        <v>32</v>
      </c>
      <c r="C2083" t="s">
        <v>3</v>
      </c>
      <c r="D2083" t="s">
        <v>328</v>
      </c>
      <c r="E2083" t="s">
        <v>365</v>
      </c>
      <c r="F2083" s="2">
        <v>29644281</v>
      </c>
      <c r="G2083" s="36">
        <f t="shared" si="47"/>
        <v>8064934.8423429551</v>
      </c>
      <c r="H2083">
        <v>2018</v>
      </c>
      <c r="I2083">
        <v>3.6757</v>
      </c>
      <c r="J2083" t="s">
        <v>717</v>
      </c>
    </row>
    <row r="2084" spans="1:10">
      <c r="A2084" s="4" t="s">
        <v>266</v>
      </c>
      <c r="B2084" t="s">
        <v>32</v>
      </c>
      <c r="C2084" t="s">
        <v>3</v>
      </c>
      <c r="D2084" t="s">
        <v>367</v>
      </c>
      <c r="E2084" t="s">
        <v>370</v>
      </c>
      <c r="F2084" s="2">
        <v>23616818</v>
      </c>
      <c r="G2084" s="36">
        <f t="shared" si="47"/>
        <v>6425121.2014038144</v>
      </c>
      <c r="H2084">
        <v>2018</v>
      </c>
      <c r="I2084">
        <v>3.6757</v>
      </c>
      <c r="J2084" t="s">
        <v>717</v>
      </c>
    </row>
    <row r="2085" spans="1:10">
      <c r="A2085" s="4" t="s">
        <v>266</v>
      </c>
      <c r="B2085" t="s">
        <v>32</v>
      </c>
      <c r="C2085" t="s">
        <v>3</v>
      </c>
      <c r="D2085" t="s">
        <v>367</v>
      </c>
      <c r="E2085" t="s">
        <v>382</v>
      </c>
      <c r="F2085" s="2">
        <v>13071456</v>
      </c>
      <c r="G2085" s="36">
        <f t="shared" si="47"/>
        <v>3556181.4076230377</v>
      </c>
      <c r="H2085">
        <v>2018</v>
      </c>
      <c r="I2085">
        <v>3.6757</v>
      </c>
      <c r="J2085" t="s">
        <v>717</v>
      </c>
    </row>
    <row r="2086" spans="1:10">
      <c r="A2086" s="4" t="s">
        <v>266</v>
      </c>
      <c r="B2086" t="s">
        <v>32</v>
      </c>
      <c r="C2086" t="s">
        <v>3</v>
      </c>
      <c r="D2086" t="s">
        <v>367</v>
      </c>
      <c r="E2086" t="s">
        <v>385</v>
      </c>
      <c r="F2086" s="2">
        <v>581</v>
      </c>
      <c r="G2086" s="36">
        <f t="shared" si="47"/>
        <v>158.06513045134261</v>
      </c>
      <c r="H2086">
        <v>2018</v>
      </c>
      <c r="I2086">
        <v>3.6757</v>
      </c>
      <c r="J2086" t="s">
        <v>717</v>
      </c>
    </row>
    <row r="2087" spans="1:10">
      <c r="A2087" s="4" t="s">
        <v>266</v>
      </c>
      <c r="B2087" t="s">
        <v>32</v>
      </c>
      <c r="C2087" t="s">
        <v>3</v>
      </c>
      <c r="D2087" t="s">
        <v>367</v>
      </c>
      <c r="E2087" t="s">
        <v>366</v>
      </c>
      <c r="F2087" s="2">
        <v>72</v>
      </c>
      <c r="G2087" s="36">
        <f t="shared" si="47"/>
        <v>19.588105666947794</v>
      </c>
      <c r="H2087">
        <v>2018</v>
      </c>
      <c r="I2087">
        <v>3.6757</v>
      </c>
      <c r="J2087" t="s">
        <v>717</v>
      </c>
    </row>
    <row r="2088" spans="1:10">
      <c r="A2088" s="4" t="s">
        <v>266</v>
      </c>
      <c r="B2088" t="s">
        <v>32</v>
      </c>
      <c r="C2088" t="s">
        <v>3</v>
      </c>
      <c r="D2088" t="s">
        <v>367</v>
      </c>
      <c r="E2088" t="s">
        <v>386</v>
      </c>
      <c r="F2088" s="2">
        <v>-12</v>
      </c>
      <c r="G2088" s="36">
        <f t="shared" si="47"/>
        <v>-3.2646842778246321</v>
      </c>
      <c r="H2088">
        <v>2018</v>
      </c>
      <c r="I2088">
        <v>3.6757</v>
      </c>
      <c r="J2088" t="s">
        <v>717</v>
      </c>
    </row>
    <row r="2089" spans="1:10">
      <c r="A2089" s="4" t="s">
        <v>266</v>
      </c>
      <c r="B2089" t="s">
        <v>32</v>
      </c>
      <c r="C2089" t="s">
        <v>4</v>
      </c>
      <c r="D2089" t="s">
        <v>328</v>
      </c>
      <c r="E2089" t="s">
        <v>365</v>
      </c>
      <c r="F2089" s="2">
        <v>15520329</v>
      </c>
      <c r="G2089" s="36">
        <f t="shared" si="47"/>
        <v>4222414.5060804747</v>
      </c>
      <c r="H2089">
        <v>2018</v>
      </c>
      <c r="I2089">
        <v>3.6757</v>
      </c>
      <c r="J2089" t="s">
        <v>717</v>
      </c>
    </row>
    <row r="2090" spans="1:10">
      <c r="A2090" s="4" t="s">
        <v>266</v>
      </c>
      <c r="B2090" t="s">
        <v>32</v>
      </c>
      <c r="C2090" t="s">
        <v>4</v>
      </c>
      <c r="D2090" t="s">
        <v>328</v>
      </c>
      <c r="E2090" t="s">
        <v>366</v>
      </c>
      <c r="F2090" s="2">
        <v>7494201</v>
      </c>
      <c r="G2090" s="36">
        <f t="shared" si="47"/>
        <v>2038850.0149631363</v>
      </c>
      <c r="H2090">
        <v>2018</v>
      </c>
      <c r="I2090">
        <v>3.6757</v>
      </c>
      <c r="J2090" t="s">
        <v>717</v>
      </c>
    </row>
    <row r="2091" spans="1:10">
      <c r="A2091" s="4" t="s">
        <v>266</v>
      </c>
      <c r="B2091" t="s">
        <v>32</v>
      </c>
      <c r="C2091" t="s">
        <v>4</v>
      </c>
      <c r="D2091" t="s">
        <v>367</v>
      </c>
      <c r="E2091" t="s">
        <v>382</v>
      </c>
      <c r="F2091" s="2">
        <v>8456859</v>
      </c>
      <c r="G2091" s="36">
        <f t="shared" si="47"/>
        <v>2300747.8847566452</v>
      </c>
      <c r="H2091">
        <v>2018</v>
      </c>
      <c r="I2091">
        <v>3.6757</v>
      </c>
      <c r="J2091" t="s">
        <v>717</v>
      </c>
    </row>
    <row r="2092" spans="1:10">
      <c r="A2092" t="s">
        <v>25</v>
      </c>
      <c r="B2092" t="s">
        <v>35</v>
      </c>
      <c r="C2092" t="s">
        <v>3</v>
      </c>
      <c r="D2092" t="s">
        <v>328</v>
      </c>
      <c r="F2092" s="2">
        <v>19934662</v>
      </c>
      <c r="G2092" s="36">
        <v>3638987.5633339947</v>
      </c>
      <c r="H2092">
        <v>2013</v>
      </c>
      <c r="I2092">
        <v>5.47807917808219</v>
      </c>
      <c r="J2092" s="40" t="s">
        <v>715</v>
      </c>
    </row>
    <row r="2093" spans="1:10">
      <c r="A2093" t="s">
        <v>25</v>
      </c>
      <c r="B2093" t="s">
        <v>35</v>
      </c>
      <c r="C2093" t="s">
        <v>3</v>
      </c>
      <c r="D2093" t="s">
        <v>1</v>
      </c>
      <c r="F2093" s="2">
        <v>396151.99999999994</v>
      </c>
      <c r="G2093" s="36">
        <v>72315.858738406925</v>
      </c>
      <c r="H2093">
        <v>2013</v>
      </c>
      <c r="I2093">
        <v>5.47807917808219</v>
      </c>
      <c r="J2093" s="40" t="s">
        <v>715</v>
      </c>
    </row>
    <row r="2094" spans="1:10">
      <c r="A2094" s="4" t="s">
        <v>266</v>
      </c>
      <c r="B2094" t="s">
        <v>32</v>
      </c>
      <c r="C2094" t="s">
        <v>4</v>
      </c>
      <c r="D2094" t="s">
        <v>367</v>
      </c>
      <c r="E2094" t="s">
        <v>370</v>
      </c>
      <c r="F2094" s="2">
        <v>6380559</v>
      </c>
      <c r="G2094" s="36">
        <f>F2094/I2094</f>
        <v>1735875.8875860381</v>
      </c>
      <c r="H2094">
        <v>2018</v>
      </c>
      <c r="I2094">
        <v>3.6757</v>
      </c>
      <c r="J2094" t="s">
        <v>717</v>
      </c>
    </row>
    <row r="2095" spans="1:10">
      <c r="A2095" t="s">
        <v>17</v>
      </c>
      <c r="B2095" t="s">
        <v>35</v>
      </c>
      <c r="C2095" t="s">
        <v>4</v>
      </c>
      <c r="D2095" t="s">
        <v>328</v>
      </c>
      <c r="F2095" s="2">
        <v>8665883</v>
      </c>
      <c r="G2095" s="36">
        <v>1581919.9975553879</v>
      </c>
      <c r="H2095">
        <v>2013</v>
      </c>
      <c r="I2095">
        <v>5.47807917808219</v>
      </c>
      <c r="J2095" s="40" t="s">
        <v>715</v>
      </c>
    </row>
    <row r="2096" spans="1:10">
      <c r="A2096" t="s">
        <v>17</v>
      </c>
      <c r="B2096" t="s">
        <v>35</v>
      </c>
      <c r="C2096" t="s">
        <v>4</v>
      </c>
      <c r="D2096" t="s">
        <v>1</v>
      </c>
      <c r="F2096" s="2">
        <v>945664</v>
      </c>
      <c r="G2096" s="36">
        <v>172626.93167773192</v>
      </c>
      <c r="H2096">
        <v>2013</v>
      </c>
      <c r="I2096">
        <v>5.47807917808219</v>
      </c>
      <c r="J2096" s="40" t="s">
        <v>715</v>
      </c>
    </row>
    <row r="2097" spans="1:10">
      <c r="A2097" s="4" t="s">
        <v>266</v>
      </c>
      <c r="B2097" t="s">
        <v>32</v>
      </c>
      <c r="C2097" t="s">
        <v>4</v>
      </c>
      <c r="D2097" t="s">
        <v>367</v>
      </c>
      <c r="E2097" t="s">
        <v>386</v>
      </c>
      <c r="F2097" s="2">
        <v>39</v>
      </c>
      <c r="G2097" s="36">
        <f t="shared" ref="G2097:G2102" si="48">F2097/I2097</f>
        <v>10.610223902930054</v>
      </c>
      <c r="H2097">
        <v>2018</v>
      </c>
      <c r="I2097">
        <v>3.6757</v>
      </c>
      <c r="J2097" t="s">
        <v>717</v>
      </c>
    </row>
    <row r="2098" spans="1:10">
      <c r="A2098" s="4" t="s">
        <v>266</v>
      </c>
      <c r="B2098" t="s">
        <v>32</v>
      </c>
      <c r="C2098" t="s">
        <v>4</v>
      </c>
      <c r="D2098" t="s">
        <v>367</v>
      </c>
      <c r="E2098" t="s">
        <v>366</v>
      </c>
      <c r="F2098" s="2">
        <v>3</v>
      </c>
      <c r="G2098" s="36">
        <f t="shared" si="48"/>
        <v>0.81617106945615803</v>
      </c>
      <c r="H2098">
        <v>2018</v>
      </c>
      <c r="I2098">
        <v>3.6757</v>
      </c>
      <c r="J2098" t="s">
        <v>717</v>
      </c>
    </row>
    <row r="2099" spans="1:10">
      <c r="A2099" s="4" t="s">
        <v>266</v>
      </c>
      <c r="B2099" t="s">
        <v>32</v>
      </c>
      <c r="C2099" t="s">
        <v>4</v>
      </c>
      <c r="D2099" t="s">
        <v>367</v>
      </c>
      <c r="E2099" t="s">
        <v>385</v>
      </c>
      <c r="F2099" s="2">
        <v>0</v>
      </c>
      <c r="G2099" s="36">
        <f t="shared" si="48"/>
        <v>0</v>
      </c>
      <c r="H2099">
        <v>2018</v>
      </c>
      <c r="I2099">
        <v>3.6757</v>
      </c>
      <c r="J2099" t="s">
        <v>717</v>
      </c>
    </row>
    <row r="2100" spans="1:10">
      <c r="A2100" s="4" t="s">
        <v>266</v>
      </c>
      <c r="B2100" t="s">
        <v>32</v>
      </c>
      <c r="C2100" t="s">
        <v>3</v>
      </c>
      <c r="D2100" t="s">
        <v>328</v>
      </c>
      <c r="E2100" t="s">
        <v>365</v>
      </c>
      <c r="F2100" s="2">
        <v>24378916</v>
      </c>
      <c r="G2100" s="36">
        <f t="shared" si="48"/>
        <v>7618411.25</v>
      </c>
      <c r="H2100">
        <v>2017</v>
      </c>
      <c r="I2100">
        <v>3.2</v>
      </c>
      <c r="J2100" t="s">
        <v>717</v>
      </c>
    </row>
    <row r="2101" spans="1:10">
      <c r="A2101" s="4" t="s">
        <v>266</v>
      </c>
      <c r="B2101" t="s">
        <v>32</v>
      </c>
      <c r="C2101" t="s">
        <v>3</v>
      </c>
      <c r="D2101" t="s">
        <v>328</v>
      </c>
      <c r="E2101" t="s">
        <v>366</v>
      </c>
      <c r="F2101" s="2">
        <v>22170707</v>
      </c>
      <c r="G2101" s="36">
        <f t="shared" si="48"/>
        <v>6928345.9375</v>
      </c>
      <c r="H2101">
        <v>2017</v>
      </c>
      <c r="I2101">
        <v>3.2</v>
      </c>
      <c r="J2101" t="s">
        <v>717</v>
      </c>
    </row>
    <row r="2102" spans="1:10">
      <c r="A2102" s="4" t="s">
        <v>266</v>
      </c>
      <c r="B2102" t="s">
        <v>32</v>
      </c>
      <c r="C2102" t="s">
        <v>3</v>
      </c>
      <c r="D2102" t="s">
        <v>367</v>
      </c>
      <c r="E2102" t="s">
        <v>370</v>
      </c>
      <c r="F2102" s="2">
        <v>22338855</v>
      </c>
      <c r="G2102" s="36">
        <f t="shared" si="48"/>
        <v>6980892.1875</v>
      </c>
      <c r="H2102">
        <v>2017</v>
      </c>
      <c r="I2102">
        <v>3.2</v>
      </c>
      <c r="J2102" t="s">
        <v>717</v>
      </c>
    </row>
    <row r="2103" spans="1:10">
      <c r="A2103" t="s">
        <v>96</v>
      </c>
      <c r="B2103" t="s">
        <v>35</v>
      </c>
      <c r="C2103" t="s">
        <v>4</v>
      </c>
      <c r="D2103" t="s">
        <v>328</v>
      </c>
      <c r="F2103" s="2">
        <v>337736</v>
      </c>
      <c r="G2103" s="36">
        <v>61652.266975490726</v>
      </c>
      <c r="H2103">
        <v>2013</v>
      </c>
      <c r="I2103">
        <v>5.47807917808219</v>
      </c>
      <c r="J2103" s="40" t="s">
        <v>715</v>
      </c>
    </row>
    <row r="2104" spans="1:10">
      <c r="A2104" s="4" t="s">
        <v>266</v>
      </c>
      <c r="B2104" t="s">
        <v>32</v>
      </c>
      <c r="C2104" t="s">
        <v>3</v>
      </c>
      <c r="D2104" t="s">
        <v>367</v>
      </c>
      <c r="E2104" t="s">
        <v>382</v>
      </c>
      <c r="F2104" s="2">
        <v>12110686</v>
      </c>
      <c r="G2104" s="36">
        <f t="shared" ref="G2104:G2114" si="49">F2104/I2104</f>
        <v>3784589.375</v>
      </c>
      <c r="H2104">
        <v>2017</v>
      </c>
      <c r="I2104">
        <v>3.2</v>
      </c>
      <c r="J2104" t="s">
        <v>717</v>
      </c>
    </row>
    <row r="2105" spans="1:10">
      <c r="A2105" s="4" t="s">
        <v>266</v>
      </c>
      <c r="B2105" t="s">
        <v>32</v>
      </c>
      <c r="C2105" t="s">
        <v>3</v>
      </c>
      <c r="D2105" t="s">
        <v>367</v>
      </c>
      <c r="E2105" t="s">
        <v>385</v>
      </c>
      <c r="F2105" s="2">
        <v>461187</v>
      </c>
      <c r="G2105" s="36">
        <f t="shared" si="49"/>
        <v>144120.9375</v>
      </c>
      <c r="H2105">
        <v>2017</v>
      </c>
      <c r="I2105">
        <v>3.2</v>
      </c>
      <c r="J2105" t="s">
        <v>717</v>
      </c>
    </row>
    <row r="2106" spans="1:10">
      <c r="A2106" s="4" t="s">
        <v>266</v>
      </c>
      <c r="B2106" t="s">
        <v>32</v>
      </c>
      <c r="C2106" t="s">
        <v>3</v>
      </c>
      <c r="D2106" t="s">
        <v>367</v>
      </c>
      <c r="E2106" t="s">
        <v>366</v>
      </c>
      <c r="F2106" s="2">
        <v>22992</v>
      </c>
      <c r="G2106" s="36">
        <f t="shared" si="49"/>
        <v>7185</v>
      </c>
      <c r="H2106">
        <v>2017</v>
      </c>
      <c r="I2106">
        <v>3.2</v>
      </c>
      <c r="J2106" t="s">
        <v>717</v>
      </c>
    </row>
    <row r="2107" spans="1:10">
      <c r="A2107" s="4" t="s">
        <v>266</v>
      </c>
      <c r="B2107" t="s">
        <v>32</v>
      </c>
      <c r="C2107" t="s">
        <v>3</v>
      </c>
      <c r="D2107" t="s">
        <v>367</v>
      </c>
      <c r="E2107" t="s">
        <v>386</v>
      </c>
      <c r="F2107" s="2">
        <v>0</v>
      </c>
      <c r="G2107" s="36">
        <f t="shared" si="49"/>
        <v>0</v>
      </c>
      <c r="H2107">
        <v>2017</v>
      </c>
      <c r="I2107">
        <v>3.2</v>
      </c>
      <c r="J2107" t="s">
        <v>717</v>
      </c>
    </row>
    <row r="2108" spans="1:10">
      <c r="A2108" s="4" t="s">
        <v>266</v>
      </c>
      <c r="B2108" t="s">
        <v>32</v>
      </c>
      <c r="C2108" t="s">
        <v>4</v>
      </c>
      <c r="D2108" t="s">
        <v>328</v>
      </c>
      <c r="E2108" t="s">
        <v>365</v>
      </c>
      <c r="F2108" s="2">
        <v>13089807</v>
      </c>
      <c r="G2108" s="36">
        <f t="shared" si="49"/>
        <v>4090564.6875</v>
      </c>
      <c r="H2108">
        <v>2017</v>
      </c>
      <c r="I2108">
        <v>3.2</v>
      </c>
      <c r="J2108" t="s">
        <v>717</v>
      </c>
    </row>
    <row r="2109" spans="1:10">
      <c r="A2109" s="4" t="s">
        <v>266</v>
      </c>
      <c r="B2109" t="s">
        <v>32</v>
      </c>
      <c r="C2109" t="s">
        <v>4</v>
      </c>
      <c r="D2109" t="s">
        <v>328</v>
      </c>
      <c r="E2109" t="s">
        <v>366</v>
      </c>
      <c r="F2109" s="2">
        <v>4127854</v>
      </c>
      <c r="G2109" s="36">
        <f t="shared" si="49"/>
        <v>1289954.375</v>
      </c>
      <c r="H2109">
        <v>2017</v>
      </c>
      <c r="I2109">
        <v>3.2</v>
      </c>
      <c r="J2109" t="s">
        <v>717</v>
      </c>
    </row>
    <row r="2110" spans="1:10">
      <c r="A2110" s="4" t="s">
        <v>266</v>
      </c>
      <c r="B2110" t="s">
        <v>32</v>
      </c>
      <c r="C2110" t="s">
        <v>4</v>
      </c>
      <c r="D2110" t="s">
        <v>367</v>
      </c>
      <c r="E2110" t="s">
        <v>382</v>
      </c>
      <c r="F2110" s="2">
        <v>10461689</v>
      </c>
      <c r="G2110" s="36">
        <f t="shared" si="49"/>
        <v>3269277.8125</v>
      </c>
      <c r="H2110">
        <v>2017</v>
      </c>
      <c r="I2110">
        <v>3.2</v>
      </c>
      <c r="J2110" t="s">
        <v>717</v>
      </c>
    </row>
    <row r="2111" spans="1:10">
      <c r="A2111" s="4" t="s">
        <v>266</v>
      </c>
      <c r="B2111" t="s">
        <v>32</v>
      </c>
      <c r="C2111" t="s">
        <v>4</v>
      </c>
      <c r="D2111" t="s">
        <v>367</v>
      </c>
      <c r="E2111" t="s">
        <v>370</v>
      </c>
      <c r="F2111" s="2">
        <v>9502922</v>
      </c>
      <c r="G2111" s="36">
        <f t="shared" si="49"/>
        <v>2969663.125</v>
      </c>
      <c r="H2111">
        <v>2017</v>
      </c>
      <c r="I2111">
        <v>3.2</v>
      </c>
      <c r="J2111" t="s">
        <v>717</v>
      </c>
    </row>
    <row r="2112" spans="1:10">
      <c r="A2112" s="4" t="s">
        <v>266</v>
      </c>
      <c r="B2112" t="s">
        <v>32</v>
      </c>
      <c r="C2112" t="s">
        <v>4</v>
      </c>
      <c r="D2112" t="s">
        <v>367</v>
      </c>
      <c r="E2112" t="s">
        <v>366</v>
      </c>
      <c r="F2112" s="2">
        <v>1839</v>
      </c>
      <c r="G2112" s="36">
        <f t="shared" si="49"/>
        <v>574.6875</v>
      </c>
      <c r="H2112">
        <v>2017</v>
      </c>
      <c r="I2112">
        <v>3.2</v>
      </c>
      <c r="J2112" t="s">
        <v>717</v>
      </c>
    </row>
    <row r="2113" spans="1:10">
      <c r="A2113" s="4" t="s">
        <v>266</v>
      </c>
      <c r="B2113" t="s">
        <v>32</v>
      </c>
      <c r="C2113" t="s">
        <v>4</v>
      </c>
      <c r="D2113" t="s">
        <v>367</v>
      </c>
      <c r="E2113" t="s">
        <v>385</v>
      </c>
      <c r="F2113" s="2">
        <v>1347</v>
      </c>
      <c r="G2113" s="36">
        <f t="shared" si="49"/>
        <v>420.9375</v>
      </c>
      <c r="H2113">
        <v>2017</v>
      </c>
      <c r="I2113">
        <v>3.2</v>
      </c>
      <c r="J2113" t="s">
        <v>717</v>
      </c>
    </row>
    <row r="2114" spans="1:10">
      <c r="A2114" s="4" t="s">
        <v>266</v>
      </c>
      <c r="B2114" t="s">
        <v>32</v>
      </c>
      <c r="C2114" t="s">
        <v>4</v>
      </c>
      <c r="D2114" t="s">
        <v>367</v>
      </c>
      <c r="E2114" t="s">
        <v>386</v>
      </c>
      <c r="F2114" s="2">
        <v>-23178</v>
      </c>
      <c r="G2114" s="36">
        <f t="shared" si="49"/>
        <v>-7243.125</v>
      </c>
      <c r="H2114">
        <v>2017</v>
      </c>
      <c r="I2114">
        <v>3.2</v>
      </c>
      <c r="J2114" t="s">
        <v>717</v>
      </c>
    </row>
    <row r="2115" spans="1:10">
      <c r="A2115" s="4" t="s">
        <v>266</v>
      </c>
      <c r="B2115" t="s">
        <v>32</v>
      </c>
      <c r="C2115" t="s">
        <v>3</v>
      </c>
      <c r="D2115" t="s">
        <v>328</v>
      </c>
      <c r="E2115" t="s">
        <v>366</v>
      </c>
      <c r="F2115" s="2">
        <v>25431192</v>
      </c>
      <c r="G2115" s="36">
        <v>7365311.1937056594</v>
      </c>
      <c r="H2115">
        <v>2016</v>
      </c>
      <c r="I2115">
        <v>3.4528333333333299</v>
      </c>
      <c r="J2115" t="s">
        <v>717</v>
      </c>
    </row>
    <row r="2116" spans="1:10">
      <c r="A2116" s="4" t="s">
        <v>266</v>
      </c>
      <c r="B2116" t="s">
        <v>32</v>
      </c>
      <c r="C2116" t="s">
        <v>3</v>
      </c>
      <c r="D2116" t="s">
        <v>367</v>
      </c>
      <c r="E2116" t="s">
        <v>370</v>
      </c>
      <c r="F2116" s="2">
        <v>14840916.999999998</v>
      </c>
      <c r="G2116" s="36">
        <v>4298185.1619443009</v>
      </c>
      <c r="H2116">
        <v>2016</v>
      </c>
      <c r="I2116">
        <v>3.4528333333333299</v>
      </c>
      <c r="J2116" t="s">
        <v>717</v>
      </c>
    </row>
    <row r="2117" spans="1:10">
      <c r="A2117" s="4" t="s">
        <v>266</v>
      </c>
      <c r="B2117" t="s">
        <v>32</v>
      </c>
      <c r="C2117" t="s">
        <v>3</v>
      </c>
      <c r="D2117" t="s">
        <v>367</v>
      </c>
      <c r="E2117" t="s">
        <v>370</v>
      </c>
      <c r="F2117" s="2">
        <v>8073523</v>
      </c>
      <c r="G2117" s="36">
        <v>2338231.3076217622</v>
      </c>
      <c r="H2117">
        <v>2016</v>
      </c>
      <c r="I2117">
        <v>3.4528333333333299</v>
      </c>
      <c r="J2117" t="s">
        <v>717</v>
      </c>
    </row>
    <row r="2118" spans="1:10">
      <c r="A2118" s="4" t="s">
        <v>266</v>
      </c>
      <c r="B2118" t="s">
        <v>32</v>
      </c>
      <c r="C2118" t="s">
        <v>3</v>
      </c>
      <c r="D2118" t="s">
        <v>367</v>
      </c>
      <c r="E2118" t="s">
        <v>370</v>
      </c>
      <c r="F2118" s="2">
        <v>142142</v>
      </c>
      <c r="G2118" s="36">
        <v>41166.771250663747</v>
      </c>
      <c r="H2118">
        <v>2016</v>
      </c>
      <c r="I2118">
        <v>3.4528333333333299</v>
      </c>
      <c r="J2118" t="s">
        <v>717</v>
      </c>
    </row>
    <row r="2119" spans="1:10">
      <c r="A2119" s="4" t="s">
        <v>266</v>
      </c>
      <c r="B2119" t="s">
        <v>32</v>
      </c>
      <c r="C2119" t="s">
        <v>3</v>
      </c>
      <c r="D2119" t="s">
        <v>367</v>
      </c>
      <c r="E2119" t="s">
        <v>370</v>
      </c>
      <c r="F2119" s="2">
        <v>77566</v>
      </c>
      <c r="G2119" s="36">
        <v>22464.449485929454</v>
      </c>
      <c r="H2119">
        <v>2016</v>
      </c>
      <c r="I2119">
        <v>3.4528333333333299</v>
      </c>
      <c r="J2119" t="s">
        <v>717</v>
      </c>
    </row>
    <row r="2120" spans="1:10">
      <c r="A2120" s="4" t="s">
        <v>266</v>
      </c>
      <c r="B2120" t="s">
        <v>32</v>
      </c>
      <c r="C2120" t="s">
        <v>3</v>
      </c>
      <c r="D2120" t="s">
        <v>367</v>
      </c>
      <c r="E2120" t="s">
        <v>370</v>
      </c>
      <c r="F2120" s="2">
        <v>-4311</v>
      </c>
      <c r="G2120" s="36">
        <v>-1248.5398465028734</v>
      </c>
      <c r="H2120">
        <v>2016</v>
      </c>
      <c r="I2120">
        <v>3.4528333333333299</v>
      </c>
      <c r="J2120" t="s">
        <v>717</v>
      </c>
    </row>
    <row r="2121" spans="1:10">
      <c r="A2121" s="4" t="s">
        <v>266</v>
      </c>
      <c r="B2121" t="s">
        <v>32</v>
      </c>
      <c r="C2121" t="s">
        <v>4</v>
      </c>
      <c r="D2121" t="s">
        <v>328</v>
      </c>
      <c r="E2121" t="s">
        <v>365</v>
      </c>
      <c r="F2121" s="2">
        <v>11189003</v>
      </c>
      <c r="G2121" s="36">
        <v>3240527.9721967499</v>
      </c>
      <c r="H2121">
        <v>2016</v>
      </c>
      <c r="I2121">
        <v>3.4528333333333299</v>
      </c>
      <c r="J2121" t="s">
        <v>717</v>
      </c>
    </row>
    <row r="2122" spans="1:10">
      <c r="A2122" s="4" t="s">
        <v>266</v>
      </c>
      <c r="B2122" t="s">
        <v>32</v>
      </c>
      <c r="C2122" t="s">
        <v>4</v>
      </c>
      <c r="D2122" t="s">
        <v>328</v>
      </c>
      <c r="E2122" t="s">
        <v>366</v>
      </c>
      <c r="F2122" s="2">
        <v>2114911</v>
      </c>
      <c r="G2122" s="36">
        <v>612514.64980450901</v>
      </c>
      <c r="H2122">
        <v>2016</v>
      </c>
      <c r="I2122">
        <v>3.4528333333333299</v>
      </c>
      <c r="J2122" t="s">
        <v>717</v>
      </c>
    </row>
    <row r="2123" spans="1:10">
      <c r="A2123" t="s">
        <v>334</v>
      </c>
      <c r="B2123" t="s">
        <v>35</v>
      </c>
      <c r="C2123" t="s">
        <v>4</v>
      </c>
      <c r="D2123" t="s">
        <v>328</v>
      </c>
      <c r="F2123" s="2">
        <v>1406144</v>
      </c>
      <c r="G2123" s="36">
        <v>256685.59257521981</v>
      </c>
      <c r="H2123">
        <v>2013</v>
      </c>
      <c r="I2123">
        <v>5.47807917808219</v>
      </c>
      <c r="J2123" s="40" t="s">
        <v>715</v>
      </c>
    </row>
    <row r="2124" spans="1:10">
      <c r="A2124" s="4" t="s">
        <v>266</v>
      </c>
      <c r="B2124" t="s">
        <v>32</v>
      </c>
      <c r="C2124" t="s">
        <v>4</v>
      </c>
      <c r="D2124" t="s">
        <v>367</v>
      </c>
      <c r="E2124" t="s">
        <v>370</v>
      </c>
      <c r="F2124" s="2">
        <v>6486735</v>
      </c>
      <c r="G2124" s="36">
        <v>1878670.1742530309</v>
      </c>
      <c r="H2124">
        <v>2016</v>
      </c>
      <c r="I2124">
        <v>3.4528333333333299</v>
      </c>
      <c r="J2124" t="s">
        <v>717</v>
      </c>
    </row>
    <row r="2125" spans="1:10">
      <c r="A2125" s="4" t="s">
        <v>266</v>
      </c>
      <c r="B2125" t="s">
        <v>32</v>
      </c>
      <c r="C2125" t="s">
        <v>4</v>
      </c>
      <c r="D2125" t="s">
        <v>367</v>
      </c>
      <c r="E2125" t="s">
        <v>370</v>
      </c>
      <c r="F2125" s="2">
        <v>5410171</v>
      </c>
      <c r="G2125" s="36">
        <v>1566878.6986532814</v>
      </c>
      <c r="H2125">
        <v>2016</v>
      </c>
      <c r="I2125">
        <v>3.4528333333333299</v>
      </c>
      <c r="J2125" t="s">
        <v>717</v>
      </c>
    </row>
    <row r="2126" spans="1:10">
      <c r="A2126" t="s">
        <v>72</v>
      </c>
      <c r="B2126" t="s">
        <v>35</v>
      </c>
      <c r="C2126" t="s">
        <v>4</v>
      </c>
      <c r="D2126" t="s">
        <v>328</v>
      </c>
      <c r="F2126" s="2">
        <v>2667921</v>
      </c>
      <c r="G2126" s="36">
        <v>487017.60476087302</v>
      </c>
      <c r="H2126">
        <v>2013</v>
      </c>
      <c r="I2126">
        <v>5.47807917808219</v>
      </c>
      <c r="J2126" s="40" t="s">
        <v>717</v>
      </c>
    </row>
    <row r="2127" spans="1:10">
      <c r="A2127" t="s">
        <v>72</v>
      </c>
      <c r="B2127" t="s">
        <v>35</v>
      </c>
      <c r="C2127" t="s">
        <v>4</v>
      </c>
      <c r="D2127" t="s">
        <v>1</v>
      </c>
      <c r="F2127" s="2">
        <v>723531</v>
      </c>
      <c r="G2127" s="36">
        <v>132077.49951750415</v>
      </c>
      <c r="H2127">
        <v>2013</v>
      </c>
      <c r="I2127">
        <v>5.47807917808219</v>
      </c>
      <c r="J2127" s="40" t="s">
        <v>717</v>
      </c>
    </row>
    <row r="2128" spans="1:10">
      <c r="A2128" s="4" t="s">
        <v>266</v>
      </c>
      <c r="B2128" t="s">
        <v>32</v>
      </c>
      <c r="C2128" t="s">
        <v>4</v>
      </c>
      <c r="D2128" t="s">
        <v>367</v>
      </c>
      <c r="E2128" t="s">
        <v>370</v>
      </c>
      <c r="F2128" s="2">
        <v>-3283</v>
      </c>
      <c r="G2128" s="36">
        <v>-950.81334170005402</v>
      </c>
      <c r="H2128">
        <v>2016</v>
      </c>
      <c r="I2128">
        <v>3.4528333333333299</v>
      </c>
      <c r="J2128" t="s">
        <v>717</v>
      </c>
    </row>
    <row r="2129" spans="1:10">
      <c r="A2129" s="4" t="s">
        <v>266</v>
      </c>
      <c r="B2129" t="s">
        <v>32</v>
      </c>
      <c r="C2129" t="s">
        <v>4</v>
      </c>
      <c r="D2129" t="s">
        <v>367</v>
      </c>
      <c r="E2129" t="s">
        <v>370</v>
      </c>
      <c r="F2129" s="2">
        <v>-76347</v>
      </c>
      <c r="G2129" s="36">
        <v>-22111.406091615605</v>
      </c>
      <c r="H2129">
        <v>2016</v>
      </c>
      <c r="I2129">
        <v>3.4528333333333299</v>
      </c>
      <c r="J2129" t="s">
        <v>717</v>
      </c>
    </row>
    <row r="2130" spans="1:10">
      <c r="A2130" s="4" t="s">
        <v>266</v>
      </c>
      <c r="B2130" t="s">
        <v>32</v>
      </c>
      <c r="C2130" t="s">
        <v>3</v>
      </c>
      <c r="D2130" t="s">
        <v>328</v>
      </c>
      <c r="E2130" t="s">
        <v>365</v>
      </c>
      <c r="F2130" s="2">
        <v>20306213</v>
      </c>
      <c r="G2130" s="36">
        <v>6179614.4248326235</v>
      </c>
      <c r="H2130">
        <v>2015</v>
      </c>
      <c r="I2130">
        <v>3.286</v>
      </c>
      <c r="J2130" t="s">
        <v>717</v>
      </c>
    </row>
    <row r="2131" spans="1:10">
      <c r="A2131" s="4" t="s">
        <v>266</v>
      </c>
      <c r="B2131" t="s">
        <v>32</v>
      </c>
      <c r="C2131" t="s">
        <v>3</v>
      </c>
      <c r="D2131" t="s">
        <v>328</v>
      </c>
      <c r="E2131" t="s">
        <v>366</v>
      </c>
      <c r="F2131" s="2">
        <v>19325933</v>
      </c>
      <c r="G2131" s="36">
        <v>5881294.2787583685</v>
      </c>
      <c r="H2131">
        <v>2015</v>
      </c>
      <c r="I2131">
        <v>3.286</v>
      </c>
      <c r="J2131" t="s">
        <v>717</v>
      </c>
    </row>
    <row r="2132" spans="1:10">
      <c r="A2132" s="4" t="s">
        <v>266</v>
      </c>
      <c r="B2132" t="s">
        <v>32</v>
      </c>
      <c r="C2132" t="s">
        <v>3</v>
      </c>
      <c r="D2132" t="s">
        <v>367</v>
      </c>
      <c r="E2132" t="s">
        <v>414</v>
      </c>
      <c r="F2132" s="2">
        <v>23352859</v>
      </c>
      <c r="G2132" s="36">
        <v>7106773.8892270233</v>
      </c>
      <c r="H2132">
        <v>2015</v>
      </c>
      <c r="I2132">
        <v>3.286</v>
      </c>
      <c r="J2132" t="s">
        <v>717</v>
      </c>
    </row>
    <row r="2133" spans="1:10">
      <c r="A2133" s="4" t="s">
        <v>266</v>
      </c>
      <c r="B2133" t="s">
        <v>32</v>
      </c>
      <c r="C2133" t="s">
        <v>3</v>
      </c>
      <c r="D2133" t="s">
        <v>367</v>
      </c>
      <c r="E2133" t="s">
        <v>415</v>
      </c>
      <c r="F2133" s="2">
        <v>13110476</v>
      </c>
      <c r="G2133" s="36">
        <v>3989797.9306147289</v>
      </c>
      <c r="H2133">
        <v>2015</v>
      </c>
      <c r="I2133">
        <v>3.286</v>
      </c>
      <c r="J2133" t="s">
        <v>717</v>
      </c>
    </row>
    <row r="2134" spans="1:10">
      <c r="A2134" s="4" t="s">
        <v>266</v>
      </c>
      <c r="B2134" t="s">
        <v>32</v>
      </c>
      <c r="C2134" t="s">
        <v>3</v>
      </c>
      <c r="D2134" t="s">
        <v>367</v>
      </c>
      <c r="E2134" t="s">
        <v>418</v>
      </c>
      <c r="F2134" s="2">
        <v>962826.00000000012</v>
      </c>
      <c r="G2134" s="36">
        <v>293008.52099817409</v>
      </c>
      <c r="H2134">
        <v>2015</v>
      </c>
      <c r="I2134">
        <v>3.286</v>
      </c>
      <c r="J2134" t="s">
        <v>717</v>
      </c>
    </row>
    <row r="2135" spans="1:10">
      <c r="A2135" s="4" t="s">
        <v>266</v>
      </c>
      <c r="B2135" t="s">
        <v>32</v>
      </c>
      <c r="C2135" t="s">
        <v>3</v>
      </c>
      <c r="D2135" t="s">
        <v>367</v>
      </c>
      <c r="E2135" t="s">
        <v>419</v>
      </c>
      <c r="F2135" s="2">
        <v>47429</v>
      </c>
      <c r="G2135" s="36">
        <v>14433.657942787584</v>
      </c>
      <c r="H2135">
        <v>2015</v>
      </c>
      <c r="I2135">
        <v>3.286</v>
      </c>
      <c r="J2135" t="s">
        <v>717</v>
      </c>
    </row>
    <row r="2136" spans="1:10">
      <c r="A2136" s="4" t="s">
        <v>266</v>
      </c>
      <c r="B2136" t="s">
        <v>32</v>
      </c>
      <c r="C2136" t="s">
        <v>4</v>
      </c>
      <c r="D2136" t="s">
        <v>328</v>
      </c>
      <c r="E2136" t="s">
        <v>365</v>
      </c>
      <c r="F2136" s="2">
        <v>18181037</v>
      </c>
      <c r="G2136" s="36">
        <v>5532877.9671332929</v>
      </c>
      <c r="H2136">
        <v>2015</v>
      </c>
      <c r="I2136">
        <v>3.286</v>
      </c>
      <c r="J2136" t="s">
        <v>717</v>
      </c>
    </row>
    <row r="2137" spans="1:10">
      <c r="A2137" s="4" t="s">
        <v>266</v>
      </c>
      <c r="B2137" t="s">
        <v>32</v>
      </c>
      <c r="C2137" t="s">
        <v>4</v>
      </c>
      <c r="D2137" t="s">
        <v>328</v>
      </c>
      <c r="E2137" t="s">
        <v>366</v>
      </c>
      <c r="F2137" s="2">
        <v>6252397</v>
      </c>
      <c r="G2137" s="36">
        <v>1902737.9793061472</v>
      </c>
      <c r="H2137">
        <v>2015</v>
      </c>
      <c r="I2137">
        <v>3.286</v>
      </c>
      <c r="J2137" t="s">
        <v>717</v>
      </c>
    </row>
    <row r="2138" spans="1:10">
      <c r="A2138" s="4" t="s">
        <v>266</v>
      </c>
      <c r="B2138" t="s">
        <v>32</v>
      </c>
      <c r="C2138" t="s">
        <v>4</v>
      </c>
      <c r="D2138" t="s">
        <v>367</v>
      </c>
      <c r="E2138" t="s">
        <v>414</v>
      </c>
      <c r="F2138" s="2">
        <v>13918803</v>
      </c>
      <c r="G2138" s="36">
        <v>4235789.1052951915</v>
      </c>
      <c r="H2138">
        <v>2015</v>
      </c>
      <c r="I2138">
        <v>3.286</v>
      </c>
      <c r="J2138" t="s">
        <v>717</v>
      </c>
    </row>
    <row r="2139" spans="1:10">
      <c r="A2139" s="4" t="s">
        <v>266</v>
      </c>
      <c r="B2139" t="s">
        <v>32</v>
      </c>
      <c r="C2139" t="s">
        <v>4</v>
      </c>
      <c r="D2139" t="s">
        <v>367</v>
      </c>
      <c r="E2139" t="s">
        <v>415</v>
      </c>
      <c r="F2139" s="2">
        <v>10772409</v>
      </c>
      <c r="G2139" s="36">
        <v>3278274.1935483869</v>
      </c>
      <c r="H2139">
        <v>2015</v>
      </c>
      <c r="I2139">
        <v>3.286</v>
      </c>
      <c r="J2139" t="s">
        <v>717</v>
      </c>
    </row>
    <row r="2140" spans="1:10">
      <c r="A2140" s="4" t="s">
        <v>266</v>
      </c>
      <c r="B2140" t="s">
        <v>32</v>
      </c>
      <c r="C2140" t="s">
        <v>4</v>
      </c>
      <c r="D2140" t="s">
        <v>367</v>
      </c>
      <c r="E2140" t="s">
        <v>419</v>
      </c>
      <c r="F2140" s="2">
        <v>3283</v>
      </c>
      <c r="G2140" s="36">
        <v>999.08703590992081</v>
      </c>
      <c r="H2140">
        <v>2015</v>
      </c>
      <c r="I2140">
        <v>3.286</v>
      </c>
      <c r="J2140" t="s">
        <v>717</v>
      </c>
    </row>
    <row r="2141" spans="1:10">
      <c r="A2141" t="s">
        <v>82</v>
      </c>
      <c r="B2141" t="s">
        <v>35</v>
      </c>
      <c r="C2141" t="s">
        <v>4</v>
      </c>
      <c r="D2141" t="s">
        <v>328</v>
      </c>
      <c r="F2141" s="2">
        <v>2522845</v>
      </c>
      <c r="G2141" s="36">
        <v>460534.59944389079</v>
      </c>
      <c r="H2141">
        <v>2013</v>
      </c>
      <c r="I2141">
        <v>5.47807917808219</v>
      </c>
      <c r="J2141" s="40" t="s">
        <v>715</v>
      </c>
    </row>
    <row r="2142" spans="1:10">
      <c r="A2142" t="s">
        <v>82</v>
      </c>
      <c r="B2142" t="s">
        <v>35</v>
      </c>
      <c r="C2142" t="s">
        <v>4</v>
      </c>
      <c r="D2142" t="s">
        <v>1</v>
      </c>
      <c r="F2142" s="2">
        <v>330983</v>
      </c>
      <c r="G2142" s="36">
        <v>60419.535614648266</v>
      </c>
      <c r="H2142">
        <v>2013</v>
      </c>
      <c r="I2142">
        <v>5.47807917808219</v>
      </c>
      <c r="J2142" s="40" t="s">
        <v>715</v>
      </c>
    </row>
    <row r="2143" spans="1:10">
      <c r="A2143" s="4" t="s">
        <v>266</v>
      </c>
      <c r="B2143" t="s">
        <v>32</v>
      </c>
      <c r="C2143" t="s">
        <v>4</v>
      </c>
      <c r="D2143" t="s">
        <v>367</v>
      </c>
      <c r="E2143" t="s">
        <v>421</v>
      </c>
      <c r="F2143" s="2">
        <v>-91</v>
      </c>
      <c r="G2143" s="36">
        <v>-27.693244065733413</v>
      </c>
      <c r="H2143">
        <v>2015</v>
      </c>
      <c r="I2143">
        <v>3.286</v>
      </c>
      <c r="J2143" t="s">
        <v>717</v>
      </c>
    </row>
    <row r="2144" spans="1:10">
      <c r="A2144" t="s">
        <v>337</v>
      </c>
      <c r="B2144" t="s">
        <v>35</v>
      </c>
      <c r="C2144" t="s">
        <v>4</v>
      </c>
      <c r="D2144" t="s">
        <v>328</v>
      </c>
      <c r="F2144" s="2">
        <v>-1121097</v>
      </c>
      <c r="G2144" s="36">
        <v>-204651.47792779488</v>
      </c>
      <c r="H2144">
        <v>2013</v>
      </c>
      <c r="I2144">
        <v>5.47807917808219</v>
      </c>
      <c r="J2144" s="40" t="s">
        <v>715</v>
      </c>
    </row>
    <row r="2145" spans="1:10">
      <c r="A2145" t="s">
        <v>337</v>
      </c>
      <c r="B2145" t="s">
        <v>35</v>
      </c>
      <c r="C2145" t="s">
        <v>4</v>
      </c>
      <c r="D2145" t="s">
        <v>1</v>
      </c>
      <c r="F2145" s="2">
        <v>194039</v>
      </c>
      <c r="G2145" s="36">
        <v>35420.992229603136</v>
      </c>
      <c r="H2145">
        <v>2013</v>
      </c>
      <c r="I2145">
        <v>5.47807917808219</v>
      </c>
      <c r="J2145" s="40" t="s">
        <v>715</v>
      </c>
    </row>
    <row r="2146" spans="1:10">
      <c r="A2146" s="4" t="s">
        <v>266</v>
      </c>
      <c r="B2146" t="s">
        <v>32</v>
      </c>
      <c r="C2146" t="s">
        <v>4</v>
      </c>
      <c r="D2146" t="s">
        <v>367</v>
      </c>
      <c r="E2146" t="s">
        <v>417</v>
      </c>
      <c r="F2146" s="2">
        <v>-91</v>
      </c>
      <c r="G2146" s="36">
        <v>-27.693244065733413</v>
      </c>
      <c r="H2146">
        <v>2015</v>
      </c>
      <c r="I2146">
        <v>3.286</v>
      </c>
      <c r="J2146" t="s">
        <v>717</v>
      </c>
    </row>
    <row r="2147" spans="1:10">
      <c r="A2147" s="4" t="s">
        <v>266</v>
      </c>
      <c r="B2147" t="s">
        <v>32</v>
      </c>
      <c r="C2147" t="s">
        <v>4</v>
      </c>
      <c r="D2147" t="s">
        <v>367</v>
      </c>
      <c r="E2147" t="s">
        <v>418</v>
      </c>
      <c r="F2147" s="2">
        <v>-569103.00015740003</v>
      </c>
      <c r="G2147" s="36">
        <v>-173190.2009</v>
      </c>
      <c r="H2147">
        <v>2015</v>
      </c>
      <c r="I2147">
        <v>3.286</v>
      </c>
      <c r="J2147" t="s">
        <v>717</v>
      </c>
    </row>
    <row r="2148" spans="1:10">
      <c r="A2148" s="4" t="s">
        <v>266</v>
      </c>
      <c r="B2148" t="s">
        <v>32</v>
      </c>
      <c r="C2148" t="s">
        <v>3</v>
      </c>
      <c r="D2148" t="s">
        <v>328</v>
      </c>
      <c r="E2148" t="s">
        <v>365</v>
      </c>
      <c r="F2148" s="2">
        <v>19603116</v>
      </c>
      <c r="G2148" s="36">
        <v>8327567.1982784187</v>
      </c>
      <c r="H2148">
        <v>2014</v>
      </c>
      <c r="I2148">
        <v>2.3540027397260279</v>
      </c>
      <c r="J2148" t="s">
        <v>717</v>
      </c>
    </row>
    <row r="2149" spans="1:10">
      <c r="A2149" s="4" t="s">
        <v>266</v>
      </c>
      <c r="B2149" t="s">
        <v>32</v>
      </c>
      <c r="C2149" t="s">
        <v>3</v>
      </c>
      <c r="D2149" t="s">
        <v>328</v>
      </c>
      <c r="E2149" t="s">
        <v>366</v>
      </c>
      <c r="F2149" s="2">
        <v>7612590</v>
      </c>
      <c r="G2149" s="36">
        <v>3233891.7332296716</v>
      </c>
      <c r="H2149">
        <v>2014</v>
      </c>
      <c r="I2149">
        <v>2.3540027397260279</v>
      </c>
      <c r="J2149" t="s">
        <v>717</v>
      </c>
    </row>
    <row r="2150" spans="1:10">
      <c r="A2150" s="4" t="s">
        <v>266</v>
      </c>
      <c r="B2150" t="s">
        <v>32</v>
      </c>
      <c r="C2150" t="s">
        <v>3</v>
      </c>
      <c r="D2150" t="s">
        <v>367</v>
      </c>
      <c r="F2150" s="2">
        <v>1595003.0000000002</v>
      </c>
      <c r="G2150" s="36">
        <v>677570.57928727625</v>
      </c>
      <c r="H2150">
        <v>2014</v>
      </c>
      <c r="I2150">
        <v>2.3540027397260279</v>
      </c>
      <c r="J2150" t="s">
        <v>717</v>
      </c>
    </row>
    <row r="2151" spans="1:10">
      <c r="A2151" s="4" t="s">
        <v>266</v>
      </c>
      <c r="B2151" t="s">
        <v>32</v>
      </c>
      <c r="C2151" t="s">
        <v>3</v>
      </c>
      <c r="D2151" t="s">
        <v>367</v>
      </c>
      <c r="F2151" s="2">
        <v>590724</v>
      </c>
      <c r="G2151" s="36">
        <v>250944.48278711509</v>
      </c>
      <c r="H2151">
        <v>2014</v>
      </c>
      <c r="I2151">
        <v>2.3540027397260279</v>
      </c>
      <c r="J2151" t="s">
        <v>717</v>
      </c>
    </row>
    <row r="2152" spans="1:10">
      <c r="A2152" s="4" t="s">
        <v>266</v>
      </c>
      <c r="B2152" t="s">
        <v>32</v>
      </c>
      <c r="C2152" t="s">
        <v>3</v>
      </c>
      <c r="D2152" t="s">
        <v>367</v>
      </c>
      <c r="F2152" s="2">
        <v>201593.00000000003</v>
      </c>
      <c r="G2152" s="36">
        <v>85638.388009464485</v>
      </c>
      <c r="H2152">
        <v>2014</v>
      </c>
      <c r="I2152">
        <v>2.3540027397260279</v>
      </c>
      <c r="J2152" t="s">
        <v>717</v>
      </c>
    </row>
    <row r="2153" spans="1:10">
      <c r="A2153" s="4" t="s">
        <v>266</v>
      </c>
      <c r="B2153" t="s">
        <v>32</v>
      </c>
      <c r="C2153" t="s">
        <v>3</v>
      </c>
      <c r="D2153" t="s">
        <v>367</v>
      </c>
      <c r="F2153" s="2">
        <v>183924</v>
      </c>
      <c r="G2153" s="36">
        <v>78132.44942162052</v>
      </c>
      <c r="H2153">
        <v>2014</v>
      </c>
      <c r="I2153">
        <v>2.3540027397260279</v>
      </c>
      <c r="J2153" t="s">
        <v>717</v>
      </c>
    </row>
    <row r="2154" spans="1:10">
      <c r="A2154" s="4" t="s">
        <v>266</v>
      </c>
      <c r="B2154" t="s">
        <v>32</v>
      </c>
      <c r="C2154" t="s">
        <v>4</v>
      </c>
      <c r="D2154" t="s">
        <v>328</v>
      </c>
      <c r="E2154" t="s">
        <v>365</v>
      </c>
      <c r="F2154" s="2">
        <v>11375531</v>
      </c>
      <c r="G2154" s="36">
        <v>4832420.4590025023</v>
      </c>
      <c r="H2154">
        <v>2014</v>
      </c>
      <c r="I2154">
        <v>2.3540027397260279</v>
      </c>
      <c r="J2154" t="s">
        <v>717</v>
      </c>
    </row>
    <row r="2155" spans="1:10">
      <c r="A2155" s="4" t="s">
        <v>266</v>
      </c>
      <c r="B2155" t="s">
        <v>32</v>
      </c>
      <c r="C2155" t="s">
        <v>4</v>
      </c>
      <c r="D2155" t="s">
        <v>367</v>
      </c>
      <c r="F2155" s="2">
        <v>6347513</v>
      </c>
      <c r="G2155" s="36">
        <v>2696476.4708552375</v>
      </c>
      <c r="H2155">
        <v>2014</v>
      </c>
      <c r="I2155">
        <v>2.3540027397260279</v>
      </c>
      <c r="J2155" t="s">
        <v>717</v>
      </c>
    </row>
    <row r="2156" spans="1:10">
      <c r="A2156" s="4" t="s">
        <v>266</v>
      </c>
      <c r="B2156" t="s">
        <v>32</v>
      </c>
      <c r="C2156" t="s">
        <v>4</v>
      </c>
      <c r="D2156" t="s">
        <v>367</v>
      </c>
      <c r="F2156" s="2">
        <v>554203</v>
      </c>
      <c r="G2156" s="36">
        <v>235430.05734330678</v>
      </c>
      <c r="H2156">
        <v>2014</v>
      </c>
      <c r="I2156">
        <v>2.3540027397260279</v>
      </c>
      <c r="J2156" t="s">
        <v>717</v>
      </c>
    </row>
    <row r="2157" spans="1:10">
      <c r="A2157" s="4" t="s">
        <v>266</v>
      </c>
      <c r="B2157" t="s">
        <v>32</v>
      </c>
      <c r="C2157" t="s">
        <v>3</v>
      </c>
      <c r="D2157" t="s">
        <v>328</v>
      </c>
      <c r="F2157" s="2">
        <v>14014787</v>
      </c>
      <c r="G2157" s="36">
        <v>6488102.0477738287</v>
      </c>
      <c r="H2157">
        <v>2013</v>
      </c>
      <c r="I2157">
        <v>2.1600749952459051</v>
      </c>
      <c r="J2157" t="s">
        <v>717</v>
      </c>
    </row>
    <row r="2158" spans="1:10">
      <c r="A2158" s="4" t="s">
        <v>266</v>
      </c>
      <c r="B2158" t="s">
        <v>32</v>
      </c>
      <c r="C2158" t="s">
        <v>3</v>
      </c>
      <c r="D2158" t="s">
        <v>328</v>
      </c>
      <c r="F2158" s="2">
        <v>13863558</v>
      </c>
      <c r="G2158" s="36">
        <v>6418091.0526311416</v>
      </c>
      <c r="H2158">
        <v>2013</v>
      </c>
      <c r="I2158">
        <v>2.1600749952459051</v>
      </c>
      <c r="J2158" t="s">
        <v>717</v>
      </c>
    </row>
    <row r="2159" spans="1:10">
      <c r="A2159" s="4" t="s">
        <v>266</v>
      </c>
      <c r="B2159" t="s">
        <v>32</v>
      </c>
      <c r="C2159" t="s">
        <v>3</v>
      </c>
      <c r="D2159" t="s">
        <v>328</v>
      </c>
      <c r="F2159" s="2">
        <v>9856039</v>
      </c>
      <c r="G2159" s="36">
        <v>4562822.5972209722</v>
      </c>
      <c r="H2159">
        <v>2013</v>
      </c>
      <c r="I2159">
        <v>2.1600749952459051</v>
      </c>
      <c r="J2159" t="s">
        <v>717</v>
      </c>
    </row>
    <row r="2160" spans="1:10">
      <c r="A2160" s="4" t="s">
        <v>266</v>
      </c>
      <c r="B2160" t="s">
        <v>32</v>
      </c>
      <c r="C2160" t="s">
        <v>3</v>
      </c>
      <c r="D2160" t="s">
        <v>328</v>
      </c>
      <c r="F2160" s="2">
        <v>1015652</v>
      </c>
      <c r="G2160" s="36">
        <v>470192.93415059283</v>
      </c>
      <c r="H2160">
        <v>2013</v>
      </c>
      <c r="I2160">
        <v>2.1600749952459051</v>
      </c>
      <c r="J2160" t="s">
        <v>717</v>
      </c>
    </row>
    <row r="2161" spans="1:10">
      <c r="A2161" s="4" t="s">
        <v>266</v>
      </c>
      <c r="B2161" t="s">
        <v>32</v>
      </c>
      <c r="C2161" t="s">
        <v>4</v>
      </c>
      <c r="D2161" t="s">
        <v>328</v>
      </c>
      <c r="F2161" s="2">
        <v>9255310</v>
      </c>
      <c r="G2161" s="36">
        <v>4284716.9752762988</v>
      </c>
      <c r="H2161">
        <v>2013</v>
      </c>
      <c r="I2161">
        <v>2.1600749952459051</v>
      </c>
      <c r="J2161" t="s">
        <v>717</v>
      </c>
    </row>
    <row r="2162" spans="1:10">
      <c r="A2162" s="4" t="s">
        <v>266</v>
      </c>
      <c r="B2162" t="s">
        <v>32</v>
      </c>
      <c r="C2162" t="s">
        <v>4</v>
      </c>
      <c r="D2162" t="s">
        <v>328</v>
      </c>
      <c r="F2162" s="2">
        <v>4901928</v>
      </c>
      <c r="G2162" s="36">
        <v>2269332.3198447376</v>
      </c>
      <c r="H2162">
        <v>2013</v>
      </c>
      <c r="I2162">
        <v>2.1600749952459051</v>
      </c>
      <c r="J2162" t="s">
        <v>717</v>
      </c>
    </row>
    <row r="2163" spans="1:10">
      <c r="A2163" s="4" t="s">
        <v>266</v>
      </c>
      <c r="B2163" t="s">
        <v>32</v>
      </c>
      <c r="C2163" t="s">
        <v>4</v>
      </c>
      <c r="D2163" t="s">
        <v>328</v>
      </c>
      <c r="F2163" s="2">
        <v>4094690</v>
      </c>
      <c r="G2163" s="36">
        <v>1895623.9987092931</v>
      </c>
      <c r="H2163">
        <v>2013</v>
      </c>
      <c r="I2163">
        <v>2.1600749952459051</v>
      </c>
      <c r="J2163" t="s">
        <v>717</v>
      </c>
    </row>
    <row r="2164" spans="1:10">
      <c r="A2164" s="4" t="s">
        <v>266</v>
      </c>
      <c r="B2164" t="s">
        <v>32</v>
      </c>
      <c r="C2164" t="s">
        <v>4</v>
      </c>
      <c r="D2164" t="s">
        <v>328</v>
      </c>
      <c r="F2164" s="2">
        <v>628460</v>
      </c>
      <c r="G2164" s="36">
        <v>290943.60213565431</v>
      </c>
      <c r="H2164">
        <v>2013</v>
      </c>
      <c r="I2164">
        <v>2.1600749952459051</v>
      </c>
      <c r="J2164" t="s">
        <v>717</v>
      </c>
    </row>
    <row r="2165" spans="1:10">
      <c r="A2165" s="4" t="s">
        <v>266</v>
      </c>
      <c r="B2165" t="s">
        <v>32</v>
      </c>
      <c r="C2165" t="s">
        <v>3</v>
      </c>
      <c r="D2165" t="s">
        <v>328</v>
      </c>
      <c r="F2165" s="2">
        <v>8182748.7682668176</v>
      </c>
      <c r="G2165" s="36">
        <v>4186784.4066536664</v>
      </c>
      <c r="H2165">
        <v>2012</v>
      </c>
      <c r="I2165">
        <v>1.9544232455014252</v>
      </c>
      <c r="J2165" t="s">
        <v>717</v>
      </c>
    </row>
    <row r="2166" spans="1:10">
      <c r="A2166" s="4" t="s">
        <v>266</v>
      </c>
      <c r="B2166" t="s">
        <v>32</v>
      </c>
      <c r="C2166" t="s">
        <v>3</v>
      </c>
      <c r="D2166" t="s">
        <v>328</v>
      </c>
      <c r="F2166" s="2">
        <v>6569039.0138171138</v>
      </c>
      <c r="G2166" s="36">
        <v>3361113.837004004</v>
      </c>
      <c r="H2166">
        <v>2012</v>
      </c>
      <c r="I2166">
        <v>1.9544232455014252</v>
      </c>
      <c r="J2166" t="s">
        <v>717</v>
      </c>
    </row>
    <row r="2167" spans="1:10">
      <c r="A2167" s="4" t="s">
        <v>266</v>
      </c>
      <c r="B2167" t="s">
        <v>32</v>
      </c>
      <c r="C2167" t="s">
        <v>3</v>
      </c>
      <c r="D2167" t="s">
        <v>328</v>
      </c>
      <c r="F2167" s="2">
        <v>5047082.6290384065</v>
      </c>
      <c r="G2167" s="36">
        <v>2582389.7871944983</v>
      </c>
      <c r="H2167">
        <v>2012</v>
      </c>
      <c r="I2167">
        <v>1.9544232455014252</v>
      </c>
      <c r="J2167" t="s">
        <v>717</v>
      </c>
    </row>
    <row r="2168" spans="1:10">
      <c r="A2168" s="4" t="s">
        <v>266</v>
      </c>
      <c r="B2168" t="s">
        <v>32</v>
      </c>
      <c r="C2168" t="s">
        <v>3</v>
      </c>
      <c r="D2168" t="s">
        <v>328</v>
      </c>
      <c r="F2168" s="2">
        <v>547766.20846531482</v>
      </c>
      <c r="G2168" s="36">
        <v>280270.00278784567</v>
      </c>
      <c r="H2168">
        <v>2012</v>
      </c>
      <c r="I2168">
        <v>1.9544232455014252</v>
      </c>
      <c r="J2168" t="s">
        <v>717</v>
      </c>
    </row>
    <row r="2169" spans="1:10">
      <c r="A2169" s="4" t="s">
        <v>266</v>
      </c>
      <c r="B2169" t="s">
        <v>32</v>
      </c>
      <c r="C2169" t="s">
        <v>4</v>
      </c>
      <c r="D2169" t="s">
        <v>328</v>
      </c>
      <c r="F2169" s="2">
        <v>5996498.7062890502</v>
      </c>
      <c r="G2169" s="36">
        <v>3068167.9211969222</v>
      </c>
      <c r="H2169">
        <v>2012</v>
      </c>
      <c r="I2169">
        <v>1.9544232455014252</v>
      </c>
      <c r="J2169" t="s">
        <v>717</v>
      </c>
    </row>
    <row r="2170" spans="1:10">
      <c r="A2170" s="4" t="s">
        <v>266</v>
      </c>
      <c r="B2170" t="s">
        <v>32</v>
      </c>
      <c r="C2170" t="s">
        <v>4</v>
      </c>
      <c r="D2170" t="s">
        <v>328</v>
      </c>
      <c r="F2170" s="2">
        <v>1647644.9059903568</v>
      </c>
      <c r="G2170" s="36">
        <v>843033.82585261797</v>
      </c>
      <c r="H2170">
        <v>2012</v>
      </c>
      <c r="I2170">
        <v>1.9544232455014252</v>
      </c>
      <c r="J2170" t="s">
        <v>717</v>
      </c>
    </row>
    <row r="2171" spans="1:10">
      <c r="A2171" t="s">
        <v>65</v>
      </c>
      <c r="B2171" t="s">
        <v>35</v>
      </c>
      <c r="C2171" t="s">
        <v>4</v>
      </c>
      <c r="D2171" t="s">
        <v>328</v>
      </c>
      <c r="F2171" s="2">
        <v>20144700</v>
      </c>
      <c r="G2171" s="36">
        <v>3677329.1048072106</v>
      </c>
      <c r="H2171">
        <v>2013</v>
      </c>
      <c r="I2171">
        <v>5.47807917808219</v>
      </c>
      <c r="J2171" s="40" t="s">
        <v>715</v>
      </c>
    </row>
    <row r="2172" spans="1:10">
      <c r="A2172" t="s">
        <v>65</v>
      </c>
      <c r="B2172" t="s">
        <v>35</v>
      </c>
      <c r="C2172" t="s">
        <v>4</v>
      </c>
      <c r="D2172" t="s">
        <v>1</v>
      </c>
      <c r="F2172" s="2">
        <v>437162</v>
      </c>
      <c r="G2172" s="36">
        <v>79802.059405984197</v>
      </c>
      <c r="H2172">
        <v>2013</v>
      </c>
      <c r="I2172">
        <v>5.47807917808219</v>
      </c>
      <c r="J2172" s="40" t="s">
        <v>715</v>
      </c>
    </row>
    <row r="2173" spans="1:10">
      <c r="A2173" s="4" t="s">
        <v>266</v>
      </c>
      <c r="B2173" t="s">
        <v>32</v>
      </c>
      <c r="C2173" t="s">
        <v>4</v>
      </c>
      <c r="D2173" t="s">
        <v>328</v>
      </c>
      <c r="F2173" s="2">
        <v>407873.1112820257</v>
      </c>
      <c r="G2173" s="36">
        <v>208692.31484062815</v>
      </c>
      <c r="H2173">
        <v>2012</v>
      </c>
      <c r="I2173">
        <v>1.9544232455014252</v>
      </c>
      <c r="J2173" t="s">
        <v>717</v>
      </c>
    </row>
    <row r="2174" spans="1:10">
      <c r="A2174" s="4" t="s">
        <v>266</v>
      </c>
      <c r="B2174" t="s">
        <v>32</v>
      </c>
      <c r="C2174" t="s">
        <v>4</v>
      </c>
      <c r="D2174" t="s">
        <v>328</v>
      </c>
      <c r="F2174" s="2">
        <v>95280.539696031599</v>
      </c>
      <c r="G2174" s="36">
        <v>48751.2312982066</v>
      </c>
      <c r="H2174">
        <v>2012</v>
      </c>
      <c r="I2174">
        <v>1.9544232455014252</v>
      </c>
      <c r="J2174" t="s">
        <v>717</v>
      </c>
    </row>
    <row r="2175" spans="1:10">
      <c r="A2175" t="s">
        <v>359</v>
      </c>
      <c r="B2175" t="s">
        <v>35</v>
      </c>
      <c r="C2175" t="s">
        <v>4</v>
      </c>
      <c r="D2175" t="s">
        <v>1</v>
      </c>
      <c r="F2175" s="2">
        <v>-21</v>
      </c>
      <c r="G2175" s="36">
        <v>-5.3671572985391336</v>
      </c>
      <c r="H2175">
        <v>2010</v>
      </c>
      <c r="I2175">
        <v>3.9126857723577269</v>
      </c>
      <c r="J2175" t="s">
        <v>717</v>
      </c>
    </row>
    <row r="2176" spans="1:10">
      <c r="A2176" t="s">
        <v>349</v>
      </c>
      <c r="B2176" t="s">
        <v>35</v>
      </c>
      <c r="C2176" t="s">
        <v>3</v>
      </c>
      <c r="D2176" t="s">
        <v>328</v>
      </c>
      <c r="F2176" s="2">
        <v>224909.00000000003</v>
      </c>
      <c r="G2176" s="36">
        <v>24263.59850691523</v>
      </c>
      <c r="H2176">
        <v>2015</v>
      </c>
      <c r="I2176">
        <v>9.2693999999999992</v>
      </c>
      <c r="J2176" t="s">
        <v>717</v>
      </c>
    </row>
    <row r="2177" spans="1:10">
      <c r="A2177" t="s">
        <v>349</v>
      </c>
      <c r="B2177" t="s">
        <v>35</v>
      </c>
      <c r="C2177" t="s">
        <v>3</v>
      </c>
      <c r="D2177" t="s">
        <v>1</v>
      </c>
      <c r="F2177" s="2">
        <v>9883</v>
      </c>
      <c r="G2177" s="36">
        <v>1066.1963018102574</v>
      </c>
      <c r="H2177">
        <v>2015</v>
      </c>
      <c r="I2177">
        <v>9.2693999999999992</v>
      </c>
      <c r="J2177" t="s">
        <v>717</v>
      </c>
    </row>
    <row r="2178" spans="1:10">
      <c r="A2178" t="s">
        <v>349</v>
      </c>
      <c r="B2178" t="s">
        <v>35</v>
      </c>
      <c r="C2178" t="s">
        <v>4</v>
      </c>
      <c r="D2178" t="s">
        <v>328</v>
      </c>
      <c r="F2178" s="2">
        <v>-4856.9999999999991</v>
      </c>
      <c r="G2178" s="36">
        <v>-523.98213476600426</v>
      </c>
      <c r="H2178">
        <v>2015</v>
      </c>
      <c r="I2178">
        <v>9.2693999999999992</v>
      </c>
      <c r="J2178" t="s">
        <v>717</v>
      </c>
    </row>
    <row r="2179" spans="1:10">
      <c r="A2179" t="s">
        <v>349</v>
      </c>
      <c r="B2179" t="s">
        <v>35</v>
      </c>
      <c r="C2179" t="s">
        <v>3</v>
      </c>
      <c r="D2179" t="s">
        <v>328</v>
      </c>
      <c r="F2179" s="2">
        <v>289966</v>
      </c>
      <c r="G2179" s="36">
        <v>35721.699215701134</v>
      </c>
      <c r="H2179">
        <v>2014</v>
      </c>
      <c r="I2179">
        <v>8.1173630136986379</v>
      </c>
      <c r="J2179" t="s">
        <v>717</v>
      </c>
    </row>
    <row r="2180" spans="1:10">
      <c r="A2180" t="s">
        <v>349</v>
      </c>
      <c r="B2180" t="s">
        <v>35</v>
      </c>
      <c r="C2180" t="s">
        <v>3</v>
      </c>
      <c r="D2180" t="s">
        <v>1</v>
      </c>
      <c r="F2180" s="2">
        <v>41997</v>
      </c>
      <c r="G2180" s="36">
        <v>5173.7245123973171</v>
      </c>
      <c r="H2180">
        <v>2014</v>
      </c>
      <c r="I2180">
        <v>8.1173630136986379</v>
      </c>
      <c r="J2180" t="s">
        <v>717</v>
      </c>
    </row>
    <row r="2181" spans="1:10">
      <c r="A2181" t="s">
        <v>349</v>
      </c>
      <c r="B2181" t="s">
        <v>35</v>
      </c>
      <c r="C2181" t="s">
        <v>4</v>
      </c>
      <c r="D2181" t="s">
        <v>328</v>
      </c>
      <c r="F2181" s="2">
        <v>36565</v>
      </c>
      <c r="G2181" s="36">
        <v>4504.5416766866183</v>
      </c>
      <c r="H2181">
        <v>2014</v>
      </c>
      <c r="I2181">
        <v>8.1173630136986379</v>
      </c>
      <c r="J2181" t="s">
        <v>717</v>
      </c>
    </row>
    <row r="2182" spans="1:10">
      <c r="A2182" t="s">
        <v>349</v>
      </c>
      <c r="B2182" t="s">
        <v>35</v>
      </c>
      <c r="C2182" t="s">
        <v>4</v>
      </c>
      <c r="D2182" t="s">
        <v>1</v>
      </c>
      <c r="F2182" s="2">
        <v>0</v>
      </c>
      <c r="G2182" s="36">
        <v>0</v>
      </c>
      <c r="H2182">
        <v>2014</v>
      </c>
      <c r="I2182">
        <v>8.1173630136986379</v>
      </c>
      <c r="J2182" t="s">
        <v>717</v>
      </c>
    </row>
    <row r="2183" spans="1:10">
      <c r="A2183" t="s">
        <v>349</v>
      </c>
      <c r="B2183" t="s">
        <v>35</v>
      </c>
      <c r="C2183" t="s">
        <v>3</v>
      </c>
      <c r="D2183" t="s">
        <v>328</v>
      </c>
      <c r="F2183" s="2">
        <v>171656</v>
      </c>
      <c r="G2183" s="36">
        <v>31335.071002039571</v>
      </c>
      <c r="H2183">
        <v>2013</v>
      </c>
      <c r="I2183">
        <v>5.47807917808219</v>
      </c>
      <c r="J2183" t="s">
        <v>717</v>
      </c>
    </row>
    <row r="2184" spans="1:10">
      <c r="A2184" t="s">
        <v>349</v>
      </c>
      <c r="B2184" t="s">
        <v>35</v>
      </c>
      <c r="C2184" t="s">
        <v>3</v>
      </c>
      <c r="D2184" t="s">
        <v>1</v>
      </c>
      <c r="F2184" s="2">
        <v>9386</v>
      </c>
      <c r="G2184" s="36">
        <v>1713.3742859273395</v>
      </c>
      <c r="H2184">
        <v>2013</v>
      </c>
      <c r="I2184">
        <v>5.47807917808219</v>
      </c>
      <c r="J2184" t="s">
        <v>717</v>
      </c>
    </row>
    <row r="2185" spans="1:10">
      <c r="A2185" t="s">
        <v>25</v>
      </c>
      <c r="B2185" t="s">
        <v>35</v>
      </c>
      <c r="C2185" t="s">
        <v>4</v>
      </c>
      <c r="D2185" t="s">
        <v>328</v>
      </c>
      <c r="F2185" s="2">
        <v>5944549</v>
      </c>
      <c r="G2185" s="36">
        <v>1085152.0773529811</v>
      </c>
      <c r="H2185">
        <v>2013</v>
      </c>
      <c r="I2185">
        <v>5.47807917808219</v>
      </c>
      <c r="J2185" s="40" t="s">
        <v>715</v>
      </c>
    </row>
    <row r="2186" spans="1:10">
      <c r="A2186" t="s">
        <v>25</v>
      </c>
      <c r="B2186" t="s">
        <v>35</v>
      </c>
      <c r="C2186" t="s">
        <v>4</v>
      </c>
      <c r="D2186" t="s">
        <v>1</v>
      </c>
      <c r="F2186" s="2">
        <v>-37675</v>
      </c>
      <c r="G2186" s="36">
        <v>-6877.4106352346598</v>
      </c>
      <c r="H2186">
        <v>2013</v>
      </c>
      <c r="I2186">
        <v>5.47807917808219</v>
      </c>
      <c r="J2186" s="40" t="s">
        <v>715</v>
      </c>
    </row>
    <row r="2187" spans="1:10">
      <c r="A2187" t="s">
        <v>349</v>
      </c>
      <c r="B2187" t="s">
        <v>35</v>
      </c>
      <c r="C2187" t="s">
        <v>4</v>
      </c>
      <c r="D2187" t="s">
        <v>328</v>
      </c>
      <c r="F2187" s="2">
        <v>25026</v>
      </c>
      <c r="G2187" s="36">
        <v>4568.3896100167913</v>
      </c>
      <c r="H2187">
        <v>2013</v>
      </c>
      <c r="I2187">
        <v>5.47807917808219</v>
      </c>
      <c r="J2187" t="s">
        <v>717</v>
      </c>
    </row>
    <row r="2188" spans="1:10">
      <c r="A2188" t="s">
        <v>17</v>
      </c>
      <c r="B2188" t="s">
        <v>35</v>
      </c>
      <c r="C2188" t="s">
        <v>3</v>
      </c>
      <c r="D2188" t="s">
        <v>328</v>
      </c>
      <c r="F2188" s="2">
        <v>42132723</v>
      </c>
      <c r="G2188" s="36">
        <v>9256924.3782744035</v>
      </c>
      <c r="H2188">
        <v>2012</v>
      </c>
      <c r="I2188">
        <v>4.5514818181818208</v>
      </c>
      <c r="J2188" s="40" t="s">
        <v>715</v>
      </c>
    </row>
    <row r="2189" spans="1:10">
      <c r="A2189" t="s">
        <v>17</v>
      </c>
      <c r="B2189" t="s">
        <v>35</v>
      </c>
      <c r="C2189" t="s">
        <v>3</v>
      </c>
      <c r="D2189" t="s">
        <v>1</v>
      </c>
      <c r="F2189" s="2">
        <v>1884048</v>
      </c>
      <c r="G2189" s="36">
        <v>413941.67334114941</v>
      </c>
      <c r="H2189">
        <v>2012</v>
      </c>
      <c r="I2189">
        <v>4.5514818181818208</v>
      </c>
      <c r="J2189" s="40" t="s">
        <v>715</v>
      </c>
    </row>
    <row r="2190" spans="1:10">
      <c r="A2190" t="s">
        <v>349</v>
      </c>
      <c r="B2190" t="s">
        <v>35</v>
      </c>
      <c r="C2190" t="s">
        <v>4</v>
      </c>
      <c r="D2190" t="s">
        <v>1</v>
      </c>
      <c r="F2190" s="2">
        <v>4733</v>
      </c>
      <c r="G2190" s="36">
        <v>863.98897243704437</v>
      </c>
      <c r="H2190">
        <v>2013</v>
      </c>
      <c r="I2190">
        <v>5.47807917808219</v>
      </c>
      <c r="J2190" t="s">
        <v>717</v>
      </c>
    </row>
    <row r="2191" spans="1:10">
      <c r="A2191" t="s">
        <v>349</v>
      </c>
      <c r="B2191" t="s">
        <v>35</v>
      </c>
      <c r="C2191" t="s">
        <v>3</v>
      </c>
      <c r="D2191" t="s">
        <v>328</v>
      </c>
      <c r="F2191" s="2">
        <v>175090</v>
      </c>
      <c r="G2191" s="36">
        <v>38468.790383950858</v>
      </c>
      <c r="H2191">
        <v>2012</v>
      </c>
      <c r="I2191">
        <v>4.5514818181818208</v>
      </c>
      <c r="J2191" t="s">
        <v>717</v>
      </c>
    </row>
    <row r="2192" spans="1:10">
      <c r="A2192" t="s">
        <v>349</v>
      </c>
      <c r="B2192" t="s">
        <v>35</v>
      </c>
      <c r="C2192" t="s">
        <v>3</v>
      </c>
      <c r="D2192" t="s">
        <v>1</v>
      </c>
      <c r="F2192" s="2">
        <v>9274</v>
      </c>
      <c r="G2192" s="36">
        <v>2037.5781713447957</v>
      </c>
      <c r="H2192">
        <v>2012</v>
      </c>
      <c r="I2192">
        <v>4.5514818181818208</v>
      </c>
      <c r="J2192" t="s">
        <v>717</v>
      </c>
    </row>
    <row r="2193" spans="1:10">
      <c r="A2193" t="s">
        <v>349</v>
      </c>
      <c r="B2193" t="s">
        <v>35</v>
      </c>
      <c r="C2193" t="s">
        <v>4</v>
      </c>
      <c r="D2193" t="s">
        <v>328</v>
      </c>
      <c r="F2193" s="2">
        <v>-2735</v>
      </c>
      <c r="G2193" s="36">
        <v>-600.90320235367869</v>
      </c>
      <c r="H2193">
        <v>2012</v>
      </c>
      <c r="I2193">
        <v>4.5514818181818208</v>
      </c>
      <c r="J2193" t="s">
        <v>717</v>
      </c>
    </row>
    <row r="2194" spans="1:10">
      <c r="A2194" t="s">
        <v>349</v>
      </c>
      <c r="B2194" t="s">
        <v>35</v>
      </c>
      <c r="C2194" t="s">
        <v>4</v>
      </c>
      <c r="D2194" t="s">
        <v>1</v>
      </c>
      <c r="F2194" s="2">
        <v>0</v>
      </c>
      <c r="G2194" s="36">
        <v>0</v>
      </c>
      <c r="H2194">
        <v>2012</v>
      </c>
      <c r="I2194">
        <v>4.5514818181818208</v>
      </c>
      <c r="J2194" t="s">
        <v>717</v>
      </c>
    </row>
    <row r="2195" spans="1:10">
      <c r="A2195" t="s">
        <v>349</v>
      </c>
      <c r="B2195" t="s">
        <v>35</v>
      </c>
      <c r="C2195" t="s">
        <v>3</v>
      </c>
      <c r="D2195" t="s">
        <v>328</v>
      </c>
      <c r="F2195" s="2">
        <v>24094860</v>
      </c>
      <c r="G2195" s="36">
        <v>5833786.7065104069</v>
      </c>
      <c r="H2195">
        <v>2011</v>
      </c>
      <c r="I2195">
        <v>4.1302264227642302</v>
      </c>
      <c r="J2195" t="s">
        <v>717</v>
      </c>
    </row>
    <row r="2196" spans="1:10">
      <c r="A2196" t="s">
        <v>96</v>
      </c>
      <c r="B2196" t="s">
        <v>35</v>
      </c>
      <c r="C2196" t="s">
        <v>3</v>
      </c>
      <c r="D2196" t="s">
        <v>328</v>
      </c>
      <c r="F2196" s="2">
        <v>6758174.0000000009</v>
      </c>
      <c r="G2196" s="36">
        <v>1484829.3962206107</v>
      </c>
      <c r="H2196">
        <v>2012</v>
      </c>
      <c r="I2196">
        <v>4.5514818181818208</v>
      </c>
      <c r="J2196" s="40" t="s">
        <v>715</v>
      </c>
    </row>
    <row r="2197" spans="1:10">
      <c r="A2197" t="s">
        <v>349</v>
      </c>
      <c r="B2197" t="s">
        <v>35</v>
      </c>
      <c r="C2197" t="s">
        <v>4</v>
      </c>
      <c r="D2197" t="s">
        <v>328</v>
      </c>
      <c r="F2197" s="2">
        <v>738072</v>
      </c>
      <c r="G2197" s="36">
        <v>178700.13032022386</v>
      </c>
      <c r="H2197">
        <v>2011</v>
      </c>
      <c r="I2197">
        <v>4.1302264227642302</v>
      </c>
      <c r="J2197" t="s">
        <v>717</v>
      </c>
    </row>
    <row r="2198" spans="1:10">
      <c r="A2198" t="s">
        <v>349</v>
      </c>
      <c r="B2198" t="s">
        <v>35</v>
      </c>
      <c r="C2198" t="s">
        <v>3</v>
      </c>
      <c r="D2198" t="s">
        <v>328</v>
      </c>
      <c r="F2198" s="2">
        <v>126693</v>
      </c>
      <c r="G2198" s="36">
        <v>32380.059982086594</v>
      </c>
      <c r="H2198">
        <v>2010</v>
      </c>
      <c r="I2198">
        <v>3.9126857723577269</v>
      </c>
      <c r="J2198" t="s">
        <v>717</v>
      </c>
    </row>
    <row r="2199" spans="1:10">
      <c r="A2199" t="s">
        <v>349</v>
      </c>
      <c r="B2199" t="s">
        <v>35</v>
      </c>
      <c r="C2199" t="s">
        <v>4</v>
      </c>
      <c r="D2199" t="s">
        <v>328</v>
      </c>
      <c r="F2199" s="2">
        <v>150922</v>
      </c>
      <c r="G2199" s="36">
        <v>38572.48161000586</v>
      </c>
      <c r="H2199">
        <v>2010</v>
      </c>
      <c r="I2199">
        <v>3.9126857723577269</v>
      </c>
      <c r="J2199" t="s">
        <v>717</v>
      </c>
    </row>
    <row r="2200" spans="1:10">
      <c r="A2200" t="s">
        <v>349</v>
      </c>
      <c r="B2200" t="s">
        <v>35</v>
      </c>
      <c r="C2200" t="s">
        <v>4</v>
      </c>
      <c r="D2200" t="s">
        <v>1</v>
      </c>
      <c r="F2200" s="2">
        <v>680</v>
      </c>
      <c r="G2200" s="36">
        <v>173.7936649050767</v>
      </c>
      <c r="H2200">
        <v>2010</v>
      </c>
      <c r="I2200">
        <v>3.9126857723577269</v>
      </c>
      <c r="J2200" t="s">
        <v>717</v>
      </c>
    </row>
    <row r="2201" spans="1:10">
      <c r="A2201" t="s">
        <v>351</v>
      </c>
      <c r="B2201" t="s">
        <v>35</v>
      </c>
      <c r="C2201" t="s">
        <v>3</v>
      </c>
      <c r="D2201" t="s">
        <v>328</v>
      </c>
      <c r="F2201" s="2">
        <v>-1349</v>
      </c>
      <c r="G2201" s="36">
        <v>-166.18697447970047</v>
      </c>
      <c r="H2201">
        <v>2014</v>
      </c>
      <c r="I2201">
        <v>8.1173630136986379</v>
      </c>
      <c r="J2201" t="s">
        <v>717</v>
      </c>
    </row>
    <row r="2202" spans="1:10">
      <c r="A2202" t="s">
        <v>351</v>
      </c>
      <c r="B2202" t="s">
        <v>35</v>
      </c>
      <c r="C2202" t="s">
        <v>4</v>
      </c>
      <c r="D2202" t="s">
        <v>328</v>
      </c>
      <c r="F2202" s="2">
        <v>0</v>
      </c>
      <c r="G2202" s="36">
        <v>0</v>
      </c>
      <c r="H2202">
        <v>2014</v>
      </c>
      <c r="I2202">
        <v>8.1173630136986379</v>
      </c>
      <c r="J2202" t="s">
        <v>717</v>
      </c>
    </row>
    <row r="2203" spans="1:10">
      <c r="A2203" t="s">
        <v>351</v>
      </c>
      <c r="B2203" t="s">
        <v>35</v>
      </c>
      <c r="C2203" t="s">
        <v>3</v>
      </c>
      <c r="D2203" t="s">
        <v>328</v>
      </c>
      <c r="F2203" s="2">
        <v>2367</v>
      </c>
      <c r="G2203" s="36">
        <v>432.08575908693939</v>
      </c>
      <c r="H2203">
        <v>2013</v>
      </c>
      <c r="I2203">
        <v>5.47807917808219</v>
      </c>
      <c r="J2203" t="s">
        <v>717</v>
      </c>
    </row>
    <row r="2204" spans="1:10">
      <c r="A2204" t="s">
        <v>351</v>
      </c>
      <c r="B2204" t="s">
        <v>35</v>
      </c>
      <c r="C2204" t="s">
        <v>3</v>
      </c>
      <c r="D2204" t="s">
        <v>1</v>
      </c>
      <c r="F2204" s="2">
        <v>5524</v>
      </c>
      <c r="G2204" s="36">
        <v>1008.3826502730262</v>
      </c>
      <c r="H2204">
        <v>2013</v>
      </c>
      <c r="I2204">
        <v>5.47807917808219</v>
      </c>
      <c r="J2204" t="s">
        <v>717</v>
      </c>
    </row>
    <row r="2205" spans="1:10">
      <c r="A2205" t="s">
        <v>351</v>
      </c>
      <c r="B2205" t="s">
        <v>35</v>
      </c>
      <c r="C2205" t="s">
        <v>4</v>
      </c>
      <c r="D2205" t="s">
        <v>328</v>
      </c>
      <c r="F2205" s="2">
        <v>0</v>
      </c>
      <c r="G2205" s="36">
        <v>0</v>
      </c>
      <c r="H2205">
        <v>2013</v>
      </c>
      <c r="I2205">
        <v>5.47807917808219</v>
      </c>
      <c r="J2205" t="s">
        <v>717</v>
      </c>
    </row>
    <row r="2206" spans="1:10">
      <c r="A2206" t="s">
        <v>351</v>
      </c>
      <c r="B2206" t="s">
        <v>35</v>
      </c>
      <c r="C2206" t="s">
        <v>4</v>
      </c>
      <c r="D2206" t="s">
        <v>1</v>
      </c>
      <c r="F2206" s="2">
        <v>0</v>
      </c>
      <c r="G2206" s="36">
        <v>0</v>
      </c>
      <c r="H2206">
        <v>2013</v>
      </c>
      <c r="I2206">
        <v>5.47807917808219</v>
      </c>
      <c r="J2206" t="s">
        <v>717</v>
      </c>
    </row>
    <row r="2207" spans="1:10">
      <c r="A2207" t="s">
        <v>351</v>
      </c>
      <c r="B2207" t="s">
        <v>35</v>
      </c>
      <c r="C2207" t="s">
        <v>3</v>
      </c>
      <c r="D2207" t="s">
        <v>328</v>
      </c>
      <c r="F2207" s="2">
        <v>85453</v>
      </c>
      <c r="G2207" s="36">
        <v>18774.7646620581</v>
      </c>
      <c r="H2207">
        <v>2012</v>
      </c>
      <c r="I2207">
        <v>4.5514818181818208</v>
      </c>
      <c r="J2207" t="s">
        <v>717</v>
      </c>
    </row>
    <row r="2208" spans="1:10">
      <c r="A2208" t="s">
        <v>351</v>
      </c>
      <c r="B2208" t="s">
        <v>35</v>
      </c>
      <c r="C2208" t="s">
        <v>3</v>
      </c>
      <c r="D2208" t="s">
        <v>1</v>
      </c>
      <c r="F2208" s="2">
        <v>36844</v>
      </c>
      <c r="G2208" s="36">
        <v>8094.9461014694471</v>
      </c>
      <c r="H2208">
        <v>2012</v>
      </c>
      <c r="I2208">
        <v>4.5514818181818208</v>
      </c>
      <c r="J2208" t="s">
        <v>717</v>
      </c>
    </row>
    <row r="2209" spans="1:10">
      <c r="A2209" t="s">
        <v>351</v>
      </c>
      <c r="B2209" t="s">
        <v>35</v>
      </c>
      <c r="C2209" t="s">
        <v>4</v>
      </c>
      <c r="D2209" t="s">
        <v>328</v>
      </c>
      <c r="F2209" s="2">
        <v>-75</v>
      </c>
      <c r="G2209" s="36">
        <v>-16.478149973135611</v>
      </c>
      <c r="H2209">
        <v>2012</v>
      </c>
      <c r="I2209">
        <v>4.5514818181818208</v>
      </c>
      <c r="J2209" t="s">
        <v>717</v>
      </c>
    </row>
    <row r="2210" spans="1:10">
      <c r="A2210" t="s">
        <v>351</v>
      </c>
      <c r="B2210" t="s">
        <v>35</v>
      </c>
      <c r="C2210" t="s">
        <v>4</v>
      </c>
      <c r="D2210" t="s">
        <v>1</v>
      </c>
      <c r="F2210" s="2">
        <v>0</v>
      </c>
      <c r="G2210" s="36">
        <v>0</v>
      </c>
      <c r="H2210">
        <v>2012</v>
      </c>
      <c r="I2210">
        <v>4.5514818181818208</v>
      </c>
      <c r="J2210" t="s">
        <v>717</v>
      </c>
    </row>
    <row r="2211" spans="1:10">
      <c r="A2211" t="s">
        <v>351</v>
      </c>
      <c r="B2211" t="s">
        <v>35</v>
      </c>
      <c r="C2211" t="s">
        <v>3</v>
      </c>
      <c r="D2211" t="s">
        <v>328</v>
      </c>
      <c r="F2211" s="2">
        <v>22185510</v>
      </c>
      <c r="G2211" s="36">
        <v>5371499.7022250267</v>
      </c>
      <c r="H2211">
        <v>2011</v>
      </c>
      <c r="I2211">
        <v>4.1302264227642302</v>
      </c>
      <c r="J2211" t="s">
        <v>717</v>
      </c>
    </row>
    <row r="2212" spans="1:10">
      <c r="A2212" t="s">
        <v>351</v>
      </c>
      <c r="B2212" t="s">
        <v>35</v>
      </c>
      <c r="C2212" t="s">
        <v>4</v>
      </c>
      <c r="D2212" t="s">
        <v>328</v>
      </c>
      <c r="F2212" s="2">
        <v>5662678</v>
      </c>
      <c r="G2212" s="36">
        <v>1371033.3091642342</v>
      </c>
      <c r="H2212">
        <v>2011</v>
      </c>
      <c r="I2212">
        <v>4.1302264227642302</v>
      </c>
      <c r="J2212" t="s">
        <v>717</v>
      </c>
    </row>
    <row r="2213" spans="1:10">
      <c r="A2213" t="s">
        <v>351</v>
      </c>
      <c r="B2213" t="s">
        <v>35</v>
      </c>
      <c r="C2213" t="s">
        <v>3</v>
      </c>
      <c r="D2213" t="s">
        <v>328</v>
      </c>
      <c r="F2213" s="2">
        <v>48230</v>
      </c>
      <c r="G2213" s="36">
        <v>12326.571262311543</v>
      </c>
      <c r="H2213">
        <v>2010</v>
      </c>
      <c r="I2213">
        <v>3.9126857723577269</v>
      </c>
      <c r="J2213" t="s">
        <v>717</v>
      </c>
    </row>
    <row r="2214" spans="1:10">
      <c r="A2214" t="s">
        <v>351</v>
      </c>
      <c r="B2214" t="s">
        <v>35</v>
      </c>
      <c r="C2214" t="s">
        <v>4</v>
      </c>
      <c r="D2214" t="s">
        <v>328</v>
      </c>
      <c r="F2214" s="2">
        <v>6301</v>
      </c>
      <c r="G2214" s="36">
        <v>1610.4027684807181</v>
      </c>
      <c r="H2214">
        <v>2010</v>
      </c>
      <c r="I2214">
        <v>3.9126857723577269</v>
      </c>
      <c r="J2214" t="s">
        <v>717</v>
      </c>
    </row>
    <row r="2215" spans="1:10">
      <c r="A2215" t="s">
        <v>334</v>
      </c>
      <c r="B2215" t="s">
        <v>35</v>
      </c>
      <c r="C2215" t="s">
        <v>3</v>
      </c>
      <c r="D2215" t="s">
        <v>328</v>
      </c>
      <c r="F2215" s="2">
        <v>11276198</v>
      </c>
      <c r="G2215" s="36">
        <v>2477478.4236102914</v>
      </c>
      <c r="H2215">
        <v>2012</v>
      </c>
      <c r="I2215">
        <v>4.5514818181818208</v>
      </c>
      <c r="J2215" s="40" t="s">
        <v>715</v>
      </c>
    </row>
    <row r="2216" spans="1:10">
      <c r="A2216" t="s">
        <v>351</v>
      </c>
      <c r="B2216" t="s">
        <v>35</v>
      </c>
      <c r="C2216" t="s">
        <v>4</v>
      </c>
      <c r="D2216" t="s">
        <v>1</v>
      </c>
      <c r="F2216" s="2">
        <v>0</v>
      </c>
      <c r="G2216" s="36">
        <v>0</v>
      </c>
      <c r="H2216">
        <v>2010</v>
      </c>
      <c r="I2216">
        <v>3.9126857723577269</v>
      </c>
      <c r="J2216" t="s">
        <v>717</v>
      </c>
    </row>
    <row r="2217" spans="1:10">
      <c r="A2217" t="s">
        <v>148</v>
      </c>
      <c r="B2217" t="s">
        <v>319</v>
      </c>
      <c r="C2217" t="s">
        <v>3</v>
      </c>
      <c r="D2217" t="s">
        <v>328</v>
      </c>
      <c r="F2217" s="2">
        <v>6789306083</v>
      </c>
      <c r="G2217" s="36">
        <f>F2217/I2217</f>
        <v>898700.66674785363</v>
      </c>
      <c r="H2217">
        <v>2024</v>
      </c>
      <c r="I2217">
        <v>7554.58</v>
      </c>
      <c r="J2217" t="s">
        <v>717</v>
      </c>
    </row>
    <row r="2218" spans="1:10">
      <c r="A2218" t="s">
        <v>72</v>
      </c>
      <c r="B2218" t="s">
        <v>35</v>
      </c>
      <c r="C2218" t="s">
        <v>3</v>
      </c>
      <c r="D2218" t="s">
        <v>328</v>
      </c>
      <c r="F2218" s="2">
        <v>13910786</v>
      </c>
      <c r="G2218" s="36">
        <v>3056320.2393626035</v>
      </c>
      <c r="H2218">
        <v>2012</v>
      </c>
      <c r="I2218">
        <v>4.5514818181818208</v>
      </c>
      <c r="J2218" s="40" t="s">
        <v>717</v>
      </c>
    </row>
    <row r="2219" spans="1:10">
      <c r="A2219" t="s">
        <v>72</v>
      </c>
      <c r="B2219" t="s">
        <v>35</v>
      </c>
      <c r="C2219" t="s">
        <v>3</v>
      </c>
      <c r="D2219" t="s">
        <v>1</v>
      </c>
      <c r="F2219" s="2">
        <v>18708241</v>
      </c>
      <c r="G2219" s="36">
        <v>4110362.6790875276</v>
      </c>
      <c r="H2219">
        <v>2012</v>
      </c>
      <c r="I2219">
        <v>4.5514818181818208</v>
      </c>
      <c r="J2219" s="40" t="s">
        <v>717</v>
      </c>
    </row>
    <row r="2220" spans="1:10">
      <c r="A2220" t="s">
        <v>148</v>
      </c>
      <c r="B2220" t="s">
        <v>319</v>
      </c>
      <c r="C2220" t="s">
        <v>4</v>
      </c>
      <c r="D2220" t="s">
        <v>328</v>
      </c>
      <c r="F2220" s="2">
        <v>1022649772</v>
      </c>
      <c r="G2220" s="36">
        <f>F2220/I2220</f>
        <v>135368.18353899225</v>
      </c>
      <c r="H2220">
        <v>2024</v>
      </c>
      <c r="I2220">
        <v>7554.58</v>
      </c>
      <c r="J2220" t="s">
        <v>717</v>
      </c>
    </row>
    <row r="2221" spans="1:10" ht="15.75">
      <c r="A2221" s="19" t="s">
        <v>148</v>
      </c>
      <c r="B2221" t="s">
        <v>319</v>
      </c>
      <c r="C2221" t="s">
        <v>3</v>
      </c>
      <c r="D2221" t="s">
        <v>328</v>
      </c>
      <c r="F2221" s="2">
        <v>4157193428</v>
      </c>
      <c r="G2221" s="36">
        <f>F2221/I2221</f>
        <v>570831.34386971861</v>
      </c>
      <c r="H2221">
        <v>2023</v>
      </c>
      <c r="I2221">
        <v>7282.7</v>
      </c>
      <c r="J2221" t="s">
        <v>717</v>
      </c>
    </row>
    <row r="2222" spans="1:10" ht="15.75">
      <c r="A2222" s="19" t="s">
        <v>148</v>
      </c>
      <c r="B2222" t="s">
        <v>319</v>
      </c>
      <c r="C2222" t="s">
        <v>4</v>
      </c>
      <c r="D2222" t="s">
        <v>328</v>
      </c>
      <c r="F2222" s="2">
        <v>1831269512</v>
      </c>
      <c r="G2222" s="36">
        <f>F2222/I2222</f>
        <v>251454.7505732764</v>
      </c>
      <c r="H2222">
        <v>2023</v>
      </c>
      <c r="I2222">
        <v>7282.7</v>
      </c>
      <c r="J2222" t="s">
        <v>717</v>
      </c>
    </row>
    <row r="2223" spans="1:10">
      <c r="A2223" s="5" t="s">
        <v>148</v>
      </c>
      <c r="B2223" t="s">
        <v>319</v>
      </c>
      <c r="C2223" t="s">
        <v>3</v>
      </c>
      <c r="D2223" t="s">
        <v>328</v>
      </c>
      <c r="F2223" s="2">
        <v>5619620724</v>
      </c>
      <c r="G2223" s="36">
        <f>F2223/I2223</f>
        <v>805718.51055318746</v>
      </c>
      <c r="H2223">
        <v>2022</v>
      </c>
      <c r="I2223">
        <v>6974.67</v>
      </c>
      <c r="J2223" t="s">
        <v>717</v>
      </c>
    </row>
    <row r="2224" spans="1:10">
      <c r="A2224" t="s">
        <v>148</v>
      </c>
      <c r="B2224" t="s">
        <v>319</v>
      </c>
      <c r="C2224" t="s">
        <v>5</v>
      </c>
      <c r="D2224" t="s">
        <v>328</v>
      </c>
      <c r="F2224" s="2">
        <v>952466316</v>
      </c>
      <c r="G2224" s="36">
        <f>F2224/I2224</f>
        <v>136560.77147736022</v>
      </c>
      <c r="H2224">
        <v>2022</v>
      </c>
      <c r="I2224">
        <v>6974.67</v>
      </c>
      <c r="J2224" t="s">
        <v>717</v>
      </c>
    </row>
    <row r="2225" spans="1:10">
      <c r="A2225" t="s">
        <v>148</v>
      </c>
      <c r="B2225" t="s">
        <v>319</v>
      </c>
      <c r="C2225" t="s">
        <v>3</v>
      </c>
      <c r="D2225" t="s">
        <v>328</v>
      </c>
      <c r="F2225" s="2">
        <v>3945773165</v>
      </c>
      <c r="G2225" s="36">
        <v>583388.75278330583</v>
      </c>
      <c r="H2225">
        <v>2020</v>
      </c>
      <c r="I2225">
        <v>6763.54</v>
      </c>
      <c r="J2225" t="s">
        <v>717</v>
      </c>
    </row>
    <row r="2226" spans="1:10">
      <c r="A2226" s="5" t="s">
        <v>148</v>
      </c>
      <c r="B2226" t="s">
        <v>319</v>
      </c>
      <c r="C2226" t="s">
        <v>3</v>
      </c>
      <c r="D2226" t="s">
        <v>328</v>
      </c>
      <c r="F2226" s="2">
        <v>4035903203</v>
      </c>
      <c r="G2226" s="36">
        <f t="shared" ref="G2226:G2231" si="50">F2226/I2226</f>
        <v>646998.13606844621</v>
      </c>
      <c r="H2226">
        <v>2019</v>
      </c>
      <c r="I2226">
        <v>6237.89</v>
      </c>
      <c r="J2226" t="s">
        <v>717</v>
      </c>
    </row>
    <row r="2227" spans="1:10">
      <c r="A2227" s="5" t="s">
        <v>148</v>
      </c>
      <c r="B2227" t="s">
        <v>319</v>
      </c>
      <c r="C2227" t="s">
        <v>4</v>
      </c>
      <c r="D2227" t="s">
        <v>328</v>
      </c>
      <c r="F2227" s="2">
        <v>1360961978</v>
      </c>
      <c r="G2227" s="36">
        <f t="shared" si="50"/>
        <v>218176.65556782822</v>
      </c>
      <c r="H2227">
        <v>2019</v>
      </c>
      <c r="I2227">
        <v>6237.89</v>
      </c>
      <c r="J2227" t="s">
        <v>717</v>
      </c>
    </row>
    <row r="2228" spans="1:10">
      <c r="A2228" s="5" t="s">
        <v>148</v>
      </c>
      <c r="B2228" t="s">
        <v>319</v>
      </c>
      <c r="C2228" t="s">
        <v>3</v>
      </c>
      <c r="D2228" t="s">
        <v>328</v>
      </c>
      <c r="F2228" s="2">
        <v>3961204411</v>
      </c>
      <c r="G2228" s="36">
        <f t="shared" si="50"/>
        <v>689955.04654909647</v>
      </c>
      <c r="H2228">
        <v>2018</v>
      </c>
      <c r="I2228">
        <v>5741.25</v>
      </c>
      <c r="J2228" t="s">
        <v>717</v>
      </c>
    </row>
    <row r="2229" spans="1:10">
      <c r="A2229" s="5" t="s">
        <v>148</v>
      </c>
      <c r="B2229" t="s">
        <v>319</v>
      </c>
      <c r="C2229" t="s">
        <v>4</v>
      </c>
      <c r="D2229" t="s">
        <v>328</v>
      </c>
      <c r="F2229" s="2">
        <v>660038909</v>
      </c>
      <c r="G2229" s="36">
        <f t="shared" si="50"/>
        <v>114964.32118441106</v>
      </c>
      <c r="H2229">
        <v>2018</v>
      </c>
      <c r="I2229">
        <v>5741.25</v>
      </c>
      <c r="J2229" t="s">
        <v>717</v>
      </c>
    </row>
    <row r="2230" spans="1:10">
      <c r="A2230" s="5" t="s">
        <v>148</v>
      </c>
      <c r="B2230" t="s">
        <v>319</v>
      </c>
      <c r="C2230" t="s">
        <v>3</v>
      </c>
      <c r="D2230" t="s">
        <v>328</v>
      </c>
      <c r="F2230" s="2">
        <v>3171226022</v>
      </c>
      <c r="G2230" s="36">
        <f t="shared" si="50"/>
        <v>563027.81595930725</v>
      </c>
      <c r="H2230">
        <v>2017</v>
      </c>
      <c r="I2230">
        <v>5632.45</v>
      </c>
      <c r="J2230" t="s">
        <v>717</v>
      </c>
    </row>
    <row r="2231" spans="1:10">
      <c r="A2231" s="5" t="s">
        <v>148</v>
      </c>
      <c r="B2231" t="s">
        <v>319</v>
      </c>
      <c r="C2231" t="s">
        <v>4</v>
      </c>
      <c r="D2231" t="s">
        <v>328</v>
      </c>
      <c r="F2231" s="2">
        <v>797009562</v>
      </c>
      <c r="G2231" s="36">
        <f t="shared" si="50"/>
        <v>141503.17570506618</v>
      </c>
      <c r="H2231">
        <v>2017</v>
      </c>
      <c r="I2231">
        <v>5632.45</v>
      </c>
      <c r="J2231" t="s">
        <v>717</v>
      </c>
    </row>
    <row r="2232" spans="1:10">
      <c r="A2232" t="s">
        <v>82</v>
      </c>
      <c r="B2232" t="s">
        <v>35</v>
      </c>
      <c r="C2232" t="s">
        <v>3</v>
      </c>
      <c r="D2232" t="s">
        <v>328</v>
      </c>
      <c r="F2232" s="2">
        <v>16020353.000000002</v>
      </c>
      <c r="G2232" s="36">
        <v>3519810.3914209739</v>
      </c>
      <c r="H2232">
        <v>2012</v>
      </c>
      <c r="I2232">
        <v>4.5514818181818208</v>
      </c>
      <c r="J2232" s="40" t="s">
        <v>715</v>
      </c>
    </row>
    <row r="2233" spans="1:10">
      <c r="A2233" t="s">
        <v>82</v>
      </c>
      <c r="B2233" t="s">
        <v>35</v>
      </c>
      <c r="C2233" t="s">
        <v>3</v>
      </c>
      <c r="D2233" t="s">
        <v>1</v>
      </c>
      <c r="F2233" s="2">
        <v>461692</v>
      </c>
      <c r="G2233" s="36">
        <v>101437.73356529236</v>
      </c>
      <c r="H2233">
        <v>2012</v>
      </c>
      <c r="I2233">
        <v>4.5514818181818208</v>
      </c>
      <c r="J2233" s="40" t="s">
        <v>715</v>
      </c>
    </row>
    <row r="2234" spans="1:10">
      <c r="A2234" t="s">
        <v>337</v>
      </c>
      <c r="B2234" t="s">
        <v>35</v>
      </c>
      <c r="C2234" t="s">
        <v>3</v>
      </c>
      <c r="D2234" t="s">
        <v>328</v>
      </c>
      <c r="F2234" s="2">
        <v>9604577</v>
      </c>
      <c r="G2234" s="36">
        <v>2110208.8031270523</v>
      </c>
      <c r="H2234">
        <v>2012</v>
      </c>
      <c r="I2234">
        <v>4.5514818181818208</v>
      </c>
      <c r="J2234" s="40" t="s">
        <v>715</v>
      </c>
    </row>
    <row r="2235" spans="1:10">
      <c r="A2235" t="s">
        <v>337</v>
      </c>
      <c r="B2235" t="s">
        <v>35</v>
      </c>
      <c r="C2235" t="s">
        <v>3</v>
      </c>
      <c r="D2235" t="s">
        <v>1</v>
      </c>
      <c r="F2235" s="2">
        <v>716914</v>
      </c>
      <c r="G2235" s="36">
        <v>157512.21879787394</v>
      </c>
      <c r="H2235">
        <v>2012</v>
      </c>
      <c r="I2235">
        <v>4.5514818181818208</v>
      </c>
      <c r="J2235" s="40" t="s">
        <v>715</v>
      </c>
    </row>
    <row r="2236" spans="1:10">
      <c r="A2236" t="s">
        <v>148</v>
      </c>
      <c r="B2236" t="s">
        <v>319</v>
      </c>
      <c r="C2236" t="s">
        <v>3</v>
      </c>
      <c r="D2236" t="s">
        <v>328</v>
      </c>
      <c r="F2236" s="2">
        <v>2785969217</v>
      </c>
      <c r="G2236" s="36">
        <v>489740.28190554318</v>
      </c>
      <c r="H2236">
        <v>2016</v>
      </c>
      <c r="I2236">
        <v>5688.666666666667</v>
      </c>
      <c r="J2236" t="s">
        <v>717</v>
      </c>
    </row>
    <row r="2237" spans="1:10">
      <c r="A2237" t="s">
        <v>148</v>
      </c>
      <c r="B2237" t="s">
        <v>319</v>
      </c>
      <c r="C2237" t="s">
        <v>3</v>
      </c>
      <c r="D2237" t="s">
        <v>1</v>
      </c>
      <c r="F2237" s="2">
        <v>670002516</v>
      </c>
      <c r="G2237" s="36">
        <v>117778.48048751903</v>
      </c>
      <c r="H2237">
        <v>2016</v>
      </c>
      <c r="I2237">
        <v>5688.666666666667</v>
      </c>
      <c r="J2237" t="s">
        <v>717</v>
      </c>
    </row>
    <row r="2238" spans="1:10">
      <c r="A2238" t="s">
        <v>148</v>
      </c>
      <c r="B2238" t="s">
        <v>319</v>
      </c>
      <c r="C2238" t="s">
        <v>4</v>
      </c>
      <c r="D2238" t="s">
        <v>328</v>
      </c>
      <c r="F2238" s="2">
        <v>324682459</v>
      </c>
      <c r="G2238" s="36">
        <v>57075.318000703148</v>
      </c>
      <c r="H2238">
        <v>2016</v>
      </c>
      <c r="I2238">
        <v>5688.666666666667</v>
      </c>
      <c r="J2238" t="s">
        <v>717</v>
      </c>
    </row>
    <row r="2239" spans="1:10">
      <c r="A2239" t="s">
        <v>148</v>
      </c>
      <c r="B2239" t="s">
        <v>319</v>
      </c>
      <c r="C2239" t="s">
        <v>4</v>
      </c>
      <c r="D2239" t="s">
        <v>1</v>
      </c>
      <c r="F2239" s="2">
        <v>143249444</v>
      </c>
      <c r="G2239" s="36">
        <v>25181.549982421187</v>
      </c>
      <c r="H2239">
        <v>2016</v>
      </c>
      <c r="I2239">
        <v>5688.666666666667</v>
      </c>
      <c r="J2239" t="s">
        <v>717</v>
      </c>
    </row>
    <row r="2240" spans="1:10">
      <c r="A2240" t="s">
        <v>148</v>
      </c>
      <c r="B2240" t="s">
        <v>319</v>
      </c>
      <c r="C2240" t="s">
        <v>3</v>
      </c>
      <c r="D2240" t="s">
        <v>328</v>
      </c>
      <c r="F2240" s="2">
        <v>2711368653</v>
      </c>
      <c r="G2240" s="36">
        <v>522667.42996707506</v>
      </c>
      <c r="H2240">
        <v>2015</v>
      </c>
      <c r="I2240">
        <v>5187.5600000000004</v>
      </c>
      <c r="J2240" t="s">
        <v>717</v>
      </c>
    </row>
    <row r="2241" spans="1:10">
      <c r="A2241" t="s">
        <v>148</v>
      </c>
      <c r="B2241" t="s">
        <v>319</v>
      </c>
      <c r="C2241" t="s">
        <v>3</v>
      </c>
      <c r="D2241" t="s">
        <v>1</v>
      </c>
      <c r="F2241" s="2">
        <v>625585624</v>
      </c>
      <c r="G2241" s="36">
        <v>120593.42426882773</v>
      </c>
      <c r="H2241">
        <v>2015</v>
      </c>
      <c r="I2241">
        <v>5187.5600000000004</v>
      </c>
      <c r="J2241" t="s">
        <v>717</v>
      </c>
    </row>
    <row r="2242" spans="1:10">
      <c r="A2242" t="s">
        <v>148</v>
      </c>
      <c r="B2242" t="s">
        <v>319</v>
      </c>
      <c r="C2242" t="s">
        <v>4</v>
      </c>
      <c r="D2242" t="s">
        <v>328</v>
      </c>
      <c r="F2242" s="2">
        <v>385456015</v>
      </c>
      <c r="G2242" s="36">
        <v>74303.914557132826</v>
      </c>
      <c r="H2242">
        <v>2015</v>
      </c>
      <c r="I2242">
        <v>5187.5600000000004</v>
      </c>
      <c r="J2242" t="s">
        <v>717</v>
      </c>
    </row>
    <row r="2243" spans="1:10">
      <c r="A2243" t="s">
        <v>148</v>
      </c>
      <c r="B2243" t="s">
        <v>319</v>
      </c>
      <c r="C2243" t="s">
        <v>4</v>
      </c>
      <c r="D2243" t="s">
        <v>1</v>
      </c>
      <c r="F2243" s="2">
        <v>179323317</v>
      </c>
      <c r="G2243" s="36">
        <v>34567.950442982823</v>
      </c>
      <c r="H2243">
        <v>2015</v>
      </c>
      <c r="I2243">
        <v>5187.5600000000004</v>
      </c>
      <c r="J2243" t="s">
        <v>717</v>
      </c>
    </row>
    <row r="2244" spans="1:10">
      <c r="A2244" t="s">
        <v>148</v>
      </c>
      <c r="B2244" t="s">
        <v>319</v>
      </c>
      <c r="C2244" t="s">
        <v>3</v>
      </c>
      <c r="D2244" t="s">
        <v>328</v>
      </c>
      <c r="F2244" s="2">
        <v>3504219858</v>
      </c>
      <c r="G2244" s="36">
        <v>784669.6866044905</v>
      </c>
      <c r="H2244">
        <v>2014</v>
      </c>
      <c r="I2244">
        <v>4465.8534894649083</v>
      </c>
      <c r="J2244" t="s">
        <v>717</v>
      </c>
    </row>
    <row r="2245" spans="1:10">
      <c r="A2245" t="s">
        <v>148</v>
      </c>
      <c r="B2245" t="s">
        <v>319</v>
      </c>
      <c r="C2245" t="s">
        <v>3</v>
      </c>
      <c r="D2245" t="s">
        <v>1</v>
      </c>
      <c r="F2245" s="2">
        <v>498403387</v>
      </c>
      <c r="G2245" s="36">
        <v>111603.16570522288</v>
      </c>
      <c r="H2245">
        <v>2014</v>
      </c>
      <c r="I2245">
        <v>4465.8534894649083</v>
      </c>
      <c r="J2245" t="s">
        <v>717</v>
      </c>
    </row>
    <row r="2246" spans="1:10">
      <c r="A2246" t="s">
        <v>148</v>
      </c>
      <c r="B2246" t="s">
        <v>319</v>
      </c>
      <c r="C2246" t="s">
        <v>4</v>
      </c>
      <c r="D2246" t="s">
        <v>328</v>
      </c>
      <c r="F2246" s="2">
        <v>741055277</v>
      </c>
      <c r="G2246" s="36">
        <v>165938.10763120043</v>
      </c>
      <c r="H2246">
        <v>2014</v>
      </c>
      <c r="I2246">
        <v>4465.8534894649083</v>
      </c>
      <c r="J2246" t="s">
        <v>717</v>
      </c>
    </row>
    <row r="2247" spans="1:10">
      <c r="A2247" t="s">
        <v>148</v>
      </c>
      <c r="B2247" t="s">
        <v>319</v>
      </c>
      <c r="C2247" t="s">
        <v>4</v>
      </c>
      <c r="D2247" t="s">
        <v>1</v>
      </c>
      <c r="F2247" s="2">
        <v>40024374</v>
      </c>
      <c r="G2247" s="36">
        <v>8962.3123764401989</v>
      </c>
      <c r="H2247">
        <v>2014</v>
      </c>
      <c r="I2247">
        <v>4465.8534894649083</v>
      </c>
      <c r="J2247" t="s">
        <v>717</v>
      </c>
    </row>
    <row r="2248" spans="1:10">
      <c r="A2248" t="s">
        <v>148</v>
      </c>
      <c r="B2248" t="s">
        <v>319</v>
      </c>
      <c r="C2248" t="s">
        <v>3</v>
      </c>
      <c r="D2248" t="s">
        <v>328</v>
      </c>
      <c r="F2248" s="2">
        <v>3976881144</v>
      </c>
      <c r="G2248" s="36">
        <v>925346.54871089698</v>
      </c>
      <c r="H2248">
        <v>2013</v>
      </c>
      <c r="I2248">
        <v>4297.7208371719817</v>
      </c>
      <c r="J2248" t="s">
        <v>717</v>
      </c>
    </row>
    <row r="2249" spans="1:10">
      <c r="A2249" t="s">
        <v>148</v>
      </c>
      <c r="B2249" t="s">
        <v>319</v>
      </c>
      <c r="C2249" t="s">
        <v>3</v>
      </c>
      <c r="D2249" t="s">
        <v>328</v>
      </c>
      <c r="F2249" s="2">
        <v>3976881144</v>
      </c>
      <c r="G2249" s="36">
        <v>925346.54871089698</v>
      </c>
      <c r="H2249">
        <v>2013</v>
      </c>
      <c r="I2249">
        <v>4297.7208371719817</v>
      </c>
      <c r="J2249" t="s">
        <v>717</v>
      </c>
    </row>
    <row r="2250" spans="1:10">
      <c r="A2250" t="s">
        <v>148</v>
      </c>
      <c r="B2250" t="s">
        <v>319</v>
      </c>
      <c r="C2250" t="s">
        <v>3</v>
      </c>
      <c r="D2250" t="s">
        <v>1</v>
      </c>
      <c r="F2250" s="2">
        <v>379900129</v>
      </c>
      <c r="G2250" s="36">
        <v>88395.720288334211</v>
      </c>
      <c r="H2250">
        <v>2013</v>
      </c>
      <c r="I2250">
        <v>4297.7208371719817</v>
      </c>
      <c r="J2250" t="s">
        <v>717</v>
      </c>
    </row>
    <row r="2251" spans="1:10">
      <c r="A2251" t="s">
        <v>148</v>
      </c>
      <c r="B2251" t="s">
        <v>319</v>
      </c>
      <c r="C2251" t="s">
        <v>3</v>
      </c>
      <c r="D2251" t="s">
        <v>1</v>
      </c>
      <c r="F2251" s="2">
        <v>379900129</v>
      </c>
      <c r="G2251" s="36">
        <v>88395.720288334211</v>
      </c>
      <c r="H2251">
        <v>2013</v>
      </c>
      <c r="I2251">
        <v>4297.7208371719817</v>
      </c>
      <c r="J2251" t="s">
        <v>717</v>
      </c>
    </row>
    <row r="2252" spans="1:10">
      <c r="A2252" t="s">
        <v>148</v>
      </c>
      <c r="B2252" t="s">
        <v>319</v>
      </c>
      <c r="C2252" t="s">
        <v>3</v>
      </c>
      <c r="D2252" t="s">
        <v>328</v>
      </c>
      <c r="F2252" s="2">
        <v>3220120885.4410634</v>
      </c>
      <c r="G2252" s="36">
        <v>729114.20245300001</v>
      </c>
      <c r="H2252">
        <v>2012</v>
      </c>
      <c r="I2252">
        <v>4416.4835558098157</v>
      </c>
      <c r="J2252" t="s">
        <v>717</v>
      </c>
    </row>
    <row r="2253" spans="1:10">
      <c r="A2253" t="s">
        <v>148</v>
      </c>
      <c r="B2253" t="s">
        <v>319</v>
      </c>
      <c r="C2253" t="s">
        <v>3</v>
      </c>
      <c r="D2253" t="s">
        <v>328</v>
      </c>
      <c r="F2253" s="2">
        <v>3220120885.4410634</v>
      </c>
      <c r="G2253" s="36">
        <v>729114.20245300001</v>
      </c>
      <c r="H2253">
        <v>2012</v>
      </c>
      <c r="I2253">
        <v>4416.4835558098157</v>
      </c>
      <c r="J2253" t="s">
        <v>717</v>
      </c>
    </row>
    <row r="2254" spans="1:10">
      <c r="A2254" t="s">
        <v>148</v>
      </c>
      <c r="B2254" t="s">
        <v>319</v>
      </c>
      <c r="C2254" t="s">
        <v>3</v>
      </c>
      <c r="D2254" t="s">
        <v>1</v>
      </c>
      <c r="F2254" s="2">
        <v>370364176.80402952</v>
      </c>
      <c r="G2254" s="36">
        <v>83859.516768000001</v>
      </c>
      <c r="H2254">
        <v>2012</v>
      </c>
      <c r="I2254">
        <v>4416.4835558098157</v>
      </c>
      <c r="J2254" t="s">
        <v>717</v>
      </c>
    </row>
    <row r="2255" spans="1:10">
      <c r="A2255" t="s">
        <v>148</v>
      </c>
      <c r="B2255" t="s">
        <v>319</v>
      </c>
      <c r="C2255" t="s">
        <v>3</v>
      </c>
      <c r="D2255" t="s">
        <v>1</v>
      </c>
      <c r="F2255" s="2">
        <v>370364176.80402952</v>
      </c>
      <c r="G2255" s="36">
        <v>83859.516768000001</v>
      </c>
      <c r="H2255">
        <v>2012</v>
      </c>
      <c r="I2255">
        <v>4416.4835558098157</v>
      </c>
      <c r="J2255" t="s">
        <v>717</v>
      </c>
    </row>
    <row r="2256" spans="1:10">
      <c r="A2256" t="s">
        <v>148</v>
      </c>
      <c r="B2256" t="s">
        <v>319</v>
      </c>
      <c r="C2256" t="s">
        <v>3</v>
      </c>
      <c r="D2256" t="s">
        <v>328</v>
      </c>
      <c r="F2256" s="2">
        <v>2745660083.3005342</v>
      </c>
      <c r="G2256" s="36">
        <v>655705.17336000002</v>
      </c>
      <c r="H2256">
        <v>2011</v>
      </c>
      <c r="I2256">
        <v>4187.3393635604152</v>
      </c>
      <c r="J2256" t="s">
        <v>717</v>
      </c>
    </row>
    <row r="2257" spans="1:10">
      <c r="A2257" t="s">
        <v>148</v>
      </c>
      <c r="B2257" t="s">
        <v>319</v>
      </c>
      <c r="C2257" t="s">
        <v>3</v>
      </c>
      <c r="D2257" t="s">
        <v>328</v>
      </c>
      <c r="F2257" s="2">
        <v>2745660083.3005342</v>
      </c>
      <c r="G2257" s="36">
        <v>655705.17336000002</v>
      </c>
      <c r="H2257">
        <v>2011</v>
      </c>
      <c r="I2257">
        <v>4187.3393635604152</v>
      </c>
      <c r="J2257" t="s">
        <v>717</v>
      </c>
    </row>
    <row r="2258" spans="1:10">
      <c r="A2258" t="s">
        <v>148</v>
      </c>
      <c r="B2258" t="s">
        <v>319</v>
      </c>
      <c r="C2258" t="s">
        <v>3</v>
      </c>
      <c r="D2258" t="s">
        <v>1</v>
      </c>
      <c r="F2258" s="2">
        <v>155646452.19161016</v>
      </c>
      <c r="G2258" s="36">
        <v>37170.727919999998</v>
      </c>
      <c r="H2258">
        <v>2011</v>
      </c>
      <c r="I2258">
        <v>4187.3393635604152</v>
      </c>
      <c r="J2258" t="s">
        <v>717</v>
      </c>
    </row>
    <row r="2259" spans="1:10">
      <c r="A2259" t="s">
        <v>148</v>
      </c>
      <c r="B2259" t="s">
        <v>319</v>
      </c>
      <c r="C2259" t="s">
        <v>3</v>
      </c>
      <c r="D2259" t="s">
        <v>1</v>
      </c>
      <c r="F2259" s="2">
        <v>155646452.19161016</v>
      </c>
      <c r="G2259" s="36">
        <v>37170.727919999998</v>
      </c>
      <c r="H2259">
        <v>2011</v>
      </c>
      <c r="I2259">
        <v>4187.3393635604152</v>
      </c>
      <c r="J2259" t="s">
        <v>717</v>
      </c>
    </row>
    <row r="2260" spans="1:10">
      <c r="A2260" t="s">
        <v>148</v>
      </c>
      <c r="B2260" t="s">
        <v>319</v>
      </c>
      <c r="C2260" t="s">
        <v>3</v>
      </c>
      <c r="D2260" t="s">
        <v>328</v>
      </c>
      <c r="F2260" s="2">
        <v>2186939012.8276362</v>
      </c>
      <c r="G2260" s="36">
        <v>462000.43050000002</v>
      </c>
      <c r="H2260">
        <v>2010</v>
      </c>
      <c r="I2260">
        <v>4733.6298160173164</v>
      </c>
      <c r="J2260" t="s">
        <v>717</v>
      </c>
    </row>
    <row r="2261" spans="1:10">
      <c r="A2261" t="s">
        <v>65</v>
      </c>
      <c r="B2261" t="s">
        <v>35</v>
      </c>
      <c r="C2261" t="s">
        <v>3</v>
      </c>
      <c r="D2261" t="s">
        <v>328</v>
      </c>
      <c r="F2261" s="2">
        <v>26914928</v>
      </c>
      <c r="G2261" s="36">
        <v>5913442.9346686257</v>
      </c>
      <c r="H2261">
        <v>2012</v>
      </c>
      <c r="I2261">
        <v>4.5514818181818208</v>
      </c>
      <c r="J2261" s="40" t="s">
        <v>715</v>
      </c>
    </row>
    <row r="2262" spans="1:10">
      <c r="A2262" t="s">
        <v>65</v>
      </c>
      <c r="B2262" t="s">
        <v>35</v>
      </c>
      <c r="C2262" t="s">
        <v>3</v>
      </c>
      <c r="D2262" t="s">
        <v>1</v>
      </c>
      <c r="F2262" s="2">
        <v>2662912</v>
      </c>
      <c r="G2262" s="36">
        <v>585064.84401683335</v>
      </c>
      <c r="H2262">
        <v>2012</v>
      </c>
      <c r="I2262">
        <v>4.5514818181818208</v>
      </c>
      <c r="J2262" s="40" t="s">
        <v>715</v>
      </c>
    </row>
    <row r="2263" spans="1:10">
      <c r="A2263" t="s">
        <v>148</v>
      </c>
      <c r="B2263" t="s">
        <v>319</v>
      </c>
      <c r="C2263" t="s">
        <v>3</v>
      </c>
      <c r="D2263" t="s">
        <v>328</v>
      </c>
      <c r="F2263" s="2">
        <v>2186939012.8276362</v>
      </c>
      <c r="G2263" s="36">
        <v>462000.43050000002</v>
      </c>
      <c r="H2263">
        <v>2010</v>
      </c>
      <c r="I2263">
        <v>4733.6298160173164</v>
      </c>
      <c r="J2263" t="s">
        <v>717</v>
      </c>
    </row>
    <row r="2264" spans="1:10">
      <c r="A2264" t="s">
        <v>148</v>
      </c>
      <c r="B2264" t="s">
        <v>319</v>
      </c>
      <c r="C2264" t="s">
        <v>3</v>
      </c>
      <c r="D2264" t="s">
        <v>1</v>
      </c>
      <c r="F2264" s="2">
        <v>226911590.36184976</v>
      </c>
      <c r="G2264" s="36">
        <v>47936.065805999999</v>
      </c>
      <c r="H2264">
        <v>2010</v>
      </c>
      <c r="I2264">
        <v>4733.6298160173164</v>
      </c>
      <c r="J2264" t="s">
        <v>717</v>
      </c>
    </row>
    <row r="2265" spans="1:10">
      <c r="A2265" t="s">
        <v>148</v>
      </c>
      <c r="B2265" t="s">
        <v>319</v>
      </c>
      <c r="C2265" t="s">
        <v>3</v>
      </c>
      <c r="D2265" t="s">
        <v>1</v>
      </c>
      <c r="F2265" s="2">
        <v>226911590.36184976</v>
      </c>
      <c r="G2265" s="36">
        <v>47936.065805999999</v>
      </c>
      <c r="H2265">
        <v>2010</v>
      </c>
      <c r="I2265">
        <v>4733.6298160173164</v>
      </c>
      <c r="J2265" t="s">
        <v>717</v>
      </c>
    </row>
    <row r="2266" spans="1:10">
      <c r="A2266" s="5" t="s">
        <v>275</v>
      </c>
      <c r="B2266" t="s">
        <v>319</v>
      </c>
      <c r="C2266" t="s">
        <v>3</v>
      </c>
      <c r="D2266" t="s">
        <v>328</v>
      </c>
      <c r="E2266" t="s">
        <v>361</v>
      </c>
      <c r="F2266" s="2">
        <v>4236708439</v>
      </c>
      <c r="G2266" s="36">
        <f>F2266/I2266</f>
        <v>626125.34290000075</v>
      </c>
      <c r="H2266">
        <v>2021</v>
      </c>
      <c r="I2266">
        <v>6766.55</v>
      </c>
      <c r="J2266" t="s">
        <v>717</v>
      </c>
    </row>
    <row r="2267" spans="1:10">
      <c r="A2267" s="5" t="s">
        <v>275</v>
      </c>
      <c r="B2267" t="s">
        <v>319</v>
      </c>
      <c r="C2267" t="s">
        <v>4</v>
      </c>
      <c r="D2267" t="s">
        <v>328</v>
      </c>
      <c r="E2267" t="s">
        <v>361</v>
      </c>
      <c r="F2267" s="2">
        <v>1549799900</v>
      </c>
      <c r="G2267" s="36">
        <f>F2267/I2267</f>
        <v>229038.41691851828</v>
      </c>
      <c r="H2267">
        <v>2021</v>
      </c>
      <c r="I2267">
        <v>6766.55</v>
      </c>
      <c r="J2267" t="s">
        <v>717</v>
      </c>
    </row>
    <row r="2268" spans="1:10">
      <c r="A2268" t="s">
        <v>496</v>
      </c>
      <c r="B2268" t="s">
        <v>37</v>
      </c>
      <c r="C2268" t="s">
        <v>3</v>
      </c>
      <c r="D2268" t="s">
        <v>328</v>
      </c>
      <c r="F2268" s="2">
        <v>1808.51</v>
      </c>
      <c r="G2268" s="36">
        <f>F2268/I2268</f>
        <v>1808.51</v>
      </c>
      <c r="H2268">
        <v>2018</v>
      </c>
      <c r="I2268">
        <v>1</v>
      </c>
      <c r="J2268" t="s">
        <v>717</v>
      </c>
    </row>
    <row r="2269" spans="1:10">
      <c r="A2269" t="s">
        <v>496</v>
      </c>
      <c r="B2269" t="s">
        <v>37</v>
      </c>
      <c r="C2269" t="s">
        <v>3</v>
      </c>
      <c r="D2269" t="s">
        <v>1</v>
      </c>
      <c r="E2269" t="s">
        <v>364</v>
      </c>
      <c r="F2269" s="2">
        <v>128.16</v>
      </c>
      <c r="G2269" s="36">
        <f>F2269/I2269</f>
        <v>128.16</v>
      </c>
      <c r="H2269">
        <v>2018</v>
      </c>
      <c r="I2269">
        <v>1</v>
      </c>
      <c r="J2269" t="s">
        <v>717</v>
      </c>
    </row>
    <row r="2270" spans="1:10">
      <c r="A2270" t="s">
        <v>496</v>
      </c>
      <c r="B2270" t="s">
        <v>37</v>
      </c>
      <c r="C2270" t="s">
        <v>4</v>
      </c>
      <c r="D2270" t="s">
        <v>328</v>
      </c>
      <c r="F2270" s="2"/>
      <c r="G2270" s="36">
        <v>0</v>
      </c>
      <c r="H2270">
        <v>2018</v>
      </c>
      <c r="I2270">
        <v>1</v>
      </c>
      <c r="J2270" t="s">
        <v>717</v>
      </c>
    </row>
    <row r="2271" spans="1:10">
      <c r="A2271" t="s">
        <v>496</v>
      </c>
      <c r="B2271" t="s">
        <v>37</v>
      </c>
      <c r="C2271" t="s">
        <v>4</v>
      </c>
      <c r="D2271" t="s">
        <v>1</v>
      </c>
      <c r="E2271" t="s">
        <v>364</v>
      </c>
      <c r="F2271" s="2"/>
      <c r="G2271" s="36">
        <v>0</v>
      </c>
      <c r="H2271">
        <v>2018</v>
      </c>
      <c r="I2271">
        <v>1</v>
      </c>
      <c r="J2271" t="s">
        <v>717</v>
      </c>
    </row>
    <row r="2272" spans="1:10">
      <c r="A2272" t="s">
        <v>496</v>
      </c>
      <c r="B2272" t="s">
        <v>37</v>
      </c>
      <c r="C2272" t="s">
        <v>3</v>
      </c>
      <c r="D2272" t="s">
        <v>328</v>
      </c>
      <c r="F2272" s="2">
        <v>3481.35</v>
      </c>
      <c r="G2272" s="36">
        <f>F2272/I2272</f>
        <v>3481.35</v>
      </c>
      <c r="H2272">
        <v>2017</v>
      </c>
      <c r="I2272">
        <v>1</v>
      </c>
      <c r="J2272" t="s">
        <v>717</v>
      </c>
    </row>
    <row r="2273" spans="1:10">
      <c r="A2273" t="s">
        <v>496</v>
      </c>
      <c r="B2273" t="s">
        <v>37</v>
      </c>
      <c r="C2273" t="s">
        <v>3</v>
      </c>
      <c r="D2273" t="s">
        <v>1</v>
      </c>
      <c r="E2273" t="s">
        <v>364</v>
      </c>
      <c r="F2273" s="2">
        <v>7171.37</v>
      </c>
      <c r="G2273" s="36">
        <f>F2273/I2273</f>
        <v>7171.37</v>
      </c>
      <c r="H2273">
        <v>2017</v>
      </c>
      <c r="I2273">
        <v>1</v>
      </c>
      <c r="J2273" t="s">
        <v>717</v>
      </c>
    </row>
    <row r="2274" spans="1:10">
      <c r="A2274" t="s">
        <v>496</v>
      </c>
      <c r="B2274" t="s">
        <v>37</v>
      </c>
      <c r="C2274" t="s">
        <v>4</v>
      </c>
      <c r="D2274" t="s">
        <v>328</v>
      </c>
      <c r="F2274" s="2"/>
      <c r="G2274" s="36">
        <v>703.29</v>
      </c>
      <c r="H2274">
        <v>2017</v>
      </c>
      <c r="I2274">
        <v>1</v>
      </c>
      <c r="J2274" t="s">
        <v>717</v>
      </c>
    </row>
    <row r="2275" spans="1:10">
      <c r="A2275" t="s">
        <v>25</v>
      </c>
      <c r="B2275" t="s">
        <v>35</v>
      </c>
      <c r="C2275" t="s">
        <v>3</v>
      </c>
      <c r="D2275" t="s">
        <v>328</v>
      </c>
      <c r="F2275" s="2">
        <v>17013189</v>
      </c>
      <c r="G2275" s="36">
        <v>3737945.0648440146</v>
      </c>
      <c r="H2275">
        <v>2012</v>
      </c>
      <c r="I2275">
        <v>4.5514818181818208</v>
      </c>
      <c r="J2275" s="40" t="s">
        <v>715</v>
      </c>
    </row>
    <row r="2276" spans="1:10">
      <c r="A2276" t="s">
        <v>25</v>
      </c>
      <c r="B2276" t="s">
        <v>35</v>
      </c>
      <c r="C2276" t="s">
        <v>3</v>
      </c>
      <c r="D2276" t="s">
        <v>1</v>
      </c>
      <c r="F2276" s="2">
        <v>381481.00000000006</v>
      </c>
      <c r="G2276" s="36">
        <v>83814.681732023295</v>
      </c>
      <c r="H2276">
        <v>2012</v>
      </c>
      <c r="I2276">
        <v>4.5514818181818208</v>
      </c>
      <c r="J2276" s="40" t="s">
        <v>715</v>
      </c>
    </row>
    <row r="2277" spans="1:10">
      <c r="A2277" t="s">
        <v>496</v>
      </c>
      <c r="B2277" t="s">
        <v>37</v>
      </c>
      <c r="C2277" t="s">
        <v>4</v>
      </c>
      <c r="D2277" t="s">
        <v>1</v>
      </c>
      <c r="E2277" t="s">
        <v>364</v>
      </c>
      <c r="F2277" s="2"/>
      <c r="G2277" s="36">
        <v>0</v>
      </c>
      <c r="H2277">
        <v>2017</v>
      </c>
      <c r="I2277">
        <v>1</v>
      </c>
      <c r="J2277" t="s">
        <v>717</v>
      </c>
    </row>
    <row r="2278" spans="1:10">
      <c r="A2278" t="s">
        <v>17</v>
      </c>
      <c r="B2278" t="s">
        <v>35</v>
      </c>
      <c r="C2278" t="s">
        <v>4</v>
      </c>
      <c r="D2278" t="s">
        <v>328</v>
      </c>
      <c r="F2278" s="2">
        <v>3644120</v>
      </c>
      <c r="G2278" s="36">
        <v>800644.74506803928</v>
      </c>
      <c r="H2278">
        <v>2012</v>
      </c>
      <c r="I2278">
        <v>4.5514818181818208</v>
      </c>
      <c r="J2278" s="40" t="s">
        <v>715</v>
      </c>
    </row>
    <row r="2279" spans="1:10">
      <c r="A2279" t="s">
        <v>17</v>
      </c>
      <c r="B2279" t="s">
        <v>35</v>
      </c>
      <c r="C2279" t="s">
        <v>4</v>
      </c>
      <c r="D2279" t="s">
        <v>1</v>
      </c>
      <c r="F2279" s="2">
        <v>364139</v>
      </c>
      <c r="G2279" s="36">
        <v>80004.494040901714</v>
      </c>
      <c r="H2279">
        <v>2012</v>
      </c>
      <c r="I2279">
        <v>4.5514818181818208</v>
      </c>
      <c r="J2279" s="40" t="s">
        <v>715</v>
      </c>
    </row>
    <row r="2280" spans="1:10">
      <c r="A2280" t="s">
        <v>69</v>
      </c>
      <c r="B2280" t="s">
        <v>34</v>
      </c>
      <c r="C2280" t="s">
        <v>3</v>
      </c>
      <c r="D2280" t="s">
        <v>328</v>
      </c>
      <c r="E2280" t="s">
        <v>534</v>
      </c>
      <c r="F2280" s="2">
        <v>2045419.6</v>
      </c>
      <c r="G2280" s="36">
        <f t="shared" ref="G2280:G2285" si="51">F2280/I2280</f>
        <v>2045419.6</v>
      </c>
      <c r="H2280">
        <v>2024</v>
      </c>
      <c r="I2280">
        <v>1</v>
      </c>
      <c r="J2280" t="s">
        <v>717</v>
      </c>
    </row>
    <row r="2281" spans="1:10">
      <c r="A2281" t="s">
        <v>69</v>
      </c>
      <c r="B2281" t="s">
        <v>34</v>
      </c>
      <c r="C2281" t="s">
        <v>3</v>
      </c>
      <c r="D2281" t="s">
        <v>1</v>
      </c>
      <c r="E2281" t="s">
        <v>434</v>
      </c>
      <c r="F2281" s="2">
        <v>13395502.67</v>
      </c>
      <c r="G2281" s="36">
        <f t="shared" si="51"/>
        <v>13395502.67</v>
      </c>
      <c r="H2281">
        <v>2024</v>
      </c>
      <c r="I2281">
        <v>1</v>
      </c>
      <c r="J2281" t="s">
        <v>717</v>
      </c>
    </row>
    <row r="2282" spans="1:10">
      <c r="A2282" t="s">
        <v>69</v>
      </c>
      <c r="B2282" t="s">
        <v>34</v>
      </c>
      <c r="C2282" t="s">
        <v>4</v>
      </c>
      <c r="D2282" t="s">
        <v>328</v>
      </c>
      <c r="E2282" t="s">
        <v>534</v>
      </c>
      <c r="F2282" s="2">
        <v>1030647.01</v>
      </c>
      <c r="G2282" s="36">
        <f t="shared" si="51"/>
        <v>1030647.01</v>
      </c>
      <c r="H2282">
        <v>2024</v>
      </c>
      <c r="I2282">
        <v>1</v>
      </c>
      <c r="J2282" t="s">
        <v>717</v>
      </c>
    </row>
    <row r="2283" spans="1:10">
      <c r="A2283" t="s">
        <v>69</v>
      </c>
      <c r="B2283" t="s">
        <v>34</v>
      </c>
      <c r="C2283" t="s">
        <v>4</v>
      </c>
      <c r="D2283" t="s">
        <v>1</v>
      </c>
      <c r="E2283" t="s">
        <v>434</v>
      </c>
      <c r="F2283" s="2">
        <v>68619.45</v>
      </c>
      <c r="G2283" s="36">
        <f t="shared" si="51"/>
        <v>68619.45</v>
      </c>
      <c r="H2283">
        <v>2024</v>
      </c>
      <c r="I2283">
        <v>1</v>
      </c>
      <c r="J2283" t="s">
        <v>717</v>
      </c>
    </row>
    <row r="2284" spans="1:10">
      <c r="A2284" t="s">
        <v>69</v>
      </c>
      <c r="B2284" t="s">
        <v>34</v>
      </c>
      <c r="C2284" t="s">
        <v>3</v>
      </c>
      <c r="D2284" t="s">
        <v>328</v>
      </c>
      <c r="E2284" t="s">
        <v>534</v>
      </c>
      <c r="F2284" s="2">
        <v>1822778.77</v>
      </c>
      <c r="G2284" s="36">
        <f t="shared" si="51"/>
        <v>1822778.77</v>
      </c>
      <c r="H2284">
        <v>2023</v>
      </c>
      <c r="I2284">
        <v>1</v>
      </c>
      <c r="J2284" t="s">
        <v>717</v>
      </c>
    </row>
    <row r="2285" spans="1:10">
      <c r="A2285" t="s">
        <v>69</v>
      </c>
      <c r="B2285" t="s">
        <v>34</v>
      </c>
      <c r="C2285" t="s">
        <v>3</v>
      </c>
      <c r="D2285" t="s">
        <v>1</v>
      </c>
      <c r="E2285" t="s">
        <v>434</v>
      </c>
      <c r="F2285" s="2">
        <v>12275979.699999999</v>
      </c>
      <c r="G2285" s="36">
        <f t="shared" si="51"/>
        <v>12275979.699999999</v>
      </c>
      <c r="H2285">
        <v>2023</v>
      </c>
      <c r="I2285">
        <v>1</v>
      </c>
      <c r="J2285" t="s">
        <v>717</v>
      </c>
    </row>
    <row r="2286" spans="1:10">
      <c r="A2286" t="s">
        <v>96</v>
      </c>
      <c r="B2286" t="s">
        <v>35</v>
      </c>
      <c r="C2286" t="s">
        <v>4</v>
      </c>
      <c r="D2286" t="s">
        <v>328</v>
      </c>
      <c r="F2286" s="2">
        <v>992771</v>
      </c>
      <c r="G2286" s="36">
        <v>218120.39235973087</v>
      </c>
      <c r="H2286">
        <v>2012</v>
      </c>
      <c r="I2286">
        <v>4.5514818181818208</v>
      </c>
      <c r="J2286" s="40" t="s">
        <v>715</v>
      </c>
    </row>
    <row r="2287" spans="1:10">
      <c r="A2287" t="s">
        <v>69</v>
      </c>
      <c r="B2287" t="s">
        <v>34</v>
      </c>
      <c r="C2287" t="s">
        <v>4</v>
      </c>
      <c r="D2287" t="s">
        <v>328</v>
      </c>
      <c r="E2287" t="s">
        <v>534</v>
      </c>
      <c r="F2287" s="2">
        <v>697144.73</v>
      </c>
      <c r="G2287" s="36">
        <f t="shared" ref="G2287:G2296" si="52">F2287/I2287</f>
        <v>697144.73</v>
      </c>
      <c r="H2287">
        <v>2023</v>
      </c>
      <c r="I2287">
        <v>1</v>
      </c>
      <c r="J2287" t="s">
        <v>717</v>
      </c>
    </row>
    <row r="2288" spans="1:10">
      <c r="A2288" t="s">
        <v>69</v>
      </c>
      <c r="B2288" t="s">
        <v>34</v>
      </c>
      <c r="C2288" t="s">
        <v>4</v>
      </c>
      <c r="D2288" t="s">
        <v>1</v>
      </c>
      <c r="E2288" t="s">
        <v>434</v>
      </c>
      <c r="F2288" s="2">
        <v>10809.19</v>
      </c>
      <c r="G2288" s="36">
        <f t="shared" si="52"/>
        <v>10809.19</v>
      </c>
      <c r="H2288">
        <v>2023</v>
      </c>
      <c r="I2288">
        <v>1</v>
      </c>
      <c r="J2288" t="s">
        <v>717</v>
      </c>
    </row>
    <row r="2289" spans="1:10">
      <c r="A2289" t="s">
        <v>69</v>
      </c>
      <c r="B2289" t="s">
        <v>34</v>
      </c>
      <c r="C2289" t="s">
        <v>3</v>
      </c>
      <c r="D2289" t="s">
        <v>328</v>
      </c>
      <c r="F2289" s="2">
        <v>1259804.22</v>
      </c>
      <c r="G2289" s="36">
        <f t="shared" si="52"/>
        <v>1259804.22</v>
      </c>
      <c r="H2289">
        <v>2022</v>
      </c>
      <c r="I2289">
        <v>1</v>
      </c>
      <c r="J2289" t="s">
        <v>717</v>
      </c>
    </row>
    <row r="2290" spans="1:10">
      <c r="A2290" t="s">
        <v>69</v>
      </c>
      <c r="B2290" t="s">
        <v>34</v>
      </c>
      <c r="C2290" t="s">
        <v>3</v>
      </c>
      <c r="D2290" t="s">
        <v>1</v>
      </c>
      <c r="F2290" s="2">
        <v>13117615.939999999</v>
      </c>
      <c r="G2290" s="36">
        <f t="shared" si="52"/>
        <v>13117615.939999999</v>
      </c>
      <c r="H2290">
        <v>2022</v>
      </c>
      <c r="I2290">
        <v>1</v>
      </c>
      <c r="J2290" t="s">
        <v>717</v>
      </c>
    </row>
    <row r="2291" spans="1:10">
      <c r="A2291" t="s">
        <v>69</v>
      </c>
      <c r="B2291" t="s">
        <v>34</v>
      </c>
      <c r="C2291" t="s">
        <v>5</v>
      </c>
      <c r="D2291" t="s">
        <v>328</v>
      </c>
      <c r="F2291" s="2">
        <v>284201.13</v>
      </c>
      <c r="G2291" s="36">
        <f t="shared" si="52"/>
        <v>284201.13</v>
      </c>
      <c r="H2291">
        <v>2022</v>
      </c>
      <c r="I2291">
        <v>1</v>
      </c>
      <c r="J2291" t="s">
        <v>717</v>
      </c>
    </row>
    <row r="2292" spans="1:10">
      <c r="A2292" t="s">
        <v>69</v>
      </c>
      <c r="B2292" t="s">
        <v>34</v>
      </c>
      <c r="C2292" t="s">
        <v>5</v>
      </c>
      <c r="D2292" t="s">
        <v>1</v>
      </c>
      <c r="F2292" s="2">
        <v>184647.16</v>
      </c>
      <c r="G2292" s="36">
        <f t="shared" si="52"/>
        <v>184647.16</v>
      </c>
      <c r="H2292">
        <v>2022</v>
      </c>
      <c r="I2292">
        <v>1</v>
      </c>
      <c r="J2292" t="s">
        <v>717</v>
      </c>
    </row>
    <row r="2293" spans="1:10">
      <c r="A2293" t="s">
        <v>69</v>
      </c>
      <c r="B2293" t="s">
        <v>34</v>
      </c>
      <c r="C2293" t="s">
        <v>3</v>
      </c>
      <c r="D2293" t="s">
        <v>328</v>
      </c>
      <c r="E2293" t="s">
        <v>450</v>
      </c>
      <c r="F2293" s="2">
        <v>939627.23</v>
      </c>
      <c r="G2293" s="36">
        <f t="shared" si="52"/>
        <v>939627.23</v>
      </c>
      <c r="H2293">
        <v>2021</v>
      </c>
      <c r="I2293">
        <v>1</v>
      </c>
      <c r="J2293" t="s">
        <v>717</v>
      </c>
    </row>
    <row r="2294" spans="1:10">
      <c r="A2294" t="s">
        <v>69</v>
      </c>
      <c r="B2294" t="s">
        <v>34</v>
      </c>
      <c r="C2294" t="s">
        <v>3</v>
      </c>
      <c r="D2294" t="s">
        <v>1</v>
      </c>
      <c r="E2294" t="s">
        <v>451</v>
      </c>
      <c r="F2294" s="2">
        <v>2724506.75</v>
      </c>
      <c r="G2294" s="36">
        <f t="shared" si="52"/>
        <v>2724506.75</v>
      </c>
      <c r="H2294">
        <v>2021</v>
      </c>
      <c r="I2294">
        <v>1</v>
      </c>
      <c r="J2294" t="s">
        <v>717</v>
      </c>
    </row>
    <row r="2295" spans="1:10">
      <c r="A2295" t="s">
        <v>69</v>
      </c>
      <c r="B2295" t="s">
        <v>34</v>
      </c>
      <c r="C2295" t="s">
        <v>4</v>
      </c>
      <c r="D2295" t="s">
        <v>328</v>
      </c>
      <c r="E2295" t="s">
        <v>450</v>
      </c>
      <c r="F2295" s="2">
        <v>4713.54</v>
      </c>
      <c r="G2295" s="36">
        <f t="shared" si="52"/>
        <v>4713.54</v>
      </c>
      <c r="H2295">
        <v>2021</v>
      </c>
      <c r="I2295">
        <v>1</v>
      </c>
      <c r="J2295" t="s">
        <v>717</v>
      </c>
    </row>
    <row r="2296" spans="1:10">
      <c r="A2296" t="s">
        <v>69</v>
      </c>
      <c r="B2296" t="s">
        <v>34</v>
      </c>
      <c r="C2296" t="s">
        <v>4</v>
      </c>
      <c r="D2296" t="s">
        <v>1</v>
      </c>
      <c r="E2296" t="s">
        <v>451</v>
      </c>
      <c r="F2296" s="2">
        <v>6266.72</v>
      </c>
      <c r="G2296" s="36">
        <f t="shared" si="52"/>
        <v>6266.72</v>
      </c>
      <c r="H2296">
        <v>2021</v>
      </c>
      <c r="I2296">
        <v>1</v>
      </c>
      <c r="J2296" t="s">
        <v>717</v>
      </c>
    </row>
    <row r="2297" spans="1:10">
      <c r="A2297" t="s">
        <v>69</v>
      </c>
      <c r="B2297" t="s">
        <v>34</v>
      </c>
      <c r="C2297" t="s">
        <v>3</v>
      </c>
      <c r="D2297" t="s">
        <v>328</v>
      </c>
      <c r="F2297" s="2">
        <v>922429.75</v>
      </c>
      <c r="G2297" s="36">
        <v>922429.75</v>
      </c>
      <c r="H2297">
        <v>2020</v>
      </c>
      <c r="I2297">
        <v>1</v>
      </c>
      <c r="J2297" t="s">
        <v>717</v>
      </c>
    </row>
    <row r="2298" spans="1:10">
      <c r="A2298" t="s">
        <v>69</v>
      </c>
      <c r="B2298" t="s">
        <v>34</v>
      </c>
      <c r="C2298" t="s">
        <v>3</v>
      </c>
      <c r="D2298" t="s">
        <v>1</v>
      </c>
      <c r="F2298" s="2">
        <v>1245960.05</v>
      </c>
      <c r="G2298" s="36">
        <v>1245960.05</v>
      </c>
      <c r="H2298">
        <v>2020</v>
      </c>
      <c r="I2298">
        <v>1</v>
      </c>
      <c r="J2298" t="s">
        <v>717</v>
      </c>
    </row>
    <row r="2299" spans="1:10">
      <c r="A2299" t="s">
        <v>69</v>
      </c>
      <c r="B2299" t="s">
        <v>34</v>
      </c>
      <c r="C2299" t="s">
        <v>4</v>
      </c>
      <c r="D2299" t="s">
        <v>328</v>
      </c>
      <c r="F2299" s="2">
        <v>117609.18</v>
      </c>
      <c r="G2299" s="36">
        <v>117609.18</v>
      </c>
      <c r="H2299">
        <v>2020</v>
      </c>
      <c r="I2299">
        <v>1</v>
      </c>
      <c r="J2299" t="s">
        <v>717</v>
      </c>
    </row>
    <row r="2300" spans="1:10">
      <c r="A2300" t="s">
        <v>69</v>
      </c>
      <c r="B2300" t="s">
        <v>34</v>
      </c>
      <c r="C2300" t="s">
        <v>4</v>
      </c>
      <c r="D2300" t="s">
        <v>1</v>
      </c>
      <c r="F2300" s="2">
        <v>54008.710000000006</v>
      </c>
      <c r="G2300" s="36">
        <v>54008.710000000006</v>
      </c>
      <c r="H2300">
        <v>2020</v>
      </c>
      <c r="I2300">
        <v>1</v>
      </c>
      <c r="J2300" t="s">
        <v>717</v>
      </c>
    </row>
    <row r="2301" spans="1:10">
      <c r="A2301" s="4" t="s">
        <v>69</v>
      </c>
      <c r="B2301" t="s">
        <v>34</v>
      </c>
      <c r="C2301" t="s">
        <v>3</v>
      </c>
      <c r="D2301" t="s">
        <v>328</v>
      </c>
      <c r="F2301" s="2">
        <f>G2301*I2301</f>
        <v>1074488</v>
      </c>
      <c r="G2301" s="36">
        <v>1074488</v>
      </c>
      <c r="H2301">
        <v>2019</v>
      </c>
      <c r="I2301">
        <v>1</v>
      </c>
      <c r="J2301" t="s">
        <v>717</v>
      </c>
    </row>
    <row r="2302" spans="1:10">
      <c r="A2302" s="4" t="s">
        <v>69</v>
      </c>
      <c r="B2302" t="s">
        <v>34</v>
      </c>
      <c r="C2302" t="s">
        <v>3</v>
      </c>
      <c r="D2302" t="s">
        <v>1</v>
      </c>
      <c r="F2302" s="2">
        <f>G2302*I2302</f>
        <v>1211789</v>
      </c>
      <c r="G2302" s="36">
        <v>1211789</v>
      </c>
      <c r="H2302">
        <v>2019</v>
      </c>
      <c r="I2302">
        <v>1</v>
      </c>
      <c r="J2302" t="s">
        <v>717</v>
      </c>
    </row>
    <row r="2303" spans="1:10">
      <c r="A2303" s="4" t="s">
        <v>69</v>
      </c>
      <c r="B2303" t="s">
        <v>34</v>
      </c>
      <c r="C2303" t="s">
        <v>4</v>
      </c>
      <c r="D2303" t="s">
        <v>328</v>
      </c>
      <c r="F2303" s="2">
        <f>G2303*I2303</f>
        <v>44615</v>
      </c>
      <c r="G2303" s="36">
        <v>44615</v>
      </c>
      <c r="H2303">
        <v>2019</v>
      </c>
      <c r="I2303">
        <v>1</v>
      </c>
      <c r="J2303" t="s">
        <v>717</v>
      </c>
    </row>
    <row r="2304" spans="1:10">
      <c r="A2304" s="4" t="s">
        <v>69</v>
      </c>
      <c r="B2304" t="s">
        <v>34</v>
      </c>
      <c r="C2304" t="s">
        <v>4</v>
      </c>
      <c r="D2304" t="s">
        <v>1</v>
      </c>
      <c r="F2304" s="2">
        <f>G2304*I2304</f>
        <v>21260</v>
      </c>
      <c r="G2304" s="36">
        <v>21260</v>
      </c>
      <c r="H2304">
        <v>2019</v>
      </c>
      <c r="I2304">
        <v>1</v>
      </c>
      <c r="J2304" t="s">
        <v>717</v>
      </c>
    </row>
    <row r="2305" spans="1:10">
      <c r="A2305" t="s">
        <v>334</v>
      </c>
      <c r="B2305" t="s">
        <v>35</v>
      </c>
      <c r="C2305" t="s">
        <v>4</v>
      </c>
      <c r="D2305" t="s">
        <v>328</v>
      </c>
      <c r="F2305" s="2">
        <v>112743</v>
      </c>
      <c r="G2305" s="36">
        <v>24770.614165616378</v>
      </c>
      <c r="H2305">
        <v>2012</v>
      </c>
      <c r="I2305">
        <v>4.5514818181818208</v>
      </c>
      <c r="J2305" s="40" t="s">
        <v>715</v>
      </c>
    </row>
    <row r="2306" spans="1:10">
      <c r="A2306" t="s">
        <v>69</v>
      </c>
      <c r="B2306" t="s">
        <v>34</v>
      </c>
      <c r="C2306" t="s">
        <v>3</v>
      </c>
      <c r="D2306" t="s">
        <v>328</v>
      </c>
      <c r="F2306" s="2">
        <v>904678.21</v>
      </c>
      <c r="G2306" s="36">
        <f>F2306/I2306</f>
        <v>904678.21</v>
      </c>
      <c r="H2306">
        <v>2018</v>
      </c>
      <c r="I2306">
        <v>1</v>
      </c>
      <c r="J2306" t="s">
        <v>717</v>
      </c>
    </row>
    <row r="2307" spans="1:10">
      <c r="A2307" t="s">
        <v>69</v>
      </c>
      <c r="B2307" t="s">
        <v>34</v>
      </c>
      <c r="C2307" t="s">
        <v>3</v>
      </c>
      <c r="D2307" t="s">
        <v>1</v>
      </c>
      <c r="E2307" t="s">
        <v>364</v>
      </c>
      <c r="F2307" s="2">
        <v>344846.17</v>
      </c>
      <c r="G2307" s="36">
        <f>F2307/I2307</f>
        <v>344846.17</v>
      </c>
      <c r="H2307">
        <v>2018</v>
      </c>
      <c r="I2307">
        <v>1</v>
      </c>
      <c r="J2307" t="s">
        <v>717</v>
      </c>
    </row>
    <row r="2308" spans="1:10">
      <c r="A2308" t="s">
        <v>72</v>
      </c>
      <c r="B2308" t="s">
        <v>35</v>
      </c>
      <c r="C2308" t="s">
        <v>4</v>
      </c>
      <c r="D2308" t="s">
        <v>328</v>
      </c>
      <c r="F2308" s="2">
        <v>1643740</v>
      </c>
      <c r="G2308" s="36">
        <v>361143.92315789242</v>
      </c>
      <c r="H2308">
        <v>2012</v>
      </c>
      <c r="I2308">
        <v>4.5514818181818208</v>
      </c>
      <c r="J2308" s="40" t="s">
        <v>717</v>
      </c>
    </row>
    <row r="2309" spans="1:10">
      <c r="A2309" t="s">
        <v>72</v>
      </c>
      <c r="B2309" t="s">
        <v>35</v>
      </c>
      <c r="C2309" t="s">
        <v>4</v>
      </c>
      <c r="D2309" t="s">
        <v>1</v>
      </c>
      <c r="F2309" s="2">
        <v>5709129.9999999991</v>
      </c>
      <c r="G2309" s="36">
        <v>1254345.3380817028</v>
      </c>
      <c r="H2309">
        <v>2012</v>
      </c>
      <c r="I2309">
        <v>4.5514818181818208</v>
      </c>
      <c r="J2309" s="40" t="s">
        <v>717</v>
      </c>
    </row>
    <row r="2310" spans="1:10">
      <c r="A2310" t="s">
        <v>69</v>
      </c>
      <c r="B2310" t="s">
        <v>34</v>
      </c>
      <c r="C2310" t="s">
        <v>4</v>
      </c>
      <c r="D2310" t="s">
        <v>328</v>
      </c>
      <c r="F2310" s="2"/>
      <c r="G2310" s="36">
        <v>18985.73</v>
      </c>
      <c r="H2310">
        <v>2018</v>
      </c>
      <c r="I2310">
        <v>1</v>
      </c>
      <c r="J2310" t="s">
        <v>717</v>
      </c>
    </row>
    <row r="2311" spans="1:10">
      <c r="A2311" t="s">
        <v>69</v>
      </c>
      <c r="B2311" t="s">
        <v>34</v>
      </c>
      <c r="C2311" t="s">
        <v>4</v>
      </c>
      <c r="D2311" t="s">
        <v>1</v>
      </c>
      <c r="E2311" t="s">
        <v>364</v>
      </c>
      <c r="F2311" s="2"/>
      <c r="G2311" s="36">
        <v>-52228.82</v>
      </c>
      <c r="H2311">
        <v>2018</v>
      </c>
      <c r="I2311">
        <v>1</v>
      </c>
      <c r="J2311" t="s">
        <v>717</v>
      </c>
    </row>
    <row r="2312" spans="1:10">
      <c r="A2312" t="s">
        <v>69</v>
      </c>
      <c r="B2312" t="s">
        <v>34</v>
      </c>
      <c r="C2312" t="s">
        <v>3</v>
      </c>
      <c r="D2312" t="s">
        <v>328</v>
      </c>
      <c r="F2312" s="2">
        <v>836587.78</v>
      </c>
      <c r="G2312" s="36">
        <f>F2312/I2312</f>
        <v>836587.78</v>
      </c>
      <c r="H2312">
        <v>2017</v>
      </c>
      <c r="I2312">
        <v>1</v>
      </c>
      <c r="J2312" t="s">
        <v>717</v>
      </c>
    </row>
    <row r="2313" spans="1:10">
      <c r="A2313" t="s">
        <v>69</v>
      </c>
      <c r="B2313" t="s">
        <v>34</v>
      </c>
      <c r="C2313" t="s">
        <v>3</v>
      </c>
      <c r="D2313" t="s">
        <v>1</v>
      </c>
      <c r="E2313" t="s">
        <v>364</v>
      </c>
      <c r="F2313" s="2">
        <v>465418.62</v>
      </c>
      <c r="G2313" s="36">
        <f>F2313/I2313</f>
        <v>465418.62</v>
      </c>
      <c r="H2313">
        <v>2017</v>
      </c>
      <c r="I2313">
        <v>1</v>
      </c>
      <c r="J2313" t="s">
        <v>717</v>
      </c>
    </row>
    <row r="2314" spans="1:10">
      <c r="A2314" t="s">
        <v>69</v>
      </c>
      <c r="B2314" t="s">
        <v>34</v>
      </c>
      <c r="C2314" t="s">
        <v>4</v>
      </c>
      <c r="D2314" t="s">
        <v>328</v>
      </c>
      <c r="F2314" s="2"/>
      <c r="G2314" s="36">
        <v>-41763.89</v>
      </c>
      <c r="H2314">
        <v>2017</v>
      </c>
      <c r="I2314">
        <v>1</v>
      </c>
      <c r="J2314" t="s">
        <v>717</v>
      </c>
    </row>
    <row r="2315" spans="1:10">
      <c r="A2315" t="s">
        <v>69</v>
      </c>
      <c r="B2315" t="s">
        <v>34</v>
      </c>
      <c r="C2315" t="s">
        <v>4</v>
      </c>
      <c r="D2315" t="s">
        <v>1</v>
      </c>
      <c r="E2315" t="s">
        <v>364</v>
      </c>
      <c r="F2315" s="2"/>
      <c r="G2315" s="36">
        <v>2536.21</v>
      </c>
      <c r="H2315">
        <v>2017</v>
      </c>
      <c r="I2315">
        <v>1</v>
      </c>
      <c r="J2315" t="s">
        <v>717</v>
      </c>
    </row>
    <row r="2316" spans="1:10">
      <c r="A2316" t="s">
        <v>69</v>
      </c>
      <c r="B2316" t="s">
        <v>34</v>
      </c>
      <c r="C2316" t="s">
        <v>3</v>
      </c>
      <c r="D2316" t="s">
        <v>328</v>
      </c>
      <c r="F2316" s="2">
        <v>739018.29</v>
      </c>
      <c r="G2316" s="36">
        <v>739018.29</v>
      </c>
      <c r="H2316">
        <v>2016</v>
      </c>
      <c r="I2316">
        <v>1</v>
      </c>
      <c r="J2316" t="s">
        <v>717</v>
      </c>
    </row>
    <row r="2317" spans="1:10">
      <c r="A2317" t="s">
        <v>69</v>
      </c>
      <c r="B2317" t="s">
        <v>34</v>
      </c>
      <c r="C2317" t="s">
        <v>3</v>
      </c>
      <c r="D2317" t="s">
        <v>1</v>
      </c>
      <c r="F2317" s="2">
        <v>5793477.6699999999</v>
      </c>
      <c r="G2317" s="36">
        <v>5793477.6699999999</v>
      </c>
      <c r="H2317">
        <v>2016</v>
      </c>
      <c r="I2317">
        <v>1</v>
      </c>
      <c r="J2317" t="s">
        <v>717</v>
      </c>
    </row>
    <row r="2318" spans="1:10">
      <c r="A2318" t="s">
        <v>69</v>
      </c>
      <c r="B2318" t="s">
        <v>34</v>
      </c>
      <c r="C2318" t="s">
        <v>4</v>
      </c>
      <c r="D2318" t="s">
        <v>328</v>
      </c>
      <c r="F2318" s="2">
        <v>117370.76</v>
      </c>
      <c r="G2318" s="36">
        <v>117370.76</v>
      </c>
      <c r="H2318">
        <v>2016</v>
      </c>
      <c r="I2318">
        <v>1</v>
      </c>
      <c r="J2318" t="s">
        <v>717</v>
      </c>
    </row>
    <row r="2319" spans="1:10">
      <c r="A2319" t="s">
        <v>69</v>
      </c>
      <c r="B2319" t="s">
        <v>34</v>
      </c>
      <c r="C2319" t="s">
        <v>4</v>
      </c>
      <c r="D2319" t="s">
        <v>1</v>
      </c>
      <c r="F2319" s="2">
        <v>24990.880000000001</v>
      </c>
      <c r="G2319" s="36">
        <v>24990.880000000001</v>
      </c>
      <c r="H2319">
        <v>2016</v>
      </c>
      <c r="I2319">
        <v>1</v>
      </c>
      <c r="J2319" t="s">
        <v>717</v>
      </c>
    </row>
    <row r="2320" spans="1:10">
      <c r="A2320" t="s">
        <v>69</v>
      </c>
      <c r="B2320" t="s">
        <v>34</v>
      </c>
      <c r="C2320" t="s">
        <v>3</v>
      </c>
      <c r="D2320" t="s">
        <v>328</v>
      </c>
      <c r="F2320" s="2">
        <v>1015549.17</v>
      </c>
      <c r="G2320" s="36">
        <v>1015549.17</v>
      </c>
      <c r="H2320">
        <v>2015</v>
      </c>
      <c r="I2320">
        <v>1</v>
      </c>
      <c r="J2320" t="s">
        <v>717</v>
      </c>
    </row>
    <row r="2321" spans="1:10">
      <c r="A2321" t="s">
        <v>69</v>
      </c>
      <c r="B2321" t="s">
        <v>34</v>
      </c>
      <c r="C2321" t="s">
        <v>3</v>
      </c>
      <c r="D2321" t="s">
        <v>1</v>
      </c>
      <c r="F2321" s="2">
        <v>18357243.91</v>
      </c>
      <c r="G2321" s="36">
        <v>18357243.91</v>
      </c>
      <c r="H2321">
        <v>2015</v>
      </c>
      <c r="I2321">
        <v>1</v>
      </c>
      <c r="J2321" t="s">
        <v>717</v>
      </c>
    </row>
    <row r="2322" spans="1:10">
      <c r="A2322" t="s">
        <v>82</v>
      </c>
      <c r="B2322" t="s">
        <v>35</v>
      </c>
      <c r="C2322" t="s">
        <v>4</v>
      </c>
      <c r="D2322" t="s">
        <v>328</v>
      </c>
      <c r="F2322" s="2">
        <v>1998616</v>
      </c>
      <c r="G2322" s="36">
        <v>439113.25582277874</v>
      </c>
      <c r="H2322">
        <v>2012</v>
      </c>
      <c r="I2322">
        <v>4.5514818181818208</v>
      </c>
      <c r="J2322" s="40" t="s">
        <v>715</v>
      </c>
    </row>
    <row r="2323" spans="1:10">
      <c r="A2323" t="s">
        <v>82</v>
      </c>
      <c r="B2323" t="s">
        <v>35</v>
      </c>
      <c r="C2323" t="s">
        <v>4</v>
      </c>
      <c r="D2323" t="s">
        <v>1</v>
      </c>
      <c r="F2323" s="2">
        <v>291837</v>
      </c>
      <c r="G2323" s="36">
        <v>64119.118049466371</v>
      </c>
      <c r="H2323">
        <v>2012</v>
      </c>
      <c r="I2323">
        <v>4.5514818181818208</v>
      </c>
      <c r="J2323" s="40" t="s">
        <v>715</v>
      </c>
    </row>
    <row r="2324" spans="1:10">
      <c r="A2324" t="s">
        <v>337</v>
      </c>
      <c r="B2324" t="s">
        <v>35</v>
      </c>
      <c r="C2324" t="s">
        <v>4</v>
      </c>
      <c r="D2324" t="s">
        <v>328</v>
      </c>
      <c r="F2324" s="2">
        <v>5189898</v>
      </c>
      <c r="G2324" s="36">
        <v>1140265.567857021</v>
      </c>
      <c r="H2324">
        <v>2012</v>
      </c>
      <c r="I2324">
        <v>4.5514818181818208</v>
      </c>
      <c r="J2324" s="40" t="s">
        <v>715</v>
      </c>
    </row>
    <row r="2325" spans="1:10">
      <c r="A2325" t="s">
        <v>337</v>
      </c>
      <c r="B2325" t="s">
        <v>35</v>
      </c>
      <c r="C2325" t="s">
        <v>4</v>
      </c>
      <c r="D2325" t="s">
        <v>1</v>
      </c>
      <c r="F2325" s="2">
        <v>312790</v>
      </c>
      <c r="G2325" s="36">
        <v>68722.673734627839</v>
      </c>
      <c r="H2325">
        <v>2012</v>
      </c>
      <c r="I2325">
        <v>4.5514818181818208</v>
      </c>
      <c r="J2325" s="40" t="s">
        <v>715</v>
      </c>
    </row>
    <row r="2326" spans="1:10">
      <c r="A2326" t="s">
        <v>69</v>
      </c>
      <c r="B2326" t="s">
        <v>34</v>
      </c>
      <c r="C2326" t="s">
        <v>4</v>
      </c>
      <c r="D2326" t="s">
        <v>328</v>
      </c>
      <c r="F2326" s="2">
        <v>24984.02</v>
      </c>
      <c r="G2326" s="36">
        <v>24984.02</v>
      </c>
      <c r="H2326">
        <v>2015</v>
      </c>
      <c r="I2326">
        <v>1</v>
      </c>
      <c r="J2326" t="s">
        <v>717</v>
      </c>
    </row>
    <row r="2327" spans="1:10">
      <c r="A2327" t="s">
        <v>69</v>
      </c>
      <c r="B2327" t="s">
        <v>34</v>
      </c>
      <c r="C2327" t="s">
        <v>4</v>
      </c>
      <c r="D2327" t="s">
        <v>1</v>
      </c>
      <c r="F2327" s="2">
        <v>37682.910000000003</v>
      </c>
      <c r="G2327" s="36">
        <v>37682.910000000003</v>
      </c>
      <c r="H2327">
        <v>2015</v>
      </c>
      <c r="I2327">
        <v>1</v>
      </c>
      <c r="J2327" t="s">
        <v>717</v>
      </c>
    </row>
    <row r="2328" spans="1:10">
      <c r="A2328" t="s">
        <v>69</v>
      </c>
      <c r="B2328" t="s">
        <v>34</v>
      </c>
      <c r="C2328" t="s">
        <v>3</v>
      </c>
      <c r="D2328" t="s">
        <v>328</v>
      </c>
      <c r="F2328" s="2">
        <v>1100151.97</v>
      </c>
      <c r="G2328" s="36">
        <v>1100151.97</v>
      </c>
      <c r="H2328">
        <v>2014</v>
      </c>
      <c r="I2328">
        <v>1</v>
      </c>
      <c r="J2328" t="s">
        <v>717</v>
      </c>
    </row>
    <row r="2329" spans="1:10">
      <c r="A2329" t="s">
        <v>69</v>
      </c>
      <c r="B2329" t="s">
        <v>34</v>
      </c>
      <c r="C2329" t="s">
        <v>3</v>
      </c>
      <c r="D2329" t="s">
        <v>1</v>
      </c>
      <c r="F2329" s="2">
        <v>5174275.18</v>
      </c>
      <c r="G2329" s="36">
        <v>5174275.18</v>
      </c>
      <c r="H2329">
        <v>2014</v>
      </c>
      <c r="I2329">
        <v>1</v>
      </c>
      <c r="J2329" t="s">
        <v>717</v>
      </c>
    </row>
    <row r="2330" spans="1:10">
      <c r="A2330" t="s">
        <v>69</v>
      </c>
      <c r="B2330" t="s">
        <v>34</v>
      </c>
      <c r="C2330" t="s">
        <v>4</v>
      </c>
      <c r="D2330" t="s">
        <v>328</v>
      </c>
      <c r="F2330" s="2">
        <v>59452.31</v>
      </c>
      <c r="G2330" s="36">
        <v>59452.31</v>
      </c>
      <c r="H2330">
        <v>2014</v>
      </c>
      <c r="I2330">
        <v>1</v>
      </c>
      <c r="J2330" t="s">
        <v>717</v>
      </c>
    </row>
    <row r="2331" spans="1:10">
      <c r="A2331" t="s">
        <v>69</v>
      </c>
      <c r="B2331" t="s">
        <v>34</v>
      </c>
      <c r="C2331" t="s">
        <v>4</v>
      </c>
      <c r="D2331" t="s">
        <v>1</v>
      </c>
      <c r="F2331" s="2">
        <v>4149616.3399999994</v>
      </c>
      <c r="G2331" s="36">
        <v>4149616.3399999994</v>
      </c>
      <c r="H2331">
        <v>2014</v>
      </c>
      <c r="I2331">
        <v>1</v>
      </c>
      <c r="J2331" t="s">
        <v>717</v>
      </c>
    </row>
    <row r="2332" spans="1:10">
      <c r="A2332" t="s">
        <v>69</v>
      </c>
      <c r="B2332" t="s">
        <v>34</v>
      </c>
      <c r="C2332" t="s">
        <v>3</v>
      </c>
      <c r="D2332" t="s">
        <v>328</v>
      </c>
      <c r="F2332" s="2">
        <v>1091220.53</v>
      </c>
      <c r="G2332" s="36">
        <v>1091220.53</v>
      </c>
      <c r="H2332">
        <v>2013</v>
      </c>
      <c r="I2332">
        <v>1</v>
      </c>
      <c r="J2332" t="s">
        <v>717</v>
      </c>
    </row>
    <row r="2333" spans="1:10">
      <c r="A2333" t="s">
        <v>69</v>
      </c>
      <c r="B2333" t="s">
        <v>34</v>
      </c>
      <c r="C2333" t="s">
        <v>3</v>
      </c>
      <c r="D2333" t="s">
        <v>1</v>
      </c>
      <c r="F2333" s="2">
        <v>272198.03000000003</v>
      </c>
      <c r="G2333" s="36">
        <v>272198.03000000003</v>
      </c>
      <c r="H2333">
        <v>2013</v>
      </c>
      <c r="I2333">
        <v>1</v>
      </c>
      <c r="J2333" t="s">
        <v>717</v>
      </c>
    </row>
    <row r="2334" spans="1:10">
      <c r="A2334" t="s">
        <v>69</v>
      </c>
      <c r="B2334" t="s">
        <v>34</v>
      </c>
      <c r="C2334" t="s">
        <v>3</v>
      </c>
      <c r="D2334" t="s">
        <v>374</v>
      </c>
      <c r="F2334" s="2">
        <v>2963664</v>
      </c>
      <c r="G2334" s="36">
        <v>2963664</v>
      </c>
      <c r="H2334">
        <v>2013</v>
      </c>
      <c r="I2334">
        <v>1</v>
      </c>
      <c r="J2334" t="s">
        <v>717</v>
      </c>
    </row>
    <row r="2335" spans="1:10">
      <c r="A2335" t="s">
        <v>69</v>
      </c>
      <c r="B2335" t="s">
        <v>34</v>
      </c>
      <c r="C2335" t="s">
        <v>4</v>
      </c>
      <c r="D2335" t="s">
        <v>328</v>
      </c>
      <c r="F2335" s="2">
        <v>353334.12</v>
      </c>
      <c r="G2335" s="36">
        <v>353334.12</v>
      </c>
      <c r="H2335">
        <v>2013</v>
      </c>
      <c r="I2335">
        <v>1</v>
      </c>
      <c r="J2335" t="s">
        <v>717</v>
      </c>
    </row>
    <row r="2336" spans="1:10">
      <c r="A2336" t="s">
        <v>69</v>
      </c>
      <c r="B2336" t="s">
        <v>34</v>
      </c>
      <c r="C2336" t="s">
        <v>4</v>
      </c>
      <c r="D2336" t="s">
        <v>1</v>
      </c>
      <c r="F2336" s="2">
        <v>1818746.1</v>
      </c>
      <c r="G2336" s="36">
        <v>1818746.1</v>
      </c>
      <c r="H2336">
        <v>2013</v>
      </c>
      <c r="I2336">
        <v>1</v>
      </c>
      <c r="J2336" t="s">
        <v>717</v>
      </c>
    </row>
    <row r="2337" spans="1:10">
      <c r="A2337" t="s">
        <v>69</v>
      </c>
      <c r="B2337" t="s">
        <v>34</v>
      </c>
      <c r="C2337" t="s">
        <v>4</v>
      </c>
      <c r="D2337" t="s">
        <v>374</v>
      </c>
      <c r="F2337" s="2">
        <v>0</v>
      </c>
      <c r="G2337" s="36">
        <v>0</v>
      </c>
      <c r="H2337">
        <v>2013</v>
      </c>
      <c r="I2337">
        <v>1</v>
      </c>
      <c r="J2337" t="s">
        <v>717</v>
      </c>
    </row>
    <row r="2338" spans="1:10">
      <c r="A2338" t="s">
        <v>69</v>
      </c>
      <c r="B2338" t="s">
        <v>34</v>
      </c>
      <c r="C2338" t="s">
        <v>3</v>
      </c>
      <c r="D2338" t="s">
        <v>328</v>
      </c>
      <c r="F2338" s="2">
        <v>1366000</v>
      </c>
      <c r="G2338" s="36">
        <v>1366000</v>
      </c>
      <c r="H2338">
        <v>2012</v>
      </c>
      <c r="I2338">
        <v>1</v>
      </c>
      <c r="J2338" t="s">
        <v>717</v>
      </c>
    </row>
    <row r="2339" spans="1:10">
      <c r="A2339" t="s">
        <v>69</v>
      </c>
      <c r="B2339" t="s">
        <v>34</v>
      </c>
      <c r="C2339" t="s">
        <v>3</v>
      </c>
      <c r="D2339" t="s">
        <v>1</v>
      </c>
      <c r="F2339" s="2">
        <v>410000</v>
      </c>
      <c r="G2339" s="36">
        <v>410000</v>
      </c>
      <c r="H2339">
        <v>2012</v>
      </c>
      <c r="I2339">
        <v>1</v>
      </c>
      <c r="J2339" t="s">
        <v>717</v>
      </c>
    </row>
    <row r="2340" spans="1:10">
      <c r="A2340" t="s">
        <v>69</v>
      </c>
      <c r="B2340" t="s">
        <v>34</v>
      </c>
      <c r="C2340" t="s">
        <v>3</v>
      </c>
      <c r="D2340" t="s">
        <v>1</v>
      </c>
      <c r="F2340" s="2">
        <v>10000</v>
      </c>
      <c r="G2340" s="36">
        <v>10000</v>
      </c>
      <c r="H2340">
        <v>2012</v>
      </c>
      <c r="I2340">
        <v>1</v>
      </c>
      <c r="J2340" t="s">
        <v>717</v>
      </c>
    </row>
    <row r="2341" spans="1:10">
      <c r="A2341" t="s">
        <v>69</v>
      </c>
      <c r="B2341" t="s">
        <v>34</v>
      </c>
      <c r="C2341" t="s">
        <v>3</v>
      </c>
      <c r="D2341" t="s">
        <v>1</v>
      </c>
      <c r="F2341" s="2">
        <v>0</v>
      </c>
      <c r="G2341" s="36">
        <v>0</v>
      </c>
      <c r="H2341">
        <v>2012</v>
      </c>
      <c r="I2341">
        <v>1</v>
      </c>
      <c r="J2341" t="s">
        <v>717</v>
      </c>
    </row>
    <row r="2342" spans="1:10">
      <c r="A2342" t="s">
        <v>69</v>
      </c>
      <c r="B2342" t="s">
        <v>34</v>
      </c>
      <c r="C2342" t="s">
        <v>4</v>
      </c>
      <c r="D2342" t="s">
        <v>328</v>
      </c>
      <c r="F2342" s="2">
        <v>438000</v>
      </c>
      <c r="G2342" s="36">
        <v>438000</v>
      </c>
      <c r="H2342">
        <v>2012</v>
      </c>
      <c r="I2342">
        <v>1</v>
      </c>
      <c r="J2342" t="s">
        <v>717</v>
      </c>
    </row>
    <row r="2343" spans="1:10">
      <c r="A2343" t="s">
        <v>69</v>
      </c>
      <c r="B2343" t="s">
        <v>34</v>
      </c>
      <c r="C2343" t="s">
        <v>3</v>
      </c>
      <c r="D2343" t="s">
        <v>328</v>
      </c>
      <c r="F2343" s="2">
        <v>1294000</v>
      </c>
      <c r="G2343" s="36">
        <v>1294000</v>
      </c>
      <c r="H2343">
        <v>2011</v>
      </c>
      <c r="I2343">
        <v>1</v>
      </c>
      <c r="J2343" t="s">
        <v>717</v>
      </c>
    </row>
    <row r="2344" spans="1:10">
      <c r="A2344" t="s">
        <v>69</v>
      </c>
      <c r="B2344" t="s">
        <v>34</v>
      </c>
      <c r="C2344" t="s">
        <v>3</v>
      </c>
      <c r="D2344" t="s">
        <v>1</v>
      </c>
      <c r="F2344" s="2">
        <v>61000</v>
      </c>
      <c r="G2344" s="36">
        <v>61000</v>
      </c>
      <c r="H2344">
        <v>2011</v>
      </c>
      <c r="I2344">
        <v>1</v>
      </c>
      <c r="J2344" t="s">
        <v>717</v>
      </c>
    </row>
    <row r="2345" spans="1:10">
      <c r="A2345" t="s">
        <v>69</v>
      </c>
      <c r="B2345" t="s">
        <v>34</v>
      </c>
      <c r="C2345" t="s">
        <v>4</v>
      </c>
      <c r="D2345" t="s">
        <v>328</v>
      </c>
      <c r="F2345" s="2">
        <v>340000</v>
      </c>
      <c r="G2345" s="36">
        <v>340000</v>
      </c>
      <c r="H2345">
        <v>2011</v>
      </c>
      <c r="I2345">
        <v>1</v>
      </c>
      <c r="J2345" t="s">
        <v>717</v>
      </c>
    </row>
    <row r="2346" spans="1:10">
      <c r="A2346" t="s">
        <v>69</v>
      </c>
      <c r="B2346" t="s">
        <v>34</v>
      </c>
      <c r="C2346" t="s">
        <v>4</v>
      </c>
      <c r="D2346" t="s">
        <v>1</v>
      </c>
      <c r="F2346" s="2">
        <v>0</v>
      </c>
      <c r="G2346" s="36">
        <v>0</v>
      </c>
      <c r="H2346">
        <v>2011</v>
      </c>
      <c r="I2346">
        <v>1</v>
      </c>
      <c r="J2346" t="s">
        <v>717</v>
      </c>
    </row>
    <row r="2347" spans="1:10">
      <c r="A2347" t="s">
        <v>69</v>
      </c>
      <c r="B2347" t="s">
        <v>34</v>
      </c>
      <c r="C2347" t="s">
        <v>3</v>
      </c>
      <c r="D2347" t="s">
        <v>328</v>
      </c>
      <c r="F2347" s="2">
        <v>1064000</v>
      </c>
      <c r="G2347" s="36">
        <v>1064000</v>
      </c>
      <c r="H2347">
        <v>2010</v>
      </c>
      <c r="I2347">
        <v>1</v>
      </c>
      <c r="J2347" t="s">
        <v>717</v>
      </c>
    </row>
    <row r="2348" spans="1:10">
      <c r="A2348" t="s">
        <v>69</v>
      </c>
      <c r="B2348" t="s">
        <v>34</v>
      </c>
      <c r="C2348" t="s">
        <v>3</v>
      </c>
      <c r="D2348" t="s">
        <v>1</v>
      </c>
      <c r="F2348" s="2">
        <v>62000</v>
      </c>
      <c r="G2348" s="36">
        <v>62000</v>
      </c>
      <c r="H2348">
        <v>2010</v>
      </c>
      <c r="I2348">
        <v>1</v>
      </c>
      <c r="J2348" t="s">
        <v>717</v>
      </c>
    </row>
    <row r="2349" spans="1:10">
      <c r="A2349" t="s">
        <v>69</v>
      </c>
      <c r="B2349" t="s">
        <v>34</v>
      </c>
      <c r="C2349" t="s">
        <v>4</v>
      </c>
      <c r="D2349" t="s">
        <v>328</v>
      </c>
      <c r="F2349" s="2">
        <v>178000</v>
      </c>
      <c r="G2349" s="36">
        <v>178000</v>
      </c>
      <c r="H2349">
        <v>2010</v>
      </c>
      <c r="I2349">
        <v>1</v>
      </c>
      <c r="J2349" t="s">
        <v>717</v>
      </c>
    </row>
    <row r="2350" spans="1:10">
      <c r="A2350" t="s">
        <v>69</v>
      </c>
      <c r="B2350" t="s">
        <v>34</v>
      </c>
      <c r="C2350" t="s">
        <v>4</v>
      </c>
      <c r="D2350" t="s">
        <v>1</v>
      </c>
      <c r="F2350" s="2">
        <v>3000</v>
      </c>
      <c r="G2350" s="36">
        <v>3000</v>
      </c>
      <c r="H2350">
        <v>2010</v>
      </c>
      <c r="I2350">
        <v>1</v>
      </c>
      <c r="J2350" t="s">
        <v>717</v>
      </c>
    </row>
    <row r="2351" spans="1:10">
      <c r="A2351" t="s">
        <v>65</v>
      </c>
      <c r="B2351" t="s">
        <v>35</v>
      </c>
      <c r="C2351" t="s">
        <v>4</v>
      </c>
      <c r="D2351" t="s">
        <v>328</v>
      </c>
      <c r="F2351" s="2">
        <v>8841643</v>
      </c>
      <c r="G2351" s="36">
        <v>1942585.5915056623</v>
      </c>
      <c r="H2351">
        <v>2012</v>
      </c>
      <c r="I2351">
        <v>4.5514818181818208</v>
      </c>
      <c r="J2351" s="40" t="s">
        <v>715</v>
      </c>
    </row>
    <row r="2352" spans="1:10">
      <c r="A2352" t="s">
        <v>65</v>
      </c>
      <c r="B2352" t="s">
        <v>35</v>
      </c>
      <c r="C2352" t="s">
        <v>4</v>
      </c>
      <c r="D2352" t="s">
        <v>1</v>
      </c>
      <c r="F2352" s="2">
        <v>983484</v>
      </c>
      <c r="G2352" s="36">
        <v>216079.95797572407</v>
      </c>
      <c r="H2352">
        <v>2012</v>
      </c>
      <c r="I2352">
        <v>4.5514818181818208</v>
      </c>
      <c r="J2352" s="40" t="s">
        <v>715</v>
      </c>
    </row>
    <row r="2353" spans="1:10">
      <c r="A2353" t="s">
        <v>69</v>
      </c>
      <c r="B2353" t="s">
        <v>319</v>
      </c>
      <c r="C2353" t="s">
        <v>3</v>
      </c>
      <c r="D2353" t="s">
        <v>328</v>
      </c>
      <c r="F2353" s="2">
        <v>164921206</v>
      </c>
      <c r="G2353" s="36">
        <v>24383.859044228317</v>
      </c>
      <c r="H2353">
        <v>2020</v>
      </c>
      <c r="I2353">
        <v>6763.54</v>
      </c>
      <c r="J2353" t="s">
        <v>717</v>
      </c>
    </row>
    <row r="2354" spans="1:10">
      <c r="A2354" s="5" t="s">
        <v>69</v>
      </c>
      <c r="B2354" t="s">
        <v>319</v>
      </c>
      <c r="C2354" t="s">
        <v>3</v>
      </c>
      <c r="D2354" t="s">
        <v>328</v>
      </c>
      <c r="F2354" s="2">
        <v>731782991</v>
      </c>
      <c r="G2354" s="36">
        <f>F2354/I2354</f>
        <v>117312.58342163776</v>
      </c>
      <c r="H2354">
        <v>2019</v>
      </c>
      <c r="I2354">
        <v>6237.89</v>
      </c>
      <c r="J2354" t="s">
        <v>717</v>
      </c>
    </row>
    <row r="2355" spans="1:10">
      <c r="A2355" s="5" t="s">
        <v>69</v>
      </c>
      <c r="B2355" t="s">
        <v>319</v>
      </c>
      <c r="C2355" t="s">
        <v>3</v>
      </c>
      <c r="D2355" t="s">
        <v>328</v>
      </c>
      <c r="F2355" s="2">
        <v>780973513</v>
      </c>
      <c r="G2355" s="36">
        <f>F2355/I2355</f>
        <v>136028.48038319181</v>
      </c>
      <c r="H2355">
        <v>2018</v>
      </c>
      <c r="I2355">
        <v>5741.25</v>
      </c>
      <c r="J2355" t="s">
        <v>717</v>
      </c>
    </row>
    <row r="2356" spans="1:10">
      <c r="A2356" s="5" t="s">
        <v>69</v>
      </c>
      <c r="B2356" t="s">
        <v>319</v>
      </c>
      <c r="C2356" t="s">
        <v>4</v>
      </c>
      <c r="D2356" t="s">
        <v>328</v>
      </c>
      <c r="F2356" s="2">
        <v>355390548</v>
      </c>
      <c r="G2356" s="36">
        <f>F2356/I2356</f>
        <v>61901.249379490531</v>
      </c>
      <c r="H2356">
        <v>2018</v>
      </c>
      <c r="I2356">
        <v>5741.25</v>
      </c>
      <c r="J2356" t="s">
        <v>717</v>
      </c>
    </row>
    <row r="2357" spans="1:10">
      <c r="A2357" s="5" t="s">
        <v>69</v>
      </c>
      <c r="B2357" t="s">
        <v>319</v>
      </c>
      <c r="C2357" t="s">
        <v>3</v>
      </c>
      <c r="D2357" t="s">
        <v>328</v>
      </c>
      <c r="F2357" s="2">
        <v>729444383</v>
      </c>
      <c r="G2357" s="36">
        <f>F2357/I2357</f>
        <v>129507.47596516614</v>
      </c>
      <c r="H2357">
        <v>2017</v>
      </c>
      <c r="I2357">
        <v>5632.45</v>
      </c>
      <c r="J2357" t="s">
        <v>717</v>
      </c>
    </row>
    <row r="2358" spans="1:10">
      <c r="A2358" s="5" t="s">
        <v>69</v>
      </c>
      <c r="B2358" t="s">
        <v>319</v>
      </c>
      <c r="C2358" t="s">
        <v>4</v>
      </c>
      <c r="D2358" t="s">
        <v>328</v>
      </c>
      <c r="F2358" s="2">
        <v>147230255</v>
      </c>
      <c r="G2358" s="36">
        <f>F2358/I2358</f>
        <v>26139.64704524674</v>
      </c>
      <c r="H2358">
        <v>2017</v>
      </c>
      <c r="I2358">
        <v>5632.45</v>
      </c>
      <c r="J2358" t="s">
        <v>717</v>
      </c>
    </row>
    <row r="2359" spans="1:10">
      <c r="A2359" t="s">
        <v>69</v>
      </c>
      <c r="B2359" t="s">
        <v>319</v>
      </c>
      <c r="C2359" t="s">
        <v>3</v>
      </c>
      <c r="D2359" t="s">
        <v>328</v>
      </c>
      <c r="F2359" s="2">
        <v>845772270</v>
      </c>
      <c r="G2359" s="36">
        <v>148676.71452009844</v>
      </c>
      <c r="H2359">
        <v>2016</v>
      </c>
      <c r="I2359">
        <v>5688.666666666667</v>
      </c>
      <c r="J2359" t="s">
        <v>717</v>
      </c>
    </row>
    <row r="2360" spans="1:10">
      <c r="A2360" t="s">
        <v>69</v>
      </c>
      <c r="B2360" t="s">
        <v>319</v>
      </c>
      <c r="C2360" t="s">
        <v>3</v>
      </c>
      <c r="D2360" t="s">
        <v>1</v>
      </c>
      <c r="F2360" s="2">
        <v>149922347</v>
      </c>
      <c r="G2360" s="36">
        <v>26354.567033868509</v>
      </c>
      <c r="H2360">
        <v>2016</v>
      </c>
      <c r="I2360">
        <v>5688.666666666667</v>
      </c>
      <c r="J2360" t="s">
        <v>717</v>
      </c>
    </row>
    <row r="2361" spans="1:10">
      <c r="A2361" t="s">
        <v>69</v>
      </c>
      <c r="B2361" t="s">
        <v>319</v>
      </c>
      <c r="C2361" t="s">
        <v>4</v>
      </c>
      <c r="D2361" t="s">
        <v>328</v>
      </c>
      <c r="F2361" s="2">
        <v>768590231</v>
      </c>
      <c r="G2361" s="36">
        <v>135109.0292394234</v>
      </c>
      <c r="H2361">
        <v>2016</v>
      </c>
      <c r="I2361">
        <v>5688.666666666667</v>
      </c>
      <c r="J2361" t="s">
        <v>717</v>
      </c>
    </row>
    <row r="2362" spans="1:10">
      <c r="A2362" t="s">
        <v>69</v>
      </c>
      <c r="B2362" t="s">
        <v>319</v>
      </c>
      <c r="C2362" t="s">
        <v>3</v>
      </c>
      <c r="D2362" t="s">
        <v>328</v>
      </c>
      <c r="F2362" s="2">
        <v>1369219840.9999998</v>
      </c>
      <c r="G2362" s="36">
        <v>263942.94061177119</v>
      </c>
      <c r="H2362">
        <v>2015</v>
      </c>
      <c r="I2362">
        <v>5187.5600000000004</v>
      </c>
      <c r="J2362" t="s">
        <v>717</v>
      </c>
    </row>
    <row r="2363" spans="1:10">
      <c r="A2363" t="s">
        <v>69</v>
      </c>
      <c r="B2363" t="s">
        <v>319</v>
      </c>
      <c r="C2363" t="s">
        <v>3</v>
      </c>
      <c r="D2363" t="s">
        <v>1</v>
      </c>
      <c r="F2363" s="2">
        <v>96843234</v>
      </c>
      <c r="G2363" s="36">
        <v>18668.35930572369</v>
      </c>
      <c r="H2363">
        <v>2015</v>
      </c>
      <c r="I2363">
        <v>5187.5600000000004</v>
      </c>
      <c r="J2363" t="s">
        <v>717</v>
      </c>
    </row>
    <row r="2364" spans="1:10">
      <c r="A2364" t="s">
        <v>69</v>
      </c>
      <c r="B2364" t="s">
        <v>319</v>
      </c>
      <c r="C2364" t="s">
        <v>4</v>
      </c>
      <c r="D2364" t="s">
        <v>328</v>
      </c>
      <c r="F2364" s="2">
        <v>319734029</v>
      </c>
      <c r="G2364" s="36">
        <v>61634.762585878518</v>
      </c>
      <c r="H2364">
        <v>2015</v>
      </c>
      <c r="I2364">
        <v>5187.5600000000004</v>
      </c>
      <c r="J2364" t="s">
        <v>717</v>
      </c>
    </row>
    <row r="2365" spans="1:10">
      <c r="A2365" t="s">
        <v>25</v>
      </c>
      <c r="B2365" t="s">
        <v>35</v>
      </c>
      <c r="C2365" t="s">
        <v>4</v>
      </c>
      <c r="D2365" t="s">
        <v>328</v>
      </c>
      <c r="F2365" s="2">
        <v>5223639</v>
      </c>
      <c r="G2365" s="36">
        <v>1147678.7579669352</v>
      </c>
      <c r="H2365">
        <v>2012</v>
      </c>
      <c r="I2365">
        <v>4.5514818181818208</v>
      </c>
      <c r="J2365" s="40" t="s">
        <v>715</v>
      </c>
    </row>
    <row r="2366" spans="1:10">
      <c r="A2366" t="s">
        <v>25</v>
      </c>
      <c r="B2366" t="s">
        <v>35</v>
      </c>
      <c r="C2366" t="s">
        <v>4</v>
      </c>
      <c r="D2366" t="s">
        <v>1</v>
      </c>
      <c r="F2366" s="2">
        <v>13143.000000000002</v>
      </c>
      <c r="G2366" s="36">
        <v>2887.631001292285</v>
      </c>
      <c r="H2366">
        <v>2012</v>
      </c>
      <c r="I2366">
        <v>4.5514818181818208</v>
      </c>
      <c r="J2366" s="40" t="s">
        <v>715</v>
      </c>
    </row>
    <row r="2367" spans="1:10">
      <c r="A2367" t="s">
        <v>69</v>
      </c>
      <c r="B2367" t="s">
        <v>319</v>
      </c>
      <c r="C2367" t="s">
        <v>3</v>
      </c>
      <c r="D2367" t="s">
        <v>328</v>
      </c>
      <c r="F2367" s="2">
        <v>1059625474</v>
      </c>
      <c r="G2367" s="36">
        <v>237272.7803318426</v>
      </c>
      <c r="H2367">
        <v>2014</v>
      </c>
      <c r="I2367">
        <v>4465.8534894649083</v>
      </c>
      <c r="J2367" t="s">
        <v>717</v>
      </c>
    </row>
    <row r="2368" spans="1:10">
      <c r="A2368" t="s">
        <v>17</v>
      </c>
      <c r="B2368" t="s">
        <v>35</v>
      </c>
      <c r="C2368" t="s">
        <v>3</v>
      </c>
      <c r="D2368" t="s">
        <v>328</v>
      </c>
      <c r="F2368" s="2">
        <v>37407666</v>
      </c>
      <c r="G2368" s="36">
        <v>9057049.7040605899</v>
      </c>
      <c r="H2368">
        <v>2011</v>
      </c>
      <c r="I2368">
        <v>4.1302264227642302</v>
      </c>
      <c r="J2368" s="40" t="s">
        <v>715</v>
      </c>
    </row>
    <row r="2369" spans="1:10">
      <c r="A2369" t="s">
        <v>17</v>
      </c>
      <c r="B2369" t="s">
        <v>35</v>
      </c>
      <c r="C2369" t="s">
        <v>3</v>
      </c>
      <c r="D2369" t="s">
        <v>1</v>
      </c>
      <c r="F2369" s="2">
        <v>1330915</v>
      </c>
      <c r="G2369" s="36">
        <v>322237.78160550835</v>
      </c>
      <c r="H2369">
        <v>2011</v>
      </c>
      <c r="I2369">
        <v>4.1302264227642302</v>
      </c>
      <c r="J2369" s="40" t="s">
        <v>715</v>
      </c>
    </row>
    <row r="2370" spans="1:10">
      <c r="A2370" t="s">
        <v>69</v>
      </c>
      <c r="B2370" t="s">
        <v>319</v>
      </c>
      <c r="C2370" t="s">
        <v>3</v>
      </c>
      <c r="D2370" t="s">
        <v>1</v>
      </c>
      <c r="F2370" s="2">
        <v>44370427</v>
      </c>
      <c r="G2370" s="36">
        <v>9935.4864875597159</v>
      </c>
      <c r="H2370">
        <v>2014</v>
      </c>
      <c r="I2370">
        <v>4465.8534894649083</v>
      </c>
      <c r="J2370" t="s">
        <v>717</v>
      </c>
    </row>
    <row r="2371" spans="1:10">
      <c r="A2371" t="s">
        <v>69</v>
      </c>
      <c r="B2371" t="s">
        <v>319</v>
      </c>
      <c r="C2371" t="s">
        <v>4</v>
      </c>
      <c r="D2371" t="s">
        <v>328</v>
      </c>
      <c r="F2371" s="2">
        <v>352559241</v>
      </c>
      <c r="G2371" s="36">
        <v>78945.545757759086</v>
      </c>
      <c r="H2371">
        <v>2014</v>
      </c>
      <c r="I2371">
        <v>4465.8534894649083</v>
      </c>
      <c r="J2371" t="s">
        <v>717</v>
      </c>
    </row>
    <row r="2372" spans="1:10">
      <c r="A2372" t="s">
        <v>69</v>
      </c>
      <c r="B2372" t="s">
        <v>319</v>
      </c>
      <c r="C2372" t="s">
        <v>3</v>
      </c>
      <c r="D2372" t="s">
        <v>328</v>
      </c>
      <c r="F2372" s="2">
        <v>735608150</v>
      </c>
      <c r="G2372" s="36">
        <v>171162.38533632873</v>
      </c>
      <c r="H2372">
        <v>2013</v>
      </c>
      <c r="I2372">
        <v>4297.7208371719817</v>
      </c>
      <c r="J2372" t="s">
        <v>717</v>
      </c>
    </row>
    <row r="2373" spans="1:10">
      <c r="A2373" t="s">
        <v>96</v>
      </c>
      <c r="B2373" t="s">
        <v>35</v>
      </c>
      <c r="C2373" t="s">
        <v>3</v>
      </c>
      <c r="D2373" t="s">
        <v>328</v>
      </c>
      <c r="F2373" s="2">
        <v>22012270</v>
      </c>
      <c r="G2373" s="36">
        <v>5329555.2705480689</v>
      </c>
      <c r="H2373">
        <v>2011</v>
      </c>
      <c r="I2373">
        <v>4.1302264227642302</v>
      </c>
      <c r="J2373" s="40" t="s">
        <v>715</v>
      </c>
    </row>
    <row r="2374" spans="1:10">
      <c r="A2374" t="s">
        <v>69</v>
      </c>
      <c r="B2374" t="s">
        <v>319</v>
      </c>
      <c r="C2374" t="s">
        <v>3</v>
      </c>
      <c r="D2374" t="s">
        <v>328</v>
      </c>
      <c r="F2374" s="2">
        <v>735608150</v>
      </c>
      <c r="G2374" s="36">
        <v>171162.38533632873</v>
      </c>
      <c r="H2374">
        <v>2013</v>
      </c>
      <c r="I2374">
        <v>4297.7208371719817</v>
      </c>
      <c r="J2374" t="s">
        <v>717</v>
      </c>
    </row>
    <row r="2375" spans="1:10">
      <c r="A2375" t="s">
        <v>69</v>
      </c>
      <c r="B2375" t="s">
        <v>319</v>
      </c>
      <c r="C2375" t="s">
        <v>3</v>
      </c>
      <c r="D2375" t="s">
        <v>1</v>
      </c>
      <c r="F2375" s="2">
        <v>16623332</v>
      </c>
      <c r="G2375" s="36">
        <v>3867.941318156581</v>
      </c>
      <c r="H2375">
        <v>2013</v>
      </c>
      <c r="I2375">
        <v>4297.7208371719817</v>
      </c>
      <c r="J2375" t="s">
        <v>717</v>
      </c>
    </row>
    <row r="2376" spans="1:10">
      <c r="A2376" t="s">
        <v>69</v>
      </c>
      <c r="B2376" t="s">
        <v>319</v>
      </c>
      <c r="C2376" t="s">
        <v>3</v>
      </c>
      <c r="D2376" t="s">
        <v>1</v>
      </c>
      <c r="F2376" s="2">
        <v>16623332</v>
      </c>
      <c r="G2376" s="36">
        <v>3867.941318156581</v>
      </c>
      <c r="H2376">
        <v>2013</v>
      </c>
      <c r="I2376">
        <v>4297.7208371719817</v>
      </c>
      <c r="J2376" t="s">
        <v>717</v>
      </c>
    </row>
    <row r="2377" spans="1:10">
      <c r="A2377" t="s">
        <v>69</v>
      </c>
      <c r="B2377" t="s">
        <v>319</v>
      </c>
      <c r="C2377" t="s">
        <v>3</v>
      </c>
      <c r="D2377" t="s">
        <v>328</v>
      </c>
      <c r="F2377" s="2">
        <v>678066066.472247</v>
      </c>
      <c r="G2377" s="36">
        <v>153530.75764999999</v>
      </c>
      <c r="H2377">
        <v>2012</v>
      </c>
      <c r="I2377">
        <v>4416.4835558098157</v>
      </c>
      <c r="J2377" t="s">
        <v>717</v>
      </c>
    </row>
    <row r="2378" spans="1:10">
      <c r="A2378" t="s">
        <v>69</v>
      </c>
      <c r="B2378" t="s">
        <v>319</v>
      </c>
      <c r="C2378" t="s">
        <v>3</v>
      </c>
      <c r="D2378" t="s">
        <v>328</v>
      </c>
      <c r="F2378" s="2">
        <v>678066066.472247</v>
      </c>
      <c r="G2378" s="36">
        <v>153530.75764999999</v>
      </c>
      <c r="H2378">
        <v>2012</v>
      </c>
      <c r="I2378">
        <v>4416.4835558098157</v>
      </c>
      <c r="J2378" t="s">
        <v>717</v>
      </c>
    </row>
    <row r="2379" spans="1:10">
      <c r="A2379" t="s">
        <v>69</v>
      </c>
      <c r="B2379" t="s">
        <v>319</v>
      </c>
      <c r="C2379" t="s">
        <v>3</v>
      </c>
      <c r="D2379" t="s">
        <v>1</v>
      </c>
      <c r="F2379" s="2">
        <v>9897140.447495494</v>
      </c>
      <c r="G2379" s="36">
        <v>2240.9548959999997</v>
      </c>
      <c r="H2379">
        <v>2012</v>
      </c>
      <c r="I2379">
        <v>4416.4835558098157</v>
      </c>
      <c r="J2379" t="s">
        <v>717</v>
      </c>
    </row>
    <row r="2380" spans="1:10">
      <c r="A2380" t="s">
        <v>69</v>
      </c>
      <c r="B2380" t="s">
        <v>319</v>
      </c>
      <c r="C2380" t="s">
        <v>3</v>
      </c>
      <c r="D2380" t="s">
        <v>1</v>
      </c>
      <c r="F2380" s="2">
        <v>9897140.447495494</v>
      </c>
      <c r="G2380" s="36">
        <v>2240.9548959999997</v>
      </c>
      <c r="H2380">
        <v>2012</v>
      </c>
      <c r="I2380">
        <v>4416.4835558098157</v>
      </c>
      <c r="J2380" t="s">
        <v>717</v>
      </c>
    </row>
    <row r="2381" spans="1:10">
      <c r="A2381" t="s">
        <v>69</v>
      </c>
      <c r="B2381" t="s">
        <v>319</v>
      </c>
      <c r="C2381" t="s">
        <v>3</v>
      </c>
      <c r="D2381" t="s">
        <v>328</v>
      </c>
      <c r="F2381" s="2">
        <v>1070343906.3706384</v>
      </c>
      <c r="G2381" s="36">
        <v>255614.32055999999</v>
      </c>
      <c r="H2381">
        <v>2011</v>
      </c>
      <c r="I2381">
        <v>4187.3393635604152</v>
      </c>
      <c r="J2381" t="s">
        <v>717</v>
      </c>
    </row>
    <row r="2382" spans="1:10">
      <c r="A2382" t="s">
        <v>69</v>
      </c>
      <c r="B2382" t="s">
        <v>319</v>
      </c>
      <c r="C2382" t="s">
        <v>3</v>
      </c>
      <c r="D2382" t="s">
        <v>328</v>
      </c>
      <c r="F2382" s="2">
        <v>1070343906.3706384</v>
      </c>
      <c r="G2382" s="36">
        <v>255614.32055999999</v>
      </c>
      <c r="H2382">
        <v>2011</v>
      </c>
      <c r="I2382">
        <v>4187.3393635604152</v>
      </c>
      <c r="J2382" t="s">
        <v>717</v>
      </c>
    </row>
    <row r="2383" spans="1:10">
      <c r="A2383" t="s">
        <v>69</v>
      </c>
      <c r="B2383" t="s">
        <v>319</v>
      </c>
      <c r="C2383" t="s">
        <v>3</v>
      </c>
      <c r="D2383" t="s">
        <v>1</v>
      </c>
      <c r="F2383" s="2">
        <v>8758072.1892227195</v>
      </c>
      <c r="G2383" s="36">
        <v>2091.56016</v>
      </c>
      <c r="H2383">
        <v>2011</v>
      </c>
      <c r="I2383">
        <v>4187.3393635604152</v>
      </c>
      <c r="J2383" t="s">
        <v>717</v>
      </c>
    </row>
    <row r="2384" spans="1:10">
      <c r="A2384" t="s">
        <v>69</v>
      </c>
      <c r="B2384" t="s">
        <v>319</v>
      </c>
      <c r="C2384" t="s">
        <v>3</v>
      </c>
      <c r="D2384" t="s">
        <v>1</v>
      </c>
      <c r="F2384" s="2">
        <v>8758072.1892227195</v>
      </c>
      <c r="G2384" s="36">
        <v>2091.56016</v>
      </c>
      <c r="H2384">
        <v>2011</v>
      </c>
      <c r="I2384">
        <v>4187.3393635604152</v>
      </c>
      <c r="J2384" t="s">
        <v>717</v>
      </c>
    </row>
    <row r="2385" spans="1:10">
      <c r="A2385" t="s">
        <v>69</v>
      </c>
      <c r="B2385" t="s">
        <v>319</v>
      </c>
      <c r="C2385" t="s">
        <v>3</v>
      </c>
      <c r="D2385" t="s">
        <v>328</v>
      </c>
      <c r="F2385" s="2">
        <v>1034910493.8431484</v>
      </c>
      <c r="G2385" s="36">
        <v>218629.36775100001</v>
      </c>
      <c r="H2385">
        <v>2010</v>
      </c>
      <c r="I2385">
        <v>4733.6298160173164</v>
      </c>
      <c r="J2385" t="s">
        <v>717</v>
      </c>
    </row>
    <row r="2386" spans="1:10">
      <c r="A2386" t="s">
        <v>69</v>
      </c>
      <c r="B2386" t="s">
        <v>319</v>
      </c>
      <c r="C2386" t="s">
        <v>3</v>
      </c>
      <c r="D2386" t="s">
        <v>328</v>
      </c>
      <c r="F2386" s="2">
        <v>1034910493.8431484</v>
      </c>
      <c r="G2386" s="36">
        <v>218629.36775100001</v>
      </c>
      <c r="H2386">
        <v>2010</v>
      </c>
      <c r="I2386">
        <v>4733.6298160173164</v>
      </c>
      <c r="J2386" t="s">
        <v>717</v>
      </c>
    </row>
    <row r="2387" spans="1:10">
      <c r="A2387" t="s">
        <v>69</v>
      </c>
      <c r="B2387" t="s">
        <v>319</v>
      </c>
      <c r="C2387" t="s">
        <v>3</v>
      </c>
      <c r="D2387" t="s">
        <v>1</v>
      </c>
      <c r="F2387" s="2">
        <v>10589882.256820064</v>
      </c>
      <c r="G2387" s="36">
        <v>2237.1589389999999</v>
      </c>
      <c r="H2387">
        <v>2010</v>
      </c>
      <c r="I2387">
        <v>4733.6298160173164</v>
      </c>
      <c r="J2387" t="s">
        <v>717</v>
      </c>
    </row>
    <row r="2388" spans="1:10">
      <c r="A2388" t="s">
        <v>69</v>
      </c>
      <c r="B2388" t="s">
        <v>319</v>
      </c>
      <c r="C2388" t="s">
        <v>3</v>
      </c>
      <c r="D2388" t="s">
        <v>1</v>
      </c>
      <c r="F2388" s="2">
        <v>10589882.256820064</v>
      </c>
      <c r="G2388" s="36">
        <v>2237.1589389999999</v>
      </c>
      <c r="H2388">
        <v>2010</v>
      </c>
      <c r="I2388">
        <v>4733.6298160173164</v>
      </c>
      <c r="J2388" t="s">
        <v>717</v>
      </c>
    </row>
    <row r="2389" spans="1:10">
      <c r="A2389" s="5" t="s">
        <v>516</v>
      </c>
      <c r="B2389" t="s">
        <v>319</v>
      </c>
      <c r="C2389" t="s">
        <v>4</v>
      </c>
      <c r="D2389" t="s">
        <v>328</v>
      </c>
      <c r="F2389" s="2">
        <v>266256015</v>
      </c>
      <c r="G2389" s="36">
        <f>F2389/I2389</f>
        <v>42683.666271768176</v>
      </c>
      <c r="H2389">
        <v>2019</v>
      </c>
      <c r="I2389">
        <v>6237.89</v>
      </c>
      <c r="J2389" t="s">
        <v>717</v>
      </c>
    </row>
    <row r="2390" spans="1:10">
      <c r="A2390" t="s">
        <v>706</v>
      </c>
      <c r="B2390" t="s">
        <v>319</v>
      </c>
      <c r="C2390" t="s">
        <v>3</v>
      </c>
      <c r="D2390" t="s">
        <v>328</v>
      </c>
      <c r="F2390" s="2">
        <v>1972184195</v>
      </c>
      <c r="G2390" s="36">
        <f>F2390/I2390</f>
        <v>261058.0859558043</v>
      </c>
      <c r="H2390">
        <v>2024</v>
      </c>
      <c r="I2390">
        <v>7554.58</v>
      </c>
      <c r="J2390" t="s">
        <v>717</v>
      </c>
    </row>
    <row r="2391" spans="1:10">
      <c r="A2391" t="s">
        <v>334</v>
      </c>
      <c r="B2391" t="s">
        <v>35</v>
      </c>
      <c r="C2391" t="s">
        <v>3</v>
      </c>
      <c r="D2391" t="s">
        <v>328</v>
      </c>
      <c r="F2391" s="2">
        <v>6526305</v>
      </c>
      <c r="G2391" s="36">
        <v>1580132.4992812742</v>
      </c>
      <c r="H2391">
        <v>2011</v>
      </c>
      <c r="I2391">
        <v>4.1302264227642302</v>
      </c>
      <c r="J2391" s="40" t="s">
        <v>715</v>
      </c>
    </row>
    <row r="2392" spans="1:10">
      <c r="A2392" t="s">
        <v>72</v>
      </c>
      <c r="B2392" t="s">
        <v>35</v>
      </c>
      <c r="C2392" t="s">
        <v>3</v>
      </c>
      <c r="D2392" t="s">
        <v>328</v>
      </c>
      <c r="F2392" s="2">
        <v>5209687</v>
      </c>
      <c r="G2392" s="36">
        <v>1261356.2712412558</v>
      </c>
      <c r="H2392">
        <v>2011</v>
      </c>
      <c r="I2392">
        <v>4.1302264227642302</v>
      </c>
      <c r="J2392" s="40" t="s">
        <v>717</v>
      </c>
    </row>
    <row r="2393" spans="1:10">
      <c r="A2393" t="s">
        <v>72</v>
      </c>
      <c r="B2393" t="s">
        <v>35</v>
      </c>
      <c r="C2393" t="s">
        <v>3</v>
      </c>
      <c r="D2393" t="s">
        <v>1</v>
      </c>
      <c r="F2393" s="2">
        <v>14026231</v>
      </c>
      <c r="G2393" s="36">
        <v>3395995.658420268</v>
      </c>
      <c r="H2393">
        <v>2011</v>
      </c>
      <c r="I2393">
        <v>4.1302264227642302</v>
      </c>
      <c r="J2393" s="40" t="s">
        <v>717</v>
      </c>
    </row>
    <row r="2394" spans="1:10">
      <c r="A2394" t="s">
        <v>706</v>
      </c>
      <c r="B2394" t="s">
        <v>319</v>
      </c>
      <c r="C2394" t="s">
        <v>4</v>
      </c>
      <c r="D2394" t="s">
        <v>328</v>
      </c>
      <c r="F2394" s="2">
        <v>175576954</v>
      </c>
      <c r="G2394" s="36">
        <f>F2394/I2394</f>
        <v>23241.127104352592</v>
      </c>
      <c r="H2394">
        <v>2024</v>
      </c>
      <c r="I2394">
        <v>7554.58</v>
      </c>
      <c r="J2394" t="s">
        <v>717</v>
      </c>
    </row>
    <row r="2395" spans="1:10">
      <c r="A2395" s="5" t="s">
        <v>159</v>
      </c>
      <c r="B2395" t="s">
        <v>319</v>
      </c>
      <c r="C2395" t="s">
        <v>3</v>
      </c>
      <c r="D2395" t="s">
        <v>328</v>
      </c>
      <c r="F2395" s="2">
        <v>2941859947</v>
      </c>
      <c r="G2395" s="36">
        <f>F2395/I2395</f>
        <v>421791.99116230587</v>
      </c>
      <c r="H2395">
        <v>2022</v>
      </c>
      <c r="I2395">
        <v>6974.67</v>
      </c>
      <c r="J2395" t="s">
        <v>717</v>
      </c>
    </row>
    <row r="2396" spans="1:10">
      <c r="A2396" s="5" t="s">
        <v>159</v>
      </c>
      <c r="B2396" t="s">
        <v>319</v>
      </c>
      <c r="C2396" t="s">
        <v>5</v>
      </c>
      <c r="D2396" t="s">
        <v>328</v>
      </c>
      <c r="F2396" s="2">
        <v>846291591</v>
      </c>
      <c r="G2396" s="36">
        <f>F2396/I2396</f>
        <v>121337.86845829265</v>
      </c>
      <c r="H2396">
        <v>2022</v>
      </c>
      <c r="I2396">
        <v>6974.67</v>
      </c>
      <c r="J2396" t="s">
        <v>717</v>
      </c>
    </row>
    <row r="2397" spans="1:10">
      <c r="A2397" t="s">
        <v>159</v>
      </c>
      <c r="B2397" t="s">
        <v>319</v>
      </c>
      <c r="C2397" t="s">
        <v>3</v>
      </c>
      <c r="D2397" t="s">
        <v>328</v>
      </c>
      <c r="F2397" s="2">
        <v>2377222334</v>
      </c>
      <c r="G2397" s="36">
        <v>351476.05159428349</v>
      </c>
      <c r="H2397">
        <v>2020</v>
      </c>
      <c r="I2397">
        <v>6763.54</v>
      </c>
      <c r="J2397" t="s">
        <v>717</v>
      </c>
    </row>
    <row r="2398" spans="1:10">
      <c r="A2398" t="s">
        <v>159</v>
      </c>
      <c r="B2398" t="s">
        <v>319</v>
      </c>
      <c r="C2398" t="s">
        <v>4</v>
      </c>
      <c r="D2398" t="s">
        <v>328</v>
      </c>
      <c r="F2398" s="2">
        <v>8674785</v>
      </c>
      <c r="G2398" s="36">
        <v>1282.5805717124465</v>
      </c>
      <c r="H2398">
        <v>2020</v>
      </c>
      <c r="I2398">
        <v>6763.54</v>
      </c>
      <c r="J2398" t="s">
        <v>717</v>
      </c>
    </row>
    <row r="2399" spans="1:10">
      <c r="A2399" s="5" t="s">
        <v>159</v>
      </c>
      <c r="B2399" t="s">
        <v>319</v>
      </c>
      <c r="C2399" t="s">
        <v>3</v>
      </c>
      <c r="D2399" t="s">
        <v>328</v>
      </c>
      <c r="F2399" s="2">
        <v>1906193416</v>
      </c>
      <c r="G2399" s="36">
        <f t="shared" ref="G2399:G2404" si="53">F2399/I2399</f>
        <v>305583.04426657088</v>
      </c>
      <c r="H2399">
        <v>2019</v>
      </c>
      <c r="I2399">
        <v>6237.89</v>
      </c>
      <c r="J2399" t="s">
        <v>717</v>
      </c>
    </row>
    <row r="2400" spans="1:10">
      <c r="A2400" s="5" t="s">
        <v>159</v>
      </c>
      <c r="B2400" t="s">
        <v>319</v>
      </c>
      <c r="C2400" t="s">
        <v>4</v>
      </c>
      <c r="D2400" t="s">
        <v>328</v>
      </c>
      <c r="F2400" s="2">
        <v>1016575172</v>
      </c>
      <c r="G2400" s="36">
        <f t="shared" si="53"/>
        <v>162967.79391749453</v>
      </c>
      <c r="H2400">
        <v>2019</v>
      </c>
      <c r="I2400">
        <v>6237.89</v>
      </c>
      <c r="J2400" t="s">
        <v>717</v>
      </c>
    </row>
    <row r="2401" spans="1:10">
      <c r="A2401" s="5" t="s">
        <v>159</v>
      </c>
      <c r="B2401" t="s">
        <v>319</v>
      </c>
      <c r="C2401" t="s">
        <v>3</v>
      </c>
      <c r="D2401" t="s">
        <v>328</v>
      </c>
      <c r="F2401" s="2">
        <v>2308444901</v>
      </c>
      <c r="G2401" s="36">
        <f t="shared" si="53"/>
        <v>402080.54012627911</v>
      </c>
      <c r="H2401">
        <v>2018</v>
      </c>
      <c r="I2401">
        <v>5741.25</v>
      </c>
      <c r="J2401" t="s">
        <v>717</v>
      </c>
    </row>
    <row r="2402" spans="1:10">
      <c r="A2402" s="5" t="s">
        <v>159</v>
      </c>
      <c r="B2402" t="s">
        <v>319</v>
      </c>
      <c r="C2402" t="s">
        <v>4</v>
      </c>
      <c r="D2402" t="s">
        <v>328</v>
      </c>
      <c r="F2402" s="2">
        <v>131859364</v>
      </c>
      <c r="G2402" s="36">
        <f t="shared" si="53"/>
        <v>22967.013106901806</v>
      </c>
      <c r="H2402">
        <v>2018</v>
      </c>
      <c r="I2402">
        <v>5741.25</v>
      </c>
      <c r="J2402" t="s">
        <v>717</v>
      </c>
    </row>
    <row r="2403" spans="1:10">
      <c r="A2403" s="5" t="s">
        <v>159</v>
      </c>
      <c r="B2403" t="s">
        <v>319</v>
      </c>
      <c r="C2403" t="s">
        <v>3</v>
      </c>
      <c r="D2403" t="s">
        <v>328</v>
      </c>
      <c r="F2403" s="2">
        <v>2346437546</v>
      </c>
      <c r="G2403" s="36">
        <f t="shared" si="53"/>
        <v>416592.69873678416</v>
      </c>
      <c r="H2403">
        <v>2017</v>
      </c>
      <c r="I2403">
        <v>5632.45</v>
      </c>
      <c r="J2403" t="s">
        <v>717</v>
      </c>
    </row>
    <row r="2404" spans="1:10">
      <c r="A2404" s="5" t="s">
        <v>159</v>
      </c>
      <c r="B2404" t="s">
        <v>319</v>
      </c>
      <c r="C2404" t="s">
        <v>4</v>
      </c>
      <c r="D2404" t="s">
        <v>328</v>
      </c>
      <c r="F2404" s="2">
        <v>510873804</v>
      </c>
      <c r="G2404" s="36">
        <f t="shared" si="53"/>
        <v>90701.879998934746</v>
      </c>
      <c r="H2404">
        <v>2017</v>
      </c>
      <c r="I2404">
        <v>5632.45</v>
      </c>
      <c r="J2404" t="s">
        <v>717</v>
      </c>
    </row>
    <row r="2405" spans="1:10">
      <c r="A2405" t="s">
        <v>159</v>
      </c>
      <c r="B2405" t="s">
        <v>319</v>
      </c>
      <c r="C2405" t="s">
        <v>3</v>
      </c>
      <c r="D2405" t="s">
        <v>328</v>
      </c>
      <c r="F2405" s="2">
        <v>2488349749</v>
      </c>
      <c r="G2405" s="36">
        <v>437422.31612562988</v>
      </c>
      <c r="H2405">
        <v>2016</v>
      </c>
      <c r="I2405">
        <v>5688.666666666667</v>
      </c>
      <c r="J2405" t="s">
        <v>717</v>
      </c>
    </row>
    <row r="2406" spans="1:10">
      <c r="A2406" t="s">
        <v>159</v>
      </c>
      <c r="B2406" t="s">
        <v>319</v>
      </c>
      <c r="C2406" t="s">
        <v>3</v>
      </c>
      <c r="D2406" t="s">
        <v>1</v>
      </c>
      <c r="F2406" s="2">
        <v>485726508</v>
      </c>
      <c r="G2406" s="36">
        <v>85384.948083909519</v>
      </c>
      <c r="H2406">
        <v>2016</v>
      </c>
      <c r="I2406">
        <v>5688.666666666667</v>
      </c>
      <c r="J2406" t="s">
        <v>717</v>
      </c>
    </row>
    <row r="2407" spans="1:10">
      <c r="A2407" t="s">
        <v>82</v>
      </c>
      <c r="B2407" t="s">
        <v>35</v>
      </c>
      <c r="C2407" t="s">
        <v>3</v>
      </c>
      <c r="D2407" t="s">
        <v>328</v>
      </c>
      <c r="F2407" s="2">
        <v>1081639</v>
      </c>
      <c r="G2407" s="36">
        <v>261883.70546428618</v>
      </c>
      <c r="H2407">
        <v>2011</v>
      </c>
      <c r="I2407">
        <v>4.1302264227642302</v>
      </c>
      <c r="J2407" s="40" t="s">
        <v>715</v>
      </c>
    </row>
    <row r="2408" spans="1:10">
      <c r="A2408" t="s">
        <v>82</v>
      </c>
      <c r="B2408" t="s">
        <v>35</v>
      </c>
      <c r="C2408" t="s">
        <v>3</v>
      </c>
      <c r="D2408" t="s">
        <v>1</v>
      </c>
      <c r="F2408" s="2">
        <v>369842</v>
      </c>
      <c r="G2408" s="36">
        <v>89545.211846394712</v>
      </c>
      <c r="H2408">
        <v>2011</v>
      </c>
      <c r="I2408">
        <v>4.1302264227642302</v>
      </c>
      <c r="J2408" s="40" t="s">
        <v>715</v>
      </c>
    </row>
    <row r="2409" spans="1:10">
      <c r="A2409" t="s">
        <v>337</v>
      </c>
      <c r="B2409" t="s">
        <v>35</v>
      </c>
      <c r="C2409" t="s">
        <v>3</v>
      </c>
      <c r="D2409" t="s">
        <v>328</v>
      </c>
      <c r="F2409" s="2">
        <v>985594</v>
      </c>
      <c r="G2409" s="36">
        <v>238629.53240717805</v>
      </c>
      <c r="H2409">
        <v>2011</v>
      </c>
      <c r="I2409">
        <v>4.1302264227642302</v>
      </c>
      <c r="J2409" s="40" t="s">
        <v>715</v>
      </c>
    </row>
    <row r="2410" spans="1:10">
      <c r="A2410" t="s">
        <v>337</v>
      </c>
      <c r="B2410" t="s">
        <v>35</v>
      </c>
      <c r="C2410" t="s">
        <v>3</v>
      </c>
      <c r="D2410" t="s">
        <v>1</v>
      </c>
      <c r="F2410" s="2">
        <v>2136389</v>
      </c>
      <c r="G2410" s="36">
        <v>517257.11409549846</v>
      </c>
      <c r="H2410">
        <v>2011</v>
      </c>
      <c r="I2410">
        <v>4.1302264227642302</v>
      </c>
      <c r="J2410" s="40" t="s">
        <v>715</v>
      </c>
    </row>
    <row r="2411" spans="1:10">
      <c r="A2411" t="s">
        <v>159</v>
      </c>
      <c r="B2411" t="s">
        <v>319</v>
      </c>
      <c r="C2411" t="s">
        <v>4</v>
      </c>
      <c r="D2411" t="s">
        <v>328</v>
      </c>
      <c r="F2411" s="2">
        <v>490912479</v>
      </c>
      <c r="G2411" s="36">
        <v>86296.580159381221</v>
      </c>
      <c r="H2411">
        <v>2016</v>
      </c>
      <c r="I2411">
        <v>5688.666666666667</v>
      </c>
      <c r="J2411" t="s">
        <v>717</v>
      </c>
    </row>
    <row r="2412" spans="1:10">
      <c r="A2412" t="s">
        <v>159</v>
      </c>
      <c r="B2412" t="s">
        <v>319</v>
      </c>
      <c r="C2412" t="s">
        <v>3</v>
      </c>
      <c r="D2412" t="s">
        <v>328</v>
      </c>
      <c r="F2412" s="2">
        <v>2574261333</v>
      </c>
      <c r="G2412" s="36">
        <v>496237.40891671611</v>
      </c>
      <c r="H2412">
        <v>2015</v>
      </c>
      <c r="I2412">
        <v>5187.5600000000004</v>
      </c>
      <c r="J2412" t="s">
        <v>717</v>
      </c>
    </row>
    <row r="2413" spans="1:10">
      <c r="A2413" t="s">
        <v>159</v>
      </c>
      <c r="B2413" t="s">
        <v>319</v>
      </c>
      <c r="C2413" t="s">
        <v>3</v>
      </c>
      <c r="D2413" t="s">
        <v>1</v>
      </c>
      <c r="F2413" s="2">
        <v>704496270</v>
      </c>
      <c r="G2413" s="36">
        <v>135804.93912359566</v>
      </c>
      <c r="H2413">
        <v>2015</v>
      </c>
      <c r="I2413">
        <v>5187.5600000000004</v>
      </c>
      <c r="J2413" t="s">
        <v>717</v>
      </c>
    </row>
    <row r="2414" spans="1:10">
      <c r="A2414" t="s">
        <v>159</v>
      </c>
      <c r="B2414" t="s">
        <v>319</v>
      </c>
      <c r="C2414" t="s">
        <v>4</v>
      </c>
      <c r="D2414" t="s">
        <v>328</v>
      </c>
      <c r="F2414" s="2">
        <v>1226353204</v>
      </c>
      <c r="G2414" s="36">
        <v>236402.70261934318</v>
      </c>
      <c r="H2414">
        <v>2015</v>
      </c>
      <c r="I2414">
        <v>5187.5600000000004</v>
      </c>
      <c r="J2414" t="s">
        <v>717</v>
      </c>
    </row>
    <row r="2415" spans="1:10">
      <c r="A2415" t="s">
        <v>159</v>
      </c>
      <c r="B2415" t="s">
        <v>319</v>
      </c>
      <c r="C2415" t="s">
        <v>4</v>
      </c>
      <c r="D2415" t="s">
        <v>1</v>
      </c>
      <c r="F2415" s="2">
        <v>180728344</v>
      </c>
      <c r="G2415" s="36">
        <v>34838.795888625864</v>
      </c>
      <c r="H2415">
        <v>2015</v>
      </c>
      <c r="I2415">
        <v>5187.5600000000004</v>
      </c>
      <c r="J2415" t="s">
        <v>717</v>
      </c>
    </row>
    <row r="2416" spans="1:10">
      <c r="A2416" t="s">
        <v>159</v>
      </c>
      <c r="B2416" t="s">
        <v>319</v>
      </c>
      <c r="C2416" t="s">
        <v>3</v>
      </c>
      <c r="D2416" t="s">
        <v>328</v>
      </c>
      <c r="F2416" s="2">
        <v>2858052488</v>
      </c>
      <c r="G2416" s="36">
        <v>639979.00843416329</v>
      </c>
      <c r="H2416">
        <v>2014</v>
      </c>
      <c r="I2416">
        <v>4465.8534894649083</v>
      </c>
      <c r="J2416" t="s">
        <v>717</v>
      </c>
    </row>
    <row r="2417" spans="1:10">
      <c r="A2417" t="s">
        <v>159</v>
      </c>
      <c r="B2417" t="s">
        <v>319</v>
      </c>
      <c r="C2417" t="s">
        <v>3</v>
      </c>
      <c r="D2417" t="s">
        <v>1</v>
      </c>
      <c r="F2417" s="2">
        <v>2848546607.9999995</v>
      </c>
      <c r="G2417" s="36">
        <v>637850.43882872839</v>
      </c>
      <c r="H2417">
        <v>2014</v>
      </c>
      <c r="I2417">
        <v>4465.8534894649083</v>
      </c>
      <c r="J2417" t="s">
        <v>717</v>
      </c>
    </row>
    <row r="2418" spans="1:10">
      <c r="A2418" t="s">
        <v>159</v>
      </c>
      <c r="B2418" t="s">
        <v>319</v>
      </c>
      <c r="C2418" t="s">
        <v>4</v>
      </c>
      <c r="D2418" t="s">
        <v>328</v>
      </c>
      <c r="F2418" s="2">
        <v>442380733</v>
      </c>
      <c r="G2418" s="36">
        <v>99058.49666667085</v>
      </c>
      <c r="H2418">
        <v>2014</v>
      </c>
      <c r="I2418">
        <v>4465.8534894649083</v>
      </c>
      <c r="J2418" t="s">
        <v>717</v>
      </c>
    </row>
    <row r="2419" spans="1:10">
      <c r="A2419" t="s">
        <v>159</v>
      </c>
      <c r="B2419" t="s">
        <v>319</v>
      </c>
      <c r="C2419" t="s">
        <v>4</v>
      </c>
      <c r="D2419" t="s">
        <v>1</v>
      </c>
      <c r="F2419" s="2">
        <v>504614888.99999994</v>
      </c>
      <c r="G2419" s="36">
        <v>112994.05369889601</v>
      </c>
      <c r="H2419">
        <v>2014</v>
      </c>
      <c r="I2419">
        <v>4465.8534894649083</v>
      </c>
      <c r="J2419" t="s">
        <v>717</v>
      </c>
    </row>
    <row r="2420" spans="1:10">
      <c r="A2420" t="s">
        <v>159</v>
      </c>
      <c r="B2420" t="s">
        <v>319</v>
      </c>
      <c r="C2420" t="s">
        <v>3</v>
      </c>
      <c r="D2420" t="s">
        <v>328</v>
      </c>
      <c r="F2420" s="2">
        <v>2411689077</v>
      </c>
      <c r="G2420" s="36">
        <v>561155.3584729709</v>
      </c>
      <c r="H2420">
        <v>2013</v>
      </c>
      <c r="I2420">
        <v>4297.7208371719817</v>
      </c>
      <c r="J2420" t="s">
        <v>717</v>
      </c>
    </row>
    <row r="2421" spans="1:10">
      <c r="A2421" t="s">
        <v>159</v>
      </c>
      <c r="B2421" t="s">
        <v>319</v>
      </c>
      <c r="C2421" t="s">
        <v>3</v>
      </c>
      <c r="D2421" t="s">
        <v>328</v>
      </c>
      <c r="F2421" s="2">
        <v>2411689077</v>
      </c>
      <c r="G2421" s="36">
        <v>561155.3584729709</v>
      </c>
      <c r="H2421">
        <v>2013</v>
      </c>
      <c r="I2421">
        <v>4297.7208371719817</v>
      </c>
      <c r="J2421" t="s">
        <v>717</v>
      </c>
    </row>
    <row r="2422" spans="1:10">
      <c r="A2422" t="s">
        <v>159</v>
      </c>
      <c r="B2422" t="s">
        <v>319</v>
      </c>
      <c r="C2422" t="s">
        <v>3</v>
      </c>
      <c r="D2422" t="s">
        <v>1</v>
      </c>
      <c r="F2422" s="2">
        <v>3365920529</v>
      </c>
      <c r="G2422" s="36">
        <v>783187.33499099675</v>
      </c>
      <c r="H2422">
        <v>2013</v>
      </c>
      <c r="I2422">
        <v>4297.7208371719817</v>
      </c>
      <c r="J2422" t="s">
        <v>717</v>
      </c>
    </row>
    <row r="2423" spans="1:10">
      <c r="A2423" t="s">
        <v>159</v>
      </c>
      <c r="B2423" t="s">
        <v>319</v>
      </c>
      <c r="C2423" t="s">
        <v>3</v>
      </c>
      <c r="D2423" t="s">
        <v>1</v>
      </c>
      <c r="F2423" s="2">
        <v>3365920529</v>
      </c>
      <c r="G2423" s="36">
        <v>783187.33499099675</v>
      </c>
      <c r="H2423">
        <v>2013</v>
      </c>
      <c r="I2423">
        <v>4297.7208371719817</v>
      </c>
      <c r="J2423" t="s">
        <v>717</v>
      </c>
    </row>
    <row r="2424" spans="1:10">
      <c r="A2424" t="s">
        <v>159</v>
      </c>
      <c r="B2424" t="s">
        <v>319</v>
      </c>
      <c r="C2424" t="s">
        <v>3</v>
      </c>
      <c r="D2424" t="s">
        <v>328</v>
      </c>
      <c r="F2424" s="2">
        <v>2616948989.8805089</v>
      </c>
      <c r="G2424" s="36">
        <v>592541.31863300002</v>
      </c>
      <c r="H2424">
        <v>2012</v>
      </c>
      <c r="I2424">
        <v>4416.4835558098157</v>
      </c>
      <c r="J2424" t="s">
        <v>717</v>
      </c>
    </row>
    <row r="2425" spans="1:10">
      <c r="A2425" t="s">
        <v>159</v>
      </c>
      <c r="B2425" t="s">
        <v>319</v>
      </c>
      <c r="C2425" t="s">
        <v>3</v>
      </c>
      <c r="D2425" t="s">
        <v>328</v>
      </c>
      <c r="F2425" s="2">
        <v>2616948989.8805089</v>
      </c>
      <c r="G2425" s="36">
        <v>592541.31863300002</v>
      </c>
      <c r="H2425">
        <v>2012</v>
      </c>
      <c r="I2425">
        <v>4416.4835558098157</v>
      </c>
      <c r="J2425" t="s">
        <v>717</v>
      </c>
    </row>
    <row r="2426" spans="1:10">
      <c r="A2426" t="s">
        <v>159</v>
      </c>
      <c r="B2426" t="s">
        <v>319</v>
      </c>
      <c r="C2426" t="s">
        <v>3</v>
      </c>
      <c r="D2426" t="s">
        <v>1</v>
      </c>
      <c r="F2426" s="2">
        <v>4152905176.8794723</v>
      </c>
      <c r="G2426" s="36">
        <v>940319.40216699999</v>
      </c>
      <c r="H2426">
        <v>2012</v>
      </c>
      <c r="I2426">
        <v>4416.4835558098157</v>
      </c>
      <c r="J2426" t="s">
        <v>717</v>
      </c>
    </row>
    <row r="2427" spans="1:10">
      <c r="A2427" t="s">
        <v>159</v>
      </c>
      <c r="B2427" t="s">
        <v>319</v>
      </c>
      <c r="C2427" t="s">
        <v>3</v>
      </c>
      <c r="D2427" t="s">
        <v>1</v>
      </c>
      <c r="F2427" s="2">
        <v>4152905176.8794723</v>
      </c>
      <c r="G2427" s="36">
        <v>940319.40216699999</v>
      </c>
      <c r="H2427">
        <v>2012</v>
      </c>
      <c r="I2427">
        <v>4416.4835558098157</v>
      </c>
      <c r="J2427" t="s">
        <v>717</v>
      </c>
    </row>
    <row r="2428" spans="1:10">
      <c r="A2428" t="s">
        <v>159</v>
      </c>
      <c r="B2428" t="s">
        <v>319</v>
      </c>
      <c r="C2428" t="s">
        <v>3</v>
      </c>
      <c r="D2428" t="s">
        <v>328</v>
      </c>
      <c r="F2428" s="2">
        <v>2611144049.9900804</v>
      </c>
      <c r="G2428" s="36">
        <v>623580.70920000004</v>
      </c>
      <c r="H2428">
        <v>2011</v>
      </c>
      <c r="I2428">
        <v>4187.3393635604152</v>
      </c>
      <c r="J2428" t="s">
        <v>717</v>
      </c>
    </row>
    <row r="2429" spans="1:10">
      <c r="A2429" t="s">
        <v>65</v>
      </c>
      <c r="B2429" t="s">
        <v>35</v>
      </c>
      <c r="C2429" t="s">
        <v>3</v>
      </c>
      <c r="D2429" t="s">
        <v>328</v>
      </c>
      <c r="F2429" s="2">
        <v>114873</v>
      </c>
      <c r="G2429" s="36">
        <v>27812.760909877459</v>
      </c>
      <c r="H2429">
        <v>2011</v>
      </c>
      <c r="I2429">
        <v>4.1302264227642302</v>
      </c>
      <c r="J2429" s="40" t="s">
        <v>715</v>
      </c>
    </row>
    <row r="2430" spans="1:10">
      <c r="A2430" t="s">
        <v>65</v>
      </c>
      <c r="B2430" t="s">
        <v>35</v>
      </c>
      <c r="C2430" t="s">
        <v>3</v>
      </c>
      <c r="D2430" t="s">
        <v>1</v>
      </c>
      <c r="F2430" s="2">
        <v>1510152</v>
      </c>
      <c r="G2430" s="36">
        <v>365634.19179070159</v>
      </c>
      <c r="H2430">
        <v>2011</v>
      </c>
      <c r="I2430">
        <v>4.1302264227642302</v>
      </c>
      <c r="J2430" s="40" t="s">
        <v>715</v>
      </c>
    </row>
    <row r="2431" spans="1:10">
      <c r="A2431" t="s">
        <v>159</v>
      </c>
      <c r="B2431" t="s">
        <v>319</v>
      </c>
      <c r="C2431" t="s">
        <v>3</v>
      </c>
      <c r="D2431" t="s">
        <v>328</v>
      </c>
      <c r="F2431" s="2">
        <v>2611144049.9900804</v>
      </c>
      <c r="G2431" s="36">
        <v>623580.70920000004</v>
      </c>
      <c r="H2431">
        <v>2011</v>
      </c>
      <c r="I2431">
        <v>4187.3393635604152</v>
      </c>
      <c r="J2431" t="s">
        <v>717</v>
      </c>
    </row>
    <row r="2432" spans="1:10">
      <c r="A2432" t="s">
        <v>159</v>
      </c>
      <c r="B2432" t="s">
        <v>319</v>
      </c>
      <c r="C2432" t="s">
        <v>3</v>
      </c>
      <c r="D2432" t="s">
        <v>1</v>
      </c>
      <c r="F2432" s="2">
        <v>366102079.69603288</v>
      </c>
      <c r="G2432" s="36">
        <v>87430.716240000009</v>
      </c>
      <c r="H2432">
        <v>2011</v>
      </c>
      <c r="I2432">
        <v>4187.3393635604152</v>
      </c>
      <c r="J2432" t="s">
        <v>717</v>
      </c>
    </row>
    <row r="2433" spans="1:10">
      <c r="A2433" t="s">
        <v>159</v>
      </c>
      <c r="B2433" t="s">
        <v>319</v>
      </c>
      <c r="C2433" t="s">
        <v>3</v>
      </c>
      <c r="D2433" t="s">
        <v>1</v>
      </c>
      <c r="F2433" s="2">
        <v>366102079.69603288</v>
      </c>
      <c r="G2433" s="36">
        <v>87430.716240000009</v>
      </c>
      <c r="H2433">
        <v>2011</v>
      </c>
      <c r="I2433">
        <v>4187.3393635604152</v>
      </c>
      <c r="J2433" t="s">
        <v>717</v>
      </c>
    </row>
    <row r="2434" spans="1:10">
      <c r="A2434" t="s">
        <v>159</v>
      </c>
      <c r="B2434" t="s">
        <v>319</v>
      </c>
      <c r="C2434" t="s">
        <v>3</v>
      </c>
      <c r="D2434" t="s">
        <v>328</v>
      </c>
      <c r="F2434" s="2">
        <v>1588978945.8328795</v>
      </c>
      <c r="G2434" s="36">
        <v>335678.75131600001</v>
      </c>
      <c r="H2434">
        <v>2010</v>
      </c>
      <c r="I2434">
        <v>4733.6298160173164</v>
      </c>
      <c r="J2434" t="s">
        <v>717</v>
      </c>
    </row>
    <row r="2435" spans="1:10">
      <c r="A2435" t="s">
        <v>159</v>
      </c>
      <c r="B2435" t="s">
        <v>319</v>
      </c>
      <c r="C2435" t="s">
        <v>3</v>
      </c>
      <c r="D2435" t="s">
        <v>328</v>
      </c>
      <c r="F2435" s="2">
        <v>1588978945.8328795</v>
      </c>
      <c r="G2435" s="36">
        <v>335678.75131600001</v>
      </c>
      <c r="H2435">
        <v>2010</v>
      </c>
      <c r="I2435">
        <v>4733.6298160173164</v>
      </c>
      <c r="J2435" t="s">
        <v>717</v>
      </c>
    </row>
    <row r="2436" spans="1:10">
      <c r="A2436" t="s">
        <v>159</v>
      </c>
      <c r="B2436" t="s">
        <v>319</v>
      </c>
      <c r="C2436" t="s">
        <v>3</v>
      </c>
      <c r="D2436" t="s">
        <v>1</v>
      </c>
      <c r="F2436" s="2">
        <v>356875477.04062068</v>
      </c>
      <c r="G2436" s="36">
        <v>75391.505231999996</v>
      </c>
      <c r="H2436">
        <v>2010</v>
      </c>
      <c r="I2436">
        <v>4733.6298160173164</v>
      </c>
      <c r="J2436" t="s">
        <v>717</v>
      </c>
    </row>
    <row r="2437" spans="1:10">
      <c r="A2437" t="s">
        <v>159</v>
      </c>
      <c r="B2437" t="s">
        <v>319</v>
      </c>
      <c r="C2437" t="s">
        <v>3</v>
      </c>
      <c r="D2437" t="s">
        <v>1</v>
      </c>
      <c r="F2437" s="2">
        <v>356875477.04062068</v>
      </c>
      <c r="G2437" s="36">
        <v>75391.505231999996</v>
      </c>
      <c r="H2437">
        <v>2010</v>
      </c>
      <c r="I2437">
        <v>4733.6298160173164</v>
      </c>
      <c r="J2437" t="s">
        <v>717</v>
      </c>
    </row>
    <row r="2438" spans="1:10" ht="15.75">
      <c r="A2438" s="19" t="s">
        <v>660</v>
      </c>
      <c r="B2438" t="s">
        <v>319</v>
      </c>
      <c r="C2438" t="s">
        <v>3</v>
      </c>
      <c r="D2438" t="s">
        <v>328</v>
      </c>
      <c r="F2438" s="2">
        <v>4333605495</v>
      </c>
      <c r="G2438" s="36">
        <f>F2438/I2438</f>
        <v>595054.78668625653</v>
      </c>
      <c r="H2438">
        <v>2023</v>
      </c>
      <c r="I2438">
        <v>7282.7</v>
      </c>
      <c r="J2438" t="s">
        <v>717</v>
      </c>
    </row>
    <row r="2439" spans="1:10" ht="15.75">
      <c r="A2439" s="19" t="s">
        <v>660</v>
      </c>
      <c r="B2439" t="s">
        <v>319</v>
      </c>
      <c r="C2439" t="s">
        <v>4</v>
      </c>
      <c r="D2439" t="s">
        <v>328</v>
      </c>
      <c r="F2439" s="2">
        <v>1056437212</v>
      </c>
      <c r="G2439" s="36">
        <f>F2439/I2439</f>
        <v>145061.20147747401</v>
      </c>
      <c r="H2439">
        <v>2023</v>
      </c>
      <c r="I2439">
        <v>7282.7</v>
      </c>
      <c r="J2439" t="s">
        <v>717</v>
      </c>
    </row>
    <row r="2440" spans="1:10">
      <c r="A2440" s="5" t="s">
        <v>241</v>
      </c>
      <c r="B2440" t="s">
        <v>319</v>
      </c>
      <c r="C2440" t="s">
        <v>3</v>
      </c>
      <c r="D2440" t="s">
        <v>328</v>
      </c>
      <c r="E2440" t="s">
        <v>361</v>
      </c>
      <c r="F2440" s="2">
        <v>2496980292</v>
      </c>
      <c r="G2440" s="36">
        <f>F2440/I2440</f>
        <v>369018.22819605266</v>
      </c>
      <c r="H2440">
        <v>2021</v>
      </c>
      <c r="I2440">
        <v>6766.55</v>
      </c>
      <c r="J2440" t="s">
        <v>717</v>
      </c>
    </row>
    <row r="2441" spans="1:10">
      <c r="A2441" t="s">
        <v>25</v>
      </c>
      <c r="B2441" t="s">
        <v>35</v>
      </c>
      <c r="C2441" t="s">
        <v>3</v>
      </c>
      <c r="D2441" t="s">
        <v>328</v>
      </c>
      <c r="F2441" s="2">
        <v>61540</v>
      </c>
      <c r="G2441" s="36">
        <v>14899.909520895762</v>
      </c>
      <c r="H2441">
        <v>2011</v>
      </c>
      <c r="I2441">
        <v>4.1302264227642302</v>
      </c>
      <c r="J2441" s="40" t="s">
        <v>715</v>
      </c>
    </row>
    <row r="2442" spans="1:10">
      <c r="A2442" s="5" t="s">
        <v>241</v>
      </c>
      <c r="B2442" t="s">
        <v>319</v>
      </c>
      <c r="C2442" t="s">
        <v>4</v>
      </c>
      <c r="D2442" t="s">
        <v>328</v>
      </c>
      <c r="E2442" t="s">
        <v>361</v>
      </c>
      <c r="F2442" s="2">
        <v>602806465</v>
      </c>
      <c r="G2442" s="36">
        <f>F2442/I2442</f>
        <v>89086.23523065669</v>
      </c>
      <c r="H2442">
        <v>2021</v>
      </c>
      <c r="I2442">
        <v>6766.55</v>
      </c>
      <c r="J2442" t="s">
        <v>717</v>
      </c>
    </row>
    <row r="2443" spans="1:10">
      <c r="A2443" t="s">
        <v>17</v>
      </c>
      <c r="B2443" t="s">
        <v>35</v>
      </c>
      <c r="C2443" t="s">
        <v>4</v>
      </c>
      <c r="D2443" t="s">
        <v>328</v>
      </c>
      <c r="F2443" s="2">
        <v>1219203</v>
      </c>
      <c r="G2443" s="36">
        <v>295190.35403972497</v>
      </c>
      <c r="H2443">
        <v>2011</v>
      </c>
      <c r="I2443">
        <v>4.1302264227642302</v>
      </c>
      <c r="J2443" s="40" t="s">
        <v>715</v>
      </c>
    </row>
    <row r="2444" spans="1:10">
      <c r="A2444" t="s">
        <v>17</v>
      </c>
      <c r="B2444" t="s">
        <v>35</v>
      </c>
      <c r="C2444" t="s">
        <v>4</v>
      </c>
      <c r="D2444" t="s">
        <v>1</v>
      </c>
      <c r="F2444" s="2">
        <v>286915</v>
      </c>
      <c r="G2444" s="36">
        <v>69467.135849655635</v>
      </c>
      <c r="H2444">
        <v>2011</v>
      </c>
      <c r="I2444">
        <v>4.1302264227642302</v>
      </c>
      <c r="J2444" s="40" t="s">
        <v>715</v>
      </c>
    </row>
    <row r="2445" spans="1:10">
      <c r="A2445" t="s">
        <v>155</v>
      </c>
      <c r="B2445" t="s">
        <v>319</v>
      </c>
      <c r="C2445" t="s">
        <v>3</v>
      </c>
      <c r="D2445" t="s">
        <v>328</v>
      </c>
      <c r="F2445" s="2">
        <v>3836202884</v>
      </c>
      <c r="G2445" s="36">
        <f>F2445/I2445</f>
        <v>507798.30036878289</v>
      </c>
      <c r="H2445">
        <v>2024</v>
      </c>
      <c r="I2445">
        <v>7554.58</v>
      </c>
      <c r="J2445" t="s">
        <v>717</v>
      </c>
    </row>
    <row r="2446" spans="1:10">
      <c r="A2446" t="s">
        <v>155</v>
      </c>
      <c r="B2446" t="s">
        <v>319</v>
      </c>
      <c r="C2446" t="s">
        <v>4</v>
      </c>
      <c r="D2446" t="s">
        <v>328</v>
      </c>
      <c r="F2446" s="2">
        <v>2382849433</v>
      </c>
      <c r="G2446" s="36">
        <f>F2446/I2446</f>
        <v>315417.85684975208</v>
      </c>
      <c r="H2446">
        <v>2024</v>
      </c>
      <c r="I2446">
        <v>7554.58</v>
      </c>
      <c r="J2446" t="s">
        <v>717</v>
      </c>
    </row>
    <row r="2447" spans="1:10">
      <c r="A2447" s="5" t="s">
        <v>155</v>
      </c>
      <c r="B2447" t="s">
        <v>319</v>
      </c>
      <c r="C2447" t="s">
        <v>3</v>
      </c>
      <c r="D2447" t="s">
        <v>328</v>
      </c>
      <c r="F2447" s="2">
        <v>3875731952</v>
      </c>
      <c r="G2447" s="36">
        <f>F2447/I2447</f>
        <v>555686.78546798625</v>
      </c>
      <c r="H2447">
        <v>2022</v>
      </c>
      <c r="I2447">
        <v>6974.67</v>
      </c>
      <c r="J2447" t="s">
        <v>717</v>
      </c>
    </row>
    <row r="2448" spans="1:10">
      <c r="A2448" t="s">
        <v>96</v>
      </c>
      <c r="B2448" t="s">
        <v>35</v>
      </c>
      <c r="C2448" t="s">
        <v>4</v>
      </c>
      <c r="D2448" t="s">
        <v>328</v>
      </c>
      <c r="F2448" s="2">
        <v>5973883</v>
      </c>
      <c r="G2448" s="36">
        <v>1446381.4785248186</v>
      </c>
      <c r="H2448">
        <v>2011</v>
      </c>
      <c r="I2448">
        <v>4.1302264227642302</v>
      </c>
      <c r="J2448" s="40" t="s">
        <v>715</v>
      </c>
    </row>
    <row r="2449" spans="1:10">
      <c r="A2449" t="s">
        <v>155</v>
      </c>
      <c r="B2449" t="s">
        <v>319</v>
      </c>
      <c r="C2449" t="s">
        <v>5</v>
      </c>
      <c r="D2449" t="s">
        <v>328</v>
      </c>
      <c r="F2449" s="2">
        <v>1944028607</v>
      </c>
      <c r="G2449" s="36">
        <f>F2449/I2449</f>
        <v>278726.96586361789</v>
      </c>
      <c r="H2449">
        <v>2022</v>
      </c>
      <c r="I2449">
        <v>6974.67</v>
      </c>
      <c r="J2449" t="s">
        <v>717</v>
      </c>
    </row>
    <row r="2450" spans="1:10">
      <c r="A2450" t="s">
        <v>155</v>
      </c>
      <c r="B2450" t="s">
        <v>319</v>
      </c>
      <c r="C2450" t="s">
        <v>3</v>
      </c>
      <c r="D2450" t="s">
        <v>328</v>
      </c>
      <c r="F2450" s="2">
        <v>1970865979</v>
      </c>
      <c r="G2450" s="36">
        <v>291395.62699414801</v>
      </c>
      <c r="H2450">
        <v>2020</v>
      </c>
      <c r="I2450">
        <v>6763.54</v>
      </c>
      <c r="J2450" t="s">
        <v>717</v>
      </c>
    </row>
    <row r="2451" spans="1:10">
      <c r="A2451" t="s">
        <v>155</v>
      </c>
      <c r="B2451" t="s">
        <v>319</v>
      </c>
      <c r="C2451" t="s">
        <v>4</v>
      </c>
      <c r="D2451" t="s">
        <v>328</v>
      </c>
      <c r="F2451" s="2">
        <v>191730504</v>
      </c>
      <c r="G2451" s="36">
        <v>28347.655813375837</v>
      </c>
      <c r="H2451">
        <v>2020</v>
      </c>
      <c r="I2451">
        <v>6763.54</v>
      </c>
      <c r="J2451" t="s">
        <v>717</v>
      </c>
    </row>
    <row r="2452" spans="1:10">
      <c r="A2452" s="5" t="s">
        <v>155</v>
      </c>
      <c r="B2452" t="s">
        <v>319</v>
      </c>
      <c r="C2452" t="s">
        <v>3</v>
      </c>
      <c r="D2452" t="s">
        <v>328</v>
      </c>
      <c r="F2452" s="2">
        <v>1317253100</v>
      </c>
      <c r="G2452" s="36">
        <f t="shared" ref="G2452:G2465" si="54">F2452/I2452</f>
        <v>211169.65832998016</v>
      </c>
      <c r="H2452">
        <v>2019</v>
      </c>
      <c r="I2452">
        <v>6237.89</v>
      </c>
      <c r="J2452" t="s">
        <v>717</v>
      </c>
    </row>
    <row r="2453" spans="1:10">
      <c r="A2453" s="5" t="s">
        <v>155</v>
      </c>
      <c r="B2453" t="s">
        <v>319</v>
      </c>
      <c r="C2453" t="s">
        <v>3</v>
      </c>
      <c r="D2453" t="s">
        <v>328</v>
      </c>
      <c r="F2453" s="2">
        <v>1237242752</v>
      </c>
      <c r="G2453" s="36">
        <f t="shared" si="54"/>
        <v>215500.58819943393</v>
      </c>
      <c r="H2453">
        <v>2018</v>
      </c>
      <c r="I2453">
        <v>5741.25</v>
      </c>
      <c r="J2453" t="s">
        <v>717</v>
      </c>
    </row>
    <row r="2454" spans="1:10">
      <c r="A2454" s="5" t="s">
        <v>155</v>
      </c>
      <c r="B2454" t="s">
        <v>319</v>
      </c>
      <c r="C2454" t="s">
        <v>4</v>
      </c>
      <c r="D2454" t="s">
        <v>328</v>
      </c>
      <c r="F2454" s="2">
        <v>191429095</v>
      </c>
      <c r="G2454" s="36">
        <f t="shared" si="54"/>
        <v>33342.755497496189</v>
      </c>
      <c r="H2454">
        <v>2018</v>
      </c>
      <c r="I2454">
        <v>5741.25</v>
      </c>
      <c r="J2454" t="s">
        <v>717</v>
      </c>
    </row>
    <row r="2455" spans="1:10">
      <c r="A2455" s="5" t="s">
        <v>155</v>
      </c>
      <c r="B2455" t="s">
        <v>319</v>
      </c>
      <c r="C2455" t="s">
        <v>3</v>
      </c>
      <c r="D2455" t="s">
        <v>328</v>
      </c>
      <c r="F2455" s="2">
        <v>731515933</v>
      </c>
      <c r="G2455" s="36">
        <f t="shared" si="54"/>
        <v>129875.26440536535</v>
      </c>
      <c r="H2455">
        <v>2017</v>
      </c>
      <c r="I2455">
        <v>5632.45</v>
      </c>
      <c r="J2455" t="s">
        <v>717</v>
      </c>
    </row>
    <row r="2456" spans="1:10">
      <c r="A2456" s="5" t="s">
        <v>155</v>
      </c>
      <c r="B2456" t="s">
        <v>319</v>
      </c>
      <c r="C2456" t="s">
        <v>4</v>
      </c>
      <c r="D2456" t="s">
        <v>328</v>
      </c>
      <c r="F2456" s="2">
        <v>284651769</v>
      </c>
      <c r="G2456" s="36">
        <f t="shared" si="54"/>
        <v>50537.824392582268</v>
      </c>
      <c r="H2456">
        <v>2017</v>
      </c>
      <c r="I2456">
        <v>5632.45</v>
      </c>
      <c r="J2456" t="s">
        <v>717</v>
      </c>
    </row>
    <row r="2457" spans="1:10" ht="15.75">
      <c r="A2457" s="19" t="s">
        <v>517</v>
      </c>
      <c r="B2457" t="s">
        <v>319</v>
      </c>
      <c r="C2457" t="s">
        <v>3</v>
      </c>
      <c r="D2457" t="s">
        <v>328</v>
      </c>
      <c r="F2457" s="2">
        <v>1993573936</v>
      </c>
      <c r="G2457" s="36">
        <f t="shared" si="54"/>
        <v>273741.04878685105</v>
      </c>
      <c r="H2457">
        <v>2023</v>
      </c>
      <c r="I2457">
        <v>7282.7</v>
      </c>
      <c r="J2457" t="s">
        <v>717</v>
      </c>
    </row>
    <row r="2458" spans="1:10" ht="15.75">
      <c r="A2458" s="19" t="s">
        <v>517</v>
      </c>
      <c r="B2458" t="s">
        <v>319</v>
      </c>
      <c r="C2458" t="s">
        <v>4</v>
      </c>
      <c r="D2458" t="s">
        <v>328</v>
      </c>
      <c r="F2458" s="2">
        <v>1958877872</v>
      </c>
      <c r="G2458" s="36">
        <f t="shared" si="54"/>
        <v>268976.87286308652</v>
      </c>
      <c r="H2458">
        <v>2023</v>
      </c>
      <c r="I2458">
        <v>7282.7</v>
      </c>
      <c r="J2458" t="s">
        <v>717</v>
      </c>
    </row>
    <row r="2459" spans="1:10">
      <c r="A2459" s="5" t="s">
        <v>517</v>
      </c>
      <c r="B2459" t="s">
        <v>319</v>
      </c>
      <c r="C2459" t="s">
        <v>4</v>
      </c>
      <c r="D2459" t="s">
        <v>328</v>
      </c>
      <c r="F2459" s="2">
        <v>293953960</v>
      </c>
      <c r="G2459" s="36">
        <f t="shared" si="54"/>
        <v>47123.940947980802</v>
      </c>
      <c r="H2459">
        <v>2019</v>
      </c>
      <c r="I2459">
        <v>6237.89</v>
      </c>
      <c r="J2459" t="s">
        <v>717</v>
      </c>
    </row>
    <row r="2460" spans="1:10">
      <c r="A2460" s="5" t="s">
        <v>272</v>
      </c>
      <c r="B2460" t="s">
        <v>319</v>
      </c>
      <c r="C2460" t="s">
        <v>3</v>
      </c>
      <c r="D2460" t="s">
        <v>328</v>
      </c>
      <c r="E2460" t="s">
        <v>361</v>
      </c>
      <c r="F2460" s="2">
        <v>2210419865</v>
      </c>
      <c r="G2460" s="36">
        <f t="shared" si="54"/>
        <v>326668.66645484034</v>
      </c>
      <c r="H2460">
        <v>2021</v>
      </c>
      <c r="I2460">
        <v>6766.55</v>
      </c>
      <c r="J2460" t="s">
        <v>717</v>
      </c>
    </row>
    <row r="2461" spans="1:10">
      <c r="A2461" s="5" t="s">
        <v>272</v>
      </c>
      <c r="B2461" t="s">
        <v>319</v>
      </c>
      <c r="C2461" t="s">
        <v>4</v>
      </c>
      <c r="D2461" t="s">
        <v>328</v>
      </c>
      <c r="E2461" t="s">
        <v>361</v>
      </c>
      <c r="F2461" s="2">
        <v>388127802</v>
      </c>
      <c r="G2461" s="36">
        <f t="shared" si="54"/>
        <v>57359.777434586307</v>
      </c>
      <c r="H2461">
        <v>2021</v>
      </c>
      <c r="I2461">
        <v>6766.55</v>
      </c>
      <c r="J2461" t="s">
        <v>717</v>
      </c>
    </row>
    <row r="2462" spans="1:10">
      <c r="A2462" t="s">
        <v>125</v>
      </c>
      <c r="B2462" t="s">
        <v>319</v>
      </c>
      <c r="C2462" t="s">
        <v>3</v>
      </c>
      <c r="D2462" t="s">
        <v>328</v>
      </c>
      <c r="F2462" s="2">
        <v>16028834553</v>
      </c>
      <c r="G2462" s="36">
        <f t="shared" si="54"/>
        <v>2121737.3504549558</v>
      </c>
      <c r="H2462">
        <v>2024</v>
      </c>
      <c r="I2462">
        <v>7554.58</v>
      </c>
      <c r="J2462" t="s">
        <v>717</v>
      </c>
    </row>
    <row r="2463" spans="1:10">
      <c r="A2463" t="s">
        <v>125</v>
      </c>
      <c r="B2463" t="s">
        <v>319</v>
      </c>
      <c r="C2463" t="s">
        <v>4</v>
      </c>
      <c r="D2463" t="s">
        <v>328</v>
      </c>
      <c r="F2463" s="2">
        <v>3889915473</v>
      </c>
      <c r="G2463" s="36">
        <f t="shared" si="54"/>
        <v>514908.23751949146</v>
      </c>
      <c r="H2463">
        <v>2024</v>
      </c>
      <c r="I2463">
        <v>7554.58</v>
      </c>
      <c r="J2463" t="s">
        <v>717</v>
      </c>
    </row>
    <row r="2464" spans="1:10">
      <c r="A2464" s="5" t="s">
        <v>125</v>
      </c>
      <c r="B2464" t="s">
        <v>319</v>
      </c>
      <c r="C2464" t="s">
        <v>3</v>
      </c>
      <c r="D2464" t="s">
        <v>328</v>
      </c>
      <c r="F2464" s="2">
        <v>12925752881</v>
      </c>
      <c r="G2464" s="36">
        <f t="shared" si="54"/>
        <v>1853242.2151872418</v>
      </c>
      <c r="H2464">
        <v>2022</v>
      </c>
      <c r="I2464">
        <v>6974.67</v>
      </c>
      <c r="J2464" t="s">
        <v>717</v>
      </c>
    </row>
    <row r="2465" spans="1:10">
      <c r="A2465" t="s">
        <v>125</v>
      </c>
      <c r="B2465" t="s">
        <v>319</v>
      </c>
      <c r="C2465" t="s">
        <v>5</v>
      </c>
      <c r="D2465" t="s">
        <v>328</v>
      </c>
      <c r="F2465" s="2">
        <v>5719567827</v>
      </c>
      <c r="G2465" s="36">
        <f t="shared" si="54"/>
        <v>820048.5222956785</v>
      </c>
      <c r="H2465">
        <v>2022</v>
      </c>
      <c r="I2465">
        <v>6974.67</v>
      </c>
      <c r="J2465" t="s">
        <v>717</v>
      </c>
    </row>
    <row r="2466" spans="1:10">
      <c r="A2466" t="s">
        <v>334</v>
      </c>
      <c r="B2466" t="s">
        <v>35</v>
      </c>
      <c r="C2466" t="s">
        <v>4</v>
      </c>
      <c r="D2466" t="s">
        <v>328</v>
      </c>
      <c r="F2466" s="2">
        <v>141738</v>
      </c>
      <c r="G2466" s="36">
        <v>34317.246923508668</v>
      </c>
      <c r="H2466">
        <v>2011</v>
      </c>
      <c r="I2466">
        <v>4.1302264227642302</v>
      </c>
      <c r="J2466" s="40" t="s">
        <v>715</v>
      </c>
    </row>
    <row r="2467" spans="1:10">
      <c r="A2467" t="s">
        <v>72</v>
      </c>
      <c r="B2467" t="s">
        <v>35</v>
      </c>
      <c r="C2467" t="s">
        <v>4</v>
      </c>
      <c r="D2467" t="s">
        <v>328</v>
      </c>
      <c r="F2467" s="2">
        <v>70431</v>
      </c>
      <c r="G2467" s="36">
        <v>17052.57600692573</v>
      </c>
      <c r="H2467">
        <v>2011</v>
      </c>
      <c r="I2467">
        <v>4.1302264227642302</v>
      </c>
      <c r="J2467" s="40" t="s">
        <v>717</v>
      </c>
    </row>
    <row r="2468" spans="1:10">
      <c r="A2468" t="s">
        <v>72</v>
      </c>
      <c r="B2468" t="s">
        <v>35</v>
      </c>
      <c r="C2468" t="s">
        <v>4</v>
      </c>
      <c r="D2468" t="s">
        <v>1</v>
      </c>
      <c r="F2468" s="2">
        <v>1162561</v>
      </c>
      <c r="G2468" s="36">
        <v>281476.33592008607</v>
      </c>
      <c r="H2468">
        <v>2011</v>
      </c>
      <c r="I2468">
        <v>4.1302264227642302</v>
      </c>
      <c r="J2468" s="40" t="s">
        <v>717</v>
      </c>
    </row>
    <row r="2469" spans="1:10">
      <c r="A2469" t="s">
        <v>125</v>
      </c>
      <c r="B2469" t="s">
        <v>319</v>
      </c>
      <c r="C2469" t="s">
        <v>3</v>
      </c>
      <c r="D2469" t="s">
        <v>328</v>
      </c>
      <c r="F2469" s="2">
        <v>8040516493</v>
      </c>
      <c r="G2469" s="36">
        <v>1188802.9778784483</v>
      </c>
      <c r="H2469">
        <v>2020</v>
      </c>
      <c r="I2469">
        <v>6763.54</v>
      </c>
      <c r="J2469" t="s">
        <v>717</v>
      </c>
    </row>
    <row r="2470" spans="1:10">
      <c r="A2470" s="5" t="s">
        <v>125</v>
      </c>
      <c r="B2470" t="s">
        <v>319</v>
      </c>
      <c r="C2470" t="s">
        <v>3</v>
      </c>
      <c r="D2470" t="s">
        <v>328</v>
      </c>
      <c r="F2470" s="2">
        <v>4463554290</v>
      </c>
      <c r="G2470" s="36">
        <f t="shared" ref="G2470:G2481" si="55">F2470/I2470</f>
        <v>715555.14605098835</v>
      </c>
      <c r="H2470">
        <v>2019</v>
      </c>
      <c r="I2470">
        <v>6237.89</v>
      </c>
      <c r="J2470" t="s">
        <v>717</v>
      </c>
    </row>
    <row r="2471" spans="1:10">
      <c r="A2471" s="5" t="s">
        <v>125</v>
      </c>
      <c r="B2471" t="s">
        <v>319</v>
      </c>
      <c r="C2471" t="s">
        <v>3</v>
      </c>
      <c r="D2471" t="s">
        <v>328</v>
      </c>
      <c r="F2471" s="2">
        <v>4045496864</v>
      </c>
      <c r="G2471" s="36">
        <f t="shared" si="55"/>
        <v>704636.94561288913</v>
      </c>
      <c r="H2471">
        <v>2018</v>
      </c>
      <c r="I2471">
        <v>5741.25</v>
      </c>
      <c r="J2471" t="s">
        <v>717</v>
      </c>
    </row>
    <row r="2472" spans="1:10">
      <c r="A2472" s="5" t="s">
        <v>125</v>
      </c>
      <c r="B2472" t="s">
        <v>319</v>
      </c>
      <c r="C2472" t="s">
        <v>4</v>
      </c>
      <c r="D2472" t="s">
        <v>328</v>
      </c>
      <c r="F2472" s="2">
        <v>242148336</v>
      </c>
      <c r="G2472" s="36">
        <f t="shared" si="55"/>
        <v>42176.936381450032</v>
      </c>
      <c r="H2472">
        <v>2018</v>
      </c>
      <c r="I2472">
        <v>5741.25</v>
      </c>
      <c r="J2472" t="s">
        <v>717</v>
      </c>
    </row>
    <row r="2473" spans="1:10">
      <c r="A2473" s="5" t="s">
        <v>125</v>
      </c>
      <c r="B2473" t="s">
        <v>319</v>
      </c>
      <c r="C2473" t="s">
        <v>3</v>
      </c>
      <c r="D2473" t="s">
        <v>328</v>
      </c>
      <c r="F2473" s="2">
        <v>3928291117</v>
      </c>
      <c r="G2473" s="36">
        <f t="shared" si="55"/>
        <v>697439.14584239537</v>
      </c>
      <c r="H2473">
        <v>2017</v>
      </c>
      <c r="I2473">
        <v>5632.45</v>
      </c>
      <c r="J2473" t="s">
        <v>717</v>
      </c>
    </row>
    <row r="2474" spans="1:10">
      <c r="A2474" s="5" t="s">
        <v>125</v>
      </c>
      <c r="B2474" t="s">
        <v>319</v>
      </c>
      <c r="C2474" t="s">
        <v>4</v>
      </c>
      <c r="D2474" t="s">
        <v>328</v>
      </c>
      <c r="F2474" s="2">
        <v>695082250</v>
      </c>
      <c r="G2474" s="36">
        <f t="shared" si="55"/>
        <v>123406.73241662154</v>
      </c>
      <c r="H2474">
        <v>2017</v>
      </c>
      <c r="I2474">
        <v>5632.45</v>
      </c>
      <c r="J2474" t="s">
        <v>717</v>
      </c>
    </row>
    <row r="2475" spans="1:10" ht="15.75">
      <c r="A2475" s="19" t="s">
        <v>518</v>
      </c>
      <c r="B2475" t="s">
        <v>319</v>
      </c>
      <c r="C2475" t="s">
        <v>3</v>
      </c>
      <c r="D2475" t="s">
        <v>328</v>
      </c>
      <c r="F2475" s="2">
        <v>6143308265</v>
      </c>
      <c r="G2475" s="36">
        <f t="shared" si="55"/>
        <v>843548.17100800527</v>
      </c>
      <c r="H2475">
        <v>2023</v>
      </c>
      <c r="I2475">
        <v>7282.7</v>
      </c>
      <c r="J2475" t="s">
        <v>717</v>
      </c>
    </row>
    <row r="2476" spans="1:10" ht="15.75">
      <c r="A2476" s="19" t="s">
        <v>518</v>
      </c>
      <c r="B2476" t="s">
        <v>319</v>
      </c>
      <c r="C2476" t="s">
        <v>4</v>
      </c>
      <c r="D2476" t="s">
        <v>328</v>
      </c>
      <c r="F2476" s="2">
        <v>1940753244</v>
      </c>
      <c r="G2476" s="36">
        <f t="shared" si="55"/>
        <v>266488.14917544316</v>
      </c>
      <c r="H2476">
        <v>2023</v>
      </c>
      <c r="I2476">
        <v>7282.7</v>
      </c>
      <c r="J2476" t="s">
        <v>717</v>
      </c>
    </row>
    <row r="2477" spans="1:10">
      <c r="A2477" s="5" t="s">
        <v>518</v>
      </c>
      <c r="B2477" t="s">
        <v>319</v>
      </c>
      <c r="C2477" t="s">
        <v>4</v>
      </c>
      <c r="D2477" t="s">
        <v>328</v>
      </c>
      <c r="F2477" s="2">
        <v>1472357483</v>
      </c>
      <c r="G2477" s="36">
        <f t="shared" si="55"/>
        <v>236034.53780044214</v>
      </c>
      <c r="H2477">
        <v>2019</v>
      </c>
      <c r="I2477">
        <v>6237.89</v>
      </c>
      <c r="J2477" t="s">
        <v>717</v>
      </c>
    </row>
    <row r="2478" spans="1:10">
      <c r="A2478" s="5" t="s">
        <v>293</v>
      </c>
      <c r="B2478" t="s">
        <v>319</v>
      </c>
      <c r="C2478" t="s">
        <v>3</v>
      </c>
      <c r="D2478" t="s">
        <v>328</v>
      </c>
      <c r="E2478" t="s">
        <v>361</v>
      </c>
      <c r="F2478" s="2">
        <v>12329518838</v>
      </c>
      <c r="G2478" s="36">
        <f t="shared" si="55"/>
        <v>1822127.7959964827</v>
      </c>
      <c r="H2478">
        <v>2021</v>
      </c>
      <c r="I2478">
        <v>6766.55</v>
      </c>
      <c r="J2478" t="s">
        <v>717</v>
      </c>
    </row>
    <row r="2479" spans="1:10">
      <c r="A2479" s="5" t="s">
        <v>293</v>
      </c>
      <c r="B2479" t="s">
        <v>319</v>
      </c>
      <c r="C2479" t="s">
        <v>4</v>
      </c>
      <c r="D2479" t="s">
        <v>328</v>
      </c>
      <c r="E2479" t="s">
        <v>361</v>
      </c>
      <c r="F2479" s="2">
        <v>1338059344</v>
      </c>
      <c r="G2479" s="36">
        <f t="shared" si="55"/>
        <v>197746.1696137618</v>
      </c>
      <c r="H2479">
        <v>2021</v>
      </c>
      <c r="I2479">
        <v>6766.55</v>
      </c>
      <c r="J2479" t="s">
        <v>717</v>
      </c>
    </row>
    <row r="2480" spans="1:10">
      <c r="A2480" t="s">
        <v>700</v>
      </c>
      <c r="B2480" t="s">
        <v>42</v>
      </c>
      <c r="C2480" t="s">
        <v>3</v>
      </c>
      <c r="D2480" t="s">
        <v>328</v>
      </c>
      <c r="E2480" t="s">
        <v>689</v>
      </c>
      <c r="F2480" s="2">
        <v>1591814</v>
      </c>
      <c r="G2480" s="36">
        <f t="shared" si="55"/>
        <v>1591814</v>
      </c>
      <c r="H2480">
        <v>2024</v>
      </c>
      <c r="I2480">
        <v>1</v>
      </c>
      <c r="J2480" t="s">
        <v>717</v>
      </c>
    </row>
    <row r="2481" spans="1:10">
      <c r="A2481" t="s">
        <v>700</v>
      </c>
      <c r="B2481" t="s">
        <v>42</v>
      </c>
      <c r="C2481" t="s">
        <v>3</v>
      </c>
      <c r="D2481" t="s">
        <v>328</v>
      </c>
      <c r="E2481" t="s">
        <v>626</v>
      </c>
      <c r="F2481" s="2">
        <v>357822</v>
      </c>
      <c r="G2481" s="36">
        <f t="shared" si="55"/>
        <v>357822</v>
      </c>
      <c r="H2481">
        <v>2024</v>
      </c>
      <c r="I2481">
        <v>1</v>
      </c>
      <c r="J2481" t="s">
        <v>717</v>
      </c>
    </row>
    <row r="2482" spans="1:10">
      <c r="A2482" t="s">
        <v>82</v>
      </c>
      <c r="B2482" t="s">
        <v>35</v>
      </c>
      <c r="C2482" t="s">
        <v>4</v>
      </c>
      <c r="D2482" t="s">
        <v>328</v>
      </c>
      <c r="F2482" s="2">
        <v>271982</v>
      </c>
      <c r="G2482" s="36">
        <v>65851.595568935183</v>
      </c>
      <c r="H2482">
        <v>2011</v>
      </c>
      <c r="I2482">
        <v>4.1302264227642302</v>
      </c>
      <c r="J2482" s="40" t="s">
        <v>715</v>
      </c>
    </row>
    <row r="2483" spans="1:10">
      <c r="A2483" t="s">
        <v>82</v>
      </c>
      <c r="B2483" t="s">
        <v>35</v>
      </c>
      <c r="C2483" t="s">
        <v>4</v>
      </c>
      <c r="D2483" t="s">
        <v>1</v>
      </c>
      <c r="F2483" s="2">
        <v>93671</v>
      </c>
      <c r="G2483" s="36">
        <v>22679.386167238008</v>
      </c>
      <c r="H2483">
        <v>2011</v>
      </c>
      <c r="I2483">
        <v>4.1302264227642302</v>
      </c>
      <c r="J2483" s="40" t="s">
        <v>715</v>
      </c>
    </row>
    <row r="2484" spans="1:10">
      <c r="A2484" t="s">
        <v>337</v>
      </c>
      <c r="B2484" t="s">
        <v>35</v>
      </c>
      <c r="C2484" t="s">
        <v>4</v>
      </c>
      <c r="D2484" t="s">
        <v>328</v>
      </c>
      <c r="F2484" s="2">
        <v>590179</v>
      </c>
      <c r="G2484" s="36">
        <v>142892.65032714885</v>
      </c>
      <c r="H2484">
        <v>2011</v>
      </c>
      <c r="I2484">
        <v>4.1302264227642302</v>
      </c>
      <c r="J2484" s="40" t="s">
        <v>715</v>
      </c>
    </row>
    <row r="2485" spans="1:10">
      <c r="A2485" t="s">
        <v>337</v>
      </c>
      <c r="B2485" t="s">
        <v>35</v>
      </c>
      <c r="C2485" t="s">
        <v>4</v>
      </c>
      <c r="D2485" t="s">
        <v>1</v>
      </c>
      <c r="F2485" s="2">
        <v>1799076</v>
      </c>
      <c r="G2485" s="36">
        <v>435587.74165120354</v>
      </c>
      <c r="H2485">
        <v>2011</v>
      </c>
      <c r="I2485">
        <v>4.1302264227642302</v>
      </c>
      <c r="J2485" s="40" t="s">
        <v>715</v>
      </c>
    </row>
    <row r="2486" spans="1:10">
      <c r="A2486" t="s">
        <v>700</v>
      </c>
      <c r="B2486" t="s">
        <v>42</v>
      </c>
      <c r="C2486" t="s">
        <v>3</v>
      </c>
      <c r="D2486" t="s">
        <v>1</v>
      </c>
      <c r="E2486" t="s">
        <v>701</v>
      </c>
      <c r="F2486" s="2">
        <v>165497</v>
      </c>
      <c r="G2486" s="36">
        <f t="shared" ref="G2486:G2503" si="56">F2486/I2486</f>
        <v>165497</v>
      </c>
      <c r="H2486">
        <v>2024</v>
      </c>
      <c r="I2486">
        <v>1</v>
      </c>
      <c r="J2486" t="s">
        <v>717</v>
      </c>
    </row>
    <row r="2487" spans="1:10">
      <c r="A2487" t="s">
        <v>700</v>
      </c>
      <c r="B2487" t="s">
        <v>42</v>
      </c>
      <c r="C2487" t="s">
        <v>4</v>
      </c>
      <c r="D2487" t="s">
        <v>328</v>
      </c>
      <c r="E2487" t="s">
        <v>689</v>
      </c>
      <c r="F2487" s="2">
        <v>159329</v>
      </c>
      <c r="G2487" s="36">
        <f t="shared" si="56"/>
        <v>159329</v>
      </c>
      <c r="H2487">
        <v>2024</v>
      </c>
      <c r="I2487">
        <v>1</v>
      </c>
      <c r="J2487" t="s">
        <v>717</v>
      </c>
    </row>
    <row r="2488" spans="1:10">
      <c r="A2488" t="s">
        <v>700</v>
      </c>
      <c r="B2488" t="s">
        <v>42</v>
      </c>
      <c r="C2488" t="s">
        <v>4</v>
      </c>
      <c r="D2488" t="s">
        <v>328</v>
      </c>
      <c r="E2488" t="s">
        <v>626</v>
      </c>
      <c r="F2488" s="2">
        <v>30581</v>
      </c>
      <c r="G2488" s="36">
        <f t="shared" si="56"/>
        <v>30581</v>
      </c>
      <c r="H2488">
        <v>2024</v>
      </c>
      <c r="I2488">
        <v>1</v>
      </c>
      <c r="J2488" t="s">
        <v>717</v>
      </c>
    </row>
    <row r="2489" spans="1:10">
      <c r="A2489" t="s">
        <v>61</v>
      </c>
      <c r="B2489" t="s">
        <v>40</v>
      </c>
      <c r="C2489" t="s">
        <v>3</v>
      </c>
      <c r="D2489" t="s">
        <v>328</v>
      </c>
      <c r="E2489" t="s">
        <v>448</v>
      </c>
      <c r="F2489" s="2">
        <v>2140239999.9999998</v>
      </c>
      <c r="G2489" s="36">
        <f t="shared" si="56"/>
        <v>4149521.1136531075</v>
      </c>
      <c r="H2489">
        <v>2024</v>
      </c>
      <c r="I2489">
        <v>515.78</v>
      </c>
      <c r="J2489" t="s">
        <v>717</v>
      </c>
    </row>
    <row r="2490" spans="1:10">
      <c r="A2490" t="s">
        <v>61</v>
      </c>
      <c r="B2490" t="s">
        <v>40</v>
      </c>
      <c r="C2490" t="s">
        <v>3</v>
      </c>
      <c r="D2490" t="s">
        <v>1</v>
      </c>
      <c r="E2490" t="s">
        <v>449</v>
      </c>
      <c r="F2490" s="2">
        <v>18640000</v>
      </c>
      <c r="G2490" s="36">
        <f t="shared" si="56"/>
        <v>36139.439295823802</v>
      </c>
      <c r="H2490">
        <v>2024</v>
      </c>
      <c r="I2490">
        <v>515.78</v>
      </c>
      <c r="J2490" t="s">
        <v>717</v>
      </c>
    </row>
    <row r="2491" spans="1:10">
      <c r="A2491" t="s">
        <v>61</v>
      </c>
      <c r="B2491" t="s">
        <v>40</v>
      </c>
      <c r="C2491" t="s">
        <v>4</v>
      </c>
      <c r="D2491" t="s">
        <v>328</v>
      </c>
      <c r="E2491" t="s">
        <v>448</v>
      </c>
      <c r="F2491" s="2">
        <v>878670000</v>
      </c>
      <c r="G2491" s="36">
        <f t="shared" si="56"/>
        <v>1703575.167707162</v>
      </c>
      <c r="H2491">
        <v>2024</v>
      </c>
      <c r="I2491">
        <v>515.78</v>
      </c>
      <c r="J2491" t="s">
        <v>717</v>
      </c>
    </row>
    <row r="2492" spans="1:10">
      <c r="A2492" t="s">
        <v>61</v>
      </c>
      <c r="B2492" t="s">
        <v>40</v>
      </c>
      <c r="C2492" t="s">
        <v>4</v>
      </c>
      <c r="D2492" t="s">
        <v>1</v>
      </c>
      <c r="E2492" t="s">
        <v>449</v>
      </c>
      <c r="F2492" s="2">
        <v>6180000</v>
      </c>
      <c r="G2492" s="36">
        <f t="shared" si="56"/>
        <v>11981.852727907248</v>
      </c>
      <c r="H2492">
        <v>2024</v>
      </c>
      <c r="I2492">
        <v>515.78</v>
      </c>
      <c r="J2492" t="s">
        <v>717</v>
      </c>
    </row>
    <row r="2493" spans="1:10">
      <c r="A2493" t="s">
        <v>61</v>
      </c>
      <c r="B2493" t="s">
        <v>40</v>
      </c>
      <c r="C2493" t="s">
        <v>3</v>
      </c>
      <c r="D2493" t="s">
        <v>328</v>
      </c>
      <c r="E2493" t="s">
        <v>448</v>
      </c>
      <c r="F2493" s="2">
        <v>2278009186</v>
      </c>
      <c r="G2493" s="36">
        <f t="shared" si="56"/>
        <v>4217676.3733313587</v>
      </c>
      <c r="H2493">
        <v>2023</v>
      </c>
      <c r="I2493">
        <v>540.11</v>
      </c>
      <c r="J2493" t="s">
        <v>717</v>
      </c>
    </row>
    <row r="2494" spans="1:10">
      <c r="A2494" t="s">
        <v>61</v>
      </c>
      <c r="B2494" t="s">
        <v>40</v>
      </c>
      <c r="C2494" t="s">
        <v>3</v>
      </c>
      <c r="D2494" t="s">
        <v>1</v>
      </c>
      <c r="E2494" t="s">
        <v>449</v>
      </c>
      <c r="F2494" s="2">
        <v>24848978</v>
      </c>
      <c r="G2494" s="36">
        <f t="shared" si="56"/>
        <v>46007.254077873025</v>
      </c>
      <c r="H2494">
        <v>2023</v>
      </c>
      <c r="I2494">
        <v>540.11</v>
      </c>
      <c r="J2494" t="s">
        <v>717</v>
      </c>
    </row>
    <row r="2495" spans="1:10">
      <c r="A2495" t="s">
        <v>61</v>
      </c>
      <c r="B2495" t="s">
        <v>40</v>
      </c>
      <c r="C2495" t="s">
        <v>4</v>
      </c>
      <c r="D2495" t="s">
        <v>328</v>
      </c>
      <c r="E2495" t="s">
        <v>448</v>
      </c>
      <c r="F2495" s="2">
        <v>788305799</v>
      </c>
      <c r="G2495" s="36">
        <f t="shared" si="56"/>
        <v>1459528.2423950676</v>
      </c>
      <c r="H2495">
        <v>2023</v>
      </c>
      <c r="I2495">
        <v>540.11</v>
      </c>
      <c r="J2495" t="s">
        <v>717</v>
      </c>
    </row>
    <row r="2496" spans="1:10">
      <c r="A2496" t="s">
        <v>61</v>
      </c>
      <c r="B2496" t="s">
        <v>40</v>
      </c>
      <c r="C2496" t="s">
        <v>4</v>
      </c>
      <c r="D2496" t="s">
        <v>1</v>
      </c>
      <c r="E2496" t="s">
        <v>449</v>
      </c>
      <c r="F2496" s="2">
        <v>1898901</v>
      </c>
      <c r="G2496" s="36">
        <f t="shared" si="56"/>
        <v>3515.7671585417784</v>
      </c>
      <c r="H2496">
        <v>2023</v>
      </c>
      <c r="I2496">
        <v>540.11</v>
      </c>
      <c r="J2496" t="s">
        <v>717</v>
      </c>
    </row>
    <row r="2497" spans="1:10">
      <c r="A2497" t="s">
        <v>61</v>
      </c>
      <c r="B2497" t="s">
        <v>40</v>
      </c>
      <c r="C2497" t="s">
        <v>3</v>
      </c>
      <c r="D2497" t="s">
        <v>1</v>
      </c>
      <c r="F2497" s="2">
        <v>31290000</v>
      </c>
      <c r="G2497" s="36">
        <f t="shared" si="56"/>
        <v>48644.362912754179</v>
      </c>
      <c r="H2497">
        <v>2022</v>
      </c>
      <c r="I2497" s="32">
        <v>643.24</v>
      </c>
      <c r="J2497" t="s">
        <v>717</v>
      </c>
    </row>
    <row r="2498" spans="1:10">
      <c r="A2498" t="s">
        <v>61</v>
      </c>
      <c r="B2498" t="s">
        <v>40</v>
      </c>
      <c r="C2498" t="s">
        <v>3</v>
      </c>
      <c r="D2498" t="s">
        <v>328</v>
      </c>
      <c r="F2498" s="2">
        <v>2523270000</v>
      </c>
      <c r="G2498" s="36">
        <f t="shared" si="56"/>
        <v>3922750.4508426092</v>
      </c>
      <c r="H2498">
        <v>2022</v>
      </c>
      <c r="I2498" s="32">
        <v>643.24</v>
      </c>
      <c r="J2498" t="s">
        <v>717</v>
      </c>
    </row>
    <row r="2499" spans="1:10">
      <c r="A2499" t="s">
        <v>61</v>
      </c>
      <c r="B2499" t="s">
        <v>40</v>
      </c>
      <c r="C2499" t="s">
        <v>4</v>
      </c>
      <c r="D2499" t="s">
        <v>1</v>
      </c>
      <c r="F2499" s="2">
        <v>15960000</v>
      </c>
      <c r="G2499" s="36">
        <f t="shared" si="56"/>
        <v>24811.889807847769</v>
      </c>
      <c r="H2499">
        <v>2022</v>
      </c>
      <c r="I2499" s="32">
        <v>643.24</v>
      </c>
      <c r="J2499" t="s">
        <v>717</v>
      </c>
    </row>
    <row r="2500" spans="1:10">
      <c r="A2500" t="s">
        <v>61</v>
      </c>
      <c r="B2500" t="s">
        <v>40</v>
      </c>
      <c r="C2500" t="s">
        <v>4</v>
      </c>
      <c r="D2500" t="s">
        <v>328</v>
      </c>
      <c r="F2500" s="2">
        <v>1635790000</v>
      </c>
      <c r="G2500" s="36">
        <f t="shared" si="56"/>
        <v>2543047.6960388036</v>
      </c>
      <c r="H2500">
        <v>2022</v>
      </c>
      <c r="I2500" s="32">
        <v>643.24</v>
      </c>
      <c r="J2500" t="s">
        <v>717</v>
      </c>
    </row>
    <row r="2501" spans="1:10">
      <c r="A2501" t="s">
        <v>61</v>
      </c>
      <c r="B2501" t="s">
        <v>40</v>
      </c>
      <c r="C2501" t="s">
        <v>3</v>
      </c>
      <c r="D2501" t="s">
        <v>1</v>
      </c>
      <c r="F2501" s="2">
        <v>23200000</v>
      </c>
      <c r="G2501" s="36">
        <f t="shared" si="56"/>
        <v>37459.835628824694</v>
      </c>
      <c r="H2501">
        <v>2021</v>
      </c>
      <c r="I2501" s="32">
        <v>619.33000000000004</v>
      </c>
      <c r="J2501" t="s">
        <v>717</v>
      </c>
    </row>
    <row r="2502" spans="1:10">
      <c r="A2502" t="s">
        <v>61</v>
      </c>
      <c r="B2502" t="s">
        <v>40</v>
      </c>
      <c r="C2502" t="s">
        <v>3</v>
      </c>
      <c r="D2502" t="s">
        <v>328</v>
      </c>
      <c r="F2502" s="2">
        <v>1997000000</v>
      </c>
      <c r="G2502" s="36">
        <f t="shared" si="56"/>
        <v>3224452.2306363326</v>
      </c>
      <c r="H2502">
        <v>2021</v>
      </c>
      <c r="I2502" s="32">
        <v>619.33000000000004</v>
      </c>
      <c r="J2502" t="s">
        <v>717</v>
      </c>
    </row>
    <row r="2503" spans="1:10">
      <c r="A2503" t="s">
        <v>61</v>
      </c>
      <c r="B2503" t="s">
        <v>40</v>
      </c>
      <c r="C2503" t="s">
        <v>4</v>
      </c>
      <c r="D2503" t="s">
        <v>1</v>
      </c>
      <c r="F2503" s="2">
        <v>0</v>
      </c>
      <c r="G2503" s="36">
        <f t="shared" si="56"/>
        <v>0</v>
      </c>
      <c r="H2503">
        <v>2021</v>
      </c>
      <c r="I2503" s="32">
        <v>619.33000000000004</v>
      </c>
      <c r="J2503" t="s">
        <v>717</v>
      </c>
    </row>
    <row r="2504" spans="1:10">
      <c r="A2504" t="s">
        <v>65</v>
      </c>
      <c r="B2504" t="s">
        <v>35</v>
      </c>
      <c r="C2504" t="s">
        <v>4</v>
      </c>
      <c r="D2504" t="s">
        <v>328</v>
      </c>
      <c r="F2504" s="2">
        <v>2254</v>
      </c>
      <c r="G2504" s="36">
        <v>545.73279265679309</v>
      </c>
      <c r="H2504">
        <v>2011</v>
      </c>
      <c r="I2504">
        <v>4.1302264227642302</v>
      </c>
      <c r="J2504" s="40" t="s">
        <v>715</v>
      </c>
    </row>
    <row r="2505" spans="1:10">
      <c r="A2505" t="s">
        <v>65</v>
      </c>
      <c r="B2505" t="s">
        <v>35</v>
      </c>
      <c r="C2505" t="s">
        <v>4</v>
      </c>
      <c r="D2505" t="s">
        <v>1</v>
      </c>
      <c r="F2505" s="2">
        <v>1039488</v>
      </c>
      <c r="G2505" s="36">
        <v>251678.211700632</v>
      </c>
      <c r="H2505">
        <v>2011</v>
      </c>
      <c r="I2505">
        <v>4.1302264227642302</v>
      </c>
      <c r="J2505" s="40" t="s">
        <v>715</v>
      </c>
    </row>
    <row r="2506" spans="1:10">
      <c r="A2506" t="s">
        <v>61</v>
      </c>
      <c r="B2506" t="s">
        <v>40</v>
      </c>
      <c r="C2506" t="s">
        <v>4</v>
      </c>
      <c r="D2506" t="s">
        <v>328</v>
      </c>
      <c r="F2506" s="2">
        <v>1092400000</v>
      </c>
      <c r="G2506" s="36">
        <f t="shared" ref="G2506:G2514" si="57">F2506/I2506</f>
        <v>1763841.5707296594</v>
      </c>
      <c r="H2506">
        <v>2021</v>
      </c>
      <c r="I2506" s="32">
        <v>619.33000000000004</v>
      </c>
      <c r="J2506" t="s">
        <v>717</v>
      </c>
    </row>
    <row r="2507" spans="1:10">
      <c r="A2507" t="s">
        <v>61</v>
      </c>
      <c r="B2507" t="s">
        <v>40</v>
      </c>
      <c r="C2507" t="s">
        <v>3</v>
      </c>
      <c r="D2507" t="s">
        <v>328</v>
      </c>
      <c r="F2507" s="2">
        <v>1527161672.8299999</v>
      </c>
      <c r="G2507" s="36">
        <f t="shared" si="57"/>
        <v>2621061.8258474213</v>
      </c>
      <c r="H2507">
        <v>2020</v>
      </c>
      <c r="I2507">
        <v>582.65</v>
      </c>
      <c r="J2507" t="s">
        <v>717</v>
      </c>
    </row>
    <row r="2508" spans="1:10">
      <c r="A2508" t="s">
        <v>61</v>
      </c>
      <c r="B2508" t="s">
        <v>40</v>
      </c>
      <c r="C2508" t="s">
        <v>3</v>
      </c>
      <c r="D2508" t="s">
        <v>1</v>
      </c>
      <c r="F2508" s="2">
        <v>32888126.48</v>
      </c>
      <c r="G2508" s="36">
        <f t="shared" si="57"/>
        <v>56445.767579164167</v>
      </c>
      <c r="H2508">
        <v>2020</v>
      </c>
      <c r="I2508">
        <v>582.65</v>
      </c>
      <c r="J2508" t="s">
        <v>717</v>
      </c>
    </row>
    <row r="2509" spans="1:10">
      <c r="A2509" t="s">
        <v>61</v>
      </c>
      <c r="B2509" t="s">
        <v>40</v>
      </c>
      <c r="C2509" t="s">
        <v>4</v>
      </c>
      <c r="D2509" t="s">
        <v>328</v>
      </c>
      <c r="F2509" s="2">
        <v>431254543.39999998</v>
      </c>
      <c r="G2509" s="36">
        <f t="shared" si="57"/>
        <v>740160.54818501673</v>
      </c>
      <c r="H2509">
        <v>2020</v>
      </c>
      <c r="I2509">
        <v>582.65</v>
      </c>
      <c r="J2509" t="s">
        <v>717</v>
      </c>
    </row>
    <row r="2510" spans="1:10">
      <c r="A2510" t="s">
        <v>61</v>
      </c>
      <c r="B2510" t="s">
        <v>40</v>
      </c>
      <c r="C2510" t="s">
        <v>4</v>
      </c>
      <c r="D2510" t="s">
        <v>1</v>
      </c>
      <c r="F2510" s="2">
        <v>75842397.430000007</v>
      </c>
      <c r="G2510" s="36">
        <f t="shared" si="57"/>
        <v>130168.02099030295</v>
      </c>
      <c r="H2510">
        <v>2020</v>
      </c>
      <c r="I2510">
        <v>582.65</v>
      </c>
      <c r="J2510" t="s">
        <v>717</v>
      </c>
    </row>
    <row r="2511" spans="1:10">
      <c r="A2511" s="7" t="s">
        <v>61</v>
      </c>
      <c r="B2511" t="s">
        <v>40</v>
      </c>
      <c r="C2511" t="s">
        <v>3</v>
      </c>
      <c r="D2511" t="s">
        <v>328</v>
      </c>
      <c r="E2511" t="s">
        <v>448</v>
      </c>
      <c r="F2511" s="2">
        <v>1487839017.23</v>
      </c>
      <c r="G2511" s="36">
        <f t="shared" si="57"/>
        <v>2535124.1582408971</v>
      </c>
      <c r="H2511">
        <v>2019</v>
      </c>
      <c r="I2511">
        <v>586.89</v>
      </c>
      <c r="J2511" t="s">
        <v>717</v>
      </c>
    </row>
    <row r="2512" spans="1:10">
      <c r="A2512" s="7" t="s">
        <v>61</v>
      </c>
      <c r="B2512" t="s">
        <v>40</v>
      </c>
      <c r="C2512" t="s">
        <v>3</v>
      </c>
      <c r="D2512" t="s">
        <v>1</v>
      </c>
      <c r="E2512" t="s">
        <v>449</v>
      </c>
      <c r="F2512" s="2">
        <v>40246623.539999999</v>
      </c>
      <c r="G2512" s="36">
        <f t="shared" si="57"/>
        <v>68576.093543934985</v>
      </c>
      <c r="H2512">
        <v>2019</v>
      </c>
      <c r="I2512">
        <v>586.89</v>
      </c>
      <c r="J2512" t="s">
        <v>717</v>
      </c>
    </row>
    <row r="2513" spans="1:10">
      <c r="A2513" s="7" t="s">
        <v>61</v>
      </c>
      <c r="B2513" t="s">
        <v>40</v>
      </c>
      <c r="C2513" t="s">
        <v>4</v>
      </c>
      <c r="D2513" t="s">
        <v>328</v>
      </c>
      <c r="E2513" t="s">
        <v>448</v>
      </c>
      <c r="F2513" s="2">
        <v>624217509.78999996</v>
      </c>
      <c r="G2513" s="36">
        <f t="shared" si="57"/>
        <v>1063602.2249314182</v>
      </c>
      <c r="H2513">
        <v>2019</v>
      </c>
      <c r="I2513">
        <v>586.89</v>
      </c>
      <c r="J2513" t="s">
        <v>717</v>
      </c>
    </row>
    <row r="2514" spans="1:10">
      <c r="A2514" t="s">
        <v>61</v>
      </c>
      <c r="B2514" t="s">
        <v>40</v>
      </c>
      <c r="C2514" t="s">
        <v>3</v>
      </c>
      <c r="D2514" t="s">
        <v>328</v>
      </c>
      <c r="F2514" s="2">
        <v>1605600000</v>
      </c>
      <c r="G2514" s="36">
        <f t="shared" si="57"/>
        <v>2779345.3236164721</v>
      </c>
      <c r="H2514">
        <v>2018</v>
      </c>
      <c r="I2514">
        <v>577.69000000000005</v>
      </c>
      <c r="J2514" t="s">
        <v>717</v>
      </c>
    </row>
    <row r="2515" spans="1:10">
      <c r="A2515" t="s">
        <v>61</v>
      </c>
      <c r="B2515" t="s">
        <v>40</v>
      </c>
      <c r="C2515" t="s">
        <v>3</v>
      </c>
      <c r="D2515" t="s">
        <v>1</v>
      </c>
      <c r="E2515" t="s">
        <v>364</v>
      </c>
      <c r="F2515" s="2">
        <v>34400000</v>
      </c>
      <c r="G2515" s="36">
        <f>F2515/I2516</f>
        <v>8328841.2011507023</v>
      </c>
      <c r="H2515">
        <v>2018</v>
      </c>
      <c r="I2515">
        <v>577.69000000000005</v>
      </c>
      <c r="J2515" t="s">
        <v>717</v>
      </c>
    </row>
    <row r="2516" spans="1:10">
      <c r="A2516" t="s">
        <v>25</v>
      </c>
      <c r="B2516" t="s">
        <v>35</v>
      </c>
      <c r="C2516" t="s">
        <v>4</v>
      </c>
      <c r="D2516" t="s">
        <v>328</v>
      </c>
      <c r="F2516" s="2">
        <v>0</v>
      </c>
      <c r="G2516" s="36">
        <v>0</v>
      </c>
      <c r="H2516">
        <v>2011</v>
      </c>
      <c r="I2516">
        <v>4.1302264227642302</v>
      </c>
      <c r="J2516" s="40" t="s">
        <v>715</v>
      </c>
    </row>
    <row r="2517" spans="1:10">
      <c r="A2517" t="s">
        <v>61</v>
      </c>
      <c r="B2517" t="s">
        <v>40</v>
      </c>
      <c r="C2517" t="s">
        <v>4</v>
      </c>
      <c r="D2517" t="s">
        <v>328</v>
      </c>
      <c r="F2517" s="2">
        <v>265800000</v>
      </c>
      <c r="G2517" s="36">
        <f>F2517/I2517</f>
        <v>460108.36261662823</v>
      </c>
      <c r="H2517">
        <v>2018</v>
      </c>
      <c r="I2517">
        <v>577.69000000000005</v>
      </c>
      <c r="J2517" t="s">
        <v>717</v>
      </c>
    </row>
    <row r="2518" spans="1:10">
      <c r="A2518" t="s">
        <v>61</v>
      </c>
      <c r="B2518" t="s">
        <v>40</v>
      </c>
      <c r="C2518" t="s">
        <v>4</v>
      </c>
      <c r="D2518" t="s">
        <v>1</v>
      </c>
      <c r="E2518" t="s">
        <v>364</v>
      </c>
      <c r="F2518" s="2">
        <v>0</v>
      </c>
      <c r="G2518" s="36">
        <f>F2518/I2518</f>
        <v>0</v>
      </c>
      <c r="H2518">
        <v>2018</v>
      </c>
      <c r="I2518">
        <v>577.69000000000005</v>
      </c>
      <c r="J2518" t="s">
        <v>717</v>
      </c>
    </row>
    <row r="2519" spans="1:10">
      <c r="A2519" t="s">
        <v>17</v>
      </c>
      <c r="B2519" t="s">
        <v>35</v>
      </c>
      <c r="C2519" t="s">
        <v>3</v>
      </c>
      <c r="D2519" t="s">
        <v>328</v>
      </c>
      <c r="F2519" s="2">
        <v>23704923</v>
      </c>
      <c r="G2519" s="36">
        <v>6058478.594798008</v>
      </c>
      <c r="H2519">
        <v>2010</v>
      </c>
      <c r="I2519">
        <v>3.9126857723577269</v>
      </c>
      <c r="J2519" s="40" t="s">
        <v>715</v>
      </c>
    </row>
    <row r="2520" spans="1:10">
      <c r="A2520" t="s">
        <v>17</v>
      </c>
      <c r="B2520" t="s">
        <v>35</v>
      </c>
      <c r="C2520" t="s">
        <v>3</v>
      </c>
      <c r="D2520" t="s">
        <v>1</v>
      </c>
      <c r="F2520" s="2">
        <v>4699970</v>
      </c>
      <c r="G2520" s="36">
        <v>1201213.2518292842</v>
      </c>
      <c r="H2520">
        <v>2010</v>
      </c>
      <c r="I2520">
        <v>3.9126857723577269</v>
      </c>
      <c r="J2520" s="40" t="s">
        <v>715</v>
      </c>
    </row>
    <row r="2521" spans="1:10">
      <c r="A2521" t="s">
        <v>61</v>
      </c>
      <c r="B2521" t="s">
        <v>40</v>
      </c>
      <c r="C2521" t="s">
        <v>3</v>
      </c>
      <c r="D2521" t="s">
        <v>328</v>
      </c>
      <c r="F2521" s="2">
        <v>1469900000</v>
      </c>
      <c r="G2521" s="36">
        <f>F2521/I2521</f>
        <v>2588444.5383626535</v>
      </c>
      <c r="H2521">
        <v>2017</v>
      </c>
      <c r="I2521">
        <v>567.87</v>
      </c>
      <c r="J2521" t="s">
        <v>717</v>
      </c>
    </row>
    <row r="2522" spans="1:10">
      <c r="A2522" t="s">
        <v>61</v>
      </c>
      <c r="B2522" t="s">
        <v>40</v>
      </c>
      <c r="C2522" t="s">
        <v>3</v>
      </c>
      <c r="D2522" t="s">
        <v>1</v>
      </c>
      <c r="E2522" t="s">
        <v>364</v>
      </c>
      <c r="F2522" s="2">
        <v>20000000</v>
      </c>
      <c r="G2522" s="36">
        <f>F2522/I2522</f>
        <v>35219.32836740803</v>
      </c>
      <c r="H2522">
        <v>2017</v>
      </c>
      <c r="I2522">
        <v>567.87</v>
      </c>
      <c r="J2522" t="s">
        <v>717</v>
      </c>
    </row>
    <row r="2523" spans="1:10">
      <c r="A2523" t="s">
        <v>61</v>
      </c>
      <c r="B2523" t="s">
        <v>40</v>
      </c>
      <c r="C2523" t="s">
        <v>4</v>
      </c>
      <c r="D2523" t="s">
        <v>328</v>
      </c>
      <c r="F2523" s="2">
        <v>341000000</v>
      </c>
      <c r="G2523" s="36">
        <f>F2523/I2523</f>
        <v>600489.54866430699</v>
      </c>
      <c r="H2523">
        <v>2017</v>
      </c>
      <c r="I2523">
        <v>567.87</v>
      </c>
      <c r="J2523" t="s">
        <v>717</v>
      </c>
    </row>
    <row r="2524" spans="1:10">
      <c r="A2524" t="s">
        <v>96</v>
      </c>
      <c r="B2524" t="s">
        <v>35</v>
      </c>
      <c r="C2524" t="s">
        <v>3</v>
      </c>
      <c r="D2524" t="s">
        <v>328</v>
      </c>
      <c r="F2524" s="2">
        <v>5240759</v>
      </c>
      <c r="G2524" s="36">
        <v>1339427.5198445071</v>
      </c>
      <c r="H2524">
        <v>2010</v>
      </c>
      <c r="I2524">
        <v>3.9126857723577269</v>
      </c>
      <c r="J2524" s="40" t="s">
        <v>715</v>
      </c>
    </row>
    <row r="2525" spans="1:10">
      <c r="A2525" t="s">
        <v>61</v>
      </c>
      <c r="B2525" t="s">
        <v>40</v>
      </c>
      <c r="C2525" t="s">
        <v>4</v>
      </c>
      <c r="D2525" t="s">
        <v>1</v>
      </c>
      <c r="E2525" t="s">
        <v>364</v>
      </c>
      <c r="F2525" s="2">
        <v>0</v>
      </c>
      <c r="G2525" s="36">
        <f>F2525/I2525</f>
        <v>0</v>
      </c>
      <c r="H2525">
        <v>2017</v>
      </c>
      <c r="I2525">
        <v>567.87</v>
      </c>
      <c r="J2525" t="s">
        <v>717</v>
      </c>
    </row>
    <row r="2526" spans="1:10">
      <c r="A2526" t="s">
        <v>61</v>
      </c>
      <c r="B2526" t="s">
        <v>40</v>
      </c>
      <c r="C2526" t="s">
        <v>3</v>
      </c>
      <c r="D2526" t="s">
        <v>328</v>
      </c>
      <c r="F2526" s="2">
        <v>1142275512.03</v>
      </c>
      <c r="G2526" s="36">
        <v>2094448.4137829873</v>
      </c>
      <c r="H2526">
        <v>2016</v>
      </c>
      <c r="I2526">
        <v>545.38249999999994</v>
      </c>
      <c r="J2526" t="s">
        <v>717</v>
      </c>
    </row>
    <row r="2527" spans="1:10">
      <c r="A2527" t="s">
        <v>61</v>
      </c>
      <c r="B2527" t="s">
        <v>40</v>
      </c>
      <c r="C2527" t="s">
        <v>4</v>
      </c>
      <c r="D2527" t="s">
        <v>328</v>
      </c>
      <c r="F2527" s="2">
        <v>176448827.75999999</v>
      </c>
      <c r="G2527" s="36">
        <v>323532.25077812362</v>
      </c>
      <c r="H2527">
        <v>2016</v>
      </c>
      <c r="I2527">
        <v>545.38249999999994</v>
      </c>
      <c r="J2527" t="s">
        <v>717</v>
      </c>
    </row>
    <row r="2528" spans="1:10">
      <c r="A2528" t="s">
        <v>61</v>
      </c>
      <c r="B2528" t="s">
        <v>40</v>
      </c>
      <c r="C2528" t="s">
        <v>3</v>
      </c>
      <c r="D2528" t="s">
        <v>328</v>
      </c>
      <c r="F2528" s="2">
        <v>886352704.48999989</v>
      </c>
      <c r="G2528" s="36">
        <v>1658066.6788072654</v>
      </c>
      <c r="H2528">
        <v>2015</v>
      </c>
      <c r="I2528">
        <v>534.57000000000005</v>
      </c>
      <c r="J2528" t="s">
        <v>717</v>
      </c>
    </row>
    <row r="2529" spans="1:10">
      <c r="A2529" t="s">
        <v>61</v>
      </c>
      <c r="B2529" t="s">
        <v>40</v>
      </c>
      <c r="C2529" t="s">
        <v>3</v>
      </c>
      <c r="D2529" t="s">
        <v>1</v>
      </c>
      <c r="F2529" s="2">
        <v>18460363.190000001</v>
      </c>
      <c r="G2529" s="36">
        <v>34533.107338608599</v>
      </c>
      <c r="H2529">
        <v>2015</v>
      </c>
      <c r="I2529">
        <v>534.57000000000005</v>
      </c>
      <c r="J2529" t="s">
        <v>717</v>
      </c>
    </row>
    <row r="2530" spans="1:10">
      <c r="A2530" t="s">
        <v>61</v>
      </c>
      <c r="B2530" t="s">
        <v>40</v>
      </c>
      <c r="C2530" t="s">
        <v>4</v>
      </c>
      <c r="D2530" t="s">
        <v>328</v>
      </c>
      <c r="F2530" s="2">
        <v>377040048.05000001</v>
      </c>
      <c r="G2530" s="36">
        <v>705314.64176815003</v>
      </c>
      <c r="H2530">
        <v>2015</v>
      </c>
      <c r="I2530">
        <v>534.57000000000005</v>
      </c>
      <c r="J2530" t="s">
        <v>717</v>
      </c>
    </row>
    <row r="2531" spans="1:10">
      <c r="A2531" t="s">
        <v>61</v>
      </c>
      <c r="B2531" t="s">
        <v>40</v>
      </c>
      <c r="C2531" t="s">
        <v>3</v>
      </c>
      <c r="D2531" t="s">
        <v>328</v>
      </c>
      <c r="F2531" s="2">
        <v>653406911.77798522</v>
      </c>
      <c r="G2531" s="36">
        <v>1169785.1867769216</v>
      </c>
      <c r="H2531">
        <v>2014</v>
      </c>
      <c r="I2531">
        <v>558.57000000000005</v>
      </c>
      <c r="J2531" t="s">
        <v>717</v>
      </c>
    </row>
    <row r="2532" spans="1:10">
      <c r="A2532" t="s">
        <v>61</v>
      </c>
      <c r="B2532" t="s">
        <v>40</v>
      </c>
      <c r="C2532" t="s">
        <v>3</v>
      </c>
      <c r="D2532" t="s">
        <v>1</v>
      </c>
      <c r="F2532" s="2">
        <v>16712049.617585925</v>
      </c>
      <c r="G2532" s="36">
        <v>33029.397929909435</v>
      </c>
      <c r="H2532">
        <v>2014</v>
      </c>
      <c r="I2532">
        <v>505.97499999999997</v>
      </c>
      <c r="J2532" t="s">
        <v>717</v>
      </c>
    </row>
    <row r="2533" spans="1:10">
      <c r="A2533" t="s">
        <v>61</v>
      </c>
      <c r="B2533" t="s">
        <v>40</v>
      </c>
      <c r="C2533" t="s">
        <v>4</v>
      </c>
      <c r="D2533" t="s">
        <v>328</v>
      </c>
      <c r="F2533" s="2">
        <v>71218463.393657535</v>
      </c>
      <c r="G2533" s="36">
        <v>140754.90566462284</v>
      </c>
      <c r="H2533">
        <v>2014</v>
      </c>
      <c r="I2533">
        <v>505.97499999999997</v>
      </c>
      <c r="J2533" t="s">
        <v>717</v>
      </c>
    </row>
    <row r="2534" spans="1:10">
      <c r="A2534" t="s">
        <v>61</v>
      </c>
      <c r="B2534" t="s">
        <v>40</v>
      </c>
      <c r="C2534" t="s">
        <v>3</v>
      </c>
      <c r="D2534" t="s">
        <v>328</v>
      </c>
      <c r="F2534" s="2">
        <v>600839971.81000006</v>
      </c>
      <c r="G2534" s="36">
        <v>1187489.4447551758</v>
      </c>
      <c r="H2534">
        <v>2013</v>
      </c>
      <c r="I2534">
        <v>505.97499999999997</v>
      </c>
      <c r="J2534" t="s">
        <v>717</v>
      </c>
    </row>
    <row r="2535" spans="1:10">
      <c r="A2535" t="s">
        <v>61</v>
      </c>
      <c r="B2535" t="s">
        <v>40</v>
      </c>
      <c r="C2535" t="s">
        <v>3</v>
      </c>
      <c r="D2535" t="s">
        <v>1</v>
      </c>
      <c r="F2535" s="2">
        <v>9585255.6199999992</v>
      </c>
      <c r="G2535" s="36">
        <v>18944.128899649193</v>
      </c>
      <c r="H2535">
        <v>2013</v>
      </c>
      <c r="I2535">
        <v>505.97499999999997</v>
      </c>
      <c r="J2535" t="s">
        <v>717</v>
      </c>
    </row>
    <row r="2536" spans="1:10">
      <c r="A2536" t="s">
        <v>61</v>
      </c>
      <c r="B2536" t="s">
        <v>40</v>
      </c>
      <c r="C2536" t="s">
        <v>4</v>
      </c>
      <c r="D2536" t="s">
        <v>328</v>
      </c>
      <c r="F2536" s="2">
        <v>71218463.393657535</v>
      </c>
      <c r="G2536" s="36">
        <v>140754.90566462284</v>
      </c>
      <c r="H2536">
        <v>2013</v>
      </c>
      <c r="I2536">
        <v>505.97499999999997</v>
      </c>
      <c r="J2536" t="s">
        <v>717</v>
      </c>
    </row>
    <row r="2537" spans="1:10">
      <c r="A2537" t="s">
        <v>61</v>
      </c>
      <c r="B2537" t="s">
        <v>40</v>
      </c>
      <c r="C2537" t="s">
        <v>3</v>
      </c>
      <c r="D2537" t="s">
        <v>328</v>
      </c>
      <c r="F2537" s="2">
        <v>413516636.68830842</v>
      </c>
      <c r="G2537" s="36">
        <v>816661.67016551481</v>
      </c>
      <c r="H2537">
        <v>2012</v>
      </c>
      <c r="I2537">
        <v>506.35</v>
      </c>
      <c r="J2537" t="s">
        <v>717</v>
      </c>
    </row>
    <row r="2538" spans="1:10">
      <c r="A2538" t="s">
        <v>61</v>
      </c>
      <c r="B2538" t="s">
        <v>40</v>
      </c>
      <c r="C2538" t="s">
        <v>3</v>
      </c>
      <c r="D2538" t="s">
        <v>1</v>
      </c>
      <c r="F2538" s="2">
        <v>9111255.2134811878</v>
      </c>
      <c r="G2538" s="36">
        <v>17993.986794670065</v>
      </c>
      <c r="H2538">
        <v>2012</v>
      </c>
      <c r="I2538">
        <v>506.35</v>
      </c>
      <c r="J2538" t="s">
        <v>717</v>
      </c>
    </row>
    <row r="2539" spans="1:10">
      <c r="A2539" t="s">
        <v>61</v>
      </c>
      <c r="B2539" t="s">
        <v>40</v>
      </c>
      <c r="C2539" t="s">
        <v>4</v>
      </c>
      <c r="D2539" t="s">
        <v>328</v>
      </c>
      <c r="F2539" s="2">
        <v>181413722.78</v>
      </c>
      <c r="G2539" s="36">
        <v>358277.32355090353</v>
      </c>
      <c r="H2539">
        <v>2012</v>
      </c>
      <c r="I2539">
        <v>506.35</v>
      </c>
      <c r="J2539" t="s">
        <v>717</v>
      </c>
    </row>
    <row r="2540" spans="1:10">
      <c r="A2540" t="s">
        <v>61</v>
      </c>
      <c r="B2540" t="s">
        <v>40</v>
      </c>
      <c r="C2540" t="s">
        <v>3</v>
      </c>
      <c r="D2540" t="s">
        <v>328</v>
      </c>
      <c r="F2540" s="2">
        <v>179903811.11160287</v>
      </c>
      <c r="G2540" s="36">
        <v>354245.96064113983</v>
      </c>
      <c r="H2540">
        <v>2011</v>
      </c>
      <c r="I2540">
        <v>507.85</v>
      </c>
      <c r="J2540" t="s">
        <v>717</v>
      </c>
    </row>
    <row r="2541" spans="1:10">
      <c r="A2541" t="s">
        <v>61</v>
      </c>
      <c r="B2541" t="s">
        <v>40</v>
      </c>
      <c r="C2541" t="s">
        <v>3</v>
      </c>
      <c r="D2541" t="s">
        <v>1</v>
      </c>
      <c r="F2541" s="2">
        <v>11880006.376577619</v>
      </c>
      <c r="G2541" s="36">
        <v>23392.746631047787</v>
      </c>
      <c r="H2541">
        <v>2011</v>
      </c>
      <c r="I2541">
        <v>507.85</v>
      </c>
      <c r="J2541" t="s">
        <v>717</v>
      </c>
    </row>
    <row r="2542" spans="1:10">
      <c r="A2542" t="s">
        <v>61</v>
      </c>
      <c r="B2542" t="s">
        <v>40</v>
      </c>
      <c r="C2542" t="s">
        <v>4</v>
      </c>
      <c r="D2542" t="s">
        <v>328</v>
      </c>
      <c r="F2542" s="2">
        <v>257243162.56800136</v>
      </c>
      <c r="G2542" s="36">
        <v>506533.74533425487</v>
      </c>
      <c r="H2542">
        <v>2011</v>
      </c>
      <c r="I2542">
        <v>507.85</v>
      </c>
      <c r="J2542" t="s">
        <v>717</v>
      </c>
    </row>
    <row r="2543" spans="1:10">
      <c r="A2543" t="s">
        <v>334</v>
      </c>
      <c r="B2543" t="s">
        <v>35</v>
      </c>
      <c r="C2543" t="s">
        <v>3</v>
      </c>
      <c r="D2543" t="s">
        <v>328</v>
      </c>
      <c r="F2543" s="2">
        <v>7464796</v>
      </c>
      <c r="G2543" s="36">
        <v>1907844.4920717014</v>
      </c>
      <c r="H2543">
        <v>2010</v>
      </c>
      <c r="I2543">
        <v>3.9126857723577269</v>
      </c>
      <c r="J2543" s="40" t="s">
        <v>715</v>
      </c>
    </row>
    <row r="2544" spans="1:10">
      <c r="A2544" t="s">
        <v>72</v>
      </c>
      <c r="B2544" t="s">
        <v>35</v>
      </c>
      <c r="C2544" t="s">
        <v>3</v>
      </c>
      <c r="D2544" t="s">
        <v>328</v>
      </c>
      <c r="F2544" s="2">
        <v>11208439</v>
      </c>
      <c r="G2544" s="36">
        <v>2864640.7230514605</v>
      </c>
      <c r="H2544">
        <v>2010</v>
      </c>
      <c r="I2544">
        <v>3.9126857723577269</v>
      </c>
      <c r="J2544" s="40" t="s">
        <v>717</v>
      </c>
    </row>
    <row r="2545" spans="1:10">
      <c r="A2545" t="s">
        <v>72</v>
      </c>
      <c r="B2545" t="s">
        <v>35</v>
      </c>
      <c r="C2545" t="s">
        <v>3</v>
      </c>
      <c r="D2545" t="s">
        <v>1</v>
      </c>
      <c r="F2545" s="2">
        <v>1464350</v>
      </c>
      <c r="G2545" s="36">
        <v>374256.99000551336</v>
      </c>
      <c r="H2545">
        <v>2010</v>
      </c>
      <c r="I2545">
        <v>3.9126857723577269</v>
      </c>
      <c r="J2545" s="40" t="s">
        <v>717</v>
      </c>
    </row>
    <row r="2546" spans="1:10">
      <c r="A2546" t="s">
        <v>61</v>
      </c>
      <c r="B2546" t="s">
        <v>40</v>
      </c>
      <c r="C2546" t="s">
        <v>3</v>
      </c>
      <c r="D2546" t="s">
        <v>328</v>
      </c>
      <c r="F2546" s="2">
        <v>57602848.609999999</v>
      </c>
      <c r="G2546" s="36">
        <v>103125.56816513596</v>
      </c>
      <c r="H2546">
        <v>2010</v>
      </c>
      <c r="I2546">
        <v>558.57000000000005</v>
      </c>
      <c r="J2546" t="s">
        <v>717</v>
      </c>
    </row>
    <row r="2547" spans="1:10">
      <c r="A2547" t="s">
        <v>61</v>
      </c>
      <c r="B2547" t="s">
        <v>40</v>
      </c>
      <c r="C2547" t="s">
        <v>3</v>
      </c>
      <c r="D2547" t="s">
        <v>1</v>
      </c>
      <c r="F2547" s="2">
        <v>4137320.8738280991</v>
      </c>
      <c r="G2547" s="36">
        <v>7406.9872600177214</v>
      </c>
      <c r="H2547">
        <v>2010</v>
      </c>
      <c r="I2547">
        <v>558.57000000000005</v>
      </c>
      <c r="J2547" t="s">
        <v>717</v>
      </c>
    </row>
    <row r="2548" spans="1:10">
      <c r="A2548" t="s">
        <v>61</v>
      </c>
      <c r="B2548" t="s">
        <v>40</v>
      </c>
      <c r="C2548" t="s">
        <v>4</v>
      </c>
      <c r="D2548" t="s">
        <v>328</v>
      </c>
      <c r="F2548" s="2">
        <v>8231867.3599999994</v>
      </c>
      <c r="G2548" s="36">
        <v>14737.396136563008</v>
      </c>
      <c r="H2548">
        <v>2010</v>
      </c>
      <c r="I2548">
        <v>558.57000000000005</v>
      </c>
      <c r="J2548" t="s">
        <v>717</v>
      </c>
    </row>
    <row r="2549" spans="1:10">
      <c r="A2549" t="s">
        <v>61</v>
      </c>
      <c r="B2549" t="s">
        <v>42</v>
      </c>
      <c r="C2549" t="s">
        <v>3</v>
      </c>
      <c r="D2549" t="s">
        <v>328</v>
      </c>
      <c r="E2549" t="s">
        <v>689</v>
      </c>
      <c r="F2549" s="2">
        <v>1865348</v>
      </c>
      <c r="G2549" s="36">
        <f t="shared" ref="G2549:G2557" si="58">F2549/I2549</f>
        <v>1865348</v>
      </c>
      <c r="H2549">
        <v>2024</v>
      </c>
      <c r="I2549">
        <v>1</v>
      </c>
      <c r="J2549" t="s">
        <v>717</v>
      </c>
    </row>
    <row r="2550" spans="1:10">
      <c r="A2550" t="s">
        <v>61</v>
      </c>
      <c r="B2550" t="s">
        <v>42</v>
      </c>
      <c r="C2550" t="s">
        <v>3</v>
      </c>
      <c r="D2550" t="s">
        <v>328</v>
      </c>
      <c r="E2550" t="s">
        <v>626</v>
      </c>
      <c r="F2550" s="2">
        <v>1173210</v>
      </c>
      <c r="G2550" s="36">
        <f t="shared" si="58"/>
        <v>1173210</v>
      </c>
      <c r="H2550">
        <v>2024</v>
      </c>
      <c r="I2550">
        <v>1</v>
      </c>
      <c r="J2550" t="s">
        <v>717</v>
      </c>
    </row>
    <row r="2551" spans="1:10">
      <c r="A2551" t="s">
        <v>61</v>
      </c>
      <c r="B2551" t="s">
        <v>42</v>
      </c>
      <c r="C2551" t="s">
        <v>3</v>
      </c>
      <c r="D2551" t="s">
        <v>1</v>
      </c>
      <c r="E2551" t="s">
        <v>701</v>
      </c>
      <c r="F2551" s="2">
        <v>24560</v>
      </c>
      <c r="G2551" s="36">
        <f t="shared" si="58"/>
        <v>24560</v>
      </c>
      <c r="H2551">
        <v>2024</v>
      </c>
      <c r="I2551">
        <v>1</v>
      </c>
      <c r="J2551" t="s">
        <v>717</v>
      </c>
    </row>
    <row r="2552" spans="1:10">
      <c r="A2552" t="s">
        <v>61</v>
      </c>
      <c r="B2552" t="s">
        <v>42</v>
      </c>
      <c r="C2552" t="s">
        <v>4</v>
      </c>
      <c r="D2552" t="s">
        <v>328</v>
      </c>
      <c r="E2552" t="s">
        <v>689</v>
      </c>
      <c r="F2552" s="2">
        <v>132673</v>
      </c>
      <c r="G2552" s="36">
        <f t="shared" si="58"/>
        <v>132673</v>
      </c>
      <c r="H2552">
        <v>2024</v>
      </c>
      <c r="I2552">
        <v>1</v>
      </c>
      <c r="J2552" t="s">
        <v>717</v>
      </c>
    </row>
    <row r="2553" spans="1:10">
      <c r="A2553" t="s">
        <v>61</v>
      </c>
      <c r="B2553" t="s">
        <v>42</v>
      </c>
      <c r="C2553" t="s">
        <v>4</v>
      </c>
      <c r="D2553" t="s">
        <v>328</v>
      </c>
      <c r="E2553" t="s">
        <v>626</v>
      </c>
      <c r="F2553" s="2">
        <v>119068</v>
      </c>
      <c r="G2553" s="36">
        <f t="shared" si="58"/>
        <v>119068</v>
      </c>
      <c r="H2553">
        <v>2024</v>
      </c>
      <c r="I2553">
        <v>1</v>
      </c>
      <c r="J2553" t="s">
        <v>717</v>
      </c>
    </row>
    <row r="2554" spans="1:10">
      <c r="A2554" t="s">
        <v>61</v>
      </c>
      <c r="B2554" t="s">
        <v>42</v>
      </c>
      <c r="C2554" t="s">
        <v>3</v>
      </c>
      <c r="D2554" t="s">
        <v>328</v>
      </c>
      <c r="E2554" t="s">
        <v>370</v>
      </c>
      <c r="F2554" s="2">
        <v>979702</v>
      </c>
      <c r="G2554" s="36">
        <f t="shared" si="58"/>
        <v>979702</v>
      </c>
      <c r="H2554">
        <v>2023</v>
      </c>
      <c r="I2554">
        <v>1</v>
      </c>
      <c r="J2554" t="s">
        <v>717</v>
      </c>
    </row>
    <row r="2555" spans="1:10">
      <c r="A2555" t="s">
        <v>61</v>
      </c>
      <c r="B2555" t="s">
        <v>42</v>
      </c>
      <c r="C2555" t="s">
        <v>3</v>
      </c>
      <c r="D2555" t="s">
        <v>328</v>
      </c>
      <c r="E2555" t="s">
        <v>434</v>
      </c>
      <c r="F2555" s="2">
        <v>1938209</v>
      </c>
      <c r="G2555" s="36">
        <f t="shared" si="58"/>
        <v>1938209</v>
      </c>
      <c r="H2555">
        <v>2023</v>
      </c>
      <c r="I2555">
        <v>1</v>
      </c>
      <c r="J2555" t="s">
        <v>717</v>
      </c>
    </row>
    <row r="2556" spans="1:10">
      <c r="A2556" t="s">
        <v>61</v>
      </c>
      <c r="B2556" t="s">
        <v>42</v>
      </c>
      <c r="C2556" t="s">
        <v>3</v>
      </c>
      <c r="D2556" t="s">
        <v>1</v>
      </c>
      <c r="E2556" t="s">
        <v>434</v>
      </c>
      <c r="F2556" s="2">
        <v>17322</v>
      </c>
      <c r="G2556" s="36">
        <f t="shared" si="58"/>
        <v>17322</v>
      </c>
      <c r="H2556">
        <v>2023</v>
      </c>
      <c r="I2556">
        <v>1</v>
      </c>
      <c r="J2556" t="s">
        <v>717</v>
      </c>
    </row>
    <row r="2557" spans="1:10">
      <c r="A2557" t="s">
        <v>61</v>
      </c>
      <c r="B2557" t="s">
        <v>42</v>
      </c>
      <c r="C2557" t="s">
        <v>4</v>
      </c>
      <c r="D2557" t="s">
        <v>328</v>
      </c>
      <c r="E2557" t="s">
        <v>370</v>
      </c>
      <c r="F2557" s="2">
        <v>331196</v>
      </c>
      <c r="G2557" s="36">
        <f t="shared" si="58"/>
        <v>331196</v>
      </c>
      <c r="H2557">
        <v>2023</v>
      </c>
      <c r="I2557">
        <v>1</v>
      </c>
      <c r="J2557" t="s">
        <v>717</v>
      </c>
    </row>
    <row r="2558" spans="1:10">
      <c r="A2558" t="s">
        <v>82</v>
      </c>
      <c r="B2558" t="s">
        <v>35</v>
      </c>
      <c r="C2558" t="s">
        <v>3</v>
      </c>
      <c r="D2558" t="s">
        <v>328</v>
      </c>
      <c r="F2558" s="2">
        <v>25118492</v>
      </c>
      <c r="G2558" s="36">
        <v>6419757.0317188967</v>
      </c>
      <c r="H2558">
        <v>2010</v>
      </c>
      <c r="I2558">
        <v>3.9126857723577269</v>
      </c>
      <c r="J2558" s="40" t="s">
        <v>715</v>
      </c>
    </row>
    <row r="2559" spans="1:10">
      <c r="A2559" t="s">
        <v>82</v>
      </c>
      <c r="B2559" t="s">
        <v>35</v>
      </c>
      <c r="C2559" t="s">
        <v>3</v>
      </c>
      <c r="D2559" t="s">
        <v>1</v>
      </c>
      <c r="F2559" s="2">
        <v>9410963</v>
      </c>
      <c r="G2559" s="36">
        <v>2405243.750082464</v>
      </c>
      <c r="H2559">
        <v>2010</v>
      </c>
      <c r="I2559">
        <v>3.9126857723577269</v>
      </c>
      <c r="J2559" s="40" t="s">
        <v>715</v>
      </c>
    </row>
    <row r="2560" spans="1:10">
      <c r="A2560" t="s">
        <v>337</v>
      </c>
      <c r="B2560" t="s">
        <v>35</v>
      </c>
      <c r="C2560" t="s">
        <v>3</v>
      </c>
      <c r="D2560" t="s">
        <v>328</v>
      </c>
      <c r="F2560" s="2">
        <v>5386922</v>
      </c>
      <c r="G2560" s="36">
        <v>1376783.7013790964</v>
      </c>
      <c r="H2560">
        <v>2010</v>
      </c>
      <c r="I2560">
        <v>3.9126857723577269</v>
      </c>
      <c r="J2560" s="40" t="s">
        <v>715</v>
      </c>
    </row>
    <row r="2561" spans="1:10">
      <c r="A2561" t="s">
        <v>61</v>
      </c>
      <c r="B2561" t="s">
        <v>42</v>
      </c>
      <c r="C2561" t="s">
        <v>4</v>
      </c>
      <c r="D2561" t="s">
        <v>328</v>
      </c>
      <c r="E2561" t="s">
        <v>434</v>
      </c>
      <c r="F2561" s="2">
        <v>963125</v>
      </c>
      <c r="G2561" s="36">
        <f t="shared" ref="G2561:G2568" si="59">F2561/I2561</f>
        <v>963125</v>
      </c>
      <c r="H2561">
        <v>2023</v>
      </c>
      <c r="I2561">
        <v>1</v>
      </c>
      <c r="J2561" t="s">
        <v>717</v>
      </c>
    </row>
    <row r="2562" spans="1:10">
      <c r="A2562" t="s">
        <v>61</v>
      </c>
      <c r="B2562" t="s">
        <v>41</v>
      </c>
      <c r="C2562" t="s">
        <v>3</v>
      </c>
      <c r="D2562" t="s">
        <v>328</v>
      </c>
      <c r="E2562" t="s">
        <v>689</v>
      </c>
      <c r="F2562" s="2">
        <v>38005533.319999993</v>
      </c>
      <c r="G2562" s="36">
        <f t="shared" si="59"/>
        <v>1528714.872632345</v>
      </c>
      <c r="H2562">
        <v>2024</v>
      </c>
      <c r="I2562">
        <v>24.8611</v>
      </c>
      <c r="J2562" t="s">
        <v>717</v>
      </c>
    </row>
    <row r="2563" spans="1:10">
      <c r="A2563" t="s">
        <v>61</v>
      </c>
      <c r="B2563" t="s">
        <v>41</v>
      </c>
      <c r="C2563" t="s">
        <v>3</v>
      </c>
      <c r="D2563" t="s">
        <v>328</v>
      </c>
      <c r="E2563" t="s">
        <v>692</v>
      </c>
      <c r="F2563" s="2">
        <v>7088278.3600000003</v>
      </c>
      <c r="G2563" s="36">
        <f t="shared" si="59"/>
        <v>285115.23464368028</v>
      </c>
      <c r="H2563">
        <v>2024</v>
      </c>
      <c r="I2563">
        <v>24.8611</v>
      </c>
      <c r="J2563" t="s">
        <v>717</v>
      </c>
    </row>
    <row r="2564" spans="1:10">
      <c r="A2564" t="s">
        <v>61</v>
      </c>
      <c r="B2564" t="s">
        <v>41</v>
      </c>
      <c r="C2564" t="s">
        <v>3</v>
      </c>
      <c r="D2564" t="s">
        <v>1</v>
      </c>
      <c r="E2564" t="s">
        <v>632</v>
      </c>
      <c r="F2564" s="2">
        <v>352262.26</v>
      </c>
      <c r="G2564" s="36">
        <f t="shared" si="59"/>
        <v>14169.214556073544</v>
      </c>
      <c r="H2564">
        <v>2024</v>
      </c>
      <c r="I2564">
        <v>24.8611</v>
      </c>
      <c r="J2564" t="s">
        <v>717</v>
      </c>
    </row>
    <row r="2565" spans="1:10">
      <c r="A2565" t="s">
        <v>61</v>
      </c>
      <c r="B2565" t="s">
        <v>41</v>
      </c>
      <c r="C2565" t="s">
        <v>4</v>
      </c>
      <c r="D2565" t="s">
        <v>328</v>
      </c>
      <c r="E2565" t="s">
        <v>689</v>
      </c>
      <c r="F2565" s="2">
        <v>6676400</v>
      </c>
      <c r="G2565" s="36">
        <f t="shared" si="59"/>
        <v>268548.05298237002</v>
      </c>
      <c r="H2565">
        <v>2024</v>
      </c>
      <c r="I2565">
        <v>24.8611</v>
      </c>
      <c r="J2565" t="s">
        <v>717</v>
      </c>
    </row>
    <row r="2566" spans="1:10">
      <c r="A2566" t="s">
        <v>61</v>
      </c>
      <c r="B2566" t="s">
        <v>41</v>
      </c>
      <c r="C2566" t="s">
        <v>4</v>
      </c>
      <c r="D2566" t="s">
        <v>328</v>
      </c>
      <c r="E2566" t="s">
        <v>692</v>
      </c>
      <c r="F2566" s="2">
        <v>5201189</v>
      </c>
      <c r="G2566" s="36">
        <f t="shared" si="59"/>
        <v>209209.93037315324</v>
      </c>
      <c r="H2566">
        <v>2024</v>
      </c>
      <c r="I2566">
        <v>24.8611</v>
      </c>
      <c r="J2566" t="s">
        <v>717</v>
      </c>
    </row>
    <row r="2567" spans="1:10">
      <c r="A2567" t="s">
        <v>61</v>
      </c>
      <c r="B2567" t="s">
        <v>41</v>
      </c>
      <c r="C2567" t="s">
        <v>5</v>
      </c>
      <c r="D2567" t="s">
        <v>328</v>
      </c>
      <c r="E2567" t="s">
        <v>467</v>
      </c>
      <c r="F2567" s="2">
        <v>970318.87000000011</v>
      </c>
      <c r="G2567" s="36">
        <f t="shared" si="59"/>
        <v>39501.663816967928</v>
      </c>
      <c r="H2567">
        <v>2022</v>
      </c>
      <c r="I2567">
        <v>24.564</v>
      </c>
      <c r="J2567" t="s">
        <v>717</v>
      </c>
    </row>
    <row r="2568" spans="1:10">
      <c r="A2568" t="s">
        <v>61</v>
      </c>
      <c r="B2568" t="s">
        <v>41</v>
      </c>
      <c r="C2568" t="s">
        <v>5</v>
      </c>
      <c r="D2568" t="s">
        <v>328</v>
      </c>
      <c r="E2568" t="s">
        <v>468</v>
      </c>
      <c r="F2568" s="2">
        <v>1496213.06</v>
      </c>
      <c r="G2568" s="36">
        <f t="shared" si="59"/>
        <v>60910.806871844979</v>
      </c>
      <c r="H2568">
        <v>2022</v>
      </c>
      <c r="I2568">
        <v>24.564</v>
      </c>
      <c r="J2568" t="s">
        <v>717</v>
      </c>
    </row>
    <row r="2569" spans="1:10">
      <c r="A2569" t="s">
        <v>61</v>
      </c>
      <c r="B2569" t="s">
        <v>41</v>
      </c>
      <c r="C2569" t="s">
        <v>3</v>
      </c>
      <c r="D2569" t="s">
        <v>328</v>
      </c>
      <c r="E2569" t="s">
        <v>385</v>
      </c>
      <c r="F2569" s="2">
        <v>23318500</v>
      </c>
      <c r="G2569" s="36">
        <v>948187.8768902967</v>
      </c>
      <c r="H2569">
        <v>2020</v>
      </c>
      <c r="I2569">
        <v>24.592700000000001</v>
      </c>
      <c r="J2569" t="s">
        <v>717</v>
      </c>
    </row>
    <row r="2570" spans="1:10">
      <c r="A2570" t="s">
        <v>61</v>
      </c>
      <c r="B2570" t="s">
        <v>41</v>
      </c>
      <c r="C2570" t="s">
        <v>3</v>
      </c>
      <c r="D2570" t="s">
        <v>328</v>
      </c>
      <c r="E2570" t="s">
        <v>370</v>
      </c>
      <c r="F2570" s="2">
        <v>3840900</v>
      </c>
      <c r="G2570" s="36">
        <v>156180.49258519805</v>
      </c>
      <c r="H2570">
        <v>2020</v>
      </c>
      <c r="I2570">
        <v>24.592700000000001</v>
      </c>
      <c r="J2570" t="s">
        <v>717</v>
      </c>
    </row>
    <row r="2571" spans="1:10">
      <c r="A2571" t="s">
        <v>61</v>
      </c>
      <c r="B2571" t="s">
        <v>41</v>
      </c>
      <c r="C2571" t="s">
        <v>4</v>
      </c>
      <c r="D2571" t="s">
        <v>328</v>
      </c>
      <c r="E2571" t="s">
        <v>385</v>
      </c>
      <c r="F2571" s="2">
        <v>35147300</v>
      </c>
      <c r="G2571" s="36">
        <v>1429176.1376343386</v>
      </c>
      <c r="H2571">
        <v>2020</v>
      </c>
      <c r="I2571">
        <v>24.592700000000001</v>
      </c>
      <c r="J2571" t="s">
        <v>717</v>
      </c>
    </row>
    <row r="2572" spans="1:10">
      <c r="A2572" t="s">
        <v>61</v>
      </c>
      <c r="B2572" t="s">
        <v>41</v>
      </c>
      <c r="C2572" t="s">
        <v>4</v>
      </c>
      <c r="D2572" t="s">
        <v>328</v>
      </c>
      <c r="E2572" t="s">
        <v>370</v>
      </c>
      <c r="F2572" s="2">
        <v>2764200</v>
      </c>
      <c r="G2572" s="36">
        <v>112399.20789502576</v>
      </c>
      <c r="H2572">
        <v>2020</v>
      </c>
      <c r="I2572">
        <v>24.592700000000001</v>
      </c>
      <c r="J2572" t="s">
        <v>717</v>
      </c>
    </row>
    <row r="2573" spans="1:10">
      <c r="A2573" s="8" t="s">
        <v>61</v>
      </c>
      <c r="B2573" t="s">
        <v>41</v>
      </c>
      <c r="C2573" t="s">
        <v>3</v>
      </c>
      <c r="D2573" t="s">
        <v>328</v>
      </c>
      <c r="E2573" t="s">
        <v>370</v>
      </c>
      <c r="F2573" s="2">
        <v>1604147.59</v>
      </c>
      <c r="G2573" s="36">
        <f>F2573/I2573</f>
        <v>65449.766214054907</v>
      </c>
      <c r="H2573">
        <v>2019</v>
      </c>
      <c r="I2573">
        <v>24.509599999999999</v>
      </c>
      <c r="J2573" t="s">
        <v>717</v>
      </c>
    </row>
    <row r="2574" spans="1:10">
      <c r="A2574" s="8" t="s">
        <v>61</v>
      </c>
      <c r="B2574" t="s">
        <v>41</v>
      </c>
      <c r="C2574" t="s">
        <v>3</v>
      </c>
      <c r="D2574" t="s">
        <v>328</v>
      </c>
      <c r="E2574" t="s">
        <v>434</v>
      </c>
      <c r="F2574" s="2">
        <v>4946427.74</v>
      </c>
      <c r="G2574" s="36">
        <f>F2574/I2574</f>
        <v>201815.93090054512</v>
      </c>
      <c r="H2574">
        <v>2019</v>
      </c>
      <c r="I2574">
        <v>24.509599999999999</v>
      </c>
      <c r="J2574" t="s">
        <v>717</v>
      </c>
    </row>
    <row r="2575" spans="1:10">
      <c r="A2575" t="s">
        <v>65</v>
      </c>
      <c r="B2575" t="s">
        <v>35</v>
      </c>
      <c r="C2575" t="s">
        <v>3</v>
      </c>
      <c r="D2575" t="s">
        <v>328</v>
      </c>
      <c r="F2575" s="2">
        <v>16667567</v>
      </c>
      <c r="G2575" s="36">
        <v>4259878.7558542863</v>
      </c>
      <c r="H2575">
        <v>2010</v>
      </c>
      <c r="I2575">
        <v>3.9126857723577269</v>
      </c>
      <c r="J2575" s="40" t="s">
        <v>715</v>
      </c>
    </row>
    <row r="2576" spans="1:10">
      <c r="A2576" t="s">
        <v>65</v>
      </c>
      <c r="B2576" t="s">
        <v>35</v>
      </c>
      <c r="C2576" t="s">
        <v>3</v>
      </c>
      <c r="D2576" t="s">
        <v>1</v>
      </c>
      <c r="F2576" s="2">
        <v>2271430</v>
      </c>
      <c r="G2576" s="36">
        <v>580529.62393432111</v>
      </c>
      <c r="H2576">
        <v>2010</v>
      </c>
      <c r="I2576">
        <v>3.9126857723577269</v>
      </c>
      <c r="J2576" s="40" t="s">
        <v>715</v>
      </c>
    </row>
    <row r="2577" spans="1:10">
      <c r="A2577" t="s">
        <v>61</v>
      </c>
      <c r="B2577" t="s">
        <v>41</v>
      </c>
      <c r="C2577" t="s">
        <v>4</v>
      </c>
      <c r="D2577" t="s">
        <v>328</v>
      </c>
      <c r="E2577" t="s">
        <v>434</v>
      </c>
      <c r="F2577" s="2">
        <v>12477.802830000001</v>
      </c>
      <c r="G2577" s="36">
        <f t="shared" ref="G2577:G2582" si="60">F2577/I2577</f>
        <v>509.0985911642785</v>
      </c>
      <c r="H2577">
        <v>2019</v>
      </c>
      <c r="I2577">
        <v>24.509599999999999</v>
      </c>
      <c r="J2577" t="s">
        <v>717</v>
      </c>
    </row>
    <row r="2578" spans="1:10">
      <c r="A2578" t="s">
        <v>61</v>
      </c>
      <c r="B2578" t="s">
        <v>41</v>
      </c>
      <c r="C2578" t="s">
        <v>3</v>
      </c>
      <c r="D2578" t="s">
        <v>328</v>
      </c>
      <c r="E2578" t="s">
        <v>385</v>
      </c>
      <c r="F2578" s="2">
        <v>19604020</v>
      </c>
      <c r="G2578" s="36">
        <f t="shared" si="60"/>
        <v>819908.82475951489</v>
      </c>
      <c r="H2578">
        <v>2018</v>
      </c>
      <c r="I2578">
        <v>23.91</v>
      </c>
      <c r="J2578" t="s">
        <v>717</v>
      </c>
    </row>
    <row r="2579" spans="1:10">
      <c r="A2579" t="s">
        <v>61</v>
      </c>
      <c r="B2579" t="s">
        <v>41</v>
      </c>
      <c r="C2579" t="s">
        <v>4</v>
      </c>
      <c r="D2579" t="s">
        <v>328</v>
      </c>
      <c r="E2579" t="s">
        <v>385</v>
      </c>
      <c r="F2579" s="2">
        <v>8813640</v>
      </c>
      <c r="G2579" s="36">
        <f t="shared" si="60"/>
        <v>368617.31493099121</v>
      </c>
      <c r="H2579">
        <v>2018</v>
      </c>
      <c r="I2579">
        <v>23.91</v>
      </c>
      <c r="J2579" t="s">
        <v>717</v>
      </c>
    </row>
    <row r="2580" spans="1:10">
      <c r="A2580" t="s">
        <v>61</v>
      </c>
      <c r="B2580" t="s">
        <v>41</v>
      </c>
      <c r="C2580" t="s">
        <v>3</v>
      </c>
      <c r="D2580" t="s">
        <v>328</v>
      </c>
      <c r="E2580" t="s">
        <v>385</v>
      </c>
      <c r="F2580" s="2">
        <v>19323600</v>
      </c>
      <c r="G2580" s="36">
        <f t="shared" si="60"/>
        <v>825442.11875266978</v>
      </c>
      <c r="H2580">
        <v>2017</v>
      </c>
      <c r="I2580">
        <v>23.41</v>
      </c>
      <c r="J2580" t="s">
        <v>717</v>
      </c>
    </row>
    <row r="2581" spans="1:10">
      <c r="A2581" t="s">
        <v>61</v>
      </c>
      <c r="B2581" t="s">
        <v>41</v>
      </c>
      <c r="C2581" t="s">
        <v>3</v>
      </c>
      <c r="D2581" t="s">
        <v>328</v>
      </c>
      <c r="E2581" t="s">
        <v>370</v>
      </c>
      <c r="F2581" s="2">
        <v>-28200</v>
      </c>
      <c r="G2581" s="36">
        <f t="shared" si="60"/>
        <v>-1204.6134130713369</v>
      </c>
      <c r="H2581">
        <v>2017</v>
      </c>
      <c r="I2581">
        <v>23.41</v>
      </c>
      <c r="J2581" t="s">
        <v>717</v>
      </c>
    </row>
    <row r="2582" spans="1:10">
      <c r="A2582" t="s">
        <v>61</v>
      </c>
      <c r="B2582" t="s">
        <v>41</v>
      </c>
      <c r="C2582" t="s">
        <v>4</v>
      </c>
      <c r="D2582" t="s">
        <v>328</v>
      </c>
      <c r="E2582" t="s">
        <v>385</v>
      </c>
      <c r="F2582" s="2">
        <v>2599600</v>
      </c>
      <c r="G2582" s="36">
        <f t="shared" si="60"/>
        <v>111046.56129859034</v>
      </c>
      <c r="H2582">
        <v>2017</v>
      </c>
      <c r="I2582">
        <v>23.41</v>
      </c>
      <c r="J2582" t="s">
        <v>717</v>
      </c>
    </row>
    <row r="2583" spans="1:10">
      <c r="A2583" t="s">
        <v>61</v>
      </c>
      <c r="B2583" t="s">
        <v>41</v>
      </c>
      <c r="C2583" t="s">
        <v>3</v>
      </c>
      <c r="D2583" t="s">
        <v>1</v>
      </c>
      <c r="F2583" s="2">
        <v>813900</v>
      </c>
      <c r="G2583" s="36">
        <v>33095.186783069774</v>
      </c>
      <c r="H2583">
        <v>2020</v>
      </c>
      <c r="I2583">
        <v>24.592700000000001</v>
      </c>
      <c r="J2583" t="s">
        <v>717</v>
      </c>
    </row>
    <row r="2584" spans="1:10">
      <c r="A2584" t="s">
        <v>25</v>
      </c>
      <c r="B2584" t="s">
        <v>35</v>
      </c>
      <c r="C2584" t="s">
        <v>3</v>
      </c>
      <c r="D2584" t="s">
        <v>328</v>
      </c>
      <c r="F2584" s="2">
        <v>11044992</v>
      </c>
      <c r="G2584" s="36">
        <v>2822867.1154812542</v>
      </c>
      <c r="H2584">
        <v>2010</v>
      </c>
      <c r="I2584">
        <v>3.9126857723577269</v>
      </c>
      <c r="J2584" s="40" t="s">
        <v>715</v>
      </c>
    </row>
    <row r="2585" spans="1:10">
      <c r="A2585" t="s">
        <v>25</v>
      </c>
      <c r="B2585" t="s">
        <v>35</v>
      </c>
      <c r="C2585" t="s">
        <v>3</v>
      </c>
      <c r="D2585" t="s">
        <v>1</v>
      </c>
      <c r="F2585" s="2">
        <v>978701</v>
      </c>
      <c r="G2585" s="36">
        <v>250135.3435827404</v>
      </c>
      <c r="H2585">
        <v>2010</v>
      </c>
      <c r="I2585">
        <v>3.9126857723577269</v>
      </c>
      <c r="J2585" s="40" t="s">
        <v>715</v>
      </c>
    </row>
    <row r="2586" spans="1:10">
      <c r="A2586" t="s">
        <v>61</v>
      </c>
      <c r="B2586" t="s">
        <v>320</v>
      </c>
      <c r="C2586" t="s">
        <v>3</v>
      </c>
      <c r="D2586" t="s">
        <v>328</v>
      </c>
      <c r="E2586" t="s">
        <v>534</v>
      </c>
      <c r="F2586" s="2">
        <v>83180957.760000005</v>
      </c>
      <c r="G2586" s="36">
        <f>F2586/I2586</f>
        <v>2271499.7449439368</v>
      </c>
      <c r="H2586">
        <v>2024</v>
      </c>
      <c r="I2586">
        <v>36.619399999999999</v>
      </c>
      <c r="J2586" t="s">
        <v>717</v>
      </c>
    </row>
    <row r="2587" spans="1:10">
      <c r="A2587" t="s">
        <v>17</v>
      </c>
      <c r="B2587" t="s">
        <v>35</v>
      </c>
      <c r="C2587" t="s">
        <v>4</v>
      </c>
      <c r="D2587" t="s">
        <v>328</v>
      </c>
      <c r="F2587" s="2">
        <v>921105</v>
      </c>
      <c r="G2587" s="36">
        <v>235415.02016528041</v>
      </c>
      <c r="H2587">
        <v>2010</v>
      </c>
      <c r="I2587">
        <v>3.9126857723577269</v>
      </c>
      <c r="J2587" s="40" t="s">
        <v>715</v>
      </c>
    </row>
    <row r="2588" spans="1:10">
      <c r="A2588" t="s">
        <v>17</v>
      </c>
      <c r="B2588" t="s">
        <v>35</v>
      </c>
      <c r="C2588" t="s">
        <v>4</v>
      </c>
      <c r="D2588" t="s">
        <v>1</v>
      </c>
      <c r="F2588" s="2">
        <v>465043</v>
      </c>
      <c r="G2588" s="36">
        <v>118855.18721831116</v>
      </c>
      <c r="H2588">
        <v>2010</v>
      </c>
      <c r="I2588">
        <v>3.9126857723577269</v>
      </c>
      <c r="J2588" s="40" t="s">
        <v>715</v>
      </c>
    </row>
    <row r="2589" spans="1:10">
      <c r="A2589" t="s">
        <v>61</v>
      </c>
      <c r="B2589" t="s">
        <v>320</v>
      </c>
      <c r="C2589" t="s">
        <v>4</v>
      </c>
      <c r="D2589" t="s">
        <v>328</v>
      </c>
      <c r="E2589" t="s">
        <v>534</v>
      </c>
      <c r="F2589" s="2">
        <v>13474270.789999999</v>
      </c>
      <c r="G2589" s="36">
        <f t="shared" ref="G2589:G2595" si="61">F2589/I2589</f>
        <v>367954.43917704822</v>
      </c>
      <c r="H2589">
        <v>2024</v>
      </c>
      <c r="I2589">
        <v>36.619399999999999</v>
      </c>
      <c r="J2589" t="s">
        <v>717</v>
      </c>
    </row>
    <row r="2590" spans="1:10" ht="15.75">
      <c r="A2590" s="19" t="s">
        <v>61</v>
      </c>
      <c r="B2590" t="s">
        <v>320</v>
      </c>
      <c r="C2590" t="s">
        <v>3</v>
      </c>
      <c r="D2590" t="s">
        <v>328</v>
      </c>
      <c r="F2590" s="2">
        <v>70061120</v>
      </c>
      <c r="G2590" s="36">
        <f t="shared" si="61"/>
        <v>1915305.7988605672</v>
      </c>
      <c r="H2590">
        <v>2023</v>
      </c>
      <c r="I2590">
        <v>36.579599999999999</v>
      </c>
      <c r="J2590" t="s">
        <v>717</v>
      </c>
    </row>
    <row r="2591" spans="1:10" ht="15.75">
      <c r="A2591" s="19" t="s">
        <v>61</v>
      </c>
      <c r="B2591" t="s">
        <v>320</v>
      </c>
      <c r="C2591" t="s">
        <v>4</v>
      </c>
      <c r="D2591" t="s">
        <v>328</v>
      </c>
      <c r="F2591" s="2">
        <v>36280851</v>
      </c>
      <c r="G2591" s="36">
        <f t="shared" si="61"/>
        <v>991832.90686612215</v>
      </c>
      <c r="H2591">
        <v>2023</v>
      </c>
      <c r="I2591">
        <v>36.579599999999999</v>
      </c>
      <c r="J2591" t="s">
        <v>717</v>
      </c>
    </row>
    <row r="2592" spans="1:10">
      <c r="A2592" t="s">
        <v>61</v>
      </c>
      <c r="B2592" t="s">
        <v>320</v>
      </c>
      <c r="C2592" t="s">
        <v>3</v>
      </c>
      <c r="D2592" t="s">
        <v>328</v>
      </c>
      <c r="F2592" s="2">
        <v>71097924</v>
      </c>
      <c r="G2592" s="36">
        <f t="shared" si="61"/>
        <v>1986869.0668149642</v>
      </c>
      <c r="H2592">
        <v>2022</v>
      </c>
      <c r="I2592">
        <v>35.783900000000003</v>
      </c>
      <c r="J2592" t="s">
        <v>717</v>
      </c>
    </row>
    <row r="2593" spans="1:10">
      <c r="A2593" t="s">
        <v>61</v>
      </c>
      <c r="B2593" t="s">
        <v>320</v>
      </c>
      <c r="C2593" t="s">
        <v>5</v>
      </c>
      <c r="D2593" t="s">
        <v>328</v>
      </c>
      <c r="F2593" s="2">
        <v>25990542</v>
      </c>
      <c r="G2593" s="36">
        <f t="shared" si="61"/>
        <v>726319.43415893731</v>
      </c>
      <c r="H2593">
        <v>2022</v>
      </c>
      <c r="I2593">
        <v>35.783900000000003</v>
      </c>
      <c r="J2593" t="s">
        <v>717</v>
      </c>
    </row>
    <row r="2594" spans="1:10">
      <c r="A2594" t="s">
        <v>61</v>
      </c>
      <c r="B2594" t="s">
        <v>320</v>
      </c>
      <c r="C2594" t="s">
        <v>3</v>
      </c>
      <c r="D2594" t="s">
        <v>328</v>
      </c>
      <c r="E2594" t="s">
        <v>450</v>
      </c>
      <c r="F2594" s="2">
        <v>52038788.490000002</v>
      </c>
      <c r="G2594" s="36">
        <f t="shared" si="61"/>
        <v>1486869.258462409</v>
      </c>
      <c r="H2594">
        <v>2021</v>
      </c>
      <c r="I2594">
        <v>34.998899999999999</v>
      </c>
      <c r="J2594" t="s">
        <v>717</v>
      </c>
    </row>
    <row r="2595" spans="1:10">
      <c r="A2595" t="s">
        <v>61</v>
      </c>
      <c r="B2595" t="s">
        <v>320</v>
      </c>
      <c r="C2595" t="s">
        <v>4</v>
      </c>
      <c r="D2595" t="s">
        <v>328</v>
      </c>
      <c r="E2595" t="s">
        <v>450</v>
      </c>
      <c r="F2595" s="2">
        <v>4439309.28</v>
      </c>
      <c r="G2595" s="36">
        <f t="shared" si="61"/>
        <v>126841.39444382538</v>
      </c>
      <c r="H2595">
        <v>2021</v>
      </c>
      <c r="I2595">
        <v>34.998899999999999</v>
      </c>
      <c r="J2595" t="s">
        <v>717</v>
      </c>
    </row>
    <row r="2596" spans="1:10">
      <c r="A2596" t="s">
        <v>96</v>
      </c>
      <c r="B2596" t="s">
        <v>35</v>
      </c>
      <c r="C2596" t="s">
        <v>4</v>
      </c>
      <c r="D2596" t="s">
        <v>328</v>
      </c>
      <c r="F2596" s="2">
        <v>774445</v>
      </c>
      <c r="G2596" s="36">
        <v>197931.81590795901</v>
      </c>
      <c r="H2596">
        <v>2010</v>
      </c>
      <c r="I2596">
        <v>3.9126857723577269</v>
      </c>
      <c r="J2596" s="40" t="s">
        <v>715</v>
      </c>
    </row>
    <row r="2597" spans="1:10">
      <c r="A2597" t="s">
        <v>61</v>
      </c>
      <c r="B2597" t="s">
        <v>320</v>
      </c>
      <c r="C2597" t="s">
        <v>3</v>
      </c>
      <c r="D2597" t="s">
        <v>328</v>
      </c>
      <c r="F2597" s="2">
        <v>47764780</v>
      </c>
      <c r="G2597" s="36">
        <v>1393290.3564552828</v>
      </c>
      <c r="H2597">
        <v>2020</v>
      </c>
      <c r="I2597">
        <v>34.281999999999996</v>
      </c>
      <c r="J2597" t="s">
        <v>717</v>
      </c>
    </row>
    <row r="2598" spans="1:10">
      <c r="A2598" t="s">
        <v>61</v>
      </c>
      <c r="B2598" t="s">
        <v>320</v>
      </c>
      <c r="C2598" t="s">
        <v>4</v>
      </c>
      <c r="D2598" t="s">
        <v>328</v>
      </c>
      <c r="F2598" s="2">
        <v>9624720</v>
      </c>
      <c r="G2598" s="36">
        <v>280751.41473659652</v>
      </c>
      <c r="H2598">
        <v>2020</v>
      </c>
      <c r="I2598">
        <v>34.281999999999996</v>
      </c>
      <c r="J2598" t="s">
        <v>717</v>
      </c>
    </row>
    <row r="2599" spans="1:10">
      <c r="A2599" t="s">
        <v>61</v>
      </c>
      <c r="B2599" t="s">
        <v>320</v>
      </c>
      <c r="C2599" t="s">
        <v>3</v>
      </c>
      <c r="D2599" t="s">
        <v>328</v>
      </c>
      <c r="F2599" s="2">
        <v>37757897.450000003</v>
      </c>
      <c r="G2599" s="36">
        <f>F2599/I2599</f>
        <v>1136474.7890812885</v>
      </c>
      <c r="H2599">
        <v>2019</v>
      </c>
      <c r="I2599">
        <v>33.223700000000001</v>
      </c>
      <c r="J2599" t="s">
        <v>717</v>
      </c>
    </row>
    <row r="2600" spans="1:10">
      <c r="A2600" t="s">
        <v>61</v>
      </c>
      <c r="B2600" t="s">
        <v>320</v>
      </c>
      <c r="C2600" t="s">
        <v>4</v>
      </c>
      <c r="D2600" t="s">
        <v>328</v>
      </c>
      <c r="F2600" s="2">
        <v>16923649.32</v>
      </c>
      <c r="G2600" s="36">
        <f>F2600/I2600</f>
        <v>509384.84635967697</v>
      </c>
      <c r="H2600">
        <v>2019</v>
      </c>
      <c r="I2600">
        <v>33.223700000000001</v>
      </c>
      <c r="J2600" t="s">
        <v>717</v>
      </c>
    </row>
    <row r="2601" spans="1:10">
      <c r="A2601" s="4" t="s">
        <v>61</v>
      </c>
      <c r="B2601" t="s">
        <v>320</v>
      </c>
      <c r="C2601" t="s">
        <v>3</v>
      </c>
      <c r="D2601" t="s">
        <v>328</v>
      </c>
      <c r="E2601" t="s">
        <v>488</v>
      </c>
      <c r="F2601" s="2">
        <v>39269348.200000003</v>
      </c>
      <c r="G2601" s="36">
        <f>(F2601/I2601)</f>
        <v>1239249.8169654128</v>
      </c>
      <c r="H2601">
        <v>2018</v>
      </c>
      <c r="I2601">
        <v>31.687999999999999</v>
      </c>
      <c r="J2601" t="s">
        <v>717</v>
      </c>
    </row>
    <row r="2602" spans="1:10">
      <c r="A2602" s="4" t="s">
        <v>61</v>
      </c>
      <c r="B2602" t="s">
        <v>320</v>
      </c>
      <c r="C2602" t="s">
        <v>4</v>
      </c>
      <c r="D2602" t="s">
        <v>328</v>
      </c>
      <c r="E2602" t="s">
        <v>488</v>
      </c>
      <c r="F2602" s="2">
        <v>16401992</v>
      </c>
      <c r="G2602" s="36">
        <f>(F2602/I2602)</f>
        <v>517608.93713708658</v>
      </c>
      <c r="H2602">
        <v>2018</v>
      </c>
      <c r="I2602">
        <v>31.687999999999999</v>
      </c>
      <c r="J2602" t="s">
        <v>717</v>
      </c>
    </row>
    <row r="2603" spans="1:10">
      <c r="A2603" s="4" t="s">
        <v>61</v>
      </c>
      <c r="B2603" t="s">
        <v>320</v>
      </c>
      <c r="C2603" t="s">
        <v>3</v>
      </c>
      <c r="D2603" t="s">
        <v>328</v>
      </c>
      <c r="E2603" t="s">
        <v>488</v>
      </c>
      <c r="F2603" s="2">
        <v>35861749.039999999</v>
      </c>
      <c r="G2603" s="36">
        <f>(F2603/I2603)</f>
        <v>1194567.3831722776</v>
      </c>
      <c r="H2603">
        <v>2017</v>
      </c>
      <c r="I2603">
        <v>30.020700000000001</v>
      </c>
      <c r="J2603" t="s">
        <v>717</v>
      </c>
    </row>
    <row r="2604" spans="1:10">
      <c r="A2604" s="4" t="s">
        <v>61</v>
      </c>
      <c r="B2604" t="s">
        <v>320</v>
      </c>
      <c r="C2604" t="s">
        <v>4</v>
      </c>
      <c r="D2604" t="s">
        <v>328</v>
      </c>
      <c r="E2604" t="s">
        <v>488</v>
      </c>
      <c r="F2604" s="2">
        <v>15276120.83</v>
      </c>
      <c r="G2604" s="36">
        <f>(F2604/I2604)</f>
        <v>508852.91915245145</v>
      </c>
      <c r="H2604">
        <v>2017</v>
      </c>
      <c r="I2604">
        <v>30.020700000000001</v>
      </c>
      <c r="J2604" t="s">
        <v>717</v>
      </c>
    </row>
    <row r="2605" spans="1:10">
      <c r="A2605" t="s">
        <v>61</v>
      </c>
      <c r="B2605" t="s">
        <v>320</v>
      </c>
      <c r="C2605" t="s">
        <v>3</v>
      </c>
      <c r="D2605" t="s">
        <v>328</v>
      </c>
      <c r="F2605" s="2">
        <v>33575700.00000003</v>
      </c>
      <c r="G2605" s="36">
        <v>1173043.9790037968</v>
      </c>
      <c r="H2605">
        <v>2016</v>
      </c>
      <c r="I2605">
        <v>28.622712021857925</v>
      </c>
      <c r="J2605" t="s">
        <v>717</v>
      </c>
    </row>
    <row r="2606" spans="1:10">
      <c r="A2606" t="s">
        <v>61</v>
      </c>
      <c r="B2606" t="s">
        <v>320</v>
      </c>
      <c r="C2606" t="s">
        <v>4</v>
      </c>
      <c r="D2606" t="s">
        <v>328</v>
      </c>
      <c r="F2606" s="2">
        <v>2969900.0000000028</v>
      </c>
      <c r="G2606" s="36">
        <v>103760.25855733093</v>
      </c>
      <c r="H2606">
        <v>2016</v>
      </c>
      <c r="I2606">
        <v>28.622712021857925</v>
      </c>
      <c r="J2606" t="s">
        <v>717</v>
      </c>
    </row>
    <row r="2607" spans="1:10">
      <c r="A2607" t="s">
        <v>61</v>
      </c>
      <c r="B2607" t="s">
        <v>320</v>
      </c>
      <c r="C2607" t="s">
        <v>3</v>
      </c>
      <c r="D2607" t="s">
        <v>328</v>
      </c>
      <c r="F2607" s="2">
        <v>27245899.952892199</v>
      </c>
      <c r="G2607" s="36">
        <v>1012813.5530345188</v>
      </c>
      <c r="H2607">
        <v>2015</v>
      </c>
      <c r="I2607">
        <v>26.901199999999999</v>
      </c>
      <c r="J2607" t="s">
        <v>717</v>
      </c>
    </row>
    <row r="2608" spans="1:10">
      <c r="A2608" t="s">
        <v>61</v>
      </c>
      <c r="B2608" t="s">
        <v>320</v>
      </c>
      <c r="C2608" t="s">
        <v>4</v>
      </c>
      <c r="D2608" t="s">
        <v>328</v>
      </c>
      <c r="F2608" s="2">
        <v>2969900.0176383518</v>
      </c>
      <c r="G2608" s="36">
        <v>110400.28019710466</v>
      </c>
      <c r="H2608">
        <v>2015</v>
      </c>
      <c r="I2608">
        <v>26.901199999999999</v>
      </c>
      <c r="J2608" t="s">
        <v>717</v>
      </c>
    </row>
    <row r="2609" spans="1:10">
      <c r="A2609" t="s">
        <v>61</v>
      </c>
      <c r="B2609" t="s">
        <v>320</v>
      </c>
      <c r="C2609" t="s">
        <v>3</v>
      </c>
      <c r="D2609" t="s">
        <v>328</v>
      </c>
      <c r="F2609" s="2">
        <v>22971000</v>
      </c>
      <c r="G2609" s="36">
        <v>884805.11084738048</v>
      </c>
      <c r="H2609">
        <v>2014</v>
      </c>
      <c r="I2609">
        <v>25.961649315068495</v>
      </c>
      <c r="J2609" t="s">
        <v>717</v>
      </c>
    </row>
    <row r="2610" spans="1:10">
      <c r="A2610" t="s">
        <v>61</v>
      </c>
      <c r="B2610" t="s">
        <v>320</v>
      </c>
      <c r="C2610" t="s">
        <v>4</v>
      </c>
      <c r="D2610" t="s">
        <v>328</v>
      </c>
      <c r="F2610" s="2">
        <v>1552100</v>
      </c>
      <c r="G2610" s="36">
        <v>59784.337318628677</v>
      </c>
      <c r="H2610">
        <v>2014</v>
      </c>
      <c r="I2610">
        <v>25.961649315068495</v>
      </c>
      <c r="J2610" t="s">
        <v>717</v>
      </c>
    </row>
    <row r="2611" spans="1:10">
      <c r="A2611" t="s">
        <v>61</v>
      </c>
      <c r="B2611" t="s">
        <v>320</v>
      </c>
      <c r="C2611" t="s">
        <v>3</v>
      </c>
      <c r="D2611" t="s">
        <v>328</v>
      </c>
      <c r="F2611" s="2">
        <v>21676100</v>
      </c>
      <c r="G2611" s="36">
        <v>876766.75884441193</v>
      </c>
      <c r="H2611">
        <v>2013</v>
      </c>
      <c r="I2611">
        <v>24.722766666666669</v>
      </c>
      <c r="J2611" t="s">
        <v>717</v>
      </c>
    </row>
    <row r="2612" spans="1:10">
      <c r="A2612" t="s">
        <v>61</v>
      </c>
      <c r="B2612" t="s">
        <v>320</v>
      </c>
      <c r="C2612" t="s">
        <v>4</v>
      </c>
      <c r="D2612" t="s">
        <v>328</v>
      </c>
      <c r="F2612" s="2">
        <v>2448700</v>
      </c>
      <c r="G2612" s="36">
        <v>99046.358080204067</v>
      </c>
      <c r="H2612">
        <v>2013</v>
      </c>
      <c r="I2612">
        <v>24.722766666666669</v>
      </c>
      <c r="J2612" t="s">
        <v>717</v>
      </c>
    </row>
    <row r="2613" spans="1:10">
      <c r="A2613" t="s">
        <v>61</v>
      </c>
      <c r="B2613" t="s">
        <v>320</v>
      </c>
      <c r="C2613" t="s">
        <v>3</v>
      </c>
      <c r="D2613" t="s">
        <v>328</v>
      </c>
      <c r="F2613" s="2">
        <v>16453722.223995356</v>
      </c>
      <c r="G2613" s="36">
        <v>698771.00992725545</v>
      </c>
      <c r="H2613">
        <v>2012</v>
      </c>
      <c r="I2613">
        <v>23.54665833333333</v>
      </c>
      <c r="J2613" t="s">
        <v>717</v>
      </c>
    </row>
    <row r="2614" spans="1:10">
      <c r="A2614" t="s">
        <v>61</v>
      </c>
      <c r="B2614" t="s">
        <v>320</v>
      </c>
      <c r="C2614" t="s">
        <v>4</v>
      </c>
      <c r="D2614" t="s">
        <v>328</v>
      </c>
      <c r="F2614" s="2">
        <v>2615503.7201992357</v>
      </c>
      <c r="G2614" s="36">
        <v>111077.49062195602</v>
      </c>
      <c r="H2614">
        <v>2012</v>
      </c>
      <c r="I2614">
        <v>23.54665833333333</v>
      </c>
      <c r="J2614" t="s">
        <v>717</v>
      </c>
    </row>
    <row r="2615" spans="1:10">
      <c r="A2615" t="s">
        <v>61</v>
      </c>
      <c r="B2615" t="s">
        <v>320</v>
      </c>
      <c r="C2615" t="s">
        <v>3</v>
      </c>
      <c r="D2615" t="s">
        <v>328</v>
      </c>
      <c r="F2615" s="2">
        <v>11542445.913178714</v>
      </c>
      <c r="G2615" s="36">
        <v>514730.13966322405</v>
      </c>
      <c r="H2615">
        <v>2011</v>
      </c>
      <c r="I2615">
        <v>22.424266666666668</v>
      </c>
      <c r="J2615" t="s">
        <v>717</v>
      </c>
    </row>
    <row r="2616" spans="1:10">
      <c r="A2616" t="s">
        <v>61</v>
      </c>
      <c r="B2616" t="s">
        <v>320</v>
      </c>
      <c r="C2616" t="s">
        <v>4</v>
      </c>
      <c r="D2616" t="s">
        <v>328</v>
      </c>
      <c r="F2616" s="2">
        <v>801358.13062798406</v>
      </c>
      <c r="G2616" s="36">
        <v>35736.202326704879</v>
      </c>
      <c r="H2616">
        <v>2011</v>
      </c>
      <c r="I2616">
        <v>22.424266666666668</v>
      </c>
      <c r="J2616" t="s">
        <v>717</v>
      </c>
    </row>
    <row r="2617" spans="1:10">
      <c r="A2617" t="s">
        <v>61</v>
      </c>
      <c r="B2617" t="s">
        <v>320</v>
      </c>
      <c r="C2617" t="s">
        <v>3</v>
      </c>
      <c r="D2617" t="s">
        <v>328</v>
      </c>
      <c r="F2617" s="2">
        <v>9405433.7901671808</v>
      </c>
      <c r="G2617" s="36">
        <v>440402.14783502801</v>
      </c>
      <c r="H2617">
        <v>2010</v>
      </c>
      <c r="I2617">
        <v>21.356466666666666</v>
      </c>
      <c r="J2617" t="s">
        <v>717</v>
      </c>
    </row>
    <row r="2618" spans="1:10">
      <c r="A2618" t="s">
        <v>61</v>
      </c>
      <c r="B2618" t="s">
        <v>320</v>
      </c>
      <c r="C2618" t="s">
        <v>4</v>
      </c>
      <c r="D2618" t="s">
        <v>328</v>
      </c>
      <c r="F2618" s="2">
        <v>1642932.7538748619</v>
      </c>
      <c r="G2618" s="36">
        <v>76929.052896149893</v>
      </c>
      <c r="H2618">
        <v>2010</v>
      </c>
      <c r="I2618">
        <v>21.356466666666666</v>
      </c>
      <c r="J2618" t="s">
        <v>717</v>
      </c>
    </row>
    <row r="2619" spans="1:10">
      <c r="A2619" t="s">
        <v>61</v>
      </c>
      <c r="B2619" t="s">
        <v>41</v>
      </c>
      <c r="C2619" t="s">
        <v>3</v>
      </c>
      <c r="D2619" t="s">
        <v>328</v>
      </c>
      <c r="F2619" s="2">
        <v>53739006.32</v>
      </c>
      <c r="G2619" s="36">
        <f>F2619/I2619</f>
        <v>2187713.9846930467</v>
      </c>
      <c r="H2619">
        <v>2022</v>
      </c>
      <c r="I2619">
        <v>24.564</v>
      </c>
      <c r="J2619" t="s">
        <v>717</v>
      </c>
    </row>
    <row r="2620" spans="1:10">
      <c r="A2620" t="s">
        <v>334</v>
      </c>
      <c r="B2620" t="s">
        <v>35</v>
      </c>
      <c r="C2620" t="s">
        <v>4</v>
      </c>
      <c r="D2620" t="s">
        <v>328</v>
      </c>
      <c r="F2620" s="2">
        <v>1390788</v>
      </c>
      <c r="G2620" s="36">
        <v>355456.09356764972</v>
      </c>
      <c r="H2620">
        <v>2010</v>
      </c>
      <c r="I2620">
        <v>3.9126857723577269</v>
      </c>
      <c r="J2620" s="40" t="s">
        <v>715</v>
      </c>
    </row>
    <row r="2621" spans="1:10">
      <c r="A2621" t="s">
        <v>72</v>
      </c>
      <c r="B2621" t="s">
        <v>35</v>
      </c>
      <c r="C2621" t="s">
        <v>4</v>
      </c>
      <c r="D2621" t="s">
        <v>328</v>
      </c>
      <c r="F2621" s="2">
        <v>1954362</v>
      </c>
      <c r="G2621" s="36">
        <v>499493.7272517875</v>
      </c>
      <c r="H2621">
        <v>2010</v>
      </c>
      <c r="I2621">
        <v>3.9126857723577269</v>
      </c>
      <c r="J2621" s="40" t="s">
        <v>717</v>
      </c>
    </row>
    <row r="2622" spans="1:10">
      <c r="A2622" t="s">
        <v>72</v>
      </c>
      <c r="B2622" t="s">
        <v>35</v>
      </c>
      <c r="C2622" t="s">
        <v>4</v>
      </c>
      <c r="D2622" t="s">
        <v>1</v>
      </c>
      <c r="F2622" s="2">
        <v>2841862</v>
      </c>
      <c r="G2622" s="36">
        <v>726320.01784481038</v>
      </c>
      <c r="H2622">
        <v>2010</v>
      </c>
      <c r="I2622">
        <v>3.9126857723577269</v>
      </c>
      <c r="J2622" s="40" t="s">
        <v>717</v>
      </c>
    </row>
    <row r="2623" spans="1:10">
      <c r="A2623" t="s">
        <v>61</v>
      </c>
      <c r="B2623" t="s">
        <v>41</v>
      </c>
      <c r="C2623" t="s">
        <v>3</v>
      </c>
      <c r="D2623" t="s">
        <v>1</v>
      </c>
      <c r="F2623" s="2">
        <v>886514.94000000006</v>
      </c>
      <c r="G2623" s="36">
        <f>F2623/I2623</f>
        <v>36090.007327796775</v>
      </c>
      <c r="H2623">
        <v>2022</v>
      </c>
      <c r="I2623">
        <v>24.564</v>
      </c>
      <c r="J2623" t="s">
        <v>717</v>
      </c>
    </row>
    <row r="2624" spans="1:10">
      <c r="A2624" t="s">
        <v>61</v>
      </c>
      <c r="B2624" t="s">
        <v>42</v>
      </c>
      <c r="C2624" t="s">
        <v>3</v>
      </c>
      <c r="D2624" t="s">
        <v>328</v>
      </c>
      <c r="E2624" t="s">
        <v>419</v>
      </c>
      <c r="F2624" s="2">
        <v>1814547.9600000002</v>
      </c>
      <c r="G2624" s="36">
        <v>1814547.9600000002</v>
      </c>
      <c r="H2624">
        <v>2022</v>
      </c>
      <c r="I2624">
        <v>1</v>
      </c>
      <c r="J2624" t="s">
        <v>717</v>
      </c>
    </row>
    <row r="2625" spans="1:10">
      <c r="A2625" t="s">
        <v>61</v>
      </c>
      <c r="B2625" t="s">
        <v>42</v>
      </c>
      <c r="C2625" t="s">
        <v>3</v>
      </c>
      <c r="D2625" t="s">
        <v>328</v>
      </c>
      <c r="E2625" t="s">
        <v>432</v>
      </c>
      <c r="F2625" s="2">
        <v>0</v>
      </c>
      <c r="G2625" s="36">
        <v>0</v>
      </c>
      <c r="H2625">
        <v>2022</v>
      </c>
      <c r="I2625">
        <v>1</v>
      </c>
      <c r="J2625" t="s">
        <v>717</v>
      </c>
    </row>
    <row r="2626" spans="1:10">
      <c r="A2626" t="s">
        <v>61</v>
      </c>
      <c r="B2626" t="s">
        <v>42</v>
      </c>
      <c r="C2626" t="s">
        <v>3</v>
      </c>
      <c r="D2626" t="s">
        <v>328</v>
      </c>
      <c r="E2626" t="s">
        <v>370</v>
      </c>
      <c r="F2626" s="2">
        <v>940616.6</v>
      </c>
      <c r="G2626" s="36">
        <v>940616.6</v>
      </c>
      <c r="H2626">
        <v>2022</v>
      </c>
      <c r="I2626">
        <v>1</v>
      </c>
      <c r="J2626" t="s">
        <v>717</v>
      </c>
    </row>
    <row r="2627" spans="1:10">
      <c r="A2627" t="s">
        <v>61</v>
      </c>
      <c r="B2627" t="s">
        <v>42</v>
      </c>
      <c r="C2627" t="s">
        <v>4</v>
      </c>
      <c r="D2627" t="s">
        <v>328</v>
      </c>
      <c r="E2627" t="s">
        <v>419</v>
      </c>
      <c r="F2627" s="2">
        <v>60451.78</v>
      </c>
      <c r="G2627" s="36">
        <v>60451.78</v>
      </c>
      <c r="H2627">
        <v>2022</v>
      </c>
      <c r="I2627">
        <v>1</v>
      </c>
      <c r="J2627" t="s">
        <v>717</v>
      </c>
    </row>
    <row r="2628" spans="1:10">
      <c r="A2628" t="s">
        <v>61</v>
      </c>
      <c r="B2628" t="s">
        <v>42</v>
      </c>
      <c r="C2628" t="s">
        <v>4</v>
      </c>
      <c r="D2628" t="s">
        <v>328</v>
      </c>
      <c r="E2628" t="s">
        <v>370</v>
      </c>
      <c r="F2628" s="2">
        <v>517939.35</v>
      </c>
      <c r="G2628" s="36">
        <v>517939.35</v>
      </c>
      <c r="H2628">
        <v>2022</v>
      </c>
      <c r="I2628">
        <v>1</v>
      </c>
      <c r="J2628" t="s">
        <v>717</v>
      </c>
    </row>
    <row r="2629" spans="1:10">
      <c r="A2629" t="s">
        <v>61</v>
      </c>
      <c r="B2629" t="s">
        <v>42</v>
      </c>
      <c r="C2629" t="s">
        <v>3</v>
      </c>
      <c r="D2629" t="s">
        <v>1</v>
      </c>
      <c r="F2629" s="2">
        <v>36869.329999999994</v>
      </c>
      <c r="G2629" s="36">
        <v>36869.329999999994</v>
      </c>
      <c r="H2629">
        <v>2022</v>
      </c>
      <c r="I2629">
        <v>1</v>
      </c>
      <c r="J2629" t="s">
        <v>717</v>
      </c>
    </row>
    <row r="2630" spans="1:10">
      <c r="A2630" t="s">
        <v>651</v>
      </c>
      <c r="B2630" t="s">
        <v>41</v>
      </c>
      <c r="C2630" t="s">
        <v>3</v>
      </c>
      <c r="D2630" t="s">
        <v>328</v>
      </c>
      <c r="E2630" t="s">
        <v>631</v>
      </c>
      <c r="F2630" s="2">
        <v>36922266.969999999</v>
      </c>
      <c r="G2630" s="36">
        <f t="shared" ref="G2630:G2638" si="62">F2630/I2630</f>
        <v>1502780.5826783832</v>
      </c>
      <c r="H2630">
        <v>2023</v>
      </c>
      <c r="I2630">
        <v>24.569299999999998</v>
      </c>
      <c r="J2630" t="s">
        <v>717</v>
      </c>
    </row>
    <row r="2631" spans="1:10">
      <c r="A2631" t="s">
        <v>651</v>
      </c>
      <c r="B2631" t="s">
        <v>41</v>
      </c>
      <c r="C2631" t="s">
        <v>3</v>
      </c>
      <c r="D2631" t="s">
        <v>328</v>
      </c>
      <c r="E2631" t="s">
        <v>626</v>
      </c>
      <c r="F2631" s="2">
        <v>7700707.3700000001</v>
      </c>
      <c r="G2631" s="36">
        <f t="shared" si="62"/>
        <v>313428.03295169177</v>
      </c>
      <c r="H2631">
        <v>2023</v>
      </c>
      <c r="I2631">
        <v>24.569299999999998</v>
      </c>
      <c r="J2631" t="s">
        <v>717</v>
      </c>
    </row>
    <row r="2632" spans="1:10">
      <c r="A2632" t="s">
        <v>651</v>
      </c>
      <c r="B2632" t="s">
        <v>41</v>
      </c>
      <c r="C2632" t="s">
        <v>3</v>
      </c>
      <c r="D2632" t="s">
        <v>1</v>
      </c>
      <c r="E2632" t="s">
        <v>632</v>
      </c>
      <c r="F2632" s="2">
        <v>959006.44</v>
      </c>
      <c r="G2632" s="36">
        <f t="shared" si="62"/>
        <v>39032.713182711756</v>
      </c>
      <c r="H2632">
        <v>2023</v>
      </c>
      <c r="I2632">
        <v>24.569299999999998</v>
      </c>
      <c r="J2632" t="s">
        <v>717</v>
      </c>
    </row>
    <row r="2633" spans="1:10">
      <c r="A2633" t="s">
        <v>651</v>
      </c>
      <c r="B2633" t="s">
        <v>41</v>
      </c>
      <c r="C2633" t="s">
        <v>4</v>
      </c>
      <c r="D2633" t="s">
        <v>328</v>
      </c>
      <c r="E2633" t="s">
        <v>631</v>
      </c>
      <c r="F2633" s="2">
        <v>8265377.5899999999</v>
      </c>
      <c r="G2633" s="36">
        <f t="shared" si="62"/>
        <v>336410.78866715782</v>
      </c>
      <c r="H2633">
        <v>2023</v>
      </c>
      <c r="I2633">
        <v>24.569299999999998</v>
      </c>
      <c r="J2633" t="s">
        <v>717</v>
      </c>
    </row>
    <row r="2634" spans="1:10">
      <c r="A2634" t="s">
        <v>651</v>
      </c>
      <c r="B2634" t="s">
        <v>41</v>
      </c>
      <c r="C2634" t="s">
        <v>4</v>
      </c>
      <c r="D2634" t="s">
        <v>328</v>
      </c>
      <c r="E2634" t="s">
        <v>626</v>
      </c>
      <c r="F2634" s="2">
        <v>4072832</v>
      </c>
      <c r="G2634" s="36">
        <f t="shared" si="62"/>
        <v>165769.15093226099</v>
      </c>
      <c r="H2634">
        <v>2023</v>
      </c>
      <c r="I2634">
        <v>24.569299999999998</v>
      </c>
      <c r="J2634" t="s">
        <v>717</v>
      </c>
    </row>
    <row r="2635" spans="1:10">
      <c r="A2635" t="s">
        <v>251</v>
      </c>
      <c r="B2635" t="s">
        <v>41</v>
      </c>
      <c r="C2635" t="s">
        <v>3</v>
      </c>
      <c r="D2635" t="s">
        <v>328</v>
      </c>
      <c r="E2635" t="s">
        <v>467</v>
      </c>
      <c r="F2635" s="2">
        <v>33775532</v>
      </c>
      <c r="G2635" s="36">
        <f t="shared" si="62"/>
        <v>1407524.9620776449</v>
      </c>
      <c r="H2635">
        <v>2021</v>
      </c>
      <c r="I2635">
        <v>23.996400000000001</v>
      </c>
      <c r="J2635" t="s">
        <v>717</v>
      </c>
    </row>
    <row r="2636" spans="1:10">
      <c r="A2636" t="s">
        <v>251</v>
      </c>
      <c r="B2636" t="s">
        <v>41</v>
      </c>
      <c r="C2636" t="s">
        <v>3</v>
      </c>
      <c r="D2636" t="s">
        <v>328</v>
      </c>
      <c r="E2636" t="s">
        <v>468</v>
      </c>
      <c r="F2636" s="2">
        <v>4423422</v>
      </c>
      <c r="G2636" s="36">
        <f t="shared" si="62"/>
        <v>184336.90053508026</v>
      </c>
      <c r="H2636">
        <v>2021</v>
      </c>
      <c r="I2636">
        <v>23.996400000000001</v>
      </c>
      <c r="J2636" t="s">
        <v>717</v>
      </c>
    </row>
    <row r="2637" spans="1:10">
      <c r="A2637" t="s">
        <v>251</v>
      </c>
      <c r="B2637" t="s">
        <v>41</v>
      </c>
      <c r="C2637" t="s">
        <v>4</v>
      </c>
      <c r="D2637" t="s">
        <v>328</v>
      </c>
      <c r="E2637" t="s">
        <v>467</v>
      </c>
      <c r="F2637" s="2">
        <v>19638386</v>
      </c>
      <c r="G2637" s="36">
        <f t="shared" si="62"/>
        <v>818388.84165958222</v>
      </c>
      <c r="H2637">
        <v>2021</v>
      </c>
      <c r="I2637">
        <v>23.996400000000001</v>
      </c>
      <c r="J2637" t="s">
        <v>717</v>
      </c>
    </row>
    <row r="2638" spans="1:10">
      <c r="A2638" t="s">
        <v>251</v>
      </c>
      <c r="B2638" t="s">
        <v>41</v>
      </c>
      <c r="C2638" t="s">
        <v>4</v>
      </c>
      <c r="D2638" t="s">
        <v>328</v>
      </c>
      <c r="E2638" t="s">
        <v>468</v>
      </c>
      <c r="F2638" s="2">
        <v>2683913</v>
      </c>
      <c r="G2638" s="36">
        <f t="shared" si="62"/>
        <v>111846.48530612925</v>
      </c>
      <c r="H2638">
        <v>2021</v>
      </c>
      <c r="I2638">
        <v>23.996400000000001</v>
      </c>
      <c r="J2638" t="s">
        <v>717</v>
      </c>
    </row>
    <row r="2639" spans="1:10">
      <c r="A2639" t="s">
        <v>82</v>
      </c>
      <c r="B2639" t="s">
        <v>35</v>
      </c>
      <c r="C2639" t="s">
        <v>4</v>
      </c>
      <c r="D2639" t="s">
        <v>328</v>
      </c>
      <c r="F2639" s="2">
        <v>3150639</v>
      </c>
      <c r="G2639" s="36">
        <v>805236.90971009701</v>
      </c>
      <c r="H2639">
        <v>2010</v>
      </c>
      <c r="I2639">
        <v>3.9126857723577269</v>
      </c>
      <c r="J2639" s="40" t="s">
        <v>715</v>
      </c>
    </row>
    <row r="2640" spans="1:10">
      <c r="A2640" t="s">
        <v>82</v>
      </c>
      <c r="B2640" t="s">
        <v>35</v>
      </c>
      <c r="C2640" t="s">
        <v>4</v>
      </c>
      <c r="D2640" t="s">
        <v>1</v>
      </c>
      <c r="F2640" s="2">
        <v>96681</v>
      </c>
      <c r="G2640" s="36">
        <v>24709.625465717236</v>
      </c>
      <c r="H2640">
        <v>2010</v>
      </c>
      <c r="I2640">
        <v>3.9126857723577269</v>
      </c>
      <c r="J2640" s="40" t="s">
        <v>715</v>
      </c>
    </row>
    <row r="2641" spans="1:10">
      <c r="A2641" t="s">
        <v>337</v>
      </c>
      <c r="B2641" t="s">
        <v>35</v>
      </c>
      <c r="C2641" t="s">
        <v>4</v>
      </c>
      <c r="D2641" t="s">
        <v>328</v>
      </c>
      <c r="F2641" s="2">
        <v>303183</v>
      </c>
      <c r="G2641" s="36">
        <v>77487.183392523337</v>
      </c>
      <c r="H2641">
        <v>2010</v>
      </c>
      <c r="I2641">
        <v>3.9126857723577269</v>
      </c>
      <c r="J2641" s="40" t="s">
        <v>715</v>
      </c>
    </row>
    <row r="2642" spans="1:10">
      <c r="A2642" t="s">
        <v>337</v>
      </c>
      <c r="B2642" t="s">
        <v>35</v>
      </c>
      <c r="C2642" t="s">
        <v>4</v>
      </c>
      <c r="D2642" t="s">
        <v>1</v>
      </c>
      <c r="F2642" s="2">
        <v>223138</v>
      </c>
      <c r="G2642" s="36">
        <v>57029.368822925004</v>
      </c>
      <c r="H2642">
        <v>2010</v>
      </c>
      <c r="I2642">
        <v>3.9126857723577269</v>
      </c>
      <c r="J2642" s="40" t="s">
        <v>715</v>
      </c>
    </row>
    <row r="2643" spans="1:10">
      <c r="A2643" t="s">
        <v>251</v>
      </c>
      <c r="B2643" t="s">
        <v>41</v>
      </c>
      <c r="C2643" t="s">
        <v>3</v>
      </c>
      <c r="D2643" t="s">
        <v>1</v>
      </c>
      <c r="E2643" t="s">
        <v>472</v>
      </c>
      <c r="F2643" s="2">
        <v>895719</v>
      </c>
      <c r="G2643" s="36">
        <f>F2643/I2643</f>
        <v>37327.224083612542</v>
      </c>
      <c r="H2643">
        <v>2021</v>
      </c>
      <c r="I2643">
        <v>23.996400000000001</v>
      </c>
      <c r="J2643" t="s">
        <v>717</v>
      </c>
    </row>
    <row r="2644" spans="1:10">
      <c r="A2644" t="s">
        <v>222</v>
      </c>
      <c r="B2644" t="s">
        <v>319</v>
      </c>
      <c r="C2644" t="s">
        <v>3</v>
      </c>
      <c r="D2644" t="s">
        <v>328</v>
      </c>
      <c r="F2644" s="2">
        <v>99208951</v>
      </c>
      <c r="G2644" s="36">
        <f>F2644/I2644</f>
        <v>13132.292066534474</v>
      </c>
      <c r="H2644">
        <v>2024</v>
      </c>
      <c r="I2644">
        <v>7554.58</v>
      </c>
      <c r="J2644" t="s">
        <v>717</v>
      </c>
    </row>
    <row r="2645" spans="1:10">
      <c r="A2645" t="s">
        <v>222</v>
      </c>
      <c r="B2645" t="s">
        <v>319</v>
      </c>
      <c r="C2645" t="s">
        <v>4</v>
      </c>
      <c r="D2645" t="s">
        <v>328</v>
      </c>
      <c r="F2645" s="2">
        <v>4702171</v>
      </c>
      <c r="G2645" s="36">
        <f>F2645/I2645</f>
        <v>622.42652801347003</v>
      </c>
      <c r="H2645">
        <v>2024</v>
      </c>
      <c r="I2645">
        <v>7554.58</v>
      </c>
      <c r="J2645" t="s">
        <v>717</v>
      </c>
    </row>
    <row r="2646" spans="1:10">
      <c r="A2646" s="5" t="s">
        <v>222</v>
      </c>
      <c r="B2646" t="s">
        <v>319</v>
      </c>
      <c r="C2646" t="s">
        <v>3</v>
      </c>
      <c r="D2646" t="s">
        <v>328</v>
      </c>
      <c r="F2646" s="2">
        <v>124877904</v>
      </c>
      <c r="G2646" s="36">
        <f>F2646/I2646</f>
        <v>17904.489244652435</v>
      </c>
      <c r="H2646">
        <v>2022</v>
      </c>
      <c r="I2646">
        <v>6974.67</v>
      </c>
      <c r="J2646" t="s">
        <v>717</v>
      </c>
    </row>
    <row r="2647" spans="1:10">
      <c r="A2647" s="5" t="s">
        <v>222</v>
      </c>
      <c r="B2647" t="s">
        <v>319</v>
      </c>
      <c r="C2647" t="s">
        <v>5</v>
      </c>
      <c r="D2647" t="s">
        <v>328</v>
      </c>
      <c r="F2647" s="2">
        <v>6105978</v>
      </c>
      <c r="G2647" s="36">
        <f>F2647/I2647</f>
        <v>875.45045141920696</v>
      </c>
      <c r="H2647">
        <v>2022</v>
      </c>
      <c r="I2647">
        <v>6974.67</v>
      </c>
      <c r="J2647" t="s">
        <v>717</v>
      </c>
    </row>
    <row r="2648" spans="1:10">
      <c r="A2648" t="s">
        <v>222</v>
      </c>
      <c r="B2648" t="s">
        <v>319</v>
      </c>
      <c r="C2648" t="s">
        <v>3</v>
      </c>
      <c r="D2648" t="s">
        <v>328</v>
      </c>
      <c r="F2648" s="2">
        <v>109407451</v>
      </c>
      <c r="G2648" s="36">
        <v>16176.063274557406</v>
      </c>
      <c r="H2648">
        <v>2020</v>
      </c>
      <c r="I2648">
        <v>6763.54</v>
      </c>
      <c r="J2648" t="s">
        <v>717</v>
      </c>
    </row>
    <row r="2649" spans="1:10">
      <c r="A2649" t="s">
        <v>222</v>
      </c>
      <c r="B2649" t="s">
        <v>319</v>
      </c>
      <c r="C2649" t="s">
        <v>3</v>
      </c>
      <c r="D2649" t="s">
        <v>328</v>
      </c>
      <c r="F2649" s="2">
        <v>86891452</v>
      </c>
      <c r="G2649" s="36">
        <f>F2649/I2649</f>
        <v>13929.622356277523</v>
      </c>
      <c r="H2649">
        <v>2019</v>
      </c>
      <c r="I2649">
        <v>6237.89</v>
      </c>
      <c r="J2649" t="s">
        <v>717</v>
      </c>
    </row>
    <row r="2650" spans="1:10">
      <c r="A2650" s="5" t="s">
        <v>222</v>
      </c>
      <c r="B2650" t="s">
        <v>319</v>
      </c>
      <c r="C2650" t="s">
        <v>3</v>
      </c>
      <c r="D2650" t="s">
        <v>328</v>
      </c>
      <c r="F2650" s="2">
        <v>72555835</v>
      </c>
      <c r="G2650" s="36">
        <f>F2650/I2650</f>
        <v>12637.63727411278</v>
      </c>
      <c r="H2650">
        <v>2018</v>
      </c>
      <c r="I2650">
        <v>5741.25</v>
      </c>
      <c r="J2650" t="s">
        <v>717</v>
      </c>
    </row>
    <row r="2651" spans="1:10">
      <c r="A2651" s="5" t="s">
        <v>222</v>
      </c>
      <c r="B2651" t="s">
        <v>319</v>
      </c>
      <c r="C2651" t="s">
        <v>4</v>
      </c>
      <c r="D2651" t="s">
        <v>328</v>
      </c>
      <c r="F2651" s="2">
        <v>0</v>
      </c>
      <c r="G2651" s="36">
        <f>F2651/I2651</f>
        <v>0</v>
      </c>
      <c r="H2651">
        <v>2018</v>
      </c>
      <c r="I2651">
        <v>5741.25</v>
      </c>
      <c r="J2651" t="s">
        <v>717</v>
      </c>
    </row>
    <row r="2652" spans="1:10">
      <c r="A2652" s="5" t="s">
        <v>222</v>
      </c>
      <c r="B2652" t="s">
        <v>319</v>
      </c>
      <c r="C2652" t="s">
        <v>3</v>
      </c>
      <c r="D2652" t="s">
        <v>328</v>
      </c>
      <c r="F2652" s="2">
        <v>72192540</v>
      </c>
      <c r="G2652" s="36">
        <f>F2652/I2652</f>
        <v>12817.253593019024</v>
      </c>
      <c r="H2652">
        <v>2017</v>
      </c>
      <c r="I2652">
        <v>5632.45</v>
      </c>
      <c r="J2652" t="s">
        <v>717</v>
      </c>
    </row>
    <row r="2653" spans="1:10">
      <c r="A2653" s="5" t="s">
        <v>222</v>
      </c>
      <c r="B2653" t="s">
        <v>319</v>
      </c>
      <c r="C2653" t="s">
        <v>4</v>
      </c>
      <c r="D2653" t="s">
        <v>328</v>
      </c>
      <c r="F2653" s="2">
        <v>0</v>
      </c>
      <c r="G2653" s="36">
        <f>F2653/I2653</f>
        <v>0</v>
      </c>
      <c r="H2653">
        <v>2017</v>
      </c>
      <c r="I2653">
        <v>5632.45</v>
      </c>
      <c r="J2653" t="s">
        <v>717</v>
      </c>
    </row>
    <row r="2654" spans="1:10">
      <c r="A2654" t="s">
        <v>222</v>
      </c>
      <c r="B2654" t="s">
        <v>319</v>
      </c>
      <c r="C2654" t="s">
        <v>3</v>
      </c>
      <c r="D2654" t="s">
        <v>328</v>
      </c>
      <c r="F2654" s="2">
        <v>91625583</v>
      </c>
      <c r="G2654" s="36">
        <v>16106.688679245282</v>
      </c>
      <c r="H2654">
        <v>2016</v>
      </c>
      <c r="I2654">
        <v>5688.666666666667</v>
      </c>
      <c r="J2654" t="s">
        <v>717</v>
      </c>
    </row>
    <row r="2655" spans="1:10">
      <c r="A2655" t="s">
        <v>222</v>
      </c>
      <c r="B2655" t="s">
        <v>319</v>
      </c>
      <c r="C2655" t="s">
        <v>3</v>
      </c>
      <c r="D2655" t="s">
        <v>1</v>
      </c>
      <c r="F2655" s="2">
        <v>16352995</v>
      </c>
      <c r="G2655" s="36">
        <v>2874.6621938356966</v>
      </c>
      <c r="H2655">
        <v>2016</v>
      </c>
      <c r="I2655">
        <v>5688.666666666667</v>
      </c>
      <c r="J2655" t="s">
        <v>717</v>
      </c>
    </row>
    <row r="2656" spans="1:10">
      <c r="A2656" t="s">
        <v>222</v>
      </c>
      <c r="B2656" t="s">
        <v>319</v>
      </c>
      <c r="C2656" t="s">
        <v>3</v>
      </c>
      <c r="D2656" t="s">
        <v>328</v>
      </c>
      <c r="F2656" s="2">
        <v>110127024</v>
      </c>
      <c r="G2656" s="36">
        <v>21229.060290387002</v>
      </c>
      <c r="H2656">
        <v>2015</v>
      </c>
      <c r="I2656">
        <v>5187.5600000000004</v>
      </c>
      <c r="J2656" t="s">
        <v>717</v>
      </c>
    </row>
    <row r="2657" spans="1:10">
      <c r="A2657" t="s">
        <v>222</v>
      </c>
      <c r="B2657" t="s">
        <v>319</v>
      </c>
      <c r="C2657" t="s">
        <v>3</v>
      </c>
      <c r="D2657" t="s">
        <v>1</v>
      </c>
      <c r="F2657" s="2">
        <v>15444580</v>
      </c>
      <c r="G2657" s="36">
        <v>2977.2339982573694</v>
      </c>
      <c r="H2657">
        <v>2015</v>
      </c>
      <c r="I2657">
        <v>5187.5600000000004</v>
      </c>
      <c r="J2657" t="s">
        <v>717</v>
      </c>
    </row>
    <row r="2658" spans="1:10">
      <c r="A2658" t="s">
        <v>222</v>
      </c>
      <c r="B2658" t="s">
        <v>319</v>
      </c>
      <c r="C2658" t="s">
        <v>4</v>
      </c>
      <c r="D2658" t="s">
        <v>328</v>
      </c>
      <c r="F2658" s="2">
        <v>22046928</v>
      </c>
      <c r="G2658" s="36">
        <v>4249.9610606913457</v>
      </c>
      <c r="H2658">
        <v>2015</v>
      </c>
      <c r="I2658">
        <v>5187.5600000000004</v>
      </c>
      <c r="J2658" t="s">
        <v>717</v>
      </c>
    </row>
    <row r="2659" spans="1:10">
      <c r="A2659" t="s">
        <v>222</v>
      </c>
      <c r="B2659" t="s">
        <v>319</v>
      </c>
      <c r="C2659" t="s">
        <v>3</v>
      </c>
      <c r="D2659" t="s">
        <v>328</v>
      </c>
      <c r="F2659" s="2">
        <v>204626129</v>
      </c>
      <c r="G2659" s="36">
        <v>45820.161696463983</v>
      </c>
      <c r="H2659">
        <v>2014</v>
      </c>
      <c r="I2659">
        <v>4465.8534894649083</v>
      </c>
      <c r="J2659" t="s">
        <v>717</v>
      </c>
    </row>
    <row r="2660" spans="1:10">
      <c r="A2660" t="s">
        <v>222</v>
      </c>
      <c r="B2660" t="s">
        <v>319</v>
      </c>
      <c r="C2660" t="s">
        <v>3</v>
      </c>
      <c r="D2660" t="s">
        <v>1</v>
      </c>
      <c r="F2660" s="2">
        <v>17169691</v>
      </c>
      <c r="G2660" s="36">
        <v>3844.6606097812773</v>
      </c>
      <c r="H2660">
        <v>2014</v>
      </c>
      <c r="I2660">
        <v>4465.8534894649083</v>
      </c>
      <c r="J2660" t="s">
        <v>717</v>
      </c>
    </row>
    <row r="2661" spans="1:10">
      <c r="A2661" t="s">
        <v>222</v>
      </c>
      <c r="B2661" t="s">
        <v>319</v>
      </c>
      <c r="C2661" t="s">
        <v>3</v>
      </c>
      <c r="D2661" t="s">
        <v>328</v>
      </c>
      <c r="F2661" s="2">
        <v>88561485</v>
      </c>
      <c r="G2661" s="36">
        <v>20606.616473087604</v>
      </c>
      <c r="H2661">
        <v>2013</v>
      </c>
      <c r="I2661">
        <v>4297.7208371719817</v>
      </c>
      <c r="J2661" t="s">
        <v>717</v>
      </c>
    </row>
    <row r="2662" spans="1:10">
      <c r="A2662" t="s">
        <v>222</v>
      </c>
      <c r="B2662" t="s">
        <v>319</v>
      </c>
      <c r="C2662" t="s">
        <v>3</v>
      </c>
      <c r="D2662" t="s">
        <v>328</v>
      </c>
      <c r="F2662" s="2">
        <v>88561485</v>
      </c>
      <c r="G2662" s="36">
        <v>20606.616473087604</v>
      </c>
      <c r="H2662">
        <v>2013</v>
      </c>
      <c r="I2662">
        <v>4297.7208371719817</v>
      </c>
      <c r="J2662" t="s">
        <v>717</v>
      </c>
    </row>
    <row r="2663" spans="1:10">
      <c r="A2663" t="s">
        <v>65</v>
      </c>
      <c r="B2663" t="s">
        <v>35</v>
      </c>
      <c r="C2663" t="s">
        <v>4</v>
      </c>
      <c r="D2663" t="s">
        <v>328</v>
      </c>
      <c r="F2663" s="2">
        <v>787994</v>
      </c>
      <c r="G2663" s="36">
        <v>201394.65468119265</v>
      </c>
      <c r="H2663">
        <v>2010</v>
      </c>
      <c r="I2663">
        <v>3.9126857723577269</v>
      </c>
      <c r="J2663" s="40" t="s">
        <v>715</v>
      </c>
    </row>
    <row r="2664" spans="1:10">
      <c r="A2664" t="s">
        <v>65</v>
      </c>
      <c r="B2664" t="s">
        <v>35</v>
      </c>
      <c r="C2664" t="s">
        <v>4</v>
      </c>
      <c r="D2664" t="s">
        <v>1</v>
      </c>
      <c r="F2664" s="2">
        <v>207982</v>
      </c>
      <c r="G2664" s="36">
        <v>53155.814726893623</v>
      </c>
      <c r="H2664">
        <v>2010</v>
      </c>
      <c r="I2664">
        <v>3.9126857723577269</v>
      </c>
      <c r="J2664" s="40" t="s">
        <v>715</v>
      </c>
    </row>
    <row r="2665" spans="1:10">
      <c r="A2665" t="s">
        <v>222</v>
      </c>
      <c r="B2665" t="s">
        <v>319</v>
      </c>
      <c r="C2665" t="s">
        <v>3</v>
      </c>
      <c r="D2665" t="s">
        <v>1</v>
      </c>
      <c r="F2665" s="2">
        <v>23192737</v>
      </c>
      <c r="G2665" s="36">
        <v>5396.5201274593392</v>
      </c>
      <c r="H2665">
        <v>2013</v>
      </c>
      <c r="I2665">
        <v>4297.7208371719817</v>
      </c>
      <c r="J2665" t="s">
        <v>717</v>
      </c>
    </row>
    <row r="2666" spans="1:10">
      <c r="A2666" t="s">
        <v>222</v>
      </c>
      <c r="B2666" t="s">
        <v>319</v>
      </c>
      <c r="C2666" t="s">
        <v>3</v>
      </c>
      <c r="D2666" t="s">
        <v>1</v>
      </c>
      <c r="F2666" s="2">
        <v>23192737</v>
      </c>
      <c r="G2666" s="36">
        <v>5396.5201274593392</v>
      </c>
      <c r="H2666">
        <v>2013</v>
      </c>
      <c r="I2666">
        <v>4297.7208371719817</v>
      </c>
      <c r="J2666" t="s">
        <v>717</v>
      </c>
    </row>
    <row r="2667" spans="1:10">
      <c r="A2667" t="s">
        <v>222</v>
      </c>
      <c r="B2667" t="s">
        <v>319</v>
      </c>
      <c r="C2667" t="s">
        <v>3</v>
      </c>
      <c r="D2667" t="s">
        <v>328</v>
      </c>
      <c r="F2667" s="2">
        <v>85632953.193060488</v>
      </c>
      <c r="G2667" s="36">
        <v>19389.397042000001</v>
      </c>
      <c r="H2667">
        <v>2012</v>
      </c>
      <c r="I2667">
        <v>4416.4835558098157</v>
      </c>
      <c r="J2667" t="s">
        <v>717</v>
      </c>
    </row>
    <row r="2668" spans="1:10">
      <c r="A2668" t="s">
        <v>222</v>
      </c>
      <c r="B2668" t="s">
        <v>319</v>
      </c>
      <c r="C2668" t="s">
        <v>3</v>
      </c>
      <c r="D2668" t="s">
        <v>328</v>
      </c>
      <c r="F2668" s="2">
        <v>85632953.193060488</v>
      </c>
      <c r="G2668" s="36">
        <v>19389.397042000001</v>
      </c>
      <c r="H2668">
        <v>2012</v>
      </c>
      <c r="I2668">
        <v>4416.4835558098157</v>
      </c>
      <c r="J2668" t="s">
        <v>717</v>
      </c>
    </row>
    <row r="2669" spans="1:10">
      <c r="A2669" t="s">
        <v>222</v>
      </c>
      <c r="B2669" t="s">
        <v>319</v>
      </c>
      <c r="C2669" t="s">
        <v>3</v>
      </c>
      <c r="D2669" t="s">
        <v>1</v>
      </c>
      <c r="F2669" s="2">
        <v>30959325.890007231</v>
      </c>
      <c r="G2669" s="36">
        <v>7009.9493179999999</v>
      </c>
      <c r="H2669">
        <v>2012</v>
      </c>
      <c r="I2669">
        <v>4416.4835558098157</v>
      </c>
      <c r="J2669" t="s">
        <v>717</v>
      </c>
    </row>
    <row r="2670" spans="1:10">
      <c r="A2670" t="s">
        <v>222</v>
      </c>
      <c r="B2670" t="s">
        <v>319</v>
      </c>
      <c r="C2670" t="s">
        <v>3</v>
      </c>
      <c r="D2670" t="s">
        <v>1</v>
      </c>
      <c r="F2670" s="2">
        <v>30959325.890007231</v>
      </c>
      <c r="G2670" s="36">
        <v>7009.9493179999999</v>
      </c>
      <c r="H2670">
        <v>2012</v>
      </c>
      <c r="I2670">
        <v>4416.4835558098157</v>
      </c>
      <c r="J2670" t="s">
        <v>717</v>
      </c>
    </row>
    <row r="2671" spans="1:10">
      <c r="A2671" t="s">
        <v>222</v>
      </c>
      <c r="B2671" t="s">
        <v>319</v>
      </c>
      <c r="C2671" t="s">
        <v>3</v>
      </c>
      <c r="D2671" t="s">
        <v>328</v>
      </c>
      <c r="F2671" s="2">
        <v>81191105.658320338</v>
      </c>
      <c r="G2671" s="36">
        <v>19389.664560000001</v>
      </c>
      <c r="H2671">
        <v>2011</v>
      </c>
      <c r="I2671">
        <v>4187.3393635604152</v>
      </c>
      <c r="J2671" t="s">
        <v>717</v>
      </c>
    </row>
    <row r="2672" spans="1:10">
      <c r="A2672" t="s">
        <v>222</v>
      </c>
      <c r="B2672" t="s">
        <v>319</v>
      </c>
      <c r="C2672" t="s">
        <v>3</v>
      </c>
      <c r="D2672" t="s">
        <v>328</v>
      </c>
      <c r="F2672" s="2">
        <v>81191105.658320338</v>
      </c>
      <c r="G2672" s="36">
        <v>19389.664560000001</v>
      </c>
      <c r="H2672">
        <v>2011</v>
      </c>
      <c r="I2672">
        <v>4187.3393635604152</v>
      </c>
      <c r="J2672" t="s">
        <v>717</v>
      </c>
    </row>
    <row r="2673" spans="1:10">
      <c r="A2673" t="s">
        <v>222</v>
      </c>
      <c r="B2673" t="s">
        <v>319</v>
      </c>
      <c r="C2673" t="s">
        <v>3</v>
      </c>
      <c r="D2673" t="s">
        <v>1</v>
      </c>
      <c r="F2673" s="2">
        <v>28696516.34740502</v>
      </c>
      <c r="G2673" s="36">
        <v>6853.1623200000004</v>
      </c>
      <c r="H2673">
        <v>2011</v>
      </c>
      <c r="I2673">
        <v>4187.3393635604152</v>
      </c>
      <c r="J2673" t="s">
        <v>717</v>
      </c>
    </row>
    <row r="2674" spans="1:10">
      <c r="A2674" t="s">
        <v>222</v>
      </c>
      <c r="B2674" t="s">
        <v>319</v>
      </c>
      <c r="C2674" t="s">
        <v>3</v>
      </c>
      <c r="D2674" t="s">
        <v>1</v>
      </c>
      <c r="F2674" s="2">
        <v>28696516.34740502</v>
      </c>
      <c r="G2674" s="36">
        <v>6853.1623200000004</v>
      </c>
      <c r="H2674">
        <v>2011</v>
      </c>
      <c r="I2674">
        <v>4187.3393635604152</v>
      </c>
      <c r="J2674" t="s">
        <v>717</v>
      </c>
    </row>
    <row r="2675" spans="1:10">
      <c r="A2675" t="s">
        <v>222</v>
      </c>
      <c r="B2675" t="s">
        <v>319</v>
      </c>
      <c r="C2675" t="s">
        <v>3</v>
      </c>
      <c r="D2675" t="s">
        <v>328</v>
      </c>
      <c r="F2675" s="2">
        <v>59378463.672833197</v>
      </c>
      <c r="G2675" s="36">
        <v>12543.960128000001</v>
      </c>
      <c r="H2675">
        <v>2010</v>
      </c>
      <c r="I2675">
        <v>4733.6298160173164</v>
      </c>
      <c r="J2675" t="s">
        <v>717</v>
      </c>
    </row>
    <row r="2676" spans="1:10">
      <c r="A2676" t="s">
        <v>25</v>
      </c>
      <c r="B2676" t="s">
        <v>35</v>
      </c>
      <c r="C2676" t="s">
        <v>4</v>
      </c>
      <c r="D2676" t="s">
        <v>328</v>
      </c>
      <c r="F2676" s="2">
        <v>2349024</v>
      </c>
      <c r="G2676" s="36">
        <v>600361.01457350422</v>
      </c>
      <c r="H2676">
        <v>2010</v>
      </c>
      <c r="I2676">
        <v>3.9126857723577269</v>
      </c>
      <c r="J2676" s="40" t="s">
        <v>715</v>
      </c>
    </row>
    <row r="2677" spans="1:10">
      <c r="A2677" t="s">
        <v>25</v>
      </c>
      <c r="B2677" t="s">
        <v>35</v>
      </c>
      <c r="C2677" t="s">
        <v>4</v>
      </c>
      <c r="D2677" t="s">
        <v>1</v>
      </c>
      <c r="F2677" s="2">
        <v>-44</v>
      </c>
      <c r="G2677" s="36">
        <v>-11.245472435034374</v>
      </c>
      <c r="H2677">
        <v>2010</v>
      </c>
      <c r="I2677">
        <v>3.9126857723577269</v>
      </c>
      <c r="J2677" s="40" t="s">
        <v>715</v>
      </c>
    </row>
    <row r="2678" spans="1:10">
      <c r="A2678" t="s">
        <v>222</v>
      </c>
      <c r="B2678" t="s">
        <v>319</v>
      </c>
      <c r="C2678" t="s">
        <v>3</v>
      </c>
      <c r="D2678" t="s">
        <v>328</v>
      </c>
      <c r="F2678" s="2">
        <v>59378463.672833197</v>
      </c>
      <c r="G2678" s="36">
        <v>12543.960128000001</v>
      </c>
      <c r="H2678">
        <v>2010</v>
      </c>
      <c r="I2678">
        <v>4733.6298160173164</v>
      </c>
      <c r="J2678" t="s">
        <v>717</v>
      </c>
    </row>
    <row r="2679" spans="1:10">
      <c r="A2679" t="s">
        <v>222</v>
      </c>
      <c r="B2679" t="s">
        <v>319</v>
      </c>
      <c r="C2679" t="s">
        <v>3</v>
      </c>
      <c r="D2679" t="s">
        <v>1</v>
      </c>
      <c r="F2679" s="2">
        <v>30941661.95620241</v>
      </c>
      <c r="G2679" s="36">
        <v>6536.561404</v>
      </c>
      <c r="H2679">
        <v>2010</v>
      </c>
      <c r="I2679">
        <v>4733.6298160173164</v>
      </c>
      <c r="J2679" t="s">
        <v>717</v>
      </c>
    </row>
    <row r="2680" spans="1:10">
      <c r="A2680" t="s">
        <v>222</v>
      </c>
      <c r="B2680" t="s">
        <v>319</v>
      </c>
      <c r="C2680" t="s">
        <v>3</v>
      </c>
      <c r="D2680" t="s">
        <v>1</v>
      </c>
      <c r="F2680" s="2">
        <v>30941661.95620241</v>
      </c>
      <c r="G2680" s="36">
        <v>6536.561404</v>
      </c>
      <c r="H2680">
        <v>2010</v>
      </c>
      <c r="I2680">
        <v>4733.6298160173164</v>
      </c>
      <c r="J2680" t="s">
        <v>717</v>
      </c>
    </row>
    <row r="2681" spans="1:10" ht="15.75">
      <c r="A2681" s="19" t="s">
        <v>659</v>
      </c>
      <c r="B2681" t="s">
        <v>319</v>
      </c>
      <c r="C2681" t="s">
        <v>3</v>
      </c>
      <c r="D2681" t="s">
        <v>328</v>
      </c>
      <c r="F2681" s="2">
        <v>95199127</v>
      </c>
      <c r="G2681" s="36">
        <f t="shared" ref="G2681:G2695" si="63">F2681/I2681</f>
        <v>13071.955044145716</v>
      </c>
      <c r="H2681">
        <v>2023</v>
      </c>
      <c r="I2681">
        <v>7282.7</v>
      </c>
      <c r="J2681" t="s">
        <v>717</v>
      </c>
    </row>
    <row r="2682" spans="1:10">
      <c r="A2682" s="5" t="s">
        <v>248</v>
      </c>
      <c r="B2682" t="s">
        <v>319</v>
      </c>
      <c r="C2682" t="s">
        <v>3</v>
      </c>
      <c r="D2682" t="s">
        <v>328</v>
      </c>
      <c r="E2682" t="s">
        <v>361</v>
      </c>
      <c r="F2682" s="2">
        <v>104622707</v>
      </c>
      <c r="G2682" s="36">
        <f t="shared" si="63"/>
        <v>15461.750375006464</v>
      </c>
      <c r="H2682">
        <v>2021</v>
      </c>
      <c r="I2682">
        <v>6766.55</v>
      </c>
      <c r="J2682" t="s">
        <v>717</v>
      </c>
    </row>
    <row r="2683" spans="1:10">
      <c r="A2683" s="5" t="s">
        <v>248</v>
      </c>
      <c r="B2683" t="s">
        <v>319</v>
      </c>
      <c r="C2683" t="s">
        <v>4</v>
      </c>
      <c r="D2683" t="s">
        <v>328</v>
      </c>
      <c r="E2683" t="s">
        <v>361</v>
      </c>
      <c r="F2683" s="2">
        <v>12315789</v>
      </c>
      <c r="G2683" s="36">
        <f t="shared" si="63"/>
        <v>1820.0987209139073</v>
      </c>
      <c r="H2683">
        <v>2021</v>
      </c>
      <c r="I2683">
        <v>6766.55</v>
      </c>
      <c r="J2683" t="s">
        <v>717</v>
      </c>
    </row>
    <row r="2684" spans="1:10">
      <c r="A2684" t="s">
        <v>231</v>
      </c>
      <c r="B2684" t="s">
        <v>39</v>
      </c>
      <c r="C2684" t="s">
        <v>3</v>
      </c>
      <c r="D2684" t="s">
        <v>328</v>
      </c>
      <c r="E2684" t="s">
        <v>534</v>
      </c>
      <c r="F2684" s="2">
        <v>43347.95</v>
      </c>
      <c r="G2684" s="36">
        <f t="shared" si="63"/>
        <v>729.50556200669791</v>
      </c>
      <c r="H2684">
        <v>2024</v>
      </c>
      <c r="I2684">
        <v>59.420999999999999</v>
      </c>
      <c r="J2684" t="s">
        <v>717</v>
      </c>
    </row>
    <row r="2685" spans="1:10">
      <c r="A2685" t="s">
        <v>231</v>
      </c>
      <c r="B2685" t="s">
        <v>39</v>
      </c>
      <c r="C2685" t="s">
        <v>3</v>
      </c>
      <c r="D2685" t="s">
        <v>1</v>
      </c>
      <c r="E2685" t="s">
        <v>702</v>
      </c>
      <c r="F2685" s="2">
        <v>44828.959999999999</v>
      </c>
      <c r="G2685" s="36">
        <f t="shared" si="63"/>
        <v>754.42957876844889</v>
      </c>
      <c r="H2685">
        <v>2024</v>
      </c>
      <c r="I2685">
        <v>59.420999999999999</v>
      </c>
      <c r="J2685" t="s">
        <v>717</v>
      </c>
    </row>
    <row r="2686" spans="1:10">
      <c r="A2686" t="s">
        <v>231</v>
      </c>
      <c r="B2686" t="s">
        <v>39</v>
      </c>
      <c r="C2686" t="s">
        <v>3</v>
      </c>
      <c r="D2686" t="s">
        <v>328</v>
      </c>
      <c r="F2686" s="2">
        <v>19954</v>
      </c>
      <c r="G2686" s="36">
        <f t="shared" si="63"/>
        <v>356.28325536549653</v>
      </c>
      <c r="H2686">
        <v>2023</v>
      </c>
      <c r="I2686">
        <v>56.006</v>
      </c>
      <c r="J2686" t="s">
        <v>717</v>
      </c>
    </row>
    <row r="2687" spans="1:10">
      <c r="A2687" t="s">
        <v>231</v>
      </c>
      <c r="B2687" t="s">
        <v>39</v>
      </c>
      <c r="C2687" t="s">
        <v>3</v>
      </c>
      <c r="D2687" t="s">
        <v>1</v>
      </c>
      <c r="F2687" s="2">
        <v>129574</v>
      </c>
      <c r="G2687" s="36">
        <f t="shared" si="63"/>
        <v>2313.5735456915331</v>
      </c>
      <c r="H2687">
        <v>2023</v>
      </c>
      <c r="I2687">
        <v>56.006</v>
      </c>
      <c r="J2687" t="s">
        <v>717</v>
      </c>
    </row>
    <row r="2688" spans="1:10">
      <c r="A2688" t="s">
        <v>231</v>
      </c>
      <c r="B2688" t="s">
        <v>39</v>
      </c>
      <c r="C2688" t="s">
        <v>3</v>
      </c>
      <c r="D2688" t="s">
        <v>328</v>
      </c>
      <c r="F2688" s="2">
        <v>176359</v>
      </c>
      <c r="G2688" s="36">
        <f t="shared" si="63"/>
        <v>3211.4904852954564</v>
      </c>
      <c r="H2688">
        <v>2022</v>
      </c>
      <c r="I2688" s="32">
        <v>54.914999999999999</v>
      </c>
      <c r="J2688" t="s">
        <v>717</v>
      </c>
    </row>
    <row r="2689" spans="1:10">
      <c r="A2689" t="s">
        <v>231</v>
      </c>
      <c r="B2689" t="s">
        <v>39</v>
      </c>
      <c r="C2689" t="s">
        <v>3</v>
      </c>
      <c r="D2689" t="s">
        <v>1</v>
      </c>
      <c r="F2689" s="2">
        <v>103429</v>
      </c>
      <c r="G2689" s="36">
        <f t="shared" si="63"/>
        <v>1883.4380406082128</v>
      </c>
      <c r="H2689">
        <v>2022</v>
      </c>
      <c r="I2689" s="32">
        <v>54.914999999999999</v>
      </c>
      <c r="J2689" t="s">
        <v>717</v>
      </c>
    </row>
    <row r="2690" spans="1:10">
      <c r="A2690" t="s">
        <v>231</v>
      </c>
      <c r="B2690" t="s">
        <v>39</v>
      </c>
      <c r="C2690" t="s">
        <v>3</v>
      </c>
      <c r="D2690" t="s">
        <v>328</v>
      </c>
      <c r="F2690" s="2">
        <v>162825</v>
      </c>
      <c r="G2690" s="36">
        <f t="shared" si="63"/>
        <v>2855.0762756443978</v>
      </c>
      <c r="H2690">
        <v>2021</v>
      </c>
      <c r="I2690" s="32">
        <v>57.03</v>
      </c>
      <c r="J2690" t="s">
        <v>717</v>
      </c>
    </row>
    <row r="2691" spans="1:10">
      <c r="A2691" t="s">
        <v>231</v>
      </c>
      <c r="B2691" t="s">
        <v>39</v>
      </c>
      <c r="C2691" t="s">
        <v>3</v>
      </c>
      <c r="D2691" t="s">
        <v>1</v>
      </c>
      <c r="F2691" s="2">
        <v>350326</v>
      </c>
      <c r="G2691" s="36">
        <f t="shared" si="63"/>
        <v>6142.8371032789755</v>
      </c>
      <c r="H2691">
        <v>2021</v>
      </c>
      <c r="I2691" s="32">
        <v>57.03</v>
      </c>
      <c r="J2691" t="s">
        <v>717</v>
      </c>
    </row>
    <row r="2692" spans="1:10">
      <c r="A2692" t="s">
        <v>231</v>
      </c>
      <c r="B2692" t="s">
        <v>39</v>
      </c>
      <c r="C2692" t="s">
        <v>3</v>
      </c>
      <c r="D2692" t="s">
        <v>328</v>
      </c>
      <c r="F2692" s="2">
        <v>52092.11</v>
      </c>
      <c r="G2692" s="36">
        <f t="shared" si="63"/>
        <v>922.21276068406337</v>
      </c>
      <c r="H2692">
        <v>2020</v>
      </c>
      <c r="I2692">
        <v>56.485999999999997</v>
      </c>
      <c r="J2692" t="s">
        <v>717</v>
      </c>
    </row>
    <row r="2693" spans="1:10">
      <c r="A2693" t="s">
        <v>231</v>
      </c>
      <c r="B2693" t="s">
        <v>39</v>
      </c>
      <c r="C2693" t="s">
        <v>3</v>
      </c>
      <c r="D2693" t="s">
        <v>1</v>
      </c>
      <c r="F2693" s="2">
        <v>310518.92000000004</v>
      </c>
      <c r="G2693" s="36">
        <f t="shared" si="63"/>
        <v>5497.2722444499532</v>
      </c>
      <c r="H2693">
        <v>2020</v>
      </c>
      <c r="I2693">
        <v>56.485999999999997</v>
      </c>
      <c r="J2693" t="s">
        <v>717</v>
      </c>
    </row>
    <row r="2694" spans="1:10">
      <c r="A2694" t="s">
        <v>231</v>
      </c>
      <c r="B2694" t="s">
        <v>39</v>
      </c>
      <c r="C2694" t="s">
        <v>3</v>
      </c>
      <c r="D2694" t="s">
        <v>328</v>
      </c>
      <c r="F2694" s="2">
        <v>87664.9</v>
      </c>
      <c r="G2694" s="36">
        <f t="shared" si="63"/>
        <v>1709.8006709315025</v>
      </c>
      <c r="H2694">
        <v>2019</v>
      </c>
      <c r="I2694">
        <v>51.271999999999998</v>
      </c>
      <c r="J2694" t="s">
        <v>717</v>
      </c>
    </row>
    <row r="2695" spans="1:10">
      <c r="A2695" t="s">
        <v>231</v>
      </c>
      <c r="B2695" t="s">
        <v>39</v>
      </c>
      <c r="C2695" t="s">
        <v>3</v>
      </c>
      <c r="D2695" t="s">
        <v>1</v>
      </c>
      <c r="F2695" s="2">
        <v>2013258.07</v>
      </c>
      <c r="G2695" s="36">
        <f t="shared" si="63"/>
        <v>39266.228545794977</v>
      </c>
      <c r="H2695">
        <v>2019</v>
      </c>
      <c r="I2695">
        <v>51.271999999999998</v>
      </c>
      <c r="J2695" t="s">
        <v>717</v>
      </c>
    </row>
    <row r="2696" spans="1:10">
      <c r="A2696" t="s">
        <v>231</v>
      </c>
      <c r="B2696" t="s">
        <v>39</v>
      </c>
      <c r="C2696" t="s">
        <v>3</v>
      </c>
      <c r="D2696" t="s">
        <v>328</v>
      </c>
      <c r="F2696" s="2">
        <v>214945.59999999998</v>
      </c>
      <c r="G2696" s="36">
        <v>4672.2225845016847</v>
      </c>
      <c r="H2696">
        <v>2016</v>
      </c>
      <c r="I2696">
        <v>46.004999999999995</v>
      </c>
      <c r="J2696" t="s">
        <v>717</v>
      </c>
    </row>
    <row r="2697" spans="1:10">
      <c r="A2697" t="s">
        <v>231</v>
      </c>
      <c r="B2697" t="s">
        <v>39</v>
      </c>
      <c r="C2697" t="s">
        <v>3</v>
      </c>
      <c r="D2697" t="s">
        <v>1</v>
      </c>
      <c r="F2697" s="2">
        <v>621519.08000000007</v>
      </c>
      <c r="G2697" s="36">
        <v>13509.815889577223</v>
      </c>
      <c r="H2697">
        <v>2016</v>
      </c>
      <c r="I2697">
        <v>46.004999999999995</v>
      </c>
      <c r="J2697" t="s">
        <v>717</v>
      </c>
    </row>
    <row r="2698" spans="1:10">
      <c r="A2698" t="s">
        <v>131</v>
      </c>
      <c r="B2698" t="s">
        <v>42</v>
      </c>
      <c r="C2698" t="s">
        <v>3</v>
      </c>
      <c r="D2698" t="s">
        <v>328</v>
      </c>
      <c r="E2698" t="s">
        <v>689</v>
      </c>
      <c r="F2698" s="2">
        <v>46879</v>
      </c>
      <c r="G2698" s="36">
        <f t="shared" ref="G2698:G2720" si="64">F2698/I2698</f>
        <v>46879</v>
      </c>
      <c r="H2698">
        <v>2024</v>
      </c>
      <c r="I2698">
        <v>1</v>
      </c>
      <c r="J2698" t="s">
        <v>717</v>
      </c>
    </row>
    <row r="2699" spans="1:10">
      <c r="A2699" t="s">
        <v>131</v>
      </c>
      <c r="B2699" t="s">
        <v>42</v>
      </c>
      <c r="C2699" t="s">
        <v>3</v>
      </c>
      <c r="D2699" t="s">
        <v>328</v>
      </c>
      <c r="E2699" t="s">
        <v>626</v>
      </c>
      <c r="F2699" s="2">
        <v>42010</v>
      </c>
      <c r="G2699" s="36">
        <f t="shared" si="64"/>
        <v>42010</v>
      </c>
      <c r="H2699">
        <v>2024</v>
      </c>
      <c r="I2699">
        <v>1</v>
      </c>
      <c r="J2699" t="s">
        <v>717</v>
      </c>
    </row>
    <row r="2700" spans="1:10">
      <c r="A2700" t="s">
        <v>131</v>
      </c>
      <c r="B2700" t="s">
        <v>42</v>
      </c>
      <c r="C2700" t="s">
        <v>3</v>
      </c>
      <c r="D2700" t="s">
        <v>1</v>
      </c>
      <c r="E2700" t="s">
        <v>701</v>
      </c>
      <c r="F2700" s="2">
        <v>13001</v>
      </c>
      <c r="G2700" s="36">
        <f t="shared" si="64"/>
        <v>13001</v>
      </c>
      <c r="H2700">
        <v>2024</v>
      </c>
      <c r="I2700">
        <v>1</v>
      </c>
      <c r="J2700" t="s">
        <v>717</v>
      </c>
    </row>
    <row r="2701" spans="1:10">
      <c r="A2701" t="s">
        <v>131</v>
      </c>
      <c r="B2701" t="s">
        <v>42</v>
      </c>
      <c r="C2701" t="s">
        <v>3</v>
      </c>
      <c r="D2701" t="s">
        <v>328</v>
      </c>
      <c r="E2701" t="s">
        <v>370</v>
      </c>
      <c r="F2701" s="2">
        <v>53212</v>
      </c>
      <c r="G2701" s="36">
        <f t="shared" si="64"/>
        <v>53212</v>
      </c>
      <c r="H2701">
        <v>2023</v>
      </c>
      <c r="I2701">
        <v>1</v>
      </c>
      <c r="J2701" t="s">
        <v>717</v>
      </c>
    </row>
    <row r="2702" spans="1:10">
      <c r="A2702" t="s">
        <v>131</v>
      </c>
      <c r="B2702" t="s">
        <v>42</v>
      </c>
      <c r="C2702" t="s">
        <v>3</v>
      </c>
      <c r="D2702" t="s">
        <v>328</v>
      </c>
      <c r="E2702" t="s">
        <v>434</v>
      </c>
      <c r="F2702" s="2">
        <v>19106</v>
      </c>
      <c r="G2702" s="36">
        <f t="shared" si="64"/>
        <v>19106</v>
      </c>
      <c r="H2702">
        <v>2023</v>
      </c>
      <c r="I2702">
        <v>1</v>
      </c>
      <c r="J2702" t="s">
        <v>717</v>
      </c>
    </row>
    <row r="2703" spans="1:10">
      <c r="A2703" t="s">
        <v>131</v>
      </c>
      <c r="B2703" t="s">
        <v>42</v>
      </c>
      <c r="C2703" t="s">
        <v>3</v>
      </c>
      <c r="D2703" t="s">
        <v>1</v>
      </c>
      <c r="E2703" t="s">
        <v>434</v>
      </c>
      <c r="F2703" s="2">
        <v>4475</v>
      </c>
      <c r="G2703" s="36">
        <f t="shared" si="64"/>
        <v>4475</v>
      </c>
      <c r="H2703">
        <v>2023</v>
      </c>
      <c r="I2703">
        <v>1</v>
      </c>
      <c r="J2703" t="s">
        <v>717</v>
      </c>
    </row>
    <row r="2704" spans="1:10">
      <c r="A2704" t="s">
        <v>131</v>
      </c>
      <c r="B2704" t="s">
        <v>42</v>
      </c>
      <c r="C2704" t="s">
        <v>4</v>
      </c>
      <c r="D2704" t="s">
        <v>328</v>
      </c>
      <c r="E2704" t="s">
        <v>370</v>
      </c>
      <c r="F2704" s="2">
        <v>3636</v>
      </c>
      <c r="G2704" s="36">
        <f t="shared" si="64"/>
        <v>3636</v>
      </c>
      <c r="H2704">
        <v>2023</v>
      </c>
      <c r="I2704">
        <v>1</v>
      </c>
      <c r="J2704" t="s">
        <v>717</v>
      </c>
    </row>
    <row r="2705" spans="1:10">
      <c r="A2705" t="s">
        <v>131</v>
      </c>
      <c r="B2705" t="s">
        <v>41</v>
      </c>
      <c r="C2705" t="s">
        <v>3</v>
      </c>
      <c r="D2705" t="s">
        <v>328</v>
      </c>
      <c r="E2705" t="s">
        <v>692</v>
      </c>
      <c r="F2705" s="2">
        <v>28074046.200000003</v>
      </c>
      <c r="G2705" s="36">
        <f t="shared" si="64"/>
        <v>1129235.882563523</v>
      </c>
      <c r="H2705">
        <v>2024</v>
      </c>
      <c r="I2705">
        <v>24.8611</v>
      </c>
      <c r="J2705" t="s">
        <v>717</v>
      </c>
    </row>
    <row r="2706" spans="1:10">
      <c r="A2706" t="s">
        <v>131</v>
      </c>
      <c r="B2706" t="s">
        <v>41</v>
      </c>
      <c r="C2706" t="s">
        <v>3</v>
      </c>
      <c r="D2706" t="s">
        <v>1</v>
      </c>
      <c r="E2706" t="s">
        <v>632</v>
      </c>
      <c r="F2706" s="2">
        <v>898255.08</v>
      </c>
      <c r="G2706" s="36">
        <f t="shared" si="64"/>
        <v>36130.946740087929</v>
      </c>
      <c r="H2706">
        <v>2024</v>
      </c>
      <c r="I2706">
        <v>24.8611</v>
      </c>
      <c r="J2706" t="s">
        <v>717</v>
      </c>
    </row>
    <row r="2707" spans="1:10">
      <c r="A2707" t="s">
        <v>131</v>
      </c>
      <c r="B2707" t="s">
        <v>41</v>
      </c>
      <c r="C2707" t="s">
        <v>4</v>
      </c>
      <c r="D2707" t="s">
        <v>328</v>
      </c>
      <c r="E2707" t="s">
        <v>689</v>
      </c>
      <c r="F2707" s="2">
        <v>12834747.640000001</v>
      </c>
      <c r="G2707" s="36">
        <f t="shared" si="64"/>
        <v>516258.23636122298</v>
      </c>
      <c r="H2707">
        <v>2024</v>
      </c>
      <c r="I2707">
        <v>24.8611</v>
      </c>
      <c r="J2707" t="s">
        <v>717</v>
      </c>
    </row>
    <row r="2708" spans="1:10">
      <c r="A2708" t="s">
        <v>131</v>
      </c>
      <c r="B2708" t="s">
        <v>41</v>
      </c>
      <c r="C2708" t="s">
        <v>4</v>
      </c>
      <c r="D2708" t="s">
        <v>328</v>
      </c>
      <c r="E2708" t="s">
        <v>692</v>
      </c>
      <c r="F2708" s="2">
        <v>4594552</v>
      </c>
      <c r="G2708" s="36">
        <f t="shared" si="64"/>
        <v>184808.87812687291</v>
      </c>
      <c r="H2708">
        <v>2024</v>
      </c>
      <c r="I2708">
        <v>24.8611</v>
      </c>
      <c r="J2708" t="s">
        <v>717</v>
      </c>
    </row>
    <row r="2709" spans="1:10">
      <c r="A2709" t="s">
        <v>131</v>
      </c>
      <c r="B2709" t="s">
        <v>41</v>
      </c>
      <c r="C2709" t="s">
        <v>4</v>
      </c>
      <c r="D2709" t="s">
        <v>1</v>
      </c>
      <c r="E2709" t="s">
        <v>632</v>
      </c>
      <c r="F2709" s="2">
        <v>1483075</v>
      </c>
      <c r="G2709" s="36">
        <f t="shared" si="64"/>
        <v>59654.440069023491</v>
      </c>
      <c r="H2709">
        <v>2024</v>
      </c>
      <c r="I2709">
        <v>24.8611</v>
      </c>
      <c r="J2709" t="s">
        <v>717</v>
      </c>
    </row>
    <row r="2710" spans="1:10">
      <c r="A2710" t="s">
        <v>131</v>
      </c>
      <c r="B2710" t="s">
        <v>41</v>
      </c>
      <c r="C2710" t="s">
        <v>3</v>
      </c>
      <c r="D2710" t="s">
        <v>328</v>
      </c>
      <c r="E2710" t="s">
        <v>631</v>
      </c>
      <c r="F2710" s="2">
        <v>1567178.66</v>
      </c>
      <c r="G2710" s="36">
        <f t="shared" si="64"/>
        <v>63786.052512688599</v>
      </c>
      <c r="H2710">
        <v>2023</v>
      </c>
      <c r="I2710">
        <v>24.569299999999998</v>
      </c>
      <c r="J2710" t="s">
        <v>717</v>
      </c>
    </row>
    <row r="2711" spans="1:10">
      <c r="A2711" t="s">
        <v>131</v>
      </c>
      <c r="B2711" t="s">
        <v>41</v>
      </c>
      <c r="C2711" t="s">
        <v>3</v>
      </c>
      <c r="D2711" t="s">
        <v>328</v>
      </c>
      <c r="E2711" t="s">
        <v>626</v>
      </c>
      <c r="F2711" s="2">
        <v>24572564.120000001</v>
      </c>
      <c r="G2711" s="36">
        <f t="shared" si="64"/>
        <v>1000132.8536018528</v>
      </c>
      <c r="H2711">
        <v>2023</v>
      </c>
      <c r="I2711">
        <v>24.569299999999998</v>
      </c>
      <c r="J2711" t="s">
        <v>717</v>
      </c>
    </row>
    <row r="2712" spans="1:10">
      <c r="A2712" t="s">
        <v>131</v>
      </c>
      <c r="B2712" t="s">
        <v>41</v>
      </c>
      <c r="C2712" t="s">
        <v>3</v>
      </c>
      <c r="D2712" t="s">
        <v>1</v>
      </c>
      <c r="E2712" t="s">
        <v>632</v>
      </c>
      <c r="F2712" s="2">
        <v>5149106.6399999997</v>
      </c>
      <c r="G2712" s="36">
        <f t="shared" si="64"/>
        <v>209574.82060945977</v>
      </c>
      <c r="H2712">
        <v>2023</v>
      </c>
      <c r="I2712">
        <v>24.569299999999998</v>
      </c>
      <c r="J2712" t="s">
        <v>717</v>
      </c>
    </row>
    <row r="2713" spans="1:10">
      <c r="A2713" t="s">
        <v>131</v>
      </c>
      <c r="B2713" t="s">
        <v>41</v>
      </c>
      <c r="C2713" t="s">
        <v>4</v>
      </c>
      <c r="D2713" t="s">
        <v>328</v>
      </c>
      <c r="E2713" t="s">
        <v>631</v>
      </c>
      <c r="F2713" s="2">
        <v>587616.61</v>
      </c>
      <c r="G2713" s="36">
        <f t="shared" si="64"/>
        <v>23916.701330522239</v>
      </c>
      <c r="H2713">
        <v>2023</v>
      </c>
      <c r="I2713">
        <v>24.569299999999998</v>
      </c>
      <c r="J2713" t="s">
        <v>717</v>
      </c>
    </row>
    <row r="2714" spans="1:10">
      <c r="A2714" t="s">
        <v>131</v>
      </c>
      <c r="B2714" t="s">
        <v>41</v>
      </c>
      <c r="C2714" t="s">
        <v>4</v>
      </c>
      <c r="D2714" t="s">
        <v>328</v>
      </c>
      <c r="E2714" t="s">
        <v>626</v>
      </c>
      <c r="F2714" s="2">
        <v>4559365</v>
      </c>
      <c r="G2714" s="36">
        <f t="shared" si="64"/>
        <v>185571.62800730995</v>
      </c>
      <c r="H2714">
        <v>2023</v>
      </c>
      <c r="I2714">
        <v>24.569299999999998</v>
      </c>
      <c r="J2714" t="s">
        <v>717</v>
      </c>
    </row>
    <row r="2715" spans="1:10">
      <c r="A2715" t="s">
        <v>131</v>
      </c>
      <c r="B2715" t="s">
        <v>41</v>
      </c>
      <c r="C2715" t="s">
        <v>5</v>
      </c>
      <c r="D2715" t="s">
        <v>328</v>
      </c>
      <c r="E2715" t="s">
        <v>467</v>
      </c>
      <c r="F2715" s="2">
        <v>4047701.18</v>
      </c>
      <c r="G2715" s="36">
        <f t="shared" si="64"/>
        <v>164781.84253378928</v>
      </c>
      <c r="H2715">
        <v>2022</v>
      </c>
      <c r="I2715">
        <v>24.564</v>
      </c>
      <c r="J2715" t="s">
        <v>717</v>
      </c>
    </row>
    <row r="2716" spans="1:10">
      <c r="A2716" t="s">
        <v>131</v>
      </c>
      <c r="B2716" t="s">
        <v>41</v>
      </c>
      <c r="C2716" t="s">
        <v>5</v>
      </c>
      <c r="D2716" t="s">
        <v>328</v>
      </c>
      <c r="E2716" t="s">
        <v>468</v>
      </c>
      <c r="F2716" s="2">
        <v>5487983.2599999998</v>
      </c>
      <c r="G2716" s="36">
        <f t="shared" si="64"/>
        <v>223415.7002116919</v>
      </c>
      <c r="H2716">
        <v>2022</v>
      </c>
      <c r="I2716">
        <v>24.564</v>
      </c>
      <c r="J2716" t="s">
        <v>717</v>
      </c>
    </row>
    <row r="2717" spans="1:10">
      <c r="A2717" t="s">
        <v>131</v>
      </c>
      <c r="B2717" t="s">
        <v>41</v>
      </c>
      <c r="C2717" t="s">
        <v>3</v>
      </c>
      <c r="D2717" t="s">
        <v>328</v>
      </c>
      <c r="E2717" t="s">
        <v>467</v>
      </c>
      <c r="F2717" s="2">
        <v>2377211</v>
      </c>
      <c r="G2717" s="36">
        <f t="shared" si="64"/>
        <v>99065.318131052991</v>
      </c>
      <c r="H2717">
        <v>2021</v>
      </c>
      <c r="I2717">
        <v>23.996400000000001</v>
      </c>
      <c r="J2717" t="s">
        <v>717</v>
      </c>
    </row>
    <row r="2718" spans="1:10">
      <c r="A2718" t="s">
        <v>131</v>
      </c>
      <c r="B2718" t="s">
        <v>41</v>
      </c>
      <c r="C2718" t="s">
        <v>3</v>
      </c>
      <c r="D2718" t="s">
        <v>328</v>
      </c>
      <c r="E2718" t="s">
        <v>468</v>
      </c>
      <c r="F2718" s="2">
        <v>27418122</v>
      </c>
      <c r="G2718" s="36">
        <f t="shared" si="64"/>
        <v>1142593.1389708456</v>
      </c>
      <c r="H2718">
        <v>2021</v>
      </c>
      <c r="I2718">
        <v>23.996400000000001</v>
      </c>
      <c r="J2718" t="s">
        <v>717</v>
      </c>
    </row>
    <row r="2719" spans="1:10">
      <c r="A2719" s="8" t="s">
        <v>131</v>
      </c>
      <c r="B2719" t="s">
        <v>41</v>
      </c>
      <c r="C2719" t="s">
        <v>4</v>
      </c>
      <c r="D2719" t="s">
        <v>328</v>
      </c>
      <c r="E2719" t="s">
        <v>467</v>
      </c>
      <c r="F2719" s="2">
        <v>1393055</v>
      </c>
      <c r="G2719" s="36">
        <f t="shared" si="64"/>
        <v>58052.666233268319</v>
      </c>
      <c r="H2719">
        <v>2021</v>
      </c>
      <c r="I2719">
        <v>23.996400000000001</v>
      </c>
      <c r="J2719" t="s">
        <v>717</v>
      </c>
    </row>
    <row r="2720" spans="1:10">
      <c r="A2720" s="8" t="s">
        <v>131</v>
      </c>
      <c r="B2720" t="s">
        <v>41</v>
      </c>
      <c r="C2720" t="s">
        <v>4</v>
      </c>
      <c r="D2720" t="s">
        <v>328</v>
      </c>
      <c r="E2720" t="s">
        <v>468</v>
      </c>
      <c r="F2720" s="2">
        <v>5133707</v>
      </c>
      <c r="G2720" s="36">
        <f t="shared" si="64"/>
        <v>213936.54881565567</v>
      </c>
      <c r="H2720">
        <v>2021</v>
      </c>
      <c r="I2720">
        <v>23.996400000000001</v>
      </c>
      <c r="J2720" t="s">
        <v>717</v>
      </c>
    </row>
    <row r="2721" spans="1:10">
      <c r="A2721" t="s">
        <v>131</v>
      </c>
      <c r="B2721" t="s">
        <v>41</v>
      </c>
      <c r="C2721" t="s">
        <v>3</v>
      </c>
      <c r="D2721" t="s">
        <v>328</v>
      </c>
      <c r="E2721" t="s">
        <v>385</v>
      </c>
      <c r="F2721" s="2">
        <v>2476400</v>
      </c>
      <c r="G2721" s="36">
        <v>100696.54816266615</v>
      </c>
      <c r="H2721">
        <v>2020</v>
      </c>
      <c r="I2721">
        <v>24.592700000000001</v>
      </c>
      <c r="J2721" t="s">
        <v>717</v>
      </c>
    </row>
    <row r="2722" spans="1:10">
      <c r="A2722" t="s">
        <v>131</v>
      </c>
      <c r="B2722" t="s">
        <v>41</v>
      </c>
      <c r="C2722" t="s">
        <v>3</v>
      </c>
      <c r="D2722" t="s">
        <v>328</v>
      </c>
      <c r="E2722" t="s">
        <v>370</v>
      </c>
      <c r="F2722" s="2">
        <v>24406300</v>
      </c>
      <c r="G2722" s="36">
        <v>992420.51503088314</v>
      </c>
      <c r="H2722">
        <v>2020</v>
      </c>
      <c r="I2722">
        <v>24.592700000000001</v>
      </c>
      <c r="J2722" t="s">
        <v>717</v>
      </c>
    </row>
    <row r="2723" spans="1:10">
      <c r="A2723" t="s">
        <v>131</v>
      </c>
      <c r="B2723" t="s">
        <v>41</v>
      </c>
      <c r="C2723" t="s">
        <v>4</v>
      </c>
      <c r="D2723" t="s">
        <v>328</v>
      </c>
      <c r="E2723" t="s">
        <v>385</v>
      </c>
      <c r="F2723" s="2">
        <v>35337300</v>
      </c>
      <c r="G2723" s="36">
        <v>1436902.0075062925</v>
      </c>
      <c r="H2723">
        <v>2020</v>
      </c>
      <c r="I2723">
        <v>24.592700000000001</v>
      </c>
      <c r="J2723" t="s">
        <v>717</v>
      </c>
    </row>
    <row r="2724" spans="1:10">
      <c r="A2724" t="s">
        <v>131</v>
      </c>
      <c r="B2724" t="s">
        <v>41</v>
      </c>
      <c r="C2724" t="s">
        <v>4</v>
      </c>
      <c r="D2724" t="s">
        <v>328</v>
      </c>
      <c r="E2724" t="s">
        <v>370</v>
      </c>
      <c r="F2724" s="2">
        <v>11020200</v>
      </c>
      <c r="G2724" s="36">
        <v>448108.58506792667</v>
      </c>
      <c r="H2724">
        <v>2020</v>
      </c>
      <c r="I2724">
        <v>24.592700000000001</v>
      </c>
      <c r="J2724" t="s">
        <v>717</v>
      </c>
    </row>
    <row r="2725" spans="1:10">
      <c r="A2725" s="8" t="s">
        <v>131</v>
      </c>
      <c r="B2725" t="s">
        <v>41</v>
      </c>
      <c r="C2725" t="s">
        <v>3</v>
      </c>
      <c r="D2725" t="s">
        <v>328</v>
      </c>
      <c r="E2725" t="s">
        <v>370</v>
      </c>
      <c r="F2725" s="2">
        <v>23356072.129999999</v>
      </c>
      <c r="G2725" s="36">
        <f t="shared" ref="G2725:G2738" si="65">F2725/I2725</f>
        <v>952935.67132878548</v>
      </c>
      <c r="H2725">
        <v>2019</v>
      </c>
      <c r="I2725">
        <v>24.509599999999999</v>
      </c>
      <c r="J2725" t="s">
        <v>717</v>
      </c>
    </row>
    <row r="2726" spans="1:10">
      <c r="A2726" s="8" t="s">
        <v>131</v>
      </c>
      <c r="B2726" t="s">
        <v>41</v>
      </c>
      <c r="C2726" t="s">
        <v>3</v>
      </c>
      <c r="D2726" t="s">
        <v>328</v>
      </c>
      <c r="E2726" t="s">
        <v>434</v>
      </c>
      <c r="F2726" s="2">
        <v>3799550.78</v>
      </c>
      <c r="G2726" s="36">
        <f t="shared" si="65"/>
        <v>155022.96161504064</v>
      </c>
      <c r="H2726">
        <v>2019</v>
      </c>
      <c r="I2726">
        <v>24.509599999999999</v>
      </c>
      <c r="J2726" t="s">
        <v>717</v>
      </c>
    </row>
    <row r="2727" spans="1:10">
      <c r="A2727" s="8" t="s">
        <v>131</v>
      </c>
      <c r="B2727" t="s">
        <v>41</v>
      </c>
      <c r="C2727" t="s">
        <v>4</v>
      </c>
      <c r="D2727" t="s">
        <v>328</v>
      </c>
      <c r="E2727" t="s">
        <v>370</v>
      </c>
      <c r="F2727" s="2">
        <v>2342268.62</v>
      </c>
      <c r="G2727" s="36">
        <f t="shared" si="65"/>
        <v>95565.354799751949</v>
      </c>
      <c r="H2727">
        <v>2019</v>
      </c>
      <c r="I2727">
        <v>24.509599999999999</v>
      </c>
      <c r="J2727" t="s">
        <v>717</v>
      </c>
    </row>
    <row r="2728" spans="1:10">
      <c r="A2728" s="8" t="s">
        <v>131</v>
      </c>
      <c r="B2728" t="s">
        <v>41</v>
      </c>
      <c r="C2728" t="s">
        <v>4</v>
      </c>
      <c r="D2728" t="s">
        <v>328</v>
      </c>
      <c r="E2728" t="s">
        <v>434</v>
      </c>
      <c r="F2728" s="2">
        <v>1963.6931399999999</v>
      </c>
      <c r="G2728" s="36">
        <f t="shared" si="65"/>
        <v>80.119346704964585</v>
      </c>
      <c r="H2728">
        <v>2019</v>
      </c>
      <c r="I2728">
        <v>24.509599999999999</v>
      </c>
      <c r="J2728" t="s">
        <v>717</v>
      </c>
    </row>
    <row r="2729" spans="1:10">
      <c r="A2729" t="s">
        <v>131</v>
      </c>
      <c r="B2729" t="s">
        <v>41</v>
      </c>
      <c r="C2729" t="s">
        <v>3</v>
      </c>
      <c r="D2729" t="s">
        <v>328</v>
      </c>
      <c r="E2729" t="s">
        <v>370</v>
      </c>
      <c r="F2729" s="2">
        <v>24331780</v>
      </c>
      <c r="G2729" s="36">
        <f t="shared" si="65"/>
        <v>1017640.3178586365</v>
      </c>
      <c r="H2729">
        <v>2018</v>
      </c>
      <c r="I2729">
        <v>23.91</v>
      </c>
      <c r="J2729" t="s">
        <v>717</v>
      </c>
    </row>
    <row r="2730" spans="1:10">
      <c r="A2730" t="s">
        <v>131</v>
      </c>
      <c r="B2730" t="s">
        <v>41</v>
      </c>
      <c r="C2730" t="s">
        <v>3</v>
      </c>
      <c r="D2730" t="s">
        <v>328</v>
      </c>
      <c r="E2730" t="s">
        <v>385</v>
      </c>
      <c r="F2730" s="2">
        <v>8245530</v>
      </c>
      <c r="G2730" s="36">
        <f t="shared" si="65"/>
        <v>344856.96361355082</v>
      </c>
      <c r="H2730">
        <v>2018</v>
      </c>
      <c r="I2730">
        <v>23.91</v>
      </c>
      <c r="J2730" t="s">
        <v>717</v>
      </c>
    </row>
    <row r="2731" spans="1:10">
      <c r="A2731" t="s">
        <v>131</v>
      </c>
      <c r="B2731" t="s">
        <v>41</v>
      </c>
      <c r="C2731" t="s">
        <v>3</v>
      </c>
      <c r="D2731" t="s">
        <v>328</v>
      </c>
      <c r="E2731" t="s">
        <v>386</v>
      </c>
      <c r="F2731" s="2">
        <v>121950</v>
      </c>
      <c r="G2731" s="36">
        <f t="shared" si="65"/>
        <v>5100.3764115432868</v>
      </c>
      <c r="H2731">
        <v>2018</v>
      </c>
      <c r="I2731">
        <v>23.91</v>
      </c>
      <c r="J2731" t="s">
        <v>717</v>
      </c>
    </row>
    <row r="2732" spans="1:10">
      <c r="A2732" t="s">
        <v>131</v>
      </c>
      <c r="B2732" t="s">
        <v>41</v>
      </c>
      <c r="C2732" t="s">
        <v>4</v>
      </c>
      <c r="D2732" t="s">
        <v>328</v>
      </c>
      <c r="E2732" t="s">
        <v>370</v>
      </c>
      <c r="F2732" s="2">
        <v>10629940</v>
      </c>
      <c r="G2732" s="36">
        <f t="shared" si="65"/>
        <v>444581.3467168549</v>
      </c>
      <c r="H2732">
        <v>2018</v>
      </c>
      <c r="I2732">
        <v>23.91</v>
      </c>
      <c r="J2732" t="s">
        <v>717</v>
      </c>
    </row>
    <row r="2733" spans="1:10">
      <c r="A2733" t="s">
        <v>131</v>
      </c>
      <c r="B2733" t="s">
        <v>41</v>
      </c>
      <c r="C2733" t="s">
        <v>4</v>
      </c>
      <c r="D2733" t="s">
        <v>328</v>
      </c>
      <c r="E2733" t="s">
        <v>385</v>
      </c>
      <c r="F2733" s="2">
        <v>79930</v>
      </c>
      <c r="G2733" s="36">
        <f t="shared" si="65"/>
        <v>3342.952739439565</v>
      </c>
      <c r="H2733">
        <v>2018</v>
      </c>
      <c r="I2733">
        <v>23.91</v>
      </c>
      <c r="J2733" t="s">
        <v>717</v>
      </c>
    </row>
    <row r="2734" spans="1:10">
      <c r="A2734" t="s">
        <v>131</v>
      </c>
      <c r="B2734" t="s">
        <v>41</v>
      </c>
      <c r="C2734" t="s">
        <v>3</v>
      </c>
      <c r="D2734" t="s">
        <v>328</v>
      </c>
      <c r="E2734" t="s">
        <v>370</v>
      </c>
      <c r="F2734" s="2">
        <v>21421800</v>
      </c>
      <c r="G2734" s="36">
        <f t="shared" si="65"/>
        <v>915070.48269970098</v>
      </c>
      <c r="H2734">
        <v>2017</v>
      </c>
      <c r="I2734">
        <v>23.41</v>
      </c>
      <c r="J2734" t="s">
        <v>717</v>
      </c>
    </row>
    <row r="2735" spans="1:10">
      <c r="A2735" t="s">
        <v>131</v>
      </c>
      <c r="B2735" t="s">
        <v>41</v>
      </c>
      <c r="C2735" t="s">
        <v>3</v>
      </c>
      <c r="D2735" t="s">
        <v>328</v>
      </c>
      <c r="E2735" t="s">
        <v>385</v>
      </c>
      <c r="F2735" s="2">
        <v>5323300</v>
      </c>
      <c r="G2735" s="36">
        <f t="shared" si="65"/>
        <v>227394.27595044853</v>
      </c>
      <c r="H2735">
        <v>2017</v>
      </c>
      <c r="I2735">
        <v>23.41</v>
      </c>
      <c r="J2735" t="s">
        <v>717</v>
      </c>
    </row>
    <row r="2736" spans="1:10">
      <c r="A2736" t="s">
        <v>131</v>
      </c>
      <c r="B2736" t="s">
        <v>41</v>
      </c>
      <c r="C2736" t="s">
        <v>3</v>
      </c>
      <c r="D2736" t="s">
        <v>328</v>
      </c>
      <c r="E2736" t="s">
        <v>386</v>
      </c>
      <c r="F2736" s="2">
        <v>64100</v>
      </c>
      <c r="G2736" s="36">
        <f t="shared" si="65"/>
        <v>2738.1460914139257</v>
      </c>
      <c r="H2736">
        <v>2017</v>
      </c>
      <c r="I2736">
        <v>23.41</v>
      </c>
      <c r="J2736" t="s">
        <v>717</v>
      </c>
    </row>
    <row r="2737" spans="1:10">
      <c r="A2737" t="s">
        <v>131</v>
      </c>
      <c r="B2737" t="s">
        <v>41</v>
      </c>
      <c r="C2737" t="s">
        <v>4</v>
      </c>
      <c r="D2737" t="s">
        <v>328</v>
      </c>
      <c r="E2737" t="s">
        <v>370</v>
      </c>
      <c r="F2737" s="2">
        <v>6194600</v>
      </c>
      <c r="G2737" s="36">
        <f t="shared" si="65"/>
        <v>264613.41307133704</v>
      </c>
      <c r="H2737">
        <v>2017</v>
      </c>
      <c r="I2737">
        <v>23.41</v>
      </c>
      <c r="J2737" t="s">
        <v>717</v>
      </c>
    </row>
    <row r="2738" spans="1:10">
      <c r="A2738" t="s">
        <v>131</v>
      </c>
      <c r="B2738" t="s">
        <v>41</v>
      </c>
      <c r="C2738" t="s">
        <v>4</v>
      </c>
      <c r="D2738" t="s">
        <v>328</v>
      </c>
      <c r="E2738" t="s">
        <v>385</v>
      </c>
      <c r="F2738" s="2">
        <v>-1059000</v>
      </c>
      <c r="G2738" s="36">
        <f t="shared" si="65"/>
        <v>-45237.078171721485</v>
      </c>
      <c r="H2738">
        <v>2017</v>
      </c>
      <c r="I2738">
        <v>23.41</v>
      </c>
      <c r="J2738" t="s">
        <v>717</v>
      </c>
    </row>
    <row r="2739" spans="1:10">
      <c r="A2739" t="s">
        <v>131</v>
      </c>
      <c r="B2739" t="s">
        <v>41</v>
      </c>
      <c r="C2739" t="s">
        <v>3</v>
      </c>
      <c r="D2739" t="s">
        <v>328</v>
      </c>
      <c r="E2739" t="s">
        <v>370</v>
      </c>
      <c r="F2739" s="2">
        <v>17846400</v>
      </c>
      <c r="G2739" s="36">
        <v>597623.08998302207</v>
      </c>
      <c r="H2739">
        <v>2016</v>
      </c>
      <c r="I2739">
        <v>29.862300000000001</v>
      </c>
      <c r="J2739" t="s">
        <v>717</v>
      </c>
    </row>
    <row r="2740" spans="1:10">
      <c r="A2740" t="s">
        <v>131</v>
      </c>
      <c r="B2740" t="s">
        <v>41</v>
      </c>
      <c r="C2740" t="s">
        <v>3</v>
      </c>
      <c r="D2740" t="s">
        <v>328</v>
      </c>
      <c r="E2740" t="s">
        <v>432</v>
      </c>
      <c r="F2740" s="2">
        <v>14198800</v>
      </c>
      <c r="G2740" s="36">
        <v>475475.76710434223</v>
      </c>
      <c r="H2740">
        <v>2016</v>
      </c>
      <c r="I2740">
        <v>29.862300000000001</v>
      </c>
      <c r="J2740" t="s">
        <v>717</v>
      </c>
    </row>
    <row r="2741" spans="1:10">
      <c r="A2741" t="s">
        <v>131</v>
      </c>
      <c r="B2741" t="s">
        <v>41</v>
      </c>
      <c r="C2741" t="s">
        <v>3</v>
      </c>
      <c r="D2741" t="s">
        <v>328</v>
      </c>
      <c r="E2741" t="s">
        <v>419</v>
      </c>
      <c r="F2741" s="2">
        <v>6606700</v>
      </c>
      <c r="G2741" s="36">
        <v>221238.81951490673</v>
      </c>
      <c r="H2741">
        <v>2016</v>
      </c>
      <c r="I2741">
        <v>29.862300000000001</v>
      </c>
      <c r="J2741" t="s">
        <v>717</v>
      </c>
    </row>
    <row r="2742" spans="1:10">
      <c r="A2742" t="s">
        <v>131</v>
      </c>
      <c r="B2742" t="s">
        <v>41</v>
      </c>
      <c r="C2742" t="s">
        <v>4</v>
      </c>
      <c r="D2742" t="s">
        <v>328</v>
      </c>
      <c r="E2742" t="s">
        <v>370</v>
      </c>
      <c r="F2742" s="2">
        <v>6193000</v>
      </c>
      <c r="G2742" s="36">
        <v>207385.23154613006</v>
      </c>
      <c r="H2742">
        <v>2016</v>
      </c>
      <c r="I2742">
        <v>29.862300000000001</v>
      </c>
      <c r="J2742" t="s">
        <v>717</v>
      </c>
    </row>
    <row r="2743" spans="1:10">
      <c r="A2743" t="s">
        <v>131</v>
      </c>
      <c r="B2743" t="s">
        <v>41</v>
      </c>
      <c r="C2743" t="s">
        <v>4</v>
      </c>
      <c r="D2743" t="s">
        <v>328</v>
      </c>
      <c r="E2743" t="s">
        <v>419</v>
      </c>
      <c r="F2743" s="2">
        <v>253100</v>
      </c>
      <c r="G2743" s="36">
        <v>8475.569530813098</v>
      </c>
      <c r="H2743">
        <v>2016</v>
      </c>
      <c r="I2743">
        <v>29.862300000000001</v>
      </c>
      <c r="J2743" t="s">
        <v>717</v>
      </c>
    </row>
    <row r="2744" spans="1:10">
      <c r="A2744" t="s">
        <v>131</v>
      </c>
      <c r="B2744" t="s">
        <v>41</v>
      </c>
      <c r="C2744" t="s">
        <v>3</v>
      </c>
      <c r="D2744" t="s">
        <v>328</v>
      </c>
      <c r="E2744" t="s">
        <v>370</v>
      </c>
      <c r="F2744" s="2">
        <v>18816900</v>
      </c>
      <c r="G2744" s="36">
        <v>871281.85657134384</v>
      </c>
      <c r="H2744">
        <v>2015</v>
      </c>
      <c r="I2744">
        <v>21.596800000000002</v>
      </c>
      <c r="J2744" t="s">
        <v>717</v>
      </c>
    </row>
    <row r="2745" spans="1:10">
      <c r="A2745" t="s">
        <v>131</v>
      </c>
      <c r="B2745" t="s">
        <v>41</v>
      </c>
      <c r="C2745" t="s">
        <v>3</v>
      </c>
      <c r="D2745" t="s">
        <v>328</v>
      </c>
      <c r="E2745" t="s">
        <v>432</v>
      </c>
      <c r="F2745" s="2">
        <v>11029200</v>
      </c>
      <c r="G2745" s="36">
        <v>510686.76841013477</v>
      </c>
      <c r="H2745">
        <v>2015</v>
      </c>
      <c r="I2745">
        <v>21.596800000000002</v>
      </c>
      <c r="J2745" t="s">
        <v>717</v>
      </c>
    </row>
    <row r="2746" spans="1:10">
      <c r="A2746" t="s">
        <v>131</v>
      </c>
      <c r="B2746" t="s">
        <v>41</v>
      </c>
      <c r="C2746" t="s">
        <v>3</v>
      </c>
      <c r="D2746" t="s">
        <v>328</v>
      </c>
      <c r="E2746" t="s">
        <v>419</v>
      </c>
      <c r="F2746" s="2">
        <v>8281500</v>
      </c>
      <c r="G2746" s="36">
        <v>383459.58660542301</v>
      </c>
      <c r="H2746">
        <v>2015</v>
      </c>
      <c r="I2746">
        <v>21.596800000000002</v>
      </c>
      <c r="J2746" t="s">
        <v>717</v>
      </c>
    </row>
    <row r="2747" spans="1:10">
      <c r="A2747" t="s">
        <v>131</v>
      </c>
      <c r="B2747" t="s">
        <v>41</v>
      </c>
      <c r="C2747" t="s">
        <v>4</v>
      </c>
      <c r="D2747" t="s">
        <v>328</v>
      </c>
      <c r="E2747" t="s">
        <v>370</v>
      </c>
      <c r="F2747" s="2">
        <v>6547299.9999999991</v>
      </c>
      <c r="G2747" s="36">
        <v>303160.65343013773</v>
      </c>
      <c r="H2747">
        <v>2015</v>
      </c>
      <c r="I2747">
        <v>21.596800000000002</v>
      </c>
      <c r="J2747" t="s">
        <v>717</v>
      </c>
    </row>
    <row r="2748" spans="1:10">
      <c r="A2748" t="s">
        <v>131</v>
      </c>
      <c r="B2748" t="s">
        <v>41</v>
      </c>
      <c r="C2748" t="s">
        <v>4</v>
      </c>
      <c r="D2748" t="s">
        <v>328</v>
      </c>
      <c r="E2748" t="s">
        <v>419</v>
      </c>
      <c r="F2748" s="2">
        <v>2574300</v>
      </c>
      <c r="G2748" s="36">
        <v>119198.21455030373</v>
      </c>
      <c r="H2748">
        <v>2015</v>
      </c>
      <c r="I2748">
        <v>21.596800000000002</v>
      </c>
      <c r="J2748" t="s">
        <v>717</v>
      </c>
    </row>
    <row r="2749" spans="1:10">
      <c r="A2749" t="s">
        <v>131</v>
      </c>
      <c r="B2749" t="s">
        <v>41</v>
      </c>
      <c r="C2749" t="s">
        <v>3</v>
      </c>
      <c r="D2749" t="s">
        <v>328</v>
      </c>
      <c r="E2749" t="s">
        <v>370</v>
      </c>
      <c r="F2749" s="2">
        <v>19202288.100000001</v>
      </c>
      <c r="G2749" s="36">
        <v>908564.75473150553</v>
      </c>
      <c r="H2749">
        <v>2014</v>
      </c>
      <c r="I2749">
        <v>21.134749064390643</v>
      </c>
      <c r="J2749" t="s">
        <v>717</v>
      </c>
    </row>
    <row r="2750" spans="1:10">
      <c r="A2750" t="s">
        <v>131</v>
      </c>
      <c r="B2750" t="s">
        <v>41</v>
      </c>
      <c r="C2750" t="s">
        <v>3</v>
      </c>
      <c r="D2750" t="s">
        <v>328</v>
      </c>
      <c r="E2750" t="s">
        <v>432</v>
      </c>
      <c r="F2750" s="2">
        <v>17657002.68</v>
      </c>
      <c r="G2750" s="36">
        <v>835448.89159577468</v>
      </c>
      <c r="H2750">
        <v>2014</v>
      </c>
      <c r="I2750">
        <v>21.134749064390643</v>
      </c>
      <c r="J2750" t="s">
        <v>717</v>
      </c>
    </row>
    <row r="2751" spans="1:10">
      <c r="A2751" t="s">
        <v>131</v>
      </c>
      <c r="B2751" t="s">
        <v>41</v>
      </c>
      <c r="C2751" t="s">
        <v>3</v>
      </c>
      <c r="D2751" t="s">
        <v>328</v>
      </c>
      <c r="E2751" t="s">
        <v>419</v>
      </c>
      <c r="F2751" s="2">
        <v>10631515.810000001</v>
      </c>
      <c r="G2751" s="36">
        <v>503034.87292937626</v>
      </c>
      <c r="H2751">
        <v>2014</v>
      </c>
      <c r="I2751">
        <v>21.134749064390643</v>
      </c>
      <c r="J2751" t="s">
        <v>717</v>
      </c>
    </row>
    <row r="2752" spans="1:10">
      <c r="A2752" t="s">
        <v>131</v>
      </c>
      <c r="B2752" t="s">
        <v>41</v>
      </c>
      <c r="C2752" t="s">
        <v>4</v>
      </c>
      <c r="D2752" t="s">
        <v>328</v>
      </c>
      <c r="E2752" t="s">
        <v>370</v>
      </c>
      <c r="F2752" s="2">
        <v>4000262.0799999996</v>
      </c>
      <c r="G2752" s="36">
        <v>189274.16965361236</v>
      </c>
      <c r="H2752">
        <v>2014</v>
      </c>
      <c r="I2752">
        <v>21.134749064390643</v>
      </c>
      <c r="J2752" t="s">
        <v>717</v>
      </c>
    </row>
    <row r="2753" spans="1:10">
      <c r="A2753" t="s">
        <v>131</v>
      </c>
      <c r="B2753" t="s">
        <v>41</v>
      </c>
      <c r="C2753" t="s">
        <v>4</v>
      </c>
      <c r="D2753" t="s">
        <v>328</v>
      </c>
      <c r="E2753" t="s">
        <v>432</v>
      </c>
      <c r="F2753" s="2">
        <v>-1028.3900000000001</v>
      </c>
      <c r="G2753" s="36">
        <v>-48.658727712679877</v>
      </c>
      <c r="H2753">
        <v>2014</v>
      </c>
      <c r="I2753">
        <v>21.134749064390643</v>
      </c>
      <c r="J2753" t="s">
        <v>717</v>
      </c>
    </row>
    <row r="2754" spans="1:10">
      <c r="A2754" t="s">
        <v>131</v>
      </c>
      <c r="B2754" t="s">
        <v>41</v>
      </c>
      <c r="C2754" t="s">
        <v>4</v>
      </c>
      <c r="D2754" t="s">
        <v>328</v>
      </c>
      <c r="E2754" t="s">
        <v>419</v>
      </c>
      <c r="F2754" s="2">
        <v>-728625.35</v>
      </c>
      <c r="G2754" s="36">
        <v>-34475.230710339529</v>
      </c>
      <c r="H2754">
        <v>2014</v>
      </c>
      <c r="I2754">
        <v>21.134749064390643</v>
      </c>
      <c r="J2754" t="s">
        <v>717</v>
      </c>
    </row>
    <row r="2755" spans="1:10">
      <c r="A2755" t="s">
        <v>131</v>
      </c>
      <c r="B2755" t="s">
        <v>41</v>
      </c>
      <c r="C2755" t="s">
        <v>3</v>
      </c>
      <c r="D2755" t="s">
        <v>328</v>
      </c>
      <c r="F2755" s="2">
        <v>42019997.119999997</v>
      </c>
      <c r="G2755" s="36">
        <v>2050246.7529520523</v>
      </c>
      <c r="H2755">
        <v>2013</v>
      </c>
      <c r="I2755">
        <v>20.495092631897801</v>
      </c>
      <c r="J2755" t="s">
        <v>717</v>
      </c>
    </row>
    <row r="2756" spans="1:10">
      <c r="A2756" t="s">
        <v>131</v>
      </c>
      <c r="B2756" t="s">
        <v>41</v>
      </c>
      <c r="C2756" t="s">
        <v>4</v>
      </c>
      <c r="D2756" t="s">
        <v>328</v>
      </c>
      <c r="F2756" s="2">
        <v>16781351.32</v>
      </c>
      <c r="G2756" s="36">
        <v>818798.51052159327</v>
      </c>
      <c r="H2756">
        <v>2013</v>
      </c>
      <c r="I2756">
        <v>20.495092631897801</v>
      </c>
      <c r="J2756" t="s">
        <v>717</v>
      </c>
    </row>
    <row r="2757" spans="1:10">
      <c r="A2757" t="s">
        <v>131</v>
      </c>
      <c r="B2757" t="s">
        <v>41</v>
      </c>
      <c r="C2757" t="s">
        <v>3</v>
      </c>
      <c r="D2757" t="s">
        <v>328</v>
      </c>
      <c r="F2757" s="2">
        <v>36549588.400000006</v>
      </c>
      <c r="G2757" s="36">
        <v>1861173.1491759832</v>
      </c>
      <c r="H2757">
        <v>2012</v>
      </c>
      <c r="I2757">
        <v>19.637930203421423</v>
      </c>
      <c r="J2757" t="s">
        <v>717</v>
      </c>
    </row>
    <row r="2758" spans="1:10">
      <c r="A2758" t="s">
        <v>131</v>
      </c>
      <c r="B2758" t="s">
        <v>41</v>
      </c>
      <c r="C2758" t="s">
        <v>4</v>
      </c>
      <c r="D2758" t="s">
        <v>328</v>
      </c>
      <c r="F2758" s="2">
        <v>4881275.83</v>
      </c>
      <c r="G2758" s="36">
        <v>248563.66121260371</v>
      </c>
      <c r="H2758">
        <v>2012</v>
      </c>
      <c r="I2758">
        <v>19.637930203421423</v>
      </c>
      <c r="J2758" t="s">
        <v>717</v>
      </c>
    </row>
    <row r="2759" spans="1:10">
      <c r="A2759" t="s">
        <v>131</v>
      </c>
      <c r="B2759" t="s">
        <v>41</v>
      </c>
      <c r="C2759" t="s">
        <v>3</v>
      </c>
      <c r="D2759" t="s">
        <v>328</v>
      </c>
      <c r="F2759" s="2">
        <v>33823121.229999997</v>
      </c>
      <c r="G2759" s="36">
        <v>1775626.8050027124</v>
      </c>
      <c r="H2759">
        <v>2011</v>
      </c>
      <c r="I2759">
        <v>19.048552958710449</v>
      </c>
      <c r="J2759" t="s">
        <v>717</v>
      </c>
    </row>
    <row r="2760" spans="1:10">
      <c r="A2760" t="s">
        <v>131</v>
      </c>
      <c r="B2760" t="s">
        <v>41</v>
      </c>
      <c r="C2760" t="s">
        <v>4</v>
      </c>
      <c r="D2760" t="s">
        <v>328</v>
      </c>
      <c r="F2760" s="2">
        <v>30460368.649999995</v>
      </c>
      <c r="G2760" s="36">
        <v>1599090.9501643376</v>
      </c>
      <c r="H2760">
        <v>2011</v>
      </c>
      <c r="I2760">
        <v>19.048552958710449</v>
      </c>
      <c r="J2760" t="s">
        <v>717</v>
      </c>
    </row>
    <row r="2761" spans="1:10">
      <c r="A2761" t="s">
        <v>131</v>
      </c>
      <c r="B2761" t="s">
        <v>41</v>
      </c>
      <c r="C2761" t="s">
        <v>3</v>
      </c>
      <c r="D2761" t="s">
        <v>328</v>
      </c>
      <c r="F2761" s="2">
        <v>27553842.040000003</v>
      </c>
      <c r="G2761" s="36">
        <v>1448153.7758246809</v>
      </c>
      <c r="H2761">
        <v>2010</v>
      </c>
      <c r="I2761">
        <v>19.026875805581422</v>
      </c>
      <c r="J2761" t="s">
        <v>717</v>
      </c>
    </row>
    <row r="2762" spans="1:10">
      <c r="A2762" t="s">
        <v>131</v>
      </c>
      <c r="B2762" t="s">
        <v>41</v>
      </c>
      <c r="C2762" t="s">
        <v>4</v>
      </c>
      <c r="D2762" t="s">
        <v>328</v>
      </c>
      <c r="F2762" s="2">
        <v>4825107.12</v>
      </c>
      <c r="G2762" s="36">
        <v>253594.29310956996</v>
      </c>
      <c r="H2762">
        <v>2010</v>
      </c>
      <c r="I2762">
        <v>19.026875805581422</v>
      </c>
      <c r="J2762" t="s">
        <v>717</v>
      </c>
    </row>
    <row r="2763" spans="1:10">
      <c r="A2763" s="8" t="s">
        <v>131</v>
      </c>
      <c r="B2763" t="s">
        <v>41</v>
      </c>
      <c r="C2763" t="s">
        <v>3</v>
      </c>
      <c r="D2763" t="s">
        <v>1</v>
      </c>
      <c r="F2763" s="2">
        <v>4310723.76</v>
      </c>
      <c r="G2763" s="36">
        <f>F2763/I2763</f>
        <v>175489.4870542257</v>
      </c>
      <c r="H2763">
        <v>2022</v>
      </c>
      <c r="I2763">
        <v>24.564</v>
      </c>
      <c r="J2763" t="s">
        <v>717</v>
      </c>
    </row>
    <row r="2764" spans="1:10">
      <c r="A2764" t="s">
        <v>131</v>
      </c>
      <c r="B2764" t="s">
        <v>41</v>
      </c>
      <c r="C2764" t="s">
        <v>5</v>
      </c>
      <c r="D2764" t="s">
        <v>1</v>
      </c>
      <c r="F2764" s="2">
        <v>432000</v>
      </c>
      <c r="G2764" s="36">
        <f>F2764/I2764</f>
        <v>17586.712261846606</v>
      </c>
      <c r="H2764">
        <v>2022</v>
      </c>
      <c r="I2764">
        <v>24.564</v>
      </c>
      <c r="J2764" t="s">
        <v>717</v>
      </c>
    </row>
    <row r="2765" spans="1:10">
      <c r="A2765" t="s">
        <v>131</v>
      </c>
      <c r="B2765" t="s">
        <v>41</v>
      </c>
      <c r="C2765" t="s">
        <v>3</v>
      </c>
      <c r="D2765" t="s">
        <v>1</v>
      </c>
      <c r="E2765" t="s">
        <v>472</v>
      </c>
      <c r="F2765" s="2">
        <v>4526093</v>
      </c>
      <c r="G2765" s="36">
        <f>F2765/I2765</f>
        <v>188615.50065843208</v>
      </c>
      <c r="H2765">
        <v>2021</v>
      </c>
      <c r="I2765">
        <v>23.996400000000001</v>
      </c>
      <c r="J2765" t="s">
        <v>717</v>
      </c>
    </row>
    <row r="2766" spans="1:10">
      <c r="A2766" s="8" t="s">
        <v>131</v>
      </c>
      <c r="B2766" t="s">
        <v>41</v>
      </c>
      <c r="C2766" t="s">
        <v>4</v>
      </c>
      <c r="D2766" t="s">
        <v>1</v>
      </c>
      <c r="E2766" t="s">
        <v>472</v>
      </c>
      <c r="F2766" s="2">
        <v>61916</v>
      </c>
      <c r="G2766" s="36">
        <f>F2766/I2766</f>
        <v>2580.2203663882915</v>
      </c>
      <c r="H2766">
        <v>2021</v>
      </c>
      <c r="I2766">
        <v>23.996400000000001</v>
      </c>
      <c r="J2766" t="s">
        <v>717</v>
      </c>
    </row>
    <row r="2767" spans="1:10">
      <c r="A2767" t="s">
        <v>131</v>
      </c>
      <c r="B2767" t="s">
        <v>41</v>
      </c>
      <c r="C2767" t="s">
        <v>3</v>
      </c>
      <c r="D2767" t="s">
        <v>1</v>
      </c>
      <c r="F2767" s="2">
        <v>4433400</v>
      </c>
      <c r="G2767" s="36">
        <v>180273.00784379104</v>
      </c>
      <c r="H2767">
        <v>2020</v>
      </c>
      <c r="I2767">
        <v>24.592700000000001</v>
      </c>
      <c r="J2767" t="s">
        <v>717</v>
      </c>
    </row>
    <row r="2768" spans="1:10">
      <c r="A2768" t="s">
        <v>131</v>
      </c>
      <c r="B2768" t="s">
        <v>41</v>
      </c>
      <c r="C2768" t="s">
        <v>4</v>
      </c>
      <c r="D2768" t="s">
        <v>1</v>
      </c>
      <c r="F2768" s="2">
        <v>1792154</v>
      </c>
      <c r="G2768" s="36">
        <v>72873.413655271681</v>
      </c>
      <c r="H2768">
        <v>2020</v>
      </c>
      <c r="I2768">
        <v>24.592700000000001</v>
      </c>
      <c r="J2768" t="s">
        <v>717</v>
      </c>
    </row>
    <row r="2769" spans="1:10">
      <c r="A2769" s="8" t="s">
        <v>131</v>
      </c>
      <c r="B2769" t="s">
        <v>41</v>
      </c>
      <c r="C2769" t="s">
        <v>3</v>
      </c>
      <c r="D2769" t="s">
        <v>1</v>
      </c>
      <c r="E2769" t="s">
        <v>434</v>
      </c>
      <c r="F2769" s="2">
        <v>4014804.76</v>
      </c>
      <c r="G2769" s="36">
        <f>F2769/I2769</f>
        <v>163805.39706890361</v>
      </c>
      <c r="H2769">
        <v>2019</v>
      </c>
      <c r="I2769">
        <v>24.509599999999999</v>
      </c>
      <c r="J2769" t="s">
        <v>717</v>
      </c>
    </row>
    <row r="2770" spans="1:10">
      <c r="A2770" t="s">
        <v>131</v>
      </c>
      <c r="B2770" t="s">
        <v>41</v>
      </c>
      <c r="C2770" t="s">
        <v>3</v>
      </c>
      <c r="D2770" t="s">
        <v>1</v>
      </c>
      <c r="E2770" t="s">
        <v>364</v>
      </c>
      <c r="F2770" s="2">
        <v>3718090</v>
      </c>
      <c r="G2770" s="36">
        <f>F2770/I2770</f>
        <v>155503.55499790882</v>
      </c>
      <c r="H2770">
        <v>2018</v>
      </c>
      <c r="I2770">
        <v>23.91</v>
      </c>
      <c r="J2770" t="s">
        <v>717</v>
      </c>
    </row>
    <row r="2771" spans="1:10">
      <c r="A2771" t="s">
        <v>131</v>
      </c>
      <c r="B2771" t="s">
        <v>41</v>
      </c>
      <c r="C2771" t="s">
        <v>3</v>
      </c>
      <c r="D2771" t="s">
        <v>1</v>
      </c>
      <c r="E2771" t="s">
        <v>364</v>
      </c>
      <c r="F2771" s="2">
        <v>7039600</v>
      </c>
      <c r="G2771" s="36">
        <f>F2771/I2771</f>
        <v>300709.09867577959</v>
      </c>
      <c r="H2771">
        <v>2017</v>
      </c>
      <c r="I2771">
        <v>23.41</v>
      </c>
      <c r="J2771" t="s">
        <v>717</v>
      </c>
    </row>
    <row r="2772" spans="1:10">
      <c r="A2772" t="s">
        <v>131</v>
      </c>
      <c r="B2772" t="s">
        <v>41</v>
      </c>
      <c r="C2772" t="s">
        <v>3</v>
      </c>
      <c r="D2772" t="s">
        <v>1</v>
      </c>
      <c r="F2772" s="2">
        <v>3385300</v>
      </c>
      <c r="G2772" s="36">
        <v>113363.67259052383</v>
      </c>
      <c r="H2772">
        <v>2016</v>
      </c>
      <c r="I2772">
        <v>29.862300000000001</v>
      </c>
      <c r="J2772" t="s">
        <v>717</v>
      </c>
    </row>
    <row r="2773" spans="1:10">
      <c r="A2773" t="s">
        <v>131</v>
      </c>
      <c r="B2773" t="s">
        <v>41</v>
      </c>
      <c r="C2773" t="s">
        <v>4</v>
      </c>
      <c r="D2773" t="s">
        <v>1</v>
      </c>
      <c r="F2773" s="2">
        <v>347300</v>
      </c>
      <c r="G2773" s="36">
        <v>11630.048589693359</v>
      </c>
      <c r="H2773">
        <v>2016</v>
      </c>
      <c r="I2773">
        <v>29.862300000000001</v>
      </c>
      <c r="J2773" t="s">
        <v>717</v>
      </c>
    </row>
    <row r="2774" spans="1:10">
      <c r="A2774" t="s">
        <v>131</v>
      </c>
      <c r="B2774" t="s">
        <v>41</v>
      </c>
      <c r="C2774" t="s">
        <v>3</v>
      </c>
      <c r="D2774" t="s">
        <v>1</v>
      </c>
      <c r="F2774" s="2">
        <v>3721300</v>
      </c>
      <c r="G2774" s="36">
        <v>172307.93450881611</v>
      </c>
      <c r="H2774">
        <v>2015</v>
      </c>
      <c r="I2774">
        <v>21.596800000000002</v>
      </c>
      <c r="J2774" t="s">
        <v>717</v>
      </c>
    </row>
    <row r="2775" spans="1:10">
      <c r="A2775" t="s">
        <v>131</v>
      </c>
      <c r="B2775" t="s">
        <v>41</v>
      </c>
      <c r="C2775" t="s">
        <v>3</v>
      </c>
      <c r="D2775" t="s">
        <v>1</v>
      </c>
      <c r="F2775" s="2">
        <v>5799642.4900000012</v>
      </c>
      <c r="G2775" s="36">
        <v>274412.64962883608</v>
      </c>
      <c r="H2775">
        <v>2014</v>
      </c>
      <c r="I2775">
        <v>21.134749064390643</v>
      </c>
      <c r="J2775" t="s">
        <v>717</v>
      </c>
    </row>
    <row r="2776" spans="1:10">
      <c r="A2776" t="s">
        <v>131</v>
      </c>
      <c r="B2776" t="s">
        <v>41</v>
      </c>
      <c r="C2776" t="s">
        <v>4</v>
      </c>
      <c r="D2776" t="s">
        <v>1</v>
      </c>
      <c r="F2776" s="2">
        <v>99254.35</v>
      </c>
      <c r="G2776" s="36">
        <v>4696.2634710071352</v>
      </c>
      <c r="H2776">
        <v>2014</v>
      </c>
      <c r="I2776">
        <v>21.134749064390643</v>
      </c>
      <c r="J2776" t="s">
        <v>717</v>
      </c>
    </row>
    <row r="2777" spans="1:10">
      <c r="A2777" t="s">
        <v>131</v>
      </c>
      <c r="B2777" t="s">
        <v>41</v>
      </c>
      <c r="C2777" t="s">
        <v>3</v>
      </c>
      <c r="D2777" t="s">
        <v>1</v>
      </c>
      <c r="F2777" s="2">
        <v>4214849.6399999997</v>
      </c>
      <c r="G2777" s="36">
        <v>205651.651139169</v>
      </c>
      <c r="H2777">
        <v>2013</v>
      </c>
      <c r="I2777">
        <v>20.495092631897801</v>
      </c>
      <c r="J2777" t="s">
        <v>717</v>
      </c>
    </row>
    <row r="2778" spans="1:10">
      <c r="A2778" t="s">
        <v>131</v>
      </c>
      <c r="B2778" t="s">
        <v>41</v>
      </c>
      <c r="C2778" t="s">
        <v>4</v>
      </c>
      <c r="D2778" t="s">
        <v>1</v>
      </c>
      <c r="F2778" s="2">
        <v>2743185.25</v>
      </c>
      <c r="G2778" s="36">
        <v>133845.95518883425</v>
      </c>
      <c r="H2778">
        <v>2013</v>
      </c>
      <c r="I2778">
        <v>20.495092631897801</v>
      </c>
      <c r="J2778" t="s">
        <v>717</v>
      </c>
    </row>
    <row r="2779" spans="1:10">
      <c r="A2779" t="s">
        <v>131</v>
      </c>
      <c r="B2779" t="s">
        <v>41</v>
      </c>
      <c r="C2779" t="s">
        <v>3</v>
      </c>
      <c r="D2779" t="s">
        <v>1</v>
      </c>
      <c r="F2779" s="2">
        <v>5109872.53</v>
      </c>
      <c r="G2779" s="36">
        <v>260204.23115210643</v>
      </c>
      <c r="H2779">
        <v>2012</v>
      </c>
      <c r="I2779">
        <v>19.637930203421423</v>
      </c>
      <c r="J2779" t="s">
        <v>717</v>
      </c>
    </row>
    <row r="2780" spans="1:10">
      <c r="A2780" t="s">
        <v>131</v>
      </c>
      <c r="B2780" t="s">
        <v>41</v>
      </c>
      <c r="C2780" t="s">
        <v>4</v>
      </c>
      <c r="D2780" t="s">
        <v>1</v>
      </c>
      <c r="F2780" s="2">
        <v>1423435.19</v>
      </c>
      <c r="G2780" s="36">
        <v>72483.972356312865</v>
      </c>
      <c r="H2780">
        <v>2012</v>
      </c>
      <c r="I2780">
        <v>19.637930203421423</v>
      </c>
      <c r="J2780" t="s">
        <v>717</v>
      </c>
    </row>
    <row r="2781" spans="1:10">
      <c r="A2781" t="s">
        <v>131</v>
      </c>
      <c r="B2781" t="s">
        <v>41</v>
      </c>
      <c r="C2781" t="s">
        <v>3</v>
      </c>
      <c r="D2781" t="s">
        <v>1</v>
      </c>
      <c r="F2781" s="2">
        <v>5532270.9800000004</v>
      </c>
      <c r="G2781" s="36">
        <v>290429.98657124897</v>
      </c>
      <c r="H2781">
        <v>2011</v>
      </c>
      <c r="I2781">
        <v>19.048552958710449</v>
      </c>
      <c r="J2781" t="s">
        <v>717</v>
      </c>
    </row>
    <row r="2782" spans="1:10">
      <c r="A2782" t="s">
        <v>131</v>
      </c>
      <c r="B2782" t="s">
        <v>41</v>
      </c>
      <c r="C2782" t="s">
        <v>4</v>
      </c>
      <c r="D2782" t="s">
        <v>1</v>
      </c>
      <c r="F2782" s="2">
        <v>3000</v>
      </c>
      <c r="G2782" s="36">
        <v>157.49227810127024</v>
      </c>
      <c r="H2782">
        <v>2011</v>
      </c>
      <c r="I2782">
        <v>19.048552958710449</v>
      </c>
      <c r="J2782" t="s">
        <v>717</v>
      </c>
    </row>
    <row r="2783" spans="1:10">
      <c r="A2783" t="s">
        <v>131</v>
      </c>
      <c r="B2783" t="s">
        <v>41</v>
      </c>
      <c r="C2783" t="s">
        <v>3</v>
      </c>
      <c r="D2783" t="s">
        <v>1</v>
      </c>
      <c r="F2783" s="2">
        <v>619937.69999999995</v>
      </c>
      <c r="G2783" s="36">
        <v>32582.211937187549</v>
      </c>
      <c r="H2783">
        <v>2010</v>
      </c>
      <c r="I2783">
        <v>19.026875805581422</v>
      </c>
      <c r="J2783" t="s">
        <v>717</v>
      </c>
    </row>
    <row r="2784" spans="1:10">
      <c r="A2784" t="s">
        <v>131</v>
      </c>
      <c r="B2784" t="s">
        <v>41</v>
      </c>
      <c r="C2784" t="s">
        <v>3</v>
      </c>
      <c r="D2784" t="s">
        <v>328</v>
      </c>
      <c r="F2784" s="2">
        <v>36459448.850000001</v>
      </c>
      <c r="G2784" s="36">
        <f t="shared" ref="G2784:G2800" si="66">F2784/I2784</f>
        <v>1484263.5096075558</v>
      </c>
      <c r="H2784">
        <v>2022</v>
      </c>
      <c r="I2784">
        <v>24.564</v>
      </c>
      <c r="J2784" t="s">
        <v>717</v>
      </c>
    </row>
    <row r="2785" spans="1:10">
      <c r="A2785" t="s">
        <v>10</v>
      </c>
      <c r="B2785" t="s">
        <v>6</v>
      </c>
      <c r="C2785" t="s">
        <v>3</v>
      </c>
      <c r="D2785" t="s">
        <v>328</v>
      </c>
      <c r="F2785" s="2">
        <v>527312520.78000003</v>
      </c>
      <c r="G2785" s="36">
        <f t="shared" si="66"/>
        <v>28799469.179346584</v>
      </c>
      <c r="H2785">
        <v>2024</v>
      </c>
      <c r="I2785">
        <v>18.309799999999999</v>
      </c>
      <c r="J2785" t="s">
        <v>717</v>
      </c>
    </row>
    <row r="2786" spans="1:10">
      <c r="A2786" t="s">
        <v>10</v>
      </c>
      <c r="B2786" t="s">
        <v>6</v>
      </c>
      <c r="C2786" t="s">
        <v>3</v>
      </c>
      <c r="D2786" t="s">
        <v>1</v>
      </c>
      <c r="F2786" s="2">
        <v>913737360.71000004</v>
      </c>
      <c r="G2786" s="36">
        <f t="shared" si="66"/>
        <v>49904278.621830933</v>
      </c>
      <c r="H2786">
        <v>2024</v>
      </c>
      <c r="I2786">
        <v>18.309799999999999</v>
      </c>
      <c r="J2786" t="s">
        <v>717</v>
      </c>
    </row>
    <row r="2787" spans="1:10">
      <c r="A2787" t="s">
        <v>10</v>
      </c>
      <c r="B2787" t="s">
        <v>6</v>
      </c>
      <c r="C2787" t="s">
        <v>4</v>
      </c>
      <c r="D2787" t="s">
        <v>328</v>
      </c>
      <c r="F2787" s="2">
        <v>278750411.25000006</v>
      </c>
      <c r="G2787" s="36">
        <f t="shared" si="66"/>
        <v>15224110.10770189</v>
      </c>
      <c r="H2787">
        <v>2024</v>
      </c>
      <c r="I2787">
        <v>18.309799999999999</v>
      </c>
      <c r="J2787" t="s">
        <v>717</v>
      </c>
    </row>
    <row r="2788" spans="1:10">
      <c r="A2788" t="s">
        <v>10</v>
      </c>
      <c r="B2788" t="s">
        <v>6</v>
      </c>
      <c r="C2788" t="s">
        <v>4</v>
      </c>
      <c r="D2788" t="s">
        <v>1</v>
      </c>
      <c r="F2788" s="2">
        <v>153612147</v>
      </c>
      <c r="G2788" s="36">
        <f t="shared" si="66"/>
        <v>8389613.5949054603</v>
      </c>
      <c r="H2788">
        <v>2024</v>
      </c>
      <c r="I2788">
        <v>18.309799999999999</v>
      </c>
      <c r="J2788" t="s">
        <v>717</v>
      </c>
    </row>
    <row r="2789" spans="1:10" ht="15.75">
      <c r="A2789" s="19" t="s">
        <v>10</v>
      </c>
      <c r="B2789" t="s">
        <v>6</v>
      </c>
      <c r="C2789" t="s">
        <v>3</v>
      </c>
      <c r="D2789" t="s">
        <v>328</v>
      </c>
      <c r="F2789" s="2">
        <v>740012486</v>
      </c>
      <c r="G2789" s="36">
        <f t="shared" si="66"/>
        <v>41750117.688210875</v>
      </c>
      <c r="H2789">
        <v>2023</v>
      </c>
      <c r="I2789">
        <v>17.724799999999998</v>
      </c>
      <c r="J2789" t="s">
        <v>717</v>
      </c>
    </row>
    <row r="2790" spans="1:10" ht="15.75">
      <c r="A2790" s="19" t="s">
        <v>10</v>
      </c>
      <c r="B2790" t="s">
        <v>6</v>
      </c>
      <c r="C2790" t="s">
        <v>3</v>
      </c>
      <c r="D2790" t="s">
        <v>1</v>
      </c>
      <c r="E2790" s="20"/>
      <c r="F2790" s="2">
        <v>1471360905</v>
      </c>
      <c r="G2790" s="36">
        <f t="shared" si="66"/>
        <v>83011424.952608779</v>
      </c>
      <c r="H2790">
        <v>2023</v>
      </c>
      <c r="I2790">
        <v>17.724799999999998</v>
      </c>
      <c r="J2790" t="s">
        <v>717</v>
      </c>
    </row>
    <row r="2791" spans="1:10" ht="15.75">
      <c r="A2791" s="19" t="s">
        <v>10</v>
      </c>
      <c r="B2791" t="s">
        <v>6</v>
      </c>
      <c r="C2791" t="s">
        <v>4</v>
      </c>
      <c r="D2791" t="s">
        <v>328</v>
      </c>
      <c r="F2791" s="2">
        <v>269705372</v>
      </c>
      <c r="G2791" s="36">
        <f t="shared" si="66"/>
        <v>15216271.664560391</v>
      </c>
      <c r="H2791">
        <v>2023</v>
      </c>
      <c r="I2791">
        <v>17.724799999999998</v>
      </c>
      <c r="J2791" t="s">
        <v>717</v>
      </c>
    </row>
    <row r="2792" spans="1:10" ht="15.75">
      <c r="A2792" s="19" t="s">
        <v>10</v>
      </c>
      <c r="B2792" t="s">
        <v>6</v>
      </c>
      <c r="C2792" t="s">
        <v>4</v>
      </c>
      <c r="D2792" t="s">
        <v>1</v>
      </c>
      <c r="F2792" s="2">
        <v>862200230</v>
      </c>
      <c r="G2792" s="36">
        <f t="shared" si="66"/>
        <v>48643721.226755738</v>
      </c>
      <c r="H2792">
        <v>2023</v>
      </c>
      <c r="I2792">
        <v>17.724799999999998</v>
      </c>
      <c r="J2792" t="s">
        <v>717</v>
      </c>
    </row>
    <row r="2793" spans="1:10">
      <c r="A2793" s="5" t="s">
        <v>10</v>
      </c>
      <c r="B2793" t="s">
        <v>6</v>
      </c>
      <c r="C2793" t="s">
        <v>3</v>
      </c>
      <c r="D2793" t="s">
        <v>328</v>
      </c>
      <c r="F2793" s="2">
        <v>737328445</v>
      </c>
      <c r="G2793" s="36">
        <f t="shared" si="66"/>
        <v>36692682.398841485</v>
      </c>
      <c r="H2793">
        <v>2022</v>
      </c>
      <c r="I2793">
        <v>20.0947</v>
      </c>
      <c r="J2793" t="s">
        <v>717</v>
      </c>
    </row>
    <row r="2794" spans="1:10">
      <c r="A2794" s="5" t="s">
        <v>10</v>
      </c>
      <c r="B2794" t="s">
        <v>6</v>
      </c>
      <c r="C2794" t="s">
        <v>3</v>
      </c>
      <c r="D2794" t="s">
        <v>1</v>
      </c>
      <c r="F2794" s="2">
        <v>454268476</v>
      </c>
      <c r="G2794" s="36">
        <f t="shared" si="66"/>
        <v>22606382.578490846</v>
      </c>
      <c r="H2794">
        <v>2022</v>
      </c>
      <c r="I2794">
        <v>20.0947</v>
      </c>
      <c r="J2794" t="s">
        <v>717</v>
      </c>
    </row>
    <row r="2795" spans="1:10">
      <c r="A2795" s="5" t="s">
        <v>10</v>
      </c>
      <c r="B2795" t="s">
        <v>6</v>
      </c>
      <c r="C2795" t="s">
        <v>4</v>
      </c>
      <c r="D2795" t="s">
        <v>328</v>
      </c>
      <c r="F2795" s="2">
        <v>303331648</v>
      </c>
      <c r="G2795" s="36">
        <f t="shared" si="66"/>
        <v>15095107.068032864</v>
      </c>
      <c r="H2795">
        <v>2022</v>
      </c>
      <c r="I2795">
        <v>20.0947</v>
      </c>
      <c r="J2795" t="s">
        <v>717</v>
      </c>
    </row>
    <row r="2796" spans="1:10">
      <c r="A2796" s="5" t="s">
        <v>10</v>
      </c>
      <c r="B2796" t="s">
        <v>6</v>
      </c>
      <c r="C2796" t="s">
        <v>4</v>
      </c>
      <c r="D2796" t="s">
        <v>1</v>
      </c>
      <c r="F2796" s="2">
        <v>558577780</v>
      </c>
      <c r="G2796" s="36">
        <f t="shared" si="66"/>
        <v>27797268.931608833</v>
      </c>
      <c r="H2796">
        <v>2022</v>
      </c>
      <c r="I2796">
        <v>20.0947</v>
      </c>
      <c r="J2796" t="s">
        <v>717</v>
      </c>
    </row>
    <row r="2797" spans="1:10">
      <c r="A2797" s="5" t="s">
        <v>10</v>
      </c>
      <c r="B2797" t="s">
        <v>6</v>
      </c>
      <c r="C2797" t="s">
        <v>3</v>
      </c>
      <c r="D2797" t="s">
        <v>328</v>
      </c>
      <c r="F2797" s="2">
        <v>645780000</v>
      </c>
      <c r="G2797" s="36">
        <f t="shared" si="66"/>
        <v>31853876.053114459</v>
      </c>
      <c r="H2797">
        <v>2021</v>
      </c>
      <c r="I2797">
        <v>20.273199999999999</v>
      </c>
      <c r="J2797" t="s">
        <v>717</v>
      </c>
    </row>
    <row r="2798" spans="1:10">
      <c r="A2798" s="6" t="s">
        <v>10</v>
      </c>
      <c r="B2798" t="s">
        <v>6</v>
      </c>
      <c r="C2798" t="s">
        <v>3</v>
      </c>
      <c r="D2798" t="s">
        <v>1</v>
      </c>
      <c r="F2798" s="2">
        <v>1082650000</v>
      </c>
      <c r="G2798" s="36">
        <f t="shared" si="66"/>
        <v>53403014.817591697</v>
      </c>
      <c r="H2798">
        <v>2021</v>
      </c>
      <c r="I2798">
        <v>20.273199999999999</v>
      </c>
      <c r="J2798" t="s">
        <v>717</v>
      </c>
    </row>
    <row r="2799" spans="1:10">
      <c r="A2799" s="5" t="s">
        <v>10</v>
      </c>
      <c r="B2799" t="s">
        <v>6</v>
      </c>
      <c r="C2799" t="s">
        <v>4</v>
      </c>
      <c r="D2799" t="s">
        <v>328</v>
      </c>
      <c r="F2799" s="2">
        <v>306540589</v>
      </c>
      <c r="G2799" s="36">
        <f t="shared" si="66"/>
        <v>15120483.643430736</v>
      </c>
      <c r="H2799">
        <v>2021</v>
      </c>
      <c r="I2799">
        <v>20.273199999999999</v>
      </c>
      <c r="J2799" t="s">
        <v>717</v>
      </c>
    </row>
    <row r="2800" spans="1:10">
      <c r="A2800" s="6" t="s">
        <v>10</v>
      </c>
      <c r="B2800" t="s">
        <v>6</v>
      </c>
      <c r="C2800" t="s">
        <v>4</v>
      </c>
      <c r="D2800" t="s">
        <v>1</v>
      </c>
      <c r="F2800" s="2">
        <v>423208536</v>
      </c>
      <c r="G2800" s="36">
        <f t="shared" si="66"/>
        <v>20875270.603555433</v>
      </c>
      <c r="H2800">
        <v>2021</v>
      </c>
      <c r="I2800">
        <v>20.273199999999999</v>
      </c>
      <c r="J2800" t="s">
        <v>717</v>
      </c>
    </row>
    <row r="2801" spans="1:10">
      <c r="A2801" t="s">
        <v>10</v>
      </c>
      <c r="B2801" t="s">
        <v>6</v>
      </c>
      <c r="C2801" t="s">
        <v>3</v>
      </c>
      <c r="D2801" t="s">
        <v>328</v>
      </c>
      <c r="F2801" s="2">
        <v>546240000</v>
      </c>
      <c r="G2801" s="36">
        <v>25440590.185923468</v>
      </c>
      <c r="H2801">
        <v>2020</v>
      </c>
      <c r="I2801">
        <v>21.4712</v>
      </c>
      <c r="J2801" t="s">
        <v>717</v>
      </c>
    </row>
    <row r="2802" spans="1:10">
      <c r="A2802" t="s">
        <v>10</v>
      </c>
      <c r="B2802" t="s">
        <v>6</v>
      </c>
      <c r="C2802" t="s">
        <v>3</v>
      </c>
      <c r="D2802" t="s">
        <v>1</v>
      </c>
      <c r="F2802" s="2">
        <v>1046180000.0000001</v>
      </c>
      <c r="G2802" s="36">
        <v>48724803.457654908</v>
      </c>
      <c r="H2802">
        <v>2020</v>
      </c>
      <c r="I2802">
        <v>21.4712</v>
      </c>
      <c r="J2802" t="s">
        <v>717</v>
      </c>
    </row>
    <row r="2803" spans="1:10">
      <c r="A2803" t="s">
        <v>10</v>
      </c>
      <c r="B2803" t="s">
        <v>6</v>
      </c>
      <c r="C2803" t="s">
        <v>4</v>
      </c>
      <c r="D2803" t="s">
        <v>328</v>
      </c>
      <c r="F2803" s="2">
        <v>96260000</v>
      </c>
      <c r="G2803" s="36">
        <v>4483214.7248407174</v>
      </c>
      <c r="H2803">
        <v>2020</v>
      </c>
      <c r="I2803">
        <v>21.4712</v>
      </c>
      <c r="J2803" t="s">
        <v>717</v>
      </c>
    </row>
    <row r="2804" spans="1:10">
      <c r="A2804" t="s">
        <v>10</v>
      </c>
      <c r="B2804" t="s">
        <v>6</v>
      </c>
      <c r="C2804" t="s">
        <v>4</v>
      </c>
      <c r="D2804" t="s">
        <v>1</v>
      </c>
      <c r="F2804" s="2">
        <v>29940000</v>
      </c>
      <c r="G2804" s="36">
        <v>1394426.0218338985</v>
      </c>
      <c r="H2804">
        <v>2020</v>
      </c>
      <c r="I2804">
        <v>21.4712</v>
      </c>
      <c r="J2804" t="s">
        <v>717</v>
      </c>
    </row>
    <row r="2805" spans="1:10">
      <c r="A2805" t="s">
        <v>10</v>
      </c>
      <c r="B2805" t="s">
        <v>6</v>
      </c>
      <c r="C2805" t="s">
        <v>3</v>
      </c>
      <c r="D2805" t="s">
        <v>328</v>
      </c>
      <c r="F2805" s="2">
        <v>645781934</v>
      </c>
      <c r="G2805" s="36">
        <f t="shared" ref="G2805:G2816" si="67">F2805/I2805</f>
        <v>33548681.964351583</v>
      </c>
      <c r="H2805">
        <v>2019</v>
      </c>
      <c r="I2805">
        <v>19.249099999999999</v>
      </c>
      <c r="J2805" t="s">
        <v>717</v>
      </c>
    </row>
    <row r="2806" spans="1:10">
      <c r="A2806" t="s">
        <v>10</v>
      </c>
      <c r="B2806" t="s">
        <v>6</v>
      </c>
      <c r="C2806" t="s">
        <v>3</v>
      </c>
      <c r="D2806" t="s">
        <v>1</v>
      </c>
      <c r="F2806" s="2">
        <v>2257540000</v>
      </c>
      <c r="G2806" s="36">
        <f t="shared" si="67"/>
        <v>117280288.42906941</v>
      </c>
      <c r="H2806">
        <v>2019</v>
      </c>
      <c r="I2806">
        <v>19.249099999999999</v>
      </c>
      <c r="J2806" t="s">
        <v>717</v>
      </c>
    </row>
    <row r="2807" spans="1:10">
      <c r="A2807" t="s">
        <v>10</v>
      </c>
      <c r="B2807" t="s">
        <v>6</v>
      </c>
      <c r="C2807" t="s">
        <v>4</v>
      </c>
      <c r="D2807" t="s">
        <v>1</v>
      </c>
      <c r="F2807" s="2">
        <v>340459000</v>
      </c>
      <c r="G2807" s="36">
        <f t="shared" si="67"/>
        <v>17687008.743265919</v>
      </c>
      <c r="H2807">
        <v>2019</v>
      </c>
      <c r="I2807">
        <v>19.249099999999999</v>
      </c>
      <c r="J2807" t="s">
        <v>717</v>
      </c>
    </row>
    <row r="2808" spans="1:10">
      <c r="A2808" t="s">
        <v>10</v>
      </c>
      <c r="B2808" t="s">
        <v>6</v>
      </c>
      <c r="C2808" t="s">
        <v>4</v>
      </c>
      <c r="D2808" t="s">
        <v>328</v>
      </c>
      <c r="F2808" s="2">
        <v>233309000</v>
      </c>
      <c r="G2808" s="36">
        <f t="shared" si="67"/>
        <v>12120514.725363784</v>
      </c>
      <c r="H2808">
        <v>2019</v>
      </c>
      <c r="I2808">
        <v>19.249099999999999</v>
      </c>
      <c r="J2808" t="s">
        <v>717</v>
      </c>
    </row>
    <row r="2809" spans="1:10">
      <c r="A2809" t="s">
        <v>10</v>
      </c>
      <c r="B2809" t="s">
        <v>6</v>
      </c>
      <c r="C2809" t="s">
        <v>3</v>
      </c>
      <c r="D2809" t="s">
        <v>328</v>
      </c>
      <c r="F2809" s="2">
        <v>444275000</v>
      </c>
      <c r="G2809" s="36">
        <f t="shared" si="67"/>
        <v>23067237.798546206</v>
      </c>
      <c r="H2809">
        <v>2018</v>
      </c>
      <c r="I2809">
        <v>19.260000000000002</v>
      </c>
      <c r="J2809" t="s">
        <v>717</v>
      </c>
    </row>
    <row r="2810" spans="1:10">
      <c r="A2810" t="s">
        <v>10</v>
      </c>
      <c r="B2810" t="s">
        <v>6</v>
      </c>
      <c r="C2810" t="s">
        <v>3</v>
      </c>
      <c r="D2810" t="s">
        <v>1</v>
      </c>
      <c r="E2810" t="s">
        <v>364</v>
      </c>
      <c r="F2810" s="2">
        <v>484064000</v>
      </c>
      <c r="G2810" s="36">
        <f t="shared" si="67"/>
        <v>25133125.649013497</v>
      </c>
      <c r="H2810">
        <v>2018</v>
      </c>
      <c r="I2810">
        <v>19.260000000000002</v>
      </c>
      <c r="J2810" t="s">
        <v>717</v>
      </c>
    </row>
    <row r="2811" spans="1:10">
      <c r="A2811" t="s">
        <v>10</v>
      </c>
      <c r="B2811" t="s">
        <v>6</v>
      </c>
      <c r="C2811" t="s">
        <v>4</v>
      </c>
      <c r="D2811" t="s">
        <v>328</v>
      </c>
      <c r="F2811" s="2">
        <v>292112000</v>
      </c>
      <c r="G2811" s="36">
        <f t="shared" si="67"/>
        <v>15166770.508826582</v>
      </c>
      <c r="H2811">
        <v>2018</v>
      </c>
      <c r="I2811">
        <v>19.260000000000002</v>
      </c>
      <c r="J2811" t="s">
        <v>717</v>
      </c>
    </row>
    <row r="2812" spans="1:10">
      <c r="A2812" t="s">
        <v>10</v>
      </c>
      <c r="B2812" t="s">
        <v>6</v>
      </c>
      <c r="C2812" t="s">
        <v>4</v>
      </c>
      <c r="D2812" t="s">
        <v>1</v>
      </c>
      <c r="E2812" t="s">
        <v>364</v>
      </c>
      <c r="F2812" s="2">
        <v>479499000</v>
      </c>
      <c r="G2812" s="36">
        <f t="shared" si="67"/>
        <v>24896105.919003114</v>
      </c>
      <c r="H2812">
        <v>2018</v>
      </c>
      <c r="I2812">
        <v>19.260000000000002</v>
      </c>
      <c r="J2812" t="s">
        <v>717</v>
      </c>
    </row>
    <row r="2813" spans="1:10">
      <c r="A2813" t="s">
        <v>10</v>
      </c>
      <c r="B2813" t="s">
        <v>6</v>
      </c>
      <c r="C2813" t="s">
        <v>3</v>
      </c>
      <c r="D2813" t="s">
        <v>328</v>
      </c>
      <c r="F2813" s="2">
        <v>395911000</v>
      </c>
      <c r="G2813" s="36">
        <f t="shared" si="67"/>
        <v>20969862.288135596</v>
      </c>
      <c r="H2813">
        <v>2017</v>
      </c>
      <c r="I2813">
        <v>18.88</v>
      </c>
      <c r="J2813" t="s">
        <v>717</v>
      </c>
    </row>
    <row r="2814" spans="1:10">
      <c r="A2814" t="s">
        <v>10</v>
      </c>
      <c r="B2814" t="s">
        <v>6</v>
      </c>
      <c r="C2814" t="s">
        <v>3</v>
      </c>
      <c r="D2814" t="s">
        <v>1</v>
      </c>
      <c r="E2814" t="s">
        <v>364</v>
      </c>
      <c r="F2814" s="2">
        <v>445479000</v>
      </c>
      <c r="G2814" s="36">
        <f t="shared" si="67"/>
        <v>23595286.016949154</v>
      </c>
      <c r="H2814">
        <v>2017</v>
      </c>
      <c r="I2814">
        <v>18.88</v>
      </c>
      <c r="J2814" t="s">
        <v>717</v>
      </c>
    </row>
    <row r="2815" spans="1:10">
      <c r="A2815" t="s">
        <v>10</v>
      </c>
      <c r="B2815" t="s">
        <v>6</v>
      </c>
      <c r="C2815" t="s">
        <v>4</v>
      </c>
      <c r="D2815" t="s">
        <v>328</v>
      </c>
      <c r="F2815" s="2">
        <v>286524767</v>
      </c>
      <c r="G2815" s="36">
        <f t="shared" si="67"/>
        <v>15176099.947033899</v>
      </c>
      <c r="H2815">
        <v>2017</v>
      </c>
      <c r="I2815">
        <v>18.88</v>
      </c>
      <c r="J2815" t="s">
        <v>717</v>
      </c>
    </row>
    <row r="2816" spans="1:10">
      <c r="A2816" t="s">
        <v>10</v>
      </c>
      <c r="B2816" t="s">
        <v>6</v>
      </c>
      <c r="C2816" t="s">
        <v>4</v>
      </c>
      <c r="D2816" t="s">
        <v>1</v>
      </c>
      <c r="E2816" t="s">
        <v>364</v>
      </c>
      <c r="F2816" s="2">
        <v>249000000</v>
      </c>
      <c r="G2816" s="36">
        <f t="shared" si="67"/>
        <v>13188559.322033899</v>
      </c>
      <c r="H2816">
        <v>2017</v>
      </c>
      <c r="I2816">
        <v>18.88</v>
      </c>
      <c r="J2816" t="s">
        <v>717</v>
      </c>
    </row>
    <row r="2817" spans="1:10">
      <c r="A2817" t="s">
        <v>10</v>
      </c>
      <c r="B2817" t="s">
        <v>6</v>
      </c>
      <c r="C2817" t="s">
        <v>3</v>
      </c>
      <c r="D2817" t="s">
        <v>328</v>
      </c>
      <c r="F2817" s="2">
        <v>365052000</v>
      </c>
      <c r="G2817" s="36">
        <v>19534450.651769087</v>
      </c>
      <c r="H2817">
        <v>2016</v>
      </c>
      <c r="I2817">
        <v>18.6876</v>
      </c>
      <c r="J2817" t="s">
        <v>717</v>
      </c>
    </row>
    <row r="2818" spans="1:10">
      <c r="A2818" t="s">
        <v>10</v>
      </c>
      <c r="B2818" t="s">
        <v>6</v>
      </c>
      <c r="C2818" t="s">
        <v>3</v>
      </c>
      <c r="D2818" t="s">
        <v>1</v>
      </c>
      <c r="F2818" s="2">
        <v>365052000</v>
      </c>
      <c r="G2818" s="36">
        <v>19534450.651769087</v>
      </c>
      <c r="H2818">
        <v>2016</v>
      </c>
      <c r="I2818">
        <v>18.6876</v>
      </c>
      <c r="J2818" t="s">
        <v>717</v>
      </c>
    </row>
    <row r="2819" spans="1:10">
      <c r="A2819" t="s">
        <v>10</v>
      </c>
      <c r="B2819" t="s">
        <v>6</v>
      </c>
      <c r="C2819" t="s">
        <v>4</v>
      </c>
      <c r="D2819" t="s">
        <v>328</v>
      </c>
      <c r="F2819" s="2">
        <v>164930999.99999997</v>
      </c>
      <c r="G2819" s="36">
        <v>8825691.9026520252</v>
      </c>
      <c r="H2819">
        <v>2016</v>
      </c>
      <c r="I2819">
        <v>18.6876</v>
      </c>
      <c r="J2819" t="s">
        <v>717</v>
      </c>
    </row>
    <row r="2820" spans="1:10">
      <c r="A2820" t="s">
        <v>10</v>
      </c>
      <c r="B2820" t="s">
        <v>6</v>
      </c>
      <c r="C2820" t="s">
        <v>4</v>
      </c>
      <c r="D2820" t="s">
        <v>1</v>
      </c>
      <c r="F2820" s="2">
        <v>301409000</v>
      </c>
      <c r="G2820" s="36">
        <v>16128823.39091162</v>
      </c>
      <c r="H2820">
        <v>2016</v>
      </c>
      <c r="I2820">
        <v>18.6876</v>
      </c>
      <c r="J2820" t="s">
        <v>717</v>
      </c>
    </row>
    <row r="2821" spans="1:10">
      <c r="A2821" t="s">
        <v>10</v>
      </c>
      <c r="B2821" t="s">
        <v>6</v>
      </c>
      <c r="C2821" t="s">
        <v>3</v>
      </c>
      <c r="D2821" t="s">
        <v>328</v>
      </c>
      <c r="F2821" s="2">
        <v>337370722</v>
      </c>
      <c r="G2821" s="36">
        <v>21279612.660538889</v>
      </c>
      <c r="H2821">
        <v>2015</v>
      </c>
      <c r="I2821">
        <v>15.854175890410984</v>
      </c>
      <c r="J2821" t="s">
        <v>717</v>
      </c>
    </row>
    <row r="2822" spans="1:10">
      <c r="A2822" t="s">
        <v>10</v>
      </c>
      <c r="B2822" t="s">
        <v>6</v>
      </c>
      <c r="C2822" t="s">
        <v>3</v>
      </c>
      <c r="D2822" t="s">
        <v>1</v>
      </c>
      <c r="F2822" s="2">
        <v>401991957</v>
      </c>
      <c r="G2822" s="36">
        <v>25355588.318099532</v>
      </c>
      <c r="H2822">
        <v>2015</v>
      </c>
      <c r="I2822">
        <v>15.854175890410984</v>
      </c>
      <c r="J2822" t="s">
        <v>717</v>
      </c>
    </row>
    <row r="2823" spans="1:10">
      <c r="A2823" t="s">
        <v>10</v>
      </c>
      <c r="B2823" t="s">
        <v>6</v>
      </c>
      <c r="C2823" t="s">
        <v>4</v>
      </c>
      <c r="D2823" t="s">
        <v>328</v>
      </c>
      <c r="F2823" s="2">
        <v>115123271</v>
      </c>
      <c r="G2823" s="36">
        <v>7261384.7478271974</v>
      </c>
      <c r="H2823">
        <v>2015</v>
      </c>
      <c r="I2823">
        <v>15.854175890410984</v>
      </c>
      <c r="J2823" t="s">
        <v>717</v>
      </c>
    </row>
    <row r="2824" spans="1:10">
      <c r="A2824" t="s">
        <v>10</v>
      </c>
      <c r="B2824" t="s">
        <v>6</v>
      </c>
      <c r="C2824" t="s">
        <v>4</v>
      </c>
      <c r="D2824" t="s">
        <v>1</v>
      </c>
      <c r="F2824" s="2">
        <v>389365545</v>
      </c>
      <c r="G2824" s="36">
        <v>24559179.088930026</v>
      </c>
      <c r="H2824">
        <v>2015</v>
      </c>
      <c r="I2824">
        <v>15.854175890410984</v>
      </c>
      <c r="J2824" t="s">
        <v>717</v>
      </c>
    </row>
    <row r="2825" spans="1:10">
      <c r="A2825" t="s">
        <v>10</v>
      </c>
      <c r="B2825" t="s">
        <v>6</v>
      </c>
      <c r="C2825" t="s">
        <v>3</v>
      </c>
      <c r="D2825" t="s">
        <v>328</v>
      </c>
      <c r="F2825" s="2">
        <v>313867000</v>
      </c>
      <c r="G2825" s="36">
        <v>23593381.997372299</v>
      </c>
      <c r="H2825">
        <v>2014</v>
      </c>
      <c r="I2825">
        <v>13.303179681274893</v>
      </c>
      <c r="J2825" t="s">
        <v>717</v>
      </c>
    </row>
    <row r="2826" spans="1:10">
      <c r="A2826" t="s">
        <v>10</v>
      </c>
      <c r="B2826" t="s">
        <v>6</v>
      </c>
      <c r="C2826" t="s">
        <v>3</v>
      </c>
      <c r="D2826" t="s">
        <v>1</v>
      </c>
      <c r="F2826" s="2">
        <v>310441000</v>
      </c>
      <c r="G2826" s="36">
        <v>23335849.581658006</v>
      </c>
      <c r="H2826">
        <v>2014</v>
      </c>
      <c r="I2826">
        <v>13.303179681274893</v>
      </c>
      <c r="J2826" t="s">
        <v>717</v>
      </c>
    </row>
    <row r="2827" spans="1:10">
      <c r="A2827" t="s">
        <v>10</v>
      </c>
      <c r="B2827" t="s">
        <v>6</v>
      </c>
      <c r="C2827" t="s">
        <v>4</v>
      </c>
      <c r="D2827" t="s">
        <v>328</v>
      </c>
      <c r="F2827" s="2">
        <v>157096000</v>
      </c>
      <c r="G2827" s="36">
        <v>11808906.123482872</v>
      </c>
      <c r="H2827">
        <v>2014</v>
      </c>
      <c r="I2827">
        <v>13.303179681274893</v>
      </c>
      <c r="J2827" t="s">
        <v>717</v>
      </c>
    </row>
    <row r="2828" spans="1:10">
      <c r="A2828" t="s">
        <v>10</v>
      </c>
      <c r="B2828" t="s">
        <v>6</v>
      </c>
      <c r="C2828" t="s">
        <v>4</v>
      </c>
      <c r="D2828" t="s">
        <v>1</v>
      </c>
      <c r="F2828" s="2">
        <v>68430000</v>
      </c>
      <c r="G2828" s="36">
        <v>5143883.0143984118</v>
      </c>
      <c r="H2828">
        <v>2014</v>
      </c>
      <c r="I2828">
        <v>13.303179681274893</v>
      </c>
      <c r="J2828" t="s">
        <v>717</v>
      </c>
    </row>
    <row r="2829" spans="1:10">
      <c r="A2829" t="s">
        <v>10</v>
      </c>
      <c r="B2829" t="s">
        <v>6</v>
      </c>
      <c r="C2829" t="s">
        <v>3</v>
      </c>
      <c r="D2829" t="s">
        <v>328</v>
      </c>
      <c r="F2829" s="2">
        <v>313049000</v>
      </c>
      <c r="G2829" s="36">
        <v>24526650.389819235</v>
      </c>
      <c r="H2829">
        <v>2013</v>
      </c>
      <c r="I2829">
        <v>12.763626301369856</v>
      </c>
      <c r="J2829" t="s">
        <v>717</v>
      </c>
    </row>
    <row r="2830" spans="1:10">
      <c r="A2830" t="s">
        <v>10</v>
      </c>
      <c r="B2830" t="s">
        <v>6</v>
      </c>
      <c r="C2830" t="s">
        <v>3</v>
      </c>
      <c r="D2830" t="s">
        <v>328</v>
      </c>
      <c r="F2830" s="2">
        <v>24568542.234012298</v>
      </c>
      <c r="G2830" s="36">
        <v>1924887.3050580837</v>
      </c>
      <c r="H2830">
        <v>2013</v>
      </c>
      <c r="I2830">
        <v>12.763626301369856</v>
      </c>
      <c r="J2830" t="s">
        <v>717</v>
      </c>
    </row>
    <row r="2831" spans="1:10">
      <c r="A2831" t="s">
        <v>10</v>
      </c>
      <c r="B2831" t="s">
        <v>6</v>
      </c>
      <c r="C2831" t="s">
        <v>3</v>
      </c>
      <c r="D2831" t="s">
        <v>1</v>
      </c>
      <c r="F2831" s="2">
        <v>255868000</v>
      </c>
      <c r="G2831" s="36">
        <v>20046653.980502311</v>
      </c>
      <c r="H2831">
        <v>2013</v>
      </c>
      <c r="I2831">
        <v>12.763626301369856</v>
      </c>
      <c r="J2831" t="s">
        <v>717</v>
      </c>
    </row>
    <row r="2832" spans="1:10">
      <c r="A2832" t="s">
        <v>10</v>
      </c>
      <c r="B2832" t="s">
        <v>6</v>
      </c>
      <c r="C2832" t="s">
        <v>3</v>
      </c>
      <c r="D2832" t="s">
        <v>1</v>
      </c>
      <c r="F2832" s="2">
        <v>20080893.931404535</v>
      </c>
      <c r="G2832" s="36">
        <v>1573290.6508904411</v>
      </c>
      <c r="H2832">
        <v>2013</v>
      </c>
      <c r="I2832">
        <v>12.763626301369856</v>
      </c>
      <c r="J2832" t="s">
        <v>717</v>
      </c>
    </row>
    <row r="2833" spans="1:10">
      <c r="A2833" t="s">
        <v>10</v>
      </c>
      <c r="B2833" t="s">
        <v>6</v>
      </c>
      <c r="C2833" t="s">
        <v>3</v>
      </c>
      <c r="D2833" t="s">
        <v>367</v>
      </c>
      <c r="F2833" s="2">
        <v>162081000</v>
      </c>
      <c r="G2833" s="36">
        <v>12698663.857199006</v>
      </c>
      <c r="H2833">
        <v>2013</v>
      </c>
      <c r="I2833">
        <v>12.763626301369856</v>
      </c>
      <c r="J2833" t="s">
        <v>717</v>
      </c>
    </row>
    <row r="2834" spans="1:10">
      <c r="A2834" t="s">
        <v>10</v>
      </c>
      <c r="B2834" t="s">
        <v>6</v>
      </c>
      <c r="C2834" t="s">
        <v>3</v>
      </c>
      <c r="D2834" t="s">
        <v>367</v>
      </c>
      <c r="F2834" s="2">
        <v>12720353.343505161</v>
      </c>
      <c r="G2834" s="36">
        <v>996609.66587058012</v>
      </c>
      <c r="H2834">
        <v>2013</v>
      </c>
      <c r="I2834">
        <v>12.763626301369856</v>
      </c>
      <c r="J2834" t="s">
        <v>717</v>
      </c>
    </row>
    <row r="2835" spans="1:10">
      <c r="A2835" t="s">
        <v>10</v>
      </c>
      <c r="B2835" t="s">
        <v>6</v>
      </c>
      <c r="C2835" t="s">
        <v>4</v>
      </c>
      <c r="D2835" t="s">
        <v>328</v>
      </c>
      <c r="F2835" s="2">
        <v>149134000</v>
      </c>
      <c r="G2835" s="36">
        <v>11684296.960652491</v>
      </c>
      <c r="H2835">
        <v>2013</v>
      </c>
      <c r="I2835">
        <v>12.763626301369856</v>
      </c>
      <c r="J2835" t="s">
        <v>717</v>
      </c>
    </row>
    <row r="2836" spans="1:10">
      <c r="A2836" t="s">
        <v>10</v>
      </c>
      <c r="B2836" t="s">
        <v>6</v>
      </c>
      <c r="C2836" t="s">
        <v>4</v>
      </c>
      <c r="D2836" t="s">
        <v>328</v>
      </c>
      <c r="F2836" s="2">
        <v>11704253.894844545</v>
      </c>
      <c r="G2836" s="36">
        <v>917000.67194762558</v>
      </c>
      <c r="H2836">
        <v>2013</v>
      </c>
      <c r="I2836">
        <v>12.763626301369856</v>
      </c>
      <c r="J2836" t="s">
        <v>717</v>
      </c>
    </row>
    <row r="2837" spans="1:10">
      <c r="A2837" t="s">
        <v>10</v>
      </c>
      <c r="B2837" t="s">
        <v>6</v>
      </c>
      <c r="C2837" t="s">
        <v>4</v>
      </c>
      <c r="D2837" t="s">
        <v>1</v>
      </c>
      <c r="F2837" s="2">
        <v>406392000</v>
      </c>
      <c r="G2837" s="36">
        <v>31839854.160912249</v>
      </c>
      <c r="H2837">
        <v>2013</v>
      </c>
      <c r="I2837">
        <v>12.763626301369856</v>
      </c>
      <c r="J2837" t="s">
        <v>717</v>
      </c>
    </row>
    <row r="2838" spans="1:10">
      <c r="A2838" t="s">
        <v>10</v>
      </c>
      <c r="B2838" t="s">
        <v>6</v>
      </c>
      <c r="C2838" t="s">
        <v>4</v>
      </c>
      <c r="D2838" t="s">
        <v>1</v>
      </c>
      <c r="F2838" s="2">
        <v>31894237.054150391</v>
      </c>
      <c r="G2838" s="36">
        <v>2498838.2064059135</v>
      </c>
      <c r="H2838">
        <v>2013</v>
      </c>
      <c r="I2838">
        <v>12.763626301369856</v>
      </c>
      <c r="J2838" t="s">
        <v>717</v>
      </c>
    </row>
    <row r="2839" spans="1:10">
      <c r="A2839" t="s">
        <v>10</v>
      </c>
      <c r="B2839" t="s">
        <v>6</v>
      </c>
      <c r="C2839" t="s">
        <v>4</v>
      </c>
      <c r="D2839" t="s">
        <v>367</v>
      </c>
      <c r="F2839" s="2">
        <v>180984000</v>
      </c>
      <c r="G2839" s="36">
        <v>14179669.298260158</v>
      </c>
      <c r="H2839">
        <v>2013</v>
      </c>
      <c r="I2839">
        <v>12.763626301369856</v>
      </c>
      <c r="J2839" t="s">
        <v>717</v>
      </c>
    </row>
    <row r="2840" spans="1:10">
      <c r="A2840" t="s">
        <v>10</v>
      </c>
      <c r="B2840" t="s">
        <v>6</v>
      </c>
      <c r="C2840" t="s">
        <v>4</v>
      </c>
      <c r="D2840" t="s">
        <v>367</v>
      </c>
      <c r="F2840" s="2">
        <v>14203888.361504052</v>
      </c>
      <c r="G2840" s="36">
        <v>1112841.1335561916</v>
      </c>
      <c r="H2840">
        <v>2013</v>
      </c>
      <c r="I2840">
        <v>12.763626301369856</v>
      </c>
      <c r="J2840" t="s">
        <v>717</v>
      </c>
    </row>
    <row r="2841" spans="1:10">
      <c r="A2841" t="s">
        <v>10</v>
      </c>
      <c r="B2841" t="s">
        <v>6</v>
      </c>
      <c r="C2841" t="s">
        <v>3</v>
      </c>
      <c r="D2841" t="s">
        <v>328</v>
      </c>
      <c r="F2841" s="2">
        <v>316909000</v>
      </c>
      <c r="G2841" s="36">
        <v>23955325.984251965</v>
      </c>
      <c r="H2841">
        <v>2012</v>
      </c>
      <c r="I2841">
        <v>13.22916666666667</v>
      </c>
      <c r="J2841" t="s">
        <v>717</v>
      </c>
    </row>
    <row r="2842" spans="1:10">
      <c r="A2842" t="s">
        <v>10</v>
      </c>
      <c r="B2842" t="s">
        <v>6</v>
      </c>
      <c r="C2842" t="s">
        <v>3</v>
      </c>
      <c r="D2842" t="s">
        <v>328</v>
      </c>
      <c r="F2842" s="2">
        <v>23955325.984251965</v>
      </c>
      <c r="G2842" s="36">
        <v>1810796.2948725892</v>
      </c>
      <c r="H2842">
        <v>2012</v>
      </c>
      <c r="I2842">
        <v>13.22916666666667</v>
      </c>
      <c r="J2842" t="s">
        <v>717</v>
      </c>
    </row>
    <row r="2843" spans="1:10">
      <c r="A2843" t="s">
        <v>10</v>
      </c>
      <c r="B2843" t="s">
        <v>6</v>
      </c>
      <c r="C2843" t="s">
        <v>3</v>
      </c>
      <c r="D2843" t="s">
        <v>1</v>
      </c>
      <c r="F2843" s="2">
        <v>968247000</v>
      </c>
      <c r="G2843" s="36">
        <v>73190324.409448802</v>
      </c>
      <c r="H2843">
        <v>2012</v>
      </c>
      <c r="I2843">
        <v>13.22916666666667</v>
      </c>
      <c r="J2843" t="s">
        <v>717</v>
      </c>
    </row>
    <row r="2844" spans="1:10">
      <c r="A2844" t="s">
        <v>10</v>
      </c>
      <c r="B2844" t="s">
        <v>6</v>
      </c>
      <c r="C2844" t="s">
        <v>3</v>
      </c>
      <c r="D2844" t="s">
        <v>1</v>
      </c>
      <c r="F2844" s="2">
        <v>73190324.409448802</v>
      </c>
      <c r="G2844" s="36">
        <v>5532496.9632339235</v>
      </c>
      <c r="H2844">
        <v>2012</v>
      </c>
      <c r="I2844">
        <v>13.22916666666667</v>
      </c>
      <c r="J2844" t="s">
        <v>717</v>
      </c>
    </row>
    <row r="2845" spans="1:10">
      <c r="A2845" t="s">
        <v>10</v>
      </c>
      <c r="B2845" t="s">
        <v>6</v>
      </c>
      <c r="C2845" t="s">
        <v>3</v>
      </c>
      <c r="D2845" t="s">
        <v>367</v>
      </c>
      <c r="F2845" s="2">
        <v>383012000</v>
      </c>
      <c r="G2845" s="36">
        <v>28952088.18897637</v>
      </c>
      <c r="H2845">
        <v>2012</v>
      </c>
      <c r="I2845">
        <v>13.22916666666667</v>
      </c>
      <c r="J2845" t="s">
        <v>717</v>
      </c>
    </row>
    <row r="2846" spans="1:10">
      <c r="A2846" t="s">
        <v>10</v>
      </c>
      <c r="B2846" t="s">
        <v>6</v>
      </c>
      <c r="C2846" t="s">
        <v>3</v>
      </c>
      <c r="D2846" t="s">
        <v>367</v>
      </c>
      <c r="F2846" s="2">
        <v>28952088.18897637</v>
      </c>
      <c r="G2846" s="36">
        <v>2188504.3040486071</v>
      </c>
      <c r="H2846">
        <v>2012</v>
      </c>
      <c r="I2846">
        <v>13.22916666666667</v>
      </c>
      <c r="J2846" t="s">
        <v>717</v>
      </c>
    </row>
    <row r="2847" spans="1:10">
      <c r="A2847" t="s">
        <v>10</v>
      </c>
      <c r="B2847" t="s">
        <v>6</v>
      </c>
      <c r="C2847" t="s">
        <v>4</v>
      </c>
      <c r="D2847" t="s">
        <v>328</v>
      </c>
      <c r="F2847" s="2">
        <v>144832000</v>
      </c>
      <c r="G2847" s="36">
        <v>10947930.708661415</v>
      </c>
      <c r="H2847">
        <v>2012</v>
      </c>
      <c r="I2847">
        <v>13.22916666666667</v>
      </c>
      <c r="J2847" t="s">
        <v>717</v>
      </c>
    </row>
    <row r="2848" spans="1:10">
      <c r="A2848" t="s">
        <v>10</v>
      </c>
      <c r="B2848" t="s">
        <v>6</v>
      </c>
      <c r="C2848" t="s">
        <v>4</v>
      </c>
      <c r="D2848" t="s">
        <v>328</v>
      </c>
      <c r="F2848" s="2">
        <v>10947930.708661415</v>
      </c>
      <c r="G2848" s="36">
        <v>827560.11656023271</v>
      </c>
      <c r="H2848">
        <v>2012</v>
      </c>
      <c r="I2848">
        <v>13.22916666666667</v>
      </c>
      <c r="J2848" t="s">
        <v>717</v>
      </c>
    </row>
    <row r="2849" spans="1:10">
      <c r="A2849" t="s">
        <v>10</v>
      </c>
      <c r="B2849" t="s">
        <v>6</v>
      </c>
      <c r="C2849" t="s">
        <v>4</v>
      </c>
      <c r="D2849" t="s">
        <v>1</v>
      </c>
      <c r="F2849" s="2">
        <v>148970000</v>
      </c>
      <c r="G2849" s="36">
        <v>11260724.409448816</v>
      </c>
      <c r="H2849">
        <v>2012</v>
      </c>
      <c r="I2849">
        <v>13.22916666666667</v>
      </c>
      <c r="J2849" t="s">
        <v>717</v>
      </c>
    </row>
    <row r="2850" spans="1:10">
      <c r="A2850" t="s">
        <v>10</v>
      </c>
      <c r="B2850" t="s">
        <v>6</v>
      </c>
      <c r="C2850" t="s">
        <v>4</v>
      </c>
      <c r="D2850" t="s">
        <v>1</v>
      </c>
      <c r="F2850" s="2">
        <v>11260724.409448817</v>
      </c>
      <c r="G2850" s="36">
        <v>851204.36480872927</v>
      </c>
      <c r="H2850">
        <v>2012</v>
      </c>
      <c r="I2850">
        <v>13.22916666666667</v>
      </c>
      <c r="J2850" t="s">
        <v>717</v>
      </c>
    </row>
    <row r="2851" spans="1:10">
      <c r="A2851" t="s">
        <v>10</v>
      </c>
      <c r="B2851" t="s">
        <v>6</v>
      </c>
      <c r="C2851" t="s">
        <v>4</v>
      </c>
      <c r="D2851" t="s">
        <v>367</v>
      </c>
      <c r="F2851" s="2">
        <v>22702000</v>
      </c>
      <c r="G2851" s="36">
        <v>1716056.6929133853</v>
      </c>
      <c r="H2851">
        <v>2012</v>
      </c>
      <c r="I2851">
        <v>13.22916666666667</v>
      </c>
      <c r="J2851" t="s">
        <v>717</v>
      </c>
    </row>
    <row r="2852" spans="1:10">
      <c r="A2852" t="s">
        <v>10</v>
      </c>
      <c r="B2852" t="s">
        <v>6</v>
      </c>
      <c r="C2852" t="s">
        <v>4</v>
      </c>
      <c r="D2852" t="s">
        <v>367</v>
      </c>
      <c r="F2852" s="2">
        <v>1716056.6929133856</v>
      </c>
      <c r="G2852" s="36">
        <v>129717.67127534251</v>
      </c>
      <c r="H2852">
        <v>2012</v>
      </c>
      <c r="I2852">
        <v>13.22916666666667</v>
      </c>
      <c r="J2852" t="s">
        <v>717</v>
      </c>
    </row>
    <row r="2853" spans="1:10">
      <c r="A2853" t="s">
        <v>10</v>
      </c>
      <c r="B2853" t="s">
        <v>6</v>
      </c>
      <c r="C2853" t="s">
        <v>3</v>
      </c>
      <c r="D2853" t="s">
        <v>328</v>
      </c>
      <c r="F2853" s="2">
        <v>276143000</v>
      </c>
      <c r="G2853" s="36">
        <v>22215848.753016893</v>
      </c>
      <c r="H2853">
        <v>2011</v>
      </c>
      <c r="I2853">
        <v>12.430000000000001</v>
      </c>
      <c r="J2853" t="s">
        <v>717</v>
      </c>
    </row>
    <row r="2854" spans="1:10">
      <c r="A2854" t="s">
        <v>10</v>
      </c>
      <c r="B2854" t="s">
        <v>6</v>
      </c>
      <c r="C2854" t="s">
        <v>3</v>
      </c>
      <c r="D2854" t="s">
        <v>328</v>
      </c>
      <c r="F2854" s="2">
        <v>22215848.753016889</v>
      </c>
      <c r="G2854" s="36">
        <v>1787276.6494784302</v>
      </c>
      <c r="H2854">
        <v>2011</v>
      </c>
      <c r="I2854">
        <v>12.430000000000001</v>
      </c>
      <c r="J2854" t="s">
        <v>717</v>
      </c>
    </row>
    <row r="2855" spans="1:10">
      <c r="A2855" t="s">
        <v>10</v>
      </c>
      <c r="B2855" t="s">
        <v>6</v>
      </c>
      <c r="C2855" t="s">
        <v>3</v>
      </c>
      <c r="D2855" t="s">
        <v>1</v>
      </c>
      <c r="F2855" s="2">
        <v>752876000</v>
      </c>
      <c r="G2855" s="36">
        <v>60569267.900241345</v>
      </c>
      <c r="H2855">
        <v>2011</v>
      </c>
      <c r="I2855">
        <v>12.430000000000001</v>
      </c>
      <c r="J2855" t="s">
        <v>717</v>
      </c>
    </row>
    <row r="2856" spans="1:10">
      <c r="A2856" t="s">
        <v>10</v>
      </c>
      <c r="B2856" t="s">
        <v>6</v>
      </c>
      <c r="C2856" t="s">
        <v>3</v>
      </c>
      <c r="D2856" t="s">
        <v>1</v>
      </c>
      <c r="F2856" s="2">
        <v>60569267.900241338</v>
      </c>
      <c r="G2856" s="36">
        <v>4872829.275964709</v>
      </c>
      <c r="H2856">
        <v>2011</v>
      </c>
      <c r="I2856">
        <v>12.430000000000001</v>
      </c>
      <c r="J2856" t="s">
        <v>717</v>
      </c>
    </row>
    <row r="2857" spans="1:10">
      <c r="A2857" t="s">
        <v>10</v>
      </c>
      <c r="B2857" t="s">
        <v>6</v>
      </c>
      <c r="C2857" t="s">
        <v>3</v>
      </c>
      <c r="D2857" t="s">
        <v>367</v>
      </c>
      <c r="F2857" s="2">
        <v>311403000</v>
      </c>
      <c r="G2857" s="36">
        <v>25052534.19147224</v>
      </c>
      <c r="H2857">
        <v>2011</v>
      </c>
      <c r="I2857">
        <v>12.430000000000001</v>
      </c>
      <c r="J2857" t="s">
        <v>717</v>
      </c>
    </row>
    <row r="2858" spans="1:10">
      <c r="A2858" t="s">
        <v>10</v>
      </c>
      <c r="B2858" t="s">
        <v>6</v>
      </c>
      <c r="C2858" t="s">
        <v>3</v>
      </c>
      <c r="D2858" t="s">
        <v>367</v>
      </c>
      <c r="F2858" s="2">
        <v>25052534.19147224</v>
      </c>
      <c r="G2858" s="36">
        <v>2015489.476385538</v>
      </c>
      <c r="H2858">
        <v>2011</v>
      </c>
      <c r="I2858">
        <v>12.430000000000001</v>
      </c>
      <c r="J2858" t="s">
        <v>717</v>
      </c>
    </row>
    <row r="2859" spans="1:10">
      <c r="A2859" t="s">
        <v>10</v>
      </c>
      <c r="B2859" t="s">
        <v>6</v>
      </c>
      <c r="C2859" t="s">
        <v>4</v>
      </c>
      <c r="D2859" t="s">
        <v>328</v>
      </c>
      <c r="F2859" s="2">
        <v>150474000</v>
      </c>
      <c r="G2859" s="36">
        <v>12105711.987127915</v>
      </c>
      <c r="H2859">
        <v>2011</v>
      </c>
      <c r="I2859">
        <v>12.430000000000001</v>
      </c>
      <c r="J2859" t="s">
        <v>717</v>
      </c>
    </row>
    <row r="2860" spans="1:10">
      <c r="A2860" t="s">
        <v>10</v>
      </c>
      <c r="B2860" t="s">
        <v>6</v>
      </c>
      <c r="C2860" t="s">
        <v>4</v>
      </c>
      <c r="D2860" t="s">
        <v>328</v>
      </c>
      <c r="F2860" s="2">
        <v>12105711.987127915</v>
      </c>
      <c r="G2860" s="36">
        <v>973910.8597850292</v>
      </c>
      <c r="H2860">
        <v>2011</v>
      </c>
      <c r="I2860">
        <v>12.430000000000001</v>
      </c>
      <c r="J2860" t="s">
        <v>717</v>
      </c>
    </row>
    <row r="2861" spans="1:10">
      <c r="A2861" t="s">
        <v>10</v>
      </c>
      <c r="B2861" t="s">
        <v>6</v>
      </c>
      <c r="C2861" t="s">
        <v>4</v>
      </c>
      <c r="D2861" t="s">
        <v>1</v>
      </c>
      <c r="F2861" s="2">
        <v>334090000</v>
      </c>
      <c r="G2861" s="36">
        <v>26877715.205148831</v>
      </c>
      <c r="H2861">
        <v>2011</v>
      </c>
      <c r="I2861">
        <v>12.430000000000001</v>
      </c>
      <c r="J2861" t="s">
        <v>717</v>
      </c>
    </row>
    <row r="2862" spans="1:10">
      <c r="A2862" t="s">
        <v>10</v>
      </c>
      <c r="B2862" t="s">
        <v>6</v>
      </c>
      <c r="C2862" t="s">
        <v>4</v>
      </c>
      <c r="D2862" t="s">
        <v>1</v>
      </c>
      <c r="F2862" s="2">
        <v>26877715.205148827</v>
      </c>
      <c r="G2862" s="36">
        <v>2162326.243374805</v>
      </c>
      <c r="H2862">
        <v>2011</v>
      </c>
      <c r="I2862">
        <v>12.430000000000001</v>
      </c>
      <c r="J2862" t="s">
        <v>717</v>
      </c>
    </row>
    <row r="2863" spans="1:10">
      <c r="A2863" t="s">
        <v>10</v>
      </c>
      <c r="B2863" t="s">
        <v>6</v>
      </c>
      <c r="C2863" t="s">
        <v>4</v>
      </c>
      <c r="D2863" t="s">
        <v>367</v>
      </c>
      <c r="F2863" s="2">
        <v>147598000</v>
      </c>
      <c r="G2863" s="36">
        <v>11874336.28318584</v>
      </c>
      <c r="H2863">
        <v>2011</v>
      </c>
      <c r="I2863">
        <v>12.430000000000001</v>
      </c>
      <c r="J2863" t="s">
        <v>717</v>
      </c>
    </row>
    <row r="2864" spans="1:10">
      <c r="A2864" t="s">
        <v>10</v>
      </c>
      <c r="B2864" t="s">
        <v>6</v>
      </c>
      <c r="C2864" t="s">
        <v>4</v>
      </c>
      <c r="D2864" t="s">
        <v>367</v>
      </c>
      <c r="F2864" s="2">
        <v>11874336.283185838</v>
      </c>
      <c r="G2864" s="36">
        <v>955296.56340996269</v>
      </c>
      <c r="H2864">
        <v>2011</v>
      </c>
      <c r="I2864">
        <v>12.430000000000001</v>
      </c>
      <c r="J2864" t="s">
        <v>717</v>
      </c>
    </row>
    <row r="2865" spans="1:10">
      <c r="A2865" t="s">
        <v>10</v>
      </c>
      <c r="B2865" t="s">
        <v>6</v>
      </c>
      <c r="C2865" t="s">
        <v>3</v>
      </c>
      <c r="D2865" t="s">
        <v>328</v>
      </c>
      <c r="F2865" s="2">
        <v>221543000</v>
      </c>
      <c r="G2865" s="36">
        <v>17521360.311078887</v>
      </c>
      <c r="H2865">
        <v>2010</v>
      </c>
      <c r="I2865">
        <v>12.644166666666669</v>
      </c>
      <c r="J2865" t="s">
        <v>717</v>
      </c>
    </row>
    <row r="2866" spans="1:10">
      <c r="A2866" t="s">
        <v>10</v>
      </c>
      <c r="B2866" t="s">
        <v>6</v>
      </c>
      <c r="C2866" t="s">
        <v>3</v>
      </c>
      <c r="D2866" t="s">
        <v>328</v>
      </c>
      <c r="F2866" s="2">
        <v>17521360.311078887</v>
      </c>
      <c r="G2866" s="36">
        <v>1385726.7760689817</v>
      </c>
      <c r="H2866">
        <v>2010</v>
      </c>
      <c r="I2866">
        <v>12.644166666666669</v>
      </c>
      <c r="J2866" t="s">
        <v>717</v>
      </c>
    </row>
    <row r="2867" spans="1:10">
      <c r="A2867" t="s">
        <v>10</v>
      </c>
      <c r="B2867" t="s">
        <v>6</v>
      </c>
      <c r="C2867" t="s">
        <v>3</v>
      </c>
      <c r="D2867" t="s">
        <v>1</v>
      </c>
      <c r="F2867" s="2">
        <v>508863000.00000006</v>
      </c>
      <c r="G2867" s="36">
        <v>40244882.356818028</v>
      </c>
      <c r="H2867">
        <v>2010</v>
      </c>
      <c r="I2867">
        <v>12.644166666666669</v>
      </c>
      <c r="J2867" t="s">
        <v>717</v>
      </c>
    </row>
    <row r="2868" spans="1:10">
      <c r="A2868" t="s">
        <v>10</v>
      </c>
      <c r="B2868" t="s">
        <v>6</v>
      </c>
      <c r="C2868" t="s">
        <v>3</v>
      </c>
      <c r="D2868" t="s">
        <v>1</v>
      </c>
      <c r="F2868" s="2">
        <v>40244882.356818028</v>
      </c>
      <c r="G2868" s="36">
        <v>3182881.3568959087</v>
      </c>
      <c r="H2868">
        <v>2010</v>
      </c>
      <c r="I2868">
        <v>12.644166666666669</v>
      </c>
      <c r="J2868" t="s">
        <v>717</v>
      </c>
    </row>
    <row r="2869" spans="1:10">
      <c r="A2869" t="s">
        <v>10</v>
      </c>
      <c r="B2869" t="s">
        <v>6</v>
      </c>
      <c r="C2869" t="s">
        <v>3</v>
      </c>
      <c r="D2869" t="s">
        <v>367</v>
      </c>
      <c r="F2869" s="2">
        <v>237245000</v>
      </c>
      <c r="G2869" s="36">
        <v>18763197.7855401</v>
      </c>
      <c r="H2869">
        <v>2010</v>
      </c>
      <c r="I2869">
        <v>12.644166666666669</v>
      </c>
      <c r="J2869" t="s">
        <v>717</v>
      </c>
    </row>
    <row r="2870" spans="1:10">
      <c r="A2870" t="s">
        <v>10</v>
      </c>
      <c r="B2870" t="s">
        <v>6</v>
      </c>
      <c r="C2870" t="s">
        <v>3</v>
      </c>
      <c r="D2870" t="s">
        <v>367</v>
      </c>
      <c r="F2870" s="2">
        <v>18763197.7855401</v>
      </c>
      <c r="G2870" s="36">
        <v>1483941.0362254081</v>
      </c>
      <c r="H2870">
        <v>2010</v>
      </c>
      <c r="I2870">
        <v>12.644166666666669</v>
      </c>
      <c r="J2870" t="s">
        <v>717</v>
      </c>
    </row>
    <row r="2871" spans="1:10">
      <c r="A2871" t="s">
        <v>10</v>
      </c>
      <c r="B2871" t="s">
        <v>6</v>
      </c>
      <c r="C2871" t="s">
        <v>4</v>
      </c>
      <c r="D2871" t="s">
        <v>328</v>
      </c>
      <c r="F2871" s="2">
        <v>159669000</v>
      </c>
      <c r="G2871" s="36">
        <v>12627878.468331903</v>
      </c>
      <c r="H2871">
        <v>2010</v>
      </c>
      <c r="I2871">
        <v>12.644166666666669</v>
      </c>
      <c r="J2871" t="s">
        <v>717</v>
      </c>
    </row>
    <row r="2872" spans="1:10">
      <c r="A2872" t="s">
        <v>10</v>
      </c>
      <c r="B2872" t="s">
        <v>6</v>
      </c>
      <c r="C2872" t="s">
        <v>4</v>
      </c>
      <c r="D2872" t="s">
        <v>328</v>
      </c>
      <c r="F2872" s="2">
        <v>12627878.468331903</v>
      </c>
      <c r="G2872" s="36">
        <v>998711.80135756149</v>
      </c>
      <c r="H2872">
        <v>2010</v>
      </c>
      <c r="I2872">
        <v>12.644166666666669</v>
      </c>
      <c r="J2872" t="s">
        <v>717</v>
      </c>
    </row>
    <row r="2873" spans="1:10">
      <c r="A2873" t="s">
        <v>10</v>
      </c>
      <c r="B2873" t="s">
        <v>6</v>
      </c>
      <c r="C2873" t="s">
        <v>4</v>
      </c>
      <c r="D2873" t="s">
        <v>1</v>
      </c>
      <c r="F2873" s="2">
        <v>189672000</v>
      </c>
      <c r="G2873" s="36">
        <v>15000751.334607525</v>
      </c>
      <c r="H2873">
        <v>2010</v>
      </c>
      <c r="I2873">
        <v>12.644166666666669</v>
      </c>
      <c r="J2873" t="s">
        <v>717</v>
      </c>
    </row>
    <row r="2874" spans="1:10">
      <c r="A2874" t="s">
        <v>10</v>
      </c>
      <c r="B2874" t="s">
        <v>6</v>
      </c>
      <c r="C2874" t="s">
        <v>4</v>
      </c>
      <c r="D2874" t="s">
        <v>1</v>
      </c>
      <c r="F2874" s="2">
        <v>15000751.334607523</v>
      </c>
      <c r="G2874" s="36">
        <v>1186377.2227989866</v>
      </c>
      <c r="H2874">
        <v>2010</v>
      </c>
      <c r="I2874">
        <v>12.644166666666669</v>
      </c>
      <c r="J2874" t="s">
        <v>717</v>
      </c>
    </row>
    <row r="2875" spans="1:10">
      <c r="A2875" t="s">
        <v>10</v>
      </c>
      <c r="B2875" t="s">
        <v>6</v>
      </c>
      <c r="C2875" t="s">
        <v>4</v>
      </c>
      <c r="D2875" t="s">
        <v>367</v>
      </c>
      <c r="F2875" s="2">
        <v>10743000</v>
      </c>
      <c r="G2875" s="36">
        <v>849640.80933236657</v>
      </c>
      <c r="H2875">
        <v>2010</v>
      </c>
      <c r="I2875">
        <v>12.644166666666669</v>
      </c>
      <c r="J2875" t="s">
        <v>717</v>
      </c>
    </row>
    <row r="2876" spans="1:10">
      <c r="A2876" t="s">
        <v>10</v>
      </c>
      <c r="B2876" t="s">
        <v>6</v>
      </c>
      <c r="C2876" t="s">
        <v>4</v>
      </c>
      <c r="D2876" t="s">
        <v>367</v>
      </c>
      <c r="F2876" s="2">
        <v>849640.80933236657</v>
      </c>
      <c r="G2876" s="36">
        <v>67196.267791395221</v>
      </c>
      <c r="H2876">
        <v>2010</v>
      </c>
      <c r="I2876">
        <v>12.644166666666669</v>
      </c>
      <c r="J2876" t="s">
        <v>717</v>
      </c>
    </row>
    <row r="2877" spans="1:10">
      <c r="A2877" t="s">
        <v>302</v>
      </c>
      <c r="B2877" t="s">
        <v>39</v>
      </c>
      <c r="C2877" t="s">
        <v>3</v>
      </c>
      <c r="D2877" t="s">
        <v>328</v>
      </c>
      <c r="F2877" s="2">
        <v>2387134</v>
      </c>
      <c r="G2877" s="36">
        <f t="shared" ref="G2877:G2882" si="68">F2877/I2877</f>
        <v>41857.513589338945</v>
      </c>
      <c r="H2877">
        <v>2021</v>
      </c>
      <c r="I2877" s="32">
        <v>57.03</v>
      </c>
      <c r="J2877" t="s">
        <v>717</v>
      </c>
    </row>
    <row r="2878" spans="1:10">
      <c r="A2878" t="s">
        <v>302</v>
      </c>
      <c r="B2878" t="s">
        <v>39</v>
      </c>
      <c r="C2878" t="s">
        <v>3</v>
      </c>
      <c r="D2878" t="s">
        <v>1</v>
      </c>
      <c r="F2878" s="2">
        <v>3804189</v>
      </c>
      <c r="G2878" s="36">
        <f t="shared" si="68"/>
        <v>66705.049973698056</v>
      </c>
      <c r="H2878">
        <v>2021</v>
      </c>
      <c r="I2878" s="32">
        <v>57.03</v>
      </c>
      <c r="J2878" t="s">
        <v>717</v>
      </c>
    </row>
    <row r="2879" spans="1:10">
      <c r="A2879" t="s">
        <v>302</v>
      </c>
      <c r="B2879" t="s">
        <v>39</v>
      </c>
      <c r="C2879" t="s">
        <v>3</v>
      </c>
      <c r="D2879" t="s">
        <v>328</v>
      </c>
      <c r="F2879" s="2">
        <v>6866016.4800000004</v>
      </c>
      <c r="G2879" s="36">
        <f t="shared" si="68"/>
        <v>121552.53478738095</v>
      </c>
      <c r="H2879">
        <v>2020</v>
      </c>
      <c r="I2879">
        <v>56.485999999999997</v>
      </c>
      <c r="J2879" t="s">
        <v>717</v>
      </c>
    </row>
    <row r="2880" spans="1:10">
      <c r="A2880" t="s">
        <v>302</v>
      </c>
      <c r="B2880" t="s">
        <v>39</v>
      </c>
      <c r="C2880" t="s">
        <v>3</v>
      </c>
      <c r="D2880" t="s">
        <v>1</v>
      </c>
      <c r="F2880" s="2">
        <v>8272222.9500000011</v>
      </c>
      <c r="G2880" s="36">
        <f t="shared" si="68"/>
        <v>146447.31349360905</v>
      </c>
      <c r="H2880">
        <v>2020</v>
      </c>
      <c r="I2880">
        <v>56.485999999999997</v>
      </c>
      <c r="J2880" t="s">
        <v>717</v>
      </c>
    </row>
    <row r="2881" spans="1:10">
      <c r="A2881" t="s">
        <v>302</v>
      </c>
      <c r="B2881" t="s">
        <v>39</v>
      </c>
      <c r="C2881" t="s">
        <v>3</v>
      </c>
      <c r="D2881" t="s">
        <v>328</v>
      </c>
      <c r="F2881" s="2">
        <v>9589732.4600000009</v>
      </c>
      <c r="G2881" s="36">
        <f t="shared" si="68"/>
        <v>187036.4421126541</v>
      </c>
      <c r="H2881">
        <v>2019</v>
      </c>
      <c r="I2881">
        <v>51.271999999999998</v>
      </c>
      <c r="J2881" t="s">
        <v>717</v>
      </c>
    </row>
    <row r="2882" spans="1:10">
      <c r="A2882" t="s">
        <v>302</v>
      </c>
      <c r="B2882" t="s">
        <v>39</v>
      </c>
      <c r="C2882" t="s">
        <v>3</v>
      </c>
      <c r="D2882" t="s">
        <v>1</v>
      </c>
      <c r="F2882" s="2">
        <v>770995.88</v>
      </c>
      <c r="G2882" s="36">
        <f t="shared" si="68"/>
        <v>15037.36698392885</v>
      </c>
      <c r="H2882">
        <v>2019</v>
      </c>
      <c r="I2882">
        <v>51.271999999999998</v>
      </c>
      <c r="J2882" t="s">
        <v>717</v>
      </c>
    </row>
    <row r="2883" spans="1:10">
      <c r="A2883" t="s">
        <v>302</v>
      </c>
      <c r="B2883" t="s">
        <v>39</v>
      </c>
      <c r="C2883" t="s">
        <v>3</v>
      </c>
      <c r="D2883" t="s">
        <v>328</v>
      </c>
      <c r="E2883" t="s">
        <v>540</v>
      </c>
      <c r="F2883" s="2">
        <v>1471052</v>
      </c>
      <c r="G2883" s="36">
        <f t="shared" ref="G2883:G2888" si="69">(F2883/I2883)</f>
        <v>29703.22059565876</v>
      </c>
      <c r="H2883">
        <v>2018</v>
      </c>
      <c r="I2883">
        <v>49.524999999999999</v>
      </c>
      <c r="J2883" t="s">
        <v>717</v>
      </c>
    </row>
    <row r="2884" spans="1:10">
      <c r="A2884" t="s">
        <v>302</v>
      </c>
      <c r="B2884" t="s">
        <v>39</v>
      </c>
      <c r="C2884" t="s">
        <v>3</v>
      </c>
      <c r="D2884" t="s">
        <v>1</v>
      </c>
      <c r="E2884" t="s">
        <v>364</v>
      </c>
      <c r="F2884" s="2">
        <v>845410.66807999997</v>
      </c>
      <c r="G2884" s="36">
        <f t="shared" si="69"/>
        <v>17070.381990509843</v>
      </c>
      <c r="H2884">
        <v>2018</v>
      </c>
      <c r="I2884">
        <v>49.524999999999999</v>
      </c>
      <c r="J2884" t="s">
        <v>717</v>
      </c>
    </row>
    <row r="2885" spans="1:10">
      <c r="A2885" t="s">
        <v>302</v>
      </c>
      <c r="B2885" t="s">
        <v>39</v>
      </c>
      <c r="C2885" t="s">
        <v>4</v>
      </c>
      <c r="D2885" t="s">
        <v>328</v>
      </c>
      <c r="E2885" t="s">
        <v>540</v>
      </c>
      <c r="F2885" s="2">
        <v>163686</v>
      </c>
      <c r="G2885" s="36">
        <f t="shared" si="69"/>
        <v>3305.1186269560831</v>
      </c>
      <c r="H2885">
        <v>2018</v>
      </c>
      <c r="I2885">
        <v>49.524999999999999</v>
      </c>
      <c r="J2885" t="s">
        <v>717</v>
      </c>
    </row>
    <row r="2886" spans="1:10">
      <c r="A2886" t="s">
        <v>302</v>
      </c>
      <c r="B2886" t="s">
        <v>39</v>
      </c>
      <c r="C2886" t="s">
        <v>3</v>
      </c>
      <c r="D2886" t="s">
        <v>328</v>
      </c>
      <c r="E2886" t="s">
        <v>540</v>
      </c>
      <c r="F2886" s="2">
        <v>2248265</v>
      </c>
      <c r="G2886" s="36">
        <f t="shared" si="69"/>
        <v>47470.809315681683</v>
      </c>
      <c r="H2886">
        <v>2017</v>
      </c>
      <c r="I2886">
        <v>47.360999999999997</v>
      </c>
      <c r="J2886" t="s">
        <v>717</v>
      </c>
    </row>
    <row r="2887" spans="1:10">
      <c r="A2887" t="s">
        <v>302</v>
      </c>
      <c r="B2887" t="s">
        <v>39</v>
      </c>
      <c r="C2887" t="s">
        <v>3</v>
      </c>
      <c r="D2887" t="s">
        <v>1</v>
      </c>
      <c r="E2887" t="s">
        <v>364</v>
      </c>
      <c r="F2887" s="2">
        <v>76790</v>
      </c>
      <c r="G2887" s="36">
        <f t="shared" si="69"/>
        <v>1621.3762378328161</v>
      </c>
      <c r="H2887">
        <v>2017</v>
      </c>
      <c r="I2887">
        <v>47.360999999999997</v>
      </c>
      <c r="J2887" t="s">
        <v>717</v>
      </c>
    </row>
    <row r="2888" spans="1:10">
      <c r="A2888" t="s">
        <v>302</v>
      </c>
      <c r="B2888" t="s">
        <v>39</v>
      </c>
      <c r="C2888" t="s">
        <v>4</v>
      </c>
      <c r="D2888" t="s">
        <v>328</v>
      </c>
      <c r="E2888" t="s">
        <v>540</v>
      </c>
      <c r="F2888" s="2">
        <v>116928</v>
      </c>
      <c r="G2888" s="36">
        <f t="shared" si="69"/>
        <v>2468.8667891302971</v>
      </c>
      <c r="H2888">
        <v>2017</v>
      </c>
      <c r="I2888">
        <v>47.360999999999997</v>
      </c>
      <c r="J2888" t="s">
        <v>717</v>
      </c>
    </row>
    <row r="2889" spans="1:10">
      <c r="A2889" t="s">
        <v>302</v>
      </c>
      <c r="B2889" t="s">
        <v>552</v>
      </c>
      <c r="C2889" t="s">
        <v>3</v>
      </c>
      <c r="D2889" t="s">
        <v>328</v>
      </c>
      <c r="F2889" s="2">
        <v>334000</v>
      </c>
      <c r="G2889" s="36">
        <v>53144.093686354383</v>
      </c>
      <c r="H2889">
        <v>2015</v>
      </c>
      <c r="I2889">
        <v>6.2847999999999997</v>
      </c>
      <c r="J2889" t="s">
        <v>717</v>
      </c>
    </row>
    <row r="2890" spans="1:10">
      <c r="A2890" t="s">
        <v>302</v>
      </c>
      <c r="B2890" t="s">
        <v>552</v>
      </c>
      <c r="C2890" t="s">
        <v>3</v>
      </c>
      <c r="D2890" t="s">
        <v>1</v>
      </c>
      <c r="F2890" s="2">
        <v>2096000.0000000002</v>
      </c>
      <c r="G2890" s="36">
        <v>333503.05498981674</v>
      </c>
      <c r="H2890">
        <v>2015</v>
      </c>
      <c r="I2890">
        <v>6.2847999999999997</v>
      </c>
      <c r="J2890" t="s">
        <v>717</v>
      </c>
    </row>
    <row r="2891" spans="1:10">
      <c r="A2891" t="s">
        <v>302</v>
      </c>
      <c r="B2891" t="s">
        <v>552</v>
      </c>
      <c r="C2891" t="s">
        <v>3</v>
      </c>
      <c r="D2891" t="s">
        <v>328</v>
      </c>
      <c r="F2891" s="2">
        <v>29000.000000000004</v>
      </c>
      <c r="G2891" s="36">
        <v>4608.9540852815444</v>
      </c>
      <c r="H2891">
        <v>2014</v>
      </c>
      <c r="I2891">
        <v>6.2920999999999996</v>
      </c>
      <c r="J2891" t="s">
        <v>717</v>
      </c>
    </row>
    <row r="2892" spans="1:10">
      <c r="A2892" t="s">
        <v>163</v>
      </c>
      <c r="B2892" t="s">
        <v>39</v>
      </c>
      <c r="C2892" t="s">
        <v>3</v>
      </c>
      <c r="D2892" t="s">
        <v>328</v>
      </c>
      <c r="F2892" s="2">
        <v>15328153.460000001</v>
      </c>
      <c r="G2892" s="36">
        <f t="shared" ref="G2892:G2923" si="70">F2892/I2892</f>
        <v>279125.07438769011</v>
      </c>
      <c r="H2892">
        <v>2022</v>
      </c>
      <c r="I2892" s="32">
        <v>54.914999999999999</v>
      </c>
      <c r="J2892" t="s">
        <v>717</v>
      </c>
    </row>
    <row r="2893" spans="1:10">
      <c r="A2893" t="s">
        <v>163</v>
      </c>
      <c r="B2893" t="s">
        <v>39</v>
      </c>
      <c r="C2893" t="s">
        <v>3</v>
      </c>
      <c r="D2893" t="s">
        <v>1</v>
      </c>
      <c r="F2893" s="2">
        <v>6385181.7800000003</v>
      </c>
      <c r="G2893" s="36">
        <f t="shared" si="70"/>
        <v>116273.91022489303</v>
      </c>
      <c r="H2893">
        <v>2022</v>
      </c>
      <c r="I2893" s="32">
        <v>54.914999999999999</v>
      </c>
      <c r="J2893" t="s">
        <v>717</v>
      </c>
    </row>
    <row r="2894" spans="1:10">
      <c r="A2894" s="21" t="s">
        <v>47</v>
      </c>
      <c r="B2894" t="s">
        <v>32</v>
      </c>
      <c r="C2894" t="s">
        <v>4</v>
      </c>
      <c r="D2894" t="s">
        <v>328</v>
      </c>
      <c r="E2894" t="s">
        <v>365</v>
      </c>
      <c r="F2894" s="2">
        <v>-8267</v>
      </c>
      <c r="G2894" s="36">
        <f t="shared" si="70"/>
        <v>-1533.5101745534141</v>
      </c>
      <c r="H2894">
        <v>2024</v>
      </c>
      <c r="I2894">
        <v>5.3909000000000002</v>
      </c>
      <c r="J2894" t="s">
        <v>717</v>
      </c>
    </row>
    <row r="2895" spans="1:10">
      <c r="A2895" t="s">
        <v>47</v>
      </c>
      <c r="B2895" t="s">
        <v>32</v>
      </c>
      <c r="C2895" t="s">
        <v>3</v>
      </c>
      <c r="D2895" t="s">
        <v>1</v>
      </c>
      <c r="F2895" s="2">
        <v>-516198</v>
      </c>
      <c r="G2895" s="36">
        <f t="shared" si="70"/>
        <v>-95753.584744662294</v>
      </c>
      <c r="H2895">
        <v>2024</v>
      </c>
      <c r="I2895">
        <v>5.3909000000000002</v>
      </c>
      <c r="J2895" t="s">
        <v>717</v>
      </c>
    </row>
    <row r="2896" spans="1:10">
      <c r="A2896" t="s">
        <v>47</v>
      </c>
      <c r="B2896" t="s">
        <v>32</v>
      </c>
      <c r="C2896" t="s">
        <v>4</v>
      </c>
      <c r="D2896" t="s">
        <v>1</v>
      </c>
      <c r="F2896" s="2">
        <v>4109095</v>
      </c>
      <c r="G2896" s="36">
        <f t="shared" si="70"/>
        <v>762228.01387523417</v>
      </c>
      <c r="H2896">
        <v>2024</v>
      </c>
      <c r="I2896">
        <v>5.3909000000000002</v>
      </c>
      <c r="J2896" t="s">
        <v>717</v>
      </c>
    </row>
    <row r="2897" spans="1:10">
      <c r="A2897" t="s">
        <v>47</v>
      </c>
      <c r="B2897" t="s">
        <v>32</v>
      </c>
      <c r="C2897" t="s">
        <v>4</v>
      </c>
      <c r="D2897" t="s">
        <v>367</v>
      </c>
      <c r="E2897" t="s">
        <v>369</v>
      </c>
      <c r="F2897" s="2">
        <v>-115740</v>
      </c>
      <c r="G2897" s="36">
        <f t="shared" si="70"/>
        <v>-21469.5134393144</v>
      </c>
      <c r="H2897">
        <v>2024</v>
      </c>
      <c r="I2897">
        <v>5.3909000000000002</v>
      </c>
      <c r="J2897" t="s">
        <v>717</v>
      </c>
    </row>
    <row r="2898" spans="1:10">
      <c r="A2898" t="s">
        <v>47</v>
      </c>
      <c r="B2898" t="s">
        <v>32</v>
      </c>
      <c r="C2898" t="s">
        <v>4</v>
      </c>
      <c r="D2898" t="s">
        <v>367</v>
      </c>
      <c r="E2898" t="s">
        <v>370</v>
      </c>
      <c r="F2898" s="2">
        <v>94893</v>
      </c>
      <c r="G2898" s="36">
        <f t="shared" si="70"/>
        <v>17602.441150828246</v>
      </c>
      <c r="H2898">
        <v>2024</v>
      </c>
      <c r="I2898">
        <v>5.3909000000000002</v>
      </c>
      <c r="J2898" t="s">
        <v>717</v>
      </c>
    </row>
    <row r="2899" spans="1:10">
      <c r="A2899" t="s">
        <v>47</v>
      </c>
      <c r="B2899" t="s">
        <v>32</v>
      </c>
      <c r="C2899" t="s">
        <v>4</v>
      </c>
      <c r="D2899" t="s">
        <v>367</v>
      </c>
      <c r="E2899" t="s">
        <v>371</v>
      </c>
      <c r="F2899" s="2">
        <v>409311</v>
      </c>
      <c r="G2899" s="36">
        <f t="shared" si="70"/>
        <v>75926.283180915983</v>
      </c>
      <c r="H2899">
        <v>2024</v>
      </c>
      <c r="I2899">
        <v>5.3909000000000002</v>
      </c>
      <c r="J2899" t="s">
        <v>717</v>
      </c>
    </row>
    <row r="2900" spans="1:10">
      <c r="A2900" t="s">
        <v>47</v>
      </c>
      <c r="B2900" t="s">
        <v>32</v>
      </c>
      <c r="C2900" t="s">
        <v>3</v>
      </c>
      <c r="D2900" t="s">
        <v>374</v>
      </c>
      <c r="F2900" s="2">
        <v>844872933</v>
      </c>
      <c r="G2900" s="36">
        <f t="shared" si="70"/>
        <v>156722056.24292788</v>
      </c>
      <c r="H2900">
        <v>2024</v>
      </c>
      <c r="I2900">
        <v>5.3909000000000002</v>
      </c>
      <c r="J2900" t="s">
        <v>717</v>
      </c>
    </row>
    <row r="2901" spans="1:10">
      <c r="A2901" t="s">
        <v>47</v>
      </c>
      <c r="B2901" t="s">
        <v>32</v>
      </c>
      <c r="C2901" t="s">
        <v>4</v>
      </c>
      <c r="D2901" t="s">
        <v>374</v>
      </c>
      <c r="F2901" s="2">
        <v>188841280</v>
      </c>
      <c r="G2901" s="36">
        <f t="shared" si="70"/>
        <v>35029638.835815914</v>
      </c>
      <c r="H2901">
        <v>2024</v>
      </c>
      <c r="I2901">
        <v>5.3909000000000002</v>
      </c>
      <c r="J2901" t="s">
        <v>717</v>
      </c>
    </row>
    <row r="2902" spans="1:10">
      <c r="A2902" t="s">
        <v>47</v>
      </c>
      <c r="B2902" t="s">
        <v>32</v>
      </c>
      <c r="C2902" t="s">
        <v>3</v>
      </c>
      <c r="D2902" t="s">
        <v>328</v>
      </c>
      <c r="E2902" t="s">
        <v>365</v>
      </c>
      <c r="F2902" s="2">
        <v>1376002</v>
      </c>
      <c r="G2902" s="36">
        <f t="shared" si="70"/>
        <v>266589.55729923473</v>
      </c>
      <c r="H2902">
        <v>2022</v>
      </c>
      <c r="I2902" s="32">
        <v>5.1615000000000002</v>
      </c>
      <c r="J2902" t="s">
        <v>717</v>
      </c>
    </row>
    <row r="2903" spans="1:10">
      <c r="A2903" t="s">
        <v>47</v>
      </c>
      <c r="B2903" t="s">
        <v>32</v>
      </c>
      <c r="C2903" t="s">
        <v>3</v>
      </c>
      <c r="D2903" t="s">
        <v>328</v>
      </c>
      <c r="E2903" t="s">
        <v>366</v>
      </c>
      <c r="F2903" s="2">
        <v>21978</v>
      </c>
      <c r="G2903" s="36">
        <f t="shared" si="70"/>
        <v>4258.0645161290322</v>
      </c>
      <c r="H2903">
        <v>2022</v>
      </c>
      <c r="I2903" s="32">
        <v>5.1615000000000002</v>
      </c>
      <c r="J2903" t="s">
        <v>717</v>
      </c>
    </row>
    <row r="2904" spans="1:10">
      <c r="A2904" t="s">
        <v>47</v>
      </c>
      <c r="B2904" t="s">
        <v>32</v>
      </c>
      <c r="C2904" t="s">
        <v>3</v>
      </c>
      <c r="D2904" t="s">
        <v>367</v>
      </c>
      <c r="E2904" t="s">
        <v>369</v>
      </c>
      <c r="F2904" s="2">
        <v>56853</v>
      </c>
      <c r="G2904" s="36">
        <f t="shared" si="70"/>
        <v>11014.821272885789</v>
      </c>
      <c r="H2904">
        <v>2022</v>
      </c>
      <c r="I2904" s="32">
        <v>5.1615000000000002</v>
      </c>
      <c r="J2904" t="s">
        <v>717</v>
      </c>
    </row>
    <row r="2905" spans="1:10">
      <c r="A2905" t="s">
        <v>47</v>
      </c>
      <c r="B2905" t="s">
        <v>32</v>
      </c>
      <c r="C2905" t="s">
        <v>3</v>
      </c>
      <c r="D2905" t="s">
        <v>367</v>
      </c>
      <c r="E2905" t="s">
        <v>370</v>
      </c>
      <c r="F2905" s="2">
        <v>13037387</v>
      </c>
      <c r="G2905" s="36">
        <f t="shared" si="70"/>
        <v>2525891.1169233751</v>
      </c>
      <c r="H2905">
        <v>2022</v>
      </c>
      <c r="I2905" s="32">
        <v>5.1615000000000002</v>
      </c>
      <c r="J2905" t="s">
        <v>717</v>
      </c>
    </row>
    <row r="2906" spans="1:10">
      <c r="A2906" t="s">
        <v>47</v>
      </c>
      <c r="B2906" t="s">
        <v>32</v>
      </c>
      <c r="C2906" t="s">
        <v>3</v>
      </c>
      <c r="D2906" t="s">
        <v>367</v>
      </c>
      <c r="E2906" t="s">
        <v>371</v>
      </c>
      <c r="F2906" s="2">
        <v>10410275</v>
      </c>
      <c r="G2906" s="36">
        <f t="shared" si="70"/>
        <v>2016908.844328199</v>
      </c>
      <c r="H2906">
        <v>2022</v>
      </c>
      <c r="I2906" s="32">
        <v>5.1615000000000002</v>
      </c>
      <c r="J2906" t="s">
        <v>717</v>
      </c>
    </row>
    <row r="2907" spans="1:10">
      <c r="A2907" t="s">
        <v>47</v>
      </c>
      <c r="B2907" t="s">
        <v>32</v>
      </c>
      <c r="C2907" t="s">
        <v>3</v>
      </c>
      <c r="D2907" t="s">
        <v>1</v>
      </c>
      <c r="F2907" s="2">
        <v>12533621</v>
      </c>
      <c r="G2907" s="36">
        <f t="shared" si="70"/>
        <v>2428290.4194517098</v>
      </c>
      <c r="H2907">
        <v>2022</v>
      </c>
      <c r="I2907" s="32">
        <v>5.1615000000000002</v>
      </c>
      <c r="J2907" t="s">
        <v>717</v>
      </c>
    </row>
    <row r="2908" spans="1:10">
      <c r="A2908" t="s">
        <v>47</v>
      </c>
      <c r="B2908" t="s">
        <v>32</v>
      </c>
      <c r="C2908" t="s">
        <v>3</v>
      </c>
      <c r="D2908" t="s">
        <v>374</v>
      </c>
      <c r="F2908" s="2">
        <v>850260363</v>
      </c>
      <c r="G2908" s="36">
        <f t="shared" si="70"/>
        <v>164731253.12409183</v>
      </c>
      <c r="H2908">
        <v>2022</v>
      </c>
      <c r="I2908" s="32">
        <v>5.1615000000000002</v>
      </c>
      <c r="J2908" t="s">
        <v>717</v>
      </c>
    </row>
    <row r="2909" spans="1:10">
      <c r="A2909" t="s">
        <v>47</v>
      </c>
      <c r="B2909" t="s">
        <v>32</v>
      </c>
      <c r="C2909" t="s">
        <v>4</v>
      </c>
      <c r="D2909" t="s">
        <v>328</v>
      </c>
      <c r="E2909" t="s">
        <v>365</v>
      </c>
      <c r="F2909" s="2">
        <v>1589270</v>
      </c>
      <c r="G2909" s="36">
        <f t="shared" si="70"/>
        <v>307908.55371500534</v>
      </c>
      <c r="H2909">
        <v>2022</v>
      </c>
      <c r="I2909" s="32">
        <v>5.1615000000000002</v>
      </c>
      <c r="J2909" t="s">
        <v>717</v>
      </c>
    </row>
    <row r="2910" spans="1:10">
      <c r="A2910" t="s">
        <v>47</v>
      </c>
      <c r="B2910" t="s">
        <v>32</v>
      </c>
      <c r="C2910" t="s">
        <v>4</v>
      </c>
      <c r="D2910" t="s">
        <v>328</v>
      </c>
      <c r="E2910" t="s">
        <v>366</v>
      </c>
      <c r="F2910" s="2">
        <v>159616</v>
      </c>
      <c r="G2910" s="36">
        <f t="shared" si="70"/>
        <v>30924.343698537246</v>
      </c>
      <c r="H2910">
        <v>2022</v>
      </c>
      <c r="I2910" s="32">
        <v>5.1615000000000002</v>
      </c>
      <c r="J2910" t="s">
        <v>717</v>
      </c>
    </row>
    <row r="2911" spans="1:10">
      <c r="A2911" t="s">
        <v>47</v>
      </c>
      <c r="B2911" t="s">
        <v>32</v>
      </c>
      <c r="C2911" t="s">
        <v>4</v>
      </c>
      <c r="D2911" t="s">
        <v>367</v>
      </c>
      <c r="E2911" t="s">
        <v>369</v>
      </c>
      <c r="F2911" s="2">
        <v>98307</v>
      </c>
      <c r="G2911" s="36">
        <f t="shared" si="70"/>
        <v>19046.2074978204</v>
      </c>
      <c r="H2911">
        <v>2022</v>
      </c>
      <c r="I2911" s="32">
        <v>5.1615000000000002</v>
      </c>
      <c r="J2911" t="s">
        <v>717</v>
      </c>
    </row>
    <row r="2912" spans="1:10">
      <c r="A2912" t="s">
        <v>47</v>
      </c>
      <c r="B2912" t="s">
        <v>32</v>
      </c>
      <c r="C2912" t="s">
        <v>4</v>
      </c>
      <c r="D2912" t="s">
        <v>367</v>
      </c>
      <c r="E2912" t="s">
        <v>370</v>
      </c>
      <c r="F2912" s="2">
        <v>19123671</v>
      </c>
      <c r="G2912" s="36">
        <f t="shared" si="70"/>
        <v>3705060.7381575122</v>
      </c>
      <c r="H2912">
        <v>2022</v>
      </c>
      <c r="I2912" s="32">
        <v>5.1615000000000002</v>
      </c>
      <c r="J2912" t="s">
        <v>717</v>
      </c>
    </row>
    <row r="2913" spans="1:10">
      <c r="A2913" t="s">
        <v>47</v>
      </c>
      <c r="B2913" t="s">
        <v>32</v>
      </c>
      <c r="C2913" t="s">
        <v>4</v>
      </c>
      <c r="D2913" t="s">
        <v>367</v>
      </c>
      <c r="E2913" t="s">
        <v>371</v>
      </c>
      <c r="F2913" s="2">
        <v>16898913</v>
      </c>
      <c r="G2913" s="36">
        <f t="shared" si="70"/>
        <v>3274031.3862249344</v>
      </c>
      <c r="H2913">
        <v>2022</v>
      </c>
      <c r="I2913" s="32">
        <v>5.1615000000000002</v>
      </c>
      <c r="J2913" t="s">
        <v>717</v>
      </c>
    </row>
    <row r="2914" spans="1:10">
      <c r="A2914" t="s">
        <v>47</v>
      </c>
      <c r="B2914" t="s">
        <v>32</v>
      </c>
      <c r="C2914" t="s">
        <v>4</v>
      </c>
      <c r="D2914" t="s">
        <v>1</v>
      </c>
      <c r="F2914" s="2">
        <v>16555049</v>
      </c>
      <c r="G2914" s="36">
        <f t="shared" si="70"/>
        <v>3207410.4427007651</v>
      </c>
      <c r="H2914">
        <v>2022</v>
      </c>
      <c r="I2914" s="32">
        <v>5.1615000000000002</v>
      </c>
      <c r="J2914" t="s">
        <v>717</v>
      </c>
    </row>
    <row r="2915" spans="1:10">
      <c r="A2915" t="s">
        <v>47</v>
      </c>
      <c r="B2915" t="s">
        <v>32</v>
      </c>
      <c r="C2915" t="s">
        <v>4</v>
      </c>
      <c r="D2915" t="s">
        <v>374</v>
      </c>
      <c r="F2915" s="2">
        <v>-1902026</v>
      </c>
      <c r="G2915" s="36">
        <f t="shared" si="70"/>
        <v>-368502.56708321226</v>
      </c>
      <c r="H2915">
        <v>2022</v>
      </c>
      <c r="I2915" s="32">
        <v>5.1615000000000002</v>
      </c>
      <c r="J2915" t="s">
        <v>717</v>
      </c>
    </row>
    <row r="2916" spans="1:10">
      <c r="A2916" t="s">
        <v>47</v>
      </c>
      <c r="B2916" t="s">
        <v>32</v>
      </c>
      <c r="C2916" t="s">
        <v>3</v>
      </c>
      <c r="D2916" t="s">
        <v>328</v>
      </c>
      <c r="E2916" t="s">
        <v>375</v>
      </c>
      <c r="F2916" s="2">
        <v>666919</v>
      </c>
      <c r="G2916" s="36">
        <f t="shared" si="70"/>
        <v>123567.59060253465</v>
      </c>
      <c r="H2916">
        <v>2021</v>
      </c>
      <c r="I2916" s="32">
        <v>5.3971999999999998</v>
      </c>
      <c r="J2916" t="s">
        <v>717</v>
      </c>
    </row>
    <row r="2917" spans="1:10">
      <c r="A2917" t="s">
        <v>47</v>
      </c>
      <c r="B2917" t="s">
        <v>32</v>
      </c>
      <c r="C2917" t="s">
        <v>3</v>
      </c>
      <c r="D2917" t="s">
        <v>328</v>
      </c>
      <c r="E2917" t="s">
        <v>376</v>
      </c>
      <c r="F2917" s="2">
        <v>72009</v>
      </c>
      <c r="G2917" s="36">
        <f t="shared" si="70"/>
        <v>13341.918031571926</v>
      </c>
      <c r="H2917">
        <v>2021</v>
      </c>
      <c r="I2917" s="32">
        <v>5.3971999999999998</v>
      </c>
      <c r="J2917" t="s">
        <v>717</v>
      </c>
    </row>
    <row r="2918" spans="1:10">
      <c r="A2918" t="s">
        <v>47</v>
      </c>
      <c r="B2918" t="s">
        <v>32</v>
      </c>
      <c r="C2918" t="s">
        <v>3</v>
      </c>
      <c r="D2918" t="s">
        <v>1</v>
      </c>
      <c r="F2918" s="2">
        <v>60121091</v>
      </c>
      <c r="G2918" s="36">
        <f t="shared" si="70"/>
        <v>11139311.309567925</v>
      </c>
      <c r="H2918">
        <v>2021</v>
      </c>
      <c r="I2918" s="32">
        <v>5.3971999999999998</v>
      </c>
      <c r="J2918" t="s">
        <v>717</v>
      </c>
    </row>
    <row r="2919" spans="1:10">
      <c r="A2919" t="s">
        <v>47</v>
      </c>
      <c r="B2919" t="s">
        <v>32</v>
      </c>
      <c r="C2919" t="s">
        <v>3</v>
      </c>
      <c r="D2919" t="s">
        <v>367</v>
      </c>
      <c r="E2919" t="s">
        <v>379</v>
      </c>
      <c r="F2919" s="2">
        <v>39716</v>
      </c>
      <c r="G2919" s="36">
        <f t="shared" si="70"/>
        <v>7358.6304009486403</v>
      </c>
      <c r="H2919">
        <v>2021</v>
      </c>
      <c r="I2919" s="32">
        <v>5.3971999999999998</v>
      </c>
      <c r="J2919" t="s">
        <v>717</v>
      </c>
    </row>
    <row r="2920" spans="1:10">
      <c r="A2920" t="s">
        <v>47</v>
      </c>
      <c r="B2920" t="s">
        <v>32</v>
      </c>
      <c r="C2920" t="s">
        <v>3</v>
      </c>
      <c r="D2920" t="s">
        <v>367</v>
      </c>
      <c r="E2920" t="s">
        <v>370</v>
      </c>
      <c r="F2920" s="2">
        <v>7418675</v>
      </c>
      <c r="G2920" s="36">
        <f t="shared" si="70"/>
        <v>1374541.4288890536</v>
      </c>
      <c r="H2920">
        <v>2021</v>
      </c>
      <c r="I2920" s="32">
        <v>5.3971999999999998</v>
      </c>
      <c r="J2920" t="s">
        <v>717</v>
      </c>
    </row>
    <row r="2921" spans="1:10">
      <c r="A2921" t="s">
        <v>47</v>
      </c>
      <c r="B2921" t="s">
        <v>32</v>
      </c>
      <c r="C2921" t="s">
        <v>3</v>
      </c>
      <c r="D2921" t="s">
        <v>367</v>
      </c>
      <c r="E2921" t="s">
        <v>378</v>
      </c>
      <c r="F2921" s="2">
        <v>5854212</v>
      </c>
      <c r="G2921" s="36">
        <f t="shared" si="70"/>
        <v>1084675.7578003409</v>
      </c>
      <c r="H2921">
        <v>2021</v>
      </c>
      <c r="I2921" s="32">
        <v>5.3971999999999998</v>
      </c>
      <c r="J2921" t="s">
        <v>717</v>
      </c>
    </row>
    <row r="2922" spans="1:10">
      <c r="A2922" t="s">
        <v>47</v>
      </c>
      <c r="B2922" t="s">
        <v>32</v>
      </c>
      <c r="C2922" t="s">
        <v>3</v>
      </c>
      <c r="D2922" t="s">
        <v>374</v>
      </c>
      <c r="F2922" s="2">
        <v>779850606</v>
      </c>
      <c r="G2922" s="36">
        <f t="shared" si="70"/>
        <v>144491700.51137626</v>
      </c>
      <c r="H2922">
        <v>2021</v>
      </c>
      <c r="I2922" s="32">
        <v>5.3971999999999998</v>
      </c>
      <c r="J2922" t="s">
        <v>717</v>
      </c>
    </row>
    <row r="2923" spans="1:10">
      <c r="A2923" t="s">
        <v>47</v>
      </c>
      <c r="B2923" t="s">
        <v>32</v>
      </c>
      <c r="C2923" t="s">
        <v>4</v>
      </c>
      <c r="D2923" t="s">
        <v>328</v>
      </c>
      <c r="E2923" t="s">
        <v>375</v>
      </c>
      <c r="F2923" s="2">
        <v>592662</v>
      </c>
      <c r="G2923" s="36">
        <f t="shared" si="70"/>
        <v>109809.16030534351</v>
      </c>
      <c r="H2923">
        <v>2021</v>
      </c>
      <c r="I2923" s="32">
        <v>5.3971999999999998</v>
      </c>
      <c r="J2923" t="s">
        <v>717</v>
      </c>
    </row>
    <row r="2924" spans="1:10">
      <c r="A2924" t="s">
        <v>47</v>
      </c>
      <c r="B2924" t="s">
        <v>32</v>
      </c>
      <c r="C2924" t="s">
        <v>4</v>
      </c>
      <c r="D2924" t="s">
        <v>328</v>
      </c>
      <c r="E2924" t="s">
        <v>376</v>
      </c>
      <c r="F2924" s="2">
        <v>143127</v>
      </c>
      <c r="G2924" s="36">
        <f t="shared" ref="G2924:G2947" si="71">F2924/I2924</f>
        <v>26518.750463203145</v>
      </c>
      <c r="H2924">
        <v>2021</v>
      </c>
      <c r="I2924" s="32">
        <v>5.3971999999999998</v>
      </c>
      <c r="J2924" t="s">
        <v>717</v>
      </c>
    </row>
    <row r="2925" spans="1:10">
      <c r="A2925" t="s">
        <v>47</v>
      </c>
      <c r="B2925" t="s">
        <v>32</v>
      </c>
      <c r="C2925" t="s">
        <v>4</v>
      </c>
      <c r="D2925" t="s">
        <v>1</v>
      </c>
      <c r="F2925" s="2">
        <v>9082545</v>
      </c>
      <c r="G2925" s="36">
        <f t="shared" si="71"/>
        <v>1682825.3538872008</v>
      </c>
      <c r="H2925">
        <v>2021</v>
      </c>
      <c r="I2925" s="32">
        <v>5.3971999999999998</v>
      </c>
      <c r="J2925" t="s">
        <v>717</v>
      </c>
    </row>
    <row r="2926" spans="1:10">
      <c r="A2926" t="s">
        <v>47</v>
      </c>
      <c r="B2926" t="s">
        <v>32</v>
      </c>
      <c r="C2926" t="s">
        <v>4</v>
      </c>
      <c r="D2926" t="s">
        <v>367</v>
      </c>
      <c r="E2926" t="s">
        <v>379</v>
      </c>
      <c r="F2926" s="2">
        <v>82669</v>
      </c>
      <c r="G2926" s="36">
        <f t="shared" si="71"/>
        <v>15317.01623063811</v>
      </c>
      <c r="H2926">
        <v>2021</v>
      </c>
      <c r="I2926" s="32">
        <v>5.3971999999999998</v>
      </c>
      <c r="J2926" t="s">
        <v>717</v>
      </c>
    </row>
    <row r="2927" spans="1:10">
      <c r="A2927" t="s">
        <v>47</v>
      </c>
      <c r="B2927" t="s">
        <v>32</v>
      </c>
      <c r="C2927" t="s">
        <v>4</v>
      </c>
      <c r="D2927" t="s">
        <v>367</v>
      </c>
      <c r="E2927" t="s">
        <v>370</v>
      </c>
      <c r="F2927" s="2">
        <v>10254874</v>
      </c>
      <c r="G2927" s="36">
        <f t="shared" si="71"/>
        <v>1900035.944563848</v>
      </c>
      <c r="H2927">
        <v>2021</v>
      </c>
      <c r="I2927" s="32">
        <v>5.3971999999999998</v>
      </c>
      <c r="J2927" t="s">
        <v>717</v>
      </c>
    </row>
    <row r="2928" spans="1:10">
      <c r="A2928" t="s">
        <v>47</v>
      </c>
      <c r="B2928" t="s">
        <v>32</v>
      </c>
      <c r="C2928" t="s">
        <v>4</v>
      </c>
      <c r="D2928" t="s">
        <v>367</v>
      </c>
      <c r="E2928" t="s">
        <v>378</v>
      </c>
      <c r="F2928" s="2">
        <v>7939780</v>
      </c>
      <c r="G2928" s="36">
        <f t="shared" si="71"/>
        <v>1471092.4182909657</v>
      </c>
      <c r="H2928">
        <v>2021</v>
      </c>
      <c r="I2928" s="32">
        <v>5.3971999999999998</v>
      </c>
      <c r="J2928" t="s">
        <v>717</v>
      </c>
    </row>
    <row r="2929" spans="1:10">
      <c r="A2929" t="s">
        <v>47</v>
      </c>
      <c r="B2929" t="s">
        <v>32</v>
      </c>
      <c r="C2929" t="s">
        <v>4</v>
      </c>
      <c r="D2929" t="s">
        <v>374</v>
      </c>
      <c r="F2929" s="2">
        <v>97188145</v>
      </c>
      <c r="G2929" s="36">
        <f t="shared" si="71"/>
        <v>18007141.666049063</v>
      </c>
      <c r="H2929">
        <v>2021</v>
      </c>
      <c r="I2929" s="32">
        <v>5.3971999999999998</v>
      </c>
      <c r="J2929" t="s">
        <v>717</v>
      </c>
    </row>
    <row r="2930" spans="1:10">
      <c r="A2930" t="s">
        <v>47</v>
      </c>
      <c r="B2930" t="s">
        <v>32</v>
      </c>
      <c r="C2930" t="s">
        <v>3</v>
      </c>
      <c r="D2930" t="s">
        <v>380</v>
      </c>
      <c r="F2930" s="2">
        <v>739815617</v>
      </c>
      <c r="G2930" s="36">
        <f t="shared" si="71"/>
        <v>143561526.98271012</v>
      </c>
      <c r="H2930">
        <v>2020</v>
      </c>
      <c r="I2930">
        <v>5.1532999999999998</v>
      </c>
      <c r="J2930" t="s">
        <v>717</v>
      </c>
    </row>
    <row r="2931" spans="1:10">
      <c r="A2931" t="s">
        <v>47</v>
      </c>
      <c r="B2931" t="s">
        <v>32</v>
      </c>
      <c r="C2931" t="s">
        <v>3</v>
      </c>
      <c r="D2931" t="s">
        <v>1</v>
      </c>
      <c r="F2931" s="2">
        <v>53046058</v>
      </c>
      <c r="G2931" s="36">
        <f t="shared" si="71"/>
        <v>10293609.531756351</v>
      </c>
      <c r="H2931">
        <v>2020</v>
      </c>
      <c r="I2931">
        <v>5.1532999999999998</v>
      </c>
      <c r="J2931" t="s">
        <v>717</v>
      </c>
    </row>
    <row r="2932" spans="1:10">
      <c r="A2932" t="s">
        <v>47</v>
      </c>
      <c r="B2932" t="s">
        <v>32</v>
      </c>
      <c r="C2932" t="s">
        <v>4</v>
      </c>
      <c r="D2932" t="s">
        <v>380</v>
      </c>
      <c r="F2932" s="2">
        <v>9245644</v>
      </c>
      <c r="G2932" s="36">
        <f t="shared" si="71"/>
        <v>1794121.0486484389</v>
      </c>
      <c r="H2932">
        <v>2020</v>
      </c>
      <c r="I2932">
        <v>5.1532999999999998</v>
      </c>
      <c r="J2932" t="s">
        <v>717</v>
      </c>
    </row>
    <row r="2933" spans="1:10">
      <c r="A2933" t="s">
        <v>47</v>
      </c>
      <c r="B2933" t="s">
        <v>32</v>
      </c>
      <c r="C2933" t="s">
        <v>4</v>
      </c>
      <c r="D2933" t="s">
        <v>1</v>
      </c>
      <c r="F2933" s="2">
        <v>9132605</v>
      </c>
      <c r="G2933" s="36">
        <f t="shared" si="71"/>
        <v>1772185.7838666486</v>
      </c>
      <c r="H2933">
        <v>2020</v>
      </c>
      <c r="I2933">
        <v>5.1532999999999998</v>
      </c>
      <c r="J2933" t="s">
        <v>717</v>
      </c>
    </row>
    <row r="2934" spans="1:10">
      <c r="A2934" t="s">
        <v>47</v>
      </c>
      <c r="B2934" t="s">
        <v>32</v>
      </c>
      <c r="C2934" t="s">
        <v>3</v>
      </c>
      <c r="D2934" t="s">
        <v>374</v>
      </c>
      <c r="F2934" s="2">
        <v>3533375</v>
      </c>
      <c r="G2934" s="36">
        <f t="shared" si="71"/>
        <v>895500.16473629524</v>
      </c>
      <c r="H2934">
        <v>2019</v>
      </c>
      <c r="I2934">
        <v>3.9457</v>
      </c>
      <c r="J2934" t="s">
        <v>717</v>
      </c>
    </row>
    <row r="2935" spans="1:10">
      <c r="A2935" t="s">
        <v>47</v>
      </c>
      <c r="B2935" t="s">
        <v>32</v>
      </c>
      <c r="C2935" t="s">
        <v>3</v>
      </c>
      <c r="D2935" t="s">
        <v>374</v>
      </c>
      <c r="F2935" s="2">
        <v>390962577</v>
      </c>
      <c r="G2935" s="36">
        <f t="shared" si="71"/>
        <v>99085733.076513678</v>
      </c>
      <c r="H2935">
        <v>2019</v>
      </c>
      <c r="I2935">
        <v>3.9457</v>
      </c>
      <c r="J2935" t="s">
        <v>717</v>
      </c>
    </row>
    <row r="2936" spans="1:10">
      <c r="A2936" s="4" t="s">
        <v>47</v>
      </c>
      <c r="B2936" t="s">
        <v>32</v>
      </c>
      <c r="C2936" t="s">
        <v>3</v>
      </c>
      <c r="D2936" t="s">
        <v>1</v>
      </c>
      <c r="F2936" s="2">
        <v>35257584</v>
      </c>
      <c r="G2936" s="36">
        <f t="shared" si="71"/>
        <v>8935698.1017309986</v>
      </c>
      <c r="H2936">
        <v>2019</v>
      </c>
      <c r="I2936">
        <v>3.9457</v>
      </c>
      <c r="J2936" t="s">
        <v>717</v>
      </c>
    </row>
    <row r="2937" spans="1:10">
      <c r="A2937" t="s">
        <v>47</v>
      </c>
      <c r="B2937" t="s">
        <v>32</v>
      </c>
      <c r="C2937" t="s">
        <v>4</v>
      </c>
      <c r="D2937" t="s">
        <v>374</v>
      </c>
      <c r="F2937" s="2">
        <v>-30353585</v>
      </c>
      <c r="G2937" s="36">
        <f t="shared" si="71"/>
        <v>-7692826.3679448515</v>
      </c>
      <c r="H2937">
        <v>2019</v>
      </c>
      <c r="I2937">
        <v>3.9457</v>
      </c>
      <c r="J2937" t="s">
        <v>717</v>
      </c>
    </row>
    <row r="2938" spans="1:10">
      <c r="A2938" t="s">
        <v>47</v>
      </c>
      <c r="B2938" t="s">
        <v>32</v>
      </c>
      <c r="C2938" t="s">
        <v>4</v>
      </c>
      <c r="D2938" t="s">
        <v>374</v>
      </c>
      <c r="F2938" s="2">
        <v>-16582120</v>
      </c>
      <c r="G2938" s="36">
        <f t="shared" si="71"/>
        <v>-4202580.0238234028</v>
      </c>
      <c r="H2938">
        <v>2019</v>
      </c>
      <c r="I2938">
        <v>3.9457</v>
      </c>
      <c r="J2938" t="s">
        <v>717</v>
      </c>
    </row>
    <row r="2939" spans="1:10">
      <c r="A2939" s="4" t="s">
        <v>47</v>
      </c>
      <c r="B2939" t="s">
        <v>32</v>
      </c>
      <c r="C2939" t="s">
        <v>4</v>
      </c>
      <c r="D2939" t="s">
        <v>1</v>
      </c>
      <c r="F2939" s="2">
        <v>4145966</v>
      </c>
      <c r="G2939" s="36">
        <f t="shared" si="71"/>
        <v>1050755.5059938668</v>
      </c>
      <c r="H2939">
        <v>2019</v>
      </c>
      <c r="I2939">
        <v>3.9457</v>
      </c>
      <c r="J2939" t="s">
        <v>717</v>
      </c>
    </row>
    <row r="2940" spans="1:10">
      <c r="A2940" s="4" t="s">
        <v>47</v>
      </c>
      <c r="B2940" t="s">
        <v>32</v>
      </c>
      <c r="C2940" t="s">
        <v>3</v>
      </c>
      <c r="D2940" t="s">
        <v>1</v>
      </c>
      <c r="E2940" t="s">
        <v>364</v>
      </c>
      <c r="F2940" s="2">
        <v>23132599</v>
      </c>
      <c r="G2940" s="36">
        <f t="shared" si="71"/>
        <v>6293386.0217101509</v>
      </c>
      <c r="H2940">
        <v>2018</v>
      </c>
      <c r="I2940">
        <v>3.6757</v>
      </c>
      <c r="J2940" t="s">
        <v>717</v>
      </c>
    </row>
    <row r="2941" spans="1:10">
      <c r="A2941" s="4" t="s">
        <v>47</v>
      </c>
      <c r="B2941" t="s">
        <v>32</v>
      </c>
      <c r="C2941" t="s">
        <v>3</v>
      </c>
      <c r="D2941" t="s">
        <v>380</v>
      </c>
      <c r="F2941" s="2">
        <v>29153800</v>
      </c>
      <c r="G2941" s="36">
        <f t="shared" si="71"/>
        <v>7931496.0415703133</v>
      </c>
      <c r="H2941">
        <v>2018</v>
      </c>
      <c r="I2941">
        <v>3.6757</v>
      </c>
      <c r="J2941" t="s">
        <v>717</v>
      </c>
    </row>
    <row r="2942" spans="1:10">
      <c r="A2942" s="4" t="s">
        <v>47</v>
      </c>
      <c r="B2942" t="s">
        <v>32</v>
      </c>
      <c r="C2942" t="s">
        <v>4</v>
      </c>
      <c r="D2942" t="s">
        <v>1</v>
      </c>
      <c r="E2942" t="s">
        <v>364</v>
      </c>
      <c r="F2942" s="2">
        <v>13753467</v>
      </c>
      <c r="G2942" s="36">
        <f t="shared" si="71"/>
        <v>3741727.2900399924</v>
      </c>
      <c r="H2942">
        <v>2018</v>
      </c>
      <c r="I2942">
        <v>3.6757</v>
      </c>
      <c r="J2942" t="s">
        <v>717</v>
      </c>
    </row>
    <row r="2943" spans="1:10">
      <c r="A2943" s="4" t="s">
        <v>47</v>
      </c>
      <c r="B2943" t="s">
        <v>32</v>
      </c>
      <c r="C2943" t="s">
        <v>4</v>
      </c>
      <c r="D2943" t="s">
        <v>380</v>
      </c>
      <c r="F2943" s="2">
        <v>36441393</v>
      </c>
      <c r="G2943" s="36">
        <f t="shared" si="71"/>
        <v>9914136.8990940508</v>
      </c>
      <c r="H2943">
        <v>2018</v>
      </c>
      <c r="I2943">
        <v>3.6757</v>
      </c>
      <c r="J2943" t="s">
        <v>717</v>
      </c>
    </row>
    <row r="2944" spans="1:10">
      <c r="A2944" s="4" t="s">
        <v>47</v>
      </c>
      <c r="B2944" t="s">
        <v>32</v>
      </c>
      <c r="C2944" t="s">
        <v>3</v>
      </c>
      <c r="D2944" t="s">
        <v>1</v>
      </c>
      <c r="E2944" t="s">
        <v>364</v>
      </c>
      <c r="F2944" s="2">
        <v>6213825</v>
      </c>
      <c r="G2944" s="36">
        <f t="shared" si="71"/>
        <v>1941820.3125</v>
      </c>
      <c r="H2944">
        <v>2017</v>
      </c>
      <c r="I2944">
        <v>3.2</v>
      </c>
      <c r="J2944" t="s">
        <v>717</v>
      </c>
    </row>
    <row r="2945" spans="1:10">
      <c r="A2945" s="4" t="s">
        <v>47</v>
      </c>
      <c r="B2945" t="s">
        <v>32</v>
      </c>
      <c r="C2945" t="s">
        <v>3</v>
      </c>
      <c r="D2945" t="s">
        <v>380</v>
      </c>
      <c r="F2945" s="2">
        <v>106729861</v>
      </c>
      <c r="G2945" s="36">
        <f t="shared" si="71"/>
        <v>33353081.5625</v>
      </c>
      <c r="H2945">
        <v>2017</v>
      </c>
      <c r="I2945">
        <v>3.2</v>
      </c>
      <c r="J2945" t="s">
        <v>717</v>
      </c>
    </row>
    <row r="2946" spans="1:10">
      <c r="A2946" s="4" t="s">
        <v>47</v>
      </c>
      <c r="B2946" t="s">
        <v>32</v>
      </c>
      <c r="C2946" t="s">
        <v>4</v>
      </c>
      <c r="D2946" t="s">
        <v>1</v>
      </c>
      <c r="E2946" t="s">
        <v>364</v>
      </c>
      <c r="F2946" s="2">
        <v>2653087</v>
      </c>
      <c r="G2946" s="36">
        <f t="shared" si="71"/>
        <v>829089.6875</v>
      </c>
      <c r="H2946">
        <v>2017</v>
      </c>
      <c r="I2946">
        <v>3.2</v>
      </c>
      <c r="J2946" t="s">
        <v>717</v>
      </c>
    </row>
    <row r="2947" spans="1:10">
      <c r="A2947" s="4" t="s">
        <v>47</v>
      </c>
      <c r="B2947" t="s">
        <v>32</v>
      </c>
      <c r="C2947" t="s">
        <v>4</v>
      </c>
      <c r="D2947" t="s">
        <v>380</v>
      </c>
      <c r="F2947" s="2">
        <v>38794174</v>
      </c>
      <c r="G2947" s="36">
        <f t="shared" si="71"/>
        <v>12123179.375</v>
      </c>
      <c r="H2947">
        <v>2017</v>
      </c>
      <c r="I2947">
        <v>3.2</v>
      </c>
      <c r="J2947" t="s">
        <v>717</v>
      </c>
    </row>
    <row r="2948" spans="1:10">
      <c r="A2948" s="4" t="s">
        <v>47</v>
      </c>
      <c r="B2948" t="s">
        <v>32</v>
      </c>
      <c r="C2948" t="s">
        <v>3</v>
      </c>
      <c r="D2948" t="s">
        <v>1</v>
      </c>
      <c r="F2948" s="2">
        <v>2234957</v>
      </c>
      <c r="G2948" s="36">
        <v>647282.03890524758</v>
      </c>
      <c r="H2948">
        <v>2016</v>
      </c>
      <c r="I2948">
        <v>3.4528333333333299</v>
      </c>
      <c r="J2948" t="s">
        <v>717</v>
      </c>
    </row>
    <row r="2949" spans="1:10">
      <c r="A2949" s="4" t="s">
        <v>47</v>
      </c>
      <c r="B2949" t="s">
        <v>32</v>
      </c>
      <c r="C2949" t="s">
        <v>3</v>
      </c>
      <c r="D2949" t="s">
        <v>380</v>
      </c>
      <c r="F2949" s="2">
        <v>103121940</v>
      </c>
      <c r="G2949" s="36">
        <v>29865889.848916344</v>
      </c>
      <c r="H2949">
        <v>2016</v>
      </c>
      <c r="I2949">
        <v>3.4528333333333339</v>
      </c>
      <c r="J2949" t="s">
        <v>717</v>
      </c>
    </row>
    <row r="2950" spans="1:10">
      <c r="A2950" s="4" t="s">
        <v>47</v>
      </c>
      <c r="B2950" t="s">
        <v>32</v>
      </c>
      <c r="C2950" t="s">
        <v>3</v>
      </c>
      <c r="D2950" t="s">
        <v>328</v>
      </c>
      <c r="E2950" t="s">
        <v>365</v>
      </c>
      <c r="F2950" s="2">
        <v>1816990</v>
      </c>
      <c r="G2950" s="36">
        <v>526231.59723898303</v>
      </c>
      <c r="H2950">
        <v>2016</v>
      </c>
      <c r="I2950">
        <v>3.4528333333333299</v>
      </c>
      <c r="J2950" t="s">
        <v>717</v>
      </c>
    </row>
    <row r="2951" spans="1:10">
      <c r="A2951" s="4" t="s">
        <v>47</v>
      </c>
      <c r="B2951" t="s">
        <v>32</v>
      </c>
      <c r="C2951" t="s">
        <v>4</v>
      </c>
      <c r="D2951" t="s">
        <v>1</v>
      </c>
      <c r="F2951" s="2">
        <v>808802</v>
      </c>
      <c r="G2951" s="36">
        <v>234242.98884973716</v>
      </c>
      <c r="H2951">
        <v>2016</v>
      </c>
      <c r="I2951">
        <v>3.4528333333333299</v>
      </c>
      <c r="J2951" t="s">
        <v>717</v>
      </c>
    </row>
    <row r="2952" spans="1:10">
      <c r="A2952" s="4" t="s">
        <v>47</v>
      </c>
      <c r="B2952" t="s">
        <v>32</v>
      </c>
      <c r="C2952" t="s">
        <v>4</v>
      </c>
      <c r="D2952" t="s">
        <v>380</v>
      </c>
      <c r="F2952" s="2">
        <v>-21054734</v>
      </c>
      <c r="G2952" s="36">
        <v>-6097813.5830477374</v>
      </c>
      <c r="H2952">
        <v>2016</v>
      </c>
      <c r="I2952">
        <v>3.4528333333333339</v>
      </c>
      <c r="J2952" t="s">
        <v>717</v>
      </c>
    </row>
    <row r="2953" spans="1:10">
      <c r="A2953" s="4" t="s">
        <v>47</v>
      </c>
      <c r="B2953" t="s">
        <v>32</v>
      </c>
      <c r="C2953" t="s">
        <v>3</v>
      </c>
      <c r="D2953" t="s">
        <v>1</v>
      </c>
      <c r="F2953" s="2">
        <v>6753696</v>
      </c>
      <c r="G2953" s="36">
        <v>2055293.9744370054</v>
      </c>
      <c r="H2953">
        <v>2015</v>
      </c>
      <c r="I2953">
        <v>3.286</v>
      </c>
      <c r="J2953" t="s">
        <v>717</v>
      </c>
    </row>
    <row r="2954" spans="1:10">
      <c r="A2954" s="4" t="s">
        <v>47</v>
      </c>
      <c r="B2954" t="s">
        <v>32</v>
      </c>
      <c r="C2954" t="s">
        <v>3</v>
      </c>
      <c r="D2954" t="s">
        <v>383</v>
      </c>
      <c r="F2954" s="2">
        <v>70333045</v>
      </c>
      <c r="G2954" s="36">
        <v>21403848.143639684</v>
      </c>
      <c r="H2954">
        <v>2015</v>
      </c>
      <c r="I2954">
        <v>3.286</v>
      </c>
      <c r="J2954" t="s">
        <v>717</v>
      </c>
    </row>
    <row r="2955" spans="1:10">
      <c r="A2955" s="4" t="s">
        <v>47</v>
      </c>
      <c r="B2955" t="s">
        <v>32</v>
      </c>
      <c r="C2955" t="s">
        <v>4</v>
      </c>
      <c r="D2955" t="s">
        <v>383</v>
      </c>
      <c r="F2955" s="2">
        <v>108314862</v>
      </c>
      <c r="G2955" s="36">
        <v>32962526.475958612</v>
      </c>
      <c r="H2955">
        <v>2015</v>
      </c>
      <c r="I2955">
        <v>3.286</v>
      </c>
      <c r="J2955" t="s">
        <v>717</v>
      </c>
    </row>
    <row r="2956" spans="1:10">
      <c r="A2956" t="s">
        <v>614</v>
      </c>
      <c r="B2956" t="s">
        <v>32</v>
      </c>
      <c r="C2956" t="s">
        <v>4</v>
      </c>
      <c r="D2956" t="s">
        <v>328</v>
      </c>
      <c r="E2956" t="s">
        <v>365</v>
      </c>
      <c r="F2956" s="2">
        <v>-891557</v>
      </c>
      <c r="G2956" s="36">
        <f t="shared" ref="G2956:G2967" si="72">F2956/I2956</f>
        <v>-178468.45223796944</v>
      </c>
      <c r="H2956">
        <v>2023</v>
      </c>
      <c r="I2956">
        <v>4.9955999999999996</v>
      </c>
      <c r="J2956" t="s">
        <v>717</v>
      </c>
    </row>
    <row r="2957" spans="1:10">
      <c r="A2957" t="s">
        <v>614</v>
      </c>
      <c r="B2957" t="s">
        <v>32</v>
      </c>
      <c r="C2957" t="s">
        <v>4</v>
      </c>
      <c r="D2957" t="s">
        <v>328</v>
      </c>
      <c r="E2957" t="s">
        <v>366</v>
      </c>
      <c r="F2957" s="2">
        <v>-302743</v>
      </c>
      <c r="G2957" s="36">
        <f t="shared" si="72"/>
        <v>-60601.929698134365</v>
      </c>
      <c r="H2957">
        <v>2023</v>
      </c>
      <c r="I2957">
        <v>4.9955999999999996</v>
      </c>
      <c r="J2957" t="s">
        <v>717</v>
      </c>
    </row>
    <row r="2958" spans="1:10">
      <c r="A2958" t="s">
        <v>614</v>
      </c>
      <c r="B2958" t="s">
        <v>32</v>
      </c>
      <c r="C2958" t="s">
        <v>4</v>
      </c>
      <c r="D2958" t="s">
        <v>367</v>
      </c>
      <c r="E2958" t="s">
        <v>624</v>
      </c>
      <c r="F2958" s="2">
        <v>143705</v>
      </c>
      <c r="G2958" s="36">
        <f t="shared" si="72"/>
        <v>28766.31435663384</v>
      </c>
      <c r="H2958">
        <v>2023</v>
      </c>
      <c r="I2958">
        <v>4.9955999999999996</v>
      </c>
      <c r="J2958" t="s">
        <v>717</v>
      </c>
    </row>
    <row r="2959" spans="1:10">
      <c r="A2959" t="s">
        <v>614</v>
      </c>
      <c r="B2959" t="s">
        <v>32</v>
      </c>
      <c r="C2959" t="s">
        <v>3</v>
      </c>
      <c r="D2959" t="s">
        <v>367</v>
      </c>
      <c r="E2959" t="s">
        <v>370</v>
      </c>
      <c r="F2959" s="2">
        <v>-11379</v>
      </c>
      <c r="G2959" s="36">
        <f t="shared" si="72"/>
        <v>-2277.80446793178</v>
      </c>
      <c r="H2959">
        <v>2023</v>
      </c>
      <c r="I2959">
        <v>4.9955999999999996</v>
      </c>
      <c r="J2959" t="s">
        <v>717</v>
      </c>
    </row>
    <row r="2960" spans="1:10">
      <c r="A2960" t="s">
        <v>614</v>
      </c>
      <c r="B2960" t="s">
        <v>32</v>
      </c>
      <c r="C2960" t="s">
        <v>4</v>
      </c>
      <c r="D2960" t="s">
        <v>367</v>
      </c>
      <c r="E2960" t="s">
        <v>370</v>
      </c>
      <c r="F2960" s="2">
        <v>-288256</v>
      </c>
      <c r="G2960" s="36">
        <f t="shared" si="72"/>
        <v>-57701.977740411567</v>
      </c>
      <c r="H2960">
        <v>2023</v>
      </c>
      <c r="I2960">
        <v>4.9955999999999996</v>
      </c>
      <c r="J2960" t="s">
        <v>717</v>
      </c>
    </row>
    <row r="2961" spans="1:10">
      <c r="A2961" t="s">
        <v>614</v>
      </c>
      <c r="B2961" t="s">
        <v>32</v>
      </c>
      <c r="C2961" t="s">
        <v>3</v>
      </c>
      <c r="D2961" t="s">
        <v>367</v>
      </c>
      <c r="E2961" t="s">
        <v>371</v>
      </c>
      <c r="F2961" s="2">
        <v>-11379</v>
      </c>
      <c r="G2961" s="36">
        <f t="shared" si="72"/>
        <v>-2277.80446793178</v>
      </c>
      <c r="H2961">
        <v>2023</v>
      </c>
      <c r="I2961">
        <v>4.9955999999999996</v>
      </c>
      <c r="J2961" t="s">
        <v>717</v>
      </c>
    </row>
    <row r="2962" spans="1:10">
      <c r="A2962" t="s">
        <v>614</v>
      </c>
      <c r="B2962" t="s">
        <v>32</v>
      </c>
      <c r="C2962" t="s">
        <v>4</v>
      </c>
      <c r="D2962" t="s">
        <v>367</v>
      </c>
      <c r="E2962" t="s">
        <v>371</v>
      </c>
      <c r="F2962" s="2">
        <v>1534730</v>
      </c>
      <c r="G2962" s="36">
        <f t="shared" si="72"/>
        <v>307216.35038834176</v>
      </c>
      <c r="H2962">
        <v>2023</v>
      </c>
      <c r="I2962">
        <v>4.9955999999999996</v>
      </c>
      <c r="J2962" t="s">
        <v>717</v>
      </c>
    </row>
    <row r="2963" spans="1:10">
      <c r="A2963" t="s">
        <v>614</v>
      </c>
      <c r="B2963" t="s">
        <v>32</v>
      </c>
      <c r="C2963" t="s">
        <v>4</v>
      </c>
      <c r="D2963" t="s">
        <v>367</v>
      </c>
      <c r="E2963" t="s">
        <v>372</v>
      </c>
      <c r="F2963" s="2">
        <v>-151371</v>
      </c>
      <c r="G2963" s="36">
        <f t="shared" si="72"/>
        <v>-30300.864760989673</v>
      </c>
      <c r="H2963">
        <v>2023</v>
      </c>
      <c r="I2963">
        <v>4.9955999999999996</v>
      </c>
      <c r="J2963" t="s">
        <v>717</v>
      </c>
    </row>
    <row r="2964" spans="1:10">
      <c r="A2964" t="s">
        <v>614</v>
      </c>
      <c r="B2964" t="s">
        <v>32</v>
      </c>
      <c r="C2964" t="s">
        <v>3</v>
      </c>
      <c r="D2964" t="s">
        <v>1</v>
      </c>
      <c r="F2964" s="2">
        <v>9244983</v>
      </c>
      <c r="G2964" s="36">
        <f t="shared" si="72"/>
        <v>1850625.1501321164</v>
      </c>
      <c r="H2964">
        <v>2023</v>
      </c>
      <c r="I2964">
        <v>4.9955999999999996</v>
      </c>
      <c r="J2964" t="s">
        <v>717</v>
      </c>
    </row>
    <row r="2965" spans="1:10">
      <c r="A2965" t="s">
        <v>614</v>
      </c>
      <c r="B2965" t="s">
        <v>32</v>
      </c>
      <c r="C2965" t="s">
        <v>4</v>
      </c>
      <c r="D2965" t="s">
        <v>1</v>
      </c>
      <c r="F2965" s="2">
        <v>48612813</v>
      </c>
      <c r="G2965" s="36">
        <f t="shared" si="72"/>
        <v>9731125.9908719677</v>
      </c>
      <c r="H2965">
        <v>2023</v>
      </c>
      <c r="I2965">
        <v>4.9955999999999996</v>
      </c>
      <c r="J2965" t="s">
        <v>717</v>
      </c>
    </row>
    <row r="2966" spans="1:10">
      <c r="A2966" t="s">
        <v>614</v>
      </c>
      <c r="B2966" t="s">
        <v>32</v>
      </c>
      <c r="C2966" t="s">
        <v>3</v>
      </c>
      <c r="D2966" t="s">
        <v>374</v>
      </c>
      <c r="F2966" s="2">
        <v>1104915549</v>
      </c>
      <c r="G2966" s="36">
        <f t="shared" si="72"/>
        <v>221177746.21667069</v>
      </c>
      <c r="H2966">
        <v>2023</v>
      </c>
      <c r="I2966">
        <v>4.9955999999999996</v>
      </c>
      <c r="J2966" t="s">
        <v>717</v>
      </c>
    </row>
    <row r="2967" spans="1:10">
      <c r="A2967" t="s">
        <v>614</v>
      </c>
      <c r="B2967" t="s">
        <v>32</v>
      </c>
      <c r="C2967" t="s">
        <v>4</v>
      </c>
      <c r="D2967" t="s">
        <v>374</v>
      </c>
      <c r="F2967" s="2">
        <v>-8595888</v>
      </c>
      <c r="G2967" s="36">
        <f t="shared" si="72"/>
        <v>-1720691.8087917368</v>
      </c>
      <c r="H2967">
        <v>2023</v>
      </c>
      <c r="I2967">
        <v>4.9955999999999996</v>
      </c>
      <c r="J2967" t="s">
        <v>717</v>
      </c>
    </row>
    <row r="2968" spans="1:10">
      <c r="A2968" t="s">
        <v>555</v>
      </c>
      <c r="B2968" t="s">
        <v>552</v>
      </c>
      <c r="C2968" t="s">
        <v>3</v>
      </c>
      <c r="D2968" t="s">
        <v>328</v>
      </c>
      <c r="F2968" s="2">
        <v>45900000</v>
      </c>
      <c r="G2968" s="36">
        <v>7303335.0305498987</v>
      </c>
      <c r="H2968">
        <v>2015</v>
      </c>
      <c r="I2968">
        <v>6.2847999999999997</v>
      </c>
      <c r="J2968" t="s">
        <v>717</v>
      </c>
    </row>
    <row r="2969" spans="1:10">
      <c r="A2969" t="s">
        <v>555</v>
      </c>
      <c r="B2969" t="s">
        <v>552</v>
      </c>
      <c r="C2969" t="s">
        <v>3</v>
      </c>
      <c r="D2969" t="s">
        <v>1</v>
      </c>
      <c r="F2969" s="2">
        <v>346000</v>
      </c>
      <c r="G2969" s="36">
        <v>55053.462321792264</v>
      </c>
      <c r="H2969">
        <v>2015</v>
      </c>
      <c r="I2969">
        <v>6.2847999999999997</v>
      </c>
      <c r="J2969" t="s">
        <v>717</v>
      </c>
    </row>
    <row r="2970" spans="1:10">
      <c r="A2970" t="s">
        <v>555</v>
      </c>
      <c r="B2970" t="s">
        <v>552</v>
      </c>
      <c r="C2970" t="s">
        <v>4</v>
      </c>
      <c r="D2970" t="s">
        <v>328</v>
      </c>
      <c r="F2970" s="2">
        <v>1902000.0000000002</v>
      </c>
      <c r="G2970" s="36">
        <v>302634.92871690431</v>
      </c>
      <c r="H2970">
        <v>2015</v>
      </c>
      <c r="I2970">
        <v>6.2847999999999997</v>
      </c>
      <c r="J2970" t="s">
        <v>717</v>
      </c>
    </row>
    <row r="2971" spans="1:10">
      <c r="A2971" t="s">
        <v>555</v>
      </c>
      <c r="B2971" t="s">
        <v>552</v>
      </c>
      <c r="C2971" t="s">
        <v>3</v>
      </c>
      <c r="D2971" t="s">
        <v>328</v>
      </c>
      <c r="F2971" s="2">
        <v>23873000</v>
      </c>
      <c r="G2971" s="36">
        <v>3794122.7888940102</v>
      </c>
      <c r="H2971">
        <v>2014</v>
      </c>
      <c r="I2971">
        <v>6.2920999999999996</v>
      </c>
      <c r="J2971" t="s">
        <v>717</v>
      </c>
    </row>
    <row r="2972" spans="1:10">
      <c r="A2972" t="s">
        <v>555</v>
      </c>
      <c r="B2972" t="s">
        <v>552</v>
      </c>
      <c r="C2972" t="s">
        <v>3</v>
      </c>
      <c r="D2972" t="s">
        <v>1</v>
      </c>
      <c r="F2972" s="2">
        <v>680000</v>
      </c>
      <c r="G2972" s="36">
        <v>108072.02682729137</v>
      </c>
      <c r="H2972">
        <v>2014</v>
      </c>
      <c r="I2972">
        <v>6.2920999999999996</v>
      </c>
      <c r="J2972" t="s">
        <v>717</v>
      </c>
    </row>
    <row r="2973" spans="1:10">
      <c r="A2973" t="s">
        <v>555</v>
      </c>
      <c r="B2973" t="s">
        <v>552</v>
      </c>
      <c r="C2973" t="s">
        <v>4</v>
      </c>
      <c r="D2973" t="s">
        <v>328</v>
      </c>
      <c r="F2973" s="2">
        <v>876999.99999999988</v>
      </c>
      <c r="G2973" s="36">
        <v>139381.12871696253</v>
      </c>
      <c r="H2973">
        <v>2014</v>
      </c>
      <c r="I2973">
        <v>6.2920999999999996</v>
      </c>
      <c r="J2973" t="s">
        <v>717</v>
      </c>
    </row>
    <row r="2974" spans="1:10">
      <c r="A2974" t="s">
        <v>555</v>
      </c>
      <c r="B2974" t="s">
        <v>552</v>
      </c>
      <c r="C2974" t="s">
        <v>3</v>
      </c>
      <c r="D2974" t="s">
        <v>328</v>
      </c>
      <c r="F2974" s="2">
        <v>9067000</v>
      </c>
      <c r="G2974" s="36">
        <v>1442824.8623532031</v>
      </c>
      <c r="H2974">
        <v>2013</v>
      </c>
      <c r="I2974">
        <v>6.2842000000000002</v>
      </c>
      <c r="J2974" t="s">
        <v>717</v>
      </c>
    </row>
    <row r="2975" spans="1:10">
      <c r="A2975" t="s">
        <v>555</v>
      </c>
      <c r="B2975" t="s">
        <v>552</v>
      </c>
      <c r="C2975" t="s">
        <v>3</v>
      </c>
      <c r="D2975" t="s">
        <v>1</v>
      </c>
      <c r="F2975" s="2">
        <v>37000</v>
      </c>
      <c r="G2975" s="36">
        <v>5887.7820565863594</v>
      </c>
      <c r="H2975">
        <v>2013</v>
      </c>
      <c r="I2975">
        <v>6.2842000000000002</v>
      </c>
      <c r="J2975" t="s">
        <v>717</v>
      </c>
    </row>
    <row r="2976" spans="1:10">
      <c r="A2976" t="s">
        <v>555</v>
      </c>
      <c r="B2976" t="s">
        <v>552</v>
      </c>
      <c r="C2976" t="s">
        <v>4</v>
      </c>
      <c r="D2976" t="s">
        <v>328</v>
      </c>
      <c r="F2976" s="2">
        <v>1176000</v>
      </c>
      <c r="G2976" s="36">
        <v>187135.99185258267</v>
      </c>
      <c r="H2976">
        <v>2013</v>
      </c>
      <c r="I2976">
        <v>6.2842000000000002</v>
      </c>
      <c r="J2976" t="s">
        <v>717</v>
      </c>
    </row>
    <row r="2977" spans="1:10">
      <c r="A2977" t="s">
        <v>555</v>
      </c>
      <c r="B2977" t="s">
        <v>552</v>
      </c>
      <c r="C2977" t="s">
        <v>3</v>
      </c>
      <c r="D2977" t="s">
        <v>328</v>
      </c>
      <c r="F2977" s="2">
        <v>6377000</v>
      </c>
      <c r="G2977" s="36">
        <v>1486722.7752780223</v>
      </c>
      <c r="H2977">
        <v>2012</v>
      </c>
      <c r="I2977">
        <v>4.2892999999999857</v>
      </c>
      <c r="J2977" t="s">
        <v>717</v>
      </c>
    </row>
    <row r="2978" spans="1:10">
      <c r="A2978" t="s">
        <v>555</v>
      </c>
      <c r="B2978" t="s">
        <v>552</v>
      </c>
      <c r="C2978" t="s">
        <v>3</v>
      </c>
      <c r="D2978" t="s">
        <v>1</v>
      </c>
      <c r="F2978" s="2">
        <v>29000</v>
      </c>
      <c r="G2978" s="36">
        <v>6761.009955004336</v>
      </c>
      <c r="H2978">
        <v>2012</v>
      </c>
      <c r="I2978">
        <v>4.2892999999999857</v>
      </c>
      <c r="J2978" t="s">
        <v>717</v>
      </c>
    </row>
    <row r="2979" spans="1:10">
      <c r="A2979" t="s">
        <v>555</v>
      </c>
      <c r="B2979" t="s">
        <v>552</v>
      </c>
      <c r="C2979" t="s">
        <v>4</v>
      </c>
      <c r="D2979" t="s">
        <v>328</v>
      </c>
      <c r="F2979" s="2">
        <v>1274000</v>
      </c>
      <c r="G2979" s="36">
        <v>297018.16147156979</v>
      </c>
      <c r="H2979">
        <v>2012</v>
      </c>
      <c r="I2979">
        <v>4.2892999999999857</v>
      </c>
      <c r="J2979" t="s">
        <v>717</v>
      </c>
    </row>
    <row r="2980" spans="1:10">
      <c r="A2980" t="s">
        <v>555</v>
      </c>
      <c r="B2980" t="s">
        <v>552</v>
      </c>
      <c r="C2980" t="s">
        <v>4</v>
      </c>
      <c r="D2980" t="s">
        <v>1</v>
      </c>
      <c r="F2980" s="2">
        <v>0</v>
      </c>
      <c r="G2980" s="36">
        <v>0</v>
      </c>
      <c r="H2980">
        <v>2012</v>
      </c>
      <c r="I2980">
        <v>4.2892999999999857</v>
      </c>
      <c r="J2980" t="s">
        <v>717</v>
      </c>
    </row>
    <row r="2981" spans="1:10">
      <c r="A2981" t="s">
        <v>555</v>
      </c>
      <c r="B2981" t="s">
        <v>552</v>
      </c>
      <c r="C2981" t="s">
        <v>3</v>
      </c>
      <c r="D2981" t="s">
        <v>328</v>
      </c>
      <c r="F2981" s="2">
        <v>5361000.0000000037</v>
      </c>
      <c r="G2981" s="36">
        <v>1249854.288578561</v>
      </c>
      <c r="H2981">
        <v>2011</v>
      </c>
      <c r="I2981">
        <v>4.2892999999999857</v>
      </c>
      <c r="J2981" t="s">
        <v>717</v>
      </c>
    </row>
    <row r="2982" spans="1:10">
      <c r="A2982" t="s">
        <v>555</v>
      </c>
      <c r="B2982" t="s">
        <v>552</v>
      </c>
      <c r="C2982" t="s">
        <v>3</v>
      </c>
      <c r="D2982" t="s">
        <v>1</v>
      </c>
      <c r="F2982" s="2">
        <v>15000.000000000013</v>
      </c>
      <c r="G2982" s="36">
        <v>3497.0741146574178</v>
      </c>
      <c r="H2982">
        <v>2011</v>
      </c>
      <c r="I2982">
        <v>4.2892999999999857</v>
      </c>
      <c r="J2982" t="s">
        <v>717</v>
      </c>
    </row>
    <row r="2983" spans="1:10">
      <c r="A2983" t="s">
        <v>555</v>
      </c>
      <c r="B2983" t="s">
        <v>552</v>
      </c>
      <c r="C2983" t="s">
        <v>4</v>
      </c>
      <c r="D2983" t="s">
        <v>328</v>
      </c>
      <c r="F2983" s="2">
        <v>743000.00000000058</v>
      </c>
      <c r="G2983" s="36">
        <v>173221.73781269742</v>
      </c>
      <c r="H2983">
        <v>2011</v>
      </c>
      <c r="I2983">
        <v>4.2892999999999857</v>
      </c>
      <c r="J2983" t="s">
        <v>717</v>
      </c>
    </row>
    <row r="2984" spans="1:10">
      <c r="A2984" t="s">
        <v>555</v>
      </c>
      <c r="B2984" t="s">
        <v>552</v>
      </c>
      <c r="C2984" t="s">
        <v>4</v>
      </c>
      <c r="D2984" t="s">
        <v>1</v>
      </c>
      <c r="F2984" s="2">
        <v>0</v>
      </c>
      <c r="G2984" s="36">
        <v>0</v>
      </c>
      <c r="H2984">
        <v>2011</v>
      </c>
      <c r="I2984">
        <v>4.2892999999999857</v>
      </c>
      <c r="J2984" t="s">
        <v>717</v>
      </c>
    </row>
    <row r="2985" spans="1:10">
      <c r="A2985" t="s">
        <v>555</v>
      </c>
      <c r="B2985" t="s">
        <v>552</v>
      </c>
      <c r="C2985" t="s">
        <v>3</v>
      </c>
      <c r="D2985" t="s">
        <v>328</v>
      </c>
      <c r="F2985" s="2">
        <v>4542000</v>
      </c>
      <c r="G2985" s="36">
        <v>1073614.0895408299</v>
      </c>
      <c r="H2985">
        <v>2010</v>
      </c>
      <c r="I2985">
        <v>4.2305704109588866</v>
      </c>
      <c r="J2985" t="s">
        <v>717</v>
      </c>
    </row>
    <row r="2986" spans="1:10">
      <c r="A2986" t="s">
        <v>555</v>
      </c>
      <c r="B2986" t="s">
        <v>552</v>
      </c>
      <c r="C2986" t="s">
        <v>3</v>
      </c>
      <c r="D2986" t="s">
        <v>1</v>
      </c>
      <c r="F2986" s="2">
        <v>13000</v>
      </c>
      <c r="G2986" s="36">
        <v>3072.8716785624811</v>
      </c>
      <c r="H2986">
        <v>2010</v>
      </c>
      <c r="I2986">
        <v>4.2305704109588866</v>
      </c>
      <c r="J2986" t="s">
        <v>717</v>
      </c>
    </row>
    <row r="2987" spans="1:10">
      <c r="A2987" t="s">
        <v>555</v>
      </c>
      <c r="B2987" t="s">
        <v>552</v>
      </c>
      <c r="C2987" t="s">
        <v>4</v>
      </c>
      <c r="D2987" t="s">
        <v>328</v>
      </c>
      <c r="F2987" s="2">
        <v>1691000</v>
      </c>
      <c r="G2987" s="36">
        <v>399709.69295762735</v>
      </c>
      <c r="H2987">
        <v>2010</v>
      </c>
      <c r="I2987">
        <v>4.2305704109588866</v>
      </c>
      <c r="J2987" t="s">
        <v>717</v>
      </c>
    </row>
    <row r="2988" spans="1:10">
      <c r="A2988" t="s">
        <v>555</v>
      </c>
      <c r="B2988" t="s">
        <v>552</v>
      </c>
      <c r="C2988" t="s">
        <v>4</v>
      </c>
      <c r="D2988" t="s">
        <v>1</v>
      </c>
      <c r="F2988" s="2">
        <v>0</v>
      </c>
      <c r="G2988" s="36">
        <v>0</v>
      </c>
      <c r="H2988">
        <v>2010</v>
      </c>
      <c r="I2988">
        <v>4.2305704109588866</v>
      </c>
      <c r="J2988" t="s">
        <v>717</v>
      </c>
    </row>
    <row r="2989" spans="1:10">
      <c r="A2989" t="s">
        <v>13</v>
      </c>
      <c r="B2989" t="s">
        <v>32</v>
      </c>
      <c r="C2989" t="s">
        <v>3</v>
      </c>
      <c r="D2989" t="s">
        <v>328</v>
      </c>
      <c r="E2989" t="s">
        <v>365</v>
      </c>
      <c r="F2989" s="2">
        <v>75061290</v>
      </c>
      <c r="G2989" s="36">
        <f t="shared" ref="G2989:G3020" si="73">F2989/I2989</f>
        <v>13923702.906750264</v>
      </c>
      <c r="H2989">
        <v>2024</v>
      </c>
      <c r="I2989">
        <v>5.3909000000000002</v>
      </c>
      <c r="J2989" t="s">
        <v>717</v>
      </c>
    </row>
    <row r="2990" spans="1:10">
      <c r="A2990" s="21" t="s">
        <v>13</v>
      </c>
      <c r="B2990" t="s">
        <v>32</v>
      </c>
      <c r="C2990" t="s">
        <v>4</v>
      </c>
      <c r="D2990" t="s">
        <v>328</v>
      </c>
      <c r="E2990" t="s">
        <v>365</v>
      </c>
      <c r="F2990" s="2">
        <v>28261024</v>
      </c>
      <c r="G2990" s="36">
        <f t="shared" si="73"/>
        <v>5242357.3058301955</v>
      </c>
      <c r="H2990">
        <v>2024</v>
      </c>
      <c r="I2990">
        <v>5.3909000000000002</v>
      </c>
      <c r="J2990" t="s">
        <v>717</v>
      </c>
    </row>
    <row r="2991" spans="1:10">
      <c r="A2991" t="s">
        <v>13</v>
      </c>
      <c r="B2991" t="s">
        <v>32</v>
      </c>
      <c r="C2991" t="s">
        <v>3</v>
      </c>
      <c r="D2991" t="s">
        <v>328</v>
      </c>
      <c r="E2991" t="s">
        <v>366</v>
      </c>
      <c r="F2991" s="2">
        <v>39618937</v>
      </c>
      <c r="G2991" s="36">
        <f t="shared" si="73"/>
        <v>7349224.9902613657</v>
      </c>
      <c r="H2991">
        <v>2024</v>
      </c>
      <c r="I2991">
        <v>5.3909000000000002</v>
      </c>
      <c r="J2991" t="s">
        <v>717</v>
      </c>
    </row>
    <row r="2992" spans="1:10">
      <c r="A2992" t="s">
        <v>13</v>
      </c>
      <c r="B2992" t="s">
        <v>32</v>
      </c>
      <c r="C2992" t="s">
        <v>4</v>
      </c>
      <c r="D2992" t="s">
        <v>328</v>
      </c>
      <c r="E2992" t="s">
        <v>366</v>
      </c>
      <c r="F2992" s="2">
        <v>-43766488</v>
      </c>
      <c r="G2992" s="36">
        <f t="shared" si="73"/>
        <v>-8118586.5068912422</v>
      </c>
      <c r="H2992">
        <v>2024</v>
      </c>
      <c r="I2992">
        <v>5.3909000000000002</v>
      </c>
      <c r="J2992" t="s">
        <v>717</v>
      </c>
    </row>
    <row r="2993" spans="1:10">
      <c r="A2993" t="s">
        <v>13</v>
      </c>
      <c r="B2993" t="s">
        <v>32</v>
      </c>
      <c r="C2993" t="s">
        <v>3</v>
      </c>
      <c r="D2993" t="s">
        <v>1</v>
      </c>
      <c r="F2993" s="2">
        <v>82412847</v>
      </c>
      <c r="G2993" s="36">
        <f t="shared" si="73"/>
        <v>15287400.434064813</v>
      </c>
      <c r="H2993">
        <v>2024</v>
      </c>
      <c r="I2993">
        <v>5.3909000000000002</v>
      </c>
      <c r="J2993" t="s">
        <v>717</v>
      </c>
    </row>
    <row r="2994" spans="1:10">
      <c r="A2994" t="s">
        <v>13</v>
      </c>
      <c r="B2994" t="s">
        <v>32</v>
      </c>
      <c r="C2994" t="s">
        <v>4</v>
      </c>
      <c r="D2994" t="s">
        <v>1</v>
      </c>
      <c r="F2994" s="2">
        <v>55666366</v>
      </c>
      <c r="G2994" s="36">
        <f t="shared" si="73"/>
        <v>10325987.497449405</v>
      </c>
      <c r="H2994">
        <v>2024</v>
      </c>
      <c r="I2994">
        <v>5.3909000000000002</v>
      </c>
      <c r="J2994" t="s">
        <v>717</v>
      </c>
    </row>
    <row r="2995" spans="1:10">
      <c r="A2995" t="s">
        <v>13</v>
      </c>
      <c r="B2995" t="s">
        <v>32</v>
      </c>
      <c r="C2995" t="s">
        <v>3</v>
      </c>
      <c r="D2995" t="s">
        <v>367</v>
      </c>
      <c r="E2995" t="s">
        <v>366</v>
      </c>
      <c r="F2995" s="2">
        <v>11213309</v>
      </c>
      <c r="G2995" s="36">
        <f t="shared" si="73"/>
        <v>2080043.9629746424</v>
      </c>
      <c r="H2995">
        <v>2024</v>
      </c>
      <c r="I2995">
        <v>5.3909000000000002</v>
      </c>
      <c r="J2995" t="s">
        <v>717</v>
      </c>
    </row>
    <row r="2996" spans="1:10">
      <c r="A2996" t="s">
        <v>13</v>
      </c>
      <c r="B2996" t="s">
        <v>32</v>
      </c>
      <c r="C2996" t="s">
        <v>4</v>
      </c>
      <c r="D2996" t="s">
        <v>367</v>
      </c>
      <c r="E2996" t="s">
        <v>366</v>
      </c>
      <c r="F2996" s="2">
        <v>8283330</v>
      </c>
      <c r="G2996" s="36">
        <f t="shared" si="73"/>
        <v>1536539.3533547274</v>
      </c>
      <c r="H2996">
        <v>2024</v>
      </c>
      <c r="I2996">
        <v>5.3909000000000002</v>
      </c>
      <c r="J2996" t="s">
        <v>717</v>
      </c>
    </row>
    <row r="2997" spans="1:10">
      <c r="A2997" t="s">
        <v>13</v>
      </c>
      <c r="B2997" t="s">
        <v>32</v>
      </c>
      <c r="C2997" t="s">
        <v>3</v>
      </c>
      <c r="D2997" t="s">
        <v>367</v>
      </c>
      <c r="E2997" t="s">
        <v>369</v>
      </c>
      <c r="F2997" s="2">
        <v>327233</v>
      </c>
      <c r="G2997" s="36">
        <f t="shared" si="73"/>
        <v>60700.996123096324</v>
      </c>
      <c r="H2997">
        <v>2024</v>
      </c>
      <c r="I2997">
        <v>5.3909000000000002</v>
      </c>
      <c r="J2997" t="s">
        <v>717</v>
      </c>
    </row>
    <row r="2998" spans="1:10">
      <c r="A2998" t="s">
        <v>13</v>
      </c>
      <c r="B2998" t="s">
        <v>32</v>
      </c>
      <c r="C2998" t="s">
        <v>4</v>
      </c>
      <c r="D2998" t="s">
        <v>367</v>
      </c>
      <c r="E2998" t="s">
        <v>369</v>
      </c>
      <c r="F2998" s="2">
        <v>95043</v>
      </c>
      <c r="G2998" s="36">
        <f t="shared" si="73"/>
        <v>17630.265818323471</v>
      </c>
      <c r="H2998">
        <v>2024</v>
      </c>
      <c r="I2998">
        <v>5.3909000000000002</v>
      </c>
      <c r="J2998" t="s">
        <v>717</v>
      </c>
    </row>
    <row r="2999" spans="1:10">
      <c r="A2999" t="s">
        <v>13</v>
      </c>
      <c r="B2999" t="s">
        <v>32</v>
      </c>
      <c r="C2999" t="s">
        <v>3</v>
      </c>
      <c r="D2999" t="s">
        <v>367</v>
      </c>
      <c r="E2999" t="s">
        <v>370</v>
      </c>
      <c r="F2999" s="2">
        <v>75446032</v>
      </c>
      <c r="G2999" s="36">
        <f t="shared" si="73"/>
        <v>13995071.694893245</v>
      </c>
      <c r="H2999">
        <v>2024</v>
      </c>
      <c r="I2999">
        <v>5.3909000000000002</v>
      </c>
      <c r="J2999" t="s">
        <v>717</v>
      </c>
    </row>
    <row r="3000" spans="1:10">
      <c r="A3000" t="s">
        <v>13</v>
      </c>
      <c r="B3000" t="s">
        <v>32</v>
      </c>
      <c r="C3000" t="s">
        <v>4</v>
      </c>
      <c r="D3000" t="s">
        <v>367</v>
      </c>
      <c r="E3000" t="s">
        <v>370</v>
      </c>
      <c r="F3000" s="2">
        <v>41652433</v>
      </c>
      <c r="G3000" s="36">
        <f t="shared" si="73"/>
        <v>7726433.9906138116</v>
      </c>
      <c r="H3000">
        <v>2024</v>
      </c>
      <c r="I3000">
        <v>5.3909000000000002</v>
      </c>
      <c r="J3000" t="s">
        <v>717</v>
      </c>
    </row>
    <row r="3001" spans="1:10">
      <c r="A3001" t="s">
        <v>13</v>
      </c>
      <c r="B3001" t="s">
        <v>32</v>
      </c>
      <c r="C3001" t="s">
        <v>3</v>
      </c>
      <c r="D3001" t="s">
        <v>367</v>
      </c>
      <c r="E3001" t="s">
        <v>371</v>
      </c>
      <c r="F3001" s="2">
        <v>53969389</v>
      </c>
      <c r="G3001" s="36">
        <f t="shared" si="73"/>
        <v>10011202.025635794</v>
      </c>
      <c r="H3001">
        <v>2024</v>
      </c>
      <c r="I3001">
        <v>5.3909000000000002</v>
      </c>
      <c r="J3001" t="s">
        <v>717</v>
      </c>
    </row>
    <row r="3002" spans="1:10">
      <c r="A3002" t="s">
        <v>13</v>
      </c>
      <c r="B3002" t="s">
        <v>32</v>
      </c>
      <c r="C3002" t="s">
        <v>4</v>
      </c>
      <c r="D3002" t="s">
        <v>367</v>
      </c>
      <c r="E3002" t="s">
        <v>371</v>
      </c>
      <c r="F3002" s="2">
        <v>17867476</v>
      </c>
      <c r="G3002" s="36">
        <f t="shared" si="73"/>
        <v>3314377.191192565</v>
      </c>
      <c r="H3002">
        <v>2024</v>
      </c>
      <c r="I3002">
        <v>5.3909000000000002</v>
      </c>
      <c r="J3002" t="s">
        <v>717</v>
      </c>
    </row>
    <row r="3003" spans="1:10">
      <c r="A3003" t="s">
        <v>13</v>
      </c>
      <c r="B3003" t="s">
        <v>32</v>
      </c>
      <c r="C3003" t="s">
        <v>3</v>
      </c>
      <c r="D3003" t="s">
        <v>367</v>
      </c>
      <c r="E3003" t="s">
        <v>372</v>
      </c>
      <c r="F3003" s="2">
        <v>118064</v>
      </c>
      <c r="G3003" s="36">
        <f t="shared" si="73"/>
        <v>21900.610287707063</v>
      </c>
      <c r="H3003">
        <v>2024</v>
      </c>
      <c r="I3003">
        <v>5.3909000000000002</v>
      </c>
      <c r="J3003" t="s">
        <v>717</v>
      </c>
    </row>
    <row r="3004" spans="1:10">
      <c r="A3004" t="s">
        <v>13</v>
      </c>
      <c r="B3004" t="s">
        <v>32</v>
      </c>
      <c r="C3004" t="s">
        <v>4</v>
      </c>
      <c r="D3004" t="s">
        <v>367</v>
      </c>
      <c r="E3004" t="s">
        <v>372</v>
      </c>
      <c r="F3004" s="2">
        <v>-3</v>
      </c>
      <c r="G3004" s="36">
        <f t="shared" si="73"/>
        <v>-0.55649334990446864</v>
      </c>
      <c r="H3004">
        <v>2024</v>
      </c>
      <c r="I3004">
        <v>5.3909000000000002</v>
      </c>
      <c r="J3004" t="s">
        <v>717</v>
      </c>
    </row>
    <row r="3005" spans="1:10">
      <c r="A3005" t="s">
        <v>13</v>
      </c>
      <c r="B3005" t="s">
        <v>32</v>
      </c>
      <c r="C3005" t="s">
        <v>3</v>
      </c>
      <c r="D3005" t="s">
        <v>373</v>
      </c>
      <c r="F3005" s="2">
        <v>17664163</v>
      </c>
      <c r="G3005" s="36">
        <f t="shared" si="73"/>
        <v>3276663.0803761892</v>
      </c>
      <c r="H3005">
        <v>2024</v>
      </c>
      <c r="I3005">
        <v>5.3909000000000002</v>
      </c>
      <c r="J3005" t="s">
        <v>717</v>
      </c>
    </row>
    <row r="3006" spans="1:10">
      <c r="A3006" t="s">
        <v>13</v>
      </c>
      <c r="B3006" t="s">
        <v>32</v>
      </c>
      <c r="C3006" t="s">
        <v>4</v>
      </c>
      <c r="D3006" t="s">
        <v>373</v>
      </c>
      <c r="F3006" s="2">
        <v>1496009</v>
      </c>
      <c r="G3006" s="36">
        <f t="shared" si="73"/>
        <v>277506.35329907807</v>
      </c>
      <c r="H3006">
        <v>2024</v>
      </c>
      <c r="I3006">
        <v>5.3909000000000002</v>
      </c>
      <c r="J3006" t="s">
        <v>717</v>
      </c>
    </row>
    <row r="3007" spans="1:10">
      <c r="A3007" t="s">
        <v>13</v>
      </c>
      <c r="B3007" t="s">
        <v>32</v>
      </c>
      <c r="C3007" t="s">
        <v>3</v>
      </c>
      <c r="D3007" t="s">
        <v>374</v>
      </c>
      <c r="F3007" s="2">
        <v>798709</v>
      </c>
      <c r="G3007" s="36">
        <f t="shared" si="73"/>
        <v>148158.74900294942</v>
      </c>
      <c r="H3007">
        <v>2024</v>
      </c>
      <c r="I3007">
        <v>5.3909000000000002</v>
      </c>
      <c r="J3007" t="s">
        <v>717</v>
      </c>
    </row>
    <row r="3008" spans="1:10">
      <c r="A3008" t="s">
        <v>17</v>
      </c>
      <c r="B3008" t="s">
        <v>32</v>
      </c>
      <c r="C3008" t="s">
        <v>3</v>
      </c>
      <c r="D3008" t="s">
        <v>328</v>
      </c>
      <c r="E3008" t="s">
        <v>365</v>
      </c>
      <c r="F3008" s="2">
        <v>101422795</v>
      </c>
      <c r="G3008" s="36">
        <f t="shared" si="73"/>
        <v>18813703.648741398</v>
      </c>
      <c r="H3008">
        <v>2024</v>
      </c>
      <c r="I3008">
        <v>5.3909000000000002</v>
      </c>
      <c r="J3008" s="40" t="s">
        <v>715</v>
      </c>
    </row>
    <row r="3009" spans="1:10">
      <c r="A3009" t="s">
        <v>13</v>
      </c>
      <c r="B3009" t="s">
        <v>32</v>
      </c>
      <c r="C3009" t="s">
        <v>3</v>
      </c>
      <c r="D3009" t="s">
        <v>328</v>
      </c>
      <c r="E3009" t="s">
        <v>365</v>
      </c>
      <c r="F3009" s="2">
        <v>97372621</v>
      </c>
      <c r="G3009" s="36">
        <f t="shared" si="73"/>
        <v>19491676.875650574</v>
      </c>
      <c r="H3009">
        <v>2023</v>
      </c>
      <c r="I3009">
        <v>4.9955999999999996</v>
      </c>
      <c r="J3009" t="s">
        <v>717</v>
      </c>
    </row>
    <row r="3010" spans="1:10">
      <c r="A3010" t="s">
        <v>13</v>
      </c>
      <c r="B3010" t="s">
        <v>32</v>
      </c>
      <c r="C3010" t="s">
        <v>4</v>
      </c>
      <c r="D3010" t="s">
        <v>328</v>
      </c>
      <c r="E3010" t="s">
        <v>365</v>
      </c>
      <c r="F3010" s="2">
        <v>44264244</v>
      </c>
      <c r="G3010" s="36">
        <f t="shared" si="73"/>
        <v>8860646.1686283946</v>
      </c>
      <c r="H3010">
        <v>2023</v>
      </c>
      <c r="I3010">
        <v>4.9955999999999996</v>
      </c>
      <c r="J3010" t="s">
        <v>717</v>
      </c>
    </row>
    <row r="3011" spans="1:10">
      <c r="A3011" t="s">
        <v>13</v>
      </c>
      <c r="B3011" t="s">
        <v>32</v>
      </c>
      <c r="C3011" t="s">
        <v>4</v>
      </c>
      <c r="D3011" t="s">
        <v>367</v>
      </c>
      <c r="E3011" t="s">
        <v>372</v>
      </c>
      <c r="F3011" s="2">
        <v>-41</v>
      </c>
      <c r="G3011" s="36">
        <f t="shared" si="73"/>
        <v>-8.2072223556729931</v>
      </c>
      <c r="H3011">
        <v>2023</v>
      </c>
      <c r="I3011">
        <v>4.9955999999999996</v>
      </c>
      <c r="J3011" t="s">
        <v>717</v>
      </c>
    </row>
    <row r="3012" spans="1:10">
      <c r="A3012" t="s">
        <v>13</v>
      </c>
      <c r="B3012" t="s">
        <v>32</v>
      </c>
      <c r="C3012" t="s">
        <v>3</v>
      </c>
      <c r="D3012" t="s">
        <v>328</v>
      </c>
      <c r="E3012" t="s">
        <v>365</v>
      </c>
      <c r="F3012" s="2">
        <v>32007242</v>
      </c>
      <c r="G3012" s="36">
        <f t="shared" si="73"/>
        <v>6201151.2157318611</v>
      </c>
      <c r="H3012">
        <v>2022</v>
      </c>
      <c r="I3012" s="32">
        <v>5.1615000000000002</v>
      </c>
      <c r="J3012" t="s">
        <v>717</v>
      </c>
    </row>
    <row r="3013" spans="1:10">
      <c r="A3013" t="s">
        <v>13</v>
      </c>
      <c r="B3013" t="s">
        <v>32</v>
      </c>
      <c r="C3013" t="s">
        <v>3</v>
      </c>
      <c r="D3013" t="s">
        <v>328</v>
      </c>
      <c r="E3013" t="s">
        <v>366</v>
      </c>
      <c r="F3013" s="2">
        <v>22908925</v>
      </c>
      <c r="G3013" s="36">
        <f t="shared" si="73"/>
        <v>4438423.9077787464</v>
      </c>
      <c r="H3013">
        <v>2022</v>
      </c>
      <c r="I3013" s="32">
        <v>5.1615000000000002</v>
      </c>
      <c r="J3013" t="s">
        <v>717</v>
      </c>
    </row>
    <row r="3014" spans="1:10">
      <c r="A3014" t="s">
        <v>13</v>
      </c>
      <c r="B3014" t="s">
        <v>32</v>
      </c>
      <c r="C3014" t="s">
        <v>3</v>
      </c>
      <c r="D3014" t="s">
        <v>367</v>
      </c>
      <c r="E3014" t="s">
        <v>366</v>
      </c>
      <c r="F3014" s="2">
        <v>9191539</v>
      </c>
      <c r="G3014" s="36">
        <f t="shared" si="73"/>
        <v>1780788.3367238205</v>
      </c>
      <c r="H3014">
        <v>2022</v>
      </c>
      <c r="I3014" s="32">
        <v>5.1615000000000002</v>
      </c>
      <c r="J3014" t="s">
        <v>717</v>
      </c>
    </row>
    <row r="3015" spans="1:10">
      <c r="A3015" t="s">
        <v>49</v>
      </c>
      <c r="B3015" t="s">
        <v>32</v>
      </c>
      <c r="C3015" t="s">
        <v>3</v>
      </c>
      <c r="D3015" t="s">
        <v>328</v>
      </c>
      <c r="E3015" t="s">
        <v>365</v>
      </c>
      <c r="F3015" s="2">
        <v>22377591</v>
      </c>
      <c r="G3015" s="36">
        <f t="shared" si="73"/>
        <v>4150993.5261273626</v>
      </c>
      <c r="H3015">
        <v>2024</v>
      </c>
      <c r="I3015">
        <v>5.3909000000000002</v>
      </c>
      <c r="J3015" s="40" t="s">
        <v>715</v>
      </c>
    </row>
    <row r="3016" spans="1:10">
      <c r="A3016" t="s">
        <v>13</v>
      </c>
      <c r="B3016" t="s">
        <v>32</v>
      </c>
      <c r="C3016" t="s">
        <v>3</v>
      </c>
      <c r="D3016" t="s">
        <v>367</v>
      </c>
      <c r="E3016" t="s">
        <v>369</v>
      </c>
      <c r="F3016" s="2">
        <v>172742</v>
      </c>
      <c r="G3016" s="36">
        <f t="shared" si="73"/>
        <v>33467.402886757722</v>
      </c>
      <c r="H3016">
        <v>2022</v>
      </c>
      <c r="I3016" s="32">
        <v>5.1615000000000002</v>
      </c>
      <c r="J3016" t="s">
        <v>717</v>
      </c>
    </row>
    <row r="3017" spans="1:10">
      <c r="A3017" t="s">
        <v>13</v>
      </c>
      <c r="B3017" t="s">
        <v>32</v>
      </c>
      <c r="C3017" t="s">
        <v>3</v>
      </c>
      <c r="D3017" t="s">
        <v>367</v>
      </c>
      <c r="E3017" t="s">
        <v>370</v>
      </c>
      <c r="F3017" s="2">
        <v>50887362</v>
      </c>
      <c r="G3017" s="36">
        <f t="shared" si="73"/>
        <v>9859025.8645742517</v>
      </c>
      <c r="H3017">
        <v>2022</v>
      </c>
      <c r="I3017" s="32">
        <v>5.1615000000000002</v>
      </c>
      <c r="J3017" t="s">
        <v>717</v>
      </c>
    </row>
    <row r="3018" spans="1:10">
      <c r="A3018" t="s">
        <v>13</v>
      </c>
      <c r="B3018" t="s">
        <v>32</v>
      </c>
      <c r="C3018" t="s">
        <v>3</v>
      </c>
      <c r="D3018" t="s">
        <v>367</v>
      </c>
      <c r="E3018" t="s">
        <v>371</v>
      </c>
      <c r="F3018" s="2">
        <v>25518681</v>
      </c>
      <c r="G3018" s="36">
        <f t="shared" si="73"/>
        <v>4944043.5919790752</v>
      </c>
      <c r="H3018">
        <v>2022</v>
      </c>
      <c r="I3018" s="32">
        <v>5.1615000000000002</v>
      </c>
      <c r="J3018" t="s">
        <v>717</v>
      </c>
    </row>
    <row r="3019" spans="1:10">
      <c r="A3019" t="s">
        <v>13</v>
      </c>
      <c r="B3019" t="s">
        <v>32</v>
      </c>
      <c r="C3019" t="s">
        <v>3</v>
      </c>
      <c r="D3019" t="s">
        <v>367</v>
      </c>
      <c r="E3019" t="s">
        <v>372</v>
      </c>
      <c r="F3019" s="2">
        <v>181721</v>
      </c>
      <c r="G3019" s="36">
        <f t="shared" si="73"/>
        <v>35207.01346507798</v>
      </c>
      <c r="H3019">
        <v>2022</v>
      </c>
      <c r="I3019" s="32">
        <v>5.1615000000000002</v>
      </c>
      <c r="J3019" t="s">
        <v>717</v>
      </c>
    </row>
    <row r="3020" spans="1:10">
      <c r="A3020" t="s">
        <v>13</v>
      </c>
      <c r="B3020" t="s">
        <v>32</v>
      </c>
      <c r="C3020" t="s">
        <v>3</v>
      </c>
      <c r="D3020" t="s">
        <v>373</v>
      </c>
      <c r="F3020" s="2">
        <v>3582420</v>
      </c>
      <c r="G3020" s="36">
        <f t="shared" si="73"/>
        <v>694065.67858180753</v>
      </c>
      <c r="H3020">
        <v>2022</v>
      </c>
      <c r="I3020" s="32">
        <v>5.1615000000000002</v>
      </c>
      <c r="J3020" t="s">
        <v>717</v>
      </c>
    </row>
    <row r="3021" spans="1:10">
      <c r="A3021" t="s">
        <v>13</v>
      </c>
      <c r="B3021" t="s">
        <v>32</v>
      </c>
      <c r="C3021" t="s">
        <v>3</v>
      </c>
      <c r="D3021" t="s">
        <v>1</v>
      </c>
      <c r="F3021" s="2">
        <v>58367239</v>
      </c>
      <c r="G3021" s="36">
        <f t="shared" ref="G3021:G3052" si="74">F3021/I3021</f>
        <v>11308193.160902837</v>
      </c>
      <c r="H3021">
        <v>2022</v>
      </c>
      <c r="I3021" s="32">
        <v>5.1615000000000002</v>
      </c>
      <c r="J3021" t="s">
        <v>717</v>
      </c>
    </row>
    <row r="3022" spans="1:10">
      <c r="A3022" t="s">
        <v>13</v>
      </c>
      <c r="B3022" t="s">
        <v>32</v>
      </c>
      <c r="C3022" t="s">
        <v>3</v>
      </c>
      <c r="D3022" t="s">
        <v>374</v>
      </c>
      <c r="F3022" s="2">
        <v>700178</v>
      </c>
      <c r="G3022" s="36">
        <f t="shared" si="74"/>
        <v>135653.97655720235</v>
      </c>
      <c r="H3022">
        <v>2022</v>
      </c>
      <c r="I3022" s="32">
        <v>5.1615000000000002</v>
      </c>
      <c r="J3022" t="s">
        <v>717</v>
      </c>
    </row>
    <row r="3023" spans="1:10">
      <c r="A3023" t="s">
        <v>46</v>
      </c>
      <c r="B3023" t="s">
        <v>32</v>
      </c>
      <c r="C3023" t="s">
        <v>3</v>
      </c>
      <c r="D3023" t="s">
        <v>328</v>
      </c>
      <c r="E3023" t="s">
        <v>365</v>
      </c>
      <c r="F3023" s="2">
        <v>256469624</v>
      </c>
      <c r="G3023" s="36">
        <f t="shared" si="74"/>
        <v>47574546.7361665</v>
      </c>
      <c r="H3023">
        <v>2024</v>
      </c>
      <c r="I3023">
        <v>5.3909000000000002</v>
      </c>
      <c r="J3023" s="40" t="s">
        <v>715</v>
      </c>
    </row>
    <row r="3024" spans="1:10">
      <c r="A3024" t="s">
        <v>13</v>
      </c>
      <c r="B3024" t="s">
        <v>32</v>
      </c>
      <c r="C3024" t="s">
        <v>4</v>
      </c>
      <c r="D3024" t="s">
        <v>328</v>
      </c>
      <c r="E3024" t="s">
        <v>365</v>
      </c>
      <c r="F3024" s="2">
        <v>20257967</v>
      </c>
      <c r="G3024" s="36">
        <f t="shared" si="74"/>
        <v>3924821.6603700472</v>
      </c>
      <c r="H3024">
        <v>2022</v>
      </c>
      <c r="I3024" s="32">
        <v>5.1615000000000002</v>
      </c>
      <c r="J3024" t="s">
        <v>717</v>
      </c>
    </row>
    <row r="3025" spans="1:10">
      <c r="A3025" t="s">
        <v>13</v>
      </c>
      <c r="B3025" t="s">
        <v>32</v>
      </c>
      <c r="C3025" t="s">
        <v>4</v>
      </c>
      <c r="D3025" t="s">
        <v>328</v>
      </c>
      <c r="E3025" t="s">
        <v>366</v>
      </c>
      <c r="F3025" s="2">
        <v>-706422</v>
      </c>
      <c r="G3025" s="36">
        <f t="shared" si="74"/>
        <v>-136863.70241208951</v>
      </c>
      <c r="H3025">
        <v>2022</v>
      </c>
      <c r="I3025" s="32">
        <v>5.1615000000000002</v>
      </c>
      <c r="J3025" t="s">
        <v>717</v>
      </c>
    </row>
    <row r="3026" spans="1:10">
      <c r="A3026" t="s">
        <v>13</v>
      </c>
      <c r="B3026" t="s">
        <v>32</v>
      </c>
      <c r="C3026" t="s">
        <v>4</v>
      </c>
      <c r="D3026" t="s">
        <v>367</v>
      </c>
      <c r="E3026" t="s">
        <v>366</v>
      </c>
      <c r="F3026" s="2">
        <v>4239514</v>
      </c>
      <c r="G3026" s="36">
        <f t="shared" si="74"/>
        <v>821372.46924343694</v>
      </c>
      <c r="H3026">
        <v>2022</v>
      </c>
      <c r="I3026" s="32">
        <v>5.1615000000000002</v>
      </c>
      <c r="J3026" t="s">
        <v>717</v>
      </c>
    </row>
    <row r="3027" spans="1:10">
      <c r="A3027" t="s">
        <v>13</v>
      </c>
      <c r="B3027" t="s">
        <v>32</v>
      </c>
      <c r="C3027" t="s">
        <v>4</v>
      </c>
      <c r="D3027" t="s">
        <v>367</v>
      </c>
      <c r="E3027" t="s">
        <v>369</v>
      </c>
      <c r="F3027" s="2">
        <v>-527993</v>
      </c>
      <c r="G3027" s="36">
        <f t="shared" si="74"/>
        <v>-102294.48803642351</v>
      </c>
      <c r="H3027">
        <v>2022</v>
      </c>
      <c r="I3027" s="32">
        <v>5.1615000000000002</v>
      </c>
      <c r="J3027" t="s">
        <v>717</v>
      </c>
    </row>
    <row r="3028" spans="1:10">
      <c r="A3028" t="s">
        <v>295</v>
      </c>
      <c r="B3028" t="s">
        <v>32</v>
      </c>
      <c r="C3028" t="s">
        <v>3</v>
      </c>
      <c r="D3028" t="s">
        <v>328</v>
      </c>
      <c r="E3028" t="s">
        <v>365</v>
      </c>
      <c r="F3028" s="2">
        <v>12078529</v>
      </c>
      <c r="G3028" s="36">
        <f t="shared" si="74"/>
        <v>2240540.355042757</v>
      </c>
      <c r="H3028">
        <v>2024</v>
      </c>
      <c r="I3028">
        <v>5.3909000000000002</v>
      </c>
      <c r="J3028" s="40" t="s">
        <v>715</v>
      </c>
    </row>
    <row r="3029" spans="1:10">
      <c r="A3029" t="s">
        <v>13</v>
      </c>
      <c r="B3029" t="s">
        <v>32</v>
      </c>
      <c r="C3029" t="s">
        <v>4</v>
      </c>
      <c r="D3029" t="s">
        <v>367</v>
      </c>
      <c r="E3029" t="s">
        <v>370</v>
      </c>
      <c r="F3029" s="2">
        <v>18465564</v>
      </c>
      <c r="G3029" s="36">
        <f t="shared" si="74"/>
        <v>3577557.6867189771</v>
      </c>
      <c r="H3029">
        <v>2022</v>
      </c>
      <c r="I3029" s="32">
        <v>5.1615000000000002</v>
      </c>
      <c r="J3029" t="s">
        <v>717</v>
      </c>
    </row>
    <row r="3030" spans="1:10">
      <c r="A3030" t="s">
        <v>13</v>
      </c>
      <c r="B3030" t="s">
        <v>32</v>
      </c>
      <c r="C3030" t="s">
        <v>4</v>
      </c>
      <c r="D3030" t="s">
        <v>367</v>
      </c>
      <c r="E3030" t="s">
        <v>371</v>
      </c>
      <c r="F3030" s="2">
        <v>15987590</v>
      </c>
      <c r="G3030" s="36">
        <f t="shared" si="74"/>
        <v>3097469.7277923082</v>
      </c>
      <c r="H3030">
        <v>2022</v>
      </c>
      <c r="I3030" s="32">
        <v>5.1615000000000002</v>
      </c>
      <c r="J3030" t="s">
        <v>717</v>
      </c>
    </row>
    <row r="3031" spans="1:10">
      <c r="A3031" t="s">
        <v>13</v>
      </c>
      <c r="B3031" t="s">
        <v>32</v>
      </c>
      <c r="C3031" t="s">
        <v>4</v>
      </c>
      <c r="D3031" t="s">
        <v>367</v>
      </c>
      <c r="E3031" t="s">
        <v>372</v>
      </c>
      <c r="F3031" s="2">
        <v>-492</v>
      </c>
      <c r="G3031" s="36">
        <f t="shared" si="74"/>
        <v>-95.321127579192094</v>
      </c>
      <c r="H3031">
        <v>2022</v>
      </c>
      <c r="I3031" s="32">
        <v>5.1615000000000002</v>
      </c>
      <c r="J3031" t="s">
        <v>717</v>
      </c>
    </row>
    <row r="3032" spans="1:10">
      <c r="A3032" s="21" t="s">
        <v>17</v>
      </c>
      <c r="B3032" t="s">
        <v>32</v>
      </c>
      <c r="C3032" t="s">
        <v>4</v>
      </c>
      <c r="D3032" t="s">
        <v>328</v>
      </c>
      <c r="E3032" t="s">
        <v>365</v>
      </c>
      <c r="F3032" s="2">
        <v>48692284</v>
      </c>
      <c r="G3032" s="36">
        <f t="shared" si="74"/>
        <v>9032310.7458865866</v>
      </c>
      <c r="H3032">
        <v>2024</v>
      </c>
      <c r="I3032">
        <v>5.3909000000000002</v>
      </c>
      <c r="J3032" s="40" t="s">
        <v>715</v>
      </c>
    </row>
    <row r="3033" spans="1:10">
      <c r="A3033" t="s">
        <v>13</v>
      </c>
      <c r="B3033" t="s">
        <v>32</v>
      </c>
      <c r="C3033" t="s">
        <v>4</v>
      </c>
      <c r="D3033" t="s">
        <v>373</v>
      </c>
      <c r="F3033" s="2">
        <v>52379</v>
      </c>
      <c r="G3033" s="36">
        <f t="shared" si="74"/>
        <v>10148.018986728664</v>
      </c>
      <c r="H3033">
        <v>2022</v>
      </c>
      <c r="I3033" s="32">
        <v>5.1615000000000002</v>
      </c>
      <c r="J3033" t="s">
        <v>717</v>
      </c>
    </row>
    <row r="3034" spans="1:10">
      <c r="A3034" t="s">
        <v>13</v>
      </c>
      <c r="B3034" t="s">
        <v>32</v>
      </c>
      <c r="C3034" t="s">
        <v>4</v>
      </c>
      <c r="D3034" t="s">
        <v>1</v>
      </c>
      <c r="F3034" s="2">
        <v>27585390</v>
      </c>
      <c r="G3034" s="36">
        <f t="shared" si="74"/>
        <v>5344452.1941296132</v>
      </c>
      <c r="H3034">
        <v>2022</v>
      </c>
      <c r="I3034" s="32">
        <v>5.1615000000000002</v>
      </c>
      <c r="J3034" t="s">
        <v>717</v>
      </c>
    </row>
    <row r="3035" spans="1:10">
      <c r="A3035" t="s">
        <v>13</v>
      </c>
      <c r="B3035" t="s">
        <v>32</v>
      </c>
      <c r="C3035" t="s">
        <v>4</v>
      </c>
      <c r="D3035" t="s">
        <v>374</v>
      </c>
      <c r="F3035" s="2">
        <v>0</v>
      </c>
      <c r="G3035" s="36">
        <f t="shared" si="74"/>
        <v>0</v>
      </c>
      <c r="H3035">
        <v>2022</v>
      </c>
      <c r="I3035" s="32">
        <v>5.1615000000000002</v>
      </c>
      <c r="J3035" t="s">
        <v>717</v>
      </c>
    </row>
    <row r="3036" spans="1:10">
      <c r="A3036" t="s">
        <v>13</v>
      </c>
      <c r="B3036" t="s">
        <v>32</v>
      </c>
      <c r="C3036" t="s">
        <v>3</v>
      </c>
      <c r="D3036" t="s">
        <v>328</v>
      </c>
      <c r="E3036" t="s">
        <v>375</v>
      </c>
      <c r="F3036" s="2">
        <v>19475738</v>
      </c>
      <c r="G3036" s="36">
        <f t="shared" si="74"/>
        <v>3608489.2166308458</v>
      </c>
      <c r="H3036">
        <v>2021</v>
      </c>
      <c r="I3036" s="32">
        <v>5.3971999999999998</v>
      </c>
      <c r="J3036" t="s">
        <v>717</v>
      </c>
    </row>
    <row r="3037" spans="1:10">
      <c r="A3037" t="s">
        <v>13</v>
      </c>
      <c r="B3037" t="s">
        <v>32</v>
      </c>
      <c r="C3037" t="s">
        <v>3</v>
      </c>
      <c r="D3037" t="s">
        <v>328</v>
      </c>
      <c r="E3037" t="s">
        <v>376</v>
      </c>
      <c r="F3037" s="2">
        <v>13738012</v>
      </c>
      <c r="G3037" s="36">
        <f t="shared" si="74"/>
        <v>2545396.1313273548</v>
      </c>
      <c r="H3037">
        <v>2021</v>
      </c>
      <c r="I3037" s="32">
        <v>5.3971999999999998</v>
      </c>
      <c r="J3037" t="s">
        <v>717</v>
      </c>
    </row>
    <row r="3038" spans="1:10">
      <c r="A3038" t="s">
        <v>13</v>
      </c>
      <c r="B3038" t="s">
        <v>32</v>
      </c>
      <c r="C3038" t="s">
        <v>3</v>
      </c>
      <c r="D3038" t="s">
        <v>1</v>
      </c>
      <c r="F3038" s="2">
        <v>48914342</v>
      </c>
      <c r="G3038" s="36">
        <f t="shared" si="74"/>
        <v>9062910.7685466539</v>
      </c>
      <c r="H3038">
        <v>2021</v>
      </c>
      <c r="I3038" s="32">
        <v>5.3971999999999998</v>
      </c>
      <c r="J3038" t="s">
        <v>717</v>
      </c>
    </row>
    <row r="3039" spans="1:10">
      <c r="A3039" t="s">
        <v>13</v>
      </c>
      <c r="B3039" t="s">
        <v>32</v>
      </c>
      <c r="C3039" t="s">
        <v>3</v>
      </c>
      <c r="D3039" t="s">
        <v>367</v>
      </c>
      <c r="E3039" t="s">
        <v>376</v>
      </c>
      <c r="F3039" s="2">
        <v>8334645</v>
      </c>
      <c r="G3039" s="36">
        <f t="shared" si="74"/>
        <v>1544253.5018157563</v>
      </c>
      <c r="H3039">
        <v>2021</v>
      </c>
      <c r="I3039" s="32">
        <v>5.3971999999999998</v>
      </c>
      <c r="J3039" t="s">
        <v>717</v>
      </c>
    </row>
    <row r="3040" spans="1:10">
      <c r="A3040" t="s">
        <v>13</v>
      </c>
      <c r="B3040" t="s">
        <v>32</v>
      </c>
      <c r="C3040" t="s">
        <v>3</v>
      </c>
      <c r="D3040" t="s">
        <v>367</v>
      </c>
      <c r="E3040" t="s">
        <v>379</v>
      </c>
      <c r="F3040" s="2">
        <v>121928</v>
      </c>
      <c r="G3040" s="36">
        <f t="shared" si="74"/>
        <v>22590.973097161492</v>
      </c>
      <c r="H3040">
        <v>2021</v>
      </c>
      <c r="I3040" s="32">
        <v>5.3971999999999998</v>
      </c>
      <c r="J3040" t="s">
        <v>717</v>
      </c>
    </row>
    <row r="3041" spans="1:10">
      <c r="A3041" s="21" t="s">
        <v>49</v>
      </c>
      <c r="B3041" t="s">
        <v>32</v>
      </c>
      <c r="C3041" t="s">
        <v>4</v>
      </c>
      <c r="D3041" t="s">
        <v>328</v>
      </c>
      <c r="E3041" t="s">
        <v>365</v>
      </c>
      <c r="F3041" s="2">
        <v>16128647</v>
      </c>
      <c r="G3041" s="36">
        <f t="shared" si="74"/>
        <v>2991828.2661522194</v>
      </c>
      <c r="H3041">
        <v>2024</v>
      </c>
      <c r="I3041">
        <v>5.3909000000000002</v>
      </c>
      <c r="J3041" s="40" t="s">
        <v>715</v>
      </c>
    </row>
    <row r="3042" spans="1:10">
      <c r="A3042" t="s">
        <v>13</v>
      </c>
      <c r="B3042" t="s">
        <v>32</v>
      </c>
      <c r="C3042" t="s">
        <v>3</v>
      </c>
      <c r="D3042" t="s">
        <v>367</v>
      </c>
      <c r="E3042" t="s">
        <v>370</v>
      </c>
      <c r="F3042" s="2">
        <v>37890790</v>
      </c>
      <c r="G3042" s="36">
        <f t="shared" si="74"/>
        <v>7020453.1979544954</v>
      </c>
      <c r="H3042">
        <v>2021</v>
      </c>
      <c r="I3042" s="32">
        <v>5.3971999999999998</v>
      </c>
      <c r="J3042" t="s">
        <v>717</v>
      </c>
    </row>
    <row r="3043" spans="1:10">
      <c r="A3043" t="s">
        <v>13</v>
      </c>
      <c r="B3043" t="s">
        <v>32</v>
      </c>
      <c r="C3043" t="s">
        <v>3</v>
      </c>
      <c r="D3043" t="s">
        <v>367</v>
      </c>
      <c r="E3043" t="s">
        <v>378</v>
      </c>
      <c r="F3043" s="2">
        <v>19047934</v>
      </c>
      <c r="G3043" s="36">
        <f t="shared" si="74"/>
        <v>3529225.1537834434</v>
      </c>
      <c r="H3043">
        <v>2021</v>
      </c>
      <c r="I3043" s="32">
        <v>5.3971999999999998</v>
      </c>
      <c r="J3043" t="s">
        <v>717</v>
      </c>
    </row>
    <row r="3044" spans="1:10">
      <c r="A3044" t="s">
        <v>13</v>
      </c>
      <c r="B3044" t="s">
        <v>32</v>
      </c>
      <c r="C3044" t="s">
        <v>3</v>
      </c>
      <c r="D3044" t="s">
        <v>367</v>
      </c>
      <c r="E3044" t="s">
        <v>372</v>
      </c>
      <c r="F3044" s="2">
        <v>206921</v>
      </c>
      <c r="G3044" s="36">
        <f t="shared" si="74"/>
        <v>38338.582968946866</v>
      </c>
      <c r="H3044">
        <v>2021</v>
      </c>
      <c r="I3044" s="32">
        <v>5.3971999999999998</v>
      </c>
      <c r="J3044" t="s">
        <v>717</v>
      </c>
    </row>
    <row r="3045" spans="1:10">
      <c r="A3045" t="s">
        <v>13</v>
      </c>
      <c r="B3045" t="s">
        <v>32</v>
      </c>
      <c r="C3045" t="s">
        <v>4</v>
      </c>
      <c r="D3045" t="s">
        <v>328</v>
      </c>
      <c r="E3045" t="s">
        <v>375</v>
      </c>
      <c r="F3045" s="2">
        <v>7668714</v>
      </c>
      <c r="G3045" s="36">
        <f t="shared" si="74"/>
        <v>1420868.9690950864</v>
      </c>
      <c r="H3045">
        <v>2021</v>
      </c>
      <c r="I3045" s="32">
        <v>5.3971999999999998</v>
      </c>
      <c r="J3045" t="s">
        <v>717</v>
      </c>
    </row>
    <row r="3046" spans="1:10">
      <c r="A3046" t="s">
        <v>13</v>
      </c>
      <c r="B3046" t="s">
        <v>32</v>
      </c>
      <c r="C3046" t="s">
        <v>4</v>
      </c>
      <c r="D3046" t="s">
        <v>328</v>
      </c>
      <c r="E3046" t="s">
        <v>376</v>
      </c>
      <c r="F3046" s="2">
        <v>830492</v>
      </c>
      <c r="G3046" s="36">
        <f t="shared" si="74"/>
        <v>153874.60164529757</v>
      </c>
      <c r="H3046">
        <v>2021</v>
      </c>
      <c r="I3046" s="32">
        <v>5.3971999999999998</v>
      </c>
      <c r="J3046" t="s">
        <v>717</v>
      </c>
    </row>
    <row r="3047" spans="1:10">
      <c r="A3047" t="s">
        <v>13</v>
      </c>
      <c r="B3047" t="s">
        <v>32</v>
      </c>
      <c r="C3047" t="s">
        <v>4</v>
      </c>
      <c r="D3047" t="s">
        <v>1</v>
      </c>
      <c r="F3047" s="2">
        <v>43984493</v>
      </c>
      <c r="G3047" s="36">
        <f t="shared" si="74"/>
        <v>8149502.149262581</v>
      </c>
      <c r="H3047">
        <v>2021</v>
      </c>
      <c r="I3047" s="32">
        <v>5.3971999999999998</v>
      </c>
      <c r="J3047" t="s">
        <v>717</v>
      </c>
    </row>
    <row r="3048" spans="1:10">
      <c r="A3048" t="s">
        <v>13</v>
      </c>
      <c r="B3048" t="s">
        <v>32</v>
      </c>
      <c r="C3048" t="s">
        <v>4</v>
      </c>
      <c r="D3048" t="s">
        <v>367</v>
      </c>
      <c r="E3048" t="s">
        <v>376</v>
      </c>
      <c r="F3048" s="2">
        <v>4319331</v>
      </c>
      <c r="G3048" s="36">
        <f t="shared" si="74"/>
        <v>800291.07685466541</v>
      </c>
      <c r="H3048">
        <v>2021</v>
      </c>
      <c r="I3048" s="32">
        <v>5.3971999999999998</v>
      </c>
      <c r="J3048" t="s">
        <v>717</v>
      </c>
    </row>
    <row r="3049" spans="1:10">
      <c r="A3049" t="s">
        <v>13</v>
      </c>
      <c r="B3049" t="s">
        <v>32</v>
      </c>
      <c r="C3049" t="s">
        <v>4</v>
      </c>
      <c r="D3049" t="s">
        <v>367</v>
      </c>
      <c r="E3049" t="s">
        <v>379</v>
      </c>
      <c r="F3049" s="2">
        <v>110700</v>
      </c>
      <c r="G3049" s="36">
        <f t="shared" si="74"/>
        <v>20510.635144148819</v>
      </c>
      <c r="H3049">
        <v>2021</v>
      </c>
      <c r="I3049" s="32">
        <v>5.3971999999999998</v>
      </c>
      <c r="J3049" t="s">
        <v>717</v>
      </c>
    </row>
    <row r="3050" spans="1:10">
      <c r="A3050" t="s">
        <v>13</v>
      </c>
      <c r="B3050" t="s">
        <v>32</v>
      </c>
      <c r="C3050" t="s">
        <v>4</v>
      </c>
      <c r="D3050" t="s">
        <v>367</v>
      </c>
      <c r="E3050" t="s">
        <v>370</v>
      </c>
      <c r="F3050" s="2">
        <v>17840341</v>
      </c>
      <c r="G3050" s="36">
        <f t="shared" si="74"/>
        <v>3305480.8048617803</v>
      </c>
      <c r="H3050">
        <v>2021</v>
      </c>
      <c r="I3050" s="32">
        <v>5.3971999999999998</v>
      </c>
      <c r="J3050" t="s">
        <v>717</v>
      </c>
    </row>
    <row r="3051" spans="1:10">
      <c r="A3051" s="21" t="s">
        <v>46</v>
      </c>
      <c r="B3051" t="s">
        <v>32</v>
      </c>
      <c r="C3051" t="s">
        <v>4</v>
      </c>
      <c r="D3051" t="s">
        <v>328</v>
      </c>
      <c r="E3051" t="s">
        <v>365</v>
      </c>
      <c r="F3051" s="2">
        <v>183538032</v>
      </c>
      <c r="G3051" s="36">
        <f t="shared" si="74"/>
        <v>34045898.08751785</v>
      </c>
      <c r="H3051">
        <v>2024</v>
      </c>
      <c r="I3051">
        <v>5.3909000000000002</v>
      </c>
      <c r="J3051" s="40" t="s">
        <v>715</v>
      </c>
    </row>
    <row r="3052" spans="1:10">
      <c r="A3052" t="s">
        <v>13</v>
      </c>
      <c r="B3052" t="s">
        <v>32</v>
      </c>
      <c r="C3052" t="s">
        <v>4</v>
      </c>
      <c r="D3052" t="s">
        <v>367</v>
      </c>
      <c r="E3052" t="s">
        <v>378</v>
      </c>
      <c r="F3052" s="2">
        <v>9382110</v>
      </c>
      <c r="G3052" s="36">
        <f t="shared" si="74"/>
        <v>1738329.1336248426</v>
      </c>
      <c r="H3052">
        <v>2021</v>
      </c>
      <c r="I3052" s="32">
        <v>5.3971999999999998</v>
      </c>
      <c r="J3052" t="s">
        <v>717</v>
      </c>
    </row>
    <row r="3053" spans="1:10">
      <c r="A3053" t="s">
        <v>13</v>
      </c>
      <c r="B3053" t="s">
        <v>32</v>
      </c>
      <c r="C3053" t="s">
        <v>4</v>
      </c>
      <c r="D3053" t="s">
        <v>367</v>
      </c>
      <c r="E3053" t="s">
        <v>372</v>
      </c>
      <c r="F3053" s="2">
        <v>144</v>
      </c>
      <c r="G3053" s="36">
        <f t="shared" ref="G3053:G3084" si="75">F3053/I3053</f>
        <v>26.680501000518788</v>
      </c>
      <c r="H3053">
        <v>2021</v>
      </c>
      <c r="I3053" s="32">
        <v>5.3971999999999998</v>
      </c>
      <c r="J3053" t="s">
        <v>717</v>
      </c>
    </row>
    <row r="3054" spans="1:10">
      <c r="A3054" t="s">
        <v>13</v>
      </c>
      <c r="B3054" t="s">
        <v>32</v>
      </c>
      <c r="C3054" t="s">
        <v>3</v>
      </c>
      <c r="D3054" t="s">
        <v>328</v>
      </c>
      <c r="E3054" t="s">
        <v>365</v>
      </c>
      <c r="F3054" s="2">
        <v>13500680</v>
      </c>
      <c r="G3054" s="36">
        <f t="shared" si="75"/>
        <v>2619812.5472997888</v>
      </c>
      <c r="H3054">
        <v>2020</v>
      </c>
      <c r="I3054">
        <v>5.1532999999999998</v>
      </c>
      <c r="J3054" t="s">
        <v>717</v>
      </c>
    </row>
    <row r="3055" spans="1:10">
      <c r="A3055" t="s">
        <v>13</v>
      </c>
      <c r="B3055" t="s">
        <v>32</v>
      </c>
      <c r="C3055" t="s">
        <v>3</v>
      </c>
      <c r="D3055" t="s">
        <v>328</v>
      </c>
      <c r="E3055" t="s">
        <v>366</v>
      </c>
      <c r="F3055" s="2">
        <v>6456923</v>
      </c>
      <c r="G3055" s="36">
        <f t="shared" si="75"/>
        <v>1252968.5832379253</v>
      </c>
      <c r="H3055">
        <v>2020</v>
      </c>
      <c r="I3055">
        <v>5.1532999999999998</v>
      </c>
      <c r="J3055" t="s">
        <v>717</v>
      </c>
    </row>
    <row r="3056" spans="1:10">
      <c r="A3056" s="21" t="s">
        <v>25</v>
      </c>
      <c r="B3056" t="s">
        <v>32</v>
      </c>
      <c r="C3056" t="s">
        <v>4</v>
      </c>
      <c r="D3056" t="s">
        <v>328</v>
      </c>
      <c r="E3056" t="s">
        <v>365</v>
      </c>
      <c r="F3056" s="2">
        <v>90596</v>
      </c>
      <c r="G3056" s="36">
        <f t="shared" si="75"/>
        <v>16805.357175981746</v>
      </c>
      <c r="H3056">
        <v>2024</v>
      </c>
      <c r="I3056">
        <v>5.3909000000000002</v>
      </c>
      <c r="J3056" s="40" t="s">
        <v>715</v>
      </c>
    </row>
    <row r="3057" spans="1:10">
      <c r="A3057" s="21" t="s">
        <v>295</v>
      </c>
      <c r="B3057" t="s">
        <v>32</v>
      </c>
      <c r="C3057" t="s">
        <v>4</v>
      </c>
      <c r="D3057" t="s">
        <v>328</v>
      </c>
      <c r="E3057" t="s">
        <v>365</v>
      </c>
      <c r="F3057" s="2">
        <v>1289439</v>
      </c>
      <c r="G3057" s="36">
        <f t="shared" si="75"/>
        <v>239188.07620248938</v>
      </c>
      <c r="H3057">
        <v>2024</v>
      </c>
      <c r="I3057">
        <v>5.3909000000000002</v>
      </c>
      <c r="J3057" s="40" t="s">
        <v>715</v>
      </c>
    </row>
    <row r="3058" spans="1:10">
      <c r="A3058" t="s">
        <v>13</v>
      </c>
      <c r="B3058" t="s">
        <v>32</v>
      </c>
      <c r="C3058" t="s">
        <v>3</v>
      </c>
      <c r="D3058" t="s">
        <v>367</v>
      </c>
      <c r="E3058" t="s">
        <v>366</v>
      </c>
      <c r="F3058" s="2">
        <v>4456575</v>
      </c>
      <c r="G3058" s="36">
        <f t="shared" si="75"/>
        <v>864800.22509848059</v>
      </c>
      <c r="H3058">
        <v>2020</v>
      </c>
      <c r="I3058">
        <v>5.1532999999999998</v>
      </c>
      <c r="J3058" t="s">
        <v>717</v>
      </c>
    </row>
    <row r="3059" spans="1:10">
      <c r="A3059" t="s">
        <v>13</v>
      </c>
      <c r="B3059" t="s">
        <v>32</v>
      </c>
      <c r="C3059" t="s">
        <v>3</v>
      </c>
      <c r="D3059" t="s">
        <v>367</v>
      </c>
      <c r="E3059" t="s">
        <v>386</v>
      </c>
      <c r="F3059" s="2">
        <v>277709</v>
      </c>
      <c r="G3059" s="36">
        <f t="shared" si="75"/>
        <v>53889.546504181788</v>
      </c>
      <c r="H3059">
        <v>2020</v>
      </c>
      <c r="I3059">
        <v>5.1532999999999998</v>
      </c>
      <c r="J3059" t="s">
        <v>717</v>
      </c>
    </row>
    <row r="3060" spans="1:10">
      <c r="A3060" t="s">
        <v>17</v>
      </c>
      <c r="B3060" t="s">
        <v>32</v>
      </c>
      <c r="C3060" t="s">
        <v>3</v>
      </c>
      <c r="D3060" t="s">
        <v>328</v>
      </c>
      <c r="E3060" t="s">
        <v>366</v>
      </c>
      <c r="F3060" s="2">
        <v>42925034</v>
      </c>
      <c r="G3060" s="36">
        <f t="shared" si="75"/>
        <v>7962498.6551410705</v>
      </c>
      <c r="H3060">
        <v>2024</v>
      </c>
      <c r="I3060">
        <v>5.3909000000000002</v>
      </c>
      <c r="J3060" s="40" t="s">
        <v>715</v>
      </c>
    </row>
    <row r="3061" spans="1:10">
      <c r="A3061" t="s">
        <v>13</v>
      </c>
      <c r="B3061" t="s">
        <v>32</v>
      </c>
      <c r="C3061" t="s">
        <v>3</v>
      </c>
      <c r="D3061" t="s">
        <v>367</v>
      </c>
      <c r="E3061" t="s">
        <v>370</v>
      </c>
      <c r="F3061" s="2">
        <v>33596515</v>
      </c>
      <c r="G3061" s="36">
        <f t="shared" si="75"/>
        <v>6519417.6547066933</v>
      </c>
      <c r="H3061">
        <v>2020</v>
      </c>
      <c r="I3061">
        <v>5.1532999999999998</v>
      </c>
      <c r="J3061" t="s">
        <v>717</v>
      </c>
    </row>
    <row r="3062" spans="1:10">
      <c r="A3062" t="s">
        <v>13</v>
      </c>
      <c r="B3062" t="s">
        <v>32</v>
      </c>
      <c r="C3062" t="s">
        <v>3</v>
      </c>
      <c r="D3062" t="s">
        <v>367</v>
      </c>
      <c r="E3062" t="s">
        <v>382</v>
      </c>
      <c r="F3062" s="2">
        <v>17251303</v>
      </c>
      <c r="G3062" s="36">
        <f t="shared" si="75"/>
        <v>3347622.4943240257</v>
      </c>
      <c r="H3062">
        <v>2020</v>
      </c>
      <c r="I3062">
        <v>5.1532999999999998</v>
      </c>
      <c r="J3062" t="s">
        <v>717</v>
      </c>
    </row>
    <row r="3063" spans="1:10">
      <c r="A3063" t="s">
        <v>13</v>
      </c>
      <c r="B3063" t="s">
        <v>32</v>
      </c>
      <c r="C3063" t="s">
        <v>3</v>
      </c>
      <c r="D3063" t="s">
        <v>367</v>
      </c>
      <c r="E3063" t="s">
        <v>385</v>
      </c>
      <c r="F3063" s="2">
        <v>208074</v>
      </c>
      <c r="G3063" s="36">
        <f t="shared" si="75"/>
        <v>40376.845904566006</v>
      </c>
      <c r="H3063">
        <v>2020</v>
      </c>
      <c r="I3063">
        <v>5.1532999999999998</v>
      </c>
      <c r="J3063" t="s">
        <v>717</v>
      </c>
    </row>
    <row r="3064" spans="1:10">
      <c r="A3064" t="s">
        <v>13</v>
      </c>
      <c r="B3064" t="s">
        <v>32</v>
      </c>
      <c r="C3064" t="s">
        <v>3</v>
      </c>
      <c r="D3064" t="s">
        <v>1</v>
      </c>
      <c r="F3064" s="2">
        <v>63026984</v>
      </c>
      <c r="G3064" s="36">
        <f t="shared" si="75"/>
        <v>12230412.357130382</v>
      </c>
      <c r="H3064">
        <v>2020</v>
      </c>
      <c r="I3064">
        <v>5.1532999999999998</v>
      </c>
      <c r="J3064" t="s">
        <v>717</v>
      </c>
    </row>
    <row r="3065" spans="1:10">
      <c r="A3065" t="s">
        <v>13</v>
      </c>
      <c r="B3065" t="s">
        <v>32</v>
      </c>
      <c r="C3065" t="s">
        <v>4</v>
      </c>
      <c r="D3065" t="s">
        <v>328</v>
      </c>
      <c r="E3065" t="s">
        <v>365</v>
      </c>
      <c r="F3065" s="2">
        <v>4111066</v>
      </c>
      <c r="G3065" s="36">
        <f t="shared" si="75"/>
        <v>797754.06050491927</v>
      </c>
      <c r="H3065">
        <v>2020</v>
      </c>
      <c r="I3065">
        <v>5.1532999999999998</v>
      </c>
      <c r="J3065" t="s">
        <v>717</v>
      </c>
    </row>
    <row r="3066" spans="1:10">
      <c r="A3066" t="s">
        <v>13</v>
      </c>
      <c r="B3066" t="s">
        <v>32</v>
      </c>
      <c r="C3066" t="s">
        <v>4</v>
      </c>
      <c r="D3066" t="s">
        <v>328</v>
      </c>
      <c r="E3066" t="s">
        <v>366</v>
      </c>
      <c r="F3066" s="2">
        <v>2699063</v>
      </c>
      <c r="G3066" s="36">
        <f t="shared" si="75"/>
        <v>523754.29336541635</v>
      </c>
      <c r="H3066">
        <v>2020</v>
      </c>
      <c r="I3066">
        <v>5.1532999999999998</v>
      </c>
      <c r="J3066" t="s">
        <v>717</v>
      </c>
    </row>
    <row r="3067" spans="1:10">
      <c r="A3067" t="s">
        <v>49</v>
      </c>
      <c r="B3067" t="s">
        <v>32</v>
      </c>
      <c r="C3067" t="s">
        <v>3</v>
      </c>
      <c r="D3067" t="s">
        <v>328</v>
      </c>
      <c r="E3067" t="s">
        <v>366</v>
      </c>
      <c r="F3067" s="2">
        <v>16654377</v>
      </c>
      <c r="G3067" s="36">
        <f t="shared" si="75"/>
        <v>3089350.0157673112</v>
      </c>
      <c r="H3067">
        <v>2024</v>
      </c>
      <c r="I3067">
        <v>5.3909000000000002</v>
      </c>
      <c r="J3067" s="40" t="s">
        <v>715</v>
      </c>
    </row>
    <row r="3068" spans="1:10">
      <c r="A3068" t="s">
        <v>13</v>
      </c>
      <c r="B3068" t="s">
        <v>32</v>
      </c>
      <c r="C3068" t="s">
        <v>4</v>
      </c>
      <c r="D3068" t="s">
        <v>367</v>
      </c>
      <c r="E3068" t="s">
        <v>366</v>
      </c>
      <c r="F3068" s="2">
        <v>1060932</v>
      </c>
      <c r="G3068" s="36">
        <f t="shared" si="75"/>
        <v>205874.29414161801</v>
      </c>
      <c r="H3068">
        <v>2020</v>
      </c>
      <c r="I3068">
        <v>5.1532999999999998</v>
      </c>
      <c r="J3068" t="s">
        <v>717</v>
      </c>
    </row>
    <row r="3069" spans="1:10">
      <c r="A3069" t="s">
        <v>13</v>
      </c>
      <c r="B3069" t="s">
        <v>32</v>
      </c>
      <c r="C3069" t="s">
        <v>4</v>
      </c>
      <c r="D3069" t="s">
        <v>367</v>
      </c>
      <c r="E3069" t="s">
        <v>386</v>
      </c>
      <c r="F3069" s="2">
        <v>535073</v>
      </c>
      <c r="G3069" s="36">
        <f t="shared" si="75"/>
        <v>103831.13732947821</v>
      </c>
      <c r="H3069">
        <v>2020</v>
      </c>
      <c r="I3069">
        <v>5.1532999999999998</v>
      </c>
      <c r="J3069" t="s">
        <v>717</v>
      </c>
    </row>
    <row r="3070" spans="1:10">
      <c r="A3070" t="s">
        <v>13</v>
      </c>
      <c r="B3070" t="s">
        <v>32</v>
      </c>
      <c r="C3070" t="s">
        <v>4</v>
      </c>
      <c r="D3070" t="s">
        <v>367</v>
      </c>
      <c r="E3070" t="s">
        <v>370</v>
      </c>
      <c r="F3070" s="2">
        <v>17133145</v>
      </c>
      <c r="G3070" s="36">
        <f t="shared" si="75"/>
        <v>3324693.8854714455</v>
      </c>
      <c r="H3070">
        <v>2020</v>
      </c>
      <c r="I3070">
        <v>5.1532999999999998</v>
      </c>
      <c r="J3070" t="s">
        <v>717</v>
      </c>
    </row>
    <row r="3071" spans="1:10">
      <c r="A3071" t="s">
        <v>13</v>
      </c>
      <c r="B3071" t="s">
        <v>32</v>
      </c>
      <c r="C3071" t="s">
        <v>4</v>
      </c>
      <c r="D3071" t="s">
        <v>367</v>
      </c>
      <c r="E3071" t="s">
        <v>382</v>
      </c>
      <c r="F3071" s="2">
        <v>5954092</v>
      </c>
      <c r="G3071" s="36">
        <f t="shared" si="75"/>
        <v>1155394.0193662315</v>
      </c>
      <c r="H3071">
        <v>2020</v>
      </c>
      <c r="I3071">
        <v>5.1532999999999998</v>
      </c>
      <c r="J3071" t="s">
        <v>717</v>
      </c>
    </row>
    <row r="3072" spans="1:10">
      <c r="A3072" t="s">
        <v>13</v>
      </c>
      <c r="B3072" t="s">
        <v>32</v>
      </c>
      <c r="C3072" t="s">
        <v>4</v>
      </c>
      <c r="D3072" t="s">
        <v>367</v>
      </c>
      <c r="E3072" t="s">
        <v>385</v>
      </c>
      <c r="F3072" s="2">
        <v>0</v>
      </c>
      <c r="G3072" s="36">
        <f t="shared" si="75"/>
        <v>0</v>
      </c>
      <c r="H3072">
        <v>2020</v>
      </c>
      <c r="I3072">
        <v>5.1532999999999998</v>
      </c>
      <c r="J3072" t="s">
        <v>717</v>
      </c>
    </row>
    <row r="3073" spans="1:10">
      <c r="A3073" t="s">
        <v>13</v>
      </c>
      <c r="B3073" t="s">
        <v>32</v>
      </c>
      <c r="C3073" t="s">
        <v>4</v>
      </c>
      <c r="D3073" t="s">
        <v>1</v>
      </c>
      <c r="F3073" s="2">
        <v>13449700</v>
      </c>
      <c r="G3073" s="36">
        <f t="shared" si="75"/>
        <v>2609919.8571788953</v>
      </c>
      <c r="H3073">
        <v>2020</v>
      </c>
      <c r="I3073">
        <v>5.1532999999999998</v>
      </c>
      <c r="J3073" t="s">
        <v>717</v>
      </c>
    </row>
    <row r="3074" spans="1:10">
      <c r="A3074" t="s">
        <v>13</v>
      </c>
      <c r="B3074" t="s">
        <v>32</v>
      </c>
      <c r="C3074" t="s">
        <v>3</v>
      </c>
      <c r="D3074" t="s">
        <v>328</v>
      </c>
      <c r="E3074" t="s">
        <v>365</v>
      </c>
      <c r="F3074" s="2">
        <v>7725596</v>
      </c>
      <c r="G3074" s="36">
        <f t="shared" si="75"/>
        <v>1957978.5589375775</v>
      </c>
      <c r="H3074">
        <v>2019</v>
      </c>
      <c r="I3074">
        <v>3.9457</v>
      </c>
      <c r="J3074" t="s">
        <v>717</v>
      </c>
    </row>
    <row r="3075" spans="1:10">
      <c r="A3075" t="s">
        <v>46</v>
      </c>
      <c r="B3075" t="s">
        <v>32</v>
      </c>
      <c r="C3075" t="s">
        <v>3</v>
      </c>
      <c r="D3075" t="s">
        <v>328</v>
      </c>
      <c r="E3075" t="s">
        <v>366</v>
      </c>
      <c r="F3075" s="2">
        <v>165471709</v>
      </c>
      <c r="G3075" s="36">
        <f t="shared" si="75"/>
        <v>30694635.218609136</v>
      </c>
      <c r="H3075">
        <v>2024</v>
      </c>
      <c r="I3075">
        <v>5.3909000000000002</v>
      </c>
      <c r="J3075" s="40" t="s">
        <v>715</v>
      </c>
    </row>
    <row r="3076" spans="1:10">
      <c r="A3076" t="s">
        <v>13</v>
      </c>
      <c r="B3076" t="s">
        <v>32</v>
      </c>
      <c r="C3076" t="s">
        <v>3</v>
      </c>
      <c r="D3076" t="s">
        <v>328</v>
      </c>
      <c r="E3076" t="s">
        <v>366</v>
      </c>
      <c r="F3076" s="2">
        <v>1732172</v>
      </c>
      <c r="G3076" s="36">
        <f t="shared" si="75"/>
        <v>439002.45837240538</v>
      </c>
      <c r="H3076">
        <v>2019</v>
      </c>
      <c r="I3076">
        <v>3.9457</v>
      </c>
      <c r="J3076" t="s">
        <v>717</v>
      </c>
    </row>
    <row r="3077" spans="1:10">
      <c r="A3077" t="s">
        <v>13</v>
      </c>
      <c r="B3077" t="s">
        <v>32</v>
      </c>
      <c r="C3077" t="s">
        <v>3</v>
      </c>
      <c r="D3077" t="s">
        <v>367</v>
      </c>
      <c r="E3077" t="s">
        <v>366</v>
      </c>
      <c r="F3077" s="2">
        <v>111767</v>
      </c>
      <c r="G3077" s="36">
        <f t="shared" si="75"/>
        <v>28326.279240692398</v>
      </c>
      <c r="H3077">
        <v>2019</v>
      </c>
      <c r="I3077">
        <v>3.9457</v>
      </c>
      <c r="J3077" t="s">
        <v>717</v>
      </c>
    </row>
    <row r="3078" spans="1:10">
      <c r="A3078" t="s">
        <v>13</v>
      </c>
      <c r="B3078" t="s">
        <v>32</v>
      </c>
      <c r="C3078" t="s">
        <v>3</v>
      </c>
      <c r="D3078" t="s">
        <v>367</v>
      </c>
      <c r="E3078" t="s">
        <v>386</v>
      </c>
      <c r="F3078" s="2">
        <v>159234</v>
      </c>
      <c r="G3078" s="36">
        <f t="shared" si="75"/>
        <v>40356.337278556406</v>
      </c>
      <c r="H3078">
        <v>2019</v>
      </c>
      <c r="I3078">
        <v>3.9457</v>
      </c>
      <c r="J3078" t="s">
        <v>717</v>
      </c>
    </row>
    <row r="3079" spans="1:10">
      <c r="A3079" t="s">
        <v>13</v>
      </c>
      <c r="B3079" t="s">
        <v>32</v>
      </c>
      <c r="C3079" t="s">
        <v>3</v>
      </c>
      <c r="D3079" t="s">
        <v>367</v>
      </c>
      <c r="E3079" t="s">
        <v>370</v>
      </c>
      <c r="F3079" s="2">
        <v>18007311</v>
      </c>
      <c r="G3079" s="36">
        <f t="shared" si="75"/>
        <v>4563781.0781356916</v>
      </c>
      <c r="H3079">
        <v>2019</v>
      </c>
      <c r="I3079">
        <v>3.9457</v>
      </c>
      <c r="J3079" t="s">
        <v>717</v>
      </c>
    </row>
    <row r="3080" spans="1:10">
      <c r="A3080" t="s">
        <v>713</v>
      </c>
      <c r="B3080" t="s">
        <v>32</v>
      </c>
      <c r="C3080" t="s">
        <v>3</v>
      </c>
      <c r="D3080" t="s">
        <v>328</v>
      </c>
      <c r="E3080" t="s">
        <v>366</v>
      </c>
      <c r="F3080" s="2">
        <v>7849051</v>
      </c>
      <c r="G3080" s="36">
        <f t="shared" si="75"/>
        <v>1455981.5615203397</v>
      </c>
      <c r="H3080">
        <v>2024</v>
      </c>
      <c r="I3080">
        <v>5.3909000000000002</v>
      </c>
      <c r="J3080" s="40" t="s">
        <v>715</v>
      </c>
    </row>
    <row r="3081" spans="1:10">
      <c r="A3081" t="s">
        <v>13</v>
      </c>
      <c r="B3081" t="s">
        <v>32</v>
      </c>
      <c r="C3081" t="s">
        <v>3</v>
      </c>
      <c r="D3081" t="s">
        <v>367</v>
      </c>
      <c r="E3081" t="s">
        <v>382</v>
      </c>
      <c r="F3081" s="2">
        <v>10466487</v>
      </c>
      <c r="G3081" s="36">
        <f t="shared" si="75"/>
        <v>2652631.218795144</v>
      </c>
      <c r="H3081">
        <v>2019</v>
      </c>
      <c r="I3081">
        <v>3.9457</v>
      </c>
      <c r="J3081" t="s">
        <v>717</v>
      </c>
    </row>
    <row r="3082" spans="1:10">
      <c r="A3082" t="s">
        <v>13</v>
      </c>
      <c r="B3082" t="s">
        <v>32</v>
      </c>
      <c r="C3082" t="s">
        <v>3</v>
      </c>
      <c r="D3082" t="s">
        <v>367</v>
      </c>
      <c r="E3082" t="s">
        <v>385</v>
      </c>
      <c r="F3082" s="2">
        <v>51623</v>
      </c>
      <c r="G3082" s="36">
        <f t="shared" si="75"/>
        <v>13083.356565374965</v>
      </c>
      <c r="H3082">
        <v>2019</v>
      </c>
      <c r="I3082">
        <v>3.9457</v>
      </c>
      <c r="J3082" t="s">
        <v>717</v>
      </c>
    </row>
    <row r="3083" spans="1:10">
      <c r="A3083" t="s">
        <v>13</v>
      </c>
      <c r="B3083" t="s">
        <v>32</v>
      </c>
      <c r="C3083" t="s">
        <v>4</v>
      </c>
      <c r="D3083" t="s">
        <v>328</v>
      </c>
      <c r="E3083" t="s">
        <v>365</v>
      </c>
      <c r="F3083" s="2">
        <v>2748196</v>
      </c>
      <c r="G3083" s="36">
        <f t="shared" si="75"/>
        <v>696504.04237524397</v>
      </c>
      <c r="H3083">
        <v>2019</v>
      </c>
      <c r="I3083">
        <v>3.9457</v>
      </c>
      <c r="J3083" t="s">
        <v>717</v>
      </c>
    </row>
    <row r="3084" spans="1:10">
      <c r="A3084" t="s">
        <v>17</v>
      </c>
      <c r="B3084" t="s">
        <v>32</v>
      </c>
      <c r="C3084" t="s">
        <v>4</v>
      </c>
      <c r="D3084" t="s">
        <v>328</v>
      </c>
      <c r="E3084" t="s">
        <v>366</v>
      </c>
      <c r="F3084" s="2">
        <v>2719604</v>
      </c>
      <c r="G3084" s="36">
        <f t="shared" si="75"/>
        <v>504480.51345786417</v>
      </c>
      <c r="H3084">
        <v>2024</v>
      </c>
      <c r="I3084">
        <v>5.3909000000000002</v>
      </c>
      <c r="J3084" s="40" t="s">
        <v>715</v>
      </c>
    </row>
    <row r="3085" spans="1:10">
      <c r="A3085" t="s">
        <v>13</v>
      </c>
      <c r="B3085" t="s">
        <v>32</v>
      </c>
      <c r="C3085" t="s">
        <v>4</v>
      </c>
      <c r="D3085" t="s">
        <v>328</v>
      </c>
      <c r="E3085" t="s">
        <v>366</v>
      </c>
      <c r="F3085" s="2">
        <v>272209</v>
      </c>
      <c r="G3085" s="36">
        <f t="shared" ref="G3085:G3116" si="76">F3085/I3085</f>
        <v>68988.772587880478</v>
      </c>
      <c r="H3085">
        <v>2019</v>
      </c>
      <c r="I3085">
        <v>3.9457</v>
      </c>
      <c r="J3085" t="s">
        <v>717</v>
      </c>
    </row>
    <row r="3086" spans="1:10">
      <c r="A3086" t="s">
        <v>13</v>
      </c>
      <c r="B3086" t="s">
        <v>32</v>
      </c>
      <c r="C3086" t="s">
        <v>4</v>
      </c>
      <c r="D3086" t="s">
        <v>367</v>
      </c>
      <c r="E3086" t="s">
        <v>366</v>
      </c>
      <c r="F3086" s="2">
        <v>760812</v>
      </c>
      <c r="G3086" s="36">
        <f t="shared" si="76"/>
        <v>192820.53881440556</v>
      </c>
      <c r="H3086">
        <v>2019</v>
      </c>
      <c r="I3086">
        <v>3.9457</v>
      </c>
      <c r="J3086" t="s">
        <v>717</v>
      </c>
    </row>
    <row r="3087" spans="1:10">
      <c r="A3087" t="s">
        <v>13</v>
      </c>
      <c r="B3087" t="s">
        <v>32</v>
      </c>
      <c r="C3087" t="s">
        <v>4</v>
      </c>
      <c r="D3087" t="s">
        <v>367</v>
      </c>
      <c r="E3087" t="s">
        <v>386</v>
      </c>
      <c r="F3087" s="2">
        <v>-33964</v>
      </c>
      <c r="G3087" s="36">
        <f t="shared" si="76"/>
        <v>-8607.8515852700402</v>
      </c>
      <c r="H3087">
        <v>2019</v>
      </c>
      <c r="I3087">
        <v>3.9457</v>
      </c>
      <c r="J3087" t="s">
        <v>717</v>
      </c>
    </row>
    <row r="3088" spans="1:10">
      <c r="A3088" t="s">
        <v>13</v>
      </c>
      <c r="B3088" t="s">
        <v>32</v>
      </c>
      <c r="C3088" t="s">
        <v>4</v>
      </c>
      <c r="D3088" t="s">
        <v>367</v>
      </c>
      <c r="E3088" t="s">
        <v>370</v>
      </c>
      <c r="F3088" s="2">
        <v>8219417</v>
      </c>
      <c r="G3088" s="36">
        <f t="shared" si="76"/>
        <v>2083132.7774539371</v>
      </c>
      <c r="H3088">
        <v>2019</v>
      </c>
      <c r="I3088">
        <v>3.9457</v>
      </c>
      <c r="J3088" t="s">
        <v>717</v>
      </c>
    </row>
    <row r="3089" spans="1:10">
      <c r="A3089" t="s">
        <v>13</v>
      </c>
      <c r="B3089" t="s">
        <v>32</v>
      </c>
      <c r="C3089" t="s">
        <v>4</v>
      </c>
      <c r="D3089" t="s">
        <v>367</v>
      </c>
      <c r="E3089" t="s">
        <v>382</v>
      </c>
      <c r="F3089" s="2">
        <v>5893340</v>
      </c>
      <c r="G3089" s="36">
        <f t="shared" si="76"/>
        <v>1493610.7661504929</v>
      </c>
      <c r="H3089">
        <v>2019</v>
      </c>
      <c r="I3089">
        <v>3.9457</v>
      </c>
      <c r="J3089" t="s">
        <v>717</v>
      </c>
    </row>
    <row r="3090" spans="1:10">
      <c r="A3090" t="s">
        <v>13</v>
      </c>
      <c r="B3090" t="s">
        <v>32</v>
      </c>
      <c r="C3090" t="s">
        <v>4</v>
      </c>
      <c r="D3090" t="s">
        <v>367</v>
      </c>
      <c r="E3090" t="s">
        <v>385</v>
      </c>
      <c r="F3090" s="2">
        <v>0</v>
      </c>
      <c r="G3090" s="36">
        <f t="shared" si="76"/>
        <v>0</v>
      </c>
      <c r="H3090">
        <v>2019</v>
      </c>
      <c r="I3090">
        <v>3.9457</v>
      </c>
      <c r="J3090" t="s">
        <v>717</v>
      </c>
    </row>
    <row r="3091" spans="1:10">
      <c r="A3091" t="s">
        <v>13</v>
      </c>
      <c r="B3091" t="s">
        <v>32</v>
      </c>
      <c r="C3091" t="s">
        <v>3</v>
      </c>
      <c r="D3091" t="s">
        <v>328</v>
      </c>
      <c r="E3091" t="s">
        <v>365</v>
      </c>
      <c r="F3091" s="2">
        <v>5640638</v>
      </c>
      <c r="G3091" s="36">
        <f t="shared" si="76"/>
        <v>1534575.1829583482</v>
      </c>
      <c r="H3091">
        <v>2018</v>
      </c>
      <c r="I3091">
        <v>3.6757</v>
      </c>
      <c r="J3091" t="s">
        <v>717</v>
      </c>
    </row>
    <row r="3092" spans="1:10">
      <c r="A3092" t="s">
        <v>49</v>
      </c>
      <c r="B3092" t="s">
        <v>32</v>
      </c>
      <c r="C3092" t="s">
        <v>4</v>
      </c>
      <c r="D3092" t="s">
        <v>328</v>
      </c>
      <c r="E3092" t="s">
        <v>366</v>
      </c>
      <c r="F3092" s="2">
        <v>7803146</v>
      </c>
      <c r="G3092" s="36">
        <f t="shared" si="76"/>
        <v>1447466.285777885</v>
      </c>
      <c r="H3092">
        <v>2024</v>
      </c>
      <c r="I3092">
        <v>5.3909000000000002</v>
      </c>
      <c r="J3092" s="40" t="s">
        <v>715</v>
      </c>
    </row>
    <row r="3093" spans="1:10">
      <c r="A3093" t="s">
        <v>13</v>
      </c>
      <c r="B3093" t="s">
        <v>32</v>
      </c>
      <c r="C3093" t="s">
        <v>3</v>
      </c>
      <c r="D3093" t="s">
        <v>328</v>
      </c>
      <c r="E3093" t="s">
        <v>366</v>
      </c>
      <c r="F3093" s="2">
        <v>1376748</v>
      </c>
      <c r="G3093" s="36">
        <f t="shared" si="76"/>
        <v>374553.96251054219</v>
      </c>
      <c r="H3093">
        <v>2018</v>
      </c>
      <c r="I3093">
        <v>3.6757</v>
      </c>
      <c r="J3093" t="s">
        <v>717</v>
      </c>
    </row>
    <row r="3094" spans="1:10">
      <c r="A3094" t="s">
        <v>13</v>
      </c>
      <c r="B3094" t="s">
        <v>32</v>
      </c>
      <c r="C3094" t="s">
        <v>3</v>
      </c>
      <c r="D3094" t="s">
        <v>367</v>
      </c>
      <c r="E3094" t="s">
        <v>370</v>
      </c>
      <c r="F3094" s="2">
        <v>12627335</v>
      </c>
      <c r="G3094" s="36">
        <f t="shared" si="76"/>
        <v>3435355.1704437248</v>
      </c>
      <c r="H3094">
        <v>2018</v>
      </c>
      <c r="I3094">
        <v>3.6757</v>
      </c>
      <c r="J3094" t="s">
        <v>717</v>
      </c>
    </row>
    <row r="3095" spans="1:10">
      <c r="A3095" t="s">
        <v>13</v>
      </c>
      <c r="B3095" t="s">
        <v>32</v>
      </c>
      <c r="C3095" t="s">
        <v>3</v>
      </c>
      <c r="D3095" t="s">
        <v>367</v>
      </c>
      <c r="E3095" t="s">
        <v>382</v>
      </c>
      <c r="F3095" s="2">
        <v>7695237</v>
      </c>
      <c r="G3095" s="36">
        <f t="shared" si="76"/>
        <v>2093543.2706695322</v>
      </c>
      <c r="H3095">
        <v>2018</v>
      </c>
      <c r="I3095">
        <v>3.6757</v>
      </c>
      <c r="J3095" t="s">
        <v>717</v>
      </c>
    </row>
    <row r="3096" spans="1:10">
      <c r="A3096" t="s">
        <v>13</v>
      </c>
      <c r="B3096" t="s">
        <v>32</v>
      </c>
      <c r="C3096" t="s">
        <v>3</v>
      </c>
      <c r="D3096" t="s">
        <v>367</v>
      </c>
      <c r="E3096" t="s">
        <v>386</v>
      </c>
      <c r="F3096" s="2">
        <v>129</v>
      </c>
      <c r="G3096" s="36">
        <f t="shared" si="76"/>
        <v>35.095355986614791</v>
      </c>
      <c r="H3096">
        <v>2018</v>
      </c>
      <c r="I3096">
        <v>3.6757</v>
      </c>
      <c r="J3096" t="s">
        <v>717</v>
      </c>
    </row>
    <row r="3097" spans="1:10">
      <c r="A3097" t="s">
        <v>13</v>
      </c>
      <c r="B3097" t="s">
        <v>32</v>
      </c>
      <c r="C3097" t="s">
        <v>3</v>
      </c>
      <c r="D3097" t="s">
        <v>380</v>
      </c>
      <c r="F3097" s="2">
        <v>0</v>
      </c>
      <c r="G3097" s="36">
        <f t="shared" si="76"/>
        <v>0</v>
      </c>
      <c r="H3097">
        <v>2018</v>
      </c>
      <c r="I3097">
        <v>3.6757</v>
      </c>
      <c r="J3097" t="s">
        <v>717</v>
      </c>
    </row>
    <row r="3098" spans="1:10">
      <c r="A3098" t="s">
        <v>13</v>
      </c>
      <c r="B3098" t="s">
        <v>32</v>
      </c>
      <c r="C3098" t="s">
        <v>4</v>
      </c>
      <c r="D3098" t="s">
        <v>328</v>
      </c>
      <c r="E3098" t="s">
        <v>365</v>
      </c>
      <c r="F3098" s="2">
        <v>4083925</v>
      </c>
      <c r="G3098" s="36">
        <f t="shared" si="76"/>
        <v>1111060.4782762467</v>
      </c>
      <c r="H3098">
        <v>2018</v>
      </c>
      <c r="I3098">
        <v>3.6757</v>
      </c>
      <c r="J3098" t="s">
        <v>717</v>
      </c>
    </row>
    <row r="3099" spans="1:10">
      <c r="A3099" t="s">
        <v>13</v>
      </c>
      <c r="B3099" t="s">
        <v>32</v>
      </c>
      <c r="C3099" t="s">
        <v>4</v>
      </c>
      <c r="D3099" t="s">
        <v>328</v>
      </c>
      <c r="E3099" t="s">
        <v>366</v>
      </c>
      <c r="F3099" s="2">
        <v>2541221</v>
      </c>
      <c r="G3099" s="36">
        <f t="shared" si="76"/>
        <v>691357.02043148247</v>
      </c>
      <c r="H3099">
        <v>2018</v>
      </c>
      <c r="I3099">
        <v>3.6757</v>
      </c>
      <c r="J3099" t="s">
        <v>717</v>
      </c>
    </row>
    <row r="3100" spans="1:10">
      <c r="A3100" t="s">
        <v>13</v>
      </c>
      <c r="B3100" t="s">
        <v>32</v>
      </c>
      <c r="C3100" t="s">
        <v>4</v>
      </c>
      <c r="D3100" t="s">
        <v>367</v>
      </c>
      <c r="E3100" t="s">
        <v>382</v>
      </c>
      <c r="F3100" s="2">
        <v>10170272</v>
      </c>
      <c r="G3100" s="36">
        <f t="shared" si="76"/>
        <v>2766893.9249666729</v>
      </c>
      <c r="H3100">
        <v>2018</v>
      </c>
      <c r="I3100">
        <v>3.6757</v>
      </c>
      <c r="J3100" t="s">
        <v>717</v>
      </c>
    </row>
    <row r="3101" spans="1:10">
      <c r="A3101" t="s">
        <v>13</v>
      </c>
      <c r="B3101" t="s">
        <v>32</v>
      </c>
      <c r="C3101" t="s">
        <v>4</v>
      </c>
      <c r="D3101" t="s">
        <v>367</v>
      </c>
      <c r="E3101" t="s">
        <v>370</v>
      </c>
      <c r="F3101" s="2">
        <v>4449674</v>
      </c>
      <c r="G3101" s="36">
        <f t="shared" si="76"/>
        <v>1210565.0624370868</v>
      </c>
      <c r="H3101">
        <v>2018</v>
      </c>
      <c r="I3101">
        <v>3.6757</v>
      </c>
      <c r="J3101" t="s">
        <v>717</v>
      </c>
    </row>
    <row r="3102" spans="1:10">
      <c r="A3102" t="s">
        <v>13</v>
      </c>
      <c r="B3102" t="s">
        <v>32</v>
      </c>
      <c r="C3102" t="s">
        <v>4</v>
      </c>
      <c r="D3102" t="s">
        <v>367</v>
      </c>
      <c r="E3102" t="s">
        <v>386</v>
      </c>
      <c r="F3102" s="2">
        <v>975</v>
      </c>
      <c r="G3102" s="36">
        <f t="shared" si="76"/>
        <v>265.25559757325135</v>
      </c>
      <c r="H3102">
        <v>2018</v>
      </c>
      <c r="I3102">
        <v>3.6757</v>
      </c>
      <c r="J3102" t="s">
        <v>717</v>
      </c>
    </row>
    <row r="3103" spans="1:10">
      <c r="A3103" t="s">
        <v>46</v>
      </c>
      <c r="B3103" t="s">
        <v>32</v>
      </c>
      <c r="C3103" t="s">
        <v>4</v>
      </c>
      <c r="D3103" t="s">
        <v>328</v>
      </c>
      <c r="E3103" t="s">
        <v>366</v>
      </c>
      <c r="F3103" s="2">
        <v>73148952</v>
      </c>
      <c r="G3103" s="36">
        <f t="shared" si="76"/>
        <v>13568968.44682706</v>
      </c>
      <c r="H3103">
        <v>2024</v>
      </c>
      <c r="I3103">
        <v>5.3909000000000002</v>
      </c>
      <c r="J3103" s="40" t="s">
        <v>715</v>
      </c>
    </row>
    <row r="3104" spans="1:10">
      <c r="A3104" t="s">
        <v>13</v>
      </c>
      <c r="B3104" t="s">
        <v>32</v>
      </c>
      <c r="C3104" t="s">
        <v>4</v>
      </c>
      <c r="D3104" t="s">
        <v>380</v>
      </c>
      <c r="F3104" s="2">
        <v>0</v>
      </c>
      <c r="G3104" s="36">
        <f t="shared" si="76"/>
        <v>0</v>
      </c>
      <c r="H3104">
        <v>2018</v>
      </c>
      <c r="I3104">
        <v>3.6757</v>
      </c>
      <c r="J3104" t="s">
        <v>717</v>
      </c>
    </row>
    <row r="3105" spans="1:10">
      <c r="A3105" t="s">
        <v>13</v>
      </c>
      <c r="B3105" t="s">
        <v>32</v>
      </c>
      <c r="C3105" t="s">
        <v>3</v>
      </c>
      <c r="D3105" t="s">
        <v>328</v>
      </c>
      <c r="E3105" t="s">
        <v>365</v>
      </c>
      <c r="F3105" s="2">
        <v>11347678</v>
      </c>
      <c r="G3105" s="36">
        <f t="shared" si="76"/>
        <v>3546149.375</v>
      </c>
      <c r="H3105">
        <v>2017</v>
      </c>
      <c r="I3105">
        <v>3.2</v>
      </c>
      <c r="J3105" t="s">
        <v>717</v>
      </c>
    </row>
    <row r="3106" spans="1:10">
      <c r="A3106" t="s">
        <v>13</v>
      </c>
      <c r="B3106" t="s">
        <v>32</v>
      </c>
      <c r="C3106" t="s">
        <v>3</v>
      </c>
      <c r="D3106" t="s">
        <v>328</v>
      </c>
      <c r="E3106" t="s">
        <v>366</v>
      </c>
      <c r="F3106" s="2">
        <v>5712024</v>
      </c>
      <c r="G3106" s="36">
        <f t="shared" si="76"/>
        <v>1785007.5</v>
      </c>
      <c r="H3106">
        <v>2017</v>
      </c>
      <c r="I3106">
        <v>3.2</v>
      </c>
      <c r="J3106" t="s">
        <v>717</v>
      </c>
    </row>
    <row r="3107" spans="1:10">
      <c r="A3107" t="s">
        <v>13</v>
      </c>
      <c r="B3107" t="s">
        <v>32</v>
      </c>
      <c r="C3107" t="s">
        <v>3</v>
      </c>
      <c r="D3107" t="s">
        <v>367</v>
      </c>
      <c r="E3107" t="s">
        <v>370</v>
      </c>
      <c r="F3107" s="2">
        <v>24007638</v>
      </c>
      <c r="G3107" s="36">
        <f t="shared" si="76"/>
        <v>7502386.875</v>
      </c>
      <c r="H3107">
        <v>2017</v>
      </c>
      <c r="I3107">
        <v>3.2</v>
      </c>
      <c r="J3107" t="s">
        <v>717</v>
      </c>
    </row>
    <row r="3108" spans="1:10">
      <c r="A3108" t="s">
        <v>13</v>
      </c>
      <c r="B3108" t="s">
        <v>32</v>
      </c>
      <c r="C3108" t="s">
        <v>3</v>
      </c>
      <c r="D3108" t="s">
        <v>367</v>
      </c>
      <c r="E3108" t="s">
        <v>382</v>
      </c>
      <c r="F3108" s="2">
        <v>14023876</v>
      </c>
      <c r="G3108" s="36">
        <f t="shared" si="76"/>
        <v>4382461.25</v>
      </c>
      <c r="H3108">
        <v>2017</v>
      </c>
      <c r="I3108">
        <v>3.2</v>
      </c>
      <c r="J3108" t="s">
        <v>717</v>
      </c>
    </row>
    <row r="3109" spans="1:10">
      <c r="A3109" t="s">
        <v>13</v>
      </c>
      <c r="B3109" t="s">
        <v>32</v>
      </c>
      <c r="C3109" t="s">
        <v>3</v>
      </c>
      <c r="D3109" t="s">
        <v>367</v>
      </c>
      <c r="E3109" t="s">
        <v>386</v>
      </c>
      <c r="F3109" s="2">
        <v>114318</v>
      </c>
      <c r="G3109" s="36">
        <f t="shared" si="76"/>
        <v>35724.375</v>
      </c>
      <c r="H3109">
        <v>2017</v>
      </c>
      <c r="I3109">
        <v>3.2</v>
      </c>
      <c r="J3109" t="s">
        <v>717</v>
      </c>
    </row>
    <row r="3110" spans="1:10">
      <c r="A3110" t="s">
        <v>25</v>
      </c>
      <c r="B3110" t="s">
        <v>32</v>
      </c>
      <c r="C3110" t="s">
        <v>4</v>
      </c>
      <c r="D3110" t="s">
        <v>328</v>
      </c>
      <c r="E3110" t="s">
        <v>366</v>
      </c>
      <c r="F3110" s="2">
        <v>-19625</v>
      </c>
      <c r="G3110" s="36">
        <f t="shared" si="76"/>
        <v>-3640.3939972917324</v>
      </c>
      <c r="H3110">
        <v>2024</v>
      </c>
      <c r="I3110">
        <v>5.3909000000000002</v>
      </c>
      <c r="J3110" s="40" t="s">
        <v>715</v>
      </c>
    </row>
    <row r="3111" spans="1:10">
      <c r="A3111" t="s">
        <v>295</v>
      </c>
      <c r="B3111" t="s">
        <v>32</v>
      </c>
      <c r="C3111" t="s">
        <v>4</v>
      </c>
      <c r="D3111" t="s">
        <v>328</v>
      </c>
      <c r="E3111" t="s">
        <v>366</v>
      </c>
      <c r="F3111" s="2">
        <v>3036692</v>
      </c>
      <c r="G3111" s="36">
        <f t="shared" si="76"/>
        <v>563299.63456936693</v>
      </c>
      <c r="H3111">
        <v>2024</v>
      </c>
      <c r="I3111">
        <v>5.3909000000000002</v>
      </c>
      <c r="J3111" s="40" t="s">
        <v>715</v>
      </c>
    </row>
    <row r="3112" spans="1:10">
      <c r="A3112" t="s">
        <v>13</v>
      </c>
      <c r="B3112" t="s">
        <v>32</v>
      </c>
      <c r="C3112" t="s">
        <v>4</v>
      </c>
      <c r="D3112" t="s">
        <v>328</v>
      </c>
      <c r="E3112" t="s">
        <v>365</v>
      </c>
      <c r="F3112" s="2">
        <v>6995686</v>
      </c>
      <c r="G3112" s="36">
        <f t="shared" si="76"/>
        <v>2186151.875</v>
      </c>
      <c r="H3112">
        <v>2017</v>
      </c>
      <c r="I3112">
        <v>3.2</v>
      </c>
      <c r="J3112" t="s">
        <v>717</v>
      </c>
    </row>
    <row r="3113" spans="1:10">
      <c r="A3113" t="s">
        <v>17</v>
      </c>
      <c r="B3113" t="s">
        <v>32</v>
      </c>
      <c r="C3113" t="s">
        <v>3</v>
      </c>
      <c r="D3113" t="s">
        <v>1</v>
      </c>
      <c r="F3113" s="2">
        <v>51548109</v>
      </c>
      <c r="G3113" s="36">
        <f t="shared" si="76"/>
        <v>9562059.9528835621</v>
      </c>
      <c r="H3113">
        <v>2024</v>
      </c>
      <c r="I3113">
        <v>5.3909000000000002</v>
      </c>
      <c r="J3113" s="40" t="s">
        <v>715</v>
      </c>
    </row>
    <row r="3114" spans="1:10">
      <c r="A3114" t="s">
        <v>13</v>
      </c>
      <c r="B3114" t="s">
        <v>32</v>
      </c>
      <c r="C3114" t="s">
        <v>4</v>
      </c>
      <c r="D3114" t="s">
        <v>328</v>
      </c>
      <c r="E3114" t="s">
        <v>366</v>
      </c>
      <c r="F3114" s="2">
        <v>3490631</v>
      </c>
      <c r="G3114" s="36">
        <f t="shared" si="76"/>
        <v>1090822.1875</v>
      </c>
      <c r="H3114">
        <v>2017</v>
      </c>
      <c r="I3114">
        <v>3.2</v>
      </c>
      <c r="J3114" t="s">
        <v>717</v>
      </c>
    </row>
    <row r="3115" spans="1:10">
      <c r="A3115" t="s">
        <v>13</v>
      </c>
      <c r="B3115" t="s">
        <v>32</v>
      </c>
      <c r="C3115" t="s">
        <v>4</v>
      </c>
      <c r="D3115" t="s">
        <v>367</v>
      </c>
      <c r="E3115" t="s">
        <v>382</v>
      </c>
      <c r="F3115" s="2">
        <v>14325914</v>
      </c>
      <c r="G3115" s="36">
        <f t="shared" si="76"/>
        <v>4476848.125</v>
      </c>
      <c r="H3115">
        <v>2017</v>
      </c>
      <c r="I3115">
        <v>3.2</v>
      </c>
      <c r="J3115" t="s">
        <v>717</v>
      </c>
    </row>
    <row r="3116" spans="1:10">
      <c r="A3116" t="s">
        <v>13</v>
      </c>
      <c r="B3116" t="s">
        <v>32</v>
      </c>
      <c r="C3116" t="s">
        <v>4</v>
      </c>
      <c r="D3116" t="s">
        <v>367</v>
      </c>
      <c r="E3116" t="s">
        <v>370</v>
      </c>
      <c r="F3116" s="2">
        <v>12414201</v>
      </c>
      <c r="G3116" s="36">
        <f t="shared" si="76"/>
        <v>3879437.8125</v>
      </c>
      <c r="H3116">
        <v>2017</v>
      </c>
      <c r="I3116">
        <v>3.2</v>
      </c>
      <c r="J3116" t="s">
        <v>717</v>
      </c>
    </row>
    <row r="3117" spans="1:10">
      <c r="A3117" t="s">
        <v>13</v>
      </c>
      <c r="B3117" t="s">
        <v>32</v>
      </c>
      <c r="C3117" t="s">
        <v>4</v>
      </c>
      <c r="D3117" t="s">
        <v>367</v>
      </c>
      <c r="E3117" t="s">
        <v>386</v>
      </c>
      <c r="F3117" s="2">
        <v>-5292</v>
      </c>
      <c r="G3117" s="36">
        <f t="shared" ref="G3117:G3118" si="77">F3117/I3117</f>
        <v>-1653.75</v>
      </c>
      <c r="H3117">
        <v>2017</v>
      </c>
      <c r="I3117">
        <v>3.2</v>
      </c>
      <c r="J3117" t="s">
        <v>717</v>
      </c>
    </row>
    <row r="3118" spans="1:10">
      <c r="A3118" t="s">
        <v>49</v>
      </c>
      <c r="B3118" t="s">
        <v>32</v>
      </c>
      <c r="C3118" t="s">
        <v>3</v>
      </c>
      <c r="D3118" t="s">
        <v>1</v>
      </c>
      <c r="F3118" s="2">
        <v>64774500</v>
      </c>
      <c r="G3118" s="36">
        <f t="shared" si="77"/>
        <v>12015526.164462334</v>
      </c>
      <c r="H3118">
        <v>2024</v>
      </c>
      <c r="I3118">
        <v>5.3909000000000002</v>
      </c>
      <c r="J3118" s="40" t="s">
        <v>715</v>
      </c>
    </row>
    <row r="3119" spans="1:10">
      <c r="A3119" s="4" t="s">
        <v>13</v>
      </c>
      <c r="B3119" t="s">
        <v>32</v>
      </c>
      <c r="C3119" t="s">
        <v>3</v>
      </c>
      <c r="D3119" t="s">
        <v>328</v>
      </c>
      <c r="E3119" t="s">
        <v>366</v>
      </c>
      <c r="F3119" s="2">
        <v>6237131</v>
      </c>
      <c r="G3119" s="36">
        <v>1806380.5570304599</v>
      </c>
      <c r="H3119">
        <v>2016</v>
      </c>
      <c r="I3119">
        <v>3.4528333333333299</v>
      </c>
      <c r="J3119" t="s">
        <v>717</v>
      </c>
    </row>
    <row r="3120" spans="1:10">
      <c r="A3120" t="s">
        <v>46</v>
      </c>
      <c r="B3120" t="s">
        <v>32</v>
      </c>
      <c r="C3120" t="s">
        <v>3</v>
      </c>
      <c r="D3120" t="s">
        <v>1</v>
      </c>
      <c r="F3120" s="2">
        <v>291</v>
      </c>
      <c r="G3120" s="36">
        <f>F3120/I3120</f>
        <v>53.979854940733453</v>
      </c>
      <c r="H3120">
        <v>2024</v>
      </c>
      <c r="I3120">
        <v>5.3909000000000002</v>
      </c>
      <c r="J3120" s="40" t="s">
        <v>715</v>
      </c>
    </row>
    <row r="3121" spans="1:10">
      <c r="A3121" s="4" t="s">
        <v>13</v>
      </c>
      <c r="B3121" t="s">
        <v>32</v>
      </c>
      <c r="C3121" t="s">
        <v>3</v>
      </c>
      <c r="D3121" t="s">
        <v>328</v>
      </c>
      <c r="E3121" t="s">
        <v>366</v>
      </c>
      <c r="F3121" s="2">
        <v>4715081</v>
      </c>
      <c r="G3121" s="36">
        <v>1365568.6634165193</v>
      </c>
      <c r="H3121">
        <v>2016</v>
      </c>
      <c r="I3121">
        <v>3.4528333333333299</v>
      </c>
      <c r="J3121" t="s">
        <v>717</v>
      </c>
    </row>
    <row r="3122" spans="1:10">
      <c r="A3122" s="4" t="s">
        <v>13</v>
      </c>
      <c r="B3122" t="s">
        <v>32</v>
      </c>
      <c r="C3122" t="s">
        <v>3</v>
      </c>
      <c r="D3122" t="s">
        <v>1</v>
      </c>
      <c r="F3122" s="2">
        <v>54318692</v>
      </c>
      <c r="G3122" s="36">
        <v>15731628.710720681</v>
      </c>
      <c r="H3122">
        <v>2016</v>
      </c>
      <c r="I3122">
        <v>3.4528333333333299</v>
      </c>
      <c r="J3122" t="s">
        <v>717</v>
      </c>
    </row>
    <row r="3123" spans="1:10">
      <c r="A3123" s="4" t="s">
        <v>13</v>
      </c>
      <c r="B3123" t="s">
        <v>32</v>
      </c>
      <c r="C3123" t="s">
        <v>3</v>
      </c>
      <c r="D3123" t="s">
        <v>367</v>
      </c>
      <c r="E3123" t="s">
        <v>370</v>
      </c>
      <c r="F3123" s="2">
        <v>29828058.000000004</v>
      </c>
      <c r="G3123" s="36">
        <v>8638719.3126418013</v>
      </c>
      <c r="H3123">
        <v>2016</v>
      </c>
      <c r="I3123">
        <v>3.4528333333333299</v>
      </c>
      <c r="J3123" t="s">
        <v>717</v>
      </c>
    </row>
    <row r="3124" spans="1:10">
      <c r="A3124" s="4" t="s">
        <v>13</v>
      </c>
      <c r="B3124" t="s">
        <v>32</v>
      </c>
      <c r="C3124" t="s">
        <v>3</v>
      </c>
      <c r="D3124" t="s">
        <v>367</v>
      </c>
      <c r="E3124" t="s">
        <v>370</v>
      </c>
      <c r="F3124" s="2">
        <v>20993153</v>
      </c>
      <c r="G3124" s="36">
        <v>6079978.6648646099</v>
      </c>
      <c r="H3124">
        <v>2016</v>
      </c>
      <c r="I3124">
        <v>3.4528333333333299</v>
      </c>
      <c r="J3124" t="s">
        <v>717</v>
      </c>
    </row>
    <row r="3125" spans="1:10">
      <c r="A3125" s="4" t="s">
        <v>13</v>
      </c>
      <c r="B3125" t="s">
        <v>32</v>
      </c>
      <c r="C3125" t="s">
        <v>3</v>
      </c>
      <c r="D3125" t="s">
        <v>367</v>
      </c>
      <c r="E3125" t="s">
        <v>370</v>
      </c>
      <c r="F3125" s="2">
        <v>14804857</v>
      </c>
      <c r="G3125" s="36">
        <v>4287741.5648983968</v>
      </c>
      <c r="H3125">
        <v>2016</v>
      </c>
      <c r="I3125">
        <v>3.4528333333333299</v>
      </c>
      <c r="J3125" t="s">
        <v>717</v>
      </c>
    </row>
    <row r="3126" spans="1:10">
      <c r="A3126" t="s">
        <v>17</v>
      </c>
      <c r="B3126" t="s">
        <v>32</v>
      </c>
      <c r="C3126" t="s">
        <v>4</v>
      </c>
      <c r="D3126" t="s">
        <v>1</v>
      </c>
      <c r="F3126" s="2">
        <v>-1186711</v>
      </c>
      <c r="G3126" s="36">
        <f>F3126/I3126</f>
        <v>-220132.25991949395</v>
      </c>
      <c r="H3126">
        <v>2024</v>
      </c>
      <c r="I3126">
        <v>5.3909000000000002</v>
      </c>
      <c r="J3126" s="40" t="s">
        <v>715</v>
      </c>
    </row>
    <row r="3127" spans="1:10">
      <c r="A3127" s="4" t="s">
        <v>13</v>
      </c>
      <c r="B3127" t="s">
        <v>32</v>
      </c>
      <c r="C3127" t="s">
        <v>3</v>
      </c>
      <c r="D3127" t="s">
        <v>367</v>
      </c>
      <c r="E3127" t="s">
        <v>370</v>
      </c>
      <c r="F3127" s="2">
        <v>11202720</v>
      </c>
      <c r="G3127" s="36">
        <v>3244500.6516387542</v>
      </c>
      <c r="H3127">
        <v>2016</v>
      </c>
      <c r="I3127">
        <v>3.4528333333333299</v>
      </c>
      <c r="J3127" t="s">
        <v>717</v>
      </c>
    </row>
    <row r="3128" spans="1:10">
      <c r="A3128" s="4" t="s">
        <v>13</v>
      </c>
      <c r="B3128" t="s">
        <v>32</v>
      </c>
      <c r="C3128" t="s">
        <v>3</v>
      </c>
      <c r="D3128" t="s">
        <v>367</v>
      </c>
      <c r="E3128" t="s">
        <v>370</v>
      </c>
      <c r="F3128" s="2">
        <v>5374040</v>
      </c>
      <c r="G3128" s="36">
        <v>1556414.5387845747</v>
      </c>
      <c r="H3128">
        <v>2016</v>
      </c>
      <c r="I3128">
        <v>3.4528333333333299</v>
      </c>
      <c r="J3128" t="s">
        <v>717</v>
      </c>
    </row>
    <row r="3129" spans="1:10">
      <c r="A3129" s="4" t="s">
        <v>13</v>
      </c>
      <c r="B3129" t="s">
        <v>32</v>
      </c>
      <c r="C3129" t="s">
        <v>3</v>
      </c>
      <c r="D3129" t="s">
        <v>367</v>
      </c>
      <c r="E3129" t="s">
        <v>370</v>
      </c>
      <c r="F3129" s="2">
        <v>1029492</v>
      </c>
      <c r="G3129" s="36">
        <v>298158.61369889491</v>
      </c>
      <c r="H3129">
        <v>2016</v>
      </c>
      <c r="I3129">
        <v>3.4528333333333299</v>
      </c>
      <c r="J3129" t="s">
        <v>717</v>
      </c>
    </row>
    <row r="3130" spans="1:10">
      <c r="A3130" s="4" t="s">
        <v>13</v>
      </c>
      <c r="B3130" t="s">
        <v>32</v>
      </c>
      <c r="C3130" t="s">
        <v>3</v>
      </c>
      <c r="D3130" t="s">
        <v>367</v>
      </c>
      <c r="E3130" t="s">
        <v>370</v>
      </c>
      <c r="F3130" s="2">
        <v>580147</v>
      </c>
      <c r="G3130" s="36">
        <v>168020.56282280269</v>
      </c>
      <c r="H3130">
        <v>2016</v>
      </c>
      <c r="I3130">
        <v>3.4528333333333299</v>
      </c>
      <c r="J3130" t="s">
        <v>717</v>
      </c>
    </row>
    <row r="3131" spans="1:10">
      <c r="A3131" s="4" t="s">
        <v>13</v>
      </c>
      <c r="B3131" t="s">
        <v>32</v>
      </c>
      <c r="C3131" t="s">
        <v>3</v>
      </c>
      <c r="D3131" t="s">
        <v>367</v>
      </c>
      <c r="E3131" t="s">
        <v>370</v>
      </c>
      <c r="F3131" s="2">
        <v>94229</v>
      </c>
      <c r="G3131" s="36">
        <v>27290.341265627289</v>
      </c>
      <c r="H3131">
        <v>2016</v>
      </c>
      <c r="I3131">
        <v>3.4528333333333299</v>
      </c>
      <c r="J3131" t="s">
        <v>717</v>
      </c>
    </row>
    <row r="3132" spans="1:10">
      <c r="A3132" s="4" t="s">
        <v>13</v>
      </c>
      <c r="B3132" t="s">
        <v>32</v>
      </c>
      <c r="C3132" t="s">
        <v>4</v>
      </c>
      <c r="D3132" t="s">
        <v>328</v>
      </c>
      <c r="E3132" t="s">
        <v>365</v>
      </c>
      <c r="F3132" s="2">
        <v>13947611</v>
      </c>
      <c r="G3132" s="36">
        <v>4039468.359318438</v>
      </c>
      <c r="H3132">
        <v>2016</v>
      </c>
      <c r="I3132">
        <v>3.4528333333333299</v>
      </c>
      <c r="J3132" t="s">
        <v>717</v>
      </c>
    </row>
    <row r="3133" spans="1:10">
      <c r="A3133" t="s">
        <v>49</v>
      </c>
      <c r="B3133" t="s">
        <v>32</v>
      </c>
      <c r="C3133" t="s">
        <v>4</v>
      </c>
      <c r="D3133" t="s">
        <v>1</v>
      </c>
      <c r="F3133" s="2">
        <v>39280141</v>
      </c>
      <c r="G3133" s="36">
        <f>F3133/I3133</f>
        <v>7286379.0832699547</v>
      </c>
      <c r="H3133">
        <v>2024</v>
      </c>
      <c r="I3133">
        <v>5.3909000000000002</v>
      </c>
      <c r="J3133" s="40" t="s">
        <v>715</v>
      </c>
    </row>
    <row r="3134" spans="1:10">
      <c r="A3134" s="4" t="s">
        <v>13</v>
      </c>
      <c r="B3134" t="s">
        <v>32</v>
      </c>
      <c r="C3134" t="s">
        <v>4</v>
      </c>
      <c r="D3134" t="s">
        <v>328</v>
      </c>
      <c r="E3134" t="s">
        <v>366</v>
      </c>
      <c r="F3134" s="2">
        <v>2437609</v>
      </c>
      <c r="G3134" s="36">
        <v>705973.54829367262</v>
      </c>
      <c r="H3134">
        <v>2016</v>
      </c>
      <c r="I3134">
        <v>3.4528333333333299</v>
      </c>
      <c r="J3134" t="s">
        <v>717</v>
      </c>
    </row>
    <row r="3135" spans="1:10">
      <c r="A3135" s="4" t="s">
        <v>13</v>
      </c>
      <c r="B3135" t="s">
        <v>32</v>
      </c>
      <c r="C3135" t="s">
        <v>4</v>
      </c>
      <c r="D3135" t="s">
        <v>328</v>
      </c>
      <c r="E3135" t="s">
        <v>365</v>
      </c>
      <c r="F3135" s="2">
        <v>2321908</v>
      </c>
      <c r="G3135" s="36">
        <v>672464.54602500424</v>
      </c>
      <c r="H3135">
        <v>2016</v>
      </c>
      <c r="I3135">
        <v>3.4528333333333299</v>
      </c>
      <c r="J3135" t="s">
        <v>717</v>
      </c>
    </row>
    <row r="3136" spans="1:10">
      <c r="A3136" s="4" t="s">
        <v>13</v>
      </c>
      <c r="B3136" t="s">
        <v>32</v>
      </c>
      <c r="C3136" t="s">
        <v>4</v>
      </c>
      <c r="D3136" t="s">
        <v>328</v>
      </c>
      <c r="E3136" t="s">
        <v>366</v>
      </c>
      <c r="F3136" s="2">
        <v>-33911077</v>
      </c>
      <c r="G3136" s="36">
        <v>-9821231.9351257514</v>
      </c>
      <c r="H3136">
        <v>2016</v>
      </c>
      <c r="I3136">
        <v>3.4528333333333299</v>
      </c>
      <c r="J3136" t="s">
        <v>717</v>
      </c>
    </row>
    <row r="3137" spans="1:10">
      <c r="A3137" t="s">
        <v>46</v>
      </c>
      <c r="B3137" t="s">
        <v>32</v>
      </c>
      <c r="C3137" t="s">
        <v>4</v>
      </c>
      <c r="D3137" t="s">
        <v>1</v>
      </c>
      <c r="F3137" s="2">
        <v>-11603</v>
      </c>
      <c r="G3137" s="36">
        <f>F3137/I3137</f>
        <v>-2152.3307796471831</v>
      </c>
      <c r="H3137">
        <v>2024</v>
      </c>
      <c r="I3137">
        <v>5.3909000000000002</v>
      </c>
      <c r="J3137" s="40" t="s">
        <v>715</v>
      </c>
    </row>
    <row r="3138" spans="1:10">
      <c r="A3138" s="4" t="s">
        <v>13</v>
      </c>
      <c r="B3138" t="s">
        <v>32</v>
      </c>
      <c r="C3138" t="s">
        <v>4</v>
      </c>
      <c r="D3138" t="s">
        <v>1</v>
      </c>
      <c r="F3138" s="2">
        <v>42706004</v>
      </c>
      <c r="G3138" s="36">
        <v>12368394.265579006</v>
      </c>
      <c r="H3138">
        <v>2016</v>
      </c>
      <c r="I3138">
        <v>3.4528333333333299</v>
      </c>
      <c r="J3138" t="s">
        <v>717</v>
      </c>
    </row>
    <row r="3139" spans="1:10">
      <c r="A3139" s="4" t="s">
        <v>13</v>
      </c>
      <c r="B3139" t="s">
        <v>32</v>
      </c>
      <c r="C3139" t="s">
        <v>4</v>
      </c>
      <c r="D3139" t="s">
        <v>367</v>
      </c>
      <c r="E3139" t="s">
        <v>370</v>
      </c>
      <c r="F3139" s="2">
        <v>27428739</v>
      </c>
      <c r="G3139" s="36">
        <v>7943835.2078003651</v>
      </c>
      <c r="H3139">
        <v>2016</v>
      </c>
      <c r="I3139">
        <v>3.4528333333333299</v>
      </c>
      <c r="J3139" t="s">
        <v>717</v>
      </c>
    </row>
    <row r="3140" spans="1:10">
      <c r="A3140" s="4" t="s">
        <v>13</v>
      </c>
      <c r="B3140" t="s">
        <v>32</v>
      </c>
      <c r="C3140" t="s">
        <v>4</v>
      </c>
      <c r="D3140" t="s">
        <v>367</v>
      </c>
      <c r="E3140" t="s">
        <v>370</v>
      </c>
      <c r="F3140" s="2">
        <v>18461262</v>
      </c>
      <c r="G3140" s="36">
        <v>5346699.4255925138</v>
      </c>
      <c r="H3140">
        <v>2016</v>
      </c>
      <c r="I3140">
        <v>3.4528333333333299</v>
      </c>
      <c r="J3140" t="s">
        <v>717</v>
      </c>
    </row>
    <row r="3141" spans="1:10">
      <c r="A3141" t="s">
        <v>295</v>
      </c>
      <c r="B3141" t="s">
        <v>32</v>
      </c>
      <c r="C3141" t="s">
        <v>4</v>
      </c>
      <c r="D3141" t="s">
        <v>1</v>
      </c>
      <c r="F3141" s="2">
        <v>1276160</v>
      </c>
      <c r="G3141" s="36">
        <f>F3141/I3141</f>
        <v>236724.8511380289</v>
      </c>
      <c r="H3141">
        <v>2024</v>
      </c>
      <c r="I3141">
        <v>5.3909000000000002</v>
      </c>
      <c r="J3141" s="40" t="s">
        <v>715</v>
      </c>
    </row>
    <row r="3142" spans="1:10">
      <c r="A3142" s="4" t="s">
        <v>13</v>
      </c>
      <c r="B3142" t="s">
        <v>32</v>
      </c>
      <c r="C3142" t="s">
        <v>4</v>
      </c>
      <c r="D3142" t="s">
        <v>367</v>
      </c>
      <c r="E3142" t="s">
        <v>370</v>
      </c>
      <c r="F3142" s="2">
        <v>14619583</v>
      </c>
      <c r="G3142" s="36">
        <v>4234083.0236038081</v>
      </c>
      <c r="H3142">
        <v>2016</v>
      </c>
      <c r="I3142">
        <v>3.4528333333333299</v>
      </c>
      <c r="J3142" t="s">
        <v>717</v>
      </c>
    </row>
    <row r="3143" spans="1:10">
      <c r="A3143" t="s">
        <v>17</v>
      </c>
      <c r="B3143" t="s">
        <v>32</v>
      </c>
      <c r="C3143" t="s">
        <v>3</v>
      </c>
      <c r="D3143" t="s">
        <v>367</v>
      </c>
      <c r="E3143" t="s">
        <v>366</v>
      </c>
      <c r="F3143" s="2">
        <v>8850861</v>
      </c>
      <c r="G3143" s="36">
        <f>F3143/I3143</f>
        <v>1641815.095809605</v>
      </c>
      <c r="H3143">
        <v>2024</v>
      </c>
      <c r="I3143">
        <v>5.3909000000000002</v>
      </c>
      <c r="J3143" s="40" t="s">
        <v>715</v>
      </c>
    </row>
    <row r="3144" spans="1:10">
      <c r="A3144" s="4" t="s">
        <v>13</v>
      </c>
      <c r="B3144" t="s">
        <v>32</v>
      </c>
      <c r="C3144" t="s">
        <v>4</v>
      </c>
      <c r="D3144" t="s">
        <v>367</v>
      </c>
      <c r="E3144" t="s">
        <v>370</v>
      </c>
      <c r="F3144" s="2">
        <v>13119281</v>
      </c>
      <c r="G3144" s="36">
        <v>3799569.7253463375</v>
      </c>
      <c r="H3144">
        <v>2016</v>
      </c>
      <c r="I3144">
        <v>3.4528333333333299</v>
      </c>
      <c r="J3144" t="s">
        <v>717</v>
      </c>
    </row>
    <row r="3145" spans="1:10">
      <c r="A3145" s="4" t="s">
        <v>13</v>
      </c>
      <c r="B3145" t="s">
        <v>32</v>
      </c>
      <c r="C3145" t="s">
        <v>4</v>
      </c>
      <c r="D3145" t="s">
        <v>367</v>
      </c>
      <c r="E3145" t="s">
        <v>370</v>
      </c>
      <c r="F3145" s="2">
        <v>3914073</v>
      </c>
      <c r="G3145" s="36">
        <v>1133582.9511994992</v>
      </c>
      <c r="H3145">
        <v>2016</v>
      </c>
      <c r="I3145">
        <v>3.4528333333333299</v>
      </c>
      <c r="J3145" t="s">
        <v>717</v>
      </c>
    </row>
    <row r="3146" spans="1:10">
      <c r="A3146" s="4" t="s">
        <v>13</v>
      </c>
      <c r="B3146" t="s">
        <v>32</v>
      </c>
      <c r="C3146" t="s">
        <v>4</v>
      </c>
      <c r="D3146" t="s">
        <v>367</v>
      </c>
      <c r="E3146" t="s">
        <v>370</v>
      </c>
      <c r="F3146" s="2">
        <v>435937</v>
      </c>
      <c r="G3146" s="36">
        <v>126254.86315586246</v>
      </c>
      <c r="H3146">
        <v>2016</v>
      </c>
      <c r="I3146">
        <v>3.4528333333333299</v>
      </c>
      <c r="J3146" t="s">
        <v>717</v>
      </c>
    </row>
    <row r="3147" spans="1:10">
      <c r="A3147" t="s">
        <v>49</v>
      </c>
      <c r="B3147" t="s">
        <v>32</v>
      </c>
      <c r="C3147" t="s">
        <v>3</v>
      </c>
      <c r="D3147" t="s">
        <v>367</v>
      </c>
      <c r="E3147" t="s">
        <v>366</v>
      </c>
      <c r="F3147" s="2">
        <v>-268502</v>
      </c>
      <c r="G3147" s="36">
        <f>F3147/I3147</f>
        <v>-49806.525812016545</v>
      </c>
      <c r="H3147">
        <v>2024</v>
      </c>
      <c r="I3147">
        <v>5.3909000000000002</v>
      </c>
      <c r="J3147" s="40" t="s">
        <v>715</v>
      </c>
    </row>
    <row r="3148" spans="1:10">
      <c r="A3148" s="4" t="s">
        <v>13</v>
      </c>
      <c r="B3148" t="s">
        <v>32</v>
      </c>
      <c r="C3148" t="s">
        <v>4</v>
      </c>
      <c r="D3148" t="s">
        <v>367</v>
      </c>
      <c r="E3148" t="s">
        <v>370</v>
      </c>
      <c r="F3148" s="2">
        <v>249149</v>
      </c>
      <c r="G3148" s="36">
        <v>72157.841386301181</v>
      </c>
      <c r="H3148">
        <v>2016</v>
      </c>
      <c r="I3148">
        <v>3.4528333333333299</v>
      </c>
      <c r="J3148" t="s">
        <v>717</v>
      </c>
    </row>
    <row r="3149" spans="1:10">
      <c r="A3149" s="4" t="s">
        <v>13</v>
      </c>
      <c r="B3149" t="s">
        <v>32</v>
      </c>
      <c r="C3149" t="s">
        <v>4</v>
      </c>
      <c r="D3149" t="s">
        <v>367</v>
      </c>
      <c r="E3149" t="s">
        <v>370</v>
      </c>
      <c r="F3149" s="2">
        <v>38468</v>
      </c>
      <c r="G3149" s="36">
        <v>11140.995317854913</v>
      </c>
      <c r="H3149">
        <v>2016</v>
      </c>
      <c r="I3149">
        <v>3.4528333333333299</v>
      </c>
      <c r="J3149" t="s">
        <v>717</v>
      </c>
    </row>
    <row r="3150" spans="1:10">
      <c r="A3150" s="4" t="s">
        <v>13</v>
      </c>
      <c r="B3150" t="s">
        <v>32</v>
      </c>
      <c r="C3150" t="s">
        <v>3</v>
      </c>
      <c r="D3150" t="s">
        <v>328</v>
      </c>
      <c r="E3150" t="s">
        <v>365</v>
      </c>
      <c r="F3150" s="2">
        <v>1868366</v>
      </c>
      <c r="G3150" s="36">
        <v>568583.68837492389</v>
      </c>
      <c r="H3150">
        <v>2015</v>
      </c>
      <c r="I3150">
        <v>3.286</v>
      </c>
      <c r="J3150" t="s">
        <v>717</v>
      </c>
    </row>
    <row r="3151" spans="1:10">
      <c r="A3151" s="4" t="s">
        <v>13</v>
      </c>
      <c r="B3151" t="s">
        <v>32</v>
      </c>
      <c r="C3151" t="s">
        <v>3</v>
      </c>
      <c r="D3151" t="s">
        <v>328</v>
      </c>
      <c r="E3151" t="s">
        <v>366</v>
      </c>
      <c r="F3151" s="2">
        <v>148597</v>
      </c>
      <c r="G3151" s="36">
        <v>45221.241631162506</v>
      </c>
      <c r="H3151">
        <v>2015</v>
      </c>
      <c r="I3151">
        <v>3.286</v>
      </c>
      <c r="J3151" t="s">
        <v>717</v>
      </c>
    </row>
    <row r="3152" spans="1:10">
      <c r="A3152" s="4" t="s">
        <v>13</v>
      </c>
      <c r="B3152" t="s">
        <v>32</v>
      </c>
      <c r="C3152" t="s">
        <v>3</v>
      </c>
      <c r="D3152" t="s">
        <v>367</v>
      </c>
      <c r="E3152" t="s">
        <v>414</v>
      </c>
      <c r="F3152" s="2">
        <v>11946744</v>
      </c>
      <c r="G3152" s="36">
        <v>3635649.4217894096</v>
      </c>
      <c r="H3152">
        <v>2015</v>
      </c>
      <c r="I3152">
        <v>3.286</v>
      </c>
      <c r="J3152" t="s">
        <v>717</v>
      </c>
    </row>
    <row r="3153" spans="1:10">
      <c r="A3153" t="s">
        <v>46</v>
      </c>
      <c r="B3153" t="s">
        <v>32</v>
      </c>
      <c r="C3153" t="s">
        <v>3</v>
      </c>
      <c r="D3153" t="s">
        <v>367</v>
      </c>
      <c r="E3153" t="s">
        <v>366</v>
      </c>
      <c r="F3153" s="2">
        <v>8662161</v>
      </c>
      <c r="G3153" s="36">
        <f>F3153/I3153</f>
        <v>1606811.6641006139</v>
      </c>
      <c r="H3153">
        <v>2024</v>
      </c>
      <c r="I3153">
        <v>5.3909000000000002</v>
      </c>
      <c r="J3153" s="40" t="s">
        <v>715</v>
      </c>
    </row>
    <row r="3154" spans="1:10">
      <c r="A3154" s="4" t="s">
        <v>13</v>
      </c>
      <c r="B3154" t="s">
        <v>32</v>
      </c>
      <c r="C3154" t="s">
        <v>3</v>
      </c>
      <c r="D3154" t="s">
        <v>367</v>
      </c>
      <c r="E3154" t="s">
        <v>415</v>
      </c>
      <c r="F3154" s="2">
        <v>6826495</v>
      </c>
      <c r="G3154" s="36">
        <v>2077448.2653682288</v>
      </c>
      <c r="H3154">
        <v>2015</v>
      </c>
      <c r="I3154">
        <v>3.286</v>
      </c>
      <c r="J3154" t="s">
        <v>717</v>
      </c>
    </row>
    <row r="3155" spans="1:10">
      <c r="A3155" s="4" t="s">
        <v>13</v>
      </c>
      <c r="B3155" t="s">
        <v>32</v>
      </c>
      <c r="C3155" t="s">
        <v>3</v>
      </c>
      <c r="D3155" t="s">
        <v>367</v>
      </c>
      <c r="E3155" t="s">
        <v>418</v>
      </c>
      <c r="F3155" s="2">
        <v>60146.000000000007</v>
      </c>
      <c r="G3155" s="36">
        <v>18303.71272063299</v>
      </c>
      <c r="H3155">
        <v>2015</v>
      </c>
      <c r="I3155">
        <v>3.286</v>
      </c>
      <c r="J3155" t="s">
        <v>717</v>
      </c>
    </row>
    <row r="3156" spans="1:10">
      <c r="A3156" s="4" t="s">
        <v>13</v>
      </c>
      <c r="B3156" t="s">
        <v>32</v>
      </c>
      <c r="C3156" t="s">
        <v>4</v>
      </c>
      <c r="D3156" t="s">
        <v>328</v>
      </c>
      <c r="E3156" t="s">
        <v>365</v>
      </c>
      <c r="F3156" s="2">
        <v>1747757</v>
      </c>
      <c r="G3156" s="36">
        <v>531879.79306147294</v>
      </c>
      <c r="H3156">
        <v>2015</v>
      </c>
      <c r="I3156">
        <v>3.286</v>
      </c>
      <c r="J3156" t="s">
        <v>717</v>
      </c>
    </row>
    <row r="3157" spans="1:10">
      <c r="A3157" s="4" t="s">
        <v>13</v>
      </c>
      <c r="B3157" t="s">
        <v>32</v>
      </c>
      <c r="C3157" t="s">
        <v>4</v>
      </c>
      <c r="D3157" t="s">
        <v>328</v>
      </c>
      <c r="E3157" t="s">
        <v>366</v>
      </c>
      <c r="F3157" s="2">
        <v>886347.00000000012</v>
      </c>
      <c r="G3157" s="36">
        <v>269734.327449787</v>
      </c>
      <c r="H3157">
        <v>2015</v>
      </c>
      <c r="I3157">
        <v>3.286</v>
      </c>
      <c r="J3157" t="s">
        <v>717</v>
      </c>
    </row>
    <row r="3158" spans="1:10">
      <c r="A3158" s="4" t="s">
        <v>13</v>
      </c>
      <c r="B3158" t="s">
        <v>32</v>
      </c>
      <c r="C3158" t="s">
        <v>4</v>
      </c>
      <c r="D3158" t="s">
        <v>367</v>
      </c>
      <c r="E3158" t="s">
        <v>414</v>
      </c>
      <c r="F3158" s="2">
        <v>8987079</v>
      </c>
      <c r="G3158" s="36">
        <v>2734960.1339014</v>
      </c>
      <c r="H3158">
        <v>2015</v>
      </c>
      <c r="I3158">
        <v>3.286</v>
      </c>
      <c r="J3158" t="s">
        <v>717</v>
      </c>
    </row>
    <row r="3159" spans="1:10">
      <c r="A3159" t="s">
        <v>17</v>
      </c>
      <c r="B3159" t="s">
        <v>32</v>
      </c>
      <c r="C3159" t="s">
        <v>4</v>
      </c>
      <c r="D3159" t="s">
        <v>367</v>
      </c>
      <c r="E3159" t="s">
        <v>366</v>
      </c>
      <c r="F3159" s="2">
        <v>2078670</v>
      </c>
      <c r="G3159" s="36">
        <f>F3159/I3159</f>
        <v>385588.67721530725</v>
      </c>
      <c r="H3159">
        <v>2024</v>
      </c>
      <c r="I3159">
        <v>5.3909000000000002</v>
      </c>
      <c r="J3159" s="40" t="s">
        <v>715</v>
      </c>
    </row>
    <row r="3160" spans="1:10">
      <c r="A3160" s="4" t="s">
        <v>13</v>
      </c>
      <c r="B3160" t="s">
        <v>32</v>
      </c>
      <c r="C3160" t="s">
        <v>4</v>
      </c>
      <c r="D3160" t="s">
        <v>367</v>
      </c>
      <c r="E3160" t="s">
        <v>415</v>
      </c>
      <c r="F3160" s="2">
        <v>7375893</v>
      </c>
      <c r="G3160" s="36">
        <v>2244641.8137553255</v>
      </c>
      <c r="H3160">
        <v>2015</v>
      </c>
      <c r="I3160">
        <v>3.286</v>
      </c>
      <c r="J3160" t="s">
        <v>717</v>
      </c>
    </row>
    <row r="3161" spans="1:10">
      <c r="A3161" s="4" t="s">
        <v>13</v>
      </c>
      <c r="B3161" t="s">
        <v>32</v>
      </c>
      <c r="C3161" t="s">
        <v>4</v>
      </c>
      <c r="D3161" t="s">
        <v>367</v>
      </c>
      <c r="E3161" t="s">
        <v>418</v>
      </c>
      <c r="F3161" s="2">
        <v>-91.000000014020003</v>
      </c>
      <c r="G3161" s="36">
        <v>-27.693244069999999</v>
      </c>
      <c r="H3161">
        <v>2015</v>
      </c>
      <c r="I3161">
        <v>3.286</v>
      </c>
      <c r="J3161" t="s">
        <v>717</v>
      </c>
    </row>
    <row r="3162" spans="1:10">
      <c r="A3162" t="s">
        <v>619</v>
      </c>
      <c r="B3162" t="s">
        <v>32</v>
      </c>
      <c r="C3162" t="s">
        <v>3</v>
      </c>
      <c r="D3162" t="s">
        <v>328</v>
      </c>
      <c r="E3162" t="s">
        <v>366</v>
      </c>
      <c r="F3162" s="2">
        <v>36929037</v>
      </c>
      <c r="G3162" s="36">
        <f t="shared" ref="G3162:G3193" si="78">F3162/I3162</f>
        <v>7392312.6351189055</v>
      </c>
      <c r="H3162">
        <v>2023</v>
      </c>
      <c r="I3162">
        <v>4.9955999999999996</v>
      </c>
      <c r="J3162" t="s">
        <v>717</v>
      </c>
    </row>
    <row r="3163" spans="1:10">
      <c r="A3163" t="s">
        <v>49</v>
      </c>
      <c r="B3163" t="s">
        <v>32</v>
      </c>
      <c r="C3163" t="s">
        <v>4</v>
      </c>
      <c r="D3163" t="s">
        <v>367</v>
      </c>
      <c r="E3163" t="s">
        <v>366</v>
      </c>
      <c r="F3163" s="2">
        <v>-457</v>
      </c>
      <c r="G3163" s="36">
        <f t="shared" si="78"/>
        <v>-84.772486968780726</v>
      </c>
      <c r="H3163">
        <v>2024</v>
      </c>
      <c r="I3163">
        <v>5.3909000000000002</v>
      </c>
      <c r="J3163" s="40" t="s">
        <v>715</v>
      </c>
    </row>
    <row r="3164" spans="1:10">
      <c r="A3164" t="s">
        <v>619</v>
      </c>
      <c r="B3164" t="s">
        <v>32</v>
      </c>
      <c r="C3164" t="s">
        <v>4</v>
      </c>
      <c r="D3164" t="s">
        <v>328</v>
      </c>
      <c r="E3164" t="s">
        <v>366</v>
      </c>
      <c r="F3164" s="2">
        <v>8178360</v>
      </c>
      <c r="G3164" s="36">
        <f t="shared" si="78"/>
        <v>1637112.6591400434</v>
      </c>
      <c r="H3164">
        <v>2023</v>
      </c>
      <c r="I3164">
        <v>4.9955999999999996</v>
      </c>
      <c r="J3164" t="s">
        <v>717</v>
      </c>
    </row>
    <row r="3165" spans="1:10">
      <c r="A3165" t="s">
        <v>619</v>
      </c>
      <c r="B3165" t="s">
        <v>32</v>
      </c>
      <c r="C3165" t="s">
        <v>3</v>
      </c>
      <c r="D3165" t="s">
        <v>367</v>
      </c>
      <c r="E3165" t="s">
        <v>366</v>
      </c>
      <c r="F3165" s="2">
        <v>10084845</v>
      </c>
      <c r="G3165" s="36">
        <f t="shared" si="78"/>
        <v>2018745.4960365123</v>
      </c>
      <c r="H3165">
        <v>2023</v>
      </c>
      <c r="I3165">
        <v>4.9955999999999996</v>
      </c>
      <c r="J3165" t="s">
        <v>717</v>
      </c>
    </row>
    <row r="3166" spans="1:10">
      <c r="A3166" t="s">
        <v>619</v>
      </c>
      <c r="B3166" t="s">
        <v>32</v>
      </c>
      <c r="C3166" t="s">
        <v>4</v>
      </c>
      <c r="D3166" t="s">
        <v>367</v>
      </c>
      <c r="E3166" t="s">
        <v>366</v>
      </c>
      <c r="F3166" s="2">
        <v>9022529</v>
      </c>
      <c r="G3166" s="36">
        <f t="shared" si="78"/>
        <v>1806095.163744095</v>
      </c>
      <c r="H3166">
        <v>2023</v>
      </c>
      <c r="I3166">
        <v>4.9955999999999996</v>
      </c>
      <c r="J3166" t="s">
        <v>717</v>
      </c>
    </row>
    <row r="3167" spans="1:10">
      <c r="A3167" t="s">
        <v>619</v>
      </c>
      <c r="B3167" t="s">
        <v>32</v>
      </c>
      <c r="C3167" t="s">
        <v>3</v>
      </c>
      <c r="D3167" t="s">
        <v>367</v>
      </c>
      <c r="E3167" t="s">
        <v>624</v>
      </c>
      <c r="F3167" s="2">
        <v>346688</v>
      </c>
      <c r="G3167" s="36">
        <f t="shared" si="78"/>
        <v>69398.670830330695</v>
      </c>
      <c r="H3167">
        <v>2023</v>
      </c>
      <c r="I3167">
        <v>4.9955999999999996</v>
      </c>
      <c r="J3167" t="s">
        <v>717</v>
      </c>
    </row>
    <row r="3168" spans="1:10">
      <c r="A3168" t="s">
        <v>619</v>
      </c>
      <c r="B3168" t="s">
        <v>32</v>
      </c>
      <c r="C3168" t="s">
        <v>4</v>
      </c>
      <c r="D3168" t="s">
        <v>367</v>
      </c>
      <c r="E3168" t="s">
        <v>624</v>
      </c>
      <c r="F3168" s="2">
        <v>-71966</v>
      </c>
      <c r="G3168" s="36">
        <f t="shared" si="78"/>
        <v>-14405.877171911283</v>
      </c>
      <c r="H3168">
        <v>2023</v>
      </c>
      <c r="I3168">
        <v>4.9955999999999996</v>
      </c>
      <c r="J3168" t="s">
        <v>717</v>
      </c>
    </row>
    <row r="3169" spans="1:10">
      <c r="A3169" t="s">
        <v>619</v>
      </c>
      <c r="B3169" t="s">
        <v>32</v>
      </c>
      <c r="C3169" t="s">
        <v>3</v>
      </c>
      <c r="D3169" t="s">
        <v>367</v>
      </c>
      <c r="E3169" t="s">
        <v>370</v>
      </c>
      <c r="F3169" s="2">
        <v>56466808</v>
      </c>
      <c r="G3169" s="36">
        <f t="shared" si="78"/>
        <v>11303308.511490112</v>
      </c>
      <c r="H3169">
        <v>2023</v>
      </c>
      <c r="I3169">
        <v>4.9955999999999996</v>
      </c>
      <c r="J3169" t="s">
        <v>717</v>
      </c>
    </row>
    <row r="3170" spans="1:10">
      <c r="A3170" t="s">
        <v>46</v>
      </c>
      <c r="B3170" t="s">
        <v>32</v>
      </c>
      <c r="C3170" t="s">
        <v>4</v>
      </c>
      <c r="D3170" t="s">
        <v>367</v>
      </c>
      <c r="E3170" t="s">
        <v>366</v>
      </c>
      <c r="F3170" s="2">
        <v>2523414</v>
      </c>
      <c r="G3170" s="36">
        <f t="shared" si="78"/>
        <v>468087.70335194492</v>
      </c>
      <c r="H3170">
        <v>2024</v>
      </c>
      <c r="I3170">
        <v>5.3909000000000002</v>
      </c>
      <c r="J3170" s="40" t="s">
        <v>715</v>
      </c>
    </row>
    <row r="3171" spans="1:10">
      <c r="A3171" t="s">
        <v>619</v>
      </c>
      <c r="B3171" t="s">
        <v>32</v>
      </c>
      <c r="C3171" t="s">
        <v>4</v>
      </c>
      <c r="D3171" t="s">
        <v>367</v>
      </c>
      <c r="E3171" t="s">
        <v>370</v>
      </c>
      <c r="F3171" s="2">
        <v>28728371</v>
      </c>
      <c r="G3171" s="36">
        <f t="shared" si="78"/>
        <v>5750734.8466650657</v>
      </c>
      <c r="H3171">
        <v>2023</v>
      </c>
      <c r="I3171">
        <v>4.9955999999999996</v>
      </c>
      <c r="J3171" t="s">
        <v>717</v>
      </c>
    </row>
    <row r="3172" spans="1:10">
      <c r="A3172" t="s">
        <v>619</v>
      </c>
      <c r="B3172" t="s">
        <v>32</v>
      </c>
      <c r="C3172" t="s">
        <v>3</v>
      </c>
      <c r="D3172" t="s">
        <v>367</v>
      </c>
      <c r="E3172" t="s">
        <v>371</v>
      </c>
      <c r="F3172" s="2">
        <v>32698852</v>
      </c>
      <c r="G3172" s="36">
        <f t="shared" si="78"/>
        <v>6545530.4668107936</v>
      </c>
      <c r="H3172">
        <v>2023</v>
      </c>
      <c r="I3172">
        <v>4.9955999999999996</v>
      </c>
      <c r="J3172" t="s">
        <v>717</v>
      </c>
    </row>
    <row r="3173" spans="1:10">
      <c r="A3173" t="s">
        <v>619</v>
      </c>
      <c r="B3173" t="s">
        <v>32</v>
      </c>
      <c r="C3173" t="s">
        <v>4</v>
      </c>
      <c r="D3173" t="s">
        <v>367</v>
      </c>
      <c r="E3173" t="s">
        <v>371</v>
      </c>
      <c r="F3173" s="2">
        <v>12316693</v>
      </c>
      <c r="G3173" s="36">
        <f t="shared" si="78"/>
        <v>2465508.247257587</v>
      </c>
      <c r="H3173">
        <v>2023</v>
      </c>
      <c r="I3173">
        <v>4.9955999999999996</v>
      </c>
      <c r="J3173" t="s">
        <v>717</v>
      </c>
    </row>
    <row r="3174" spans="1:10">
      <c r="A3174" t="s">
        <v>619</v>
      </c>
      <c r="B3174" t="s">
        <v>32</v>
      </c>
      <c r="C3174" t="s">
        <v>3</v>
      </c>
      <c r="D3174" t="s">
        <v>367</v>
      </c>
      <c r="E3174" t="s">
        <v>372</v>
      </c>
      <c r="F3174" s="2">
        <v>493840</v>
      </c>
      <c r="G3174" s="36">
        <f t="shared" si="78"/>
        <v>98854.992393306122</v>
      </c>
      <c r="H3174">
        <v>2023</v>
      </c>
      <c r="I3174">
        <v>4.9955999999999996</v>
      </c>
      <c r="J3174" t="s">
        <v>717</v>
      </c>
    </row>
    <row r="3175" spans="1:10">
      <c r="A3175" t="s">
        <v>619</v>
      </c>
      <c r="B3175" t="s">
        <v>32</v>
      </c>
      <c r="C3175" t="s">
        <v>3</v>
      </c>
      <c r="D3175" t="s">
        <v>373</v>
      </c>
      <c r="F3175" s="2">
        <v>10927536</v>
      </c>
      <c r="G3175" s="36">
        <f t="shared" si="78"/>
        <v>2187432.1402834496</v>
      </c>
      <c r="H3175">
        <v>2023</v>
      </c>
      <c r="I3175">
        <v>4.9955999999999996</v>
      </c>
      <c r="J3175" t="s">
        <v>717</v>
      </c>
    </row>
    <row r="3176" spans="1:10">
      <c r="A3176" t="s">
        <v>17</v>
      </c>
      <c r="B3176" t="s">
        <v>32</v>
      </c>
      <c r="C3176" t="s">
        <v>3</v>
      </c>
      <c r="D3176" t="s">
        <v>367</v>
      </c>
      <c r="E3176" t="s">
        <v>368</v>
      </c>
      <c r="F3176" s="2">
        <v>392025</v>
      </c>
      <c r="G3176" s="36">
        <f t="shared" si="78"/>
        <v>72719.76849876644</v>
      </c>
      <c r="H3176">
        <v>2024</v>
      </c>
      <c r="I3176">
        <v>5.3909000000000002</v>
      </c>
      <c r="J3176" s="40" t="s">
        <v>715</v>
      </c>
    </row>
    <row r="3177" spans="1:10">
      <c r="A3177" t="s">
        <v>619</v>
      </c>
      <c r="B3177" t="s">
        <v>32</v>
      </c>
      <c r="C3177" t="s">
        <v>4</v>
      </c>
      <c r="D3177" t="s">
        <v>373</v>
      </c>
      <c r="F3177" s="2">
        <v>-2746177</v>
      </c>
      <c r="G3177" s="36">
        <f t="shared" si="78"/>
        <v>-549719.15285451198</v>
      </c>
      <c r="H3177">
        <v>2023</v>
      </c>
      <c r="I3177">
        <v>4.9955999999999996</v>
      </c>
      <c r="J3177" t="s">
        <v>717</v>
      </c>
    </row>
    <row r="3178" spans="1:10">
      <c r="A3178" t="s">
        <v>619</v>
      </c>
      <c r="B3178" t="s">
        <v>32</v>
      </c>
      <c r="C3178" t="s">
        <v>3</v>
      </c>
      <c r="D3178" t="s">
        <v>1</v>
      </c>
      <c r="F3178" s="2">
        <v>68985389</v>
      </c>
      <c r="G3178" s="36">
        <f t="shared" si="78"/>
        <v>13809229.922331654</v>
      </c>
      <c r="H3178">
        <v>2023</v>
      </c>
      <c r="I3178">
        <v>4.9955999999999996</v>
      </c>
      <c r="J3178" t="s">
        <v>717</v>
      </c>
    </row>
    <row r="3179" spans="1:10">
      <c r="A3179" t="s">
        <v>46</v>
      </c>
      <c r="B3179" t="s">
        <v>32</v>
      </c>
      <c r="C3179" t="s">
        <v>3</v>
      </c>
      <c r="D3179" t="s">
        <v>367</v>
      </c>
      <c r="E3179" t="s">
        <v>368</v>
      </c>
      <c r="F3179" s="2">
        <v>5509455</v>
      </c>
      <c r="G3179" s="36">
        <f t="shared" si="78"/>
        <v>1021991.689699308</v>
      </c>
      <c r="H3179">
        <v>2024</v>
      </c>
      <c r="I3179">
        <v>5.3909000000000002</v>
      </c>
      <c r="J3179" s="40" t="s">
        <v>715</v>
      </c>
    </row>
    <row r="3180" spans="1:10">
      <c r="A3180" t="s">
        <v>619</v>
      </c>
      <c r="B3180" t="s">
        <v>32</v>
      </c>
      <c r="C3180" t="s">
        <v>4</v>
      </c>
      <c r="D3180" t="s">
        <v>1</v>
      </c>
      <c r="F3180" s="2">
        <v>44909347</v>
      </c>
      <c r="G3180" s="36">
        <f t="shared" si="78"/>
        <v>8989780.4067579471</v>
      </c>
      <c r="H3180">
        <v>2023</v>
      </c>
      <c r="I3180">
        <v>4.9955999999999996</v>
      </c>
      <c r="J3180" t="s">
        <v>717</v>
      </c>
    </row>
    <row r="3181" spans="1:10">
      <c r="A3181" t="s">
        <v>619</v>
      </c>
      <c r="B3181" t="s">
        <v>32</v>
      </c>
      <c r="C3181" t="s">
        <v>3</v>
      </c>
      <c r="D3181" t="s">
        <v>374</v>
      </c>
      <c r="F3181" s="2">
        <v>318915</v>
      </c>
      <c r="G3181" s="36">
        <f t="shared" si="78"/>
        <v>63839.178477059817</v>
      </c>
      <c r="H3181">
        <v>2023</v>
      </c>
      <c r="I3181">
        <v>4.9955999999999996</v>
      </c>
      <c r="J3181" t="s">
        <v>717</v>
      </c>
    </row>
    <row r="3182" spans="1:10">
      <c r="A3182" t="s">
        <v>387</v>
      </c>
      <c r="B3182" t="s">
        <v>32</v>
      </c>
      <c r="C3182" t="s">
        <v>3</v>
      </c>
      <c r="D3182" t="s">
        <v>380</v>
      </c>
      <c r="F3182" s="2">
        <v>106023</v>
      </c>
      <c r="G3182" s="36">
        <f t="shared" si="78"/>
        <v>20573.807075078108</v>
      </c>
      <c r="H3182">
        <v>2020</v>
      </c>
      <c r="I3182">
        <v>5.1532999999999998</v>
      </c>
      <c r="J3182" t="s">
        <v>717</v>
      </c>
    </row>
    <row r="3183" spans="1:10">
      <c r="A3183" t="s">
        <v>387</v>
      </c>
      <c r="B3183" t="s">
        <v>32</v>
      </c>
      <c r="C3183" t="s">
        <v>3</v>
      </c>
      <c r="D3183" t="s">
        <v>328</v>
      </c>
      <c r="E3183" t="s">
        <v>365</v>
      </c>
      <c r="F3183" s="2">
        <v>12499650</v>
      </c>
      <c r="G3183" s="36">
        <f t="shared" si="78"/>
        <v>2425562.2610754273</v>
      </c>
      <c r="H3183">
        <v>2020</v>
      </c>
      <c r="I3183">
        <v>5.1532999999999998</v>
      </c>
      <c r="J3183" t="s">
        <v>717</v>
      </c>
    </row>
    <row r="3184" spans="1:10">
      <c r="A3184" t="s">
        <v>387</v>
      </c>
      <c r="B3184" t="s">
        <v>32</v>
      </c>
      <c r="C3184" t="s">
        <v>3</v>
      </c>
      <c r="D3184" t="s">
        <v>328</v>
      </c>
      <c r="E3184" t="s">
        <v>366</v>
      </c>
      <c r="F3184" s="2">
        <v>9462079</v>
      </c>
      <c r="G3184" s="36">
        <f t="shared" si="78"/>
        <v>1836120.3500669475</v>
      </c>
      <c r="H3184">
        <v>2020</v>
      </c>
      <c r="I3184">
        <v>5.1532999999999998</v>
      </c>
      <c r="J3184" t="s">
        <v>717</v>
      </c>
    </row>
    <row r="3185" spans="1:10">
      <c r="A3185" t="s">
        <v>387</v>
      </c>
      <c r="B3185" t="s">
        <v>32</v>
      </c>
      <c r="C3185" t="s">
        <v>3</v>
      </c>
      <c r="D3185" t="s">
        <v>367</v>
      </c>
      <c r="E3185" t="s">
        <v>366</v>
      </c>
      <c r="F3185" s="2">
        <v>763161</v>
      </c>
      <c r="G3185" s="36">
        <f t="shared" si="78"/>
        <v>148091.70822579708</v>
      </c>
      <c r="H3185">
        <v>2020</v>
      </c>
      <c r="I3185">
        <v>5.1532999999999998</v>
      </c>
      <c r="J3185" t="s">
        <v>717</v>
      </c>
    </row>
    <row r="3186" spans="1:10">
      <c r="A3186" t="s">
        <v>387</v>
      </c>
      <c r="B3186" t="s">
        <v>32</v>
      </c>
      <c r="C3186" t="s">
        <v>3</v>
      </c>
      <c r="D3186" t="s">
        <v>383</v>
      </c>
      <c r="F3186" s="2">
        <v>2080459</v>
      </c>
      <c r="G3186" s="36">
        <f t="shared" si="78"/>
        <v>403713.93087924243</v>
      </c>
      <c r="H3186">
        <v>2020</v>
      </c>
      <c r="I3186">
        <v>5.1532999999999998</v>
      </c>
      <c r="J3186" t="s">
        <v>717</v>
      </c>
    </row>
    <row r="3187" spans="1:10">
      <c r="A3187" t="s">
        <v>387</v>
      </c>
      <c r="B3187" t="s">
        <v>32</v>
      </c>
      <c r="C3187" t="s">
        <v>4</v>
      </c>
      <c r="D3187" t="s">
        <v>328</v>
      </c>
      <c r="E3187" t="s">
        <v>365</v>
      </c>
      <c r="F3187" s="2">
        <v>10861348</v>
      </c>
      <c r="G3187" s="36">
        <f t="shared" si="78"/>
        <v>2107649.0792307844</v>
      </c>
      <c r="H3187">
        <v>2020</v>
      </c>
      <c r="I3187">
        <v>5.1532999999999998</v>
      </c>
      <c r="J3187" t="s">
        <v>717</v>
      </c>
    </row>
    <row r="3188" spans="1:10">
      <c r="A3188" t="s">
        <v>46</v>
      </c>
      <c r="B3188" t="s">
        <v>32</v>
      </c>
      <c r="C3188" t="s">
        <v>4</v>
      </c>
      <c r="D3188" t="s">
        <v>367</v>
      </c>
      <c r="E3188" t="s">
        <v>368</v>
      </c>
      <c r="F3188" s="2">
        <v>-241128</v>
      </c>
      <c r="G3188" s="36">
        <f t="shared" si="78"/>
        <v>-44728.709491921567</v>
      </c>
      <c r="H3188">
        <v>2024</v>
      </c>
      <c r="I3188">
        <v>5.3909000000000002</v>
      </c>
      <c r="J3188" s="40" t="s">
        <v>715</v>
      </c>
    </row>
    <row r="3189" spans="1:10">
      <c r="A3189" t="s">
        <v>387</v>
      </c>
      <c r="B3189" t="s">
        <v>32</v>
      </c>
      <c r="C3189" t="s">
        <v>4</v>
      </c>
      <c r="D3189" t="s">
        <v>328</v>
      </c>
      <c r="E3189" t="s">
        <v>366</v>
      </c>
      <c r="F3189" s="2">
        <v>14163452</v>
      </c>
      <c r="G3189" s="36">
        <f t="shared" si="78"/>
        <v>2748423.7284846604</v>
      </c>
      <c r="H3189">
        <v>2020</v>
      </c>
      <c r="I3189">
        <v>5.1532999999999998</v>
      </c>
      <c r="J3189" t="s">
        <v>717</v>
      </c>
    </row>
    <row r="3190" spans="1:10">
      <c r="A3190" t="s">
        <v>387</v>
      </c>
      <c r="B3190" t="s">
        <v>32</v>
      </c>
      <c r="C3190" t="s">
        <v>4</v>
      </c>
      <c r="D3190" t="s">
        <v>367</v>
      </c>
      <c r="E3190" t="s">
        <v>366</v>
      </c>
      <c r="F3190" s="2">
        <v>-731686</v>
      </c>
      <c r="G3190" s="36">
        <f t="shared" si="78"/>
        <v>-141983.97143577904</v>
      </c>
      <c r="H3190">
        <v>2020</v>
      </c>
      <c r="I3190">
        <v>5.1532999999999998</v>
      </c>
      <c r="J3190" t="s">
        <v>717</v>
      </c>
    </row>
    <row r="3191" spans="1:10">
      <c r="A3191" t="s">
        <v>387</v>
      </c>
      <c r="B3191" t="s">
        <v>32</v>
      </c>
      <c r="C3191" t="s">
        <v>4</v>
      </c>
      <c r="D3191" t="s">
        <v>383</v>
      </c>
      <c r="F3191" s="2">
        <v>-6174377</v>
      </c>
      <c r="G3191" s="36">
        <f t="shared" si="78"/>
        <v>-1198140.4148797859</v>
      </c>
      <c r="H3191">
        <v>2020</v>
      </c>
      <c r="I3191">
        <v>5.1532999999999998</v>
      </c>
      <c r="J3191" t="s">
        <v>717</v>
      </c>
    </row>
    <row r="3192" spans="1:10">
      <c r="A3192" t="s">
        <v>387</v>
      </c>
      <c r="B3192" t="s">
        <v>32</v>
      </c>
      <c r="C3192" t="s">
        <v>3</v>
      </c>
      <c r="D3192" t="s">
        <v>328</v>
      </c>
      <c r="E3192" t="s">
        <v>365</v>
      </c>
      <c r="F3192" s="2">
        <v>17337100</v>
      </c>
      <c r="G3192" s="36">
        <f t="shared" si="78"/>
        <v>4393922.4979091166</v>
      </c>
      <c r="H3192">
        <v>2019</v>
      </c>
      <c r="I3192">
        <v>3.9457</v>
      </c>
      <c r="J3192" t="s">
        <v>717</v>
      </c>
    </row>
    <row r="3193" spans="1:10">
      <c r="A3193" t="s">
        <v>387</v>
      </c>
      <c r="B3193" t="s">
        <v>32</v>
      </c>
      <c r="C3193" t="s">
        <v>3</v>
      </c>
      <c r="D3193" t="s">
        <v>328</v>
      </c>
      <c r="E3193" t="s">
        <v>366</v>
      </c>
      <c r="F3193" s="2">
        <v>9943357</v>
      </c>
      <c r="G3193" s="36">
        <f t="shared" si="78"/>
        <v>2520048.9140076539</v>
      </c>
      <c r="H3193">
        <v>2019</v>
      </c>
      <c r="I3193">
        <v>3.9457</v>
      </c>
      <c r="J3193" t="s">
        <v>717</v>
      </c>
    </row>
    <row r="3194" spans="1:10">
      <c r="A3194" t="s">
        <v>387</v>
      </c>
      <c r="B3194" t="s">
        <v>32</v>
      </c>
      <c r="C3194" t="s">
        <v>3</v>
      </c>
      <c r="D3194" t="s">
        <v>1</v>
      </c>
      <c r="F3194" s="2">
        <v>46010852</v>
      </c>
      <c r="G3194" s="36">
        <f t="shared" ref="G3194:G3225" si="79">F3194/I3194</f>
        <v>11661011.22741212</v>
      </c>
      <c r="H3194">
        <v>2019</v>
      </c>
      <c r="I3194">
        <v>3.9457</v>
      </c>
      <c r="J3194" t="s">
        <v>717</v>
      </c>
    </row>
    <row r="3195" spans="1:10">
      <c r="A3195" t="s">
        <v>49</v>
      </c>
      <c r="B3195" t="s">
        <v>32</v>
      </c>
      <c r="C3195" t="s">
        <v>3</v>
      </c>
      <c r="D3195" t="s">
        <v>367</v>
      </c>
      <c r="E3195" t="s">
        <v>369</v>
      </c>
      <c r="F3195" s="2">
        <v>919266</v>
      </c>
      <c r="G3195" s="36">
        <f t="shared" si="79"/>
        <v>170521.80526442709</v>
      </c>
      <c r="H3195">
        <v>2024</v>
      </c>
      <c r="I3195">
        <v>5.3909000000000002</v>
      </c>
      <c r="J3195" s="40" t="s">
        <v>715</v>
      </c>
    </row>
    <row r="3196" spans="1:10">
      <c r="A3196" t="s">
        <v>387</v>
      </c>
      <c r="B3196" t="s">
        <v>32</v>
      </c>
      <c r="C3196" t="s">
        <v>3</v>
      </c>
      <c r="D3196" t="s">
        <v>367</v>
      </c>
      <c r="E3196" t="s">
        <v>366</v>
      </c>
      <c r="F3196" s="2">
        <v>4994384</v>
      </c>
      <c r="G3196" s="36">
        <f t="shared" si="79"/>
        <v>1265778.949235877</v>
      </c>
      <c r="H3196">
        <v>2019</v>
      </c>
      <c r="I3196">
        <v>3.9457</v>
      </c>
      <c r="J3196" t="s">
        <v>717</v>
      </c>
    </row>
    <row r="3197" spans="1:10">
      <c r="A3197" t="s">
        <v>387</v>
      </c>
      <c r="B3197" t="s">
        <v>32</v>
      </c>
      <c r="C3197" t="s">
        <v>3</v>
      </c>
      <c r="D3197" t="s">
        <v>367</v>
      </c>
      <c r="E3197" t="s">
        <v>386</v>
      </c>
      <c r="F3197" s="2">
        <v>1003308</v>
      </c>
      <c r="G3197" s="36">
        <f t="shared" si="79"/>
        <v>254278.83518767267</v>
      </c>
      <c r="H3197">
        <v>2019</v>
      </c>
      <c r="I3197">
        <v>3.9457</v>
      </c>
      <c r="J3197" t="s">
        <v>717</v>
      </c>
    </row>
    <row r="3198" spans="1:10">
      <c r="A3198" t="s">
        <v>387</v>
      </c>
      <c r="B3198" t="s">
        <v>32</v>
      </c>
      <c r="C3198" t="s">
        <v>3</v>
      </c>
      <c r="D3198" t="s">
        <v>367</v>
      </c>
      <c r="E3198" t="s">
        <v>370</v>
      </c>
      <c r="F3198" s="2">
        <v>17514244</v>
      </c>
      <c r="G3198" s="36">
        <f t="shared" si="79"/>
        <v>4438817.9537217729</v>
      </c>
      <c r="H3198">
        <v>2019</v>
      </c>
      <c r="I3198">
        <v>3.9457</v>
      </c>
      <c r="J3198" t="s">
        <v>717</v>
      </c>
    </row>
    <row r="3199" spans="1:10">
      <c r="A3199" t="s">
        <v>387</v>
      </c>
      <c r="B3199" t="s">
        <v>32</v>
      </c>
      <c r="C3199" t="s">
        <v>3</v>
      </c>
      <c r="D3199" t="s">
        <v>367</v>
      </c>
      <c r="E3199" t="s">
        <v>382</v>
      </c>
      <c r="F3199" s="2">
        <v>9164406</v>
      </c>
      <c r="G3199" s="36">
        <f t="shared" si="79"/>
        <v>2322631.218795144</v>
      </c>
      <c r="H3199">
        <v>2019</v>
      </c>
      <c r="I3199">
        <v>3.9457</v>
      </c>
      <c r="J3199" t="s">
        <v>717</v>
      </c>
    </row>
    <row r="3200" spans="1:10">
      <c r="A3200" t="s">
        <v>387</v>
      </c>
      <c r="B3200" t="s">
        <v>32</v>
      </c>
      <c r="C3200" t="s">
        <v>3</v>
      </c>
      <c r="D3200" t="s">
        <v>367</v>
      </c>
      <c r="E3200" t="s">
        <v>385</v>
      </c>
      <c r="F3200" s="2">
        <v>651834</v>
      </c>
      <c r="G3200" s="36">
        <f t="shared" si="79"/>
        <v>165201.10500038016</v>
      </c>
      <c r="H3200">
        <v>2019</v>
      </c>
      <c r="I3200">
        <v>3.9457</v>
      </c>
      <c r="J3200" t="s">
        <v>717</v>
      </c>
    </row>
    <row r="3201" spans="1:10">
      <c r="A3201" t="s">
        <v>387</v>
      </c>
      <c r="B3201" t="s">
        <v>32</v>
      </c>
      <c r="C3201" t="s">
        <v>4</v>
      </c>
      <c r="D3201" t="s">
        <v>328</v>
      </c>
      <c r="E3201" t="s">
        <v>365</v>
      </c>
      <c r="F3201" s="2">
        <v>1772465</v>
      </c>
      <c r="G3201" s="36">
        <f t="shared" si="79"/>
        <v>449214.3345920876</v>
      </c>
      <c r="H3201">
        <v>2019</v>
      </c>
      <c r="I3201">
        <v>3.9457</v>
      </c>
      <c r="J3201" t="s">
        <v>717</v>
      </c>
    </row>
    <row r="3202" spans="1:10">
      <c r="A3202" t="s">
        <v>46</v>
      </c>
      <c r="B3202" t="s">
        <v>32</v>
      </c>
      <c r="C3202" t="s">
        <v>3</v>
      </c>
      <c r="D3202" t="s">
        <v>367</v>
      </c>
      <c r="E3202" t="s">
        <v>369</v>
      </c>
      <c r="F3202" s="2">
        <v>7099839</v>
      </c>
      <c r="G3202" s="36">
        <f t="shared" si="79"/>
        <v>1317004.3962974641</v>
      </c>
      <c r="H3202">
        <v>2024</v>
      </c>
      <c r="I3202">
        <v>5.3909000000000002</v>
      </c>
      <c r="J3202" s="40" t="s">
        <v>715</v>
      </c>
    </row>
    <row r="3203" spans="1:10">
      <c r="A3203" t="s">
        <v>387</v>
      </c>
      <c r="B3203" t="s">
        <v>32</v>
      </c>
      <c r="C3203" t="s">
        <v>4</v>
      </c>
      <c r="D3203" t="s">
        <v>328</v>
      </c>
      <c r="E3203" t="s">
        <v>366</v>
      </c>
      <c r="F3203" s="2">
        <v>-1575426</v>
      </c>
      <c r="G3203" s="36">
        <f t="shared" si="79"/>
        <v>-399276.68094381224</v>
      </c>
      <c r="H3203">
        <v>2019</v>
      </c>
      <c r="I3203">
        <v>3.9457</v>
      </c>
      <c r="J3203" t="s">
        <v>717</v>
      </c>
    </row>
    <row r="3204" spans="1:10">
      <c r="A3204" t="s">
        <v>387</v>
      </c>
      <c r="B3204" t="s">
        <v>32</v>
      </c>
      <c r="C3204" t="s">
        <v>4</v>
      </c>
      <c r="D3204" t="s">
        <v>1</v>
      </c>
      <c r="F3204" s="2">
        <v>23475137</v>
      </c>
      <c r="G3204" s="36">
        <f t="shared" si="79"/>
        <v>5949549.3828724939</v>
      </c>
      <c r="H3204">
        <v>2019</v>
      </c>
      <c r="I3204">
        <v>3.9457</v>
      </c>
      <c r="J3204" t="s">
        <v>717</v>
      </c>
    </row>
    <row r="3205" spans="1:10">
      <c r="A3205" t="s">
        <v>387</v>
      </c>
      <c r="B3205" t="s">
        <v>32</v>
      </c>
      <c r="C3205" t="s">
        <v>4</v>
      </c>
      <c r="D3205" t="s">
        <v>367</v>
      </c>
      <c r="E3205" t="s">
        <v>366</v>
      </c>
      <c r="F3205" s="2">
        <v>3349494</v>
      </c>
      <c r="G3205" s="36">
        <f t="shared" si="79"/>
        <v>848897.28058392683</v>
      </c>
      <c r="H3205">
        <v>2019</v>
      </c>
      <c r="I3205">
        <v>3.9457</v>
      </c>
      <c r="J3205" t="s">
        <v>717</v>
      </c>
    </row>
    <row r="3206" spans="1:10">
      <c r="A3206" t="s">
        <v>387</v>
      </c>
      <c r="B3206" t="s">
        <v>32</v>
      </c>
      <c r="C3206" t="s">
        <v>4</v>
      </c>
      <c r="D3206" t="s">
        <v>367</v>
      </c>
      <c r="E3206" t="s">
        <v>386</v>
      </c>
      <c r="F3206" s="2">
        <v>100948</v>
      </c>
      <c r="G3206" s="36">
        <f t="shared" si="79"/>
        <v>25584.306967078086</v>
      </c>
      <c r="H3206">
        <v>2019</v>
      </c>
      <c r="I3206">
        <v>3.9457</v>
      </c>
      <c r="J3206" t="s">
        <v>717</v>
      </c>
    </row>
    <row r="3207" spans="1:10">
      <c r="A3207" t="s">
        <v>387</v>
      </c>
      <c r="B3207" t="s">
        <v>32</v>
      </c>
      <c r="C3207" t="s">
        <v>4</v>
      </c>
      <c r="D3207" t="s">
        <v>367</v>
      </c>
      <c r="E3207" t="s">
        <v>370</v>
      </c>
      <c r="F3207" s="2">
        <v>4739954</v>
      </c>
      <c r="G3207" s="36">
        <f t="shared" si="79"/>
        <v>1201296.0944826014</v>
      </c>
      <c r="H3207">
        <v>2019</v>
      </c>
      <c r="I3207">
        <v>3.9457</v>
      </c>
      <c r="J3207" t="s">
        <v>717</v>
      </c>
    </row>
    <row r="3208" spans="1:10">
      <c r="A3208" t="s">
        <v>387</v>
      </c>
      <c r="B3208" t="s">
        <v>32</v>
      </c>
      <c r="C3208" t="s">
        <v>4</v>
      </c>
      <c r="D3208" t="s">
        <v>367</v>
      </c>
      <c r="E3208" t="s">
        <v>382</v>
      </c>
      <c r="F3208" s="2">
        <v>22810624</v>
      </c>
      <c r="G3208" s="36">
        <f t="shared" si="79"/>
        <v>5781134.9063537521</v>
      </c>
      <c r="H3208">
        <v>2019</v>
      </c>
      <c r="I3208">
        <v>3.9457</v>
      </c>
      <c r="J3208" t="s">
        <v>717</v>
      </c>
    </row>
    <row r="3209" spans="1:10">
      <c r="A3209" t="s">
        <v>387</v>
      </c>
      <c r="B3209" t="s">
        <v>32</v>
      </c>
      <c r="C3209" t="s">
        <v>4</v>
      </c>
      <c r="D3209" t="s">
        <v>367</v>
      </c>
      <c r="E3209" t="s">
        <v>385</v>
      </c>
      <c r="F3209" s="2">
        <v>3689972</v>
      </c>
      <c r="G3209" s="36">
        <f t="shared" si="79"/>
        <v>935188.17953721771</v>
      </c>
      <c r="H3209">
        <v>2019</v>
      </c>
      <c r="I3209">
        <v>3.9457</v>
      </c>
      <c r="J3209" t="s">
        <v>717</v>
      </c>
    </row>
    <row r="3210" spans="1:10">
      <c r="A3210" t="s">
        <v>387</v>
      </c>
      <c r="B3210" t="s">
        <v>32</v>
      </c>
      <c r="C3210" t="s">
        <v>3</v>
      </c>
      <c r="D3210" t="s">
        <v>328</v>
      </c>
      <c r="E3210" t="s">
        <v>365</v>
      </c>
      <c r="F3210" s="2">
        <v>14841780</v>
      </c>
      <c r="G3210" s="36">
        <f t="shared" si="79"/>
        <v>4037810.4850776722</v>
      </c>
      <c r="H3210">
        <v>2018</v>
      </c>
      <c r="I3210">
        <v>3.6757</v>
      </c>
      <c r="J3210" t="s">
        <v>717</v>
      </c>
    </row>
    <row r="3211" spans="1:10">
      <c r="A3211" t="s">
        <v>49</v>
      </c>
      <c r="B3211" t="s">
        <v>32</v>
      </c>
      <c r="C3211" t="s">
        <v>4</v>
      </c>
      <c r="D3211" t="s">
        <v>367</v>
      </c>
      <c r="E3211" t="s">
        <v>369</v>
      </c>
      <c r="F3211" s="2">
        <v>293157</v>
      </c>
      <c r="G3211" s="36">
        <f t="shared" si="79"/>
        <v>54379.973659314768</v>
      </c>
      <c r="H3211">
        <v>2024</v>
      </c>
      <c r="I3211">
        <v>5.3909000000000002</v>
      </c>
      <c r="J3211" s="40" t="s">
        <v>715</v>
      </c>
    </row>
    <row r="3212" spans="1:10">
      <c r="A3212" t="s">
        <v>387</v>
      </c>
      <c r="B3212" t="s">
        <v>32</v>
      </c>
      <c r="C3212" t="s">
        <v>3</v>
      </c>
      <c r="D3212" t="s">
        <v>328</v>
      </c>
      <c r="E3212" t="s">
        <v>366</v>
      </c>
      <c r="F3212" s="2">
        <v>7148340</v>
      </c>
      <c r="G3212" s="36">
        <f t="shared" si="79"/>
        <v>1944756.1008787442</v>
      </c>
      <c r="H3212">
        <v>2018</v>
      </c>
      <c r="I3212">
        <v>3.6757</v>
      </c>
      <c r="J3212" t="s">
        <v>717</v>
      </c>
    </row>
    <row r="3213" spans="1:10">
      <c r="A3213" t="s">
        <v>387</v>
      </c>
      <c r="B3213" t="s">
        <v>32</v>
      </c>
      <c r="C3213" t="s">
        <v>3</v>
      </c>
      <c r="D3213" t="s">
        <v>1</v>
      </c>
      <c r="E3213" t="s">
        <v>364</v>
      </c>
      <c r="F3213" s="2">
        <v>19664445</v>
      </c>
      <c r="G3213" s="36">
        <f t="shared" si="79"/>
        <v>5349850.3686372666</v>
      </c>
      <c r="H3213">
        <v>2018</v>
      </c>
      <c r="I3213">
        <v>3.6757</v>
      </c>
      <c r="J3213" t="s">
        <v>717</v>
      </c>
    </row>
    <row r="3214" spans="1:10">
      <c r="A3214" t="s">
        <v>387</v>
      </c>
      <c r="B3214" t="s">
        <v>32</v>
      </c>
      <c r="C3214" t="s">
        <v>3</v>
      </c>
      <c r="D3214" t="s">
        <v>367</v>
      </c>
      <c r="E3214" t="s">
        <v>370</v>
      </c>
      <c r="F3214" s="2">
        <v>18547697</v>
      </c>
      <c r="G3214" s="36">
        <f t="shared" si="79"/>
        <v>5046031.2321462575</v>
      </c>
      <c r="H3214">
        <v>2018</v>
      </c>
      <c r="I3214">
        <v>3.6757</v>
      </c>
      <c r="J3214" t="s">
        <v>717</v>
      </c>
    </row>
    <row r="3215" spans="1:10">
      <c r="A3215" t="s">
        <v>387</v>
      </c>
      <c r="B3215" t="s">
        <v>32</v>
      </c>
      <c r="C3215" t="s">
        <v>3</v>
      </c>
      <c r="D3215" t="s">
        <v>367</v>
      </c>
      <c r="E3215" t="s">
        <v>382</v>
      </c>
      <c r="F3215" s="2">
        <v>10856458</v>
      </c>
      <c r="G3215" s="36">
        <f t="shared" si="79"/>
        <v>2953575.6454552873</v>
      </c>
      <c r="H3215">
        <v>2018</v>
      </c>
      <c r="I3215">
        <v>3.6757</v>
      </c>
      <c r="J3215" t="s">
        <v>717</v>
      </c>
    </row>
    <row r="3216" spans="1:10">
      <c r="A3216" t="s">
        <v>387</v>
      </c>
      <c r="B3216" t="s">
        <v>32</v>
      </c>
      <c r="C3216" t="s">
        <v>3</v>
      </c>
      <c r="D3216" t="s">
        <v>367</v>
      </c>
      <c r="E3216" t="s">
        <v>366</v>
      </c>
      <c r="F3216" s="2">
        <v>5897024</v>
      </c>
      <c r="G3216" s="36">
        <f t="shared" si="79"/>
        <v>1604326.7948962103</v>
      </c>
      <c r="H3216">
        <v>2018</v>
      </c>
      <c r="I3216">
        <v>3.6757</v>
      </c>
      <c r="J3216" t="s">
        <v>717</v>
      </c>
    </row>
    <row r="3217" spans="1:10">
      <c r="A3217" t="s">
        <v>46</v>
      </c>
      <c r="B3217" t="s">
        <v>32</v>
      </c>
      <c r="C3217" t="s">
        <v>4</v>
      </c>
      <c r="D3217" t="s">
        <v>367</v>
      </c>
      <c r="E3217" t="s">
        <v>369</v>
      </c>
      <c r="F3217" s="2">
        <v>3325527</v>
      </c>
      <c r="G3217" s="36">
        <f t="shared" si="79"/>
        <v>616877.88680925255</v>
      </c>
      <c r="H3217">
        <v>2024</v>
      </c>
      <c r="I3217">
        <v>5.3909000000000002</v>
      </c>
      <c r="J3217" s="40" t="s">
        <v>715</v>
      </c>
    </row>
    <row r="3218" spans="1:10">
      <c r="A3218" t="s">
        <v>387</v>
      </c>
      <c r="B3218" t="s">
        <v>32</v>
      </c>
      <c r="C3218" t="s">
        <v>3</v>
      </c>
      <c r="D3218" t="s">
        <v>367</v>
      </c>
      <c r="E3218" t="s">
        <v>385</v>
      </c>
      <c r="F3218" s="2">
        <v>1623070</v>
      </c>
      <c r="G3218" s="36">
        <f t="shared" si="79"/>
        <v>441567.59256740211</v>
      </c>
      <c r="H3218">
        <v>2018</v>
      </c>
      <c r="I3218">
        <v>3.6757</v>
      </c>
      <c r="J3218" t="s">
        <v>717</v>
      </c>
    </row>
    <row r="3219" spans="1:10">
      <c r="A3219" t="s">
        <v>387</v>
      </c>
      <c r="B3219" t="s">
        <v>32</v>
      </c>
      <c r="C3219" t="s">
        <v>3</v>
      </c>
      <c r="D3219" t="s">
        <v>367</v>
      </c>
      <c r="E3219" t="s">
        <v>386</v>
      </c>
      <c r="F3219" s="2">
        <v>944</v>
      </c>
      <c r="G3219" s="36">
        <f t="shared" si="79"/>
        <v>256.82182985553771</v>
      </c>
      <c r="H3219">
        <v>2018</v>
      </c>
      <c r="I3219">
        <v>3.6757</v>
      </c>
      <c r="J3219" t="s">
        <v>717</v>
      </c>
    </row>
    <row r="3220" spans="1:10">
      <c r="A3220" t="s">
        <v>387</v>
      </c>
      <c r="B3220" t="s">
        <v>32</v>
      </c>
      <c r="C3220" t="s">
        <v>4</v>
      </c>
      <c r="D3220" t="s">
        <v>328</v>
      </c>
      <c r="E3220" t="s">
        <v>365</v>
      </c>
      <c r="F3220" s="2">
        <v>4792500</v>
      </c>
      <c r="G3220" s="36">
        <f t="shared" si="79"/>
        <v>1303833.2834562124</v>
      </c>
      <c r="H3220">
        <v>2018</v>
      </c>
      <c r="I3220">
        <v>3.6757</v>
      </c>
      <c r="J3220" t="s">
        <v>717</v>
      </c>
    </row>
    <row r="3221" spans="1:10">
      <c r="A3221" t="s">
        <v>387</v>
      </c>
      <c r="B3221" t="s">
        <v>32</v>
      </c>
      <c r="C3221" t="s">
        <v>4</v>
      </c>
      <c r="D3221" t="s">
        <v>328</v>
      </c>
      <c r="E3221" t="s">
        <v>366</v>
      </c>
      <c r="F3221" s="2">
        <v>-8541505</v>
      </c>
      <c r="G3221" s="36">
        <f t="shared" si="79"/>
        <v>-2323776.4235383738</v>
      </c>
      <c r="H3221">
        <v>2018</v>
      </c>
      <c r="I3221">
        <v>3.6757</v>
      </c>
      <c r="J3221" t="s">
        <v>717</v>
      </c>
    </row>
    <row r="3222" spans="1:10">
      <c r="A3222" t="s">
        <v>387</v>
      </c>
      <c r="B3222" t="s">
        <v>32</v>
      </c>
      <c r="C3222" t="s">
        <v>4</v>
      </c>
      <c r="D3222" t="s">
        <v>1</v>
      </c>
      <c r="E3222" t="s">
        <v>364</v>
      </c>
      <c r="F3222" s="2">
        <v>32982022</v>
      </c>
      <c r="G3222" s="36">
        <f t="shared" si="79"/>
        <v>8972990.7228555102</v>
      </c>
      <c r="H3222">
        <v>2018</v>
      </c>
      <c r="I3222">
        <v>3.6757</v>
      </c>
      <c r="J3222" t="s">
        <v>717</v>
      </c>
    </row>
    <row r="3223" spans="1:10">
      <c r="A3223" t="s">
        <v>17</v>
      </c>
      <c r="B3223" t="s">
        <v>32</v>
      </c>
      <c r="C3223" t="s">
        <v>3</v>
      </c>
      <c r="D3223" t="s">
        <v>367</v>
      </c>
      <c r="E3223" t="s">
        <v>370</v>
      </c>
      <c r="F3223" s="2">
        <v>155745992</v>
      </c>
      <c r="G3223" s="36">
        <f t="shared" si="79"/>
        <v>28890536.274091523</v>
      </c>
      <c r="H3223">
        <v>2024</v>
      </c>
      <c r="I3223">
        <v>5.3909000000000002</v>
      </c>
      <c r="J3223" s="40" t="s">
        <v>715</v>
      </c>
    </row>
    <row r="3224" spans="1:10">
      <c r="A3224" t="s">
        <v>387</v>
      </c>
      <c r="B3224" t="s">
        <v>32</v>
      </c>
      <c r="C3224" t="s">
        <v>4</v>
      </c>
      <c r="D3224" t="s">
        <v>367</v>
      </c>
      <c r="E3224" t="s">
        <v>382</v>
      </c>
      <c r="F3224" s="2">
        <v>19954861</v>
      </c>
      <c r="G3224" s="36">
        <f t="shared" si="79"/>
        <v>5428860.0810729926</v>
      </c>
      <c r="H3224">
        <v>2018</v>
      </c>
      <c r="I3224">
        <v>3.6757</v>
      </c>
      <c r="J3224" t="s">
        <v>717</v>
      </c>
    </row>
    <row r="3225" spans="1:10">
      <c r="A3225" t="s">
        <v>387</v>
      </c>
      <c r="B3225" t="s">
        <v>32</v>
      </c>
      <c r="C3225" t="s">
        <v>4</v>
      </c>
      <c r="D3225" t="s">
        <v>367</v>
      </c>
      <c r="E3225" t="s">
        <v>370</v>
      </c>
      <c r="F3225" s="2">
        <v>16358584</v>
      </c>
      <c r="G3225" s="36">
        <f t="shared" si="79"/>
        <v>4450467.666022798</v>
      </c>
      <c r="H3225">
        <v>2018</v>
      </c>
      <c r="I3225">
        <v>3.6757</v>
      </c>
      <c r="J3225" t="s">
        <v>717</v>
      </c>
    </row>
    <row r="3226" spans="1:10">
      <c r="A3226" t="s">
        <v>387</v>
      </c>
      <c r="B3226" t="s">
        <v>32</v>
      </c>
      <c r="C3226" t="s">
        <v>4</v>
      </c>
      <c r="D3226" t="s">
        <v>367</v>
      </c>
      <c r="E3226" t="s">
        <v>366</v>
      </c>
      <c r="F3226" s="2">
        <v>5099495</v>
      </c>
      <c r="G3226" s="36">
        <f t="shared" ref="G3226:G3257" si="80">F3226/I3226</f>
        <v>1387353.4292787767</v>
      </c>
      <c r="H3226">
        <v>2018</v>
      </c>
      <c r="I3226">
        <v>3.6757</v>
      </c>
      <c r="J3226" t="s">
        <v>717</v>
      </c>
    </row>
    <row r="3227" spans="1:10">
      <c r="A3227" t="s">
        <v>387</v>
      </c>
      <c r="B3227" t="s">
        <v>32</v>
      </c>
      <c r="C3227" t="s">
        <v>4</v>
      </c>
      <c r="D3227" t="s">
        <v>367</v>
      </c>
      <c r="E3227" t="s">
        <v>386</v>
      </c>
      <c r="F3227" s="2">
        <v>92</v>
      </c>
      <c r="G3227" s="36">
        <f t="shared" si="80"/>
        <v>25.029246129988845</v>
      </c>
      <c r="H3227">
        <v>2018</v>
      </c>
      <c r="I3227">
        <v>3.6757</v>
      </c>
      <c r="J3227" t="s">
        <v>717</v>
      </c>
    </row>
    <row r="3228" spans="1:10">
      <c r="A3228" t="s">
        <v>387</v>
      </c>
      <c r="B3228" t="s">
        <v>32</v>
      </c>
      <c r="C3228" t="s">
        <v>4</v>
      </c>
      <c r="D3228" t="s">
        <v>367</v>
      </c>
      <c r="E3228" t="s">
        <v>385</v>
      </c>
      <c r="F3228" s="2">
        <v>0</v>
      </c>
      <c r="G3228" s="36">
        <f t="shared" si="80"/>
        <v>0</v>
      </c>
      <c r="H3228">
        <v>2018</v>
      </c>
      <c r="I3228">
        <v>3.6757</v>
      </c>
      <c r="J3228" t="s">
        <v>717</v>
      </c>
    </row>
    <row r="3229" spans="1:10">
      <c r="A3229" t="s">
        <v>49</v>
      </c>
      <c r="B3229" t="s">
        <v>32</v>
      </c>
      <c r="C3229" t="s">
        <v>3</v>
      </c>
      <c r="D3229" t="s">
        <v>367</v>
      </c>
      <c r="E3229" t="s">
        <v>370</v>
      </c>
      <c r="F3229" s="2">
        <v>63932317</v>
      </c>
      <c r="G3229" s="36">
        <f t="shared" si="80"/>
        <v>11859303.084828136</v>
      </c>
      <c r="H3229">
        <v>2024</v>
      </c>
      <c r="I3229">
        <v>5.3909000000000002</v>
      </c>
      <c r="J3229" s="40" t="s">
        <v>715</v>
      </c>
    </row>
    <row r="3230" spans="1:10">
      <c r="A3230" t="s">
        <v>387</v>
      </c>
      <c r="B3230" t="s">
        <v>32</v>
      </c>
      <c r="C3230" t="s">
        <v>3</v>
      </c>
      <c r="D3230" t="s">
        <v>328</v>
      </c>
      <c r="E3230" t="s">
        <v>365</v>
      </c>
      <c r="F3230" s="2">
        <v>17185466</v>
      </c>
      <c r="G3230" s="36">
        <f t="shared" si="80"/>
        <v>5370458.125</v>
      </c>
      <c r="H3230">
        <v>2017</v>
      </c>
      <c r="I3230">
        <v>3.2</v>
      </c>
      <c r="J3230" t="s">
        <v>717</v>
      </c>
    </row>
    <row r="3231" spans="1:10">
      <c r="A3231" t="s">
        <v>387</v>
      </c>
      <c r="B3231" t="s">
        <v>32</v>
      </c>
      <c r="C3231" t="s">
        <v>3</v>
      </c>
      <c r="D3231" t="s">
        <v>328</v>
      </c>
      <c r="E3231" t="s">
        <v>366</v>
      </c>
      <c r="F3231" s="2">
        <v>5857474</v>
      </c>
      <c r="G3231" s="36">
        <f t="shared" si="80"/>
        <v>1830460.625</v>
      </c>
      <c r="H3231">
        <v>2017</v>
      </c>
      <c r="I3231">
        <v>3.2</v>
      </c>
      <c r="J3231" t="s">
        <v>717</v>
      </c>
    </row>
    <row r="3232" spans="1:10">
      <c r="A3232" t="s">
        <v>387</v>
      </c>
      <c r="B3232" t="s">
        <v>32</v>
      </c>
      <c r="C3232" t="s">
        <v>3</v>
      </c>
      <c r="D3232" t="s">
        <v>1</v>
      </c>
      <c r="E3232" t="s">
        <v>364</v>
      </c>
      <c r="F3232" s="2">
        <v>33026362</v>
      </c>
      <c r="G3232" s="36">
        <f t="shared" si="80"/>
        <v>10320738.125</v>
      </c>
      <c r="H3232">
        <v>2017</v>
      </c>
      <c r="I3232">
        <v>3.2</v>
      </c>
      <c r="J3232" t="s">
        <v>717</v>
      </c>
    </row>
    <row r="3233" spans="1:10">
      <c r="A3233" t="s">
        <v>387</v>
      </c>
      <c r="B3233" t="s">
        <v>32</v>
      </c>
      <c r="C3233" t="s">
        <v>3</v>
      </c>
      <c r="D3233" t="s">
        <v>367</v>
      </c>
      <c r="E3233" t="s">
        <v>370</v>
      </c>
      <c r="F3233" s="2">
        <v>33192664</v>
      </c>
      <c r="G3233" s="36">
        <f t="shared" si="80"/>
        <v>10372707.5</v>
      </c>
      <c r="H3233">
        <v>2017</v>
      </c>
      <c r="I3233">
        <v>3.2</v>
      </c>
      <c r="J3233" t="s">
        <v>717</v>
      </c>
    </row>
    <row r="3234" spans="1:10">
      <c r="A3234" t="s">
        <v>387</v>
      </c>
      <c r="B3234" t="s">
        <v>32</v>
      </c>
      <c r="C3234" t="s">
        <v>3</v>
      </c>
      <c r="D3234" t="s">
        <v>367</v>
      </c>
      <c r="E3234" t="s">
        <v>382</v>
      </c>
      <c r="F3234" s="2">
        <v>17601237</v>
      </c>
      <c r="G3234" s="36">
        <f t="shared" si="80"/>
        <v>5500386.5625</v>
      </c>
      <c r="H3234">
        <v>2017</v>
      </c>
      <c r="I3234">
        <v>3.2</v>
      </c>
      <c r="J3234" t="s">
        <v>717</v>
      </c>
    </row>
    <row r="3235" spans="1:10">
      <c r="A3235" t="s">
        <v>387</v>
      </c>
      <c r="B3235" t="s">
        <v>32</v>
      </c>
      <c r="C3235" t="s">
        <v>3</v>
      </c>
      <c r="D3235" t="s">
        <v>367</v>
      </c>
      <c r="E3235" t="s">
        <v>366</v>
      </c>
      <c r="F3235" s="2">
        <v>6154501</v>
      </c>
      <c r="G3235" s="36">
        <f t="shared" si="80"/>
        <v>1923281.5625</v>
      </c>
      <c r="H3235">
        <v>2017</v>
      </c>
      <c r="I3235">
        <v>3.2</v>
      </c>
      <c r="J3235" t="s">
        <v>717</v>
      </c>
    </row>
    <row r="3236" spans="1:10">
      <c r="A3236" t="s">
        <v>387</v>
      </c>
      <c r="B3236" t="s">
        <v>32</v>
      </c>
      <c r="C3236" t="s">
        <v>3</v>
      </c>
      <c r="D3236" t="s">
        <v>367</v>
      </c>
      <c r="E3236" t="s">
        <v>386</v>
      </c>
      <c r="F3236" s="2">
        <v>795679</v>
      </c>
      <c r="G3236" s="36">
        <f t="shared" si="80"/>
        <v>248649.6875</v>
      </c>
      <c r="H3236">
        <v>2017</v>
      </c>
      <c r="I3236">
        <v>3.2</v>
      </c>
      <c r="J3236" t="s">
        <v>717</v>
      </c>
    </row>
    <row r="3237" spans="1:10">
      <c r="A3237" t="s">
        <v>46</v>
      </c>
      <c r="B3237" t="s">
        <v>32</v>
      </c>
      <c r="C3237" t="s">
        <v>3</v>
      </c>
      <c r="D3237" t="s">
        <v>367</v>
      </c>
      <c r="E3237" t="s">
        <v>370</v>
      </c>
      <c r="F3237" s="2">
        <v>309843996</v>
      </c>
      <c r="G3237" s="36">
        <f t="shared" si="80"/>
        <v>57475374.427275591</v>
      </c>
      <c r="H3237">
        <v>2024</v>
      </c>
      <c r="I3237">
        <v>5.3909000000000002</v>
      </c>
      <c r="J3237" s="40" t="s">
        <v>715</v>
      </c>
    </row>
    <row r="3238" spans="1:10">
      <c r="A3238" t="s">
        <v>387</v>
      </c>
      <c r="B3238" t="s">
        <v>32</v>
      </c>
      <c r="C3238" t="s">
        <v>3</v>
      </c>
      <c r="D3238" t="s">
        <v>367</v>
      </c>
      <c r="E3238" t="s">
        <v>385</v>
      </c>
      <c r="F3238" s="2">
        <v>767243</v>
      </c>
      <c r="G3238" s="36">
        <f t="shared" si="80"/>
        <v>239763.4375</v>
      </c>
      <c r="H3238">
        <v>2017</v>
      </c>
      <c r="I3238">
        <v>3.2</v>
      </c>
      <c r="J3238" t="s">
        <v>717</v>
      </c>
    </row>
    <row r="3239" spans="1:10">
      <c r="A3239" t="s">
        <v>387</v>
      </c>
      <c r="B3239" t="s">
        <v>32</v>
      </c>
      <c r="C3239" t="s">
        <v>4</v>
      </c>
      <c r="D3239" t="s">
        <v>328</v>
      </c>
      <c r="E3239" t="s">
        <v>366</v>
      </c>
      <c r="F3239" s="2">
        <v>35172791</v>
      </c>
      <c r="G3239" s="36">
        <f t="shared" si="80"/>
        <v>10991497.1875</v>
      </c>
      <c r="H3239">
        <v>2017</v>
      </c>
      <c r="I3239">
        <v>3.2</v>
      </c>
      <c r="J3239" t="s">
        <v>717</v>
      </c>
    </row>
    <row r="3240" spans="1:10">
      <c r="A3240" t="s">
        <v>387</v>
      </c>
      <c r="B3240" t="s">
        <v>32</v>
      </c>
      <c r="C3240" t="s">
        <v>4</v>
      </c>
      <c r="D3240" t="s">
        <v>328</v>
      </c>
      <c r="E3240" t="s">
        <v>365</v>
      </c>
      <c r="F3240" s="2">
        <v>19841231</v>
      </c>
      <c r="G3240" s="36">
        <f t="shared" si="80"/>
        <v>6200384.6875</v>
      </c>
      <c r="H3240">
        <v>2017</v>
      </c>
      <c r="I3240">
        <v>3.2</v>
      </c>
      <c r="J3240" t="s">
        <v>717</v>
      </c>
    </row>
    <row r="3241" spans="1:10">
      <c r="A3241" t="s">
        <v>387</v>
      </c>
      <c r="B3241" t="s">
        <v>32</v>
      </c>
      <c r="C3241" t="s">
        <v>4</v>
      </c>
      <c r="D3241" t="s">
        <v>1</v>
      </c>
      <c r="E3241" t="s">
        <v>364</v>
      </c>
      <c r="F3241" s="2">
        <v>1607454</v>
      </c>
      <c r="G3241" s="36">
        <f t="shared" si="80"/>
        <v>502329.375</v>
      </c>
      <c r="H3241">
        <v>2017</v>
      </c>
      <c r="I3241">
        <v>3.2</v>
      </c>
      <c r="J3241" t="s">
        <v>717</v>
      </c>
    </row>
    <row r="3242" spans="1:10">
      <c r="A3242" t="s">
        <v>387</v>
      </c>
      <c r="B3242" t="s">
        <v>32</v>
      </c>
      <c r="C3242" t="s">
        <v>4</v>
      </c>
      <c r="D3242" t="s">
        <v>367</v>
      </c>
      <c r="E3242" t="s">
        <v>382</v>
      </c>
      <c r="F3242" s="2">
        <v>18898462</v>
      </c>
      <c r="G3242" s="36">
        <f t="shared" si="80"/>
        <v>5905769.375</v>
      </c>
      <c r="H3242">
        <v>2017</v>
      </c>
      <c r="I3242">
        <v>3.2</v>
      </c>
      <c r="J3242" t="s">
        <v>717</v>
      </c>
    </row>
    <row r="3243" spans="1:10">
      <c r="A3243" t="s">
        <v>387</v>
      </c>
      <c r="B3243" t="s">
        <v>32</v>
      </c>
      <c r="C3243" t="s">
        <v>4</v>
      </c>
      <c r="D3243" t="s">
        <v>367</v>
      </c>
      <c r="E3243" t="s">
        <v>370</v>
      </c>
      <c r="F3243" s="2">
        <v>17668131</v>
      </c>
      <c r="G3243" s="36">
        <f t="shared" si="80"/>
        <v>5521290.9375</v>
      </c>
      <c r="H3243">
        <v>2017</v>
      </c>
      <c r="I3243">
        <v>3.2</v>
      </c>
      <c r="J3243" t="s">
        <v>717</v>
      </c>
    </row>
    <row r="3244" spans="1:10">
      <c r="A3244" t="s">
        <v>387</v>
      </c>
      <c r="B3244" t="s">
        <v>32</v>
      </c>
      <c r="C3244" t="s">
        <v>4</v>
      </c>
      <c r="D3244" t="s">
        <v>367</v>
      </c>
      <c r="E3244" t="s">
        <v>366</v>
      </c>
      <c r="F3244" s="2">
        <v>2310496</v>
      </c>
      <c r="G3244" s="36">
        <f t="shared" si="80"/>
        <v>722030</v>
      </c>
      <c r="H3244">
        <v>2017</v>
      </c>
      <c r="I3244">
        <v>3.2</v>
      </c>
      <c r="J3244" t="s">
        <v>717</v>
      </c>
    </row>
    <row r="3245" spans="1:10">
      <c r="A3245" t="s">
        <v>17</v>
      </c>
      <c r="B3245" t="s">
        <v>32</v>
      </c>
      <c r="C3245" t="s">
        <v>4</v>
      </c>
      <c r="D3245" t="s">
        <v>367</v>
      </c>
      <c r="E3245" t="s">
        <v>370</v>
      </c>
      <c r="F3245" s="2">
        <v>98101976</v>
      </c>
      <c r="G3245" s="36">
        <f t="shared" si="80"/>
        <v>18197699.085495926</v>
      </c>
      <c r="H3245">
        <v>2024</v>
      </c>
      <c r="I3245">
        <v>5.3909000000000002</v>
      </c>
      <c r="J3245" s="40" t="s">
        <v>715</v>
      </c>
    </row>
    <row r="3246" spans="1:10">
      <c r="A3246" t="s">
        <v>387</v>
      </c>
      <c r="B3246" t="s">
        <v>32</v>
      </c>
      <c r="C3246" t="s">
        <v>4</v>
      </c>
      <c r="D3246" t="s">
        <v>367</v>
      </c>
      <c r="E3246" t="s">
        <v>385</v>
      </c>
      <c r="F3246" s="2">
        <v>642157</v>
      </c>
      <c r="G3246" s="36">
        <f t="shared" si="80"/>
        <v>200674.0625</v>
      </c>
      <c r="H3246">
        <v>2017</v>
      </c>
      <c r="I3246">
        <v>3.2</v>
      </c>
      <c r="J3246" t="s">
        <v>717</v>
      </c>
    </row>
    <row r="3247" spans="1:10">
      <c r="A3247" t="s">
        <v>387</v>
      </c>
      <c r="B3247" t="s">
        <v>32</v>
      </c>
      <c r="C3247" t="s">
        <v>4</v>
      </c>
      <c r="D3247" t="s">
        <v>367</v>
      </c>
      <c r="E3247" t="s">
        <v>386</v>
      </c>
      <c r="F3247" s="2">
        <v>304579</v>
      </c>
      <c r="G3247" s="36">
        <f t="shared" si="80"/>
        <v>95180.9375</v>
      </c>
      <c r="H3247">
        <v>2017</v>
      </c>
      <c r="I3247">
        <v>3.2</v>
      </c>
      <c r="J3247" t="s">
        <v>717</v>
      </c>
    </row>
    <row r="3248" spans="1:10">
      <c r="A3248" t="s">
        <v>77</v>
      </c>
      <c r="B3248" t="s">
        <v>32</v>
      </c>
      <c r="C3248" t="s">
        <v>3</v>
      </c>
      <c r="D3248" t="s">
        <v>328</v>
      </c>
      <c r="E3248" t="s">
        <v>365</v>
      </c>
      <c r="F3248" s="2">
        <v>35801779</v>
      </c>
      <c r="G3248" s="36">
        <f t="shared" si="80"/>
        <v>6936312.8935386995</v>
      </c>
      <c r="H3248">
        <v>2022</v>
      </c>
      <c r="I3248" s="32">
        <v>5.1615000000000002</v>
      </c>
      <c r="J3248" t="s">
        <v>717</v>
      </c>
    </row>
    <row r="3249" spans="1:10">
      <c r="A3249" t="s">
        <v>77</v>
      </c>
      <c r="B3249" t="s">
        <v>32</v>
      </c>
      <c r="C3249" t="s">
        <v>3</v>
      </c>
      <c r="D3249" t="s">
        <v>328</v>
      </c>
      <c r="E3249" t="s">
        <v>366</v>
      </c>
      <c r="F3249" s="2">
        <v>10650589</v>
      </c>
      <c r="G3249" s="36">
        <f t="shared" si="80"/>
        <v>2063467.7903710161</v>
      </c>
      <c r="H3249">
        <v>2022</v>
      </c>
      <c r="I3249" s="32">
        <v>5.1615000000000002</v>
      </c>
      <c r="J3249" t="s">
        <v>717</v>
      </c>
    </row>
    <row r="3250" spans="1:10">
      <c r="A3250" t="s">
        <v>77</v>
      </c>
      <c r="B3250" t="s">
        <v>32</v>
      </c>
      <c r="C3250" t="s">
        <v>3</v>
      </c>
      <c r="D3250" t="s">
        <v>367</v>
      </c>
      <c r="E3250" t="s">
        <v>369</v>
      </c>
      <c r="F3250" s="2">
        <v>41405</v>
      </c>
      <c r="G3250" s="36">
        <f t="shared" si="80"/>
        <v>8021.8928606025374</v>
      </c>
      <c r="H3250">
        <v>2022</v>
      </c>
      <c r="I3250" s="32">
        <v>5.1615000000000002</v>
      </c>
      <c r="J3250" t="s">
        <v>717</v>
      </c>
    </row>
    <row r="3251" spans="1:10">
      <c r="A3251" t="s">
        <v>77</v>
      </c>
      <c r="B3251" t="s">
        <v>32</v>
      </c>
      <c r="C3251" t="s">
        <v>3</v>
      </c>
      <c r="D3251" t="s">
        <v>367</v>
      </c>
      <c r="E3251" t="s">
        <v>370</v>
      </c>
      <c r="F3251" s="2">
        <v>7336795</v>
      </c>
      <c r="G3251" s="36">
        <f t="shared" si="80"/>
        <v>1421446.2849946721</v>
      </c>
      <c r="H3251">
        <v>2022</v>
      </c>
      <c r="I3251" s="32">
        <v>5.1615000000000002</v>
      </c>
      <c r="J3251" t="s">
        <v>717</v>
      </c>
    </row>
    <row r="3252" spans="1:10">
      <c r="A3252" t="s">
        <v>49</v>
      </c>
      <c r="B3252" t="s">
        <v>32</v>
      </c>
      <c r="C3252" t="s">
        <v>4</v>
      </c>
      <c r="D3252" t="s">
        <v>367</v>
      </c>
      <c r="E3252" t="s">
        <v>370</v>
      </c>
      <c r="F3252" s="2">
        <v>46166501</v>
      </c>
      <c r="G3252" s="36">
        <f t="shared" si="80"/>
        <v>8563783.598286001</v>
      </c>
      <c r="H3252">
        <v>2024</v>
      </c>
      <c r="I3252">
        <v>5.3909000000000002</v>
      </c>
      <c r="J3252" s="40" t="s">
        <v>715</v>
      </c>
    </row>
    <row r="3253" spans="1:10">
      <c r="A3253" t="s">
        <v>77</v>
      </c>
      <c r="B3253" t="s">
        <v>32</v>
      </c>
      <c r="C3253" t="s">
        <v>3</v>
      </c>
      <c r="D3253" t="s">
        <v>367</v>
      </c>
      <c r="E3253" t="s">
        <v>371</v>
      </c>
      <c r="F3253" s="2">
        <v>2937655</v>
      </c>
      <c r="G3253" s="36">
        <f t="shared" si="80"/>
        <v>569147.53463140561</v>
      </c>
      <c r="H3253">
        <v>2022</v>
      </c>
      <c r="I3253" s="32">
        <v>5.1615000000000002</v>
      </c>
      <c r="J3253" t="s">
        <v>717</v>
      </c>
    </row>
    <row r="3254" spans="1:10">
      <c r="A3254" t="s">
        <v>77</v>
      </c>
      <c r="B3254" t="s">
        <v>32</v>
      </c>
      <c r="C3254" t="s">
        <v>3</v>
      </c>
      <c r="D3254" t="s">
        <v>367</v>
      </c>
      <c r="E3254" t="s">
        <v>372</v>
      </c>
      <c r="F3254" s="2">
        <v>6517</v>
      </c>
      <c r="G3254" s="36">
        <f t="shared" si="80"/>
        <v>1262.6174561658431</v>
      </c>
      <c r="H3254">
        <v>2022</v>
      </c>
      <c r="I3254" s="32">
        <v>5.1615000000000002</v>
      </c>
      <c r="J3254" t="s">
        <v>717</v>
      </c>
    </row>
    <row r="3255" spans="1:10">
      <c r="A3255" t="s">
        <v>77</v>
      </c>
      <c r="B3255" t="s">
        <v>32</v>
      </c>
      <c r="C3255" t="s">
        <v>3</v>
      </c>
      <c r="D3255" t="s">
        <v>373</v>
      </c>
      <c r="F3255" s="2">
        <v>109212</v>
      </c>
      <c r="G3255" s="36">
        <f t="shared" si="80"/>
        <v>21158.965417029933</v>
      </c>
      <c r="H3255">
        <v>2022</v>
      </c>
      <c r="I3255" s="32">
        <v>5.1615000000000002</v>
      </c>
      <c r="J3255" t="s">
        <v>717</v>
      </c>
    </row>
    <row r="3256" spans="1:10">
      <c r="A3256" t="s">
        <v>77</v>
      </c>
      <c r="B3256" t="s">
        <v>32</v>
      </c>
      <c r="C3256" t="s">
        <v>3</v>
      </c>
      <c r="D3256" t="s">
        <v>374</v>
      </c>
      <c r="F3256" s="2">
        <v>476597</v>
      </c>
      <c r="G3256" s="36">
        <f t="shared" si="80"/>
        <v>92336.917562724004</v>
      </c>
      <c r="H3256">
        <v>2022</v>
      </c>
      <c r="I3256" s="32">
        <v>5.1615000000000002</v>
      </c>
      <c r="J3256" t="s">
        <v>717</v>
      </c>
    </row>
    <row r="3257" spans="1:10">
      <c r="A3257" t="s">
        <v>77</v>
      </c>
      <c r="B3257" t="s">
        <v>32</v>
      </c>
      <c r="C3257" t="s">
        <v>4</v>
      </c>
      <c r="D3257" t="s">
        <v>328</v>
      </c>
      <c r="E3257" t="s">
        <v>365</v>
      </c>
      <c r="F3257" s="2">
        <v>28034898</v>
      </c>
      <c r="G3257" s="36">
        <f t="shared" si="80"/>
        <v>5431540.8311537346</v>
      </c>
      <c r="H3257">
        <v>2022</v>
      </c>
      <c r="I3257" s="32">
        <v>5.1615000000000002</v>
      </c>
      <c r="J3257" t="s">
        <v>717</v>
      </c>
    </row>
    <row r="3258" spans="1:10">
      <c r="A3258" t="s">
        <v>77</v>
      </c>
      <c r="B3258" t="s">
        <v>32</v>
      </c>
      <c r="C3258" t="s">
        <v>4</v>
      </c>
      <c r="D3258" t="s">
        <v>328</v>
      </c>
      <c r="E3258" t="s">
        <v>366</v>
      </c>
      <c r="F3258" s="2">
        <v>13984986</v>
      </c>
      <c r="G3258" s="36">
        <f t="shared" ref="G3258:G3289" si="81">F3258/I3258</f>
        <v>2709480.9648358035</v>
      </c>
      <c r="H3258">
        <v>2022</v>
      </c>
      <c r="I3258" s="32">
        <v>5.1615000000000002</v>
      </c>
      <c r="J3258" t="s">
        <v>717</v>
      </c>
    </row>
    <row r="3259" spans="1:10">
      <c r="A3259" t="s">
        <v>77</v>
      </c>
      <c r="B3259" t="s">
        <v>32</v>
      </c>
      <c r="C3259" t="s">
        <v>4</v>
      </c>
      <c r="D3259" t="s">
        <v>367</v>
      </c>
      <c r="E3259" t="s">
        <v>369</v>
      </c>
      <c r="F3259" s="2">
        <v>3127</v>
      </c>
      <c r="G3259" s="36">
        <f t="shared" si="81"/>
        <v>605.83163808970255</v>
      </c>
      <c r="H3259">
        <v>2022</v>
      </c>
      <c r="I3259" s="32">
        <v>5.1615000000000002</v>
      </c>
      <c r="J3259" t="s">
        <v>717</v>
      </c>
    </row>
    <row r="3260" spans="1:10">
      <c r="A3260" t="s">
        <v>77</v>
      </c>
      <c r="B3260" t="s">
        <v>32</v>
      </c>
      <c r="C3260" t="s">
        <v>4</v>
      </c>
      <c r="D3260" t="s">
        <v>367</v>
      </c>
      <c r="E3260" t="s">
        <v>370</v>
      </c>
      <c r="F3260" s="2">
        <v>10980550</v>
      </c>
      <c r="G3260" s="36">
        <f t="shared" si="81"/>
        <v>2127395.1370725562</v>
      </c>
      <c r="H3260">
        <v>2022</v>
      </c>
      <c r="I3260" s="32">
        <v>5.1615000000000002</v>
      </c>
      <c r="J3260" t="s">
        <v>717</v>
      </c>
    </row>
    <row r="3261" spans="1:10">
      <c r="A3261" t="s">
        <v>46</v>
      </c>
      <c r="B3261" t="s">
        <v>32</v>
      </c>
      <c r="C3261" t="s">
        <v>4</v>
      </c>
      <c r="D3261" t="s">
        <v>367</v>
      </c>
      <c r="E3261" t="s">
        <v>370</v>
      </c>
      <c r="F3261" s="2">
        <v>244800052</v>
      </c>
      <c r="G3261" s="36">
        <f t="shared" si="81"/>
        <v>45409866.998089373</v>
      </c>
      <c r="H3261">
        <v>2024</v>
      </c>
      <c r="I3261">
        <v>5.3909000000000002</v>
      </c>
      <c r="J3261" s="40" t="s">
        <v>715</v>
      </c>
    </row>
    <row r="3262" spans="1:10">
      <c r="A3262" t="s">
        <v>77</v>
      </c>
      <c r="B3262" t="s">
        <v>32</v>
      </c>
      <c r="C3262" t="s">
        <v>4</v>
      </c>
      <c r="D3262" t="s">
        <v>367</v>
      </c>
      <c r="E3262" t="s">
        <v>371</v>
      </c>
      <c r="F3262" s="2">
        <v>571476</v>
      </c>
      <c r="G3262" s="36">
        <f t="shared" si="81"/>
        <v>110718.97704155768</v>
      </c>
      <c r="H3262">
        <v>2022</v>
      </c>
      <c r="I3262" s="32">
        <v>5.1615000000000002</v>
      </c>
      <c r="J3262" t="s">
        <v>717</v>
      </c>
    </row>
    <row r="3263" spans="1:10">
      <c r="A3263" t="s">
        <v>77</v>
      </c>
      <c r="B3263" t="s">
        <v>32</v>
      </c>
      <c r="C3263" t="s">
        <v>4</v>
      </c>
      <c r="D3263" t="s">
        <v>367</v>
      </c>
      <c r="E3263" t="s">
        <v>372</v>
      </c>
      <c r="F3263" s="2">
        <v>606064</v>
      </c>
      <c r="G3263" s="36">
        <f t="shared" si="81"/>
        <v>117420.12980722658</v>
      </c>
      <c r="H3263">
        <v>2022</v>
      </c>
      <c r="I3263" s="32">
        <v>5.1615000000000002</v>
      </c>
      <c r="J3263" t="s">
        <v>717</v>
      </c>
    </row>
    <row r="3264" spans="1:10">
      <c r="A3264" t="s">
        <v>77</v>
      </c>
      <c r="B3264" t="s">
        <v>32</v>
      </c>
      <c r="C3264" t="s">
        <v>4</v>
      </c>
      <c r="D3264" t="s">
        <v>373</v>
      </c>
      <c r="F3264" s="2">
        <v>941038</v>
      </c>
      <c r="G3264" s="36">
        <f t="shared" si="81"/>
        <v>182318.70580257676</v>
      </c>
      <c r="H3264">
        <v>2022</v>
      </c>
      <c r="I3264" s="32">
        <v>5.1615000000000002</v>
      </c>
      <c r="J3264" t="s">
        <v>717</v>
      </c>
    </row>
    <row r="3265" spans="1:10">
      <c r="A3265" t="s">
        <v>77</v>
      </c>
      <c r="B3265" t="s">
        <v>32</v>
      </c>
      <c r="C3265" t="s">
        <v>4</v>
      </c>
      <c r="D3265" t="s">
        <v>374</v>
      </c>
      <c r="F3265" s="2">
        <v>0</v>
      </c>
      <c r="G3265" s="36">
        <f t="shared" si="81"/>
        <v>0</v>
      </c>
      <c r="H3265">
        <v>2022</v>
      </c>
      <c r="I3265" s="32">
        <v>5.1615000000000002</v>
      </c>
      <c r="J3265" t="s">
        <v>717</v>
      </c>
    </row>
    <row r="3266" spans="1:10">
      <c r="A3266" t="s">
        <v>25</v>
      </c>
      <c r="B3266" t="s">
        <v>32</v>
      </c>
      <c r="C3266" t="s">
        <v>4</v>
      </c>
      <c r="D3266" t="s">
        <v>367</v>
      </c>
      <c r="E3266" t="s">
        <v>370</v>
      </c>
      <c r="F3266" s="2">
        <v>282942</v>
      </c>
      <c r="G3266" s="36">
        <f t="shared" si="81"/>
        <v>52485.113802890053</v>
      </c>
      <c r="H3266">
        <v>2024</v>
      </c>
      <c r="I3266">
        <v>5.3909000000000002</v>
      </c>
      <c r="J3266" s="40" t="s">
        <v>715</v>
      </c>
    </row>
    <row r="3267" spans="1:10">
      <c r="A3267" t="s">
        <v>295</v>
      </c>
      <c r="B3267" t="s">
        <v>32</v>
      </c>
      <c r="C3267" t="s">
        <v>4</v>
      </c>
      <c r="D3267" t="s">
        <v>367</v>
      </c>
      <c r="E3267" t="s">
        <v>370</v>
      </c>
      <c r="F3267" s="2">
        <v>-16111</v>
      </c>
      <c r="G3267" s="36">
        <f t="shared" si="81"/>
        <v>-2988.5547867702981</v>
      </c>
      <c r="H3267">
        <v>2024</v>
      </c>
      <c r="I3267">
        <v>5.3909000000000002</v>
      </c>
      <c r="J3267" s="40" t="s">
        <v>715</v>
      </c>
    </row>
    <row r="3268" spans="1:10">
      <c r="A3268" t="s">
        <v>77</v>
      </c>
      <c r="B3268" t="s">
        <v>32</v>
      </c>
      <c r="C3268" t="s">
        <v>3</v>
      </c>
      <c r="D3268" t="s">
        <v>328</v>
      </c>
      <c r="E3268" t="s">
        <v>375</v>
      </c>
      <c r="F3268" s="2">
        <v>28963801</v>
      </c>
      <c r="G3268" s="36">
        <f t="shared" si="81"/>
        <v>5366449.4552731048</v>
      </c>
      <c r="H3268">
        <v>2021</v>
      </c>
      <c r="I3268" s="32">
        <v>5.3971999999999998</v>
      </c>
      <c r="J3268" t="s">
        <v>717</v>
      </c>
    </row>
    <row r="3269" spans="1:10">
      <c r="A3269" t="s">
        <v>77</v>
      </c>
      <c r="B3269" t="s">
        <v>32</v>
      </c>
      <c r="C3269" t="s">
        <v>3</v>
      </c>
      <c r="D3269" t="s">
        <v>328</v>
      </c>
      <c r="E3269" t="s">
        <v>376</v>
      </c>
      <c r="F3269" s="2">
        <v>17047048</v>
      </c>
      <c r="G3269" s="36">
        <f t="shared" si="81"/>
        <v>3158498.4806936933</v>
      </c>
      <c r="H3269">
        <v>2021</v>
      </c>
      <c r="I3269" s="32">
        <v>5.3971999999999998</v>
      </c>
      <c r="J3269" t="s">
        <v>717</v>
      </c>
    </row>
    <row r="3270" spans="1:10">
      <c r="A3270" t="s">
        <v>17</v>
      </c>
      <c r="B3270" t="s">
        <v>32</v>
      </c>
      <c r="C3270" t="s">
        <v>3</v>
      </c>
      <c r="D3270" t="s">
        <v>367</v>
      </c>
      <c r="E3270" t="s">
        <v>371</v>
      </c>
      <c r="F3270" s="2">
        <v>103111885</v>
      </c>
      <c r="G3270" s="36">
        <f t="shared" si="81"/>
        <v>19127026.09953811</v>
      </c>
      <c r="H3270">
        <v>2024</v>
      </c>
      <c r="I3270">
        <v>5.3909000000000002</v>
      </c>
      <c r="J3270" s="40" t="s">
        <v>715</v>
      </c>
    </row>
    <row r="3271" spans="1:10">
      <c r="A3271" t="s">
        <v>77</v>
      </c>
      <c r="B3271" t="s">
        <v>32</v>
      </c>
      <c r="C3271" t="s">
        <v>3</v>
      </c>
      <c r="D3271" t="s">
        <v>1</v>
      </c>
      <c r="F3271" s="2">
        <v>264093</v>
      </c>
      <c r="G3271" s="36">
        <f t="shared" si="81"/>
        <v>48931.482991180615</v>
      </c>
      <c r="H3271">
        <v>2021</v>
      </c>
      <c r="I3271" s="32">
        <v>5.3971999999999998</v>
      </c>
      <c r="J3271" t="s">
        <v>717</v>
      </c>
    </row>
    <row r="3272" spans="1:10">
      <c r="A3272" t="s">
        <v>77</v>
      </c>
      <c r="B3272" t="s">
        <v>32</v>
      </c>
      <c r="C3272" t="s">
        <v>3</v>
      </c>
      <c r="D3272" t="s">
        <v>367</v>
      </c>
      <c r="E3272" t="s">
        <v>379</v>
      </c>
      <c r="F3272" s="2">
        <v>38066</v>
      </c>
      <c r="G3272" s="36">
        <f t="shared" si="81"/>
        <v>7052.916326984363</v>
      </c>
      <c r="H3272">
        <v>2021</v>
      </c>
      <c r="I3272" s="32">
        <v>5.3971999999999998</v>
      </c>
      <c r="J3272" t="s">
        <v>717</v>
      </c>
    </row>
    <row r="3273" spans="1:10">
      <c r="A3273" t="s">
        <v>77</v>
      </c>
      <c r="B3273" t="s">
        <v>32</v>
      </c>
      <c r="C3273" t="s">
        <v>3</v>
      </c>
      <c r="D3273" t="s">
        <v>367</v>
      </c>
      <c r="E3273" t="s">
        <v>370</v>
      </c>
      <c r="F3273" s="2">
        <v>10756461</v>
      </c>
      <c r="G3273" s="36">
        <f t="shared" si="81"/>
        <v>1992970.6143926482</v>
      </c>
      <c r="H3273">
        <v>2021</v>
      </c>
      <c r="I3273" s="32">
        <v>5.3971999999999998</v>
      </c>
      <c r="J3273" t="s">
        <v>717</v>
      </c>
    </row>
    <row r="3274" spans="1:10">
      <c r="A3274" t="s">
        <v>77</v>
      </c>
      <c r="B3274" t="s">
        <v>32</v>
      </c>
      <c r="C3274" t="s">
        <v>3</v>
      </c>
      <c r="D3274" t="s">
        <v>367</v>
      </c>
      <c r="E3274" t="s">
        <v>378</v>
      </c>
      <c r="F3274" s="2">
        <v>4139601</v>
      </c>
      <c r="G3274" s="36">
        <f t="shared" si="81"/>
        <v>766990.47654339287</v>
      </c>
      <c r="H3274">
        <v>2021</v>
      </c>
      <c r="I3274" s="32">
        <v>5.3971999999999998</v>
      </c>
      <c r="J3274" t="s">
        <v>717</v>
      </c>
    </row>
    <row r="3275" spans="1:10">
      <c r="A3275" t="s">
        <v>77</v>
      </c>
      <c r="B3275" t="s">
        <v>32</v>
      </c>
      <c r="C3275" t="s">
        <v>3</v>
      </c>
      <c r="D3275" t="s">
        <v>373</v>
      </c>
      <c r="F3275" s="2">
        <v>2434809</v>
      </c>
      <c r="G3275" s="36">
        <f t="shared" si="81"/>
        <v>451124.47194841772</v>
      </c>
      <c r="H3275">
        <v>2021</v>
      </c>
      <c r="I3275" s="32">
        <v>5.3971999999999998</v>
      </c>
      <c r="J3275" t="s">
        <v>717</v>
      </c>
    </row>
    <row r="3276" spans="1:10">
      <c r="A3276" t="s">
        <v>49</v>
      </c>
      <c r="B3276" t="s">
        <v>32</v>
      </c>
      <c r="C3276" t="s">
        <v>3</v>
      </c>
      <c r="D3276" t="s">
        <v>367</v>
      </c>
      <c r="E3276" t="s">
        <v>371</v>
      </c>
      <c r="F3276" s="2">
        <v>50939556</v>
      </c>
      <c r="G3276" s="36">
        <f t="shared" si="81"/>
        <v>9449174.7203620914</v>
      </c>
      <c r="H3276">
        <v>2024</v>
      </c>
      <c r="I3276">
        <v>5.3909000000000002</v>
      </c>
      <c r="J3276" s="40" t="s">
        <v>715</v>
      </c>
    </row>
    <row r="3277" spans="1:10">
      <c r="A3277" t="s">
        <v>77</v>
      </c>
      <c r="B3277" t="s">
        <v>32</v>
      </c>
      <c r="C3277" t="s">
        <v>3</v>
      </c>
      <c r="D3277" t="s">
        <v>374</v>
      </c>
      <c r="F3277" s="2">
        <v>531539</v>
      </c>
      <c r="G3277" s="36">
        <f t="shared" si="81"/>
        <v>98484.21403690803</v>
      </c>
      <c r="H3277">
        <v>2021</v>
      </c>
      <c r="I3277" s="32">
        <v>5.3971999999999998</v>
      </c>
      <c r="J3277" t="s">
        <v>717</v>
      </c>
    </row>
    <row r="3278" spans="1:10">
      <c r="A3278" t="s">
        <v>77</v>
      </c>
      <c r="B3278" t="s">
        <v>32</v>
      </c>
      <c r="C3278" t="s">
        <v>4</v>
      </c>
      <c r="D3278" t="s">
        <v>328</v>
      </c>
      <c r="E3278" t="s">
        <v>375</v>
      </c>
      <c r="F3278" s="2">
        <v>17555321</v>
      </c>
      <c r="G3278" s="36">
        <f t="shared" si="81"/>
        <v>3252671.9410064481</v>
      </c>
      <c r="H3278">
        <v>2021</v>
      </c>
      <c r="I3278" s="32">
        <v>5.3971999999999998</v>
      </c>
      <c r="J3278" t="s">
        <v>717</v>
      </c>
    </row>
    <row r="3279" spans="1:10">
      <c r="A3279" t="s">
        <v>77</v>
      </c>
      <c r="B3279" t="s">
        <v>32</v>
      </c>
      <c r="C3279" t="s">
        <v>4</v>
      </c>
      <c r="D3279" t="s">
        <v>328</v>
      </c>
      <c r="E3279" t="s">
        <v>376</v>
      </c>
      <c r="F3279" s="2">
        <v>6719309</v>
      </c>
      <c r="G3279" s="36">
        <f t="shared" si="81"/>
        <v>1244962.0173423258</v>
      </c>
      <c r="H3279">
        <v>2021</v>
      </c>
      <c r="I3279" s="32">
        <v>5.3971999999999998</v>
      </c>
      <c r="J3279" t="s">
        <v>717</v>
      </c>
    </row>
    <row r="3280" spans="1:10">
      <c r="A3280" t="s">
        <v>77</v>
      </c>
      <c r="B3280" t="s">
        <v>32</v>
      </c>
      <c r="C3280" t="s">
        <v>4</v>
      </c>
      <c r="D3280" t="s">
        <v>1</v>
      </c>
      <c r="F3280" s="2">
        <v>-1927324</v>
      </c>
      <c r="G3280" s="36">
        <f t="shared" si="81"/>
        <v>-357097.01326613803</v>
      </c>
      <c r="H3280">
        <v>2021</v>
      </c>
      <c r="I3280" s="32">
        <v>5.3971999999999998</v>
      </c>
      <c r="J3280" t="s">
        <v>717</v>
      </c>
    </row>
    <row r="3281" spans="1:10">
      <c r="A3281" t="s">
        <v>77</v>
      </c>
      <c r="B3281" t="s">
        <v>32</v>
      </c>
      <c r="C3281" t="s">
        <v>4</v>
      </c>
      <c r="D3281" t="s">
        <v>367</v>
      </c>
      <c r="E3281" t="s">
        <v>379</v>
      </c>
      <c r="F3281" s="2">
        <v>123160</v>
      </c>
      <c r="G3281" s="36">
        <f t="shared" si="81"/>
        <v>22819.239605721486</v>
      </c>
      <c r="H3281">
        <v>2021</v>
      </c>
      <c r="I3281" s="32">
        <v>5.3971999999999998</v>
      </c>
      <c r="J3281" t="s">
        <v>717</v>
      </c>
    </row>
    <row r="3282" spans="1:10">
      <c r="A3282" t="s">
        <v>77</v>
      </c>
      <c r="B3282" t="s">
        <v>32</v>
      </c>
      <c r="C3282" t="s">
        <v>4</v>
      </c>
      <c r="D3282" t="s">
        <v>367</v>
      </c>
      <c r="E3282" t="s">
        <v>370</v>
      </c>
      <c r="F3282" s="2">
        <v>15043341</v>
      </c>
      <c r="G3282" s="36">
        <f t="shared" si="81"/>
        <v>2787249.1291780923</v>
      </c>
      <c r="H3282">
        <v>2021</v>
      </c>
      <c r="I3282" s="32">
        <v>5.3971999999999998</v>
      </c>
      <c r="J3282" t="s">
        <v>717</v>
      </c>
    </row>
    <row r="3283" spans="1:10">
      <c r="A3283" t="s">
        <v>77</v>
      </c>
      <c r="B3283" t="s">
        <v>32</v>
      </c>
      <c r="C3283" t="s">
        <v>4</v>
      </c>
      <c r="D3283" t="s">
        <v>367</v>
      </c>
      <c r="E3283" t="s">
        <v>378</v>
      </c>
      <c r="F3283" s="2">
        <v>9608032</v>
      </c>
      <c r="G3283" s="36">
        <f t="shared" si="81"/>
        <v>1780188.2457570592</v>
      </c>
      <c r="H3283">
        <v>2021</v>
      </c>
      <c r="I3283" s="32">
        <v>5.3971999999999998</v>
      </c>
      <c r="J3283" t="s">
        <v>717</v>
      </c>
    </row>
    <row r="3284" spans="1:10">
      <c r="A3284" t="s">
        <v>46</v>
      </c>
      <c r="B3284" t="s">
        <v>32</v>
      </c>
      <c r="C3284" t="s">
        <v>3</v>
      </c>
      <c r="D3284" t="s">
        <v>367</v>
      </c>
      <c r="E3284" t="s">
        <v>371</v>
      </c>
      <c r="F3284" s="2">
        <v>296426898</v>
      </c>
      <c r="G3284" s="36">
        <f t="shared" si="81"/>
        <v>54986532.489936739</v>
      </c>
      <c r="H3284">
        <v>2024</v>
      </c>
      <c r="I3284">
        <v>5.3909000000000002</v>
      </c>
      <c r="J3284" s="40" t="s">
        <v>715</v>
      </c>
    </row>
    <row r="3285" spans="1:10">
      <c r="A3285" t="s">
        <v>77</v>
      </c>
      <c r="B3285" t="s">
        <v>32</v>
      </c>
      <c r="C3285" t="s">
        <v>4</v>
      </c>
      <c r="D3285" t="s">
        <v>373</v>
      </c>
      <c r="F3285" s="2">
        <v>503411</v>
      </c>
      <c r="G3285" s="36">
        <f t="shared" si="81"/>
        <v>93272.622841473363</v>
      </c>
      <c r="H3285">
        <v>2021</v>
      </c>
      <c r="I3285" s="32">
        <v>5.3971999999999998</v>
      </c>
      <c r="J3285" t="s">
        <v>717</v>
      </c>
    </row>
    <row r="3286" spans="1:10">
      <c r="A3286" t="s">
        <v>77</v>
      </c>
      <c r="B3286" t="s">
        <v>32</v>
      </c>
      <c r="C3286" t="s">
        <v>4</v>
      </c>
      <c r="D3286" t="s">
        <v>374</v>
      </c>
      <c r="F3286" s="2">
        <v>0</v>
      </c>
      <c r="G3286" s="36">
        <f t="shared" si="81"/>
        <v>0</v>
      </c>
      <c r="H3286">
        <v>2021</v>
      </c>
      <c r="I3286" s="32">
        <v>5.3971999999999998</v>
      </c>
      <c r="J3286" t="s">
        <v>717</v>
      </c>
    </row>
    <row r="3287" spans="1:10" ht="15.75">
      <c r="A3287" s="19" t="s">
        <v>15</v>
      </c>
      <c r="B3287" t="s">
        <v>6</v>
      </c>
      <c r="C3287" t="s">
        <v>3</v>
      </c>
      <c r="D3287" t="s">
        <v>328</v>
      </c>
      <c r="F3287" s="2">
        <v>11733113</v>
      </c>
      <c r="G3287" s="36">
        <f t="shared" si="81"/>
        <v>661960.24778840947</v>
      </c>
      <c r="H3287">
        <v>2023</v>
      </c>
      <c r="I3287">
        <v>17.724799999999998</v>
      </c>
      <c r="J3287" t="s">
        <v>717</v>
      </c>
    </row>
    <row r="3288" spans="1:10" ht="15.75">
      <c r="A3288" s="19" t="s">
        <v>15</v>
      </c>
      <c r="B3288" t="s">
        <v>6</v>
      </c>
      <c r="C3288" t="s">
        <v>4</v>
      </c>
      <c r="D3288" t="s">
        <v>328</v>
      </c>
      <c r="F3288" s="2">
        <v>1684405</v>
      </c>
      <c r="G3288" s="36">
        <f t="shared" si="81"/>
        <v>95030.973551182527</v>
      </c>
      <c r="H3288">
        <v>2023</v>
      </c>
      <c r="I3288">
        <v>17.724799999999998</v>
      </c>
      <c r="J3288" t="s">
        <v>717</v>
      </c>
    </row>
    <row r="3289" spans="1:10" ht="15.75">
      <c r="A3289" s="19" t="s">
        <v>15</v>
      </c>
      <c r="B3289" t="s">
        <v>6</v>
      </c>
      <c r="C3289" t="s">
        <v>4</v>
      </c>
      <c r="D3289" t="s">
        <v>1</v>
      </c>
      <c r="F3289" s="2">
        <v>-1854416</v>
      </c>
      <c r="G3289" s="36">
        <f t="shared" si="81"/>
        <v>-104622.67557320817</v>
      </c>
      <c r="H3289">
        <v>2023</v>
      </c>
      <c r="I3289">
        <v>17.724799999999998</v>
      </c>
      <c r="J3289" t="s">
        <v>717</v>
      </c>
    </row>
    <row r="3290" spans="1:10">
      <c r="A3290" s="5" t="s">
        <v>15</v>
      </c>
      <c r="B3290" t="s">
        <v>6</v>
      </c>
      <c r="C3290" t="s">
        <v>3</v>
      </c>
      <c r="D3290" t="s">
        <v>328</v>
      </c>
      <c r="F3290" s="2">
        <v>9709470</v>
      </c>
      <c r="G3290" s="36">
        <f t="shared" ref="G3290:G3296" si="82">F3290/I3290</f>
        <v>483185.6161077299</v>
      </c>
      <c r="H3290">
        <v>2022</v>
      </c>
      <c r="I3290">
        <v>20.0947</v>
      </c>
      <c r="J3290" t="s">
        <v>717</v>
      </c>
    </row>
    <row r="3291" spans="1:10">
      <c r="A3291" t="s">
        <v>17</v>
      </c>
      <c r="B3291" t="s">
        <v>32</v>
      </c>
      <c r="C3291" t="s">
        <v>4</v>
      </c>
      <c r="D3291" t="s">
        <v>367</v>
      </c>
      <c r="E3291" t="s">
        <v>371</v>
      </c>
      <c r="F3291" s="2">
        <v>38872333</v>
      </c>
      <c r="G3291" s="36">
        <f t="shared" si="82"/>
        <v>7210731.6032573404</v>
      </c>
      <c r="H3291">
        <v>2024</v>
      </c>
      <c r="I3291">
        <v>5.3909000000000002</v>
      </c>
      <c r="J3291" s="40" t="s">
        <v>715</v>
      </c>
    </row>
    <row r="3292" spans="1:10">
      <c r="A3292" s="5" t="s">
        <v>15</v>
      </c>
      <c r="B3292" t="s">
        <v>6</v>
      </c>
      <c r="C3292" t="s">
        <v>3</v>
      </c>
      <c r="D3292" t="s">
        <v>1</v>
      </c>
      <c r="F3292" s="2">
        <v>76228426</v>
      </c>
      <c r="G3292" s="36">
        <f t="shared" si="82"/>
        <v>3793459.2703548698</v>
      </c>
      <c r="H3292">
        <v>2022</v>
      </c>
      <c r="I3292">
        <v>20.0947</v>
      </c>
      <c r="J3292" t="s">
        <v>717</v>
      </c>
    </row>
    <row r="3293" spans="1:10">
      <c r="A3293" s="5" t="s">
        <v>15</v>
      </c>
      <c r="B3293" t="s">
        <v>6</v>
      </c>
      <c r="C3293" t="s">
        <v>4</v>
      </c>
      <c r="D3293" t="s">
        <v>328</v>
      </c>
      <c r="F3293" s="2">
        <v>139337</v>
      </c>
      <c r="G3293" s="36">
        <f t="shared" si="82"/>
        <v>6934.0174274808778</v>
      </c>
      <c r="H3293">
        <v>2022</v>
      </c>
      <c r="I3293">
        <v>20.0947</v>
      </c>
      <c r="J3293" t="s">
        <v>717</v>
      </c>
    </row>
    <row r="3294" spans="1:10">
      <c r="A3294" s="5" t="s">
        <v>15</v>
      </c>
      <c r="B3294" t="s">
        <v>6</v>
      </c>
      <c r="C3294" t="s">
        <v>4</v>
      </c>
      <c r="D3294" t="s">
        <v>1</v>
      </c>
      <c r="F3294" s="2">
        <v>48508030</v>
      </c>
      <c r="G3294" s="36">
        <f t="shared" si="82"/>
        <v>2413971.3456782135</v>
      </c>
      <c r="H3294">
        <v>2022</v>
      </c>
      <c r="I3294">
        <v>20.0947</v>
      </c>
      <c r="J3294" t="s">
        <v>717</v>
      </c>
    </row>
    <row r="3295" spans="1:10">
      <c r="A3295" s="5" t="s">
        <v>15</v>
      </c>
      <c r="B3295" t="s">
        <v>6</v>
      </c>
      <c r="C3295" t="s">
        <v>3</v>
      </c>
      <c r="D3295" t="s">
        <v>328</v>
      </c>
      <c r="F3295" s="2">
        <v>4410000</v>
      </c>
      <c r="G3295" s="36">
        <f t="shared" si="82"/>
        <v>217528.55987214649</v>
      </c>
      <c r="H3295">
        <v>2021</v>
      </c>
      <c r="I3295">
        <v>20.273199999999999</v>
      </c>
      <c r="J3295" t="s">
        <v>717</v>
      </c>
    </row>
    <row r="3296" spans="1:10">
      <c r="A3296" s="5" t="s">
        <v>15</v>
      </c>
      <c r="B3296" t="s">
        <v>6</v>
      </c>
      <c r="C3296" t="s">
        <v>4</v>
      </c>
      <c r="D3296" t="s">
        <v>328</v>
      </c>
      <c r="F3296" s="2">
        <v>145169</v>
      </c>
      <c r="G3296" s="36">
        <f t="shared" si="82"/>
        <v>7160.6357161178303</v>
      </c>
      <c r="H3296">
        <v>2021</v>
      </c>
      <c r="I3296">
        <v>20.273199999999999</v>
      </c>
      <c r="J3296" t="s">
        <v>717</v>
      </c>
    </row>
    <row r="3297" spans="1:10">
      <c r="A3297" t="s">
        <v>15</v>
      </c>
      <c r="B3297" t="s">
        <v>6</v>
      </c>
      <c r="C3297" t="s">
        <v>3</v>
      </c>
      <c r="D3297" t="s">
        <v>328</v>
      </c>
      <c r="F3297" s="2">
        <v>2148000</v>
      </c>
      <c r="G3297" s="36">
        <v>114942.52873563218</v>
      </c>
      <c r="H3297">
        <v>2016</v>
      </c>
      <c r="I3297">
        <v>18.6876</v>
      </c>
      <c r="J3297" t="s">
        <v>717</v>
      </c>
    </row>
    <row r="3298" spans="1:10">
      <c r="A3298" t="s">
        <v>49</v>
      </c>
      <c r="B3298" t="s">
        <v>32</v>
      </c>
      <c r="C3298" t="s">
        <v>4</v>
      </c>
      <c r="D3298" t="s">
        <v>367</v>
      </c>
      <c r="E3298" t="s">
        <v>371</v>
      </c>
      <c r="F3298" s="2">
        <v>20958280</v>
      </c>
      <c r="G3298" s="36">
        <f>F3298/I3298</f>
        <v>3887714.4818119421</v>
      </c>
      <c r="H3298">
        <v>2024</v>
      </c>
      <c r="I3298">
        <v>5.3909000000000002</v>
      </c>
      <c r="J3298" s="40" t="s">
        <v>715</v>
      </c>
    </row>
    <row r="3299" spans="1:10">
      <c r="A3299" t="s">
        <v>15</v>
      </c>
      <c r="B3299" t="s">
        <v>6</v>
      </c>
      <c r="C3299" t="s">
        <v>3</v>
      </c>
      <c r="D3299" t="s">
        <v>1</v>
      </c>
      <c r="F3299" s="2">
        <v>2148000</v>
      </c>
      <c r="G3299" s="36">
        <v>114942.52873563218</v>
      </c>
      <c r="H3299">
        <v>2016</v>
      </c>
      <c r="I3299">
        <v>18.6876</v>
      </c>
      <c r="J3299" t="s">
        <v>717</v>
      </c>
    </row>
    <row r="3300" spans="1:10">
      <c r="A3300" t="s">
        <v>15</v>
      </c>
      <c r="B3300" t="s">
        <v>6</v>
      </c>
      <c r="C3300" t="s">
        <v>4</v>
      </c>
      <c r="D3300" t="s">
        <v>328</v>
      </c>
      <c r="F3300" s="2">
        <v>-44000</v>
      </c>
      <c r="G3300" s="36">
        <v>-2354.5024508230058</v>
      </c>
      <c r="H3300">
        <v>2016</v>
      </c>
      <c r="I3300">
        <v>18.6876</v>
      </c>
      <c r="J3300" t="s">
        <v>717</v>
      </c>
    </row>
    <row r="3301" spans="1:10">
      <c r="A3301" t="s">
        <v>15</v>
      </c>
      <c r="B3301" t="s">
        <v>6</v>
      </c>
      <c r="C3301" t="s">
        <v>4</v>
      </c>
      <c r="D3301" t="s">
        <v>1</v>
      </c>
      <c r="F3301" s="2">
        <v>116000</v>
      </c>
      <c r="G3301" s="36">
        <v>6207.3246430788331</v>
      </c>
      <c r="H3301">
        <v>2016</v>
      </c>
      <c r="I3301">
        <v>18.6876</v>
      </c>
      <c r="J3301" t="s">
        <v>717</v>
      </c>
    </row>
    <row r="3302" spans="1:10">
      <c r="A3302" t="s">
        <v>15</v>
      </c>
      <c r="B3302" t="s">
        <v>6</v>
      </c>
      <c r="C3302" t="s">
        <v>3</v>
      </c>
      <c r="D3302" t="s">
        <v>328</v>
      </c>
      <c r="F3302" s="2">
        <v>4781523</v>
      </c>
      <c r="G3302" s="36">
        <v>301593.91652088263</v>
      </c>
      <c r="H3302">
        <v>2015</v>
      </c>
      <c r="I3302">
        <v>15.854175890410984</v>
      </c>
      <c r="J3302" t="s">
        <v>717</v>
      </c>
    </row>
    <row r="3303" spans="1:10">
      <c r="A3303" t="s">
        <v>15</v>
      </c>
      <c r="B3303" t="s">
        <v>6</v>
      </c>
      <c r="C3303" t="s">
        <v>3</v>
      </c>
      <c r="D3303" t="s">
        <v>1</v>
      </c>
      <c r="F3303" s="2">
        <v>809025</v>
      </c>
      <c r="G3303" s="36">
        <v>51029.142453838882</v>
      </c>
      <c r="H3303">
        <v>2015</v>
      </c>
      <c r="I3303">
        <v>15.854175890410984</v>
      </c>
      <c r="J3303" t="s">
        <v>717</v>
      </c>
    </row>
    <row r="3304" spans="1:10">
      <c r="A3304" t="s">
        <v>15</v>
      </c>
      <c r="B3304" t="s">
        <v>6</v>
      </c>
      <c r="C3304" t="s">
        <v>3</v>
      </c>
      <c r="D3304" t="s">
        <v>328</v>
      </c>
      <c r="F3304" s="2">
        <v>3971000.0000000005</v>
      </c>
      <c r="G3304" s="36">
        <v>298500.06503253098</v>
      </c>
      <c r="H3304">
        <v>2014</v>
      </c>
      <c r="I3304">
        <v>13.303179681274893</v>
      </c>
      <c r="J3304" t="s">
        <v>717</v>
      </c>
    </row>
    <row r="3305" spans="1:10">
      <c r="A3305" t="s">
        <v>15</v>
      </c>
      <c r="B3305" t="s">
        <v>6</v>
      </c>
      <c r="C3305" t="s">
        <v>3</v>
      </c>
      <c r="D3305" t="s">
        <v>1</v>
      </c>
      <c r="F3305" s="2">
        <v>5162000</v>
      </c>
      <c r="G3305" s="36">
        <v>388027.53354266554</v>
      </c>
      <c r="H3305">
        <v>2014</v>
      </c>
      <c r="I3305">
        <v>13.303179681274893</v>
      </c>
      <c r="J3305" t="s">
        <v>717</v>
      </c>
    </row>
    <row r="3306" spans="1:10">
      <c r="A3306" t="s">
        <v>15</v>
      </c>
      <c r="B3306" t="s">
        <v>6</v>
      </c>
      <c r="C3306" t="s">
        <v>4</v>
      </c>
      <c r="D3306" t="s">
        <v>328</v>
      </c>
      <c r="F3306" s="2">
        <v>-730000</v>
      </c>
      <c r="G3306" s="36">
        <v>-54874.099086816321</v>
      </c>
      <c r="H3306">
        <v>2014</v>
      </c>
      <c r="I3306">
        <v>13.303179681274893</v>
      </c>
      <c r="J3306" t="s">
        <v>717</v>
      </c>
    </row>
    <row r="3307" spans="1:10">
      <c r="A3307" t="s">
        <v>46</v>
      </c>
      <c r="B3307" t="s">
        <v>32</v>
      </c>
      <c r="C3307" t="s">
        <v>4</v>
      </c>
      <c r="D3307" t="s">
        <v>367</v>
      </c>
      <c r="E3307" t="s">
        <v>371</v>
      </c>
      <c r="F3307" s="2">
        <v>109316416</v>
      </c>
      <c r="G3307" s="36">
        <f>F3307/I3307</f>
        <v>20277952.846463483</v>
      </c>
      <c r="H3307">
        <v>2024</v>
      </c>
      <c r="I3307">
        <v>5.3909000000000002</v>
      </c>
      <c r="J3307" s="40" t="s">
        <v>715</v>
      </c>
    </row>
    <row r="3308" spans="1:10">
      <c r="A3308" t="s">
        <v>15</v>
      </c>
      <c r="B3308" t="s">
        <v>6</v>
      </c>
      <c r="C3308" t="s">
        <v>4</v>
      </c>
      <c r="D3308" t="s">
        <v>1</v>
      </c>
      <c r="F3308" s="2">
        <v>11538000</v>
      </c>
      <c r="G3308" s="36">
        <v>867311.44556669414</v>
      </c>
      <c r="H3308">
        <v>2014</v>
      </c>
      <c r="I3308">
        <v>13.303179681274893</v>
      </c>
      <c r="J3308" t="s">
        <v>717</v>
      </c>
    </row>
    <row r="3309" spans="1:10">
      <c r="A3309" t="s">
        <v>15</v>
      </c>
      <c r="B3309" t="s">
        <v>6</v>
      </c>
      <c r="C3309" t="s">
        <v>3</v>
      </c>
      <c r="D3309" t="s">
        <v>328</v>
      </c>
      <c r="F3309" s="2">
        <v>9561000</v>
      </c>
      <c r="G3309" s="36">
        <v>749081.78712297976</v>
      </c>
      <c r="H3309">
        <v>2013</v>
      </c>
      <c r="I3309">
        <v>12.763626301369856</v>
      </c>
      <c r="J3309" t="s">
        <v>717</v>
      </c>
    </row>
    <row r="3310" spans="1:10">
      <c r="A3310" t="s">
        <v>15</v>
      </c>
      <c r="B3310" t="s">
        <v>6</v>
      </c>
      <c r="C3310" t="s">
        <v>3</v>
      </c>
      <c r="D3310" t="s">
        <v>328</v>
      </c>
      <c r="F3310" s="2">
        <v>750361.22875138267</v>
      </c>
      <c r="G3310" s="36">
        <v>58789.031505164814</v>
      </c>
      <c r="H3310">
        <v>2013</v>
      </c>
      <c r="I3310">
        <v>12.763626301369856</v>
      </c>
      <c r="J3310" t="s">
        <v>717</v>
      </c>
    </row>
    <row r="3311" spans="1:10">
      <c r="A3311" t="s">
        <v>15</v>
      </c>
      <c r="B3311" t="s">
        <v>6</v>
      </c>
      <c r="C3311" t="s">
        <v>3</v>
      </c>
      <c r="D3311" t="s">
        <v>1</v>
      </c>
      <c r="F3311" s="2">
        <v>4524000</v>
      </c>
      <c r="G3311" s="36">
        <v>354444.72387243598</v>
      </c>
      <c r="H3311">
        <v>2013</v>
      </c>
      <c r="I3311">
        <v>12.763626301369856</v>
      </c>
      <c r="J3311" t="s">
        <v>717</v>
      </c>
    </row>
    <row r="3312" spans="1:10">
      <c r="A3312" t="s">
        <v>25</v>
      </c>
      <c r="B3312" t="s">
        <v>32</v>
      </c>
      <c r="C3312" t="s">
        <v>4</v>
      </c>
      <c r="D3312" t="s">
        <v>367</v>
      </c>
      <c r="E3312" t="s">
        <v>371</v>
      </c>
      <c r="F3312" s="2">
        <v>400</v>
      </c>
      <c r="G3312" s="36">
        <f>F3312/I3312</f>
        <v>74.199113320595814</v>
      </c>
      <c r="H3312">
        <v>2024</v>
      </c>
      <c r="I3312">
        <v>5.3909000000000002</v>
      </c>
      <c r="J3312" s="40" t="s">
        <v>715</v>
      </c>
    </row>
    <row r="3313" spans="1:10">
      <c r="A3313" t="s">
        <v>15</v>
      </c>
      <c r="B3313" t="s">
        <v>6</v>
      </c>
      <c r="C3313" t="s">
        <v>3</v>
      </c>
      <c r="D3313" t="s">
        <v>1</v>
      </c>
      <c r="F3313" s="2">
        <v>355050.1201622482</v>
      </c>
      <c r="G3313" s="36">
        <v>27817.339036645288</v>
      </c>
      <c r="H3313">
        <v>2013</v>
      </c>
      <c r="I3313">
        <v>12.763626301369856</v>
      </c>
      <c r="J3313" t="s">
        <v>717</v>
      </c>
    </row>
    <row r="3314" spans="1:10">
      <c r="A3314" t="s">
        <v>15</v>
      </c>
      <c r="B3314" t="s">
        <v>6</v>
      </c>
      <c r="C3314" t="s">
        <v>3</v>
      </c>
      <c r="D3314" t="s">
        <v>367</v>
      </c>
      <c r="F3314" s="2">
        <v>1398000</v>
      </c>
      <c r="G3314" s="36">
        <v>109530.00087835224</v>
      </c>
      <c r="H3314">
        <v>2013</v>
      </c>
      <c r="I3314">
        <v>12.763626301369856</v>
      </c>
      <c r="J3314" t="s">
        <v>717</v>
      </c>
    </row>
    <row r="3315" spans="1:10">
      <c r="A3315" t="s">
        <v>15</v>
      </c>
      <c r="B3315" t="s">
        <v>6</v>
      </c>
      <c r="C3315" t="s">
        <v>3</v>
      </c>
      <c r="D3315" t="s">
        <v>367</v>
      </c>
      <c r="F3315" s="2">
        <v>109717.07957268413</v>
      </c>
      <c r="G3315" s="36">
        <v>8596.0742646397248</v>
      </c>
      <c r="H3315">
        <v>2013</v>
      </c>
      <c r="I3315">
        <v>12.763626301369856</v>
      </c>
      <c r="J3315" t="s">
        <v>717</v>
      </c>
    </row>
    <row r="3316" spans="1:10">
      <c r="A3316" t="s">
        <v>15</v>
      </c>
      <c r="B3316" t="s">
        <v>6</v>
      </c>
      <c r="C3316" t="s">
        <v>4</v>
      </c>
      <c r="D3316" t="s">
        <v>328</v>
      </c>
      <c r="F3316" s="2">
        <v>-65924.425494316645</v>
      </c>
      <c r="G3316" s="36">
        <v>-5165.0231633028388</v>
      </c>
      <c r="H3316">
        <v>2013</v>
      </c>
      <c r="I3316">
        <v>12.763626301369856</v>
      </c>
      <c r="J3316" t="s">
        <v>717</v>
      </c>
    </row>
    <row r="3317" spans="1:10">
      <c r="A3317" t="s">
        <v>15</v>
      </c>
      <c r="B3317" t="s">
        <v>6</v>
      </c>
      <c r="C3317" t="s">
        <v>4</v>
      </c>
      <c r="D3317" t="s">
        <v>328</v>
      </c>
      <c r="F3317" s="2">
        <v>-840000</v>
      </c>
      <c r="G3317" s="36">
        <v>-65812.017695147268</v>
      </c>
      <c r="H3317">
        <v>2013</v>
      </c>
      <c r="I3317">
        <v>12.763626301369856</v>
      </c>
      <c r="J3317" t="s">
        <v>717</v>
      </c>
    </row>
    <row r="3318" spans="1:10">
      <c r="A3318" t="s">
        <v>15</v>
      </c>
      <c r="B3318" t="s">
        <v>6</v>
      </c>
      <c r="C3318" t="s">
        <v>4</v>
      </c>
      <c r="D3318" t="s">
        <v>1</v>
      </c>
      <c r="F3318" s="2">
        <v>-784.81458921805529</v>
      </c>
      <c r="G3318" s="36">
        <v>-61.488370991700464</v>
      </c>
      <c r="H3318">
        <v>2013</v>
      </c>
      <c r="I3318">
        <v>12.763626301369856</v>
      </c>
      <c r="J3318" t="s">
        <v>717</v>
      </c>
    </row>
    <row r="3319" spans="1:10">
      <c r="A3319" t="s">
        <v>49</v>
      </c>
      <c r="B3319" t="s">
        <v>32</v>
      </c>
      <c r="C3319" t="s">
        <v>3</v>
      </c>
      <c r="D3319" t="s">
        <v>367</v>
      </c>
      <c r="E3319" t="s">
        <v>372</v>
      </c>
      <c r="F3319" s="2">
        <v>520873</v>
      </c>
      <c r="G3319" s="36">
        <f>F3319/I3319</f>
        <v>96620.786881596767</v>
      </c>
      <c r="H3319">
        <v>2024</v>
      </c>
      <c r="I3319">
        <v>5.3909000000000002</v>
      </c>
      <c r="J3319" s="40" t="s">
        <v>715</v>
      </c>
    </row>
    <row r="3320" spans="1:10">
      <c r="A3320" t="s">
        <v>15</v>
      </c>
      <c r="B3320" t="s">
        <v>6</v>
      </c>
      <c r="C3320" t="s">
        <v>4</v>
      </c>
      <c r="D3320" t="s">
        <v>1</v>
      </c>
      <c r="F3320" s="2">
        <v>-10000</v>
      </c>
      <c r="G3320" s="36">
        <v>-783.47640113270552</v>
      </c>
      <c r="H3320">
        <v>2013</v>
      </c>
      <c r="I3320">
        <v>12.763626301369856</v>
      </c>
      <c r="J3320" t="s">
        <v>717</v>
      </c>
    </row>
    <row r="3321" spans="1:10">
      <c r="A3321" t="s">
        <v>15</v>
      </c>
      <c r="B3321" t="s">
        <v>6</v>
      </c>
      <c r="C3321" t="s">
        <v>4</v>
      </c>
      <c r="D3321" t="s">
        <v>367</v>
      </c>
      <c r="F3321" s="2">
        <v>-3139.2583568722212</v>
      </c>
      <c r="G3321" s="36">
        <v>-245.95348396680185</v>
      </c>
      <c r="H3321">
        <v>2013</v>
      </c>
      <c r="I3321">
        <v>12.763626301369856</v>
      </c>
      <c r="J3321" t="s">
        <v>717</v>
      </c>
    </row>
    <row r="3322" spans="1:10">
      <c r="A3322" t="s">
        <v>15</v>
      </c>
      <c r="B3322" t="s">
        <v>6</v>
      </c>
      <c r="C3322" t="s">
        <v>4</v>
      </c>
      <c r="D3322" t="s">
        <v>367</v>
      </c>
      <c r="F3322" s="2">
        <v>-40000</v>
      </c>
      <c r="G3322" s="36">
        <v>-3133.9056045308221</v>
      </c>
      <c r="H3322">
        <v>2013</v>
      </c>
      <c r="I3322">
        <v>12.763626301369856</v>
      </c>
      <c r="J3322" t="s">
        <v>717</v>
      </c>
    </row>
    <row r="3323" spans="1:10">
      <c r="A3323" t="s">
        <v>46</v>
      </c>
      <c r="B3323" t="s">
        <v>32</v>
      </c>
      <c r="C3323" t="s">
        <v>3</v>
      </c>
      <c r="D3323" t="s">
        <v>367</v>
      </c>
      <c r="E3323" t="s">
        <v>372</v>
      </c>
      <c r="F3323" s="2">
        <v>6197703</v>
      </c>
      <c r="G3323" s="36">
        <f>F3323/I3323</f>
        <v>1149660.1680609917</v>
      </c>
      <c r="H3323">
        <v>2024</v>
      </c>
      <c r="I3323">
        <v>5.3909000000000002</v>
      </c>
      <c r="J3323" s="40" t="s">
        <v>715</v>
      </c>
    </row>
    <row r="3324" spans="1:10">
      <c r="A3324" t="s">
        <v>15</v>
      </c>
      <c r="B3324" t="s">
        <v>6</v>
      </c>
      <c r="C3324" t="s">
        <v>3</v>
      </c>
      <c r="D3324" t="s">
        <v>328</v>
      </c>
      <c r="F3324" s="2">
        <v>8459000</v>
      </c>
      <c r="G3324" s="36">
        <v>639420.47244094475</v>
      </c>
      <c r="H3324">
        <v>2012</v>
      </c>
      <c r="I3324">
        <v>13.22916666666667</v>
      </c>
      <c r="J3324" t="s">
        <v>717</v>
      </c>
    </row>
    <row r="3325" spans="1:10">
      <c r="A3325" t="s">
        <v>15</v>
      </c>
      <c r="B3325" t="s">
        <v>6</v>
      </c>
      <c r="C3325" t="s">
        <v>3</v>
      </c>
      <c r="D3325" t="s">
        <v>328</v>
      </c>
      <c r="F3325" s="2">
        <v>639420.47244094475</v>
      </c>
      <c r="G3325" s="36">
        <v>48334.145948291873</v>
      </c>
      <c r="H3325">
        <v>2012</v>
      </c>
      <c r="I3325">
        <v>13.22916666666667</v>
      </c>
      <c r="J3325" t="s">
        <v>717</v>
      </c>
    </row>
    <row r="3326" spans="1:10">
      <c r="A3326" t="s">
        <v>15</v>
      </c>
      <c r="B3326" t="s">
        <v>6</v>
      </c>
      <c r="C3326" t="s">
        <v>3</v>
      </c>
      <c r="D3326" t="s">
        <v>1</v>
      </c>
      <c r="F3326" s="2">
        <v>5979000</v>
      </c>
      <c r="G3326" s="36">
        <v>451955.90551181091</v>
      </c>
      <c r="H3326">
        <v>2012</v>
      </c>
      <c r="I3326">
        <v>13.22916666666667</v>
      </c>
      <c r="J3326" t="s">
        <v>717</v>
      </c>
    </row>
    <row r="3327" spans="1:10">
      <c r="A3327" t="s">
        <v>15</v>
      </c>
      <c r="B3327" t="s">
        <v>6</v>
      </c>
      <c r="C3327" t="s">
        <v>3</v>
      </c>
      <c r="D3327" t="s">
        <v>1</v>
      </c>
      <c r="F3327" s="2">
        <v>451955.90551181091</v>
      </c>
      <c r="G3327" s="36">
        <v>34163.596007191998</v>
      </c>
      <c r="H3327">
        <v>2012</v>
      </c>
      <c r="I3327">
        <v>13.22916666666667</v>
      </c>
      <c r="J3327" t="s">
        <v>717</v>
      </c>
    </row>
    <row r="3328" spans="1:10">
      <c r="A3328" t="s">
        <v>15</v>
      </c>
      <c r="B3328" t="s">
        <v>6</v>
      </c>
      <c r="C3328" t="s">
        <v>3</v>
      </c>
      <c r="D3328" t="s">
        <v>367</v>
      </c>
      <c r="F3328" s="2">
        <v>1900000</v>
      </c>
      <c r="G3328" s="36">
        <v>143622.04724409446</v>
      </c>
      <c r="H3328">
        <v>2012</v>
      </c>
      <c r="I3328">
        <v>13.22916666666667</v>
      </c>
      <c r="J3328" t="s">
        <v>717</v>
      </c>
    </row>
    <row r="3329" spans="1:10">
      <c r="A3329" t="s">
        <v>15</v>
      </c>
      <c r="B3329" t="s">
        <v>6</v>
      </c>
      <c r="C3329" t="s">
        <v>3</v>
      </c>
      <c r="D3329" t="s">
        <v>367</v>
      </c>
      <c r="F3329" s="2">
        <v>143622.04724409446</v>
      </c>
      <c r="G3329" s="36">
        <v>10856.469712939421</v>
      </c>
      <c r="H3329">
        <v>2012</v>
      </c>
      <c r="I3329">
        <v>13.22916666666667</v>
      </c>
      <c r="J3329" t="s">
        <v>717</v>
      </c>
    </row>
    <row r="3330" spans="1:10">
      <c r="A3330" t="s">
        <v>15</v>
      </c>
      <c r="B3330" t="s">
        <v>6</v>
      </c>
      <c r="C3330" t="s">
        <v>4</v>
      </c>
      <c r="D3330" t="s">
        <v>328</v>
      </c>
      <c r="F3330" s="2">
        <v>867000</v>
      </c>
      <c r="G3330" s="36">
        <v>65537.007874015733</v>
      </c>
      <c r="H3330">
        <v>2012</v>
      </c>
      <c r="I3330">
        <v>13.22916666666667</v>
      </c>
      <c r="J3330" t="s">
        <v>717</v>
      </c>
    </row>
    <row r="3331" spans="1:10">
      <c r="A3331" t="s">
        <v>15</v>
      </c>
      <c r="B3331" t="s">
        <v>6</v>
      </c>
      <c r="C3331" t="s">
        <v>4</v>
      </c>
      <c r="D3331" t="s">
        <v>328</v>
      </c>
      <c r="F3331" s="2">
        <v>65537.007874015733</v>
      </c>
      <c r="G3331" s="36">
        <v>4953.9785479570937</v>
      </c>
      <c r="H3331">
        <v>2012</v>
      </c>
      <c r="I3331">
        <v>13.22916666666667</v>
      </c>
      <c r="J3331" t="s">
        <v>717</v>
      </c>
    </row>
    <row r="3332" spans="1:10">
      <c r="A3332" t="s">
        <v>15</v>
      </c>
      <c r="B3332" t="s">
        <v>6</v>
      </c>
      <c r="C3332" t="s">
        <v>4</v>
      </c>
      <c r="D3332" t="s">
        <v>1</v>
      </c>
      <c r="F3332" s="2">
        <v>-426784.25196850387</v>
      </c>
      <c r="G3332" s="36">
        <v>-32260.85684171367</v>
      </c>
      <c r="H3332">
        <v>2012</v>
      </c>
      <c r="I3332">
        <v>13.22916666666667</v>
      </c>
      <c r="J3332" t="s">
        <v>717</v>
      </c>
    </row>
    <row r="3333" spans="1:10">
      <c r="A3333" t="s">
        <v>49</v>
      </c>
      <c r="B3333" t="s">
        <v>32</v>
      </c>
      <c r="C3333" t="s">
        <v>4</v>
      </c>
      <c r="D3333" t="s">
        <v>367</v>
      </c>
      <c r="E3333" t="s">
        <v>372</v>
      </c>
      <c r="F3333" s="2">
        <v>8144</v>
      </c>
      <c r="G3333" s="36">
        <f>F3333/I3333</f>
        <v>1510.6939472073309</v>
      </c>
      <c r="H3333">
        <v>2024</v>
      </c>
      <c r="I3333">
        <v>5.3909000000000002</v>
      </c>
      <c r="J3333" s="40" t="s">
        <v>715</v>
      </c>
    </row>
    <row r="3334" spans="1:10">
      <c r="A3334" t="s">
        <v>15</v>
      </c>
      <c r="B3334" t="s">
        <v>6</v>
      </c>
      <c r="C3334" t="s">
        <v>4</v>
      </c>
      <c r="D3334" t="s">
        <v>1</v>
      </c>
      <c r="F3334" s="2">
        <v>-5646000</v>
      </c>
      <c r="G3334" s="36">
        <v>-426784.25196850381</v>
      </c>
      <c r="H3334">
        <v>2012</v>
      </c>
      <c r="I3334">
        <v>13.22916666666667</v>
      </c>
      <c r="J3334" t="s">
        <v>717</v>
      </c>
    </row>
    <row r="3335" spans="1:10">
      <c r="A3335" t="s">
        <v>15</v>
      </c>
      <c r="B3335" t="s">
        <v>6</v>
      </c>
      <c r="C3335" t="s">
        <v>4</v>
      </c>
      <c r="D3335" t="s">
        <v>367</v>
      </c>
      <c r="F3335" s="2">
        <v>-14362.204724409446</v>
      </c>
      <c r="G3335" s="36">
        <v>-1085.6469712939422</v>
      </c>
      <c r="H3335">
        <v>2012</v>
      </c>
      <c r="I3335">
        <v>13.22916666666667</v>
      </c>
      <c r="J3335" t="s">
        <v>717</v>
      </c>
    </row>
    <row r="3336" spans="1:10">
      <c r="A3336" t="s">
        <v>15</v>
      </c>
      <c r="B3336" t="s">
        <v>6</v>
      </c>
      <c r="C3336" t="s">
        <v>4</v>
      </c>
      <c r="D3336" t="s">
        <v>367</v>
      </c>
      <c r="F3336" s="2">
        <v>-190000</v>
      </c>
      <c r="G3336" s="36">
        <v>-14362.204724409446</v>
      </c>
      <c r="H3336">
        <v>2012</v>
      </c>
      <c r="I3336">
        <v>13.22916666666667</v>
      </c>
      <c r="J3336" t="s">
        <v>717</v>
      </c>
    </row>
    <row r="3337" spans="1:10">
      <c r="A3337" t="s">
        <v>15</v>
      </c>
      <c r="B3337" t="s">
        <v>6</v>
      </c>
      <c r="C3337" t="s">
        <v>3</v>
      </c>
      <c r="D3337" t="s">
        <v>328</v>
      </c>
      <c r="F3337" s="2">
        <v>22598000</v>
      </c>
      <c r="G3337" s="36">
        <v>1818020.9171359611</v>
      </c>
      <c r="H3337">
        <v>2011</v>
      </c>
      <c r="I3337">
        <v>12.430000000000001</v>
      </c>
      <c r="J3337" t="s">
        <v>717</v>
      </c>
    </row>
    <row r="3338" spans="1:10">
      <c r="A3338" t="s">
        <v>46</v>
      </c>
      <c r="B3338" t="s">
        <v>32</v>
      </c>
      <c r="C3338" t="s">
        <v>4</v>
      </c>
      <c r="D3338" t="s">
        <v>367</v>
      </c>
      <c r="E3338" t="s">
        <v>372</v>
      </c>
      <c r="F3338" s="2">
        <v>5420540</v>
      </c>
      <c r="G3338" s="36">
        <f>F3338/I3338</f>
        <v>1005498.1542970561</v>
      </c>
      <c r="H3338">
        <v>2024</v>
      </c>
      <c r="I3338">
        <v>5.3909000000000002</v>
      </c>
      <c r="J3338" s="40" t="s">
        <v>715</v>
      </c>
    </row>
    <row r="3339" spans="1:10">
      <c r="A3339" t="s">
        <v>15</v>
      </c>
      <c r="B3339" t="s">
        <v>6</v>
      </c>
      <c r="C3339" t="s">
        <v>3</v>
      </c>
      <c r="D3339" t="s">
        <v>328</v>
      </c>
      <c r="F3339" s="2">
        <v>1818020.9171359611</v>
      </c>
      <c r="G3339" s="36">
        <v>146260.73347835566</v>
      </c>
      <c r="H3339">
        <v>2011</v>
      </c>
      <c r="I3339">
        <v>12.430000000000001</v>
      </c>
      <c r="J3339" t="s">
        <v>717</v>
      </c>
    </row>
    <row r="3340" spans="1:10">
      <c r="A3340" t="s">
        <v>15</v>
      </c>
      <c r="B3340" t="s">
        <v>6</v>
      </c>
      <c r="C3340" t="s">
        <v>3</v>
      </c>
      <c r="D3340" t="s">
        <v>1</v>
      </c>
      <c r="F3340" s="2">
        <v>6146000</v>
      </c>
      <c r="G3340" s="36">
        <v>494448.9139179404</v>
      </c>
      <c r="H3340">
        <v>2011</v>
      </c>
      <c r="I3340">
        <v>12.430000000000001</v>
      </c>
      <c r="J3340" t="s">
        <v>717</v>
      </c>
    </row>
    <row r="3341" spans="1:10">
      <c r="A3341" t="s">
        <v>15</v>
      </c>
      <c r="B3341" t="s">
        <v>6</v>
      </c>
      <c r="C3341" t="s">
        <v>3</v>
      </c>
      <c r="D3341" t="s">
        <v>1</v>
      </c>
      <c r="F3341" s="2">
        <v>494448.9139179404</v>
      </c>
      <c r="G3341" s="36">
        <v>39778.673686077258</v>
      </c>
      <c r="H3341">
        <v>2011</v>
      </c>
      <c r="I3341">
        <v>12.430000000000001</v>
      </c>
      <c r="J3341" t="s">
        <v>717</v>
      </c>
    </row>
    <row r="3342" spans="1:10">
      <c r="A3342" t="s">
        <v>15</v>
      </c>
      <c r="B3342" t="s">
        <v>6</v>
      </c>
      <c r="C3342" t="s">
        <v>3</v>
      </c>
      <c r="D3342" t="s">
        <v>367</v>
      </c>
      <c r="F3342" s="2">
        <v>2153000</v>
      </c>
      <c r="G3342" s="36">
        <v>173209.97586484309</v>
      </c>
      <c r="H3342">
        <v>2011</v>
      </c>
      <c r="I3342">
        <v>12.430000000000001</v>
      </c>
      <c r="J3342" t="s">
        <v>717</v>
      </c>
    </row>
    <row r="3343" spans="1:10">
      <c r="A3343" t="s">
        <v>15</v>
      </c>
      <c r="B3343" t="s">
        <v>6</v>
      </c>
      <c r="C3343" t="s">
        <v>3</v>
      </c>
      <c r="D3343" t="s">
        <v>367</v>
      </c>
      <c r="F3343" s="2">
        <v>173209.97586484309</v>
      </c>
      <c r="G3343" s="36">
        <v>13934.833134742001</v>
      </c>
      <c r="H3343">
        <v>2011</v>
      </c>
      <c r="I3343">
        <v>12.430000000000001</v>
      </c>
      <c r="J3343" t="s">
        <v>717</v>
      </c>
    </row>
    <row r="3344" spans="1:10">
      <c r="A3344" t="s">
        <v>49</v>
      </c>
      <c r="B3344" t="s">
        <v>32</v>
      </c>
      <c r="C3344" t="s">
        <v>3</v>
      </c>
      <c r="D3344" t="s">
        <v>373</v>
      </c>
      <c r="F3344" s="2">
        <v>52909598</v>
      </c>
      <c r="G3344" s="36">
        <f>F3344/I3344</f>
        <v>9814613.1443729252</v>
      </c>
      <c r="H3344">
        <v>2024</v>
      </c>
      <c r="I3344">
        <v>5.3909000000000002</v>
      </c>
      <c r="J3344" s="40" t="s">
        <v>715</v>
      </c>
    </row>
    <row r="3345" spans="1:10">
      <c r="A3345" t="s">
        <v>15</v>
      </c>
      <c r="B3345" t="s">
        <v>6</v>
      </c>
      <c r="C3345" t="s">
        <v>4</v>
      </c>
      <c r="D3345" t="s">
        <v>328</v>
      </c>
      <c r="F3345" s="2">
        <v>30843000</v>
      </c>
      <c r="G3345" s="36">
        <v>2481335.4786806111</v>
      </c>
      <c r="H3345">
        <v>2011</v>
      </c>
      <c r="I3345">
        <v>12.430000000000001</v>
      </c>
      <c r="J3345" t="s">
        <v>717</v>
      </c>
    </row>
    <row r="3346" spans="1:10">
      <c r="A3346" t="s">
        <v>15</v>
      </c>
      <c r="B3346" t="s">
        <v>6</v>
      </c>
      <c r="C3346" t="s">
        <v>4</v>
      </c>
      <c r="D3346" t="s">
        <v>328</v>
      </c>
      <c r="F3346" s="2">
        <v>2481335.4786806111</v>
      </c>
      <c r="G3346" s="36">
        <v>199624.73682064447</v>
      </c>
      <c r="H3346">
        <v>2011</v>
      </c>
      <c r="I3346">
        <v>12.430000000000001</v>
      </c>
      <c r="J3346" t="s">
        <v>717</v>
      </c>
    </row>
    <row r="3347" spans="1:10">
      <c r="A3347" t="s">
        <v>15</v>
      </c>
      <c r="B3347" t="s">
        <v>6</v>
      </c>
      <c r="C3347" t="s">
        <v>4</v>
      </c>
      <c r="D3347" t="s">
        <v>1</v>
      </c>
      <c r="F3347" s="2">
        <v>8643000</v>
      </c>
      <c r="G3347" s="36">
        <v>695333.86967015278</v>
      </c>
      <c r="H3347">
        <v>2011</v>
      </c>
      <c r="I3347">
        <v>12.430000000000001</v>
      </c>
      <c r="J3347" t="s">
        <v>717</v>
      </c>
    </row>
    <row r="3348" spans="1:10">
      <c r="A3348" t="s">
        <v>15</v>
      </c>
      <c r="B3348" t="s">
        <v>6</v>
      </c>
      <c r="C3348" t="s">
        <v>4</v>
      </c>
      <c r="D3348" t="s">
        <v>1</v>
      </c>
      <c r="F3348" s="2">
        <v>695333.86967015278</v>
      </c>
      <c r="G3348" s="36">
        <v>55939.973424791046</v>
      </c>
      <c r="H3348">
        <v>2011</v>
      </c>
      <c r="I3348">
        <v>12.430000000000001</v>
      </c>
      <c r="J3348" t="s">
        <v>717</v>
      </c>
    </row>
    <row r="3349" spans="1:10">
      <c r="A3349" t="s">
        <v>295</v>
      </c>
      <c r="B3349" t="s">
        <v>32</v>
      </c>
      <c r="C3349" t="s">
        <v>3</v>
      </c>
      <c r="D3349" t="s">
        <v>373</v>
      </c>
      <c r="F3349" s="2">
        <v>15749412</v>
      </c>
      <c r="G3349" s="36">
        <f>F3349/I3349</f>
        <v>2921481.0143018789</v>
      </c>
      <c r="H3349">
        <v>2024</v>
      </c>
      <c r="I3349">
        <v>5.3909000000000002</v>
      </c>
      <c r="J3349" s="40" t="s">
        <v>715</v>
      </c>
    </row>
    <row r="3350" spans="1:10">
      <c r="A3350" t="s">
        <v>15</v>
      </c>
      <c r="B3350" t="s">
        <v>6</v>
      </c>
      <c r="C3350" t="s">
        <v>4</v>
      </c>
      <c r="D3350" t="s">
        <v>367</v>
      </c>
      <c r="F3350" s="2">
        <v>0</v>
      </c>
      <c r="G3350" s="36">
        <v>0</v>
      </c>
      <c r="H3350">
        <v>2011</v>
      </c>
      <c r="I3350">
        <v>12.430000000000001</v>
      </c>
      <c r="J3350" t="s">
        <v>717</v>
      </c>
    </row>
    <row r="3351" spans="1:10">
      <c r="A3351" t="s">
        <v>17</v>
      </c>
      <c r="B3351" t="s">
        <v>32</v>
      </c>
      <c r="C3351" t="s">
        <v>4</v>
      </c>
      <c r="D3351" t="s">
        <v>373</v>
      </c>
      <c r="F3351" s="2">
        <v>-39988</v>
      </c>
      <c r="G3351" s="36">
        <f>F3351/I3351</f>
        <v>-7417.6853586599636</v>
      </c>
      <c r="H3351">
        <v>2024</v>
      </c>
      <c r="I3351">
        <v>5.3909000000000002</v>
      </c>
      <c r="J3351" s="40" t="s">
        <v>715</v>
      </c>
    </row>
    <row r="3352" spans="1:10">
      <c r="A3352" t="s">
        <v>15</v>
      </c>
      <c r="B3352" t="s">
        <v>6</v>
      </c>
      <c r="C3352" t="s">
        <v>4</v>
      </c>
      <c r="D3352" t="s">
        <v>367</v>
      </c>
      <c r="F3352" s="2">
        <v>0</v>
      </c>
      <c r="G3352" s="36">
        <v>0</v>
      </c>
      <c r="H3352">
        <v>2011</v>
      </c>
      <c r="I3352">
        <v>12.430000000000001</v>
      </c>
      <c r="J3352" t="s">
        <v>717</v>
      </c>
    </row>
    <row r="3353" spans="1:10">
      <c r="A3353" t="s">
        <v>15</v>
      </c>
      <c r="B3353" t="s">
        <v>6</v>
      </c>
      <c r="C3353" t="s">
        <v>3</v>
      </c>
      <c r="D3353" t="s">
        <v>328</v>
      </c>
      <c r="F3353" s="2">
        <v>14004000</v>
      </c>
      <c r="G3353" s="36">
        <v>1107546.299347525</v>
      </c>
      <c r="H3353">
        <v>2010</v>
      </c>
      <c r="I3353">
        <v>12.644166666666669</v>
      </c>
      <c r="J3353" t="s">
        <v>717</v>
      </c>
    </row>
    <row r="3354" spans="1:10">
      <c r="A3354" t="s">
        <v>49</v>
      </c>
      <c r="B3354" t="s">
        <v>32</v>
      </c>
      <c r="C3354" t="s">
        <v>4</v>
      </c>
      <c r="D3354" t="s">
        <v>373</v>
      </c>
      <c r="F3354" s="2">
        <v>39368144</v>
      </c>
      <c r="G3354" s="36">
        <f>F3354/I3354</f>
        <v>7302703.4446938355</v>
      </c>
      <c r="H3354">
        <v>2024</v>
      </c>
      <c r="I3354">
        <v>5.3909000000000002</v>
      </c>
      <c r="J3354" s="40" t="s">
        <v>715</v>
      </c>
    </row>
    <row r="3355" spans="1:10">
      <c r="A3355" t="s">
        <v>15</v>
      </c>
      <c r="B3355" t="s">
        <v>6</v>
      </c>
      <c r="C3355" t="s">
        <v>3</v>
      </c>
      <c r="D3355" t="s">
        <v>328</v>
      </c>
      <c r="F3355" s="2">
        <v>1107546.299347525</v>
      </c>
      <c r="G3355" s="36">
        <v>87593.459382918983</v>
      </c>
      <c r="H3355">
        <v>2010</v>
      </c>
      <c r="I3355">
        <v>12.644166666666669</v>
      </c>
      <c r="J3355" t="s">
        <v>717</v>
      </c>
    </row>
    <row r="3356" spans="1:10">
      <c r="A3356" t="s">
        <v>15</v>
      </c>
      <c r="B3356" t="s">
        <v>6</v>
      </c>
      <c r="C3356" t="s">
        <v>3</v>
      </c>
      <c r="D3356" t="s">
        <v>1</v>
      </c>
      <c r="F3356" s="2">
        <v>11099000</v>
      </c>
      <c r="G3356" s="36">
        <v>877796.08515125536</v>
      </c>
      <c r="H3356">
        <v>2010</v>
      </c>
      <c r="I3356">
        <v>12.644166666666669</v>
      </c>
      <c r="J3356" t="s">
        <v>717</v>
      </c>
    </row>
    <row r="3357" spans="1:10">
      <c r="A3357" t="s">
        <v>15</v>
      </c>
      <c r="B3357" t="s">
        <v>6</v>
      </c>
      <c r="C3357" t="s">
        <v>3</v>
      </c>
      <c r="D3357" t="s">
        <v>1</v>
      </c>
      <c r="F3357" s="2">
        <v>877796.08515125525</v>
      </c>
      <c r="G3357" s="36">
        <v>69423.00811846742</v>
      </c>
      <c r="H3357">
        <v>2010</v>
      </c>
      <c r="I3357">
        <v>12.644166666666669</v>
      </c>
      <c r="J3357" t="s">
        <v>717</v>
      </c>
    </row>
    <row r="3358" spans="1:10">
      <c r="A3358" t="s">
        <v>15</v>
      </c>
      <c r="B3358" t="s">
        <v>6</v>
      </c>
      <c r="C3358" t="s">
        <v>3</v>
      </c>
      <c r="D3358" t="s">
        <v>367</v>
      </c>
      <c r="F3358" s="2">
        <v>2741000</v>
      </c>
      <c r="G3358" s="36">
        <v>216779.80623475907</v>
      </c>
      <c r="H3358">
        <v>2010</v>
      </c>
      <c r="I3358">
        <v>12.644166666666669</v>
      </c>
      <c r="J3358" t="s">
        <v>717</v>
      </c>
    </row>
    <row r="3359" spans="1:10">
      <c r="A3359" t="s">
        <v>295</v>
      </c>
      <c r="B3359" t="s">
        <v>32</v>
      </c>
      <c r="C3359" t="s">
        <v>4</v>
      </c>
      <c r="D3359" t="s">
        <v>373</v>
      </c>
      <c r="F3359" s="2">
        <v>5762663</v>
      </c>
      <c r="G3359" s="36">
        <f>F3359/I3359</f>
        <v>1068961.2124135117</v>
      </c>
      <c r="H3359">
        <v>2024</v>
      </c>
      <c r="I3359">
        <v>5.3909000000000002</v>
      </c>
      <c r="J3359" s="40" t="s">
        <v>715</v>
      </c>
    </row>
    <row r="3360" spans="1:10">
      <c r="A3360" t="s">
        <v>15</v>
      </c>
      <c r="B3360" t="s">
        <v>6</v>
      </c>
      <c r="C3360" t="s">
        <v>3</v>
      </c>
      <c r="D3360" t="s">
        <v>367</v>
      </c>
      <c r="F3360" s="2">
        <v>216779.80623475907</v>
      </c>
      <c r="G3360" s="36">
        <v>17144.64954074414</v>
      </c>
      <c r="H3360">
        <v>2010</v>
      </c>
      <c r="I3360">
        <v>12.644166666666669</v>
      </c>
      <c r="J3360" t="s">
        <v>717</v>
      </c>
    </row>
    <row r="3361" spans="1:10">
      <c r="A3361" t="s">
        <v>17</v>
      </c>
      <c r="B3361" t="s">
        <v>32</v>
      </c>
      <c r="C3361" t="s">
        <v>3</v>
      </c>
      <c r="D3361" t="s">
        <v>374</v>
      </c>
      <c r="F3361" s="2">
        <v>101630680</v>
      </c>
      <c r="G3361" s="36">
        <f>F3361/I3361</f>
        <v>18852265.855423026</v>
      </c>
      <c r="H3361">
        <v>2024</v>
      </c>
      <c r="I3361">
        <v>5.3909000000000002</v>
      </c>
      <c r="J3361" s="40" t="s">
        <v>715</v>
      </c>
    </row>
    <row r="3362" spans="1:10">
      <c r="A3362" t="s">
        <v>15</v>
      </c>
      <c r="B3362" t="s">
        <v>6</v>
      </c>
      <c r="C3362" t="s">
        <v>4</v>
      </c>
      <c r="D3362" t="s">
        <v>328</v>
      </c>
      <c r="F3362" s="2">
        <v>6136000</v>
      </c>
      <c r="G3362" s="36">
        <v>485283.06860871275</v>
      </c>
      <c r="H3362">
        <v>2010</v>
      </c>
      <c r="I3362">
        <v>12.644166666666669</v>
      </c>
      <c r="J3362" t="s">
        <v>717</v>
      </c>
    </row>
    <row r="3363" spans="1:10">
      <c r="A3363" t="s">
        <v>15</v>
      </c>
      <c r="B3363" t="s">
        <v>6</v>
      </c>
      <c r="C3363" t="s">
        <v>4</v>
      </c>
      <c r="D3363" t="s">
        <v>328</v>
      </c>
      <c r="F3363" s="2">
        <v>485283.06860871275</v>
      </c>
      <c r="G3363" s="36">
        <v>38379.996199199581</v>
      </c>
      <c r="H3363">
        <v>2010</v>
      </c>
      <c r="I3363">
        <v>12.644166666666669</v>
      </c>
      <c r="J3363" t="s">
        <v>717</v>
      </c>
    </row>
    <row r="3364" spans="1:10">
      <c r="A3364" t="s">
        <v>15</v>
      </c>
      <c r="B3364" t="s">
        <v>6</v>
      </c>
      <c r="C3364" t="s">
        <v>4</v>
      </c>
      <c r="D3364" t="s">
        <v>1</v>
      </c>
      <c r="F3364" s="2">
        <v>3000</v>
      </c>
      <c r="G3364" s="36">
        <v>237.26356027153491</v>
      </c>
      <c r="H3364">
        <v>2010</v>
      </c>
      <c r="I3364">
        <v>12.644166666666669</v>
      </c>
      <c r="J3364" t="s">
        <v>717</v>
      </c>
    </row>
    <row r="3365" spans="1:10">
      <c r="A3365" t="s">
        <v>15</v>
      </c>
      <c r="B3365" t="s">
        <v>6</v>
      </c>
      <c r="C3365" t="s">
        <v>4</v>
      </c>
      <c r="D3365" t="s">
        <v>1</v>
      </c>
      <c r="F3365" s="2">
        <v>237.26356027153491</v>
      </c>
      <c r="G3365" s="36">
        <v>18.764665677574762</v>
      </c>
      <c r="H3365">
        <v>2010</v>
      </c>
      <c r="I3365">
        <v>12.644166666666669</v>
      </c>
      <c r="J3365" t="s">
        <v>717</v>
      </c>
    </row>
    <row r="3366" spans="1:10">
      <c r="A3366" t="s">
        <v>49</v>
      </c>
      <c r="B3366" t="s">
        <v>32</v>
      </c>
      <c r="C3366" t="s">
        <v>3</v>
      </c>
      <c r="D3366" t="s">
        <v>374</v>
      </c>
      <c r="F3366" s="2">
        <v>148591533</v>
      </c>
      <c r="G3366" s="36">
        <f>F3366/I3366</f>
        <v>27563399.988870133</v>
      </c>
      <c r="H3366">
        <v>2024</v>
      </c>
      <c r="I3366">
        <v>5.3909000000000002</v>
      </c>
      <c r="J3366" s="40" t="s">
        <v>715</v>
      </c>
    </row>
    <row r="3367" spans="1:10">
      <c r="A3367" t="s">
        <v>15</v>
      </c>
      <c r="B3367" t="s">
        <v>6</v>
      </c>
      <c r="C3367" t="s">
        <v>4</v>
      </c>
      <c r="D3367" t="s">
        <v>367</v>
      </c>
      <c r="F3367" s="2">
        <v>0</v>
      </c>
      <c r="G3367" s="36">
        <v>0</v>
      </c>
      <c r="H3367">
        <v>2010</v>
      </c>
      <c r="I3367">
        <v>12.644166666666669</v>
      </c>
      <c r="J3367" t="s">
        <v>717</v>
      </c>
    </row>
    <row r="3368" spans="1:10">
      <c r="A3368" t="s">
        <v>15</v>
      </c>
      <c r="B3368" t="s">
        <v>6</v>
      </c>
      <c r="C3368" t="s">
        <v>4</v>
      </c>
      <c r="D3368" t="s">
        <v>367</v>
      </c>
      <c r="F3368" s="2">
        <v>0</v>
      </c>
      <c r="G3368" s="36">
        <v>0</v>
      </c>
      <c r="H3368">
        <v>2010</v>
      </c>
      <c r="I3368">
        <v>12.644166666666669</v>
      </c>
      <c r="J3368" t="s">
        <v>717</v>
      </c>
    </row>
    <row r="3369" spans="1:10">
      <c r="A3369" t="s">
        <v>46</v>
      </c>
      <c r="B3369" t="s">
        <v>32</v>
      </c>
      <c r="C3369" t="s">
        <v>3</v>
      </c>
      <c r="D3369" t="s">
        <v>374</v>
      </c>
      <c r="F3369" s="2">
        <v>189151787</v>
      </c>
      <c r="G3369" s="36">
        <f>F3369/I3369</f>
        <v>35087237.196015507</v>
      </c>
      <c r="H3369">
        <v>2024</v>
      </c>
      <c r="I3369">
        <v>5.3909000000000002</v>
      </c>
      <c r="J3369" s="40" t="s">
        <v>715</v>
      </c>
    </row>
    <row r="3370" spans="1:10" ht="15.75">
      <c r="A3370" s="19" t="s">
        <v>31</v>
      </c>
      <c r="B3370" t="s">
        <v>6</v>
      </c>
      <c r="C3370" t="s">
        <v>3</v>
      </c>
      <c r="D3370" t="s">
        <v>1</v>
      </c>
      <c r="F3370" s="2">
        <v>29424030</v>
      </c>
      <c r="G3370" s="36">
        <f>F3370/I3370</f>
        <v>1660048.6324246256</v>
      </c>
      <c r="H3370">
        <v>2023</v>
      </c>
      <c r="I3370">
        <v>17.724799999999998</v>
      </c>
      <c r="J3370" t="s">
        <v>717</v>
      </c>
    </row>
    <row r="3371" spans="1:10">
      <c r="A3371" s="6" t="s">
        <v>31</v>
      </c>
      <c r="B3371" t="s">
        <v>6</v>
      </c>
      <c r="C3371" t="s">
        <v>3</v>
      </c>
      <c r="D3371" t="s">
        <v>1</v>
      </c>
      <c r="F3371" s="2">
        <v>17590000</v>
      </c>
      <c r="G3371" s="36">
        <f>F3371/I3371</f>
        <v>867647.92928595387</v>
      </c>
      <c r="H3371">
        <v>2021</v>
      </c>
      <c r="I3371">
        <v>20.273199999999999</v>
      </c>
      <c r="J3371" t="s">
        <v>717</v>
      </c>
    </row>
    <row r="3372" spans="1:10">
      <c r="A3372" s="6" t="s">
        <v>31</v>
      </c>
      <c r="B3372" t="s">
        <v>6</v>
      </c>
      <c r="C3372" t="s">
        <v>4</v>
      </c>
      <c r="D3372" t="s">
        <v>1</v>
      </c>
      <c r="F3372" s="2">
        <v>-1714248</v>
      </c>
      <c r="G3372" s="36">
        <f>F3372/I3372</f>
        <v>-84557.346644831603</v>
      </c>
      <c r="H3372">
        <v>2021</v>
      </c>
      <c r="I3372">
        <v>20.273199999999999</v>
      </c>
      <c r="J3372" t="s">
        <v>717</v>
      </c>
    </row>
    <row r="3373" spans="1:10">
      <c r="A3373" t="s">
        <v>295</v>
      </c>
      <c r="B3373" t="s">
        <v>32</v>
      </c>
      <c r="C3373" t="s">
        <v>3</v>
      </c>
      <c r="D3373" t="s">
        <v>374</v>
      </c>
      <c r="F3373" s="2">
        <v>6214848</v>
      </c>
      <c r="G3373" s="36">
        <f>F3373/I3373</f>
        <v>1152840.5275556957</v>
      </c>
      <c r="H3373">
        <v>2024</v>
      </c>
      <c r="I3373">
        <v>5.3909000000000002</v>
      </c>
      <c r="J3373" s="40" t="s">
        <v>715</v>
      </c>
    </row>
    <row r="3374" spans="1:10">
      <c r="A3374" t="s">
        <v>28</v>
      </c>
      <c r="B3374" t="s">
        <v>6</v>
      </c>
      <c r="C3374" t="s">
        <v>3</v>
      </c>
      <c r="D3374" t="s">
        <v>328</v>
      </c>
      <c r="F3374" s="2">
        <v>3500000</v>
      </c>
      <c r="G3374" s="36">
        <v>163009.05398859869</v>
      </c>
      <c r="H3374">
        <v>2020</v>
      </c>
      <c r="I3374">
        <v>21.4712</v>
      </c>
      <c r="J3374" t="s">
        <v>717</v>
      </c>
    </row>
    <row r="3375" spans="1:10">
      <c r="A3375" t="s">
        <v>28</v>
      </c>
      <c r="B3375" t="s">
        <v>6</v>
      </c>
      <c r="C3375" t="s">
        <v>3</v>
      </c>
      <c r="D3375" t="s">
        <v>1</v>
      </c>
      <c r="F3375" s="2">
        <v>61110000</v>
      </c>
      <c r="G3375" s="36">
        <v>2846138.0826409329</v>
      </c>
      <c r="H3375">
        <v>2020</v>
      </c>
      <c r="I3375">
        <v>21.4712</v>
      </c>
      <c r="J3375" t="s">
        <v>717</v>
      </c>
    </row>
    <row r="3376" spans="1:10">
      <c r="A3376" t="s">
        <v>28</v>
      </c>
      <c r="B3376" t="s">
        <v>6</v>
      </c>
      <c r="C3376" t="s">
        <v>4</v>
      </c>
      <c r="D3376" t="s">
        <v>328</v>
      </c>
      <c r="F3376" s="2">
        <v>60000</v>
      </c>
      <c r="G3376" s="36">
        <v>2794.4409255188348</v>
      </c>
      <c r="H3376">
        <v>2020</v>
      </c>
      <c r="I3376">
        <v>21.4712</v>
      </c>
      <c r="J3376" t="s">
        <v>717</v>
      </c>
    </row>
    <row r="3377" spans="1:10">
      <c r="A3377" t="s">
        <v>28</v>
      </c>
      <c r="B3377" t="s">
        <v>6</v>
      </c>
      <c r="C3377" t="s">
        <v>3</v>
      </c>
      <c r="D3377" t="s">
        <v>328</v>
      </c>
      <c r="F3377" s="2">
        <v>4412948</v>
      </c>
      <c r="G3377" s="36">
        <f t="shared" ref="G3377:G3401" si="83">F3377/I3377</f>
        <v>229254.77035289962</v>
      </c>
      <c r="H3377">
        <v>2019</v>
      </c>
      <c r="I3377">
        <v>19.249099999999999</v>
      </c>
      <c r="J3377" t="s">
        <v>717</v>
      </c>
    </row>
    <row r="3378" spans="1:10">
      <c r="A3378" t="s">
        <v>49</v>
      </c>
      <c r="B3378" t="s">
        <v>32</v>
      </c>
      <c r="C3378" t="s">
        <v>4</v>
      </c>
      <c r="D3378" t="s">
        <v>374</v>
      </c>
      <c r="F3378" s="2">
        <v>90972969</v>
      </c>
      <c r="G3378" s="36">
        <f t="shared" si="83"/>
        <v>16875284.089855127</v>
      </c>
      <c r="H3378">
        <v>2024</v>
      </c>
      <c r="I3378">
        <v>5.3909000000000002</v>
      </c>
      <c r="J3378" s="40" t="s">
        <v>715</v>
      </c>
    </row>
    <row r="3379" spans="1:10">
      <c r="A3379" t="s">
        <v>28</v>
      </c>
      <c r="B3379" t="s">
        <v>6</v>
      </c>
      <c r="C3379" t="s">
        <v>3</v>
      </c>
      <c r="D3379" t="s">
        <v>1</v>
      </c>
      <c r="F3379" s="2">
        <v>52775000</v>
      </c>
      <c r="G3379" s="36">
        <f t="shared" si="83"/>
        <v>2741686.6243097084</v>
      </c>
      <c r="H3379">
        <v>2019</v>
      </c>
      <c r="I3379">
        <v>19.249099999999999</v>
      </c>
      <c r="J3379" t="s">
        <v>717</v>
      </c>
    </row>
    <row r="3380" spans="1:10">
      <c r="A3380" t="s">
        <v>28</v>
      </c>
      <c r="B3380" t="s">
        <v>6</v>
      </c>
      <c r="C3380" t="s">
        <v>4</v>
      </c>
      <c r="D3380" t="s">
        <v>328</v>
      </c>
      <c r="F3380" s="2">
        <v>42000</v>
      </c>
      <c r="G3380" s="36">
        <f t="shared" si="83"/>
        <v>2181.9201936713926</v>
      </c>
      <c r="H3380">
        <v>2019</v>
      </c>
      <c r="I3380">
        <v>19.249099999999999</v>
      </c>
      <c r="J3380" t="s">
        <v>717</v>
      </c>
    </row>
    <row r="3381" spans="1:10">
      <c r="A3381" t="s">
        <v>46</v>
      </c>
      <c r="B3381" t="s">
        <v>32</v>
      </c>
      <c r="C3381" t="s">
        <v>4</v>
      </c>
      <c r="D3381" t="s">
        <v>374</v>
      </c>
      <c r="F3381" s="2">
        <v>28085092</v>
      </c>
      <c r="G3381" s="36">
        <f t="shared" si="83"/>
        <v>5209722.3098183973</v>
      </c>
      <c r="H3381">
        <v>2024</v>
      </c>
      <c r="I3381">
        <v>5.3909000000000002</v>
      </c>
      <c r="J3381" s="40" t="s">
        <v>715</v>
      </c>
    </row>
    <row r="3382" spans="1:10">
      <c r="A3382" t="s">
        <v>28</v>
      </c>
      <c r="B3382" t="s">
        <v>6</v>
      </c>
      <c r="C3382" t="s">
        <v>4</v>
      </c>
      <c r="D3382" t="s">
        <v>1</v>
      </c>
      <c r="F3382" s="2">
        <v>272000</v>
      </c>
      <c r="G3382" s="36">
        <f t="shared" si="83"/>
        <v>14130.530778062352</v>
      </c>
      <c r="H3382">
        <v>2019</v>
      </c>
      <c r="I3382">
        <v>19.249099999999999</v>
      </c>
      <c r="J3382" t="s">
        <v>717</v>
      </c>
    </row>
    <row r="3383" spans="1:10">
      <c r="A3383" t="s">
        <v>28</v>
      </c>
      <c r="B3383" t="s">
        <v>6</v>
      </c>
      <c r="C3383" t="s">
        <v>3</v>
      </c>
      <c r="D3383" t="s">
        <v>328</v>
      </c>
      <c r="F3383" s="2">
        <v>436000</v>
      </c>
      <c r="G3383" s="36">
        <f t="shared" si="83"/>
        <v>22637.590861889927</v>
      </c>
      <c r="H3383">
        <v>2018</v>
      </c>
      <c r="I3383">
        <v>19.260000000000002</v>
      </c>
      <c r="J3383" t="s">
        <v>717</v>
      </c>
    </row>
    <row r="3384" spans="1:10">
      <c r="A3384" t="s">
        <v>28</v>
      </c>
      <c r="B3384" t="s">
        <v>6</v>
      </c>
      <c r="C3384" t="s">
        <v>3</v>
      </c>
      <c r="D3384" t="s">
        <v>1</v>
      </c>
      <c r="E3384" t="s">
        <v>364</v>
      </c>
      <c r="F3384" s="2">
        <v>2231000</v>
      </c>
      <c r="G3384" s="36">
        <f t="shared" si="83"/>
        <v>115835.92938733124</v>
      </c>
      <c r="H3384">
        <v>2018</v>
      </c>
      <c r="I3384">
        <v>19.260000000000002</v>
      </c>
      <c r="J3384" t="s">
        <v>717</v>
      </c>
    </row>
    <row r="3385" spans="1:10">
      <c r="A3385" t="s">
        <v>295</v>
      </c>
      <c r="B3385" t="s">
        <v>32</v>
      </c>
      <c r="C3385" t="s">
        <v>4</v>
      </c>
      <c r="D3385" t="s">
        <v>374</v>
      </c>
      <c r="F3385" s="2">
        <v>1435044</v>
      </c>
      <c r="G3385" s="36">
        <f t="shared" si="83"/>
        <v>266197.48094010277</v>
      </c>
      <c r="H3385">
        <v>2024</v>
      </c>
      <c r="I3385">
        <v>5.3909000000000002</v>
      </c>
      <c r="J3385" s="40" t="s">
        <v>715</v>
      </c>
    </row>
    <row r="3386" spans="1:10">
      <c r="A3386" t="s">
        <v>28</v>
      </c>
      <c r="B3386" t="s">
        <v>6</v>
      </c>
      <c r="C3386" t="s">
        <v>4</v>
      </c>
      <c r="D3386" t="s">
        <v>328</v>
      </c>
      <c r="F3386" s="2">
        <v>13000</v>
      </c>
      <c r="G3386" s="36">
        <f t="shared" si="83"/>
        <v>674.97403946002066</v>
      </c>
      <c r="H3386">
        <v>2018</v>
      </c>
      <c r="I3386">
        <v>19.260000000000002</v>
      </c>
      <c r="J3386" t="s">
        <v>717</v>
      </c>
    </row>
    <row r="3387" spans="1:10">
      <c r="A3387" t="s">
        <v>28</v>
      </c>
      <c r="B3387" t="s">
        <v>6</v>
      </c>
      <c r="C3387" t="s">
        <v>4</v>
      </c>
      <c r="D3387" t="s">
        <v>1</v>
      </c>
      <c r="E3387" t="s">
        <v>364</v>
      </c>
      <c r="F3387" s="2">
        <v>-27000</v>
      </c>
      <c r="G3387" s="36">
        <f t="shared" si="83"/>
        <v>-1401.8691588785045</v>
      </c>
      <c r="H3387">
        <v>2018</v>
      </c>
      <c r="I3387">
        <v>19.260000000000002</v>
      </c>
      <c r="J3387" t="s">
        <v>717</v>
      </c>
    </row>
    <row r="3388" spans="1:10">
      <c r="A3388" t="s">
        <v>305</v>
      </c>
      <c r="B3388" t="s">
        <v>32</v>
      </c>
      <c r="C3388" t="s">
        <v>3</v>
      </c>
      <c r="D3388" t="s">
        <v>328</v>
      </c>
      <c r="E3388" t="s">
        <v>365</v>
      </c>
      <c r="F3388" s="2">
        <v>110611560</v>
      </c>
      <c r="G3388" s="36">
        <f t="shared" si="83"/>
        <v>22141796.781167429</v>
      </c>
      <c r="H3388">
        <v>2023</v>
      </c>
      <c r="I3388">
        <v>4.9955999999999996</v>
      </c>
      <c r="J3388" s="40" t="s">
        <v>715</v>
      </c>
    </row>
    <row r="3389" spans="1:10">
      <c r="A3389" t="s">
        <v>28</v>
      </c>
      <c r="B3389" t="s">
        <v>6</v>
      </c>
      <c r="C3389" t="s">
        <v>3</v>
      </c>
      <c r="D3389" t="s">
        <v>328</v>
      </c>
      <c r="F3389" s="2">
        <v>593000</v>
      </c>
      <c r="G3389" s="36">
        <f t="shared" si="83"/>
        <v>31408.898305084749</v>
      </c>
      <c r="H3389">
        <v>2017</v>
      </c>
      <c r="I3389">
        <v>18.88</v>
      </c>
      <c r="J3389" t="s">
        <v>717</v>
      </c>
    </row>
    <row r="3390" spans="1:10">
      <c r="A3390" t="s">
        <v>28</v>
      </c>
      <c r="B3390" t="s">
        <v>6</v>
      </c>
      <c r="C3390" t="s">
        <v>3</v>
      </c>
      <c r="D3390" t="s">
        <v>1</v>
      </c>
      <c r="E3390" t="s">
        <v>364</v>
      </c>
      <c r="F3390" s="2">
        <v>3827000</v>
      </c>
      <c r="G3390" s="36">
        <f t="shared" si="83"/>
        <v>202701.27118644069</v>
      </c>
      <c r="H3390">
        <v>2017</v>
      </c>
      <c r="I3390">
        <v>18.88</v>
      </c>
      <c r="J3390" t="s">
        <v>717</v>
      </c>
    </row>
    <row r="3391" spans="1:10">
      <c r="A3391" t="s">
        <v>28</v>
      </c>
      <c r="B3391" t="s">
        <v>6</v>
      </c>
      <c r="C3391" t="s">
        <v>4</v>
      </c>
      <c r="D3391" t="s">
        <v>328</v>
      </c>
      <c r="F3391" s="2">
        <v>-18772.563180000001</v>
      </c>
      <c r="G3391" s="36">
        <f t="shared" si="83"/>
        <v>-994.30949046610181</v>
      </c>
      <c r="H3391">
        <v>2017</v>
      </c>
      <c r="I3391">
        <v>18.88</v>
      </c>
      <c r="J3391" t="s">
        <v>717</v>
      </c>
    </row>
    <row r="3392" spans="1:10">
      <c r="A3392" t="s">
        <v>28</v>
      </c>
      <c r="B3392" t="s">
        <v>6</v>
      </c>
      <c r="C3392" t="s">
        <v>4</v>
      </c>
      <c r="D3392" t="s">
        <v>1</v>
      </c>
      <c r="E3392" t="s">
        <v>364</v>
      </c>
      <c r="F3392" s="2">
        <v>-704961</v>
      </c>
      <c r="G3392" s="36">
        <f t="shared" si="83"/>
        <v>-37339.036016949154</v>
      </c>
      <c r="H3392">
        <v>2017</v>
      </c>
      <c r="I3392">
        <v>18.88</v>
      </c>
      <c r="J3392" t="s">
        <v>717</v>
      </c>
    </row>
    <row r="3393" spans="1:10">
      <c r="A3393" s="4" t="s">
        <v>145</v>
      </c>
      <c r="B3393" t="s">
        <v>32</v>
      </c>
      <c r="C3393" t="s">
        <v>3</v>
      </c>
      <c r="D3393" t="s">
        <v>328</v>
      </c>
      <c r="E3393" t="s">
        <v>366</v>
      </c>
      <c r="F3393" s="2">
        <v>0</v>
      </c>
      <c r="G3393" s="36">
        <f t="shared" si="83"/>
        <v>0</v>
      </c>
      <c r="H3393">
        <v>2018</v>
      </c>
      <c r="I3393">
        <v>3.6757</v>
      </c>
      <c r="J3393" t="s">
        <v>717</v>
      </c>
    </row>
    <row r="3394" spans="1:10">
      <c r="A3394" s="4" t="s">
        <v>145</v>
      </c>
      <c r="B3394" t="s">
        <v>32</v>
      </c>
      <c r="C3394" t="s">
        <v>3</v>
      </c>
      <c r="D3394" t="s">
        <v>328</v>
      </c>
      <c r="E3394" t="s">
        <v>365</v>
      </c>
      <c r="F3394" s="2">
        <v>0</v>
      </c>
      <c r="G3394" s="36">
        <f t="shared" si="83"/>
        <v>0</v>
      </c>
      <c r="H3394">
        <v>2018</v>
      </c>
      <c r="I3394">
        <v>3.6757</v>
      </c>
      <c r="J3394" t="s">
        <v>717</v>
      </c>
    </row>
    <row r="3395" spans="1:10">
      <c r="A3395" t="s">
        <v>604</v>
      </c>
      <c r="B3395" t="s">
        <v>32</v>
      </c>
      <c r="C3395" t="s">
        <v>3</v>
      </c>
      <c r="D3395" t="s">
        <v>328</v>
      </c>
      <c r="E3395" t="s">
        <v>365</v>
      </c>
      <c r="F3395" s="2">
        <v>33800770</v>
      </c>
      <c r="G3395" s="36">
        <f t="shared" si="83"/>
        <v>6766108.1751941713</v>
      </c>
      <c r="H3395">
        <v>2023</v>
      </c>
      <c r="I3395">
        <v>4.9955999999999996</v>
      </c>
      <c r="J3395" s="40" t="s">
        <v>715</v>
      </c>
    </row>
    <row r="3396" spans="1:10">
      <c r="A3396" s="4" t="s">
        <v>145</v>
      </c>
      <c r="B3396" t="s">
        <v>32</v>
      </c>
      <c r="C3396" t="s">
        <v>4</v>
      </c>
      <c r="D3396" t="s">
        <v>328</v>
      </c>
      <c r="E3396" t="s">
        <v>366</v>
      </c>
      <c r="F3396" s="2">
        <v>0</v>
      </c>
      <c r="G3396" s="36">
        <f t="shared" si="83"/>
        <v>0</v>
      </c>
      <c r="H3396">
        <v>2018</v>
      </c>
      <c r="I3396">
        <v>3.6757</v>
      </c>
      <c r="J3396" t="s">
        <v>717</v>
      </c>
    </row>
    <row r="3397" spans="1:10">
      <c r="A3397" s="4" t="s">
        <v>145</v>
      </c>
      <c r="B3397" t="s">
        <v>32</v>
      </c>
      <c r="C3397" t="s">
        <v>4</v>
      </c>
      <c r="D3397" t="s">
        <v>328</v>
      </c>
      <c r="E3397" t="s">
        <v>365</v>
      </c>
      <c r="F3397" s="2">
        <v>-27</v>
      </c>
      <c r="G3397" s="36">
        <f t="shared" si="83"/>
        <v>-7.3455396251054221</v>
      </c>
      <c r="H3397">
        <v>2018</v>
      </c>
      <c r="I3397">
        <v>3.6757</v>
      </c>
      <c r="J3397" t="s">
        <v>717</v>
      </c>
    </row>
    <row r="3398" spans="1:10">
      <c r="A3398" s="4" t="s">
        <v>145</v>
      </c>
      <c r="B3398" t="s">
        <v>32</v>
      </c>
      <c r="C3398" t="s">
        <v>3</v>
      </c>
      <c r="D3398" t="s">
        <v>328</v>
      </c>
      <c r="E3398" t="s">
        <v>365</v>
      </c>
      <c r="F3398" s="2">
        <v>0</v>
      </c>
      <c r="G3398" s="36">
        <f t="shared" si="83"/>
        <v>0</v>
      </c>
      <c r="H3398">
        <v>2017</v>
      </c>
      <c r="I3398">
        <v>3.2</v>
      </c>
      <c r="J3398" t="s">
        <v>717</v>
      </c>
    </row>
    <row r="3399" spans="1:10">
      <c r="A3399" s="4" t="s">
        <v>145</v>
      </c>
      <c r="B3399" t="s">
        <v>32</v>
      </c>
      <c r="C3399" t="s">
        <v>3</v>
      </c>
      <c r="D3399" t="s">
        <v>328</v>
      </c>
      <c r="E3399" t="s">
        <v>366</v>
      </c>
      <c r="F3399" s="2">
        <v>0</v>
      </c>
      <c r="G3399" s="36">
        <f t="shared" si="83"/>
        <v>0</v>
      </c>
      <c r="H3399">
        <v>2017</v>
      </c>
      <c r="I3399">
        <v>3.2</v>
      </c>
      <c r="J3399" t="s">
        <v>717</v>
      </c>
    </row>
    <row r="3400" spans="1:10">
      <c r="A3400" s="4" t="s">
        <v>145</v>
      </c>
      <c r="B3400" t="s">
        <v>32</v>
      </c>
      <c r="C3400" t="s">
        <v>4</v>
      </c>
      <c r="D3400" t="s">
        <v>328</v>
      </c>
      <c r="E3400" t="s">
        <v>366</v>
      </c>
      <c r="F3400" s="2">
        <v>0</v>
      </c>
      <c r="G3400" s="36">
        <f t="shared" si="83"/>
        <v>0</v>
      </c>
      <c r="H3400">
        <v>2017</v>
      </c>
      <c r="I3400">
        <v>3.2</v>
      </c>
      <c r="J3400" t="s">
        <v>717</v>
      </c>
    </row>
    <row r="3401" spans="1:10">
      <c r="A3401" s="4" t="s">
        <v>145</v>
      </c>
      <c r="B3401" t="s">
        <v>32</v>
      </c>
      <c r="C3401" t="s">
        <v>4</v>
      </c>
      <c r="D3401" t="s">
        <v>328</v>
      </c>
      <c r="E3401" t="s">
        <v>365</v>
      </c>
      <c r="F3401" s="2">
        <v>-20668</v>
      </c>
      <c r="G3401" s="36">
        <f t="shared" si="83"/>
        <v>-6458.75</v>
      </c>
      <c r="H3401">
        <v>2017</v>
      </c>
      <c r="I3401">
        <v>3.2</v>
      </c>
      <c r="J3401" t="s">
        <v>717</v>
      </c>
    </row>
    <row r="3402" spans="1:10">
      <c r="A3402" s="4" t="s">
        <v>145</v>
      </c>
      <c r="B3402" t="s">
        <v>32</v>
      </c>
      <c r="C3402" t="s">
        <v>3</v>
      </c>
      <c r="D3402" t="s">
        <v>328</v>
      </c>
      <c r="E3402" t="s">
        <v>365</v>
      </c>
      <c r="F3402" s="2">
        <v>16199845.999999998</v>
      </c>
      <c r="G3402" s="36">
        <v>4691754.4045952642</v>
      </c>
      <c r="H3402">
        <v>2016</v>
      </c>
      <c r="I3402">
        <v>3.4528333333333299</v>
      </c>
      <c r="J3402" t="s">
        <v>717</v>
      </c>
    </row>
    <row r="3403" spans="1:10">
      <c r="A3403" t="s">
        <v>46</v>
      </c>
      <c r="B3403" t="s">
        <v>32</v>
      </c>
      <c r="C3403" t="s">
        <v>3</v>
      </c>
      <c r="D3403" t="s">
        <v>328</v>
      </c>
      <c r="E3403" t="s">
        <v>365</v>
      </c>
      <c r="F3403" s="2">
        <v>376264432</v>
      </c>
      <c r="G3403" s="36">
        <f>F3403/I3403</f>
        <v>75319167.267195135</v>
      </c>
      <c r="H3403">
        <v>2023</v>
      </c>
      <c r="I3403">
        <v>4.9955999999999996</v>
      </c>
      <c r="J3403" s="40" t="s">
        <v>715</v>
      </c>
    </row>
    <row r="3404" spans="1:10">
      <c r="A3404" s="4" t="s">
        <v>145</v>
      </c>
      <c r="B3404" t="s">
        <v>32</v>
      </c>
      <c r="C3404" t="s">
        <v>4</v>
      </c>
      <c r="D3404" t="s">
        <v>328</v>
      </c>
      <c r="E3404" t="s">
        <v>366</v>
      </c>
      <c r="F3404" s="2">
        <v>-68</v>
      </c>
      <c r="G3404" s="36">
        <v>-19.693971134816838</v>
      </c>
      <c r="H3404">
        <v>2016</v>
      </c>
      <c r="I3404">
        <v>3.4528333333333299</v>
      </c>
      <c r="J3404" t="s">
        <v>717</v>
      </c>
    </row>
    <row r="3405" spans="1:10">
      <c r="A3405" s="4" t="s">
        <v>145</v>
      </c>
      <c r="B3405" t="s">
        <v>32</v>
      </c>
      <c r="C3405" t="s">
        <v>4</v>
      </c>
      <c r="D3405" t="s">
        <v>328</v>
      </c>
      <c r="E3405" t="s">
        <v>365</v>
      </c>
      <c r="F3405" s="2">
        <v>-6140</v>
      </c>
      <c r="G3405" s="36">
        <v>-1778.2497465849319</v>
      </c>
      <c r="H3405">
        <v>2016</v>
      </c>
      <c r="I3405">
        <v>3.4528333333333299</v>
      </c>
      <c r="J3405" t="s">
        <v>717</v>
      </c>
    </row>
    <row r="3406" spans="1:10">
      <c r="A3406" s="4" t="s">
        <v>145</v>
      </c>
      <c r="B3406" t="s">
        <v>32</v>
      </c>
      <c r="C3406" t="s">
        <v>4</v>
      </c>
      <c r="D3406" t="s">
        <v>367</v>
      </c>
      <c r="E3406" t="s">
        <v>370</v>
      </c>
      <c r="F3406" s="2">
        <v>1431</v>
      </c>
      <c r="G3406" s="36">
        <v>414.4422454988661</v>
      </c>
      <c r="H3406">
        <v>2016</v>
      </c>
      <c r="I3406">
        <v>3.4528333333333299</v>
      </c>
      <c r="J3406" t="s">
        <v>717</v>
      </c>
    </row>
    <row r="3407" spans="1:10">
      <c r="A3407" s="4" t="s">
        <v>145</v>
      </c>
      <c r="B3407" t="s">
        <v>32</v>
      </c>
      <c r="C3407" t="s">
        <v>4</v>
      </c>
      <c r="D3407" t="s">
        <v>380</v>
      </c>
      <c r="F3407" s="2">
        <v>-708</v>
      </c>
      <c r="G3407" s="36">
        <v>-205.04899358015155</v>
      </c>
      <c r="H3407">
        <v>2016</v>
      </c>
      <c r="I3407">
        <v>3.4528333333333339</v>
      </c>
      <c r="J3407" t="s">
        <v>717</v>
      </c>
    </row>
    <row r="3408" spans="1:10">
      <c r="A3408" t="s">
        <v>612</v>
      </c>
      <c r="B3408" t="s">
        <v>32</v>
      </c>
      <c r="C3408" t="s">
        <v>3</v>
      </c>
      <c r="D3408" t="s">
        <v>328</v>
      </c>
      <c r="E3408" t="s">
        <v>365</v>
      </c>
      <c r="F3408" s="2">
        <v>15667552</v>
      </c>
      <c r="G3408" s="36">
        <f>F3408/I3408</f>
        <v>3136270.3178797346</v>
      </c>
      <c r="H3408">
        <v>2023</v>
      </c>
      <c r="I3408">
        <v>4.9955999999999996</v>
      </c>
      <c r="J3408" s="40" t="s">
        <v>715</v>
      </c>
    </row>
    <row r="3409" spans="1:10">
      <c r="A3409" s="4" t="s">
        <v>145</v>
      </c>
      <c r="B3409" t="s">
        <v>32</v>
      </c>
      <c r="C3409" t="s">
        <v>4</v>
      </c>
      <c r="D3409" t="s">
        <v>328</v>
      </c>
      <c r="E3409" t="s">
        <v>365</v>
      </c>
      <c r="F3409" s="2">
        <v>-13462</v>
      </c>
      <c r="G3409" s="36">
        <v>-4096.7741935483873</v>
      </c>
      <c r="H3409">
        <v>2015</v>
      </c>
      <c r="I3409">
        <v>3.286</v>
      </c>
      <c r="J3409" t="s">
        <v>717</v>
      </c>
    </row>
    <row r="3410" spans="1:10">
      <c r="A3410" s="4" t="s">
        <v>145</v>
      </c>
      <c r="B3410" t="s">
        <v>32</v>
      </c>
      <c r="C3410" t="s">
        <v>4</v>
      </c>
      <c r="D3410" t="s">
        <v>328</v>
      </c>
      <c r="E3410" t="s">
        <v>366</v>
      </c>
      <c r="F3410" s="2">
        <v>-149228</v>
      </c>
      <c r="G3410" s="36">
        <v>-45413.268411442485</v>
      </c>
      <c r="H3410">
        <v>2015</v>
      </c>
      <c r="I3410">
        <v>3.286</v>
      </c>
      <c r="J3410" t="s">
        <v>717</v>
      </c>
    </row>
    <row r="3411" spans="1:10">
      <c r="A3411" s="4" t="s">
        <v>145</v>
      </c>
      <c r="B3411" t="s">
        <v>32</v>
      </c>
      <c r="C3411" t="s">
        <v>4</v>
      </c>
      <c r="D3411" t="s">
        <v>367</v>
      </c>
      <c r="E3411" t="s">
        <v>414</v>
      </c>
      <c r="F3411" s="2">
        <v>9</v>
      </c>
      <c r="G3411" s="36">
        <v>2.7388922702373706</v>
      </c>
      <c r="H3411">
        <v>2015</v>
      </c>
      <c r="I3411">
        <v>3.286</v>
      </c>
      <c r="J3411" t="s">
        <v>717</v>
      </c>
    </row>
    <row r="3412" spans="1:10">
      <c r="A3412" t="s">
        <v>305</v>
      </c>
      <c r="B3412" t="s">
        <v>32</v>
      </c>
      <c r="C3412" t="s">
        <v>4</v>
      </c>
      <c r="D3412" t="s">
        <v>328</v>
      </c>
      <c r="E3412" t="s">
        <v>365</v>
      </c>
      <c r="F3412" s="2">
        <v>44276992</v>
      </c>
      <c r="G3412" s="36">
        <f>F3412/I3412</f>
        <v>8863198.0142525434</v>
      </c>
      <c r="H3412">
        <v>2023</v>
      </c>
      <c r="I3412">
        <v>4.9955999999999996</v>
      </c>
      <c r="J3412" s="40" t="s">
        <v>715</v>
      </c>
    </row>
    <row r="3413" spans="1:10">
      <c r="A3413" s="4" t="s">
        <v>145</v>
      </c>
      <c r="B3413" t="s">
        <v>32</v>
      </c>
      <c r="C3413" t="s">
        <v>3</v>
      </c>
      <c r="D3413" t="s">
        <v>328</v>
      </c>
      <c r="E3413" t="s">
        <v>366</v>
      </c>
      <c r="F3413" s="2">
        <v>19117162</v>
      </c>
      <c r="G3413" s="36">
        <v>8121129.8854414094</v>
      </c>
      <c r="H3413">
        <v>2014</v>
      </c>
      <c r="I3413">
        <v>2.3540027397260279</v>
      </c>
      <c r="J3413" t="s">
        <v>717</v>
      </c>
    </row>
    <row r="3414" spans="1:10">
      <c r="A3414" s="4" t="s">
        <v>145</v>
      </c>
      <c r="B3414" t="s">
        <v>32</v>
      </c>
      <c r="C3414" t="s">
        <v>4</v>
      </c>
      <c r="D3414" t="s">
        <v>328</v>
      </c>
      <c r="E3414" t="s">
        <v>365</v>
      </c>
      <c r="F3414" s="2">
        <v>-3333</v>
      </c>
      <c r="G3414" s="36">
        <v>-1415.8862025742219</v>
      </c>
      <c r="H3414">
        <v>2014</v>
      </c>
      <c r="I3414">
        <v>2.3540027397260279</v>
      </c>
      <c r="J3414" t="s">
        <v>717</v>
      </c>
    </row>
    <row r="3415" spans="1:10">
      <c r="A3415" s="4" t="s">
        <v>145</v>
      </c>
      <c r="B3415" t="s">
        <v>32</v>
      </c>
      <c r="C3415" t="s">
        <v>4</v>
      </c>
      <c r="D3415" t="s">
        <v>367</v>
      </c>
      <c r="F3415" s="2">
        <v>8</v>
      </c>
      <c r="G3415" s="36">
        <v>3.3984667328514178</v>
      </c>
      <c r="H3415">
        <v>2014</v>
      </c>
      <c r="I3415">
        <v>2.3540027397260279</v>
      </c>
      <c r="J3415" t="s">
        <v>717</v>
      </c>
    </row>
    <row r="3416" spans="1:10">
      <c r="A3416" s="4" t="s">
        <v>145</v>
      </c>
      <c r="B3416" t="s">
        <v>32</v>
      </c>
      <c r="C3416" t="s">
        <v>4</v>
      </c>
      <c r="D3416" t="s">
        <v>328</v>
      </c>
      <c r="F3416" s="2">
        <v>906514</v>
      </c>
      <c r="G3416" s="36">
        <v>419667.83653120411</v>
      </c>
      <c r="H3416">
        <v>2013</v>
      </c>
      <c r="I3416">
        <v>2.1600749952459051</v>
      </c>
      <c r="J3416" t="s">
        <v>717</v>
      </c>
    </row>
    <row r="3417" spans="1:10">
      <c r="A3417" s="4" t="s">
        <v>145</v>
      </c>
      <c r="B3417" t="s">
        <v>32</v>
      </c>
      <c r="C3417" t="s">
        <v>4</v>
      </c>
      <c r="D3417" t="s">
        <v>328</v>
      </c>
      <c r="F3417" s="2">
        <v>278480</v>
      </c>
      <c r="G3417" s="36">
        <v>128921.44977045001</v>
      </c>
      <c r="H3417">
        <v>2013</v>
      </c>
      <c r="I3417">
        <v>2.1600749952459051</v>
      </c>
      <c r="J3417" t="s">
        <v>717</v>
      </c>
    </row>
    <row r="3418" spans="1:10">
      <c r="A3418" s="4" t="s">
        <v>145</v>
      </c>
      <c r="B3418" t="s">
        <v>32</v>
      </c>
      <c r="C3418" t="s">
        <v>3</v>
      </c>
      <c r="D3418" t="s">
        <v>328</v>
      </c>
      <c r="F3418" s="2">
        <v>-162448.60530138324</v>
      </c>
      <c r="G3418" s="36">
        <v>-83118.436948239207</v>
      </c>
      <c r="H3418">
        <v>2012</v>
      </c>
      <c r="I3418">
        <v>1.9544232455014252</v>
      </c>
      <c r="J3418" t="s">
        <v>717</v>
      </c>
    </row>
    <row r="3419" spans="1:10">
      <c r="A3419" s="4" t="s">
        <v>145</v>
      </c>
      <c r="B3419" t="s">
        <v>32</v>
      </c>
      <c r="C3419" t="s">
        <v>3</v>
      </c>
      <c r="D3419" t="s">
        <v>328</v>
      </c>
      <c r="F3419" s="2">
        <v>-220813.23011644324</v>
      </c>
      <c r="G3419" s="36">
        <v>-112981.27497444474</v>
      </c>
      <c r="H3419">
        <v>2012</v>
      </c>
      <c r="I3419">
        <v>1.9544232455014252</v>
      </c>
      <c r="J3419" t="s">
        <v>717</v>
      </c>
    </row>
    <row r="3420" spans="1:10">
      <c r="A3420" s="4" t="s">
        <v>145</v>
      </c>
      <c r="B3420" t="s">
        <v>32</v>
      </c>
      <c r="C3420" t="s">
        <v>4</v>
      </c>
      <c r="D3420" t="s">
        <v>328</v>
      </c>
      <c r="F3420" s="2">
        <v>58263.734366879507</v>
      </c>
      <c r="G3420" s="36">
        <v>29811.216429699911</v>
      </c>
      <c r="H3420">
        <v>2012</v>
      </c>
      <c r="I3420">
        <v>1.9544232455014252</v>
      </c>
      <c r="J3420" t="s">
        <v>717</v>
      </c>
    </row>
    <row r="3421" spans="1:10">
      <c r="A3421" t="s">
        <v>604</v>
      </c>
      <c r="B3421" t="s">
        <v>32</v>
      </c>
      <c r="C3421" t="s">
        <v>4</v>
      </c>
      <c r="D3421" t="s">
        <v>328</v>
      </c>
      <c r="E3421" t="s">
        <v>365</v>
      </c>
      <c r="F3421" s="2">
        <v>16169872</v>
      </c>
      <c r="G3421" s="36">
        <f>F3421/I3421</f>
        <v>3236822.8040675796</v>
      </c>
      <c r="H3421">
        <v>2023</v>
      </c>
      <c r="I3421">
        <v>4.9955999999999996</v>
      </c>
      <c r="J3421" s="40" t="s">
        <v>715</v>
      </c>
    </row>
    <row r="3422" spans="1:10">
      <c r="A3422" s="4" t="s">
        <v>145</v>
      </c>
      <c r="B3422" t="s">
        <v>32</v>
      </c>
      <c r="C3422" t="s">
        <v>4</v>
      </c>
      <c r="D3422" t="s">
        <v>328</v>
      </c>
      <c r="F3422" s="2">
        <v>51210.393232164264</v>
      </c>
      <c r="G3422" s="36">
        <v>26202.304618529939</v>
      </c>
      <c r="H3422">
        <v>2012</v>
      </c>
      <c r="I3422">
        <v>1.9544232455014252</v>
      </c>
      <c r="J3422" t="s">
        <v>717</v>
      </c>
    </row>
    <row r="3423" spans="1:10">
      <c r="A3423" s="4" t="s">
        <v>145</v>
      </c>
      <c r="B3423" t="s">
        <v>32</v>
      </c>
      <c r="C3423" t="s">
        <v>4</v>
      </c>
      <c r="D3423" t="s">
        <v>328</v>
      </c>
      <c r="F3423" s="2">
        <v>51.943597083301505</v>
      </c>
      <c r="G3423" s="36">
        <v>26.577455626800479</v>
      </c>
      <c r="H3423">
        <v>2012</v>
      </c>
      <c r="I3423">
        <v>1.9544232455014252</v>
      </c>
      <c r="J3423" t="s">
        <v>717</v>
      </c>
    </row>
    <row r="3424" spans="1:10">
      <c r="A3424" s="4" t="s">
        <v>145</v>
      </c>
      <c r="B3424" t="s">
        <v>32</v>
      </c>
      <c r="C3424" t="s">
        <v>3</v>
      </c>
      <c r="D3424" t="s">
        <v>328</v>
      </c>
      <c r="F3424" s="2">
        <v>-0.99291639125441544</v>
      </c>
      <c r="G3424" s="36">
        <v>-0.59305579113049478</v>
      </c>
      <c r="H3424">
        <v>2011</v>
      </c>
      <c r="I3424">
        <v>1.6742377464381528</v>
      </c>
      <c r="J3424" t="s">
        <v>717</v>
      </c>
    </row>
    <row r="3425" spans="1:10">
      <c r="A3425" s="4" t="s">
        <v>145</v>
      </c>
      <c r="B3425" t="s">
        <v>32</v>
      </c>
      <c r="C3425" t="s">
        <v>3</v>
      </c>
      <c r="D3425" t="s">
        <v>328</v>
      </c>
      <c r="F3425" s="2">
        <v>-3316.3407467897478</v>
      </c>
      <c r="G3425" s="36">
        <v>-1980.8063423758526</v>
      </c>
      <c r="H3425">
        <v>2011</v>
      </c>
      <c r="I3425">
        <v>1.6742377464381528</v>
      </c>
      <c r="J3425" t="s">
        <v>717</v>
      </c>
    </row>
    <row r="3426" spans="1:10">
      <c r="A3426" s="4" t="s">
        <v>145</v>
      </c>
      <c r="B3426" t="s">
        <v>32</v>
      </c>
      <c r="C3426" t="s">
        <v>3</v>
      </c>
      <c r="D3426" t="s">
        <v>328</v>
      </c>
      <c r="F3426" s="2">
        <v>-3452.3702923916021</v>
      </c>
      <c r="G3426" s="36">
        <v>-2062.0549857607302</v>
      </c>
      <c r="H3426">
        <v>2011</v>
      </c>
      <c r="I3426">
        <v>1.6742377464381528</v>
      </c>
      <c r="J3426" t="s">
        <v>717</v>
      </c>
    </row>
    <row r="3427" spans="1:10">
      <c r="A3427" s="4" t="s">
        <v>145</v>
      </c>
      <c r="B3427" t="s">
        <v>32</v>
      </c>
      <c r="C3427" t="s">
        <v>3</v>
      </c>
      <c r="D3427" t="s">
        <v>328</v>
      </c>
      <c r="F3427" s="2">
        <v>-7354.5317100214552</v>
      </c>
      <c r="G3427" s="36">
        <v>-4392.7642449035748</v>
      </c>
      <c r="H3427">
        <v>2011</v>
      </c>
      <c r="I3427">
        <v>1.6742377464381528</v>
      </c>
      <c r="J3427" t="s">
        <v>717</v>
      </c>
    </row>
    <row r="3428" spans="1:10">
      <c r="A3428" s="4" t="s">
        <v>145</v>
      </c>
      <c r="B3428" t="s">
        <v>32</v>
      </c>
      <c r="C3428" t="s">
        <v>3</v>
      </c>
      <c r="D3428" t="s">
        <v>328</v>
      </c>
      <c r="F3428" s="2">
        <v>-13775.722012263759</v>
      </c>
      <c r="G3428" s="36">
        <v>-8228.0560461444838</v>
      </c>
      <c r="H3428">
        <v>2011</v>
      </c>
      <c r="I3428">
        <v>1.6742377464381528</v>
      </c>
      <c r="J3428" t="s">
        <v>717</v>
      </c>
    </row>
    <row r="3429" spans="1:10">
      <c r="A3429" s="4" t="s">
        <v>145</v>
      </c>
      <c r="B3429" t="s">
        <v>32</v>
      </c>
      <c r="C3429" t="s">
        <v>4</v>
      </c>
      <c r="D3429" t="s">
        <v>328</v>
      </c>
      <c r="F3429" s="2">
        <v>210538.98451797751</v>
      </c>
      <c r="G3429" s="36">
        <v>125752.14300710124</v>
      </c>
      <c r="H3429">
        <v>2011</v>
      </c>
      <c r="I3429">
        <v>1.6742377464381528</v>
      </c>
      <c r="J3429" t="s">
        <v>717</v>
      </c>
    </row>
    <row r="3430" spans="1:10">
      <c r="A3430" t="s">
        <v>46</v>
      </c>
      <c r="B3430" t="s">
        <v>32</v>
      </c>
      <c r="C3430" t="s">
        <v>4</v>
      </c>
      <c r="D3430" t="s">
        <v>328</v>
      </c>
      <c r="E3430" t="s">
        <v>365</v>
      </c>
      <c r="F3430" s="2">
        <v>182132110</v>
      </c>
      <c r="G3430" s="36">
        <f>F3430/I3430</f>
        <v>36458505.484826647</v>
      </c>
      <c r="H3430">
        <v>2023</v>
      </c>
      <c r="I3430">
        <v>4.9955999999999996</v>
      </c>
      <c r="J3430" s="40" t="s">
        <v>715</v>
      </c>
    </row>
    <row r="3431" spans="1:10">
      <c r="A3431" s="4" t="s">
        <v>145</v>
      </c>
      <c r="B3431" t="s">
        <v>32</v>
      </c>
      <c r="C3431" t="s">
        <v>4</v>
      </c>
      <c r="D3431" t="s">
        <v>328</v>
      </c>
      <c r="F3431" s="2">
        <v>57714.258158054152</v>
      </c>
      <c r="G3431" s="36">
        <v>34471.96091525114</v>
      </c>
      <c r="H3431">
        <v>2011</v>
      </c>
      <c r="I3431">
        <v>1.6742377464381528</v>
      </c>
      <c r="J3431" t="s">
        <v>717</v>
      </c>
    </row>
    <row r="3432" spans="1:10">
      <c r="A3432" s="4" t="s">
        <v>145</v>
      </c>
      <c r="B3432" t="s">
        <v>32</v>
      </c>
      <c r="C3432" t="s">
        <v>4</v>
      </c>
      <c r="D3432" t="s">
        <v>328</v>
      </c>
      <c r="F3432" s="2">
        <v>-25348.162552333972</v>
      </c>
      <c r="G3432" s="36">
        <v>-15140.121291770402</v>
      </c>
      <c r="H3432">
        <v>2011</v>
      </c>
      <c r="I3432">
        <v>1.6742377464381528</v>
      </c>
      <c r="J3432" t="s">
        <v>717</v>
      </c>
    </row>
    <row r="3433" spans="1:10">
      <c r="A3433" s="4" t="s">
        <v>145</v>
      </c>
      <c r="B3433" t="s">
        <v>32</v>
      </c>
      <c r="C3433" t="s">
        <v>4</v>
      </c>
      <c r="D3433" t="s">
        <v>328</v>
      </c>
      <c r="F3433" s="2">
        <v>35519.232404414506</v>
      </c>
      <c r="G3433" s="36">
        <v>20171.209511992725</v>
      </c>
      <c r="H3433">
        <v>2010</v>
      </c>
      <c r="I3433">
        <v>1.7608875850154977</v>
      </c>
      <c r="J3433" t="s">
        <v>717</v>
      </c>
    </row>
    <row r="3434" spans="1:10">
      <c r="A3434" s="4" t="s">
        <v>145</v>
      </c>
      <c r="B3434" t="s">
        <v>32</v>
      </c>
      <c r="C3434" t="s">
        <v>4</v>
      </c>
      <c r="D3434" t="s">
        <v>328</v>
      </c>
      <c r="F3434" s="2">
        <v>-19.989438012501829</v>
      </c>
      <c r="G3434" s="36">
        <v>-11.351910356234297</v>
      </c>
      <c r="H3434">
        <v>2010</v>
      </c>
      <c r="I3434">
        <v>1.7608875850154977</v>
      </c>
      <c r="J3434" t="s">
        <v>717</v>
      </c>
    </row>
    <row r="3435" spans="1:10">
      <c r="A3435" s="4" t="s">
        <v>145</v>
      </c>
      <c r="B3435" t="s">
        <v>32</v>
      </c>
      <c r="C3435" t="s">
        <v>4</v>
      </c>
      <c r="D3435" t="s">
        <v>328</v>
      </c>
      <c r="F3435" s="2">
        <v>-389.79404124378573</v>
      </c>
      <c r="G3435" s="36">
        <v>-221.36225194656882</v>
      </c>
      <c r="H3435">
        <v>2010</v>
      </c>
      <c r="I3435">
        <v>1.7608875850154977</v>
      </c>
      <c r="J3435" t="s">
        <v>717</v>
      </c>
    </row>
    <row r="3436" spans="1:10">
      <c r="A3436" t="s">
        <v>25</v>
      </c>
      <c r="B3436" t="s">
        <v>32</v>
      </c>
      <c r="C3436" t="s">
        <v>4</v>
      </c>
      <c r="D3436" t="s">
        <v>328</v>
      </c>
      <c r="E3436" t="s">
        <v>365</v>
      </c>
      <c r="F3436" s="2">
        <v>5535240</v>
      </c>
      <c r="G3436" s="36">
        <f t="shared" ref="G3436:G3446" si="84">F3436/I3436</f>
        <v>1108023.0602930579</v>
      </c>
      <c r="H3436">
        <v>2023</v>
      </c>
      <c r="I3436">
        <v>4.9955999999999996</v>
      </c>
      <c r="J3436" s="40" t="s">
        <v>715</v>
      </c>
    </row>
    <row r="3437" spans="1:10">
      <c r="A3437" t="s">
        <v>145</v>
      </c>
      <c r="B3437" t="s">
        <v>42</v>
      </c>
      <c r="C3437" t="s">
        <v>3</v>
      </c>
      <c r="D3437" t="s">
        <v>328</v>
      </c>
      <c r="E3437" t="s">
        <v>689</v>
      </c>
      <c r="F3437" s="2">
        <v>221483</v>
      </c>
      <c r="G3437" s="36">
        <f t="shared" si="84"/>
        <v>221483</v>
      </c>
      <c r="H3437">
        <v>2024</v>
      </c>
      <c r="I3437">
        <v>1</v>
      </c>
      <c r="J3437" t="s">
        <v>717</v>
      </c>
    </row>
    <row r="3438" spans="1:10">
      <c r="A3438" t="s">
        <v>145</v>
      </c>
      <c r="B3438" t="s">
        <v>42</v>
      </c>
      <c r="C3438" t="s">
        <v>3</v>
      </c>
      <c r="D3438" t="s">
        <v>328</v>
      </c>
      <c r="E3438" t="s">
        <v>626</v>
      </c>
      <c r="F3438" s="2">
        <v>791320</v>
      </c>
      <c r="G3438" s="36">
        <f t="shared" si="84"/>
        <v>791320</v>
      </c>
      <c r="H3438">
        <v>2024</v>
      </c>
      <c r="I3438">
        <v>1</v>
      </c>
      <c r="J3438" t="s">
        <v>717</v>
      </c>
    </row>
    <row r="3439" spans="1:10">
      <c r="A3439" t="s">
        <v>305</v>
      </c>
      <c r="B3439" t="s">
        <v>32</v>
      </c>
      <c r="C3439" t="s">
        <v>3</v>
      </c>
      <c r="D3439" t="s">
        <v>328</v>
      </c>
      <c r="E3439" t="s">
        <v>366</v>
      </c>
      <c r="F3439" s="2">
        <v>40019622</v>
      </c>
      <c r="G3439" s="36">
        <f t="shared" si="84"/>
        <v>8010974.0571703101</v>
      </c>
      <c r="H3439">
        <v>2023</v>
      </c>
      <c r="I3439">
        <v>4.9955999999999996</v>
      </c>
      <c r="J3439" s="40" t="s">
        <v>715</v>
      </c>
    </row>
    <row r="3440" spans="1:10">
      <c r="A3440" t="s">
        <v>145</v>
      </c>
      <c r="B3440" t="s">
        <v>42</v>
      </c>
      <c r="C3440" t="s">
        <v>4</v>
      </c>
      <c r="D3440" t="s">
        <v>328</v>
      </c>
      <c r="E3440" t="s">
        <v>689</v>
      </c>
      <c r="F3440" s="2">
        <v>3862</v>
      </c>
      <c r="G3440" s="36">
        <f t="shared" si="84"/>
        <v>3862</v>
      </c>
      <c r="H3440">
        <v>2024</v>
      </c>
      <c r="I3440">
        <v>1</v>
      </c>
      <c r="J3440" t="s">
        <v>717</v>
      </c>
    </row>
    <row r="3441" spans="1:10">
      <c r="A3441" t="s">
        <v>145</v>
      </c>
      <c r="B3441" t="s">
        <v>42</v>
      </c>
      <c r="C3441" t="s">
        <v>4</v>
      </c>
      <c r="D3441" t="s">
        <v>328</v>
      </c>
      <c r="E3441" t="s">
        <v>626</v>
      </c>
      <c r="F3441" s="2">
        <v>96861</v>
      </c>
      <c r="G3441" s="36">
        <f t="shared" si="84"/>
        <v>96861</v>
      </c>
      <c r="H3441">
        <v>2024</v>
      </c>
      <c r="I3441">
        <v>1</v>
      </c>
      <c r="J3441" t="s">
        <v>717</v>
      </c>
    </row>
    <row r="3442" spans="1:10">
      <c r="A3442" t="s">
        <v>145</v>
      </c>
      <c r="B3442" t="s">
        <v>42</v>
      </c>
      <c r="C3442" t="s">
        <v>3</v>
      </c>
      <c r="D3442" t="s">
        <v>328</v>
      </c>
      <c r="E3442" t="s">
        <v>370</v>
      </c>
      <c r="F3442" s="2">
        <v>693663</v>
      </c>
      <c r="G3442" s="36">
        <f t="shared" si="84"/>
        <v>693663</v>
      </c>
      <c r="H3442">
        <v>2023</v>
      </c>
      <c r="I3442">
        <v>1</v>
      </c>
      <c r="J3442" t="s">
        <v>717</v>
      </c>
    </row>
    <row r="3443" spans="1:10">
      <c r="A3443" t="s">
        <v>145</v>
      </c>
      <c r="B3443" t="s">
        <v>42</v>
      </c>
      <c r="C3443" t="s">
        <v>3</v>
      </c>
      <c r="D3443" t="s">
        <v>328</v>
      </c>
      <c r="E3443" t="s">
        <v>434</v>
      </c>
      <c r="F3443" s="2">
        <v>218050</v>
      </c>
      <c r="G3443" s="36">
        <f t="shared" si="84"/>
        <v>218050</v>
      </c>
      <c r="H3443">
        <v>2023</v>
      </c>
      <c r="I3443">
        <v>1</v>
      </c>
      <c r="J3443" t="s">
        <v>717</v>
      </c>
    </row>
    <row r="3444" spans="1:10">
      <c r="A3444" t="s">
        <v>145</v>
      </c>
      <c r="B3444" t="s">
        <v>42</v>
      </c>
      <c r="C3444" t="s">
        <v>4</v>
      </c>
      <c r="D3444" t="s">
        <v>328</v>
      </c>
      <c r="E3444" t="s">
        <v>370</v>
      </c>
      <c r="F3444" s="2">
        <v>52122</v>
      </c>
      <c r="G3444" s="36">
        <f t="shared" si="84"/>
        <v>52122</v>
      </c>
      <c r="H3444">
        <v>2023</v>
      </c>
      <c r="I3444">
        <v>1</v>
      </c>
      <c r="J3444" t="s">
        <v>717</v>
      </c>
    </row>
    <row r="3445" spans="1:10">
      <c r="A3445" t="s">
        <v>145</v>
      </c>
      <c r="B3445" t="s">
        <v>42</v>
      </c>
      <c r="C3445" t="s">
        <v>4</v>
      </c>
      <c r="D3445" t="s">
        <v>328</v>
      </c>
      <c r="E3445" t="s">
        <v>434</v>
      </c>
      <c r="F3445" s="2">
        <v>6669</v>
      </c>
      <c r="G3445" s="36">
        <f t="shared" si="84"/>
        <v>6669</v>
      </c>
      <c r="H3445">
        <v>2023</v>
      </c>
      <c r="I3445">
        <v>1</v>
      </c>
      <c r="J3445" t="s">
        <v>717</v>
      </c>
    </row>
    <row r="3446" spans="1:10">
      <c r="A3446" t="s">
        <v>604</v>
      </c>
      <c r="B3446" t="s">
        <v>32</v>
      </c>
      <c r="C3446" t="s">
        <v>3</v>
      </c>
      <c r="D3446" t="s">
        <v>328</v>
      </c>
      <c r="E3446" t="s">
        <v>366</v>
      </c>
      <c r="F3446" s="2">
        <v>26392621</v>
      </c>
      <c r="G3446" s="36">
        <f t="shared" si="84"/>
        <v>5283173.3925854759</v>
      </c>
      <c r="H3446">
        <v>2023</v>
      </c>
      <c r="I3446">
        <v>4.9955999999999996</v>
      </c>
      <c r="J3446" s="40" t="s">
        <v>715</v>
      </c>
    </row>
    <row r="3447" spans="1:10">
      <c r="A3447" t="s">
        <v>145</v>
      </c>
      <c r="B3447" t="s">
        <v>42</v>
      </c>
      <c r="C3447" t="s">
        <v>3</v>
      </c>
      <c r="D3447" t="s">
        <v>328</v>
      </c>
      <c r="E3447" t="s">
        <v>419</v>
      </c>
      <c r="F3447" s="2">
        <v>353838.37</v>
      </c>
      <c r="G3447" s="36">
        <v>353838.37</v>
      </c>
      <c r="H3447">
        <v>2022</v>
      </c>
      <c r="I3447">
        <v>1</v>
      </c>
      <c r="J3447" t="s">
        <v>717</v>
      </c>
    </row>
    <row r="3448" spans="1:10">
      <c r="A3448" t="s">
        <v>145</v>
      </c>
      <c r="B3448" t="s">
        <v>42</v>
      </c>
      <c r="C3448" t="s">
        <v>3</v>
      </c>
      <c r="D3448" t="s">
        <v>328</v>
      </c>
      <c r="E3448" t="s">
        <v>432</v>
      </c>
      <c r="F3448" s="2">
        <v>34437.040000000001</v>
      </c>
      <c r="G3448" s="36">
        <v>34437.040000000001</v>
      </c>
      <c r="H3448">
        <v>2022</v>
      </c>
      <c r="I3448">
        <v>1</v>
      </c>
      <c r="J3448" t="s">
        <v>717</v>
      </c>
    </row>
    <row r="3449" spans="1:10">
      <c r="A3449" t="s">
        <v>145</v>
      </c>
      <c r="B3449" t="s">
        <v>42</v>
      </c>
      <c r="C3449" t="s">
        <v>3</v>
      </c>
      <c r="D3449" t="s">
        <v>328</v>
      </c>
      <c r="E3449" t="s">
        <v>370</v>
      </c>
      <c r="F3449" s="2">
        <v>747145.54</v>
      </c>
      <c r="G3449" s="36">
        <v>747145.54</v>
      </c>
      <c r="H3449">
        <v>2022</v>
      </c>
      <c r="I3449">
        <v>1</v>
      </c>
      <c r="J3449" t="s">
        <v>717</v>
      </c>
    </row>
    <row r="3450" spans="1:10">
      <c r="A3450" t="s">
        <v>145</v>
      </c>
      <c r="B3450" t="s">
        <v>42</v>
      </c>
      <c r="C3450" t="s">
        <v>4</v>
      </c>
      <c r="D3450" t="s">
        <v>328</v>
      </c>
      <c r="E3450" t="s">
        <v>419</v>
      </c>
      <c r="F3450" s="2">
        <v>8343.2999999999993</v>
      </c>
      <c r="G3450" s="36">
        <v>8343.2999999999993</v>
      </c>
      <c r="H3450">
        <v>2022</v>
      </c>
      <c r="I3450">
        <v>1</v>
      </c>
      <c r="J3450" t="s">
        <v>717</v>
      </c>
    </row>
    <row r="3451" spans="1:10">
      <c r="A3451" t="s">
        <v>145</v>
      </c>
      <c r="B3451" t="s">
        <v>42</v>
      </c>
      <c r="C3451" t="s">
        <v>4</v>
      </c>
      <c r="D3451" t="s">
        <v>328</v>
      </c>
      <c r="E3451" t="s">
        <v>370</v>
      </c>
      <c r="F3451" s="2">
        <v>176747.32</v>
      </c>
      <c r="G3451" s="36">
        <v>176747.32</v>
      </c>
      <c r="H3451">
        <v>2022</v>
      </c>
      <c r="I3451">
        <v>1</v>
      </c>
      <c r="J3451" t="s">
        <v>717</v>
      </c>
    </row>
    <row r="3452" spans="1:10">
      <c r="A3452" t="s">
        <v>455</v>
      </c>
      <c r="B3452" t="s">
        <v>34</v>
      </c>
      <c r="C3452" t="s">
        <v>3</v>
      </c>
      <c r="D3452" t="s">
        <v>328</v>
      </c>
      <c r="F3452" s="2">
        <v>82315.289999999994</v>
      </c>
      <c r="G3452" s="36">
        <v>82315.289999999994</v>
      </c>
      <c r="H3452">
        <v>2016</v>
      </c>
      <c r="I3452">
        <v>1</v>
      </c>
      <c r="J3452" t="s">
        <v>717</v>
      </c>
    </row>
    <row r="3453" spans="1:10">
      <c r="A3453" t="s">
        <v>455</v>
      </c>
      <c r="B3453" t="s">
        <v>34</v>
      </c>
      <c r="C3453" t="s">
        <v>3</v>
      </c>
      <c r="D3453" t="s">
        <v>1</v>
      </c>
      <c r="F3453" s="2">
        <v>316689.83</v>
      </c>
      <c r="G3453" s="36">
        <v>316689.83</v>
      </c>
      <c r="H3453">
        <v>2016</v>
      </c>
      <c r="I3453">
        <v>1</v>
      </c>
      <c r="J3453" t="s">
        <v>717</v>
      </c>
    </row>
    <row r="3454" spans="1:10">
      <c r="A3454" t="s">
        <v>621</v>
      </c>
      <c r="B3454" t="s">
        <v>32</v>
      </c>
      <c r="C3454" t="s">
        <v>3</v>
      </c>
      <c r="D3454" t="s">
        <v>328</v>
      </c>
      <c r="E3454" t="s">
        <v>366</v>
      </c>
      <c r="F3454" s="2">
        <v>119722298</v>
      </c>
      <c r="G3454" s="36">
        <f>F3454/I3454</f>
        <v>23965549.283369366</v>
      </c>
      <c r="H3454">
        <v>2023</v>
      </c>
      <c r="I3454">
        <v>4.9955999999999996</v>
      </c>
      <c r="J3454" s="40" t="s">
        <v>715</v>
      </c>
    </row>
    <row r="3455" spans="1:10">
      <c r="A3455" t="s">
        <v>455</v>
      </c>
      <c r="B3455" t="s">
        <v>34</v>
      </c>
      <c r="C3455" t="s">
        <v>4</v>
      </c>
      <c r="D3455" t="s">
        <v>328</v>
      </c>
      <c r="F3455" s="2">
        <v>15687.05</v>
      </c>
      <c r="G3455" s="36">
        <v>15687.05</v>
      </c>
      <c r="H3455">
        <v>2016</v>
      </c>
      <c r="I3455">
        <v>1</v>
      </c>
      <c r="J3455" t="s">
        <v>717</v>
      </c>
    </row>
    <row r="3456" spans="1:10">
      <c r="A3456" t="s">
        <v>455</v>
      </c>
      <c r="B3456" t="s">
        <v>34</v>
      </c>
      <c r="C3456" t="s">
        <v>4</v>
      </c>
      <c r="D3456" t="s">
        <v>1</v>
      </c>
      <c r="F3456" s="2">
        <v>2124024.9900000002</v>
      </c>
      <c r="G3456" s="36">
        <v>2124024.9900000002</v>
      </c>
      <c r="H3456">
        <v>2016</v>
      </c>
      <c r="I3456">
        <v>1</v>
      </c>
      <c r="J3456" t="s">
        <v>717</v>
      </c>
    </row>
    <row r="3457" spans="1:10">
      <c r="A3457" t="s">
        <v>455</v>
      </c>
      <c r="B3457" t="s">
        <v>34</v>
      </c>
      <c r="C3457" t="s">
        <v>3</v>
      </c>
      <c r="D3457" t="s">
        <v>328</v>
      </c>
      <c r="F3457" s="2">
        <v>210310.16</v>
      </c>
      <c r="G3457" s="36">
        <v>210310.16</v>
      </c>
      <c r="H3457">
        <v>2015</v>
      </c>
      <c r="I3457">
        <v>1</v>
      </c>
      <c r="J3457" t="s">
        <v>717</v>
      </c>
    </row>
    <row r="3458" spans="1:10">
      <c r="A3458" t="s">
        <v>455</v>
      </c>
      <c r="B3458" t="s">
        <v>34</v>
      </c>
      <c r="C3458" t="s">
        <v>3</v>
      </c>
      <c r="D3458" t="s">
        <v>1</v>
      </c>
      <c r="F3458" s="2">
        <v>4689723.59</v>
      </c>
      <c r="G3458" s="36">
        <v>4689723.59</v>
      </c>
      <c r="H3458">
        <v>2015</v>
      </c>
      <c r="I3458">
        <v>1</v>
      </c>
      <c r="J3458" t="s">
        <v>717</v>
      </c>
    </row>
    <row r="3459" spans="1:10">
      <c r="A3459" t="s">
        <v>612</v>
      </c>
      <c r="B3459" t="s">
        <v>32</v>
      </c>
      <c r="C3459" t="s">
        <v>3</v>
      </c>
      <c r="D3459" t="s">
        <v>328</v>
      </c>
      <c r="E3459" t="s">
        <v>366</v>
      </c>
      <c r="F3459" s="2">
        <v>10532655</v>
      </c>
      <c r="G3459" s="36">
        <f>F3459/I3459</f>
        <v>2108386.380014413</v>
      </c>
      <c r="H3459">
        <v>2023</v>
      </c>
      <c r="I3459">
        <v>4.9955999999999996</v>
      </c>
      <c r="J3459" s="40" t="s">
        <v>715</v>
      </c>
    </row>
    <row r="3460" spans="1:10">
      <c r="A3460" t="s">
        <v>455</v>
      </c>
      <c r="B3460" t="s">
        <v>34</v>
      </c>
      <c r="C3460" t="s">
        <v>4</v>
      </c>
      <c r="D3460" t="s">
        <v>328</v>
      </c>
      <c r="F3460" s="2">
        <v>-486.42</v>
      </c>
      <c r="G3460" s="36">
        <v>-486.42</v>
      </c>
      <c r="H3460">
        <v>2015</v>
      </c>
      <c r="I3460">
        <v>1</v>
      </c>
      <c r="J3460" t="s">
        <v>717</v>
      </c>
    </row>
    <row r="3461" spans="1:10">
      <c r="A3461" t="s">
        <v>455</v>
      </c>
      <c r="B3461" t="s">
        <v>34</v>
      </c>
      <c r="C3461" t="s">
        <v>4</v>
      </c>
      <c r="D3461" t="s">
        <v>1</v>
      </c>
      <c r="F3461" s="2">
        <v>1016827.72</v>
      </c>
      <c r="G3461" s="36">
        <v>1016827.72</v>
      </c>
      <c r="H3461">
        <v>2015</v>
      </c>
      <c r="I3461">
        <v>1</v>
      </c>
      <c r="J3461" t="s">
        <v>717</v>
      </c>
    </row>
    <row r="3462" spans="1:10">
      <c r="A3462" t="s">
        <v>455</v>
      </c>
      <c r="B3462" t="s">
        <v>34</v>
      </c>
      <c r="C3462" t="s">
        <v>3</v>
      </c>
      <c r="D3462" t="s">
        <v>328</v>
      </c>
      <c r="F3462" s="2">
        <v>327375.49</v>
      </c>
      <c r="G3462" s="36">
        <v>327375.49</v>
      </c>
      <c r="H3462">
        <v>2014</v>
      </c>
      <c r="I3462">
        <v>1</v>
      </c>
      <c r="J3462" t="s">
        <v>717</v>
      </c>
    </row>
    <row r="3463" spans="1:10">
      <c r="A3463" t="s">
        <v>305</v>
      </c>
      <c r="B3463" t="s">
        <v>32</v>
      </c>
      <c r="C3463" t="s">
        <v>4</v>
      </c>
      <c r="D3463" t="s">
        <v>328</v>
      </c>
      <c r="E3463" t="s">
        <v>366</v>
      </c>
      <c r="F3463" s="2">
        <v>18576553</v>
      </c>
      <c r="G3463" s="36">
        <f>F3463/I3463</f>
        <v>3718582.9529986391</v>
      </c>
      <c r="H3463">
        <v>2023</v>
      </c>
      <c r="I3463">
        <v>4.9955999999999996</v>
      </c>
      <c r="J3463" s="40" t="s">
        <v>715</v>
      </c>
    </row>
    <row r="3464" spans="1:10">
      <c r="A3464" t="s">
        <v>455</v>
      </c>
      <c r="B3464" t="s">
        <v>34</v>
      </c>
      <c r="C3464" t="s">
        <v>3</v>
      </c>
      <c r="D3464" t="s">
        <v>1</v>
      </c>
      <c r="F3464" s="2">
        <v>6049255.9800000004</v>
      </c>
      <c r="G3464" s="36">
        <v>6049255.9800000004</v>
      </c>
      <c r="H3464">
        <v>2014</v>
      </c>
      <c r="I3464">
        <v>1</v>
      </c>
      <c r="J3464" t="s">
        <v>717</v>
      </c>
    </row>
    <row r="3465" spans="1:10">
      <c r="A3465" t="s">
        <v>455</v>
      </c>
      <c r="B3465" t="s">
        <v>34</v>
      </c>
      <c r="C3465" t="s">
        <v>4</v>
      </c>
      <c r="D3465" t="s">
        <v>328</v>
      </c>
      <c r="F3465" s="2">
        <v>9245.89</v>
      </c>
      <c r="G3465" s="36">
        <v>9245.89</v>
      </c>
      <c r="H3465">
        <v>2014</v>
      </c>
      <c r="I3465">
        <v>1</v>
      </c>
      <c r="J3465" t="s">
        <v>717</v>
      </c>
    </row>
    <row r="3466" spans="1:10">
      <c r="A3466" t="s">
        <v>455</v>
      </c>
      <c r="B3466" t="s">
        <v>34</v>
      </c>
      <c r="C3466" t="s">
        <v>4</v>
      </c>
      <c r="D3466" t="s">
        <v>1</v>
      </c>
      <c r="F3466" s="2">
        <v>2614522.7200000002</v>
      </c>
      <c r="G3466" s="36">
        <v>2614522.7200000002</v>
      </c>
      <c r="H3466">
        <v>2014</v>
      </c>
      <c r="I3466">
        <v>1</v>
      </c>
      <c r="J3466" t="s">
        <v>717</v>
      </c>
    </row>
    <row r="3467" spans="1:10">
      <c r="A3467" t="s">
        <v>455</v>
      </c>
      <c r="B3467" t="s">
        <v>34</v>
      </c>
      <c r="C3467" t="s">
        <v>3</v>
      </c>
      <c r="D3467" t="s">
        <v>328</v>
      </c>
      <c r="F3467" s="2">
        <v>405065.16</v>
      </c>
      <c r="G3467" s="36">
        <v>405065.16</v>
      </c>
      <c r="H3467">
        <v>2013</v>
      </c>
      <c r="I3467">
        <v>1</v>
      </c>
      <c r="J3467" t="s">
        <v>717</v>
      </c>
    </row>
    <row r="3468" spans="1:10">
      <c r="A3468" t="s">
        <v>455</v>
      </c>
      <c r="B3468" t="s">
        <v>34</v>
      </c>
      <c r="C3468" t="s">
        <v>3</v>
      </c>
      <c r="D3468" t="s">
        <v>1</v>
      </c>
      <c r="F3468" s="2">
        <v>6204298.9199999999</v>
      </c>
      <c r="G3468" s="36">
        <v>6204298.9199999999</v>
      </c>
      <c r="H3468">
        <v>2013</v>
      </c>
      <c r="I3468">
        <v>1</v>
      </c>
      <c r="J3468" t="s">
        <v>717</v>
      </c>
    </row>
    <row r="3469" spans="1:10">
      <c r="A3469" t="s">
        <v>455</v>
      </c>
      <c r="B3469" t="s">
        <v>34</v>
      </c>
      <c r="C3469" t="s">
        <v>4</v>
      </c>
      <c r="D3469" t="s">
        <v>328</v>
      </c>
      <c r="F3469" s="2">
        <v>158551.72</v>
      </c>
      <c r="G3469" s="36">
        <v>158551.72</v>
      </c>
      <c r="H3469">
        <v>2013</v>
      </c>
      <c r="I3469">
        <v>1</v>
      </c>
      <c r="J3469" t="s">
        <v>717</v>
      </c>
    </row>
    <row r="3470" spans="1:10">
      <c r="A3470" t="s">
        <v>455</v>
      </c>
      <c r="B3470" t="s">
        <v>34</v>
      </c>
      <c r="C3470" t="s">
        <v>4</v>
      </c>
      <c r="D3470" t="s">
        <v>1</v>
      </c>
      <c r="F3470" s="2">
        <v>3278432.38</v>
      </c>
      <c r="G3470" s="36">
        <v>3278432.38</v>
      </c>
      <c r="H3470">
        <v>2013</v>
      </c>
      <c r="I3470">
        <v>1</v>
      </c>
      <c r="J3470" t="s">
        <v>717</v>
      </c>
    </row>
    <row r="3471" spans="1:10">
      <c r="A3471" t="s">
        <v>604</v>
      </c>
      <c r="B3471" t="s">
        <v>32</v>
      </c>
      <c r="C3471" t="s">
        <v>4</v>
      </c>
      <c r="D3471" t="s">
        <v>328</v>
      </c>
      <c r="E3471" t="s">
        <v>366</v>
      </c>
      <c r="F3471" s="2">
        <v>-1224610</v>
      </c>
      <c r="G3471" s="36">
        <f>F3471/I3471</f>
        <v>-245137.72119465133</v>
      </c>
      <c r="H3471">
        <v>2023</v>
      </c>
      <c r="I3471">
        <v>4.9955999999999996</v>
      </c>
      <c r="J3471" s="40" t="s">
        <v>715</v>
      </c>
    </row>
    <row r="3472" spans="1:10">
      <c r="A3472" t="s">
        <v>455</v>
      </c>
      <c r="B3472" t="s">
        <v>34</v>
      </c>
      <c r="C3472" t="s">
        <v>3</v>
      </c>
      <c r="D3472" t="s">
        <v>328</v>
      </c>
      <c r="F3472" s="2">
        <v>379000</v>
      </c>
      <c r="G3472" s="36">
        <v>379000</v>
      </c>
      <c r="H3472">
        <v>2012</v>
      </c>
      <c r="I3472">
        <v>1</v>
      </c>
      <c r="J3472" t="s">
        <v>717</v>
      </c>
    </row>
    <row r="3473" spans="1:10">
      <c r="A3473" t="s">
        <v>455</v>
      </c>
      <c r="B3473" t="s">
        <v>34</v>
      </c>
      <c r="C3473" t="s">
        <v>3</v>
      </c>
      <c r="D3473" t="s">
        <v>1</v>
      </c>
      <c r="F3473" s="2">
        <v>3151000</v>
      </c>
      <c r="G3473" s="36">
        <v>3151000</v>
      </c>
      <c r="H3473">
        <v>2012</v>
      </c>
      <c r="I3473">
        <v>1</v>
      </c>
      <c r="J3473" t="s">
        <v>717</v>
      </c>
    </row>
    <row r="3474" spans="1:10">
      <c r="A3474" t="s">
        <v>455</v>
      </c>
      <c r="B3474" t="s">
        <v>34</v>
      </c>
      <c r="C3474" t="s">
        <v>4</v>
      </c>
      <c r="D3474" t="s">
        <v>328</v>
      </c>
      <c r="F3474" s="2">
        <v>94000</v>
      </c>
      <c r="G3474" s="36">
        <v>94000</v>
      </c>
      <c r="H3474">
        <v>2012</v>
      </c>
      <c r="I3474">
        <v>1</v>
      </c>
      <c r="J3474" t="s">
        <v>717</v>
      </c>
    </row>
    <row r="3475" spans="1:10">
      <c r="A3475" t="s">
        <v>455</v>
      </c>
      <c r="B3475" t="s">
        <v>34</v>
      </c>
      <c r="C3475" t="s">
        <v>4</v>
      </c>
      <c r="D3475" t="s">
        <v>1</v>
      </c>
      <c r="F3475" s="2">
        <v>836000</v>
      </c>
      <c r="G3475" s="36">
        <v>836000</v>
      </c>
      <c r="H3475">
        <v>2012</v>
      </c>
      <c r="I3475">
        <v>1</v>
      </c>
      <c r="J3475" t="s">
        <v>717</v>
      </c>
    </row>
    <row r="3476" spans="1:10">
      <c r="A3476" t="s">
        <v>455</v>
      </c>
      <c r="B3476" t="s">
        <v>34</v>
      </c>
      <c r="C3476" t="s">
        <v>3</v>
      </c>
      <c r="D3476" t="s">
        <v>328</v>
      </c>
      <c r="F3476" s="2">
        <v>249000</v>
      </c>
      <c r="G3476" s="36">
        <v>249000</v>
      </c>
      <c r="H3476">
        <v>2011</v>
      </c>
      <c r="I3476">
        <v>1</v>
      </c>
      <c r="J3476" t="s">
        <v>717</v>
      </c>
    </row>
    <row r="3477" spans="1:10">
      <c r="A3477" t="s">
        <v>455</v>
      </c>
      <c r="B3477" t="s">
        <v>34</v>
      </c>
      <c r="C3477" t="s">
        <v>3</v>
      </c>
      <c r="D3477" t="s">
        <v>1</v>
      </c>
      <c r="F3477" s="2">
        <v>2903000</v>
      </c>
      <c r="G3477" s="36">
        <v>2903000</v>
      </c>
      <c r="H3477">
        <v>2011</v>
      </c>
      <c r="I3477">
        <v>1</v>
      </c>
      <c r="J3477" t="s">
        <v>717</v>
      </c>
    </row>
    <row r="3478" spans="1:10">
      <c r="A3478" t="s">
        <v>455</v>
      </c>
      <c r="B3478" t="s">
        <v>34</v>
      </c>
      <c r="C3478" t="s">
        <v>4</v>
      </c>
      <c r="D3478" t="s">
        <v>328</v>
      </c>
      <c r="F3478" s="2">
        <v>18000</v>
      </c>
      <c r="G3478" s="36">
        <v>18000</v>
      </c>
      <c r="H3478">
        <v>2011</v>
      </c>
      <c r="I3478">
        <v>1</v>
      </c>
      <c r="J3478" t="s">
        <v>717</v>
      </c>
    </row>
    <row r="3479" spans="1:10">
      <c r="A3479" t="s">
        <v>455</v>
      </c>
      <c r="B3479" t="s">
        <v>34</v>
      </c>
      <c r="C3479" t="s">
        <v>4</v>
      </c>
      <c r="D3479" t="s">
        <v>1</v>
      </c>
      <c r="F3479" s="2">
        <v>1903000</v>
      </c>
      <c r="G3479" s="36">
        <v>1903000</v>
      </c>
      <c r="H3479">
        <v>2011</v>
      </c>
      <c r="I3479">
        <v>1</v>
      </c>
      <c r="J3479" t="s">
        <v>717</v>
      </c>
    </row>
    <row r="3480" spans="1:10">
      <c r="A3480" t="s">
        <v>621</v>
      </c>
      <c r="B3480" t="s">
        <v>32</v>
      </c>
      <c r="C3480" t="s">
        <v>4</v>
      </c>
      <c r="D3480" t="s">
        <v>328</v>
      </c>
      <c r="E3480" t="s">
        <v>366</v>
      </c>
      <c r="F3480" s="2">
        <v>28078748</v>
      </c>
      <c r="G3480" s="36">
        <f>F3480/I3480</f>
        <v>5620695.8123148372</v>
      </c>
      <c r="H3480">
        <v>2023</v>
      </c>
      <c r="I3480">
        <v>4.9955999999999996</v>
      </c>
      <c r="J3480" s="40" t="s">
        <v>715</v>
      </c>
    </row>
    <row r="3481" spans="1:10">
      <c r="A3481" t="s">
        <v>455</v>
      </c>
      <c r="B3481" t="s">
        <v>34</v>
      </c>
      <c r="C3481" t="s">
        <v>3</v>
      </c>
      <c r="D3481" t="s">
        <v>328</v>
      </c>
      <c r="F3481" s="2">
        <v>267000</v>
      </c>
      <c r="G3481" s="36">
        <v>267000</v>
      </c>
      <c r="H3481">
        <v>2010</v>
      </c>
      <c r="I3481">
        <v>1</v>
      </c>
      <c r="J3481" t="s">
        <v>717</v>
      </c>
    </row>
    <row r="3482" spans="1:10">
      <c r="A3482" t="s">
        <v>455</v>
      </c>
      <c r="B3482" t="s">
        <v>34</v>
      </c>
      <c r="C3482" t="s">
        <v>3</v>
      </c>
      <c r="D3482" t="s">
        <v>1</v>
      </c>
      <c r="F3482" s="2">
        <v>3793000</v>
      </c>
      <c r="G3482" s="36">
        <v>3793000</v>
      </c>
      <c r="H3482">
        <v>2010</v>
      </c>
      <c r="I3482">
        <v>1</v>
      </c>
      <c r="J3482" t="s">
        <v>717</v>
      </c>
    </row>
    <row r="3483" spans="1:10">
      <c r="A3483" t="s">
        <v>455</v>
      </c>
      <c r="B3483" t="s">
        <v>34</v>
      </c>
      <c r="C3483" t="s">
        <v>4</v>
      </c>
      <c r="D3483" t="s">
        <v>328</v>
      </c>
      <c r="F3483" s="2">
        <v>63000</v>
      </c>
      <c r="G3483" s="36">
        <v>63000</v>
      </c>
      <c r="H3483">
        <v>2010</v>
      </c>
      <c r="I3483">
        <v>1</v>
      </c>
      <c r="J3483" t="s">
        <v>717</v>
      </c>
    </row>
    <row r="3484" spans="1:10">
      <c r="A3484" t="s">
        <v>455</v>
      </c>
      <c r="B3484" t="s">
        <v>34</v>
      </c>
      <c r="C3484" t="s">
        <v>4</v>
      </c>
      <c r="D3484" t="s">
        <v>1</v>
      </c>
      <c r="F3484" s="2">
        <v>2335000</v>
      </c>
      <c r="G3484" s="36">
        <v>2335000</v>
      </c>
      <c r="H3484">
        <v>2010</v>
      </c>
      <c r="I3484">
        <v>1</v>
      </c>
      <c r="J3484" t="s">
        <v>717</v>
      </c>
    </row>
    <row r="3485" spans="1:10">
      <c r="A3485" t="s">
        <v>478</v>
      </c>
      <c r="B3485" t="s">
        <v>6</v>
      </c>
      <c r="C3485" t="s">
        <v>3</v>
      </c>
      <c r="D3485" t="s">
        <v>328</v>
      </c>
      <c r="F3485" s="2">
        <v>397000</v>
      </c>
      <c r="G3485" s="36">
        <v>21244.033476743938</v>
      </c>
      <c r="H3485">
        <v>2016</v>
      </c>
      <c r="I3485">
        <v>18.6876</v>
      </c>
      <c r="J3485" t="s">
        <v>717</v>
      </c>
    </row>
    <row r="3486" spans="1:10">
      <c r="A3486" t="s">
        <v>478</v>
      </c>
      <c r="B3486" t="s">
        <v>6</v>
      </c>
      <c r="C3486" t="s">
        <v>3</v>
      </c>
      <c r="D3486" t="s">
        <v>1</v>
      </c>
      <c r="F3486" s="2">
        <v>397000</v>
      </c>
      <c r="G3486" s="36">
        <v>21244.033476743938</v>
      </c>
      <c r="H3486">
        <v>2016</v>
      </c>
      <c r="I3486">
        <v>18.6876</v>
      </c>
      <c r="J3486" t="s">
        <v>717</v>
      </c>
    </row>
    <row r="3487" spans="1:10">
      <c r="A3487" t="s">
        <v>612</v>
      </c>
      <c r="B3487" t="s">
        <v>32</v>
      </c>
      <c r="C3487" t="s">
        <v>4</v>
      </c>
      <c r="D3487" t="s">
        <v>328</v>
      </c>
      <c r="E3487" t="s">
        <v>366</v>
      </c>
      <c r="F3487" s="2">
        <v>11070452</v>
      </c>
      <c r="G3487" s="36">
        <f>F3487/I3487</f>
        <v>2216040.5156537755</v>
      </c>
      <c r="H3487">
        <v>2023</v>
      </c>
      <c r="I3487">
        <v>4.9955999999999996</v>
      </c>
      <c r="J3487" s="40" t="s">
        <v>715</v>
      </c>
    </row>
    <row r="3488" spans="1:10">
      <c r="A3488" t="s">
        <v>478</v>
      </c>
      <c r="B3488" t="s">
        <v>6</v>
      </c>
      <c r="C3488" t="s">
        <v>4</v>
      </c>
      <c r="D3488" t="s">
        <v>328</v>
      </c>
      <c r="F3488" s="2">
        <v>1000</v>
      </c>
      <c r="G3488" s="36">
        <v>53.51141933688649</v>
      </c>
      <c r="H3488">
        <v>2016</v>
      </c>
      <c r="I3488">
        <v>18.6876</v>
      </c>
      <c r="J3488" t="s">
        <v>717</v>
      </c>
    </row>
    <row r="3489" spans="1:10">
      <c r="A3489" t="s">
        <v>305</v>
      </c>
      <c r="B3489" t="s">
        <v>32</v>
      </c>
      <c r="C3489" t="s">
        <v>3</v>
      </c>
      <c r="D3489" t="s">
        <v>367</v>
      </c>
      <c r="E3489" t="s">
        <v>366</v>
      </c>
      <c r="F3489" s="2">
        <v>7856678</v>
      </c>
      <c r="G3489" s="36">
        <f>F3489/I3489</f>
        <v>1572719.5932420532</v>
      </c>
      <c r="H3489">
        <v>2023</v>
      </c>
      <c r="I3489">
        <v>4.9955999999999996</v>
      </c>
      <c r="J3489" s="40" t="s">
        <v>715</v>
      </c>
    </row>
    <row r="3490" spans="1:10">
      <c r="A3490" t="s">
        <v>478</v>
      </c>
      <c r="B3490" t="s">
        <v>6</v>
      </c>
      <c r="C3490" t="s">
        <v>3</v>
      </c>
      <c r="D3490" t="s">
        <v>328</v>
      </c>
      <c r="F3490" s="2">
        <v>733966</v>
      </c>
      <c r="G3490" s="36">
        <v>46294.806180617794</v>
      </c>
      <c r="H3490">
        <v>2015</v>
      </c>
      <c r="I3490">
        <v>15.854175890410984</v>
      </c>
      <c r="J3490" t="s">
        <v>717</v>
      </c>
    </row>
    <row r="3491" spans="1:10">
      <c r="A3491" t="s">
        <v>478</v>
      </c>
      <c r="B3491" t="s">
        <v>6</v>
      </c>
      <c r="C3491" t="s">
        <v>3</v>
      </c>
      <c r="D3491" t="s">
        <v>1</v>
      </c>
      <c r="F3491" s="2">
        <v>553181</v>
      </c>
      <c r="G3491" s="36">
        <v>34891.816756907443</v>
      </c>
      <c r="H3491">
        <v>2015</v>
      </c>
      <c r="I3491">
        <v>15.854175890410984</v>
      </c>
      <c r="J3491" t="s">
        <v>717</v>
      </c>
    </row>
    <row r="3492" spans="1:10">
      <c r="A3492" t="s">
        <v>167</v>
      </c>
      <c r="B3492" t="s">
        <v>37</v>
      </c>
      <c r="C3492" t="s">
        <v>3</v>
      </c>
      <c r="D3492" t="s">
        <v>328</v>
      </c>
      <c r="E3492" t="s">
        <v>370</v>
      </c>
      <c r="F3492" s="2">
        <v>159713</v>
      </c>
      <c r="G3492" s="36">
        <f t="shared" ref="G3492:G3504" si="85">F3492/I3492</f>
        <v>159713</v>
      </c>
      <c r="H3492">
        <v>2024</v>
      </c>
      <c r="I3492">
        <v>1</v>
      </c>
      <c r="J3492" t="s">
        <v>717</v>
      </c>
    </row>
    <row r="3493" spans="1:10">
      <c r="A3493" t="s">
        <v>604</v>
      </c>
      <c r="B3493" t="s">
        <v>32</v>
      </c>
      <c r="C3493" t="s">
        <v>3</v>
      </c>
      <c r="D3493" t="s">
        <v>367</v>
      </c>
      <c r="E3493" t="s">
        <v>366</v>
      </c>
      <c r="F3493" s="2">
        <v>299247</v>
      </c>
      <c r="G3493" s="36">
        <f t="shared" si="85"/>
        <v>59902.11386019698</v>
      </c>
      <c r="H3493">
        <v>2023</v>
      </c>
      <c r="I3493">
        <v>4.9955999999999996</v>
      </c>
      <c r="J3493" s="40" t="s">
        <v>715</v>
      </c>
    </row>
    <row r="3494" spans="1:10">
      <c r="A3494" t="s">
        <v>167</v>
      </c>
      <c r="B3494" t="s">
        <v>37</v>
      </c>
      <c r="C3494" t="s">
        <v>3</v>
      </c>
      <c r="D3494" t="s">
        <v>1</v>
      </c>
      <c r="E3494" t="s">
        <v>434</v>
      </c>
      <c r="F3494" s="2">
        <v>900</v>
      </c>
      <c r="G3494" s="36">
        <f t="shared" si="85"/>
        <v>900</v>
      </c>
      <c r="H3494">
        <v>2024</v>
      </c>
      <c r="I3494">
        <v>1</v>
      </c>
      <c r="J3494" t="s">
        <v>717</v>
      </c>
    </row>
    <row r="3495" spans="1:10">
      <c r="A3495" t="s">
        <v>167</v>
      </c>
      <c r="B3495" t="s">
        <v>37</v>
      </c>
      <c r="C3495" t="s">
        <v>4</v>
      </c>
      <c r="D3495" t="s">
        <v>328</v>
      </c>
      <c r="E3495" t="s">
        <v>370</v>
      </c>
      <c r="F3495" s="2">
        <v>26724</v>
      </c>
      <c r="G3495" s="36">
        <f t="shared" si="85"/>
        <v>26724</v>
      </c>
      <c r="H3495">
        <v>2024</v>
      </c>
      <c r="I3495">
        <v>1</v>
      </c>
      <c r="J3495" t="s">
        <v>717</v>
      </c>
    </row>
    <row r="3496" spans="1:10">
      <c r="A3496" t="s">
        <v>167</v>
      </c>
      <c r="B3496" t="s">
        <v>37</v>
      </c>
      <c r="C3496" t="s">
        <v>3</v>
      </c>
      <c r="D3496" t="s">
        <v>328</v>
      </c>
      <c r="E3496" t="s">
        <v>370</v>
      </c>
      <c r="F3496" s="2">
        <v>183868</v>
      </c>
      <c r="G3496" s="36">
        <f t="shared" si="85"/>
        <v>183868</v>
      </c>
      <c r="H3496">
        <v>2023</v>
      </c>
      <c r="I3496">
        <v>1</v>
      </c>
      <c r="J3496" t="s">
        <v>717</v>
      </c>
    </row>
    <row r="3497" spans="1:10">
      <c r="A3497" t="s">
        <v>167</v>
      </c>
      <c r="B3497" t="s">
        <v>37</v>
      </c>
      <c r="C3497" t="s">
        <v>3</v>
      </c>
      <c r="D3497" t="s">
        <v>1</v>
      </c>
      <c r="E3497" t="s">
        <v>434</v>
      </c>
      <c r="F3497" s="2">
        <v>-6</v>
      </c>
      <c r="G3497" s="36">
        <f t="shared" si="85"/>
        <v>-6</v>
      </c>
      <c r="H3497">
        <v>2023</v>
      </c>
      <c r="I3497">
        <v>1</v>
      </c>
      <c r="J3497" t="s">
        <v>717</v>
      </c>
    </row>
    <row r="3498" spans="1:10">
      <c r="A3498" t="s">
        <v>167</v>
      </c>
      <c r="B3498" t="s">
        <v>37</v>
      </c>
      <c r="C3498" t="s">
        <v>4</v>
      </c>
      <c r="D3498" t="s">
        <v>328</v>
      </c>
      <c r="E3498" t="s">
        <v>370</v>
      </c>
      <c r="F3498" s="2">
        <v>53920</v>
      </c>
      <c r="G3498" s="36">
        <f t="shared" si="85"/>
        <v>53920</v>
      </c>
      <c r="H3498">
        <v>2023</v>
      </c>
      <c r="I3498">
        <v>1</v>
      </c>
      <c r="J3498" t="s">
        <v>717</v>
      </c>
    </row>
    <row r="3499" spans="1:10">
      <c r="A3499" t="s">
        <v>167</v>
      </c>
      <c r="B3499" t="s">
        <v>37</v>
      </c>
      <c r="C3499" t="s">
        <v>4</v>
      </c>
      <c r="D3499" t="s">
        <v>1</v>
      </c>
      <c r="E3499" t="s">
        <v>434</v>
      </c>
      <c r="F3499" s="2">
        <v>5000</v>
      </c>
      <c r="G3499" s="36">
        <f t="shared" si="85"/>
        <v>5000</v>
      </c>
      <c r="H3499">
        <v>2023</v>
      </c>
      <c r="I3499">
        <v>1</v>
      </c>
      <c r="J3499" t="s">
        <v>717</v>
      </c>
    </row>
    <row r="3500" spans="1:10">
      <c r="A3500" t="s">
        <v>621</v>
      </c>
      <c r="B3500" t="s">
        <v>32</v>
      </c>
      <c r="C3500" t="s">
        <v>3</v>
      </c>
      <c r="D3500" t="s">
        <v>367</v>
      </c>
      <c r="E3500" t="s">
        <v>366</v>
      </c>
      <c r="F3500" s="2">
        <v>11229837</v>
      </c>
      <c r="G3500" s="36">
        <f t="shared" si="85"/>
        <v>2247945.5921210665</v>
      </c>
      <c r="H3500">
        <v>2023</v>
      </c>
      <c r="I3500">
        <v>4.9955999999999996</v>
      </c>
      <c r="J3500" s="40" t="s">
        <v>715</v>
      </c>
    </row>
    <row r="3501" spans="1:10">
      <c r="A3501" s="6" t="s">
        <v>167</v>
      </c>
      <c r="B3501" t="s">
        <v>37</v>
      </c>
      <c r="C3501" t="s">
        <v>3</v>
      </c>
      <c r="D3501" t="s">
        <v>328</v>
      </c>
      <c r="E3501" t="s">
        <v>489</v>
      </c>
      <c r="F3501" s="2">
        <v>290282</v>
      </c>
      <c r="G3501" s="36">
        <f t="shared" si="85"/>
        <v>290282</v>
      </c>
      <c r="H3501">
        <v>2022</v>
      </c>
      <c r="I3501">
        <v>1</v>
      </c>
      <c r="J3501" t="s">
        <v>717</v>
      </c>
    </row>
    <row r="3502" spans="1:10">
      <c r="A3502" s="6" t="s">
        <v>167</v>
      </c>
      <c r="B3502" t="s">
        <v>37</v>
      </c>
      <c r="C3502" t="s">
        <v>3</v>
      </c>
      <c r="D3502" t="s">
        <v>1</v>
      </c>
      <c r="F3502" s="2">
        <v>69066</v>
      </c>
      <c r="G3502" s="36">
        <f t="shared" si="85"/>
        <v>69066</v>
      </c>
      <c r="H3502">
        <v>2022</v>
      </c>
      <c r="I3502">
        <v>1</v>
      </c>
      <c r="J3502" t="s">
        <v>717</v>
      </c>
    </row>
    <row r="3503" spans="1:10">
      <c r="A3503" s="6" t="s">
        <v>167</v>
      </c>
      <c r="B3503" t="s">
        <v>37</v>
      </c>
      <c r="C3503" t="s">
        <v>5</v>
      </c>
      <c r="D3503" t="s">
        <v>328</v>
      </c>
      <c r="E3503" t="s">
        <v>489</v>
      </c>
      <c r="F3503" s="2">
        <v>212430</v>
      </c>
      <c r="G3503" s="36">
        <f t="shared" si="85"/>
        <v>212430</v>
      </c>
      <c r="H3503">
        <v>2022</v>
      </c>
      <c r="I3503">
        <v>1</v>
      </c>
      <c r="J3503" t="s">
        <v>717</v>
      </c>
    </row>
    <row r="3504" spans="1:10">
      <c r="A3504" s="6" t="s">
        <v>167</v>
      </c>
      <c r="B3504" t="s">
        <v>37</v>
      </c>
      <c r="C3504" t="s">
        <v>5</v>
      </c>
      <c r="D3504" t="s">
        <v>1</v>
      </c>
      <c r="F3504" s="2">
        <v>7889</v>
      </c>
      <c r="G3504" s="36">
        <f t="shared" si="85"/>
        <v>7889</v>
      </c>
      <c r="H3504">
        <v>2022</v>
      </c>
      <c r="I3504">
        <v>1</v>
      </c>
      <c r="J3504" t="s">
        <v>717</v>
      </c>
    </row>
    <row r="3505" spans="1:10">
      <c r="A3505" t="s">
        <v>167</v>
      </c>
      <c r="B3505" t="s">
        <v>37</v>
      </c>
      <c r="C3505" t="s">
        <v>3</v>
      </c>
      <c r="D3505" t="s">
        <v>328</v>
      </c>
      <c r="E3505" t="s">
        <v>491</v>
      </c>
      <c r="F3505" s="2">
        <v>209681.91</v>
      </c>
      <c r="G3505" s="36">
        <v>209681.91</v>
      </c>
      <c r="H3505">
        <v>2020</v>
      </c>
      <c r="I3505">
        <v>1</v>
      </c>
      <c r="J3505" t="s">
        <v>717</v>
      </c>
    </row>
    <row r="3506" spans="1:10">
      <c r="A3506" t="s">
        <v>305</v>
      </c>
      <c r="B3506" t="s">
        <v>32</v>
      </c>
      <c r="C3506" t="s">
        <v>4</v>
      </c>
      <c r="D3506" t="s">
        <v>367</v>
      </c>
      <c r="E3506" t="s">
        <v>366</v>
      </c>
      <c r="F3506" s="2">
        <v>2998375</v>
      </c>
      <c r="G3506" s="36">
        <f>F3506/I3506</f>
        <v>600203.17879734177</v>
      </c>
      <c r="H3506">
        <v>2023</v>
      </c>
      <c r="I3506">
        <v>4.9955999999999996</v>
      </c>
      <c r="J3506" s="40" t="s">
        <v>715</v>
      </c>
    </row>
    <row r="3507" spans="1:10">
      <c r="A3507" t="s">
        <v>167</v>
      </c>
      <c r="B3507" t="s">
        <v>37</v>
      </c>
      <c r="C3507" t="s">
        <v>3</v>
      </c>
      <c r="D3507" t="s">
        <v>1</v>
      </c>
      <c r="F3507" s="2">
        <v>149894.94</v>
      </c>
      <c r="G3507" s="36">
        <v>149894.94</v>
      </c>
      <c r="H3507">
        <v>2020</v>
      </c>
      <c r="I3507">
        <v>1</v>
      </c>
      <c r="J3507" t="s">
        <v>717</v>
      </c>
    </row>
    <row r="3508" spans="1:10">
      <c r="A3508" t="s">
        <v>167</v>
      </c>
      <c r="B3508" t="s">
        <v>37</v>
      </c>
      <c r="C3508" t="s">
        <v>4</v>
      </c>
      <c r="D3508" t="s">
        <v>328</v>
      </c>
      <c r="E3508" t="s">
        <v>491</v>
      </c>
      <c r="F3508" s="2">
        <v>13480.08</v>
      </c>
      <c r="G3508" s="36">
        <v>13480.08</v>
      </c>
      <c r="H3508">
        <v>2020</v>
      </c>
      <c r="I3508">
        <v>1</v>
      </c>
      <c r="J3508" t="s">
        <v>717</v>
      </c>
    </row>
    <row r="3509" spans="1:10">
      <c r="A3509" t="s">
        <v>167</v>
      </c>
      <c r="B3509" t="s">
        <v>37</v>
      </c>
      <c r="C3509" t="s">
        <v>4</v>
      </c>
      <c r="D3509" t="s">
        <v>1</v>
      </c>
      <c r="F3509" s="2">
        <v>3644.94</v>
      </c>
      <c r="G3509" s="36">
        <v>3644.94</v>
      </c>
      <c r="H3509">
        <v>2020</v>
      </c>
      <c r="I3509">
        <v>1</v>
      </c>
      <c r="J3509" t="s">
        <v>717</v>
      </c>
    </row>
    <row r="3510" spans="1:10">
      <c r="A3510" t="s">
        <v>604</v>
      </c>
      <c r="B3510" t="s">
        <v>32</v>
      </c>
      <c r="C3510" t="s">
        <v>4</v>
      </c>
      <c r="D3510" t="s">
        <v>367</v>
      </c>
      <c r="E3510" t="s">
        <v>366</v>
      </c>
      <c r="F3510" s="2">
        <v>491</v>
      </c>
      <c r="G3510" s="36">
        <f t="shared" ref="G3510:G3517" si="86">F3510/I3510</f>
        <v>98.286492113059495</v>
      </c>
      <c r="H3510">
        <v>2023</v>
      </c>
      <c r="I3510">
        <v>4.9955999999999996</v>
      </c>
      <c r="J3510" s="40" t="s">
        <v>715</v>
      </c>
    </row>
    <row r="3511" spans="1:10">
      <c r="A3511" t="s">
        <v>167</v>
      </c>
      <c r="B3511" t="s">
        <v>37</v>
      </c>
      <c r="C3511" t="s">
        <v>3</v>
      </c>
      <c r="D3511" t="s">
        <v>328</v>
      </c>
      <c r="F3511" s="2">
        <v>170039.45</v>
      </c>
      <c r="G3511" s="36">
        <f t="shared" si="86"/>
        <v>170039.45</v>
      </c>
      <c r="H3511">
        <v>2019</v>
      </c>
      <c r="I3511">
        <v>1</v>
      </c>
      <c r="J3511" t="s">
        <v>717</v>
      </c>
    </row>
    <row r="3512" spans="1:10">
      <c r="A3512" t="s">
        <v>167</v>
      </c>
      <c r="B3512" t="s">
        <v>37</v>
      </c>
      <c r="C3512" t="s">
        <v>3</v>
      </c>
      <c r="D3512" t="s">
        <v>1</v>
      </c>
      <c r="F3512" s="2">
        <v>115084</v>
      </c>
      <c r="G3512" s="36">
        <f t="shared" si="86"/>
        <v>115084</v>
      </c>
      <c r="H3512">
        <v>2019</v>
      </c>
      <c r="I3512">
        <v>1</v>
      </c>
      <c r="J3512" t="s">
        <v>717</v>
      </c>
    </row>
    <row r="3513" spans="1:10">
      <c r="A3513" t="s">
        <v>167</v>
      </c>
      <c r="B3513" t="s">
        <v>37</v>
      </c>
      <c r="C3513" t="s">
        <v>4</v>
      </c>
      <c r="D3513" t="s">
        <v>328</v>
      </c>
      <c r="F3513" s="2">
        <v>24037.86</v>
      </c>
      <c r="G3513" s="36">
        <f t="shared" si="86"/>
        <v>24037.86</v>
      </c>
      <c r="H3513">
        <v>2019</v>
      </c>
      <c r="I3513">
        <v>1</v>
      </c>
      <c r="J3513" t="s">
        <v>717</v>
      </c>
    </row>
    <row r="3514" spans="1:10">
      <c r="A3514" t="s">
        <v>167</v>
      </c>
      <c r="B3514" t="s">
        <v>37</v>
      </c>
      <c r="C3514" t="s">
        <v>4</v>
      </c>
      <c r="D3514" t="s">
        <v>1</v>
      </c>
      <c r="F3514" s="2">
        <v>379.64</v>
      </c>
      <c r="G3514" s="36">
        <f t="shared" si="86"/>
        <v>379.64</v>
      </c>
      <c r="H3514">
        <v>2019</v>
      </c>
      <c r="I3514">
        <v>1</v>
      </c>
      <c r="J3514" t="s">
        <v>717</v>
      </c>
    </row>
    <row r="3515" spans="1:10">
      <c r="A3515" t="s">
        <v>167</v>
      </c>
      <c r="B3515" t="s">
        <v>37</v>
      </c>
      <c r="C3515" t="s">
        <v>3</v>
      </c>
      <c r="D3515" t="s">
        <v>328</v>
      </c>
      <c r="F3515" s="2">
        <v>147300.54999999999</v>
      </c>
      <c r="G3515" s="36">
        <f t="shared" si="86"/>
        <v>147300.54999999999</v>
      </c>
      <c r="H3515">
        <v>2018</v>
      </c>
      <c r="I3515">
        <v>1</v>
      </c>
      <c r="J3515" t="s">
        <v>717</v>
      </c>
    </row>
    <row r="3516" spans="1:10">
      <c r="A3516" t="s">
        <v>167</v>
      </c>
      <c r="B3516" t="s">
        <v>37</v>
      </c>
      <c r="C3516" t="s">
        <v>3</v>
      </c>
      <c r="D3516" t="s">
        <v>1</v>
      </c>
      <c r="E3516" t="s">
        <v>364</v>
      </c>
      <c r="F3516" s="2">
        <v>110956.45</v>
      </c>
      <c r="G3516" s="36">
        <f t="shared" si="86"/>
        <v>110956.45</v>
      </c>
      <c r="H3516">
        <v>2018</v>
      </c>
      <c r="I3516">
        <v>1</v>
      </c>
      <c r="J3516" t="s">
        <v>717</v>
      </c>
    </row>
    <row r="3517" spans="1:10">
      <c r="A3517" t="s">
        <v>621</v>
      </c>
      <c r="B3517" t="s">
        <v>32</v>
      </c>
      <c r="C3517" t="s">
        <v>4</v>
      </c>
      <c r="D3517" t="s">
        <v>367</v>
      </c>
      <c r="E3517" t="s">
        <v>366</v>
      </c>
      <c r="F3517" s="2">
        <v>5324791</v>
      </c>
      <c r="G3517" s="36">
        <f t="shared" si="86"/>
        <v>1065896.1886460085</v>
      </c>
      <c r="H3517">
        <v>2023</v>
      </c>
      <c r="I3517">
        <v>4.9955999999999996</v>
      </c>
      <c r="J3517" s="40" t="s">
        <v>715</v>
      </c>
    </row>
    <row r="3518" spans="1:10">
      <c r="A3518" t="s">
        <v>167</v>
      </c>
      <c r="B3518" t="s">
        <v>37</v>
      </c>
      <c r="C3518" t="s">
        <v>4</v>
      </c>
      <c r="D3518" t="s">
        <v>328</v>
      </c>
      <c r="F3518" s="2"/>
      <c r="G3518" s="36">
        <v>167829.9</v>
      </c>
      <c r="H3518">
        <v>2018</v>
      </c>
      <c r="I3518">
        <v>1</v>
      </c>
      <c r="J3518" t="s">
        <v>717</v>
      </c>
    </row>
    <row r="3519" spans="1:10">
      <c r="A3519" t="s">
        <v>167</v>
      </c>
      <c r="B3519" t="s">
        <v>37</v>
      </c>
      <c r="C3519" t="s">
        <v>4</v>
      </c>
      <c r="D3519" t="s">
        <v>1</v>
      </c>
      <c r="E3519" t="s">
        <v>364</v>
      </c>
      <c r="F3519" s="2"/>
      <c r="G3519" s="36">
        <v>22219.8</v>
      </c>
      <c r="H3519">
        <v>2018</v>
      </c>
      <c r="I3519">
        <v>1</v>
      </c>
      <c r="J3519" t="s">
        <v>717</v>
      </c>
    </row>
    <row r="3520" spans="1:10">
      <c r="A3520" t="s">
        <v>167</v>
      </c>
      <c r="B3520" t="s">
        <v>37</v>
      </c>
      <c r="C3520" t="s">
        <v>3</v>
      </c>
      <c r="D3520" t="s">
        <v>328</v>
      </c>
      <c r="F3520" s="2">
        <v>196190.02</v>
      </c>
      <c r="G3520" s="36">
        <f>F3520/I3520</f>
        <v>196190.02</v>
      </c>
      <c r="H3520">
        <v>2017</v>
      </c>
      <c r="I3520">
        <v>1</v>
      </c>
      <c r="J3520" t="s">
        <v>717</v>
      </c>
    </row>
    <row r="3521" spans="1:10">
      <c r="A3521" t="s">
        <v>167</v>
      </c>
      <c r="B3521" t="s">
        <v>37</v>
      </c>
      <c r="C3521" t="s">
        <v>3</v>
      </c>
      <c r="D3521" t="s">
        <v>1</v>
      </c>
      <c r="E3521" t="s">
        <v>364</v>
      </c>
      <c r="F3521" s="2">
        <v>145482.94</v>
      </c>
      <c r="G3521" s="36">
        <f>F3521/I3521</f>
        <v>145482.94</v>
      </c>
      <c r="H3521">
        <v>2017</v>
      </c>
      <c r="I3521">
        <v>1</v>
      </c>
      <c r="J3521" t="s">
        <v>717</v>
      </c>
    </row>
    <row r="3522" spans="1:10">
      <c r="A3522" t="s">
        <v>167</v>
      </c>
      <c r="B3522" t="s">
        <v>37</v>
      </c>
      <c r="C3522" t="s">
        <v>4</v>
      </c>
      <c r="D3522" t="s">
        <v>328</v>
      </c>
      <c r="F3522" s="2"/>
      <c r="G3522" s="36">
        <v>4247560.7699999996</v>
      </c>
      <c r="H3522">
        <v>2017</v>
      </c>
      <c r="I3522">
        <v>1</v>
      </c>
      <c r="J3522" t="s">
        <v>717</v>
      </c>
    </row>
    <row r="3523" spans="1:10">
      <c r="A3523" t="s">
        <v>167</v>
      </c>
      <c r="B3523" t="s">
        <v>37</v>
      </c>
      <c r="C3523" t="s">
        <v>4</v>
      </c>
      <c r="D3523" t="s">
        <v>1</v>
      </c>
      <c r="E3523" t="s">
        <v>364</v>
      </c>
      <c r="F3523" s="2"/>
      <c r="G3523" s="36">
        <v>217982.39</v>
      </c>
      <c r="H3523">
        <v>2017</v>
      </c>
      <c r="I3523">
        <v>1</v>
      </c>
      <c r="J3523" t="s">
        <v>717</v>
      </c>
    </row>
    <row r="3524" spans="1:10">
      <c r="A3524" t="s">
        <v>305</v>
      </c>
      <c r="B3524" t="s">
        <v>32</v>
      </c>
      <c r="C3524" t="s">
        <v>3</v>
      </c>
      <c r="D3524" t="s">
        <v>367</v>
      </c>
      <c r="E3524" t="s">
        <v>368</v>
      </c>
      <c r="F3524" s="2">
        <v>397683</v>
      </c>
      <c r="G3524" s="36">
        <f>F3524/I3524</f>
        <v>79606.653855392753</v>
      </c>
      <c r="H3524">
        <v>2023</v>
      </c>
      <c r="I3524">
        <v>4.9955999999999996</v>
      </c>
      <c r="J3524" s="40" t="s">
        <v>715</v>
      </c>
    </row>
    <row r="3525" spans="1:10">
      <c r="A3525" t="s">
        <v>167</v>
      </c>
      <c r="B3525" t="s">
        <v>37</v>
      </c>
      <c r="C3525" t="s">
        <v>3</v>
      </c>
      <c r="D3525" t="s">
        <v>328</v>
      </c>
      <c r="F3525" s="2">
        <v>271637.46000000002</v>
      </c>
      <c r="G3525" s="36">
        <v>271637.46000000002</v>
      </c>
      <c r="H3525">
        <v>2016</v>
      </c>
      <c r="I3525">
        <v>1</v>
      </c>
      <c r="J3525" t="s">
        <v>717</v>
      </c>
    </row>
    <row r="3526" spans="1:10">
      <c r="A3526" t="s">
        <v>167</v>
      </c>
      <c r="B3526" t="s">
        <v>37</v>
      </c>
      <c r="C3526" t="s">
        <v>3</v>
      </c>
      <c r="D3526" t="s">
        <v>1</v>
      </c>
      <c r="F3526" s="2">
        <v>149350.65</v>
      </c>
      <c r="G3526" s="36">
        <v>149350.65</v>
      </c>
      <c r="H3526">
        <v>2016</v>
      </c>
      <c r="I3526">
        <v>1</v>
      </c>
      <c r="J3526" t="s">
        <v>717</v>
      </c>
    </row>
    <row r="3527" spans="1:10">
      <c r="A3527" t="s">
        <v>46</v>
      </c>
      <c r="B3527" t="s">
        <v>32</v>
      </c>
      <c r="C3527" t="s">
        <v>3</v>
      </c>
      <c r="D3527" t="s">
        <v>367</v>
      </c>
      <c r="E3527" t="s">
        <v>368</v>
      </c>
      <c r="F3527" s="2">
        <v>13733599</v>
      </c>
      <c r="G3527" s="36">
        <f>F3527/I3527</f>
        <v>2749139.0423572748</v>
      </c>
      <c r="H3527">
        <v>2023</v>
      </c>
      <c r="I3527">
        <v>4.9955999999999996</v>
      </c>
      <c r="J3527" s="40" t="s">
        <v>715</v>
      </c>
    </row>
    <row r="3528" spans="1:10">
      <c r="A3528" t="s">
        <v>167</v>
      </c>
      <c r="B3528" t="s">
        <v>37</v>
      </c>
      <c r="C3528" t="s">
        <v>4</v>
      </c>
      <c r="D3528" t="s">
        <v>328</v>
      </c>
      <c r="F3528" s="2">
        <v>151276.43</v>
      </c>
      <c r="G3528" s="36">
        <v>151276.43</v>
      </c>
      <c r="H3528">
        <v>2016</v>
      </c>
      <c r="I3528">
        <v>1</v>
      </c>
      <c r="J3528" t="s">
        <v>717</v>
      </c>
    </row>
    <row r="3529" spans="1:10">
      <c r="A3529" t="s">
        <v>167</v>
      </c>
      <c r="B3529" t="s">
        <v>37</v>
      </c>
      <c r="C3529" t="s">
        <v>4</v>
      </c>
      <c r="D3529" t="s">
        <v>1</v>
      </c>
      <c r="F3529" s="2">
        <v>60880.42</v>
      </c>
      <c r="G3529" s="36">
        <v>60880.42</v>
      </c>
      <c r="H3529">
        <v>2016</v>
      </c>
      <c r="I3529">
        <v>1</v>
      </c>
      <c r="J3529" t="s">
        <v>717</v>
      </c>
    </row>
    <row r="3530" spans="1:10">
      <c r="A3530" t="s">
        <v>167</v>
      </c>
      <c r="B3530" t="s">
        <v>37</v>
      </c>
      <c r="C3530" t="s">
        <v>3</v>
      </c>
      <c r="D3530" t="s">
        <v>328</v>
      </c>
      <c r="F3530" s="2">
        <v>793717.46</v>
      </c>
      <c r="G3530" s="36">
        <v>793717.46</v>
      </c>
      <c r="H3530">
        <v>2015</v>
      </c>
      <c r="I3530">
        <v>1</v>
      </c>
      <c r="J3530" t="s">
        <v>717</v>
      </c>
    </row>
    <row r="3531" spans="1:10">
      <c r="A3531" t="s">
        <v>167</v>
      </c>
      <c r="B3531" t="s">
        <v>37</v>
      </c>
      <c r="C3531" t="s">
        <v>3</v>
      </c>
      <c r="D3531" t="s">
        <v>1</v>
      </c>
      <c r="F3531" s="2">
        <v>702677.8</v>
      </c>
      <c r="G3531" s="36">
        <v>702677.8</v>
      </c>
      <c r="H3531">
        <v>2015</v>
      </c>
      <c r="I3531">
        <v>1</v>
      </c>
      <c r="J3531" t="s">
        <v>717</v>
      </c>
    </row>
    <row r="3532" spans="1:10">
      <c r="A3532" t="s">
        <v>604</v>
      </c>
      <c r="B3532" t="s">
        <v>32</v>
      </c>
      <c r="C3532" t="s">
        <v>4</v>
      </c>
      <c r="D3532" t="s">
        <v>367</v>
      </c>
      <c r="E3532" t="s">
        <v>368</v>
      </c>
      <c r="F3532" s="2">
        <v>1368</v>
      </c>
      <c r="G3532" s="36">
        <f>F3532/I3532</f>
        <v>273.840980062455</v>
      </c>
      <c r="H3532">
        <v>2023</v>
      </c>
      <c r="I3532">
        <v>4.9955999999999996</v>
      </c>
      <c r="J3532" s="40" t="s">
        <v>715</v>
      </c>
    </row>
    <row r="3533" spans="1:10">
      <c r="A3533" t="s">
        <v>167</v>
      </c>
      <c r="B3533" t="s">
        <v>37</v>
      </c>
      <c r="C3533" t="s">
        <v>4</v>
      </c>
      <c r="D3533" t="s">
        <v>328</v>
      </c>
      <c r="F3533" s="2">
        <v>45209.29</v>
      </c>
      <c r="G3533" s="36">
        <v>45209.29</v>
      </c>
      <c r="H3533">
        <v>2015</v>
      </c>
      <c r="I3533">
        <v>1</v>
      </c>
      <c r="J3533" t="s">
        <v>717</v>
      </c>
    </row>
    <row r="3534" spans="1:10">
      <c r="A3534" t="s">
        <v>621</v>
      </c>
      <c r="B3534" t="s">
        <v>32</v>
      </c>
      <c r="C3534" t="s">
        <v>4</v>
      </c>
      <c r="D3534" t="s">
        <v>367</v>
      </c>
      <c r="E3534" t="s">
        <v>368</v>
      </c>
      <c r="F3534" s="2">
        <v>8363340</v>
      </c>
      <c r="G3534" s="36">
        <f>F3534/I3534</f>
        <v>1674141.2442949796</v>
      </c>
      <c r="H3534">
        <v>2023</v>
      </c>
      <c r="I3534">
        <v>4.9955999999999996</v>
      </c>
      <c r="J3534" s="40" t="s">
        <v>715</v>
      </c>
    </row>
    <row r="3535" spans="1:10">
      <c r="A3535" t="s">
        <v>167</v>
      </c>
      <c r="B3535" t="s">
        <v>37</v>
      </c>
      <c r="C3535" t="s">
        <v>4</v>
      </c>
      <c r="D3535" t="s">
        <v>1</v>
      </c>
      <c r="F3535" s="2">
        <v>7404.91</v>
      </c>
      <c r="G3535" s="36">
        <v>7404.91</v>
      </c>
      <c r="H3535">
        <v>2015</v>
      </c>
      <c r="I3535">
        <v>1</v>
      </c>
      <c r="J3535" t="s">
        <v>717</v>
      </c>
    </row>
    <row r="3536" spans="1:10">
      <c r="A3536" t="s">
        <v>167</v>
      </c>
      <c r="B3536" t="s">
        <v>37</v>
      </c>
      <c r="C3536" t="s">
        <v>3</v>
      </c>
      <c r="D3536" t="s">
        <v>328</v>
      </c>
      <c r="F3536" s="2">
        <v>593438.94999999995</v>
      </c>
      <c r="G3536" s="36">
        <v>593438.94999999995</v>
      </c>
      <c r="H3536">
        <v>2014</v>
      </c>
      <c r="I3536">
        <v>1</v>
      </c>
      <c r="J3536" t="s">
        <v>717</v>
      </c>
    </row>
    <row r="3537" spans="1:10">
      <c r="A3537" t="s">
        <v>167</v>
      </c>
      <c r="B3537" t="s">
        <v>37</v>
      </c>
      <c r="C3537" t="s">
        <v>3</v>
      </c>
      <c r="D3537" t="s">
        <v>1</v>
      </c>
      <c r="F3537" s="2">
        <v>769493.9</v>
      </c>
      <c r="G3537" s="36">
        <v>769493.9</v>
      </c>
      <c r="H3537">
        <v>2014</v>
      </c>
      <c r="I3537">
        <v>1</v>
      </c>
      <c r="J3537" t="s">
        <v>717</v>
      </c>
    </row>
    <row r="3538" spans="1:10">
      <c r="A3538" t="s">
        <v>167</v>
      </c>
      <c r="B3538" t="s">
        <v>37</v>
      </c>
      <c r="C3538" t="s">
        <v>4</v>
      </c>
      <c r="D3538" t="s">
        <v>328</v>
      </c>
      <c r="F3538" s="2">
        <v>187890.4</v>
      </c>
      <c r="G3538" s="36">
        <v>187890.4</v>
      </c>
      <c r="H3538">
        <v>2014</v>
      </c>
      <c r="I3538">
        <v>1</v>
      </c>
      <c r="J3538" t="s">
        <v>717</v>
      </c>
    </row>
    <row r="3539" spans="1:10">
      <c r="A3539" t="s">
        <v>167</v>
      </c>
      <c r="B3539" t="s">
        <v>37</v>
      </c>
      <c r="C3539" t="s">
        <v>4</v>
      </c>
      <c r="D3539" t="s">
        <v>1</v>
      </c>
      <c r="F3539" s="2">
        <v>111.32</v>
      </c>
      <c r="G3539" s="36">
        <v>111.32</v>
      </c>
      <c r="H3539">
        <v>2014</v>
      </c>
      <c r="I3539">
        <v>1</v>
      </c>
      <c r="J3539" t="s">
        <v>717</v>
      </c>
    </row>
    <row r="3540" spans="1:10">
      <c r="A3540" t="s">
        <v>167</v>
      </c>
      <c r="B3540" t="s">
        <v>37</v>
      </c>
      <c r="C3540" t="s">
        <v>3</v>
      </c>
      <c r="D3540" t="s">
        <v>328</v>
      </c>
      <c r="F3540" s="2">
        <v>777228</v>
      </c>
      <c r="G3540" s="36">
        <v>777228</v>
      </c>
      <c r="H3540">
        <v>2013</v>
      </c>
      <c r="I3540">
        <v>1</v>
      </c>
      <c r="J3540" t="s">
        <v>717</v>
      </c>
    </row>
    <row r="3541" spans="1:10">
      <c r="A3541" t="s">
        <v>604</v>
      </c>
      <c r="B3541" t="s">
        <v>32</v>
      </c>
      <c r="C3541" t="s">
        <v>3</v>
      </c>
      <c r="D3541" t="s">
        <v>367</v>
      </c>
      <c r="E3541" t="s">
        <v>624</v>
      </c>
      <c r="F3541" s="2">
        <v>361685</v>
      </c>
      <c r="G3541" s="36">
        <f>F3541/I3541</f>
        <v>72400.712627111861</v>
      </c>
      <c r="H3541">
        <v>2023</v>
      </c>
      <c r="I3541">
        <v>4.9955999999999996</v>
      </c>
      <c r="J3541" s="40" t="s">
        <v>715</v>
      </c>
    </row>
    <row r="3542" spans="1:10">
      <c r="A3542" t="s">
        <v>167</v>
      </c>
      <c r="B3542" t="s">
        <v>37</v>
      </c>
      <c r="C3542" t="s">
        <v>3</v>
      </c>
      <c r="D3542" t="s">
        <v>1</v>
      </c>
      <c r="F3542" s="2">
        <v>565372</v>
      </c>
      <c r="G3542" s="36">
        <v>565372</v>
      </c>
      <c r="H3542">
        <v>2013</v>
      </c>
      <c r="I3542">
        <v>1</v>
      </c>
      <c r="J3542" t="s">
        <v>717</v>
      </c>
    </row>
    <row r="3543" spans="1:10">
      <c r="A3543" t="s">
        <v>167</v>
      </c>
      <c r="B3543" t="s">
        <v>37</v>
      </c>
      <c r="C3543" t="s">
        <v>4</v>
      </c>
      <c r="D3543" t="s">
        <v>328</v>
      </c>
      <c r="F3543" s="2">
        <v>612368</v>
      </c>
      <c r="G3543" s="36">
        <v>612368</v>
      </c>
      <c r="H3543">
        <v>2013</v>
      </c>
      <c r="I3543">
        <v>1</v>
      </c>
      <c r="J3543" t="s">
        <v>717</v>
      </c>
    </row>
    <row r="3544" spans="1:10">
      <c r="A3544" t="s">
        <v>167</v>
      </c>
      <c r="B3544" t="s">
        <v>37</v>
      </c>
      <c r="C3544" t="s">
        <v>3</v>
      </c>
      <c r="D3544" t="s">
        <v>328</v>
      </c>
      <c r="F3544" s="2">
        <v>741246</v>
      </c>
      <c r="G3544" s="36">
        <v>741246</v>
      </c>
      <c r="H3544">
        <v>2012</v>
      </c>
      <c r="I3544">
        <v>1</v>
      </c>
      <c r="J3544" t="s">
        <v>717</v>
      </c>
    </row>
    <row r="3545" spans="1:10">
      <c r="A3545" t="s">
        <v>167</v>
      </c>
      <c r="B3545" t="s">
        <v>37</v>
      </c>
      <c r="C3545" t="s">
        <v>3</v>
      </c>
      <c r="D3545" t="s">
        <v>1</v>
      </c>
      <c r="F3545" s="2">
        <v>675112</v>
      </c>
      <c r="G3545" s="36">
        <v>675112</v>
      </c>
      <c r="H3545">
        <v>2012</v>
      </c>
      <c r="I3545">
        <v>1</v>
      </c>
      <c r="J3545" t="s">
        <v>717</v>
      </c>
    </row>
    <row r="3546" spans="1:10">
      <c r="A3546" t="s">
        <v>167</v>
      </c>
      <c r="B3546" t="s">
        <v>37</v>
      </c>
      <c r="C3546" t="s">
        <v>4</v>
      </c>
      <c r="D3546" t="s">
        <v>328</v>
      </c>
      <c r="F3546" s="2">
        <v>146048</v>
      </c>
      <c r="G3546" s="36">
        <v>146048</v>
      </c>
      <c r="H3546">
        <v>2012</v>
      </c>
      <c r="I3546">
        <v>1</v>
      </c>
      <c r="J3546" t="s">
        <v>717</v>
      </c>
    </row>
    <row r="3547" spans="1:10">
      <c r="A3547" t="s">
        <v>46</v>
      </c>
      <c r="B3547" t="s">
        <v>32</v>
      </c>
      <c r="C3547" t="s">
        <v>3</v>
      </c>
      <c r="D3547" t="s">
        <v>367</v>
      </c>
      <c r="E3547" t="s">
        <v>624</v>
      </c>
      <c r="F3547" s="2">
        <v>4730942</v>
      </c>
      <c r="G3547" s="36">
        <f>F3547/I3547</f>
        <v>947021.77916566585</v>
      </c>
      <c r="H3547">
        <v>2023</v>
      </c>
      <c r="I3547">
        <v>4.9955999999999996</v>
      </c>
      <c r="J3547" s="40" t="s">
        <v>715</v>
      </c>
    </row>
    <row r="3548" spans="1:10">
      <c r="A3548" t="s">
        <v>167</v>
      </c>
      <c r="B3548" t="s">
        <v>37</v>
      </c>
      <c r="C3548" t="s">
        <v>3</v>
      </c>
      <c r="D3548" t="s">
        <v>328</v>
      </c>
      <c r="F3548" s="2">
        <v>549667</v>
      </c>
      <c r="G3548" s="36">
        <v>549667</v>
      </c>
      <c r="H3548">
        <v>2011</v>
      </c>
      <c r="I3548">
        <v>1</v>
      </c>
      <c r="J3548" t="s">
        <v>717</v>
      </c>
    </row>
    <row r="3549" spans="1:10">
      <c r="A3549" t="s">
        <v>167</v>
      </c>
      <c r="B3549" t="s">
        <v>37</v>
      </c>
      <c r="C3549" t="s">
        <v>3</v>
      </c>
      <c r="D3549" t="s">
        <v>328</v>
      </c>
      <c r="F3549" s="2">
        <v>549667</v>
      </c>
      <c r="G3549" s="36">
        <v>549667</v>
      </c>
      <c r="H3549">
        <v>2011</v>
      </c>
      <c r="I3549">
        <v>1</v>
      </c>
      <c r="J3549" t="s">
        <v>717</v>
      </c>
    </row>
    <row r="3550" spans="1:10">
      <c r="A3550" t="s">
        <v>167</v>
      </c>
      <c r="B3550" t="s">
        <v>37</v>
      </c>
      <c r="C3550" t="s">
        <v>3</v>
      </c>
      <c r="D3550" t="s">
        <v>1</v>
      </c>
      <c r="F3550" s="2">
        <v>224201</v>
      </c>
      <c r="G3550" s="36">
        <v>224201</v>
      </c>
      <c r="H3550">
        <v>2011</v>
      </c>
      <c r="I3550">
        <v>1</v>
      </c>
      <c r="J3550" t="s">
        <v>717</v>
      </c>
    </row>
    <row r="3551" spans="1:10">
      <c r="A3551" t="s">
        <v>167</v>
      </c>
      <c r="B3551" t="s">
        <v>37</v>
      </c>
      <c r="C3551" t="s">
        <v>3</v>
      </c>
      <c r="D3551" t="s">
        <v>1</v>
      </c>
      <c r="F3551" s="2">
        <v>224201</v>
      </c>
      <c r="G3551" s="36">
        <v>224201</v>
      </c>
      <c r="H3551">
        <v>2011</v>
      </c>
      <c r="I3551">
        <v>1</v>
      </c>
      <c r="J3551" t="s">
        <v>717</v>
      </c>
    </row>
    <row r="3552" spans="1:10">
      <c r="A3552" t="s">
        <v>167</v>
      </c>
      <c r="B3552" t="s">
        <v>37</v>
      </c>
      <c r="C3552" t="s">
        <v>4</v>
      </c>
      <c r="D3552" t="s">
        <v>328</v>
      </c>
      <c r="F3552" s="2">
        <v>145540</v>
      </c>
      <c r="G3552" s="36">
        <v>145540</v>
      </c>
      <c r="H3552">
        <v>2011</v>
      </c>
      <c r="I3552">
        <v>1</v>
      </c>
      <c r="J3552" t="s">
        <v>717</v>
      </c>
    </row>
    <row r="3553" spans="1:10">
      <c r="A3553" t="s">
        <v>167</v>
      </c>
      <c r="B3553" t="s">
        <v>37</v>
      </c>
      <c r="C3553" t="s">
        <v>4</v>
      </c>
      <c r="D3553" t="s">
        <v>328</v>
      </c>
      <c r="F3553" s="2">
        <v>145540</v>
      </c>
      <c r="G3553" s="36">
        <v>145540</v>
      </c>
      <c r="H3553">
        <v>2011</v>
      </c>
      <c r="I3553">
        <v>1</v>
      </c>
      <c r="J3553" t="s">
        <v>717</v>
      </c>
    </row>
    <row r="3554" spans="1:10">
      <c r="A3554" t="s">
        <v>167</v>
      </c>
      <c r="B3554" t="s">
        <v>37</v>
      </c>
      <c r="C3554" t="s">
        <v>3</v>
      </c>
      <c r="D3554" t="s">
        <v>328</v>
      </c>
      <c r="F3554" s="2">
        <v>-399396</v>
      </c>
      <c r="G3554" s="36">
        <v>-399396</v>
      </c>
      <c r="H3554">
        <v>2010</v>
      </c>
      <c r="I3554">
        <v>1</v>
      </c>
      <c r="J3554" t="s">
        <v>717</v>
      </c>
    </row>
    <row r="3555" spans="1:10">
      <c r="A3555" t="s">
        <v>167</v>
      </c>
      <c r="B3555" t="s">
        <v>37</v>
      </c>
      <c r="C3555" t="s">
        <v>3</v>
      </c>
      <c r="D3555" t="s">
        <v>328</v>
      </c>
      <c r="F3555" s="2">
        <v>-399396</v>
      </c>
      <c r="G3555" s="36">
        <v>-399396</v>
      </c>
      <c r="H3555">
        <v>2010</v>
      </c>
      <c r="I3555">
        <v>1</v>
      </c>
      <c r="J3555" t="s">
        <v>717</v>
      </c>
    </row>
    <row r="3556" spans="1:10">
      <c r="A3556" t="s">
        <v>167</v>
      </c>
      <c r="B3556" t="s">
        <v>37</v>
      </c>
      <c r="C3556" t="s">
        <v>3</v>
      </c>
      <c r="D3556" t="s">
        <v>1</v>
      </c>
      <c r="F3556" s="2">
        <v>357133</v>
      </c>
      <c r="G3556" s="36">
        <v>357133</v>
      </c>
      <c r="H3556">
        <v>2010</v>
      </c>
      <c r="I3556">
        <v>1</v>
      </c>
      <c r="J3556" t="s">
        <v>717</v>
      </c>
    </row>
    <row r="3557" spans="1:10">
      <c r="A3557" t="s">
        <v>49</v>
      </c>
      <c r="B3557" t="s">
        <v>32</v>
      </c>
      <c r="C3557" t="s">
        <v>4</v>
      </c>
      <c r="D3557" t="s">
        <v>367</v>
      </c>
      <c r="E3557" t="s">
        <v>624</v>
      </c>
      <c r="F3557" s="2">
        <v>363484</v>
      </c>
      <c r="G3557" s="36">
        <f>F3557/I3557</f>
        <v>72760.829529986397</v>
      </c>
      <c r="H3557">
        <v>2023</v>
      </c>
      <c r="I3557">
        <v>4.9955999999999996</v>
      </c>
      <c r="J3557" s="40" t="s">
        <v>715</v>
      </c>
    </row>
    <row r="3558" spans="1:10">
      <c r="A3558" t="s">
        <v>167</v>
      </c>
      <c r="B3558" t="s">
        <v>37</v>
      </c>
      <c r="C3558" t="s">
        <v>3</v>
      </c>
      <c r="D3558" t="s">
        <v>1</v>
      </c>
      <c r="F3558" s="2">
        <v>357133</v>
      </c>
      <c r="G3558" s="36">
        <v>357133</v>
      </c>
      <c r="H3558">
        <v>2010</v>
      </c>
      <c r="I3558">
        <v>1</v>
      </c>
      <c r="J3558" t="s">
        <v>717</v>
      </c>
    </row>
    <row r="3559" spans="1:10">
      <c r="A3559" t="s">
        <v>167</v>
      </c>
      <c r="B3559" t="s">
        <v>37</v>
      </c>
      <c r="C3559" t="s">
        <v>4</v>
      </c>
      <c r="D3559" t="s">
        <v>328</v>
      </c>
      <c r="F3559" s="2">
        <v>-10513</v>
      </c>
      <c r="G3559" s="36">
        <v>-10513</v>
      </c>
      <c r="H3559">
        <v>2010</v>
      </c>
      <c r="I3559">
        <v>1</v>
      </c>
      <c r="J3559" t="s">
        <v>717</v>
      </c>
    </row>
    <row r="3560" spans="1:10">
      <c r="A3560" t="s">
        <v>167</v>
      </c>
      <c r="B3560" t="s">
        <v>37</v>
      </c>
      <c r="C3560" t="s">
        <v>4</v>
      </c>
      <c r="D3560" t="s">
        <v>328</v>
      </c>
      <c r="F3560" s="2">
        <v>-10513</v>
      </c>
      <c r="G3560" s="36">
        <v>-10513</v>
      </c>
      <c r="H3560">
        <v>2010</v>
      </c>
      <c r="I3560">
        <v>1</v>
      </c>
      <c r="J3560" t="s">
        <v>717</v>
      </c>
    </row>
    <row r="3561" spans="1:10">
      <c r="A3561" t="s">
        <v>167</v>
      </c>
      <c r="B3561" t="s">
        <v>39</v>
      </c>
      <c r="C3561" t="s">
        <v>3</v>
      </c>
      <c r="D3561" t="s">
        <v>328</v>
      </c>
      <c r="F3561" s="2">
        <v>7753993</v>
      </c>
      <c r="G3561" s="36">
        <f t="shared" ref="G3561:G3567" si="87">F3561/I3561</f>
        <v>135963.40522531999</v>
      </c>
      <c r="H3561">
        <v>2021</v>
      </c>
      <c r="I3561" s="32">
        <v>57.03</v>
      </c>
      <c r="J3561" t="s">
        <v>717</v>
      </c>
    </row>
    <row r="3562" spans="1:10">
      <c r="A3562" t="s">
        <v>167</v>
      </c>
      <c r="B3562" t="s">
        <v>39</v>
      </c>
      <c r="C3562" t="s">
        <v>3</v>
      </c>
      <c r="D3562" t="s">
        <v>1</v>
      </c>
      <c r="F3562" s="2">
        <v>1258158</v>
      </c>
      <c r="G3562" s="36">
        <f t="shared" si="87"/>
        <v>22061.336138874278</v>
      </c>
      <c r="H3562">
        <v>2021</v>
      </c>
      <c r="I3562" s="32">
        <v>57.03</v>
      </c>
      <c r="J3562" t="s">
        <v>717</v>
      </c>
    </row>
    <row r="3563" spans="1:10">
      <c r="A3563" t="s">
        <v>167</v>
      </c>
      <c r="B3563" t="s">
        <v>39</v>
      </c>
      <c r="C3563" t="s">
        <v>3</v>
      </c>
      <c r="D3563" t="s">
        <v>328</v>
      </c>
      <c r="F3563" s="2">
        <v>5425280.4499999993</v>
      </c>
      <c r="G3563" s="36">
        <f t="shared" si="87"/>
        <v>96046.461955174731</v>
      </c>
      <c r="H3563">
        <v>2020</v>
      </c>
      <c r="I3563">
        <v>56.485999999999997</v>
      </c>
      <c r="J3563" t="s">
        <v>717</v>
      </c>
    </row>
    <row r="3564" spans="1:10">
      <c r="A3564" t="s">
        <v>621</v>
      </c>
      <c r="B3564" t="s">
        <v>32</v>
      </c>
      <c r="C3564" t="s">
        <v>4</v>
      </c>
      <c r="D3564" t="s">
        <v>367</v>
      </c>
      <c r="E3564" t="s">
        <v>624</v>
      </c>
      <c r="F3564" s="2">
        <v>1678423</v>
      </c>
      <c r="G3564" s="36">
        <f t="shared" si="87"/>
        <v>335980.26263111539</v>
      </c>
      <c r="H3564">
        <v>2023</v>
      </c>
      <c r="I3564">
        <v>4.9955999999999996</v>
      </c>
      <c r="J3564" s="40" t="s">
        <v>715</v>
      </c>
    </row>
    <row r="3565" spans="1:10">
      <c r="A3565" t="s">
        <v>167</v>
      </c>
      <c r="B3565" t="s">
        <v>39</v>
      </c>
      <c r="C3565" t="s">
        <v>3</v>
      </c>
      <c r="D3565" t="s">
        <v>1</v>
      </c>
      <c r="F3565" s="2">
        <v>2857671.0199999996</v>
      </c>
      <c r="G3565" s="36">
        <f t="shared" si="87"/>
        <v>50590.783911057602</v>
      </c>
      <c r="H3565">
        <v>2020</v>
      </c>
      <c r="I3565">
        <v>56.485999999999997</v>
      </c>
      <c r="J3565" t="s">
        <v>717</v>
      </c>
    </row>
    <row r="3566" spans="1:10">
      <c r="A3566" t="s">
        <v>167</v>
      </c>
      <c r="B3566" t="s">
        <v>39</v>
      </c>
      <c r="C3566" t="s">
        <v>3</v>
      </c>
      <c r="D3566" t="s">
        <v>328</v>
      </c>
      <c r="F3566" s="2">
        <v>7019969.4399999995</v>
      </c>
      <c r="G3566" s="36">
        <f t="shared" si="87"/>
        <v>136916.23966297394</v>
      </c>
      <c r="H3566">
        <v>2019</v>
      </c>
      <c r="I3566">
        <v>51.271999999999998</v>
      </c>
      <c r="J3566" t="s">
        <v>717</v>
      </c>
    </row>
    <row r="3567" spans="1:10">
      <c r="A3567" t="s">
        <v>167</v>
      </c>
      <c r="B3567" t="s">
        <v>39</v>
      </c>
      <c r="C3567" t="s">
        <v>3</v>
      </c>
      <c r="D3567" t="s">
        <v>1</v>
      </c>
      <c r="F3567" s="2">
        <v>3414870.2299999995</v>
      </c>
      <c r="G3567" s="36">
        <f t="shared" si="87"/>
        <v>66603.023677640813</v>
      </c>
      <c r="H3567">
        <v>2019</v>
      </c>
      <c r="I3567">
        <v>51.271999999999998</v>
      </c>
      <c r="J3567" t="s">
        <v>717</v>
      </c>
    </row>
    <row r="3568" spans="1:10">
      <c r="A3568" s="4" t="s">
        <v>167</v>
      </c>
      <c r="B3568" t="s">
        <v>39</v>
      </c>
      <c r="C3568" t="s">
        <v>3</v>
      </c>
      <c r="D3568" t="s">
        <v>328</v>
      </c>
      <c r="E3568" t="s">
        <v>540</v>
      </c>
      <c r="F3568" s="2">
        <v>4303880</v>
      </c>
      <c r="G3568" s="36">
        <f>(F3568/I3568)</f>
        <v>86903.180212014136</v>
      </c>
      <c r="H3568">
        <v>2018</v>
      </c>
      <c r="I3568">
        <v>49.524999999999999</v>
      </c>
      <c r="J3568" t="s">
        <v>717</v>
      </c>
    </row>
    <row r="3569" spans="1:10">
      <c r="A3569" s="4" t="s">
        <v>167</v>
      </c>
      <c r="B3569" t="s">
        <v>39</v>
      </c>
      <c r="C3569" t="s">
        <v>3</v>
      </c>
      <c r="D3569" t="s">
        <v>1</v>
      </c>
      <c r="E3569" t="s">
        <v>364</v>
      </c>
      <c r="F3569" s="2">
        <v>1420706.7432799998</v>
      </c>
      <c r="G3569" s="36">
        <f>(F3569/I3569)</f>
        <v>28686.658117718322</v>
      </c>
      <c r="H3569">
        <v>2018</v>
      </c>
      <c r="I3569">
        <v>49.524999999999999</v>
      </c>
      <c r="J3569" t="s">
        <v>717</v>
      </c>
    </row>
    <row r="3570" spans="1:10">
      <c r="A3570" s="4" t="s">
        <v>167</v>
      </c>
      <c r="B3570" t="s">
        <v>39</v>
      </c>
      <c r="C3570" t="s">
        <v>4</v>
      </c>
      <c r="D3570" t="s">
        <v>328</v>
      </c>
      <c r="E3570" t="s">
        <v>540</v>
      </c>
      <c r="F3570" s="2">
        <v>382327</v>
      </c>
      <c r="G3570" s="36">
        <f>(F3570/I3570)</f>
        <v>7719.8788490661282</v>
      </c>
      <c r="H3570">
        <v>2018</v>
      </c>
      <c r="I3570">
        <v>49.524999999999999</v>
      </c>
      <c r="J3570" t="s">
        <v>717</v>
      </c>
    </row>
    <row r="3571" spans="1:10">
      <c r="A3571" t="s">
        <v>17</v>
      </c>
      <c r="B3571" t="s">
        <v>32</v>
      </c>
      <c r="C3571" t="s">
        <v>3</v>
      </c>
      <c r="D3571" t="s">
        <v>367</v>
      </c>
      <c r="E3571" t="s">
        <v>370</v>
      </c>
      <c r="F3571" s="2">
        <v>138518570</v>
      </c>
      <c r="G3571" s="36">
        <f>F3571/I3571</f>
        <v>27728114.740972057</v>
      </c>
      <c r="H3571">
        <v>2023</v>
      </c>
      <c r="I3571">
        <v>4.9955999999999996</v>
      </c>
      <c r="J3571" s="40" t="s">
        <v>715</v>
      </c>
    </row>
    <row r="3572" spans="1:10">
      <c r="A3572" s="4" t="s">
        <v>167</v>
      </c>
      <c r="B3572" t="s">
        <v>39</v>
      </c>
      <c r="C3572" t="s">
        <v>3</v>
      </c>
      <c r="D3572" t="s">
        <v>328</v>
      </c>
      <c r="E3572" t="s">
        <v>540</v>
      </c>
      <c r="F3572" s="2">
        <v>6365572</v>
      </c>
      <c r="G3572" s="36">
        <f>(F3572/I3572)</f>
        <v>134405.35461666773</v>
      </c>
      <c r="H3572">
        <v>2017</v>
      </c>
      <c r="I3572">
        <v>47.360999999999997</v>
      </c>
      <c r="J3572" t="s">
        <v>717</v>
      </c>
    </row>
    <row r="3573" spans="1:10">
      <c r="A3573" s="4" t="s">
        <v>167</v>
      </c>
      <c r="B3573" t="s">
        <v>39</v>
      </c>
      <c r="C3573" t="s">
        <v>3</v>
      </c>
      <c r="D3573" t="s">
        <v>1</v>
      </c>
      <c r="E3573" t="s">
        <v>364</v>
      </c>
      <c r="F3573" s="2">
        <v>1309690</v>
      </c>
      <c r="G3573" s="36">
        <f>(F3573/I3573)</f>
        <v>27653.343468254472</v>
      </c>
      <c r="H3573">
        <v>2017</v>
      </c>
      <c r="I3573">
        <v>47.360999999999997</v>
      </c>
      <c r="J3573" t="s">
        <v>717</v>
      </c>
    </row>
    <row r="3574" spans="1:10">
      <c r="A3574" s="4" t="s">
        <v>167</v>
      </c>
      <c r="B3574" t="s">
        <v>39</v>
      </c>
      <c r="C3574" t="s">
        <v>4</v>
      </c>
      <c r="D3574" t="s">
        <v>328</v>
      </c>
      <c r="E3574" t="s">
        <v>540</v>
      </c>
      <c r="F3574" s="2">
        <v>1244030</v>
      </c>
      <c r="G3574" s="36">
        <f>(F3574/I3574)</f>
        <v>26266.970714300798</v>
      </c>
      <c r="H3574">
        <v>2017</v>
      </c>
      <c r="I3574">
        <v>47.360999999999997</v>
      </c>
      <c r="J3574" t="s">
        <v>717</v>
      </c>
    </row>
    <row r="3575" spans="1:10">
      <c r="A3575" s="4" t="s">
        <v>167</v>
      </c>
      <c r="B3575" t="s">
        <v>39</v>
      </c>
      <c r="C3575" t="s">
        <v>4</v>
      </c>
      <c r="D3575" t="s">
        <v>1</v>
      </c>
      <c r="E3575" t="s">
        <v>364</v>
      </c>
      <c r="F3575" s="2">
        <v>8444788</v>
      </c>
      <c r="G3575" s="36">
        <f>(F3575/I3575)</f>
        <v>178306.79250860415</v>
      </c>
      <c r="H3575">
        <v>2017</v>
      </c>
      <c r="I3575">
        <v>47.360999999999997</v>
      </c>
      <c r="J3575" t="s">
        <v>717</v>
      </c>
    </row>
    <row r="3576" spans="1:10">
      <c r="A3576" t="s">
        <v>167</v>
      </c>
      <c r="B3576" t="s">
        <v>39</v>
      </c>
      <c r="C3576" t="s">
        <v>3</v>
      </c>
      <c r="D3576" t="s">
        <v>328</v>
      </c>
      <c r="F3576" s="2">
        <v>4163493.17</v>
      </c>
      <c r="G3576" s="36">
        <v>90500.884034344097</v>
      </c>
      <c r="H3576">
        <v>2016</v>
      </c>
      <c r="I3576">
        <v>46.004999999999995</v>
      </c>
      <c r="J3576" t="s">
        <v>717</v>
      </c>
    </row>
    <row r="3577" spans="1:10">
      <c r="A3577" t="s">
        <v>167</v>
      </c>
      <c r="B3577" t="s">
        <v>39</v>
      </c>
      <c r="C3577" t="s">
        <v>3</v>
      </c>
      <c r="D3577" t="s">
        <v>1</v>
      </c>
      <c r="F3577" s="2">
        <v>3764597.7400000007</v>
      </c>
      <c r="G3577" s="36">
        <v>81830.186718834928</v>
      </c>
      <c r="H3577">
        <v>2016</v>
      </c>
      <c r="I3577">
        <v>46.004999999999995</v>
      </c>
      <c r="J3577" t="s">
        <v>717</v>
      </c>
    </row>
    <row r="3578" spans="1:10">
      <c r="A3578" t="s">
        <v>604</v>
      </c>
      <c r="B3578" t="s">
        <v>32</v>
      </c>
      <c r="C3578" t="s">
        <v>3</v>
      </c>
      <c r="D3578" t="s">
        <v>367</v>
      </c>
      <c r="E3578" t="s">
        <v>370</v>
      </c>
      <c r="F3578" s="2">
        <v>93597130</v>
      </c>
      <c r="G3578" s="36">
        <f>F3578/I3578</f>
        <v>18735913.603971496</v>
      </c>
      <c r="H3578">
        <v>2023</v>
      </c>
      <c r="I3578">
        <v>4.9955999999999996</v>
      </c>
      <c r="J3578" s="40" t="s">
        <v>715</v>
      </c>
    </row>
    <row r="3579" spans="1:10">
      <c r="A3579" t="s">
        <v>167</v>
      </c>
      <c r="B3579" t="s">
        <v>39</v>
      </c>
      <c r="C3579" t="s">
        <v>3</v>
      </c>
      <c r="D3579" t="s">
        <v>328</v>
      </c>
      <c r="F3579" s="2">
        <v>807480.83</v>
      </c>
      <c r="G3579" s="36">
        <v>18025.128662293228</v>
      </c>
      <c r="H3579">
        <v>2015</v>
      </c>
      <c r="I3579">
        <v>44.79750714285715</v>
      </c>
      <c r="J3579" t="s">
        <v>717</v>
      </c>
    </row>
    <row r="3580" spans="1:10">
      <c r="A3580" t="s">
        <v>167</v>
      </c>
      <c r="B3580" t="s">
        <v>39</v>
      </c>
      <c r="C3580" t="s">
        <v>3</v>
      </c>
      <c r="D3580" t="s">
        <v>1</v>
      </c>
      <c r="F3580" s="2">
        <v>664231.18999999994</v>
      </c>
      <c r="G3580" s="36">
        <v>14827.414121098253</v>
      </c>
      <c r="H3580">
        <v>2015</v>
      </c>
      <c r="I3580">
        <v>44.79750714285715</v>
      </c>
      <c r="J3580" t="s">
        <v>717</v>
      </c>
    </row>
    <row r="3581" spans="1:10">
      <c r="A3581" t="s">
        <v>167</v>
      </c>
      <c r="B3581" t="s">
        <v>39</v>
      </c>
      <c r="C3581" t="s">
        <v>3</v>
      </c>
      <c r="D3581" t="s">
        <v>328</v>
      </c>
      <c r="F3581" s="2">
        <v>84842</v>
      </c>
      <c r="G3581" s="36">
        <v>1954.0293419931368</v>
      </c>
      <c r="H3581">
        <v>2014</v>
      </c>
      <c r="I3581">
        <v>43.418999999999997</v>
      </c>
      <c r="J3581" t="s">
        <v>717</v>
      </c>
    </row>
    <row r="3582" spans="1:10">
      <c r="A3582" t="s">
        <v>167</v>
      </c>
      <c r="B3582" t="s">
        <v>39</v>
      </c>
      <c r="C3582" t="s">
        <v>3</v>
      </c>
      <c r="D3582" t="s">
        <v>1</v>
      </c>
      <c r="F3582" s="2">
        <v>333325</v>
      </c>
      <c r="G3582" s="36">
        <v>7676.9386674036714</v>
      </c>
      <c r="H3582">
        <v>2014</v>
      </c>
      <c r="I3582">
        <v>43.418999999999997</v>
      </c>
      <c r="J3582" t="s">
        <v>717</v>
      </c>
    </row>
    <row r="3583" spans="1:10">
      <c r="A3583" t="s">
        <v>167</v>
      </c>
      <c r="B3583" t="s">
        <v>552</v>
      </c>
      <c r="C3583" t="s">
        <v>3</v>
      </c>
      <c r="D3583" t="s">
        <v>328</v>
      </c>
      <c r="F3583" s="2">
        <v>259592999.99999997</v>
      </c>
      <c r="G3583" s="36">
        <v>41304894.348268837</v>
      </c>
      <c r="H3583">
        <v>2015</v>
      </c>
      <c r="I3583">
        <v>6.2847999999999997</v>
      </c>
      <c r="J3583" t="s">
        <v>717</v>
      </c>
    </row>
    <row r="3584" spans="1:10">
      <c r="A3584" t="s">
        <v>167</v>
      </c>
      <c r="B3584" t="s">
        <v>552</v>
      </c>
      <c r="C3584" t="s">
        <v>3</v>
      </c>
      <c r="D3584" t="s">
        <v>1</v>
      </c>
      <c r="F3584" s="2">
        <v>5993000</v>
      </c>
      <c r="G3584" s="36">
        <v>953570.51934826886</v>
      </c>
      <c r="H3584">
        <v>2015</v>
      </c>
      <c r="I3584">
        <v>6.2847999999999997</v>
      </c>
      <c r="J3584" t="s">
        <v>717</v>
      </c>
    </row>
    <row r="3585" spans="1:10">
      <c r="A3585" t="s">
        <v>167</v>
      </c>
      <c r="B3585" t="s">
        <v>552</v>
      </c>
      <c r="C3585" t="s">
        <v>4</v>
      </c>
      <c r="D3585" t="s">
        <v>328</v>
      </c>
      <c r="F3585" s="2">
        <v>27432000</v>
      </c>
      <c r="G3585" s="36">
        <v>4364816.7006109981</v>
      </c>
      <c r="H3585">
        <v>2015</v>
      </c>
      <c r="I3585">
        <v>6.2847999999999997</v>
      </c>
      <c r="J3585" t="s">
        <v>717</v>
      </c>
    </row>
    <row r="3586" spans="1:10">
      <c r="A3586" t="s">
        <v>621</v>
      </c>
      <c r="B3586" t="s">
        <v>32</v>
      </c>
      <c r="C3586" t="s">
        <v>3</v>
      </c>
      <c r="D3586" t="s">
        <v>367</v>
      </c>
      <c r="E3586" t="s">
        <v>370</v>
      </c>
      <c r="F3586" s="2">
        <v>279420327</v>
      </c>
      <c r="G3586" s="36">
        <f>F3586/I3586</f>
        <v>55933286.692289218</v>
      </c>
      <c r="H3586">
        <v>2023</v>
      </c>
      <c r="I3586">
        <v>4.9955999999999996</v>
      </c>
      <c r="J3586" s="40" t="s">
        <v>715</v>
      </c>
    </row>
    <row r="3587" spans="1:10">
      <c r="A3587" t="s">
        <v>167</v>
      </c>
      <c r="B3587" t="s">
        <v>552</v>
      </c>
      <c r="C3587" t="s">
        <v>4</v>
      </c>
      <c r="D3587" t="s">
        <v>1</v>
      </c>
      <c r="F3587" s="2">
        <v>869000</v>
      </c>
      <c r="G3587" s="36">
        <v>138270.11201629328</v>
      </c>
      <c r="H3587">
        <v>2015</v>
      </c>
      <c r="I3587">
        <v>6.2847999999999997</v>
      </c>
      <c r="J3587" t="s">
        <v>717</v>
      </c>
    </row>
    <row r="3588" spans="1:10">
      <c r="A3588" t="s">
        <v>167</v>
      </c>
      <c r="B3588" t="s">
        <v>552</v>
      </c>
      <c r="C3588" t="s">
        <v>3</v>
      </c>
      <c r="D3588" t="s">
        <v>328</v>
      </c>
      <c r="F3588" s="2">
        <v>116288000</v>
      </c>
      <c r="G3588" s="36">
        <v>18481588.023076557</v>
      </c>
      <c r="H3588">
        <v>2014</v>
      </c>
      <c r="I3588">
        <v>6.2920999999999996</v>
      </c>
      <c r="J3588" t="s">
        <v>717</v>
      </c>
    </row>
    <row r="3589" spans="1:10">
      <c r="A3589" t="s">
        <v>167</v>
      </c>
      <c r="B3589" t="s">
        <v>552</v>
      </c>
      <c r="C3589" t="s">
        <v>3</v>
      </c>
      <c r="D3589" t="s">
        <v>1</v>
      </c>
      <c r="F3589" s="2">
        <v>6835999.9999999991</v>
      </c>
      <c r="G3589" s="36">
        <v>1086441.7285167114</v>
      </c>
      <c r="H3589">
        <v>2014</v>
      </c>
      <c r="I3589">
        <v>6.2920999999999996</v>
      </c>
      <c r="J3589" t="s">
        <v>717</v>
      </c>
    </row>
    <row r="3590" spans="1:10">
      <c r="A3590" t="s">
        <v>167</v>
      </c>
      <c r="B3590" t="s">
        <v>552</v>
      </c>
      <c r="C3590" t="s">
        <v>4</v>
      </c>
      <c r="D3590" t="s">
        <v>328</v>
      </c>
      <c r="F3590" s="2">
        <v>22056000</v>
      </c>
      <c r="G3590" s="36">
        <v>3505347.9760334389</v>
      </c>
      <c r="H3590">
        <v>2014</v>
      </c>
      <c r="I3590">
        <v>6.2920999999999996</v>
      </c>
      <c r="J3590" t="s">
        <v>717</v>
      </c>
    </row>
    <row r="3591" spans="1:10">
      <c r="A3591" t="s">
        <v>612</v>
      </c>
      <c r="B3591" t="s">
        <v>32</v>
      </c>
      <c r="C3591" t="s">
        <v>3</v>
      </c>
      <c r="D3591" t="s">
        <v>367</v>
      </c>
      <c r="E3591" t="s">
        <v>370</v>
      </c>
      <c r="F3591" s="2">
        <v>97107</v>
      </c>
      <c r="G3591" s="36">
        <f>F3591/I3591</f>
        <v>19438.505885178958</v>
      </c>
      <c r="H3591">
        <v>2023</v>
      </c>
      <c r="I3591">
        <v>4.9955999999999996</v>
      </c>
      <c r="J3591" s="40" t="s">
        <v>715</v>
      </c>
    </row>
    <row r="3592" spans="1:10">
      <c r="A3592" t="s">
        <v>167</v>
      </c>
      <c r="B3592" t="s">
        <v>552</v>
      </c>
      <c r="C3592" t="s">
        <v>4</v>
      </c>
      <c r="D3592" t="s">
        <v>1</v>
      </c>
      <c r="F3592" s="2">
        <v>2818000.0000000005</v>
      </c>
      <c r="G3592" s="36">
        <v>447863.19352839282</v>
      </c>
      <c r="H3592">
        <v>2014</v>
      </c>
      <c r="I3592">
        <v>6.2920999999999996</v>
      </c>
      <c r="J3592" t="s">
        <v>717</v>
      </c>
    </row>
    <row r="3593" spans="1:10">
      <c r="A3593" t="s">
        <v>167</v>
      </c>
      <c r="B3593" t="s">
        <v>552</v>
      </c>
      <c r="C3593" t="s">
        <v>3</v>
      </c>
      <c r="D3593" t="s">
        <v>328</v>
      </c>
      <c r="F3593" s="2">
        <v>94401000</v>
      </c>
      <c r="G3593" s="36">
        <v>15021959.835778618</v>
      </c>
      <c r="H3593">
        <v>2013</v>
      </c>
      <c r="I3593">
        <v>6.2842000000000002</v>
      </c>
      <c r="J3593" t="s">
        <v>717</v>
      </c>
    </row>
    <row r="3594" spans="1:10">
      <c r="A3594" t="s">
        <v>305</v>
      </c>
      <c r="B3594" t="s">
        <v>32</v>
      </c>
      <c r="C3594" t="s">
        <v>4</v>
      </c>
      <c r="D3594" t="s">
        <v>367</v>
      </c>
      <c r="E3594" t="s">
        <v>370</v>
      </c>
      <c r="F3594" s="2">
        <v>124453287</v>
      </c>
      <c r="G3594" s="36">
        <f>F3594/I3594</f>
        <v>24912580.470814317</v>
      </c>
      <c r="H3594">
        <v>2023</v>
      </c>
      <c r="I3594">
        <v>4.9955999999999996</v>
      </c>
      <c r="J3594" s="40" t="s">
        <v>715</v>
      </c>
    </row>
    <row r="3595" spans="1:10">
      <c r="A3595" t="s">
        <v>167</v>
      </c>
      <c r="B3595" t="s">
        <v>552</v>
      </c>
      <c r="C3595" t="s">
        <v>3</v>
      </c>
      <c r="D3595" t="s">
        <v>1</v>
      </c>
      <c r="F3595" s="2">
        <v>5310000</v>
      </c>
      <c r="G3595" s="36">
        <v>844976.28974252881</v>
      </c>
      <c r="H3595">
        <v>2013</v>
      </c>
      <c r="I3595">
        <v>6.2842000000000002</v>
      </c>
      <c r="J3595" t="s">
        <v>717</v>
      </c>
    </row>
    <row r="3596" spans="1:10">
      <c r="A3596" t="s">
        <v>167</v>
      </c>
      <c r="B3596" t="s">
        <v>552</v>
      </c>
      <c r="C3596" t="s">
        <v>4</v>
      </c>
      <c r="D3596" t="s">
        <v>328</v>
      </c>
      <c r="F3596" s="2">
        <v>12035000</v>
      </c>
      <c r="G3596" s="36">
        <v>1915120.4608382927</v>
      </c>
      <c r="H3596">
        <v>2013</v>
      </c>
      <c r="I3596">
        <v>6.2842000000000002</v>
      </c>
      <c r="J3596" t="s">
        <v>717</v>
      </c>
    </row>
    <row r="3597" spans="1:10">
      <c r="A3597" t="s">
        <v>167</v>
      </c>
      <c r="B3597" t="s">
        <v>552</v>
      </c>
      <c r="C3597" t="s">
        <v>4</v>
      </c>
      <c r="D3597" t="s">
        <v>1</v>
      </c>
      <c r="F3597" s="2">
        <v>305000</v>
      </c>
      <c r="G3597" s="36">
        <v>48534.419655644313</v>
      </c>
      <c r="H3597">
        <v>2013</v>
      </c>
      <c r="I3597">
        <v>6.2842000000000002</v>
      </c>
      <c r="J3597" t="s">
        <v>717</v>
      </c>
    </row>
    <row r="3598" spans="1:10">
      <c r="A3598" t="s">
        <v>167</v>
      </c>
      <c r="B3598" t="s">
        <v>552</v>
      </c>
      <c r="C3598" t="s">
        <v>3</v>
      </c>
      <c r="D3598" t="s">
        <v>328</v>
      </c>
      <c r="F3598" s="2">
        <v>65859000</v>
      </c>
      <c r="G3598" s="36">
        <v>15354253.607814847</v>
      </c>
      <c r="H3598">
        <v>2012</v>
      </c>
      <c r="I3598">
        <v>4.2892999999999857</v>
      </c>
      <c r="J3598" t="s">
        <v>717</v>
      </c>
    </row>
    <row r="3599" spans="1:10">
      <c r="A3599" t="s">
        <v>167</v>
      </c>
      <c r="B3599" t="s">
        <v>552</v>
      </c>
      <c r="C3599" t="s">
        <v>3</v>
      </c>
      <c r="D3599" t="s">
        <v>1</v>
      </c>
      <c r="F3599" s="2">
        <v>2734000</v>
      </c>
      <c r="G3599" s="36">
        <v>637400.04196489148</v>
      </c>
      <c r="H3599">
        <v>2012</v>
      </c>
      <c r="I3599">
        <v>4.2892999999999857</v>
      </c>
      <c r="J3599" t="s">
        <v>717</v>
      </c>
    </row>
    <row r="3600" spans="1:10">
      <c r="A3600" t="s">
        <v>167</v>
      </c>
      <c r="B3600" t="s">
        <v>552</v>
      </c>
      <c r="C3600" t="s">
        <v>4</v>
      </c>
      <c r="D3600" t="s">
        <v>328</v>
      </c>
      <c r="F3600" s="2">
        <v>14295000</v>
      </c>
      <c r="G3600" s="36">
        <v>3332711.6312685166</v>
      </c>
      <c r="H3600">
        <v>2012</v>
      </c>
      <c r="I3600">
        <v>4.2892999999999857</v>
      </c>
      <c r="J3600" t="s">
        <v>717</v>
      </c>
    </row>
    <row r="3601" spans="1:10">
      <c r="A3601" t="s">
        <v>604</v>
      </c>
      <c r="B3601" t="s">
        <v>32</v>
      </c>
      <c r="C3601" t="s">
        <v>4</v>
      </c>
      <c r="D3601" t="s">
        <v>367</v>
      </c>
      <c r="E3601" t="s">
        <v>370</v>
      </c>
      <c r="F3601" s="2">
        <v>63906010</v>
      </c>
      <c r="G3601" s="36">
        <f>F3601/I3601</f>
        <v>12792459.364240533</v>
      </c>
      <c r="H3601">
        <v>2023</v>
      </c>
      <c r="I3601">
        <v>4.9955999999999996</v>
      </c>
      <c r="J3601" s="40" t="s">
        <v>715</v>
      </c>
    </row>
    <row r="3602" spans="1:10">
      <c r="A3602" t="s">
        <v>167</v>
      </c>
      <c r="B3602" t="s">
        <v>552</v>
      </c>
      <c r="C3602" t="s">
        <v>4</v>
      </c>
      <c r="D3602" t="s">
        <v>1</v>
      </c>
      <c r="F3602" s="2">
        <v>2216000</v>
      </c>
      <c r="G3602" s="36">
        <v>516634.41587205546</v>
      </c>
      <c r="H3602">
        <v>2012</v>
      </c>
      <c r="I3602">
        <v>4.2892999999999857</v>
      </c>
      <c r="J3602" t="s">
        <v>717</v>
      </c>
    </row>
    <row r="3603" spans="1:10">
      <c r="A3603" t="s">
        <v>167</v>
      </c>
      <c r="B3603" t="s">
        <v>552</v>
      </c>
      <c r="C3603" t="s">
        <v>3</v>
      </c>
      <c r="D3603" t="s">
        <v>328</v>
      </c>
      <c r="F3603" s="2">
        <v>45956000.000000037</v>
      </c>
      <c r="G3603" s="36">
        <v>10714102.534213087</v>
      </c>
      <c r="H3603">
        <v>2011</v>
      </c>
      <c r="I3603">
        <v>4.2892999999999857</v>
      </c>
      <c r="J3603" t="s">
        <v>717</v>
      </c>
    </row>
    <row r="3604" spans="1:10">
      <c r="A3604" t="s">
        <v>167</v>
      </c>
      <c r="B3604" t="s">
        <v>552</v>
      </c>
      <c r="C3604" t="s">
        <v>3</v>
      </c>
      <c r="D3604" t="s">
        <v>1</v>
      </c>
      <c r="F3604" s="2">
        <v>4686000.0000000037</v>
      </c>
      <c r="G3604" s="36">
        <v>1092485.9534189773</v>
      </c>
      <c r="H3604">
        <v>2011</v>
      </c>
      <c r="I3604">
        <v>4.2892999999999857</v>
      </c>
      <c r="J3604" t="s">
        <v>717</v>
      </c>
    </row>
    <row r="3605" spans="1:10">
      <c r="A3605" t="s">
        <v>167</v>
      </c>
      <c r="B3605" t="s">
        <v>552</v>
      </c>
      <c r="C3605" t="s">
        <v>4</v>
      </c>
      <c r="D3605" t="s">
        <v>328</v>
      </c>
      <c r="F3605" s="2">
        <v>9347000.0000000075</v>
      </c>
      <c r="G3605" s="36">
        <v>2179143.4499801924</v>
      </c>
      <c r="H3605">
        <v>2011</v>
      </c>
      <c r="I3605">
        <v>4.2892999999999857</v>
      </c>
      <c r="J3605" t="s">
        <v>717</v>
      </c>
    </row>
    <row r="3606" spans="1:10">
      <c r="A3606" t="s">
        <v>167</v>
      </c>
      <c r="B3606" t="s">
        <v>552</v>
      </c>
      <c r="C3606" t="s">
        <v>4</v>
      </c>
      <c r="D3606" t="s">
        <v>1</v>
      </c>
      <c r="F3606" s="2">
        <v>75000.000000000058</v>
      </c>
      <c r="G3606" s="36">
        <v>17485.370573287088</v>
      </c>
      <c r="H3606">
        <v>2011</v>
      </c>
      <c r="I3606">
        <v>4.2892999999999857</v>
      </c>
      <c r="J3606" t="s">
        <v>717</v>
      </c>
    </row>
    <row r="3607" spans="1:10">
      <c r="A3607" t="s">
        <v>167</v>
      </c>
      <c r="B3607" t="s">
        <v>552</v>
      </c>
      <c r="C3607" t="s">
        <v>3</v>
      </c>
      <c r="D3607" t="s">
        <v>328</v>
      </c>
      <c r="F3607" s="2">
        <v>27446000</v>
      </c>
      <c r="G3607" s="36">
        <v>6487541.2376789125</v>
      </c>
      <c r="H3607">
        <v>2010</v>
      </c>
      <c r="I3607">
        <v>4.2305704109588866</v>
      </c>
      <c r="J3607" t="s">
        <v>717</v>
      </c>
    </row>
    <row r="3608" spans="1:10">
      <c r="A3608" t="s">
        <v>167</v>
      </c>
      <c r="B3608" t="s">
        <v>552</v>
      </c>
      <c r="C3608" t="s">
        <v>3</v>
      </c>
      <c r="D3608" t="s">
        <v>1</v>
      </c>
      <c r="F3608" s="2">
        <v>2120000</v>
      </c>
      <c r="G3608" s="36">
        <v>501114.45835018926</v>
      </c>
      <c r="H3608">
        <v>2010</v>
      </c>
      <c r="I3608">
        <v>4.2305704109588866</v>
      </c>
      <c r="J3608" t="s">
        <v>717</v>
      </c>
    </row>
    <row r="3609" spans="1:10">
      <c r="A3609" t="s">
        <v>621</v>
      </c>
      <c r="B3609" t="s">
        <v>32</v>
      </c>
      <c r="C3609" t="s">
        <v>4</v>
      </c>
      <c r="D3609" t="s">
        <v>367</v>
      </c>
      <c r="E3609" t="s">
        <v>370</v>
      </c>
      <c r="F3609" s="2">
        <v>177259571</v>
      </c>
      <c r="G3609" s="36">
        <f>F3609/I3609</f>
        <v>35483139.362639122</v>
      </c>
      <c r="H3609">
        <v>2023</v>
      </c>
      <c r="I3609">
        <v>4.9955999999999996</v>
      </c>
      <c r="J3609" s="40" t="s">
        <v>715</v>
      </c>
    </row>
    <row r="3610" spans="1:10">
      <c r="A3610" t="s">
        <v>167</v>
      </c>
      <c r="B3610" t="s">
        <v>552</v>
      </c>
      <c r="C3610" t="s">
        <v>4</v>
      </c>
      <c r="D3610" t="s">
        <v>328</v>
      </c>
      <c r="F3610" s="2">
        <v>10267000</v>
      </c>
      <c r="G3610" s="36">
        <v>2426859.5018308456</v>
      </c>
      <c r="H3610">
        <v>2010</v>
      </c>
      <c r="I3610">
        <v>4.2305704109588866</v>
      </c>
      <c r="J3610" t="s">
        <v>717</v>
      </c>
    </row>
    <row r="3611" spans="1:10">
      <c r="A3611" t="s">
        <v>167</v>
      </c>
      <c r="B3611" t="s">
        <v>552</v>
      </c>
      <c r="C3611" t="s">
        <v>4</v>
      </c>
      <c r="D3611" t="s">
        <v>1</v>
      </c>
      <c r="F3611" s="2">
        <v>3000</v>
      </c>
      <c r="G3611" s="36">
        <v>709.12423351441873</v>
      </c>
      <c r="H3611">
        <v>2010</v>
      </c>
      <c r="I3611">
        <v>4.2305704109588866</v>
      </c>
      <c r="J3611" t="s">
        <v>717</v>
      </c>
    </row>
    <row r="3612" spans="1:10">
      <c r="A3612" s="6" t="s">
        <v>281</v>
      </c>
      <c r="B3612" t="s">
        <v>37</v>
      </c>
      <c r="C3612" t="s">
        <v>3</v>
      </c>
      <c r="D3612" t="s">
        <v>328</v>
      </c>
      <c r="E3612" t="s">
        <v>489</v>
      </c>
      <c r="F3612" s="2">
        <v>281117</v>
      </c>
      <c r="G3612" s="36">
        <f t="shared" ref="G3612:G3617" si="88">F3612/I3612</f>
        <v>281117</v>
      </c>
      <c r="H3612">
        <v>2021</v>
      </c>
      <c r="I3612">
        <v>1</v>
      </c>
      <c r="J3612" t="s">
        <v>717</v>
      </c>
    </row>
    <row r="3613" spans="1:10">
      <c r="A3613" s="6" t="s">
        <v>281</v>
      </c>
      <c r="B3613" t="s">
        <v>37</v>
      </c>
      <c r="C3613" t="s">
        <v>3</v>
      </c>
      <c r="D3613" t="s">
        <v>1</v>
      </c>
      <c r="E3613" t="s">
        <v>464</v>
      </c>
      <c r="F3613" s="2">
        <v>95607</v>
      </c>
      <c r="G3613" s="36">
        <f t="shared" si="88"/>
        <v>95607</v>
      </c>
      <c r="H3613">
        <v>2021</v>
      </c>
      <c r="I3613">
        <v>1</v>
      </c>
      <c r="J3613" t="s">
        <v>717</v>
      </c>
    </row>
    <row r="3614" spans="1:10">
      <c r="A3614" t="s">
        <v>612</v>
      </c>
      <c r="B3614" t="s">
        <v>32</v>
      </c>
      <c r="C3614" t="s">
        <v>4</v>
      </c>
      <c r="D3614" t="s">
        <v>367</v>
      </c>
      <c r="E3614" t="s">
        <v>370</v>
      </c>
      <c r="F3614" s="2">
        <v>-161391</v>
      </c>
      <c r="G3614" s="36">
        <f t="shared" si="88"/>
        <v>-32306.629834254145</v>
      </c>
      <c r="H3614">
        <v>2023</v>
      </c>
      <c r="I3614">
        <v>4.9955999999999996</v>
      </c>
      <c r="J3614" s="40" t="s">
        <v>715</v>
      </c>
    </row>
    <row r="3615" spans="1:10">
      <c r="A3615" s="6" t="s">
        <v>281</v>
      </c>
      <c r="B3615" t="s">
        <v>37</v>
      </c>
      <c r="C3615" t="s">
        <v>4</v>
      </c>
      <c r="D3615" t="s">
        <v>328</v>
      </c>
      <c r="E3615" t="s">
        <v>489</v>
      </c>
      <c r="F3615" s="2">
        <v>65697</v>
      </c>
      <c r="G3615" s="36">
        <f t="shared" si="88"/>
        <v>65697</v>
      </c>
      <c r="H3615">
        <v>2021</v>
      </c>
      <c r="I3615">
        <v>1</v>
      </c>
      <c r="J3615" t="s">
        <v>717</v>
      </c>
    </row>
    <row r="3616" spans="1:10">
      <c r="A3616" s="6" t="s">
        <v>281</v>
      </c>
      <c r="B3616" t="s">
        <v>37</v>
      </c>
      <c r="C3616" t="s">
        <v>4</v>
      </c>
      <c r="D3616" t="s">
        <v>1</v>
      </c>
      <c r="E3616" t="s">
        <v>464</v>
      </c>
      <c r="F3616" s="2">
        <v>144</v>
      </c>
      <c r="G3616" s="36">
        <f t="shared" si="88"/>
        <v>144</v>
      </c>
      <c r="H3616">
        <v>2021</v>
      </c>
      <c r="I3616">
        <v>1</v>
      </c>
      <c r="J3616" t="s">
        <v>717</v>
      </c>
    </row>
    <row r="3617" spans="1:10">
      <c r="A3617" t="s">
        <v>17</v>
      </c>
      <c r="B3617" t="s">
        <v>32</v>
      </c>
      <c r="C3617" t="s">
        <v>3</v>
      </c>
      <c r="D3617" t="s">
        <v>367</v>
      </c>
      <c r="E3617" t="s">
        <v>371</v>
      </c>
      <c r="F3617" s="2">
        <v>84256650</v>
      </c>
      <c r="G3617" s="36">
        <f t="shared" si="88"/>
        <v>16866172.231563777</v>
      </c>
      <c r="H3617">
        <v>2023</v>
      </c>
      <c r="I3617">
        <v>4.9955999999999996</v>
      </c>
      <c r="J3617" s="40" t="s">
        <v>715</v>
      </c>
    </row>
    <row r="3618" spans="1:10">
      <c r="A3618" s="4" t="s">
        <v>429</v>
      </c>
      <c r="B3618" t="s">
        <v>32</v>
      </c>
      <c r="C3618" t="s">
        <v>4</v>
      </c>
      <c r="D3618" t="s">
        <v>367</v>
      </c>
      <c r="F3618" s="2">
        <v>-1</v>
      </c>
      <c r="G3618" s="36">
        <v>-0.42480834160642722</v>
      </c>
      <c r="H3618">
        <v>2014</v>
      </c>
      <c r="I3618">
        <v>2.3540027397260279</v>
      </c>
      <c r="J3618" t="s">
        <v>717</v>
      </c>
    </row>
    <row r="3619" spans="1:10">
      <c r="A3619" s="4" t="s">
        <v>429</v>
      </c>
      <c r="B3619" t="s">
        <v>32</v>
      </c>
      <c r="C3619" t="s">
        <v>4</v>
      </c>
      <c r="D3619" t="s">
        <v>328</v>
      </c>
      <c r="F3619" s="2">
        <v>43</v>
      </c>
      <c r="G3619" s="36">
        <v>19.906716245796289</v>
      </c>
      <c r="H3619">
        <v>2013</v>
      </c>
      <c r="I3619">
        <v>2.1600749952459051</v>
      </c>
      <c r="J3619" t="s">
        <v>717</v>
      </c>
    </row>
    <row r="3620" spans="1:10">
      <c r="A3620" t="s">
        <v>501</v>
      </c>
      <c r="B3620" t="s">
        <v>37</v>
      </c>
      <c r="C3620" t="s">
        <v>3</v>
      </c>
      <c r="D3620" t="s">
        <v>328</v>
      </c>
      <c r="F3620" s="2">
        <v>910893.26</v>
      </c>
      <c r="G3620" s="36">
        <v>910893.26</v>
      </c>
      <c r="H3620">
        <v>2014</v>
      </c>
      <c r="I3620">
        <v>1</v>
      </c>
      <c r="J3620" t="s">
        <v>717</v>
      </c>
    </row>
    <row r="3621" spans="1:10">
      <c r="A3621" t="s">
        <v>501</v>
      </c>
      <c r="B3621" t="s">
        <v>37</v>
      </c>
      <c r="C3621" t="s">
        <v>3</v>
      </c>
      <c r="D3621" t="s">
        <v>1</v>
      </c>
      <c r="F3621" s="2">
        <v>207069.03</v>
      </c>
      <c r="G3621" s="36">
        <v>207069.03</v>
      </c>
      <c r="H3621">
        <v>2014</v>
      </c>
      <c r="I3621">
        <v>1</v>
      </c>
      <c r="J3621" t="s">
        <v>717</v>
      </c>
    </row>
    <row r="3622" spans="1:10">
      <c r="A3622" t="s">
        <v>501</v>
      </c>
      <c r="B3622" t="s">
        <v>37</v>
      </c>
      <c r="C3622" t="s">
        <v>4</v>
      </c>
      <c r="D3622" t="s">
        <v>328</v>
      </c>
      <c r="F3622" s="2">
        <v>549676.41</v>
      </c>
      <c r="G3622" s="36">
        <v>549676.41</v>
      </c>
      <c r="H3622">
        <v>2014</v>
      </c>
      <c r="I3622">
        <v>1</v>
      </c>
      <c r="J3622" t="s">
        <v>717</v>
      </c>
    </row>
    <row r="3623" spans="1:10">
      <c r="A3623" t="s">
        <v>501</v>
      </c>
      <c r="B3623" t="s">
        <v>37</v>
      </c>
      <c r="C3623" t="s">
        <v>4</v>
      </c>
      <c r="D3623" t="s">
        <v>1</v>
      </c>
      <c r="F3623" s="2">
        <v>22684.91</v>
      </c>
      <c r="G3623" s="36">
        <v>22684.91</v>
      </c>
      <c r="H3623">
        <v>2014</v>
      </c>
      <c r="I3623">
        <v>1</v>
      </c>
      <c r="J3623" t="s">
        <v>717</v>
      </c>
    </row>
    <row r="3624" spans="1:10">
      <c r="A3624" t="s">
        <v>604</v>
      </c>
      <c r="B3624" t="s">
        <v>32</v>
      </c>
      <c r="C3624" t="s">
        <v>3</v>
      </c>
      <c r="D3624" t="s">
        <v>367</v>
      </c>
      <c r="E3624" t="s">
        <v>371</v>
      </c>
      <c r="F3624" s="2">
        <v>54495445</v>
      </c>
      <c r="G3624" s="36">
        <f>F3624/I3624</f>
        <v>10908688.646008488</v>
      </c>
      <c r="H3624">
        <v>2023</v>
      </c>
      <c r="I3624">
        <v>4.9955999999999996</v>
      </c>
      <c r="J3624" s="40" t="s">
        <v>715</v>
      </c>
    </row>
    <row r="3625" spans="1:10">
      <c r="A3625" t="s">
        <v>501</v>
      </c>
      <c r="B3625" t="s">
        <v>37</v>
      </c>
      <c r="C3625" t="s">
        <v>3</v>
      </c>
      <c r="D3625" t="s">
        <v>328</v>
      </c>
      <c r="F3625" s="2">
        <v>1645861</v>
      </c>
      <c r="G3625" s="36">
        <v>1645861</v>
      </c>
      <c r="H3625">
        <v>2013</v>
      </c>
      <c r="I3625">
        <v>1</v>
      </c>
      <c r="J3625" t="s">
        <v>717</v>
      </c>
    </row>
    <row r="3626" spans="1:10">
      <c r="A3626" t="s">
        <v>501</v>
      </c>
      <c r="B3626" t="s">
        <v>37</v>
      </c>
      <c r="C3626" t="s">
        <v>3</v>
      </c>
      <c r="D3626" t="s">
        <v>1</v>
      </c>
      <c r="F3626" s="2">
        <v>272914</v>
      </c>
      <c r="G3626" s="36">
        <v>272914</v>
      </c>
      <c r="H3626">
        <v>2013</v>
      </c>
      <c r="I3626">
        <v>1</v>
      </c>
      <c r="J3626" t="s">
        <v>717</v>
      </c>
    </row>
    <row r="3627" spans="1:10">
      <c r="A3627" t="s">
        <v>501</v>
      </c>
      <c r="B3627" t="s">
        <v>37</v>
      </c>
      <c r="C3627" t="s">
        <v>4</v>
      </c>
      <c r="D3627" t="s">
        <v>328</v>
      </c>
      <c r="F3627" s="2">
        <v>424175</v>
      </c>
      <c r="G3627" s="36">
        <v>424175</v>
      </c>
      <c r="H3627">
        <v>2013</v>
      </c>
      <c r="I3627">
        <v>1</v>
      </c>
      <c r="J3627" t="s">
        <v>717</v>
      </c>
    </row>
    <row r="3628" spans="1:10">
      <c r="A3628" t="s">
        <v>501</v>
      </c>
      <c r="B3628" t="s">
        <v>37</v>
      </c>
      <c r="C3628" t="s">
        <v>4</v>
      </c>
      <c r="D3628" t="s">
        <v>1</v>
      </c>
      <c r="F3628" s="2">
        <v>3634</v>
      </c>
      <c r="G3628" s="36">
        <v>3634</v>
      </c>
      <c r="H3628">
        <v>2013</v>
      </c>
      <c r="I3628">
        <v>1</v>
      </c>
      <c r="J3628" t="s">
        <v>717</v>
      </c>
    </row>
    <row r="3629" spans="1:10">
      <c r="A3629" t="s">
        <v>27</v>
      </c>
      <c r="B3629" t="s">
        <v>6</v>
      </c>
      <c r="C3629" t="s">
        <v>3</v>
      </c>
      <c r="D3629" t="s">
        <v>328</v>
      </c>
      <c r="F3629" s="2">
        <v>104565472.72</v>
      </c>
      <c r="G3629" s="36">
        <f t="shared" ref="G3629:G3643" si="89">F3629/I3629</f>
        <v>5710901.9606986428</v>
      </c>
      <c r="H3629">
        <v>2024</v>
      </c>
      <c r="I3629">
        <v>18.309799999999999</v>
      </c>
      <c r="J3629" t="s">
        <v>717</v>
      </c>
    </row>
    <row r="3630" spans="1:10">
      <c r="A3630" t="s">
        <v>27</v>
      </c>
      <c r="B3630" t="s">
        <v>6</v>
      </c>
      <c r="C3630" t="s">
        <v>3</v>
      </c>
      <c r="D3630" t="s">
        <v>1</v>
      </c>
      <c r="F3630" s="2">
        <v>141075055.78999999</v>
      </c>
      <c r="G3630" s="36">
        <f t="shared" si="89"/>
        <v>7704893.3243399709</v>
      </c>
      <c r="H3630">
        <v>2024</v>
      </c>
      <c r="I3630">
        <v>18.309799999999999</v>
      </c>
      <c r="J3630" t="s">
        <v>717</v>
      </c>
    </row>
    <row r="3631" spans="1:10">
      <c r="A3631" t="s">
        <v>27</v>
      </c>
      <c r="B3631" t="s">
        <v>6</v>
      </c>
      <c r="C3631" t="s">
        <v>4</v>
      </c>
      <c r="D3631" t="s">
        <v>328</v>
      </c>
      <c r="F3631" s="2">
        <v>71187159.890000001</v>
      </c>
      <c r="G3631" s="36">
        <f t="shared" si="89"/>
        <v>3887926.6780631142</v>
      </c>
      <c r="H3631">
        <v>2024</v>
      </c>
      <c r="I3631">
        <v>18.309799999999999</v>
      </c>
      <c r="J3631" t="s">
        <v>717</v>
      </c>
    </row>
    <row r="3632" spans="1:10">
      <c r="A3632" t="s">
        <v>621</v>
      </c>
      <c r="B3632" t="s">
        <v>32</v>
      </c>
      <c r="C3632" t="s">
        <v>3</v>
      </c>
      <c r="D3632" t="s">
        <v>367</v>
      </c>
      <c r="E3632" t="s">
        <v>371</v>
      </c>
      <c r="F3632" s="2">
        <v>190367587</v>
      </c>
      <c r="G3632" s="36">
        <f t="shared" si="89"/>
        <v>38107051.605412766</v>
      </c>
      <c r="H3632">
        <v>2023</v>
      </c>
      <c r="I3632">
        <v>4.9955999999999996</v>
      </c>
      <c r="J3632" s="40" t="s">
        <v>715</v>
      </c>
    </row>
    <row r="3633" spans="1:10">
      <c r="A3633" t="s">
        <v>27</v>
      </c>
      <c r="B3633" t="s">
        <v>6</v>
      </c>
      <c r="C3633" t="s">
        <v>4</v>
      </c>
      <c r="D3633" t="s">
        <v>1</v>
      </c>
      <c r="F3633" s="2">
        <v>282861900</v>
      </c>
      <c r="G3633" s="36">
        <f t="shared" si="89"/>
        <v>15448661.372598281</v>
      </c>
      <c r="H3633">
        <v>2024</v>
      </c>
      <c r="I3633">
        <v>18.309799999999999</v>
      </c>
      <c r="J3633" t="s">
        <v>717</v>
      </c>
    </row>
    <row r="3634" spans="1:10" ht="15.75">
      <c r="A3634" s="19" t="s">
        <v>27</v>
      </c>
      <c r="B3634" t="s">
        <v>6</v>
      </c>
      <c r="C3634" t="s">
        <v>3</v>
      </c>
      <c r="D3634" t="s">
        <v>328</v>
      </c>
      <c r="F3634" s="2">
        <v>93195098</v>
      </c>
      <c r="G3634" s="36">
        <f t="shared" si="89"/>
        <v>5257892.7829933204</v>
      </c>
      <c r="H3634">
        <v>2023</v>
      </c>
      <c r="I3634">
        <v>17.724799999999998</v>
      </c>
      <c r="J3634" t="s">
        <v>717</v>
      </c>
    </row>
    <row r="3635" spans="1:10" ht="15.75">
      <c r="A3635" s="19" t="s">
        <v>27</v>
      </c>
      <c r="B3635" t="s">
        <v>6</v>
      </c>
      <c r="C3635" t="s">
        <v>3</v>
      </c>
      <c r="D3635" t="s">
        <v>1</v>
      </c>
      <c r="F3635" s="2">
        <v>135937612</v>
      </c>
      <c r="G3635" s="36">
        <f t="shared" si="89"/>
        <v>7669345.3240657169</v>
      </c>
      <c r="H3635">
        <v>2023</v>
      </c>
      <c r="I3635">
        <v>17.724799999999998</v>
      </c>
      <c r="J3635" t="s">
        <v>717</v>
      </c>
    </row>
    <row r="3636" spans="1:10" ht="15.75">
      <c r="A3636" s="19" t="s">
        <v>27</v>
      </c>
      <c r="B3636" t="s">
        <v>6</v>
      </c>
      <c r="C3636" t="s">
        <v>4</v>
      </c>
      <c r="D3636" t="s">
        <v>328</v>
      </c>
      <c r="F3636" s="2">
        <v>57798602</v>
      </c>
      <c r="G3636" s="36">
        <f t="shared" si="89"/>
        <v>3260888.8111572489</v>
      </c>
      <c r="H3636">
        <v>2023</v>
      </c>
      <c r="I3636">
        <v>17.724799999999998</v>
      </c>
      <c r="J3636" t="s">
        <v>717</v>
      </c>
    </row>
    <row r="3637" spans="1:10" ht="15.75">
      <c r="A3637" s="19" t="s">
        <v>27</v>
      </c>
      <c r="B3637" t="s">
        <v>6</v>
      </c>
      <c r="C3637" t="s">
        <v>4</v>
      </c>
      <c r="D3637" t="s">
        <v>1</v>
      </c>
      <c r="F3637" s="2">
        <v>27100105</v>
      </c>
      <c r="G3637" s="36">
        <f t="shared" si="89"/>
        <v>1528937.1389239936</v>
      </c>
      <c r="H3637">
        <v>2023</v>
      </c>
      <c r="I3637">
        <v>17.724799999999998</v>
      </c>
      <c r="J3637" t="s">
        <v>717</v>
      </c>
    </row>
    <row r="3638" spans="1:10">
      <c r="A3638" s="5" t="s">
        <v>27</v>
      </c>
      <c r="B3638" t="s">
        <v>6</v>
      </c>
      <c r="C3638" t="s">
        <v>3</v>
      </c>
      <c r="D3638" t="s">
        <v>328</v>
      </c>
      <c r="F3638" s="2">
        <v>260402621</v>
      </c>
      <c r="G3638" s="36">
        <f t="shared" si="89"/>
        <v>12958771.268045804</v>
      </c>
      <c r="H3638">
        <v>2022</v>
      </c>
      <c r="I3638">
        <v>20.0947</v>
      </c>
      <c r="J3638" t="s">
        <v>717</v>
      </c>
    </row>
    <row r="3639" spans="1:10">
      <c r="A3639" t="s">
        <v>305</v>
      </c>
      <c r="B3639" t="s">
        <v>32</v>
      </c>
      <c r="C3639" t="s">
        <v>4</v>
      </c>
      <c r="D3639" t="s">
        <v>367</v>
      </c>
      <c r="E3639" t="s">
        <v>371</v>
      </c>
      <c r="F3639" s="2">
        <v>36416082</v>
      </c>
      <c r="G3639" s="36">
        <f t="shared" si="89"/>
        <v>7289631.2755224602</v>
      </c>
      <c r="H3639">
        <v>2023</v>
      </c>
      <c r="I3639">
        <v>4.9955999999999996</v>
      </c>
      <c r="J3639" s="40" t="s">
        <v>715</v>
      </c>
    </row>
    <row r="3640" spans="1:10">
      <c r="A3640" s="5" t="s">
        <v>27</v>
      </c>
      <c r="B3640" t="s">
        <v>6</v>
      </c>
      <c r="C3640" t="s">
        <v>3</v>
      </c>
      <c r="D3640" t="s">
        <v>1</v>
      </c>
      <c r="F3640" s="2">
        <v>456197</v>
      </c>
      <c r="G3640" s="36">
        <f t="shared" si="89"/>
        <v>22702.354352142604</v>
      </c>
      <c r="H3640">
        <v>2022</v>
      </c>
      <c r="I3640">
        <v>20.0947</v>
      </c>
      <c r="J3640" t="s">
        <v>717</v>
      </c>
    </row>
    <row r="3641" spans="1:10">
      <c r="A3641" s="5" t="s">
        <v>27</v>
      </c>
      <c r="B3641" t="s">
        <v>6</v>
      </c>
      <c r="C3641" t="s">
        <v>4</v>
      </c>
      <c r="D3641" t="s">
        <v>328</v>
      </c>
      <c r="F3641" s="2">
        <v>13812547</v>
      </c>
      <c r="G3641" s="36">
        <f t="shared" si="89"/>
        <v>687372.64054700988</v>
      </c>
      <c r="H3641">
        <v>2022</v>
      </c>
      <c r="I3641">
        <v>20.0947</v>
      </c>
      <c r="J3641" t="s">
        <v>717</v>
      </c>
    </row>
    <row r="3642" spans="1:10">
      <c r="A3642" s="5" t="s">
        <v>27</v>
      </c>
      <c r="B3642" t="s">
        <v>6</v>
      </c>
      <c r="C3642" t="s">
        <v>3</v>
      </c>
      <c r="D3642" t="s">
        <v>328</v>
      </c>
      <c r="F3642" s="2">
        <v>282640000</v>
      </c>
      <c r="G3642" s="36">
        <f t="shared" si="89"/>
        <v>13941558.313438432</v>
      </c>
      <c r="H3642">
        <v>2021</v>
      </c>
      <c r="I3642">
        <v>20.273199999999999</v>
      </c>
      <c r="J3642" t="s">
        <v>717</v>
      </c>
    </row>
    <row r="3643" spans="1:10">
      <c r="A3643" s="5" t="s">
        <v>27</v>
      </c>
      <c r="B3643" t="s">
        <v>6</v>
      </c>
      <c r="C3643" t="s">
        <v>4</v>
      </c>
      <c r="D3643" t="s">
        <v>328</v>
      </c>
      <c r="F3643" s="2">
        <v>49664811</v>
      </c>
      <c r="G3643" s="36">
        <f t="shared" si="89"/>
        <v>2449776.6016218457</v>
      </c>
      <c r="H3643">
        <v>2021</v>
      </c>
      <c r="I3643">
        <v>20.273199999999999</v>
      </c>
      <c r="J3643" t="s">
        <v>717</v>
      </c>
    </row>
    <row r="3644" spans="1:10">
      <c r="A3644" t="s">
        <v>27</v>
      </c>
      <c r="B3644" t="s">
        <v>6</v>
      </c>
      <c r="C3644" t="s">
        <v>3</v>
      </c>
      <c r="D3644" t="s">
        <v>328</v>
      </c>
      <c r="F3644" s="2">
        <v>219800000</v>
      </c>
      <c r="G3644" s="36">
        <v>10236968.590483997</v>
      </c>
      <c r="H3644">
        <v>2020</v>
      </c>
      <c r="I3644">
        <v>21.4712</v>
      </c>
      <c r="J3644" t="s">
        <v>717</v>
      </c>
    </row>
    <row r="3645" spans="1:10">
      <c r="A3645" t="s">
        <v>27</v>
      </c>
      <c r="B3645" t="s">
        <v>6</v>
      </c>
      <c r="C3645" t="s">
        <v>4</v>
      </c>
      <c r="D3645" t="s">
        <v>328</v>
      </c>
      <c r="F3645" s="2">
        <v>20260000</v>
      </c>
      <c r="G3645" s="36">
        <v>943589.55251685984</v>
      </c>
      <c r="H3645">
        <v>2020</v>
      </c>
      <c r="I3645">
        <v>21.4712</v>
      </c>
      <c r="J3645" t="s">
        <v>717</v>
      </c>
    </row>
    <row r="3646" spans="1:10">
      <c r="A3646" t="s">
        <v>604</v>
      </c>
      <c r="B3646" t="s">
        <v>32</v>
      </c>
      <c r="C3646" t="s">
        <v>4</v>
      </c>
      <c r="D3646" t="s">
        <v>367</v>
      </c>
      <c r="E3646" t="s">
        <v>371</v>
      </c>
      <c r="F3646" s="2">
        <v>23419202</v>
      </c>
      <c r="G3646" s="36">
        <f t="shared" ref="G3646:G3652" si="90">F3646/I3646</f>
        <v>4687965.8099127235</v>
      </c>
      <c r="H3646">
        <v>2023</v>
      </c>
      <c r="I3646">
        <v>4.9955999999999996</v>
      </c>
      <c r="J3646" s="40" t="s">
        <v>715</v>
      </c>
    </row>
    <row r="3647" spans="1:10">
      <c r="A3647" t="s">
        <v>27</v>
      </c>
      <c r="B3647" t="s">
        <v>6</v>
      </c>
      <c r="C3647" t="s">
        <v>3</v>
      </c>
      <c r="D3647" t="s">
        <v>328</v>
      </c>
      <c r="F3647" s="2">
        <v>282636860</v>
      </c>
      <c r="G3647" s="36">
        <f t="shared" si="90"/>
        <v>14683120.769282721</v>
      </c>
      <c r="H3647">
        <v>2019</v>
      </c>
      <c r="I3647">
        <v>19.249099999999999</v>
      </c>
      <c r="J3647" t="s">
        <v>717</v>
      </c>
    </row>
    <row r="3648" spans="1:10">
      <c r="A3648" t="s">
        <v>27</v>
      </c>
      <c r="B3648" t="s">
        <v>6</v>
      </c>
      <c r="C3648" t="s">
        <v>4</v>
      </c>
      <c r="D3648" t="s">
        <v>328</v>
      </c>
      <c r="F3648" s="2">
        <v>121487000</v>
      </c>
      <c r="G3648" s="36">
        <f t="shared" si="90"/>
        <v>6311308.0611561062</v>
      </c>
      <c r="H3648">
        <v>2019</v>
      </c>
      <c r="I3648">
        <v>19.249099999999999</v>
      </c>
      <c r="J3648" t="s">
        <v>717</v>
      </c>
    </row>
    <row r="3649" spans="1:10">
      <c r="A3649" t="s">
        <v>27</v>
      </c>
      <c r="B3649" t="s">
        <v>6</v>
      </c>
      <c r="C3649" t="s">
        <v>3</v>
      </c>
      <c r="D3649" t="s">
        <v>328</v>
      </c>
      <c r="F3649" s="2">
        <v>887043000</v>
      </c>
      <c r="G3649" s="36">
        <f t="shared" si="90"/>
        <v>46056230.52959501</v>
      </c>
      <c r="H3649">
        <v>2018</v>
      </c>
      <c r="I3649">
        <v>19.260000000000002</v>
      </c>
      <c r="J3649" t="s">
        <v>717</v>
      </c>
    </row>
    <row r="3650" spans="1:10">
      <c r="A3650" t="s">
        <v>27</v>
      </c>
      <c r="B3650" t="s">
        <v>6</v>
      </c>
      <c r="C3650" t="s">
        <v>4</v>
      </c>
      <c r="D3650" t="s">
        <v>328</v>
      </c>
      <c r="F3650" s="2">
        <v>391415000</v>
      </c>
      <c r="G3650" s="36">
        <f t="shared" si="90"/>
        <v>20322689.511941846</v>
      </c>
      <c r="H3650">
        <v>2018</v>
      </c>
      <c r="I3650">
        <v>19.260000000000002</v>
      </c>
      <c r="J3650" t="s">
        <v>717</v>
      </c>
    </row>
    <row r="3651" spans="1:10">
      <c r="A3651" t="s">
        <v>27</v>
      </c>
      <c r="B3651" t="s">
        <v>6</v>
      </c>
      <c r="C3651" t="s">
        <v>3</v>
      </c>
      <c r="D3651" t="s">
        <v>328</v>
      </c>
      <c r="F3651" s="2">
        <v>905042000</v>
      </c>
      <c r="G3651" s="36">
        <f t="shared" si="90"/>
        <v>47936546.610169493</v>
      </c>
      <c r="H3651">
        <v>2017</v>
      </c>
      <c r="I3651">
        <v>18.88</v>
      </c>
      <c r="J3651" t="s">
        <v>717</v>
      </c>
    </row>
    <row r="3652" spans="1:10">
      <c r="A3652" t="s">
        <v>27</v>
      </c>
      <c r="B3652" t="s">
        <v>6</v>
      </c>
      <c r="C3652" t="s">
        <v>4</v>
      </c>
      <c r="D3652" t="s">
        <v>328</v>
      </c>
      <c r="F3652" s="2">
        <v>206758755.5</v>
      </c>
      <c r="G3652" s="36">
        <f t="shared" si="90"/>
        <v>10951205.270127119</v>
      </c>
      <c r="H3652">
        <v>2017</v>
      </c>
      <c r="I3652">
        <v>18.88</v>
      </c>
      <c r="J3652" t="s">
        <v>717</v>
      </c>
    </row>
    <row r="3653" spans="1:10">
      <c r="A3653" t="s">
        <v>27</v>
      </c>
      <c r="B3653" t="s">
        <v>6</v>
      </c>
      <c r="C3653" t="s">
        <v>3</v>
      </c>
      <c r="D3653" t="s">
        <v>328</v>
      </c>
      <c r="F3653" s="2">
        <v>432155000</v>
      </c>
      <c r="G3653" s="36">
        <v>23125227.42353218</v>
      </c>
      <c r="H3653">
        <v>2016</v>
      </c>
      <c r="I3653">
        <v>18.6876</v>
      </c>
      <c r="J3653" t="s">
        <v>717</v>
      </c>
    </row>
    <row r="3654" spans="1:10">
      <c r="A3654" t="s">
        <v>621</v>
      </c>
      <c r="B3654" t="s">
        <v>32</v>
      </c>
      <c r="C3654" t="s">
        <v>4</v>
      </c>
      <c r="D3654" t="s">
        <v>367</v>
      </c>
      <c r="E3654" t="s">
        <v>371</v>
      </c>
      <c r="F3654" s="2">
        <v>95091210</v>
      </c>
      <c r="G3654" s="36">
        <f>F3654/I3654</f>
        <v>19034992.79365842</v>
      </c>
      <c r="H3654">
        <v>2023</v>
      </c>
      <c r="I3654">
        <v>4.9955999999999996</v>
      </c>
      <c r="J3654" s="40" t="s">
        <v>715</v>
      </c>
    </row>
    <row r="3655" spans="1:10">
      <c r="A3655" t="s">
        <v>27</v>
      </c>
      <c r="B3655" t="s">
        <v>6</v>
      </c>
      <c r="C3655" t="s">
        <v>3</v>
      </c>
      <c r="D3655" t="s">
        <v>1</v>
      </c>
      <c r="F3655" s="2">
        <v>432155000</v>
      </c>
      <c r="G3655" s="36">
        <v>23125227.42353218</v>
      </c>
      <c r="H3655">
        <v>2016</v>
      </c>
      <c r="I3655">
        <v>18.6876</v>
      </c>
      <c r="J3655" t="s">
        <v>717</v>
      </c>
    </row>
    <row r="3656" spans="1:10">
      <c r="A3656" t="s">
        <v>27</v>
      </c>
      <c r="B3656" t="s">
        <v>6</v>
      </c>
      <c r="C3656" t="s">
        <v>4</v>
      </c>
      <c r="D3656" t="s">
        <v>328</v>
      </c>
      <c r="F3656" s="2">
        <v>147368000</v>
      </c>
      <c r="G3656" s="36">
        <v>7885870.8448382886</v>
      </c>
      <c r="H3656">
        <v>2016</v>
      </c>
      <c r="I3656">
        <v>18.6876</v>
      </c>
      <c r="J3656" t="s">
        <v>717</v>
      </c>
    </row>
    <row r="3657" spans="1:10">
      <c r="A3657" t="s">
        <v>27</v>
      </c>
      <c r="B3657" t="s">
        <v>6</v>
      </c>
      <c r="C3657" t="s">
        <v>3</v>
      </c>
      <c r="D3657" t="s">
        <v>328</v>
      </c>
      <c r="F3657" s="2">
        <v>205678526</v>
      </c>
      <c r="G3657" s="36">
        <v>12973145.209294651</v>
      </c>
      <c r="H3657">
        <v>2015</v>
      </c>
      <c r="I3657">
        <v>15.854175890410984</v>
      </c>
      <c r="J3657" t="s">
        <v>717</v>
      </c>
    </row>
    <row r="3658" spans="1:10">
      <c r="A3658" t="s">
        <v>27</v>
      </c>
      <c r="B3658" t="s">
        <v>6</v>
      </c>
      <c r="C3658" t="s">
        <v>4</v>
      </c>
      <c r="D3658" t="s">
        <v>328</v>
      </c>
      <c r="F3658" s="2">
        <v>2399639311</v>
      </c>
      <c r="G3658" s="36">
        <v>151356924.98853657</v>
      </c>
      <c r="H3658">
        <v>2015</v>
      </c>
      <c r="I3658">
        <v>15.854175890410984</v>
      </c>
      <c r="J3658" t="s">
        <v>717</v>
      </c>
    </row>
    <row r="3659" spans="1:10">
      <c r="A3659" t="s">
        <v>612</v>
      </c>
      <c r="B3659" t="s">
        <v>32</v>
      </c>
      <c r="C3659" t="s">
        <v>4</v>
      </c>
      <c r="D3659" t="s">
        <v>367</v>
      </c>
      <c r="E3659" t="s">
        <v>371</v>
      </c>
      <c r="F3659" s="2">
        <v>-227394</v>
      </c>
      <c r="G3659" s="36">
        <f>F3659/I3659</f>
        <v>-45518.856593802549</v>
      </c>
      <c r="H3659">
        <v>2023</v>
      </c>
      <c r="I3659">
        <v>4.9955999999999996</v>
      </c>
      <c r="J3659" s="40" t="s">
        <v>715</v>
      </c>
    </row>
    <row r="3660" spans="1:10">
      <c r="A3660" t="s">
        <v>27</v>
      </c>
      <c r="B3660" t="s">
        <v>6</v>
      </c>
      <c r="C3660" t="s">
        <v>3</v>
      </c>
      <c r="D3660" t="s">
        <v>328</v>
      </c>
      <c r="F3660" s="2">
        <v>425164000</v>
      </c>
      <c r="G3660" s="36">
        <v>31959577.348146815</v>
      </c>
      <c r="H3660">
        <v>2014</v>
      </c>
      <c r="I3660">
        <v>13.303179681274893</v>
      </c>
      <c r="J3660" t="s">
        <v>717</v>
      </c>
    </row>
    <row r="3661" spans="1:10">
      <c r="A3661" t="s">
        <v>27</v>
      </c>
      <c r="B3661" t="s">
        <v>6</v>
      </c>
      <c r="C3661" t="s">
        <v>4</v>
      </c>
      <c r="D3661" t="s">
        <v>328</v>
      </c>
      <c r="F3661" s="2">
        <v>36881000</v>
      </c>
      <c r="G3661" s="36">
        <v>2772344.7238642094</v>
      </c>
      <c r="H3661">
        <v>2014</v>
      </c>
      <c r="I3661">
        <v>13.303179681274893</v>
      </c>
      <c r="J3661" t="s">
        <v>717</v>
      </c>
    </row>
    <row r="3662" spans="1:10">
      <c r="A3662" t="s">
        <v>469</v>
      </c>
      <c r="B3662" t="s">
        <v>41</v>
      </c>
      <c r="C3662" t="s">
        <v>3</v>
      </c>
      <c r="D3662" t="s">
        <v>328</v>
      </c>
      <c r="E3662" t="s">
        <v>370</v>
      </c>
      <c r="F3662" s="2">
        <v>583580</v>
      </c>
      <c r="G3662" s="36">
        <f>F3662/I3662</f>
        <v>24407.360936846508</v>
      </c>
      <c r="H3662">
        <v>2018</v>
      </c>
      <c r="I3662">
        <v>23.91</v>
      </c>
      <c r="J3662" t="s">
        <v>717</v>
      </c>
    </row>
    <row r="3663" spans="1:10">
      <c r="A3663" t="s">
        <v>469</v>
      </c>
      <c r="B3663" t="s">
        <v>41</v>
      </c>
      <c r="C3663" t="s">
        <v>4</v>
      </c>
      <c r="D3663" t="s">
        <v>328</v>
      </c>
      <c r="E3663" t="s">
        <v>432</v>
      </c>
      <c r="F3663" s="2">
        <v>3524700</v>
      </c>
      <c r="G3663" s="36">
        <v>118031.76580504516</v>
      </c>
      <c r="H3663">
        <v>2016</v>
      </c>
      <c r="I3663">
        <v>29.862300000000001</v>
      </c>
      <c r="J3663" t="s">
        <v>717</v>
      </c>
    </row>
    <row r="3664" spans="1:10">
      <c r="A3664" t="s">
        <v>699</v>
      </c>
      <c r="B3664" t="s">
        <v>318</v>
      </c>
      <c r="C3664" t="s">
        <v>3</v>
      </c>
      <c r="D3664" t="s">
        <v>328</v>
      </c>
      <c r="E3664" t="s">
        <v>534</v>
      </c>
      <c r="F3664" s="2">
        <v>4975944.5</v>
      </c>
      <c r="G3664" s="36">
        <f>F3664/I3664</f>
        <v>123838.86084896269</v>
      </c>
      <c r="H3664">
        <v>2024</v>
      </c>
      <c r="I3664">
        <v>40.180799999999998</v>
      </c>
      <c r="J3664" t="s">
        <v>717</v>
      </c>
    </row>
    <row r="3665" spans="1:10">
      <c r="A3665" t="s">
        <v>497</v>
      </c>
      <c r="B3665" t="s">
        <v>37</v>
      </c>
      <c r="C3665" t="s">
        <v>3</v>
      </c>
      <c r="D3665" t="s">
        <v>328</v>
      </c>
      <c r="F3665" s="2">
        <v>-2608.3000000000002</v>
      </c>
      <c r="G3665" s="36">
        <f>F3665/I3665</f>
        <v>-2608.3000000000002</v>
      </c>
      <c r="H3665">
        <v>2018</v>
      </c>
      <c r="I3665">
        <v>1</v>
      </c>
      <c r="J3665" t="s">
        <v>717</v>
      </c>
    </row>
    <row r="3666" spans="1:10">
      <c r="A3666" t="s">
        <v>49</v>
      </c>
      <c r="B3666" t="s">
        <v>32</v>
      </c>
      <c r="C3666" t="s">
        <v>3</v>
      </c>
      <c r="D3666" t="s">
        <v>367</v>
      </c>
      <c r="E3666" t="s">
        <v>372</v>
      </c>
      <c r="F3666" s="2">
        <v>725385</v>
      </c>
      <c r="G3666" s="36">
        <f>F3666/I3666</f>
        <v>145204.78020658181</v>
      </c>
      <c r="H3666">
        <v>2023</v>
      </c>
      <c r="I3666">
        <v>4.9955999999999996</v>
      </c>
      <c r="J3666" s="40" t="s">
        <v>715</v>
      </c>
    </row>
    <row r="3667" spans="1:10">
      <c r="A3667" t="s">
        <v>497</v>
      </c>
      <c r="B3667" t="s">
        <v>37</v>
      </c>
      <c r="C3667" t="s">
        <v>3</v>
      </c>
      <c r="D3667" t="s">
        <v>1</v>
      </c>
      <c r="E3667" t="s">
        <v>364</v>
      </c>
      <c r="F3667" s="2">
        <v>236824.55</v>
      </c>
      <c r="G3667" s="36">
        <f>F3667/I3667</f>
        <v>236824.55</v>
      </c>
      <c r="H3667">
        <v>2018</v>
      </c>
      <c r="I3667">
        <v>1</v>
      </c>
      <c r="J3667" t="s">
        <v>717</v>
      </c>
    </row>
    <row r="3668" spans="1:10">
      <c r="A3668" t="s">
        <v>497</v>
      </c>
      <c r="B3668" t="s">
        <v>37</v>
      </c>
      <c r="C3668" t="s">
        <v>4</v>
      </c>
      <c r="D3668" t="s">
        <v>328</v>
      </c>
      <c r="F3668" s="2"/>
      <c r="G3668" s="36">
        <v>0</v>
      </c>
      <c r="H3668">
        <v>2018</v>
      </c>
      <c r="I3668">
        <v>1</v>
      </c>
      <c r="J3668" t="s">
        <v>717</v>
      </c>
    </row>
    <row r="3669" spans="1:10">
      <c r="A3669" t="s">
        <v>497</v>
      </c>
      <c r="B3669" t="s">
        <v>37</v>
      </c>
      <c r="C3669" t="s">
        <v>4</v>
      </c>
      <c r="D3669" t="s">
        <v>1</v>
      </c>
      <c r="E3669" t="s">
        <v>364</v>
      </c>
      <c r="F3669" s="2"/>
      <c r="G3669" s="36">
        <v>0</v>
      </c>
      <c r="H3669">
        <v>2018</v>
      </c>
      <c r="I3669">
        <v>1</v>
      </c>
      <c r="J3669" t="s">
        <v>717</v>
      </c>
    </row>
    <row r="3670" spans="1:10">
      <c r="A3670" t="s">
        <v>621</v>
      </c>
      <c r="B3670" t="s">
        <v>32</v>
      </c>
      <c r="C3670" t="s">
        <v>3</v>
      </c>
      <c r="D3670" t="s">
        <v>367</v>
      </c>
      <c r="E3670" t="s">
        <v>372</v>
      </c>
      <c r="F3670" s="2">
        <v>2086669</v>
      </c>
      <c r="G3670" s="36">
        <f>F3670/I3670</f>
        <v>417701.37721194653</v>
      </c>
      <c r="H3670">
        <v>2023</v>
      </c>
      <c r="I3670">
        <v>4.9955999999999996</v>
      </c>
      <c r="J3670" s="40" t="s">
        <v>715</v>
      </c>
    </row>
    <row r="3671" spans="1:10">
      <c r="A3671" t="s">
        <v>497</v>
      </c>
      <c r="B3671" t="s">
        <v>37</v>
      </c>
      <c r="C3671" t="s">
        <v>3</v>
      </c>
      <c r="D3671" t="s">
        <v>328</v>
      </c>
      <c r="F3671" s="2">
        <v>-11926.8</v>
      </c>
      <c r="G3671" s="36">
        <f>F3671/I3671</f>
        <v>-11926.8</v>
      </c>
      <c r="H3671">
        <v>2017</v>
      </c>
      <c r="I3671">
        <v>1</v>
      </c>
      <c r="J3671" t="s">
        <v>717</v>
      </c>
    </row>
    <row r="3672" spans="1:10">
      <c r="A3672" t="s">
        <v>497</v>
      </c>
      <c r="B3672" t="s">
        <v>37</v>
      </c>
      <c r="C3672" t="s">
        <v>3</v>
      </c>
      <c r="D3672" t="s">
        <v>1</v>
      </c>
      <c r="E3672" t="s">
        <v>364</v>
      </c>
      <c r="F3672" s="2">
        <v>325003.43</v>
      </c>
      <c r="G3672" s="36">
        <f>F3672/I3672</f>
        <v>325003.43</v>
      </c>
      <c r="H3672">
        <v>2017</v>
      </c>
      <c r="I3672">
        <v>1</v>
      </c>
      <c r="J3672" t="s">
        <v>717</v>
      </c>
    </row>
    <row r="3673" spans="1:10">
      <c r="A3673" t="s">
        <v>497</v>
      </c>
      <c r="B3673" t="s">
        <v>37</v>
      </c>
      <c r="C3673" t="s">
        <v>4</v>
      </c>
      <c r="D3673" t="s">
        <v>1</v>
      </c>
      <c r="E3673" t="s">
        <v>364</v>
      </c>
      <c r="F3673" s="2"/>
      <c r="G3673" s="36">
        <v>0</v>
      </c>
      <c r="H3673">
        <v>2017</v>
      </c>
      <c r="I3673">
        <v>1</v>
      </c>
      <c r="J3673" t="s">
        <v>717</v>
      </c>
    </row>
    <row r="3674" spans="1:10">
      <c r="A3674" t="s">
        <v>497</v>
      </c>
      <c r="B3674" t="s">
        <v>37</v>
      </c>
      <c r="C3674" t="s">
        <v>3</v>
      </c>
      <c r="D3674" t="s">
        <v>1</v>
      </c>
      <c r="F3674" s="2">
        <v>659295.12</v>
      </c>
      <c r="G3674" s="36">
        <v>659295.12</v>
      </c>
      <c r="H3674">
        <v>2016</v>
      </c>
      <c r="I3674">
        <v>1</v>
      </c>
      <c r="J3674" t="s">
        <v>717</v>
      </c>
    </row>
    <row r="3675" spans="1:10">
      <c r="A3675" t="s">
        <v>497</v>
      </c>
      <c r="B3675" t="s">
        <v>37</v>
      </c>
      <c r="C3675" t="s">
        <v>3</v>
      </c>
      <c r="D3675" t="s">
        <v>328</v>
      </c>
      <c r="F3675" s="2">
        <v>292644.18</v>
      </c>
      <c r="G3675" s="36">
        <v>292644.18</v>
      </c>
      <c r="H3675">
        <v>2015</v>
      </c>
      <c r="I3675">
        <v>1</v>
      </c>
      <c r="J3675" t="s">
        <v>717</v>
      </c>
    </row>
    <row r="3676" spans="1:10">
      <c r="A3676" t="s">
        <v>497</v>
      </c>
      <c r="B3676" t="s">
        <v>37</v>
      </c>
      <c r="C3676" t="s">
        <v>3</v>
      </c>
      <c r="D3676" t="s">
        <v>1</v>
      </c>
      <c r="F3676" s="2">
        <v>106479.19</v>
      </c>
      <c r="G3676" s="36">
        <v>106479.19</v>
      </c>
      <c r="H3676">
        <v>2015</v>
      </c>
      <c r="I3676">
        <v>1</v>
      </c>
      <c r="J3676" t="s">
        <v>717</v>
      </c>
    </row>
    <row r="3677" spans="1:10">
      <c r="A3677" t="s">
        <v>497</v>
      </c>
      <c r="B3677" t="s">
        <v>37</v>
      </c>
      <c r="C3677" t="s">
        <v>4</v>
      </c>
      <c r="D3677" t="s">
        <v>328</v>
      </c>
      <c r="F3677" s="2">
        <v>4011.53</v>
      </c>
      <c r="G3677" s="36">
        <v>4011.53</v>
      </c>
      <c r="H3677">
        <v>2015</v>
      </c>
      <c r="I3677">
        <v>1</v>
      </c>
      <c r="J3677" t="s">
        <v>717</v>
      </c>
    </row>
    <row r="3678" spans="1:10">
      <c r="A3678" t="s">
        <v>497</v>
      </c>
      <c r="B3678" t="s">
        <v>37</v>
      </c>
      <c r="C3678" t="s">
        <v>4</v>
      </c>
      <c r="D3678" t="s">
        <v>1</v>
      </c>
      <c r="F3678" s="2">
        <v>1095.1099999999999</v>
      </c>
      <c r="G3678" s="36">
        <v>1095.1099999999999</v>
      </c>
      <c r="H3678">
        <v>2015</v>
      </c>
      <c r="I3678">
        <v>1</v>
      </c>
      <c r="J3678" t="s">
        <v>717</v>
      </c>
    </row>
    <row r="3679" spans="1:10">
      <c r="A3679" t="s">
        <v>604</v>
      </c>
      <c r="B3679" t="s">
        <v>32</v>
      </c>
      <c r="C3679" t="s">
        <v>4</v>
      </c>
      <c r="D3679" t="s">
        <v>367</v>
      </c>
      <c r="E3679" t="s">
        <v>372</v>
      </c>
      <c r="F3679" s="2">
        <v>-39748</v>
      </c>
      <c r="G3679" s="36">
        <f>F3679/I3679</f>
        <v>-7956.6018095924419</v>
      </c>
      <c r="H3679">
        <v>2023</v>
      </c>
      <c r="I3679">
        <v>4.9955999999999996</v>
      </c>
      <c r="J3679" s="40" t="s">
        <v>715</v>
      </c>
    </row>
    <row r="3680" spans="1:10">
      <c r="A3680" t="s">
        <v>497</v>
      </c>
      <c r="B3680" t="s">
        <v>37</v>
      </c>
      <c r="C3680" t="s">
        <v>3</v>
      </c>
      <c r="D3680" t="s">
        <v>328</v>
      </c>
      <c r="F3680" s="2">
        <v>334980.62</v>
      </c>
      <c r="G3680" s="36">
        <v>334980.62</v>
      </c>
      <c r="H3680">
        <v>2014</v>
      </c>
      <c r="I3680">
        <v>1</v>
      </c>
      <c r="J3680" t="s">
        <v>717</v>
      </c>
    </row>
    <row r="3681" spans="1:10">
      <c r="A3681" t="s">
        <v>497</v>
      </c>
      <c r="B3681" t="s">
        <v>37</v>
      </c>
      <c r="C3681" t="s">
        <v>3</v>
      </c>
      <c r="D3681" t="s">
        <v>1</v>
      </c>
      <c r="F3681" s="2">
        <v>216645.01</v>
      </c>
      <c r="G3681" s="36">
        <v>216645.01</v>
      </c>
      <c r="H3681">
        <v>2014</v>
      </c>
      <c r="I3681">
        <v>1</v>
      </c>
      <c r="J3681" t="s">
        <v>717</v>
      </c>
    </row>
    <row r="3682" spans="1:10">
      <c r="A3682" t="s">
        <v>497</v>
      </c>
      <c r="B3682" t="s">
        <v>37</v>
      </c>
      <c r="C3682" t="s">
        <v>4</v>
      </c>
      <c r="D3682" t="s">
        <v>328</v>
      </c>
      <c r="F3682" s="2">
        <v>11017.74</v>
      </c>
      <c r="G3682" s="36">
        <v>11017.74</v>
      </c>
      <c r="H3682">
        <v>2014</v>
      </c>
      <c r="I3682">
        <v>1</v>
      </c>
      <c r="J3682" t="s">
        <v>717</v>
      </c>
    </row>
    <row r="3683" spans="1:10">
      <c r="A3683" t="s">
        <v>621</v>
      </c>
      <c r="B3683" t="s">
        <v>32</v>
      </c>
      <c r="C3683" t="s">
        <v>4</v>
      </c>
      <c r="D3683" t="s">
        <v>367</v>
      </c>
      <c r="E3683" t="s">
        <v>372</v>
      </c>
      <c r="F3683" s="2">
        <v>322477</v>
      </c>
      <c r="G3683" s="36">
        <f>F3683/I3683</f>
        <v>64552.205941228283</v>
      </c>
      <c r="H3683">
        <v>2023</v>
      </c>
      <c r="I3683">
        <v>4.9955999999999996</v>
      </c>
      <c r="J3683" s="40" t="s">
        <v>715</v>
      </c>
    </row>
    <row r="3684" spans="1:10">
      <c r="A3684" t="s">
        <v>497</v>
      </c>
      <c r="B3684" t="s">
        <v>37</v>
      </c>
      <c r="C3684" t="s">
        <v>3</v>
      </c>
      <c r="D3684" t="s">
        <v>328</v>
      </c>
      <c r="F3684" s="2">
        <v>48063</v>
      </c>
      <c r="G3684" s="36">
        <v>48063</v>
      </c>
      <c r="H3684">
        <v>2013</v>
      </c>
      <c r="I3684">
        <v>1</v>
      </c>
      <c r="J3684" t="s">
        <v>717</v>
      </c>
    </row>
    <row r="3685" spans="1:10">
      <c r="A3685" t="s">
        <v>497</v>
      </c>
      <c r="B3685" t="s">
        <v>37</v>
      </c>
      <c r="C3685" t="s">
        <v>3</v>
      </c>
      <c r="D3685" t="s">
        <v>1</v>
      </c>
      <c r="F3685" s="2">
        <v>95802</v>
      </c>
      <c r="G3685" s="36">
        <v>95802</v>
      </c>
      <c r="H3685">
        <v>2013</v>
      </c>
      <c r="I3685">
        <v>1</v>
      </c>
      <c r="J3685" t="s">
        <v>717</v>
      </c>
    </row>
    <row r="3686" spans="1:10">
      <c r="A3686" t="s">
        <v>497</v>
      </c>
      <c r="B3686" t="s">
        <v>37</v>
      </c>
      <c r="C3686" t="s">
        <v>4</v>
      </c>
      <c r="D3686" t="s">
        <v>328</v>
      </c>
      <c r="F3686" s="2">
        <v>-1928</v>
      </c>
      <c r="G3686" s="36">
        <v>-1928</v>
      </c>
      <c r="H3686">
        <v>2013</v>
      </c>
      <c r="I3686">
        <v>1</v>
      </c>
      <c r="J3686" t="s">
        <v>717</v>
      </c>
    </row>
    <row r="3687" spans="1:10">
      <c r="A3687" t="s">
        <v>497</v>
      </c>
      <c r="B3687" t="s">
        <v>37</v>
      </c>
      <c r="C3687" t="s">
        <v>3</v>
      </c>
      <c r="D3687" t="s">
        <v>328</v>
      </c>
      <c r="F3687" s="2">
        <v>72518</v>
      </c>
      <c r="G3687" s="36">
        <v>72518</v>
      </c>
      <c r="H3687">
        <v>2012</v>
      </c>
      <c r="I3687">
        <v>1</v>
      </c>
      <c r="J3687" t="s">
        <v>717</v>
      </c>
    </row>
    <row r="3688" spans="1:10">
      <c r="A3688" t="s">
        <v>497</v>
      </c>
      <c r="B3688" t="s">
        <v>37</v>
      </c>
      <c r="C3688" t="s">
        <v>3</v>
      </c>
      <c r="D3688" t="s">
        <v>1</v>
      </c>
      <c r="F3688" s="2">
        <v>283529</v>
      </c>
      <c r="G3688" s="36">
        <v>283529</v>
      </c>
      <c r="H3688">
        <v>2012</v>
      </c>
      <c r="I3688">
        <v>1</v>
      </c>
      <c r="J3688" t="s">
        <v>717</v>
      </c>
    </row>
    <row r="3689" spans="1:10">
      <c r="A3689" t="s">
        <v>604</v>
      </c>
      <c r="B3689" t="s">
        <v>32</v>
      </c>
      <c r="C3689" t="s">
        <v>3</v>
      </c>
      <c r="D3689" t="s">
        <v>373</v>
      </c>
      <c r="F3689" s="2">
        <v>41654612</v>
      </c>
      <c r="G3689" s="36">
        <f>F3689/I3689</f>
        <v>8338260.0688605979</v>
      </c>
      <c r="H3689">
        <v>2023</v>
      </c>
      <c r="I3689">
        <v>4.9955999999999996</v>
      </c>
      <c r="J3689" s="40" t="s">
        <v>715</v>
      </c>
    </row>
    <row r="3690" spans="1:10">
      <c r="A3690" t="s">
        <v>497</v>
      </c>
      <c r="B3690" t="s">
        <v>37</v>
      </c>
      <c r="C3690" t="s">
        <v>3</v>
      </c>
      <c r="D3690" t="s">
        <v>328</v>
      </c>
      <c r="F3690" s="2">
        <v>13317</v>
      </c>
      <c r="G3690" s="36">
        <v>13317</v>
      </c>
      <c r="H3690">
        <v>2011</v>
      </c>
      <c r="I3690">
        <v>1</v>
      </c>
      <c r="J3690" t="s">
        <v>717</v>
      </c>
    </row>
    <row r="3691" spans="1:10">
      <c r="A3691" t="s">
        <v>497</v>
      </c>
      <c r="B3691" t="s">
        <v>37</v>
      </c>
      <c r="C3691" t="s">
        <v>3</v>
      </c>
      <c r="D3691" t="s">
        <v>328</v>
      </c>
      <c r="F3691" s="2">
        <v>13317</v>
      </c>
      <c r="G3691" s="36">
        <v>13317</v>
      </c>
      <c r="H3691">
        <v>2011</v>
      </c>
      <c r="I3691">
        <v>1</v>
      </c>
      <c r="J3691" t="s">
        <v>717</v>
      </c>
    </row>
    <row r="3692" spans="1:10">
      <c r="A3692" t="s">
        <v>497</v>
      </c>
      <c r="B3692" t="s">
        <v>37</v>
      </c>
      <c r="C3692" t="s">
        <v>3</v>
      </c>
      <c r="D3692" t="s">
        <v>1</v>
      </c>
      <c r="F3692" s="2">
        <v>133184</v>
      </c>
      <c r="G3692" s="36">
        <v>133184</v>
      </c>
      <c r="H3692">
        <v>2011</v>
      </c>
      <c r="I3692">
        <v>1</v>
      </c>
      <c r="J3692" t="s">
        <v>717</v>
      </c>
    </row>
    <row r="3693" spans="1:10">
      <c r="A3693" t="s">
        <v>497</v>
      </c>
      <c r="B3693" t="s">
        <v>37</v>
      </c>
      <c r="C3693" t="s">
        <v>3</v>
      </c>
      <c r="D3693" t="s">
        <v>1</v>
      </c>
      <c r="F3693" s="2">
        <v>133184</v>
      </c>
      <c r="G3693" s="36">
        <v>133184</v>
      </c>
      <c r="H3693">
        <v>2011</v>
      </c>
      <c r="I3693">
        <v>1</v>
      </c>
      <c r="J3693" t="s">
        <v>717</v>
      </c>
    </row>
    <row r="3694" spans="1:10">
      <c r="A3694" t="s">
        <v>612</v>
      </c>
      <c r="B3694" t="s">
        <v>32</v>
      </c>
      <c r="C3694" t="s">
        <v>3</v>
      </c>
      <c r="D3694" t="s">
        <v>373</v>
      </c>
      <c r="F3694" s="2">
        <v>8733584</v>
      </c>
      <c r="G3694" s="36">
        <f>F3694/I3694</f>
        <v>1748255.264632877</v>
      </c>
      <c r="H3694">
        <v>2023</v>
      </c>
      <c r="I3694">
        <v>4.9955999999999996</v>
      </c>
      <c r="J3694" s="40" t="s">
        <v>715</v>
      </c>
    </row>
    <row r="3695" spans="1:10">
      <c r="A3695" t="s">
        <v>497</v>
      </c>
      <c r="B3695" t="s">
        <v>37</v>
      </c>
      <c r="C3695" t="s">
        <v>3</v>
      </c>
      <c r="D3695" t="s">
        <v>328</v>
      </c>
      <c r="F3695" s="2">
        <v>11441</v>
      </c>
      <c r="G3695" s="36">
        <v>11441</v>
      </c>
      <c r="H3695">
        <v>2010</v>
      </c>
      <c r="I3695">
        <v>1</v>
      </c>
      <c r="J3695" t="s">
        <v>717</v>
      </c>
    </row>
    <row r="3696" spans="1:10">
      <c r="A3696" t="s">
        <v>497</v>
      </c>
      <c r="B3696" t="s">
        <v>37</v>
      </c>
      <c r="C3696" t="s">
        <v>3</v>
      </c>
      <c r="D3696" t="s">
        <v>328</v>
      </c>
      <c r="F3696" s="2">
        <v>11441</v>
      </c>
      <c r="G3696" s="36">
        <v>11441</v>
      </c>
      <c r="H3696">
        <v>2010</v>
      </c>
      <c r="I3696">
        <v>1</v>
      </c>
      <c r="J3696" t="s">
        <v>717</v>
      </c>
    </row>
    <row r="3697" spans="1:10">
      <c r="A3697" t="s">
        <v>497</v>
      </c>
      <c r="B3697" t="s">
        <v>37</v>
      </c>
      <c r="C3697" t="s">
        <v>3</v>
      </c>
      <c r="D3697" t="s">
        <v>1</v>
      </c>
      <c r="F3697" s="2">
        <v>40688.129999999997</v>
      </c>
      <c r="G3697" s="36">
        <v>40688.129999999997</v>
      </c>
      <c r="H3697">
        <v>2010</v>
      </c>
      <c r="I3697">
        <v>1</v>
      </c>
      <c r="J3697" t="s">
        <v>717</v>
      </c>
    </row>
    <row r="3698" spans="1:10">
      <c r="A3698" t="s">
        <v>604</v>
      </c>
      <c r="B3698" t="s">
        <v>32</v>
      </c>
      <c r="C3698" t="s">
        <v>4</v>
      </c>
      <c r="D3698" t="s">
        <v>373</v>
      </c>
      <c r="F3698" s="2">
        <v>21922586</v>
      </c>
      <c r="G3698" s="36">
        <f>F3698/I3698</f>
        <v>4388378.9734966774</v>
      </c>
      <c r="H3698">
        <v>2023</v>
      </c>
      <c r="I3698">
        <v>4.9955999999999996</v>
      </c>
      <c r="J3698" s="40" t="s">
        <v>715</v>
      </c>
    </row>
    <row r="3699" spans="1:10">
      <c r="A3699" t="s">
        <v>497</v>
      </c>
      <c r="B3699" t="s">
        <v>37</v>
      </c>
      <c r="C3699" t="s">
        <v>3</v>
      </c>
      <c r="D3699" t="s">
        <v>1</v>
      </c>
      <c r="F3699" s="2">
        <v>40688.129999999997</v>
      </c>
      <c r="G3699" s="36">
        <v>40688.129999999997</v>
      </c>
      <c r="H3699">
        <v>2010</v>
      </c>
      <c r="I3699">
        <v>1</v>
      </c>
      <c r="J3699" t="s">
        <v>717</v>
      </c>
    </row>
    <row r="3700" spans="1:10">
      <c r="A3700" t="s">
        <v>26</v>
      </c>
      <c r="B3700" t="s">
        <v>38</v>
      </c>
      <c r="C3700" t="s">
        <v>3</v>
      </c>
      <c r="D3700" t="s">
        <v>328</v>
      </c>
      <c r="E3700" t="s">
        <v>534</v>
      </c>
      <c r="F3700" s="2">
        <v>6003399284</v>
      </c>
      <c r="G3700" s="36">
        <v>1405948.3100702576</v>
      </c>
      <c r="H3700">
        <v>2024</v>
      </c>
      <c r="I3700" s="32">
        <v>4270</v>
      </c>
      <c r="J3700" t="s">
        <v>717</v>
      </c>
    </row>
    <row r="3701" spans="1:10">
      <c r="A3701" t="s">
        <v>26</v>
      </c>
      <c r="B3701" t="s">
        <v>38</v>
      </c>
      <c r="C3701" t="s">
        <v>4</v>
      </c>
      <c r="D3701" t="s">
        <v>328</v>
      </c>
      <c r="E3701" t="s">
        <v>534</v>
      </c>
      <c r="F3701" s="2">
        <v>984611919</v>
      </c>
      <c r="G3701" s="36">
        <v>230588.27142857143</v>
      </c>
      <c r="H3701">
        <v>2024</v>
      </c>
      <c r="I3701" s="32">
        <v>4270</v>
      </c>
      <c r="J3701" t="s">
        <v>717</v>
      </c>
    </row>
    <row r="3702" spans="1:10">
      <c r="A3702" t="s">
        <v>26</v>
      </c>
      <c r="B3702" t="s">
        <v>38</v>
      </c>
      <c r="C3702" t="s">
        <v>3</v>
      </c>
      <c r="D3702" t="s">
        <v>328</v>
      </c>
      <c r="F3702" s="2">
        <v>6517330000</v>
      </c>
      <c r="G3702" s="36">
        <f t="shared" ref="G3702:G3723" si="91">F3702/I3702</f>
        <v>1531687.4265569919</v>
      </c>
      <c r="H3702">
        <v>2022</v>
      </c>
      <c r="I3702" s="32">
        <v>4255</v>
      </c>
      <c r="J3702" t="s">
        <v>717</v>
      </c>
    </row>
    <row r="3703" spans="1:10">
      <c r="A3703" t="s">
        <v>612</v>
      </c>
      <c r="B3703" t="s">
        <v>32</v>
      </c>
      <c r="C3703" t="s">
        <v>4</v>
      </c>
      <c r="D3703" t="s">
        <v>373</v>
      </c>
      <c r="F3703" s="2">
        <v>713941</v>
      </c>
      <c r="G3703" s="36">
        <f t="shared" si="91"/>
        <v>142913.96428857394</v>
      </c>
      <c r="H3703">
        <v>2023</v>
      </c>
      <c r="I3703">
        <v>4.9955999999999996</v>
      </c>
      <c r="J3703" s="40" t="s">
        <v>715</v>
      </c>
    </row>
    <row r="3704" spans="1:10">
      <c r="A3704" t="s">
        <v>26</v>
      </c>
      <c r="B3704" t="s">
        <v>38</v>
      </c>
      <c r="C3704" t="s">
        <v>4</v>
      </c>
      <c r="D3704" t="s">
        <v>328</v>
      </c>
      <c r="F3704" s="2">
        <v>2518440000</v>
      </c>
      <c r="G3704" s="36">
        <f t="shared" si="91"/>
        <v>591877.79083431256</v>
      </c>
      <c r="H3704">
        <v>2022</v>
      </c>
      <c r="I3704" s="32">
        <v>4255</v>
      </c>
      <c r="J3704" t="s">
        <v>717</v>
      </c>
    </row>
    <row r="3705" spans="1:10">
      <c r="A3705" t="s">
        <v>305</v>
      </c>
      <c r="B3705" t="s">
        <v>32</v>
      </c>
      <c r="C3705" t="s">
        <v>3</v>
      </c>
      <c r="D3705" t="s">
        <v>1</v>
      </c>
      <c r="F3705" s="2">
        <v>24068330</v>
      </c>
      <c r="G3705" s="36">
        <f t="shared" si="91"/>
        <v>4817905.7570662191</v>
      </c>
      <c r="H3705">
        <v>2023</v>
      </c>
      <c r="I3705">
        <v>4.9955999999999996</v>
      </c>
      <c r="J3705" s="40" t="s">
        <v>715</v>
      </c>
    </row>
    <row r="3706" spans="1:10">
      <c r="A3706" t="s">
        <v>26</v>
      </c>
      <c r="B3706" t="s">
        <v>38</v>
      </c>
      <c r="C3706" t="s">
        <v>3</v>
      </c>
      <c r="D3706" t="s">
        <v>328</v>
      </c>
      <c r="F3706" s="2">
        <v>6070000000</v>
      </c>
      <c r="G3706" s="36">
        <f t="shared" si="91"/>
        <v>1619271.1945793096</v>
      </c>
      <c r="H3706">
        <v>2021</v>
      </c>
      <c r="I3706" s="32">
        <v>3748.6</v>
      </c>
      <c r="J3706" t="s">
        <v>717</v>
      </c>
    </row>
    <row r="3707" spans="1:10">
      <c r="A3707" t="s">
        <v>26</v>
      </c>
      <c r="B3707" t="s">
        <v>38</v>
      </c>
      <c r="C3707" t="s">
        <v>4</v>
      </c>
      <c r="D3707" t="s">
        <v>328</v>
      </c>
      <c r="F3707" s="2">
        <v>1843000000</v>
      </c>
      <c r="G3707" s="36">
        <f t="shared" si="91"/>
        <v>491650.21608067013</v>
      </c>
      <c r="H3707">
        <v>2021</v>
      </c>
      <c r="I3707" s="32">
        <v>3748.6</v>
      </c>
      <c r="J3707" t="s">
        <v>717</v>
      </c>
    </row>
    <row r="3708" spans="1:10">
      <c r="A3708" t="s">
        <v>26</v>
      </c>
      <c r="B3708" t="s">
        <v>38</v>
      </c>
      <c r="C3708" t="s">
        <v>3</v>
      </c>
      <c r="D3708" t="s">
        <v>328</v>
      </c>
      <c r="F3708" s="2">
        <v>4320000000</v>
      </c>
      <c r="G3708" s="36">
        <f t="shared" si="91"/>
        <v>1170861.8030729701</v>
      </c>
      <c r="H3708">
        <v>2020</v>
      </c>
      <c r="I3708">
        <v>3689.59</v>
      </c>
      <c r="J3708" t="s">
        <v>717</v>
      </c>
    </row>
    <row r="3709" spans="1:10">
      <c r="A3709" t="s">
        <v>26</v>
      </c>
      <c r="B3709" t="s">
        <v>38</v>
      </c>
      <c r="C3709" t="s">
        <v>4</v>
      </c>
      <c r="D3709" t="s">
        <v>328</v>
      </c>
      <c r="F3709" s="2">
        <v>1368000000</v>
      </c>
      <c r="G3709" s="36">
        <f t="shared" si="91"/>
        <v>370772.90430644056</v>
      </c>
      <c r="H3709">
        <v>2020</v>
      </c>
      <c r="I3709">
        <v>3689.59</v>
      </c>
      <c r="J3709" t="s">
        <v>717</v>
      </c>
    </row>
    <row r="3710" spans="1:10">
      <c r="A3710" t="s">
        <v>604</v>
      </c>
      <c r="B3710" t="s">
        <v>32</v>
      </c>
      <c r="C3710" t="s">
        <v>3</v>
      </c>
      <c r="D3710" t="s">
        <v>1</v>
      </c>
      <c r="F3710" s="2">
        <v>53211180</v>
      </c>
      <c r="G3710" s="36">
        <f t="shared" si="91"/>
        <v>10651609.416286333</v>
      </c>
      <c r="H3710">
        <v>2023</v>
      </c>
      <c r="I3710">
        <v>4.9955999999999996</v>
      </c>
      <c r="J3710" s="40" t="s">
        <v>715</v>
      </c>
    </row>
    <row r="3711" spans="1:10">
      <c r="A3711" t="s">
        <v>26</v>
      </c>
      <c r="B3711" t="s">
        <v>38</v>
      </c>
      <c r="C3711" t="s">
        <v>3</v>
      </c>
      <c r="D3711" t="s">
        <v>328</v>
      </c>
      <c r="F3711" s="2">
        <v>3026610000</v>
      </c>
      <c r="G3711" s="36">
        <f t="shared" si="91"/>
        <v>922021.70244137233</v>
      </c>
      <c r="H3711">
        <v>2019</v>
      </c>
      <c r="I3711">
        <v>3282.58</v>
      </c>
      <c r="J3711" t="s">
        <v>717</v>
      </c>
    </row>
    <row r="3712" spans="1:10">
      <c r="A3712" t="s">
        <v>26</v>
      </c>
      <c r="B3712" t="s">
        <v>38</v>
      </c>
      <c r="C3712" t="s">
        <v>4</v>
      </c>
      <c r="D3712" t="s">
        <v>328</v>
      </c>
      <c r="F3712" s="2">
        <v>1062960000</v>
      </c>
      <c r="G3712" s="36">
        <f t="shared" si="91"/>
        <v>323818.45986998035</v>
      </c>
      <c r="H3712">
        <v>2019</v>
      </c>
      <c r="I3712">
        <v>3282.58</v>
      </c>
      <c r="J3712" t="s">
        <v>717</v>
      </c>
    </row>
    <row r="3713" spans="1:10">
      <c r="A3713" t="s">
        <v>26</v>
      </c>
      <c r="B3713" t="s">
        <v>38</v>
      </c>
      <c r="C3713" t="s">
        <v>3</v>
      </c>
      <c r="D3713" t="s">
        <v>328</v>
      </c>
      <c r="F3713" s="2">
        <v>2711000000</v>
      </c>
      <c r="G3713" s="36">
        <f t="shared" si="91"/>
        <v>904858.06311643659</v>
      </c>
      <c r="H3713">
        <v>2018</v>
      </c>
      <c r="I3713">
        <v>2996.05</v>
      </c>
      <c r="J3713" t="s">
        <v>717</v>
      </c>
    </row>
    <row r="3714" spans="1:10">
      <c r="A3714" t="s">
        <v>26</v>
      </c>
      <c r="B3714" t="s">
        <v>38</v>
      </c>
      <c r="C3714" t="s">
        <v>4</v>
      </c>
      <c r="D3714" t="s">
        <v>328</v>
      </c>
      <c r="F3714" s="2">
        <v>749460000</v>
      </c>
      <c r="G3714" s="36">
        <f t="shared" si="91"/>
        <v>250149.36332838234</v>
      </c>
      <c r="H3714">
        <v>2018</v>
      </c>
      <c r="I3714">
        <v>2996.05</v>
      </c>
      <c r="J3714" t="s">
        <v>717</v>
      </c>
    </row>
    <row r="3715" spans="1:10">
      <c r="A3715" t="s">
        <v>26</v>
      </c>
      <c r="B3715" t="s">
        <v>38</v>
      </c>
      <c r="C3715" t="s">
        <v>3</v>
      </c>
      <c r="D3715" t="s">
        <v>328</v>
      </c>
      <c r="F3715" s="2">
        <v>2719000000</v>
      </c>
      <c r="G3715" s="36">
        <f t="shared" si="91"/>
        <v>917880.26709336787</v>
      </c>
      <c r="H3715">
        <v>2017</v>
      </c>
      <c r="I3715">
        <v>2962.26</v>
      </c>
      <c r="J3715" t="s">
        <v>717</v>
      </c>
    </row>
    <row r="3716" spans="1:10">
      <c r="A3716" t="s">
        <v>26</v>
      </c>
      <c r="B3716" t="s">
        <v>38</v>
      </c>
      <c r="C3716" t="s">
        <v>4</v>
      </c>
      <c r="D3716" t="s">
        <v>328</v>
      </c>
      <c r="F3716" s="2">
        <v>698120000</v>
      </c>
      <c r="G3716" s="36">
        <f t="shared" si="91"/>
        <v>235671.41304274436</v>
      </c>
      <c r="H3716">
        <v>2017</v>
      </c>
      <c r="I3716">
        <v>2962.26</v>
      </c>
      <c r="J3716" t="s">
        <v>717</v>
      </c>
    </row>
    <row r="3717" spans="1:10">
      <c r="A3717" t="s">
        <v>305</v>
      </c>
      <c r="B3717" t="s">
        <v>32</v>
      </c>
      <c r="C3717" t="s">
        <v>4</v>
      </c>
      <c r="D3717" t="s">
        <v>1</v>
      </c>
      <c r="F3717" s="2">
        <v>-432126</v>
      </c>
      <c r="G3717" s="36">
        <f t="shared" si="91"/>
        <v>-86501.32116262312</v>
      </c>
      <c r="H3717">
        <v>2023</v>
      </c>
      <c r="I3717">
        <v>4.9955999999999996</v>
      </c>
      <c r="J3717" s="40" t="s">
        <v>715</v>
      </c>
    </row>
    <row r="3718" spans="1:10">
      <c r="A3718" t="s">
        <v>26</v>
      </c>
      <c r="B3718" t="s">
        <v>6</v>
      </c>
      <c r="C3718" t="s">
        <v>3</v>
      </c>
      <c r="D3718" t="s">
        <v>1</v>
      </c>
      <c r="F3718" s="2">
        <v>52533.919999999998</v>
      </c>
      <c r="G3718" s="36">
        <f t="shared" si="91"/>
        <v>2869.1695157784357</v>
      </c>
      <c r="H3718">
        <v>2024</v>
      </c>
      <c r="I3718">
        <v>18.309799999999999</v>
      </c>
      <c r="J3718" t="s">
        <v>717</v>
      </c>
    </row>
    <row r="3719" spans="1:10">
      <c r="A3719" s="5" t="s">
        <v>26</v>
      </c>
      <c r="B3719" t="s">
        <v>6</v>
      </c>
      <c r="C3719" t="s">
        <v>3</v>
      </c>
      <c r="D3719" t="s">
        <v>328</v>
      </c>
      <c r="F3719" s="2">
        <v>140390</v>
      </c>
      <c r="G3719" s="36">
        <f t="shared" si="91"/>
        <v>6986.4193045927532</v>
      </c>
      <c r="H3719">
        <v>2022</v>
      </c>
      <c r="I3719">
        <v>20.0947</v>
      </c>
      <c r="J3719" t="s">
        <v>717</v>
      </c>
    </row>
    <row r="3720" spans="1:10">
      <c r="A3720" s="5" t="s">
        <v>26</v>
      </c>
      <c r="B3720" t="s">
        <v>6</v>
      </c>
      <c r="C3720" t="s">
        <v>3</v>
      </c>
      <c r="D3720" t="s">
        <v>1</v>
      </c>
      <c r="F3720" s="2">
        <v>647852</v>
      </c>
      <c r="G3720" s="36">
        <f t="shared" si="91"/>
        <v>32239.94386579546</v>
      </c>
      <c r="H3720">
        <v>2022</v>
      </c>
      <c r="I3720">
        <v>20.0947</v>
      </c>
      <c r="J3720" t="s">
        <v>717</v>
      </c>
    </row>
    <row r="3721" spans="1:10">
      <c r="A3721" s="5" t="s">
        <v>26</v>
      </c>
      <c r="B3721" t="s">
        <v>6</v>
      </c>
      <c r="C3721" t="s">
        <v>3</v>
      </c>
      <c r="D3721" t="s">
        <v>328</v>
      </c>
      <c r="F3721" s="2">
        <v>140000</v>
      </c>
      <c r="G3721" s="36">
        <f t="shared" si="91"/>
        <v>6905.6685673697293</v>
      </c>
      <c r="H3721">
        <v>2021</v>
      </c>
      <c r="I3721">
        <v>20.273199999999999</v>
      </c>
      <c r="J3721" t="s">
        <v>717</v>
      </c>
    </row>
    <row r="3722" spans="1:10">
      <c r="A3722" s="6" t="s">
        <v>26</v>
      </c>
      <c r="B3722" t="s">
        <v>6</v>
      </c>
      <c r="C3722" t="s">
        <v>3</v>
      </c>
      <c r="D3722" t="s">
        <v>1</v>
      </c>
      <c r="F3722" s="2">
        <v>610000</v>
      </c>
      <c r="G3722" s="36">
        <f t="shared" si="91"/>
        <v>30088.984472110966</v>
      </c>
      <c r="H3722">
        <v>2021</v>
      </c>
      <c r="I3722">
        <v>20.273199999999999</v>
      </c>
      <c r="J3722" t="s">
        <v>717</v>
      </c>
    </row>
    <row r="3723" spans="1:10">
      <c r="A3723" t="s">
        <v>604</v>
      </c>
      <c r="B3723" t="s">
        <v>32</v>
      </c>
      <c r="C3723" t="s">
        <v>4</v>
      </c>
      <c r="D3723" t="s">
        <v>1</v>
      </c>
      <c r="F3723" s="2">
        <v>40757788</v>
      </c>
      <c r="G3723" s="36">
        <f t="shared" si="91"/>
        <v>8158737.2888141572</v>
      </c>
      <c r="H3723">
        <v>2023</v>
      </c>
      <c r="I3723">
        <v>4.9955999999999996</v>
      </c>
      <c r="J3723" s="40" t="s">
        <v>715</v>
      </c>
    </row>
    <row r="3724" spans="1:10">
      <c r="A3724" t="s">
        <v>26</v>
      </c>
      <c r="B3724" t="s">
        <v>6</v>
      </c>
      <c r="C3724" t="s">
        <v>3</v>
      </c>
      <c r="D3724" t="s">
        <v>328</v>
      </c>
      <c r="F3724" s="2">
        <v>885000</v>
      </c>
      <c r="G3724" s="36">
        <v>66525.448892921151</v>
      </c>
      <c r="H3724">
        <v>2014</v>
      </c>
      <c r="I3724">
        <v>13.303179681274893</v>
      </c>
      <c r="J3724" t="s">
        <v>717</v>
      </c>
    </row>
    <row r="3725" spans="1:10">
      <c r="A3725" t="s">
        <v>26</v>
      </c>
      <c r="B3725" t="s">
        <v>6</v>
      </c>
      <c r="C3725" t="s">
        <v>3</v>
      </c>
      <c r="D3725" t="s">
        <v>1</v>
      </c>
      <c r="F3725" s="2">
        <v>255000</v>
      </c>
      <c r="G3725" s="36">
        <v>19168.349681011179</v>
      </c>
      <c r="H3725">
        <v>2014</v>
      </c>
      <c r="I3725">
        <v>13.303179681274893</v>
      </c>
      <c r="J3725" t="s">
        <v>717</v>
      </c>
    </row>
    <row r="3726" spans="1:10">
      <c r="A3726" t="s">
        <v>26</v>
      </c>
      <c r="B3726" t="s">
        <v>6</v>
      </c>
      <c r="C3726" t="s">
        <v>4</v>
      </c>
      <c r="D3726" t="s">
        <v>328</v>
      </c>
      <c r="F3726" s="2">
        <v>-11000</v>
      </c>
      <c r="G3726" s="36">
        <v>-826.86998623969794</v>
      </c>
      <c r="H3726">
        <v>2014</v>
      </c>
      <c r="I3726">
        <v>13.303179681274893</v>
      </c>
      <c r="J3726" t="s">
        <v>717</v>
      </c>
    </row>
    <row r="3727" spans="1:10">
      <c r="A3727" t="s">
        <v>621</v>
      </c>
      <c r="B3727" t="s">
        <v>32</v>
      </c>
      <c r="C3727" t="s">
        <v>4</v>
      </c>
      <c r="D3727" t="s">
        <v>1</v>
      </c>
      <c r="F3727" s="2">
        <v>483301</v>
      </c>
      <c r="G3727" s="36">
        <f>F3727/I3727</f>
        <v>96745.335895588127</v>
      </c>
      <c r="H3727">
        <v>2023</v>
      </c>
      <c r="I3727">
        <v>4.9955999999999996</v>
      </c>
      <c r="J3727" s="40" t="s">
        <v>715</v>
      </c>
    </row>
    <row r="3728" spans="1:10">
      <c r="A3728" t="s">
        <v>26</v>
      </c>
      <c r="B3728" t="s">
        <v>6</v>
      </c>
      <c r="C3728" t="s">
        <v>4</v>
      </c>
      <c r="D3728" t="s">
        <v>1</v>
      </c>
      <c r="F3728" s="2">
        <v>0</v>
      </c>
      <c r="G3728" s="36">
        <v>0</v>
      </c>
      <c r="H3728">
        <v>2014</v>
      </c>
      <c r="I3728">
        <v>13.303179681274893</v>
      </c>
      <c r="J3728" t="s">
        <v>717</v>
      </c>
    </row>
    <row r="3729" spans="1:10">
      <c r="A3729" t="s">
        <v>26</v>
      </c>
      <c r="B3729" t="s">
        <v>6</v>
      </c>
      <c r="C3729" t="s">
        <v>3</v>
      </c>
      <c r="D3729" t="s">
        <v>328</v>
      </c>
      <c r="F3729" s="2">
        <v>1133000</v>
      </c>
      <c r="G3729" s="36">
        <v>88767.876248335539</v>
      </c>
      <c r="H3729">
        <v>2013</v>
      </c>
      <c r="I3729">
        <v>12.763626301369856</v>
      </c>
      <c r="J3729" t="s">
        <v>717</v>
      </c>
    </row>
    <row r="3730" spans="1:10">
      <c r="A3730" t="s">
        <v>26</v>
      </c>
      <c r="B3730" t="s">
        <v>6</v>
      </c>
      <c r="C3730" t="s">
        <v>3</v>
      </c>
      <c r="D3730" t="s">
        <v>328</v>
      </c>
      <c r="F3730" s="2">
        <v>88919.492958405666</v>
      </c>
      <c r="G3730" s="36">
        <v>6966.6324333596622</v>
      </c>
      <c r="H3730">
        <v>2013</v>
      </c>
      <c r="I3730">
        <v>12.763626301369856</v>
      </c>
      <c r="J3730" t="s">
        <v>717</v>
      </c>
    </row>
    <row r="3731" spans="1:10">
      <c r="A3731" t="s">
        <v>612</v>
      </c>
      <c r="B3731" t="s">
        <v>32</v>
      </c>
      <c r="C3731" t="s">
        <v>4</v>
      </c>
      <c r="D3731" t="s">
        <v>1</v>
      </c>
      <c r="F3731" s="2">
        <v>573123</v>
      </c>
      <c r="G3731" s="36">
        <f>F3731/I3731</f>
        <v>114725.5584914725</v>
      </c>
      <c r="H3731">
        <v>2023</v>
      </c>
      <c r="I3731">
        <v>4.9955999999999996</v>
      </c>
      <c r="J3731" s="40" t="s">
        <v>715</v>
      </c>
    </row>
    <row r="3732" spans="1:10">
      <c r="A3732" t="s">
        <v>26</v>
      </c>
      <c r="B3732" t="s">
        <v>6</v>
      </c>
      <c r="C3732" t="s">
        <v>3</v>
      </c>
      <c r="D3732" t="s">
        <v>1</v>
      </c>
      <c r="F3732" s="2">
        <v>8000</v>
      </c>
      <c r="G3732" s="36">
        <v>626.78112090616446</v>
      </c>
      <c r="H3732">
        <v>2013</v>
      </c>
      <c r="I3732">
        <v>12.763626301369856</v>
      </c>
      <c r="J3732" t="s">
        <v>717</v>
      </c>
    </row>
    <row r="3733" spans="1:10">
      <c r="A3733" t="s">
        <v>17</v>
      </c>
      <c r="B3733" t="s">
        <v>32</v>
      </c>
      <c r="C3733" t="s">
        <v>3</v>
      </c>
      <c r="D3733" t="s">
        <v>374</v>
      </c>
      <c r="F3733" s="2">
        <v>48388799</v>
      </c>
      <c r="G3733" s="36">
        <f>F3733/I3733</f>
        <v>9686283.7296821214</v>
      </c>
      <c r="H3733">
        <v>2023</v>
      </c>
      <c r="I3733">
        <v>4.9955999999999996</v>
      </c>
      <c r="J3733" s="40" t="s">
        <v>715</v>
      </c>
    </row>
    <row r="3734" spans="1:10">
      <c r="A3734" t="s">
        <v>26</v>
      </c>
      <c r="B3734" t="s">
        <v>6</v>
      </c>
      <c r="C3734" t="s">
        <v>3</v>
      </c>
      <c r="D3734" t="s">
        <v>1</v>
      </c>
      <c r="F3734" s="2">
        <v>627.85167137444421</v>
      </c>
      <c r="G3734" s="36">
        <v>49.190696793360367</v>
      </c>
      <c r="H3734">
        <v>2013</v>
      </c>
      <c r="I3734">
        <v>12.763626301369856</v>
      </c>
      <c r="J3734" t="s">
        <v>717</v>
      </c>
    </row>
    <row r="3735" spans="1:10">
      <c r="A3735" t="s">
        <v>26</v>
      </c>
      <c r="B3735" t="s">
        <v>6</v>
      </c>
      <c r="C3735" t="s">
        <v>4</v>
      </c>
      <c r="D3735" t="s">
        <v>328</v>
      </c>
      <c r="F3735" s="2">
        <v>239999.99999999997</v>
      </c>
      <c r="G3735" s="36">
        <v>18803.433627184932</v>
      </c>
      <c r="H3735">
        <v>2013</v>
      </c>
      <c r="I3735">
        <v>12.763626301369856</v>
      </c>
      <c r="J3735" t="s">
        <v>717</v>
      </c>
    </row>
    <row r="3736" spans="1:10">
      <c r="A3736" t="s">
        <v>26</v>
      </c>
      <c r="B3736" t="s">
        <v>6</v>
      </c>
      <c r="C3736" t="s">
        <v>4</v>
      </c>
      <c r="D3736" t="s">
        <v>328</v>
      </c>
      <c r="F3736" s="2">
        <v>18835.550141233325</v>
      </c>
      <c r="G3736" s="36">
        <v>1475.7209038008109</v>
      </c>
      <c r="H3736">
        <v>2013</v>
      </c>
      <c r="I3736">
        <v>12.763626301369856</v>
      </c>
      <c r="J3736" t="s">
        <v>717</v>
      </c>
    </row>
    <row r="3737" spans="1:10">
      <c r="A3737" t="s">
        <v>26</v>
      </c>
      <c r="B3737" t="s">
        <v>6</v>
      </c>
      <c r="C3737" t="s">
        <v>4</v>
      </c>
      <c r="D3737" t="s">
        <v>1</v>
      </c>
      <c r="F3737" s="2">
        <v>0</v>
      </c>
      <c r="G3737" s="36">
        <v>0</v>
      </c>
      <c r="H3737">
        <v>2013</v>
      </c>
      <c r="I3737">
        <v>12.763626301369856</v>
      </c>
      <c r="J3737" t="s">
        <v>717</v>
      </c>
    </row>
    <row r="3738" spans="1:10">
      <c r="A3738" t="s">
        <v>604</v>
      </c>
      <c r="B3738" t="s">
        <v>32</v>
      </c>
      <c r="C3738" t="s">
        <v>3</v>
      </c>
      <c r="D3738" t="s">
        <v>374</v>
      </c>
      <c r="F3738" s="2">
        <v>56772885</v>
      </c>
      <c r="G3738" s="36">
        <f>F3738/I3738</f>
        <v>11364577.828489071</v>
      </c>
      <c r="H3738">
        <v>2023</v>
      </c>
      <c r="I3738">
        <v>4.9955999999999996</v>
      </c>
      <c r="J3738" s="40" t="s">
        <v>715</v>
      </c>
    </row>
    <row r="3739" spans="1:10">
      <c r="A3739" t="s">
        <v>26</v>
      </c>
      <c r="B3739" t="s">
        <v>6</v>
      </c>
      <c r="C3739" t="s">
        <v>4</v>
      </c>
      <c r="D3739" t="s">
        <v>1</v>
      </c>
      <c r="F3739" s="2">
        <v>0</v>
      </c>
      <c r="G3739" s="36">
        <v>0</v>
      </c>
      <c r="H3739">
        <v>2013</v>
      </c>
      <c r="I3739">
        <v>12.763626301369856</v>
      </c>
      <c r="J3739" t="s">
        <v>717</v>
      </c>
    </row>
    <row r="3740" spans="1:10">
      <c r="A3740" t="s">
        <v>26</v>
      </c>
      <c r="B3740" t="s">
        <v>6</v>
      </c>
      <c r="C3740" t="s">
        <v>3</v>
      </c>
      <c r="D3740" t="s">
        <v>328</v>
      </c>
      <c r="F3740" s="2">
        <v>1716000</v>
      </c>
      <c r="G3740" s="36">
        <v>129713.38582677163</v>
      </c>
      <c r="H3740">
        <v>2012</v>
      </c>
      <c r="I3740">
        <v>13.22916666666667</v>
      </c>
      <c r="J3740" t="s">
        <v>717</v>
      </c>
    </row>
    <row r="3741" spans="1:10">
      <c r="A3741" t="s">
        <v>621</v>
      </c>
      <c r="B3741" t="s">
        <v>32</v>
      </c>
      <c r="C3741" t="s">
        <v>3</v>
      </c>
      <c r="D3741" t="s">
        <v>374</v>
      </c>
      <c r="F3741" s="2">
        <v>4251736</v>
      </c>
      <c r="G3741" s="36">
        <f>F3741/I3741</f>
        <v>851096.16462486994</v>
      </c>
      <c r="H3741">
        <v>2023</v>
      </c>
      <c r="I3741">
        <v>4.9955999999999996</v>
      </c>
      <c r="J3741" s="40" t="s">
        <v>715</v>
      </c>
    </row>
    <row r="3742" spans="1:10">
      <c r="A3742" t="s">
        <v>26</v>
      </c>
      <c r="B3742" t="s">
        <v>6</v>
      </c>
      <c r="C3742" t="s">
        <v>3</v>
      </c>
      <c r="D3742" t="s">
        <v>328</v>
      </c>
      <c r="F3742" s="2">
        <v>129713.38582677163</v>
      </c>
      <c r="G3742" s="36">
        <v>9805.1063302126568</v>
      </c>
      <c r="H3742">
        <v>2012</v>
      </c>
      <c r="I3742">
        <v>13.22916666666667</v>
      </c>
      <c r="J3742" t="s">
        <v>717</v>
      </c>
    </row>
    <row r="3743" spans="1:10">
      <c r="A3743" t="s">
        <v>26</v>
      </c>
      <c r="B3743" t="s">
        <v>6</v>
      </c>
      <c r="C3743" t="s">
        <v>3</v>
      </c>
      <c r="D3743" t="s">
        <v>1</v>
      </c>
      <c r="F3743" s="2">
        <v>8000</v>
      </c>
      <c r="G3743" s="36">
        <v>604.72440944881873</v>
      </c>
      <c r="H3743">
        <v>2012</v>
      </c>
      <c r="I3743">
        <v>13.22916666666667</v>
      </c>
      <c r="J3743" t="s">
        <v>717</v>
      </c>
    </row>
    <row r="3744" spans="1:10">
      <c r="A3744" t="s">
        <v>295</v>
      </c>
      <c r="B3744" t="s">
        <v>32</v>
      </c>
      <c r="C3744" t="s">
        <v>3</v>
      </c>
      <c r="D3744" t="s">
        <v>374</v>
      </c>
      <c r="F3744" s="2">
        <v>4569620</v>
      </c>
      <c r="G3744" s="36">
        <f>F3744/I3744</f>
        <v>914728.9614861079</v>
      </c>
      <c r="H3744">
        <v>2023</v>
      </c>
      <c r="I3744">
        <v>4.9955999999999996</v>
      </c>
      <c r="J3744" s="40" t="s">
        <v>715</v>
      </c>
    </row>
    <row r="3745" spans="1:10">
      <c r="A3745" t="s">
        <v>26</v>
      </c>
      <c r="B3745" t="s">
        <v>6</v>
      </c>
      <c r="C3745" t="s">
        <v>3</v>
      </c>
      <c r="D3745" t="s">
        <v>1</v>
      </c>
      <c r="F3745" s="2">
        <v>604.72440944881873</v>
      </c>
      <c r="G3745" s="36">
        <v>45.711451422902826</v>
      </c>
      <c r="H3745">
        <v>2012</v>
      </c>
      <c r="I3745">
        <v>13.22916666666667</v>
      </c>
      <c r="J3745" t="s">
        <v>717</v>
      </c>
    </row>
    <row r="3746" spans="1:10">
      <c r="A3746" t="s">
        <v>26</v>
      </c>
      <c r="B3746" t="s">
        <v>6</v>
      </c>
      <c r="C3746" t="s">
        <v>4</v>
      </c>
      <c r="D3746" t="s">
        <v>328</v>
      </c>
      <c r="F3746" s="2">
        <v>0</v>
      </c>
      <c r="G3746" s="36">
        <v>0</v>
      </c>
      <c r="H3746">
        <v>2012</v>
      </c>
      <c r="I3746">
        <v>13.22916666666667</v>
      </c>
      <c r="J3746" t="s">
        <v>717</v>
      </c>
    </row>
    <row r="3747" spans="1:10">
      <c r="A3747" t="s">
        <v>26</v>
      </c>
      <c r="B3747" t="s">
        <v>6</v>
      </c>
      <c r="C3747" t="s">
        <v>4</v>
      </c>
      <c r="D3747" t="s">
        <v>328</v>
      </c>
      <c r="F3747" s="2">
        <v>0</v>
      </c>
      <c r="G3747" s="36">
        <v>0</v>
      </c>
      <c r="H3747">
        <v>2012</v>
      </c>
      <c r="I3747">
        <v>13.22916666666667</v>
      </c>
      <c r="J3747" t="s">
        <v>717</v>
      </c>
    </row>
    <row r="3748" spans="1:10">
      <c r="A3748" t="s">
        <v>26</v>
      </c>
      <c r="B3748" t="s">
        <v>6</v>
      </c>
      <c r="C3748" t="s">
        <v>4</v>
      </c>
      <c r="D3748" t="s">
        <v>1</v>
      </c>
      <c r="F3748" s="2">
        <v>0</v>
      </c>
      <c r="G3748" s="36">
        <v>0</v>
      </c>
      <c r="H3748">
        <v>2012</v>
      </c>
      <c r="I3748">
        <v>13.22916666666667</v>
      </c>
      <c r="J3748" t="s">
        <v>717</v>
      </c>
    </row>
    <row r="3749" spans="1:10">
      <c r="A3749" t="s">
        <v>604</v>
      </c>
      <c r="B3749" t="s">
        <v>32</v>
      </c>
      <c r="C3749" t="s">
        <v>4</v>
      </c>
      <c r="D3749" t="s">
        <v>374</v>
      </c>
      <c r="F3749" s="2">
        <v>18076390</v>
      </c>
      <c r="G3749" s="36">
        <f>F3749/I3749</f>
        <v>3618462.2467771643</v>
      </c>
      <c r="H3749">
        <v>2023</v>
      </c>
      <c r="I3749">
        <v>4.9955999999999996</v>
      </c>
      <c r="J3749" s="40" t="s">
        <v>715</v>
      </c>
    </row>
    <row r="3750" spans="1:10">
      <c r="A3750" t="s">
        <v>26</v>
      </c>
      <c r="B3750" t="s">
        <v>6</v>
      </c>
      <c r="C3750" t="s">
        <v>4</v>
      </c>
      <c r="D3750" t="s">
        <v>1</v>
      </c>
      <c r="F3750" s="2">
        <v>0</v>
      </c>
      <c r="G3750" s="36">
        <v>0</v>
      </c>
      <c r="H3750">
        <v>2012</v>
      </c>
      <c r="I3750">
        <v>13.22916666666667</v>
      </c>
      <c r="J3750" t="s">
        <v>717</v>
      </c>
    </row>
    <row r="3751" spans="1:10">
      <c r="A3751" t="s">
        <v>26</v>
      </c>
      <c r="B3751" t="s">
        <v>6</v>
      </c>
      <c r="C3751" t="s">
        <v>3</v>
      </c>
      <c r="D3751" t="s">
        <v>328</v>
      </c>
      <c r="F3751" s="2">
        <v>1506000</v>
      </c>
      <c r="G3751" s="36">
        <v>121158.48753016893</v>
      </c>
      <c r="H3751">
        <v>2011</v>
      </c>
      <c r="I3751">
        <v>12.430000000000001</v>
      </c>
      <c r="J3751" t="s">
        <v>717</v>
      </c>
    </row>
    <row r="3752" spans="1:10">
      <c r="A3752" t="s">
        <v>46</v>
      </c>
      <c r="B3752" t="s">
        <v>32</v>
      </c>
      <c r="C3752" t="s">
        <v>4</v>
      </c>
      <c r="D3752" t="s">
        <v>374</v>
      </c>
      <c r="F3752" s="2">
        <v>627534</v>
      </c>
      <c r="G3752" s="36">
        <f>F3752/I3752</f>
        <v>125617.34326207063</v>
      </c>
      <c r="H3752">
        <v>2023</v>
      </c>
      <c r="I3752">
        <v>4.9955999999999996</v>
      </c>
      <c r="J3752" s="40" t="s">
        <v>715</v>
      </c>
    </row>
    <row r="3753" spans="1:10">
      <c r="A3753" t="s">
        <v>26</v>
      </c>
      <c r="B3753" t="s">
        <v>6</v>
      </c>
      <c r="C3753" t="s">
        <v>3</v>
      </c>
      <c r="D3753" t="s">
        <v>328</v>
      </c>
      <c r="F3753" s="2">
        <v>121158.48753016893</v>
      </c>
      <c r="G3753" s="36">
        <v>9747.2636790160032</v>
      </c>
      <c r="H3753">
        <v>2011</v>
      </c>
      <c r="I3753">
        <v>12.430000000000001</v>
      </c>
      <c r="J3753" t="s">
        <v>717</v>
      </c>
    </row>
    <row r="3754" spans="1:10">
      <c r="A3754" t="s">
        <v>26</v>
      </c>
      <c r="B3754" t="s">
        <v>6</v>
      </c>
      <c r="C3754" t="s">
        <v>3</v>
      </c>
      <c r="D3754" t="s">
        <v>1</v>
      </c>
      <c r="F3754" s="2">
        <v>8000</v>
      </c>
      <c r="G3754" s="36">
        <v>643.6041834271922</v>
      </c>
      <c r="H3754">
        <v>2011</v>
      </c>
      <c r="I3754">
        <v>12.430000000000001</v>
      </c>
      <c r="J3754" t="s">
        <v>717</v>
      </c>
    </row>
    <row r="3755" spans="1:10">
      <c r="A3755" t="s">
        <v>26</v>
      </c>
      <c r="B3755" t="s">
        <v>6</v>
      </c>
      <c r="C3755" t="s">
        <v>3</v>
      </c>
      <c r="D3755" t="s">
        <v>1</v>
      </c>
      <c r="F3755" s="2">
        <v>643.6041834271922</v>
      </c>
      <c r="G3755" s="36">
        <v>51.778293115622859</v>
      </c>
      <c r="H3755">
        <v>2011</v>
      </c>
      <c r="I3755">
        <v>12.430000000000001</v>
      </c>
      <c r="J3755" t="s">
        <v>717</v>
      </c>
    </row>
    <row r="3756" spans="1:10">
      <c r="A3756" t="s">
        <v>46</v>
      </c>
      <c r="B3756" t="s">
        <v>32</v>
      </c>
      <c r="C3756" t="s">
        <v>3</v>
      </c>
      <c r="D3756" t="s">
        <v>328</v>
      </c>
      <c r="E3756" t="s">
        <v>365</v>
      </c>
      <c r="F3756" s="2">
        <v>251455492</v>
      </c>
      <c r="G3756" s="36">
        <f>F3756/I3756</f>
        <v>48717522.425651453</v>
      </c>
      <c r="H3756">
        <v>2022</v>
      </c>
      <c r="I3756" s="32">
        <v>5.1615000000000002</v>
      </c>
      <c r="J3756" s="40" t="s">
        <v>715</v>
      </c>
    </row>
    <row r="3757" spans="1:10">
      <c r="A3757" t="s">
        <v>26</v>
      </c>
      <c r="B3757" t="s">
        <v>6</v>
      </c>
      <c r="C3757" t="s">
        <v>4</v>
      </c>
      <c r="D3757" t="s">
        <v>328</v>
      </c>
      <c r="F3757" s="2">
        <v>653000</v>
      </c>
      <c r="G3757" s="36">
        <v>52534.191472244565</v>
      </c>
      <c r="H3757">
        <v>2011</v>
      </c>
      <c r="I3757">
        <v>12.430000000000001</v>
      </c>
      <c r="J3757" t="s">
        <v>717</v>
      </c>
    </row>
    <row r="3758" spans="1:10">
      <c r="A3758" t="s">
        <v>26</v>
      </c>
      <c r="B3758" t="s">
        <v>6</v>
      </c>
      <c r="C3758" t="s">
        <v>4</v>
      </c>
      <c r="D3758" t="s">
        <v>328</v>
      </c>
      <c r="F3758" s="2">
        <v>52534.191472244565</v>
      </c>
      <c r="G3758" s="36">
        <v>4226.4031755627157</v>
      </c>
      <c r="H3758">
        <v>2011</v>
      </c>
      <c r="I3758">
        <v>12.430000000000001</v>
      </c>
      <c r="J3758" t="s">
        <v>717</v>
      </c>
    </row>
    <row r="3759" spans="1:10">
      <c r="A3759" t="s">
        <v>26</v>
      </c>
      <c r="B3759" t="s">
        <v>6</v>
      </c>
      <c r="C3759" t="s">
        <v>4</v>
      </c>
      <c r="D3759" t="s">
        <v>1</v>
      </c>
      <c r="F3759" s="2">
        <v>0</v>
      </c>
      <c r="G3759" s="36">
        <v>0</v>
      </c>
      <c r="H3759">
        <v>2011</v>
      </c>
      <c r="I3759">
        <v>12.430000000000001</v>
      </c>
      <c r="J3759" t="s">
        <v>717</v>
      </c>
    </row>
    <row r="3760" spans="1:10">
      <c r="A3760" t="s">
        <v>17</v>
      </c>
      <c r="B3760" t="s">
        <v>32</v>
      </c>
      <c r="C3760" t="s">
        <v>3</v>
      </c>
      <c r="D3760" t="s">
        <v>328</v>
      </c>
      <c r="E3760" t="s">
        <v>365</v>
      </c>
      <c r="F3760" s="2">
        <v>109327324</v>
      </c>
      <c r="G3760" s="36">
        <f>F3760/I3760</f>
        <v>21181308.534340791</v>
      </c>
      <c r="H3760">
        <v>2022</v>
      </c>
      <c r="I3760" s="32">
        <v>5.1615000000000002</v>
      </c>
      <c r="J3760" s="40" t="s">
        <v>715</v>
      </c>
    </row>
    <row r="3761" spans="1:10">
      <c r="A3761" t="s">
        <v>26</v>
      </c>
      <c r="B3761" t="s">
        <v>6</v>
      </c>
      <c r="C3761" t="s">
        <v>4</v>
      </c>
      <c r="D3761" t="s">
        <v>1</v>
      </c>
      <c r="F3761" s="2">
        <v>0</v>
      </c>
      <c r="G3761" s="36">
        <v>0</v>
      </c>
      <c r="H3761">
        <v>2011</v>
      </c>
      <c r="I3761">
        <v>12.430000000000001</v>
      </c>
      <c r="J3761" t="s">
        <v>717</v>
      </c>
    </row>
    <row r="3762" spans="1:10">
      <c r="A3762" t="s">
        <v>26</v>
      </c>
      <c r="B3762" t="s">
        <v>6</v>
      </c>
      <c r="C3762" t="s">
        <v>3</v>
      </c>
      <c r="D3762" t="s">
        <v>328</v>
      </c>
      <c r="F3762" s="2">
        <v>1144000</v>
      </c>
      <c r="G3762" s="36">
        <v>90476.504316878651</v>
      </c>
      <c r="H3762">
        <v>2010</v>
      </c>
      <c r="I3762">
        <v>12.644166666666669</v>
      </c>
      <c r="J3762" t="s">
        <v>717</v>
      </c>
    </row>
    <row r="3763" spans="1:10">
      <c r="A3763" t="s">
        <v>26</v>
      </c>
      <c r="B3763" t="s">
        <v>6</v>
      </c>
      <c r="C3763" t="s">
        <v>3</v>
      </c>
      <c r="D3763" t="s">
        <v>328</v>
      </c>
      <c r="F3763" s="2">
        <v>90476.504316878651</v>
      </c>
      <c r="G3763" s="36">
        <v>7155.5925117151755</v>
      </c>
      <c r="H3763">
        <v>2010</v>
      </c>
      <c r="I3763">
        <v>12.644166666666669</v>
      </c>
      <c r="J3763" t="s">
        <v>717</v>
      </c>
    </row>
    <row r="3764" spans="1:10">
      <c r="A3764" t="s">
        <v>26</v>
      </c>
      <c r="B3764" t="s">
        <v>6</v>
      </c>
      <c r="C3764" t="s">
        <v>3</v>
      </c>
      <c r="D3764" t="s">
        <v>1</v>
      </c>
      <c r="F3764" s="2">
        <v>11000</v>
      </c>
      <c r="G3764" s="36">
        <v>869.96638766229466</v>
      </c>
      <c r="H3764">
        <v>2010</v>
      </c>
      <c r="I3764">
        <v>12.644166666666669</v>
      </c>
      <c r="J3764" t="s">
        <v>717</v>
      </c>
    </row>
    <row r="3765" spans="1:10">
      <c r="A3765" t="s">
        <v>49</v>
      </c>
      <c r="B3765" t="s">
        <v>32</v>
      </c>
      <c r="C3765" t="s">
        <v>3</v>
      </c>
      <c r="D3765" t="s">
        <v>328</v>
      </c>
      <c r="E3765" t="s">
        <v>365</v>
      </c>
      <c r="F3765" s="2">
        <v>52127666</v>
      </c>
      <c r="G3765" s="36">
        <f>F3765/I3765</f>
        <v>10099325.002421776</v>
      </c>
      <c r="H3765">
        <v>2022</v>
      </c>
      <c r="I3765" s="32">
        <v>5.1615000000000002</v>
      </c>
      <c r="J3765" s="40" t="s">
        <v>715</v>
      </c>
    </row>
    <row r="3766" spans="1:10">
      <c r="A3766" t="s">
        <v>26</v>
      </c>
      <c r="B3766" t="s">
        <v>6</v>
      </c>
      <c r="C3766" t="s">
        <v>3</v>
      </c>
      <c r="D3766" t="s">
        <v>1</v>
      </c>
      <c r="F3766" s="2">
        <v>869.96638766229478</v>
      </c>
      <c r="G3766" s="36">
        <v>68.803774151107461</v>
      </c>
      <c r="H3766">
        <v>2010</v>
      </c>
      <c r="I3766">
        <v>12.644166666666669</v>
      </c>
      <c r="J3766" t="s">
        <v>717</v>
      </c>
    </row>
    <row r="3767" spans="1:10">
      <c r="A3767" t="s">
        <v>26</v>
      </c>
      <c r="B3767" t="s">
        <v>6</v>
      </c>
      <c r="C3767" t="s">
        <v>4</v>
      </c>
      <c r="D3767" t="s">
        <v>328</v>
      </c>
      <c r="F3767" s="2">
        <v>20000</v>
      </c>
      <c r="G3767" s="36">
        <v>1581.7570684768996</v>
      </c>
      <c r="H3767">
        <v>2010</v>
      </c>
      <c r="I3767">
        <v>12.644166666666669</v>
      </c>
      <c r="J3767" t="s">
        <v>717</v>
      </c>
    </row>
    <row r="3768" spans="1:10">
      <c r="A3768" t="s">
        <v>26</v>
      </c>
      <c r="B3768" t="s">
        <v>6</v>
      </c>
      <c r="C3768" t="s">
        <v>4</v>
      </c>
      <c r="D3768" t="s">
        <v>328</v>
      </c>
      <c r="F3768" s="2">
        <v>1581.7570684768993</v>
      </c>
      <c r="G3768" s="36">
        <v>125.09777118383174</v>
      </c>
      <c r="H3768">
        <v>2010</v>
      </c>
      <c r="I3768">
        <v>12.644166666666669</v>
      </c>
      <c r="J3768" t="s">
        <v>717</v>
      </c>
    </row>
    <row r="3769" spans="1:10">
      <c r="A3769" t="s">
        <v>26</v>
      </c>
      <c r="B3769" t="s">
        <v>6</v>
      </c>
      <c r="C3769" t="s">
        <v>4</v>
      </c>
      <c r="D3769" t="s">
        <v>1</v>
      </c>
      <c r="F3769" s="2">
        <v>0</v>
      </c>
      <c r="G3769" s="36">
        <v>0</v>
      </c>
      <c r="H3769">
        <v>2010</v>
      </c>
      <c r="I3769">
        <v>12.644166666666669</v>
      </c>
      <c r="J3769" t="s">
        <v>717</v>
      </c>
    </row>
    <row r="3770" spans="1:10">
      <c r="A3770" t="s">
        <v>26</v>
      </c>
      <c r="B3770" t="s">
        <v>6</v>
      </c>
      <c r="C3770" t="s">
        <v>4</v>
      </c>
      <c r="D3770" t="s">
        <v>1</v>
      </c>
      <c r="F3770" s="2">
        <v>0</v>
      </c>
      <c r="G3770" s="36">
        <v>0</v>
      </c>
      <c r="H3770">
        <v>2010</v>
      </c>
      <c r="I3770">
        <v>12.644166666666669</v>
      </c>
      <c r="J3770" t="s">
        <v>717</v>
      </c>
    </row>
    <row r="3771" spans="1:10">
      <c r="A3771" t="s">
        <v>447</v>
      </c>
      <c r="B3771" t="s">
        <v>38</v>
      </c>
      <c r="C3771" t="s">
        <v>3</v>
      </c>
      <c r="D3771" t="s">
        <v>328</v>
      </c>
      <c r="F3771" s="2">
        <f>G3771*I3771</f>
        <v>2768950000</v>
      </c>
      <c r="G3771" s="36">
        <v>907314.02020440332</v>
      </c>
      <c r="H3771">
        <v>2016</v>
      </c>
      <c r="I3771">
        <v>3051.81</v>
      </c>
      <c r="J3771" t="s">
        <v>717</v>
      </c>
    </row>
    <row r="3772" spans="1:10">
      <c r="A3772" t="s">
        <v>447</v>
      </c>
      <c r="B3772" t="s">
        <v>38</v>
      </c>
      <c r="C3772" t="s">
        <v>4</v>
      </c>
      <c r="D3772" t="s">
        <v>328</v>
      </c>
      <c r="F3772" s="2">
        <f>G3772*I3772</f>
        <v>848610000</v>
      </c>
      <c r="G3772" s="36">
        <v>278067.7696186853</v>
      </c>
      <c r="H3772">
        <v>2016</v>
      </c>
      <c r="I3772">
        <v>3051.81</v>
      </c>
      <c r="J3772" t="s">
        <v>717</v>
      </c>
    </row>
    <row r="3773" spans="1:10">
      <c r="A3773" t="s">
        <v>447</v>
      </c>
      <c r="B3773" t="s">
        <v>38</v>
      </c>
      <c r="C3773" t="s">
        <v>3</v>
      </c>
      <c r="D3773" t="s">
        <v>328</v>
      </c>
      <c r="F3773" s="2">
        <f>G3773*I3773</f>
        <v>2072309999.9999998</v>
      </c>
      <c r="G3773" s="36">
        <v>755383.83633324644</v>
      </c>
      <c r="H3773">
        <v>2015</v>
      </c>
      <c r="I3773">
        <v>2743.3867397260219</v>
      </c>
      <c r="J3773" t="s">
        <v>717</v>
      </c>
    </row>
    <row r="3774" spans="1:10">
      <c r="A3774" t="s">
        <v>447</v>
      </c>
      <c r="B3774" t="s">
        <v>38</v>
      </c>
      <c r="C3774" t="s">
        <v>4</v>
      </c>
      <c r="D3774" t="s">
        <v>328</v>
      </c>
      <c r="F3774" s="2">
        <f>G3774*I3774</f>
        <v>880530000</v>
      </c>
      <c r="G3774" s="36">
        <v>320964.58995348838</v>
      </c>
      <c r="H3774">
        <v>2015</v>
      </c>
      <c r="I3774">
        <v>2743.3867397260219</v>
      </c>
      <c r="J3774" t="s">
        <v>717</v>
      </c>
    </row>
    <row r="3775" spans="1:10">
      <c r="A3775" s="4" t="s">
        <v>447</v>
      </c>
      <c r="B3775" t="s">
        <v>38</v>
      </c>
      <c r="C3775" t="s">
        <v>3</v>
      </c>
      <c r="D3775" t="s">
        <v>328</v>
      </c>
      <c r="F3775" s="2">
        <f>G3775*I3775</f>
        <v>1568110000</v>
      </c>
      <c r="G3775" s="36">
        <v>784183.58462339628</v>
      </c>
      <c r="H3775">
        <v>2014</v>
      </c>
      <c r="I3775">
        <v>1999.672054794521</v>
      </c>
      <c r="J3775" t="s">
        <v>717</v>
      </c>
    </row>
    <row r="3776" spans="1:10">
      <c r="A3776" t="s">
        <v>25</v>
      </c>
      <c r="B3776" t="s">
        <v>32</v>
      </c>
      <c r="C3776" t="s">
        <v>3</v>
      </c>
      <c r="D3776" t="s">
        <v>328</v>
      </c>
      <c r="E3776" t="s">
        <v>365</v>
      </c>
      <c r="F3776" s="2">
        <v>10556655</v>
      </c>
      <c r="G3776" s="36">
        <f>F3776/I3776</f>
        <v>2045268.817204301</v>
      </c>
      <c r="H3776">
        <v>2022</v>
      </c>
      <c r="I3776" s="32">
        <v>5.1615000000000002</v>
      </c>
      <c r="J3776" s="40" t="s">
        <v>715</v>
      </c>
    </row>
    <row r="3777" spans="1:10">
      <c r="A3777" t="s">
        <v>447</v>
      </c>
      <c r="B3777" t="s">
        <v>38</v>
      </c>
      <c r="C3777" t="s">
        <v>4</v>
      </c>
      <c r="D3777" t="s">
        <v>328</v>
      </c>
      <c r="F3777" s="2">
        <f>G3777*I3777</f>
        <v>1387410000</v>
      </c>
      <c r="G3777" s="36">
        <v>693818.76726909867</v>
      </c>
      <c r="H3777">
        <v>2014</v>
      </c>
      <c r="I3777">
        <v>1999.672054794521</v>
      </c>
      <c r="J3777" t="s">
        <v>717</v>
      </c>
    </row>
    <row r="3778" spans="1:10">
      <c r="A3778" s="4" t="s">
        <v>447</v>
      </c>
      <c r="B3778" t="s">
        <v>38</v>
      </c>
      <c r="C3778" t="s">
        <v>3</v>
      </c>
      <c r="D3778" t="s">
        <v>328</v>
      </c>
      <c r="F3778" s="2">
        <f>G3778*I3778</f>
        <v>1114895000</v>
      </c>
      <c r="G3778" s="36">
        <v>596653.8535717316</v>
      </c>
      <c r="H3778">
        <v>2013</v>
      </c>
      <c r="I3778">
        <v>1868.5792328767116</v>
      </c>
      <c r="J3778" t="s">
        <v>717</v>
      </c>
    </row>
    <row r="3779" spans="1:10">
      <c r="A3779" t="s">
        <v>447</v>
      </c>
      <c r="B3779" t="s">
        <v>38</v>
      </c>
      <c r="C3779" t="s">
        <v>4</v>
      </c>
      <c r="D3779" t="s">
        <v>328</v>
      </c>
      <c r="F3779" s="2">
        <f>G3779*I3779</f>
        <v>285036974</v>
      </c>
      <c r="G3779" s="36">
        <v>152542.08597897153</v>
      </c>
      <c r="H3779">
        <v>2013</v>
      </c>
      <c r="I3779">
        <v>1868.5792328767116</v>
      </c>
      <c r="J3779" t="s">
        <v>717</v>
      </c>
    </row>
    <row r="3780" spans="1:10">
      <c r="A3780" t="s">
        <v>46</v>
      </c>
      <c r="B3780" t="s">
        <v>32</v>
      </c>
      <c r="C3780" t="s">
        <v>3</v>
      </c>
      <c r="D3780" t="s">
        <v>328</v>
      </c>
      <c r="E3780" t="s">
        <v>366</v>
      </c>
      <c r="F3780" s="2">
        <v>213084791</v>
      </c>
      <c r="G3780" s="36">
        <f>F3780/I3780</f>
        <v>41283501.114017241</v>
      </c>
      <c r="H3780">
        <v>2022</v>
      </c>
      <c r="I3780" s="32">
        <v>5.1615000000000002</v>
      </c>
      <c r="J3780" s="40" t="s">
        <v>715</v>
      </c>
    </row>
    <row r="3781" spans="1:10">
      <c r="A3781" s="4" t="s">
        <v>447</v>
      </c>
      <c r="B3781" t="s">
        <v>38</v>
      </c>
      <c r="C3781" t="s">
        <v>3</v>
      </c>
      <c r="D3781" t="s">
        <v>328</v>
      </c>
      <c r="F3781" s="2">
        <f t="shared" ref="F3781:F3786" si="92">G3781*I3781</f>
        <v>1029323786.8330176</v>
      </c>
      <c r="G3781" s="36">
        <v>572712.75454864034</v>
      </c>
      <c r="H3781">
        <v>2012</v>
      </c>
      <c r="I3781">
        <v>1797.2775683060108</v>
      </c>
      <c r="J3781" t="s">
        <v>717</v>
      </c>
    </row>
    <row r="3782" spans="1:10">
      <c r="A3782" t="s">
        <v>447</v>
      </c>
      <c r="B3782" t="s">
        <v>38</v>
      </c>
      <c r="C3782" t="s">
        <v>4</v>
      </c>
      <c r="D3782" t="s">
        <v>328</v>
      </c>
      <c r="F3782" s="2">
        <f t="shared" si="92"/>
        <v>115981680.82498634</v>
      </c>
      <c r="G3782" s="36">
        <v>64531.869128207407</v>
      </c>
      <c r="H3782">
        <v>2012</v>
      </c>
      <c r="I3782">
        <v>1797.2775683060108</v>
      </c>
      <c r="J3782" t="s">
        <v>717</v>
      </c>
    </row>
    <row r="3783" spans="1:10">
      <c r="A3783" s="4" t="s">
        <v>447</v>
      </c>
      <c r="B3783" t="s">
        <v>38</v>
      </c>
      <c r="C3783" t="s">
        <v>3</v>
      </c>
      <c r="D3783" t="s">
        <v>328</v>
      </c>
      <c r="F3783" s="2">
        <f t="shared" si="92"/>
        <v>919337654.81642008</v>
      </c>
      <c r="G3783" s="36">
        <v>497879.46691066993</v>
      </c>
      <c r="H3783">
        <v>2011</v>
      </c>
      <c r="I3783">
        <v>1846.5064657534242</v>
      </c>
      <c r="J3783" t="s">
        <v>717</v>
      </c>
    </row>
    <row r="3784" spans="1:10">
      <c r="A3784" t="s">
        <v>447</v>
      </c>
      <c r="B3784" t="s">
        <v>38</v>
      </c>
      <c r="C3784" t="s">
        <v>4</v>
      </c>
      <c r="D3784" t="s">
        <v>328</v>
      </c>
      <c r="F3784" s="2">
        <f t="shared" si="92"/>
        <v>331813117.92361289</v>
      </c>
      <c r="G3784" s="36">
        <v>179697.78285516278</v>
      </c>
      <c r="H3784">
        <v>2011</v>
      </c>
      <c r="I3784">
        <v>1846.5064657534242</v>
      </c>
      <c r="J3784" t="s">
        <v>717</v>
      </c>
    </row>
    <row r="3785" spans="1:10">
      <c r="A3785" s="4" t="s">
        <v>447</v>
      </c>
      <c r="B3785" t="s">
        <v>38</v>
      </c>
      <c r="C3785" t="s">
        <v>3</v>
      </c>
      <c r="D3785" t="s">
        <v>328</v>
      </c>
      <c r="F3785" s="2">
        <f t="shared" si="92"/>
        <v>937815340.11243808</v>
      </c>
      <c r="G3785" s="36">
        <v>494028.26279309829</v>
      </c>
      <c r="H3785">
        <v>2010</v>
      </c>
      <c r="I3785">
        <v>1898.3030136986317</v>
      </c>
      <c r="J3785" t="s">
        <v>717</v>
      </c>
    </row>
    <row r="3786" spans="1:10">
      <c r="A3786" t="s">
        <v>447</v>
      </c>
      <c r="B3786" t="s">
        <v>38</v>
      </c>
      <c r="C3786" t="s">
        <v>4</v>
      </c>
      <c r="D3786" t="s">
        <v>328</v>
      </c>
      <c r="F3786" s="2">
        <f t="shared" si="92"/>
        <v>154555380.28542656</v>
      </c>
      <c r="G3786" s="36">
        <v>81417.655226861083</v>
      </c>
      <c r="H3786">
        <v>2010</v>
      </c>
      <c r="I3786">
        <v>1898.3030136986317</v>
      </c>
      <c r="J3786" t="s">
        <v>717</v>
      </c>
    </row>
    <row r="3787" spans="1:10">
      <c r="A3787" t="s">
        <v>49</v>
      </c>
      <c r="B3787" t="s">
        <v>32</v>
      </c>
      <c r="C3787" t="s">
        <v>3</v>
      </c>
      <c r="D3787" t="s">
        <v>328</v>
      </c>
      <c r="E3787" t="s">
        <v>366</v>
      </c>
      <c r="F3787" s="2">
        <v>45043972</v>
      </c>
      <c r="G3787" s="36">
        <f>F3787/I3787</f>
        <v>8726915.0440763347</v>
      </c>
      <c r="H3787">
        <v>2022</v>
      </c>
      <c r="I3787" s="32">
        <v>5.1615000000000002</v>
      </c>
      <c r="J3787" s="40" t="s">
        <v>715</v>
      </c>
    </row>
    <row r="3788" spans="1:10">
      <c r="A3788" t="s">
        <v>17</v>
      </c>
      <c r="B3788" t="s">
        <v>32</v>
      </c>
      <c r="C3788" t="s">
        <v>3</v>
      </c>
      <c r="D3788" t="s">
        <v>328</v>
      </c>
      <c r="E3788" t="s">
        <v>366</v>
      </c>
      <c r="F3788" s="2">
        <v>40091959</v>
      </c>
      <c r="G3788" s="36">
        <f>F3788/I3788</f>
        <v>7767501.5015015015</v>
      </c>
      <c r="H3788">
        <v>2022</v>
      </c>
      <c r="I3788" s="32">
        <v>5.1615000000000002</v>
      </c>
      <c r="J3788" s="40" t="s">
        <v>715</v>
      </c>
    </row>
    <row r="3789" spans="1:10" ht="15.75">
      <c r="A3789" s="19" t="s">
        <v>447</v>
      </c>
      <c r="B3789" t="s">
        <v>6</v>
      </c>
      <c r="C3789" t="s">
        <v>3</v>
      </c>
      <c r="D3789" t="s">
        <v>328</v>
      </c>
      <c r="F3789" s="2">
        <v>35167</v>
      </c>
      <c r="G3789" s="36">
        <f>F3789/I3789</f>
        <v>1984.0562375880124</v>
      </c>
      <c r="H3789">
        <v>2023</v>
      </c>
      <c r="I3789">
        <v>17.724799999999998</v>
      </c>
      <c r="J3789" t="s">
        <v>717</v>
      </c>
    </row>
    <row r="3790" spans="1:10" ht="15.75">
      <c r="A3790" s="19" t="s">
        <v>447</v>
      </c>
      <c r="B3790" t="s">
        <v>6</v>
      </c>
      <c r="C3790" t="s">
        <v>3</v>
      </c>
      <c r="D3790" t="s">
        <v>1</v>
      </c>
      <c r="F3790" s="2">
        <v>-234427</v>
      </c>
      <c r="G3790" s="36">
        <f>F3790/I3790</f>
        <v>-13225.932027441777</v>
      </c>
      <c r="H3790">
        <v>2023</v>
      </c>
      <c r="I3790">
        <v>17.724799999999998</v>
      </c>
      <c r="J3790" t="s">
        <v>717</v>
      </c>
    </row>
    <row r="3791" spans="1:10">
      <c r="A3791" t="s">
        <v>30</v>
      </c>
      <c r="B3791" t="s">
        <v>6</v>
      </c>
      <c r="C3791" t="s">
        <v>3</v>
      </c>
      <c r="D3791" t="s">
        <v>328</v>
      </c>
      <c r="F3791" s="2">
        <v>1310000</v>
      </c>
      <c r="G3791" s="36">
        <v>61011.960207161224</v>
      </c>
      <c r="H3791">
        <v>2020</v>
      </c>
      <c r="I3791">
        <v>21.4712</v>
      </c>
      <c r="J3791" t="s">
        <v>717</v>
      </c>
    </row>
    <row r="3792" spans="1:10">
      <c r="A3792" t="s">
        <v>30</v>
      </c>
      <c r="B3792" t="s">
        <v>6</v>
      </c>
      <c r="C3792" t="s">
        <v>3</v>
      </c>
      <c r="D3792" t="s">
        <v>1</v>
      </c>
      <c r="F3792" s="2">
        <v>950000</v>
      </c>
      <c r="G3792" s="36">
        <v>44245.314654048212</v>
      </c>
      <c r="H3792">
        <v>2020</v>
      </c>
      <c r="I3792">
        <v>21.4712</v>
      </c>
      <c r="J3792" t="s">
        <v>717</v>
      </c>
    </row>
    <row r="3793" spans="1:10">
      <c r="A3793" t="s">
        <v>30</v>
      </c>
      <c r="B3793" t="s">
        <v>6</v>
      </c>
      <c r="C3793" t="s">
        <v>3</v>
      </c>
      <c r="D3793" t="s">
        <v>328</v>
      </c>
      <c r="F3793" s="2">
        <v>137535</v>
      </c>
      <c r="G3793" s="36">
        <f t="shared" ref="G3793:G3817" si="93">F3793/I3793</f>
        <v>7145.009377061785</v>
      </c>
      <c r="H3793">
        <v>2019</v>
      </c>
      <c r="I3793">
        <v>19.249099999999999</v>
      </c>
      <c r="J3793" t="s">
        <v>717</v>
      </c>
    </row>
    <row r="3794" spans="1:10">
      <c r="A3794" t="s">
        <v>30</v>
      </c>
      <c r="B3794" t="s">
        <v>6</v>
      </c>
      <c r="C3794" t="s">
        <v>3</v>
      </c>
      <c r="D3794" t="s">
        <v>1</v>
      </c>
      <c r="F3794" s="2">
        <v>957000</v>
      </c>
      <c r="G3794" s="36">
        <f t="shared" si="93"/>
        <v>49716.610127226733</v>
      </c>
      <c r="H3794">
        <v>2019</v>
      </c>
      <c r="I3794">
        <v>19.249099999999999</v>
      </c>
      <c r="J3794" t="s">
        <v>717</v>
      </c>
    </row>
    <row r="3795" spans="1:10">
      <c r="A3795" t="s">
        <v>30</v>
      </c>
      <c r="B3795" t="s">
        <v>6</v>
      </c>
      <c r="C3795" t="s">
        <v>4</v>
      </c>
      <c r="D3795" t="s">
        <v>1</v>
      </c>
      <c r="F3795" s="2">
        <v>-290000</v>
      </c>
      <c r="G3795" s="36">
        <f t="shared" si="93"/>
        <v>-15065.63943249295</v>
      </c>
      <c r="H3795">
        <v>2019</v>
      </c>
      <c r="I3795">
        <v>19.249099999999999</v>
      </c>
      <c r="J3795" t="s">
        <v>717</v>
      </c>
    </row>
    <row r="3796" spans="1:10">
      <c r="A3796" t="s">
        <v>30</v>
      </c>
      <c r="B3796" t="s">
        <v>6</v>
      </c>
      <c r="C3796" t="s">
        <v>4</v>
      </c>
      <c r="D3796" t="s">
        <v>328</v>
      </c>
      <c r="F3796" s="2">
        <v>-26000</v>
      </c>
      <c r="G3796" s="36">
        <f t="shared" si="93"/>
        <v>-1350.7125008441953</v>
      </c>
      <c r="H3796">
        <v>2019</v>
      </c>
      <c r="I3796">
        <v>19.249099999999999</v>
      </c>
      <c r="J3796" t="s">
        <v>717</v>
      </c>
    </row>
    <row r="3797" spans="1:10">
      <c r="A3797" t="s">
        <v>30</v>
      </c>
      <c r="B3797" t="s">
        <v>6</v>
      </c>
      <c r="C3797" t="s">
        <v>3</v>
      </c>
      <c r="D3797" t="s">
        <v>328</v>
      </c>
      <c r="F3797" s="2">
        <v>628000</v>
      </c>
      <c r="G3797" s="36">
        <f t="shared" si="93"/>
        <v>32606.438213914847</v>
      </c>
      <c r="H3797">
        <v>2018</v>
      </c>
      <c r="I3797">
        <v>19.260000000000002</v>
      </c>
      <c r="J3797" t="s">
        <v>717</v>
      </c>
    </row>
    <row r="3798" spans="1:10">
      <c r="A3798" t="s">
        <v>30</v>
      </c>
      <c r="B3798" t="s">
        <v>6</v>
      </c>
      <c r="C3798" t="s">
        <v>3</v>
      </c>
      <c r="D3798" t="s">
        <v>1</v>
      </c>
      <c r="E3798" t="s">
        <v>364</v>
      </c>
      <c r="F3798" s="2">
        <v>779000</v>
      </c>
      <c r="G3798" s="36">
        <f t="shared" si="93"/>
        <v>40446.521287642783</v>
      </c>
      <c r="H3798">
        <v>2018</v>
      </c>
      <c r="I3798">
        <v>19.260000000000002</v>
      </c>
      <c r="J3798" t="s">
        <v>717</v>
      </c>
    </row>
    <row r="3799" spans="1:10">
      <c r="A3799" t="s">
        <v>30</v>
      </c>
      <c r="B3799" t="s">
        <v>6</v>
      </c>
      <c r="C3799" t="s">
        <v>4</v>
      </c>
      <c r="D3799" t="s">
        <v>328</v>
      </c>
      <c r="F3799" s="2">
        <v>-51000</v>
      </c>
      <c r="G3799" s="36">
        <f t="shared" si="93"/>
        <v>-2647.9750778816197</v>
      </c>
      <c r="H3799">
        <v>2018</v>
      </c>
      <c r="I3799">
        <v>19.260000000000002</v>
      </c>
      <c r="J3799" t="s">
        <v>717</v>
      </c>
    </row>
    <row r="3800" spans="1:10">
      <c r="A3800" t="s">
        <v>25</v>
      </c>
      <c r="B3800" t="s">
        <v>32</v>
      </c>
      <c r="C3800" t="s">
        <v>3</v>
      </c>
      <c r="D3800" t="s">
        <v>328</v>
      </c>
      <c r="E3800" t="s">
        <v>366</v>
      </c>
      <c r="F3800" s="2">
        <v>9161344</v>
      </c>
      <c r="G3800" s="36">
        <f t="shared" si="93"/>
        <v>1774938.2931318413</v>
      </c>
      <c r="H3800">
        <v>2022</v>
      </c>
      <c r="I3800" s="32">
        <v>5.1615000000000002</v>
      </c>
      <c r="J3800" s="40" t="s">
        <v>715</v>
      </c>
    </row>
    <row r="3801" spans="1:10">
      <c r="A3801" t="s">
        <v>30</v>
      </c>
      <c r="B3801" t="s">
        <v>6</v>
      </c>
      <c r="C3801" t="s">
        <v>4</v>
      </c>
      <c r="D3801" t="s">
        <v>1</v>
      </c>
      <c r="E3801" t="s">
        <v>364</v>
      </c>
      <c r="F3801" s="2">
        <v>0</v>
      </c>
      <c r="G3801" s="36">
        <f t="shared" si="93"/>
        <v>0</v>
      </c>
      <c r="H3801">
        <v>2018</v>
      </c>
      <c r="I3801">
        <v>19.260000000000002</v>
      </c>
      <c r="J3801" t="s">
        <v>717</v>
      </c>
    </row>
    <row r="3802" spans="1:10">
      <c r="A3802" t="s">
        <v>30</v>
      </c>
      <c r="B3802" t="s">
        <v>6</v>
      </c>
      <c r="C3802" t="s">
        <v>3</v>
      </c>
      <c r="D3802" t="s">
        <v>328</v>
      </c>
      <c r="F3802" s="2">
        <v>565000</v>
      </c>
      <c r="G3802" s="36">
        <f t="shared" si="93"/>
        <v>29925.847457627122</v>
      </c>
      <c r="H3802">
        <v>2017</v>
      </c>
      <c r="I3802">
        <v>18.88</v>
      </c>
      <c r="J3802" t="s">
        <v>717</v>
      </c>
    </row>
    <row r="3803" spans="1:10">
      <c r="A3803" t="s">
        <v>30</v>
      </c>
      <c r="B3803" t="s">
        <v>6</v>
      </c>
      <c r="C3803" t="s">
        <v>3</v>
      </c>
      <c r="D3803" t="s">
        <v>1</v>
      </c>
      <c r="E3803" t="s">
        <v>364</v>
      </c>
      <c r="F3803" s="2">
        <v>1214000</v>
      </c>
      <c r="G3803" s="36">
        <f t="shared" si="93"/>
        <v>64300.847457627126</v>
      </c>
      <c r="H3803">
        <v>2017</v>
      </c>
      <c r="I3803">
        <v>18.88</v>
      </c>
      <c r="J3803" t="s">
        <v>717</v>
      </c>
    </row>
    <row r="3804" spans="1:10">
      <c r="A3804" t="s">
        <v>30</v>
      </c>
      <c r="B3804" t="s">
        <v>6</v>
      </c>
      <c r="C3804" t="s">
        <v>4</v>
      </c>
      <c r="D3804" t="s">
        <v>328</v>
      </c>
      <c r="F3804" s="2">
        <v>79131.109389999998</v>
      </c>
      <c r="G3804" s="36">
        <f t="shared" si="93"/>
        <v>4191.2663871822033</v>
      </c>
      <c r="H3804">
        <v>2017</v>
      </c>
      <c r="I3804">
        <v>18.88</v>
      </c>
      <c r="J3804" t="s">
        <v>717</v>
      </c>
    </row>
    <row r="3805" spans="1:10">
      <c r="A3805" t="s">
        <v>30</v>
      </c>
      <c r="B3805" t="s">
        <v>6</v>
      </c>
      <c r="C3805" t="s">
        <v>4</v>
      </c>
      <c r="D3805" t="s">
        <v>1</v>
      </c>
      <c r="E3805" t="s">
        <v>364</v>
      </c>
      <c r="F3805" s="2">
        <v>0</v>
      </c>
      <c r="G3805" s="36">
        <f t="shared" si="93"/>
        <v>0</v>
      </c>
      <c r="H3805">
        <v>2017</v>
      </c>
      <c r="I3805">
        <v>18.88</v>
      </c>
      <c r="J3805" t="s">
        <v>717</v>
      </c>
    </row>
    <row r="3806" spans="1:10">
      <c r="A3806" t="s">
        <v>637</v>
      </c>
      <c r="B3806" t="s">
        <v>38</v>
      </c>
      <c r="C3806" t="s">
        <v>3</v>
      </c>
      <c r="D3806" t="s">
        <v>328</v>
      </c>
      <c r="E3806" t="s">
        <v>534</v>
      </c>
      <c r="F3806" s="2">
        <v>6683050000</v>
      </c>
      <c r="G3806" s="36">
        <f t="shared" si="93"/>
        <v>1547224.3701642365</v>
      </c>
      <c r="H3806">
        <v>2023</v>
      </c>
      <c r="I3806">
        <v>4319.38</v>
      </c>
      <c r="J3806" t="s">
        <v>717</v>
      </c>
    </row>
    <row r="3807" spans="1:10">
      <c r="A3807" t="s">
        <v>637</v>
      </c>
      <c r="B3807" t="s">
        <v>38</v>
      </c>
      <c r="C3807" t="s">
        <v>4</v>
      </c>
      <c r="D3807" t="s">
        <v>328</v>
      </c>
      <c r="E3807" t="s">
        <v>534</v>
      </c>
      <c r="F3807" s="2">
        <v>2126220000</v>
      </c>
      <c r="G3807" s="36">
        <f t="shared" si="93"/>
        <v>492251.20271890872</v>
      </c>
      <c r="H3807">
        <v>2023</v>
      </c>
      <c r="I3807">
        <v>4319.38</v>
      </c>
      <c r="J3807" t="s">
        <v>717</v>
      </c>
    </row>
    <row r="3808" spans="1:10">
      <c r="A3808" t="s">
        <v>17</v>
      </c>
      <c r="B3808" t="s">
        <v>32</v>
      </c>
      <c r="C3808" t="s">
        <v>3</v>
      </c>
      <c r="D3808" t="s">
        <v>367</v>
      </c>
      <c r="E3808" t="s">
        <v>366</v>
      </c>
      <c r="F3808" s="2">
        <v>10434752</v>
      </c>
      <c r="G3808" s="36">
        <f t="shared" si="93"/>
        <v>2021651.0704252638</v>
      </c>
      <c r="H3808">
        <v>2022</v>
      </c>
      <c r="I3808" s="32">
        <v>5.1615000000000002</v>
      </c>
      <c r="J3808" s="40" t="s">
        <v>715</v>
      </c>
    </row>
    <row r="3809" spans="1:10">
      <c r="A3809" t="s">
        <v>54</v>
      </c>
      <c r="B3809" s="18" t="s">
        <v>35</v>
      </c>
      <c r="C3809" s="18" t="s">
        <v>3</v>
      </c>
      <c r="D3809" s="18" t="s">
        <v>328</v>
      </c>
      <c r="E3809" s="18" t="s">
        <v>677</v>
      </c>
      <c r="F3809" s="2">
        <v>4673067134</v>
      </c>
      <c r="G3809" s="36">
        <f t="shared" si="93"/>
        <v>5104555.7412646767</v>
      </c>
      <c r="H3809" s="18">
        <v>2024</v>
      </c>
      <c r="I3809" s="18">
        <v>915.46990000000005</v>
      </c>
      <c r="J3809" t="s">
        <v>717</v>
      </c>
    </row>
    <row r="3810" spans="1:10">
      <c r="A3810" t="s">
        <v>54</v>
      </c>
      <c r="B3810" s="18" t="s">
        <v>35</v>
      </c>
      <c r="C3810" s="18" t="s">
        <v>4</v>
      </c>
      <c r="D3810" s="18" t="s">
        <v>328</v>
      </c>
      <c r="E3810" s="18" t="s">
        <v>677</v>
      </c>
      <c r="F3810" s="2">
        <v>821183289</v>
      </c>
      <c r="G3810" s="36">
        <f t="shared" si="93"/>
        <v>897007.41553599958</v>
      </c>
      <c r="H3810" s="18">
        <v>2024</v>
      </c>
      <c r="I3810" s="18">
        <v>915.46990000000005</v>
      </c>
      <c r="J3810" t="s">
        <v>717</v>
      </c>
    </row>
    <row r="3811" spans="1:10">
      <c r="A3811" t="s">
        <v>46</v>
      </c>
      <c r="B3811" t="s">
        <v>32</v>
      </c>
      <c r="C3811" t="s">
        <v>3</v>
      </c>
      <c r="D3811" t="s">
        <v>367</v>
      </c>
      <c r="E3811" t="s">
        <v>366</v>
      </c>
      <c r="F3811" s="2">
        <v>7880288</v>
      </c>
      <c r="G3811" s="36">
        <f t="shared" si="93"/>
        <v>1526743.7760340986</v>
      </c>
      <c r="H3811">
        <v>2022</v>
      </c>
      <c r="I3811" s="32">
        <v>5.1615000000000002</v>
      </c>
      <c r="J3811" s="40" t="s">
        <v>715</v>
      </c>
    </row>
    <row r="3812" spans="1:10">
      <c r="A3812" t="s">
        <v>54</v>
      </c>
      <c r="B3812" s="18" t="s">
        <v>35</v>
      </c>
      <c r="C3812" s="18" t="s">
        <v>3</v>
      </c>
      <c r="D3812" s="18" t="s">
        <v>328</v>
      </c>
      <c r="E3812" s="18"/>
      <c r="F3812" s="2">
        <v>1441958139</v>
      </c>
      <c r="G3812" s="36">
        <f t="shared" si="93"/>
        <v>4871824.1896133879</v>
      </c>
      <c r="H3812" s="18">
        <v>2023</v>
      </c>
      <c r="I3812" s="18">
        <v>295.97910000000002</v>
      </c>
      <c r="J3812" t="s">
        <v>717</v>
      </c>
    </row>
    <row r="3813" spans="1:10">
      <c r="A3813" t="s">
        <v>54</v>
      </c>
      <c r="B3813" s="18" t="s">
        <v>35</v>
      </c>
      <c r="C3813" s="18" t="s">
        <v>4</v>
      </c>
      <c r="D3813" s="18" t="s">
        <v>328</v>
      </c>
      <c r="E3813" s="18"/>
      <c r="F3813" s="2">
        <v>239438416</v>
      </c>
      <c r="G3813" s="36">
        <f t="shared" si="93"/>
        <v>808970.68745732377</v>
      </c>
      <c r="H3813" s="18">
        <v>2023</v>
      </c>
      <c r="I3813" s="18">
        <v>295.97910000000002</v>
      </c>
      <c r="J3813" t="s">
        <v>717</v>
      </c>
    </row>
    <row r="3814" spans="1:10">
      <c r="A3814" s="14" t="s">
        <v>54</v>
      </c>
      <c r="B3814" t="s">
        <v>35</v>
      </c>
      <c r="C3814" t="s">
        <v>3</v>
      </c>
      <c r="D3814" t="s">
        <v>328</v>
      </c>
      <c r="F3814" s="2">
        <v>540302307</v>
      </c>
      <c r="G3814" s="36">
        <f t="shared" si="93"/>
        <v>4128428.5524353264</v>
      </c>
      <c r="H3814">
        <v>2022</v>
      </c>
      <c r="I3814">
        <v>130.87360000000001</v>
      </c>
      <c r="J3814" t="s">
        <v>717</v>
      </c>
    </row>
    <row r="3815" spans="1:10">
      <c r="A3815" s="14" t="s">
        <v>54</v>
      </c>
      <c r="B3815" t="s">
        <v>35</v>
      </c>
      <c r="C3815" t="s">
        <v>5</v>
      </c>
      <c r="D3815" t="s">
        <v>328</v>
      </c>
      <c r="F3815" s="2">
        <v>56246391</v>
      </c>
      <c r="G3815" s="36">
        <f t="shared" si="93"/>
        <v>429776.44842046063</v>
      </c>
      <c r="H3815">
        <v>2022</v>
      </c>
      <c r="I3815">
        <v>130.87360000000001</v>
      </c>
      <c r="J3815" t="s">
        <v>717</v>
      </c>
    </row>
    <row r="3816" spans="1:10">
      <c r="A3816" s="14" t="s">
        <v>54</v>
      </c>
      <c r="B3816" t="s">
        <v>35</v>
      </c>
      <c r="C3816" t="s">
        <v>3</v>
      </c>
      <c r="D3816" t="s">
        <v>328</v>
      </c>
      <c r="E3816" t="s">
        <v>329</v>
      </c>
      <c r="F3816" s="2">
        <v>282883434</v>
      </c>
      <c r="G3816" s="36">
        <f t="shared" si="93"/>
        <v>2975114.7836841838</v>
      </c>
      <c r="H3816">
        <v>2021</v>
      </c>
      <c r="I3816">
        <v>95.083200000000005</v>
      </c>
      <c r="J3816" t="s">
        <v>717</v>
      </c>
    </row>
    <row r="3817" spans="1:10">
      <c r="A3817" s="14" t="s">
        <v>54</v>
      </c>
      <c r="B3817" t="s">
        <v>35</v>
      </c>
      <c r="C3817" t="s">
        <v>4</v>
      </c>
      <c r="D3817" t="s">
        <v>328</v>
      </c>
      <c r="E3817" t="s">
        <v>329</v>
      </c>
      <c r="F3817" s="2">
        <v>71610408</v>
      </c>
      <c r="G3817" s="36">
        <f t="shared" si="93"/>
        <v>753134.18143268209</v>
      </c>
      <c r="H3817">
        <v>2021</v>
      </c>
      <c r="I3817">
        <v>95.083200000000005</v>
      </c>
      <c r="J3817" t="s">
        <v>717</v>
      </c>
    </row>
    <row r="3818" spans="1:10">
      <c r="A3818" t="s">
        <v>54</v>
      </c>
      <c r="B3818" t="s">
        <v>35</v>
      </c>
      <c r="C3818" t="s">
        <v>3</v>
      </c>
      <c r="D3818" t="s">
        <v>328</v>
      </c>
      <c r="F3818" s="2">
        <v>196598808</v>
      </c>
      <c r="G3818" s="36">
        <v>2787591.7103382563</v>
      </c>
      <c r="H3818">
        <v>2020</v>
      </c>
      <c r="I3818">
        <v>70.526399999999995</v>
      </c>
      <c r="J3818" t="s">
        <v>717</v>
      </c>
    </row>
    <row r="3819" spans="1:10">
      <c r="A3819" t="s">
        <v>54</v>
      </c>
      <c r="B3819" t="s">
        <v>35</v>
      </c>
      <c r="C3819" t="s">
        <v>4</v>
      </c>
      <c r="D3819" t="s">
        <v>328</v>
      </c>
      <c r="F3819" s="2">
        <v>30118596</v>
      </c>
      <c r="G3819" s="36">
        <v>427054.20948751108</v>
      </c>
      <c r="H3819">
        <v>2020</v>
      </c>
      <c r="I3819">
        <v>70.526399999999995</v>
      </c>
      <c r="J3819" t="s">
        <v>717</v>
      </c>
    </row>
    <row r="3820" spans="1:10">
      <c r="A3820" t="s">
        <v>49</v>
      </c>
      <c r="B3820" t="s">
        <v>32</v>
      </c>
      <c r="C3820" t="s">
        <v>3</v>
      </c>
      <c r="D3820" t="s">
        <v>367</v>
      </c>
      <c r="E3820" t="s">
        <v>366</v>
      </c>
      <c r="F3820" s="2">
        <v>12389</v>
      </c>
      <c r="G3820" s="36">
        <f t="shared" ref="G3820:G3826" si="94">F3820/I3820</f>
        <v>2400.2712389809162</v>
      </c>
      <c r="H3820">
        <v>2022</v>
      </c>
      <c r="I3820" s="32">
        <v>5.1615000000000002</v>
      </c>
      <c r="J3820" s="40" t="s">
        <v>715</v>
      </c>
    </row>
    <row r="3821" spans="1:10">
      <c r="A3821" t="s">
        <v>54</v>
      </c>
      <c r="B3821" t="s">
        <v>35</v>
      </c>
      <c r="C3821" t="s">
        <v>3</v>
      </c>
      <c r="D3821" t="s">
        <v>328</v>
      </c>
      <c r="E3821" t="s">
        <v>343</v>
      </c>
      <c r="F3821" s="2">
        <v>120352703</v>
      </c>
      <c r="G3821" s="36">
        <f t="shared" si="94"/>
        <v>2495566.8241178105</v>
      </c>
      <c r="H3821">
        <v>2019</v>
      </c>
      <c r="I3821">
        <v>48.226599999999998</v>
      </c>
      <c r="J3821" t="s">
        <v>717</v>
      </c>
    </row>
    <row r="3822" spans="1:10">
      <c r="A3822" t="s">
        <v>54</v>
      </c>
      <c r="B3822" t="s">
        <v>35</v>
      </c>
      <c r="C3822" t="s">
        <v>4</v>
      </c>
      <c r="D3822" t="s">
        <v>328</v>
      </c>
      <c r="E3822" t="s">
        <v>343</v>
      </c>
      <c r="F3822" s="2">
        <v>28402801</v>
      </c>
      <c r="G3822" s="36">
        <f t="shared" si="94"/>
        <v>588944.71101010649</v>
      </c>
      <c r="H3822">
        <v>2019</v>
      </c>
      <c r="I3822">
        <v>48.226599999999998</v>
      </c>
      <c r="J3822" t="s">
        <v>717</v>
      </c>
    </row>
    <row r="3823" spans="1:10">
      <c r="A3823" t="s">
        <v>54</v>
      </c>
      <c r="B3823" t="s">
        <v>35</v>
      </c>
      <c r="C3823" t="s">
        <v>3</v>
      </c>
      <c r="D3823" t="s">
        <v>328</v>
      </c>
      <c r="F3823" s="2">
        <v>81740472</v>
      </c>
      <c r="G3823" s="36">
        <f t="shared" si="94"/>
        <v>2854804.3838142538</v>
      </c>
      <c r="H3823">
        <v>2018</v>
      </c>
      <c r="I3823">
        <v>28.6326</v>
      </c>
      <c r="J3823" t="s">
        <v>717</v>
      </c>
    </row>
    <row r="3824" spans="1:10">
      <c r="A3824" t="s">
        <v>46</v>
      </c>
      <c r="B3824" t="s">
        <v>32</v>
      </c>
      <c r="C3824" t="s">
        <v>3</v>
      </c>
      <c r="D3824" t="s">
        <v>367</v>
      </c>
      <c r="E3824" t="s">
        <v>368</v>
      </c>
      <c r="F3824" s="2">
        <v>8894943</v>
      </c>
      <c r="G3824" s="36">
        <f t="shared" si="94"/>
        <v>1723325.1961639058</v>
      </c>
      <c r="H3824">
        <v>2022</v>
      </c>
      <c r="I3824" s="32">
        <v>5.1615000000000002</v>
      </c>
      <c r="J3824" s="40" t="s">
        <v>715</v>
      </c>
    </row>
    <row r="3825" spans="1:10">
      <c r="A3825" t="s">
        <v>17</v>
      </c>
      <c r="B3825" t="s">
        <v>32</v>
      </c>
      <c r="C3825" t="s">
        <v>3</v>
      </c>
      <c r="D3825" t="s">
        <v>367</v>
      </c>
      <c r="E3825" t="s">
        <v>368</v>
      </c>
      <c r="F3825" s="2">
        <v>358791</v>
      </c>
      <c r="G3825" s="36">
        <f t="shared" si="94"/>
        <v>69512.932287125834</v>
      </c>
      <c r="H3825">
        <v>2022</v>
      </c>
      <c r="I3825" s="32">
        <v>5.1615000000000002</v>
      </c>
      <c r="J3825" s="40" t="s">
        <v>715</v>
      </c>
    </row>
    <row r="3826" spans="1:10">
      <c r="A3826" t="s">
        <v>54</v>
      </c>
      <c r="B3826" t="s">
        <v>35</v>
      </c>
      <c r="C3826" t="s">
        <v>4</v>
      </c>
      <c r="D3826" t="s">
        <v>328</v>
      </c>
      <c r="F3826" s="2">
        <f>-(-17418103)</f>
        <v>17418103</v>
      </c>
      <c r="G3826" s="36">
        <f t="shared" si="94"/>
        <v>608331.16796937759</v>
      </c>
      <c r="H3826">
        <v>2018</v>
      </c>
      <c r="I3826">
        <v>28.6326</v>
      </c>
      <c r="J3826" t="s">
        <v>717</v>
      </c>
    </row>
    <row r="3827" spans="1:10">
      <c r="A3827" t="s">
        <v>54</v>
      </c>
      <c r="B3827" t="s">
        <v>35</v>
      </c>
      <c r="C3827" t="s">
        <v>3</v>
      </c>
      <c r="D3827" t="s">
        <v>328</v>
      </c>
      <c r="F3827" s="2">
        <v>59515195</v>
      </c>
      <c r="G3827" s="36">
        <f>(F3827/I3827)</f>
        <v>3596677.5788392886</v>
      </c>
      <c r="H3827">
        <v>2017</v>
      </c>
      <c r="I3827">
        <v>16.547270000000001</v>
      </c>
      <c r="J3827" t="s">
        <v>717</v>
      </c>
    </row>
    <row r="3828" spans="1:10">
      <c r="A3828" t="s">
        <v>54</v>
      </c>
      <c r="B3828" t="s">
        <v>35</v>
      </c>
      <c r="C3828" t="s">
        <v>4</v>
      </c>
      <c r="D3828" t="s">
        <v>328</v>
      </c>
      <c r="F3828" s="2">
        <f>-(-6903209)</f>
        <v>6903209</v>
      </c>
      <c r="G3828" s="36">
        <f>(F3828/I3828)</f>
        <v>417181.14226697211</v>
      </c>
      <c r="H3828">
        <v>2017</v>
      </c>
      <c r="I3828">
        <v>16.547270000000001</v>
      </c>
      <c r="J3828" t="s">
        <v>717</v>
      </c>
    </row>
    <row r="3829" spans="1:10">
      <c r="A3829" t="s">
        <v>46</v>
      </c>
      <c r="B3829" t="s">
        <v>32</v>
      </c>
      <c r="C3829" t="s">
        <v>3</v>
      </c>
      <c r="D3829" t="s">
        <v>367</v>
      </c>
      <c r="E3829" t="s">
        <v>369</v>
      </c>
      <c r="F3829" s="2">
        <v>7139313</v>
      </c>
      <c r="G3829" s="36">
        <f>F3829/I3829</f>
        <v>1383185.701830863</v>
      </c>
      <c r="H3829">
        <v>2022</v>
      </c>
      <c r="I3829" s="32">
        <v>5.1615000000000002</v>
      </c>
      <c r="J3829" s="40" t="s">
        <v>715</v>
      </c>
    </row>
    <row r="3830" spans="1:10">
      <c r="A3830" t="s">
        <v>54</v>
      </c>
      <c r="B3830" t="s">
        <v>35</v>
      </c>
      <c r="C3830" t="s">
        <v>3</v>
      </c>
      <c r="D3830" t="s">
        <v>328</v>
      </c>
      <c r="F3830" s="2">
        <v>22580910</v>
      </c>
      <c r="G3830" s="36">
        <v>1528970.7286355603</v>
      </c>
      <c r="H3830">
        <v>2016</v>
      </c>
      <c r="I3830">
        <v>14.768700000000001</v>
      </c>
      <c r="J3830" t="s">
        <v>717</v>
      </c>
    </row>
    <row r="3831" spans="1:10">
      <c r="A3831" t="s">
        <v>54</v>
      </c>
      <c r="B3831" t="s">
        <v>35</v>
      </c>
      <c r="C3831" t="s">
        <v>4</v>
      </c>
      <c r="D3831" t="s">
        <v>328</v>
      </c>
      <c r="F3831" s="2">
        <v>3430507</v>
      </c>
      <c r="G3831" s="36">
        <v>232282.2591020198</v>
      </c>
      <c r="H3831">
        <v>2016</v>
      </c>
      <c r="I3831">
        <v>14.768700000000001</v>
      </c>
      <c r="J3831" t="s">
        <v>717</v>
      </c>
    </row>
    <row r="3832" spans="1:10">
      <c r="A3832" t="s">
        <v>54</v>
      </c>
      <c r="B3832" t="s">
        <v>35</v>
      </c>
      <c r="C3832" t="s">
        <v>3</v>
      </c>
      <c r="D3832" t="s">
        <v>328</v>
      </c>
      <c r="F3832" s="2">
        <v>20327947</v>
      </c>
      <c r="G3832" s="36">
        <v>2193016.4843463441</v>
      </c>
      <c r="H3832">
        <v>2015</v>
      </c>
      <c r="I3832">
        <v>9.2693999999999992</v>
      </c>
      <c r="J3832" t="s">
        <v>717</v>
      </c>
    </row>
    <row r="3833" spans="1:10">
      <c r="A3833" t="s">
        <v>54</v>
      </c>
      <c r="B3833" t="s">
        <v>35</v>
      </c>
      <c r="C3833" t="s">
        <v>4</v>
      </c>
      <c r="D3833" t="s">
        <v>328</v>
      </c>
      <c r="F3833" s="2">
        <v>4986732</v>
      </c>
      <c r="G3833" s="36">
        <v>537977.86264483142</v>
      </c>
      <c r="H3833">
        <v>2015</v>
      </c>
      <c r="I3833">
        <v>9.2693999999999992</v>
      </c>
      <c r="J3833" t="s">
        <v>717</v>
      </c>
    </row>
    <row r="3834" spans="1:10">
      <c r="A3834" t="s">
        <v>54</v>
      </c>
      <c r="B3834" t="s">
        <v>35</v>
      </c>
      <c r="C3834" t="s">
        <v>3</v>
      </c>
      <c r="D3834" t="s">
        <v>328</v>
      </c>
      <c r="F3834" s="2">
        <v>13808851</v>
      </c>
      <c r="G3834" s="36">
        <v>1701149.8656271209</v>
      </c>
      <c r="H3834">
        <v>2014</v>
      </c>
      <c r="I3834">
        <v>8.1173630136986379</v>
      </c>
      <c r="J3834" t="s">
        <v>717</v>
      </c>
    </row>
    <row r="3835" spans="1:10">
      <c r="A3835" t="s">
        <v>49</v>
      </c>
      <c r="B3835" t="s">
        <v>32</v>
      </c>
      <c r="C3835" t="s">
        <v>3</v>
      </c>
      <c r="D3835" t="s">
        <v>367</v>
      </c>
      <c r="E3835" t="s">
        <v>369</v>
      </c>
      <c r="F3835" s="2">
        <v>1183257</v>
      </c>
      <c r="G3835" s="36">
        <f>F3835/I3835</f>
        <v>229246.73060156929</v>
      </c>
      <c r="H3835">
        <v>2022</v>
      </c>
      <c r="I3835" s="32">
        <v>5.1615000000000002</v>
      </c>
      <c r="J3835" s="40" t="s">
        <v>715</v>
      </c>
    </row>
    <row r="3836" spans="1:10">
      <c r="A3836" t="s">
        <v>54</v>
      </c>
      <c r="B3836" t="s">
        <v>35</v>
      </c>
      <c r="C3836" t="s">
        <v>4</v>
      </c>
      <c r="D3836" t="s">
        <v>328</v>
      </c>
      <c r="F3836" s="2">
        <v>4309271</v>
      </c>
      <c r="G3836" s="36">
        <v>530870.80037295283</v>
      </c>
      <c r="H3836">
        <v>2014</v>
      </c>
      <c r="I3836">
        <v>8.1173630136986379</v>
      </c>
      <c r="J3836" t="s">
        <v>717</v>
      </c>
    </row>
    <row r="3837" spans="1:10">
      <c r="A3837" t="s">
        <v>54</v>
      </c>
      <c r="B3837" t="s">
        <v>35</v>
      </c>
      <c r="C3837" t="s">
        <v>3</v>
      </c>
      <c r="D3837" t="s">
        <v>328</v>
      </c>
      <c r="F3837" s="2">
        <v>9391502</v>
      </c>
      <c r="G3837" s="36">
        <v>1714378.6525714023</v>
      </c>
      <c r="H3837">
        <v>2013</v>
      </c>
      <c r="I3837">
        <v>5.47807917808219</v>
      </c>
      <c r="J3837" t="s">
        <v>717</v>
      </c>
    </row>
    <row r="3838" spans="1:10">
      <c r="A3838" t="s">
        <v>54</v>
      </c>
      <c r="B3838" t="s">
        <v>35</v>
      </c>
      <c r="C3838" t="s">
        <v>4</v>
      </c>
      <c r="D3838" t="s">
        <v>328</v>
      </c>
      <c r="F3838" s="2">
        <v>1103061</v>
      </c>
      <c r="G3838" s="36">
        <v>201359.0830182503</v>
      </c>
      <c r="H3838">
        <v>2013</v>
      </c>
      <c r="I3838">
        <v>5.47807917808219</v>
      </c>
      <c r="J3838" t="s">
        <v>717</v>
      </c>
    </row>
    <row r="3839" spans="1:10">
      <c r="A3839" t="s">
        <v>54</v>
      </c>
      <c r="B3839" t="s">
        <v>35</v>
      </c>
      <c r="C3839" t="s">
        <v>3</v>
      </c>
      <c r="D3839" t="s">
        <v>328</v>
      </c>
      <c r="F3839" s="2">
        <v>7623838</v>
      </c>
      <c r="G3839" s="36">
        <v>1675023.2791318703</v>
      </c>
      <c r="H3839">
        <v>2012</v>
      </c>
      <c r="I3839">
        <v>4.5514818181818208</v>
      </c>
      <c r="J3839" t="s">
        <v>717</v>
      </c>
    </row>
    <row r="3840" spans="1:10">
      <c r="A3840" t="s">
        <v>54</v>
      </c>
      <c r="B3840" t="s">
        <v>35</v>
      </c>
      <c r="C3840" t="s">
        <v>4</v>
      </c>
      <c r="D3840" t="s">
        <v>328</v>
      </c>
      <c r="F3840" s="2">
        <v>2646715</v>
      </c>
      <c r="G3840" s="36">
        <v>581506.22274863499</v>
      </c>
      <c r="H3840">
        <v>2012</v>
      </c>
      <c r="I3840">
        <v>4.5514818181818208</v>
      </c>
      <c r="J3840" t="s">
        <v>717</v>
      </c>
    </row>
    <row r="3841" spans="1:10">
      <c r="A3841" t="s">
        <v>54</v>
      </c>
      <c r="B3841" t="s">
        <v>35</v>
      </c>
      <c r="C3841" t="s">
        <v>3</v>
      </c>
      <c r="D3841" t="s">
        <v>328</v>
      </c>
      <c r="F3841" s="2">
        <v>20852263</v>
      </c>
      <c r="G3841" s="36">
        <v>5048697.3026636727</v>
      </c>
      <c r="H3841">
        <v>2011</v>
      </c>
      <c r="I3841">
        <v>4.1302264227642302</v>
      </c>
      <c r="J3841" t="s">
        <v>717</v>
      </c>
    </row>
    <row r="3842" spans="1:10">
      <c r="A3842" t="s">
        <v>54</v>
      </c>
      <c r="B3842" t="s">
        <v>35</v>
      </c>
      <c r="C3842" t="s">
        <v>4</v>
      </c>
      <c r="D3842" t="s">
        <v>328</v>
      </c>
      <c r="F3842" s="2">
        <v>2716118</v>
      </c>
      <c r="G3842" s="36">
        <v>657619.63679032098</v>
      </c>
      <c r="H3842">
        <v>2011</v>
      </c>
      <c r="I3842">
        <v>4.1302264227642302</v>
      </c>
      <c r="J3842" t="s">
        <v>717</v>
      </c>
    </row>
    <row r="3843" spans="1:10">
      <c r="A3843" t="s">
        <v>54</v>
      </c>
      <c r="B3843" t="s">
        <v>35</v>
      </c>
      <c r="C3843" t="s">
        <v>3</v>
      </c>
      <c r="D3843" t="s">
        <v>328</v>
      </c>
      <c r="F3843" s="2">
        <v>6477997</v>
      </c>
      <c r="G3843" s="36">
        <v>1655639.4704030766</v>
      </c>
      <c r="H3843">
        <v>2010</v>
      </c>
      <c r="I3843">
        <v>3.9126857723577269</v>
      </c>
      <c r="J3843" t="s">
        <v>717</v>
      </c>
    </row>
    <row r="3844" spans="1:10">
      <c r="A3844" t="s">
        <v>54</v>
      </c>
      <c r="B3844" t="s">
        <v>35</v>
      </c>
      <c r="C3844" t="s">
        <v>3</v>
      </c>
      <c r="D3844" t="s">
        <v>1</v>
      </c>
      <c r="F3844" s="2">
        <v>464027</v>
      </c>
      <c r="G3844" s="36">
        <v>118595.51903662946</v>
      </c>
      <c r="H3844">
        <v>2010</v>
      </c>
      <c r="I3844">
        <v>3.9126857723577269</v>
      </c>
      <c r="J3844" t="s">
        <v>717</v>
      </c>
    </row>
    <row r="3845" spans="1:10">
      <c r="A3845" t="s">
        <v>54</v>
      </c>
      <c r="B3845" t="s">
        <v>35</v>
      </c>
      <c r="C3845" t="s">
        <v>4</v>
      </c>
      <c r="D3845" t="s">
        <v>328</v>
      </c>
      <c r="F3845" s="2">
        <v>398677</v>
      </c>
      <c r="G3845" s="36">
        <v>101893.43668141363</v>
      </c>
      <c r="H3845">
        <v>2010</v>
      </c>
      <c r="I3845">
        <v>3.9126857723577269</v>
      </c>
      <c r="J3845" t="s">
        <v>717</v>
      </c>
    </row>
    <row r="3846" spans="1:10">
      <c r="A3846" t="s">
        <v>54</v>
      </c>
      <c r="B3846" t="s">
        <v>32</v>
      </c>
      <c r="C3846" t="s">
        <v>3</v>
      </c>
      <c r="D3846" t="s">
        <v>328</v>
      </c>
      <c r="E3846" t="s">
        <v>365</v>
      </c>
      <c r="F3846" s="2">
        <v>17718923</v>
      </c>
      <c r="G3846" s="36">
        <f t="shared" ref="G3846:G3877" si="95">F3846/I3846</f>
        <v>3286820.938989779</v>
      </c>
      <c r="H3846">
        <v>2024</v>
      </c>
      <c r="I3846">
        <v>5.3909000000000002</v>
      </c>
      <c r="J3846" t="s">
        <v>717</v>
      </c>
    </row>
    <row r="3847" spans="1:10">
      <c r="A3847" s="21" t="s">
        <v>54</v>
      </c>
      <c r="B3847" t="s">
        <v>32</v>
      </c>
      <c r="C3847" t="s">
        <v>4</v>
      </c>
      <c r="D3847" t="s">
        <v>328</v>
      </c>
      <c r="E3847" t="s">
        <v>365</v>
      </c>
      <c r="F3847" s="2">
        <v>11005510</v>
      </c>
      <c r="G3847" s="36">
        <f t="shared" si="95"/>
        <v>2041497.7091023761</v>
      </c>
      <c r="H3847">
        <v>2024</v>
      </c>
      <c r="I3847">
        <v>5.3909000000000002</v>
      </c>
      <c r="J3847" t="s">
        <v>717</v>
      </c>
    </row>
    <row r="3848" spans="1:10">
      <c r="A3848" t="s">
        <v>46</v>
      </c>
      <c r="B3848" t="s">
        <v>32</v>
      </c>
      <c r="C3848" t="s">
        <v>3</v>
      </c>
      <c r="D3848" t="s">
        <v>367</v>
      </c>
      <c r="E3848" t="s">
        <v>370</v>
      </c>
      <c r="F3848" s="2">
        <v>266643742</v>
      </c>
      <c r="G3848" s="36">
        <f t="shared" si="95"/>
        <v>51660126.319868252</v>
      </c>
      <c r="H3848">
        <v>2022</v>
      </c>
      <c r="I3848" s="32">
        <v>5.1615000000000002</v>
      </c>
      <c r="J3848" s="40" t="s">
        <v>715</v>
      </c>
    </row>
    <row r="3849" spans="1:10">
      <c r="A3849" t="s">
        <v>54</v>
      </c>
      <c r="B3849" t="s">
        <v>32</v>
      </c>
      <c r="C3849" t="s">
        <v>3</v>
      </c>
      <c r="D3849" t="s">
        <v>328</v>
      </c>
      <c r="E3849" t="s">
        <v>366</v>
      </c>
      <c r="F3849" s="2">
        <v>28309113</v>
      </c>
      <c r="G3849" s="36">
        <f t="shared" si="95"/>
        <v>5251277.7087313803</v>
      </c>
      <c r="H3849">
        <v>2024</v>
      </c>
      <c r="I3849">
        <v>5.3909000000000002</v>
      </c>
      <c r="J3849" t="s">
        <v>717</v>
      </c>
    </row>
    <row r="3850" spans="1:10">
      <c r="A3850" t="s">
        <v>17</v>
      </c>
      <c r="B3850" t="s">
        <v>32</v>
      </c>
      <c r="C3850" t="s">
        <v>3</v>
      </c>
      <c r="D3850" t="s">
        <v>367</v>
      </c>
      <c r="E3850" t="s">
        <v>370</v>
      </c>
      <c r="F3850" s="2">
        <v>169642420</v>
      </c>
      <c r="G3850" s="36">
        <f t="shared" si="95"/>
        <v>32866883.657851398</v>
      </c>
      <c r="H3850">
        <v>2022</v>
      </c>
      <c r="I3850" s="32">
        <v>5.1615000000000002</v>
      </c>
      <c r="J3850" s="40" t="s">
        <v>715</v>
      </c>
    </row>
    <row r="3851" spans="1:10">
      <c r="A3851" t="s">
        <v>54</v>
      </c>
      <c r="B3851" t="s">
        <v>32</v>
      </c>
      <c r="C3851" t="s">
        <v>4</v>
      </c>
      <c r="D3851" t="s">
        <v>328</v>
      </c>
      <c r="E3851" t="s">
        <v>366</v>
      </c>
      <c r="F3851" s="2">
        <v>14367141</v>
      </c>
      <c r="G3851" s="36">
        <f t="shared" si="95"/>
        <v>2665072.8078799457</v>
      </c>
      <c r="H3851">
        <v>2024</v>
      </c>
      <c r="I3851">
        <v>5.3909000000000002</v>
      </c>
      <c r="J3851" t="s">
        <v>717</v>
      </c>
    </row>
    <row r="3852" spans="1:10">
      <c r="A3852" t="s">
        <v>54</v>
      </c>
      <c r="B3852" t="s">
        <v>32</v>
      </c>
      <c r="C3852" t="s">
        <v>3</v>
      </c>
      <c r="D3852" t="s">
        <v>367</v>
      </c>
      <c r="E3852" t="s">
        <v>366</v>
      </c>
      <c r="F3852" s="2">
        <v>6085052</v>
      </c>
      <c r="G3852" s="36">
        <f t="shared" si="95"/>
        <v>1128763.6572742956</v>
      </c>
      <c r="H3852">
        <v>2024</v>
      </c>
      <c r="I3852">
        <v>5.3909000000000002</v>
      </c>
      <c r="J3852" t="s">
        <v>717</v>
      </c>
    </row>
    <row r="3853" spans="1:10">
      <c r="A3853" t="s">
        <v>54</v>
      </c>
      <c r="B3853" t="s">
        <v>32</v>
      </c>
      <c r="C3853" t="s">
        <v>4</v>
      </c>
      <c r="D3853" t="s">
        <v>367</v>
      </c>
      <c r="E3853" t="s">
        <v>366</v>
      </c>
      <c r="F3853" s="2">
        <v>3361419</v>
      </c>
      <c r="G3853" s="36">
        <f t="shared" si="95"/>
        <v>623535.77324750961</v>
      </c>
      <c r="H3853">
        <v>2024</v>
      </c>
      <c r="I3853">
        <v>5.3909000000000002</v>
      </c>
      <c r="J3853" t="s">
        <v>717</v>
      </c>
    </row>
    <row r="3854" spans="1:10">
      <c r="A3854" t="s">
        <v>54</v>
      </c>
      <c r="B3854" t="s">
        <v>32</v>
      </c>
      <c r="C3854" t="s">
        <v>3</v>
      </c>
      <c r="D3854" t="s">
        <v>367</v>
      </c>
      <c r="E3854" t="s">
        <v>369</v>
      </c>
      <c r="F3854" s="2">
        <v>803853</v>
      </c>
      <c r="G3854" s="36">
        <f t="shared" si="95"/>
        <v>149112.94960025226</v>
      </c>
      <c r="H3854">
        <v>2024</v>
      </c>
      <c r="I3854">
        <v>5.3909000000000002</v>
      </c>
      <c r="J3854" t="s">
        <v>717</v>
      </c>
    </row>
    <row r="3855" spans="1:10">
      <c r="A3855" t="s">
        <v>54</v>
      </c>
      <c r="B3855" t="s">
        <v>32</v>
      </c>
      <c r="C3855" t="s">
        <v>4</v>
      </c>
      <c r="D3855" t="s">
        <v>367</v>
      </c>
      <c r="E3855" t="s">
        <v>369</v>
      </c>
      <c r="F3855" s="2">
        <v>66844</v>
      </c>
      <c r="G3855" s="36">
        <f t="shared" si="95"/>
        <v>12399.413827004766</v>
      </c>
      <c r="H3855">
        <v>2024</v>
      </c>
      <c r="I3855">
        <v>5.3909000000000002</v>
      </c>
      <c r="J3855" t="s">
        <v>717</v>
      </c>
    </row>
    <row r="3856" spans="1:10">
      <c r="A3856" t="s">
        <v>49</v>
      </c>
      <c r="B3856" t="s">
        <v>32</v>
      </c>
      <c r="C3856" t="s">
        <v>3</v>
      </c>
      <c r="D3856" t="s">
        <v>367</v>
      </c>
      <c r="E3856" t="s">
        <v>370</v>
      </c>
      <c r="F3856" s="2">
        <v>79591898</v>
      </c>
      <c r="G3856" s="36">
        <f t="shared" si="95"/>
        <v>15420303.787658626</v>
      </c>
      <c r="H3856">
        <v>2022</v>
      </c>
      <c r="I3856" s="32">
        <v>5.1615000000000002</v>
      </c>
      <c r="J3856" s="40" t="s">
        <v>715</v>
      </c>
    </row>
    <row r="3857" spans="1:10">
      <c r="A3857" t="s">
        <v>54</v>
      </c>
      <c r="B3857" t="s">
        <v>32</v>
      </c>
      <c r="C3857" t="s">
        <v>3</v>
      </c>
      <c r="D3857" t="s">
        <v>367</v>
      </c>
      <c r="E3857" t="s">
        <v>370</v>
      </c>
      <c r="F3857" s="2">
        <v>55030519</v>
      </c>
      <c r="G3857" s="36">
        <f t="shared" si="95"/>
        <v>10208039.288430503</v>
      </c>
      <c r="H3857">
        <v>2024</v>
      </c>
      <c r="I3857">
        <v>5.3909000000000002</v>
      </c>
      <c r="J3857" t="s">
        <v>717</v>
      </c>
    </row>
    <row r="3858" spans="1:10">
      <c r="A3858" t="s">
        <v>54</v>
      </c>
      <c r="B3858" t="s">
        <v>32</v>
      </c>
      <c r="C3858" t="s">
        <v>4</v>
      </c>
      <c r="D3858" t="s">
        <v>367</v>
      </c>
      <c r="E3858" t="s">
        <v>370</v>
      </c>
      <c r="F3858" s="2">
        <v>37077903</v>
      </c>
      <c r="G3858" s="36">
        <f t="shared" si="95"/>
        <v>6877868.8159676492</v>
      </c>
      <c r="H3858">
        <v>2024</v>
      </c>
      <c r="I3858">
        <v>5.3909000000000002</v>
      </c>
      <c r="J3858" t="s">
        <v>717</v>
      </c>
    </row>
    <row r="3859" spans="1:10">
      <c r="A3859" t="s">
        <v>54</v>
      </c>
      <c r="B3859" t="s">
        <v>32</v>
      </c>
      <c r="C3859" t="s">
        <v>3</v>
      </c>
      <c r="D3859" t="s">
        <v>367</v>
      </c>
      <c r="E3859" t="s">
        <v>371</v>
      </c>
      <c r="F3859" s="2">
        <v>45677172</v>
      </c>
      <c r="G3859" s="36">
        <f t="shared" si="95"/>
        <v>8473014.1534808651</v>
      </c>
      <c r="H3859">
        <v>2024</v>
      </c>
      <c r="I3859">
        <v>5.3909000000000002</v>
      </c>
      <c r="J3859" t="s">
        <v>717</v>
      </c>
    </row>
    <row r="3860" spans="1:10">
      <c r="A3860" t="s">
        <v>54</v>
      </c>
      <c r="B3860" t="s">
        <v>32</v>
      </c>
      <c r="C3860" t="s">
        <v>4</v>
      </c>
      <c r="D3860" t="s">
        <v>367</v>
      </c>
      <c r="E3860" t="s">
        <v>371</v>
      </c>
      <c r="F3860" s="2">
        <v>11766196</v>
      </c>
      <c r="G3860" s="36">
        <f t="shared" si="95"/>
        <v>2182603.2758908528</v>
      </c>
      <c r="H3860">
        <v>2024</v>
      </c>
      <c r="I3860">
        <v>5.3909000000000002</v>
      </c>
      <c r="J3860" t="s">
        <v>717</v>
      </c>
    </row>
    <row r="3861" spans="1:10">
      <c r="A3861" t="s">
        <v>54</v>
      </c>
      <c r="B3861" t="s">
        <v>32</v>
      </c>
      <c r="C3861" t="s">
        <v>3</v>
      </c>
      <c r="D3861" t="s">
        <v>328</v>
      </c>
      <c r="E3861" t="s">
        <v>365</v>
      </c>
      <c r="F3861" s="2">
        <v>31517040</v>
      </c>
      <c r="G3861" s="36">
        <f t="shared" si="95"/>
        <v>6308959.8846985353</v>
      </c>
      <c r="H3861">
        <v>2023</v>
      </c>
      <c r="I3861">
        <v>4.9955999999999996</v>
      </c>
      <c r="J3861" t="s">
        <v>717</v>
      </c>
    </row>
    <row r="3862" spans="1:10">
      <c r="A3862" t="s">
        <v>54</v>
      </c>
      <c r="B3862" t="s">
        <v>32</v>
      </c>
      <c r="C3862" t="s">
        <v>3</v>
      </c>
      <c r="D3862" t="s">
        <v>367</v>
      </c>
      <c r="E3862" t="s">
        <v>366</v>
      </c>
      <c r="F3862" s="2">
        <v>1917008</v>
      </c>
      <c r="G3862" s="36">
        <f t="shared" si="95"/>
        <v>383739.29057570663</v>
      </c>
      <c r="H3862">
        <v>2023</v>
      </c>
      <c r="I3862">
        <v>4.9955999999999996</v>
      </c>
      <c r="J3862" t="s">
        <v>717</v>
      </c>
    </row>
    <row r="3863" spans="1:10">
      <c r="A3863" t="s">
        <v>54</v>
      </c>
      <c r="B3863" t="s">
        <v>32</v>
      </c>
      <c r="C3863" t="s">
        <v>4</v>
      </c>
      <c r="D3863" t="s">
        <v>367</v>
      </c>
      <c r="E3863" t="s">
        <v>366</v>
      </c>
      <c r="F3863" s="2">
        <v>267763</v>
      </c>
      <c r="G3863" s="36">
        <f t="shared" si="95"/>
        <v>53599.767795660184</v>
      </c>
      <c r="H3863">
        <v>2023</v>
      </c>
      <c r="I3863">
        <v>4.9955999999999996</v>
      </c>
      <c r="J3863" t="s">
        <v>717</v>
      </c>
    </row>
    <row r="3864" spans="1:10">
      <c r="A3864" t="s">
        <v>54</v>
      </c>
      <c r="B3864" t="s">
        <v>32</v>
      </c>
      <c r="C3864" t="s">
        <v>3</v>
      </c>
      <c r="D3864" t="s">
        <v>367</v>
      </c>
      <c r="E3864" t="s">
        <v>371</v>
      </c>
      <c r="F3864" s="2">
        <v>25808480</v>
      </c>
      <c r="G3864" s="36">
        <f t="shared" si="95"/>
        <v>5166242.2932180325</v>
      </c>
      <c r="H3864">
        <v>2023</v>
      </c>
      <c r="I3864">
        <v>4.9955999999999996</v>
      </c>
      <c r="J3864" t="s">
        <v>717</v>
      </c>
    </row>
    <row r="3865" spans="1:10">
      <c r="A3865" t="s">
        <v>54</v>
      </c>
      <c r="B3865" t="s">
        <v>32</v>
      </c>
      <c r="C3865" t="s">
        <v>3</v>
      </c>
      <c r="D3865" t="s">
        <v>328</v>
      </c>
      <c r="E3865" t="s">
        <v>365</v>
      </c>
      <c r="F3865" s="2">
        <v>28899016</v>
      </c>
      <c r="G3865" s="36">
        <f t="shared" si="95"/>
        <v>5598956.8923762469</v>
      </c>
      <c r="H3865">
        <v>2022</v>
      </c>
      <c r="I3865" s="32">
        <v>5.1615000000000002</v>
      </c>
      <c r="J3865" t="s">
        <v>717</v>
      </c>
    </row>
    <row r="3866" spans="1:10">
      <c r="A3866" t="s">
        <v>54</v>
      </c>
      <c r="B3866" t="s">
        <v>32</v>
      </c>
      <c r="C3866" t="s">
        <v>3</v>
      </c>
      <c r="D3866" t="s">
        <v>328</v>
      </c>
      <c r="E3866" t="s">
        <v>366</v>
      </c>
      <c r="F3866" s="2">
        <v>29077085</v>
      </c>
      <c r="G3866" s="36">
        <f t="shared" si="95"/>
        <v>5633456.3595853914</v>
      </c>
      <c r="H3866">
        <v>2022</v>
      </c>
      <c r="I3866" s="32">
        <v>5.1615000000000002</v>
      </c>
      <c r="J3866" t="s">
        <v>717</v>
      </c>
    </row>
    <row r="3867" spans="1:10">
      <c r="A3867" t="s">
        <v>54</v>
      </c>
      <c r="B3867" t="s">
        <v>32</v>
      </c>
      <c r="C3867" t="s">
        <v>3</v>
      </c>
      <c r="D3867" t="s">
        <v>367</v>
      </c>
      <c r="E3867" t="s">
        <v>366</v>
      </c>
      <c r="F3867" s="2">
        <v>1197277</v>
      </c>
      <c r="G3867" s="36">
        <f t="shared" si="95"/>
        <v>231962.99525331781</v>
      </c>
      <c r="H3867">
        <v>2022</v>
      </c>
      <c r="I3867" s="32">
        <v>5.1615000000000002</v>
      </c>
      <c r="J3867" t="s">
        <v>717</v>
      </c>
    </row>
    <row r="3868" spans="1:10">
      <c r="A3868" t="s">
        <v>54</v>
      </c>
      <c r="B3868" t="s">
        <v>32</v>
      </c>
      <c r="C3868" t="s">
        <v>3</v>
      </c>
      <c r="D3868" t="s">
        <v>367</v>
      </c>
      <c r="E3868" t="s">
        <v>369</v>
      </c>
      <c r="F3868" s="2">
        <v>492764</v>
      </c>
      <c r="G3868" s="36">
        <f t="shared" si="95"/>
        <v>95469.146565920761</v>
      </c>
      <c r="H3868">
        <v>2022</v>
      </c>
      <c r="I3868" s="32">
        <v>5.1615000000000002</v>
      </c>
      <c r="J3868" t="s">
        <v>717</v>
      </c>
    </row>
    <row r="3869" spans="1:10">
      <c r="A3869" t="s">
        <v>54</v>
      </c>
      <c r="B3869" t="s">
        <v>32</v>
      </c>
      <c r="C3869" t="s">
        <v>3</v>
      </c>
      <c r="D3869" t="s">
        <v>367</v>
      </c>
      <c r="E3869" t="s">
        <v>370</v>
      </c>
      <c r="F3869" s="2">
        <v>36452242</v>
      </c>
      <c r="G3869" s="36">
        <f t="shared" si="95"/>
        <v>7062334.9801414311</v>
      </c>
      <c r="H3869">
        <v>2022</v>
      </c>
      <c r="I3869" s="32">
        <v>5.1615000000000002</v>
      </c>
      <c r="J3869" t="s">
        <v>717</v>
      </c>
    </row>
    <row r="3870" spans="1:10">
      <c r="A3870" t="s">
        <v>54</v>
      </c>
      <c r="B3870" t="s">
        <v>32</v>
      </c>
      <c r="C3870" t="s">
        <v>3</v>
      </c>
      <c r="D3870" t="s">
        <v>367</v>
      </c>
      <c r="E3870" t="s">
        <v>371</v>
      </c>
      <c r="F3870" s="2">
        <v>23471980</v>
      </c>
      <c r="G3870" s="36">
        <f t="shared" si="95"/>
        <v>4547511.3823500918</v>
      </c>
      <c r="H3870">
        <v>2022</v>
      </c>
      <c r="I3870" s="32">
        <v>5.1615000000000002</v>
      </c>
      <c r="J3870" t="s">
        <v>717</v>
      </c>
    </row>
    <row r="3871" spans="1:10">
      <c r="A3871" t="s">
        <v>25</v>
      </c>
      <c r="B3871" t="s">
        <v>32</v>
      </c>
      <c r="C3871" t="s">
        <v>3</v>
      </c>
      <c r="D3871" t="s">
        <v>367</v>
      </c>
      <c r="E3871" t="s">
        <v>370</v>
      </c>
      <c r="F3871" s="2">
        <v>610045</v>
      </c>
      <c r="G3871" s="36">
        <f t="shared" si="95"/>
        <v>118191.41722367528</v>
      </c>
      <c r="H3871">
        <v>2022</v>
      </c>
      <c r="I3871" s="32">
        <v>5.1615000000000002</v>
      </c>
      <c r="J3871" s="40" t="s">
        <v>715</v>
      </c>
    </row>
    <row r="3872" spans="1:10">
      <c r="A3872" t="s">
        <v>46</v>
      </c>
      <c r="B3872" t="s">
        <v>32</v>
      </c>
      <c r="C3872" t="s">
        <v>3</v>
      </c>
      <c r="D3872" t="s">
        <v>367</v>
      </c>
      <c r="E3872" t="s">
        <v>371</v>
      </c>
      <c r="F3872" s="2">
        <v>161660057</v>
      </c>
      <c r="G3872" s="36">
        <f t="shared" si="95"/>
        <v>31320363.653976556</v>
      </c>
      <c r="H3872">
        <v>2022</v>
      </c>
      <c r="I3872" s="32">
        <v>5.1615000000000002</v>
      </c>
      <c r="J3872" s="40" t="s">
        <v>715</v>
      </c>
    </row>
    <row r="3873" spans="1:10">
      <c r="A3873" t="s">
        <v>54</v>
      </c>
      <c r="B3873" t="s">
        <v>32</v>
      </c>
      <c r="C3873" t="s">
        <v>4</v>
      </c>
      <c r="D3873" t="s">
        <v>328</v>
      </c>
      <c r="E3873" t="s">
        <v>365</v>
      </c>
      <c r="F3873" s="2">
        <v>20829098</v>
      </c>
      <c r="G3873" s="36">
        <f t="shared" si="95"/>
        <v>4035473.7963770218</v>
      </c>
      <c r="H3873">
        <v>2022</v>
      </c>
      <c r="I3873" s="32">
        <v>5.1615000000000002</v>
      </c>
      <c r="J3873" t="s">
        <v>717</v>
      </c>
    </row>
    <row r="3874" spans="1:10">
      <c r="A3874" t="s">
        <v>54</v>
      </c>
      <c r="B3874" t="s">
        <v>32</v>
      </c>
      <c r="C3874" t="s">
        <v>4</v>
      </c>
      <c r="D3874" t="s">
        <v>328</v>
      </c>
      <c r="E3874" t="s">
        <v>366</v>
      </c>
      <c r="F3874" s="2">
        <v>8060367</v>
      </c>
      <c r="G3874" s="36">
        <f t="shared" si="95"/>
        <v>1561632.6649229873</v>
      </c>
      <c r="H3874">
        <v>2022</v>
      </c>
      <c r="I3874" s="32">
        <v>5.1615000000000002</v>
      </c>
      <c r="J3874" t="s">
        <v>717</v>
      </c>
    </row>
    <row r="3875" spans="1:10">
      <c r="A3875" t="s">
        <v>17</v>
      </c>
      <c r="B3875" t="s">
        <v>32</v>
      </c>
      <c r="C3875" t="s">
        <v>3</v>
      </c>
      <c r="D3875" t="s">
        <v>367</v>
      </c>
      <c r="E3875" t="s">
        <v>371</v>
      </c>
      <c r="F3875" s="2">
        <v>75528494</v>
      </c>
      <c r="G3875" s="36">
        <f t="shared" si="95"/>
        <v>14633051.24479318</v>
      </c>
      <c r="H3875">
        <v>2022</v>
      </c>
      <c r="I3875" s="32">
        <v>5.1615000000000002</v>
      </c>
      <c r="J3875" s="40" t="s">
        <v>715</v>
      </c>
    </row>
    <row r="3876" spans="1:10">
      <c r="A3876" t="s">
        <v>54</v>
      </c>
      <c r="B3876" t="s">
        <v>32</v>
      </c>
      <c r="C3876" t="s">
        <v>4</v>
      </c>
      <c r="D3876" t="s">
        <v>367</v>
      </c>
      <c r="E3876" t="s">
        <v>366</v>
      </c>
      <c r="F3876" s="2">
        <v>-478670</v>
      </c>
      <c r="G3876" s="36">
        <f t="shared" si="95"/>
        <v>-92738.544996609504</v>
      </c>
      <c r="H3876">
        <v>2022</v>
      </c>
      <c r="I3876" s="32">
        <v>5.1615000000000002</v>
      </c>
      <c r="J3876" t="s">
        <v>717</v>
      </c>
    </row>
    <row r="3877" spans="1:10">
      <c r="A3877" t="s">
        <v>54</v>
      </c>
      <c r="B3877" t="s">
        <v>32</v>
      </c>
      <c r="C3877" t="s">
        <v>4</v>
      </c>
      <c r="D3877" t="s">
        <v>367</v>
      </c>
      <c r="E3877" t="s">
        <v>369</v>
      </c>
      <c r="F3877" s="2">
        <v>479978</v>
      </c>
      <c r="G3877" s="36">
        <f t="shared" si="95"/>
        <v>92991.959701637112</v>
      </c>
      <c r="H3877">
        <v>2022</v>
      </c>
      <c r="I3877" s="32">
        <v>5.1615000000000002</v>
      </c>
      <c r="J3877" t="s">
        <v>717</v>
      </c>
    </row>
    <row r="3878" spans="1:10">
      <c r="A3878" t="s">
        <v>54</v>
      </c>
      <c r="B3878" t="s">
        <v>32</v>
      </c>
      <c r="C3878" t="s">
        <v>4</v>
      </c>
      <c r="D3878" t="s">
        <v>367</v>
      </c>
      <c r="E3878" t="s">
        <v>370</v>
      </c>
      <c r="F3878" s="2">
        <v>24083998</v>
      </c>
      <c r="G3878" s="36">
        <f t="shared" ref="G3878:G3909" si="96">F3878/I3878</f>
        <v>4666085.0527947303</v>
      </c>
      <c r="H3878">
        <v>2022</v>
      </c>
      <c r="I3878" s="32">
        <v>5.1615000000000002</v>
      </c>
      <c r="J3878" t="s">
        <v>717</v>
      </c>
    </row>
    <row r="3879" spans="1:10">
      <c r="A3879" t="s">
        <v>54</v>
      </c>
      <c r="B3879" t="s">
        <v>32</v>
      </c>
      <c r="C3879" t="s">
        <v>4</v>
      </c>
      <c r="D3879" t="s">
        <v>367</v>
      </c>
      <c r="E3879" t="s">
        <v>371</v>
      </c>
      <c r="F3879" s="2">
        <v>21261997</v>
      </c>
      <c r="G3879" s="36">
        <f t="shared" si="96"/>
        <v>4119344.5703768283</v>
      </c>
      <c r="H3879">
        <v>2022</v>
      </c>
      <c r="I3879" s="32">
        <v>5.1615000000000002</v>
      </c>
      <c r="J3879" t="s">
        <v>717</v>
      </c>
    </row>
    <row r="3880" spans="1:10">
      <c r="A3880" t="s">
        <v>49</v>
      </c>
      <c r="B3880" t="s">
        <v>32</v>
      </c>
      <c r="C3880" t="s">
        <v>3</v>
      </c>
      <c r="D3880" t="s">
        <v>367</v>
      </c>
      <c r="E3880" t="s">
        <v>371</v>
      </c>
      <c r="F3880" s="2">
        <v>52580467</v>
      </c>
      <c r="G3880" s="36">
        <f t="shared" si="96"/>
        <v>10187051.632277438</v>
      </c>
      <c r="H3880">
        <v>2022</v>
      </c>
      <c r="I3880" s="32">
        <v>5.1615000000000002</v>
      </c>
      <c r="J3880" s="40" t="s">
        <v>715</v>
      </c>
    </row>
    <row r="3881" spans="1:10">
      <c r="A3881" t="s">
        <v>54</v>
      </c>
      <c r="B3881" t="s">
        <v>32</v>
      </c>
      <c r="C3881" t="s">
        <v>3</v>
      </c>
      <c r="D3881" t="s">
        <v>328</v>
      </c>
      <c r="E3881" t="s">
        <v>375</v>
      </c>
      <c r="F3881" s="2">
        <v>25896161</v>
      </c>
      <c r="G3881" s="36">
        <f t="shared" si="96"/>
        <v>4798073.2602089979</v>
      </c>
      <c r="H3881">
        <v>2021</v>
      </c>
      <c r="I3881" s="32">
        <v>5.3971999999999998</v>
      </c>
      <c r="J3881" t="s">
        <v>717</v>
      </c>
    </row>
    <row r="3882" spans="1:10">
      <c r="A3882" t="s">
        <v>54</v>
      </c>
      <c r="B3882" t="s">
        <v>32</v>
      </c>
      <c r="C3882" t="s">
        <v>3</v>
      </c>
      <c r="D3882" t="s">
        <v>328</v>
      </c>
      <c r="E3882" t="s">
        <v>376</v>
      </c>
      <c r="F3882" s="2">
        <v>24099208</v>
      </c>
      <c r="G3882" s="36">
        <f t="shared" si="96"/>
        <v>4465131.5496924333</v>
      </c>
      <c r="H3882">
        <v>2021</v>
      </c>
      <c r="I3882" s="32">
        <v>5.3971999999999998</v>
      </c>
      <c r="J3882" t="s">
        <v>717</v>
      </c>
    </row>
    <row r="3883" spans="1:10">
      <c r="A3883" t="s">
        <v>54</v>
      </c>
      <c r="B3883" t="s">
        <v>32</v>
      </c>
      <c r="C3883" t="s">
        <v>3</v>
      </c>
      <c r="D3883" t="s">
        <v>367</v>
      </c>
      <c r="E3883" t="s">
        <v>376</v>
      </c>
      <c r="F3883" s="2">
        <v>213164</v>
      </c>
      <c r="G3883" s="36">
        <f t="shared" si="96"/>
        <v>39495.29385607352</v>
      </c>
      <c r="H3883">
        <v>2021</v>
      </c>
      <c r="I3883" s="32">
        <v>5.3971999999999998</v>
      </c>
      <c r="J3883" t="s">
        <v>717</v>
      </c>
    </row>
    <row r="3884" spans="1:10">
      <c r="A3884" t="s">
        <v>54</v>
      </c>
      <c r="B3884" t="s">
        <v>32</v>
      </c>
      <c r="C3884" t="s">
        <v>3</v>
      </c>
      <c r="D3884" t="s">
        <v>367</v>
      </c>
      <c r="E3884" t="s">
        <v>379</v>
      </c>
      <c r="F3884" s="2">
        <v>696515</v>
      </c>
      <c r="G3884" s="36">
        <f t="shared" si="96"/>
        <v>129051.17468316905</v>
      </c>
      <c r="H3884">
        <v>2021</v>
      </c>
      <c r="I3884" s="32">
        <v>5.3971999999999998</v>
      </c>
      <c r="J3884" t="s">
        <v>717</v>
      </c>
    </row>
    <row r="3885" spans="1:10">
      <c r="A3885" t="s">
        <v>54</v>
      </c>
      <c r="B3885" t="s">
        <v>32</v>
      </c>
      <c r="C3885" t="s">
        <v>3</v>
      </c>
      <c r="D3885" t="s">
        <v>367</v>
      </c>
      <c r="E3885" t="s">
        <v>370</v>
      </c>
      <c r="F3885" s="2">
        <v>24793590</v>
      </c>
      <c r="G3885" s="36">
        <f t="shared" si="96"/>
        <v>4593787.5194545323</v>
      </c>
      <c r="H3885">
        <v>2021</v>
      </c>
      <c r="I3885" s="32">
        <v>5.3971999999999998</v>
      </c>
      <c r="J3885" t="s">
        <v>717</v>
      </c>
    </row>
    <row r="3886" spans="1:10">
      <c r="A3886" t="s">
        <v>54</v>
      </c>
      <c r="B3886" t="s">
        <v>32</v>
      </c>
      <c r="C3886" t="s">
        <v>3</v>
      </c>
      <c r="D3886" t="s">
        <v>367</v>
      </c>
      <c r="E3886" t="s">
        <v>378</v>
      </c>
      <c r="F3886" s="2">
        <v>17602168</v>
      </c>
      <c r="G3886" s="36">
        <f t="shared" si="96"/>
        <v>3261351.8120506932</v>
      </c>
      <c r="H3886">
        <v>2021</v>
      </c>
      <c r="I3886" s="32">
        <v>5.3971999999999998</v>
      </c>
      <c r="J3886" t="s">
        <v>717</v>
      </c>
    </row>
    <row r="3887" spans="1:10">
      <c r="A3887" t="s">
        <v>54</v>
      </c>
      <c r="B3887" t="s">
        <v>32</v>
      </c>
      <c r="C3887" t="s">
        <v>4</v>
      </c>
      <c r="D3887" t="s">
        <v>328</v>
      </c>
      <c r="E3887" t="s">
        <v>375</v>
      </c>
      <c r="F3887" s="2">
        <v>10995752</v>
      </c>
      <c r="G3887" s="36">
        <f t="shared" si="96"/>
        <v>2037306.7516490032</v>
      </c>
      <c r="H3887">
        <v>2021</v>
      </c>
      <c r="I3887" s="32">
        <v>5.3971999999999998</v>
      </c>
      <c r="J3887" t="s">
        <v>717</v>
      </c>
    </row>
    <row r="3888" spans="1:10">
      <c r="A3888" t="s">
        <v>54</v>
      </c>
      <c r="B3888" t="s">
        <v>32</v>
      </c>
      <c r="C3888" t="s">
        <v>4</v>
      </c>
      <c r="D3888" t="s">
        <v>328</v>
      </c>
      <c r="E3888" t="s">
        <v>376</v>
      </c>
      <c r="F3888" s="2">
        <v>14383386</v>
      </c>
      <c r="G3888" s="36">
        <f t="shared" si="96"/>
        <v>2664971.8372489442</v>
      </c>
      <c r="H3888">
        <v>2021</v>
      </c>
      <c r="I3888" s="32">
        <v>5.3971999999999998</v>
      </c>
      <c r="J3888" t="s">
        <v>717</v>
      </c>
    </row>
    <row r="3889" spans="1:10">
      <c r="A3889" t="s">
        <v>54</v>
      </c>
      <c r="B3889" t="s">
        <v>32</v>
      </c>
      <c r="C3889" t="s">
        <v>4</v>
      </c>
      <c r="D3889" t="s">
        <v>367</v>
      </c>
      <c r="E3889" t="s">
        <v>376</v>
      </c>
      <c r="F3889" s="2">
        <v>963480</v>
      </c>
      <c r="G3889" s="36">
        <f t="shared" si="96"/>
        <v>178514.78544430446</v>
      </c>
      <c r="H3889">
        <v>2021</v>
      </c>
      <c r="I3889" s="32">
        <v>5.3971999999999998</v>
      </c>
      <c r="J3889" t="s">
        <v>717</v>
      </c>
    </row>
    <row r="3890" spans="1:10">
      <c r="A3890" t="s">
        <v>54</v>
      </c>
      <c r="B3890" t="s">
        <v>32</v>
      </c>
      <c r="C3890" t="s">
        <v>4</v>
      </c>
      <c r="D3890" t="s">
        <v>367</v>
      </c>
      <c r="E3890" t="s">
        <v>379</v>
      </c>
      <c r="F3890" s="2">
        <v>-27909</v>
      </c>
      <c r="G3890" s="36">
        <f t="shared" si="96"/>
        <v>-5171.0146001630474</v>
      </c>
      <c r="H3890">
        <v>2021</v>
      </c>
      <c r="I3890" s="32">
        <v>5.3971999999999998</v>
      </c>
      <c r="J3890" t="s">
        <v>717</v>
      </c>
    </row>
    <row r="3891" spans="1:10">
      <c r="A3891" t="s">
        <v>54</v>
      </c>
      <c r="B3891" t="s">
        <v>32</v>
      </c>
      <c r="C3891" t="s">
        <v>4</v>
      </c>
      <c r="D3891" t="s">
        <v>367</v>
      </c>
      <c r="E3891" t="s">
        <v>370</v>
      </c>
      <c r="F3891" s="2">
        <v>15721910</v>
      </c>
      <c r="G3891" s="36">
        <f t="shared" si="96"/>
        <v>2912975.246424072</v>
      </c>
      <c r="H3891">
        <v>2021</v>
      </c>
      <c r="I3891" s="32">
        <v>5.3971999999999998</v>
      </c>
      <c r="J3891" t="s">
        <v>717</v>
      </c>
    </row>
    <row r="3892" spans="1:10">
      <c r="A3892" t="s">
        <v>54</v>
      </c>
      <c r="B3892" t="s">
        <v>32</v>
      </c>
      <c r="C3892" t="s">
        <v>4</v>
      </c>
      <c r="D3892" t="s">
        <v>367</v>
      </c>
      <c r="E3892" t="s">
        <v>378</v>
      </c>
      <c r="F3892" s="2">
        <v>11127165</v>
      </c>
      <c r="G3892" s="36">
        <f t="shared" si="96"/>
        <v>2061655.117468317</v>
      </c>
      <c r="H3892">
        <v>2021</v>
      </c>
      <c r="I3892" s="32">
        <v>5.3971999999999998</v>
      </c>
      <c r="J3892" t="s">
        <v>717</v>
      </c>
    </row>
    <row r="3893" spans="1:10">
      <c r="A3893" t="s">
        <v>54</v>
      </c>
      <c r="B3893" t="s">
        <v>32</v>
      </c>
      <c r="C3893" t="s">
        <v>3</v>
      </c>
      <c r="D3893" t="s">
        <v>328</v>
      </c>
      <c r="E3893" t="s">
        <v>365</v>
      </c>
      <c r="F3893" s="2">
        <v>20878512</v>
      </c>
      <c r="G3893" s="36">
        <f t="shared" si="96"/>
        <v>4051483.9035181343</v>
      </c>
      <c r="H3893">
        <v>2020</v>
      </c>
      <c r="I3893">
        <v>5.1532999999999998</v>
      </c>
      <c r="J3893" t="s">
        <v>717</v>
      </c>
    </row>
    <row r="3894" spans="1:10">
      <c r="A3894" t="s">
        <v>54</v>
      </c>
      <c r="B3894" t="s">
        <v>32</v>
      </c>
      <c r="C3894" t="s">
        <v>3</v>
      </c>
      <c r="D3894" t="s">
        <v>328</v>
      </c>
      <c r="E3894" t="s">
        <v>366</v>
      </c>
      <c r="F3894" s="2">
        <v>17630225</v>
      </c>
      <c r="G3894" s="36">
        <f t="shared" si="96"/>
        <v>3421152.4654105138</v>
      </c>
      <c r="H3894">
        <v>2020</v>
      </c>
      <c r="I3894">
        <v>5.1532999999999998</v>
      </c>
      <c r="J3894" t="s">
        <v>717</v>
      </c>
    </row>
    <row r="3895" spans="1:10">
      <c r="A3895" t="s">
        <v>54</v>
      </c>
      <c r="B3895" t="s">
        <v>32</v>
      </c>
      <c r="C3895" t="s">
        <v>3</v>
      </c>
      <c r="D3895" t="s">
        <v>367</v>
      </c>
      <c r="E3895" t="s">
        <v>366</v>
      </c>
      <c r="F3895" s="2">
        <v>241780</v>
      </c>
      <c r="G3895" s="36">
        <f t="shared" si="96"/>
        <v>46917.509168882076</v>
      </c>
      <c r="H3895">
        <v>2020</v>
      </c>
      <c r="I3895">
        <v>5.1532999999999998</v>
      </c>
      <c r="J3895" t="s">
        <v>717</v>
      </c>
    </row>
    <row r="3896" spans="1:10">
      <c r="A3896" t="s">
        <v>54</v>
      </c>
      <c r="B3896" t="s">
        <v>32</v>
      </c>
      <c r="C3896" t="s">
        <v>3</v>
      </c>
      <c r="D3896" t="s">
        <v>367</v>
      </c>
      <c r="E3896" t="s">
        <v>386</v>
      </c>
      <c r="F3896" s="2">
        <v>412748</v>
      </c>
      <c r="G3896" s="36">
        <f t="shared" si="96"/>
        <v>80093.920400520059</v>
      </c>
      <c r="H3896">
        <v>2020</v>
      </c>
      <c r="I3896">
        <v>5.1532999999999998</v>
      </c>
      <c r="J3896" t="s">
        <v>717</v>
      </c>
    </row>
    <row r="3897" spans="1:10">
      <c r="A3897" t="s">
        <v>54</v>
      </c>
      <c r="B3897" t="s">
        <v>32</v>
      </c>
      <c r="C3897" t="s">
        <v>3</v>
      </c>
      <c r="D3897" t="s">
        <v>367</v>
      </c>
      <c r="E3897" t="s">
        <v>370</v>
      </c>
      <c r="F3897" s="2">
        <v>18441060</v>
      </c>
      <c r="G3897" s="36">
        <f t="shared" si="96"/>
        <v>3578495.3330875365</v>
      </c>
      <c r="H3897">
        <v>2020</v>
      </c>
      <c r="I3897">
        <v>5.1532999999999998</v>
      </c>
      <c r="J3897" t="s">
        <v>717</v>
      </c>
    </row>
    <row r="3898" spans="1:10">
      <c r="A3898" t="s">
        <v>54</v>
      </c>
      <c r="B3898" t="s">
        <v>32</v>
      </c>
      <c r="C3898" t="s">
        <v>3</v>
      </c>
      <c r="D3898" t="s">
        <v>367</v>
      </c>
      <c r="E3898" t="s">
        <v>382</v>
      </c>
      <c r="F3898" s="2">
        <v>12535274</v>
      </c>
      <c r="G3898" s="36">
        <f t="shared" si="96"/>
        <v>2432475.1130343666</v>
      </c>
      <c r="H3898">
        <v>2020</v>
      </c>
      <c r="I3898">
        <v>5.1532999999999998</v>
      </c>
      <c r="J3898" t="s">
        <v>717</v>
      </c>
    </row>
    <row r="3899" spans="1:10">
      <c r="A3899" t="s">
        <v>54</v>
      </c>
      <c r="B3899" t="s">
        <v>32</v>
      </c>
      <c r="C3899" t="s">
        <v>4</v>
      </c>
      <c r="D3899" t="s">
        <v>328</v>
      </c>
      <c r="E3899" t="s">
        <v>365</v>
      </c>
      <c r="F3899" s="2">
        <v>16740131</v>
      </c>
      <c r="G3899" s="36">
        <f t="shared" si="96"/>
        <v>3248429.3559466749</v>
      </c>
      <c r="H3899">
        <v>2020</v>
      </c>
      <c r="I3899">
        <v>5.1532999999999998</v>
      </c>
      <c r="J3899" t="s">
        <v>717</v>
      </c>
    </row>
    <row r="3900" spans="1:10">
      <c r="A3900" t="s">
        <v>46</v>
      </c>
      <c r="B3900" t="s">
        <v>32</v>
      </c>
      <c r="C3900" t="s">
        <v>3</v>
      </c>
      <c r="D3900" t="s">
        <v>367</v>
      </c>
      <c r="E3900" t="s">
        <v>372</v>
      </c>
      <c r="F3900" s="2">
        <v>654614</v>
      </c>
      <c r="G3900" s="36">
        <f t="shared" si="96"/>
        <v>126826.31018114889</v>
      </c>
      <c r="H3900">
        <v>2022</v>
      </c>
      <c r="I3900" s="32">
        <v>5.1615000000000002</v>
      </c>
      <c r="J3900" s="40" t="s">
        <v>715</v>
      </c>
    </row>
    <row r="3901" spans="1:10">
      <c r="A3901" t="s">
        <v>49</v>
      </c>
      <c r="B3901" t="s">
        <v>32</v>
      </c>
      <c r="C3901" t="s">
        <v>3</v>
      </c>
      <c r="D3901" t="s">
        <v>367</v>
      </c>
      <c r="E3901" t="s">
        <v>372</v>
      </c>
      <c r="F3901" s="2">
        <v>440545</v>
      </c>
      <c r="G3901" s="36">
        <f t="shared" si="96"/>
        <v>85352.126319868257</v>
      </c>
      <c r="H3901">
        <v>2022</v>
      </c>
      <c r="I3901" s="32">
        <v>5.1615000000000002</v>
      </c>
      <c r="J3901" s="40" t="s">
        <v>715</v>
      </c>
    </row>
    <row r="3902" spans="1:10">
      <c r="A3902" t="s">
        <v>54</v>
      </c>
      <c r="B3902" t="s">
        <v>32</v>
      </c>
      <c r="C3902" t="s">
        <v>4</v>
      </c>
      <c r="D3902" t="s">
        <v>328</v>
      </c>
      <c r="E3902" t="s">
        <v>366</v>
      </c>
      <c r="F3902" s="2">
        <v>10508947</v>
      </c>
      <c r="G3902" s="36">
        <f t="shared" si="96"/>
        <v>2039265.5191818834</v>
      </c>
      <c r="H3902">
        <v>2020</v>
      </c>
      <c r="I3902">
        <v>5.1532999999999998</v>
      </c>
      <c r="J3902" t="s">
        <v>717</v>
      </c>
    </row>
    <row r="3903" spans="1:10">
      <c r="A3903" t="s">
        <v>54</v>
      </c>
      <c r="B3903" t="s">
        <v>32</v>
      </c>
      <c r="C3903" t="s">
        <v>4</v>
      </c>
      <c r="D3903" t="s">
        <v>367</v>
      </c>
      <c r="E3903" t="s">
        <v>366</v>
      </c>
      <c r="F3903" s="2">
        <v>80818</v>
      </c>
      <c r="G3903" s="36">
        <f t="shared" si="96"/>
        <v>15682.766382706228</v>
      </c>
      <c r="H3903">
        <v>2020</v>
      </c>
      <c r="I3903">
        <v>5.1532999999999998</v>
      </c>
      <c r="J3903" t="s">
        <v>717</v>
      </c>
    </row>
    <row r="3904" spans="1:10">
      <c r="A3904" t="s">
        <v>54</v>
      </c>
      <c r="B3904" t="s">
        <v>32</v>
      </c>
      <c r="C3904" t="s">
        <v>4</v>
      </c>
      <c r="D3904" t="s">
        <v>367</v>
      </c>
      <c r="E3904" t="s">
        <v>386</v>
      </c>
      <c r="F3904" s="2">
        <v>-15650</v>
      </c>
      <c r="G3904" s="36">
        <f t="shared" si="96"/>
        <v>-3036.8889837579804</v>
      </c>
      <c r="H3904">
        <v>2020</v>
      </c>
      <c r="I3904">
        <v>5.1532999999999998</v>
      </c>
      <c r="J3904" t="s">
        <v>717</v>
      </c>
    </row>
    <row r="3905" spans="1:10">
      <c r="A3905" t="s">
        <v>54</v>
      </c>
      <c r="B3905" t="s">
        <v>32</v>
      </c>
      <c r="C3905" t="s">
        <v>4</v>
      </c>
      <c r="D3905" t="s">
        <v>367</v>
      </c>
      <c r="E3905" t="s">
        <v>370</v>
      </c>
      <c r="F3905" s="2">
        <v>11524255</v>
      </c>
      <c r="G3905" s="36">
        <f t="shared" si="96"/>
        <v>2236286.4572215863</v>
      </c>
      <c r="H3905">
        <v>2020</v>
      </c>
      <c r="I3905">
        <v>5.1532999999999998</v>
      </c>
      <c r="J3905" t="s">
        <v>717</v>
      </c>
    </row>
    <row r="3906" spans="1:10">
      <c r="A3906" t="s">
        <v>54</v>
      </c>
      <c r="B3906" t="s">
        <v>32</v>
      </c>
      <c r="C3906" t="s">
        <v>4</v>
      </c>
      <c r="D3906" t="s">
        <v>367</v>
      </c>
      <c r="E3906" t="s">
        <v>382</v>
      </c>
      <c r="F3906" s="2">
        <v>8181297</v>
      </c>
      <c r="G3906" s="36">
        <f t="shared" si="96"/>
        <v>1587584.0723419946</v>
      </c>
      <c r="H3906">
        <v>2020</v>
      </c>
      <c r="I3906">
        <v>5.1532999999999998</v>
      </c>
      <c r="J3906" t="s">
        <v>717</v>
      </c>
    </row>
    <row r="3907" spans="1:10">
      <c r="A3907" t="s">
        <v>54</v>
      </c>
      <c r="B3907" t="s">
        <v>32</v>
      </c>
      <c r="C3907" t="s">
        <v>3</v>
      </c>
      <c r="D3907" t="s">
        <v>328</v>
      </c>
      <c r="E3907" t="s">
        <v>365</v>
      </c>
      <c r="F3907" s="2">
        <v>30851691</v>
      </c>
      <c r="G3907" s="36">
        <f t="shared" si="96"/>
        <v>7819066.5788073093</v>
      </c>
      <c r="H3907">
        <v>2019</v>
      </c>
      <c r="I3907">
        <v>3.9457</v>
      </c>
      <c r="J3907" t="s">
        <v>717</v>
      </c>
    </row>
    <row r="3908" spans="1:10">
      <c r="A3908" t="s">
        <v>54</v>
      </c>
      <c r="B3908" t="s">
        <v>32</v>
      </c>
      <c r="C3908" t="s">
        <v>3</v>
      </c>
      <c r="D3908" t="s">
        <v>328</v>
      </c>
      <c r="E3908" t="s">
        <v>366</v>
      </c>
      <c r="F3908" s="2">
        <v>15380559</v>
      </c>
      <c r="G3908" s="36">
        <f t="shared" si="96"/>
        <v>3898055.858276098</v>
      </c>
      <c r="H3908">
        <v>2019</v>
      </c>
      <c r="I3908">
        <v>3.9457</v>
      </c>
      <c r="J3908" t="s">
        <v>717</v>
      </c>
    </row>
    <row r="3909" spans="1:10">
      <c r="A3909" t="s">
        <v>49</v>
      </c>
      <c r="B3909" t="s">
        <v>32</v>
      </c>
      <c r="C3909" t="s">
        <v>3</v>
      </c>
      <c r="D3909" t="s">
        <v>373</v>
      </c>
      <c r="F3909" s="2">
        <v>35875384</v>
      </c>
      <c r="G3909" s="36">
        <f t="shared" si="96"/>
        <v>6950573.2829603795</v>
      </c>
      <c r="H3909">
        <v>2022</v>
      </c>
      <c r="I3909" s="32">
        <v>5.1615000000000002</v>
      </c>
      <c r="J3909" s="40" t="s">
        <v>715</v>
      </c>
    </row>
    <row r="3910" spans="1:10">
      <c r="A3910" t="s">
        <v>54</v>
      </c>
      <c r="B3910" t="s">
        <v>32</v>
      </c>
      <c r="C3910" t="s">
        <v>3</v>
      </c>
      <c r="D3910" t="s">
        <v>367</v>
      </c>
      <c r="E3910" t="s">
        <v>366</v>
      </c>
      <c r="F3910" s="2">
        <v>235577</v>
      </c>
      <c r="G3910" s="36">
        <f t="shared" ref="G3910:G3941" si="97">F3910/I3910</f>
        <v>59704.741870897436</v>
      </c>
      <c r="H3910">
        <v>2019</v>
      </c>
      <c r="I3910">
        <v>3.9457</v>
      </c>
      <c r="J3910" t="s">
        <v>717</v>
      </c>
    </row>
    <row r="3911" spans="1:10">
      <c r="A3911" t="s">
        <v>54</v>
      </c>
      <c r="B3911" t="s">
        <v>32</v>
      </c>
      <c r="C3911" t="s">
        <v>3</v>
      </c>
      <c r="D3911" t="s">
        <v>367</v>
      </c>
      <c r="E3911" t="s">
        <v>386</v>
      </c>
      <c r="F3911" s="2">
        <v>731318</v>
      </c>
      <c r="G3911" s="36">
        <f t="shared" si="97"/>
        <v>185345.56605925437</v>
      </c>
      <c r="H3911">
        <v>2019</v>
      </c>
      <c r="I3911">
        <v>3.9457</v>
      </c>
      <c r="J3911" t="s">
        <v>717</v>
      </c>
    </row>
    <row r="3912" spans="1:10">
      <c r="A3912" t="s">
        <v>54</v>
      </c>
      <c r="B3912" t="s">
        <v>32</v>
      </c>
      <c r="C3912" t="s">
        <v>3</v>
      </c>
      <c r="D3912" t="s">
        <v>367</v>
      </c>
      <c r="E3912" t="s">
        <v>370</v>
      </c>
      <c r="F3912" s="2">
        <v>20436365</v>
      </c>
      <c r="G3912" s="36">
        <f t="shared" si="97"/>
        <v>5179401.627087716</v>
      </c>
      <c r="H3912">
        <v>2019</v>
      </c>
      <c r="I3912">
        <v>3.9457</v>
      </c>
      <c r="J3912" t="s">
        <v>717</v>
      </c>
    </row>
    <row r="3913" spans="1:10">
      <c r="A3913" t="s">
        <v>25</v>
      </c>
      <c r="B3913" t="s">
        <v>32</v>
      </c>
      <c r="C3913" t="s">
        <v>3</v>
      </c>
      <c r="D3913" t="s">
        <v>373</v>
      </c>
      <c r="F3913" s="2">
        <v>3793917</v>
      </c>
      <c r="G3913" s="36">
        <f t="shared" si="97"/>
        <v>735041.557686719</v>
      </c>
      <c r="H3913">
        <v>2022</v>
      </c>
      <c r="I3913" s="32">
        <v>5.1615000000000002</v>
      </c>
      <c r="J3913" s="40" t="s">
        <v>715</v>
      </c>
    </row>
    <row r="3914" spans="1:10">
      <c r="A3914" t="s">
        <v>54</v>
      </c>
      <c r="B3914" t="s">
        <v>32</v>
      </c>
      <c r="C3914" t="s">
        <v>3</v>
      </c>
      <c r="D3914" t="s">
        <v>367</v>
      </c>
      <c r="E3914" t="s">
        <v>382</v>
      </c>
      <c r="F3914" s="2">
        <v>14918017</v>
      </c>
      <c r="G3914" s="36">
        <f t="shared" si="97"/>
        <v>3780829.0037255748</v>
      </c>
      <c r="H3914">
        <v>2019</v>
      </c>
      <c r="I3914">
        <v>3.9457</v>
      </c>
      <c r="J3914" t="s">
        <v>717</v>
      </c>
    </row>
    <row r="3915" spans="1:10">
      <c r="A3915" t="s">
        <v>54</v>
      </c>
      <c r="B3915" t="s">
        <v>32</v>
      </c>
      <c r="C3915" t="s">
        <v>4</v>
      </c>
      <c r="D3915" t="s">
        <v>328</v>
      </c>
      <c r="E3915" t="s">
        <v>365</v>
      </c>
      <c r="F3915" s="2">
        <v>6730603</v>
      </c>
      <c r="G3915" s="36">
        <f t="shared" si="97"/>
        <v>1705807.0811262894</v>
      </c>
      <c r="H3915">
        <v>2019</v>
      </c>
      <c r="I3915">
        <v>3.9457</v>
      </c>
      <c r="J3915" t="s">
        <v>717</v>
      </c>
    </row>
    <row r="3916" spans="1:10">
      <c r="A3916" t="s">
        <v>54</v>
      </c>
      <c r="B3916" t="s">
        <v>32</v>
      </c>
      <c r="C3916" t="s">
        <v>4</v>
      </c>
      <c r="D3916" t="s">
        <v>328</v>
      </c>
      <c r="E3916" t="s">
        <v>366</v>
      </c>
      <c r="F3916" s="2">
        <v>3481765</v>
      </c>
      <c r="G3916" s="36">
        <f t="shared" si="97"/>
        <v>882420.10289682436</v>
      </c>
      <c r="H3916">
        <v>2019</v>
      </c>
      <c r="I3916">
        <v>3.9457</v>
      </c>
      <c r="J3916" t="s">
        <v>717</v>
      </c>
    </row>
    <row r="3917" spans="1:10">
      <c r="A3917" t="s">
        <v>54</v>
      </c>
      <c r="B3917" t="s">
        <v>32</v>
      </c>
      <c r="C3917" t="s">
        <v>4</v>
      </c>
      <c r="D3917" t="s">
        <v>367</v>
      </c>
      <c r="E3917" t="s">
        <v>366</v>
      </c>
      <c r="F3917" s="2">
        <v>79977</v>
      </c>
      <c r="G3917" s="36">
        <f t="shared" si="97"/>
        <v>20269.407202777707</v>
      </c>
      <c r="H3917">
        <v>2019</v>
      </c>
      <c r="I3917">
        <v>3.9457</v>
      </c>
      <c r="J3917" t="s">
        <v>717</v>
      </c>
    </row>
    <row r="3918" spans="1:10">
      <c r="A3918" t="s">
        <v>54</v>
      </c>
      <c r="B3918" t="s">
        <v>32</v>
      </c>
      <c r="C3918" t="s">
        <v>4</v>
      </c>
      <c r="D3918" t="s">
        <v>367</v>
      </c>
      <c r="E3918" t="s">
        <v>386</v>
      </c>
      <c r="F3918" s="2">
        <v>-4473</v>
      </c>
      <c r="G3918" s="36">
        <f t="shared" si="97"/>
        <v>-1133.6391514813595</v>
      </c>
      <c r="H3918">
        <v>2019</v>
      </c>
      <c r="I3918">
        <v>3.9457</v>
      </c>
      <c r="J3918" t="s">
        <v>717</v>
      </c>
    </row>
    <row r="3919" spans="1:10">
      <c r="A3919" t="s">
        <v>17</v>
      </c>
      <c r="B3919" t="s">
        <v>32</v>
      </c>
      <c r="C3919" t="s">
        <v>3</v>
      </c>
      <c r="D3919" t="s">
        <v>1</v>
      </c>
      <c r="F3919" s="2">
        <v>64744598</v>
      </c>
      <c r="G3919" s="36">
        <f t="shared" si="97"/>
        <v>12543756.272401433</v>
      </c>
      <c r="H3919">
        <v>2022</v>
      </c>
      <c r="I3919" s="32">
        <v>5.1615000000000002</v>
      </c>
      <c r="J3919" s="40" t="s">
        <v>715</v>
      </c>
    </row>
    <row r="3920" spans="1:10">
      <c r="A3920" t="s">
        <v>54</v>
      </c>
      <c r="B3920" t="s">
        <v>32</v>
      </c>
      <c r="C3920" t="s">
        <v>4</v>
      </c>
      <c r="D3920" t="s">
        <v>367</v>
      </c>
      <c r="E3920" t="s">
        <v>370</v>
      </c>
      <c r="F3920" s="2">
        <v>8352289</v>
      </c>
      <c r="G3920" s="36">
        <f t="shared" si="97"/>
        <v>2116807.917479788</v>
      </c>
      <c r="H3920">
        <v>2019</v>
      </c>
      <c r="I3920">
        <v>3.9457</v>
      </c>
      <c r="J3920" t="s">
        <v>717</v>
      </c>
    </row>
    <row r="3921" spans="1:10">
      <c r="A3921" t="s">
        <v>49</v>
      </c>
      <c r="B3921" t="s">
        <v>32</v>
      </c>
      <c r="C3921" t="s">
        <v>3</v>
      </c>
      <c r="D3921" t="s">
        <v>1</v>
      </c>
      <c r="F3921" s="2">
        <v>48543062</v>
      </c>
      <c r="G3921" s="36">
        <f t="shared" si="97"/>
        <v>9404836.1910297386</v>
      </c>
      <c r="H3921">
        <v>2022</v>
      </c>
      <c r="I3921" s="32">
        <v>5.1615000000000002</v>
      </c>
      <c r="J3921" s="40" t="s">
        <v>715</v>
      </c>
    </row>
    <row r="3922" spans="1:10">
      <c r="A3922" t="s">
        <v>54</v>
      </c>
      <c r="B3922" t="s">
        <v>32</v>
      </c>
      <c r="C3922" t="s">
        <v>4</v>
      </c>
      <c r="D3922" t="s">
        <v>367</v>
      </c>
      <c r="E3922" t="s">
        <v>382</v>
      </c>
      <c r="F3922" s="2">
        <v>7980235</v>
      </c>
      <c r="G3922" s="36">
        <f t="shared" si="97"/>
        <v>2022514.382745774</v>
      </c>
      <c r="H3922">
        <v>2019</v>
      </c>
      <c r="I3922">
        <v>3.9457</v>
      </c>
      <c r="J3922" t="s">
        <v>717</v>
      </c>
    </row>
    <row r="3923" spans="1:10">
      <c r="A3923" t="s">
        <v>54</v>
      </c>
      <c r="B3923" t="s">
        <v>32</v>
      </c>
      <c r="C3923" t="s">
        <v>3</v>
      </c>
      <c r="D3923" t="s">
        <v>328</v>
      </c>
      <c r="E3923" t="s">
        <v>366</v>
      </c>
      <c r="F3923" s="2">
        <v>17112841</v>
      </c>
      <c r="G3923" s="36">
        <f t="shared" si="97"/>
        <v>4655668.5801343964</v>
      </c>
      <c r="H3923">
        <v>2018</v>
      </c>
      <c r="I3923">
        <v>3.6757</v>
      </c>
      <c r="J3923" t="s">
        <v>717</v>
      </c>
    </row>
    <row r="3924" spans="1:10">
      <c r="A3924" t="s">
        <v>54</v>
      </c>
      <c r="B3924" t="s">
        <v>32</v>
      </c>
      <c r="C3924" t="s">
        <v>3</v>
      </c>
      <c r="D3924" t="s">
        <v>328</v>
      </c>
      <c r="E3924" t="s">
        <v>365</v>
      </c>
      <c r="F3924" s="2">
        <v>13112875</v>
      </c>
      <c r="G3924" s="36">
        <f t="shared" si="97"/>
        <v>3567449.7374649728</v>
      </c>
      <c r="H3924">
        <v>2018</v>
      </c>
      <c r="I3924">
        <v>3.6757</v>
      </c>
      <c r="J3924" t="s">
        <v>717</v>
      </c>
    </row>
    <row r="3925" spans="1:10">
      <c r="A3925" t="s">
        <v>54</v>
      </c>
      <c r="B3925" t="s">
        <v>32</v>
      </c>
      <c r="C3925" t="s">
        <v>3</v>
      </c>
      <c r="D3925" t="s">
        <v>367</v>
      </c>
      <c r="E3925" t="s">
        <v>370</v>
      </c>
      <c r="F3925" s="2">
        <v>23181775</v>
      </c>
      <c r="G3925" s="36">
        <f t="shared" si="97"/>
        <v>6306764.697880676</v>
      </c>
      <c r="H3925">
        <v>2018</v>
      </c>
      <c r="I3925">
        <v>3.6757</v>
      </c>
      <c r="J3925" t="s">
        <v>717</v>
      </c>
    </row>
    <row r="3926" spans="1:10">
      <c r="A3926" t="s">
        <v>54</v>
      </c>
      <c r="B3926" t="s">
        <v>32</v>
      </c>
      <c r="C3926" t="s">
        <v>3</v>
      </c>
      <c r="D3926" t="s">
        <v>367</v>
      </c>
      <c r="E3926" t="s">
        <v>382</v>
      </c>
      <c r="F3926" s="2">
        <v>14780067</v>
      </c>
      <c r="G3926" s="36">
        <f t="shared" si="97"/>
        <v>4021021.0300078895</v>
      </c>
      <c r="H3926">
        <v>2018</v>
      </c>
      <c r="I3926">
        <v>3.6757</v>
      </c>
      <c r="J3926" t="s">
        <v>717</v>
      </c>
    </row>
    <row r="3927" spans="1:10">
      <c r="A3927" t="s">
        <v>54</v>
      </c>
      <c r="B3927" t="s">
        <v>32</v>
      </c>
      <c r="C3927" t="s">
        <v>3</v>
      </c>
      <c r="D3927" t="s">
        <v>367</v>
      </c>
      <c r="E3927" t="s">
        <v>386</v>
      </c>
      <c r="F3927" s="2">
        <v>1172620</v>
      </c>
      <c r="G3927" s="36">
        <f t="shared" si="97"/>
        <v>319019.50648856</v>
      </c>
      <c r="H3927">
        <v>2018</v>
      </c>
      <c r="I3927">
        <v>3.6757</v>
      </c>
      <c r="J3927" t="s">
        <v>717</v>
      </c>
    </row>
    <row r="3928" spans="1:10">
      <c r="A3928" t="s">
        <v>54</v>
      </c>
      <c r="B3928" t="s">
        <v>32</v>
      </c>
      <c r="C3928" t="s">
        <v>3</v>
      </c>
      <c r="D3928" t="s">
        <v>367</v>
      </c>
      <c r="E3928" t="s">
        <v>366</v>
      </c>
      <c r="F3928" s="2">
        <v>168</v>
      </c>
      <c r="G3928" s="36">
        <f t="shared" si="97"/>
        <v>45.70557988954485</v>
      </c>
      <c r="H3928">
        <v>2018</v>
      </c>
      <c r="I3928">
        <v>3.6757</v>
      </c>
      <c r="J3928" t="s">
        <v>717</v>
      </c>
    </row>
    <row r="3929" spans="1:10">
      <c r="A3929" t="s">
        <v>54</v>
      </c>
      <c r="B3929" t="s">
        <v>32</v>
      </c>
      <c r="C3929" t="s">
        <v>4</v>
      </c>
      <c r="D3929" t="s">
        <v>328</v>
      </c>
      <c r="E3929" t="s">
        <v>366</v>
      </c>
      <c r="F3929" s="2">
        <v>9389626</v>
      </c>
      <c r="G3929" s="36">
        <f t="shared" si="97"/>
        <v>2554513.6980711157</v>
      </c>
      <c r="H3929">
        <v>2018</v>
      </c>
      <c r="I3929">
        <v>3.6757</v>
      </c>
      <c r="J3929" t="s">
        <v>717</v>
      </c>
    </row>
    <row r="3930" spans="1:10">
      <c r="A3930" t="s">
        <v>54</v>
      </c>
      <c r="B3930" t="s">
        <v>32</v>
      </c>
      <c r="C3930" t="s">
        <v>4</v>
      </c>
      <c r="D3930" t="s">
        <v>328</v>
      </c>
      <c r="E3930" t="s">
        <v>365</v>
      </c>
      <c r="F3930" s="2">
        <v>9152049</v>
      </c>
      <c r="G3930" s="36">
        <f t="shared" si="97"/>
        <v>2489879.2066817204</v>
      </c>
      <c r="H3930">
        <v>2018</v>
      </c>
      <c r="I3930">
        <v>3.6757</v>
      </c>
      <c r="J3930" t="s">
        <v>717</v>
      </c>
    </row>
    <row r="3931" spans="1:10">
      <c r="A3931" t="s">
        <v>54</v>
      </c>
      <c r="B3931" t="s">
        <v>32</v>
      </c>
      <c r="C3931" t="s">
        <v>4</v>
      </c>
      <c r="D3931" t="s">
        <v>367</v>
      </c>
      <c r="E3931" t="s">
        <v>382</v>
      </c>
      <c r="F3931" s="2">
        <v>16514817</v>
      </c>
      <c r="G3931" s="36">
        <f t="shared" si="97"/>
        <v>4492971.9509209134</v>
      </c>
      <c r="H3931">
        <v>2018</v>
      </c>
      <c r="I3931">
        <v>3.6757</v>
      </c>
      <c r="J3931" t="s">
        <v>717</v>
      </c>
    </row>
    <row r="3932" spans="1:10">
      <c r="A3932" t="s">
        <v>54</v>
      </c>
      <c r="B3932" t="s">
        <v>32</v>
      </c>
      <c r="C3932" t="s">
        <v>4</v>
      </c>
      <c r="D3932" t="s">
        <v>367</v>
      </c>
      <c r="E3932" t="s">
        <v>370</v>
      </c>
      <c r="F3932" s="2">
        <v>15377557</v>
      </c>
      <c r="G3932" s="36">
        <f t="shared" si="97"/>
        <v>4183572.3807710097</v>
      </c>
      <c r="H3932">
        <v>2018</v>
      </c>
      <c r="I3932">
        <v>3.6757</v>
      </c>
      <c r="J3932" t="s">
        <v>717</v>
      </c>
    </row>
    <row r="3933" spans="1:10">
      <c r="A3933" t="s">
        <v>54</v>
      </c>
      <c r="B3933" t="s">
        <v>32</v>
      </c>
      <c r="C3933" t="s">
        <v>4</v>
      </c>
      <c r="D3933" t="s">
        <v>367</v>
      </c>
      <c r="E3933" t="s">
        <v>366</v>
      </c>
      <c r="F3933" s="2">
        <v>300</v>
      </c>
      <c r="G3933" s="36">
        <f t="shared" si="97"/>
        <v>81.617106945615802</v>
      </c>
      <c r="H3933">
        <v>2018</v>
      </c>
      <c r="I3933">
        <v>3.6757</v>
      </c>
      <c r="J3933" t="s">
        <v>717</v>
      </c>
    </row>
    <row r="3934" spans="1:10">
      <c r="A3934" t="s">
        <v>54</v>
      </c>
      <c r="B3934" t="s">
        <v>32</v>
      </c>
      <c r="C3934" t="s">
        <v>4</v>
      </c>
      <c r="D3934" t="s">
        <v>367</v>
      </c>
      <c r="E3934" t="s">
        <v>386</v>
      </c>
      <c r="F3934" s="2">
        <v>230</v>
      </c>
      <c r="G3934" s="36">
        <f t="shared" si="97"/>
        <v>62.573115324972115</v>
      </c>
      <c r="H3934">
        <v>2018</v>
      </c>
      <c r="I3934">
        <v>3.6757</v>
      </c>
      <c r="J3934" t="s">
        <v>717</v>
      </c>
    </row>
    <row r="3935" spans="1:10">
      <c r="A3935" t="s">
        <v>49</v>
      </c>
      <c r="B3935" t="s">
        <v>32</v>
      </c>
      <c r="C3935" t="s">
        <v>3</v>
      </c>
      <c r="D3935" t="s">
        <v>374</v>
      </c>
      <c r="F3935" s="2">
        <v>25865557</v>
      </c>
      <c r="G3935" s="36">
        <f t="shared" si="97"/>
        <v>5011248.0867964737</v>
      </c>
      <c r="H3935">
        <v>2022</v>
      </c>
      <c r="I3935" s="32">
        <v>5.1615000000000002</v>
      </c>
      <c r="J3935" s="40" t="s">
        <v>715</v>
      </c>
    </row>
    <row r="3936" spans="1:10">
      <c r="A3936" t="s">
        <v>54</v>
      </c>
      <c r="B3936" t="s">
        <v>32</v>
      </c>
      <c r="C3936" t="s">
        <v>3</v>
      </c>
      <c r="D3936" t="s">
        <v>328</v>
      </c>
      <c r="E3936" t="s">
        <v>366</v>
      </c>
      <c r="F3936" s="2">
        <v>12979282</v>
      </c>
      <c r="G3936" s="36">
        <f t="shared" si="97"/>
        <v>4056025.625</v>
      </c>
      <c r="H3936">
        <v>2017</v>
      </c>
      <c r="I3936">
        <v>3.2</v>
      </c>
      <c r="J3936" t="s">
        <v>717</v>
      </c>
    </row>
    <row r="3937" spans="1:10">
      <c r="A3937" t="s">
        <v>25</v>
      </c>
      <c r="B3937" t="s">
        <v>32</v>
      </c>
      <c r="C3937" t="s">
        <v>3</v>
      </c>
      <c r="D3937" t="s">
        <v>374</v>
      </c>
      <c r="F3937" s="2">
        <v>13302373</v>
      </c>
      <c r="G3937" s="36">
        <f t="shared" si="97"/>
        <v>2577230.0687784557</v>
      </c>
      <c r="H3937">
        <v>2022</v>
      </c>
      <c r="I3937" s="32">
        <v>5.1615000000000002</v>
      </c>
      <c r="J3937" s="40" t="s">
        <v>715</v>
      </c>
    </row>
    <row r="3938" spans="1:10">
      <c r="A3938" t="s">
        <v>54</v>
      </c>
      <c r="B3938" t="s">
        <v>32</v>
      </c>
      <c r="C3938" t="s">
        <v>3</v>
      </c>
      <c r="D3938" t="s">
        <v>328</v>
      </c>
      <c r="E3938" t="s">
        <v>365</v>
      </c>
      <c r="F3938" s="2">
        <v>10075923</v>
      </c>
      <c r="G3938" s="36">
        <f t="shared" si="97"/>
        <v>3148725.9375</v>
      </c>
      <c r="H3938">
        <v>2017</v>
      </c>
      <c r="I3938">
        <v>3.2</v>
      </c>
      <c r="J3938" t="s">
        <v>717</v>
      </c>
    </row>
    <row r="3939" spans="1:10">
      <c r="A3939" t="s">
        <v>54</v>
      </c>
      <c r="B3939" t="s">
        <v>32</v>
      </c>
      <c r="C3939" t="s">
        <v>3</v>
      </c>
      <c r="D3939" t="s">
        <v>367</v>
      </c>
      <c r="E3939" t="s">
        <v>370</v>
      </c>
      <c r="F3939" s="2">
        <v>20527123</v>
      </c>
      <c r="G3939" s="36">
        <f t="shared" si="97"/>
        <v>6414725.9375</v>
      </c>
      <c r="H3939">
        <v>2017</v>
      </c>
      <c r="I3939">
        <v>3.2</v>
      </c>
      <c r="J3939" t="s">
        <v>717</v>
      </c>
    </row>
    <row r="3940" spans="1:10">
      <c r="A3940" t="s">
        <v>54</v>
      </c>
      <c r="B3940" t="s">
        <v>32</v>
      </c>
      <c r="C3940" t="s">
        <v>3</v>
      </c>
      <c r="D3940" t="s">
        <v>367</v>
      </c>
      <c r="E3940" t="s">
        <v>382</v>
      </c>
      <c r="F3940" s="2">
        <v>13447548</v>
      </c>
      <c r="G3940" s="36">
        <f t="shared" si="97"/>
        <v>4202358.75</v>
      </c>
      <c r="H3940">
        <v>2017</v>
      </c>
      <c r="I3940">
        <v>3.2</v>
      </c>
      <c r="J3940" t="s">
        <v>717</v>
      </c>
    </row>
    <row r="3941" spans="1:10">
      <c r="A3941" t="s">
        <v>54</v>
      </c>
      <c r="B3941" t="s">
        <v>32</v>
      </c>
      <c r="C3941" t="s">
        <v>3</v>
      </c>
      <c r="D3941" t="s">
        <v>367</v>
      </c>
      <c r="E3941" t="s">
        <v>386</v>
      </c>
      <c r="F3941" s="2">
        <v>734983</v>
      </c>
      <c r="G3941" s="36">
        <f t="shared" si="97"/>
        <v>229682.1875</v>
      </c>
      <c r="H3941">
        <v>2017</v>
      </c>
      <c r="I3941">
        <v>3.2</v>
      </c>
      <c r="J3941" t="s">
        <v>717</v>
      </c>
    </row>
    <row r="3942" spans="1:10">
      <c r="A3942" t="s">
        <v>46</v>
      </c>
      <c r="B3942" t="s">
        <v>32</v>
      </c>
      <c r="C3942" t="s">
        <v>4</v>
      </c>
      <c r="D3942" t="s">
        <v>328</v>
      </c>
      <c r="E3942" t="s">
        <v>365</v>
      </c>
      <c r="F3942" s="2">
        <v>131218030</v>
      </c>
      <c r="G3942" s="36">
        <f t="shared" ref="G3942:G3951" si="98">F3942/I3942</f>
        <v>25422460.52504117</v>
      </c>
      <c r="H3942">
        <v>2022</v>
      </c>
      <c r="I3942" s="32">
        <v>5.1615000000000002</v>
      </c>
      <c r="J3942" s="40" t="s">
        <v>715</v>
      </c>
    </row>
    <row r="3943" spans="1:10">
      <c r="A3943" t="s">
        <v>54</v>
      </c>
      <c r="B3943" t="s">
        <v>32</v>
      </c>
      <c r="C3943" t="s">
        <v>3</v>
      </c>
      <c r="D3943" t="s">
        <v>367</v>
      </c>
      <c r="E3943" t="s">
        <v>366</v>
      </c>
      <c r="F3943" s="2">
        <v>12408</v>
      </c>
      <c r="G3943" s="36">
        <f t="shared" si="98"/>
        <v>3877.5</v>
      </c>
      <c r="H3943">
        <v>2017</v>
      </c>
      <c r="I3943">
        <v>3.2</v>
      </c>
      <c r="J3943" t="s">
        <v>717</v>
      </c>
    </row>
    <row r="3944" spans="1:10">
      <c r="A3944" t="s">
        <v>54</v>
      </c>
      <c r="B3944" t="s">
        <v>32</v>
      </c>
      <c r="C3944" t="s">
        <v>4</v>
      </c>
      <c r="D3944" t="s">
        <v>328</v>
      </c>
      <c r="E3944" t="s">
        <v>366</v>
      </c>
      <c r="F3944" s="2">
        <v>5693812</v>
      </c>
      <c r="G3944" s="36">
        <f t="shared" si="98"/>
        <v>1779316.25</v>
      </c>
      <c r="H3944">
        <v>2017</v>
      </c>
      <c r="I3944">
        <v>3.2</v>
      </c>
      <c r="J3944" t="s">
        <v>717</v>
      </c>
    </row>
    <row r="3945" spans="1:10">
      <c r="A3945" t="s">
        <v>54</v>
      </c>
      <c r="B3945" t="s">
        <v>32</v>
      </c>
      <c r="C3945" t="s">
        <v>4</v>
      </c>
      <c r="D3945" t="s">
        <v>328</v>
      </c>
      <c r="E3945" t="s">
        <v>365</v>
      </c>
      <c r="F3945" s="2">
        <v>5688783</v>
      </c>
      <c r="G3945" s="36">
        <f t="shared" si="98"/>
        <v>1777744.6875</v>
      </c>
      <c r="H3945">
        <v>2017</v>
      </c>
      <c r="I3945">
        <v>3.2</v>
      </c>
      <c r="J3945" t="s">
        <v>717</v>
      </c>
    </row>
    <row r="3946" spans="1:10">
      <c r="A3946" t="s">
        <v>17</v>
      </c>
      <c r="B3946" t="s">
        <v>32</v>
      </c>
      <c r="C3946" t="s">
        <v>4</v>
      </c>
      <c r="D3946" t="s">
        <v>328</v>
      </c>
      <c r="E3946" t="s">
        <v>365</v>
      </c>
      <c r="F3946" s="2">
        <v>53002246</v>
      </c>
      <c r="G3946" s="36">
        <f t="shared" si="98"/>
        <v>10268767.993800251</v>
      </c>
      <c r="H3946">
        <v>2022</v>
      </c>
      <c r="I3946" s="32">
        <v>5.1615000000000002</v>
      </c>
      <c r="J3946" s="40" t="s">
        <v>715</v>
      </c>
    </row>
    <row r="3947" spans="1:10">
      <c r="A3947" t="s">
        <v>54</v>
      </c>
      <c r="B3947" t="s">
        <v>32</v>
      </c>
      <c r="C3947" t="s">
        <v>4</v>
      </c>
      <c r="D3947" t="s">
        <v>367</v>
      </c>
      <c r="E3947" t="s">
        <v>382</v>
      </c>
      <c r="F3947" s="2">
        <v>12649939</v>
      </c>
      <c r="G3947" s="36">
        <f t="shared" si="98"/>
        <v>3953105.9375</v>
      </c>
      <c r="H3947">
        <v>2017</v>
      </c>
      <c r="I3947">
        <v>3.2</v>
      </c>
      <c r="J3947" t="s">
        <v>717</v>
      </c>
    </row>
    <row r="3948" spans="1:10">
      <c r="A3948" t="s">
        <v>54</v>
      </c>
      <c r="B3948" t="s">
        <v>32</v>
      </c>
      <c r="C3948" t="s">
        <v>4</v>
      </c>
      <c r="D3948" t="s">
        <v>367</v>
      </c>
      <c r="E3948" t="s">
        <v>370</v>
      </c>
      <c r="F3948" s="2">
        <v>9464917</v>
      </c>
      <c r="G3948" s="36">
        <f t="shared" si="98"/>
        <v>2957786.5625</v>
      </c>
      <c r="H3948">
        <v>2017</v>
      </c>
      <c r="I3948">
        <v>3.2</v>
      </c>
      <c r="J3948" t="s">
        <v>717</v>
      </c>
    </row>
    <row r="3949" spans="1:10">
      <c r="A3949" t="s">
        <v>54</v>
      </c>
      <c r="B3949" t="s">
        <v>32</v>
      </c>
      <c r="C3949" t="s">
        <v>4</v>
      </c>
      <c r="D3949" t="s">
        <v>367</v>
      </c>
      <c r="E3949" t="s">
        <v>386</v>
      </c>
      <c r="F3949" s="2">
        <v>141127</v>
      </c>
      <c r="G3949" s="36">
        <f t="shared" si="98"/>
        <v>44102.1875</v>
      </c>
      <c r="H3949">
        <v>2017</v>
      </c>
      <c r="I3949">
        <v>3.2</v>
      </c>
      <c r="J3949" t="s">
        <v>717</v>
      </c>
    </row>
    <row r="3950" spans="1:10">
      <c r="A3950" t="s">
        <v>54</v>
      </c>
      <c r="B3950" t="s">
        <v>32</v>
      </c>
      <c r="C3950" t="s">
        <v>4</v>
      </c>
      <c r="D3950" t="s">
        <v>367</v>
      </c>
      <c r="E3950" t="s">
        <v>366</v>
      </c>
      <c r="F3950" s="2">
        <v>39563</v>
      </c>
      <c r="G3950" s="36">
        <f t="shared" si="98"/>
        <v>12363.4375</v>
      </c>
      <c r="H3950">
        <v>2017</v>
      </c>
      <c r="I3950">
        <v>3.2</v>
      </c>
      <c r="J3950" t="s">
        <v>717</v>
      </c>
    </row>
    <row r="3951" spans="1:10">
      <c r="A3951" t="s">
        <v>49</v>
      </c>
      <c r="B3951" t="s">
        <v>32</v>
      </c>
      <c r="C3951" t="s">
        <v>4</v>
      </c>
      <c r="D3951" t="s">
        <v>328</v>
      </c>
      <c r="E3951" t="s">
        <v>365</v>
      </c>
      <c r="F3951" s="2">
        <v>29243616</v>
      </c>
      <c r="G3951" s="36">
        <f t="shared" si="98"/>
        <v>5665720.4301075265</v>
      </c>
      <c r="H3951">
        <v>2022</v>
      </c>
      <c r="I3951" s="32">
        <v>5.1615000000000002</v>
      </c>
      <c r="J3951" s="40" t="s">
        <v>715</v>
      </c>
    </row>
    <row r="3952" spans="1:10">
      <c r="A3952" t="s">
        <v>54</v>
      </c>
      <c r="B3952" t="s">
        <v>32</v>
      </c>
      <c r="C3952" t="s">
        <v>3</v>
      </c>
      <c r="D3952" t="s">
        <v>328</v>
      </c>
      <c r="E3952" t="s">
        <v>366</v>
      </c>
      <c r="F3952" s="2">
        <v>10293325</v>
      </c>
      <c r="G3952" s="36">
        <v>2981124.1975189489</v>
      </c>
      <c r="H3952">
        <v>2016</v>
      </c>
      <c r="I3952">
        <v>3.4528333333333299</v>
      </c>
      <c r="J3952" t="s">
        <v>717</v>
      </c>
    </row>
    <row r="3953" spans="1:10">
      <c r="A3953" t="s">
        <v>54</v>
      </c>
      <c r="B3953" t="s">
        <v>32</v>
      </c>
      <c r="C3953" t="s">
        <v>3</v>
      </c>
      <c r="D3953" t="s">
        <v>367</v>
      </c>
      <c r="E3953" t="s">
        <v>370</v>
      </c>
      <c r="F3953" s="2">
        <v>21839831</v>
      </c>
      <c r="G3953" s="36">
        <v>6325191.1956364401</v>
      </c>
      <c r="H3953">
        <v>2016</v>
      </c>
      <c r="I3953">
        <v>3.4528333333333299</v>
      </c>
      <c r="J3953" t="s">
        <v>717</v>
      </c>
    </row>
    <row r="3954" spans="1:10">
      <c r="A3954" t="s">
        <v>54</v>
      </c>
      <c r="B3954" t="s">
        <v>32</v>
      </c>
      <c r="C3954" t="s">
        <v>3</v>
      </c>
      <c r="D3954" t="s">
        <v>367</v>
      </c>
      <c r="E3954" t="s">
        <v>370</v>
      </c>
      <c r="F3954" s="2">
        <v>14192243</v>
      </c>
      <c r="G3954" s="36">
        <v>4110317.9997103871</v>
      </c>
      <c r="H3954">
        <v>2016</v>
      </c>
      <c r="I3954">
        <v>3.4528333333333299</v>
      </c>
      <c r="J3954" t="s">
        <v>717</v>
      </c>
    </row>
    <row r="3955" spans="1:10">
      <c r="A3955" t="s">
        <v>54</v>
      </c>
      <c r="B3955" t="s">
        <v>32</v>
      </c>
      <c r="C3955" t="s">
        <v>3</v>
      </c>
      <c r="D3955" t="s">
        <v>367</v>
      </c>
      <c r="E3955" t="s">
        <v>370</v>
      </c>
      <c r="F3955" s="2">
        <v>748231</v>
      </c>
      <c r="G3955" s="36">
        <v>216700.58406139907</v>
      </c>
      <c r="H3955">
        <v>2016</v>
      </c>
      <c r="I3955">
        <v>3.4528333333333299</v>
      </c>
      <c r="J3955" t="s">
        <v>717</v>
      </c>
    </row>
    <row r="3956" spans="1:10">
      <c r="A3956" t="s">
        <v>54</v>
      </c>
      <c r="B3956" t="s">
        <v>32</v>
      </c>
      <c r="C3956" t="s">
        <v>3</v>
      </c>
      <c r="D3956" t="s">
        <v>367</v>
      </c>
      <c r="E3956" t="s">
        <v>370</v>
      </c>
      <c r="F3956" s="2">
        <v>129322</v>
      </c>
      <c r="G3956" s="36">
        <v>37453.878457305633</v>
      </c>
      <c r="H3956">
        <v>2016</v>
      </c>
      <c r="I3956">
        <v>3.4528333333333299</v>
      </c>
      <c r="J3956" t="s">
        <v>717</v>
      </c>
    </row>
    <row r="3957" spans="1:10">
      <c r="A3957" t="s">
        <v>54</v>
      </c>
      <c r="B3957" t="s">
        <v>32</v>
      </c>
      <c r="C3957" t="s">
        <v>4</v>
      </c>
      <c r="D3957" t="s">
        <v>328</v>
      </c>
      <c r="E3957" t="s">
        <v>365</v>
      </c>
      <c r="F3957" s="2">
        <v>6513547</v>
      </c>
      <c r="G3957" s="36">
        <v>1886435.3912246001</v>
      </c>
      <c r="H3957">
        <v>2016</v>
      </c>
      <c r="I3957">
        <v>3.4528333333333299</v>
      </c>
      <c r="J3957" t="s">
        <v>717</v>
      </c>
    </row>
    <row r="3958" spans="1:10">
      <c r="A3958" t="s">
        <v>54</v>
      </c>
      <c r="B3958" t="s">
        <v>32</v>
      </c>
      <c r="C3958" t="s">
        <v>4</v>
      </c>
      <c r="D3958" t="s">
        <v>328</v>
      </c>
      <c r="E3958" t="s">
        <v>366</v>
      </c>
      <c r="F3958" s="2">
        <v>2303215</v>
      </c>
      <c r="G3958" s="36">
        <v>667050.73128348764</v>
      </c>
      <c r="H3958">
        <v>2016</v>
      </c>
      <c r="I3958">
        <v>3.4528333333333299</v>
      </c>
      <c r="J3958" t="s">
        <v>717</v>
      </c>
    </row>
    <row r="3959" spans="1:10">
      <c r="A3959" t="s">
        <v>54</v>
      </c>
      <c r="B3959" t="s">
        <v>32</v>
      </c>
      <c r="C3959" t="s">
        <v>4</v>
      </c>
      <c r="D3959" t="s">
        <v>367</v>
      </c>
      <c r="E3959" t="s">
        <v>370</v>
      </c>
      <c r="F3959" s="2">
        <v>11723450</v>
      </c>
      <c r="G3959" s="36">
        <v>3395313.0279480652</v>
      </c>
      <c r="H3959">
        <v>2016</v>
      </c>
      <c r="I3959">
        <v>3.4528333333333299</v>
      </c>
      <c r="J3959" t="s">
        <v>717</v>
      </c>
    </row>
    <row r="3960" spans="1:10">
      <c r="A3960" t="s">
        <v>54</v>
      </c>
      <c r="B3960" t="s">
        <v>32</v>
      </c>
      <c r="C3960" t="s">
        <v>4</v>
      </c>
      <c r="D3960" t="s">
        <v>367</v>
      </c>
      <c r="E3960" t="s">
        <v>370</v>
      </c>
      <c r="F3960" s="2">
        <v>11195170</v>
      </c>
      <c r="G3960" s="36">
        <v>3242314.0416083443</v>
      </c>
      <c r="H3960">
        <v>2016</v>
      </c>
      <c r="I3960">
        <v>3.4528333333333299</v>
      </c>
      <c r="J3960" t="s">
        <v>717</v>
      </c>
    </row>
    <row r="3961" spans="1:10">
      <c r="A3961" t="s">
        <v>54</v>
      </c>
      <c r="B3961" t="s">
        <v>32</v>
      </c>
      <c r="C3961" t="s">
        <v>4</v>
      </c>
      <c r="D3961" t="s">
        <v>367</v>
      </c>
      <c r="E3961" t="s">
        <v>370</v>
      </c>
      <c r="F3961" s="2">
        <v>165217</v>
      </c>
      <c r="G3961" s="36">
        <v>47849.688661485787</v>
      </c>
      <c r="H3961">
        <v>2016</v>
      </c>
      <c r="I3961">
        <v>3.4528333333333299</v>
      </c>
      <c r="J3961" t="s">
        <v>717</v>
      </c>
    </row>
    <row r="3962" spans="1:10">
      <c r="A3962" t="s">
        <v>25</v>
      </c>
      <c r="B3962" t="s">
        <v>32</v>
      </c>
      <c r="C3962" t="s">
        <v>4</v>
      </c>
      <c r="D3962" t="s">
        <v>328</v>
      </c>
      <c r="E3962" t="s">
        <v>365</v>
      </c>
      <c r="F3962" s="2">
        <v>2527737</v>
      </c>
      <c r="G3962" s="36">
        <f>F3962/I3962</f>
        <v>489729.14850334206</v>
      </c>
      <c r="H3962">
        <v>2022</v>
      </c>
      <c r="I3962" s="32">
        <v>5.1615000000000002</v>
      </c>
      <c r="J3962" s="40" t="s">
        <v>715</v>
      </c>
    </row>
    <row r="3963" spans="1:10">
      <c r="A3963" t="s">
        <v>54</v>
      </c>
      <c r="B3963" t="s">
        <v>32</v>
      </c>
      <c r="C3963" t="s">
        <v>4</v>
      </c>
      <c r="D3963" t="s">
        <v>367</v>
      </c>
      <c r="E3963" t="s">
        <v>370</v>
      </c>
      <c r="F3963" s="2">
        <v>12211</v>
      </c>
      <c r="G3963" s="36">
        <v>3536.5159048124765</v>
      </c>
      <c r="H3963">
        <v>2016</v>
      </c>
      <c r="I3963">
        <v>3.4528333333333299</v>
      </c>
      <c r="J3963" t="s">
        <v>717</v>
      </c>
    </row>
    <row r="3964" spans="1:10">
      <c r="A3964" t="s">
        <v>54</v>
      </c>
      <c r="B3964" t="s">
        <v>32</v>
      </c>
      <c r="C3964" t="s">
        <v>3</v>
      </c>
      <c r="D3964" t="s">
        <v>328</v>
      </c>
      <c r="E3964" t="s">
        <v>366</v>
      </c>
      <c r="F3964" s="2">
        <v>9180394</v>
      </c>
      <c r="G3964" s="36">
        <v>2793790.0182592818</v>
      </c>
      <c r="H3964">
        <v>2015</v>
      </c>
      <c r="I3964">
        <v>3.286</v>
      </c>
      <c r="J3964" t="s">
        <v>717</v>
      </c>
    </row>
    <row r="3965" spans="1:10">
      <c r="A3965" t="s">
        <v>54</v>
      </c>
      <c r="B3965" t="s">
        <v>32</v>
      </c>
      <c r="C3965" t="s">
        <v>3</v>
      </c>
      <c r="D3965" t="s">
        <v>328</v>
      </c>
      <c r="E3965" t="s">
        <v>365</v>
      </c>
      <c r="F3965" s="2">
        <v>8157928</v>
      </c>
      <c r="G3965" s="36">
        <v>2482631.7711503347</v>
      </c>
      <c r="H3965">
        <v>2015</v>
      </c>
      <c r="I3965">
        <v>3.286</v>
      </c>
      <c r="J3965" t="s">
        <v>717</v>
      </c>
    </row>
    <row r="3966" spans="1:10">
      <c r="A3966" t="s">
        <v>46</v>
      </c>
      <c r="B3966" t="s">
        <v>32</v>
      </c>
      <c r="C3966" t="s">
        <v>4</v>
      </c>
      <c r="D3966" t="s">
        <v>328</v>
      </c>
      <c r="E3966" t="s">
        <v>366</v>
      </c>
      <c r="F3966" s="2">
        <v>31395086</v>
      </c>
      <c r="G3966" s="36">
        <f>F3966/I3966</f>
        <v>6082550.8088733889</v>
      </c>
      <c r="H3966">
        <v>2022</v>
      </c>
      <c r="I3966" s="32">
        <v>5.1615000000000002</v>
      </c>
      <c r="J3966" s="40" t="s">
        <v>715</v>
      </c>
    </row>
    <row r="3967" spans="1:10">
      <c r="A3967" t="s">
        <v>54</v>
      </c>
      <c r="B3967" t="s">
        <v>32</v>
      </c>
      <c r="C3967" t="s">
        <v>3</v>
      </c>
      <c r="D3967" t="s">
        <v>367</v>
      </c>
      <c r="E3967" t="s">
        <v>414</v>
      </c>
      <c r="F3967" s="2">
        <v>17578328</v>
      </c>
      <c r="G3967" s="36">
        <v>5349460.7425441267</v>
      </c>
      <c r="H3967">
        <v>2015</v>
      </c>
      <c r="I3967">
        <v>3.286</v>
      </c>
      <c r="J3967" t="s">
        <v>717</v>
      </c>
    </row>
    <row r="3968" spans="1:10">
      <c r="A3968" t="s">
        <v>54</v>
      </c>
      <c r="B3968" t="s">
        <v>32</v>
      </c>
      <c r="C3968" t="s">
        <v>3</v>
      </c>
      <c r="D3968" t="s">
        <v>367</v>
      </c>
      <c r="E3968" t="s">
        <v>415</v>
      </c>
      <c r="F3968" s="2">
        <v>10544499</v>
      </c>
      <c r="G3968" s="36">
        <v>3208916.311625076</v>
      </c>
      <c r="H3968">
        <v>2015</v>
      </c>
      <c r="I3968">
        <v>3.286</v>
      </c>
      <c r="J3968" t="s">
        <v>717</v>
      </c>
    </row>
    <row r="3969" spans="1:10">
      <c r="A3969" t="s">
        <v>54</v>
      </c>
      <c r="B3969" t="s">
        <v>32</v>
      </c>
      <c r="C3969" t="s">
        <v>3</v>
      </c>
      <c r="D3969" t="s">
        <v>367</v>
      </c>
      <c r="E3969" t="s">
        <v>418</v>
      </c>
      <c r="F3969" s="2">
        <v>389563</v>
      </c>
      <c r="G3969" s="36">
        <v>118552.34327449786</v>
      </c>
      <c r="H3969">
        <v>2015</v>
      </c>
      <c r="I3969">
        <v>3.286</v>
      </c>
      <c r="J3969" t="s">
        <v>717</v>
      </c>
    </row>
    <row r="3970" spans="1:10">
      <c r="A3970" t="s">
        <v>54</v>
      </c>
      <c r="B3970" t="s">
        <v>32</v>
      </c>
      <c r="C3970" t="s">
        <v>3</v>
      </c>
      <c r="D3970" t="s">
        <v>367</v>
      </c>
      <c r="E3970" t="s">
        <v>416</v>
      </c>
      <c r="F3970" s="2">
        <v>147849</v>
      </c>
      <c r="G3970" s="36">
        <v>44993.609251369446</v>
      </c>
      <c r="H3970">
        <v>2015</v>
      </c>
      <c r="I3970">
        <v>3.286</v>
      </c>
      <c r="J3970" t="s">
        <v>717</v>
      </c>
    </row>
    <row r="3971" spans="1:10">
      <c r="A3971" t="s">
        <v>54</v>
      </c>
      <c r="B3971" t="s">
        <v>32</v>
      </c>
      <c r="C3971" t="s">
        <v>3</v>
      </c>
      <c r="D3971" t="s">
        <v>367</v>
      </c>
      <c r="E3971" t="s">
        <v>417</v>
      </c>
      <c r="F3971" s="2">
        <v>147849</v>
      </c>
      <c r="G3971" s="36">
        <v>44993.609251369446</v>
      </c>
      <c r="H3971">
        <v>2015</v>
      </c>
      <c r="I3971">
        <v>3.286</v>
      </c>
      <c r="J3971" t="s">
        <v>717</v>
      </c>
    </row>
    <row r="3972" spans="1:10">
      <c r="A3972" t="s">
        <v>54</v>
      </c>
      <c r="B3972" t="s">
        <v>32</v>
      </c>
      <c r="C3972" t="s">
        <v>4</v>
      </c>
      <c r="D3972" t="s">
        <v>328</v>
      </c>
      <c r="E3972" t="s">
        <v>365</v>
      </c>
      <c r="F3972" s="2">
        <v>4832641</v>
      </c>
      <c r="G3972" s="36">
        <v>1470675.8977480219</v>
      </c>
      <c r="H3972">
        <v>2015</v>
      </c>
      <c r="I3972">
        <v>3.286</v>
      </c>
      <c r="J3972" t="s">
        <v>717</v>
      </c>
    </row>
    <row r="3973" spans="1:10">
      <c r="A3973" t="s">
        <v>49</v>
      </c>
      <c r="B3973" t="s">
        <v>32</v>
      </c>
      <c r="C3973" t="s">
        <v>4</v>
      </c>
      <c r="D3973" t="s">
        <v>328</v>
      </c>
      <c r="E3973" t="s">
        <v>366</v>
      </c>
      <c r="F3973" s="2">
        <v>41795877</v>
      </c>
      <c r="G3973" s="36">
        <f>F3973/I3973</f>
        <v>8097622.2028480088</v>
      </c>
      <c r="H3973">
        <v>2022</v>
      </c>
      <c r="I3973" s="32">
        <v>5.1615000000000002</v>
      </c>
      <c r="J3973" s="40" t="s">
        <v>715</v>
      </c>
    </row>
    <row r="3974" spans="1:10">
      <c r="A3974" t="s">
        <v>17</v>
      </c>
      <c r="B3974" t="s">
        <v>32</v>
      </c>
      <c r="C3974" t="s">
        <v>4</v>
      </c>
      <c r="D3974" t="s">
        <v>328</v>
      </c>
      <c r="E3974" t="s">
        <v>366</v>
      </c>
      <c r="F3974" s="2">
        <v>17009793</v>
      </c>
      <c r="G3974" s="36">
        <f>F3974/I3974</f>
        <v>3295513.5135135134</v>
      </c>
      <c r="H3974">
        <v>2022</v>
      </c>
      <c r="I3974" s="32">
        <v>5.1615000000000002</v>
      </c>
      <c r="J3974" s="40" t="s">
        <v>715</v>
      </c>
    </row>
    <row r="3975" spans="1:10">
      <c r="A3975" t="s">
        <v>54</v>
      </c>
      <c r="B3975" t="s">
        <v>32</v>
      </c>
      <c r="C3975" t="s">
        <v>4</v>
      </c>
      <c r="D3975" t="s">
        <v>328</v>
      </c>
      <c r="E3975" t="s">
        <v>366</v>
      </c>
      <c r="F3975" s="2">
        <v>3169518</v>
      </c>
      <c r="G3975" s="36">
        <v>964552.03895313456</v>
      </c>
      <c r="H3975">
        <v>2015</v>
      </c>
      <c r="I3975">
        <v>3.286</v>
      </c>
      <c r="J3975" t="s">
        <v>717</v>
      </c>
    </row>
    <row r="3976" spans="1:10">
      <c r="A3976" t="s">
        <v>54</v>
      </c>
      <c r="B3976" t="s">
        <v>32</v>
      </c>
      <c r="C3976" t="s">
        <v>4</v>
      </c>
      <c r="D3976" t="s">
        <v>367</v>
      </c>
      <c r="E3976" t="s">
        <v>414</v>
      </c>
      <c r="F3976" s="2">
        <v>11669072</v>
      </c>
      <c r="G3976" s="36">
        <v>3551147.9001825927</v>
      </c>
      <c r="H3976">
        <v>2015</v>
      </c>
      <c r="I3976">
        <v>3.286</v>
      </c>
      <c r="J3976" t="s">
        <v>717</v>
      </c>
    </row>
    <row r="3977" spans="1:10">
      <c r="A3977" t="s">
        <v>54</v>
      </c>
      <c r="B3977" t="s">
        <v>32</v>
      </c>
      <c r="C3977" t="s">
        <v>4</v>
      </c>
      <c r="D3977" t="s">
        <v>367</v>
      </c>
      <c r="E3977" t="s">
        <v>415</v>
      </c>
      <c r="F3977" s="2">
        <v>7565242</v>
      </c>
      <c r="G3977" s="36">
        <v>2302264.7595861228</v>
      </c>
      <c r="H3977">
        <v>2015</v>
      </c>
      <c r="I3977">
        <v>3.286</v>
      </c>
      <c r="J3977" t="s">
        <v>717</v>
      </c>
    </row>
    <row r="3978" spans="1:10">
      <c r="A3978" t="s">
        <v>54</v>
      </c>
      <c r="B3978" t="s">
        <v>32</v>
      </c>
      <c r="C3978" t="s">
        <v>4</v>
      </c>
      <c r="D3978" t="s">
        <v>367</v>
      </c>
      <c r="E3978" t="s">
        <v>421</v>
      </c>
      <c r="F3978" s="2">
        <v>297568</v>
      </c>
      <c r="G3978" s="36">
        <v>90556.299452221545</v>
      </c>
      <c r="H3978">
        <v>2015</v>
      </c>
      <c r="I3978">
        <v>3.286</v>
      </c>
      <c r="J3978" t="s">
        <v>717</v>
      </c>
    </row>
    <row r="3979" spans="1:10">
      <c r="A3979" t="s">
        <v>54</v>
      </c>
      <c r="B3979" t="s">
        <v>32</v>
      </c>
      <c r="C3979" t="s">
        <v>4</v>
      </c>
      <c r="D3979" t="s">
        <v>367</v>
      </c>
      <c r="E3979" t="s">
        <v>417</v>
      </c>
      <c r="F3979" s="2">
        <v>297568</v>
      </c>
      <c r="G3979" s="36">
        <v>90556.299452221545</v>
      </c>
      <c r="H3979">
        <v>2015</v>
      </c>
      <c r="I3979">
        <v>3.286</v>
      </c>
      <c r="J3979" t="s">
        <v>717</v>
      </c>
    </row>
    <row r="3980" spans="1:10">
      <c r="A3980" t="s">
        <v>54</v>
      </c>
      <c r="B3980" t="s">
        <v>32</v>
      </c>
      <c r="C3980" t="s">
        <v>4</v>
      </c>
      <c r="D3980" t="s">
        <v>367</v>
      </c>
      <c r="E3980" t="s">
        <v>418</v>
      </c>
      <c r="F3980" s="2">
        <v>297567.9999927</v>
      </c>
      <c r="G3980" s="36">
        <v>90556.299450000006</v>
      </c>
      <c r="H3980">
        <v>2015</v>
      </c>
      <c r="I3980">
        <v>3.286</v>
      </c>
      <c r="J3980" t="s">
        <v>717</v>
      </c>
    </row>
    <row r="3981" spans="1:10">
      <c r="A3981" t="s">
        <v>54</v>
      </c>
      <c r="B3981" t="s">
        <v>32</v>
      </c>
      <c r="C3981" t="s">
        <v>3</v>
      </c>
      <c r="D3981" t="s">
        <v>328</v>
      </c>
      <c r="E3981" t="s">
        <v>366</v>
      </c>
      <c r="F3981" s="2">
        <v>17123962</v>
      </c>
      <c r="G3981" s="36">
        <v>7274401.8989514783</v>
      </c>
      <c r="H3981">
        <v>2014</v>
      </c>
      <c r="I3981">
        <v>2.3540027397260279</v>
      </c>
      <c r="J3981" t="s">
        <v>717</v>
      </c>
    </row>
    <row r="3982" spans="1:10">
      <c r="A3982" t="s">
        <v>54</v>
      </c>
      <c r="B3982" t="s">
        <v>32</v>
      </c>
      <c r="C3982" t="s">
        <v>3</v>
      </c>
      <c r="D3982" t="s">
        <v>328</v>
      </c>
      <c r="E3982" t="s">
        <v>365</v>
      </c>
      <c r="F3982" s="2">
        <v>6635951.9999999991</v>
      </c>
      <c r="G3982" s="36">
        <v>2819007.7640998536</v>
      </c>
      <c r="H3982">
        <v>2014</v>
      </c>
      <c r="I3982">
        <v>2.3540027397260279</v>
      </c>
      <c r="J3982" t="s">
        <v>717</v>
      </c>
    </row>
    <row r="3983" spans="1:10">
      <c r="A3983" t="s">
        <v>54</v>
      </c>
      <c r="B3983" t="s">
        <v>32</v>
      </c>
      <c r="C3983" t="s">
        <v>3</v>
      </c>
      <c r="D3983" t="s">
        <v>1</v>
      </c>
      <c r="F3983" s="2">
        <v>10442717</v>
      </c>
      <c r="G3983" s="36">
        <v>4436153.2906352449</v>
      </c>
      <c r="H3983">
        <v>2014</v>
      </c>
      <c r="I3983">
        <v>2.3540027397260279</v>
      </c>
      <c r="J3983" t="s">
        <v>717</v>
      </c>
    </row>
    <row r="3984" spans="1:10">
      <c r="A3984" t="s">
        <v>54</v>
      </c>
      <c r="B3984" t="s">
        <v>32</v>
      </c>
      <c r="C3984" t="s">
        <v>3</v>
      </c>
      <c r="D3984" t="s">
        <v>367</v>
      </c>
      <c r="F3984" s="2">
        <v>4386435</v>
      </c>
      <c r="G3984" s="36">
        <v>1863394.1779143885</v>
      </c>
      <c r="H3984">
        <v>2014</v>
      </c>
      <c r="I3984">
        <v>2.3540027397260279</v>
      </c>
      <c r="J3984" t="s">
        <v>717</v>
      </c>
    </row>
    <row r="3985" spans="1:10">
      <c r="A3985" t="s">
        <v>54</v>
      </c>
      <c r="B3985" t="s">
        <v>32</v>
      </c>
      <c r="C3985" t="s">
        <v>3</v>
      </c>
      <c r="D3985" t="s">
        <v>367</v>
      </c>
      <c r="F3985" s="2">
        <v>865851</v>
      </c>
      <c r="G3985" s="36">
        <v>367820.72738826659</v>
      </c>
      <c r="H3985">
        <v>2014</v>
      </c>
      <c r="I3985">
        <v>2.3540027397260279</v>
      </c>
      <c r="J3985" t="s">
        <v>717</v>
      </c>
    </row>
    <row r="3986" spans="1:10">
      <c r="A3986" t="s">
        <v>25</v>
      </c>
      <c r="B3986" t="s">
        <v>32</v>
      </c>
      <c r="C3986" t="s">
        <v>4</v>
      </c>
      <c r="D3986" t="s">
        <v>328</v>
      </c>
      <c r="E3986" t="s">
        <v>366</v>
      </c>
      <c r="F3986" s="2">
        <v>2301858</v>
      </c>
      <c r="G3986" s="36">
        <f>F3986/I3986</f>
        <v>445966.87009590236</v>
      </c>
      <c r="H3986">
        <v>2022</v>
      </c>
      <c r="I3986" s="32">
        <v>5.1615000000000002</v>
      </c>
      <c r="J3986" s="40" t="s">
        <v>715</v>
      </c>
    </row>
    <row r="3987" spans="1:10">
      <c r="A3987" t="s">
        <v>54</v>
      </c>
      <c r="B3987" t="s">
        <v>32</v>
      </c>
      <c r="C3987" t="s">
        <v>4</v>
      </c>
      <c r="D3987" t="s">
        <v>328</v>
      </c>
      <c r="E3987" t="s">
        <v>365</v>
      </c>
      <c r="F3987" s="2">
        <v>3675115.9999999995</v>
      </c>
      <c r="G3987" s="36">
        <v>1561219.9331712462</v>
      </c>
      <c r="H3987">
        <v>2014</v>
      </c>
      <c r="I3987">
        <v>2.3540027397260279</v>
      </c>
      <c r="J3987" t="s">
        <v>717</v>
      </c>
    </row>
    <row r="3988" spans="1:10">
      <c r="A3988" t="s">
        <v>54</v>
      </c>
      <c r="B3988" t="s">
        <v>32</v>
      </c>
      <c r="C3988" t="s">
        <v>4</v>
      </c>
      <c r="D3988" t="s">
        <v>367</v>
      </c>
      <c r="F3988" s="2">
        <v>7957948</v>
      </c>
      <c r="G3988" s="36">
        <v>3380602.6924701841</v>
      </c>
      <c r="H3988">
        <v>2014</v>
      </c>
      <c r="I3988">
        <v>2.3540027397260279</v>
      </c>
      <c r="J3988" t="s">
        <v>717</v>
      </c>
    </row>
    <row r="3989" spans="1:10">
      <c r="A3989" t="s">
        <v>54</v>
      </c>
      <c r="B3989" t="s">
        <v>32</v>
      </c>
      <c r="C3989" t="s">
        <v>4</v>
      </c>
      <c r="D3989" t="s">
        <v>367</v>
      </c>
      <c r="F3989" s="2">
        <v>21978</v>
      </c>
      <c r="G3989" s="36">
        <v>9336.4377318260576</v>
      </c>
      <c r="H3989">
        <v>2014</v>
      </c>
      <c r="I3989">
        <v>2.3540027397260279</v>
      </c>
      <c r="J3989" t="s">
        <v>717</v>
      </c>
    </row>
    <row r="3990" spans="1:10">
      <c r="A3990" t="s">
        <v>54</v>
      </c>
      <c r="B3990" t="s">
        <v>32</v>
      </c>
      <c r="C3990" t="s">
        <v>3</v>
      </c>
      <c r="D3990" t="s">
        <v>328</v>
      </c>
      <c r="F3990" s="2">
        <v>6565846</v>
      </c>
      <c r="G3990" s="36">
        <v>3039637.9822231764</v>
      </c>
      <c r="H3990">
        <v>2013</v>
      </c>
      <c r="I3990">
        <v>2.1600749952459051</v>
      </c>
      <c r="J3990" t="s">
        <v>717</v>
      </c>
    </row>
    <row r="3991" spans="1:10">
      <c r="A3991" t="s">
        <v>54</v>
      </c>
      <c r="B3991" t="s">
        <v>32</v>
      </c>
      <c r="C3991" t="s">
        <v>3</v>
      </c>
      <c r="D3991" t="s">
        <v>328</v>
      </c>
      <c r="F3991" s="2">
        <v>4556412</v>
      </c>
      <c r="G3991" s="36">
        <v>2109376.7623939803</v>
      </c>
      <c r="H3991">
        <v>2013</v>
      </c>
      <c r="I3991">
        <v>2.1600749952459051</v>
      </c>
      <c r="J3991" t="s">
        <v>717</v>
      </c>
    </row>
    <row r="3992" spans="1:10">
      <c r="A3992" t="s">
        <v>54</v>
      </c>
      <c r="B3992" t="s">
        <v>32</v>
      </c>
      <c r="C3992" t="s">
        <v>3</v>
      </c>
      <c r="D3992" t="s">
        <v>328</v>
      </c>
      <c r="F3992" s="2">
        <v>4452408</v>
      </c>
      <c r="G3992" s="36">
        <v>2061228.434104962</v>
      </c>
      <c r="H3992">
        <v>2013</v>
      </c>
      <c r="I3992">
        <v>2.1600749952459051</v>
      </c>
      <c r="J3992" t="s">
        <v>717</v>
      </c>
    </row>
    <row r="3993" spans="1:10">
      <c r="A3993" t="s">
        <v>54</v>
      </c>
      <c r="B3993" t="s">
        <v>32</v>
      </c>
      <c r="C3993" t="s">
        <v>3</v>
      </c>
      <c r="D3993" t="s">
        <v>328</v>
      </c>
      <c r="F3993" s="2">
        <v>30527</v>
      </c>
      <c r="G3993" s="36">
        <v>14132.379693847053</v>
      </c>
      <c r="H3993">
        <v>2013</v>
      </c>
      <c r="I3993">
        <v>2.1600749952459051</v>
      </c>
      <c r="J3993" t="s">
        <v>717</v>
      </c>
    </row>
    <row r="3994" spans="1:10">
      <c r="A3994" t="s">
        <v>17</v>
      </c>
      <c r="B3994" t="s">
        <v>32</v>
      </c>
      <c r="C3994" t="s">
        <v>4</v>
      </c>
      <c r="D3994" t="s">
        <v>367</v>
      </c>
      <c r="E3994" t="s">
        <v>366</v>
      </c>
      <c r="F3994" s="2">
        <v>4468806</v>
      </c>
      <c r="G3994" s="36">
        <f>F3994/I3994</f>
        <v>865795.98953792499</v>
      </c>
      <c r="H3994">
        <v>2022</v>
      </c>
      <c r="I3994" s="32">
        <v>5.1615000000000002</v>
      </c>
      <c r="J3994" s="40" t="s">
        <v>715</v>
      </c>
    </row>
    <row r="3995" spans="1:10">
      <c r="A3995" t="s">
        <v>54</v>
      </c>
      <c r="B3995" t="s">
        <v>32</v>
      </c>
      <c r="C3995" t="s">
        <v>4</v>
      </c>
      <c r="D3995" t="s">
        <v>328</v>
      </c>
      <c r="F3995" s="2">
        <v>4258565</v>
      </c>
      <c r="G3995" s="36">
        <v>1971489.4202158018</v>
      </c>
      <c r="H3995">
        <v>2013</v>
      </c>
      <c r="I3995">
        <v>2.1600749952459051</v>
      </c>
      <c r="J3995" t="s">
        <v>717</v>
      </c>
    </row>
    <row r="3996" spans="1:10">
      <c r="A3996" t="s">
        <v>54</v>
      </c>
      <c r="B3996" t="s">
        <v>32</v>
      </c>
      <c r="C3996" t="s">
        <v>4</v>
      </c>
      <c r="D3996" t="s">
        <v>328</v>
      </c>
      <c r="F3996" s="2">
        <v>1280602</v>
      </c>
      <c r="G3996" s="36">
        <v>592850.71250695863</v>
      </c>
      <c r="H3996">
        <v>2013</v>
      </c>
      <c r="I3996">
        <v>2.1600749952459051</v>
      </c>
      <c r="J3996" t="s">
        <v>717</v>
      </c>
    </row>
    <row r="3997" spans="1:10">
      <c r="A3997" t="s">
        <v>46</v>
      </c>
      <c r="B3997" t="s">
        <v>32</v>
      </c>
      <c r="C3997" t="s">
        <v>4</v>
      </c>
      <c r="D3997" t="s">
        <v>367</v>
      </c>
      <c r="E3997" t="s">
        <v>366</v>
      </c>
      <c r="F3997" s="2">
        <v>2164669</v>
      </c>
      <c r="G3997" s="36">
        <f>F3997/I3997</f>
        <v>419387.58112951659</v>
      </c>
      <c r="H3997">
        <v>2022</v>
      </c>
      <c r="I3997" s="32">
        <v>5.1615000000000002</v>
      </c>
      <c r="J3997" s="40" t="s">
        <v>715</v>
      </c>
    </row>
    <row r="3998" spans="1:10">
      <c r="A3998" t="s">
        <v>54</v>
      </c>
      <c r="B3998" t="s">
        <v>32</v>
      </c>
      <c r="C3998" t="s">
        <v>4</v>
      </c>
      <c r="D3998" t="s">
        <v>328</v>
      </c>
      <c r="F3998" s="2">
        <v>765494</v>
      </c>
      <c r="G3998" s="36">
        <v>354383.06618278101</v>
      </c>
      <c r="H3998">
        <v>2013</v>
      </c>
      <c r="I3998">
        <v>2.1600749952459051</v>
      </c>
      <c r="J3998" t="s">
        <v>717</v>
      </c>
    </row>
    <row r="3999" spans="1:10">
      <c r="A3999" t="s">
        <v>54</v>
      </c>
      <c r="B3999" t="s">
        <v>32</v>
      </c>
      <c r="C3999" t="s">
        <v>4</v>
      </c>
      <c r="D3999" t="s">
        <v>328</v>
      </c>
      <c r="F3999" s="2">
        <v>2500</v>
      </c>
      <c r="G3999" s="36">
        <v>1157.3672235928075</v>
      </c>
      <c r="H3999">
        <v>2013</v>
      </c>
      <c r="I3999">
        <v>2.1600749952459051</v>
      </c>
      <c r="J3999" t="s">
        <v>717</v>
      </c>
    </row>
    <row r="4000" spans="1:10">
      <c r="A4000" t="s">
        <v>54</v>
      </c>
      <c r="B4000" t="s">
        <v>32</v>
      </c>
      <c r="C4000" t="s">
        <v>3</v>
      </c>
      <c r="D4000" t="s">
        <v>328</v>
      </c>
      <c r="F4000" s="2">
        <v>7853782.975530969</v>
      </c>
      <c r="G4000" s="36">
        <v>4018465.8024347275</v>
      </c>
      <c r="H4000">
        <v>2012</v>
      </c>
      <c r="I4000">
        <v>1.9544232455014252</v>
      </c>
      <c r="J4000" t="s">
        <v>717</v>
      </c>
    </row>
    <row r="4001" spans="1:10">
      <c r="A4001" t="s">
        <v>54</v>
      </c>
      <c r="B4001" t="s">
        <v>32</v>
      </c>
      <c r="C4001" t="s">
        <v>3</v>
      </c>
      <c r="D4001" t="s">
        <v>328</v>
      </c>
      <c r="F4001" s="2">
        <v>3303428.9740775274</v>
      </c>
      <c r="G4001" s="36">
        <v>1690232.134559985</v>
      </c>
      <c r="H4001">
        <v>2012</v>
      </c>
      <c r="I4001">
        <v>1.9544232455014252</v>
      </c>
      <c r="J4001" t="s">
        <v>717</v>
      </c>
    </row>
    <row r="4002" spans="1:10">
      <c r="A4002" t="s">
        <v>54</v>
      </c>
      <c r="B4002" t="s">
        <v>32</v>
      </c>
      <c r="C4002" t="s">
        <v>3</v>
      </c>
      <c r="D4002" t="s">
        <v>328</v>
      </c>
      <c r="F4002" s="2">
        <v>2227940.7921290891</v>
      </c>
      <c r="G4002" s="36">
        <v>1139947.9602267474</v>
      </c>
      <c r="H4002">
        <v>2012</v>
      </c>
      <c r="I4002">
        <v>1.9544232455014252</v>
      </c>
      <c r="J4002" t="s">
        <v>717</v>
      </c>
    </row>
    <row r="4003" spans="1:10">
      <c r="A4003" t="s">
        <v>54</v>
      </c>
      <c r="B4003" t="s">
        <v>32</v>
      </c>
      <c r="C4003" t="s">
        <v>3</v>
      </c>
      <c r="D4003" t="s">
        <v>328</v>
      </c>
      <c r="F4003" s="2">
        <v>154793.91713889592</v>
      </c>
      <c r="G4003" s="36">
        <v>79201.839977697426</v>
      </c>
      <c r="H4003">
        <v>2012</v>
      </c>
      <c r="I4003">
        <v>1.9544232455014252</v>
      </c>
      <c r="J4003" t="s">
        <v>717</v>
      </c>
    </row>
    <row r="4004" spans="1:10">
      <c r="A4004" t="s">
        <v>54</v>
      </c>
      <c r="B4004" t="s">
        <v>32</v>
      </c>
      <c r="C4004" t="s">
        <v>4</v>
      </c>
      <c r="D4004" t="s">
        <v>328</v>
      </c>
      <c r="F4004" s="2">
        <v>5319471.8553972673</v>
      </c>
      <c r="G4004" s="36">
        <v>2721760.4311866993</v>
      </c>
      <c r="H4004">
        <v>2012</v>
      </c>
      <c r="I4004">
        <v>1.9544232455014252</v>
      </c>
      <c r="J4004" t="s">
        <v>717</v>
      </c>
    </row>
    <row r="4005" spans="1:10">
      <c r="A4005" t="s">
        <v>54</v>
      </c>
      <c r="B4005" t="s">
        <v>32</v>
      </c>
      <c r="C4005" t="s">
        <v>4</v>
      </c>
      <c r="D4005" t="s">
        <v>328</v>
      </c>
      <c r="F4005" s="2">
        <v>2672690.860594268</v>
      </c>
      <c r="G4005" s="36">
        <v>1367508.7352476534</v>
      </c>
      <c r="H4005">
        <v>2012</v>
      </c>
      <c r="I4005">
        <v>1.9544232455014252</v>
      </c>
      <c r="J4005" t="s">
        <v>717</v>
      </c>
    </row>
    <row r="4006" spans="1:10">
      <c r="A4006" t="s">
        <v>49</v>
      </c>
      <c r="B4006" t="s">
        <v>32</v>
      </c>
      <c r="C4006" t="s">
        <v>4</v>
      </c>
      <c r="D4006" t="s">
        <v>367</v>
      </c>
      <c r="E4006" t="s">
        <v>366</v>
      </c>
      <c r="F4006" s="2">
        <v>1525</v>
      </c>
      <c r="G4006" s="36">
        <f>F4006/I4006</f>
        <v>295.45674706965031</v>
      </c>
      <c r="H4006">
        <v>2022</v>
      </c>
      <c r="I4006" s="32">
        <v>5.1615000000000002</v>
      </c>
      <c r="J4006" s="40" t="s">
        <v>715</v>
      </c>
    </row>
    <row r="4007" spans="1:10">
      <c r="A4007" t="s">
        <v>54</v>
      </c>
      <c r="B4007" t="s">
        <v>32</v>
      </c>
      <c r="C4007" t="s">
        <v>4</v>
      </c>
      <c r="D4007" t="s">
        <v>328</v>
      </c>
      <c r="F4007" s="2">
        <v>736238.55590543221</v>
      </c>
      <c r="G4007" s="36">
        <v>376703.74500511197</v>
      </c>
      <c r="H4007">
        <v>2012</v>
      </c>
      <c r="I4007">
        <v>1.9544232455014252</v>
      </c>
      <c r="J4007" t="s">
        <v>717</v>
      </c>
    </row>
    <row r="4008" spans="1:10">
      <c r="A4008" t="s">
        <v>54</v>
      </c>
      <c r="B4008" t="s">
        <v>32</v>
      </c>
      <c r="C4008" t="s">
        <v>4</v>
      </c>
      <c r="D4008" t="s">
        <v>328</v>
      </c>
      <c r="F4008" s="2">
        <v>15322.362224245458</v>
      </c>
      <c r="G4008" s="36">
        <v>7839.8383049902613</v>
      </c>
      <c r="H4008">
        <v>2012</v>
      </c>
      <c r="I4008">
        <v>1.9544232455014252</v>
      </c>
      <c r="J4008" t="s">
        <v>717</v>
      </c>
    </row>
    <row r="4009" spans="1:10">
      <c r="A4009" t="s">
        <v>54</v>
      </c>
      <c r="B4009" t="s">
        <v>32</v>
      </c>
      <c r="C4009" t="s">
        <v>3</v>
      </c>
      <c r="D4009" t="s">
        <v>328</v>
      </c>
      <c r="F4009" s="2">
        <v>8198694.3321200907</v>
      </c>
      <c r="G4009" s="36">
        <v>4896971.382685855</v>
      </c>
      <c r="H4009">
        <v>2011</v>
      </c>
      <c r="I4009">
        <v>1.6742377464381528</v>
      </c>
      <c r="J4009" t="s">
        <v>717</v>
      </c>
    </row>
    <row r="4010" spans="1:10">
      <c r="A4010" t="s">
        <v>46</v>
      </c>
      <c r="B4010" t="s">
        <v>32</v>
      </c>
      <c r="C4010" t="s">
        <v>4</v>
      </c>
      <c r="D4010" t="s">
        <v>367</v>
      </c>
      <c r="E4010" t="s">
        <v>368</v>
      </c>
      <c r="F4010" s="2">
        <v>730275</v>
      </c>
      <c r="G4010" s="36">
        <f>F4010/I4010</f>
        <v>141485.03342051728</v>
      </c>
      <c r="H4010">
        <v>2022</v>
      </c>
      <c r="I4010" s="32">
        <v>5.1615000000000002</v>
      </c>
      <c r="J4010" s="40" t="s">
        <v>715</v>
      </c>
    </row>
    <row r="4011" spans="1:10">
      <c r="A4011" t="s">
        <v>17</v>
      </c>
      <c r="B4011" t="s">
        <v>32</v>
      </c>
      <c r="C4011" t="s">
        <v>4</v>
      </c>
      <c r="D4011" t="s">
        <v>367</v>
      </c>
      <c r="E4011" t="s">
        <v>368</v>
      </c>
      <c r="F4011" s="2">
        <v>0</v>
      </c>
      <c r="G4011" s="36">
        <f>F4011/I4011</f>
        <v>0</v>
      </c>
      <c r="H4011">
        <v>2022</v>
      </c>
      <c r="I4011" s="32">
        <v>5.1615000000000002</v>
      </c>
      <c r="J4011" s="40" t="s">
        <v>715</v>
      </c>
    </row>
    <row r="4012" spans="1:10">
      <c r="A4012" t="s">
        <v>54</v>
      </c>
      <c r="B4012" t="s">
        <v>32</v>
      </c>
      <c r="C4012" t="s">
        <v>3</v>
      </c>
      <c r="D4012" t="s">
        <v>328</v>
      </c>
      <c r="F4012" s="2">
        <v>2301554.3791015628</v>
      </c>
      <c r="G4012" s="36">
        <v>1374687.9043899176</v>
      </c>
      <c r="H4012">
        <v>2011</v>
      </c>
      <c r="I4012">
        <v>1.6742377464381528</v>
      </c>
      <c r="J4012" t="s">
        <v>717</v>
      </c>
    </row>
    <row r="4013" spans="1:10">
      <c r="A4013" t="s">
        <v>54</v>
      </c>
      <c r="B4013" t="s">
        <v>32</v>
      </c>
      <c r="C4013" t="s">
        <v>3</v>
      </c>
      <c r="D4013" t="s">
        <v>328</v>
      </c>
      <c r="F4013" s="2">
        <v>452531.57447811239</v>
      </c>
      <c r="G4013" s="36">
        <v>270291.10736563429</v>
      </c>
      <c r="H4013">
        <v>2011</v>
      </c>
      <c r="I4013">
        <v>1.6742377464381528</v>
      </c>
      <c r="J4013" t="s">
        <v>717</v>
      </c>
    </row>
    <row r="4014" spans="1:10">
      <c r="A4014" t="s">
        <v>54</v>
      </c>
      <c r="B4014" t="s">
        <v>32</v>
      </c>
      <c r="C4014" t="s">
        <v>3</v>
      </c>
      <c r="D4014" t="s">
        <v>328</v>
      </c>
      <c r="F4014" s="2">
        <v>201290.96124983387</v>
      </c>
      <c r="G4014" s="36">
        <v>120228.42136851182</v>
      </c>
      <c r="H4014">
        <v>2011</v>
      </c>
      <c r="I4014">
        <v>1.6742377464381528</v>
      </c>
      <c r="J4014" t="s">
        <v>717</v>
      </c>
    </row>
    <row r="4015" spans="1:10">
      <c r="A4015" t="s">
        <v>46</v>
      </c>
      <c r="B4015" t="s">
        <v>32</v>
      </c>
      <c r="C4015" t="s">
        <v>4</v>
      </c>
      <c r="D4015" t="s">
        <v>367</v>
      </c>
      <c r="E4015" t="s">
        <v>369</v>
      </c>
      <c r="F4015" s="2">
        <v>2628159</v>
      </c>
      <c r="G4015" s="36">
        <f>F4015/I4015</f>
        <v>509185.12060447544</v>
      </c>
      <c r="H4015">
        <v>2022</v>
      </c>
      <c r="I4015" s="32">
        <v>5.1615000000000002</v>
      </c>
      <c r="J4015" s="40" t="s">
        <v>715</v>
      </c>
    </row>
    <row r="4016" spans="1:10">
      <c r="A4016" t="s">
        <v>54</v>
      </c>
      <c r="B4016" t="s">
        <v>32</v>
      </c>
      <c r="C4016" t="s">
        <v>4</v>
      </c>
      <c r="D4016" t="s">
        <v>328</v>
      </c>
      <c r="F4016" s="2">
        <v>7005731.1038540825</v>
      </c>
      <c r="G4016" s="36">
        <v>4184430.2690931344</v>
      </c>
      <c r="H4016">
        <v>2011</v>
      </c>
      <c r="I4016">
        <v>1.6742377464381528</v>
      </c>
      <c r="J4016" t="s">
        <v>717</v>
      </c>
    </row>
    <row r="4017" spans="1:10">
      <c r="A4017" t="s">
        <v>54</v>
      </c>
      <c r="B4017" t="s">
        <v>32</v>
      </c>
      <c r="C4017" t="s">
        <v>4</v>
      </c>
      <c r="D4017" t="s">
        <v>328</v>
      </c>
      <c r="F4017" s="2">
        <v>752902.68366205052</v>
      </c>
      <c r="G4017" s="36">
        <v>449698.78696368478</v>
      </c>
      <c r="H4017">
        <v>2011</v>
      </c>
      <c r="I4017">
        <v>1.6742377464381528</v>
      </c>
      <c r="J4017" t="s">
        <v>717</v>
      </c>
    </row>
    <row r="4018" spans="1:10">
      <c r="A4018" t="s">
        <v>54</v>
      </c>
      <c r="B4018" t="s">
        <v>32</v>
      </c>
      <c r="C4018" t="s">
        <v>4</v>
      </c>
      <c r="D4018" t="s">
        <v>328</v>
      </c>
      <c r="F4018" s="2">
        <v>71588.278893052106</v>
      </c>
      <c r="G4018" s="36">
        <v>42758.729484717544</v>
      </c>
      <c r="H4018">
        <v>2011</v>
      </c>
      <c r="I4018">
        <v>1.6742377464381528</v>
      </c>
      <c r="J4018" t="s">
        <v>717</v>
      </c>
    </row>
    <row r="4019" spans="1:10">
      <c r="A4019" t="s">
        <v>54</v>
      </c>
      <c r="B4019" t="s">
        <v>32</v>
      </c>
      <c r="C4019" t="s">
        <v>4</v>
      </c>
      <c r="D4019" t="s">
        <v>328</v>
      </c>
      <c r="F4019" s="2">
        <v>15779.42728981517</v>
      </c>
      <c r="G4019" s="36">
        <v>9424.842632645823</v>
      </c>
      <c r="H4019">
        <v>2011</v>
      </c>
      <c r="I4019">
        <v>1.6742377464381528</v>
      </c>
      <c r="J4019" t="s">
        <v>717</v>
      </c>
    </row>
    <row r="4020" spans="1:10">
      <c r="A4020" t="s">
        <v>54</v>
      </c>
      <c r="B4020" t="s">
        <v>32</v>
      </c>
      <c r="C4020" t="s">
        <v>3</v>
      </c>
      <c r="D4020" t="s">
        <v>328</v>
      </c>
      <c r="F4020" s="2">
        <v>2597422.577984985</v>
      </c>
      <c r="G4020" s="36">
        <v>1475064.3937114957</v>
      </c>
      <c r="H4020">
        <v>2010</v>
      </c>
      <c r="I4020">
        <v>1.7608875850154977</v>
      </c>
      <c r="J4020" t="s">
        <v>717</v>
      </c>
    </row>
    <row r="4021" spans="1:10">
      <c r="A4021" t="s">
        <v>49</v>
      </c>
      <c r="B4021" t="s">
        <v>32</v>
      </c>
      <c r="C4021" t="s">
        <v>4</v>
      </c>
      <c r="D4021" t="s">
        <v>367</v>
      </c>
      <c r="E4021" t="s">
        <v>369</v>
      </c>
      <c r="F4021" s="2">
        <v>2890537</v>
      </c>
      <c r="G4021" s="36">
        <f>F4021/I4021</f>
        <v>560018.79298653489</v>
      </c>
      <c r="H4021">
        <v>2022</v>
      </c>
      <c r="I4021" s="32">
        <v>5.1615000000000002</v>
      </c>
      <c r="J4021" s="40" t="s">
        <v>715</v>
      </c>
    </row>
    <row r="4022" spans="1:10">
      <c r="A4022" t="s">
        <v>54</v>
      </c>
      <c r="B4022" t="s">
        <v>32</v>
      </c>
      <c r="C4022" t="s">
        <v>3</v>
      </c>
      <c r="D4022" t="s">
        <v>328</v>
      </c>
      <c r="F4022" s="2">
        <v>1085689.3451887139</v>
      </c>
      <c r="G4022" s="36">
        <v>616558.00996470684</v>
      </c>
      <c r="H4022">
        <v>2010</v>
      </c>
      <c r="I4022">
        <v>1.7608875850154977</v>
      </c>
      <c r="J4022" t="s">
        <v>717</v>
      </c>
    </row>
    <row r="4023" spans="1:10">
      <c r="A4023" t="s">
        <v>54</v>
      </c>
      <c r="B4023" t="s">
        <v>32</v>
      </c>
      <c r="C4023" t="s">
        <v>3</v>
      </c>
      <c r="D4023" t="s">
        <v>328</v>
      </c>
      <c r="F4023" s="2">
        <v>183717.92741340122</v>
      </c>
      <c r="G4023" s="36">
        <v>104332.57010656038</v>
      </c>
      <c r="H4023">
        <v>2010</v>
      </c>
      <c r="I4023">
        <v>1.7608875850154977</v>
      </c>
      <c r="J4023" t="s">
        <v>717</v>
      </c>
    </row>
    <row r="4024" spans="1:10">
      <c r="A4024" t="s">
        <v>54</v>
      </c>
      <c r="B4024" t="s">
        <v>32</v>
      </c>
      <c r="C4024" t="s">
        <v>3</v>
      </c>
      <c r="D4024" t="s">
        <v>328</v>
      </c>
      <c r="F4024" s="2">
        <v>92152.30870953406</v>
      </c>
      <c r="G4024" s="36">
        <v>52332.874337757923</v>
      </c>
      <c r="H4024">
        <v>2010</v>
      </c>
      <c r="I4024">
        <v>1.7608875850154977</v>
      </c>
      <c r="J4024" t="s">
        <v>717</v>
      </c>
    </row>
    <row r="4025" spans="1:10">
      <c r="A4025" t="s">
        <v>54</v>
      </c>
      <c r="B4025" t="s">
        <v>32</v>
      </c>
      <c r="C4025" t="s">
        <v>4</v>
      </c>
      <c r="D4025" t="s">
        <v>328</v>
      </c>
      <c r="F4025" s="2">
        <v>2306287.4075238025</v>
      </c>
      <c r="G4025" s="36">
        <v>1309730.0629236391</v>
      </c>
      <c r="H4025">
        <v>2010</v>
      </c>
      <c r="I4025">
        <v>1.7608875850154977</v>
      </c>
      <c r="J4025" t="s">
        <v>717</v>
      </c>
    </row>
    <row r="4026" spans="1:10">
      <c r="A4026" t="s">
        <v>54</v>
      </c>
      <c r="B4026" t="s">
        <v>32</v>
      </c>
      <c r="C4026" t="s">
        <v>4</v>
      </c>
      <c r="D4026" t="s">
        <v>328</v>
      </c>
      <c r="F4026" s="2">
        <v>439466.79523295216</v>
      </c>
      <c r="G4026" s="36">
        <v>249571.18158629324</v>
      </c>
      <c r="H4026">
        <v>2010</v>
      </c>
      <c r="I4026">
        <v>1.7608875850154977</v>
      </c>
      <c r="J4026" t="s">
        <v>717</v>
      </c>
    </row>
    <row r="4027" spans="1:10">
      <c r="A4027" t="s">
        <v>54</v>
      </c>
      <c r="B4027" t="s">
        <v>32</v>
      </c>
      <c r="C4027" t="s">
        <v>4</v>
      </c>
      <c r="D4027" t="s">
        <v>328</v>
      </c>
      <c r="F4027" s="2">
        <v>132234.1303403021</v>
      </c>
      <c r="G4027" s="36">
        <v>75095.157388561129</v>
      </c>
      <c r="H4027">
        <v>2010</v>
      </c>
      <c r="I4027">
        <v>1.7608875850154977</v>
      </c>
      <c r="J4027" t="s">
        <v>717</v>
      </c>
    </row>
    <row r="4028" spans="1:10">
      <c r="A4028" t="s">
        <v>54</v>
      </c>
      <c r="B4028" t="s">
        <v>32</v>
      </c>
      <c r="C4028" t="s">
        <v>4</v>
      </c>
      <c r="D4028" t="s">
        <v>328</v>
      </c>
      <c r="F4028" s="2">
        <v>2093.8936318095671</v>
      </c>
      <c r="G4028" s="36">
        <v>1189.1126098155428</v>
      </c>
      <c r="H4028">
        <v>2010</v>
      </c>
      <c r="I4028">
        <v>1.7608875850154977</v>
      </c>
      <c r="J4028" t="s">
        <v>717</v>
      </c>
    </row>
    <row r="4029" spans="1:10">
      <c r="A4029" t="s">
        <v>54</v>
      </c>
      <c r="B4029" t="s">
        <v>38</v>
      </c>
      <c r="C4029" t="s">
        <v>3</v>
      </c>
      <c r="D4029" t="s">
        <v>328</v>
      </c>
      <c r="E4029" t="s">
        <v>534</v>
      </c>
      <c r="F4029" s="2">
        <v>3115845952</v>
      </c>
      <c r="G4029" s="36">
        <v>729706.3119437939</v>
      </c>
      <c r="H4029">
        <v>2024</v>
      </c>
      <c r="I4029" s="32">
        <v>4270</v>
      </c>
      <c r="J4029" t="s">
        <v>717</v>
      </c>
    </row>
    <row r="4030" spans="1:10">
      <c r="A4030" t="s">
        <v>54</v>
      </c>
      <c r="B4030" t="s">
        <v>38</v>
      </c>
      <c r="C4030" t="s">
        <v>4</v>
      </c>
      <c r="D4030" t="s">
        <v>328</v>
      </c>
      <c r="E4030" t="s">
        <v>534</v>
      </c>
      <c r="F4030" s="2">
        <v>898282313</v>
      </c>
      <c r="G4030" s="36">
        <v>210370.56510538643</v>
      </c>
      <c r="H4030">
        <v>2024</v>
      </c>
      <c r="I4030" s="32">
        <v>4270</v>
      </c>
      <c r="J4030" t="s">
        <v>717</v>
      </c>
    </row>
    <row r="4031" spans="1:10">
      <c r="A4031" t="s">
        <v>54</v>
      </c>
      <c r="B4031" t="s">
        <v>38</v>
      </c>
      <c r="C4031" t="s">
        <v>3</v>
      </c>
      <c r="D4031" t="s">
        <v>328</v>
      </c>
      <c r="E4031" t="s">
        <v>534</v>
      </c>
      <c r="F4031" s="2">
        <v>3412780000</v>
      </c>
      <c r="G4031" s="36">
        <f t="shared" ref="G4031:G4047" si="99">F4031/I4031</f>
        <v>790108.76560987916</v>
      </c>
      <c r="H4031">
        <v>2023</v>
      </c>
      <c r="I4031">
        <v>4319.38</v>
      </c>
      <c r="J4031" t="s">
        <v>717</v>
      </c>
    </row>
    <row r="4032" spans="1:10">
      <c r="A4032" t="s">
        <v>54</v>
      </c>
      <c r="B4032" t="s">
        <v>38</v>
      </c>
      <c r="C4032" t="s">
        <v>4</v>
      </c>
      <c r="D4032" t="s">
        <v>328</v>
      </c>
      <c r="E4032" t="s">
        <v>534</v>
      </c>
      <c r="F4032" s="2">
        <v>1464920000</v>
      </c>
      <c r="G4032" s="36">
        <f t="shared" si="99"/>
        <v>339150.52623293159</v>
      </c>
      <c r="H4032">
        <v>2023</v>
      </c>
      <c r="I4032">
        <v>4319.38</v>
      </c>
      <c r="J4032" t="s">
        <v>717</v>
      </c>
    </row>
    <row r="4033" spans="1:10">
      <c r="A4033" t="s">
        <v>54</v>
      </c>
      <c r="B4033" t="s">
        <v>38</v>
      </c>
      <c r="C4033" t="s">
        <v>3</v>
      </c>
      <c r="D4033" t="s">
        <v>328</v>
      </c>
      <c r="F4033" s="2">
        <v>3248250000</v>
      </c>
      <c r="G4033" s="36">
        <f t="shared" si="99"/>
        <v>763396.00470035255</v>
      </c>
      <c r="H4033">
        <v>2022</v>
      </c>
      <c r="I4033" s="32">
        <v>4255</v>
      </c>
      <c r="J4033" t="s">
        <v>717</v>
      </c>
    </row>
    <row r="4034" spans="1:10">
      <c r="A4034" t="s">
        <v>46</v>
      </c>
      <c r="B4034" t="s">
        <v>32</v>
      </c>
      <c r="C4034" t="s">
        <v>4</v>
      </c>
      <c r="D4034" t="s">
        <v>367</v>
      </c>
      <c r="E4034" t="s">
        <v>370</v>
      </c>
      <c r="F4034" s="2">
        <v>155303920</v>
      </c>
      <c r="G4034" s="36">
        <f t="shared" si="99"/>
        <v>30088912.137944397</v>
      </c>
      <c r="H4034">
        <v>2022</v>
      </c>
      <c r="I4034" s="32">
        <v>5.1615000000000002</v>
      </c>
      <c r="J4034" s="40" t="s">
        <v>715</v>
      </c>
    </row>
    <row r="4035" spans="1:10">
      <c r="A4035" t="s">
        <v>54</v>
      </c>
      <c r="B4035" t="s">
        <v>38</v>
      </c>
      <c r="C4035" t="s">
        <v>4</v>
      </c>
      <c r="D4035" t="s">
        <v>328</v>
      </c>
      <c r="F4035" s="2">
        <v>865540000</v>
      </c>
      <c r="G4035" s="36">
        <f t="shared" si="99"/>
        <v>203417.1562867215</v>
      </c>
      <c r="H4035">
        <v>2022</v>
      </c>
      <c r="I4035" s="32">
        <v>4255</v>
      </c>
      <c r="J4035" t="s">
        <v>717</v>
      </c>
    </row>
    <row r="4036" spans="1:10">
      <c r="A4036" t="s">
        <v>17</v>
      </c>
      <c r="B4036" t="s">
        <v>32</v>
      </c>
      <c r="C4036" t="s">
        <v>4</v>
      </c>
      <c r="D4036" t="s">
        <v>367</v>
      </c>
      <c r="E4036" t="s">
        <v>370</v>
      </c>
      <c r="F4036" s="2">
        <v>104766622</v>
      </c>
      <c r="G4036" s="36">
        <f t="shared" si="99"/>
        <v>20297708.418095514</v>
      </c>
      <c r="H4036">
        <v>2022</v>
      </c>
      <c r="I4036" s="32">
        <v>5.1615000000000002</v>
      </c>
      <c r="J4036" s="40" t="s">
        <v>715</v>
      </c>
    </row>
    <row r="4037" spans="1:10">
      <c r="A4037" t="s">
        <v>54</v>
      </c>
      <c r="B4037" t="s">
        <v>38</v>
      </c>
      <c r="C4037" t="s">
        <v>3</v>
      </c>
      <c r="D4037" t="s">
        <v>328</v>
      </c>
      <c r="F4037" s="2">
        <v>2646000000</v>
      </c>
      <c r="G4037" s="36">
        <f t="shared" si="99"/>
        <v>705863.52238168917</v>
      </c>
      <c r="H4037">
        <v>2021</v>
      </c>
      <c r="I4037" s="32">
        <v>3748.6</v>
      </c>
      <c r="J4037" t="s">
        <v>717</v>
      </c>
    </row>
    <row r="4038" spans="1:10">
      <c r="A4038" t="s">
        <v>54</v>
      </c>
      <c r="B4038" t="s">
        <v>38</v>
      </c>
      <c r="C4038" t="s">
        <v>4</v>
      </c>
      <c r="D4038" t="s">
        <v>328</v>
      </c>
      <c r="F4038" s="2">
        <v>1058000000</v>
      </c>
      <c r="G4038" s="36">
        <f t="shared" si="99"/>
        <v>282238.70244891429</v>
      </c>
      <c r="H4038">
        <v>2021</v>
      </c>
      <c r="I4038" s="32">
        <v>3748.6</v>
      </c>
      <c r="J4038" t="s">
        <v>717</v>
      </c>
    </row>
    <row r="4039" spans="1:10">
      <c r="A4039" t="s">
        <v>54</v>
      </c>
      <c r="B4039" t="s">
        <v>38</v>
      </c>
      <c r="C4039" t="s">
        <v>3</v>
      </c>
      <c r="D4039" t="s">
        <v>328</v>
      </c>
      <c r="F4039" s="2">
        <v>2082000000</v>
      </c>
      <c r="G4039" s="36">
        <f t="shared" si="99"/>
        <v>564290.3412032231</v>
      </c>
      <c r="H4039">
        <v>2020</v>
      </c>
      <c r="I4039">
        <v>3689.59</v>
      </c>
      <c r="J4039" t="s">
        <v>717</v>
      </c>
    </row>
    <row r="4040" spans="1:10">
      <c r="A4040" t="s">
        <v>54</v>
      </c>
      <c r="B4040" t="s">
        <v>38</v>
      </c>
      <c r="C4040" t="s">
        <v>4</v>
      </c>
      <c r="D4040" t="s">
        <v>328</v>
      </c>
      <c r="F4040" s="2">
        <v>570000000</v>
      </c>
      <c r="G4040" s="36">
        <f t="shared" si="99"/>
        <v>154488.71012768356</v>
      </c>
      <c r="H4040">
        <v>2020</v>
      </c>
      <c r="I4040">
        <v>3689.59</v>
      </c>
      <c r="J4040" t="s">
        <v>717</v>
      </c>
    </row>
    <row r="4041" spans="1:10">
      <c r="A4041" t="s">
        <v>54</v>
      </c>
      <c r="B4041" t="s">
        <v>38</v>
      </c>
      <c r="C4041" t="s">
        <v>3</v>
      </c>
      <c r="D4041" t="s">
        <v>328</v>
      </c>
      <c r="F4041" s="2">
        <v>1697300000</v>
      </c>
      <c r="G4041" s="36">
        <f t="shared" si="99"/>
        <v>517062.79816485813</v>
      </c>
      <c r="H4041">
        <v>2019</v>
      </c>
      <c r="I4041">
        <v>3282.58</v>
      </c>
      <c r="J4041" t="s">
        <v>717</v>
      </c>
    </row>
    <row r="4042" spans="1:10">
      <c r="A4042" t="s">
        <v>49</v>
      </c>
      <c r="B4042" t="s">
        <v>32</v>
      </c>
      <c r="C4042" t="s">
        <v>4</v>
      </c>
      <c r="D4042" t="s">
        <v>367</v>
      </c>
      <c r="E4042" t="s">
        <v>370</v>
      </c>
      <c r="F4042" s="2">
        <v>70298892</v>
      </c>
      <c r="G4042" s="36">
        <f t="shared" si="99"/>
        <v>13619857.01830863</v>
      </c>
      <c r="H4042">
        <v>2022</v>
      </c>
      <c r="I4042" s="32">
        <v>5.1615000000000002</v>
      </c>
      <c r="J4042" s="40" t="s">
        <v>715</v>
      </c>
    </row>
    <row r="4043" spans="1:10">
      <c r="A4043" t="s">
        <v>54</v>
      </c>
      <c r="B4043" t="s">
        <v>38</v>
      </c>
      <c r="C4043" t="s">
        <v>4</v>
      </c>
      <c r="D4043" t="s">
        <v>328</v>
      </c>
      <c r="F4043" s="2">
        <v>606590000</v>
      </c>
      <c r="G4043" s="36">
        <f t="shared" si="99"/>
        <v>184790.62201073547</v>
      </c>
      <c r="H4043">
        <v>2019</v>
      </c>
      <c r="I4043">
        <v>3282.58</v>
      </c>
      <c r="J4043" t="s">
        <v>717</v>
      </c>
    </row>
    <row r="4044" spans="1:10">
      <c r="A4044" t="s">
        <v>54</v>
      </c>
      <c r="B4044" t="s">
        <v>38</v>
      </c>
      <c r="C4044" t="s">
        <v>3</v>
      </c>
      <c r="D4044" t="s">
        <v>328</v>
      </c>
      <c r="F4044" s="2">
        <v>1361000000</v>
      </c>
      <c r="G4044" s="36">
        <f t="shared" si="99"/>
        <v>454264.78196291783</v>
      </c>
      <c r="H4044">
        <v>2018</v>
      </c>
      <c r="I4044">
        <v>2996.05</v>
      </c>
      <c r="J4044" t="s">
        <v>717</v>
      </c>
    </row>
    <row r="4045" spans="1:10">
      <c r="A4045" t="s">
        <v>54</v>
      </c>
      <c r="B4045" t="s">
        <v>38</v>
      </c>
      <c r="C4045" t="s">
        <v>4</v>
      </c>
      <c r="D4045" t="s">
        <v>328</v>
      </c>
      <c r="F4045" s="2">
        <v>747120000</v>
      </c>
      <c r="G4045" s="36">
        <f t="shared" si="99"/>
        <v>249368.33497438292</v>
      </c>
      <c r="H4045">
        <v>2018</v>
      </c>
      <c r="I4045">
        <v>2996.05</v>
      </c>
      <c r="J4045" t="s">
        <v>717</v>
      </c>
    </row>
    <row r="4046" spans="1:10">
      <c r="A4046" t="s">
        <v>54</v>
      </c>
      <c r="B4046" t="s">
        <v>38</v>
      </c>
      <c r="C4046" t="s">
        <v>3</v>
      </c>
      <c r="D4046" t="s">
        <v>328</v>
      </c>
      <c r="F4046" s="2">
        <v>853000000</v>
      </c>
      <c r="G4046" s="36">
        <f t="shared" si="99"/>
        <v>287955.81751770608</v>
      </c>
      <c r="H4046">
        <v>2017</v>
      </c>
      <c r="I4046">
        <v>2962.26</v>
      </c>
      <c r="J4046" t="s">
        <v>717</v>
      </c>
    </row>
    <row r="4047" spans="1:10">
      <c r="A4047" t="s">
        <v>54</v>
      </c>
      <c r="B4047" t="s">
        <v>38</v>
      </c>
      <c r="C4047" t="s">
        <v>4</v>
      </c>
      <c r="D4047" t="s">
        <v>328</v>
      </c>
      <c r="F4047" s="2">
        <v>539580000</v>
      </c>
      <c r="G4047" s="36">
        <f t="shared" si="99"/>
        <v>182151.46543517447</v>
      </c>
      <c r="H4047">
        <v>2017</v>
      </c>
      <c r="I4047">
        <v>2962.26</v>
      </c>
      <c r="J4047" t="s">
        <v>717</v>
      </c>
    </row>
    <row r="4048" spans="1:10">
      <c r="A4048" t="s">
        <v>54</v>
      </c>
      <c r="B4048" t="s">
        <v>38</v>
      </c>
      <c r="C4048" t="s">
        <v>3</v>
      </c>
      <c r="D4048" t="s">
        <v>328</v>
      </c>
      <c r="F4048" s="2">
        <f>G4048*I4048</f>
        <v>1235140000</v>
      </c>
      <c r="G4048" s="36">
        <v>404723.75410002586</v>
      </c>
      <c r="H4048">
        <v>2016</v>
      </c>
      <c r="I4048">
        <v>3051.81</v>
      </c>
      <c r="J4048" t="s">
        <v>717</v>
      </c>
    </row>
    <row r="4049" spans="1:10">
      <c r="A4049" t="s">
        <v>54</v>
      </c>
      <c r="B4049" t="s">
        <v>38</v>
      </c>
      <c r="C4049" t="s">
        <v>4</v>
      </c>
      <c r="D4049" t="s">
        <v>328</v>
      </c>
      <c r="F4049" s="2">
        <f>G4049*I4049</f>
        <v>257450000.00000003</v>
      </c>
      <c r="G4049" s="36">
        <v>84359.773380387385</v>
      </c>
      <c r="H4049">
        <v>2016</v>
      </c>
      <c r="I4049">
        <v>3051.81</v>
      </c>
      <c r="J4049" t="s">
        <v>717</v>
      </c>
    </row>
    <row r="4050" spans="1:10">
      <c r="A4050" t="s">
        <v>54</v>
      </c>
      <c r="B4050" t="s">
        <v>38</v>
      </c>
      <c r="C4050" t="s">
        <v>3</v>
      </c>
      <c r="D4050" t="s">
        <v>328</v>
      </c>
      <c r="F4050" s="2">
        <f>G4050*I4050</f>
        <v>731040000</v>
      </c>
      <c r="G4050" s="36">
        <v>266473.54870316532</v>
      </c>
      <c r="H4050">
        <v>2015</v>
      </c>
      <c r="I4050">
        <v>2743.3867397260219</v>
      </c>
      <c r="J4050" t="s">
        <v>717</v>
      </c>
    </row>
    <row r="4051" spans="1:10">
      <c r="A4051" t="s">
        <v>54</v>
      </c>
      <c r="B4051" t="s">
        <v>38</v>
      </c>
      <c r="C4051" t="s">
        <v>4</v>
      </c>
      <c r="D4051" t="s">
        <v>328</v>
      </c>
      <c r="F4051" s="2">
        <f>G4051*I4051</f>
        <v>2840000.0000000005</v>
      </c>
      <c r="G4051" s="36">
        <v>1035.2167847409028</v>
      </c>
      <c r="H4051">
        <v>2015</v>
      </c>
      <c r="I4051">
        <v>2743.3867397260219</v>
      </c>
      <c r="J4051" t="s">
        <v>717</v>
      </c>
    </row>
    <row r="4052" spans="1:10">
      <c r="A4052" t="s">
        <v>54</v>
      </c>
      <c r="B4052" t="s">
        <v>6</v>
      </c>
      <c r="C4052" t="s">
        <v>3</v>
      </c>
      <c r="D4052" t="s">
        <v>328</v>
      </c>
      <c r="F4052" s="2">
        <v>330458050.62</v>
      </c>
      <c r="G4052" s="36">
        <f t="shared" ref="G4052:G4061" si="100">F4052/I4052</f>
        <v>18048151.843275186</v>
      </c>
      <c r="H4052">
        <v>2024</v>
      </c>
      <c r="I4052">
        <v>18.309799999999999</v>
      </c>
      <c r="J4052" t="s">
        <v>717</v>
      </c>
    </row>
    <row r="4053" spans="1:10">
      <c r="A4053" t="s">
        <v>54</v>
      </c>
      <c r="B4053" t="s">
        <v>6</v>
      </c>
      <c r="C4053" t="s">
        <v>4</v>
      </c>
      <c r="D4053" t="s">
        <v>328</v>
      </c>
      <c r="F4053" s="2">
        <v>142135947.72999999</v>
      </c>
      <c r="G4053" s="36">
        <f t="shared" si="100"/>
        <v>7762834.5328731062</v>
      </c>
      <c r="H4053">
        <v>2024</v>
      </c>
      <c r="I4053">
        <v>18.309799999999999</v>
      </c>
      <c r="J4053" t="s">
        <v>717</v>
      </c>
    </row>
    <row r="4054" spans="1:10" ht="15.75">
      <c r="A4054" s="19" t="s">
        <v>54</v>
      </c>
      <c r="B4054" t="s">
        <v>6</v>
      </c>
      <c r="C4054" t="s">
        <v>3</v>
      </c>
      <c r="D4054" t="s">
        <v>328</v>
      </c>
      <c r="F4054" s="2">
        <v>248781333</v>
      </c>
      <c r="G4054" s="36">
        <f t="shared" si="100"/>
        <v>14035776.595504604</v>
      </c>
      <c r="H4054">
        <v>2023</v>
      </c>
      <c r="I4054">
        <v>17.724799999999998</v>
      </c>
      <c r="J4054" t="s">
        <v>717</v>
      </c>
    </row>
    <row r="4055" spans="1:10">
      <c r="A4055" s="5" t="s">
        <v>54</v>
      </c>
      <c r="B4055" t="s">
        <v>6</v>
      </c>
      <c r="C4055" t="s">
        <v>3</v>
      </c>
      <c r="D4055" t="s">
        <v>328</v>
      </c>
      <c r="F4055" s="2">
        <v>214872536</v>
      </c>
      <c r="G4055" s="36">
        <f t="shared" si="100"/>
        <v>10692995.466466282</v>
      </c>
      <c r="H4055">
        <v>2022</v>
      </c>
      <c r="I4055">
        <v>20.0947</v>
      </c>
      <c r="J4055" t="s">
        <v>717</v>
      </c>
    </row>
    <row r="4056" spans="1:10">
      <c r="A4056" s="5" t="s">
        <v>54</v>
      </c>
      <c r="B4056" t="s">
        <v>6</v>
      </c>
      <c r="C4056" t="s">
        <v>4</v>
      </c>
      <c r="D4056" t="s">
        <v>328</v>
      </c>
      <c r="F4056" s="2">
        <v>100339668</v>
      </c>
      <c r="G4056" s="36">
        <f t="shared" si="100"/>
        <v>4993339.9354058532</v>
      </c>
      <c r="H4056">
        <v>2022</v>
      </c>
      <c r="I4056">
        <v>20.0947</v>
      </c>
      <c r="J4056" t="s">
        <v>717</v>
      </c>
    </row>
    <row r="4057" spans="1:10">
      <c r="A4057" t="s">
        <v>25</v>
      </c>
      <c r="B4057" t="s">
        <v>32</v>
      </c>
      <c r="C4057" t="s">
        <v>4</v>
      </c>
      <c r="D4057" t="s">
        <v>367</v>
      </c>
      <c r="E4057" t="s">
        <v>370</v>
      </c>
      <c r="F4057" s="2">
        <v>330883</v>
      </c>
      <c r="G4057" s="36">
        <f t="shared" si="100"/>
        <v>64105.976944686619</v>
      </c>
      <c r="H4057">
        <v>2022</v>
      </c>
      <c r="I4057" s="32">
        <v>5.1615000000000002</v>
      </c>
      <c r="J4057" s="40" t="s">
        <v>715</v>
      </c>
    </row>
    <row r="4058" spans="1:10">
      <c r="A4058" t="s">
        <v>46</v>
      </c>
      <c r="B4058" t="s">
        <v>32</v>
      </c>
      <c r="C4058" t="s">
        <v>4</v>
      </c>
      <c r="D4058" t="s">
        <v>367</v>
      </c>
      <c r="E4058" t="s">
        <v>371</v>
      </c>
      <c r="F4058" s="2">
        <v>88234830</v>
      </c>
      <c r="G4058" s="36">
        <f t="shared" si="100"/>
        <v>17094803.83609416</v>
      </c>
      <c r="H4058">
        <v>2022</v>
      </c>
      <c r="I4058" s="32">
        <v>5.1615000000000002</v>
      </c>
      <c r="J4058" s="40" t="s">
        <v>715</v>
      </c>
    </row>
    <row r="4059" spans="1:10">
      <c r="A4059" s="5" t="s">
        <v>54</v>
      </c>
      <c r="B4059" t="s">
        <v>6</v>
      </c>
      <c r="C4059" t="s">
        <v>3</v>
      </c>
      <c r="D4059" t="s">
        <v>328</v>
      </c>
      <c r="F4059" s="2">
        <v>152870000</v>
      </c>
      <c r="G4059" s="36">
        <f t="shared" si="100"/>
        <v>7540496.8135272181</v>
      </c>
      <c r="H4059">
        <v>2021</v>
      </c>
      <c r="I4059">
        <v>20.273199999999999</v>
      </c>
      <c r="J4059" t="s">
        <v>717</v>
      </c>
    </row>
    <row r="4060" spans="1:10">
      <c r="A4060" s="5" t="s">
        <v>54</v>
      </c>
      <c r="B4060" t="s">
        <v>6</v>
      </c>
      <c r="C4060" t="s">
        <v>4</v>
      </c>
      <c r="D4060" t="s">
        <v>328</v>
      </c>
      <c r="F4060" s="2">
        <v>64657370</v>
      </c>
      <c r="G4060" s="36">
        <f t="shared" si="100"/>
        <v>3189302.6261271038</v>
      </c>
      <c r="H4060">
        <v>2021</v>
      </c>
      <c r="I4060">
        <v>20.273199999999999</v>
      </c>
      <c r="J4060" t="s">
        <v>717</v>
      </c>
    </row>
    <row r="4061" spans="1:10">
      <c r="A4061" t="s">
        <v>17</v>
      </c>
      <c r="B4061" t="s">
        <v>32</v>
      </c>
      <c r="C4061" t="s">
        <v>4</v>
      </c>
      <c r="D4061" t="s">
        <v>367</v>
      </c>
      <c r="E4061" t="s">
        <v>371</v>
      </c>
      <c r="F4061" s="2">
        <v>49000182</v>
      </c>
      <c r="G4061" s="36">
        <f t="shared" si="100"/>
        <v>9493399.5931415278</v>
      </c>
      <c r="H4061">
        <v>2022</v>
      </c>
      <c r="I4061" s="32">
        <v>5.1615000000000002</v>
      </c>
      <c r="J4061" s="40" t="s">
        <v>715</v>
      </c>
    </row>
    <row r="4062" spans="1:10">
      <c r="A4062" t="s">
        <v>54</v>
      </c>
      <c r="B4062" t="s">
        <v>6</v>
      </c>
      <c r="C4062" t="s">
        <v>3</v>
      </c>
      <c r="D4062" t="s">
        <v>328</v>
      </c>
      <c r="F4062" s="2">
        <v>137050000</v>
      </c>
      <c r="G4062" s="36">
        <v>6382968.8140392713</v>
      </c>
      <c r="H4062">
        <v>2020</v>
      </c>
      <c r="I4062">
        <v>21.4712</v>
      </c>
      <c r="J4062" t="s">
        <v>717</v>
      </c>
    </row>
    <row r="4063" spans="1:10">
      <c r="A4063" t="s">
        <v>54</v>
      </c>
      <c r="B4063" t="s">
        <v>6</v>
      </c>
      <c r="C4063" t="s">
        <v>4</v>
      </c>
      <c r="D4063" t="s">
        <v>328</v>
      </c>
      <c r="F4063" s="2">
        <v>3710000</v>
      </c>
      <c r="G4063" s="36">
        <v>172789.59722791461</v>
      </c>
      <c r="H4063">
        <v>2020</v>
      </c>
      <c r="I4063">
        <v>21.4712</v>
      </c>
      <c r="J4063" t="s">
        <v>717</v>
      </c>
    </row>
    <row r="4064" spans="1:10">
      <c r="A4064" t="s">
        <v>54</v>
      </c>
      <c r="B4064" t="s">
        <v>6</v>
      </c>
      <c r="C4064" t="s">
        <v>3</v>
      </c>
      <c r="D4064" t="s">
        <v>328</v>
      </c>
      <c r="F4064" s="2">
        <v>152865847</v>
      </c>
      <c r="G4064" s="36">
        <f t="shared" ref="G4064:G4087" si="101">F4064/I4064</f>
        <v>7941454.2498090826</v>
      </c>
      <c r="H4064">
        <v>2019</v>
      </c>
      <c r="I4064">
        <v>19.249099999999999</v>
      </c>
      <c r="J4064" t="s">
        <v>717</v>
      </c>
    </row>
    <row r="4065" spans="1:10">
      <c r="A4065" t="s">
        <v>54</v>
      </c>
      <c r="B4065" t="s">
        <v>6</v>
      </c>
      <c r="C4065" t="s">
        <v>4</v>
      </c>
      <c r="D4065" t="s">
        <v>328</v>
      </c>
      <c r="F4065" s="2">
        <v>66342000</v>
      </c>
      <c r="G4065" s="36">
        <f t="shared" si="101"/>
        <v>3446498.7973463698</v>
      </c>
      <c r="H4065">
        <v>2019</v>
      </c>
      <c r="I4065">
        <v>19.249099999999999</v>
      </c>
      <c r="J4065" t="s">
        <v>717</v>
      </c>
    </row>
    <row r="4066" spans="1:10">
      <c r="A4066" t="s">
        <v>49</v>
      </c>
      <c r="B4066" t="s">
        <v>32</v>
      </c>
      <c r="C4066" t="s">
        <v>4</v>
      </c>
      <c r="D4066" t="s">
        <v>367</v>
      </c>
      <c r="E4066" t="s">
        <v>371</v>
      </c>
      <c r="F4066" s="2">
        <v>37166236</v>
      </c>
      <c r="G4066" s="36">
        <f t="shared" si="101"/>
        <v>7200665.69795602</v>
      </c>
      <c r="H4066">
        <v>2022</v>
      </c>
      <c r="I4066" s="32">
        <v>5.1615000000000002</v>
      </c>
      <c r="J4066" s="40" t="s">
        <v>715</v>
      </c>
    </row>
    <row r="4067" spans="1:10">
      <c r="A4067" t="s">
        <v>54</v>
      </c>
      <c r="B4067" t="s">
        <v>6</v>
      </c>
      <c r="C4067" t="s">
        <v>3</v>
      </c>
      <c r="D4067" t="s">
        <v>328</v>
      </c>
      <c r="F4067" s="2">
        <v>66113000</v>
      </c>
      <c r="G4067" s="36">
        <f t="shared" si="101"/>
        <v>3432658.359293873</v>
      </c>
      <c r="H4067">
        <v>2018</v>
      </c>
      <c r="I4067">
        <v>19.260000000000002</v>
      </c>
      <c r="J4067" t="s">
        <v>717</v>
      </c>
    </row>
    <row r="4068" spans="1:10">
      <c r="A4068" t="s">
        <v>54</v>
      </c>
      <c r="B4068" t="s">
        <v>6</v>
      </c>
      <c r="C4068" t="s">
        <v>4</v>
      </c>
      <c r="D4068" t="s">
        <v>328</v>
      </c>
      <c r="F4068" s="2">
        <v>42421000</v>
      </c>
      <c r="G4068" s="36">
        <f t="shared" si="101"/>
        <v>2202544.1329179644</v>
      </c>
      <c r="H4068">
        <v>2018</v>
      </c>
      <c r="I4068">
        <v>19.260000000000002</v>
      </c>
      <c r="J4068" t="s">
        <v>717</v>
      </c>
    </row>
    <row r="4069" spans="1:10">
      <c r="A4069" t="s">
        <v>54</v>
      </c>
      <c r="B4069" t="s">
        <v>6</v>
      </c>
      <c r="C4069" t="s">
        <v>3</v>
      </c>
      <c r="D4069" t="s">
        <v>328</v>
      </c>
      <c r="F4069" s="2">
        <v>0</v>
      </c>
      <c r="G4069" s="36">
        <f t="shared" si="101"/>
        <v>0</v>
      </c>
      <c r="H4069">
        <v>2017</v>
      </c>
      <c r="I4069">
        <v>18.88</v>
      </c>
      <c r="J4069" t="s">
        <v>717</v>
      </c>
    </row>
    <row r="4070" spans="1:10">
      <c r="A4070" t="s">
        <v>54</v>
      </c>
      <c r="B4070" t="s">
        <v>6</v>
      </c>
      <c r="C4070" t="s">
        <v>4</v>
      </c>
      <c r="D4070" t="s">
        <v>328</v>
      </c>
      <c r="F4070" s="2">
        <v>21210500</v>
      </c>
      <c r="G4070" s="36">
        <f t="shared" si="101"/>
        <v>1123437.5</v>
      </c>
      <c r="H4070">
        <v>2017</v>
      </c>
      <c r="I4070">
        <v>18.88</v>
      </c>
      <c r="J4070" t="s">
        <v>717</v>
      </c>
    </row>
    <row r="4071" spans="1:10">
      <c r="A4071" t="s">
        <v>54</v>
      </c>
      <c r="B4071" t="s">
        <v>318</v>
      </c>
      <c r="C4071" t="s">
        <v>3</v>
      </c>
      <c r="D4071" t="s">
        <v>328</v>
      </c>
      <c r="E4071" t="s">
        <v>534</v>
      </c>
      <c r="F4071" s="2">
        <v>65922637.590000004</v>
      </c>
      <c r="G4071" s="36">
        <f t="shared" si="101"/>
        <v>1640650.2008421936</v>
      </c>
      <c r="H4071">
        <v>2024</v>
      </c>
      <c r="I4071">
        <v>40.180799999999998</v>
      </c>
      <c r="J4071" t="s">
        <v>717</v>
      </c>
    </row>
    <row r="4072" spans="1:10">
      <c r="A4072" t="s">
        <v>54</v>
      </c>
      <c r="B4072" t="s">
        <v>318</v>
      </c>
      <c r="C4072" t="s">
        <v>4</v>
      </c>
      <c r="D4072" t="s">
        <v>328</v>
      </c>
      <c r="E4072" t="s">
        <v>534</v>
      </c>
      <c r="F4072" s="2">
        <v>8169158.0999999996</v>
      </c>
      <c r="G4072" s="36">
        <f t="shared" si="101"/>
        <v>203309.99133914706</v>
      </c>
      <c r="H4072">
        <v>2024</v>
      </c>
      <c r="I4072">
        <v>40.180799999999998</v>
      </c>
      <c r="J4072" t="s">
        <v>717</v>
      </c>
    </row>
    <row r="4073" spans="1:10">
      <c r="A4073" t="s">
        <v>54</v>
      </c>
      <c r="B4073" t="s">
        <v>318</v>
      </c>
      <c r="C4073" t="s">
        <v>3</v>
      </c>
      <c r="D4073" t="s">
        <v>328</v>
      </c>
      <c r="E4073" t="s">
        <v>534</v>
      </c>
      <c r="F4073" s="2">
        <v>60937596</v>
      </c>
      <c r="G4073" s="36">
        <f t="shared" si="101"/>
        <v>1569553.3782530753</v>
      </c>
      <c r="H4073">
        <v>2023</v>
      </c>
      <c r="I4073">
        <v>38.824800000000003</v>
      </c>
      <c r="J4073" t="s">
        <v>717</v>
      </c>
    </row>
    <row r="4074" spans="1:10">
      <c r="A4074" t="s">
        <v>54</v>
      </c>
      <c r="B4074" t="s">
        <v>318</v>
      </c>
      <c r="C4074" t="s">
        <v>4</v>
      </c>
      <c r="D4074" t="s">
        <v>328</v>
      </c>
      <c r="E4074" t="s">
        <v>534</v>
      </c>
      <c r="F4074" s="2">
        <v>8034053.1799999997</v>
      </c>
      <c r="G4074" s="36">
        <f t="shared" si="101"/>
        <v>206930.96113824152</v>
      </c>
      <c r="H4074">
        <v>2023</v>
      </c>
      <c r="I4074">
        <v>38.824800000000003</v>
      </c>
      <c r="J4074" t="s">
        <v>717</v>
      </c>
    </row>
    <row r="4075" spans="1:10">
      <c r="A4075" t="s">
        <v>54</v>
      </c>
      <c r="B4075" t="s">
        <v>318</v>
      </c>
      <c r="C4075" t="s">
        <v>3</v>
      </c>
      <c r="D4075" t="s">
        <v>328</v>
      </c>
      <c r="E4075" t="s">
        <v>534</v>
      </c>
      <c r="F4075" s="2">
        <v>61525598.170000002</v>
      </c>
      <c r="G4075" s="36">
        <f t="shared" si="101"/>
        <v>1495841.3018372958</v>
      </c>
      <c r="H4075">
        <v>2022</v>
      </c>
      <c r="I4075" s="32">
        <v>41.131100000000004</v>
      </c>
      <c r="J4075" t="s">
        <v>717</v>
      </c>
    </row>
    <row r="4076" spans="1:10">
      <c r="A4076" t="s">
        <v>54</v>
      </c>
      <c r="B4076" t="s">
        <v>318</v>
      </c>
      <c r="C4076" t="s">
        <v>3</v>
      </c>
      <c r="D4076" t="s">
        <v>328</v>
      </c>
      <c r="E4076" t="s">
        <v>534</v>
      </c>
      <c r="F4076" s="2">
        <v>63193081</v>
      </c>
      <c r="G4076" s="36">
        <f t="shared" si="101"/>
        <v>1450833.4251682877</v>
      </c>
      <c r="H4076">
        <v>2021</v>
      </c>
      <c r="I4076" s="32">
        <v>43.556399999999996</v>
      </c>
      <c r="J4076" t="s">
        <v>717</v>
      </c>
    </row>
    <row r="4077" spans="1:10">
      <c r="A4077" t="s">
        <v>54</v>
      </c>
      <c r="B4077" t="s">
        <v>318</v>
      </c>
      <c r="C4077" t="s">
        <v>4</v>
      </c>
      <c r="D4077" t="s">
        <v>328</v>
      </c>
      <c r="E4077" t="s">
        <v>534</v>
      </c>
      <c r="F4077" s="2">
        <v>13789976</v>
      </c>
      <c r="G4077" s="36">
        <f t="shared" si="101"/>
        <v>316600.4536646739</v>
      </c>
      <c r="H4077">
        <v>2021</v>
      </c>
      <c r="I4077" s="32">
        <v>43.556399999999996</v>
      </c>
      <c r="J4077" t="s">
        <v>717</v>
      </c>
    </row>
    <row r="4078" spans="1:10">
      <c r="A4078" t="s">
        <v>54</v>
      </c>
      <c r="B4078" t="s">
        <v>318</v>
      </c>
      <c r="C4078" t="s">
        <v>3</v>
      </c>
      <c r="D4078" t="s">
        <v>328</v>
      </c>
      <c r="E4078" t="s">
        <v>534</v>
      </c>
      <c r="F4078" s="2">
        <v>54514905.920000002</v>
      </c>
      <c r="G4078" s="36">
        <f t="shared" si="101"/>
        <v>1298267.6062442698</v>
      </c>
      <c r="H4078">
        <v>2020</v>
      </c>
      <c r="I4078">
        <v>41.990499999999997</v>
      </c>
      <c r="J4078" t="s">
        <v>717</v>
      </c>
    </row>
    <row r="4079" spans="1:10">
      <c r="A4079" t="s">
        <v>54</v>
      </c>
      <c r="B4079" t="s">
        <v>318</v>
      </c>
      <c r="C4079" t="s">
        <v>4</v>
      </c>
      <c r="D4079" t="s">
        <v>328</v>
      </c>
      <c r="E4079" t="s">
        <v>534</v>
      </c>
      <c r="F4079" s="2">
        <v>2963128.69</v>
      </c>
      <c r="G4079" s="36">
        <f t="shared" si="101"/>
        <v>70566.644598182931</v>
      </c>
      <c r="H4079">
        <v>2020</v>
      </c>
      <c r="I4079">
        <v>41.990499999999997</v>
      </c>
      <c r="J4079" t="s">
        <v>717</v>
      </c>
    </row>
    <row r="4080" spans="1:10">
      <c r="A4080" t="s">
        <v>54</v>
      </c>
      <c r="B4080" t="s">
        <v>318</v>
      </c>
      <c r="C4080" t="s">
        <v>3</v>
      </c>
      <c r="D4080" t="s">
        <v>328</v>
      </c>
      <c r="E4080" t="s">
        <v>534</v>
      </c>
      <c r="F4080" s="2">
        <v>54174608.880000003</v>
      </c>
      <c r="G4080" s="36">
        <f t="shared" si="101"/>
        <v>1537103.808242965</v>
      </c>
      <c r="H4080">
        <v>2019</v>
      </c>
      <c r="I4080">
        <v>35.244599999999998</v>
      </c>
      <c r="J4080" t="s">
        <v>717</v>
      </c>
    </row>
    <row r="4081" spans="1:10">
      <c r="A4081" t="s">
        <v>54</v>
      </c>
      <c r="B4081" t="s">
        <v>318</v>
      </c>
      <c r="C4081" t="s">
        <v>4</v>
      </c>
      <c r="D4081" t="s">
        <v>328</v>
      </c>
      <c r="E4081" t="s">
        <v>534</v>
      </c>
      <c r="F4081" s="2">
        <v>7878071.8099999996</v>
      </c>
      <c r="G4081" s="36">
        <f t="shared" si="101"/>
        <v>223525.64109111749</v>
      </c>
      <c r="H4081">
        <v>2019</v>
      </c>
      <c r="I4081">
        <v>35.244599999999998</v>
      </c>
      <c r="J4081" t="s">
        <v>717</v>
      </c>
    </row>
    <row r="4082" spans="1:10">
      <c r="A4082" s="5" t="s">
        <v>54</v>
      </c>
      <c r="B4082" t="s">
        <v>318</v>
      </c>
      <c r="C4082" t="s">
        <v>3</v>
      </c>
      <c r="D4082" t="s">
        <v>328</v>
      </c>
      <c r="E4082" t="s">
        <v>534</v>
      </c>
      <c r="F4082" s="2">
        <v>59633220.200000003</v>
      </c>
      <c r="G4082" s="36">
        <f t="shared" si="101"/>
        <v>1932848.8842071146</v>
      </c>
      <c r="H4082">
        <v>2018</v>
      </c>
      <c r="I4082">
        <v>30.852499999999999</v>
      </c>
      <c r="J4082" t="s">
        <v>717</v>
      </c>
    </row>
    <row r="4083" spans="1:10">
      <c r="A4083" s="5" t="s">
        <v>54</v>
      </c>
      <c r="B4083" t="s">
        <v>318</v>
      </c>
      <c r="C4083" t="s">
        <v>4</v>
      </c>
      <c r="D4083" t="s">
        <v>328</v>
      </c>
      <c r="E4083" t="s">
        <v>534</v>
      </c>
      <c r="F4083" s="2">
        <v>13672251.939999999</v>
      </c>
      <c r="G4083" s="36">
        <f t="shared" si="101"/>
        <v>443148.91629527591</v>
      </c>
      <c r="H4083">
        <v>2018</v>
      </c>
      <c r="I4083">
        <v>30.852499999999999</v>
      </c>
      <c r="J4083" t="s">
        <v>717</v>
      </c>
    </row>
    <row r="4084" spans="1:10">
      <c r="A4084" s="5" t="s">
        <v>54</v>
      </c>
      <c r="B4084" t="s">
        <v>318</v>
      </c>
      <c r="C4084" t="s">
        <v>3</v>
      </c>
      <c r="D4084" t="s">
        <v>328</v>
      </c>
      <c r="E4084" t="s">
        <v>534</v>
      </c>
      <c r="F4084" s="2">
        <v>49117759.57</v>
      </c>
      <c r="G4084" s="36">
        <f t="shared" si="101"/>
        <v>1718004.8817768451</v>
      </c>
      <c r="H4084">
        <v>2017</v>
      </c>
      <c r="I4084">
        <v>28.59</v>
      </c>
      <c r="J4084" t="s">
        <v>717</v>
      </c>
    </row>
    <row r="4085" spans="1:10">
      <c r="A4085" s="5" t="s">
        <v>54</v>
      </c>
      <c r="B4085" t="s">
        <v>318</v>
      </c>
      <c r="C4085" t="s">
        <v>4</v>
      </c>
      <c r="D4085" t="s">
        <v>328</v>
      </c>
      <c r="E4085" t="s">
        <v>534</v>
      </c>
      <c r="F4085" s="2">
        <v>3773920</v>
      </c>
      <c r="G4085" s="36">
        <f t="shared" si="101"/>
        <v>132001.39909059112</v>
      </c>
      <c r="H4085">
        <v>2017</v>
      </c>
      <c r="I4085">
        <v>28.59</v>
      </c>
      <c r="J4085" t="s">
        <v>717</v>
      </c>
    </row>
    <row r="4086" spans="1:10">
      <c r="A4086" t="s">
        <v>46</v>
      </c>
      <c r="B4086" t="s">
        <v>32</v>
      </c>
      <c r="C4086" t="s">
        <v>4</v>
      </c>
      <c r="D4086" t="s">
        <v>367</v>
      </c>
      <c r="E4086" t="s">
        <v>372</v>
      </c>
      <c r="F4086" s="2">
        <v>67311</v>
      </c>
      <c r="G4086" s="36">
        <f t="shared" si="101"/>
        <v>13040.976460331298</v>
      </c>
      <c r="H4086">
        <v>2022</v>
      </c>
      <c r="I4086" s="32">
        <v>5.1615000000000002</v>
      </c>
      <c r="J4086" s="40" t="s">
        <v>715</v>
      </c>
    </row>
    <row r="4087" spans="1:10">
      <c r="A4087" t="s">
        <v>49</v>
      </c>
      <c r="B4087" t="s">
        <v>32</v>
      </c>
      <c r="C4087" t="s">
        <v>4</v>
      </c>
      <c r="D4087" t="s">
        <v>367</v>
      </c>
      <c r="E4087" t="s">
        <v>372</v>
      </c>
      <c r="F4087" s="2">
        <v>19115</v>
      </c>
      <c r="G4087" s="36">
        <f t="shared" si="101"/>
        <v>3703.3808001549937</v>
      </c>
      <c r="H4087">
        <v>2022</v>
      </c>
      <c r="I4087" s="32">
        <v>5.1615000000000002</v>
      </c>
      <c r="J4087" s="40" t="s">
        <v>715</v>
      </c>
    </row>
    <row r="4088" spans="1:10">
      <c r="A4088" t="s">
        <v>54</v>
      </c>
      <c r="B4088" t="s">
        <v>318</v>
      </c>
      <c r="C4088" t="s">
        <v>3</v>
      </c>
      <c r="D4088" t="s">
        <v>328</v>
      </c>
      <c r="E4088" t="s">
        <v>534</v>
      </c>
      <c r="F4088" s="2">
        <v>37284623.310000002</v>
      </c>
      <c r="G4088" s="36">
        <v>1235425.3833855672</v>
      </c>
      <c r="H4088">
        <v>2016</v>
      </c>
      <c r="I4088">
        <v>30.17958333333333</v>
      </c>
      <c r="J4088" t="s">
        <v>717</v>
      </c>
    </row>
    <row r="4089" spans="1:10">
      <c r="A4089" t="s">
        <v>54</v>
      </c>
      <c r="B4089" t="s">
        <v>318</v>
      </c>
      <c r="C4089" t="s">
        <v>4</v>
      </c>
      <c r="D4089" t="s">
        <v>328</v>
      </c>
      <c r="E4089" t="s">
        <v>534</v>
      </c>
      <c r="F4089" s="2">
        <v>9422483.4900000002</v>
      </c>
      <c r="G4089" s="36">
        <v>312213.83628556837</v>
      </c>
      <c r="H4089">
        <v>2016</v>
      </c>
      <c r="I4089">
        <v>30.17958333333333</v>
      </c>
      <c r="J4089" t="s">
        <v>717</v>
      </c>
    </row>
    <row r="4090" spans="1:10">
      <c r="A4090" t="s">
        <v>54</v>
      </c>
      <c r="B4090" t="s">
        <v>318</v>
      </c>
      <c r="C4090" t="s">
        <v>3</v>
      </c>
      <c r="D4090" t="s">
        <v>328</v>
      </c>
      <c r="E4090" t="s">
        <v>534</v>
      </c>
      <c r="F4090" s="2">
        <v>34287073.899999999</v>
      </c>
      <c r="G4090" s="36">
        <v>1247199.5234847451</v>
      </c>
      <c r="H4090">
        <v>2015</v>
      </c>
      <c r="I4090">
        <v>27.491250000000001</v>
      </c>
      <c r="J4090" t="s">
        <v>717</v>
      </c>
    </row>
    <row r="4091" spans="1:10">
      <c r="A4091" t="s">
        <v>54</v>
      </c>
      <c r="B4091" t="s">
        <v>318</v>
      </c>
      <c r="C4091" t="s">
        <v>4</v>
      </c>
      <c r="D4091" t="s">
        <v>328</v>
      </c>
      <c r="E4091" t="s">
        <v>534</v>
      </c>
      <c r="F4091" s="2">
        <v>7483464.5999999996</v>
      </c>
      <c r="G4091" s="36">
        <v>272212.59855408536</v>
      </c>
      <c r="H4091">
        <v>2015</v>
      </c>
      <c r="I4091">
        <v>27.491250000000001</v>
      </c>
      <c r="J4091" t="s">
        <v>717</v>
      </c>
    </row>
    <row r="4092" spans="1:10">
      <c r="A4092" t="s">
        <v>54</v>
      </c>
      <c r="B4092" t="s">
        <v>318</v>
      </c>
      <c r="C4092" t="s">
        <v>3</v>
      </c>
      <c r="D4092" t="s">
        <v>328</v>
      </c>
      <c r="E4092" t="s">
        <v>534</v>
      </c>
      <c r="F4092" s="2">
        <v>28379736.850000001</v>
      </c>
      <c r="G4092" s="36">
        <v>1076621.2765553871</v>
      </c>
      <c r="H4092">
        <v>2014</v>
      </c>
      <c r="I4092">
        <v>26.36</v>
      </c>
      <c r="J4092" t="s">
        <v>717</v>
      </c>
    </row>
    <row r="4093" spans="1:10">
      <c r="A4093" t="s">
        <v>54</v>
      </c>
      <c r="B4093" t="s">
        <v>318</v>
      </c>
      <c r="C4093" t="s">
        <v>4</v>
      </c>
      <c r="D4093" t="s">
        <v>328</v>
      </c>
      <c r="E4093" t="s">
        <v>534</v>
      </c>
      <c r="F4093" s="2">
        <v>2817046.16</v>
      </c>
      <c r="G4093" s="36">
        <v>106868.21547799697</v>
      </c>
      <c r="H4093">
        <v>2014</v>
      </c>
      <c r="I4093">
        <v>26.36</v>
      </c>
      <c r="J4093" t="s">
        <v>717</v>
      </c>
    </row>
    <row r="4094" spans="1:10">
      <c r="A4094" t="s">
        <v>54</v>
      </c>
      <c r="B4094" t="s">
        <v>318</v>
      </c>
      <c r="C4094" t="s">
        <v>3</v>
      </c>
      <c r="D4094" t="s">
        <v>328</v>
      </c>
      <c r="E4094" t="s">
        <v>534</v>
      </c>
      <c r="F4094" s="2">
        <v>22888924.59</v>
      </c>
      <c r="G4094" s="36">
        <v>1126421.9354884385</v>
      </c>
      <c r="H4094">
        <v>2013</v>
      </c>
      <c r="I4094">
        <v>20.320027397260262</v>
      </c>
      <c r="J4094" t="s">
        <v>717</v>
      </c>
    </row>
    <row r="4095" spans="1:10">
      <c r="A4095" t="s">
        <v>49</v>
      </c>
      <c r="B4095" t="s">
        <v>32</v>
      </c>
      <c r="C4095" t="s">
        <v>4</v>
      </c>
      <c r="D4095" t="s">
        <v>373</v>
      </c>
      <c r="F4095" s="2">
        <v>3694969</v>
      </c>
      <c r="G4095" s="36">
        <f>F4095/I4095</f>
        <v>715871.16148406465</v>
      </c>
      <c r="H4095">
        <v>2022</v>
      </c>
      <c r="I4095" s="32">
        <v>5.1615000000000002</v>
      </c>
      <c r="J4095" s="40" t="s">
        <v>715</v>
      </c>
    </row>
    <row r="4096" spans="1:10">
      <c r="A4096" t="s">
        <v>54</v>
      </c>
      <c r="B4096" t="s">
        <v>318</v>
      </c>
      <c r="C4096" t="s">
        <v>4</v>
      </c>
      <c r="D4096" t="s">
        <v>328</v>
      </c>
      <c r="E4096" t="s">
        <v>534</v>
      </c>
      <c r="F4096" s="2">
        <v>4004577.6</v>
      </c>
      <c r="G4096" s="36">
        <v>197075.40357647033</v>
      </c>
      <c r="H4096">
        <v>2013</v>
      </c>
      <c r="I4096">
        <v>20.320027397260262</v>
      </c>
      <c r="J4096" t="s">
        <v>717</v>
      </c>
    </row>
    <row r="4097" spans="1:10">
      <c r="A4097" t="s">
        <v>54</v>
      </c>
      <c r="B4097" t="s">
        <v>318</v>
      </c>
      <c r="C4097" t="s">
        <v>3</v>
      </c>
      <c r="D4097" t="s">
        <v>328</v>
      </c>
      <c r="E4097" t="s">
        <v>534</v>
      </c>
      <c r="F4097" s="2">
        <v>21522461.041058738</v>
      </c>
      <c r="G4097" s="36">
        <v>1063629.651371571</v>
      </c>
      <c r="H4097">
        <v>2012</v>
      </c>
      <c r="I4097">
        <v>20.234920127795522</v>
      </c>
      <c r="J4097" t="s">
        <v>717</v>
      </c>
    </row>
    <row r="4098" spans="1:10">
      <c r="A4098" t="s">
        <v>54</v>
      </c>
      <c r="B4098" t="s">
        <v>318</v>
      </c>
      <c r="C4098" t="s">
        <v>4</v>
      </c>
      <c r="D4098" t="s">
        <v>328</v>
      </c>
      <c r="E4098" t="s">
        <v>534</v>
      </c>
      <c r="F4098" s="2">
        <v>3665893.1744742449</v>
      </c>
      <c r="G4098" s="36">
        <v>181166.67381546134</v>
      </c>
      <c r="H4098">
        <v>2012</v>
      </c>
      <c r="I4098">
        <v>20.234920127795522</v>
      </c>
      <c r="J4098" t="s">
        <v>717</v>
      </c>
    </row>
    <row r="4099" spans="1:10">
      <c r="A4099" t="s">
        <v>25</v>
      </c>
      <c r="B4099" t="s">
        <v>32</v>
      </c>
      <c r="C4099" t="s">
        <v>4</v>
      </c>
      <c r="D4099" t="s">
        <v>373</v>
      </c>
      <c r="F4099" s="2">
        <v>132714</v>
      </c>
      <c r="G4099" s="36">
        <f>F4099/I4099</f>
        <v>25712.292938099388</v>
      </c>
      <c r="H4099">
        <v>2022</v>
      </c>
      <c r="I4099" s="32">
        <v>5.1615000000000002</v>
      </c>
      <c r="J4099" s="40" t="s">
        <v>715</v>
      </c>
    </row>
    <row r="4100" spans="1:10">
      <c r="A4100" t="s">
        <v>54</v>
      </c>
      <c r="B4100" t="s">
        <v>318</v>
      </c>
      <c r="C4100" t="s">
        <v>3</v>
      </c>
      <c r="D4100" t="s">
        <v>328</v>
      </c>
      <c r="E4100" t="s">
        <v>534</v>
      </c>
      <c r="F4100" s="2">
        <v>20193155.944460467</v>
      </c>
      <c r="G4100" s="36">
        <v>1001210.0871130073</v>
      </c>
      <c r="H4100">
        <v>2011</v>
      </c>
      <c r="I4100">
        <v>20.168749999999999</v>
      </c>
      <c r="J4100" t="s">
        <v>717</v>
      </c>
    </row>
    <row r="4101" spans="1:10">
      <c r="A4101" t="s">
        <v>54</v>
      </c>
      <c r="B4101" t="s">
        <v>318</v>
      </c>
      <c r="C4101" t="s">
        <v>4</v>
      </c>
      <c r="D4101" t="s">
        <v>328</v>
      </c>
      <c r="E4101" t="s">
        <v>534</v>
      </c>
      <c r="F4101" s="2">
        <v>2164006.0287933704</v>
      </c>
      <c r="G4101" s="36">
        <v>107294.99987819625</v>
      </c>
      <c r="H4101">
        <v>2011</v>
      </c>
      <c r="I4101">
        <v>20.168749999999999</v>
      </c>
      <c r="J4101" t="s">
        <v>717</v>
      </c>
    </row>
    <row r="4102" spans="1:10">
      <c r="A4102" t="s">
        <v>54</v>
      </c>
      <c r="B4102" t="s">
        <v>318</v>
      </c>
      <c r="C4102" t="s">
        <v>3</v>
      </c>
      <c r="D4102" t="s">
        <v>328</v>
      </c>
      <c r="E4102" t="s">
        <v>534</v>
      </c>
      <c r="F4102" s="2">
        <v>-15929732.77</v>
      </c>
      <c r="G4102" s="36">
        <v>-789822.51106290671</v>
      </c>
      <c r="H4102">
        <v>2010</v>
      </c>
      <c r="I4102">
        <v>20.168749999999999</v>
      </c>
      <c r="J4102" t="s">
        <v>717</v>
      </c>
    </row>
    <row r="4103" spans="1:10">
      <c r="A4103" t="s">
        <v>54</v>
      </c>
      <c r="B4103" t="s">
        <v>318</v>
      </c>
      <c r="C4103" t="s">
        <v>4</v>
      </c>
      <c r="D4103" t="s">
        <v>328</v>
      </c>
      <c r="E4103" t="s">
        <v>534</v>
      </c>
      <c r="F4103" s="2">
        <v>2375959.9</v>
      </c>
      <c r="G4103" s="36">
        <v>-117804.02355128602</v>
      </c>
      <c r="H4103">
        <v>2010</v>
      </c>
      <c r="I4103">
        <v>20.168749999999999</v>
      </c>
      <c r="J4103" t="s">
        <v>717</v>
      </c>
    </row>
    <row r="4104" spans="1:10">
      <c r="A4104" t="s">
        <v>615</v>
      </c>
      <c r="B4104" t="s">
        <v>32</v>
      </c>
      <c r="C4104" t="s">
        <v>4</v>
      </c>
      <c r="D4104" t="s">
        <v>328</v>
      </c>
      <c r="E4104" t="s">
        <v>365</v>
      </c>
      <c r="F4104" s="2">
        <v>11679422</v>
      </c>
      <c r="G4104" s="36">
        <f t="shared" ref="G4104:G4124" si="102">F4104/I4104</f>
        <v>2337941.7887741216</v>
      </c>
      <c r="H4104">
        <v>2023</v>
      </c>
      <c r="I4104">
        <v>4.9955999999999996</v>
      </c>
      <c r="J4104" t="s">
        <v>717</v>
      </c>
    </row>
    <row r="4105" spans="1:10">
      <c r="A4105" t="s">
        <v>17</v>
      </c>
      <c r="B4105" t="s">
        <v>32</v>
      </c>
      <c r="C4105" t="s">
        <v>4</v>
      </c>
      <c r="D4105" t="s">
        <v>1</v>
      </c>
      <c r="F4105" s="2">
        <v>1214789</v>
      </c>
      <c r="G4105" s="36">
        <f t="shared" si="102"/>
        <v>235355.80742032354</v>
      </c>
      <c r="H4105">
        <v>2022</v>
      </c>
      <c r="I4105" s="32">
        <v>5.1615000000000002</v>
      </c>
      <c r="J4105" s="40" t="s">
        <v>715</v>
      </c>
    </row>
    <row r="4106" spans="1:10">
      <c r="A4106" t="s">
        <v>615</v>
      </c>
      <c r="B4106" t="s">
        <v>32</v>
      </c>
      <c r="C4106" t="s">
        <v>3</v>
      </c>
      <c r="D4106" t="s">
        <v>328</v>
      </c>
      <c r="E4106" t="s">
        <v>366</v>
      </c>
      <c r="F4106" s="2">
        <v>27503010</v>
      </c>
      <c r="G4106" s="36">
        <f t="shared" si="102"/>
        <v>5505446.7931779968</v>
      </c>
      <c r="H4106">
        <v>2023</v>
      </c>
      <c r="I4106">
        <v>4.9955999999999996</v>
      </c>
      <c r="J4106" t="s">
        <v>717</v>
      </c>
    </row>
    <row r="4107" spans="1:10">
      <c r="A4107" t="s">
        <v>49</v>
      </c>
      <c r="B4107" t="s">
        <v>32</v>
      </c>
      <c r="C4107" t="s">
        <v>4</v>
      </c>
      <c r="D4107" t="s">
        <v>1</v>
      </c>
      <c r="F4107" s="2">
        <v>17765505</v>
      </c>
      <c r="G4107" s="36">
        <f t="shared" si="102"/>
        <v>3441926.7654751525</v>
      </c>
      <c r="H4107">
        <v>2022</v>
      </c>
      <c r="I4107" s="32">
        <v>5.1615000000000002</v>
      </c>
      <c r="J4107" s="40" t="s">
        <v>715</v>
      </c>
    </row>
    <row r="4108" spans="1:10">
      <c r="A4108" t="s">
        <v>615</v>
      </c>
      <c r="B4108" t="s">
        <v>32</v>
      </c>
      <c r="C4108" t="s">
        <v>4</v>
      </c>
      <c r="D4108" t="s">
        <v>328</v>
      </c>
      <c r="E4108" t="s">
        <v>366</v>
      </c>
      <c r="F4108" s="2">
        <v>2615598</v>
      </c>
      <c r="G4108" s="36">
        <f t="shared" si="102"/>
        <v>523580.35070862365</v>
      </c>
      <c r="H4108">
        <v>2023</v>
      </c>
      <c r="I4108">
        <v>4.9955999999999996</v>
      </c>
      <c r="J4108" t="s">
        <v>717</v>
      </c>
    </row>
    <row r="4109" spans="1:10">
      <c r="A4109" t="s">
        <v>615</v>
      </c>
      <c r="B4109" t="s">
        <v>32</v>
      </c>
      <c r="C4109" t="s">
        <v>3</v>
      </c>
      <c r="D4109" t="s">
        <v>367</v>
      </c>
      <c r="E4109" t="s">
        <v>624</v>
      </c>
      <c r="F4109" s="2">
        <v>610071</v>
      </c>
      <c r="G4109" s="36">
        <f t="shared" si="102"/>
        <v>122121.66706701899</v>
      </c>
      <c r="H4109">
        <v>2023</v>
      </c>
      <c r="I4109">
        <v>4.9955999999999996</v>
      </c>
      <c r="J4109" t="s">
        <v>717</v>
      </c>
    </row>
    <row r="4110" spans="1:10">
      <c r="A4110" t="s">
        <v>615</v>
      </c>
      <c r="B4110" t="s">
        <v>32</v>
      </c>
      <c r="C4110" t="s">
        <v>4</v>
      </c>
      <c r="D4110" t="s">
        <v>367</v>
      </c>
      <c r="E4110" t="s">
        <v>624</v>
      </c>
      <c r="F4110" s="2">
        <v>137159</v>
      </c>
      <c r="G4110" s="36">
        <f t="shared" si="102"/>
        <v>27455.961245896389</v>
      </c>
      <c r="H4110">
        <v>2023</v>
      </c>
      <c r="I4110">
        <v>4.9955999999999996</v>
      </c>
      <c r="J4110" t="s">
        <v>717</v>
      </c>
    </row>
    <row r="4111" spans="1:10">
      <c r="A4111" t="s">
        <v>615</v>
      </c>
      <c r="B4111" t="s">
        <v>32</v>
      </c>
      <c r="C4111" t="s">
        <v>3</v>
      </c>
      <c r="D4111" t="s">
        <v>367</v>
      </c>
      <c r="E4111" t="s">
        <v>370</v>
      </c>
      <c r="F4111" s="2">
        <v>34849793</v>
      </c>
      <c r="G4111" s="36">
        <f t="shared" si="102"/>
        <v>6976097.5658579553</v>
      </c>
      <c r="H4111">
        <v>2023</v>
      </c>
      <c r="I4111">
        <v>4.9955999999999996</v>
      </c>
      <c r="J4111" t="s">
        <v>717</v>
      </c>
    </row>
    <row r="4112" spans="1:10">
      <c r="A4112" t="s">
        <v>615</v>
      </c>
      <c r="B4112" t="s">
        <v>32</v>
      </c>
      <c r="C4112" t="s">
        <v>4</v>
      </c>
      <c r="D4112" t="s">
        <v>367</v>
      </c>
      <c r="E4112" t="s">
        <v>370</v>
      </c>
      <c r="F4112" s="2">
        <v>24650412</v>
      </c>
      <c r="G4112" s="36">
        <f t="shared" si="102"/>
        <v>4934424.6937304828</v>
      </c>
      <c r="H4112">
        <v>2023</v>
      </c>
      <c r="I4112">
        <v>4.9955999999999996</v>
      </c>
      <c r="J4112" t="s">
        <v>717</v>
      </c>
    </row>
    <row r="4113" spans="1:10">
      <c r="A4113" t="s">
        <v>615</v>
      </c>
      <c r="B4113" t="s">
        <v>32</v>
      </c>
      <c r="C4113" t="s">
        <v>4</v>
      </c>
      <c r="D4113" t="s">
        <v>367</v>
      </c>
      <c r="E4113" t="s">
        <v>371</v>
      </c>
      <c r="F4113" s="2">
        <v>-1241059</v>
      </c>
      <c r="G4113" s="36">
        <f t="shared" si="102"/>
        <v>-248430.41876851631</v>
      </c>
      <c r="H4113">
        <v>2023</v>
      </c>
      <c r="I4113">
        <v>4.9955999999999996</v>
      </c>
      <c r="J4113" t="s">
        <v>717</v>
      </c>
    </row>
    <row r="4114" spans="1:10" ht="15.75">
      <c r="A4114" s="19" t="s">
        <v>615</v>
      </c>
      <c r="B4114" t="s">
        <v>6</v>
      </c>
      <c r="C4114" t="s">
        <v>4</v>
      </c>
      <c r="D4114" t="s">
        <v>328</v>
      </c>
      <c r="F4114" s="2">
        <v>143944582</v>
      </c>
      <c r="G4114" s="36">
        <f t="shared" si="102"/>
        <v>8121083.5665282551</v>
      </c>
      <c r="H4114">
        <v>2023</v>
      </c>
      <c r="I4114">
        <v>17.724799999999998</v>
      </c>
      <c r="J4114" t="s">
        <v>717</v>
      </c>
    </row>
    <row r="4115" spans="1:10">
      <c r="A4115" t="s">
        <v>355</v>
      </c>
      <c r="B4115" s="18" t="s">
        <v>35</v>
      </c>
      <c r="C4115" s="18" t="s">
        <v>3</v>
      </c>
      <c r="D4115" s="18" t="s">
        <v>328</v>
      </c>
      <c r="E4115" s="18" t="s">
        <v>677</v>
      </c>
      <c r="F4115" s="2">
        <v>992822118</v>
      </c>
      <c r="G4115" s="36">
        <f t="shared" si="102"/>
        <v>1084494.5508312178</v>
      </c>
      <c r="H4115" s="18">
        <v>2024</v>
      </c>
      <c r="I4115" s="18">
        <v>915.46990000000005</v>
      </c>
      <c r="J4115" t="s">
        <v>717</v>
      </c>
    </row>
    <row r="4116" spans="1:10">
      <c r="A4116" t="s">
        <v>355</v>
      </c>
      <c r="B4116" s="18" t="s">
        <v>35</v>
      </c>
      <c r="C4116" s="18" t="s">
        <v>3</v>
      </c>
      <c r="D4116" s="18" t="s">
        <v>1</v>
      </c>
      <c r="E4116" s="18"/>
      <c r="F4116" s="2">
        <v>443077982</v>
      </c>
      <c r="G4116" s="36">
        <f t="shared" si="102"/>
        <v>483989.67786925595</v>
      </c>
      <c r="H4116" s="18">
        <v>2024</v>
      </c>
      <c r="I4116" s="18">
        <v>915.46990000000005</v>
      </c>
      <c r="J4116" t="s">
        <v>717</v>
      </c>
    </row>
    <row r="4117" spans="1:10">
      <c r="A4117" t="s">
        <v>355</v>
      </c>
      <c r="B4117" s="18" t="s">
        <v>35</v>
      </c>
      <c r="C4117" s="18" t="s">
        <v>4</v>
      </c>
      <c r="D4117" s="18" t="s">
        <v>328</v>
      </c>
      <c r="E4117" s="18" t="s">
        <v>677</v>
      </c>
      <c r="F4117" s="2">
        <v>242404452</v>
      </c>
      <c r="G4117" s="36">
        <f t="shared" si="102"/>
        <v>264786.91653324699</v>
      </c>
      <c r="H4117" s="18">
        <v>2024</v>
      </c>
      <c r="I4117" s="18">
        <v>915.46990000000005</v>
      </c>
      <c r="J4117" t="s">
        <v>717</v>
      </c>
    </row>
    <row r="4118" spans="1:10">
      <c r="A4118" t="s">
        <v>355</v>
      </c>
      <c r="B4118" s="18" t="s">
        <v>35</v>
      </c>
      <c r="C4118" s="18" t="s">
        <v>4</v>
      </c>
      <c r="D4118" s="18" t="s">
        <v>1</v>
      </c>
      <c r="E4118" s="18"/>
      <c r="F4118" s="2">
        <v>172658719</v>
      </c>
      <c r="G4118" s="36">
        <f t="shared" si="102"/>
        <v>188601.19704645668</v>
      </c>
      <c r="H4118" s="18">
        <v>2024</v>
      </c>
      <c r="I4118" s="18">
        <v>915.46990000000005</v>
      </c>
      <c r="J4118" t="s">
        <v>717</v>
      </c>
    </row>
    <row r="4119" spans="1:10">
      <c r="A4119" t="s">
        <v>355</v>
      </c>
      <c r="B4119" s="18" t="s">
        <v>35</v>
      </c>
      <c r="C4119" s="18" t="s">
        <v>3</v>
      </c>
      <c r="D4119" s="18" t="s">
        <v>328</v>
      </c>
      <c r="E4119" s="18"/>
      <c r="F4119" s="2">
        <v>313911811.5</v>
      </c>
      <c r="G4119" s="36">
        <f t="shared" si="102"/>
        <v>1060587.7627846019</v>
      </c>
      <c r="H4119" s="18">
        <v>2023</v>
      </c>
      <c r="I4119" s="18">
        <v>295.97910000000002</v>
      </c>
      <c r="J4119" t="s">
        <v>717</v>
      </c>
    </row>
    <row r="4120" spans="1:10">
      <c r="A4120" t="s">
        <v>355</v>
      </c>
      <c r="B4120" s="18" t="s">
        <v>35</v>
      </c>
      <c r="C4120" s="18" t="s">
        <v>3</v>
      </c>
      <c r="D4120" s="18" t="s">
        <v>1</v>
      </c>
      <c r="E4120" s="18"/>
      <c r="F4120" s="2">
        <v>162406095</v>
      </c>
      <c r="G4120" s="36">
        <f t="shared" si="102"/>
        <v>548707.98309745512</v>
      </c>
      <c r="H4120" s="18">
        <v>2023</v>
      </c>
      <c r="I4120" s="18">
        <v>295.97910000000002</v>
      </c>
      <c r="J4120" t="s">
        <v>717</v>
      </c>
    </row>
    <row r="4121" spans="1:10">
      <c r="A4121" t="s">
        <v>49</v>
      </c>
      <c r="B4121" t="s">
        <v>32</v>
      </c>
      <c r="C4121" t="s">
        <v>4</v>
      </c>
      <c r="D4121" t="s">
        <v>374</v>
      </c>
      <c r="F4121" s="2">
        <v>-6191484</v>
      </c>
      <c r="G4121" s="36">
        <f t="shared" si="102"/>
        <v>-1199551.2932287126</v>
      </c>
      <c r="H4121">
        <v>2022</v>
      </c>
      <c r="I4121" s="32">
        <v>5.1615000000000002</v>
      </c>
      <c r="J4121" s="40" t="s">
        <v>715</v>
      </c>
    </row>
    <row r="4122" spans="1:10">
      <c r="A4122" t="s">
        <v>355</v>
      </c>
      <c r="B4122" s="18" t="s">
        <v>35</v>
      </c>
      <c r="C4122" s="18" t="s">
        <v>4</v>
      </c>
      <c r="D4122" s="18" t="s">
        <v>328</v>
      </c>
      <c r="E4122" s="18"/>
      <c r="F4122" s="2">
        <v>78320641.5</v>
      </c>
      <c r="G4122" s="36">
        <f t="shared" si="102"/>
        <v>264615.44582032989</v>
      </c>
      <c r="H4122" s="18">
        <v>2023</v>
      </c>
      <c r="I4122" s="18">
        <v>295.97910000000002</v>
      </c>
      <c r="J4122" t="s">
        <v>717</v>
      </c>
    </row>
    <row r="4123" spans="1:10">
      <c r="A4123" t="s">
        <v>25</v>
      </c>
      <c r="B4123" t="s">
        <v>32</v>
      </c>
      <c r="C4123" t="s">
        <v>4</v>
      </c>
      <c r="D4123" t="s">
        <v>374</v>
      </c>
      <c r="F4123" s="2">
        <v>-11912</v>
      </c>
      <c r="G4123" s="36">
        <f t="shared" si="102"/>
        <v>-2307.8562433401144</v>
      </c>
      <c r="H4123">
        <v>2022</v>
      </c>
      <c r="I4123" s="32">
        <v>5.1615000000000002</v>
      </c>
      <c r="J4123" s="40" t="s">
        <v>715</v>
      </c>
    </row>
    <row r="4124" spans="1:10">
      <c r="A4124" t="s">
        <v>355</v>
      </c>
      <c r="B4124" s="18" t="s">
        <v>35</v>
      </c>
      <c r="C4124" s="18" t="s">
        <v>4</v>
      </c>
      <c r="D4124" s="18" t="s">
        <v>1</v>
      </c>
      <c r="E4124" s="18"/>
      <c r="F4124" s="2">
        <v>56479886</v>
      </c>
      <c r="G4124" s="36">
        <f t="shared" si="102"/>
        <v>190823.89939019343</v>
      </c>
      <c r="H4124" s="18">
        <v>2023</v>
      </c>
      <c r="I4124" s="18">
        <v>295.97910000000002</v>
      </c>
      <c r="J4124" t="s">
        <v>717</v>
      </c>
    </row>
    <row r="4125" spans="1:10">
      <c r="A4125" t="s">
        <v>355</v>
      </c>
      <c r="B4125" t="s">
        <v>35</v>
      </c>
      <c r="C4125" t="s">
        <v>3</v>
      </c>
      <c r="D4125" t="s">
        <v>328</v>
      </c>
      <c r="F4125" s="2">
        <v>20170705</v>
      </c>
      <c r="G4125" s="36">
        <v>4883680.1994260605</v>
      </c>
      <c r="H4125">
        <v>2011</v>
      </c>
      <c r="I4125">
        <v>4.1302264227642302</v>
      </c>
      <c r="J4125" t="s">
        <v>717</v>
      </c>
    </row>
    <row r="4126" spans="1:10">
      <c r="A4126" t="s">
        <v>355</v>
      </c>
      <c r="B4126" t="s">
        <v>35</v>
      </c>
      <c r="C4126" t="s">
        <v>4</v>
      </c>
      <c r="D4126" t="s">
        <v>328</v>
      </c>
      <c r="F4126" s="2">
        <v>3456325</v>
      </c>
      <c r="G4126" s="36">
        <v>836836.68792346516</v>
      </c>
      <c r="H4126">
        <v>2011</v>
      </c>
      <c r="I4126">
        <v>4.1302264227642302</v>
      </c>
      <c r="J4126" t="s">
        <v>717</v>
      </c>
    </row>
    <row r="4127" spans="1:10">
      <c r="A4127" t="s">
        <v>355</v>
      </c>
      <c r="B4127" t="s">
        <v>35</v>
      </c>
      <c r="C4127" t="s">
        <v>3</v>
      </c>
      <c r="D4127" t="s">
        <v>328</v>
      </c>
      <c r="F4127" s="2">
        <v>731957</v>
      </c>
      <c r="G4127" s="36">
        <v>187072.77879841946</v>
      </c>
      <c r="H4127">
        <v>2010</v>
      </c>
      <c r="I4127">
        <v>3.9126857723577269</v>
      </c>
      <c r="J4127" t="s">
        <v>717</v>
      </c>
    </row>
    <row r="4128" spans="1:10">
      <c r="A4128" t="s">
        <v>355</v>
      </c>
      <c r="B4128" t="s">
        <v>35</v>
      </c>
      <c r="C4128" t="s">
        <v>4</v>
      </c>
      <c r="D4128" t="s">
        <v>328</v>
      </c>
      <c r="F4128" s="2">
        <v>246869</v>
      </c>
      <c r="G4128" s="36">
        <v>63094.512149193208</v>
      </c>
      <c r="H4128">
        <v>2010</v>
      </c>
      <c r="I4128">
        <v>3.9126857723577269</v>
      </c>
      <c r="J4128" t="s">
        <v>717</v>
      </c>
    </row>
    <row r="4129" spans="1:10">
      <c r="A4129" t="s">
        <v>355</v>
      </c>
      <c r="B4129" t="s">
        <v>35</v>
      </c>
      <c r="C4129" t="s">
        <v>4</v>
      </c>
      <c r="D4129" t="s">
        <v>1</v>
      </c>
      <c r="F4129" s="2">
        <v>962431</v>
      </c>
      <c r="G4129" s="36">
        <v>245977.07457096747</v>
      </c>
      <c r="H4129">
        <v>2010</v>
      </c>
      <c r="I4129">
        <v>3.9126857723577269</v>
      </c>
      <c r="J4129" t="s">
        <v>717</v>
      </c>
    </row>
    <row r="4130" spans="1:10">
      <c r="A4130" t="s">
        <v>113</v>
      </c>
      <c r="B4130" t="s">
        <v>44</v>
      </c>
      <c r="C4130" t="s">
        <v>3</v>
      </c>
      <c r="D4130" t="s">
        <v>328</v>
      </c>
      <c r="E4130" t="s">
        <v>534</v>
      </c>
      <c r="F4130" s="2">
        <f t="shared" ref="F4130:F4135" si="103">G4130*I4130</f>
        <v>14440244.4</v>
      </c>
      <c r="G4130" s="36">
        <v>2084000</v>
      </c>
      <c r="H4130">
        <v>2024</v>
      </c>
      <c r="I4130">
        <v>6.9291</v>
      </c>
      <c r="J4130" t="s">
        <v>717</v>
      </c>
    </row>
    <row r="4131" spans="1:10">
      <c r="A4131" t="s">
        <v>113</v>
      </c>
      <c r="B4131" t="s">
        <v>44</v>
      </c>
      <c r="C4131" t="s">
        <v>3</v>
      </c>
      <c r="D4131" t="s">
        <v>1</v>
      </c>
      <c r="E4131" t="s">
        <v>590</v>
      </c>
      <c r="F4131" s="2">
        <f t="shared" si="103"/>
        <v>166298.4</v>
      </c>
      <c r="G4131" s="36">
        <v>24000</v>
      </c>
      <c r="H4131">
        <v>2024</v>
      </c>
      <c r="I4131">
        <v>6.9291</v>
      </c>
      <c r="J4131" t="s">
        <v>717</v>
      </c>
    </row>
    <row r="4132" spans="1:10">
      <c r="A4132" t="s">
        <v>113</v>
      </c>
      <c r="B4132" t="s">
        <v>44</v>
      </c>
      <c r="C4132" t="s">
        <v>4</v>
      </c>
      <c r="D4132" t="s">
        <v>328</v>
      </c>
      <c r="E4132" t="s">
        <v>534</v>
      </c>
      <c r="F4132" s="2">
        <f t="shared" si="103"/>
        <v>2743923.6</v>
      </c>
      <c r="G4132" s="36">
        <v>396000</v>
      </c>
      <c r="H4132">
        <v>2024</v>
      </c>
      <c r="I4132">
        <v>6.9291</v>
      </c>
      <c r="J4132" t="s">
        <v>717</v>
      </c>
    </row>
    <row r="4133" spans="1:10">
      <c r="A4133" t="s">
        <v>113</v>
      </c>
      <c r="B4133" t="s">
        <v>44</v>
      </c>
      <c r="C4133" t="s">
        <v>3</v>
      </c>
      <c r="D4133" t="s">
        <v>328</v>
      </c>
      <c r="E4133" t="s">
        <v>466</v>
      </c>
      <c r="F4133" s="2">
        <f t="shared" si="103"/>
        <v>19204693.199999999</v>
      </c>
      <c r="G4133" s="36">
        <v>2772000</v>
      </c>
      <c r="H4133">
        <v>2023</v>
      </c>
      <c r="I4133">
        <v>6.9280999999999997</v>
      </c>
      <c r="J4133" t="s">
        <v>717</v>
      </c>
    </row>
    <row r="4134" spans="1:10">
      <c r="A4134" t="s">
        <v>113</v>
      </c>
      <c r="B4134" t="s">
        <v>44</v>
      </c>
      <c r="C4134" t="s">
        <v>3</v>
      </c>
      <c r="D4134" t="s">
        <v>1</v>
      </c>
      <c r="E4134" t="s">
        <v>590</v>
      </c>
      <c r="F4134" s="2">
        <f t="shared" si="103"/>
        <v>166274.4</v>
      </c>
      <c r="G4134" s="36">
        <v>24000</v>
      </c>
      <c r="H4134">
        <v>2023</v>
      </c>
      <c r="I4134">
        <v>6.9280999999999997</v>
      </c>
      <c r="J4134" t="s">
        <v>717</v>
      </c>
    </row>
    <row r="4135" spans="1:10">
      <c r="A4135" t="s">
        <v>113</v>
      </c>
      <c r="B4135" t="s">
        <v>44</v>
      </c>
      <c r="C4135" t="s">
        <v>4</v>
      </c>
      <c r="D4135" t="s">
        <v>328</v>
      </c>
      <c r="E4135" t="s">
        <v>466</v>
      </c>
      <c r="F4135" s="2">
        <f t="shared" si="103"/>
        <v>4413199.7</v>
      </c>
      <c r="G4135" s="36">
        <v>637000</v>
      </c>
      <c r="H4135">
        <v>2023</v>
      </c>
      <c r="I4135">
        <v>6.9280999999999997</v>
      </c>
      <c r="J4135" t="s">
        <v>717</v>
      </c>
    </row>
    <row r="4136" spans="1:10">
      <c r="A4136" t="s">
        <v>17</v>
      </c>
      <c r="B4136" t="s">
        <v>32</v>
      </c>
      <c r="C4136" t="s">
        <v>3</v>
      </c>
      <c r="D4136" t="s">
        <v>328</v>
      </c>
      <c r="E4136" t="s">
        <v>375</v>
      </c>
      <c r="F4136" s="2">
        <v>122144110</v>
      </c>
      <c r="G4136" s="36">
        <f t="shared" ref="G4136:G4143" si="104">F4136/I4136</f>
        <v>22631014.229600534</v>
      </c>
      <c r="H4136">
        <v>2021</v>
      </c>
      <c r="I4136" s="32">
        <v>5.3971999999999998</v>
      </c>
      <c r="J4136" s="40" t="s">
        <v>715</v>
      </c>
    </row>
    <row r="4137" spans="1:10">
      <c r="A4137" t="s">
        <v>17</v>
      </c>
      <c r="B4137" t="s">
        <v>32</v>
      </c>
      <c r="C4137" t="s">
        <v>3</v>
      </c>
      <c r="D4137" t="s">
        <v>328</v>
      </c>
      <c r="E4137" t="s">
        <v>376</v>
      </c>
      <c r="F4137" s="2">
        <v>38497187</v>
      </c>
      <c r="G4137" s="36">
        <f t="shared" si="104"/>
        <v>7132807.1963240206</v>
      </c>
      <c r="H4137">
        <v>2021</v>
      </c>
      <c r="I4137" s="32">
        <v>5.3971999999999998</v>
      </c>
      <c r="J4137" s="40" t="s">
        <v>715</v>
      </c>
    </row>
    <row r="4138" spans="1:10">
      <c r="A4138" t="s">
        <v>17</v>
      </c>
      <c r="B4138" t="s">
        <v>32</v>
      </c>
      <c r="C4138" t="s">
        <v>3</v>
      </c>
      <c r="D4138" t="s">
        <v>1</v>
      </c>
      <c r="F4138" s="2">
        <v>1875801</v>
      </c>
      <c r="G4138" s="36">
        <f t="shared" si="104"/>
        <v>347550.7670644038</v>
      </c>
      <c r="H4138">
        <v>2021</v>
      </c>
      <c r="I4138" s="32">
        <v>5.3971999999999998</v>
      </c>
      <c r="J4138" s="40" t="s">
        <v>715</v>
      </c>
    </row>
    <row r="4139" spans="1:10">
      <c r="A4139" t="s">
        <v>17</v>
      </c>
      <c r="B4139" t="s">
        <v>32</v>
      </c>
      <c r="C4139" t="s">
        <v>3</v>
      </c>
      <c r="D4139" t="s">
        <v>367</v>
      </c>
      <c r="E4139" t="s">
        <v>376</v>
      </c>
      <c r="F4139" s="2">
        <v>8669788</v>
      </c>
      <c r="G4139" s="36">
        <f t="shared" si="104"/>
        <v>1606349.2181130957</v>
      </c>
      <c r="H4139">
        <v>2021</v>
      </c>
      <c r="I4139" s="32">
        <v>5.3971999999999998</v>
      </c>
      <c r="J4139" s="40" t="s">
        <v>715</v>
      </c>
    </row>
    <row r="4140" spans="1:10">
      <c r="A4140" t="s">
        <v>17</v>
      </c>
      <c r="B4140" t="s">
        <v>32</v>
      </c>
      <c r="C4140" t="s">
        <v>3</v>
      </c>
      <c r="D4140" t="s">
        <v>367</v>
      </c>
      <c r="E4140" t="s">
        <v>377</v>
      </c>
      <c r="F4140" s="2">
        <v>208768</v>
      </c>
      <c r="G4140" s="36">
        <f t="shared" si="104"/>
        <v>38680.797450529906</v>
      </c>
      <c r="H4140">
        <v>2021</v>
      </c>
      <c r="I4140" s="32">
        <v>5.3971999999999998</v>
      </c>
      <c r="J4140" s="40" t="s">
        <v>715</v>
      </c>
    </row>
    <row r="4141" spans="1:10">
      <c r="A4141" t="s">
        <v>17</v>
      </c>
      <c r="B4141" t="s">
        <v>32</v>
      </c>
      <c r="C4141" t="s">
        <v>3</v>
      </c>
      <c r="D4141" t="s">
        <v>367</v>
      </c>
      <c r="E4141" t="s">
        <v>370</v>
      </c>
      <c r="F4141" s="2">
        <v>140219789</v>
      </c>
      <c r="G4141" s="36">
        <f t="shared" si="104"/>
        <v>25980098.754909955</v>
      </c>
      <c r="H4141">
        <v>2021</v>
      </c>
      <c r="I4141" s="32">
        <v>5.3971999999999998</v>
      </c>
      <c r="J4141" s="40" t="s">
        <v>715</v>
      </c>
    </row>
    <row r="4142" spans="1:10">
      <c r="A4142" t="s">
        <v>17</v>
      </c>
      <c r="B4142" t="s">
        <v>32</v>
      </c>
      <c r="C4142" t="s">
        <v>3</v>
      </c>
      <c r="D4142" t="s">
        <v>367</v>
      </c>
      <c r="E4142" t="s">
        <v>378</v>
      </c>
      <c r="F4142" s="2">
        <v>61013650</v>
      </c>
      <c r="G4142" s="36">
        <f t="shared" si="104"/>
        <v>11304685.762988217</v>
      </c>
      <c r="H4142">
        <v>2021</v>
      </c>
      <c r="I4142" s="32">
        <v>5.3971999999999998</v>
      </c>
      <c r="J4142" s="40" t="s">
        <v>715</v>
      </c>
    </row>
    <row r="4143" spans="1:10">
      <c r="A4143" t="s">
        <v>17</v>
      </c>
      <c r="B4143" t="s">
        <v>32</v>
      </c>
      <c r="C4143" t="s">
        <v>3</v>
      </c>
      <c r="D4143" t="s">
        <v>374</v>
      </c>
      <c r="F4143" s="2">
        <v>23664589</v>
      </c>
      <c r="G4143" s="36">
        <f t="shared" si="104"/>
        <v>4384604.7950789304</v>
      </c>
      <c r="H4143">
        <v>2021</v>
      </c>
      <c r="I4143" s="32">
        <v>5.3971999999999998</v>
      </c>
      <c r="J4143" s="40" t="s">
        <v>715</v>
      </c>
    </row>
    <row r="4144" spans="1:10">
      <c r="A4144" s="6" t="s">
        <v>113</v>
      </c>
      <c r="B4144" t="s">
        <v>44</v>
      </c>
      <c r="C4144" t="s">
        <v>3</v>
      </c>
      <c r="D4144" t="s">
        <v>328</v>
      </c>
      <c r="E4144" t="s">
        <v>466</v>
      </c>
      <c r="F4144" s="2">
        <f t="shared" ref="F4144:F4149" si="105">G4144*I4144</f>
        <v>23742571.800000001</v>
      </c>
      <c r="G4144" s="36">
        <v>3442000</v>
      </c>
      <c r="H4144">
        <v>2022</v>
      </c>
      <c r="I4144">
        <v>6.8978999999999999</v>
      </c>
      <c r="J4144" t="s">
        <v>717</v>
      </c>
    </row>
    <row r="4145" spans="1:10">
      <c r="A4145" s="6" t="s">
        <v>113</v>
      </c>
      <c r="B4145" t="s">
        <v>44</v>
      </c>
      <c r="C4145" t="s">
        <v>3</v>
      </c>
      <c r="D4145" t="s">
        <v>1</v>
      </c>
      <c r="E4145" t="s">
        <v>590</v>
      </c>
      <c r="F4145" s="2">
        <f t="shared" si="105"/>
        <v>158651.70000000001</v>
      </c>
      <c r="G4145" s="36">
        <v>23000</v>
      </c>
      <c r="H4145">
        <v>2022</v>
      </c>
      <c r="I4145">
        <v>6.8978999999999999</v>
      </c>
      <c r="J4145" t="s">
        <v>717</v>
      </c>
    </row>
    <row r="4146" spans="1:10">
      <c r="A4146" s="6" t="s">
        <v>113</v>
      </c>
      <c r="B4146" t="s">
        <v>44</v>
      </c>
      <c r="C4146" t="s">
        <v>5</v>
      </c>
      <c r="D4146" t="s">
        <v>328</v>
      </c>
      <c r="E4146" t="s">
        <v>466</v>
      </c>
      <c r="F4146" s="2">
        <f t="shared" si="105"/>
        <v>7360059.2999999998</v>
      </c>
      <c r="G4146" s="36">
        <v>1067000</v>
      </c>
      <c r="H4146">
        <v>2022</v>
      </c>
      <c r="I4146">
        <v>6.8978999999999999</v>
      </c>
      <c r="J4146" t="s">
        <v>717</v>
      </c>
    </row>
    <row r="4147" spans="1:10">
      <c r="A4147" s="6" t="s">
        <v>113</v>
      </c>
      <c r="B4147" t="s">
        <v>44</v>
      </c>
      <c r="C4147" t="s">
        <v>3</v>
      </c>
      <c r="D4147" t="s">
        <v>328</v>
      </c>
      <c r="E4147" t="s">
        <v>466</v>
      </c>
      <c r="F4147" s="2">
        <f t="shared" si="105"/>
        <v>24710847.599999998</v>
      </c>
      <c r="G4147" s="36">
        <v>3579000</v>
      </c>
      <c r="H4147">
        <v>2021</v>
      </c>
      <c r="I4147">
        <v>6.9043999999999999</v>
      </c>
      <c r="J4147" t="s">
        <v>717</v>
      </c>
    </row>
    <row r="4148" spans="1:10">
      <c r="A4148" s="6" t="s">
        <v>113</v>
      </c>
      <c r="B4148" t="s">
        <v>44</v>
      </c>
      <c r="C4148" t="s">
        <v>3</v>
      </c>
      <c r="D4148" t="s">
        <v>1</v>
      </c>
      <c r="E4148" t="s">
        <v>590</v>
      </c>
      <c r="F4148" s="2">
        <f t="shared" si="105"/>
        <v>158801.19999999998</v>
      </c>
      <c r="G4148" s="36">
        <v>23000</v>
      </c>
      <c r="H4148">
        <v>2021</v>
      </c>
      <c r="I4148">
        <v>6.9043999999999999</v>
      </c>
      <c r="J4148" t="s">
        <v>717</v>
      </c>
    </row>
    <row r="4149" spans="1:10">
      <c r="A4149" s="6" t="s">
        <v>113</v>
      </c>
      <c r="B4149" t="s">
        <v>44</v>
      </c>
      <c r="C4149" t="s">
        <v>4</v>
      </c>
      <c r="D4149" t="s">
        <v>328</v>
      </c>
      <c r="E4149" s="17" t="s">
        <v>466</v>
      </c>
      <c r="F4149" s="2">
        <f t="shared" si="105"/>
        <v>6724885.5999999996</v>
      </c>
      <c r="G4149" s="36">
        <v>974000</v>
      </c>
      <c r="H4149">
        <v>2021</v>
      </c>
      <c r="I4149">
        <v>6.9043999999999999</v>
      </c>
      <c r="J4149" t="s">
        <v>717</v>
      </c>
    </row>
    <row r="4150" spans="1:10">
      <c r="A4150" t="s">
        <v>113</v>
      </c>
      <c r="B4150" t="s">
        <v>44</v>
      </c>
      <c r="C4150" t="s">
        <v>3</v>
      </c>
      <c r="D4150" t="s">
        <v>328</v>
      </c>
      <c r="F4150" s="2">
        <v>21270299.699999999</v>
      </c>
      <c r="G4150" s="36">
        <v>3081000</v>
      </c>
      <c r="H4150">
        <v>2020</v>
      </c>
      <c r="I4150">
        <v>6.9036999999999997</v>
      </c>
      <c r="J4150" t="s">
        <v>717</v>
      </c>
    </row>
    <row r="4151" spans="1:10">
      <c r="A4151" t="s">
        <v>113</v>
      </c>
      <c r="B4151" t="s">
        <v>44</v>
      </c>
      <c r="C4151" t="s">
        <v>3</v>
      </c>
      <c r="D4151" t="s">
        <v>1</v>
      </c>
      <c r="F4151" s="2">
        <v>124266.59999999999</v>
      </c>
      <c r="G4151" s="36">
        <v>18000</v>
      </c>
      <c r="H4151">
        <v>2020</v>
      </c>
      <c r="I4151">
        <v>6.9036999999999997</v>
      </c>
      <c r="J4151" t="s">
        <v>717</v>
      </c>
    </row>
    <row r="4152" spans="1:10">
      <c r="A4152" t="s">
        <v>113</v>
      </c>
      <c r="B4152" t="s">
        <v>44</v>
      </c>
      <c r="C4152" t="s">
        <v>4</v>
      </c>
      <c r="D4152" t="s">
        <v>328</v>
      </c>
      <c r="F4152" s="2">
        <v>8277536.2999999998</v>
      </c>
      <c r="G4152" s="36">
        <v>1199000</v>
      </c>
      <c r="H4152">
        <v>2020</v>
      </c>
      <c r="I4152">
        <v>6.9036999999999997</v>
      </c>
      <c r="J4152" t="s">
        <v>717</v>
      </c>
    </row>
    <row r="4153" spans="1:10">
      <c r="A4153" s="4" t="s">
        <v>113</v>
      </c>
      <c r="B4153" t="s">
        <v>44</v>
      </c>
      <c r="C4153" t="s">
        <v>3</v>
      </c>
      <c r="D4153" t="s">
        <v>328</v>
      </c>
      <c r="F4153" s="2">
        <f t="shared" ref="F4153:F4162" si="106">G4153*I4153</f>
        <v>31891957.5</v>
      </c>
      <c r="G4153" s="36">
        <v>4607000</v>
      </c>
      <c r="H4153">
        <v>2019</v>
      </c>
      <c r="I4153">
        <v>6.9225000000000003</v>
      </c>
      <c r="J4153" t="s">
        <v>717</v>
      </c>
    </row>
    <row r="4154" spans="1:10">
      <c r="A4154" s="4" t="s">
        <v>113</v>
      </c>
      <c r="B4154" t="s">
        <v>44</v>
      </c>
      <c r="C4154" t="s">
        <v>3</v>
      </c>
      <c r="D4154" t="s">
        <v>1</v>
      </c>
      <c r="F4154" s="2">
        <f t="shared" si="106"/>
        <v>131527.5</v>
      </c>
      <c r="G4154" s="36">
        <v>19000</v>
      </c>
      <c r="H4154">
        <v>2019</v>
      </c>
      <c r="I4154">
        <v>6.9225000000000003</v>
      </c>
      <c r="J4154" t="s">
        <v>717</v>
      </c>
    </row>
    <row r="4155" spans="1:10">
      <c r="A4155" s="4" t="s">
        <v>113</v>
      </c>
      <c r="B4155" t="s">
        <v>44</v>
      </c>
      <c r="C4155" t="s">
        <v>4</v>
      </c>
      <c r="D4155" t="s">
        <v>328</v>
      </c>
      <c r="F4155" s="2">
        <f t="shared" si="106"/>
        <v>10999852.5</v>
      </c>
      <c r="G4155" s="36">
        <v>1589000</v>
      </c>
      <c r="H4155">
        <v>2019</v>
      </c>
      <c r="I4155">
        <v>6.9225000000000003</v>
      </c>
      <c r="J4155" t="s">
        <v>717</v>
      </c>
    </row>
    <row r="4156" spans="1:10">
      <c r="A4156" s="4" t="s">
        <v>113</v>
      </c>
      <c r="B4156" t="s">
        <v>44</v>
      </c>
      <c r="C4156" t="s">
        <v>4</v>
      </c>
      <c r="D4156" t="s">
        <v>1</v>
      </c>
      <c r="F4156" s="2">
        <f t="shared" si="106"/>
        <v>48457.5</v>
      </c>
      <c r="G4156" s="36">
        <v>7000</v>
      </c>
      <c r="H4156">
        <v>2019</v>
      </c>
      <c r="I4156">
        <v>6.9225000000000003</v>
      </c>
      <c r="J4156" t="s">
        <v>717</v>
      </c>
    </row>
    <row r="4157" spans="1:10">
      <c r="A4157" s="5" t="s">
        <v>113</v>
      </c>
      <c r="B4157" t="s">
        <v>44</v>
      </c>
      <c r="C4157" t="s">
        <v>3</v>
      </c>
      <c r="D4157" t="s">
        <v>328</v>
      </c>
      <c r="F4157" s="2">
        <f t="shared" si="106"/>
        <v>31645276.800000001</v>
      </c>
      <c r="G4157" s="36">
        <v>4568000</v>
      </c>
      <c r="H4157">
        <v>2018</v>
      </c>
      <c r="I4157">
        <v>6.9276</v>
      </c>
      <c r="J4157" t="s">
        <v>717</v>
      </c>
    </row>
    <row r="4158" spans="1:10">
      <c r="A4158" s="5" t="s">
        <v>113</v>
      </c>
      <c r="B4158" t="s">
        <v>44</v>
      </c>
      <c r="C4158" t="s">
        <v>3</v>
      </c>
      <c r="D4158" t="s">
        <v>1</v>
      </c>
      <c r="E4158" t="s">
        <v>364</v>
      </c>
      <c r="F4158" s="2">
        <f t="shared" si="106"/>
        <v>187045.2</v>
      </c>
      <c r="G4158" s="36">
        <v>27000</v>
      </c>
      <c r="H4158">
        <v>2018</v>
      </c>
      <c r="I4158">
        <v>6.9276</v>
      </c>
      <c r="J4158" t="s">
        <v>717</v>
      </c>
    </row>
    <row r="4159" spans="1:10">
      <c r="A4159" s="5" t="s">
        <v>113</v>
      </c>
      <c r="B4159" t="s">
        <v>44</v>
      </c>
      <c r="C4159" t="s">
        <v>4</v>
      </c>
      <c r="D4159" t="s">
        <v>328</v>
      </c>
      <c r="F4159" s="2">
        <f t="shared" si="106"/>
        <v>14735005.199999999</v>
      </c>
      <c r="G4159" s="36">
        <v>2127000</v>
      </c>
      <c r="H4159">
        <v>2018</v>
      </c>
      <c r="I4159">
        <v>6.9276</v>
      </c>
      <c r="J4159" t="s">
        <v>717</v>
      </c>
    </row>
    <row r="4160" spans="1:10">
      <c r="A4160" s="5" t="s">
        <v>113</v>
      </c>
      <c r="B4160" t="s">
        <v>44</v>
      </c>
      <c r="C4160" t="s">
        <v>3</v>
      </c>
      <c r="D4160" t="s">
        <v>328</v>
      </c>
      <c r="F4160" s="2">
        <f t="shared" si="106"/>
        <v>26536929.100000001</v>
      </c>
      <c r="G4160" s="36">
        <v>3817000</v>
      </c>
      <c r="H4160">
        <v>2017</v>
      </c>
      <c r="I4160">
        <v>6.9523000000000001</v>
      </c>
      <c r="J4160" t="s">
        <v>717</v>
      </c>
    </row>
    <row r="4161" spans="1:10">
      <c r="A4161" s="5" t="s">
        <v>113</v>
      </c>
      <c r="B4161" t="s">
        <v>44</v>
      </c>
      <c r="C4161" t="s">
        <v>3</v>
      </c>
      <c r="D4161" t="s">
        <v>1</v>
      </c>
      <c r="E4161" t="s">
        <v>364</v>
      </c>
      <c r="F4161" s="2">
        <f t="shared" si="106"/>
        <v>173807.5</v>
      </c>
      <c r="G4161" s="36">
        <v>25000</v>
      </c>
      <c r="H4161">
        <v>2017</v>
      </c>
      <c r="I4161">
        <v>6.9523000000000001</v>
      </c>
      <c r="J4161" t="s">
        <v>717</v>
      </c>
    </row>
    <row r="4162" spans="1:10">
      <c r="A4162" s="5" t="s">
        <v>113</v>
      </c>
      <c r="B4162" t="s">
        <v>44</v>
      </c>
      <c r="C4162" t="s">
        <v>4</v>
      </c>
      <c r="D4162" t="s">
        <v>328</v>
      </c>
      <c r="F4162" s="2">
        <f t="shared" si="106"/>
        <v>9420366.5</v>
      </c>
      <c r="G4162" s="36">
        <v>1355000</v>
      </c>
      <c r="H4162">
        <v>2017</v>
      </c>
      <c r="I4162">
        <v>6.9523000000000001</v>
      </c>
      <c r="J4162" t="s">
        <v>717</v>
      </c>
    </row>
    <row r="4163" spans="1:10">
      <c r="A4163" t="s">
        <v>113</v>
      </c>
      <c r="B4163" t="s">
        <v>44</v>
      </c>
      <c r="C4163" t="s">
        <v>3</v>
      </c>
      <c r="D4163" t="s">
        <v>328</v>
      </c>
      <c r="F4163" s="2">
        <v>26587309.460000001</v>
      </c>
      <c r="G4163" s="36">
        <v>3847000</v>
      </c>
      <c r="H4163">
        <v>2016</v>
      </c>
      <c r="I4163">
        <v>6.9111799999999999</v>
      </c>
      <c r="J4163" t="s">
        <v>717</v>
      </c>
    </row>
    <row r="4164" spans="1:10">
      <c r="A4164" t="s">
        <v>113</v>
      </c>
      <c r="B4164" t="s">
        <v>44</v>
      </c>
      <c r="C4164" t="s">
        <v>3</v>
      </c>
      <c r="D4164" t="s">
        <v>1</v>
      </c>
      <c r="F4164" s="2">
        <v>138223.6</v>
      </c>
      <c r="G4164" s="36">
        <v>20000</v>
      </c>
      <c r="H4164">
        <v>2016</v>
      </c>
      <c r="I4164">
        <v>6.9111799999999999</v>
      </c>
      <c r="J4164" t="s">
        <v>717</v>
      </c>
    </row>
    <row r="4165" spans="1:10">
      <c r="A4165" t="s">
        <v>113</v>
      </c>
      <c r="B4165" t="s">
        <v>44</v>
      </c>
      <c r="C4165" t="s">
        <v>4</v>
      </c>
      <c r="D4165" t="s">
        <v>328</v>
      </c>
      <c r="F4165" s="2">
        <v>7470985.5800000001</v>
      </c>
      <c r="G4165" s="36">
        <v>1081000</v>
      </c>
      <c r="H4165">
        <v>2016</v>
      </c>
      <c r="I4165">
        <v>6.9111799999999999</v>
      </c>
      <c r="J4165" t="s">
        <v>717</v>
      </c>
    </row>
    <row r="4166" spans="1:10">
      <c r="A4166" t="s">
        <v>113</v>
      </c>
      <c r="B4166" t="s">
        <v>44</v>
      </c>
      <c r="C4166" t="s">
        <v>3</v>
      </c>
      <c r="D4166" t="s">
        <v>328</v>
      </c>
      <c r="F4166" s="2">
        <v>30707212.800000001</v>
      </c>
      <c r="G4166" s="36">
        <v>4448000</v>
      </c>
      <c r="H4166">
        <v>2015</v>
      </c>
      <c r="I4166">
        <v>6.9036</v>
      </c>
      <c r="J4166" t="s">
        <v>717</v>
      </c>
    </row>
    <row r="4167" spans="1:10">
      <c r="A4167" t="s">
        <v>113</v>
      </c>
      <c r="B4167" t="s">
        <v>44</v>
      </c>
      <c r="C4167" t="s">
        <v>3</v>
      </c>
      <c r="D4167" t="s">
        <v>1</v>
      </c>
      <c r="F4167" s="2">
        <v>138072</v>
      </c>
      <c r="G4167" s="36">
        <v>20000</v>
      </c>
      <c r="H4167">
        <v>2015</v>
      </c>
      <c r="I4167">
        <v>6.9036</v>
      </c>
      <c r="J4167" t="s">
        <v>717</v>
      </c>
    </row>
    <row r="4168" spans="1:10">
      <c r="A4168" t="s">
        <v>113</v>
      </c>
      <c r="B4168" t="s">
        <v>44</v>
      </c>
      <c r="C4168" t="s">
        <v>4</v>
      </c>
      <c r="D4168" t="s">
        <v>328</v>
      </c>
      <c r="F4168" s="2">
        <v>5985421.2000000002</v>
      </c>
      <c r="G4168" s="36">
        <v>867000</v>
      </c>
      <c r="H4168">
        <v>2015</v>
      </c>
      <c r="I4168">
        <v>6.9036</v>
      </c>
      <c r="J4168" t="s">
        <v>717</v>
      </c>
    </row>
    <row r="4169" spans="1:10">
      <c r="A4169" t="s">
        <v>113</v>
      </c>
      <c r="B4169" t="s">
        <v>44</v>
      </c>
      <c r="C4169" t="s">
        <v>3</v>
      </c>
      <c r="D4169" t="s">
        <v>328</v>
      </c>
      <c r="F4169" s="2">
        <v>35113683.612476803</v>
      </c>
      <c r="G4169" s="36">
        <v>5121000</v>
      </c>
      <c r="H4169">
        <v>2014</v>
      </c>
      <c r="I4169">
        <v>6.8568021113994924</v>
      </c>
      <c r="J4169" t="s">
        <v>717</v>
      </c>
    </row>
    <row r="4170" spans="1:10">
      <c r="A4170" t="s">
        <v>113</v>
      </c>
      <c r="B4170" t="s">
        <v>44</v>
      </c>
      <c r="C4170" t="s">
        <v>3</v>
      </c>
      <c r="D4170" t="s">
        <v>1</v>
      </c>
      <c r="F4170" s="2">
        <v>143992.84433938935</v>
      </c>
      <c r="G4170" s="36">
        <v>21000</v>
      </c>
      <c r="H4170">
        <v>2014</v>
      </c>
      <c r="I4170">
        <v>6.8568021113994924</v>
      </c>
      <c r="J4170" t="s">
        <v>717</v>
      </c>
    </row>
    <row r="4171" spans="1:10">
      <c r="A4171" t="s">
        <v>113</v>
      </c>
      <c r="B4171" t="s">
        <v>44</v>
      </c>
      <c r="C4171" t="s">
        <v>4</v>
      </c>
      <c r="D4171" t="s">
        <v>328</v>
      </c>
      <c r="F4171" s="2">
        <v>11937692.475946516</v>
      </c>
      <c r="G4171" s="36">
        <v>1741000</v>
      </c>
      <c r="H4171">
        <v>2014</v>
      </c>
      <c r="I4171">
        <v>6.8568021113994924</v>
      </c>
      <c r="J4171" t="s">
        <v>717</v>
      </c>
    </row>
    <row r="4172" spans="1:10">
      <c r="A4172" t="s">
        <v>113</v>
      </c>
      <c r="B4172" t="s">
        <v>44</v>
      </c>
      <c r="C4172" t="s">
        <v>3</v>
      </c>
      <c r="D4172" t="s">
        <v>328</v>
      </c>
      <c r="F4172" s="2">
        <v>30634178.947368417</v>
      </c>
      <c r="G4172" s="36">
        <v>4435000</v>
      </c>
      <c r="H4172">
        <v>2013</v>
      </c>
      <c r="I4172">
        <v>6.9073684210526309</v>
      </c>
      <c r="J4172" t="s">
        <v>717</v>
      </c>
    </row>
    <row r="4173" spans="1:10">
      <c r="A4173" t="s">
        <v>113</v>
      </c>
      <c r="B4173" t="s">
        <v>44</v>
      </c>
      <c r="C4173" t="s">
        <v>3</v>
      </c>
      <c r="D4173" t="s">
        <v>1</v>
      </c>
      <c r="F4173" s="2">
        <v>145054.73684210525</v>
      </c>
      <c r="G4173" s="36">
        <v>21000</v>
      </c>
      <c r="H4173">
        <v>2013</v>
      </c>
      <c r="I4173">
        <v>6.9073684210526309</v>
      </c>
      <c r="J4173" t="s">
        <v>717</v>
      </c>
    </row>
    <row r="4174" spans="1:10">
      <c r="A4174" t="s">
        <v>113</v>
      </c>
      <c r="B4174" t="s">
        <v>44</v>
      </c>
      <c r="C4174" t="s">
        <v>4</v>
      </c>
      <c r="D4174" t="s">
        <v>328</v>
      </c>
      <c r="F4174" s="2">
        <v>9221336.842105262</v>
      </c>
      <c r="G4174" s="36">
        <v>1335000</v>
      </c>
      <c r="H4174">
        <v>2013</v>
      </c>
      <c r="I4174">
        <v>6.9073684210526309</v>
      </c>
      <c r="J4174" t="s">
        <v>717</v>
      </c>
    </row>
    <row r="4175" spans="1:10">
      <c r="A4175" t="s">
        <v>113</v>
      </c>
      <c r="B4175" t="s">
        <v>44</v>
      </c>
      <c r="C4175" t="s">
        <v>3</v>
      </c>
      <c r="D4175" t="s">
        <v>328</v>
      </c>
      <c r="F4175" s="2">
        <v>27674550.000000004</v>
      </c>
      <c r="G4175" s="36">
        <v>4005000</v>
      </c>
      <c r="H4175">
        <v>2012</v>
      </c>
      <c r="I4175">
        <v>6.910000000000001</v>
      </c>
      <c r="J4175" t="s">
        <v>717</v>
      </c>
    </row>
    <row r="4176" spans="1:10">
      <c r="A4176" t="s">
        <v>113</v>
      </c>
      <c r="B4176" t="s">
        <v>44</v>
      </c>
      <c r="C4176" t="s">
        <v>3</v>
      </c>
      <c r="D4176" t="s">
        <v>1</v>
      </c>
      <c r="F4176" s="2">
        <v>158930.00000000003</v>
      </c>
      <c r="G4176" s="36">
        <v>23000</v>
      </c>
      <c r="H4176">
        <v>2012</v>
      </c>
      <c r="I4176">
        <v>6.910000000000001</v>
      </c>
      <c r="J4176" t="s">
        <v>717</v>
      </c>
    </row>
    <row r="4177" spans="1:10">
      <c r="A4177" t="s">
        <v>113</v>
      </c>
      <c r="B4177" t="s">
        <v>44</v>
      </c>
      <c r="C4177" t="s">
        <v>4</v>
      </c>
      <c r="D4177" t="s">
        <v>328</v>
      </c>
      <c r="F4177" s="2">
        <v>11353130.000000002</v>
      </c>
      <c r="G4177" s="36">
        <v>1643000</v>
      </c>
      <c r="H4177">
        <v>2012</v>
      </c>
      <c r="I4177">
        <v>6.910000000000001</v>
      </c>
      <c r="J4177" t="s">
        <v>717</v>
      </c>
    </row>
    <row r="4178" spans="1:10">
      <c r="A4178" t="s">
        <v>113</v>
      </c>
      <c r="B4178" t="s">
        <v>44</v>
      </c>
      <c r="C4178" t="s">
        <v>3</v>
      </c>
      <c r="D4178" t="s">
        <v>328</v>
      </c>
      <c r="F4178" s="2">
        <v>31057850.416666679</v>
      </c>
      <c r="G4178" s="36">
        <v>4483000</v>
      </c>
      <c r="H4178">
        <v>2011</v>
      </c>
      <c r="I4178">
        <v>6.9279166666666692</v>
      </c>
      <c r="J4178" t="s">
        <v>717</v>
      </c>
    </row>
    <row r="4179" spans="1:10">
      <c r="A4179" t="s">
        <v>113</v>
      </c>
      <c r="B4179" t="s">
        <v>44</v>
      </c>
      <c r="C4179" t="s">
        <v>3</v>
      </c>
      <c r="D4179" t="s">
        <v>1</v>
      </c>
      <c r="F4179" s="2">
        <v>152414.16666666672</v>
      </c>
      <c r="G4179" s="36">
        <v>22000</v>
      </c>
      <c r="H4179">
        <v>2011</v>
      </c>
      <c r="I4179">
        <v>6.9279166666666692</v>
      </c>
      <c r="J4179" t="s">
        <v>717</v>
      </c>
    </row>
    <row r="4180" spans="1:10">
      <c r="A4180" t="s">
        <v>113</v>
      </c>
      <c r="B4180" t="s">
        <v>44</v>
      </c>
      <c r="C4180" t="s">
        <v>4</v>
      </c>
      <c r="D4180" t="s">
        <v>328</v>
      </c>
      <c r="F4180" s="2">
        <v>5313712.0833333349</v>
      </c>
      <c r="G4180" s="36">
        <v>767000</v>
      </c>
      <c r="H4180">
        <v>2011</v>
      </c>
      <c r="I4180">
        <v>6.9279166666666692</v>
      </c>
      <c r="J4180" t="s">
        <v>717</v>
      </c>
    </row>
    <row r="4181" spans="1:10">
      <c r="A4181" t="s">
        <v>113</v>
      </c>
      <c r="B4181" t="s">
        <v>44</v>
      </c>
      <c r="C4181" t="s">
        <v>3</v>
      </c>
      <c r="D4181" t="s">
        <v>328</v>
      </c>
      <c r="F4181" s="2">
        <v>27586256.666666664</v>
      </c>
      <c r="G4181" s="36">
        <v>3932000</v>
      </c>
      <c r="H4181">
        <v>2010</v>
      </c>
      <c r="I4181">
        <v>7.0158333333333323</v>
      </c>
      <c r="J4181" t="s">
        <v>717</v>
      </c>
    </row>
    <row r="4182" spans="1:10">
      <c r="A4182" t="s">
        <v>113</v>
      </c>
      <c r="B4182" t="s">
        <v>44</v>
      </c>
      <c r="C4182" t="s">
        <v>3</v>
      </c>
      <c r="D4182" t="s">
        <v>1</v>
      </c>
      <c r="F4182" s="2">
        <v>161364.16666666663</v>
      </c>
      <c r="G4182" s="36">
        <v>23000</v>
      </c>
      <c r="H4182">
        <v>2010</v>
      </c>
      <c r="I4182">
        <v>7.0158333333333323</v>
      </c>
      <c r="J4182" t="s">
        <v>717</v>
      </c>
    </row>
    <row r="4183" spans="1:10">
      <c r="A4183" t="s">
        <v>113</v>
      </c>
      <c r="B4183" t="s">
        <v>44</v>
      </c>
      <c r="C4183" t="s">
        <v>4</v>
      </c>
      <c r="D4183" t="s">
        <v>328</v>
      </c>
      <c r="F4183" s="2">
        <v>6209012.4999999991</v>
      </c>
      <c r="G4183" s="36">
        <v>885000</v>
      </c>
      <c r="H4183">
        <v>2010</v>
      </c>
      <c r="I4183">
        <v>7.0158333333333323</v>
      </c>
      <c r="J4183" t="s">
        <v>717</v>
      </c>
    </row>
    <row r="4184" spans="1:10">
      <c r="A4184" t="s">
        <v>66</v>
      </c>
      <c r="B4184" t="s">
        <v>34</v>
      </c>
      <c r="C4184" t="s">
        <v>3</v>
      </c>
      <c r="D4184" t="s">
        <v>328</v>
      </c>
      <c r="F4184" s="2">
        <v>733175.55</v>
      </c>
      <c r="G4184" s="36">
        <v>733175.55</v>
      </c>
      <c r="H4184">
        <v>2013</v>
      </c>
      <c r="I4184">
        <v>1</v>
      </c>
      <c r="J4184" t="s">
        <v>717</v>
      </c>
    </row>
    <row r="4185" spans="1:10">
      <c r="A4185" t="s">
        <v>66</v>
      </c>
      <c r="B4185" t="s">
        <v>34</v>
      </c>
      <c r="C4185" t="s">
        <v>3</v>
      </c>
      <c r="D4185" t="s">
        <v>1</v>
      </c>
      <c r="F4185" s="2">
        <v>9458</v>
      </c>
      <c r="G4185" s="36">
        <v>9458</v>
      </c>
      <c r="H4185">
        <v>2013</v>
      </c>
      <c r="I4185">
        <v>1</v>
      </c>
      <c r="J4185" t="s">
        <v>717</v>
      </c>
    </row>
    <row r="4186" spans="1:10">
      <c r="A4186" t="s">
        <v>66</v>
      </c>
      <c r="B4186" t="s">
        <v>34</v>
      </c>
      <c r="C4186" t="s">
        <v>4</v>
      </c>
      <c r="D4186" t="s">
        <v>328</v>
      </c>
      <c r="F4186" s="2">
        <v>459533.88</v>
      </c>
      <c r="G4186" s="36">
        <v>459533.88</v>
      </c>
      <c r="H4186">
        <v>2013</v>
      </c>
      <c r="I4186">
        <v>1</v>
      </c>
      <c r="J4186" t="s">
        <v>717</v>
      </c>
    </row>
    <row r="4187" spans="1:10">
      <c r="A4187" t="s">
        <v>66</v>
      </c>
      <c r="B4187" t="s">
        <v>34</v>
      </c>
      <c r="C4187" t="s">
        <v>4</v>
      </c>
      <c r="D4187" t="s">
        <v>1</v>
      </c>
      <c r="F4187" s="2">
        <v>1300</v>
      </c>
      <c r="G4187" s="36">
        <v>1300</v>
      </c>
      <c r="H4187">
        <v>2013</v>
      </c>
      <c r="I4187">
        <v>1</v>
      </c>
      <c r="J4187" t="s">
        <v>717</v>
      </c>
    </row>
    <row r="4188" spans="1:10">
      <c r="A4188" t="s">
        <v>66</v>
      </c>
      <c r="B4188" t="s">
        <v>34</v>
      </c>
      <c r="C4188" t="s">
        <v>3</v>
      </c>
      <c r="D4188" t="s">
        <v>328</v>
      </c>
      <c r="F4188" s="2">
        <v>898000</v>
      </c>
      <c r="G4188" s="36">
        <v>898000</v>
      </c>
      <c r="H4188">
        <v>2012</v>
      </c>
      <c r="I4188">
        <v>1</v>
      </c>
      <c r="J4188" t="s">
        <v>717</v>
      </c>
    </row>
    <row r="4189" spans="1:10">
      <c r="A4189" t="s">
        <v>66</v>
      </c>
      <c r="B4189" t="s">
        <v>34</v>
      </c>
      <c r="C4189" t="s">
        <v>3</v>
      </c>
      <c r="D4189" t="s">
        <v>1</v>
      </c>
      <c r="F4189" s="2">
        <v>12000</v>
      </c>
      <c r="G4189" s="36">
        <v>12000</v>
      </c>
      <c r="H4189">
        <v>2012</v>
      </c>
      <c r="I4189">
        <v>1</v>
      </c>
      <c r="J4189" t="s">
        <v>717</v>
      </c>
    </row>
    <row r="4190" spans="1:10">
      <c r="A4190" t="s">
        <v>66</v>
      </c>
      <c r="B4190" t="s">
        <v>34</v>
      </c>
      <c r="C4190" t="s">
        <v>4</v>
      </c>
      <c r="D4190" t="s">
        <v>328</v>
      </c>
      <c r="F4190" s="2">
        <v>314000</v>
      </c>
      <c r="G4190" s="36">
        <v>314000</v>
      </c>
      <c r="H4190">
        <v>2012</v>
      </c>
      <c r="I4190">
        <v>1</v>
      </c>
      <c r="J4190" t="s">
        <v>717</v>
      </c>
    </row>
    <row r="4191" spans="1:10">
      <c r="A4191" t="s">
        <v>66</v>
      </c>
      <c r="B4191" t="s">
        <v>34</v>
      </c>
      <c r="C4191" t="s">
        <v>4</v>
      </c>
      <c r="D4191" t="s">
        <v>1</v>
      </c>
      <c r="F4191" s="2">
        <v>2000</v>
      </c>
      <c r="G4191" s="36">
        <v>2000</v>
      </c>
      <c r="H4191">
        <v>2012</v>
      </c>
      <c r="I4191">
        <v>1</v>
      </c>
      <c r="J4191" t="s">
        <v>717</v>
      </c>
    </row>
    <row r="4192" spans="1:10">
      <c r="A4192" t="s">
        <v>66</v>
      </c>
      <c r="B4192" t="s">
        <v>34</v>
      </c>
      <c r="C4192" t="s">
        <v>3</v>
      </c>
      <c r="D4192" t="s">
        <v>328</v>
      </c>
      <c r="F4192" s="2">
        <v>1178000</v>
      </c>
      <c r="G4192" s="36">
        <v>1178000</v>
      </c>
      <c r="H4192">
        <v>2011</v>
      </c>
      <c r="I4192">
        <v>1</v>
      </c>
      <c r="J4192" t="s">
        <v>717</v>
      </c>
    </row>
    <row r="4193" spans="1:10">
      <c r="A4193" t="s">
        <v>66</v>
      </c>
      <c r="B4193" t="s">
        <v>34</v>
      </c>
      <c r="C4193" t="s">
        <v>3</v>
      </c>
      <c r="D4193" t="s">
        <v>1</v>
      </c>
      <c r="F4193" s="2">
        <v>0</v>
      </c>
      <c r="G4193" s="36">
        <v>0</v>
      </c>
      <c r="H4193">
        <v>2011</v>
      </c>
      <c r="I4193">
        <v>1</v>
      </c>
      <c r="J4193" t="s">
        <v>717</v>
      </c>
    </row>
    <row r="4194" spans="1:10">
      <c r="A4194" t="s">
        <v>66</v>
      </c>
      <c r="B4194" t="s">
        <v>34</v>
      </c>
      <c r="C4194" t="s">
        <v>4</v>
      </c>
      <c r="D4194" t="s">
        <v>328</v>
      </c>
      <c r="F4194" s="2">
        <v>446000</v>
      </c>
      <c r="G4194" s="36">
        <v>446000</v>
      </c>
      <c r="H4194">
        <v>2011</v>
      </c>
      <c r="I4194">
        <v>1</v>
      </c>
      <c r="J4194" t="s">
        <v>717</v>
      </c>
    </row>
    <row r="4195" spans="1:10">
      <c r="A4195" t="s">
        <v>66</v>
      </c>
      <c r="B4195" t="s">
        <v>34</v>
      </c>
      <c r="C4195" t="s">
        <v>4</v>
      </c>
      <c r="D4195" t="s">
        <v>1</v>
      </c>
      <c r="F4195" s="2">
        <v>3000</v>
      </c>
      <c r="G4195" s="36">
        <v>3000</v>
      </c>
      <c r="H4195">
        <v>2011</v>
      </c>
      <c r="I4195">
        <v>1</v>
      </c>
      <c r="J4195" t="s">
        <v>717</v>
      </c>
    </row>
    <row r="4196" spans="1:10">
      <c r="A4196" t="s">
        <v>66</v>
      </c>
      <c r="B4196" t="s">
        <v>34</v>
      </c>
      <c r="C4196" t="s">
        <v>3</v>
      </c>
      <c r="D4196" t="s">
        <v>328</v>
      </c>
      <c r="F4196" s="2">
        <v>1352000</v>
      </c>
      <c r="G4196" s="36">
        <v>1352000</v>
      </c>
      <c r="H4196">
        <v>2010</v>
      </c>
      <c r="I4196">
        <v>1</v>
      </c>
      <c r="J4196" t="s">
        <v>717</v>
      </c>
    </row>
    <row r="4197" spans="1:10">
      <c r="A4197" t="s">
        <v>66</v>
      </c>
      <c r="B4197" t="s">
        <v>34</v>
      </c>
      <c r="C4197" t="s">
        <v>3</v>
      </c>
      <c r="D4197" t="s">
        <v>1</v>
      </c>
      <c r="F4197" s="2">
        <v>18000</v>
      </c>
      <c r="G4197" s="36">
        <v>18000</v>
      </c>
      <c r="H4197">
        <v>2010</v>
      </c>
      <c r="I4197">
        <v>1</v>
      </c>
      <c r="J4197" t="s">
        <v>717</v>
      </c>
    </row>
    <row r="4198" spans="1:10">
      <c r="A4198" t="s">
        <v>66</v>
      </c>
      <c r="B4198" t="s">
        <v>34</v>
      </c>
      <c r="C4198" t="s">
        <v>4</v>
      </c>
      <c r="D4198" t="s">
        <v>328</v>
      </c>
      <c r="F4198" s="2">
        <v>370000</v>
      </c>
      <c r="G4198" s="36">
        <v>370000</v>
      </c>
      <c r="H4198">
        <v>2010</v>
      </c>
      <c r="I4198">
        <v>1</v>
      </c>
      <c r="J4198" t="s">
        <v>717</v>
      </c>
    </row>
    <row r="4199" spans="1:10">
      <c r="A4199" t="s">
        <v>66</v>
      </c>
      <c r="B4199" t="s">
        <v>34</v>
      </c>
      <c r="C4199" t="s">
        <v>4</v>
      </c>
      <c r="D4199" t="s">
        <v>1</v>
      </c>
      <c r="F4199" s="2">
        <v>0</v>
      </c>
      <c r="G4199" s="36">
        <v>0</v>
      </c>
      <c r="H4199">
        <v>2010</v>
      </c>
      <c r="I4199">
        <v>1</v>
      </c>
      <c r="J4199" t="s">
        <v>717</v>
      </c>
    </row>
    <row r="4200" spans="1:10">
      <c r="A4200" s="5" t="s">
        <v>66</v>
      </c>
      <c r="B4200" t="s">
        <v>41</v>
      </c>
      <c r="C4200" t="s">
        <v>3</v>
      </c>
      <c r="D4200" t="s">
        <v>328</v>
      </c>
      <c r="E4200" t="s">
        <v>370</v>
      </c>
      <c r="F4200" s="2">
        <v>12891400</v>
      </c>
      <c r="G4200" s="36">
        <f t="shared" ref="G4200:G4210" si="107">F4200/I4200</f>
        <v>550679.19692439132</v>
      </c>
      <c r="H4200">
        <v>2017</v>
      </c>
      <c r="I4200">
        <v>23.41</v>
      </c>
      <c r="J4200" t="s">
        <v>717</v>
      </c>
    </row>
    <row r="4201" spans="1:10">
      <c r="A4201" t="s">
        <v>49</v>
      </c>
      <c r="B4201" t="s">
        <v>32</v>
      </c>
      <c r="C4201" t="s">
        <v>3</v>
      </c>
      <c r="D4201" t="s">
        <v>328</v>
      </c>
      <c r="E4201" t="s">
        <v>375</v>
      </c>
      <c r="F4201" s="2">
        <v>45890114</v>
      </c>
      <c r="G4201" s="36">
        <f t="shared" si="107"/>
        <v>8502578.0034091752</v>
      </c>
      <c r="H4201">
        <v>2021</v>
      </c>
      <c r="I4201" s="32">
        <v>5.3971999999999998</v>
      </c>
      <c r="J4201" s="40" t="s">
        <v>715</v>
      </c>
    </row>
    <row r="4202" spans="1:10">
      <c r="A4202" t="s">
        <v>49</v>
      </c>
      <c r="B4202" t="s">
        <v>32</v>
      </c>
      <c r="C4202" t="s">
        <v>3</v>
      </c>
      <c r="D4202" t="s">
        <v>328</v>
      </c>
      <c r="E4202" t="s">
        <v>376</v>
      </c>
      <c r="F4202" s="2">
        <v>30483861</v>
      </c>
      <c r="G4202" s="36">
        <f t="shared" si="107"/>
        <v>5648088.0827095537</v>
      </c>
      <c r="H4202">
        <v>2021</v>
      </c>
      <c r="I4202" s="32">
        <v>5.3971999999999998</v>
      </c>
      <c r="J4202" s="40" t="s">
        <v>715</v>
      </c>
    </row>
    <row r="4203" spans="1:10">
      <c r="A4203" t="s">
        <v>49</v>
      </c>
      <c r="B4203" t="s">
        <v>32</v>
      </c>
      <c r="C4203" t="s">
        <v>3</v>
      </c>
      <c r="D4203" t="s">
        <v>1</v>
      </c>
      <c r="F4203" s="2">
        <v>52210689</v>
      </c>
      <c r="G4203" s="36">
        <f t="shared" si="107"/>
        <v>9673662.0840435792</v>
      </c>
      <c r="H4203">
        <v>2021</v>
      </c>
      <c r="I4203" s="32">
        <v>5.3971999999999998</v>
      </c>
      <c r="J4203" s="40" t="s">
        <v>715</v>
      </c>
    </row>
    <row r="4204" spans="1:10">
      <c r="A4204" t="s">
        <v>49</v>
      </c>
      <c r="B4204" t="s">
        <v>32</v>
      </c>
      <c r="C4204" t="s">
        <v>3</v>
      </c>
      <c r="D4204" t="s">
        <v>367</v>
      </c>
      <c r="E4204" t="s">
        <v>379</v>
      </c>
      <c r="F4204" s="2">
        <v>377680</v>
      </c>
      <c r="G4204" s="36">
        <f t="shared" si="107"/>
        <v>69977.025124138439</v>
      </c>
      <c r="H4204">
        <v>2021</v>
      </c>
      <c r="I4204" s="32">
        <v>5.3971999999999998</v>
      </c>
      <c r="J4204" s="40" t="s">
        <v>715</v>
      </c>
    </row>
    <row r="4205" spans="1:10">
      <c r="A4205" t="s">
        <v>49</v>
      </c>
      <c r="B4205" t="s">
        <v>32</v>
      </c>
      <c r="C4205" t="s">
        <v>3</v>
      </c>
      <c r="D4205" t="s">
        <v>367</v>
      </c>
      <c r="E4205" t="s">
        <v>370</v>
      </c>
      <c r="F4205" s="2">
        <v>56503099</v>
      </c>
      <c r="G4205" s="36">
        <f t="shared" si="107"/>
        <v>10468965.204179946</v>
      </c>
      <c r="H4205">
        <v>2021</v>
      </c>
      <c r="I4205" s="32">
        <v>5.3971999999999998</v>
      </c>
      <c r="J4205" s="40" t="s">
        <v>715</v>
      </c>
    </row>
    <row r="4206" spans="1:10">
      <c r="A4206" t="s">
        <v>49</v>
      </c>
      <c r="B4206" t="s">
        <v>32</v>
      </c>
      <c r="C4206" t="s">
        <v>3</v>
      </c>
      <c r="D4206" t="s">
        <v>367</v>
      </c>
      <c r="E4206" t="s">
        <v>378</v>
      </c>
      <c r="F4206" s="2">
        <v>34814272</v>
      </c>
      <c r="G4206" s="36">
        <f t="shared" si="107"/>
        <v>6450432.0758912032</v>
      </c>
      <c r="H4206">
        <v>2021</v>
      </c>
      <c r="I4206" s="32">
        <v>5.3971999999999998</v>
      </c>
      <c r="J4206" s="40" t="s">
        <v>715</v>
      </c>
    </row>
    <row r="4207" spans="1:10">
      <c r="A4207" t="s">
        <v>49</v>
      </c>
      <c r="B4207" t="s">
        <v>32</v>
      </c>
      <c r="C4207" t="s">
        <v>3</v>
      </c>
      <c r="D4207" t="s">
        <v>367</v>
      </c>
      <c r="E4207" t="s">
        <v>372</v>
      </c>
      <c r="F4207" s="2">
        <v>134126</v>
      </c>
      <c r="G4207" s="36">
        <f t="shared" si="107"/>
        <v>24851.033869413772</v>
      </c>
      <c r="H4207">
        <v>2021</v>
      </c>
      <c r="I4207" s="32">
        <v>5.3971999999999998</v>
      </c>
      <c r="J4207" s="40" t="s">
        <v>715</v>
      </c>
    </row>
    <row r="4208" spans="1:10">
      <c r="A4208" t="s">
        <v>49</v>
      </c>
      <c r="B4208" t="s">
        <v>32</v>
      </c>
      <c r="C4208" t="s">
        <v>3</v>
      </c>
      <c r="D4208" t="s">
        <v>373</v>
      </c>
      <c r="F4208" s="2">
        <v>32801418</v>
      </c>
      <c r="G4208" s="36">
        <f t="shared" si="107"/>
        <v>6077487.9567182986</v>
      </c>
      <c r="H4208">
        <v>2021</v>
      </c>
      <c r="I4208" s="32">
        <v>5.3971999999999998</v>
      </c>
      <c r="J4208" s="40" t="s">
        <v>715</v>
      </c>
    </row>
    <row r="4209" spans="1:10">
      <c r="A4209" t="s">
        <v>49</v>
      </c>
      <c r="B4209" t="s">
        <v>32</v>
      </c>
      <c r="C4209" t="s">
        <v>3</v>
      </c>
      <c r="D4209" t="s">
        <v>374</v>
      </c>
      <c r="F4209" s="2">
        <v>233165501</v>
      </c>
      <c r="G4209" s="36">
        <f t="shared" si="107"/>
        <v>43201197.102201141</v>
      </c>
      <c r="H4209">
        <v>2021</v>
      </c>
      <c r="I4209" s="32">
        <v>5.3971999999999998</v>
      </c>
      <c r="J4209" s="40" t="s">
        <v>715</v>
      </c>
    </row>
    <row r="4210" spans="1:10">
      <c r="A4210" s="5" t="s">
        <v>66</v>
      </c>
      <c r="B4210" t="s">
        <v>41</v>
      </c>
      <c r="C4210" t="s">
        <v>4</v>
      </c>
      <c r="D4210" t="s">
        <v>328</v>
      </c>
      <c r="E4210" t="s">
        <v>370</v>
      </c>
      <c r="F4210" s="2">
        <v>4771800</v>
      </c>
      <c r="G4210" s="36">
        <f t="shared" si="107"/>
        <v>203835.96753524136</v>
      </c>
      <c r="H4210">
        <v>2017</v>
      </c>
      <c r="I4210">
        <v>23.41</v>
      </c>
      <c r="J4210" t="s">
        <v>717</v>
      </c>
    </row>
    <row r="4211" spans="1:10">
      <c r="A4211" t="s">
        <v>66</v>
      </c>
      <c r="B4211" t="s">
        <v>41</v>
      </c>
      <c r="C4211" t="s">
        <v>3</v>
      </c>
      <c r="D4211" t="s">
        <v>328</v>
      </c>
      <c r="E4211" t="s">
        <v>370</v>
      </c>
      <c r="F4211" s="2">
        <v>12851600</v>
      </c>
      <c r="G4211" s="36">
        <v>430362.02837691671</v>
      </c>
      <c r="H4211">
        <v>2016</v>
      </c>
      <c r="I4211">
        <v>29.862300000000001</v>
      </c>
      <c r="J4211" t="s">
        <v>717</v>
      </c>
    </row>
    <row r="4212" spans="1:10">
      <c r="A4212" t="s">
        <v>66</v>
      </c>
      <c r="B4212" t="s">
        <v>41</v>
      </c>
      <c r="C4212" t="s">
        <v>4</v>
      </c>
      <c r="D4212" t="s">
        <v>328</v>
      </c>
      <c r="E4212" t="s">
        <v>370</v>
      </c>
      <c r="F4212" s="2">
        <v>2517700</v>
      </c>
      <c r="G4212" s="36">
        <v>84310.317691537493</v>
      </c>
      <c r="H4212">
        <v>2016</v>
      </c>
      <c r="I4212">
        <v>29.862300000000001</v>
      </c>
      <c r="J4212" t="s">
        <v>717</v>
      </c>
    </row>
    <row r="4213" spans="1:10">
      <c r="A4213" t="s">
        <v>66</v>
      </c>
      <c r="B4213" t="s">
        <v>41</v>
      </c>
      <c r="C4213" t="s">
        <v>3</v>
      </c>
      <c r="D4213" t="s">
        <v>328</v>
      </c>
      <c r="E4213" t="s">
        <v>370</v>
      </c>
      <c r="F4213" s="2">
        <v>11995800</v>
      </c>
      <c r="G4213" s="36">
        <v>555443.39902207733</v>
      </c>
      <c r="H4213">
        <v>2015</v>
      </c>
      <c r="I4213">
        <v>21.596800000000002</v>
      </c>
      <c r="J4213" t="s">
        <v>717</v>
      </c>
    </row>
    <row r="4214" spans="1:10">
      <c r="A4214" t="s">
        <v>66</v>
      </c>
      <c r="B4214" t="s">
        <v>41</v>
      </c>
      <c r="C4214" t="s">
        <v>4</v>
      </c>
      <c r="D4214" t="s">
        <v>328</v>
      </c>
      <c r="E4214" t="s">
        <v>370</v>
      </c>
      <c r="F4214" s="2">
        <v>4073200</v>
      </c>
      <c r="G4214" s="36">
        <v>188602.01511335012</v>
      </c>
      <c r="H4214">
        <v>2015</v>
      </c>
      <c r="I4214">
        <v>21.596800000000002</v>
      </c>
      <c r="J4214" t="s">
        <v>717</v>
      </c>
    </row>
    <row r="4215" spans="1:10">
      <c r="A4215" t="s">
        <v>66</v>
      </c>
      <c r="B4215" t="s">
        <v>41</v>
      </c>
      <c r="C4215" t="s">
        <v>3</v>
      </c>
      <c r="D4215" t="s">
        <v>328</v>
      </c>
      <c r="E4215" t="s">
        <v>370</v>
      </c>
      <c r="F4215" s="2">
        <v>14723567.66</v>
      </c>
      <c r="G4215" s="36">
        <v>696652.11614966998</v>
      </c>
      <c r="H4215">
        <v>2014</v>
      </c>
      <c r="I4215">
        <v>21.134749064390643</v>
      </c>
      <c r="J4215" t="s">
        <v>717</v>
      </c>
    </row>
    <row r="4216" spans="1:10">
      <c r="A4216" t="s">
        <v>66</v>
      </c>
      <c r="B4216" t="s">
        <v>41</v>
      </c>
      <c r="C4216" t="s">
        <v>3</v>
      </c>
      <c r="D4216" t="s">
        <v>328</v>
      </c>
      <c r="E4216" t="s">
        <v>419</v>
      </c>
      <c r="F4216" s="2">
        <v>0</v>
      </c>
      <c r="G4216" s="36">
        <v>0</v>
      </c>
      <c r="H4216">
        <v>2014</v>
      </c>
      <c r="I4216">
        <v>21.134749064390643</v>
      </c>
      <c r="J4216" t="s">
        <v>717</v>
      </c>
    </row>
    <row r="4217" spans="1:10">
      <c r="A4217" t="s">
        <v>66</v>
      </c>
      <c r="B4217" t="s">
        <v>41</v>
      </c>
      <c r="C4217" t="s">
        <v>3</v>
      </c>
      <c r="D4217" t="s">
        <v>328</v>
      </c>
      <c r="E4217" t="s">
        <v>432</v>
      </c>
      <c r="F4217" s="2">
        <v>0</v>
      </c>
      <c r="G4217" s="36">
        <v>0</v>
      </c>
      <c r="H4217">
        <v>2014</v>
      </c>
      <c r="I4217">
        <v>21.134749064390643</v>
      </c>
      <c r="J4217" t="s">
        <v>717</v>
      </c>
    </row>
    <row r="4218" spans="1:10">
      <c r="A4218" t="s">
        <v>66</v>
      </c>
      <c r="B4218" t="s">
        <v>41</v>
      </c>
      <c r="C4218" t="s">
        <v>4</v>
      </c>
      <c r="D4218" t="s">
        <v>328</v>
      </c>
      <c r="E4218" t="s">
        <v>370</v>
      </c>
      <c r="F4218" s="2">
        <v>1847657.37</v>
      </c>
      <c r="G4218" s="36">
        <v>87422.725690794556</v>
      </c>
      <c r="H4218">
        <v>2014</v>
      </c>
      <c r="I4218">
        <v>21.134749064390643</v>
      </c>
      <c r="J4218" t="s">
        <v>717</v>
      </c>
    </row>
    <row r="4219" spans="1:10">
      <c r="A4219" t="s">
        <v>66</v>
      </c>
      <c r="B4219" t="s">
        <v>41</v>
      </c>
      <c r="C4219" t="s">
        <v>4</v>
      </c>
      <c r="D4219" t="s">
        <v>328</v>
      </c>
      <c r="E4219" t="s">
        <v>419</v>
      </c>
      <c r="F4219" s="2">
        <v>0</v>
      </c>
      <c r="G4219" s="36">
        <v>0</v>
      </c>
      <c r="H4219">
        <v>2014</v>
      </c>
      <c r="I4219">
        <v>21.134749064390643</v>
      </c>
      <c r="J4219" t="s">
        <v>717</v>
      </c>
    </row>
    <row r="4220" spans="1:10">
      <c r="A4220" t="s">
        <v>66</v>
      </c>
      <c r="B4220" t="s">
        <v>41</v>
      </c>
      <c r="C4220" t="s">
        <v>4</v>
      </c>
      <c r="D4220" t="s">
        <v>328</v>
      </c>
      <c r="E4220" t="s">
        <v>432</v>
      </c>
      <c r="F4220" s="2">
        <v>0</v>
      </c>
      <c r="G4220" s="36">
        <v>0</v>
      </c>
      <c r="H4220">
        <v>2014</v>
      </c>
      <c r="I4220">
        <v>21.134749064390643</v>
      </c>
      <c r="J4220" t="s">
        <v>717</v>
      </c>
    </row>
    <row r="4221" spans="1:10">
      <c r="A4221" t="s">
        <v>66</v>
      </c>
      <c r="B4221" t="s">
        <v>41</v>
      </c>
      <c r="C4221" t="s">
        <v>3</v>
      </c>
      <c r="D4221" t="s">
        <v>328</v>
      </c>
      <c r="F4221" s="2">
        <v>15751327.220000001</v>
      </c>
      <c r="G4221" s="36">
        <v>768541.40173463861</v>
      </c>
      <c r="H4221">
        <v>2013</v>
      </c>
      <c r="I4221">
        <v>20.495092631897801</v>
      </c>
      <c r="J4221" t="s">
        <v>717</v>
      </c>
    </row>
    <row r="4222" spans="1:10">
      <c r="A4222" t="s">
        <v>66</v>
      </c>
      <c r="B4222" t="s">
        <v>41</v>
      </c>
      <c r="C4222" t="s">
        <v>4</v>
      </c>
      <c r="D4222" t="s">
        <v>328</v>
      </c>
      <c r="F4222" s="2">
        <v>14103686.41</v>
      </c>
      <c r="G4222" s="36">
        <v>688149.43476027751</v>
      </c>
      <c r="H4222">
        <v>2013</v>
      </c>
      <c r="I4222">
        <v>20.495092631897801</v>
      </c>
      <c r="J4222" t="s">
        <v>717</v>
      </c>
    </row>
    <row r="4223" spans="1:10">
      <c r="A4223" t="s">
        <v>66</v>
      </c>
      <c r="B4223" t="s">
        <v>41</v>
      </c>
      <c r="C4223" t="s">
        <v>3</v>
      </c>
      <c r="D4223" t="s">
        <v>328</v>
      </c>
      <c r="F4223" s="2">
        <v>15107453.35</v>
      </c>
      <c r="G4223" s="36">
        <v>769299.67636649916</v>
      </c>
      <c r="H4223">
        <v>2012</v>
      </c>
      <c r="I4223">
        <v>19.637930203421423</v>
      </c>
      <c r="J4223" t="s">
        <v>717</v>
      </c>
    </row>
    <row r="4224" spans="1:10">
      <c r="A4224" t="s">
        <v>66</v>
      </c>
      <c r="B4224" t="s">
        <v>41</v>
      </c>
      <c r="C4224" t="s">
        <v>4</v>
      </c>
      <c r="D4224" t="s">
        <v>328</v>
      </c>
      <c r="F4224" s="2">
        <v>7945422.0599999996</v>
      </c>
      <c r="G4224" s="36">
        <v>404595.69708704366</v>
      </c>
      <c r="H4224">
        <v>2012</v>
      </c>
      <c r="I4224">
        <v>19.637930203421423</v>
      </c>
      <c r="J4224" t="s">
        <v>717</v>
      </c>
    </row>
    <row r="4225" spans="1:10">
      <c r="A4225" t="s">
        <v>66</v>
      </c>
      <c r="B4225" t="s">
        <v>41</v>
      </c>
      <c r="C4225" t="s">
        <v>3</v>
      </c>
      <c r="D4225" t="s">
        <v>328</v>
      </c>
      <c r="F4225" s="2">
        <v>14958304.51</v>
      </c>
      <c r="G4225" s="36">
        <v>785272.48460413492</v>
      </c>
      <c r="H4225">
        <v>2011</v>
      </c>
      <c r="I4225">
        <v>19.048552958710449</v>
      </c>
      <c r="J4225" t="s">
        <v>717</v>
      </c>
    </row>
    <row r="4226" spans="1:10">
      <c r="A4226" t="s">
        <v>66</v>
      </c>
      <c r="B4226" t="s">
        <v>41</v>
      </c>
      <c r="C4226" t="s">
        <v>4</v>
      </c>
      <c r="D4226" t="s">
        <v>328</v>
      </c>
      <c r="F4226" s="2">
        <v>6805321.7199999997</v>
      </c>
      <c r="G4226" s="36">
        <v>357261.87363161822</v>
      </c>
      <c r="H4226">
        <v>2011</v>
      </c>
      <c r="I4226">
        <v>19.048552958710449</v>
      </c>
      <c r="J4226" t="s">
        <v>717</v>
      </c>
    </row>
    <row r="4227" spans="1:10">
      <c r="A4227" t="s">
        <v>66</v>
      </c>
      <c r="B4227" t="s">
        <v>41</v>
      </c>
      <c r="C4227" t="s">
        <v>3</v>
      </c>
      <c r="D4227" t="s">
        <v>328</v>
      </c>
      <c r="F4227" s="2">
        <v>14853313.91</v>
      </c>
      <c r="G4227" s="36">
        <v>780649.12294444407</v>
      </c>
      <c r="H4227">
        <v>2010</v>
      </c>
      <c r="I4227">
        <v>19.026875805581422</v>
      </c>
      <c r="J4227" t="s">
        <v>717</v>
      </c>
    </row>
    <row r="4228" spans="1:10">
      <c r="A4228" t="s">
        <v>66</v>
      </c>
      <c r="B4228" t="s">
        <v>41</v>
      </c>
      <c r="C4228" t="s">
        <v>4</v>
      </c>
      <c r="D4228" t="s">
        <v>328</v>
      </c>
      <c r="F4228" s="2">
        <v>3372655.65</v>
      </c>
      <c r="G4228" s="36">
        <v>177257.45857922986</v>
      </c>
      <c r="H4228">
        <v>2010</v>
      </c>
      <c r="I4228">
        <v>19.026875805581422</v>
      </c>
      <c r="J4228" t="s">
        <v>717</v>
      </c>
    </row>
    <row r="4229" spans="1:10">
      <c r="A4229" t="s">
        <v>66</v>
      </c>
      <c r="B4229" t="s">
        <v>41</v>
      </c>
      <c r="C4229" t="s">
        <v>3</v>
      </c>
      <c r="D4229" t="s">
        <v>1</v>
      </c>
      <c r="E4229" t="s">
        <v>364</v>
      </c>
      <c r="F4229" s="2">
        <v>498000</v>
      </c>
      <c r="G4229" s="36">
        <f>F4229/I4229</f>
        <v>21272.960273387442</v>
      </c>
      <c r="H4229">
        <v>2017</v>
      </c>
      <c r="I4229">
        <v>23.41</v>
      </c>
      <c r="J4229" t="s">
        <v>717</v>
      </c>
    </row>
    <row r="4230" spans="1:10">
      <c r="A4230" t="s">
        <v>66</v>
      </c>
      <c r="B4230" t="s">
        <v>41</v>
      </c>
      <c r="C4230" t="s">
        <v>3</v>
      </c>
      <c r="D4230" t="s">
        <v>1</v>
      </c>
      <c r="F4230" s="2">
        <v>611700</v>
      </c>
      <c r="G4230" s="36">
        <v>20484.021659416721</v>
      </c>
      <c r="H4230">
        <v>2016</v>
      </c>
      <c r="I4230">
        <v>29.862300000000001</v>
      </c>
      <c r="J4230" t="s">
        <v>717</v>
      </c>
    </row>
    <row r="4231" spans="1:10">
      <c r="A4231" t="s">
        <v>66</v>
      </c>
      <c r="B4231" t="s">
        <v>41</v>
      </c>
      <c r="C4231" t="s">
        <v>4</v>
      </c>
      <c r="D4231" t="s">
        <v>1</v>
      </c>
      <c r="F4231" s="2">
        <v>224000</v>
      </c>
      <c r="G4231" s="36">
        <v>7501.0967005220627</v>
      </c>
      <c r="H4231">
        <v>2016</v>
      </c>
      <c r="I4231">
        <v>29.862300000000001</v>
      </c>
      <c r="J4231" t="s">
        <v>717</v>
      </c>
    </row>
    <row r="4232" spans="1:10">
      <c r="A4232" t="s">
        <v>66</v>
      </c>
      <c r="B4232" t="s">
        <v>41</v>
      </c>
      <c r="C4232" t="s">
        <v>3</v>
      </c>
      <c r="D4232" t="s">
        <v>1</v>
      </c>
      <c r="F4232" s="2">
        <v>588100</v>
      </c>
      <c r="G4232" s="36">
        <v>27230.886057193657</v>
      </c>
      <c r="H4232">
        <v>2015</v>
      </c>
      <c r="I4232">
        <v>21.596800000000002</v>
      </c>
      <c r="J4232" t="s">
        <v>717</v>
      </c>
    </row>
    <row r="4233" spans="1:10">
      <c r="A4233" t="s">
        <v>66</v>
      </c>
      <c r="B4233" t="s">
        <v>41</v>
      </c>
      <c r="C4233" t="s">
        <v>4</v>
      </c>
      <c r="D4233" t="s">
        <v>1</v>
      </c>
      <c r="F4233" s="2">
        <v>420600</v>
      </c>
      <c r="G4233" s="36">
        <v>19475.107423321973</v>
      </c>
      <c r="H4233">
        <v>2015</v>
      </c>
      <c r="I4233">
        <v>21.596800000000002</v>
      </c>
      <c r="J4233" t="s">
        <v>717</v>
      </c>
    </row>
    <row r="4234" spans="1:10">
      <c r="A4234" t="s">
        <v>66</v>
      </c>
      <c r="B4234" t="s">
        <v>41</v>
      </c>
      <c r="C4234" t="s">
        <v>3</v>
      </c>
      <c r="D4234" t="s">
        <v>1</v>
      </c>
      <c r="F4234" s="2">
        <v>516058.78000000009</v>
      </c>
      <c r="G4234" s="36">
        <v>24417.549431400315</v>
      </c>
      <c r="H4234">
        <v>2014</v>
      </c>
      <c r="I4234">
        <v>21.134749064390643</v>
      </c>
      <c r="J4234" t="s">
        <v>717</v>
      </c>
    </row>
    <row r="4235" spans="1:10">
      <c r="A4235" t="s">
        <v>66</v>
      </c>
      <c r="B4235" t="s">
        <v>41</v>
      </c>
      <c r="C4235" t="s">
        <v>4</v>
      </c>
      <c r="D4235" t="s">
        <v>1</v>
      </c>
      <c r="F4235" s="2">
        <v>0</v>
      </c>
      <c r="G4235" s="36">
        <v>0</v>
      </c>
      <c r="H4235">
        <v>2014</v>
      </c>
      <c r="I4235">
        <v>21.134749064390643</v>
      </c>
      <c r="J4235" t="s">
        <v>717</v>
      </c>
    </row>
    <row r="4236" spans="1:10">
      <c r="A4236" t="s">
        <v>66</v>
      </c>
      <c r="B4236" t="s">
        <v>41</v>
      </c>
      <c r="C4236" t="s">
        <v>3</v>
      </c>
      <c r="D4236" t="s">
        <v>1</v>
      </c>
      <c r="F4236" s="2">
        <v>474130.55</v>
      </c>
      <c r="G4236" s="36">
        <v>23133.857383112325</v>
      </c>
      <c r="H4236">
        <v>2013</v>
      </c>
      <c r="I4236">
        <v>20.495092631897801</v>
      </c>
      <c r="J4236" t="s">
        <v>717</v>
      </c>
    </row>
    <row r="4237" spans="1:10">
      <c r="A4237" t="s">
        <v>66</v>
      </c>
      <c r="B4237" t="s">
        <v>41</v>
      </c>
      <c r="C4237" t="s">
        <v>3</v>
      </c>
      <c r="D4237" t="s">
        <v>1</v>
      </c>
      <c r="F4237" s="2">
        <v>218109.64</v>
      </c>
      <c r="G4237" s="36">
        <v>11106.549302329215</v>
      </c>
      <c r="H4237">
        <v>2012</v>
      </c>
      <c r="I4237">
        <v>19.637930203421423</v>
      </c>
      <c r="J4237" t="s">
        <v>717</v>
      </c>
    </row>
    <row r="4238" spans="1:10">
      <c r="A4238" t="s">
        <v>66</v>
      </c>
      <c r="B4238" t="s">
        <v>41</v>
      </c>
      <c r="C4238" t="s">
        <v>4</v>
      </c>
      <c r="D4238" t="s">
        <v>1</v>
      </c>
      <c r="F4238" s="2">
        <v>790299.53</v>
      </c>
      <c r="G4238" s="36">
        <v>40243.524740825786</v>
      </c>
      <c r="H4238">
        <v>2012</v>
      </c>
      <c r="I4238">
        <v>19.637930203421423</v>
      </c>
      <c r="J4238" t="s">
        <v>717</v>
      </c>
    </row>
    <row r="4239" spans="1:10">
      <c r="A4239" t="s">
        <v>66</v>
      </c>
      <c r="B4239" t="s">
        <v>41</v>
      </c>
      <c r="C4239" t="s">
        <v>3</v>
      </c>
      <c r="D4239" t="s">
        <v>1</v>
      </c>
      <c r="F4239" s="2">
        <v>331192.64</v>
      </c>
      <c r="G4239" s="36">
        <v>17386.761121324627</v>
      </c>
      <c r="H4239">
        <v>2011</v>
      </c>
      <c r="I4239">
        <v>19.048552958710449</v>
      </c>
      <c r="J4239" t="s">
        <v>717</v>
      </c>
    </row>
    <row r="4240" spans="1:10">
      <c r="A4240" t="s">
        <v>66</v>
      </c>
      <c r="B4240" t="s">
        <v>41</v>
      </c>
      <c r="C4240" t="s">
        <v>4</v>
      </c>
      <c r="D4240" t="s">
        <v>1</v>
      </c>
      <c r="F4240" s="2">
        <v>14200</v>
      </c>
      <c r="G4240" s="36">
        <v>745.46344967934579</v>
      </c>
      <c r="H4240">
        <v>2011</v>
      </c>
      <c r="I4240">
        <v>19.048552958710449</v>
      </c>
      <c r="J4240" t="s">
        <v>717</v>
      </c>
    </row>
    <row r="4241" spans="1:10">
      <c r="A4241" t="s">
        <v>66</v>
      </c>
      <c r="B4241" t="s">
        <v>41</v>
      </c>
      <c r="C4241" t="s">
        <v>3</v>
      </c>
      <c r="D4241" t="s">
        <v>1</v>
      </c>
      <c r="F4241" s="2">
        <v>666927.17000000004</v>
      </c>
      <c r="G4241" s="36">
        <v>35051.848596413336</v>
      </c>
      <c r="H4241">
        <v>2010</v>
      </c>
      <c r="I4241">
        <v>19.026875805581422</v>
      </c>
      <c r="J4241" t="s">
        <v>717</v>
      </c>
    </row>
    <row r="4242" spans="1:10">
      <c r="A4242" t="s">
        <v>66</v>
      </c>
      <c r="B4242" t="s">
        <v>552</v>
      </c>
      <c r="C4242" t="s">
        <v>3</v>
      </c>
      <c r="D4242" t="s">
        <v>328</v>
      </c>
      <c r="F4242" s="2">
        <v>2870000</v>
      </c>
      <c r="G4242" s="36">
        <v>456127.52499165625</v>
      </c>
      <c r="H4242">
        <v>2014</v>
      </c>
      <c r="I4242">
        <v>6.2920999999999996</v>
      </c>
      <c r="J4242" t="s">
        <v>717</v>
      </c>
    </row>
    <row r="4243" spans="1:10">
      <c r="A4243" t="s">
        <v>66</v>
      </c>
      <c r="B4243" t="s">
        <v>552</v>
      </c>
      <c r="C4243" t="s">
        <v>4</v>
      </c>
      <c r="D4243" t="s">
        <v>1</v>
      </c>
      <c r="F4243" s="2">
        <v>35000</v>
      </c>
      <c r="G4243" s="36">
        <v>5562.530792581174</v>
      </c>
      <c r="H4243">
        <v>2014</v>
      </c>
      <c r="I4243">
        <v>6.2920999999999996</v>
      </c>
      <c r="J4243" t="s">
        <v>717</v>
      </c>
    </row>
    <row r="4244" spans="1:10">
      <c r="A4244" t="s">
        <v>66</v>
      </c>
      <c r="B4244" t="s">
        <v>552</v>
      </c>
      <c r="C4244" t="s">
        <v>3</v>
      </c>
      <c r="D4244" t="s">
        <v>328</v>
      </c>
      <c r="F4244" s="2">
        <v>0</v>
      </c>
      <c r="G4244" s="36">
        <v>0</v>
      </c>
      <c r="H4244">
        <v>2012</v>
      </c>
      <c r="I4244">
        <v>4.2892999999999857</v>
      </c>
      <c r="J4244" t="s">
        <v>717</v>
      </c>
    </row>
    <row r="4245" spans="1:10">
      <c r="A4245" t="s">
        <v>66</v>
      </c>
      <c r="B4245" t="s">
        <v>552</v>
      </c>
      <c r="C4245" t="s">
        <v>3</v>
      </c>
      <c r="D4245" t="s">
        <v>1</v>
      </c>
      <c r="F4245" s="2">
        <v>0</v>
      </c>
      <c r="G4245" s="36">
        <v>0</v>
      </c>
      <c r="H4245">
        <v>2012</v>
      </c>
      <c r="I4245">
        <v>4.2892999999999857</v>
      </c>
      <c r="J4245" t="s">
        <v>717</v>
      </c>
    </row>
    <row r="4246" spans="1:10">
      <c r="A4246" t="s">
        <v>66</v>
      </c>
      <c r="B4246" t="s">
        <v>552</v>
      </c>
      <c r="C4246" t="s">
        <v>4</v>
      </c>
      <c r="D4246" t="s">
        <v>328</v>
      </c>
      <c r="F4246" s="2">
        <v>0</v>
      </c>
      <c r="G4246" s="36">
        <v>0</v>
      </c>
      <c r="H4246">
        <v>2012</v>
      </c>
      <c r="I4246">
        <v>4.2892999999999857</v>
      </c>
      <c r="J4246" t="s">
        <v>717</v>
      </c>
    </row>
    <row r="4247" spans="1:10">
      <c r="A4247" t="s">
        <v>66</v>
      </c>
      <c r="B4247" t="s">
        <v>552</v>
      </c>
      <c r="C4247" t="s">
        <v>4</v>
      </c>
      <c r="D4247" t="s">
        <v>1</v>
      </c>
      <c r="F4247" s="2">
        <v>0</v>
      </c>
      <c r="G4247" s="36">
        <v>0</v>
      </c>
      <c r="H4247">
        <v>2012</v>
      </c>
      <c r="I4247">
        <v>4.2892999999999857</v>
      </c>
      <c r="J4247" t="s">
        <v>717</v>
      </c>
    </row>
    <row r="4248" spans="1:10">
      <c r="A4248" t="s">
        <v>66</v>
      </c>
      <c r="B4248" t="s">
        <v>552</v>
      </c>
      <c r="C4248" t="s">
        <v>3</v>
      </c>
      <c r="D4248" t="s">
        <v>328</v>
      </c>
      <c r="F4248" s="2">
        <v>0</v>
      </c>
      <c r="G4248" s="36">
        <v>0</v>
      </c>
      <c r="H4248">
        <v>2011</v>
      </c>
      <c r="I4248">
        <v>4.2892999999999857</v>
      </c>
      <c r="J4248" t="s">
        <v>717</v>
      </c>
    </row>
    <row r="4249" spans="1:10">
      <c r="A4249" t="s">
        <v>66</v>
      </c>
      <c r="B4249" t="s">
        <v>552</v>
      </c>
      <c r="C4249" t="s">
        <v>3</v>
      </c>
      <c r="D4249" t="s">
        <v>1</v>
      </c>
      <c r="F4249" s="2">
        <v>0</v>
      </c>
      <c r="G4249" s="36">
        <v>0</v>
      </c>
      <c r="H4249">
        <v>2011</v>
      </c>
      <c r="I4249">
        <v>4.2892999999999857</v>
      </c>
      <c r="J4249" t="s">
        <v>717</v>
      </c>
    </row>
    <row r="4250" spans="1:10">
      <c r="A4250" t="s">
        <v>66</v>
      </c>
      <c r="B4250" t="s">
        <v>552</v>
      </c>
      <c r="C4250" t="s">
        <v>4</v>
      </c>
      <c r="D4250" t="s">
        <v>328</v>
      </c>
      <c r="F4250" s="2">
        <v>0</v>
      </c>
      <c r="G4250" s="36">
        <v>0</v>
      </c>
      <c r="H4250">
        <v>2011</v>
      </c>
      <c r="I4250">
        <v>4.2892999999999857</v>
      </c>
      <c r="J4250" t="s">
        <v>717</v>
      </c>
    </row>
    <row r="4251" spans="1:10">
      <c r="A4251" t="s">
        <v>66</v>
      </c>
      <c r="B4251" t="s">
        <v>552</v>
      </c>
      <c r="C4251" t="s">
        <v>4</v>
      </c>
      <c r="D4251" t="s">
        <v>1</v>
      </c>
      <c r="F4251" s="2">
        <v>0</v>
      </c>
      <c r="G4251" s="36">
        <v>0</v>
      </c>
      <c r="H4251">
        <v>2011</v>
      </c>
      <c r="I4251">
        <v>4.2892999999999857</v>
      </c>
      <c r="J4251" t="s">
        <v>717</v>
      </c>
    </row>
    <row r="4252" spans="1:10">
      <c r="A4252" t="s">
        <v>66</v>
      </c>
      <c r="B4252" t="s">
        <v>552</v>
      </c>
      <c r="C4252" t="s">
        <v>3</v>
      </c>
      <c r="D4252" t="s">
        <v>328</v>
      </c>
      <c r="F4252" s="2">
        <v>68000</v>
      </c>
      <c r="G4252" s="36">
        <v>16073.482626326824</v>
      </c>
      <c r="H4252">
        <v>2010</v>
      </c>
      <c r="I4252">
        <v>4.2305704109588866</v>
      </c>
      <c r="J4252" t="s">
        <v>717</v>
      </c>
    </row>
    <row r="4253" spans="1:10">
      <c r="A4253" t="s">
        <v>66</v>
      </c>
      <c r="B4253" t="s">
        <v>552</v>
      </c>
      <c r="C4253" t="s">
        <v>3</v>
      </c>
      <c r="D4253" t="s">
        <v>1</v>
      </c>
      <c r="F4253" s="2">
        <v>0</v>
      </c>
      <c r="G4253" s="36">
        <v>0</v>
      </c>
      <c r="H4253">
        <v>2010</v>
      </c>
      <c r="I4253">
        <v>4.2305704109588866</v>
      </c>
      <c r="J4253" t="s">
        <v>717</v>
      </c>
    </row>
    <row r="4254" spans="1:10">
      <c r="A4254" t="s">
        <v>66</v>
      </c>
      <c r="B4254" t="s">
        <v>552</v>
      </c>
      <c r="C4254" t="s">
        <v>4</v>
      </c>
      <c r="D4254" t="s">
        <v>328</v>
      </c>
      <c r="F4254" s="2">
        <v>18000</v>
      </c>
      <c r="G4254" s="36">
        <v>4254.7454010865122</v>
      </c>
      <c r="H4254">
        <v>2010</v>
      </c>
      <c r="I4254">
        <v>4.2305704109588866</v>
      </c>
      <c r="J4254" t="s">
        <v>717</v>
      </c>
    </row>
    <row r="4255" spans="1:10">
      <c r="A4255" t="s">
        <v>66</v>
      </c>
      <c r="B4255" t="s">
        <v>552</v>
      </c>
      <c r="C4255" t="s">
        <v>4</v>
      </c>
      <c r="D4255" t="s">
        <v>1</v>
      </c>
      <c r="F4255" s="2">
        <v>0</v>
      </c>
      <c r="G4255" s="36">
        <v>0</v>
      </c>
      <c r="H4255">
        <v>2010</v>
      </c>
      <c r="I4255">
        <v>4.2305704109588866</v>
      </c>
      <c r="J4255" t="s">
        <v>717</v>
      </c>
    </row>
    <row r="4256" spans="1:10">
      <c r="A4256" t="s">
        <v>556</v>
      </c>
      <c r="B4256" t="s">
        <v>552</v>
      </c>
      <c r="C4256" t="s">
        <v>3</v>
      </c>
      <c r="D4256" t="s">
        <v>328</v>
      </c>
      <c r="F4256" s="2">
        <v>47000</v>
      </c>
      <c r="G4256" s="36">
        <v>7478.3604887983711</v>
      </c>
      <c r="H4256">
        <v>2015</v>
      </c>
      <c r="I4256">
        <v>6.2847999999999997</v>
      </c>
      <c r="J4256" t="s">
        <v>717</v>
      </c>
    </row>
    <row r="4257" spans="1:10">
      <c r="A4257" t="s">
        <v>556</v>
      </c>
      <c r="B4257" t="s">
        <v>552</v>
      </c>
      <c r="C4257" t="s">
        <v>3</v>
      </c>
      <c r="D4257" t="s">
        <v>328</v>
      </c>
      <c r="F4257" s="2">
        <v>80000</v>
      </c>
      <c r="G4257" s="36">
        <v>12730.339581808345</v>
      </c>
      <c r="H4257">
        <v>2013</v>
      </c>
      <c r="I4257">
        <v>6.2842000000000002</v>
      </c>
      <c r="J4257" t="s">
        <v>717</v>
      </c>
    </row>
    <row r="4258" spans="1:10">
      <c r="A4258" t="s">
        <v>556</v>
      </c>
      <c r="B4258" t="s">
        <v>552</v>
      </c>
      <c r="C4258" t="s">
        <v>3</v>
      </c>
      <c r="D4258" t="s">
        <v>1</v>
      </c>
      <c r="F4258" s="2">
        <v>10000</v>
      </c>
      <c r="G4258" s="36">
        <v>1591.2924477260431</v>
      </c>
      <c r="H4258">
        <v>2013</v>
      </c>
      <c r="I4258">
        <v>6.2842000000000002</v>
      </c>
      <c r="J4258" t="s">
        <v>717</v>
      </c>
    </row>
    <row r="4259" spans="1:10">
      <c r="A4259" t="s">
        <v>556</v>
      </c>
      <c r="B4259" t="s">
        <v>552</v>
      </c>
      <c r="C4259" t="s">
        <v>3</v>
      </c>
      <c r="D4259" t="s">
        <v>328</v>
      </c>
      <c r="F4259" s="2">
        <v>0</v>
      </c>
      <c r="G4259" s="36">
        <v>0</v>
      </c>
      <c r="H4259">
        <v>2012</v>
      </c>
      <c r="I4259">
        <v>4.2892999999999857</v>
      </c>
      <c r="J4259" t="s">
        <v>717</v>
      </c>
    </row>
    <row r="4260" spans="1:10">
      <c r="A4260" t="s">
        <v>556</v>
      </c>
      <c r="B4260" t="s">
        <v>552</v>
      </c>
      <c r="C4260" t="s">
        <v>3</v>
      </c>
      <c r="D4260" t="s">
        <v>1</v>
      </c>
      <c r="F4260" s="2">
        <v>14000</v>
      </c>
      <c r="G4260" s="36">
        <v>3263.9358403469205</v>
      </c>
      <c r="H4260">
        <v>2012</v>
      </c>
      <c r="I4260">
        <v>4.2892999999999857</v>
      </c>
      <c r="J4260" t="s">
        <v>717</v>
      </c>
    </row>
    <row r="4261" spans="1:10">
      <c r="A4261" t="s">
        <v>46</v>
      </c>
      <c r="B4261" t="s">
        <v>32</v>
      </c>
      <c r="C4261" t="s">
        <v>3</v>
      </c>
      <c r="D4261" t="s">
        <v>328</v>
      </c>
      <c r="E4261" t="s">
        <v>375</v>
      </c>
      <c r="F4261" s="2">
        <v>172875961</v>
      </c>
      <c r="G4261" s="36">
        <f t="shared" ref="G4261:G4268" si="108">F4261/I4261</f>
        <v>32030675.350181576</v>
      </c>
      <c r="H4261">
        <v>2021</v>
      </c>
      <c r="I4261" s="32">
        <v>5.3971999999999998</v>
      </c>
      <c r="J4261" s="40" t="s">
        <v>715</v>
      </c>
    </row>
    <row r="4262" spans="1:10">
      <c r="A4262" t="s">
        <v>46</v>
      </c>
      <c r="B4262" t="s">
        <v>32</v>
      </c>
      <c r="C4262" t="s">
        <v>3</v>
      </c>
      <c r="D4262" t="s">
        <v>328</v>
      </c>
      <c r="E4262" t="s">
        <v>376</v>
      </c>
      <c r="F4262" s="2">
        <v>169131805</v>
      </c>
      <c r="G4262" s="36">
        <f t="shared" si="108"/>
        <v>31336953.420292005</v>
      </c>
      <c r="H4262">
        <v>2021</v>
      </c>
      <c r="I4262" s="32">
        <v>5.3971999999999998</v>
      </c>
      <c r="J4262" s="40" t="s">
        <v>715</v>
      </c>
    </row>
    <row r="4263" spans="1:10">
      <c r="A4263" t="s">
        <v>46</v>
      </c>
      <c r="B4263" t="s">
        <v>32</v>
      </c>
      <c r="C4263" t="s">
        <v>3</v>
      </c>
      <c r="D4263" t="s">
        <v>367</v>
      </c>
      <c r="E4263" t="s">
        <v>376</v>
      </c>
      <c r="F4263" s="2">
        <v>9549061</v>
      </c>
      <c r="G4263" s="36">
        <f t="shared" si="108"/>
        <v>1769262.0247535759</v>
      </c>
      <c r="H4263">
        <v>2021</v>
      </c>
      <c r="I4263" s="32">
        <v>5.3971999999999998</v>
      </c>
      <c r="J4263" s="40" t="s">
        <v>715</v>
      </c>
    </row>
    <row r="4264" spans="1:10">
      <c r="A4264" t="s">
        <v>46</v>
      </c>
      <c r="B4264" t="s">
        <v>32</v>
      </c>
      <c r="C4264" t="s">
        <v>3</v>
      </c>
      <c r="D4264" t="s">
        <v>367</v>
      </c>
      <c r="E4264" t="s">
        <v>377</v>
      </c>
      <c r="F4264" s="2">
        <v>6133182</v>
      </c>
      <c r="G4264" s="36">
        <f t="shared" si="108"/>
        <v>1136363.6700511377</v>
      </c>
      <c r="H4264">
        <v>2021</v>
      </c>
      <c r="I4264" s="32">
        <v>5.3971999999999998</v>
      </c>
      <c r="J4264" s="40" t="s">
        <v>715</v>
      </c>
    </row>
    <row r="4265" spans="1:10">
      <c r="A4265" t="s">
        <v>46</v>
      </c>
      <c r="B4265" t="s">
        <v>32</v>
      </c>
      <c r="C4265" t="s">
        <v>3</v>
      </c>
      <c r="D4265" t="s">
        <v>367</v>
      </c>
      <c r="E4265" t="s">
        <v>379</v>
      </c>
      <c r="F4265" s="2">
        <v>5003597</v>
      </c>
      <c r="G4265" s="36">
        <f t="shared" si="108"/>
        <v>927072.74142147787</v>
      </c>
      <c r="H4265">
        <v>2021</v>
      </c>
      <c r="I4265" s="32">
        <v>5.3971999999999998</v>
      </c>
      <c r="J4265" s="40" t="s">
        <v>715</v>
      </c>
    </row>
    <row r="4266" spans="1:10">
      <c r="A4266" t="s">
        <v>46</v>
      </c>
      <c r="B4266" t="s">
        <v>32</v>
      </c>
      <c r="C4266" t="s">
        <v>3</v>
      </c>
      <c r="D4266" t="s">
        <v>367</v>
      </c>
      <c r="E4266" t="s">
        <v>370</v>
      </c>
      <c r="F4266" s="2">
        <v>208431466</v>
      </c>
      <c r="G4266" s="36">
        <f t="shared" si="108"/>
        <v>38618444.008004151</v>
      </c>
      <c r="H4266">
        <v>2021</v>
      </c>
      <c r="I4266" s="32">
        <v>5.3971999999999998</v>
      </c>
      <c r="J4266" s="40" t="s">
        <v>715</v>
      </c>
    </row>
    <row r="4267" spans="1:10">
      <c r="A4267" t="s">
        <v>46</v>
      </c>
      <c r="B4267" t="s">
        <v>32</v>
      </c>
      <c r="C4267" t="s">
        <v>3</v>
      </c>
      <c r="D4267" t="s">
        <v>367</v>
      </c>
      <c r="E4267" t="s">
        <v>378</v>
      </c>
      <c r="F4267" s="2">
        <v>130174588</v>
      </c>
      <c r="G4267" s="36">
        <f t="shared" si="108"/>
        <v>24118911.287334174</v>
      </c>
      <c r="H4267">
        <v>2021</v>
      </c>
      <c r="I4267" s="32">
        <v>5.3971999999999998</v>
      </c>
      <c r="J4267" s="40" t="s">
        <v>715</v>
      </c>
    </row>
    <row r="4268" spans="1:10">
      <c r="A4268" t="s">
        <v>46</v>
      </c>
      <c r="B4268" t="s">
        <v>32</v>
      </c>
      <c r="C4268" t="s">
        <v>3</v>
      </c>
      <c r="D4268" t="s">
        <v>367</v>
      </c>
      <c r="E4268" t="s">
        <v>372</v>
      </c>
      <c r="F4268" s="2">
        <v>262940</v>
      </c>
      <c r="G4268" s="36">
        <f t="shared" si="108"/>
        <v>48717.853701919514</v>
      </c>
      <c r="H4268">
        <v>2021</v>
      </c>
      <c r="I4268" s="32">
        <v>5.3971999999999998</v>
      </c>
      <c r="J4268" s="40" t="s">
        <v>715</v>
      </c>
    </row>
    <row r="4269" spans="1:10">
      <c r="A4269" t="s">
        <v>556</v>
      </c>
      <c r="B4269" t="s">
        <v>552</v>
      </c>
      <c r="C4269" t="s">
        <v>4</v>
      </c>
      <c r="D4269" t="s">
        <v>328</v>
      </c>
      <c r="F4269" s="2">
        <v>0</v>
      </c>
      <c r="G4269" s="36">
        <v>0</v>
      </c>
      <c r="H4269">
        <v>2012</v>
      </c>
      <c r="I4269">
        <v>4.2892999999999857</v>
      </c>
      <c r="J4269" t="s">
        <v>717</v>
      </c>
    </row>
    <row r="4270" spans="1:10">
      <c r="A4270" t="s">
        <v>556</v>
      </c>
      <c r="B4270" t="s">
        <v>552</v>
      </c>
      <c r="C4270" t="s">
        <v>4</v>
      </c>
      <c r="D4270" t="s">
        <v>1</v>
      </c>
      <c r="F4270" s="2">
        <v>0</v>
      </c>
      <c r="G4270" s="36">
        <v>0</v>
      </c>
      <c r="H4270">
        <v>2012</v>
      </c>
      <c r="I4270">
        <v>4.2892999999999857</v>
      </c>
      <c r="J4270" t="s">
        <v>717</v>
      </c>
    </row>
    <row r="4271" spans="1:10">
      <c r="A4271" t="s">
        <v>556</v>
      </c>
      <c r="B4271" t="s">
        <v>552</v>
      </c>
      <c r="C4271" t="s">
        <v>3</v>
      </c>
      <c r="D4271" t="s">
        <v>328</v>
      </c>
      <c r="F4271" s="2">
        <v>5000.0000000000045</v>
      </c>
      <c r="G4271" s="36">
        <v>1165.6913715524727</v>
      </c>
      <c r="H4271">
        <v>2011</v>
      </c>
      <c r="I4271">
        <v>4.2892999999999857</v>
      </c>
      <c r="J4271" t="s">
        <v>717</v>
      </c>
    </row>
    <row r="4272" spans="1:10">
      <c r="A4272" t="s">
        <v>556</v>
      </c>
      <c r="B4272" t="s">
        <v>552</v>
      </c>
      <c r="C4272" t="s">
        <v>3</v>
      </c>
      <c r="D4272" t="s">
        <v>1</v>
      </c>
      <c r="F4272" s="2">
        <v>49000.000000000036</v>
      </c>
      <c r="G4272" s="36">
        <v>11423.775441214231</v>
      </c>
      <c r="H4272">
        <v>2011</v>
      </c>
      <c r="I4272">
        <v>4.2892999999999857</v>
      </c>
      <c r="J4272" t="s">
        <v>717</v>
      </c>
    </row>
    <row r="4273" spans="1:10">
      <c r="A4273" t="s">
        <v>556</v>
      </c>
      <c r="B4273" t="s">
        <v>552</v>
      </c>
      <c r="C4273" t="s">
        <v>4</v>
      </c>
      <c r="D4273" t="s">
        <v>328</v>
      </c>
      <c r="F4273" s="2">
        <v>0</v>
      </c>
      <c r="G4273" s="36">
        <v>0</v>
      </c>
      <c r="H4273">
        <v>2011</v>
      </c>
      <c r="I4273">
        <v>4.2892999999999857</v>
      </c>
      <c r="J4273" t="s">
        <v>717</v>
      </c>
    </row>
    <row r="4274" spans="1:10">
      <c r="A4274" t="s">
        <v>556</v>
      </c>
      <c r="B4274" t="s">
        <v>552</v>
      </c>
      <c r="C4274" t="s">
        <v>4</v>
      </c>
      <c r="D4274" t="s">
        <v>1</v>
      </c>
      <c r="F4274" s="2">
        <v>0</v>
      </c>
      <c r="G4274" s="36">
        <v>0</v>
      </c>
      <c r="H4274">
        <v>2011</v>
      </c>
      <c r="I4274">
        <v>4.2892999999999857</v>
      </c>
      <c r="J4274" t="s">
        <v>717</v>
      </c>
    </row>
    <row r="4275" spans="1:10">
      <c r="A4275" t="s">
        <v>556</v>
      </c>
      <c r="B4275" t="s">
        <v>552</v>
      </c>
      <c r="C4275" t="s">
        <v>3</v>
      </c>
      <c r="D4275" t="s">
        <v>328</v>
      </c>
      <c r="F4275" s="2">
        <v>0</v>
      </c>
      <c r="G4275" s="36">
        <v>0</v>
      </c>
      <c r="H4275">
        <v>2010</v>
      </c>
      <c r="I4275">
        <v>4.2305704109588866</v>
      </c>
      <c r="J4275" t="s">
        <v>717</v>
      </c>
    </row>
    <row r="4276" spans="1:10">
      <c r="A4276" t="s">
        <v>556</v>
      </c>
      <c r="B4276" t="s">
        <v>552</v>
      </c>
      <c r="C4276" t="s">
        <v>3</v>
      </c>
      <c r="D4276" t="s">
        <v>1</v>
      </c>
      <c r="F4276" s="2">
        <v>45000</v>
      </c>
      <c r="G4276" s="36">
        <v>10636.863502716282</v>
      </c>
      <c r="H4276">
        <v>2010</v>
      </c>
      <c r="I4276">
        <v>4.2305704109588866</v>
      </c>
      <c r="J4276" t="s">
        <v>717</v>
      </c>
    </row>
    <row r="4277" spans="1:10">
      <c r="A4277" t="s">
        <v>556</v>
      </c>
      <c r="B4277" t="s">
        <v>552</v>
      </c>
      <c r="C4277" t="s">
        <v>4</v>
      </c>
      <c r="D4277" t="s">
        <v>328</v>
      </c>
      <c r="F4277" s="2">
        <v>0</v>
      </c>
      <c r="G4277" s="36">
        <v>0</v>
      </c>
      <c r="H4277">
        <v>2010</v>
      </c>
      <c r="I4277">
        <v>4.2305704109588866</v>
      </c>
      <c r="J4277" t="s">
        <v>717</v>
      </c>
    </row>
    <row r="4278" spans="1:10">
      <c r="A4278" t="s">
        <v>556</v>
      </c>
      <c r="B4278" t="s">
        <v>552</v>
      </c>
      <c r="C4278" t="s">
        <v>4</v>
      </c>
      <c r="D4278" t="s">
        <v>1</v>
      </c>
      <c r="F4278" s="2">
        <v>0</v>
      </c>
      <c r="G4278" s="36">
        <v>0</v>
      </c>
      <c r="H4278">
        <v>2010</v>
      </c>
      <c r="I4278">
        <v>4.2305704109588866</v>
      </c>
      <c r="J4278" t="s">
        <v>717</v>
      </c>
    </row>
    <row r="4279" spans="1:10">
      <c r="A4279" t="s">
        <v>128</v>
      </c>
      <c r="B4279" s="18" t="s">
        <v>35</v>
      </c>
      <c r="C4279" s="18" t="s">
        <v>3</v>
      </c>
      <c r="D4279" s="18" t="s">
        <v>328</v>
      </c>
      <c r="E4279" s="18" t="s">
        <v>677</v>
      </c>
      <c r="F4279" s="2">
        <v>-18907626</v>
      </c>
      <c r="G4279" s="36">
        <f t="shared" ref="G4279:G4292" si="109">F4279/I4279</f>
        <v>-20653.465504436572</v>
      </c>
      <c r="H4279" s="18">
        <v>2024</v>
      </c>
      <c r="I4279" s="18">
        <v>915.46990000000005</v>
      </c>
      <c r="J4279" t="s">
        <v>717</v>
      </c>
    </row>
    <row r="4280" spans="1:10">
      <c r="A4280" t="s">
        <v>128</v>
      </c>
      <c r="B4280" s="18" t="s">
        <v>35</v>
      </c>
      <c r="C4280" s="18" t="s">
        <v>4</v>
      </c>
      <c r="D4280" s="18" t="s">
        <v>328</v>
      </c>
      <c r="E4280" s="18" t="s">
        <v>677</v>
      </c>
      <c r="F4280" s="2">
        <v>3299464</v>
      </c>
      <c r="G4280" s="36">
        <f t="shared" si="109"/>
        <v>3604.1206816302752</v>
      </c>
      <c r="H4280" s="18">
        <v>2024</v>
      </c>
      <c r="I4280" s="18">
        <v>915.46990000000005</v>
      </c>
      <c r="J4280" t="s">
        <v>717</v>
      </c>
    </row>
    <row r="4281" spans="1:10">
      <c r="A4281" t="s">
        <v>128</v>
      </c>
      <c r="B4281" s="18" t="s">
        <v>35</v>
      </c>
      <c r="C4281" s="18" t="s">
        <v>3</v>
      </c>
      <c r="D4281" s="18" t="s">
        <v>328</v>
      </c>
      <c r="E4281" s="18"/>
      <c r="F4281" s="2">
        <v>77427416</v>
      </c>
      <c r="G4281" s="36">
        <f t="shared" si="109"/>
        <v>261597.57901824825</v>
      </c>
      <c r="H4281" s="18">
        <v>2023</v>
      </c>
      <c r="I4281" s="18">
        <v>295.97910000000002</v>
      </c>
      <c r="J4281" t="s">
        <v>717</v>
      </c>
    </row>
    <row r="4282" spans="1:10">
      <c r="A4282" t="s">
        <v>128</v>
      </c>
      <c r="B4282" s="18" t="s">
        <v>35</v>
      </c>
      <c r="C4282" s="18" t="s">
        <v>3</v>
      </c>
      <c r="D4282" s="18" t="s">
        <v>1</v>
      </c>
      <c r="E4282" s="18"/>
      <c r="F4282" s="2">
        <v>98672171.5</v>
      </c>
      <c r="G4282" s="36">
        <f t="shared" si="109"/>
        <v>333375.46975445224</v>
      </c>
      <c r="H4282" s="18">
        <v>2023</v>
      </c>
      <c r="I4282" s="18">
        <v>295.97910000000002</v>
      </c>
      <c r="J4282" t="s">
        <v>717</v>
      </c>
    </row>
    <row r="4283" spans="1:10">
      <c r="A4283" t="s">
        <v>128</v>
      </c>
      <c r="B4283" s="18" t="s">
        <v>35</v>
      </c>
      <c r="C4283" s="18" t="s">
        <v>4</v>
      </c>
      <c r="D4283" s="18" t="s">
        <v>328</v>
      </c>
      <c r="E4283" s="18"/>
      <c r="F4283" s="2">
        <v>13138733.5</v>
      </c>
      <c r="G4283" s="36">
        <f t="shared" si="109"/>
        <v>44390.747522375736</v>
      </c>
      <c r="H4283" s="18">
        <v>2023</v>
      </c>
      <c r="I4283" s="18">
        <v>295.97910000000002</v>
      </c>
      <c r="J4283" t="s">
        <v>717</v>
      </c>
    </row>
    <row r="4284" spans="1:10">
      <c r="A4284" t="s">
        <v>128</v>
      </c>
      <c r="B4284" s="18" t="s">
        <v>35</v>
      </c>
      <c r="C4284" s="18" t="s">
        <v>4</v>
      </c>
      <c r="D4284" s="18" t="s">
        <v>1</v>
      </c>
      <c r="E4284" s="18"/>
      <c r="F4284" s="2">
        <v>90369939</v>
      </c>
      <c r="G4284" s="36">
        <f t="shared" si="109"/>
        <v>305325.4064222778</v>
      </c>
      <c r="H4284" s="18">
        <v>2023</v>
      </c>
      <c r="I4284" s="18">
        <v>295.97910000000002</v>
      </c>
      <c r="J4284" t="s">
        <v>717</v>
      </c>
    </row>
    <row r="4285" spans="1:10">
      <c r="A4285" s="14" t="s">
        <v>128</v>
      </c>
      <c r="B4285" t="s">
        <v>35</v>
      </c>
      <c r="C4285" t="s">
        <v>3</v>
      </c>
      <c r="D4285" t="s">
        <v>328</v>
      </c>
      <c r="F4285" s="2">
        <v>98661441</v>
      </c>
      <c r="G4285" s="36">
        <f t="shared" si="109"/>
        <v>753868.16745317611</v>
      </c>
      <c r="H4285">
        <v>2022</v>
      </c>
      <c r="I4285">
        <v>130.87360000000001</v>
      </c>
      <c r="J4285" t="s">
        <v>717</v>
      </c>
    </row>
    <row r="4286" spans="1:10">
      <c r="A4286" s="14" t="s">
        <v>128</v>
      </c>
      <c r="B4286" t="s">
        <v>35</v>
      </c>
      <c r="C4286" t="s">
        <v>3</v>
      </c>
      <c r="D4286" t="s">
        <v>1</v>
      </c>
      <c r="F4286" s="2">
        <v>130113698</v>
      </c>
      <c r="G4286" s="36">
        <f t="shared" si="109"/>
        <v>994193.61888111883</v>
      </c>
      <c r="H4286">
        <v>2022</v>
      </c>
      <c r="I4286">
        <v>130.87360000000001</v>
      </c>
      <c r="J4286" t="s">
        <v>717</v>
      </c>
    </row>
    <row r="4287" spans="1:10">
      <c r="A4287" s="14" t="s">
        <v>128</v>
      </c>
      <c r="B4287" t="s">
        <v>35</v>
      </c>
      <c r="C4287" t="s">
        <v>5</v>
      </c>
      <c r="D4287" t="s">
        <v>328</v>
      </c>
      <c r="F4287" s="2">
        <v>1516834</v>
      </c>
      <c r="G4287" s="36">
        <f t="shared" si="109"/>
        <v>11590.068585260891</v>
      </c>
      <c r="H4287">
        <v>2022</v>
      </c>
      <c r="I4287">
        <v>130.87360000000001</v>
      </c>
      <c r="J4287" t="s">
        <v>717</v>
      </c>
    </row>
    <row r="4288" spans="1:10">
      <c r="A4288" s="14" t="s">
        <v>128</v>
      </c>
      <c r="B4288" t="s">
        <v>35</v>
      </c>
      <c r="C4288" t="s">
        <v>5</v>
      </c>
      <c r="D4288" t="s">
        <v>1</v>
      </c>
      <c r="F4288" s="2">
        <v>8389004</v>
      </c>
      <c r="G4288" s="36">
        <f t="shared" si="109"/>
        <v>64100.047679593132</v>
      </c>
      <c r="H4288">
        <v>2022</v>
      </c>
      <c r="I4288">
        <v>130.87360000000001</v>
      </c>
      <c r="J4288" t="s">
        <v>717</v>
      </c>
    </row>
    <row r="4289" spans="1:10">
      <c r="A4289" s="14" t="s">
        <v>128</v>
      </c>
      <c r="B4289" t="s">
        <v>35</v>
      </c>
      <c r="C4289" t="s">
        <v>3</v>
      </c>
      <c r="D4289" t="s">
        <v>328</v>
      </c>
      <c r="E4289" t="s">
        <v>329</v>
      </c>
      <c r="F4289" s="2">
        <v>68756049</v>
      </c>
      <c r="G4289" s="36">
        <f t="shared" si="109"/>
        <v>723114.58806603053</v>
      </c>
      <c r="H4289">
        <v>2021</v>
      </c>
      <c r="I4289">
        <v>95.083200000000005</v>
      </c>
      <c r="J4289" t="s">
        <v>717</v>
      </c>
    </row>
    <row r="4290" spans="1:10">
      <c r="A4290" s="14" t="s">
        <v>128</v>
      </c>
      <c r="B4290" t="s">
        <v>35</v>
      </c>
      <c r="C4290" t="s">
        <v>3</v>
      </c>
      <c r="D4290" t="s">
        <v>1</v>
      </c>
      <c r="E4290" t="s">
        <v>330</v>
      </c>
      <c r="F4290" s="2">
        <v>119021182</v>
      </c>
      <c r="G4290" s="36">
        <f t="shared" si="109"/>
        <v>1251758.2706513873</v>
      </c>
      <c r="H4290">
        <v>2021</v>
      </c>
      <c r="I4290">
        <v>95.083200000000005</v>
      </c>
      <c r="J4290" t="s">
        <v>717</v>
      </c>
    </row>
    <row r="4291" spans="1:10">
      <c r="A4291" s="14" t="s">
        <v>128</v>
      </c>
      <c r="B4291" t="s">
        <v>35</v>
      </c>
      <c r="C4291" t="s">
        <v>4</v>
      </c>
      <c r="D4291" t="s">
        <v>328</v>
      </c>
      <c r="E4291" t="s">
        <v>329</v>
      </c>
      <c r="F4291" s="2">
        <v>4932431</v>
      </c>
      <c r="G4291" s="36">
        <f t="shared" si="109"/>
        <v>51874.8948289498</v>
      </c>
      <c r="H4291">
        <v>2021</v>
      </c>
      <c r="I4291">
        <v>95.083200000000005</v>
      </c>
      <c r="J4291" t="s">
        <v>717</v>
      </c>
    </row>
    <row r="4292" spans="1:10">
      <c r="A4292" s="14" t="s">
        <v>128</v>
      </c>
      <c r="B4292" t="s">
        <v>35</v>
      </c>
      <c r="C4292" t="s">
        <v>4</v>
      </c>
      <c r="D4292" t="s">
        <v>1</v>
      </c>
      <c r="E4292" t="s">
        <v>330</v>
      </c>
      <c r="F4292" s="2">
        <v>6142558</v>
      </c>
      <c r="G4292" s="36">
        <f t="shared" si="109"/>
        <v>64601.927575007991</v>
      </c>
      <c r="H4292">
        <v>2021</v>
      </c>
      <c r="I4292">
        <v>95.083200000000005</v>
      </c>
      <c r="J4292" t="s">
        <v>717</v>
      </c>
    </row>
    <row r="4293" spans="1:10">
      <c r="A4293" t="s">
        <v>128</v>
      </c>
      <c r="B4293" t="s">
        <v>35</v>
      </c>
      <c r="C4293" t="s">
        <v>3</v>
      </c>
      <c r="D4293" t="s">
        <v>328</v>
      </c>
      <c r="F4293" s="2">
        <v>52186566</v>
      </c>
      <c r="G4293" s="36">
        <v>739957.88810998434</v>
      </c>
      <c r="H4293">
        <v>2020</v>
      </c>
      <c r="I4293">
        <v>70.526399999999995</v>
      </c>
      <c r="J4293" t="s">
        <v>717</v>
      </c>
    </row>
    <row r="4294" spans="1:10">
      <c r="A4294" t="s">
        <v>128</v>
      </c>
      <c r="B4294" t="s">
        <v>35</v>
      </c>
      <c r="C4294" t="s">
        <v>3</v>
      </c>
      <c r="D4294" t="s">
        <v>1</v>
      </c>
      <c r="F4294" s="2">
        <v>117679328</v>
      </c>
      <c r="G4294" s="36">
        <v>1668585.4942262757</v>
      </c>
      <c r="H4294">
        <v>2020</v>
      </c>
      <c r="I4294">
        <v>70.526399999999995</v>
      </c>
      <c r="J4294" t="s">
        <v>717</v>
      </c>
    </row>
    <row r="4295" spans="1:10">
      <c r="A4295" t="s">
        <v>128</v>
      </c>
      <c r="B4295" t="s">
        <v>35</v>
      </c>
      <c r="C4295" t="s">
        <v>4</v>
      </c>
      <c r="D4295" t="s">
        <v>328</v>
      </c>
      <c r="F4295" s="2">
        <v>2210050</v>
      </c>
      <c r="G4295" s="36">
        <v>31336.492434038886</v>
      </c>
      <c r="H4295">
        <v>2020</v>
      </c>
      <c r="I4295">
        <v>70.526399999999995</v>
      </c>
      <c r="J4295" t="s">
        <v>717</v>
      </c>
    </row>
    <row r="4296" spans="1:10">
      <c r="A4296" t="s">
        <v>128</v>
      </c>
      <c r="B4296" t="s">
        <v>35</v>
      </c>
      <c r="C4296" t="s">
        <v>4</v>
      </c>
      <c r="D4296" t="s">
        <v>1</v>
      </c>
      <c r="F4296" s="2">
        <v>2305534</v>
      </c>
      <c r="G4296" s="36">
        <v>32690.368429410832</v>
      </c>
      <c r="H4296">
        <v>2020</v>
      </c>
      <c r="I4296">
        <v>70.526399999999995</v>
      </c>
      <c r="J4296" t="s">
        <v>717</v>
      </c>
    </row>
    <row r="4297" spans="1:10">
      <c r="A4297" s="1" t="s">
        <v>128</v>
      </c>
      <c r="B4297" t="s">
        <v>35</v>
      </c>
      <c r="C4297" t="s">
        <v>3</v>
      </c>
      <c r="D4297" t="s">
        <v>328</v>
      </c>
      <c r="E4297" t="s">
        <v>343</v>
      </c>
      <c r="F4297" s="2">
        <v>32829497</v>
      </c>
      <c r="G4297" s="36">
        <f t="shared" ref="G4297:G4309" si="110">F4297/I4297</f>
        <v>680734.22136331408</v>
      </c>
      <c r="H4297">
        <v>2019</v>
      </c>
      <c r="I4297">
        <v>48.226599999999998</v>
      </c>
      <c r="J4297" t="s">
        <v>717</v>
      </c>
    </row>
    <row r="4298" spans="1:10">
      <c r="A4298" t="s">
        <v>128</v>
      </c>
      <c r="B4298" t="s">
        <v>35</v>
      </c>
      <c r="C4298" t="s">
        <v>3</v>
      </c>
      <c r="D4298" t="s">
        <v>1</v>
      </c>
      <c r="F4298" s="2">
        <v>104874641</v>
      </c>
      <c r="G4298" s="36">
        <f t="shared" si="110"/>
        <v>2174622.3246092405</v>
      </c>
      <c r="H4298">
        <v>2019</v>
      </c>
      <c r="I4298">
        <v>48.226599999999998</v>
      </c>
      <c r="J4298" t="s">
        <v>717</v>
      </c>
    </row>
    <row r="4299" spans="1:10">
      <c r="A4299" s="1" t="s">
        <v>128</v>
      </c>
      <c r="B4299" t="s">
        <v>35</v>
      </c>
      <c r="C4299" t="s">
        <v>4</v>
      </c>
      <c r="D4299" t="s">
        <v>328</v>
      </c>
      <c r="E4299" t="s">
        <v>343</v>
      </c>
      <c r="F4299" s="2">
        <v>4591309</v>
      </c>
      <c r="G4299" s="36">
        <f t="shared" si="110"/>
        <v>95202.834120589061</v>
      </c>
      <c r="H4299">
        <v>2019</v>
      </c>
      <c r="I4299">
        <v>48.226599999999998</v>
      </c>
      <c r="J4299" t="s">
        <v>717</v>
      </c>
    </row>
    <row r="4300" spans="1:10">
      <c r="A4300" t="s">
        <v>128</v>
      </c>
      <c r="B4300" t="s">
        <v>35</v>
      </c>
      <c r="C4300" t="s">
        <v>4</v>
      </c>
      <c r="D4300" t="s">
        <v>1</v>
      </c>
      <c r="F4300" s="2">
        <v>5228644</v>
      </c>
      <c r="G4300" s="36">
        <f t="shared" si="110"/>
        <v>108418.25880323308</v>
      </c>
      <c r="H4300">
        <v>2019</v>
      </c>
      <c r="I4300">
        <v>48.226599999999998</v>
      </c>
      <c r="J4300" t="s">
        <v>717</v>
      </c>
    </row>
    <row r="4301" spans="1:10">
      <c r="A4301" t="s">
        <v>128</v>
      </c>
      <c r="B4301" t="s">
        <v>35</v>
      </c>
      <c r="C4301" t="s">
        <v>3</v>
      </c>
      <c r="D4301" t="s">
        <v>328</v>
      </c>
      <c r="F4301" s="2">
        <v>20173410</v>
      </c>
      <c r="G4301" s="36">
        <f t="shared" si="110"/>
        <v>704560.88514490472</v>
      </c>
      <c r="H4301">
        <v>2018</v>
      </c>
      <c r="I4301">
        <v>28.6326</v>
      </c>
      <c r="J4301" t="s">
        <v>717</v>
      </c>
    </row>
    <row r="4302" spans="1:10">
      <c r="A4302" t="s">
        <v>128</v>
      </c>
      <c r="B4302" t="s">
        <v>35</v>
      </c>
      <c r="C4302" t="s">
        <v>3</v>
      </c>
      <c r="D4302" t="s">
        <v>1</v>
      </c>
      <c r="F4302" s="2">
        <v>56185369</v>
      </c>
      <c r="G4302" s="36">
        <f t="shared" si="110"/>
        <v>1962286.6592625189</v>
      </c>
      <c r="H4302">
        <v>2018</v>
      </c>
      <c r="I4302">
        <v>28.6326</v>
      </c>
      <c r="J4302" t="s">
        <v>717</v>
      </c>
    </row>
    <row r="4303" spans="1:10">
      <c r="A4303" t="s">
        <v>128</v>
      </c>
      <c r="B4303" t="s">
        <v>35</v>
      </c>
      <c r="C4303" t="s">
        <v>4</v>
      </c>
      <c r="D4303" t="s">
        <v>328</v>
      </c>
      <c r="F4303" s="2">
        <f>-(25172)</f>
        <v>-25172</v>
      </c>
      <c r="G4303" s="36">
        <f t="shared" si="110"/>
        <v>-879.13776604290217</v>
      </c>
      <c r="H4303">
        <v>2018</v>
      </c>
      <c r="I4303">
        <v>28.6326</v>
      </c>
      <c r="J4303" t="s">
        <v>717</v>
      </c>
    </row>
    <row r="4304" spans="1:10">
      <c r="A4304" t="s">
        <v>295</v>
      </c>
      <c r="B4304" t="s">
        <v>32</v>
      </c>
      <c r="C4304" t="s">
        <v>3</v>
      </c>
      <c r="D4304" t="s">
        <v>328</v>
      </c>
      <c r="E4304" t="s">
        <v>375</v>
      </c>
      <c r="F4304" s="2">
        <v>10212903</v>
      </c>
      <c r="G4304" s="36">
        <f t="shared" si="110"/>
        <v>1892259.5049284815</v>
      </c>
      <c r="H4304">
        <v>2021</v>
      </c>
      <c r="I4304" s="32">
        <v>5.3971999999999998</v>
      </c>
      <c r="J4304" s="40" t="s">
        <v>715</v>
      </c>
    </row>
    <row r="4305" spans="1:10">
      <c r="A4305" t="s">
        <v>295</v>
      </c>
      <c r="B4305" t="s">
        <v>32</v>
      </c>
      <c r="C4305" t="s">
        <v>3</v>
      </c>
      <c r="D4305" t="s">
        <v>328</v>
      </c>
      <c r="E4305" t="s">
        <v>376</v>
      </c>
      <c r="F4305" s="2">
        <v>11737231</v>
      </c>
      <c r="G4305" s="36">
        <f t="shared" si="110"/>
        <v>2174688.9127695845</v>
      </c>
      <c r="H4305">
        <v>2021</v>
      </c>
      <c r="I4305" s="32">
        <v>5.3971999999999998</v>
      </c>
      <c r="J4305" s="40" t="s">
        <v>715</v>
      </c>
    </row>
    <row r="4306" spans="1:10">
      <c r="A4306" t="s">
        <v>295</v>
      </c>
      <c r="B4306" t="s">
        <v>32</v>
      </c>
      <c r="C4306" t="s">
        <v>3</v>
      </c>
      <c r="D4306" t="s">
        <v>367</v>
      </c>
      <c r="E4306" t="s">
        <v>370</v>
      </c>
      <c r="F4306" s="2">
        <v>515857</v>
      </c>
      <c r="G4306" s="36">
        <f t="shared" si="110"/>
        <v>95578.633365448753</v>
      </c>
      <c r="H4306">
        <v>2021</v>
      </c>
      <c r="I4306" s="32">
        <v>5.3971999999999998</v>
      </c>
      <c r="J4306" s="40" t="s">
        <v>715</v>
      </c>
    </row>
    <row r="4307" spans="1:10">
      <c r="A4307" t="s">
        <v>295</v>
      </c>
      <c r="B4307" t="s">
        <v>32</v>
      </c>
      <c r="C4307" t="s">
        <v>3</v>
      </c>
      <c r="D4307" t="s">
        <v>373</v>
      </c>
      <c r="F4307" s="2">
        <v>1157428</v>
      </c>
      <c r="G4307" s="36">
        <f t="shared" si="110"/>
        <v>214449.71466686431</v>
      </c>
      <c r="H4307">
        <v>2021</v>
      </c>
      <c r="I4307" s="32">
        <v>5.3971999999999998</v>
      </c>
      <c r="J4307" s="40" t="s">
        <v>715</v>
      </c>
    </row>
    <row r="4308" spans="1:10">
      <c r="A4308" t="s">
        <v>295</v>
      </c>
      <c r="B4308" t="s">
        <v>32</v>
      </c>
      <c r="C4308" t="s">
        <v>3</v>
      </c>
      <c r="D4308" t="s">
        <v>374</v>
      </c>
      <c r="F4308" s="2">
        <v>1321378</v>
      </c>
      <c r="G4308" s="36">
        <f t="shared" si="110"/>
        <v>244826.57674349664</v>
      </c>
      <c r="H4308">
        <v>2021</v>
      </c>
      <c r="I4308" s="32">
        <v>5.3971999999999998</v>
      </c>
      <c r="J4308" s="40" t="s">
        <v>715</v>
      </c>
    </row>
    <row r="4309" spans="1:10">
      <c r="A4309" t="s">
        <v>128</v>
      </c>
      <c r="B4309" t="s">
        <v>35</v>
      </c>
      <c r="C4309" t="s">
        <v>4</v>
      </c>
      <c r="D4309" t="s">
        <v>1</v>
      </c>
      <c r="F4309" s="2">
        <f>-(-3511848)</f>
        <v>3511848</v>
      </c>
      <c r="G4309" s="36">
        <f t="shared" si="110"/>
        <v>122652.0818926678</v>
      </c>
      <c r="H4309">
        <v>2018</v>
      </c>
      <c r="I4309">
        <v>28.6326</v>
      </c>
      <c r="J4309" t="s">
        <v>717</v>
      </c>
    </row>
    <row r="4310" spans="1:10">
      <c r="A4310" s="1" t="s">
        <v>128</v>
      </c>
      <c r="B4310" t="s">
        <v>35</v>
      </c>
      <c r="C4310" t="s">
        <v>3</v>
      </c>
      <c r="D4310" t="s">
        <v>328</v>
      </c>
      <c r="F4310" s="2">
        <v>19635450</v>
      </c>
      <c r="G4310" s="36">
        <f>(F4310/I4310)</f>
        <v>1186627.7639755681</v>
      </c>
      <c r="H4310">
        <v>2017</v>
      </c>
      <c r="I4310">
        <v>16.547270000000001</v>
      </c>
      <c r="J4310" t="s">
        <v>717</v>
      </c>
    </row>
    <row r="4311" spans="1:10">
      <c r="A4311" s="1" t="s">
        <v>128</v>
      </c>
      <c r="B4311" t="s">
        <v>35</v>
      </c>
      <c r="C4311" t="s">
        <v>3</v>
      </c>
      <c r="D4311" t="s">
        <v>1</v>
      </c>
      <c r="F4311" s="2">
        <v>57353196</v>
      </c>
      <c r="G4311" s="36">
        <f>(F4311/I4311)</f>
        <v>3466021.6458666595</v>
      </c>
      <c r="H4311">
        <v>2017</v>
      </c>
      <c r="I4311">
        <v>16.547270000000001</v>
      </c>
      <c r="J4311" t="s">
        <v>717</v>
      </c>
    </row>
    <row r="4312" spans="1:10">
      <c r="A4312" s="1" t="s">
        <v>128</v>
      </c>
      <c r="B4312" t="s">
        <v>35</v>
      </c>
      <c r="C4312" t="s">
        <v>4</v>
      </c>
      <c r="D4312" t="s">
        <v>328</v>
      </c>
      <c r="F4312" s="2">
        <f>-(-1118019)</f>
        <v>1118019</v>
      </c>
      <c r="G4312" s="36">
        <f>(F4312/I4312)</f>
        <v>67565.163316970109</v>
      </c>
      <c r="H4312">
        <v>2017</v>
      </c>
      <c r="I4312">
        <v>16.547270000000001</v>
      </c>
      <c r="J4312" t="s">
        <v>717</v>
      </c>
    </row>
    <row r="4313" spans="1:10">
      <c r="A4313" s="1" t="s">
        <v>128</v>
      </c>
      <c r="B4313" t="s">
        <v>35</v>
      </c>
      <c r="C4313" t="s">
        <v>4</v>
      </c>
      <c r="D4313" t="s">
        <v>1</v>
      </c>
      <c r="F4313" s="2">
        <f>-(-4511694)</f>
        <v>4511694</v>
      </c>
      <c r="G4313" s="36">
        <f>(F4313/I4313)</f>
        <v>272654.88506563316</v>
      </c>
      <c r="H4313">
        <v>2017</v>
      </c>
      <c r="I4313">
        <v>16.547270000000001</v>
      </c>
      <c r="J4313" t="s">
        <v>717</v>
      </c>
    </row>
    <row r="4314" spans="1:10">
      <c r="A4314" t="s">
        <v>128</v>
      </c>
      <c r="B4314" t="s">
        <v>35</v>
      </c>
      <c r="C4314" t="s">
        <v>3</v>
      </c>
      <c r="D4314" t="s">
        <v>328</v>
      </c>
      <c r="F4314" s="2">
        <v>5861143</v>
      </c>
      <c r="G4314" s="36">
        <v>396862.48620393127</v>
      </c>
      <c r="H4314">
        <v>2016</v>
      </c>
      <c r="I4314">
        <v>14.768700000000001</v>
      </c>
      <c r="J4314" t="s">
        <v>717</v>
      </c>
    </row>
    <row r="4315" spans="1:10">
      <c r="A4315" t="s">
        <v>128</v>
      </c>
      <c r="B4315" t="s">
        <v>35</v>
      </c>
      <c r="C4315" t="s">
        <v>3</v>
      </c>
      <c r="D4315" t="s">
        <v>1</v>
      </c>
      <c r="F4315" s="2">
        <v>31160386.999999996</v>
      </c>
      <c r="G4315" s="36">
        <v>2109893.694096298</v>
      </c>
      <c r="H4315">
        <v>2016</v>
      </c>
      <c r="I4315">
        <v>14.768700000000001</v>
      </c>
      <c r="J4315" t="s">
        <v>717</v>
      </c>
    </row>
    <row r="4316" spans="1:10">
      <c r="A4316" t="s">
        <v>128</v>
      </c>
      <c r="B4316" t="s">
        <v>35</v>
      </c>
      <c r="C4316" t="s">
        <v>4</v>
      </c>
      <c r="D4316" t="s">
        <v>328</v>
      </c>
      <c r="F4316" s="2">
        <v>266531</v>
      </c>
      <c r="G4316" s="36">
        <v>18047.018356388849</v>
      </c>
      <c r="H4316">
        <v>2016</v>
      </c>
      <c r="I4316">
        <v>14.768700000000001</v>
      </c>
      <c r="J4316" t="s">
        <v>717</v>
      </c>
    </row>
    <row r="4317" spans="1:10">
      <c r="A4317" t="s">
        <v>17</v>
      </c>
      <c r="B4317" t="s">
        <v>32</v>
      </c>
      <c r="C4317" t="s">
        <v>4</v>
      </c>
      <c r="D4317" t="s">
        <v>328</v>
      </c>
      <c r="E4317" t="s">
        <v>375</v>
      </c>
      <c r="F4317" s="2">
        <v>52751733</v>
      </c>
      <c r="G4317" s="36">
        <f t="shared" ref="G4317:G4324" si="111">F4317/I4317</f>
        <v>9773907.3964277785</v>
      </c>
      <c r="H4317">
        <v>2021</v>
      </c>
      <c r="I4317" s="32">
        <v>5.3971999999999998</v>
      </c>
      <c r="J4317" s="40" t="s">
        <v>715</v>
      </c>
    </row>
    <row r="4318" spans="1:10">
      <c r="A4318" t="s">
        <v>17</v>
      </c>
      <c r="B4318" t="s">
        <v>32</v>
      </c>
      <c r="C4318" t="s">
        <v>4</v>
      </c>
      <c r="D4318" t="s">
        <v>328</v>
      </c>
      <c r="E4318" t="s">
        <v>376</v>
      </c>
      <c r="F4318" s="2">
        <v>28832505</v>
      </c>
      <c r="G4318" s="36">
        <f t="shared" si="111"/>
        <v>5342122.767360854</v>
      </c>
      <c r="H4318">
        <v>2021</v>
      </c>
      <c r="I4318" s="32">
        <v>5.3971999999999998</v>
      </c>
      <c r="J4318" s="40" t="s">
        <v>715</v>
      </c>
    </row>
    <row r="4319" spans="1:10">
      <c r="A4319" t="s">
        <v>17</v>
      </c>
      <c r="B4319" t="s">
        <v>32</v>
      </c>
      <c r="C4319" t="s">
        <v>4</v>
      </c>
      <c r="D4319" t="s">
        <v>1</v>
      </c>
      <c r="F4319" s="2">
        <v>1561682</v>
      </c>
      <c r="G4319" s="36">
        <f t="shared" si="111"/>
        <v>289350.40391314018</v>
      </c>
      <c r="H4319">
        <v>2021</v>
      </c>
      <c r="I4319" s="32">
        <v>5.3971999999999998</v>
      </c>
      <c r="J4319" s="40" t="s">
        <v>715</v>
      </c>
    </row>
    <row r="4320" spans="1:10">
      <c r="A4320" t="s">
        <v>17</v>
      </c>
      <c r="B4320" t="s">
        <v>32</v>
      </c>
      <c r="C4320" t="s">
        <v>4</v>
      </c>
      <c r="D4320" t="s">
        <v>367</v>
      </c>
      <c r="E4320" t="s">
        <v>376</v>
      </c>
      <c r="F4320" s="2">
        <v>3335407</v>
      </c>
      <c r="G4320" s="36">
        <f t="shared" si="111"/>
        <v>617988.40139331506</v>
      </c>
      <c r="H4320">
        <v>2021</v>
      </c>
      <c r="I4320" s="32">
        <v>5.3971999999999998</v>
      </c>
      <c r="J4320" s="40" t="s">
        <v>715</v>
      </c>
    </row>
    <row r="4321" spans="1:10">
      <c r="A4321" t="s">
        <v>17</v>
      </c>
      <c r="B4321" t="s">
        <v>32</v>
      </c>
      <c r="C4321" t="s">
        <v>4</v>
      </c>
      <c r="D4321" t="s">
        <v>367</v>
      </c>
      <c r="E4321" t="s">
        <v>377</v>
      </c>
      <c r="F4321" s="2">
        <v>0</v>
      </c>
      <c r="G4321" s="36">
        <f t="shared" si="111"/>
        <v>0</v>
      </c>
      <c r="H4321">
        <v>2021</v>
      </c>
      <c r="I4321" s="32">
        <v>5.3971999999999998</v>
      </c>
      <c r="J4321" s="40" t="s">
        <v>715</v>
      </c>
    </row>
    <row r="4322" spans="1:10">
      <c r="A4322" t="s">
        <v>17</v>
      </c>
      <c r="B4322" t="s">
        <v>32</v>
      </c>
      <c r="C4322" t="s">
        <v>4</v>
      </c>
      <c r="D4322" t="s">
        <v>367</v>
      </c>
      <c r="E4322" t="s">
        <v>370</v>
      </c>
      <c r="F4322" s="2">
        <v>76618416</v>
      </c>
      <c r="G4322" s="36">
        <f t="shared" si="111"/>
        <v>14195956.421848366</v>
      </c>
      <c r="H4322">
        <v>2021</v>
      </c>
      <c r="I4322" s="32">
        <v>5.3971999999999998</v>
      </c>
      <c r="J4322" s="40" t="s">
        <v>715</v>
      </c>
    </row>
    <row r="4323" spans="1:10">
      <c r="A4323" t="s">
        <v>17</v>
      </c>
      <c r="B4323" t="s">
        <v>32</v>
      </c>
      <c r="C4323" t="s">
        <v>4</v>
      </c>
      <c r="D4323" t="s">
        <v>367</v>
      </c>
      <c r="E4323" t="s">
        <v>378</v>
      </c>
      <c r="F4323" s="2">
        <v>32175347</v>
      </c>
      <c r="G4323" s="36">
        <f t="shared" si="111"/>
        <v>5961488.7348995777</v>
      </c>
      <c r="H4323">
        <v>2021</v>
      </c>
      <c r="I4323" s="32">
        <v>5.3971999999999998</v>
      </c>
      <c r="J4323" s="40" t="s">
        <v>715</v>
      </c>
    </row>
    <row r="4324" spans="1:10">
      <c r="A4324" t="s">
        <v>17</v>
      </c>
      <c r="B4324" t="s">
        <v>32</v>
      </c>
      <c r="C4324" t="s">
        <v>4</v>
      </c>
      <c r="D4324" t="s">
        <v>374</v>
      </c>
      <c r="F4324" s="2">
        <v>-53049</v>
      </c>
      <c r="G4324" s="36">
        <f t="shared" si="111"/>
        <v>-9828.9853998369526</v>
      </c>
      <c r="H4324">
        <v>2021</v>
      </c>
      <c r="I4324" s="32">
        <v>5.3971999999999998</v>
      </c>
      <c r="J4324" s="40" t="s">
        <v>715</v>
      </c>
    </row>
    <row r="4325" spans="1:10">
      <c r="A4325" t="s">
        <v>128</v>
      </c>
      <c r="B4325" t="s">
        <v>35</v>
      </c>
      <c r="C4325" t="s">
        <v>4</v>
      </c>
      <c r="D4325" t="s">
        <v>1</v>
      </c>
      <c r="F4325" s="2">
        <v>2699014</v>
      </c>
      <c r="G4325" s="36">
        <v>182752.30724437491</v>
      </c>
      <c r="H4325">
        <v>2016</v>
      </c>
      <c r="I4325">
        <v>14.768700000000001</v>
      </c>
      <c r="J4325" t="s">
        <v>717</v>
      </c>
    </row>
    <row r="4326" spans="1:10">
      <c r="A4326" t="s">
        <v>128</v>
      </c>
      <c r="B4326" t="s">
        <v>35</v>
      </c>
      <c r="C4326" t="s">
        <v>3</v>
      </c>
      <c r="D4326" t="s">
        <v>328</v>
      </c>
      <c r="F4326" s="2">
        <v>5180140</v>
      </c>
      <c r="G4326" s="36">
        <v>558843.07506418973</v>
      </c>
      <c r="H4326">
        <v>2015</v>
      </c>
      <c r="I4326">
        <v>9.2693999999999992</v>
      </c>
      <c r="J4326" t="s">
        <v>717</v>
      </c>
    </row>
    <row r="4327" spans="1:10">
      <c r="A4327" t="s">
        <v>128</v>
      </c>
      <c r="B4327" t="s">
        <v>35</v>
      </c>
      <c r="C4327" t="s">
        <v>3</v>
      </c>
      <c r="D4327" t="s">
        <v>1</v>
      </c>
      <c r="F4327" s="2">
        <v>15379678</v>
      </c>
      <c r="G4327" s="36">
        <v>1659188.0812134552</v>
      </c>
      <c r="H4327">
        <v>2015</v>
      </c>
      <c r="I4327">
        <v>9.2693999999999992</v>
      </c>
      <c r="J4327" t="s">
        <v>717</v>
      </c>
    </row>
    <row r="4328" spans="1:10">
      <c r="A4328" t="s">
        <v>128</v>
      </c>
      <c r="B4328" t="s">
        <v>35</v>
      </c>
      <c r="C4328" t="s">
        <v>4</v>
      </c>
      <c r="D4328" t="s">
        <v>328</v>
      </c>
      <c r="F4328" s="2">
        <v>49740</v>
      </c>
      <c r="G4328" s="36">
        <v>5366.0431095863814</v>
      </c>
      <c r="H4328">
        <v>2015</v>
      </c>
      <c r="I4328">
        <v>9.2693999999999992</v>
      </c>
      <c r="J4328" t="s">
        <v>717</v>
      </c>
    </row>
    <row r="4329" spans="1:10">
      <c r="A4329" t="s">
        <v>128</v>
      </c>
      <c r="B4329" t="s">
        <v>35</v>
      </c>
      <c r="C4329" t="s">
        <v>4</v>
      </c>
      <c r="D4329" t="s">
        <v>1</v>
      </c>
      <c r="F4329" s="2">
        <v>-192527</v>
      </c>
      <c r="G4329" s="36">
        <v>-20770.168511446267</v>
      </c>
      <c r="H4329">
        <v>2015</v>
      </c>
      <c r="I4329">
        <v>9.2693999999999992</v>
      </c>
      <c r="J4329" t="s">
        <v>717</v>
      </c>
    </row>
    <row r="4330" spans="1:10">
      <c r="A4330" t="s">
        <v>128</v>
      </c>
      <c r="B4330" t="s">
        <v>35</v>
      </c>
      <c r="C4330" t="s">
        <v>3</v>
      </c>
      <c r="D4330" t="s">
        <v>328</v>
      </c>
      <c r="F4330" s="2">
        <v>4371465</v>
      </c>
      <c r="G4330" s="36">
        <v>538532.64817932085</v>
      </c>
      <c r="H4330">
        <v>2014</v>
      </c>
      <c r="I4330">
        <v>8.1173630136986379</v>
      </c>
      <c r="J4330" t="s">
        <v>717</v>
      </c>
    </row>
    <row r="4331" spans="1:10">
      <c r="A4331" t="s">
        <v>128</v>
      </c>
      <c r="B4331" t="s">
        <v>35</v>
      </c>
      <c r="C4331" t="s">
        <v>3</v>
      </c>
      <c r="D4331" t="s">
        <v>1</v>
      </c>
      <c r="F4331" s="2">
        <v>14575717</v>
      </c>
      <c r="G4331" s="36">
        <v>1795622.1713138148</v>
      </c>
      <c r="H4331">
        <v>2014</v>
      </c>
      <c r="I4331">
        <v>8.1173630136986379</v>
      </c>
      <c r="J4331" t="s">
        <v>717</v>
      </c>
    </row>
    <row r="4332" spans="1:10">
      <c r="A4332" t="s">
        <v>128</v>
      </c>
      <c r="B4332" t="s">
        <v>35</v>
      </c>
      <c r="C4332" t="s">
        <v>4</v>
      </c>
      <c r="D4332" t="s">
        <v>328</v>
      </c>
      <c r="F4332" s="2">
        <v>212908</v>
      </c>
      <c r="G4332" s="36">
        <v>26228.714872145341</v>
      </c>
      <c r="H4332">
        <v>2014</v>
      </c>
      <c r="I4332">
        <v>8.1173630136986379</v>
      </c>
      <c r="J4332" t="s">
        <v>717</v>
      </c>
    </row>
    <row r="4333" spans="1:10">
      <c r="A4333" t="s">
        <v>128</v>
      </c>
      <c r="B4333" t="s">
        <v>35</v>
      </c>
      <c r="C4333" t="s">
        <v>4</v>
      </c>
      <c r="D4333" t="s">
        <v>1</v>
      </c>
      <c r="F4333" s="2">
        <v>1691023</v>
      </c>
      <c r="G4333" s="36">
        <v>208321.71693520129</v>
      </c>
      <c r="H4333">
        <v>2014</v>
      </c>
      <c r="I4333">
        <v>8.1173630136986379</v>
      </c>
      <c r="J4333" t="s">
        <v>717</v>
      </c>
    </row>
    <row r="4334" spans="1:10">
      <c r="A4334" t="s">
        <v>128</v>
      </c>
      <c r="B4334" t="s">
        <v>35</v>
      </c>
      <c r="C4334" t="s">
        <v>3</v>
      </c>
      <c r="D4334" t="s">
        <v>328</v>
      </c>
      <c r="F4334" s="2">
        <v>2980363</v>
      </c>
      <c r="G4334" s="36">
        <v>544052.55986887531</v>
      </c>
      <c r="H4334">
        <v>2013</v>
      </c>
      <c r="I4334">
        <v>5.47807917808219</v>
      </c>
      <c r="J4334" t="s">
        <v>717</v>
      </c>
    </row>
    <row r="4335" spans="1:10">
      <c r="A4335" t="s">
        <v>128</v>
      </c>
      <c r="B4335" t="s">
        <v>35</v>
      </c>
      <c r="C4335" t="s">
        <v>3</v>
      </c>
      <c r="D4335" t="s">
        <v>1</v>
      </c>
      <c r="F4335" s="2">
        <v>5623957</v>
      </c>
      <c r="G4335" s="36">
        <v>1026629.3744897788</v>
      </c>
      <c r="H4335">
        <v>2013</v>
      </c>
      <c r="I4335">
        <v>5.47807917808219</v>
      </c>
      <c r="J4335" t="s">
        <v>717</v>
      </c>
    </row>
    <row r="4336" spans="1:10">
      <c r="A4336" t="s">
        <v>128</v>
      </c>
      <c r="B4336" t="s">
        <v>35</v>
      </c>
      <c r="C4336" t="s">
        <v>4</v>
      </c>
      <c r="D4336" t="s">
        <v>328</v>
      </c>
      <c r="F4336" s="2">
        <v>534639</v>
      </c>
      <c r="G4336" s="36">
        <v>97596.070195387481</v>
      </c>
      <c r="H4336">
        <v>2013</v>
      </c>
      <c r="I4336">
        <v>5.47807917808219</v>
      </c>
      <c r="J4336" t="s">
        <v>717</v>
      </c>
    </row>
    <row r="4337" spans="1:10">
      <c r="A4337" t="s">
        <v>128</v>
      </c>
      <c r="B4337" t="s">
        <v>35</v>
      </c>
      <c r="C4337" t="s">
        <v>4</v>
      </c>
      <c r="D4337" t="s">
        <v>1</v>
      </c>
      <c r="F4337" s="2">
        <v>-49657.000000000007</v>
      </c>
      <c r="G4337" s="36">
        <v>-9064.6736539840094</v>
      </c>
      <c r="H4337">
        <v>2013</v>
      </c>
      <c r="I4337">
        <v>5.47807917808219</v>
      </c>
      <c r="J4337" t="s">
        <v>717</v>
      </c>
    </row>
    <row r="4338" spans="1:10">
      <c r="A4338" t="s">
        <v>128</v>
      </c>
      <c r="B4338" t="s">
        <v>35</v>
      </c>
      <c r="C4338" t="s">
        <v>3</v>
      </c>
      <c r="D4338" t="s">
        <v>328</v>
      </c>
      <c r="F4338" s="2">
        <v>2220520</v>
      </c>
      <c r="G4338" s="36">
        <v>487867.48771129455</v>
      </c>
      <c r="H4338">
        <v>2012</v>
      </c>
      <c r="I4338">
        <v>4.5514818181818208</v>
      </c>
      <c r="J4338" t="s">
        <v>717</v>
      </c>
    </row>
    <row r="4339" spans="1:10">
      <c r="A4339" t="s">
        <v>128</v>
      </c>
      <c r="B4339" t="s">
        <v>35</v>
      </c>
      <c r="C4339" t="s">
        <v>3</v>
      </c>
      <c r="D4339" t="s">
        <v>1</v>
      </c>
      <c r="F4339" s="2">
        <v>7381237</v>
      </c>
      <c r="G4339" s="36">
        <v>1621721.7369767679</v>
      </c>
      <c r="H4339">
        <v>2012</v>
      </c>
      <c r="I4339">
        <v>4.5514818181818208</v>
      </c>
      <c r="J4339" t="s">
        <v>717</v>
      </c>
    </row>
    <row r="4340" spans="1:10">
      <c r="A4340" t="s">
        <v>128</v>
      </c>
      <c r="B4340" t="s">
        <v>35</v>
      </c>
      <c r="C4340" t="s">
        <v>4</v>
      </c>
      <c r="D4340" t="s">
        <v>328</v>
      </c>
      <c r="F4340" s="2">
        <v>8967</v>
      </c>
      <c r="G4340" s="36">
        <v>1970.1276107880938</v>
      </c>
      <c r="H4340">
        <v>2012</v>
      </c>
      <c r="I4340">
        <v>4.5514818181818208</v>
      </c>
      <c r="J4340" t="s">
        <v>717</v>
      </c>
    </row>
    <row r="4341" spans="1:10">
      <c r="A4341" t="s">
        <v>128</v>
      </c>
      <c r="B4341" t="s">
        <v>35</v>
      </c>
      <c r="C4341" t="s">
        <v>4</v>
      </c>
      <c r="D4341" t="s">
        <v>1</v>
      </c>
      <c r="F4341" s="2">
        <v>344424</v>
      </c>
      <c r="G4341" s="36">
        <v>75672.937684630131</v>
      </c>
      <c r="H4341">
        <v>2012</v>
      </c>
      <c r="I4341">
        <v>4.5514818181818208</v>
      </c>
      <c r="J4341" t="s">
        <v>717</v>
      </c>
    </row>
    <row r="4342" spans="1:10">
      <c r="A4342" t="s">
        <v>128</v>
      </c>
      <c r="B4342" t="s">
        <v>35</v>
      </c>
      <c r="C4342" t="s">
        <v>3</v>
      </c>
      <c r="D4342" t="s">
        <v>328</v>
      </c>
      <c r="F4342" s="2">
        <v>17326173</v>
      </c>
      <c r="G4342" s="36">
        <v>4194969.2889728155</v>
      </c>
      <c r="H4342">
        <v>2011</v>
      </c>
      <c r="I4342">
        <v>4.1302264227642302</v>
      </c>
      <c r="J4342" t="s">
        <v>717</v>
      </c>
    </row>
    <row r="4343" spans="1:10">
      <c r="A4343" t="s">
        <v>128</v>
      </c>
      <c r="B4343" t="s">
        <v>35</v>
      </c>
      <c r="C4343" t="s">
        <v>3</v>
      </c>
      <c r="D4343" t="s">
        <v>1</v>
      </c>
      <c r="F4343" s="2">
        <v>6539452</v>
      </c>
      <c r="G4343" s="36">
        <v>1583315.6177484698</v>
      </c>
      <c r="H4343">
        <v>2011</v>
      </c>
      <c r="I4343">
        <v>4.1302264227642302</v>
      </c>
      <c r="J4343" t="s">
        <v>717</v>
      </c>
    </row>
    <row r="4344" spans="1:10">
      <c r="A4344" t="s">
        <v>128</v>
      </c>
      <c r="B4344" t="s">
        <v>35</v>
      </c>
      <c r="C4344" t="s">
        <v>4</v>
      </c>
      <c r="D4344" t="s">
        <v>328</v>
      </c>
      <c r="F4344" s="2">
        <v>2798789</v>
      </c>
      <c r="G4344" s="36">
        <v>677635.73071300506</v>
      </c>
      <c r="H4344">
        <v>2011</v>
      </c>
      <c r="I4344">
        <v>4.1302264227642302</v>
      </c>
      <c r="J4344" t="s">
        <v>717</v>
      </c>
    </row>
    <row r="4345" spans="1:10">
      <c r="A4345" t="s">
        <v>128</v>
      </c>
      <c r="B4345" t="s">
        <v>35</v>
      </c>
      <c r="C4345" t="s">
        <v>4</v>
      </c>
      <c r="D4345" t="s">
        <v>1</v>
      </c>
      <c r="F4345" s="2">
        <v>142350</v>
      </c>
      <c r="G4345" s="36">
        <v>34465.422819296582</v>
      </c>
      <c r="H4345">
        <v>2011</v>
      </c>
      <c r="I4345">
        <v>4.1302264227642302</v>
      </c>
      <c r="J4345" t="s">
        <v>717</v>
      </c>
    </row>
    <row r="4346" spans="1:10">
      <c r="A4346" t="s">
        <v>128</v>
      </c>
      <c r="B4346" t="s">
        <v>35</v>
      </c>
      <c r="C4346" t="s">
        <v>3</v>
      </c>
      <c r="D4346" t="s">
        <v>328</v>
      </c>
      <c r="F4346" s="2">
        <v>1325415</v>
      </c>
      <c r="G4346" s="36">
        <v>338748.13289729739</v>
      </c>
      <c r="H4346">
        <v>2010</v>
      </c>
      <c r="I4346">
        <v>3.9126857723577269</v>
      </c>
      <c r="J4346" t="s">
        <v>717</v>
      </c>
    </row>
    <row r="4347" spans="1:10">
      <c r="A4347" t="s">
        <v>128</v>
      </c>
      <c r="B4347" t="s">
        <v>35</v>
      </c>
      <c r="C4347" t="s">
        <v>4</v>
      </c>
      <c r="D4347" t="s">
        <v>328</v>
      </c>
      <c r="F4347" s="2">
        <v>226958</v>
      </c>
      <c r="G4347" s="36">
        <v>58005.680293421174</v>
      </c>
      <c r="H4347">
        <v>2010</v>
      </c>
      <c r="I4347">
        <v>3.9126857723577269</v>
      </c>
      <c r="J4347" t="s">
        <v>717</v>
      </c>
    </row>
    <row r="4348" spans="1:10">
      <c r="A4348" t="s">
        <v>128</v>
      </c>
      <c r="B4348" t="s">
        <v>35</v>
      </c>
      <c r="C4348" t="s">
        <v>4</v>
      </c>
      <c r="D4348" t="s">
        <v>1</v>
      </c>
      <c r="F4348" s="2">
        <v>74610</v>
      </c>
      <c r="G4348" s="36">
        <v>19068.743144952608</v>
      </c>
      <c r="H4348">
        <v>2010</v>
      </c>
      <c r="I4348">
        <v>3.9126857723577269</v>
      </c>
      <c r="J4348" t="s">
        <v>717</v>
      </c>
    </row>
    <row r="4349" spans="1:10">
      <c r="A4349" t="s">
        <v>681</v>
      </c>
      <c r="B4349" s="18" t="s">
        <v>35</v>
      </c>
      <c r="C4349" s="18" t="s">
        <v>4</v>
      </c>
      <c r="D4349" s="18" t="s">
        <v>1</v>
      </c>
      <c r="E4349" s="18"/>
      <c r="F4349" s="2">
        <v>-48266847</v>
      </c>
      <c r="G4349" s="36">
        <f t="shared" ref="G4349:G4380" si="112">F4349/I4349</f>
        <v>-52723.576165639082</v>
      </c>
      <c r="H4349" s="18">
        <v>2024</v>
      </c>
      <c r="I4349" s="18">
        <v>915.46990000000005</v>
      </c>
      <c r="J4349" t="s">
        <v>717</v>
      </c>
    </row>
    <row r="4350" spans="1:10">
      <c r="A4350" t="s">
        <v>676</v>
      </c>
      <c r="B4350" t="s">
        <v>318</v>
      </c>
      <c r="C4350" t="s">
        <v>3</v>
      </c>
      <c r="D4350" t="s">
        <v>328</v>
      </c>
      <c r="E4350" t="s">
        <v>534</v>
      </c>
      <c r="F4350" s="2">
        <v>4765377</v>
      </c>
      <c r="G4350" s="36">
        <f t="shared" si="112"/>
        <v>122740.54212771218</v>
      </c>
      <c r="H4350">
        <v>2023</v>
      </c>
      <c r="I4350">
        <v>38.824800000000003</v>
      </c>
      <c r="J4350" t="s">
        <v>717</v>
      </c>
    </row>
    <row r="4351" spans="1:10">
      <c r="A4351" s="21" t="s">
        <v>389</v>
      </c>
      <c r="B4351" t="s">
        <v>32</v>
      </c>
      <c r="C4351" t="s">
        <v>4</v>
      </c>
      <c r="D4351" t="s">
        <v>328</v>
      </c>
      <c r="E4351" t="s">
        <v>365</v>
      </c>
      <c r="F4351" s="2">
        <v>7231</v>
      </c>
      <c r="G4351" s="36">
        <f t="shared" si="112"/>
        <v>1341.334471053071</v>
      </c>
      <c r="H4351">
        <v>2024</v>
      </c>
      <c r="I4351">
        <v>5.3909000000000002</v>
      </c>
      <c r="J4351" t="s">
        <v>717</v>
      </c>
    </row>
    <row r="4352" spans="1:10">
      <c r="A4352" t="s">
        <v>389</v>
      </c>
      <c r="B4352" t="s">
        <v>32</v>
      </c>
      <c r="C4352" t="s">
        <v>4</v>
      </c>
      <c r="D4352" t="s">
        <v>1</v>
      </c>
      <c r="F4352" s="2">
        <v>-1095019</v>
      </c>
      <c r="G4352" s="36">
        <f t="shared" si="112"/>
        <v>-203123.59717301378</v>
      </c>
      <c r="H4352">
        <v>2024</v>
      </c>
      <c r="I4352">
        <v>5.3909000000000002</v>
      </c>
      <c r="J4352" t="s">
        <v>717</v>
      </c>
    </row>
    <row r="4353" spans="1:10">
      <c r="A4353" s="4" t="s">
        <v>389</v>
      </c>
      <c r="B4353" t="s">
        <v>32</v>
      </c>
      <c r="C4353" t="s">
        <v>3</v>
      </c>
      <c r="D4353" t="s">
        <v>1</v>
      </c>
      <c r="F4353" s="2">
        <v>13706091</v>
      </c>
      <c r="G4353" s="36">
        <f t="shared" si="112"/>
        <v>3473677.9278708468</v>
      </c>
      <c r="H4353">
        <v>2019</v>
      </c>
      <c r="I4353">
        <v>3.9457</v>
      </c>
      <c r="J4353" t="s">
        <v>717</v>
      </c>
    </row>
    <row r="4354" spans="1:10">
      <c r="A4354" s="4" t="s">
        <v>389</v>
      </c>
      <c r="B4354" t="s">
        <v>32</v>
      </c>
      <c r="C4354" t="s">
        <v>4</v>
      </c>
      <c r="D4354" t="s">
        <v>1</v>
      </c>
      <c r="F4354" s="2">
        <v>27918394</v>
      </c>
      <c r="G4354" s="36">
        <f t="shared" si="112"/>
        <v>7075650.4549256153</v>
      </c>
      <c r="H4354">
        <v>2019</v>
      </c>
      <c r="I4354">
        <v>3.9457</v>
      </c>
      <c r="J4354" t="s">
        <v>717</v>
      </c>
    </row>
    <row r="4355" spans="1:10">
      <c r="A4355" s="4" t="s">
        <v>389</v>
      </c>
      <c r="B4355" t="s">
        <v>32</v>
      </c>
      <c r="C4355" t="s">
        <v>3</v>
      </c>
      <c r="D4355" t="s">
        <v>328</v>
      </c>
      <c r="E4355" t="s">
        <v>366</v>
      </c>
      <c r="F4355" s="2">
        <v>0</v>
      </c>
      <c r="G4355" s="36">
        <f t="shared" si="112"/>
        <v>0</v>
      </c>
      <c r="H4355">
        <v>2018</v>
      </c>
      <c r="I4355">
        <v>3.6757</v>
      </c>
      <c r="J4355" t="s">
        <v>717</v>
      </c>
    </row>
    <row r="4356" spans="1:10">
      <c r="A4356" s="4" t="s">
        <v>389</v>
      </c>
      <c r="B4356" t="s">
        <v>32</v>
      </c>
      <c r="C4356" t="s">
        <v>3</v>
      </c>
      <c r="D4356" t="s">
        <v>328</v>
      </c>
      <c r="E4356" t="s">
        <v>365</v>
      </c>
      <c r="F4356" s="2">
        <v>0</v>
      </c>
      <c r="G4356" s="36">
        <f t="shared" si="112"/>
        <v>0</v>
      </c>
      <c r="H4356">
        <v>2018</v>
      </c>
      <c r="I4356">
        <v>3.6757</v>
      </c>
      <c r="J4356" t="s">
        <v>717</v>
      </c>
    </row>
    <row r="4357" spans="1:10">
      <c r="A4357" s="4" t="s">
        <v>389</v>
      </c>
      <c r="B4357" t="s">
        <v>32</v>
      </c>
      <c r="C4357" t="s">
        <v>3</v>
      </c>
      <c r="D4357" t="s">
        <v>1</v>
      </c>
      <c r="E4357" t="s">
        <v>364</v>
      </c>
      <c r="F4357" s="2">
        <v>31744127</v>
      </c>
      <c r="G4357" s="36">
        <f t="shared" si="112"/>
        <v>8636212.6941807009</v>
      </c>
      <c r="H4357">
        <v>2018</v>
      </c>
      <c r="I4357">
        <v>3.6757</v>
      </c>
      <c r="J4357" t="s">
        <v>717</v>
      </c>
    </row>
    <row r="4358" spans="1:10">
      <c r="A4358" s="4" t="s">
        <v>389</v>
      </c>
      <c r="B4358" t="s">
        <v>32</v>
      </c>
      <c r="C4358" t="s">
        <v>3</v>
      </c>
      <c r="D4358" t="s">
        <v>367</v>
      </c>
      <c r="E4358" t="s">
        <v>370</v>
      </c>
      <c r="F4358" s="2">
        <v>0</v>
      </c>
      <c r="G4358" s="36">
        <f t="shared" si="112"/>
        <v>0</v>
      </c>
      <c r="H4358">
        <v>2018</v>
      </c>
      <c r="I4358">
        <v>3.6757</v>
      </c>
      <c r="J4358" t="s">
        <v>717</v>
      </c>
    </row>
    <row r="4359" spans="1:10">
      <c r="A4359" s="4" t="s">
        <v>389</v>
      </c>
      <c r="B4359" t="s">
        <v>32</v>
      </c>
      <c r="C4359" t="s">
        <v>3</v>
      </c>
      <c r="D4359" t="s">
        <v>380</v>
      </c>
      <c r="F4359" s="2">
        <v>0</v>
      </c>
      <c r="G4359" s="36">
        <f t="shared" si="112"/>
        <v>0</v>
      </c>
      <c r="H4359">
        <v>2018</v>
      </c>
      <c r="I4359">
        <v>3.6757</v>
      </c>
      <c r="J4359" t="s">
        <v>717</v>
      </c>
    </row>
    <row r="4360" spans="1:10">
      <c r="A4360" s="4" t="s">
        <v>389</v>
      </c>
      <c r="B4360" t="s">
        <v>32</v>
      </c>
      <c r="C4360" t="s">
        <v>4</v>
      </c>
      <c r="D4360" t="s">
        <v>328</v>
      </c>
      <c r="E4360" t="s">
        <v>366</v>
      </c>
      <c r="F4360" s="2">
        <v>24</v>
      </c>
      <c r="G4360" s="36">
        <f t="shared" si="112"/>
        <v>6.5293685556492642</v>
      </c>
      <c r="H4360">
        <v>2018</v>
      </c>
      <c r="I4360">
        <v>3.6757</v>
      </c>
      <c r="J4360" t="s">
        <v>717</v>
      </c>
    </row>
    <row r="4361" spans="1:10">
      <c r="A4361" s="4" t="s">
        <v>389</v>
      </c>
      <c r="B4361" t="s">
        <v>32</v>
      </c>
      <c r="C4361" t="s">
        <v>4</v>
      </c>
      <c r="D4361" t="s">
        <v>328</v>
      </c>
      <c r="E4361" t="s">
        <v>365</v>
      </c>
      <c r="F4361" s="2">
        <v>-112</v>
      </c>
      <c r="G4361" s="36">
        <f t="shared" si="112"/>
        <v>-30.4703865930299</v>
      </c>
      <c r="H4361">
        <v>2018</v>
      </c>
      <c r="I4361">
        <v>3.6757</v>
      </c>
      <c r="J4361" t="s">
        <v>717</v>
      </c>
    </row>
    <row r="4362" spans="1:10">
      <c r="A4362" s="4" t="s">
        <v>389</v>
      </c>
      <c r="B4362" t="s">
        <v>32</v>
      </c>
      <c r="C4362" t="s">
        <v>4</v>
      </c>
      <c r="D4362" t="s">
        <v>1</v>
      </c>
      <c r="E4362" t="s">
        <v>364</v>
      </c>
      <c r="F4362" s="2">
        <v>24414472</v>
      </c>
      <c r="G4362" s="36">
        <f t="shared" si="112"/>
        <v>6642128.574149142</v>
      </c>
      <c r="H4362">
        <v>2018</v>
      </c>
      <c r="I4362">
        <v>3.6757</v>
      </c>
      <c r="J4362" t="s">
        <v>717</v>
      </c>
    </row>
    <row r="4363" spans="1:10">
      <c r="A4363" s="4" t="s">
        <v>389</v>
      </c>
      <c r="B4363" t="s">
        <v>32</v>
      </c>
      <c r="C4363" t="s">
        <v>4</v>
      </c>
      <c r="D4363" t="s">
        <v>367</v>
      </c>
      <c r="E4363" t="s">
        <v>370</v>
      </c>
      <c r="F4363" s="2">
        <v>58</v>
      </c>
      <c r="G4363" s="36">
        <f t="shared" si="112"/>
        <v>15.779307342819054</v>
      </c>
      <c r="H4363">
        <v>2018</v>
      </c>
      <c r="I4363">
        <v>3.6757</v>
      </c>
      <c r="J4363" t="s">
        <v>717</v>
      </c>
    </row>
    <row r="4364" spans="1:10">
      <c r="A4364" s="4" t="s">
        <v>389</v>
      </c>
      <c r="B4364" t="s">
        <v>32</v>
      </c>
      <c r="C4364" t="s">
        <v>4</v>
      </c>
      <c r="D4364" t="s">
        <v>380</v>
      </c>
      <c r="F4364" s="2">
        <v>-422</v>
      </c>
      <c r="G4364" s="36">
        <f t="shared" si="112"/>
        <v>-114.80806377016623</v>
      </c>
      <c r="H4364">
        <v>2018</v>
      </c>
      <c r="I4364">
        <v>3.6757</v>
      </c>
      <c r="J4364" t="s">
        <v>717</v>
      </c>
    </row>
    <row r="4365" spans="1:10">
      <c r="A4365" s="4" t="s">
        <v>389</v>
      </c>
      <c r="B4365" t="s">
        <v>32</v>
      </c>
      <c r="C4365" t="s">
        <v>3</v>
      </c>
      <c r="D4365" t="s">
        <v>328</v>
      </c>
      <c r="E4365" t="s">
        <v>365</v>
      </c>
      <c r="F4365" s="2">
        <v>20968313</v>
      </c>
      <c r="G4365" s="36">
        <f t="shared" si="112"/>
        <v>6552597.8125</v>
      </c>
      <c r="H4365">
        <v>2017</v>
      </c>
      <c r="I4365">
        <v>3.2</v>
      </c>
      <c r="J4365" t="s">
        <v>717</v>
      </c>
    </row>
    <row r="4366" spans="1:10">
      <c r="A4366" s="4" t="s">
        <v>389</v>
      </c>
      <c r="B4366" t="s">
        <v>32</v>
      </c>
      <c r="C4366" t="s">
        <v>3</v>
      </c>
      <c r="D4366" t="s">
        <v>328</v>
      </c>
      <c r="E4366" t="s">
        <v>366</v>
      </c>
      <c r="F4366" s="2">
        <v>5904757</v>
      </c>
      <c r="G4366" s="36">
        <f t="shared" si="112"/>
        <v>1845236.5625</v>
      </c>
      <c r="H4366">
        <v>2017</v>
      </c>
      <c r="I4366">
        <v>3.2</v>
      </c>
      <c r="J4366" t="s">
        <v>717</v>
      </c>
    </row>
    <row r="4367" spans="1:10">
      <c r="A4367" s="4" t="s">
        <v>389</v>
      </c>
      <c r="B4367" t="s">
        <v>32</v>
      </c>
      <c r="C4367" t="s">
        <v>3</v>
      </c>
      <c r="D4367" t="s">
        <v>328</v>
      </c>
      <c r="E4367" t="s">
        <v>365</v>
      </c>
      <c r="F4367" s="2">
        <v>0</v>
      </c>
      <c r="G4367" s="36">
        <f t="shared" si="112"/>
        <v>0</v>
      </c>
      <c r="H4367">
        <v>2017</v>
      </c>
      <c r="I4367">
        <v>3.2</v>
      </c>
      <c r="J4367" t="s">
        <v>717</v>
      </c>
    </row>
    <row r="4368" spans="1:10">
      <c r="A4368" s="4" t="s">
        <v>389</v>
      </c>
      <c r="B4368" t="s">
        <v>32</v>
      </c>
      <c r="C4368" t="s">
        <v>3</v>
      </c>
      <c r="D4368" t="s">
        <v>328</v>
      </c>
      <c r="E4368" t="s">
        <v>366</v>
      </c>
      <c r="F4368" s="2">
        <v>0</v>
      </c>
      <c r="G4368" s="36">
        <f t="shared" si="112"/>
        <v>0</v>
      </c>
      <c r="H4368">
        <v>2017</v>
      </c>
      <c r="I4368">
        <v>3.2</v>
      </c>
      <c r="J4368" t="s">
        <v>717</v>
      </c>
    </row>
    <row r="4369" spans="1:10">
      <c r="A4369" s="4" t="s">
        <v>389</v>
      </c>
      <c r="B4369" t="s">
        <v>32</v>
      </c>
      <c r="C4369" t="s">
        <v>3</v>
      </c>
      <c r="D4369" t="s">
        <v>1</v>
      </c>
      <c r="E4369" t="s">
        <v>364</v>
      </c>
      <c r="F4369" s="2">
        <v>25978777</v>
      </c>
      <c r="G4369" s="36">
        <f t="shared" si="112"/>
        <v>8118367.8125</v>
      </c>
      <c r="H4369">
        <v>2017</v>
      </c>
      <c r="I4369">
        <v>3.2</v>
      </c>
      <c r="J4369" t="s">
        <v>717</v>
      </c>
    </row>
    <row r="4370" spans="1:10">
      <c r="A4370" s="4" t="s">
        <v>389</v>
      </c>
      <c r="B4370" t="s">
        <v>32</v>
      </c>
      <c r="C4370" t="s">
        <v>3</v>
      </c>
      <c r="D4370" t="s">
        <v>367</v>
      </c>
      <c r="E4370" t="s">
        <v>370</v>
      </c>
      <c r="F4370" s="2">
        <v>27738772</v>
      </c>
      <c r="G4370" s="36">
        <f t="shared" si="112"/>
        <v>8668366.25</v>
      </c>
      <c r="H4370">
        <v>2017</v>
      </c>
      <c r="I4370">
        <v>3.2</v>
      </c>
      <c r="J4370" t="s">
        <v>717</v>
      </c>
    </row>
    <row r="4371" spans="1:10">
      <c r="A4371" s="4" t="s">
        <v>389</v>
      </c>
      <c r="B4371" t="s">
        <v>32</v>
      </c>
      <c r="C4371" t="s">
        <v>3</v>
      </c>
      <c r="D4371" t="s">
        <v>367</v>
      </c>
      <c r="E4371" t="s">
        <v>382</v>
      </c>
      <c r="F4371" s="2">
        <v>17612132</v>
      </c>
      <c r="G4371" s="36">
        <f t="shared" si="112"/>
        <v>5503791.25</v>
      </c>
      <c r="H4371">
        <v>2017</v>
      </c>
      <c r="I4371">
        <v>3.2</v>
      </c>
      <c r="J4371" t="s">
        <v>717</v>
      </c>
    </row>
    <row r="4372" spans="1:10">
      <c r="A4372" s="4" t="s">
        <v>389</v>
      </c>
      <c r="B4372" t="s">
        <v>32</v>
      </c>
      <c r="C4372" t="s">
        <v>3</v>
      </c>
      <c r="D4372" t="s">
        <v>367</v>
      </c>
      <c r="E4372" t="s">
        <v>381</v>
      </c>
      <c r="F4372" s="2">
        <v>2505065</v>
      </c>
      <c r="G4372" s="36">
        <f t="shared" si="112"/>
        <v>782832.8125</v>
      </c>
      <c r="H4372">
        <v>2017</v>
      </c>
      <c r="I4372">
        <v>3.2</v>
      </c>
      <c r="J4372" t="s">
        <v>717</v>
      </c>
    </row>
    <row r="4373" spans="1:10">
      <c r="A4373" s="4" t="s">
        <v>389</v>
      </c>
      <c r="B4373" t="s">
        <v>32</v>
      </c>
      <c r="C4373" t="s">
        <v>3</v>
      </c>
      <c r="D4373" t="s">
        <v>367</v>
      </c>
      <c r="E4373" t="s">
        <v>385</v>
      </c>
      <c r="F4373" s="2">
        <v>1259934</v>
      </c>
      <c r="G4373" s="36">
        <f t="shared" si="112"/>
        <v>393729.375</v>
      </c>
      <c r="H4373">
        <v>2017</v>
      </c>
      <c r="I4373">
        <v>3.2</v>
      </c>
      <c r="J4373" t="s">
        <v>717</v>
      </c>
    </row>
    <row r="4374" spans="1:10">
      <c r="A4374" s="4" t="s">
        <v>389</v>
      </c>
      <c r="B4374" t="s">
        <v>32</v>
      </c>
      <c r="C4374" t="s">
        <v>3</v>
      </c>
      <c r="D4374" t="s">
        <v>367</v>
      </c>
      <c r="E4374" t="s">
        <v>386</v>
      </c>
      <c r="F4374" s="2">
        <v>504358</v>
      </c>
      <c r="G4374" s="36">
        <f t="shared" si="112"/>
        <v>157611.875</v>
      </c>
      <c r="H4374">
        <v>2017</v>
      </c>
      <c r="I4374">
        <v>3.2</v>
      </c>
      <c r="J4374" t="s">
        <v>717</v>
      </c>
    </row>
    <row r="4375" spans="1:10">
      <c r="A4375" s="4" t="s">
        <v>389</v>
      </c>
      <c r="B4375" t="s">
        <v>32</v>
      </c>
      <c r="C4375" t="s">
        <v>3</v>
      </c>
      <c r="D4375" t="s">
        <v>367</v>
      </c>
      <c r="E4375" t="s">
        <v>366</v>
      </c>
      <c r="F4375" s="2">
        <v>107986</v>
      </c>
      <c r="G4375" s="36">
        <f t="shared" si="112"/>
        <v>33745.625</v>
      </c>
      <c r="H4375">
        <v>2017</v>
      </c>
      <c r="I4375">
        <v>3.2</v>
      </c>
      <c r="J4375" t="s">
        <v>717</v>
      </c>
    </row>
    <row r="4376" spans="1:10">
      <c r="A4376" s="4" t="s">
        <v>389</v>
      </c>
      <c r="B4376" t="s">
        <v>32</v>
      </c>
      <c r="C4376" t="s">
        <v>3</v>
      </c>
      <c r="D4376" t="s">
        <v>380</v>
      </c>
      <c r="F4376" s="2">
        <v>61662</v>
      </c>
      <c r="G4376" s="36">
        <f t="shared" si="112"/>
        <v>19269.375</v>
      </c>
      <c r="H4376">
        <v>2017</v>
      </c>
      <c r="I4376">
        <v>3.2</v>
      </c>
      <c r="J4376" t="s">
        <v>717</v>
      </c>
    </row>
    <row r="4377" spans="1:10">
      <c r="A4377" s="4" t="s">
        <v>389</v>
      </c>
      <c r="B4377" t="s">
        <v>32</v>
      </c>
      <c r="C4377" t="s">
        <v>3</v>
      </c>
      <c r="D4377" t="s">
        <v>380</v>
      </c>
      <c r="F4377" s="2">
        <v>0</v>
      </c>
      <c r="G4377" s="36">
        <f t="shared" si="112"/>
        <v>0</v>
      </c>
      <c r="H4377">
        <v>2017</v>
      </c>
      <c r="I4377">
        <v>3.2</v>
      </c>
      <c r="J4377" t="s">
        <v>717</v>
      </c>
    </row>
    <row r="4378" spans="1:10">
      <c r="A4378" s="4" t="s">
        <v>389</v>
      </c>
      <c r="B4378" t="s">
        <v>32</v>
      </c>
      <c r="C4378" t="s">
        <v>3</v>
      </c>
      <c r="D4378" t="s">
        <v>383</v>
      </c>
      <c r="F4378" s="2">
        <v>0</v>
      </c>
      <c r="G4378" s="36">
        <f t="shared" si="112"/>
        <v>0</v>
      </c>
      <c r="H4378">
        <v>2017</v>
      </c>
      <c r="I4378">
        <v>3.2</v>
      </c>
      <c r="J4378" t="s">
        <v>717</v>
      </c>
    </row>
    <row r="4379" spans="1:10">
      <c r="A4379" s="4" t="s">
        <v>389</v>
      </c>
      <c r="B4379" t="s">
        <v>32</v>
      </c>
      <c r="C4379" t="s">
        <v>4</v>
      </c>
      <c r="D4379" t="s">
        <v>328</v>
      </c>
      <c r="E4379" t="s">
        <v>365</v>
      </c>
      <c r="F4379" s="2">
        <v>21541145</v>
      </c>
      <c r="G4379" s="36">
        <f t="shared" si="112"/>
        <v>6731607.8125</v>
      </c>
      <c r="H4379">
        <v>2017</v>
      </c>
      <c r="I4379">
        <v>3.2</v>
      </c>
      <c r="J4379" t="s">
        <v>717</v>
      </c>
    </row>
    <row r="4380" spans="1:10">
      <c r="A4380" s="4" t="s">
        <v>389</v>
      </c>
      <c r="B4380" t="s">
        <v>32</v>
      </c>
      <c r="C4380" t="s">
        <v>4</v>
      </c>
      <c r="D4380" t="s">
        <v>328</v>
      </c>
      <c r="E4380" t="s">
        <v>366</v>
      </c>
      <c r="F4380" s="2">
        <v>-4199907</v>
      </c>
      <c r="G4380" s="36">
        <f t="shared" si="112"/>
        <v>-1312470.9375</v>
      </c>
      <c r="H4380">
        <v>2017</v>
      </c>
      <c r="I4380">
        <v>3.2</v>
      </c>
      <c r="J4380" t="s">
        <v>717</v>
      </c>
    </row>
    <row r="4381" spans="1:10">
      <c r="A4381" s="4" t="s">
        <v>389</v>
      </c>
      <c r="B4381" t="s">
        <v>32</v>
      </c>
      <c r="C4381" t="s">
        <v>4</v>
      </c>
      <c r="D4381" t="s">
        <v>328</v>
      </c>
      <c r="E4381" t="s">
        <v>365</v>
      </c>
      <c r="F4381" s="2">
        <v>-16608</v>
      </c>
      <c r="G4381" s="36">
        <f t="shared" ref="G4381:G4401" si="113">F4381/I4381</f>
        <v>-5190</v>
      </c>
      <c r="H4381">
        <v>2017</v>
      </c>
      <c r="I4381">
        <v>3.2</v>
      </c>
      <c r="J4381" t="s">
        <v>717</v>
      </c>
    </row>
    <row r="4382" spans="1:10">
      <c r="A4382" t="s">
        <v>49</v>
      </c>
      <c r="B4382" t="s">
        <v>32</v>
      </c>
      <c r="C4382" t="s">
        <v>4</v>
      </c>
      <c r="D4382" t="s">
        <v>328</v>
      </c>
      <c r="E4382" t="s">
        <v>375</v>
      </c>
      <c r="F4382" s="2">
        <v>21014371</v>
      </c>
      <c r="G4382" s="36">
        <f t="shared" si="113"/>
        <v>3893569.0728525906</v>
      </c>
      <c r="H4382">
        <v>2021</v>
      </c>
      <c r="I4382" s="32">
        <v>5.3971999999999998</v>
      </c>
      <c r="J4382" s="40" t="s">
        <v>715</v>
      </c>
    </row>
    <row r="4383" spans="1:10">
      <c r="A4383" t="s">
        <v>49</v>
      </c>
      <c r="B4383" t="s">
        <v>32</v>
      </c>
      <c r="C4383" t="s">
        <v>4</v>
      </c>
      <c r="D4383" t="s">
        <v>328</v>
      </c>
      <c r="E4383" t="s">
        <v>376</v>
      </c>
      <c r="F4383" s="2">
        <v>6909523</v>
      </c>
      <c r="G4383" s="36">
        <f t="shared" si="113"/>
        <v>1280205.1063514415</v>
      </c>
      <c r="H4383">
        <v>2021</v>
      </c>
      <c r="I4383" s="32">
        <v>5.3971999999999998</v>
      </c>
      <c r="J4383" s="40" t="s">
        <v>715</v>
      </c>
    </row>
    <row r="4384" spans="1:10">
      <c r="A4384" t="s">
        <v>49</v>
      </c>
      <c r="B4384" t="s">
        <v>32</v>
      </c>
      <c r="C4384" t="s">
        <v>4</v>
      </c>
      <c r="D4384" t="s">
        <v>1</v>
      </c>
      <c r="F4384" s="2">
        <v>59354956</v>
      </c>
      <c r="G4384" s="36">
        <f t="shared" si="113"/>
        <v>10997360.853776032</v>
      </c>
      <c r="H4384">
        <v>2021</v>
      </c>
      <c r="I4384" s="32">
        <v>5.3971999999999998</v>
      </c>
      <c r="J4384" s="40" t="s">
        <v>715</v>
      </c>
    </row>
    <row r="4385" spans="1:10">
      <c r="A4385" t="s">
        <v>49</v>
      </c>
      <c r="B4385" t="s">
        <v>32</v>
      </c>
      <c r="C4385" t="s">
        <v>4</v>
      </c>
      <c r="D4385" t="s">
        <v>367</v>
      </c>
      <c r="E4385" t="s">
        <v>379</v>
      </c>
      <c r="F4385" s="2">
        <v>25503</v>
      </c>
      <c r="G4385" s="36">
        <f t="shared" si="113"/>
        <v>4725.2278959460464</v>
      </c>
      <c r="H4385">
        <v>2021</v>
      </c>
      <c r="I4385" s="32">
        <v>5.3971999999999998</v>
      </c>
      <c r="J4385" s="40" t="s">
        <v>715</v>
      </c>
    </row>
    <row r="4386" spans="1:10">
      <c r="A4386" t="s">
        <v>49</v>
      </c>
      <c r="B4386" t="s">
        <v>32</v>
      </c>
      <c r="C4386" t="s">
        <v>4</v>
      </c>
      <c r="D4386" t="s">
        <v>367</v>
      </c>
      <c r="E4386" t="s">
        <v>370</v>
      </c>
      <c r="F4386" s="2">
        <v>37508543</v>
      </c>
      <c r="G4386" s="36">
        <f t="shared" si="113"/>
        <v>6949629.9933298752</v>
      </c>
      <c r="H4386">
        <v>2021</v>
      </c>
      <c r="I4386" s="32">
        <v>5.3971999999999998</v>
      </c>
      <c r="J4386" s="40" t="s">
        <v>715</v>
      </c>
    </row>
    <row r="4387" spans="1:10">
      <c r="A4387" t="s">
        <v>49</v>
      </c>
      <c r="B4387" t="s">
        <v>32</v>
      </c>
      <c r="C4387" t="s">
        <v>4</v>
      </c>
      <c r="D4387" t="s">
        <v>367</v>
      </c>
      <c r="E4387" t="s">
        <v>378</v>
      </c>
      <c r="F4387" s="2">
        <v>21302112</v>
      </c>
      <c r="G4387" s="36">
        <f t="shared" si="113"/>
        <v>3946882.0870080786</v>
      </c>
      <c r="H4387">
        <v>2021</v>
      </c>
      <c r="I4387" s="32">
        <v>5.3971999999999998</v>
      </c>
      <c r="J4387" s="40" t="s">
        <v>715</v>
      </c>
    </row>
    <row r="4388" spans="1:10">
      <c r="A4388" t="s">
        <v>49</v>
      </c>
      <c r="B4388" t="s">
        <v>32</v>
      </c>
      <c r="C4388" t="s">
        <v>4</v>
      </c>
      <c r="D4388" t="s">
        <v>367</v>
      </c>
      <c r="E4388" t="s">
        <v>372</v>
      </c>
      <c r="F4388" s="2">
        <v>8152</v>
      </c>
      <c r="G4388" s="36">
        <f t="shared" si="113"/>
        <v>1510.4128066404803</v>
      </c>
      <c r="H4388">
        <v>2021</v>
      </c>
      <c r="I4388" s="32">
        <v>5.3971999999999998</v>
      </c>
      <c r="J4388" s="40" t="s">
        <v>715</v>
      </c>
    </row>
    <row r="4389" spans="1:10">
      <c r="A4389" t="s">
        <v>49</v>
      </c>
      <c r="B4389" t="s">
        <v>32</v>
      </c>
      <c r="C4389" t="s">
        <v>4</v>
      </c>
      <c r="D4389" t="s">
        <v>373</v>
      </c>
      <c r="F4389" s="2">
        <v>10916466</v>
      </c>
      <c r="G4389" s="36">
        <f t="shared" si="113"/>
        <v>2022616.5419106204</v>
      </c>
      <c r="H4389">
        <v>2021</v>
      </c>
      <c r="I4389" s="32">
        <v>5.3971999999999998</v>
      </c>
      <c r="J4389" s="40" t="s">
        <v>715</v>
      </c>
    </row>
    <row r="4390" spans="1:10">
      <c r="A4390" t="s">
        <v>49</v>
      </c>
      <c r="B4390" t="s">
        <v>32</v>
      </c>
      <c r="C4390" t="s">
        <v>4</v>
      </c>
      <c r="D4390" t="s">
        <v>374</v>
      </c>
      <c r="F4390" s="2">
        <v>-11201645</v>
      </c>
      <c r="G4390" s="36">
        <f t="shared" si="113"/>
        <v>-2075454.8654858076</v>
      </c>
      <c r="H4390">
        <v>2021</v>
      </c>
      <c r="I4390" s="32">
        <v>5.3971999999999998</v>
      </c>
      <c r="J4390" s="40" t="s">
        <v>715</v>
      </c>
    </row>
    <row r="4391" spans="1:10">
      <c r="A4391" s="4" t="s">
        <v>389</v>
      </c>
      <c r="B4391" t="s">
        <v>32</v>
      </c>
      <c r="C4391" t="s">
        <v>4</v>
      </c>
      <c r="D4391" t="s">
        <v>328</v>
      </c>
      <c r="E4391" t="s">
        <v>366</v>
      </c>
      <c r="F4391" s="2">
        <v>-26758</v>
      </c>
      <c r="G4391" s="36">
        <f t="shared" si="113"/>
        <v>-8361.875</v>
      </c>
      <c r="H4391">
        <v>2017</v>
      </c>
      <c r="I4391">
        <v>3.2</v>
      </c>
      <c r="J4391" t="s">
        <v>717</v>
      </c>
    </row>
    <row r="4392" spans="1:10">
      <c r="A4392" s="4" t="s">
        <v>389</v>
      </c>
      <c r="B4392" t="s">
        <v>32</v>
      </c>
      <c r="C4392" t="s">
        <v>4</v>
      </c>
      <c r="D4392" t="s">
        <v>1</v>
      </c>
      <c r="E4392" t="s">
        <v>364</v>
      </c>
      <c r="F4392" s="2">
        <v>26209012</v>
      </c>
      <c r="G4392" s="36">
        <f t="shared" si="113"/>
        <v>8190316.25</v>
      </c>
      <c r="H4392">
        <v>2017</v>
      </c>
      <c r="I4392">
        <v>3.2</v>
      </c>
      <c r="J4392" t="s">
        <v>717</v>
      </c>
    </row>
    <row r="4393" spans="1:10">
      <c r="A4393" s="4" t="s">
        <v>389</v>
      </c>
      <c r="B4393" t="s">
        <v>32</v>
      </c>
      <c r="C4393" t="s">
        <v>4</v>
      </c>
      <c r="D4393" t="s">
        <v>367</v>
      </c>
      <c r="E4393" t="s">
        <v>382</v>
      </c>
      <c r="F4393" s="2">
        <v>17573643</v>
      </c>
      <c r="G4393" s="36">
        <f t="shared" si="113"/>
        <v>5491763.4375</v>
      </c>
      <c r="H4393">
        <v>2017</v>
      </c>
      <c r="I4393">
        <v>3.2</v>
      </c>
      <c r="J4393" t="s">
        <v>717</v>
      </c>
    </row>
    <row r="4394" spans="1:10">
      <c r="A4394" s="4" t="s">
        <v>389</v>
      </c>
      <c r="B4394" t="s">
        <v>32</v>
      </c>
      <c r="C4394" t="s">
        <v>4</v>
      </c>
      <c r="D4394" t="s">
        <v>367</v>
      </c>
      <c r="E4394" t="s">
        <v>370</v>
      </c>
      <c r="F4394" s="2">
        <v>17502474</v>
      </c>
      <c r="G4394" s="36">
        <f t="shared" si="113"/>
        <v>5469523.125</v>
      </c>
      <c r="H4394">
        <v>2017</v>
      </c>
      <c r="I4394">
        <v>3.2</v>
      </c>
      <c r="J4394" t="s">
        <v>717</v>
      </c>
    </row>
    <row r="4395" spans="1:10">
      <c r="A4395" s="4" t="s">
        <v>389</v>
      </c>
      <c r="B4395" t="s">
        <v>32</v>
      </c>
      <c r="C4395" t="s">
        <v>4</v>
      </c>
      <c r="D4395" t="s">
        <v>367</v>
      </c>
      <c r="E4395" t="s">
        <v>386</v>
      </c>
      <c r="F4395" s="2">
        <v>295997</v>
      </c>
      <c r="G4395" s="36">
        <f t="shared" si="113"/>
        <v>92499.0625</v>
      </c>
      <c r="H4395">
        <v>2017</v>
      </c>
      <c r="I4395">
        <v>3.2</v>
      </c>
      <c r="J4395" t="s">
        <v>717</v>
      </c>
    </row>
    <row r="4396" spans="1:10">
      <c r="A4396" s="4" t="s">
        <v>389</v>
      </c>
      <c r="B4396" t="s">
        <v>32</v>
      </c>
      <c r="C4396" t="s">
        <v>4</v>
      </c>
      <c r="D4396" t="s">
        <v>367</v>
      </c>
      <c r="E4396" t="s">
        <v>385</v>
      </c>
      <c r="F4396" s="2">
        <v>-42362</v>
      </c>
      <c r="G4396" s="36">
        <f t="shared" si="113"/>
        <v>-13238.125</v>
      </c>
      <c r="H4396">
        <v>2017</v>
      </c>
      <c r="I4396">
        <v>3.2</v>
      </c>
      <c r="J4396" t="s">
        <v>717</v>
      </c>
    </row>
    <row r="4397" spans="1:10">
      <c r="A4397" s="4" t="s">
        <v>389</v>
      </c>
      <c r="B4397" t="s">
        <v>32</v>
      </c>
      <c r="C4397" t="s">
        <v>4</v>
      </c>
      <c r="D4397" t="s">
        <v>367</v>
      </c>
      <c r="E4397" t="s">
        <v>366</v>
      </c>
      <c r="F4397" s="2">
        <v>-96209</v>
      </c>
      <c r="G4397" s="36">
        <f t="shared" si="113"/>
        <v>-30065.3125</v>
      </c>
      <c r="H4397">
        <v>2017</v>
      </c>
      <c r="I4397">
        <v>3.2</v>
      </c>
      <c r="J4397" t="s">
        <v>717</v>
      </c>
    </row>
    <row r="4398" spans="1:10">
      <c r="A4398" s="4" t="s">
        <v>389</v>
      </c>
      <c r="B4398" t="s">
        <v>32</v>
      </c>
      <c r="C4398" t="s">
        <v>4</v>
      </c>
      <c r="D4398" t="s">
        <v>367</v>
      </c>
      <c r="E4398" t="s">
        <v>381</v>
      </c>
      <c r="F4398" s="2">
        <v>-826787</v>
      </c>
      <c r="G4398" s="36">
        <f t="shared" si="113"/>
        <v>-258370.9375</v>
      </c>
      <c r="H4398">
        <v>2017</v>
      </c>
      <c r="I4398">
        <v>3.2</v>
      </c>
      <c r="J4398" t="s">
        <v>717</v>
      </c>
    </row>
    <row r="4399" spans="1:10">
      <c r="A4399" s="4" t="s">
        <v>389</v>
      </c>
      <c r="B4399" t="s">
        <v>32</v>
      </c>
      <c r="C4399" t="s">
        <v>4</v>
      </c>
      <c r="D4399" t="s">
        <v>380</v>
      </c>
      <c r="F4399" s="2">
        <v>-429434</v>
      </c>
      <c r="G4399" s="36">
        <f t="shared" si="113"/>
        <v>-134198.125</v>
      </c>
      <c r="H4399">
        <v>2017</v>
      </c>
      <c r="I4399">
        <v>3.2</v>
      </c>
      <c r="J4399" t="s">
        <v>717</v>
      </c>
    </row>
    <row r="4400" spans="1:10">
      <c r="A4400" s="4" t="s">
        <v>389</v>
      </c>
      <c r="B4400" t="s">
        <v>32</v>
      </c>
      <c r="C4400" t="s">
        <v>4</v>
      </c>
      <c r="D4400" t="s">
        <v>380</v>
      </c>
      <c r="F4400" s="2">
        <v>-93157</v>
      </c>
      <c r="G4400" s="36">
        <f t="shared" si="113"/>
        <v>-29111.5625</v>
      </c>
      <c r="H4400">
        <v>2017</v>
      </c>
      <c r="I4400">
        <v>3.2</v>
      </c>
      <c r="J4400" t="s">
        <v>717</v>
      </c>
    </row>
    <row r="4401" spans="1:10">
      <c r="A4401" s="4" t="s">
        <v>389</v>
      </c>
      <c r="B4401" t="s">
        <v>32</v>
      </c>
      <c r="C4401" t="s">
        <v>4</v>
      </c>
      <c r="D4401" t="s">
        <v>383</v>
      </c>
      <c r="F4401" s="2">
        <v>-2334</v>
      </c>
      <c r="G4401" s="36">
        <f t="shared" si="113"/>
        <v>-729.375</v>
      </c>
      <c r="H4401">
        <v>2017</v>
      </c>
      <c r="I4401">
        <v>3.2</v>
      </c>
      <c r="J4401" t="s">
        <v>717</v>
      </c>
    </row>
    <row r="4402" spans="1:10">
      <c r="A4402" s="4" t="s">
        <v>389</v>
      </c>
      <c r="B4402" t="s">
        <v>32</v>
      </c>
      <c r="C4402" t="s">
        <v>3</v>
      </c>
      <c r="D4402" t="s">
        <v>328</v>
      </c>
      <c r="E4402" t="s">
        <v>366</v>
      </c>
      <c r="F4402" s="2">
        <v>21308427</v>
      </c>
      <c r="G4402" s="36">
        <v>6171287.4450934073</v>
      </c>
      <c r="H4402">
        <v>2016</v>
      </c>
      <c r="I4402">
        <v>3.4528333333333299</v>
      </c>
      <c r="J4402" t="s">
        <v>717</v>
      </c>
    </row>
    <row r="4403" spans="1:10">
      <c r="A4403" s="4" t="s">
        <v>389</v>
      </c>
      <c r="B4403" t="s">
        <v>32</v>
      </c>
      <c r="C4403" t="s">
        <v>3</v>
      </c>
      <c r="D4403" t="s">
        <v>328</v>
      </c>
      <c r="E4403" t="s">
        <v>365</v>
      </c>
      <c r="F4403" s="2">
        <v>6936528</v>
      </c>
      <c r="G4403" s="36">
        <v>2008937.9736448347</v>
      </c>
      <c r="H4403">
        <v>2016</v>
      </c>
      <c r="I4403">
        <v>3.4528333333333299</v>
      </c>
      <c r="J4403" t="s">
        <v>717</v>
      </c>
    </row>
    <row r="4404" spans="1:10">
      <c r="A4404" s="4" t="s">
        <v>389</v>
      </c>
      <c r="B4404" t="s">
        <v>32</v>
      </c>
      <c r="C4404" t="s">
        <v>3</v>
      </c>
      <c r="D4404" t="s">
        <v>1</v>
      </c>
      <c r="F4404" s="2">
        <v>26887843</v>
      </c>
      <c r="G4404" s="36">
        <v>7787182.41058069</v>
      </c>
      <c r="H4404">
        <v>2016</v>
      </c>
      <c r="I4404">
        <v>3.4528333333333299</v>
      </c>
      <c r="J4404" t="s">
        <v>717</v>
      </c>
    </row>
    <row r="4405" spans="1:10">
      <c r="A4405" s="4" t="s">
        <v>389</v>
      </c>
      <c r="B4405" t="s">
        <v>32</v>
      </c>
      <c r="C4405" t="s">
        <v>3</v>
      </c>
      <c r="D4405" t="s">
        <v>367</v>
      </c>
      <c r="E4405" t="s">
        <v>370</v>
      </c>
      <c r="F4405" s="2">
        <v>52801467</v>
      </c>
      <c r="G4405" s="36">
        <v>15292214.220205644</v>
      </c>
      <c r="H4405">
        <v>2016</v>
      </c>
      <c r="I4405">
        <v>3.4528333333333299</v>
      </c>
      <c r="J4405" t="s">
        <v>717</v>
      </c>
    </row>
    <row r="4406" spans="1:10">
      <c r="A4406" s="4" t="s">
        <v>389</v>
      </c>
      <c r="B4406" t="s">
        <v>32</v>
      </c>
      <c r="C4406" t="s">
        <v>3</v>
      </c>
      <c r="D4406" t="s">
        <v>367</v>
      </c>
      <c r="E4406" t="s">
        <v>370</v>
      </c>
      <c r="F4406" s="2">
        <v>33200948</v>
      </c>
      <c r="G4406" s="36">
        <v>9615566.3464787472</v>
      </c>
      <c r="H4406">
        <v>2016</v>
      </c>
      <c r="I4406">
        <v>3.4528333333333299</v>
      </c>
      <c r="J4406" t="s">
        <v>717</v>
      </c>
    </row>
    <row r="4407" spans="1:10">
      <c r="A4407" s="4" t="s">
        <v>389</v>
      </c>
      <c r="B4407" t="s">
        <v>32</v>
      </c>
      <c r="C4407" t="s">
        <v>3</v>
      </c>
      <c r="D4407" t="s">
        <v>367</v>
      </c>
      <c r="E4407" t="s">
        <v>370</v>
      </c>
      <c r="F4407" s="2">
        <v>3898045</v>
      </c>
      <c r="G4407" s="36">
        <v>1128940.9663561338</v>
      </c>
      <c r="H4407">
        <v>2016</v>
      </c>
      <c r="I4407">
        <v>3.4528333333333299</v>
      </c>
      <c r="J4407" t="s">
        <v>717</v>
      </c>
    </row>
    <row r="4408" spans="1:10">
      <c r="A4408" s="4" t="s">
        <v>389</v>
      </c>
      <c r="B4408" t="s">
        <v>32</v>
      </c>
      <c r="C4408" t="s">
        <v>3</v>
      </c>
      <c r="D4408" t="s">
        <v>367</v>
      </c>
      <c r="E4408" t="s">
        <v>370</v>
      </c>
      <c r="F4408" s="2">
        <v>2049670</v>
      </c>
      <c r="G4408" s="36">
        <v>593619.73258676508</v>
      </c>
      <c r="H4408">
        <v>2016</v>
      </c>
      <c r="I4408">
        <v>3.4528333333333299</v>
      </c>
      <c r="J4408" t="s">
        <v>717</v>
      </c>
    </row>
    <row r="4409" spans="1:10">
      <c r="A4409" s="4" t="s">
        <v>389</v>
      </c>
      <c r="B4409" t="s">
        <v>32</v>
      </c>
      <c r="C4409" t="s">
        <v>3</v>
      </c>
      <c r="D4409" t="s">
        <v>367</v>
      </c>
      <c r="E4409" t="s">
        <v>370</v>
      </c>
      <c r="F4409" s="2">
        <v>1314139</v>
      </c>
      <c r="G4409" s="36">
        <v>380597.28725201561</v>
      </c>
      <c r="H4409">
        <v>2016</v>
      </c>
      <c r="I4409">
        <v>3.4528333333333299</v>
      </c>
      <c r="J4409" t="s">
        <v>717</v>
      </c>
    </row>
    <row r="4410" spans="1:10">
      <c r="A4410" s="4" t="s">
        <v>389</v>
      </c>
      <c r="B4410" t="s">
        <v>32</v>
      </c>
      <c r="C4410" t="s">
        <v>3</v>
      </c>
      <c r="D4410" t="s">
        <v>367</v>
      </c>
      <c r="E4410" t="s">
        <v>370</v>
      </c>
      <c r="F4410" s="2">
        <v>1130180</v>
      </c>
      <c r="G4410" s="36">
        <v>327319.59260510723</v>
      </c>
      <c r="H4410">
        <v>2016</v>
      </c>
      <c r="I4410">
        <v>3.4528333333333299</v>
      </c>
      <c r="J4410" t="s">
        <v>717</v>
      </c>
    </row>
    <row r="4411" spans="1:10">
      <c r="A4411" s="4" t="s">
        <v>389</v>
      </c>
      <c r="B4411" t="s">
        <v>32</v>
      </c>
      <c r="C4411" t="s">
        <v>3</v>
      </c>
      <c r="D4411" t="s">
        <v>367</v>
      </c>
      <c r="E4411" t="s">
        <v>370</v>
      </c>
      <c r="F4411" s="2">
        <v>1002278.9999999999</v>
      </c>
      <c r="G4411" s="36">
        <v>290277.26022107474</v>
      </c>
      <c r="H4411">
        <v>2016</v>
      </c>
      <c r="I4411">
        <v>3.4528333333333299</v>
      </c>
      <c r="J4411" t="s">
        <v>717</v>
      </c>
    </row>
    <row r="4412" spans="1:10">
      <c r="A4412" s="4" t="s">
        <v>389</v>
      </c>
      <c r="B4412" t="s">
        <v>32</v>
      </c>
      <c r="C4412" t="s">
        <v>3</v>
      </c>
      <c r="D4412" t="s">
        <v>380</v>
      </c>
      <c r="F4412" s="2">
        <v>-1792558</v>
      </c>
      <c r="G4412" s="36">
        <v>-519155.66925713175</v>
      </c>
      <c r="H4412">
        <v>2016</v>
      </c>
      <c r="I4412">
        <v>3.4528333333333339</v>
      </c>
      <c r="J4412" t="s">
        <v>717</v>
      </c>
    </row>
    <row r="4413" spans="1:10">
      <c r="A4413" s="4" t="s">
        <v>389</v>
      </c>
      <c r="B4413" t="s">
        <v>32</v>
      </c>
      <c r="C4413" t="s">
        <v>3</v>
      </c>
      <c r="D4413" t="s">
        <v>383</v>
      </c>
      <c r="F4413" s="2">
        <v>22510</v>
      </c>
      <c r="G4413" s="36">
        <v>6519.283680069515</v>
      </c>
      <c r="H4413">
        <v>2016</v>
      </c>
      <c r="I4413">
        <v>3.4528333333333299</v>
      </c>
      <c r="J4413" t="s">
        <v>717</v>
      </c>
    </row>
    <row r="4414" spans="1:10">
      <c r="A4414" s="4" t="s">
        <v>389</v>
      </c>
      <c r="B4414" t="s">
        <v>32</v>
      </c>
      <c r="C4414" t="s">
        <v>4</v>
      </c>
      <c r="D4414" t="s">
        <v>328</v>
      </c>
      <c r="E4414" t="s">
        <v>365</v>
      </c>
      <c r="F4414" s="2">
        <v>53885924</v>
      </c>
      <c r="G4414" s="36">
        <v>15606291.644543145</v>
      </c>
      <c r="H4414">
        <v>2016</v>
      </c>
      <c r="I4414">
        <v>3.4528333333333299</v>
      </c>
      <c r="J4414" t="s">
        <v>717</v>
      </c>
    </row>
    <row r="4415" spans="1:10">
      <c r="A4415" s="4" t="s">
        <v>389</v>
      </c>
      <c r="B4415" t="s">
        <v>32</v>
      </c>
      <c r="C4415" t="s">
        <v>4</v>
      </c>
      <c r="D4415" t="s">
        <v>328</v>
      </c>
      <c r="E4415" t="s">
        <v>366</v>
      </c>
      <c r="F4415" s="2">
        <v>11878584</v>
      </c>
      <c r="G4415" s="36">
        <v>3440242.5061543696</v>
      </c>
      <c r="H4415">
        <v>2016</v>
      </c>
      <c r="I4415">
        <v>3.4528333333333299</v>
      </c>
      <c r="J4415" t="s">
        <v>717</v>
      </c>
    </row>
    <row r="4416" spans="1:10">
      <c r="A4416" s="4" t="s">
        <v>389</v>
      </c>
      <c r="B4416" t="s">
        <v>32</v>
      </c>
      <c r="C4416" t="s">
        <v>4</v>
      </c>
      <c r="D4416" t="s">
        <v>1</v>
      </c>
      <c r="F4416" s="2">
        <v>24339007</v>
      </c>
      <c r="G4416" s="36">
        <v>7048995.607472131</v>
      </c>
      <c r="H4416">
        <v>2016</v>
      </c>
      <c r="I4416">
        <v>3.4528333333333299</v>
      </c>
      <c r="J4416" t="s">
        <v>717</v>
      </c>
    </row>
    <row r="4417" spans="1:10">
      <c r="A4417" s="4" t="s">
        <v>389</v>
      </c>
      <c r="B4417" t="s">
        <v>32</v>
      </c>
      <c r="C4417" t="s">
        <v>4</v>
      </c>
      <c r="D4417" t="s">
        <v>367</v>
      </c>
      <c r="E4417" t="s">
        <v>370</v>
      </c>
      <c r="F4417" s="2">
        <v>41708619</v>
      </c>
      <c r="G4417" s="36">
        <v>12079534.392045192</v>
      </c>
      <c r="H4417">
        <v>2016</v>
      </c>
      <c r="I4417">
        <v>3.4528333333333299</v>
      </c>
      <c r="J4417" t="s">
        <v>717</v>
      </c>
    </row>
    <row r="4418" spans="1:10">
      <c r="A4418" s="4" t="s">
        <v>389</v>
      </c>
      <c r="B4418" t="s">
        <v>32</v>
      </c>
      <c r="C4418" t="s">
        <v>4</v>
      </c>
      <c r="D4418" t="s">
        <v>367</v>
      </c>
      <c r="E4418" t="s">
        <v>370</v>
      </c>
      <c r="F4418" s="2">
        <v>35998735</v>
      </c>
      <c r="G4418" s="36">
        <v>10425853.646763537</v>
      </c>
      <c r="H4418">
        <v>2016</v>
      </c>
      <c r="I4418">
        <v>3.4528333333333299</v>
      </c>
      <c r="J4418" t="s">
        <v>717</v>
      </c>
    </row>
    <row r="4419" spans="1:10">
      <c r="A4419" s="4" t="s">
        <v>389</v>
      </c>
      <c r="B4419" t="s">
        <v>32</v>
      </c>
      <c r="C4419" t="s">
        <v>4</v>
      </c>
      <c r="D4419" t="s">
        <v>367</v>
      </c>
      <c r="E4419" t="s">
        <v>370</v>
      </c>
      <c r="F4419" s="2">
        <v>1144246</v>
      </c>
      <c r="G4419" s="36">
        <v>331393.34845778864</v>
      </c>
      <c r="H4419">
        <v>2016</v>
      </c>
      <c r="I4419">
        <v>3.4528333333333299</v>
      </c>
      <c r="J4419" t="s">
        <v>717</v>
      </c>
    </row>
    <row r="4420" spans="1:10">
      <c r="A4420" s="4" t="s">
        <v>389</v>
      </c>
      <c r="B4420" t="s">
        <v>32</v>
      </c>
      <c r="C4420" t="s">
        <v>4</v>
      </c>
      <c r="D4420" t="s">
        <v>367</v>
      </c>
      <c r="E4420" t="s">
        <v>370</v>
      </c>
      <c r="F4420" s="2">
        <v>464496</v>
      </c>
      <c r="G4420" s="36">
        <v>134526.04141526297</v>
      </c>
      <c r="H4420">
        <v>2016</v>
      </c>
      <c r="I4420">
        <v>3.4528333333333299</v>
      </c>
      <c r="J4420" t="s">
        <v>717</v>
      </c>
    </row>
    <row r="4421" spans="1:10">
      <c r="A4421" s="4" t="s">
        <v>389</v>
      </c>
      <c r="B4421" t="s">
        <v>32</v>
      </c>
      <c r="C4421" t="s">
        <v>4</v>
      </c>
      <c r="D4421" t="s">
        <v>367</v>
      </c>
      <c r="E4421" t="s">
        <v>370</v>
      </c>
      <c r="F4421" s="2">
        <v>169134</v>
      </c>
      <c r="G4421" s="36">
        <v>48984.119322295752</v>
      </c>
      <c r="H4421">
        <v>2016</v>
      </c>
      <c r="I4421">
        <v>3.4528333333333299</v>
      </c>
      <c r="J4421" t="s">
        <v>717</v>
      </c>
    </row>
    <row r="4422" spans="1:10">
      <c r="A4422" s="4" t="s">
        <v>389</v>
      </c>
      <c r="B4422" t="s">
        <v>32</v>
      </c>
      <c r="C4422" t="s">
        <v>4</v>
      </c>
      <c r="D4422" t="s">
        <v>367</v>
      </c>
      <c r="E4422" t="s">
        <v>370</v>
      </c>
      <c r="F4422" s="2">
        <v>-239856.00000000003</v>
      </c>
      <c r="G4422" s="36">
        <v>-69466.428536950407</v>
      </c>
      <c r="H4422">
        <v>2016</v>
      </c>
      <c r="I4422">
        <v>3.4528333333333299</v>
      </c>
      <c r="J4422" t="s">
        <v>717</v>
      </c>
    </row>
    <row r="4423" spans="1:10">
      <c r="A4423" s="4" t="s">
        <v>389</v>
      </c>
      <c r="B4423" t="s">
        <v>32</v>
      </c>
      <c r="C4423" t="s">
        <v>4</v>
      </c>
      <c r="D4423" t="s">
        <v>367</v>
      </c>
      <c r="E4423" t="s">
        <v>370</v>
      </c>
      <c r="F4423" s="2">
        <v>-1659761</v>
      </c>
      <c r="G4423" s="36">
        <v>-480695.37095139304</v>
      </c>
      <c r="H4423">
        <v>2016</v>
      </c>
      <c r="I4423">
        <v>3.4528333333333299</v>
      </c>
      <c r="J4423" t="s">
        <v>717</v>
      </c>
    </row>
    <row r="4424" spans="1:10">
      <c r="A4424" s="4" t="s">
        <v>389</v>
      </c>
      <c r="B4424" t="s">
        <v>32</v>
      </c>
      <c r="C4424" t="s">
        <v>4</v>
      </c>
      <c r="D4424" t="s">
        <v>380</v>
      </c>
      <c r="F4424" s="2">
        <v>-36995</v>
      </c>
      <c r="G4424" s="36">
        <v>-10714.389149008059</v>
      </c>
      <c r="H4424">
        <v>2016</v>
      </c>
      <c r="I4424">
        <v>3.4528333333333339</v>
      </c>
      <c r="J4424" t="s">
        <v>717</v>
      </c>
    </row>
    <row r="4425" spans="1:10">
      <c r="A4425" s="4" t="s">
        <v>389</v>
      </c>
      <c r="B4425" t="s">
        <v>32</v>
      </c>
      <c r="C4425" t="s">
        <v>4</v>
      </c>
      <c r="D4425" t="s">
        <v>383</v>
      </c>
      <c r="F4425" s="2">
        <v>-38239</v>
      </c>
      <c r="G4425" s="36">
        <v>-11074.672973886192</v>
      </c>
      <c r="H4425">
        <v>2016</v>
      </c>
      <c r="I4425">
        <v>3.4528333333333299</v>
      </c>
      <c r="J4425" t="s">
        <v>717</v>
      </c>
    </row>
    <row r="4426" spans="1:10">
      <c r="A4426" s="4" t="s">
        <v>389</v>
      </c>
      <c r="B4426" t="s">
        <v>32</v>
      </c>
      <c r="C4426" t="s">
        <v>3</v>
      </c>
      <c r="D4426" t="s">
        <v>328</v>
      </c>
      <c r="E4426" t="s">
        <v>365</v>
      </c>
      <c r="F4426" s="2">
        <v>47518913</v>
      </c>
      <c r="G4426" s="36">
        <v>14461020.389531344</v>
      </c>
      <c r="H4426">
        <v>2015</v>
      </c>
      <c r="I4426">
        <v>3.286</v>
      </c>
      <c r="J4426" t="s">
        <v>717</v>
      </c>
    </row>
    <row r="4427" spans="1:10">
      <c r="A4427" s="4" t="s">
        <v>389</v>
      </c>
      <c r="B4427" t="s">
        <v>32</v>
      </c>
      <c r="C4427" t="s">
        <v>3</v>
      </c>
      <c r="D4427" t="s">
        <v>328</v>
      </c>
      <c r="E4427" t="s">
        <v>366</v>
      </c>
      <c r="F4427" s="2">
        <v>23251592</v>
      </c>
      <c r="G4427" s="36">
        <v>7075956.177723676</v>
      </c>
      <c r="H4427">
        <v>2015</v>
      </c>
      <c r="I4427">
        <v>3.286</v>
      </c>
      <c r="J4427" t="s">
        <v>717</v>
      </c>
    </row>
    <row r="4428" spans="1:10">
      <c r="A4428" s="4" t="s">
        <v>389</v>
      </c>
      <c r="B4428" t="s">
        <v>32</v>
      </c>
      <c r="C4428" t="s">
        <v>3</v>
      </c>
      <c r="D4428" t="s">
        <v>1</v>
      </c>
      <c r="F4428" s="2">
        <v>39224368</v>
      </c>
      <c r="G4428" s="36">
        <v>11936813.146682898</v>
      </c>
      <c r="H4428">
        <v>2015</v>
      </c>
      <c r="I4428">
        <v>3.286</v>
      </c>
      <c r="J4428" t="s">
        <v>717</v>
      </c>
    </row>
    <row r="4429" spans="1:10">
      <c r="A4429" s="4" t="s">
        <v>389</v>
      </c>
      <c r="B4429" t="s">
        <v>32</v>
      </c>
      <c r="C4429" t="s">
        <v>3</v>
      </c>
      <c r="D4429" t="s">
        <v>367</v>
      </c>
      <c r="E4429" t="s">
        <v>414</v>
      </c>
      <c r="F4429" s="2">
        <v>30744939</v>
      </c>
      <c r="G4429" s="36">
        <v>9356341.7528910525</v>
      </c>
      <c r="H4429">
        <v>2015</v>
      </c>
      <c r="I4429">
        <v>3.286</v>
      </c>
      <c r="J4429" t="s">
        <v>717</v>
      </c>
    </row>
    <row r="4430" spans="1:10">
      <c r="A4430" s="4" t="s">
        <v>389</v>
      </c>
      <c r="B4430" t="s">
        <v>32</v>
      </c>
      <c r="C4430" t="s">
        <v>3</v>
      </c>
      <c r="D4430" t="s">
        <v>367</v>
      </c>
      <c r="E4430" t="s">
        <v>415</v>
      </c>
      <c r="F4430" s="2">
        <v>19911061</v>
      </c>
      <c r="G4430" s="36">
        <v>6059361.2294583078</v>
      </c>
      <c r="H4430">
        <v>2015</v>
      </c>
      <c r="I4430">
        <v>3.286</v>
      </c>
      <c r="J4430" t="s">
        <v>717</v>
      </c>
    </row>
    <row r="4431" spans="1:10">
      <c r="A4431" s="4" t="s">
        <v>389</v>
      </c>
      <c r="B4431" t="s">
        <v>32</v>
      </c>
      <c r="C4431" t="s">
        <v>3</v>
      </c>
      <c r="D4431" t="s">
        <v>367</v>
      </c>
      <c r="E4431" t="s">
        <v>419</v>
      </c>
      <c r="F4431" s="2">
        <v>2957152</v>
      </c>
      <c r="G4431" s="36">
        <v>899924.52830188675</v>
      </c>
      <c r="H4431">
        <v>2015</v>
      </c>
      <c r="I4431">
        <v>3.286</v>
      </c>
      <c r="J4431" t="s">
        <v>717</v>
      </c>
    </row>
    <row r="4432" spans="1:10">
      <c r="A4432" s="4" t="s">
        <v>389</v>
      </c>
      <c r="B4432" t="s">
        <v>32</v>
      </c>
      <c r="C4432" t="s">
        <v>3</v>
      </c>
      <c r="D4432" t="s">
        <v>367</v>
      </c>
      <c r="E4432" t="s">
        <v>420</v>
      </c>
      <c r="F4432" s="2">
        <v>914885</v>
      </c>
      <c r="G4432" s="36">
        <v>278419.0505173463</v>
      </c>
      <c r="H4432">
        <v>2015</v>
      </c>
      <c r="I4432">
        <v>3.286</v>
      </c>
      <c r="J4432" t="s">
        <v>717</v>
      </c>
    </row>
    <row r="4433" spans="1:10">
      <c r="A4433" s="4" t="s">
        <v>389</v>
      </c>
      <c r="B4433" t="s">
        <v>32</v>
      </c>
      <c r="C4433" t="s">
        <v>3</v>
      </c>
      <c r="D4433" t="s">
        <v>367</v>
      </c>
      <c r="E4433" t="s">
        <v>418</v>
      </c>
      <c r="F4433" s="2">
        <v>867091</v>
      </c>
      <c r="G4433" s="36">
        <v>263874.31527693244</v>
      </c>
      <c r="H4433">
        <v>2015</v>
      </c>
      <c r="I4433">
        <v>3.286</v>
      </c>
      <c r="J4433" t="s">
        <v>717</v>
      </c>
    </row>
    <row r="4434" spans="1:10">
      <c r="A4434" s="4" t="s">
        <v>389</v>
      </c>
      <c r="B4434" t="s">
        <v>32</v>
      </c>
      <c r="C4434" t="s">
        <v>3</v>
      </c>
      <c r="D4434" t="s">
        <v>367</v>
      </c>
      <c r="E4434" t="s">
        <v>416</v>
      </c>
      <c r="F4434" s="2">
        <v>778096</v>
      </c>
      <c r="G4434" s="36">
        <v>236791.23554473525</v>
      </c>
      <c r="H4434">
        <v>2015</v>
      </c>
      <c r="I4434">
        <v>3.286</v>
      </c>
      <c r="J4434" t="s">
        <v>717</v>
      </c>
    </row>
    <row r="4435" spans="1:10">
      <c r="A4435" s="4" t="s">
        <v>389</v>
      </c>
      <c r="B4435" t="s">
        <v>32</v>
      </c>
      <c r="C4435" t="s">
        <v>3</v>
      </c>
      <c r="D4435" t="s">
        <v>367</v>
      </c>
      <c r="E4435" t="s">
        <v>417</v>
      </c>
      <c r="F4435" s="2">
        <v>778096</v>
      </c>
      <c r="G4435" s="36">
        <v>236791.23554473525</v>
      </c>
      <c r="H4435">
        <v>2015</v>
      </c>
      <c r="I4435">
        <v>3.286</v>
      </c>
      <c r="J4435" t="s">
        <v>717</v>
      </c>
    </row>
    <row r="4436" spans="1:10">
      <c r="A4436" s="4" t="s">
        <v>389</v>
      </c>
      <c r="B4436" t="s">
        <v>32</v>
      </c>
      <c r="C4436" t="s">
        <v>3</v>
      </c>
      <c r="D4436" t="s">
        <v>367</v>
      </c>
      <c r="E4436" t="s">
        <v>413</v>
      </c>
      <c r="F4436" s="2">
        <v>-158965</v>
      </c>
      <c r="G4436" s="36">
        <v>-48376.44552647596</v>
      </c>
      <c r="H4436">
        <v>2015</v>
      </c>
      <c r="I4436">
        <v>3.286</v>
      </c>
      <c r="J4436" t="s">
        <v>717</v>
      </c>
    </row>
    <row r="4437" spans="1:10">
      <c r="A4437" s="4" t="s">
        <v>389</v>
      </c>
      <c r="B4437" t="s">
        <v>32</v>
      </c>
      <c r="C4437" t="s">
        <v>3</v>
      </c>
      <c r="D4437" t="s">
        <v>383</v>
      </c>
      <c r="F4437" s="2">
        <v>-3739558.9999999995</v>
      </c>
      <c r="G4437" s="36">
        <v>-1138027.6932440656</v>
      </c>
      <c r="H4437">
        <v>2015</v>
      </c>
      <c r="I4437">
        <v>3.286</v>
      </c>
      <c r="J4437" t="s">
        <v>717</v>
      </c>
    </row>
    <row r="4438" spans="1:10">
      <c r="A4438" s="4" t="s">
        <v>389</v>
      </c>
      <c r="B4438" t="s">
        <v>32</v>
      </c>
      <c r="C4438" t="s">
        <v>4</v>
      </c>
      <c r="D4438" t="s">
        <v>328</v>
      </c>
      <c r="E4438" t="s">
        <v>365</v>
      </c>
      <c r="F4438" s="2">
        <v>60032406.999999993</v>
      </c>
      <c r="G4438" s="36">
        <v>18269143.944004867</v>
      </c>
      <c r="H4438">
        <v>2015</v>
      </c>
      <c r="I4438">
        <v>3.286</v>
      </c>
      <c r="J4438" t="s">
        <v>717</v>
      </c>
    </row>
    <row r="4439" spans="1:10">
      <c r="A4439" s="4" t="s">
        <v>389</v>
      </c>
      <c r="B4439" t="s">
        <v>32</v>
      </c>
      <c r="C4439" t="s">
        <v>4</v>
      </c>
      <c r="D4439" t="s">
        <v>328</v>
      </c>
      <c r="E4439" t="s">
        <v>366</v>
      </c>
      <c r="F4439" s="2">
        <v>15003340</v>
      </c>
      <c r="G4439" s="36">
        <v>4565836.8837492391</v>
      </c>
      <c r="H4439">
        <v>2015</v>
      </c>
      <c r="I4439">
        <v>3.286</v>
      </c>
      <c r="J4439" t="s">
        <v>717</v>
      </c>
    </row>
    <row r="4440" spans="1:10">
      <c r="A4440" s="4" t="s">
        <v>389</v>
      </c>
      <c r="B4440" t="s">
        <v>32</v>
      </c>
      <c r="C4440" t="s">
        <v>4</v>
      </c>
      <c r="D4440" t="s">
        <v>328</v>
      </c>
      <c r="E4440" t="s">
        <v>366</v>
      </c>
      <c r="F4440" s="2">
        <v>-255.99999999999997</v>
      </c>
      <c r="G4440" s="36">
        <v>-77.906269020085205</v>
      </c>
      <c r="H4440">
        <v>2015</v>
      </c>
      <c r="I4440">
        <v>3.286</v>
      </c>
      <c r="J4440" t="s">
        <v>717</v>
      </c>
    </row>
    <row r="4441" spans="1:10">
      <c r="A4441" s="4" t="s">
        <v>389</v>
      </c>
      <c r="B4441" t="s">
        <v>32</v>
      </c>
      <c r="C4441" t="s">
        <v>4</v>
      </c>
      <c r="D4441" t="s">
        <v>328</v>
      </c>
      <c r="E4441" t="s">
        <v>365</v>
      </c>
      <c r="F4441" s="2">
        <v>-2313</v>
      </c>
      <c r="G4441" s="36">
        <v>-703.8953134510042</v>
      </c>
      <c r="H4441">
        <v>2015</v>
      </c>
      <c r="I4441">
        <v>3.286</v>
      </c>
      <c r="J4441" t="s">
        <v>717</v>
      </c>
    </row>
    <row r="4442" spans="1:10">
      <c r="A4442" t="s">
        <v>46</v>
      </c>
      <c r="B4442" t="s">
        <v>32</v>
      </c>
      <c r="C4442" t="s">
        <v>4</v>
      </c>
      <c r="D4442" t="s">
        <v>328</v>
      </c>
      <c r="E4442" t="s">
        <v>375</v>
      </c>
      <c r="F4442" s="2">
        <v>119119443</v>
      </c>
      <c r="G4442" s="36">
        <f t="shared" ref="G4442:G4449" si="114">F4442/I4442</f>
        <v>22070600.125991255</v>
      </c>
      <c r="H4442">
        <v>2021</v>
      </c>
      <c r="I4442" s="32">
        <v>5.3971999999999998</v>
      </c>
      <c r="J4442" s="40" t="s">
        <v>715</v>
      </c>
    </row>
    <row r="4443" spans="1:10">
      <c r="A4443" t="s">
        <v>46</v>
      </c>
      <c r="B4443" t="s">
        <v>32</v>
      </c>
      <c r="C4443" t="s">
        <v>4</v>
      </c>
      <c r="D4443" t="s">
        <v>328</v>
      </c>
      <c r="E4443" t="s">
        <v>376</v>
      </c>
      <c r="F4443" s="2">
        <v>-47159890</v>
      </c>
      <c r="G4443" s="36">
        <f t="shared" si="114"/>
        <v>-8737843.6967316382</v>
      </c>
      <c r="H4443">
        <v>2021</v>
      </c>
      <c r="I4443" s="32">
        <v>5.3971999999999998</v>
      </c>
      <c r="J4443" s="40" t="s">
        <v>715</v>
      </c>
    </row>
    <row r="4444" spans="1:10">
      <c r="A4444" t="s">
        <v>46</v>
      </c>
      <c r="B4444" t="s">
        <v>32</v>
      </c>
      <c r="C4444" t="s">
        <v>4</v>
      </c>
      <c r="D4444" t="s">
        <v>367</v>
      </c>
      <c r="E4444" t="s">
        <v>376</v>
      </c>
      <c r="F4444" s="2">
        <v>6769551</v>
      </c>
      <c r="G4444" s="36">
        <f t="shared" si="114"/>
        <v>1254270.9182539096</v>
      </c>
      <c r="H4444">
        <v>2021</v>
      </c>
      <c r="I4444" s="32">
        <v>5.3971999999999998</v>
      </c>
      <c r="J4444" s="40" t="s">
        <v>715</v>
      </c>
    </row>
    <row r="4445" spans="1:10">
      <c r="A4445" t="s">
        <v>46</v>
      </c>
      <c r="B4445" t="s">
        <v>32</v>
      </c>
      <c r="C4445" t="s">
        <v>4</v>
      </c>
      <c r="D4445" t="s">
        <v>367</v>
      </c>
      <c r="E4445" t="s">
        <v>377</v>
      </c>
      <c r="F4445" s="2">
        <v>189296</v>
      </c>
      <c r="G4445" s="36">
        <f t="shared" si="114"/>
        <v>35073.00081523753</v>
      </c>
      <c r="H4445">
        <v>2021</v>
      </c>
      <c r="I4445" s="32">
        <v>5.3971999999999998</v>
      </c>
      <c r="J4445" s="40" t="s">
        <v>715</v>
      </c>
    </row>
    <row r="4446" spans="1:10">
      <c r="A4446" t="s">
        <v>46</v>
      </c>
      <c r="B4446" t="s">
        <v>32</v>
      </c>
      <c r="C4446" t="s">
        <v>4</v>
      </c>
      <c r="D4446" t="s">
        <v>367</v>
      </c>
      <c r="E4446" t="s">
        <v>379</v>
      </c>
      <c r="F4446" s="2">
        <v>1670986</v>
      </c>
      <c r="G4446" s="36">
        <f t="shared" si="114"/>
        <v>309602.38642258948</v>
      </c>
      <c r="H4446">
        <v>2021</v>
      </c>
      <c r="I4446" s="32">
        <v>5.3971999999999998</v>
      </c>
      <c r="J4446" s="40" t="s">
        <v>715</v>
      </c>
    </row>
    <row r="4447" spans="1:10">
      <c r="A4447" t="s">
        <v>46</v>
      </c>
      <c r="B4447" t="s">
        <v>32</v>
      </c>
      <c r="C4447" t="s">
        <v>4</v>
      </c>
      <c r="D4447" t="s">
        <v>367</v>
      </c>
      <c r="E4447" t="s">
        <v>370</v>
      </c>
      <c r="F4447" s="2">
        <v>129876699</v>
      </c>
      <c r="G4447" s="36">
        <f t="shared" si="114"/>
        <v>24063718.038983177</v>
      </c>
      <c r="H4447">
        <v>2021</v>
      </c>
      <c r="I4447" s="32">
        <v>5.3971999999999998</v>
      </c>
      <c r="J4447" s="40" t="s">
        <v>715</v>
      </c>
    </row>
    <row r="4448" spans="1:10">
      <c r="A4448" t="s">
        <v>46</v>
      </c>
      <c r="B4448" t="s">
        <v>32</v>
      </c>
      <c r="C4448" t="s">
        <v>4</v>
      </c>
      <c r="D4448" t="s">
        <v>367</v>
      </c>
      <c r="E4448" t="s">
        <v>378</v>
      </c>
      <c r="F4448" s="2">
        <v>59570958</v>
      </c>
      <c r="G4448" s="36">
        <f t="shared" si="114"/>
        <v>11037381.975839324</v>
      </c>
      <c r="H4448">
        <v>2021</v>
      </c>
      <c r="I4448" s="32">
        <v>5.3971999999999998</v>
      </c>
      <c r="J4448" s="40" t="s">
        <v>715</v>
      </c>
    </row>
    <row r="4449" spans="1:10">
      <c r="A4449" t="s">
        <v>46</v>
      </c>
      <c r="B4449" t="s">
        <v>32</v>
      </c>
      <c r="C4449" t="s">
        <v>4</v>
      </c>
      <c r="D4449" t="s">
        <v>367</v>
      </c>
      <c r="E4449" t="s">
        <v>372</v>
      </c>
      <c r="F4449" s="2">
        <v>646</v>
      </c>
      <c r="G4449" s="36">
        <f t="shared" si="114"/>
        <v>119.69169198843845</v>
      </c>
      <c r="H4449">
        <v>2021</v>
      </c>
      <c r="I4449" s="32">
        <v>5.3971999999999998</v>
      </c>
      <c r="J4449" s="40" t="s">
        <v>715</v>
      </c>
    </row>
    <row r="4450" spans="1:10">
      <c r="A4450" s="4" t="s">
        <v>389</v>
      </c>
      <c r="B4450" t="s">
        <v>32</v>
      </c>
      <c r="C4450" t="s">
        <v>4</v>
      </c>
      <c r="D4450" t="s">
        <v>1</v>
      </c>
      <c r="F4450" s="2">
        <v>29901368</v>
      </c>
      <c r="G4450" s="36">
        <v>9099625.0760803409</v>
      </c>
      <c r="H4450">
        <v>2015</v>
      </c>
      <c r="I4450">
        <v>3.286</v>
      </c>
      <c r="J4450" t="s">
        <v>717</v>
      </c>
    </row>
    <row r="4451" spans="1:10">
      <c r="A4451" s="4" t="s">
        <v>389</v>
      </c>
      <c r="B4451" t="s">
        <v>32</v>
      </c>
      <c r="C4451" t="s">
        <v>4</v>
      </c>
      <c r="D4451" t="s">
        <v>367</v>
      </c>
      <c r="E4451" t="s">
        <v>415</v>
      </c>
      <c r="F4451" s="2">
        <v>30711955</v>
      </c>
      <c r="G4451" s="36">
        <v>9346304.0170419961</v>
      </c>
      <c r="H4451">
        <v>2015</v>
      </c>
      <c r="I4451">
        <v>3.286</v>
      </c>
      <c r="J4451" t="s">
        <v>717</v>
      </c>
    </row>
    <row r="4452" spans="1:10">
      <c r="A4452" s="4" t="s">
        <v>389</v>
      </c>
      <c r="B4452" t="s">
        <v>32</v>
      </c>
      <c r="C4452" t="s">
        <v>4</v>
      </c>
      <c r="D4452" t="s">
        <v>367</v>
      </c>
      <c r="E4452" t="s">
        <v>414</v>
      </c>
      <c r="F4452" s="2">
        <v>22048391</v>
      </c>
      <c r="G4452" s="36">
        <v>6709796.4090079125</v>
      </c>
      <c r="H4452">
        <v>2015</v>
      </c>
      <c r="I4452">
        <v>3.286</v>
      </c>
      <c r="J4452" t="s">
        <v>717</v>
      </c>
    </row>
    <row r="4453" spans="1:10">
      <c r="A4453" s="4" t="s">
        <v>389</v>
      </c>
      <c r="B4453" t="s">
        <v>32</v>
      </c>
      <c r="C4453" t="s">
        <v>4</v>
      </c>
      <c r="D4453" t="s">
        <v>367</v>
      </c>
      <c r="E4453" t="s">
        <v>419</v>
      </c>
      <c r="F4453" s="2">
        <v>2174248</v>
      </c>
      <c r="G4453" s="36">
        <v>661670.11564211803</v>
      </c>
      <c r="H4453">
        <v>2015</v>
      </c>
      <c r="I4453">
        <v>3.286</v>
      </c>
      <c r="J4453" t="s">
        <v>717</v>
      </c>
    </row>
    <row r="4454" spans="1:10">
      <c r="A4454" s="4" t="s">
        <v>389</v>
      </c>
      <c r="B4454" t="s">
        <v>32</v>
      </c>
      <c r="C4454" t="s">
        <v>4</v>
      </c>
      <c r="D4454" t="s">
        <v>367</v>
      </c>
      <c r="E4454" t="s">
        <v>418</v>
      </c>
      <c r="F4454" s="2">
        <v>575438.00003620004</v>
      </c>
      <c r="G4454" s="36">
        <v>175118.07670000001</v>
      </c>
      <c r="H4454">
        <v>2015</v>
      </c>
      <c r="I4454">
        <v>3.286</v>
      </c>
      <c r="J4454" t="s">
        <v>717</v>
      </c>
    </row>
    <row r="4455" spans="1:10">
      <c r="A4455" s="4" t="s">
        <v>389</v>
      </c>
      <c r="B4455" t="s">
        <v>32</v>
      </c>
      <c r="C4455" t="s">
        <v>4</v>
      </c>
      <c r="D4455" t="s">
        <v>367</v>
      </c>
      <c r="E4455" t="s">
        <v>421</v>
      </c>
      <c r="F4455" s="2">
        <v>575438</v>
      </c>
      <c r="G4455" s="36">
        <v>175118.07668898356</v>
      </c>
      <c r="H4455">
        <v>2015</v>
      </c>
      <c r="I4455">
        <v>3.286</v>
      </c>
      <c r="J4455" t="s">
        <v>717</v>
      </c>
    </row>
    <row r="4456" spans="1:10">
      <c r="A4456" s="4" t="s">
        <v>389</v>
      </c>
      <c r="B4456" t="s">
        <v>32</v>
      </c>
      <c r="C4456" t="s">
        <v>4</v>
      </c>
      <c r="D4456" t="s">
        <v>367</v>
      </c>
      <c r="E4456" t="s">
        <v>417</v>
      </c>
      <c r="F4456" s="2">
        <v>575438</v>
      </c>
      <c r="G4456" s="36">
        <v>175118.07668898356</v>
      </c>
      <c r="H4456">
        <v>2015</v>
      </c>
      <c r="I4456">
        <v>3.286</v>
      </c>
      <c r="J4456" t="s">
        <v>717</v>
      </c>
    </row>
    <row r="4457" spans="1:10">
      <c r="A4457" s="4" t="s">
        <v>389</v>
      </c>
      <c r="B4457" t="s">
        <v>32</v>
      </c>
      <c r="C4457" t="s">
        <v>4</v>
      </c>
      <c r="D4457" t="s">
        <v>367</v>
      </c>
      <c r="E4457" t="s">
        <v>413</v>
      </c>
      <c r="F4457" s="2">
        <v>193285</v>
      </c>
      <c r="G4457" s="36">
        <v>58820.75471698113</v>
      </c>
      <c r="H4457">
        <v>2015</v>
      </c>
      <c r="I4457">
        <v>3.286</v>
      </c>
      <c r="J4457" t="s">
        <v>717</v>
      </c>
    </row>
    <row r="4458" spans="1:10">
      <c r="A4458" s="4" t="s">
        <v>389</v>
      </c>
      <c r="B4458" t="s">
        <v>32</v>
      </c>
      <c r="C4458" t="s">
        <v>4</v>
      </c>
      <c r="D4458" t="s">
        <v>367</v>
      </c>
      <c r="E4458" t="s">
        <v>420</v>
      </c>
      <c r="F4458" s="2">
        <v>-483337.00000000006</v>
      </c>
      <c r="G4458" s="36">
        <v>-147089.77480219112</v>
      </c>
      <c r="H4458">
        <v>2015</v>
      </c>
      <c r="I4458">
        <v>3.286</v>
      </c>
      <c r="J4458" t="s">
        <v>717</v>
      </c>
    </row>
    <row r="4459" spans="1:10">
      <c r="A4459" s="4" t="s">
        <v>389</v>
      </c>
      <c r="B4459" t="s">
        <v>32</v>
      </c>
      <c r="C4459" t="s">
        <v>4</v>
      </c>
      <c r="D4459" t="s">
        <v>383</v>
      </c>
      <c r="F4459" s="2">
        <v>396430</v>
      </c>
      <c r="G4459" s="36">
        <v>120642.11807668899</v>
      </c>
      <c r="H4459">
        <v>2015</v>
      </c>
      <c r="I4459">
        <v>3.286</v>
      </c>
      <c r="J4459" t="s">
        <v>717</v>
      </c>
    </row>
    <row r="4460" spans="1:10">
      <c r="A4460" s="4" t="s">
        <v>389</v>
      </c>
      <c r="B4460" t="s">
        <v>32</v>
      </c>
      <c r="C4460" t="s">
        <v>4</v>
      </c>
      <c r="D4460" t="s">
        <v>383</v>
      </c>
      <c r="F4460" s="2">
        <v>-1946</v>
      </c>
      <c r="G4460" s="36">
        <v>-592.20937309799149</v>
      </c>
      <c r="H4460">
        <v>2015</v>
      </c>
      <c r="I4460">
        <v>3.286</v>
      </c>
      <c r="J4460" t="s">
        <v>717</v>
      </c>
    </row>
    <row r="4461" spans="1:10">
      <c r="A4461" s="4" t="s">
        <v>389</v>
      </c>
      <c r="B4461" t="s">
        <v>32</v>
      </c>
      <c r="C4461" t="s">
        <v>3</v>
      </c>
      <c r="D4461" t="s">
        <v>328</v>
      </c>
      <c r="E4461" t="s">
        <v>365</v>
      </c>
      <c r="F4461" s="2">
        <v>39007017</v>
      </c>
      <c r="G4461" s="36">
        <v>16570506.202783713</v>
      </c>
      <c r="H4461">
        <v>2014</v>
      </c>
      <c r="I4461">
        <v>2.3540027397260279</v>
      </c>
      <c r="J4461" t="s">
        <v>717</v>
      </c>
    </row>
    <row r="4462" spans="1:10">
      <c r="A4462" s="4" t="s">
        <v>389</v>
      </c>
      <c r="B4462" t="s">
        <v>32</v>
      </c>
      <c r="C4462" t="s">
        <v>3</v>
      </c>
      <c r="D4462" t="s">
        <v>328</v>
      </c>
      <c r="E4462" t="s">
        <v>366</v>
      </c>
      <c r="F4462" s="2">
        <v>15180535</v>
      </c>
      <c r="G4462" s="36">
        <v>6448817.8980483245</v>
      </c>
      <c r="H4462">
        <v>2014</v>
      </c>
      <c r="I4462">
        <v>2.3540027397260279</v>
      </c>
      <c r="J4462" t="s">
        <v>717</v>
      </c>
    </row>
    <row r="4463" spans="1:10">
      <c r="A4463" s="4" t="s">
        <v>389</v>
      </c>
      <c r="B4463" t="s">
        <v>32</v>
      </c>
      <c r="C4463" t="s">
        <v>3</v>
      </c>
      <c r="D4463" t="s">
        <v>328</v>
      </c>
      <c r="E4463" t="s">
        <v>366</v>
      </c>
      <c r="F4463" s="2">
        <v>5843931</v>
      </c>
      <c r="G4463" s="36">
        <v>2482550.6365723899</v>
      </c>
      <c r="H4463">
        <v>2014</v>
      </c>
      <c r="I4463">
        <v>2.3540027397260279</v>
      </c>
      <c r="J4463" t="s">
        <v>717</v>
      </c>
    </row>
    <row r="4464" spans="1:10">
      <c r="A4464" s="4" t="s">
        <v>389</v>
      </c>
      <c r="B4464" t="s">
        <v>32</v>
      </c>
      <c r="C4464" t="s">
        <v>3</v>
      </c>
      <c r="D4464" t="s">
        <v>367</v>
      </c>
      <c r="F4464" s="2">
        <v>32675548</v>
      </c>
      <c r="G4464" s="36">
        <v>13880845.356961209</v>
      </c>
      <c r="H4464">
        <v>2014</v>
      </c>
      <c r="I4464">
        <v>2.3540027397260279</v>
      </c>
      <c r="J4464" t="s">
        <v>717</v>
      </c>
    </row>
    <row r="4465" spans="1:10">
      <c r="A4465" s="4" t="s">
        <v>389</v>
      </c>
      <c r="B4465" t="s">
        <v>32</v>
      </c>
      <c r="C4465" t="s">
        <v>3</v>
      </c>
      <c r="D4465" t="s">
        <v>367</v>
      </c>
      <c r="F4465" s="2">
        <v>2770513</v>
      </c>
      <c r="G4465" s="36">
        <v>1176937.0329290475</v>
      </c>
      <c r="H4465">
        <v>2014</v>
      </c>
      <c r="I4465">
        <v>2.3540027397260279</v>
      </c>
      <c r="J4465" t="s">
        <v>717</v>
      </c>
    </row>
    <row r="4466" spans="1:10">
      <c r="A4466" s="4" t="s">
        <v>389</v>
      </c>
      <c r="B4466" t="s">
        <v>32</v>
      </c>
      <c r="C4466" t="s">
        <v>3</v>
      </c>
      <c r="D4466" t="s">
        <v>367</v>
      </c>
      <c r="F4466" s="2">
        <v>1073100</v>
      </c>
      <c r="G4466" s="36">
        <v>455861.83137785702</v>
      </c>
      <c r="H4466">
        <v>2014</v>
      </c>
      <c r="I4466">
        <v>2.3540027397260279</v>
      </c>
      <c r="J4466" t="s">
        <v>717</v>
      </c>
    </row>
    <row r="4467" spans="1:10">
      <c r="A4467" s="4" t="s">
        <v>389</v>
      </c>
      <c r="B4467" t="s">
        <v>32</v>
      </c>
      <c r="C4467" t="s">
        <v>3</v>
      </c>
      <c r="D4467" t="s">
        <v>367</v>
      </c>
      <c r="F4467" s="2">
        <v>23078</v>
      </c>
      <c r="G4467" s="36">
        <v>9803.7269075931272</v>
      </c>
      <c r="H4467">
        <v>2014</v>
      </c>
      <c r="I4467">
        <v>2.3540027397260279</v>
      </c>
      <c r="J4467" t="s">
        <v>717</v>
      </c>
    </row>
    <row r="4468" spans="1:10">
      <c r="A4468" s="4" t="s">
        <v>389</v>
      </c>
      <c r="B4468" t="s">
        <v>32</v>
      </c>
      <c r="C4468" t="s">
        <v>3</v>
      </c>
      <c r="D4468" t="s">
        <v>367</v>
      </c>
      <c r="F4468" s="2">
        <v>2849.0000000000005</v>
      </c>
      <c r="G4468" s="36">
        <v>1210.2789652367112</v>
      </c>
      <c r="H4468">
        <v>2014</v>
      </c>
      <c r="I4468">
        <v>2.3540027397260279</v>
      </c>
      <c r="J4468" t="s">
        <v>717</v>
      </c>
    </row>
    <row r="4469" spans="1:10">
      <c r="A4469" s="4" t="s">
        <v>389</v>
      </c>
      <c r="B4469" t="s">
        <v>32</v>
      </c>
      <c r="C4469" t="s">
        <v>3</v>
      </c>
      <c r="D4469" t="s">
        <v>367</v>
      </c>
      <c r="F4469" s="2">
        <v>216</v>
      </c>
      <c r="G4469" s="36">
        <v>91.75860178698828</v>
      </c>
      <c r="H4469">
        <v>2014</v>
      </c>
      <c r="I4469">
        <v>2.3540027397260279</v>
      </c>
      <c r="J4469" t="s">
        <v>717</v>
      </c>
    </row>
    <row r="4470" spans="1:10">
      <c r="A4470" s="4" t="s">
        <v>389</v>
      </c>
      <c r="B4470" t="s">
        <v>32</v>
      </c>
      <c r="C4470" t="s">
        <v>4</v>
      </c>
      <c r="D4470" t="s">
        <v>328</v>
      </c>
      <c r="E4470" t="s">
        <v>365</v>
      </c>
      <c r="F4470" s="2">
        <v>43506602</v>
      </c>
      <c r="G4470" s="36">
        <v>18481967.444550868</v>
      </c>
      <c r="H4470">
        <v>2014</v>
      </c>
      <c r="I4470">
        <v>2.3540027397260279</v>
      </c>
      <c r="J4470" t="s">
        <v>717</v>
      </c>
    </row>
    <row r="4471" spans="1:10">
      <c r="A4471" s="4" t="s">
        <v>389</v>
      </c>
      <c r="B4471" t="s">
        <v>32</v>
      </c>
      <c r="C4471" t="s">
        <v>4</v>
      </c>
      <c r="D4471" t="s">
        <v>328</v>
      </c>
      <c r="E4471" t="s">
        <v>365</v>
      </c>
      <c r="F4471" s="2">
        <v>-392</v>
      </c>
      <c r="G4471" s="36">
        <v>-166.52486990971946</v>
      </c>
      <c r="H4471">
        <v>2014</v>
      </c>
      <c r="I4471">
        <v>2.3540027397260279</v>
      </c>
      <c r="J4471" t="s">
        <v>717</v>
      </c>
    </row>
    <row r="4472" spans="1:10">
      <c r="A4472" s="4" t="s">
        <v>389</v>
      </c>
      <c r="B4472" t="s">
        <v>32</v>
      </c>
      <c r="C4472" t="s">
        <v>4</v>
      </c>
      <c r="D4472" t="s">
        <v>1</v>
      </c>
      <c r="F4472" s="2">
        <v>20593460</v>
      </c>
      <c r="G4472" s="36">
        <v>8748273.590538295</v>
      </c>
      <c r="H4472">
        <v>2014</v>
      </c>
      <c r="I4472">
        <v>2.3540027397260279</v>
      </c>
      <c r="J4472" t="s">
        <v>717</v>
      </c>
    </row>
    <row r="4473" spans="1:10">
      <c r="A4473" s="4" t="s">
        <v>389</v>
      </c>
      <c r="B4473" t="s">
        <v>32</v>
      </c>
      <c r="C4473" t="s">
        <v>4</v>
      </c>
      <c r="D4473" t="s">
        <v>367</v>
      </c>
      <c r="F4473" s="2">
        <v>24365967</v>
      </c>
      <c r="G4473" s="36">
        <v>10350866.032906933</v>
      </c>
      <c r="H4473">
        <v>2014</v>
      </c>
      <c r="I4473">
        <v>2.3540027397260279</v>
      </c>
      <c r="J4473" t="s">
        <v>717</v>
      </c>
    </row>
    <row r="4474" spans="1:10">
      <c r="A4474" s="4" t="s">
        <v>389</v>
      </c>
      <c r="B4474" t="s">
        <v>32</v>
      </c>
      <c r="C4474" t="s">
        <v>4</v>
      </c>
      <c r="D4474" t="s">
        <v>367</v>
      </c>
      <c r="F4474" s="2">
        <v>2878552</v>
      </c>
      <c r="G4474" s="36">
        <v>1222832.9013478642</v>
      </c>
      <c r="H4474">
        <v>2014</v>
      </c>
      <c r="I4474">
        <v>2.3540027397260279</v>
      </c>
      <c r="J4474" t="s">
        <v>717</v>
      </c>
    </row>
    <row r="4475" spans="1:10">
      <c r="A4475" s="4" t="s">
        <v>389</v>
      </c>
      <c r="B4475" t="s">
        <v>32</v>
      </c>
      <c r="C4475" t="s">
        <v>4</v>
      </c>
      <c r="D4475" t="s">
        <v>367</v>
      </c>
      <c r="F4475" s="2">
        <v>785439</v>
      </c>
      <c r="G4475" s="36">
        <v>333661.03902301058</v>
      </c>
      <c r="H4475">
        <v>2014</v>
      </c>
      <c r="I4475">
        <v>2.3540027397260279</v>
      </c>
      <c r="J4475" t="s">
        <v>717</v>
      </c>
    </row>
    <row r="4476" spans="1:10">
      <c r="A4476" s="4" t="s">
        <v>389</v>
      </c>
      <c r="B4476" t="s">
        <v>32</v>
      </c>
      <c r="C4476" t="s">
        <v>4</v>
      </c>
      <c r="D4476" t="s">
        <v>367</v>
      </c>
      <c r="F4476" s="2">
        <v>77260</v>
      </c>
      <c r="G4476" s="36">
        <v>32820.692472512565</v>
      </c>
      <c r="H4476">
        <v>2014</v>
      </c>
      <c r="I4476">
        <v>2.3540027397260279</v>
      </c>
      <c r="J4476" t="s">
        <v>717</v>
      </c>
    </row>
    <row r="4477" spans="1:10">
      <c r="A4477" s="4" t="s">
        <v>389</v>
      </c>
      <c r="B4477" t="s">
        <v>32</v>
      </c>
      <c r="C4477" t="s">
        <v>3</v>
      </c>
      <c r="D4477" t="s">
        <v>328</v>
      </c>
      <c r="F4477" s="2">
        <v>37272437</v>
      </c>
      <c r="G4477" s="36">
        <v>17255158.770891134</v>
      </c>
      <c r="H4477">
        <v>2013</v>
      </c>
      <c r="I4477">
        <v>2.1600749952459051</v>
      </c>
      <c r="J4477" t="s">
        <v>717</v>
      </c>
    </row>
    <row r="4478" spans="1:10">
      <c r="A4478" s="4" t="s">
        <v>389</v>
      </c>
      <c r="B4478" t="s">
        <v>32</v>
      </c>
      <c r="C4478" t="s">
        <v>3</v>
      </c>
      <c r="D4478" t="s">
        <v>328</v>
      </c>
      <c r="F4478" s="2">
        <v>16783499</v>
      </c>
      <c r="G4478" s="36">
        <v>7769868.6559210643</v>
      </c>
      <c r="H4478">
        <v>2013</v>
      </c>
      <c r="I4478">
        <v>2.1600749952459051</v>
      </c>
      <c r="J4478" t="s">
        <v>717</v>
      </c>
    </row>
    <row r="4479" spans="1:10">
      <c r="A4479" s="4" t="s">
        <v>389</v>
      </c>
      <c r="B4479" t="s">
        <v>32</v>
      </c>
      <c r="C4479" t="s">
        <v>3</v>
      </c>
      <c r="D4479" t="s">
        <v>328</v>
      </c>
      <c r="F4479" s="2">
        <v>10564821</v>
      </c>
      <c r="G4479" s="36">
        <v>4890951.0194099955</v>
      </c>
      <c r="H4479">
        <v>2013</v>
      </c>
      <c r="I4479">
        <v>2.1600749952459051</v>
      </c>
      <c r="J4479" t="s">
        <v>717</v>
      </c>
    </row>
    <row r="4480" spans="1:10">
      <c r="A4480" s="4" t="s">
        <v>389</v>
      </c>
      <c r="B4480" t="s">
        <v>32</v>
      </c>
      <c r="C4480" t="s">
        <v>3</v>
      </c>
      <c r="D4480" t="s">
        <v>328</v>
      </c>
      <c r="F4480" s="2">
        <v>2284947</v>
      </c>
      <c r="G4480" s="36">
        <v>1057809.1061786858</v>
      </c>
      <c r="H4480">
        <v>2013</v>
      </c>
      <c r="I4480">
        <v>2.1600749952459051</v>
      </c>
      <c r="J4480" t="s">
        <v>717</v>
      </c>
    </row>
    <row r="4481" spans="1:10">
      <c r="A4481" s="4" t="s">
        <v>389</v>
      </c>
      <c r="B4481" t="s">
        <v>32</v>
      </c>
      <c r="C4481" t="s">
        <v>3</v>
      </c>
      <c r="D4481" t="s">
        <v>328</v>
      </c>
      <c r="F4481" s="2">
        <v>794088</v>
      </c>
      <c r="G4481" s="36">
        <v>367620.56953934615</v>
      </c>
      <c r="H4481">
        <v>2013</v>
      </c>
      <c r="I4481">
        <v>2.1600749952459051</v>
      </c>
      <c r="J4481" t="s">
        <v>717</v>
      </c>
    </row>
    <row r="4482" spans="1:10">
      <c r="A4482" s="4" t="s">
        <v>389</v>
      </c>
      <c r="B4482" t="s">
        <v>32</v>
      </c>
      <c r="C4482" t="s">
        <v>3</v>
      </c>
      <c r="D4482" t="s">
        <v>328</v>
      </c>
      <c r="F4482" s="2">
        <v>1865</v>
      </c>
      <c r="G4482" s="36">
        <v>863.39594880023435</v>
      </c>
      <c r="H4482">
        <v>2013</v>
      </c>
      <c r="I4482">
        <v>2.1600749952459051</v>
      </c>
      <c r="J4482" t="s">
        <v>717</v>
      </c>
    </row>
    <row r="4483" spans="1:10">
      <c r="A4483" s="4" t="s">
        <v>389</v>
      </c>
      <c r="B4483" t="s">
        <v>32</v>
      </c>
      <c r="C4483" t="s">
        <v>3</v>
      </c>
      <c r="D4483" t="s">
        <v>1</v>
      </c>
      <c r="F4483" s="2">
        <v>19376550</v>
      </c>
      <c r="G4483" s="36">
        <v>8970313.5505228862</v>
      </c>
      <c r="H4483">
        <v>2013</v>
      </c>
      <c r="I4483">
        <v>2.1600749952459051</v>
      </c>
      <c r="J4483" t="s">
        <v>717</v>
      </c>
    </row>
    <row r="4484" spans="1:10">
      <c r="A4484" s="4" t="s">
        <v>389</v>
      </c>
      <c r="B4484" t="s">
        <v>32</v>
      </c>
      <c r="C4484" t="s">
        <v>4</v>
      </c>
      <c r="D4484" t="s">
        <v>328</v>
      </c>
      <c r="F4484" s="2">
        <v>37325753</v>
      </c>
      <c r="G4484" s="36">
        <v>17279841.247248363</v>
      </c>
      <c r="H4484">
        <v>2013</v>
      </c>
      <c r="I4484">
        <v>2.1600749952459051</v>
      </c>
      <c r="J4484" t="s">
        <v>717</v>
      </c>
    </row>
    <row r="4485" spans="1:10">
      <c r="A4485" t="s">
        <v>295</v>
      </c>
      <c r="B4485" t="s">
        <v>32</v>
      </c>
      <c r="C4485" t="s">
        <v>4</v>
      </c>
      <c r="D4485" t="s">
        <v>328</v>
      </c>
      <c r="E4485" t="s">
        <v>375</v>
      </c>
      <c r="F4485" s="2">
        <v>1869489</v>
      </c>
      <c r="G4485" s="36">
        <f>F4485/I4485</f>
        <v>346381.27177054773</v>
      </c>
      <c r="H4485">
        <v>2021</v>
      </c>
      <c r="I4485" s="32">
        <v>5.3971999999999998</v>
      </c>
      <c r="J4485" s="40" t="s">
        <v>715</v>
      </c>
    </row>
    <row r="4486" spans="1:10">
      <c r="A4486" t="s">
        <v>295</v>
      </c>
      <c r="B4486" t="s">
        <v>32</v>
      </c>
      <c r="C4486" t="s">
        <v>4</v>
      </c>
      <c r="D4486" t="s">
        <v>328</v>
      </c>
      <c r="E4486" t="s">
        <v>376</v>
      </c>
      <c r="F4486" s="2">
        <v>-8082496</v>
      </c>
      <c r="G4486" s="36">
        <f>F4486/I4486</f>
        <v>-1497535.0181575632</v>
      </c>
      <c r="H4486">
        <v>2021</v>
      </c>
      <c r="I4486" s="32">
        <v>5.3971999999999998</v>
      </c>
      <c r="J4486" s="40" t="s">
        <v>715</v>
      </c>
    </row>
    <row r="4487" spans="1:10">
      <c r="A4487" t="s">
        <v>295</v>
      </c>
      <c r="B4487" t="s">
        <v>32</v>
      </c>
      <c r="C4487" t="s">
        <v>4</v>
      </c>
      <c r="D4487" t="s">
        <v>367</v>
      </c>
      <c r="E4487" t="s">
        <v>370</v>
      </c>
      <c r="F4487" s="2">
        <v>-216179</v>
      </c>
      <c r="G4487" s="36">
        <f>F4487/I4487</f>
        <v>-40053.916845771884</v>
      </c>
      <c r="H4487">
        <v>2021</v>
      </c>
      <c r="I4487" s="32">
        <v>5.3971999999999998</v>
      </c>
      <c r="J4487" s="40" t="s">
        <v>715</v>
      </c>
    </row>
    <row r="4488" spans="1:10">
      <c r="A4488" t="s">
        <v>295</v>
      </c>
      <c r="B4488" t="s">
        <v>32</v>
      </c>
      <c r="C4488" t="s">
        <v>4</v>
      </c>
      <c r="D4488" t="s">
        <v>373</v>
      </c>
      <c r="F4488" s="2">
        <v>20357</v>
      </c>
      <c r="G4488" s="36">
        <f>F4488/I4488</f>
        <v>3771.7705476913957</v>
      </c>
      <c r="H4488">
        <v>2021</v>
      </c>
      <c r="I4488" s="32">
        <v>5.3971999999999998</v>
      </c>
      <c r="J4488" s="40" t="s">
        <v>715</v>
      </c>
    </row>
    <row r="4489" spans="1:10">
      <c r="A4489" t="s">
        <v>295</v>
      </c>
      <c r="B4489" t="s">
        <v>32</v>
      </c>
      <c r="C4489" t="s">
        <v>4</v>
      </c>
      <c r="D4489" t="s">
        <v>374</v>
      </c>
      <c r="F4489" s="2">
        <v>-918</v>
      </c>
      <c r="G4489" s="36">
        <f>F4489/I4489</f>
        <v>-170.08819387830727</v>
      </c>
      <c r="H4489">
        <v>2021</v>
      </c>
      <c r="I4489" s="32">
        <v>5.3971999999999998</v>
      </c>
      <c r="J4489" s="40" t="s">
        <v>715</v>
      </c>
    </row>
    <row r="4490" spans="1:10">
      <c r="A4490" s="4" t="s">
        <v>389</v>
      </c>
      <c r="B4490" t="s">
        <v>32</v>
      </c>
      <c r="C4490" t="s">
        <v>4</v>
      </c>
      <c r="D4490" t="s">
        <v>328</v>
      </c>
      <c r="F4490" s="2">
        <v>16859632</v>
      </c>
      <c r="G4490" s="36">
        <v>7805114.191454581</v>
      </c>
      <c r="H4490">
        <v>2013</v>
      </c>
      <c r="I4490">
        <v>2.1600749952459051</v>
      </c>
      <c r="J4490" t="s">
        <v>717</v>
      </c>
    </row>
    <row r="4491" spans="1:10">
      <c r="A4491" s="4" t="s">
        <v>389</v>
      </c>
      <c r="B4491" t="s">
        <v>32</v>
      </c>
      <c r="C4491" t="s">
        <v>4</v>
      </c>
      <c r="D4491" t="s">
        <v>328</v>
      </c>
      <c r="F4491" s="2">
        <v>13328898</v>
      </c>
      <c r="G4491" s="36">
        <v>6170571.8687246898</v>
      </c>
      <c r="H4491">
        <v>2013</v>
      </c>
      <c r="I4491">
        <v>2.1600749952459051</v>
      </c>
      <c r="J4491" t="s">
        <v>717</v>
      </c>
    </row>
    <row r="4492" spans="1:10">
      <c r="A4492" s="4" t="s">
        <v>389</v>
      </c>
      <c r="B4492" t="s">
        <v>32</v>
      </c>
      <c r="C4492" t="s">
        <v>4</v>
      </c>
      <c r="D4492" t="s">
        <v>328</v>
      </c>
      <c r="F4492" s="2">
        <v>1630888</v>
      </c>
      <c r="G4492" s="36">
        <v>755014.52662033064</v>
      </c>
      <c r="H4492">
        <v>2013</v>
      </c>
      <c r="I4492">
        <v>2.1600749952459051</v>
      </c>
      <c r="J4492" t="s">
        <v>717</v>
      </c>
    </row>
    <row r="4493" spans="1:10">
      <c r="A4493" s="4" t="s">
        <v>389</v>
      </c>
      <c r="B4493" t="s">
        <v>32</v>
      </c>
      <c r="C4493" t="s">
        <v>4</v>
      </c>
      <c r="D4493" t="s">
        <v>328</v>
      </c>
      <c r="F4493" s="2">
        <v>445446</v>
      </c>
      <c r="G4493" s="36">
        <v>206217.84011220868</v>
      </c>
      <c r="H4493">
        <v>2013</v>
      </c>
      <c r="I4493">
        <v>2.1600749952459051</v>
      </c>
      <c r="J4493" t="s">
        <v>717</v>
      </c>
    </row>
    <row r="4494" spans="1:10">
      <c r="A4494" s="4" t="s">
        <v>389</v>
      </c>
      <c r="B4494" t="s">
        <v>32</v>
      </c>
      <c r="C4494" t="s">
        <v>4</v>
      </c>
      <c r="D4494" t="s">
        <v>328</v>
      </c>
      <c r="F4494" s="2">
        <v>175126</v>
      </c>
      <c r="G4494" s="36">
        <v>81074.036959565608</v>
      </c>
      <c r="H4494">
        <v>2013</v>
      </c>
      <c r="I4494">
        <v>2.1600749952459051</v>
      </c>
      <c r="J4494" t="s">
        <v>717</v>
      </c>
    </row>
    <row r="4495" spans="1:10">
      <c r="A4495" s="4" t="s">
        <v>389</v>
      </c>
      <c r="B4495" t="s">
        <v>32</v>
      </c>
      <c r="C4495" t="s">
        <v>4</v>
      </c>
      <c r="D4495" t="s">
        <v>1</v>
      </c>
      <c r="F4495" s="2">
        <v>10087439</v>
      </c>
      <c r="G4495" s="36">
        <v>4669948.5074367225</v>
      </c>
      <c r="H4495">
        <v>2013</v>
      </c>
      <c r="I4495">
        <v>2.1600749952459051</v>
      </c>
      <c r="J4495" t="s">
        <v>717</v>
      </c>
    </row>
    <row r="4496" spans="1:10">
      <c r="A4496" s="4" t="s">
        <v>389</v>
      </c>
      <c r="B4496" t="s">
        <v>32</v>
      </c>
      <c r="C4496" t="s">
        <v>3</v>
      </c>
      <c r="D4496" t="s">
        <v>328</v>
      </c>
      <c r="F4496" s="2">
        <v>43934871.352247715</v>
      </c>
      <c r="G4496" s="36">
        <v>22479711.829755597</v>
      </c>
      <c r="H4496">
        <v>2012</v>
      </c>
      <c r="I4496">
        <v>1.9544232455014252</v>
      </c>
      <c r="J4496" t="s">
        <v>717</v>
      </c>
    </row>
    <row r="4497" spans="1:10">
      <c r="A4497" s="4" t="s">
        <v>389</v>
      </c>
      <c r="B4497" t="s">
        <v>32</v>
      </c>
      <c r="C4497" t="s">
        <v>3</v>
      </c>
      <c r="D4497" t="s">
        <v>328</v>
      </c>
      <c r="F4497" s="2">
        <v>25523074.788008761</v>
      </c>
      <c r="G4497" s="36">
        <v>13059133.863023913</v>
      </c>
      <c r="H4497">
        <v>2012</v>
      </c>
      <c r="I4497">
        <v>1.9544232455014252</v>
      </c>
      <c r="J4497" t="s">
        <v>717</v>
      </c>
    </row>
    <row r="4498" spans="1:10">
      <c r="A4498" s="4" t="s">
        <v>389</v>
      </c>
      <c r="B4498" t="s">
        <v>32</v>
      </c>
      <c r="C4498" t="s">
        <v>3</v>
      </c>
      <c r="D4498" t="s">
        <v>328</v>
      </c>
      <c r="F4498" s="2">
        <v>19390253.107920572</v>
      </c>
      <c r="G4498" s="36">
        <v>9921214.9428492002</v>
      </c>
      <c r="H4498">
        <v>2012</v>
      </c>
      <c r="I4498">
        <v>1.9544232455014252</v>
      </c>
      <c r="J4498" t="s">
        <v>717</v>
      </c>
    </row>
    <row r="4499" spans="1:10">
      <c r="A4499" t="s">
        <v>17</v>
      </c>
      <c r="B4499" t="s">
        <v>32</v>
      </c>
      <c r="C4499" t="s">
        <v>3</v>
      </c>
      <c r="D4499" t="s">
        <v>380</v>
      </c>
      <c r="F4499" s="2">
        <v>16107716</v>
      </c>
      <c r="G4499" s="36">
        <f t="shared" ref="G4499:G4506" si="115">F4499/I4499</f>
        <v>3125708.9631886366</v>
      </c>
      <c r="H4499">
        <v>2020</v>
      </c>
      <c r="I4499">
        <v>5.1532999999999998</v>
      </c>
      <c r="J4499" s="40" t="s">
        <v>715</v>
      </c>
    </row>
    <row r="4500" spans="1:10">
      <c r="A4500" t="s">
        <v>17</v>
      </c>
      <c r="B4500" t="s">
        <v>32</v>
      </c>
      <c r="C4500" t="s">
        <v>3</v>
      </c>
      <c r="D4500" t="s">
        <v>328</v>
      </c>
      <c r="E4500" t="s">
        <v>365</v>
      </c>
      <c r="F4500" s="2">
        <v>100858791</v>
      </c>
      <c r="G4500" s="36">
        <f t="shared" si="115"/>
        <v>19571690.179108534</v>
      </c>
      <c r="H4500">
        <v>2020</v>
      </c>
      <c r="I4500">
        <v>5.1532999999999998</v>
      </c>
      <c r="J4500" s="40" t="s">
        <v>715</v>
      </c>
    </row>
    <row r="4501" spans="1:10">
      <c r="A4501" t="s">
        <v>17</v>
      </c>
      <c r="B4501" t="s">
        <v>32</v>
      </c>
      <c r="C4501" t="s">
        <v>3</v>
      </c>
      <c r="D4501" t="s">
        <v>328</v>
      </c>
      <c r="E4501" t="s">
        <v>366</v>
      </c>
      <c r="F4501" s="2">
        <v>34973147</v>
      </c>
      <c r="G4501" s="36">
        <f t="shared" si="115"/>
        <v>6786553.6646420741</v>
      </c>
      <c r="H4501">
        <v>2020</v>
      </c>
      <c r="I4501">
        <v>5.1532999999999998</v>
      </c>
      <c r="J4501" s="40" t="s">
        <v>715</v>
      </c>
    </row>
    <row r="4502" spans="1:10">
      <c r="A4502" t="s">
        <v>17</v>
      </c>
      <c r="B4502" t="s">
        <v>32</v>
      </c>
      <c r="C4502" t="s">
        <v>3</v>
      </c>
      <c r="D4502" t="s">
        <v>367</v>
      </c>
      <c r="E4502" t="s">
        <v>366</v>
      </c>
      <c r="F4502" s="2">
        <v>6445555</v>
      </c>
      <c r="G4502" s="36">
        <f t="shared" si="115"/>
        <v>1250762.6181281898</v>
      </c>
      <c r="H4502">
        <v>2020</v>
      </c>
      <c r="I4502">
        <v>5.1532999999999998</v>
      </c>
      <c r="J4502" s="40" t="s">
        <v>715</v>
      </c>
    </row>
    <row r="4503" spans="1:10">
      <c r="A4503" t="s">
        <v>17</v>
      </c>
      <c r="B4503" t="s">
        <v>32</v>
      </c>
      <c r="C4503" t="s">
        <v>3</v>
      </c>
      <c r="D4503" t="s">
        <v>367</v>
      </c>
      <c r="E4503" t="s">
        <v>381</v>
      </c>
      <c r="F4503" s="2">
        <v>82309</v>
      </c>
      <c r="G4503" s="36">
        <f t="shared" si="115"/>
        <v>15972.095550424001</v>
      </c>
      <c r="H4503">
        <v>2020</v>
      </c>
      <c r="I4503">
        <v>5.1532999999999998</v>
      </c>
      <c r="J4503" s="40" t="s">
        <v>715</v>
      </c>
    </row>
    <row r="4504" spans="1:10">
      <c r="A4504" t="s">
        <v>17</v>
      </c>
      <c r="B4504" t="s">
        <v>32</v>
      </c>
      <c r="C4504" t="s">
        <v>3</v>
      </c>
      <c r="D4504" t="s">
        <v>367</v>
      </c>
      <c r="E4504" t="s">
        <v>370</v>
      </c>
      <c r="F4504" s="2">
        <v>120458275</v>
      </c>
      <c r="G4504" s="36">
        <f t="shared" si="115"/>
        <v>23374978.169328392</v>
      </c>
      <c r="H4504">
        <v>2020</v>
      </c>
      <c r="I4504">
        <v>5.1532999999999998</v>
      </c>
      <c r="J4504" s="40" t="s">
        <v>715</v>
      </c>
    </row>
    <row r="4505" spans="1:10">
      <c r="A4505" t="s">
        <v>17</v>
      </c>
      <c r="B4505" t="s">
        <v>32</v>
      </c>
      <c r="C4505" t="s">
        <v>3</v>
      </c>
      <c r="D4505" t="s">
        <v>367</v>
      </c>
      <c r="E4505" t="s">
        <v>382</v>
      </c>
      <c r="F4505" s="2">
        <v>52929881</v>
      </c>
      <c r="G4505" s="36">
        <f t="shared" si="115"/>
        <v>10271065.336774494</v>
      </c>
      <c r="H4505">
        <v>2020</v>
      </c>
      <c r="I4505">
        <v>5.1532999999999998</v>
      </c>
      <c r="J4505" s="40" t="s">
        <v>715</v>
      </c>
    </row>
    <row r="4506" spans="1:10">
      <c r="A4506" t="s">
        <v>17</v>
      </c>
      <c r="B4506" t="s">
        <v>32</v>
      </c>
      <c r="C4506" t="s">
        <v>3</v>
      </c>
      <c r="D4506" t="s">
        <v>1</v>
      </c>
      <c r="F4506" s="2">
        <v>20312028</v>
      </c>
      <c r="G4506" s="36">
        <f t="shared" si="115"/>
        <v>3941557.4486251529</v>
      </c>
      <c r="H4506">
        <v>2020</v>
      </c>
      <c r="I4506">
        <v>5.1532999999999998</v>
      </c>
      <c r="J4506" s="40" t="s">
        <v>715</v>
      </c>
    </row>
    <row r="4507" spans="1:10">
      <c r="A4507" s="4" t="s">
        <v>389</v>
      </c>
      <c r="B4507" t="s">
        <v>32</v>
      </c>
      <c r="C4507" t="s">
        <v>3</v>
      </c>
      <c r="D4507" t="s">
        <v>328</v>
      </c>
      <c r="F4507" s="2">
        <v>2755550.8870954262</v>
      </c>
      <c r="G4507" s="36">
        <v>1409904.8880215627</v>
      </c>
      <c r="H4507">
        <v>2012</v>
      </c>
      <c r="I4507">
        <v>1.9544232455014252</v>
      </c>
      <c r="J4507" t="s">
        <v>717</v>
      </c>
    </row>
    <row r="4508" spans="1:10">
      <c r="A4508" s="4" t="s">
        <v>389</v>
      </c>
      <c r="B4508" t="s">
        <v>32</v>
      </c>
      <c r="C4508" t="s">
        <v>3</v>
      </c>
      <c r="D4508" t="s">
        <v>328</v>
      </c>
      <c r="F4508" s="2">
        <v>692650.88554524246</v>
      </c>
      <c r="G4508" s="36">
        <v>354401.68199981499</v>
      </c>
      <c r="H4508">
        <v>2012</v>
      </c>
      <c r="I4508">
        <v>1.9544232455014252</v>
      </c>
      <c r="J4508" t="s">
        <v>717</v>
      </c>
    </row>
    <row r="4509" spans="1:10">
      <c r="A4509" s="4" t="s">
        <v>389</v>
      </c>
      <c r="B4509" t="s">
        <v>32</v>
      </c>
      <c r="C4509" t="s">
        <v>3</v>
      </c>
      <c r="D4509" t="s">
        <v>328</v>
      </c>
      <c r="F4509" s="2">
        <v>398324.47965665598</v>
      </c>
      <c r="G4509" s="36">
        <v>203806.66294954048</v>
      </c>
      <c r="H4509">
        <v>2012</v>
      </c>
      <c r="I4509">
        <v>1.9544232455014252</v>
      </c>
      <c r="J4509" t="s">
        <v>717</v>
      </c>
    </row>
    <row r="4510" spans="1:10">
      <c r="A4510" s="4" t="s">
        <v>389</v>
      </c>
      <c r="B4510" t="s">
        <v>32</v>
      </c>
      <c r="C4510" t="s">
        <v>3</v>
      </c>
      <c r="D4510" t="s">
        <v>1</v>
      </c>
      <c r="F4510" s="2">
        <v>19337842.018463518</v>
      </c>
      <c r="G4510" s="36">
        <v>9894398.2901217584</v>
      </c>
      <c r="H4510">
        <v>2012</v>
      </c>
      <c r="I4510">
        <v>1.9544232455014252</v>
      </c>
      <c r="J4510" t="s">
        <v>717</v>
      </c>
    </row>
    <row r="4511" spans="1:10">
      <c r="A4511" s="4" t="s">
        <v>389</v>
      </c>
      <c r="B4511" t="s">
        <v>32</v>
      </c>
      <c r="C4511" t="s">
        <v>3</v>
      </c>
      <c r="D4511" t="s">
        <v>367</v>
      </c>
      <c r="F4511" s="2">
        <v>1303416.6859499738</v>
      </c>
      <c r="G4511" s="36">
        <v>666906.04962364247</v>
      </c>
      <c r="H4511">
        <v>2012</v>
      </c>
      <c r="I4511">
        <v>1.9544232455014252</v>
      </c>
      <c r="J4511" t="s">
        <v>717</v>
      </c>
    </row>
    <row r="4512" spans="1:10">
      <c r="A4512" s="4" t="s">
        <v>389</v>
      </c>
      <c r="B4512" t="s">
        <v>32</v>
      </c>
      <c r="C4512" t="s">
        <v>3</v>
      </c>
      <c r="D4512" t="s">
        <v>367</v>
      </c>
      <c r="F4512" s="2">
        <v>1303416.6859499738</v>
      </c>
      <c r="G4512" s="36">
        <v>666906.04962364247</v>
      </c>
      <c r="H4512">
        <v>2012</v>
      </c>
      <c r="I4512">
        <v>1.9544232455014252</v>
      </c>
      <c r="J4512" t="s">
        <v>717</v>
      </c>
    </row>
    <row r="4513" spans="1:10">
      <c r="A4513" s="4" t="s">
        <v>389</v>
      </c>
      <c r="B4513" t="s">
        <v>32</v>
      </c>
      <c r="C4513" t="s">
        <v>3</v>
      </c>
      <c r="D4513" t="s">
        <v>380</v>
      </c>
      <c r="F4513" s="2">
        <v>29248246.812704891</v>
      </c>
      <c r="G4513" s="36">
        <v>14965155.004181802</v>
      </c>
      <c r="H4513">
        <v>2012</v>
      </c>
      <c r="I4513">
        <v>1.9544232455014252</v>
      </c>
      <c r="J4513" t="s">
        <v>717</v>
      </c>
    </row>
    <row r="4514" spans="1:10">
      <c r="A4514" s="4" t="s">
        <v>389</v>
      </c>
      <c r="B4514" t="s">
        <v>32</v>
      </c>
      <c r="C4514" t="s">
        <v>3</v>
      </c>
      <c r="D4514" t="s">
        <v>380</v>
      </c>
      <c r="F4514" s="2">
        <v>29248246.812704891</v>
      </c>
      <c r="G4514" s="36">
        <v>14965155.004181802</v>
      </c>
      <c r="H4514">
        <v>2012</v>
      </c>
      <c r="I4514">
        <v>1.9544232455014252</v>
      </c>
      <c r="J4514" t="s">
        <v>717</v>
      </c>
    </row>
    <row r="4515" spans="1:10">
      <c r="A4515" s="4" t="s">
        <v>389</v>
      </c>
      <c r="B4515" t="s">
        <v>32</v>
      </c>
      <c r="C4515" t="s">
        <v>3</v>
      </c>
      <c r="D4515" t="s">
        <v>380</v>
      </c>
      <c r="F4515" s="2">
        <v>552016.59318818874</v>
      </c>
      <c r="G4515" s="36">
        <v>282444.75420500018</v>
      </c>
      <c r="H4515">
        <v>2012</v>
      </c>
      <c r="I4515">
        <v>1.9544232455014252</v>
      </c>
      <c r="J4515" t="s">
        <v>717</v>
      </c>
    </row>
    <row r="4516" spans="1:10">
      <c r="A4516" s="4" t="s">
        <v>389</v>
      </c>
      <c r="B4516" t="s">
        <v>32</v>
      </c>
      <c r="C4516" t="s">
        <v>3</v>
      </c>
      <c r="D4516" t="s">
        <v>380</v>
      </c>
      <c r="F4516" s="2">
        <v>552016.59318818874</v>
      </c>
      <c r="G4516" s="36">
        <v>282444.75420500018</v>
      </c>
      <c r="H4516">
        <v>2012</v>
      </c>
      <c r="I4516">
        <v>1.9544232455014252</v>
      </c>
      <c r="J4516" t="s">
        <v>717</v>
      </c>
    </row>
    <row r="4517" spans="1:10">
      <c r="A4517" s="4" t="s">
        <v>389</v>
      </c>
      <c r="B4517" t="s">
        <v>32</v>
      </c>
      <c r="C4517" t="s">
        <v>4</v>
      </c>
      <c r="D4517" t="s">
        <v>328</v>
      </c>
      <c r="F4517" s="2">
        <v>49022342.125849046</v>
      </c>
      <c r="G4517" s="36">
        <v>25082766.610909764</v>
      </c>
      <c r="H4517">
        <v>2012</v>
      </c>
      <c r="I4517">
        <v>1.9544232455014252</v>
      </c>
      <c r="J4517" t="s">
        <v>717</v>
      </c>
    </row>
    <row r="4518" spans="1:10">
      <c r="A4518" s="4" t="s">
        <v>389</v>
      </c>
      <c r="B4518" t="s">
        <v>32</v>
      </c>
      <c r="C4518" t="s">
        <v>4</v>
      </c>
      <c r="D4518" t="s">
        <v>328</v>
      </c>
      <c r="F4518" s="2">
        <v>19049216.422354829</v>
      </c>
      <c r="G4518" s="36">
        <v>9746720.1468265262</v>
      </c>
      <c r="H4518">
        <v>2012</v>
      </c>
      <c r="I4518">
        <v>1.9544232455014252</v>
      </c>
      <c r="J4518" t="s">
        <v>717</v>
      </c>
    </row>
    <row r="4519" spans="1:10">
      <c r="A4519" s="4" t="s">
        <v>389</v>
      </c>
      <c r="B4519" t="s">
        <v>32</v>
      </c>
      <c r="C4519" t="s">
        <v>4</v>
      </c>
      <c r="D4519" t="s">
        <v>328</v>
      </c>
      <c r="F4519" s="2">
        <v>7008718.5880747056</v>
      </c>
      <c r="G4519" s="36">
        <v>3586080.2434718045</v>
      </c>
      <c r="H4519">
        <v>2012</v>
      </c>
      <c r="I4519">
        <v>1.9544232455014252</v>
      </c>
      <c r="J4519" t="s">
        <v>717</v>
      </c>
    </row>
    <row r="4520" spans="1:10">
      <c r="A4520" s="4" t="s">
        <v>389</v>
      </c>
      <c r="B4520" t="s">
        <v>32</v>
      </c>
      <c r="C4520" t="s">
        <v>4</v>
      </c>
      <c r="D4520" t="s">
        <v>328</v>
      </c>
      <c r="F4520" s="2">
        <v>799868.46341714822</v>
      </c>
      <c r="G4520" s="36">
        <v>409260.61704302672</v>
      </c>
      <c r="H4520">
        <v>2012</v>
      </c>
      <c r="I4520">
        <v>1.9544232455014252</v>
      </c>
      <c r="J4520" t="s">
        <v>717</v>
      </c>
    </row>
    <row r="4521" spans="1:10">
      <c r="A4521" s="4" t="s">
        <v>389</v>
      </c>
      <c r="B4521" t="s">
        <v>32</v>
      </c>
      <c r="C4521" t="s">
        <v>4</v>
      </c>
      <c r="D4521" t="s">
        <v>328</v>
      </c>
      <c r="F4521" s="2">
        <v>205758.57720024302</v>
      </c>
      <c r="G4521" s="36">
        <v>105278.41278691596</v>
      </c>
      <c r="H4521">
        <v>2012</v>
      </c>
      <c r="I4521">
        <v>1.9544232455014252</v>
      </c>
      <c r="J4521" t="s">
        <v>717</v>
      </c>
    </row>
    <row r="4522" spans="1:10">
      <c r="A4522" s="4" t="s">
        <v>389</v>
      </c>
      <c r="B4522" t="s">
        <v>32</v>
      </c>
      <c r="C4522" t="s">
        <v>4</v>
      </c>
      <c r="D4522" t="s">
        <v>328</v>
      </c>
      <c r="F4522" s="2">
        <v>-721520.53745494434</v>
      </c>
      <c r="G4522" s="36">
        <v>-369173.1251742412</v>
      </c>
      <c r="H4522">
        <v>2012</v>
      </c>
      <c r="I4522">
        <v>1.9544232455014252</v>
      </c>
      <c r="J4522" t="s">
        <v>717</v>
      </c>
    </row>
    <row r="4523" spans="1:10">
      <c r="A4523" s="4" t="s">
        <v>389</v>
      </c>
      <c r="B4523" t="s">
        <v>32</v>
      </c>
      <c r="C4523" t="s">
        <v>4</v>
      </c>
      <c r="D4523" t="s">
        <v>1</v>
      </c>
      <c r="F4523" s="2">
        <v>14569863.324622296</v>
      </c>
      <c r="G4523" s="36">
        <v>7454814.7941641286</v>
      </c>
      <c r="H4523">
        <v>2012</v>
      </c>
      <c r="I4523">
        <v>1.9544232455014252</v>
      </c>
      <c r="J4523" t="s">
        <v>717</v>
      </c>
    </row>
    <row r="4524" spans="1:10">
      <c r="A4524" s="4" t="s">
        <v>389</v>
      </c>
      <c r="B4524" t="s">
        <v>32</v>
      </c>
      <c r="C4524" t="s">
        <v>4</v>
      </c>
      <c r="D4524" t="s">
        <v>367</v>
      </c>
      <c r="F4524" s="2">
        <v>962707.64461198472</v>
      </c>
      <c r="G4524" s="36">
        <v>492578.89601338282</v>
      </c>
      <c r="H4524">
        <v>2012</v>
      </c>
      <c r="I4524">
        <v>1.9544232455014252</v>
      </c>
      <c r="J4524" t="s">
        <v>717</v>
      </c>
    </row>
    <row r="4525" spans="1:10">
      <c r="A4525" s="4" t="s">
        <v>389</v>
      </c>
      <c r="B4525" t="s">
        <v>32</v>
      </c>
      <c r="C4525" t="s">
        <v>4</v>
      </c>
      <c r="D4525" t="s">
        <v>367</v>
      </c>
      <c r="F4525" s="2">
        <v>962707.64461198472</v>
      </c>
      <c r="G4525" s="36">
        <v>492578.89601338282</v>
      </c>
      <c r="H4525">
        <v>2012</v>
      </c>
      <c r="I4525">
        <v>1.9544232455014252</v>
      </c>
      <c r="J4525" t="s">
        <v>717</v>
      </c>
    </row>
    <row r="4526" spans="1:10">
      <c r="A4526" s="4" t="s">
        <v>389</v>
      </c>
      <c r="B4526" t="s">
        <v>32</v>
      </c>
      <c r="C4526" t="s">
        <v>4</v>
      </c>
      <c r="D4526" t="s">
        <v>380</v>
      </c>
      <c r="F4526" s="2">
        <v>131010981.8217223</v>
      </c>
      <c r="G4526" s="36">
        <v>67033065.700213894</v>
      </c>
      <c r="H4526">
        <v>2012</v>
      </c>
      <c r="I4526">
        <v>1.9544232455014252</v>
      </c>
      <c r="J4526" t="s">
        <v>717</v>
      </c>
    </row>
    <row r="4527" spans="1:10">
      <c r="A4527" s="4" t="s">
        <v>389</v>
      </c>
      <c r="B4527" t="s">
        <v>32</v>
      </c>
      <c r="C4527" t="s">
        <v>4</v>
      </c>
      <c r="D4527" t="s">
        <v>380</v>
      </c>
      <c r="F4527" s="2">
        <v>131010981.8217223</v>
      </c>
      <c r="G4527" s="36">
        <v>67033065.700213894</v>
      </c>
      <c r="H4527">
        <v>2012</v>
      </c>
      <c r="I4527">
        <v>1.9544232455014252</v>
      </c>
      <c r="J4527" t="s">
        <v>717</v>
      </c>
    </row>
    <row r="4528" spans="1:10">
      <c r="A4528" s="4" t="s">
        <v>389</v>
      </c>
      <c r="B4528" t="s">
        <v>32</v>
      </c>
      <c r="C4528" t="s">
        <v>4</v>
      </c>
      <c r="D4528" t="s">
        <v>380</v>
      </c>
      <c r="F4528" s="2">
        <v>269918.90875140583</v>
      </c>
      <c r="G4528" s="36">
        <v>138106.68153517364</v>
      </c>
      <c r="H4528">
        <v>2012</v>
      </c>
      <c r="I4528">
        <v>1.9544232455014252</v>
      </c>
      <c r="J4528" t="s">
        <v>717</v>
      </c>
    </row>
    <row r="4529" spans="1:10">
      <c r="A4529" s="4" t="s">
        <v>389</v>
      </c>
      <c r="B4529" t="s">
        <v>32</v>
      </c>
      <c r="C4529" t="s">
        <v>4</v>
      </c>
      <c r="D4529" t="s">
        <v>380</v>
      </c>
      <c r="F4529" s="2">
        <v>269918.90875140583</v>
      </c>
      <c r="G4529" s="36">
        <v>138106.68153517364</v>
      </c>
      <c r="H4529">
        <v>2012</v>
      </c>
      <c r="I4529">
        <v>1.9544232455014252</v>
      </c>
      <c r="J4529" t="s">
        <v>717</v>
      </c>
    </row>
    <row r="4530" spans="1:10">
      <c r="A4530" s="4" t="s">
        <v>389</v>
      </c>
      <c r="B4530" t="s">
        <v>32</v>
      </c>
      <c r="C4530" t="s">
        <v>3</v>
      </c>
      <c r="D4530" t="s">
        <v>328</v>
      </c>
      <c r="F4530" s="2">
        <v>62213838.502890348</v>
      </c>
      <c r="G4530" s="36">
        <v>37159500.57585717</v>
      </c>
      <c r="H4530">
        <v>2011</v>
      </c>
      <c r="I4530">
        <v>1.6742377464381528</v>
      </c>
      <c r="J4530" t="s">
        <v>717</v>
      </c>
    </row>
    <row r="4531" spans="1:10">
      <c r="A4531" s="4" t="s">
        <v>389</v>
      </c>
      <c r="B4531" t="s">
        <v>32</v>
      </c>
      <c r="C4531" t="s">
        <v>3</v>
      </c>
      <c r="D4531" t="s">
        <v>328</v>
      </c>
      <c r="F4531" s="2">
        <v>30287825.285934735</v>
      </c>
      <c r="G4531" s="36">
        <v>18090516.326232873</v>
      </c>
      <c r="H4531">
        <v>2011</v>
      </c>
      <c r="I4531">
        <v>1.6742377464381528</v>
      </c>
      <c r="J4531" t="s">
        <v>717</v>
      </c>
    </row>
    <row r="4532" spans="1:10">
      <c r="A4532" s="4" t="s">
        <v>389</v>
      </c>
      <c r="B4532" t="s">
        <v>32</v>
      </c>
      <c r="C4532" t="s">
        <v>3</v>
      </c>
      <c r="D4532" t="s">
        <v>328</v>
      </c>
      <c r="F4532" s="2">
        <v>28825610.934019487</v>
      </c>
      <c r="G4532" s="36">
        <v>17217155.087647714</v>
      </c>
      <c r="H4532">
        <v>2011</v>
      </c>
      <c r="I4532">
        <v>1.6742377464381528</v>
      </c>
      <c r="J4532" t="s">
        <v>717</v>
      </c>
    </row>
    <row r="4533" spans="1:10">
      <c r="A4533" s="4" t="s">
        <v>389</v>
      </c>
      <c r="B4533" t="s">
        <v>32</v>
      </c>
      <c r="C4533" t="s">
        <v>3</v>
      </c>
      <c r="D4533" t="s">
        <v>328</v>
      </c>
      <c r="F4533" s="2">
        <v>3342111.891724756</v>
      </c>
      <c r="G4533" s="36">
        <v>1996199.1054346445</v>
      </c>
      <c r="H4533">
        <v>2011</v>
      </c>
      <c r="I4533">
        <v>1.6742377464381528</v>
      </c>
      <c r="J4533" t="s">
        <v>717</v>
      </c>
    </row>
    <row r="4534" spans="1:10">
      <c r="A4534" s="4" t="s">
        <v>389</v>
      </c>
      <c r="B4534" t="s">
        <v>32</v>
      </c>
      <c r="C4534" t="s">
        <v>3</v>
      </c>
      <c r="D4534" t="s">
        <v>328</v>
      </c>
      <c r="F4534" s="2">
        <v>825607.00057887263</v>
      </c>
      <c r="G4534" s="36">
        <v>493124.11115763301</v>
      </c>
      <c r="H4534">
        <v>2011</v>
      </c>
      <c r="I4534">
        <v>1.6742377464381528</v>
      </c>
      <c r="J4534" t="s">
        <v>717</v>
      </c>
    </row>
    <row r="4535" spans="1:10">
      <c r="A4535" s="4" t="s">
        <v>389</v>
      </c>
      <c r="B4535" t="s">
        <v>32</v>
      </c>
      <c r="C4535" t="s">
        <v>3</v>
      </c>
      <c r="D4535" t="s">
        <v>328</v>
      </c>
      <c r="F4535" s="2">
        <v>391901.120878944</v>
      </c>
      <c r="G4535" s="36">
        <v>234077.3415918329</v>
      </c>
      <c r="H4535">
        <v>2011</v>
      </c>
      <c r="I4535">
        <v>1.6742377464381528</v>
      </c>
      <c r="J4535" t="s">
        <v>717</v>
      </c>
    </row>
    <row r="4536" spans="1:10">
      <c r="A4536" s="4" t="s">
        <v>389</v>
      </c>
      <c r="B4536" t="s">
        <v>32</v>
      </c>
      <c r="C4536" t="s">
        <v>3</v>
      </c>
      <c r="D4536" t="s">
        <v>1</v>
      </c>
      <c r="F4536" s="2">
        <v>18240144.180602033</v>
      </c>
      <c r="G4536" s="36">
        <v>10894596.194242377</v>
      </c>
      <c r="H4536">
        <v>2011</v>
      </c>
      <c r="I4536">
        <v>1.6742377464381528</v>
      </c>
      <c r="J4536" t="s">
        <v>717</v>
      </c>
    </row>
    <row r="4537" spans="1:10">
      <c r="A4537" s="4" t="s">
        <v>389</v>
      </c>
      <c r="B4537" t="s">
        <v>32</v>
      </c>
      <c r="C4537" t="s">
        <v>3</v>
      </c>
      <c r="D4537" t="s">
        <v>380</v>
      </c>
      <c r="F4537" s="2">
        <v>275313.87113424181</v>
      </c>
      <c r="G4537" s="36">
        <v>164441.32365308134</v>
      </c>
      <c r="H4537">
        <v>2011</v>
      </c>
      <c r="I4537">
        <v>1.6742377464381528</v>
      </c>
      <c r="J4537" t="s">
        <v>717</v>
      </c>
    </row>
    <row r="4538" spans="1:10">
      <c r="A4538" s="4" t="s">
        <v>389</v>
      </c>
      <c r="B4538" t="s">
        <v>32</v>
      </c>
      <c r="C4538" t="s">
        <v>3</v>
      </c>
      <c r="D4538" t="s">
        <v>380</v>
      </c>
      <c r="F4538" s="2">
        <v>275313.87113424181</v>
      </c>
      <c r="G4538" s="36">
        <v>164441.32365308134</v>
      </c>
      <c r="H4538">
        <v>2011</v>
      </c>
      <c r="I4538">
        <v>1.6742377464381528</v>
      </c>
      <c r="J4538" t="s">
        <v>717</v>
      </c>
    </row>
    <row r="4539" spans="1:10">
      <c r="A4539" s="4" t="s">
        <v>389</v>
      </c>
      <c r="B4539" t="s">
        <v>32</v>
      </c>
      <c r="C4539" t="s">
        <v>4</v>
      </c>
      <c r="D4539" t="s">
        <v>328</v>
      </c>
      <c r="F4539" s="2">
        <v>45282811.888752446</v>
      </c>
      <c r="G4539" s="36">
        <v>27046822.940821335</v>
      </c>
      <c r="H4539">
        <v>2011</v>
      </c>
      <c r="I4539">
        <v>1.6742377464381528</v>
      </c>
      <c r="J4539" t="s">
        <v>717</v>
      </c>
    </row>
    <row r="4540" spans="1:10">
      <c r="A4540" s="4" t="s">
        <v>389</v>
      </c>
      <c r="B4540" t="s">
        <v>32</v>
      </c>
      <c r="C4540" t="s">
        <v>4</v>
      </c>
      <c r="D4540" t="s">
        <v>328</v>
      </c>
      <c r="F4540" s="2">
        <v>25046864.059240602</v>
      </c>
      <c r="G4540" s="36">
        <v>14960159.698063435</v>
      </c>
      <c r="H4540">
        <v>2011</v>
      </c>
      <c r="I4540">
        <v>1.6742377464381528</v>
      </c>
      <c r="J4540" t="s">
        <v>717</v>
      </c>
    </row>
    <row r="4541" spans="1:10">
      <c r="A4541" s="4" t="s">
        <v>389</v>
      </c>
      <c r="B4541" t="s">
        <v>32</v>
      </c>
      <c r="C4541" t="s">
        <v>4</v>
      </c>
      <c r="D4541" t="s">
        <v>328</v>
      </c>
      <c r="F4541" s="2">
        <v>9803825.0977269355</v>
      </c>
      <c r="G4541" s="36">
        <v>5855694.6996231722</v>
      </c>
      <c r="H4541">
        <v>2011</v>
      </c>
      <c r="I4541">
        <v>1.6742377464381528</v>
      </c>
      <c r="J4541" t="s">
        <v>717</v>
      </c>
    </row>
    <row r="4542" spans="1:10">
      <c r="A4542" s="4" t="s">
        <v>389</v>
      </c>
      <c r="B4542" t="s">
        <v>32</v>
      </c>
      <c r="C4542" t="s">
        <v>4</v>
      </c>
      <c r="D4542" t="s">
        <v>328</v>
      </c>
      <c r="F4542" s="2">
        <v>1545092.0901768648</v>
      </c>
      <c r="G4542" s="36">
        <v>922863.01241502992</v>
      </c>
      <c r="H4542">
        <v>2011</v>
      </c>
      <c r="I4542">
        <v>1.6742377464381528</v>
      </c>
      <c r="J4542" t="s">
        <v>717</v>
      </c>
    </row>
    <row r="4543" spans="1:10">
      <c r="A4543" s="4" t="s">
        <v>389</v>
      </c>
      <c r="B4543" t="s">
        <v>32</v>
      </c>
      <c r="C4543" t="s">
        <v>4</v>
      </c>
      <c r="D4543" t="s">
        <v>328</v>
      </c>
      <c r="F4543" s="2">
        <v>529124.15198308672</v>
      </c>
      <c r="G4543" s="36">
        <v>316038.83803764952</v>
      </c>
      <c r="H4543">
        <v>2011</v>
      </c>
      <c r="I4543">
        <v>1.6742377464381528</v>
      </c>
      <c r="J4543" t="s">
        <v>717</v>
      </c>
    </row>
    <row r="4544" spans="1:10">
      <c r="A4544" s="4" t="s">
        <v>389</v>
      </c>
      <c r="B4544" t="s">
        <v>32</v>
      </c>
      <c r="C4544" t="s">
        <v>4</v>
      </c>
      <c r="D4544" t="s">
        <v>328</v>
      </c>
      <c r="F4544" s="2">
        <v>505819.41136395436</v>
      </c>
      <c r="G4544" s="36">
        <v>302119.22556402569</v>
      </c>
      <c r="H4544">
        <v>2011</v>
      </c>
      <c r="I4544">
        <v>1.6742377464381528</v>
      </c>
      <c r="J4544" t="s">
        <v>717</v>
      </c>
    </row>
    <row r="4545" spans="1:10">
      <c r="A4545" s="4" t="s">
        <v>389</v>
      </c>
      <c r="B4545" t="s">
        <v>32</v>
      </c>
      <c r="C4545" t="s">
        <v>4</v>
      </c>
      <c r="D4545" t="s">
        <v>1</v>
      </c>
      <c r="F4545" s="2">
        <v>14359774.29901104</v>
      </c>
      <c r="G4545" s="36">
        <v>8576902.7305474728</v>
      </c>
      <c r="H4545">
        <v>2011</v>
      </c>
      <c r="I4545">
        <v>1.6742377464381528</v>
      </c>
      <c r="J4545" t="s">
        <v>717</v>
      </c>
    </row>
    <row r="4546" spans="1:10">
      <c r="A4546" s="4" t="s">
        <v>389</v>
      </c>
      <c r="B4546" t="s">
        <v>32</v>
      </c>
      <c r="C4546" t="s">
        <v>3</v>
      </c>
      <c r="D4546" t="s">
        <v>328</v>
      </c>
      <c r="F4546" s="2">
        <v>47279380.595997356</v>
      </c>
      <c r="G4546" s="36">
        <v>26849743.84414281</v>
      </c>
      <c r="H4546">
        <v>2010</v>
      </c>
      <c r="I4546">
        <v>1.7608875850154977</v>
      </c>
      <c r="J4546" t="s">
        <v>717</v>
      </c>
    </row>
    <row r="4547" spans="1:10">
      <c r="A4547" s="4" t="s">
        <v>389</v>
      </c>
      <c r="B4547" t="s">
        <v>32</v>
      </c>
      <c r="C4547" t="s">
        <v>3</v>
      </c>
      <c r="D4547" t="s">
        <v>328</v>
      </c>
      <c r="F4547" s="2">
        <v>35157942.302304648</v>
      </c>
      <c r="G4547" s="36">
        <v>19966034.516618628</v>
      </c>
      <c r="H4547">
        <v>2010</v>
      </c>
      <c r="I4547">
        <v>1.7608875850154977</v>
      </c>
      <c r="J4547" t="s">
        <v>717</v>
      </c>
    </row>
    <row r="4548" spans="1:10">
      <c r="A4548" s="4" t="s">
        <v>389</v>
      </c>
      <c r="B4548" t="s">
        <v>32</v>
      </c>
      <c r="C4548" t="s">
        <v>3</v>
      </c>
      <c r="D4548" t="s">
        <v>328</v>
      </c>
      <c r="F4548" s="2">
        <v>33954721.058433831</v>
      </c>
      <c r="G4548" s="36">
        <v>19282730.679332372</v>
      </c>
      <c r="H4548">
        <v>2010</v>
      </c>
      <c r="I4548">
        <v>1.7608875850154977</v>
      </c>
      <c r="J4548" t="s">
        <v>717</v>
      </c>
    </row>
    <row r="4549" spans="1:10">
      <c r="A4549" s="4" t="s">
        <v>389</v>
      </c>
      <c r="B4549" t="s">
        <v>32</v>
      </c>
      <c r="C4549" t="s">
        <v>3</v>
      </c>
      <c r="D4549" t="s">
        <v>328</v>
      </c>
      <c r="F4549" s="2">
        <v>4813869.4553053994</v>
      </c>
      <c r="G4549" s="36">
        <v>2733774.4307300751</v>
      </c>
      <c r="H4549">
        <v>2010</v>
      </c>
      <c r="I4549">
        <v>1.7608875850154977</v>
      </c>
      <c r="J4549" t="s">
        <v>717</v>
      </c>
    </row>
    <row r="4550" spans="1:10">
      <c r="A4550" t="s">
        <v>49</v>
      </c>
      <c r="B4550" t="s">
        <v>32</v>
      </c>
      <c r="C4550" t="s">
        <v>3</v>
      </c>
      <c r="D4550" t="s">
        <v>380</v>
      </c>
      <c r="F4550" s="2">
        <v>131413635</v>
      </c>
      <c r="G4550" s="36">
        <f t="shared" ref="G4550:G4558" si="116">F4550/I4550</f>
        <v>25500870.316108126</v>
      </c>
      <c r="H4550">
        <v>2020</v>
      </c>
      <c r="I4550">
        <v>5.1532999999999998</v>
      </c>
      <c r="J4550" s="40" t="s">
        <v>715</v>
      </c>
    </row>
    <row r="4551" spans="1:10">
      <c r="A4551" t="s">
        <v>49</v>
      </c>
      <c r="B4551" t="s">
        <v>32</v>
      </c>
      <c r="C4551" t="s">
        <v>3</v>
      </c>
      <c r="D4551" t="s">
        <v>328</v>
      </c>
      <c r="E4551" t="s">
        <v>365</v>
      </c>
      <c r="F4551" s="2">
        <v>34725872</v>
      </c>
      <c r="G4551" s="36">
        <f t="shared" si="116"/>
        <v>6738569.8484466271</v>
      </c>
      <c r="H4551">
        <v>2020</v>
      </c>
      <c r="I4551">
        <v>5.1532999999999998</v>
      </c>
      <c r="J4551" s="40" t="s">
        <v>715</v>
      </c>
    </row>
    <row r="4552" spans="1:10">
      <c r="A4552" t="s">
        <v>49</v>
      </c>
      <c r="B4552" t="s">
        <v>32</v>
      </c>
      <c r="C4552" t="s">
        <v>3</v>
      </c>
      <c r="D4552" t="s">
        <v>328</v>
      </c>
      <c r="E4552" t="s">
        <v>366</v>
      </c>
      <c r="F4552" s="2">
        <v>22524338</v>
      </c>
      <c r="G4552" s="36">
        <f t="shared" si="116"/>
        <v>4370857.1206799531</v>
      </c>
      <c r="H4552">
        <v>2020</v>
      </c>
      <c r="I4552">
        <v>5.1532999999999998</v>
      </c>
      <c r="J4552" s="40" t="s">
        <v>715</v>
      </c>
    </row>
    <row r="4553" spans="1:10">
      <c r="A4553" t="s">
        <v>49</v>
      </c>
      <c r="B4553" t="s">
        <v>32</v>
      </c>
      <c r="C4553" t="s">
        <v>3</v>
      </c>
      <c r="D4553" t="s">
        <v>367</v>
      </c>
      <c r="E4553" t="s">
        <v>386</v>
      </c>
      <c r="F4553" s="2">
        <v>350701</v>
      </c>
      <c r="G4553" s="36">
        <f t="shared" si="116"/>
        <v>68053.674344594736</v>
      </c>
      <c r="H4553">
        <v>2020</v>
      </c>
      <c r="I4553">
        <v>5.1532999999999998</v>
      </c>
      <c r="J4553" s="40" t="s">
        <v>715</v>
      </c>
    </row>
    <row r="4554" spans="1:10">
      <c r="A4554" t="s">
        <v>49</v>
      </c>
      <c r="B4554" t="s">
        <v>32</v>
      </c>
      <c r="C4554" t="s">
        <v>3</v>
      </c>
      <c r="D4554" t="s">
        <v>367</v>
      </c>
      <c r="E4554" t="s">
        <v>370</v>
      </c>
      <c r="F4554" s="2">
        <v>41596640</v>
      </c>
      <c r="G4554" s="36">
        <f t="shared" si="116"/>
        <v>8071845.225389557</v>
      </c>
      <c r="H4554">
        <v>2020</v>
      </c>
      <c r="I4554">
        <v>5.1532999999999998</v>
      </c>
      <c r="J4554" s="40" t="s">
        <v>715</v>
      </c>
    </row>
    <row r="4555" spans="1:10">
      <c r="A4555" t="s">
        <v>49</v>
      </c>
      <c r="B4555" t="s">
        <v>32</v>
      </c>
      <c r="C4555" t="s">
        <v>3</v>
      </c>
      <c r="D4555" t="s">
        <v>367</v>
      </c>
      <c r="E4555" t="s">
        <v>382</v>
      </c>
      <c r="F4555" s="2">
        <v>23143616</v>
      </c>
      <c r="G4555" s="36">
        <f t="shared" si="116"/>
        <v>4491028.2731453637</v>
      </c>
      <c r="H4555">
        <v>2020</v>
      </c>
      <c r="I4555">
        <v>5.1532999999999998</v>
      </c>
      <c r="J4555" s="40" t="s">
        <v>715</v>
      </c>
    </row>
    <row r="4556" spans="1:10">
      <c r="A4556" t="s">
        <v>49</v>
      </c>
      <c r="B4556" t="s">
        <v>32</v>
      </c>
      <c r="C4556" t="s">
        <v>3</v>
      </c>
      <c r="D4556" t="s">
        <v>367</v>
      </c>
      <c r="E4556" t="s">
        <v>385</v>
      </c>
      <c r="F4556" s="2">
        <v>230703</v>
      </c>
      <c r="G4556" s="36">
        <f t="shared" si="116"/>
        <v>44768.012729707181</v>
      </c>
      <c r="H4556">
        <v>2020</v>
      </c>
      <c r="I4556">
        <v>5.1532999999999998</v>
      </c>
      <c r="J4556" s="40" t="s">
        <v>715</v>
      </c>
    </row>
    <row r="4557" spans="1:10">
      <c r="A4557" t="s">
        <v>49</v>
      </c>
      <c r="B4557" t="s">
        <v>32</v>
      </c>
      <c r="C4557" t="s">
        <v>3</v>
      </c>
      <c r="D4557" t="s">
        <v>383</v>
      </c>
      <c r="F4557" s="2">
        <v>36035631</v>
      </c>
      <c r="G4557" s="36">
        <f t="shared" si="116"/>
        <v>6992729.1250266824</v>
      </c>
      <c r="H4557">
        <v>2020</v>
      </c>
      <c r="I4557">
        <v>5.1532999999999998</v>
      </c>
      <c r="J4557" s="40" t="s">
        <v>715</v>
      </c>
    </row>
    <row r="4558" spans="1:10">
      <c r="A4558" t="s">
        <v>49</v>
      </c>
      <c r="B4558" t="s">
        <v>32</v>
      </c>
      <c r="C4558" t="s">
        <v>3</v>
      </c>
      <c r="D4558" t="s">
        <v>1</v>
      </c>
      <c r="F4558" s="2">
        <v>43375228</v>
      </c>
      <c r="G4558" s="36">
        <f t="shared" si="116"/>
        <v>8416980.9636543579</v>
      </c>
      <c r="H4558">
        <v>2020</v>
      </c>
      <c r="I4558">
        <v>5.1532999999999998</v>
      </c>
      <c r="J4558" s="40" t="s">
        <v>715</v>
      </c>
    </row>
    <row r="4559" spans="1:10">
      <c r="A4559" s="4" t="s">
        <v>389</v>
      </c>
      <c r="B4559" t="s">
        <v>32</v>
      </c>
      <c r="C4559" t="s">
        <v>3</v>
      </c>
      <c r="D4559" t="s">
        <v>328</v>
      </c>
      <c r="F4559" s="2">
        <v>198671.02651865321</v>
      </c>
      <c r="G4559" s="36">
        <v>112824.36664854144</v>
      </c>
      <c r="H4559">
        <v>2010</v>
      </c>
      <c r="I4559">
        <v>1.7608875850154977</v>
      </c>
      <c r="J4559" t="s">
        <v>717</v>
      </c>
    </row>
    <row r="4560" spans="1:10">
      <c r="A4560" s="4" t="s">
        <v>389</v>
      </c>
      <c r="B4560" t="s">
        <v>32</v>
      </c>
      <c r="C4560" t="s">
        <v>3</v>
      </c>
      <c r="D4560" t="s">
        <v>328</v>
      </c>
      <c r="F4560" s="2">
        <v>175308.37084154171</v>
      </c>
      <c r="G4560" s="36">
        <v>99556.821419692613</v>
      </c>
      <c r="H4560">
        <v>2010</v>
      </c>
      <c r="I4560">
        <v>1.7608875850154977</v>
      </c>
      <c r="J4560" t="s">
        <v>717</v>
      </c>
    </row>
    <row r="4561" spans="1:10">
      <c r="A4561" s="4" t="s">
        <v>389</v>
      </c>
      <c r="B4561" t="s">
        <v>32</v>
      </c>
      <c r="C4561" t="s">
        <v>3</v>
      </c>
      <c r="D4561" t="s">
        <v>1</v>
      </c>
      <c r="F4561" s="2">
        <v>17358218.292197209</v>
      </c>
      <c r="G4561" s="36">
        <v>9857652.7200879995</v>
      </c>
      <c r="H4561">
        <v>2010</v>
      </c>
      <c r="I4561">
        <v>1.7608875850154977</v>
      </c>
      <c r="J4561" t="s">
        <v>717</v>
      </c>
    </row>
    <row r="4562" spans="1:10">
      <c r="A4562" s="4" t="s">
        <v>389</v>
      </c>
      <c r="B4562" t="s">
        <v>32</v>
      </c>
      <c r="C4562" t="s">
        <v>4</v>
      </c>
      <c r="D4562" t="s">
        <v>328</v>
      </c>
      <c r="F4562" s="2">
        <v>34402577.420800626</v>
      </c>
      <c r="G4562" s="36">
        <v>19537066.257695176</v>
      </c>
      <c r="H4562">
        <v>2010</v>
      </c>
      <c r="I4562">
        <v>1.7608875850154977</v>
      </c>
      <c r="J4562" t="s">
        <v>717</v>
      </c>
    </row>
    <row r="4563" spans="1:10">
      <c r="A4563" s="4" t="s">
        <v>389</v>
      </c>
      <c r="B4563" t="s">
        <v>32</v>
      </c>
      <c r="C4563" t="s">
        <v>4</v>
      </c>
      <c r="D4563" t="s">
        <v>328</v>
      </c>
      <c r="F4563" s="2">
        <v>27506141.348735441</v>
      </c>
      <c r="G4563" s="36">
        <v>15620611.777152916</v>
      </c>
      <c r="H4563">
        <v>2010</v>
      </c>
      <c r="I4563">
        <v>1.7608875850154977</v>
      </c>
      <c r="J4563" t="s">
        <v>717</v>
      </c>
    </row>
    <row r="4564" spans="1:10">
      <c r="A4564" s="4" t="s">
        <v>389</v>
      </c>
      <c r="B4564" t="s">
        <v>32</v>
      </c>
      <c r="C4564" t="s">
        <v>4</v>
      </c>
      <c r="D4564" t="s">
        <v>328</v>
      </c>
      <c r="F4564" s="2">
        <v>9199804.022167258</v>
      </c>
      <c r="G4564" s="36">
        <v>5224526.596958369</v>
      </c>
      <c r="H4564">
        <v>2010</v>
      </c>
      <c r="I4564">
        <v>1.7608875850154977</v>
      </c>
      <c r="J4564" t="s">
        <v>717</v>
      </c>
    </row>
    <row r="4565" spans="1:10">
      <c r="A4565" s="4" t="s">
        <v>389</v>
      </c>
      <c r="B4565" t="s">
        <v>32</v>
      </c>
      <c r="C4565" t="s">
        <v>4</v>
      </c>
      <c r="D4565" t="s">
        <v>328</v>
      </c>
      <c r="F4565" s="2">
        <v>1122816.7278812341</v>
      </c>
      <c r="G4565" s="36">
        <v>637642.48066485859</v>
      </c>
      <c r="H4565">
        <v>2010</v>
      </c>
      <c r="I4565">
        <v>1.7608875850154977</v>
      </c>
      <c r="J4565" t="s">
        <v>717</v>
      </c>
    </row>
    <row r="4566" spans="1:10">
      <c r="A4566" s="4" t="s">
        <v>389</v>
      </c>
      <c r="B4566" t="s">
        <v>32</v>
      </c>
      <c r="C4566" t="s">
        <v>4</v>
      </c>
      <c r="D4566" t="s">
        <v>328</v>
      </c>
      <c r="F4566" s="2">
        <v>30882.682257414705</v>
      </c>
      <c r="G4566" s="36">
        <v>17538.133904864178</v>
      </c>
      <c r="H4566">
        <v>2010</v>
      </c>
      <c r="I4566">
        <v>1.7608875850154977</v>
      </c>
      <c r="J4566" t="s">
        <v>717</v>
      </c>
    </row>
    <row r="4567" spans="1:10">
      <c r="A4567" s="4" t="s">
        <v>389</v>
      </c>
      <c r="B4567" t="s">
        <v>32</v>
      </c>
      <c r="C4567" t="s">
        <v>4</v>
      </c>
      <c r="D4567" t="s">
        <v>328</v>
      </c>
      <c r="F4567" s="2">
        <v>-36574.674731474603</v>
      </c>
      <c r="G4567" s="36">
        <v>-20770.590378801895</v>
      </c>
      <c r="H4567">
        <v>2010</v>
      </c>
      <c r="I4567">
        <v>1.7608875850154977</v>
      </c>
      <c r="J4567" t="s">
        <v>717</v>
      </c>
    </row>
    <row r="4568" spans="1:10">
      <c r="A4568" s="4" t="s">
        <v>389</v>
      </c>
      <c r="B4568" t="s">
        <v>32</v>
      </c>
      <c r="C4568" t="s">
        <v>4</v>
      </c>
      <c r="D4568" t="s">
        <v>1</v>
      </c>
      <c r="F4568" s="2">
        <v>5087907.659434489</v>
      </c>
      <c r="G4568" s="36">
        <v>2889399.4725902448</v>
      </c>
      <c r="H4568">
        <v>2010</v>
      </c>
      <c r="I4568">
        <v>1.7608875850154977</v>
      </c>
      <c r="J4568" t="s">
        <v>717</v>
      </c>
    </row>
    <row r="4569" spans="1:10">
      <c r="A4569" t="s">
        <v>616</v>
      </c>
      <c r="B4569" t="s">
        <v>32</v>
      </c>
      <c r="C4569" t="s">
        <v>4</v>
      </c>
      <c r="D4569" t="s">
        <v>328</v>
      </c>
      <c r="E4569" t="s">
        <v>365</v>
      </c>
      <c r="F4569" s="2">
        <v>-38</v>
      </c>
      <c r="G4569" s="36">
        <f>F4569/I4569</f>
        <v>-7.6066938906237498</v>
      </c>
      <c r="H4569">
        <v>2023</v>
      </c>
      <c r="I4569">
        <v>4.9955999999999996</v>
      </c>
      <c r="J4569" t="s">
        <v>717</v>
      </c>
    </row>
    <row r="4570" spans="1:10">
      <c r="A4570" t="s">
        <v>616</v>
      </c>
      <c r="B4570" t="s">
        <v>32</v>
      </c>
      <c r="C4570" t="s">
        <v>4</v>
      </c>
      <c r="D4570" t="s">
        <v>1</v>
      </c>
      <c r="F4570" s="2">
        <v>527929</v>
      </c>
      <c r="G4570" s="36">
        <f>F4570/I4570</f>
        <v>105678.79734166067</v>
      </c>
      <c r="H4570">
        <v>2023</v>
      </c>
      <c r="I4570">
        <v>4.9955999999999996</v>
      </c>
      <c r="J4570" t="s">
        <v>717</v>
      </c>
    </row>
    <row r="4571" spans="1:10">
      <c r="A4571" t="s">
        <v>544</v>
      </c>
      <c r="B4571" t="s">
        <v>39</v>
      </c>
      <c r="C4571" t="s">
        <v>3</v>
      </c>
      <c r="D4571" t="s">
        <v>1</v>
      </c>
      <c r="F4571" s="2">
        <v>176699</v>
      </c>
      <c r="G4571" s="36">
        <v>4069.6238973721183</v>
      </c>
      <c r="H4571">
        <v>2014</v>
      </c>
      <c r="I4571">
        <v>43.418999999999997</v>
      </c>
      <c r="J4571" t="s">
        <v>717</v>
      </c>
    </row>
    <row r="4572" spans="1:10">
      <c r="A4572" s="4" t="s">
        <v>392</v>
      </c>
      <c r="B4572" t="s">
        <v>32</v>
      </c>
      <c r="C4572" t="s">
        <v>3</v>
      </c>
      <c r="D4572" t="s">
        <v>328</v>
      </c>
      <c r="E4572" t="s">
        <v>366</v>
      </c>
      <c r="F4572" s="2">
        <v>0</v>
      </c>
      <c r="G4572" s="36">
        <f t="shared" ref="G4572:G4581" si="117">F4572/I4572</f>
        <v>0</v>
      </c>
      <c r="H4572">
        <v>2018</v>
      </c>
      <c r="I4572">
        <v>3.6757</v>
      </c>
      <c r="J4572" t="s">
        <v>717</v>
      </c>
    </row>
    <row r="4573" spans="1:10">
      <c r="A4573" s="4" t="s">
        <v>392</v>
      </c>
      <c r="B4573" t="s">
        <v>32</v>
      </c>
      <c r="C4573" t="s">
        <v>3</v>
      </c>
      <c r="D4573" t="s">
        <v>328</v>
      </c>
      <c r="E4573" t="s">
        <v>365</v>
      </c>
      <c r="F4573" s="2">
        <v>0</v>
      </c>
      <c r="G4573" s="36">
        <f t="shared" si="117"/>
        <v>0</v>
      </c>
      <c r="H4573">
        <v>2018</v>
      </c>
      <c r="I4573">
        <v>3.6757</v>
      </c>
      <c r="J4573" t="s">
        <v>717</v>
      </c>
    </row>
    <row r="4574" spans="1:10">
      <c r="A4574" s="4" t="s">
        <v>392</v>
      </c>
      <c r="B4574" t="s">
        <v>32</v>
      </c>
      <c r="C4574" t="s">
        <v>3</v>
      </c>
      <c r="D4574" t="s">
        <v>383</v>
      </c>
      <c r="F4574" s="2">
        <v>0</v>
      </c>
      <c r="G4574" s="36">
        <f t="shared" si="117"/>
        <v>0</v>
      </c>
      <c r="H4574">
        <v>2018</v>
      </c>
      <c r="I4574">
        <v>3.6757</v>
      </c>
      <c r="J4574" t="s">
        <v>717</v>
      </c>
    </row>
    <row r="4575" spans="1:10">
      <c r="A4575" s="4" t="s">
        <v>392</v>
      </c>
      <c r="B4575" t="s">
        <v>32</v>
      </c>
      <c r="C4575" t="s">
        <v>4</v>
      </c>
      <c r="D4575" t="s">
        <v>328</v>
      </c>
      <c r="E4575" t="s">
        <v>365</v>
      </c>
      <c r="F4575" s="2">
        <v>353</v>
      </c>
      <c r="G4575" s="36">
        <f t="shared" si="117"/>
        <v>96.036129172674592</v>
      </c>
      <c r="H4575">
        <v>2018</v>
      </c>
      <c r="I4575">
        <v>3.6757</v>
      </c>
      <c r="J4575" t="s">
        <v>717</v>
      </c>
    </row>
    <row r="4576" spans="1:10">
      <c r="A4576" s="4" t="s">
        <v>392</v>
      </c>
      <c r="B4576" t="s">
        <v>32</v>
      </c>
      <c r="C4576" t="s">
        <v>4</v>
      </c>
      <c r="D4576" t="s">
        <v>328</v>
      </c>
      <c r="E4576" t="s">
        <v>366</v>
      </c>
      <c r="F4576" s="2">
        <v>0</v>
      </c>
      <c r="G4576" s="36">
        <f t="shared" si="117"/>
        <v>0</v>
      </c>
      <c r="H4576">
        <v>2018</v>
      </c>
      <c r="I4576">
        <v>3.6757</v>
      </c>
      <c r="J4576" t="s">
        <v>717</v>
      </c>
    </row>
    <row r="4577" spans="1:10">
      <c r="A4577" s="4" t="s">
        <v>392</v>
      </c>
      <c r="B4577" t="s">
        <v>32</v>
      </c>
      <c r="C4577" t="s">
        <v>4</v>
      </c>
      <c r="D4577" t="s">
        <v>383</v>
      </c>
      <c r="F4577" s="2">
        <v>0</v>
      </c>
      <c r="G4577" s="36">
        <f t="shared" si="117"/>
        <v>0</v>
      </c>
      <c r="H4577">
        <v>2018</v>
      </c>
      <c r="I4577">
        <v>3.6757</v>
      </c>
      <c r="J4577" t="s">
        <v>717</v>
      </c>
    </row>
    <row r="4578" spans="1:10">
      <c r="A4578" s="4" t="s">
        <v>392</v>
      </c>
      <c r="B4578" t="s">
        <v>32</v>
      </c>
      <c r="C4578" t="s">
        <v>3</v>
      </c>
      <c r="D4578" t="s">
        <v>328</v>
      </c>
      <c r="E4578" t="s">
        <v>365</v>
      </c>
      <c r="F4578" s="2">
        <v>0</v>
      </c>
      <c r="G4578" s="36">
        <f t="shared" si="117"/>
        <v>0</v>
      </c>
      <c r="H4578">
        <v>2017</v>
      </c>
      <c r="I4578">
        <v>3.2</v>
      </c>
      <c r="J4578" t="s">
        <v>717</v>
      </c>
    </row>
    <row r="4579" spans="1:10">
      <c r="A4579" s="4" t="s">
        <v>392</v>
      </c>
      <c r="B4579" t="s">
        <v>32</v>
      </c>
      <c r="C4579" t="s">
        <v>3</v>
      </c>
      <c r="D4579" t="s">
        <v>328</v>
      </c>
      <c r="E4579" t="s">
        <v>366</v>
      </c>
      <c r="F4579" s="2">
        <v>0</v>
      </c>
      <c r="G4579" s="36">
        <f t="shared" si="117"/>
        <v>0</v>
      </c>
      <c r="H4579">
        <v>2017</v>
      </c>
      <c r="I4579">
        <v>3.2</v>
      </c>
      <c r="J4579" t="s">
        <v>717</v>
      </c>
    </row>
    <row r="4580" spans="1:10">
      <c r="A4580" s="4" t="s">
        <v>392</v>
      </c>
      <c r="B4580" t="s">
        <v>32</v>
      </c>
      <c r="C4580" t="s">
        <v>4</v>
      </c>
      <c r="D4580" t="s">
        <v>328</v>
      </c>
      <c r="E4580" t="s">
        <v>365</v>
      </c>
      <c r="F4580" s="2">
        <v>403</v>
      </c>
      <c r="G4580" s="36">
        <f t="shared" si="117"/>
        <v>125.9375</v>
      </c>
      <c r="H4580">
        <v>2017</v>
      </c>
      <c r="I4580">
        <v>3.2</v>
      </c>
      <c r="J4580" t="s">
        <v>717</v>
      </c>
    </row>
    <row r="4581" spans="1:10">
      <c r="A4581" s="4" t="s">
        <v>392</v>
      </c>
      <c r="B4581" t="s">
        <v>32</v>
      </c>
      <c r="C4581" t="s">
        <v>4</v>
      </c>
      <c r="D4581" t="s">
        <v>328</v>
      </c>
      <c r="E4581" t="s">
        <v>366</v>
      </c>
      <c r="F4581" s="2">
        <v>0</v>
      </c>
      <c r="G4581" s="36">
        <f t="shared" si="117"/>
        <v>0</v>
      </c>
      <c r="H4581">
        <v>2017</v>
      </c>
      <c r="I4581">
        <v>3.2</v>
      </c>
      <c r="J4581" t="s">
        <v>717</v>
      </c>
    </row>
    <row r="4582" spans="1:10">
      <c r="A4582" s="4" t="s">
        <v>392</v>
      </c>
      <c r="B4582" t="s">
        <v>32</v>
      </c>
      <c r="C4582" t="s">
        <v>4</v>
      </c>
      <c r="D4582" t="s">
        <v>328</v>
      </c>
      <c r="E4582" t="s">
        <v>365</v>
      </c>
      <c r="F4582" s="2">
        <v>330</v>
      </c>
      <c r="G4582" s="36">
        <v>95.573683448375832</v>
      </c>
      <c r="H4582">
        <v>2016</v>
      </c>
      <c r="I4582">
        <v>3.4528333333333299</v>
      </c>
      <c r="J4582" t="s">
        <v>717</v>
      </c>
    </row>
    <row r="4583" spans="1:10">
      <c r="A4583" s="4" t="s">
        <v>392</v>
      </c>
      <c r="B4583" t="s">
        <v>32</v>
      </c>
      <c r="C4583" t="s">
        <v>4</v>
      </c>
      <c r="D4583" t="s">
        <v>328</v>
      </c>
      <c r="E4583" t="s">
        <v>365</v>
      </c>
      <c r="F4583" s="2">
        <v>300</v>
      </c>
      <c r="G4583" s="36">
        <v>91.296409007912359</v>
      </c>
      <c r="H4583">
        <v>2015</v>
      </c>
      <c r="I4583">
        <v>3.286</v>
      </c>
      <c r="J4583" t="s">
        <v>717</v>
      </c>
    </row>
    <row r="4584" spans="1:10">
      <c r="A4584" s="4" t="s">
        <v>392</v>
      </c>
      <c r="B4584" t="s">
        <v>32</v>
      </c>
      <c r="C4584" t="s">
        <v>3</v>
      </c>
      <c r="D4584" t="s">
        <v>328</v>
      </c>
      <c r="E4584" t="s">
        <v>366</v>
      </c>
      <c r="F4584" s="2">
        <v>21062404</v>
      </c>
      <c r="G4584" s="36">
        <v>8947484.913484579</v>
      </c>
      <c r="H4584">
        <v>2014</v>
      </c>
      <c r="I4584">
        <v>2.3540027397260279</v>
      </c>
      <c r="J4584" t="s">
        <v>717</v>
      </c>
    </row>
    <row r="4585" spans="1:10">
      <c r="A4585" s="4" t="s">
        <v>392</v>
      </c>
      <c r="B4585" t="s">
        <v>32</v>
      </c>
      <c r="C4585" t="s">
        <v>4</v>
      </c>
      <c r="D4585" t="s">
        <v>328</v>
      </c>
      <c r="E4585" t="s">
        <v>365</v>
      </c>
      <c r="F4585" s="2">
        <v>-1023.0000000000001</v>
      </c>
      <c r="G4585" s="36">
        <v>-434.57893346337505</v>
      </c>
      <c r="H4585">
        <v>2014</v>
      </c>
      <c r="I4585">
        <v>2.3540027397260279</v>
      </c>
      <c r="J4585" t="s">
        <v>717</v>
      </c>
    </row>
    <row r="4586" spans="1:10">
      <c r="A4586" s="4" t="s">
        <v>392</v>
      </c>
      <c r="B4586" t="s">
        <v>32</v>
      </c>
      <c r="C4586" t="s">
        <v>4</v>
      </c>
      <c r="D4586" t="s">
        <v>328</v>
      </c>
      <c r="F4586" s="2">
        <v>222</v>
      </c>
      <c r="G4586" s="36">
        <v>102.7742094550413</v>
      </c>
      <c r="H4586">
        <v>2013</v>
      </c>
      <c r="I4586">
        <v>2.1600749952459051</v>
      </c>
      <c r="J4586" t="s">
        <v>717</v>
      </c>
    </row>
    <row r="4587" spans="1:10">
      <c r="A4587" s="14" t="s">
        <v>111</v>
      </c>
      <c r="B4587" t="s">
        <v>35</v>
      </c>
      <c r="C4587" t="s">
        <v>3</v>
      </c>
      <c r="D4587" t="s">
        <v>328</v>
      </c>
      <c r="F4587" s="2">
        <v>63151806</v>
      </c>
      <c r="G4587" s="36">
        <f t="shared" ref="G4587:G4594" si="118">F4587/I4587</f>
        <v>482540.4512445596</v>
      </c>
      <c r="H4587">
        <v>2022</v>
      </c>
      <c r="I4587">
        <v>130.87360000000001</v>
      </c>
      <c r="J4587" t="s">
        <v>717</v>
      </c>
    </row>
    <row r="4588" spans="1:10">
      <c r="A4588" s="14" t="s">
        <v>111</v>
      </c>
      <c r="B4588" t="s">
        <v>35</v>
      </c>
      <c r="C4588" t="s">
        <v>3</v>
      </c>
      <c r="D4588" t="s">
        <v>1</v>
      </c>
      <c r="F4588" s="2">
        <v>396028986</v>
      </c>
      <c r="G4588" s="36">
        <f t="shared" si="118"/>
        <v>3026041.8143919017</v>
      </c>
      <c r="H4588">
        <v>2022</v>
      </c>
      <c r="I4588">
        <v>130.87360000000001</v>
      </c>
      <c r="J4588" t="s">
        <v>717</v>
      </c>
    </row>
    <row r="4589" spans="1:10">
      <c r="A4589" s="14" t="s">
        <v>111</v>
      </c>
      <c r="B4589" t="s">
        <v>35</v>
      </c>
      <c r="C4589" t="s">
        <v>5</v>
      </c>
      <c r="D4589" t="s">
        <v>328</v>
      </c>
      <c r="F4589" s="2">
        <v>-1184987</v>
      </c>
      <c r="G4589" s="36">
        <f t="shared" si="118"/>
        <v>-9054.4387867377372</v>
      </c>
      <c r="H4589">
        <v>2022</v>
      </c>
      <c r="I4589">
        <v>130.87360000000001</v>
      </c>
      <c r="J4589" t="s">
        <v>717</v>
      </c>
    </row>
    <row r="4590" spans="1:10">
      <c r="A4590" s="14" t="s">
        <v>111</v>
      </c>
      <c r="B4590" t="s">
        <v>35</v>
      </c>
      <c r="C4590" t="s">
        <v>5</v>
      </c>
      <c r="D4590" t="s">
        <v>1</v>
      </c>
      <c r="F4590" s="2">
        <v>89162430</v>
      </c>
      <c r="G4590" s="36">
        <f t="shared" si="118"/>
        <v>681286.60020049871</v>
      </c>
      <c r="H4590">
        <v>2022</v>
      </c>
      <c r="I4590">
        <v>130.87360000000001</v>
      </c>
      <c r="J4590" t="s">
        <v>717</v>
      </c>
    </row>
    <row r="4591" spans="1:10">
      <c r="A4591" s="14" t="s">
        <v>111</v>
      </c>
      <c r="B4591" t="s">
        <v>35</v>
      </c>
      <c r="C4591" t="s">
        <v>3</v>
      </c>
      <c r="D4591" t="s">
        <v>328</v>
      </c>
      <c r="E4591" t="s">
        <v>329</v>
      </c>
      <c r="F4591" s="2">
        <v>38490658</v>
      </c>
      <c r="G4591" s="36">
        <f t="shared" si="118"/>
        <v>404810.29245965637</v>
      </c>
      <c r="H4591">
        <v>2021</v>
      </c>
      <c r="I4591">
        <v>95.083200000000005</v>
      </c>
      <c r="J4591" t="s">
        <v>717</v>
      </c>
    </row>
    <row r="4592" spans="1:10">
      <c r="A4592" s="14" t="s">
        <v>111</v>
      </c>
      <c r="B4592" t="s">
        <v>35</v>
      </c>
      <c r="C4592" t="s">
        <v>3</v>
      </c>
      <c r="D4592" t="s">
        <v>1</v>
      </c>
      <c r="E4592" t="s">
        <v>330</v>
      </c>
      <c r="F4592" s="2">
        <v>463518001</v>
      </c>
      <c r="G4592" s="36">
        <f t="shared" si="118"/>
        <v>4874867.494993858</v>
      </c>
      <c r="H4592">
        <v>2021</v>
      </c>
      <c r="I4592">
        <v>95.083200000000005</v>
      </c>
      <c r="J4592" t="s">
        <v>717</v>
      </c>
    </row>
    <row r="4593" spans="1:10">
      <c r="A4593" s="14" t="s">
        <v>111</v>
      </c>
      <c r="B4593" t="s">
        <v>35</v>
      </c>
      <c r="C4593" t="s">
        <v>4</v>
      </c>
      <c r="D4593" t="s">
        <v>328</v>
      </c>
      <c r="E4593" t="s">
        <v>329</v>
      </c>
      <c r="F4593" s="2">
        <v>-22413753</v>
      </c>
      <c r="G4593" s="36">
        <f t="shared" si="118"/>
        <v>-235727.79418446159</v>
      </c>
      <c r="H4593">
        <v>2021</v>
      </c>
      <c r="I4593">
        <v>95.083200000000005</v>
      </c>
      <c r="J4593" t="s">
        <v>717</v>
      </c>
    </row>
    <row r="4594" spans="1:10">
      <c r="A4594" s="14" t="s">
        <v>111</v>
      </c>
      <c r="B4594" t="s">
        <v>35</v>
      </c>
      <c r="C4594" t="s">
        <v>4</v>
      </c>
      <c r="D4594" t="s">
        <v>1</v>
      </c>
      <c r="E4594" t="s">
        <v>330</v>
      </c>
      <c r="F4594" s="2">
        <v>-818011</v>
      </c>
      <c r="G4594" s="36">
        <f t="shared" si="118"/>
        <v>-8603.1075941911913</v>
      </c>
      <c r="H4594">
        <v>2021</v>
      </c>
      <c r="I4594">
        <v>95.083200000000005</v>
      </c>
      <c r="J4594" t="s">
        <v>717</v>
      </c>
    </row>
    <row r="4595" spans="1:10">
      <c r="A4595" t="s">
        <v>111</v>
      </c>
      <c r="B4595" t="s">
        <v>35</v>
      </c>
      <c r="C4595" t="s">
        <v>3</v>
      </c>
      <c r="D4595" t="s">
        <v>328</v>
      </c>
      <c r="F4595" s="2">
        <v>25973714</v>
      </c>
      <c r="G4595" s="36">
        <v>368283.56473604211</v>
      </c>
      <c r="H4595">
        <v>2020</v>
      </c>
      <c r="I4595">
        <v>70.526399999999995</v>
      </c>
      <c r="J4595" t="s">
        <v>717</v>
      </c>
    </row>
    <row r="4596" spans="1:10">
      <c r="A4596" t="s">
        <v>111</v>
      </c>
      <c r="B4596" t="s">
        <v>35</v>
      </c>
      <c r="C4596" t="s">
        <v>3</v>
      </c>
      <c r="D4596" t="s">
        <v>1</v>
      </c>
      <c r="F4596" s="2">
        <v>229877163</v>
      </c>
      <c r="G4596" s="36">
        <v>3259448.4193153204</v>
      </c>
      <c r="H4596">
        <v>2020</v>
      </c>
      <c r="I4596">
        <v>70.526399999999995</v>
      </c>
      <c r="J4596" t="s">
        <v>717</v>
      </c>
    </row>
    <row r="4597" spans="1:10">
      <c r="A4597" t="s">
        <v>111</v>
      </c>
      <c r="B4597" t="s">
        <v>35</v>
      </c>
      <c r="C4597" t="s">
        <v>4</v>
      </c>
      <c r="D4597" t="s">
        <v>328</v>
      </c>
      <c r="F4597" s="2">
        <v>-1157518</v>
      </c>
      <c r="G4597" s="36">
        <v>-16412.549059642915</v>
      </c>
      <c r="H4597">
        <v>2020</v>
      </c>
      <c r="I4597">
        <v>70.526399999999995</v>
      </c>
      <c r="J4597" t="s">
        <v>717</v>
      </c>
    </row>
    <row r="4598" spans="1:10">
      <c r="A4598" t="s">
        <v>111</v>
      </c>
      <c r="B4598" t="s">
        <v>35</v>
      </c>
      <c r="C4598" t="s">
        <v>4</v>
      </c>
      <c r="D4598" t="s">
        <v>1</v>
      </c>
      <c r="F4598" s="2">
        <v>4911984</v>
      </c>
      <c r="G4598" s="36">
        <v>69647.451167222491</v>
      </c>
      <c r="H4598">
        <v>2020</v>
      </c>
      <c r="I4598">
        <v>70.526399999999995</v>
      </c>
      <c r="J4598" t="s">
        <v>717</v>
      </c>
    </row>
    <row r="4599" spans="1:10">
      <c r="A4599" s="1" t="s">
        <v>111</v>
      </c>
      <c r="B4599" t="s">
        <v>35</v>
      </c>
      <c r="C4599" t="s">
        <v>3</v>
      </c>
      <c r="D4599" t="s">
        <v>328</v>
      </c>
      <c r="E4599" t="s">
        <v>343</v>
      </c>
      <c r="F4599" s="2">
        <v>25382164</v>
      </c>
      <c r="G4599" s="36">
        <f t="shared" ref="G4599:G4606" si="119">F4599/I4599</f>
        <v>526310.45937304315</v>
      </c>
      <c r="H4599">
        <v>2019</v>
      </c>
      <c r="I4599">
        <v>48.226599999999998</v>
      </c>
      <c r="J4599" t="s">
        <v>717</v>
      </c>
    </row>
    <row r="4600" spans="1:10">
      <c r="A4600" t="s">
        <v>111</v>
      </c>
      <c r="B4600" t="s">
        <v>35</v>
      </c>
      <c r="C4600" t="s">
        <v>3</v>
      </c>
      <c r="D4600" t="s">
        <v>1</v>
      </c>
      <c r="F4600" s="2">
        <v>67766078</v>
      </c>
      <c r="G4600" s="36">
        <f t="shared" si="119"/>
        <v>1405159.766601834</v>
      </c>
      <c r="H4600">
        <v>2019</v>
      </c>
      <c r="I4600">
        <v>48.226599999999998</v>
      </c>
      <c r="J4600" t="s">
        <v>717</v>
      </c>
    </row>
    <row r="4601" spans="1:10">
      <c r="A4601" s="1" t="s">
        <v>111</v>
      </c>
      <c r="B4601" t="s">
        <v>35</v>
      </c>
      <c r="C4601" t="s">
        <v>4</v>
      </c>
      <c r="D4601" t="s">
        <v>328</v>
      </c>
      <c r="E4601" t="s">
        <v>343</v>
      </c>
      <c r="F4601" s="2">
        <v>-20187703</v>
      </c>
      <c r="G4601" s="36">
        <f t="shared" si="119"/>
        <v>-418601.00027785497</v>
      </c>
      <c r="H4601">
        <v>2019</v>
      </c>
      <c r="I4601">
        <v>48.226599999999998</v>
      </c>
      <c r="J4601" t="s">
        <v>717</v>
      </c>
    </row>
    <row r="4602" spans="1:10">
      <c r="A4602" t="s">
        <v>111</v>
      </c>
      <c r="B4602" t="s">
        <v>35</v>
      </c>
      <c r="C4602" t="s">
        <v>4</v>
      </c>
      <c r="D4602" t="s">
        <v>1</v>
      </c>
      <c r="F4602" s="2">
        <v>36729034</v>
      </c>
      <c r="G4602" s="36">
        <f t="shared" si="119"/>
        <v>761592.85539515538</v>
      </c>
      <c r="H4602">
        <v>2019</v>
      </c>
      <c r="I4602">
        <v>48.226599999999998</v>
      </c>
      <c r="J4602" t="s">
        <v>717</v>
      </c>
    </row>
    <row r="4603" spans="1:10">
      <c r="A4603" t="s">
        <v>111</v>
      </c>
      <c r="B4603" t="s">
        <v>35</v>
      </c>
      <c r="C4603" t="s">
        <v>3</v>
      </c>
      <c r="D4603" t="s">
        <v>328</v>
      </c>
      <c r="F4603" s="2">
        <v>26758163</v>
      </c>
      <c r="G4603" s="36">
        <f t="shared" si="119"/>
        <v>934534.86585221044</v>
      </c>
      <c r="H4603">
        <v>2018</v>
      </c>
      <c r="I4603">
        <v>28.6326</v>
      </c>
      <c r="J4603" t="s">
        <v>717</v>
      </c>
    </row>
    <row r="4604" spans="1:10">
      <c r="A4604" t="s">
        <v>111</v>
      </c>
      <c r="B4604" t="s">
        <v>35</v>
      </c>
      <c r="C4604" t="s">
        <v>3</v>
      </c>
      <c r="D4604" t="s">
        <v>1</v>
      </c>
      <c r="F4604" s="2">
        <v>58039110</v>
      </c>
      <c r="G4604" s="36">
        <f t="shared" si="119"/>
        <v>2027028.9809517823</v>
      </c>
      <c r="H4604">
        <v>2018</v>
      </c>
      <c r="I4604">
        <v>28.6326</v>
      </c>
      <c r="J4604" t="s">
        <v>717</v>
      </c>
    </row>
    <row r="4605" spans="1:10">
      <c r="A4605" t="s">
        <v>111</v>
      </c>
      <c r="B4605" t="s">
        <v>35</v>
      </c>
      <c r="C4605" t="s">
        <v>4</v>
      </c>
      <c r="D4605" t="s">
        <v>328</v>
      </c>
      <c r="F4605" s="2">
        <f>-(-20731098)</f>
        <v>20731098</v>
      </c>
      <c r="G4605" s="36">
        <f t="shared" si="119"/>
        <v>724038.26407661196</v>
      </c>
      <c r="H4605">
        <v>2018</v>
      </c>
      <c r="I4605">
        <v>28.6326</v>
      </c>
      <c r="J4605" t="s">
        <v>717</v>
      </c>
    </row>
    <row r="4606" spans="1:10">
      <c r="A4606" t="s">
        <v>111</v>
      </c>
      <c r="B4606" t="s">
        <v>35</v>
      </c>
      <c r="C4606" t="s">
        <v>4</v>
      </c>
      <c r="D4606" t="s">
        <v>1</v>
      </c>
      <c r="F4606" s="2">
        <f>-(411227)</f>
        <v>-411227</v>
      </c>
      <c r="G4606" s="36">
        <f t="shared" si="119"/>
        <v>-14362.19553935025</v>
      </c>
      <c r="H4606">
        <v>2018</v>
      </c>
      <c r="I4606">
        <v>28.6326</v>
      </c>
      <c r="J4606" t="s">
        <v>717</v>
      </c>
    </row>
    <row r="4607" spans="1:10">
      <c r="A4607" s="1" t="s">
        <v>111</v>
      </c>
      <c r="B4607" t="s">
        <v>35</v>
      </c>
      <c r="C4607" t="s">
        <v>3</v>
      </c>
      <c r="D4607" t="s">
        <v>328</v>
      </c>
      <c r="F4607" s="2">
        <v>21237759</v>
      </c>
      <c r="G4607" s="36">
        <f>(F4607/I4607)</f>
        <v>1283459.9906812422</v>
      </c>
      <c r="H4607">
        <v>2017</v>
      </c>
      <c r="I4607">
        <v>16.547270000000001</v>
      </c>
      <c r="J4607" t="s">
        <v>717</v>
      </c>
    </row>
    <row r="4608" spans="1:10">
      <c r="A4608" s="1" t="s">
        <v>111</v>
      </c>
      <c r="B4608" t="s">
        <v>35</v>
      </c>
      <c r="C4608" t="s">
        <v>3</v>
      </c>
      <c r="D4608" t="s">
        <v>1</v>
      </c>
      <c r="F4608" s="2">
        <v>30292420</v>
      </c>
      <c r="G4608" s="36">
        <f>(F4608/I4608)</f>
        <v>1830659.6798142532</v>
      </c>
      <c r="H4608">
        <v>2017</v>
      </c>
      <c r="I4608">
        <v>16.547270000000001</v>
      </c>
      <c r="J4608" t="s">
        <v>717</v>
      </c>
    </row>
    <row r="4609" spans="1:10">
      <c r="A4609" s="1" t="s">
        <v>111</v>
      </c>
      <c r="B4609" t="s">
        <v>35</v>
      </c>
      <c r="C4609" t="s">
        <v>4</v>
      </c>
      <c r="D4609" t="s">
        <v>328</v>
      </c>
      <c r="F4609" s="2">
        <f>-(-1935365)</f>
        <v>1935365</v>
      </c>
      <c r="G4609" s="36">
        <f>(F4609/I4609)</f>
        <v>116959.77644650749</v>
      </c>
      <c r="H4609">
        <v>2017</v>
      </c>
      <c r="I4609">
        <v>16.547270000000001</v>
      </c>
      <c r="J4609" t="s">
        <v>717</v>
      </c>
    </row>
    <row r="4610" spans="1:10">
      <c r="A4610" s="1" t="s">
        <v>111</v>
      </c>
      <c r="B4610" t="s">
        <v>35</v>
      </c>
      <c r="C4610" t="s">
        <v>4</v>
      </c>
      <c r="D4610" t="s">
        <v>1</v>
      </c>
      <c r="F4610" s="2">
        <f>-(-2825490)</f>
        <v>2825490</v>
      </c>
      <c r="G4610" s="36">
        <f>(F4610/I4610)</f>
        <v>170752.63774628684</v>
      </c>
      <c r="H4610">
        <v>2017</v>
      </c>
      <c r="I4610">
        <v>16.547270000000001</v>
      </c>
      <c r="J4610" t="s">
        <v>717</v>
      </c>
    </row>
    <row r="4611" spans="1:10">
      <c r="A4611" t="s">
        <v>46</v>
      </c>
      <c r="B4611" t="s">
        <v>32</v>
      </c>
      <c r="C4611" t="s">
        <v>3</v>
      </c>
      <c r="D4611" t="s">
        <v>328</v>
      </c>
      <c r="E4611" t="s">
        <v>365</v>
      </c>
      <c r="F4611" s="2">
        <v>144673002</v>
      </c>
      <c r="G4611" s="36">
        <f t="shared" ref="G4611:G4618" si="120">F4611/I4611</f>
        <v>28073855.97578251</v>
      </c>
      <c r="H4611">
        <v>2020</v>
      </c>
      <c r="I4611">
        <v>5.1532999999999998</v>
      </c>
      <c r="J4611" s="40" t="s">
        <v>715</v>
      </c>
    </row>
    <row r="4612" spans="1:10">
      <c r="A4612" t="s">
        <v>46</v>
      </c>
      <c r="B4612" t="s">
        <v>32</v>
      </c>
      <c r="C4612" t="s">
        <v>3</v>
      </c>
      <c r="D4612" t="s">
        <v>328</v>
      </c>
      <c r="E4612" t="s">
        <v>366</v>
      </c>
      <c r="F4612" s="2">
        <v>142686807</v>
      </c>
      <c r="G4612" s="36">
        <f t="shared" si="120"/>
        <v>27688434.013156619</v>
      </c>
      <c r="H4612">
        <v>2020</v>
      </c>
      <c r="I4612">
        <v>5.1532999999999998</v>
      </c>
      <c r="J4612" s="40" t="s">
        <v>715</v>
      </c>
    </row>
    <row r="4613" spans="1:10">
      <c r="A4613" t="s">
        <v>46</v>
      </c>
      <c r="B4613" t="s">
        <v>32</v>
      </c>
      <c r="C4613" t="s">
        <v>3</v>
      </c>
      <c r="D4613" t="s">
        <v>367</v>
      </c>
      <c r="E4613" t="s">
        <v>366</v>
      </c>
      <c r="F4613" s="2">
        <v>7329393</v>
      </c>
      <c r="G4613" s="36">
        <f t="shared" si="120"/>
        <v>1422271.7482001826</v>
      </c>
      <c r="H4613">
        <v>2020</v>
      </c>
      <c r="I4613">
        <v>5.1532999999999998</v>
      </c>
      <c r="J4613" s="40" t="s">
        <v>715</v>
      </c>
    </row>
    <row r="4614" spans="1:10">
      <c r="A4614" t="s">
        <v>46</v>
      </c>
      <c r="B4614" t="s">
        <v>32</v>
      </c>
      <c r="C4614" t="s">
        <v>3</v>
      </c>
      <c r="D4614" t="s">
        <v>367</v>
      </c>
      <c r="E4614" t="s">
        <v>381</v>
      </c>
      <c r="F4614" s="2">
        <v>4401285</v>
      </c>
      <c r="G4614" s="36">
        <f t="shared" si="120"/>
        <v>854071.17769196443</v>
      </c>
      <c r="H4614">
        <v>2020</v>
      </c>
      <c r="I4614">
        <v>5.1532999999999998</v>
      </c>
      <c r="J4614" s="40" t="s">
        <v>715</v>
      </c>
    </row>
    <row r="4615" spans="1:10">
      <c r="A4615" t="s">
        <v>46</v>
      </c>
      <c r="B4615" t="s">
        <v>32</v>
      </c>
      <c r="C4615" t="s">
        <v>3</v>
      </c>
      <c r="D4615" t="s">
        <v>367</v>
      </c>
      <c r="E4615" t="s">
        <v>386</v>
      </c>
      <c r="F4615" s="2">
        <v>2305676</v>
      </c>
      <c r="G4615" s="36">
        <f t="shared" si="120"/>
        <v>447417.38303611282</v>
      </c>
      <c r="H4615">
        <v>2020</v>
      </c>
      <c r="I4615">
        <v>5.1532999999999998</v>
      </c>
      <c r="J4615" s="40" t="s">
        <v>715</v>
      </c>
    </row>
    <row r="4616" spans="1:10">
      <c r="A4616" t="s">
        <v>46</v>
      </c>
      <c r="B4616" t="s">
        <v>32</v>
      </c>
      <c r="C4616" t="s">
        <v>3</v>
      </c>
      <c r="D4616" t="s">
        <v>367</v>
      </c>
      <c r="E4616" t="s">
        <v>370</v>
      </c>
      <c r="F4616" s="2">
        <v>184918553</v>
      </c>
      <c r="G4616" s="36">
        <f t="shared" si="120"/>
        <v>35883521.82096909</v>
      </c>
      <c r="H4616">
        <v>2020</v>
      </c>
      <c r="I4616">
        <v>5.1532999999999998</v>
      </c>
      <c r="J4616" s="40" t="s">
        <v>715</v>
      </c>
    </row>
    <row r="4617" spans="1:10">
      <c r="A4617" t="s">
        <v>46</v>
      </c>
      <c r="B4617" t="s">
        <v>32</v>
      </c>
      <c r="C4617" t="s">
        <v>3</v>
      </c>
      <c r="D4617" t="s">
        <v>367</v>
      </c>
      <c r="E4617" t="s">
        <v>382</v>
      </c>
      <c r="F4617" s="2">
        <v>124362855</v>
      </c>
      <c r="G4617" s="36">
        <f t="shared" si="120"/>
        <v>24132663.535986651</v>
      </c>
      <c r="H4617">
        <v>2020</v>
      </c>
      <c r="I4617">
        <v>5.1532999999999998</v>
      </c>
      <c r="J4617" s="40" t="s">
        <v>715</v>
      </c>
    </row>
    <row r="4618" spans="1:10">
      <c r="A4618" t="s">
        <v>46</v>
      </c>
      <c r="B4618" t="s">
        <v>32</v>
      </c>
      <c r="C4618" t="s">
        <v>3</v>
      </c>
      <c r="D4618" t="s">
        <v>367</v>
      </c>
      <c r="E4618" t="s">
        <v>385</v>
      </c>
      <c r="F4618" s="2">
        <v>309459</v>
      </c>
      <c r="G4618" s="36">
        <f t="shared" si="120"/>
        <v>60050.647158131687</v>
      </c>
      <c r="H4618">
        <v>2020</v>
      </c>
      <c r="I4618">
        <v>5.1532999999999998</v>
      </c>
      <c r="J4618" s="40" t="s">
        <v>715</v>
      </c>
    </row>
    <row r="4619" spans="1:10">
      <c r="A4619" t="s">
        <v>111</v>
      </c>
      <c r="B4619" t="s">
        <v>35</v>
      </c>
      <c r="C4619" t="s">
        <v>3</v>
      </c>
      <c r="D4619" t="s">
        <v>328</v>
      </c>
      <c r="F4619" s="2">
        <v>12493673</v>
      </c>
      <c r="G4619" s="36">
        <v>845956.17759179883</v>
      </c>
      <c r="H4619">
        <v>2016</v>
      </c>
      <c r="I4619">
        <v>14.768700000000001</v>
      </c>
      <c r="J4619" t="s">
        <v>717</v>
      </c>
    </row>
    <row r="4620" spans="1:10">
      <c r="A4620" t="s">
        <v>111</v>
      </c>
      <c r="B4620" t="s">
        <v>35</v>
      </c>
      <c r="C4620" t="s">
        <v>3</v>
      </c>
      <c r="D4620" t="s">
        <v>1</v>
      </c>
      <c r="F4620" s="2">
        <v>17460159</v>
      </c>
      <c r="G4620" s="36">
        <v>1182240.7524020395</v>
      </c>
      <c r="H4620">
        <v>2016</v>
      </c>
      <c r="I4620">
        <v>14.768700000000001</v>
      </c>
      <c r="J4620" t="s">
        <v>717</v>
      </c>
    </row>
    <row r="4621" spans="1:10">
      <c r="A4621" t="s">
        <v>111</v>
      </c>
      <c r="B4621" t="s">
        <v>35</v>
      </c>
      <c r="C4621" t="s">
        <v>4</v>
      </c>
      <c r="D4621" t="s">
        <v>328</v>
      </c>
      <c r="F4621" s="2">
        <v>10503828</v>
      </c>
      <c r="G4621" s="36">
        <v>711222.24704950326</v>
      </c>
      <c r="H4621">
        <v>2016</v>
      </c>
      <c r="I4621">
        <v>14.768700000000001</v>
      </c>
      <c r="J4621" t="s">
        <v>717</v>
      </c>
    </row>
    <row r="4622" spans="1:10">
      <c r="A4622" t="s">
        <v>111</v>
      </c>
      <c r="B4622" t="s">
        <v>35</v>
      </c>
      <c r="C4622" t="s">
        <v>4</v>
      </c>
      <c r="D4622" t="s">
        <v>1</v>
      </c>
      <c r="F4622" s="2">
        <v>394629</v>
      </c>
      <c r="G4622" s="36">
        <v>26720.632147717806</v>
      </c>
      <c r="H4622">
        <v>2016</v>
      </c>
      <c r="I4622">
        <v>14.768700000000001</v>
      </c>
      <c r="J4622" t="s">
        <v>717</v>
      </c>
    </row>
    <row r="4623" spans="1:10">
      <c r="A4623" t="s">
        <v>111</v>
      </c>
      <c r="B4623" t="s">
        <v>35</v>
      </c>
      <c r="C4623" t="s">
        <v>3</v>
      </c>
      <c r="D4623" t="s">
        <v>328</v>
      </c>
      <c r="F4623" s="2">
        <v>2479154</v>
      </c>
      <c r="G4623" s="36">
        <v>267455.71450147801</v>
      </c>
      <c r="H4623">
        <v>2015</v>
      </c>
      <c r="I4623">
        <v>9.2693999999999992</v>
      </c>
      <c r="J4623" t="s">
        <v>717</v>
      </c>
    </row>
    <row r="4624" spans="1:10">
      <c r="A4624" t="s">
        <v>111</v>
      </c>
      <c r="B4624" t="s">
        <v>35</v>
      </c>
      <c r="C4624" t="s">
        <v>3</v>
      </c>
      <c r="D4624" t="s">
        <v>1</v>
      </c>
      <c r="F4624" s="2">
        <v>3133520</v>
      </c>
      <c r="G4624" s="36">
        <v>338049.92771916202</v>
      </c>
      <c r="H4624">
        <v>2015</v>
      </c>
      <c r="I4624">
        <v>9.2693999999999992</v>
      </c>
      <c r="J4624" t="s">
        <v>717</v>
      </c>
    </row>
    <row r="4625" spans="1:10">
      <c r="A4625" t="s">
        <v>111</v>
      </c>
      <c r="B4625" t="s">
        <v>35</v>
      </c>
      <c r="C4625" t="s">
        <v>4</v>
      </c>
      <c r="D4625" t="s">
        <v>328</v>
      </c>
      <c r="F4625" s="2">
        <v>-2716276</v>
      </c>
      <c r="G4625" s="36">
        <v>-293036.87401557819</v>
      </c>
      <c r="H4625">
        <v>2015</v>
      </c>
      <c r="I4625">
        <v>9.2693999999999992</v>
      </c>
      <c r="J4625" t="s">
        <v>717</v>
      </c>
    </row>
    <row r="4626" spans="1:10">
      <c r="A4626" t="s">
        <v>111</v>
      </c>
      <c r="B4626" t="s">
        <v>35</v>
      </c>
      <c r="C4626" t="s">
        <v>4</v>
      </c>
      <c r="D4626" t="s">
        <v>1</v>
      </c>
      <c r="F4626" s="2">
        <v>238519</v>
      </c>
      <c r="G4626" s="36">
        <v>25731.870455477165</v>
      </c>
      <c r="H4626">
        <v>2015</v>
      </c>
      <c r="I4626">
        <v>9.2693999999999992</v>
      </c>
      <c r="J4626" t="s">
        <v>717</v>
      </c>
    </row>
    <row r="4627" spans="1:10">
      <c r="A4627" t="s">
        <v>111</v>
      </c>
      <c r="B4627" t="s">
        <v>35</v>
      </c>
      <c r="C4627" t="s">
        <v>3</v>
      </c>
      <c r="D4627" t="s">
        <v>328</v>
      </c>
      <c r="F4627" s="2">
        <v>3489878</v>
      </c>
      <c r="G4627" s="36">
        <v>429927.55086973176</v>
      </c>
      <c r="H4627">
        <v>2014</v>
      </c>
      <c r="I4627">
        <v>8.1173630136986379</v>
      </c>
      <c r="J4627" t="s">
        <v>717</v>
      </c>
    </row>
    <row r="4628" spans="1:10">
      <c r="A4628" t="s">
        <v>111</v>
      </c>
      <c r="B4628" t="s">
        <v>35</v>
      </c>
      <c r="C4628" t="s">
        <v>3</v>
      </c>
      <c r="D4628" t="s">
        <v>1</v>
      </c>
      <c r="F4628" s="2">
        <v>2407280</v>
      </c>
      <c r="G4628" s="36">
        <v>296559.36243550287</v>
      </c>
      <c r="H4628">
        <v>2014</v>
      </c>
      <c r="I4628">
        <v>8.1173630136986379</v>
      </c>
      <c r="J4628" t="s">
        <v>717</v>
      </c>
    </row>
    <row r="4629" spans="1:10">
      <c r="A4629" t="s">
        <v>111</v>
      </c>
      <c r="B4629" t="s">
        <v>35</v>
      </c>
      <c r="C4629" t="s">
        <v>4</v>
      </c>
      <c r="D4629" t="s">
        <v>328</v>
      </c>
      <c r="F4629" s="2">
        <v>244144</v>
      </c>
      <c r="G4629" s="36">
        <v>30076.762562914744</v>
      </c>
      <c r="H4629">
        <v>2014</v>
      </c>
      <c r="I4629">
        <v>8.1173630136986379</v>
      </c>
      <c r="J4629" t="s">
        <v>717</v>
      </c>
    </row>
    <row r="4630" spans="1:10">
      <c r="A4630" t="s">
        <v>111</v>
      </c>
      <c r="B4630" t="s">
        <v>35</v>
      </c>
      <c r="C4630" t="s">
        <v>4</v>
      </c>
      <c r="D4630" t="s">
        <v>1</v>
      </c>
      <c r="F4630" s="2">
        <v>174641</v>
      </c>
      <c r="G4630" s="36">
        <v>21514.499192075145</v>
      </c>
      <c r="H4630">
        <v>2014</v>
      </c>
      <c r="I4630">
        <v>8.1173630136986379</v>
      </c>
      <c r="J4630" t="s">
        <v>717</v>
      </c>
    </row>
    <row r="4631" spans="1:10">
      <c r="A4631" t="s">
        <v>111</v>
      </c>
      <c r="B4631" t="s">
        <v>35</v>
      </c>
      <c r="C4631" t="s">
        <v>3</v>
      </c>
      <c r="D4631" t="s">
        <v>328</v>
      </c>
      <c r="F4631" s="2">
        <v>4664214</v>
      </c>
      <c r="G4631" s="36">
        <v>851432.38138315582</v>
      </c>
      <c r="H4631">
        <v>2013</v>
      </c>
      <c r="I4631">
        <v>5.47807917808219</v>
      </c>
      <c r="J4631" t="s">
        <v>717</v>
      </c>
    </row>
    <row r="4632" spans="1:10">
      <c r="A4632" t="s">
        <v>111</v>
      </c>
      <c r="B4632" t="s">
        <v>35</v>
      </c>
      <c r="C4632" t="s">
        <v>3</v>
      </c>
      <c r="D4632" t="s">
        <v>1</v>
      </c>
      <c r="F4632" s="2">
        <v>1778166.9999999998</v>
      </c>
      <c r="G4632" s="36">
        <v>324596.80522955034</v>
      </c>
      <c r="H4632">
        <v>2013</v>
      </c>
      <c r="I4632">
        <v>5.47807917808219</v>
      </c>
      <c r="J4632" t="s">
        <v>717</v>
      </c>
    </row>
    <row r="4633" spans="1:10">
      <c r="A4633" t="s">
        <v>111</v>
      </c>
      <c r="B4633" t="s">
        <v>35</v>
      </c>
      <c r="C4633" t="s">
        <v>4</v>
      </c>
      <c r="D4633" t="s">
        <v>328</v>
      </c>
      <c r="F4633" s="2">
        <v>2112834</v>
      </c>
      <c r="G4633" s="36">
        <v>385688.83933869645</v>
      </c>
      <c r="H4633">
        <v>2013</v>
      </c>
      <c r="I4633">
        <v>5.47807917808219</v>
      </c>
      <c r="J4633" t="s">
        <v>717</v>
      </c>
    </row>
    <row r="4634" spans="1:10">
      <c r="A4634" t="s">
        <v>111</v>
      </c>
      <c r="B4634" t="s">
        <v>35</v>
      </c>
      <c r="C4634" t="s">
        <v>4</v>
      </c>
      <c r="D4634" t="s">
        <v>1</v>
      </c>
      <c r="F4634" s="2">
        <v>90934.000000000015</v>
      </c>
      <c r="G4634" s="36">
        <v>16599.614033296049</v>
      </c>
      <c r="H4634">
        <v>2013</v>
      </c>
      <c r="I4634">
        <v>5.47807917808219</v>
      </c>
      <c r="J4634" t="s">
        <v>717</v>
      </c>
    </row>
    <row r="4635" spans="1:10">
      <c r="A4635" t="s">
        <v>111</v>
      </c>
      <c r="B4635" t="s">
        <v>35</v>
      </c>
      <c r="C4635" t="s">
        <v>3</v>
      </c>
      <c r="D4635" t="s">
        <v>328</v>
      </c>
      <c r="F4635" s="2">
        <v>1742613</v>
      </c>
      <c r="G4635" s="36">
        <v>382867.17812181026</v>
      </c>
      <c r="H4635">
        <v>2012</v>
      </c>
      <c r="I4635">
        <v>4.5514818181818208</v>
      </c>
      <c r="J4635" t="s">
        <v>717</v>
      </c>
    </row>
    <row r="4636" spans="1:10">
      <c r="A4636" t="s">
        <v>111</v>
      </c>
      <c r="B4636" t="s">
        <v>35</v>
      </c>
      <c r="C4636" t="s">
        <v>3</v>
      </c>
      <c r="D4636" t="s">
        <v>1</v>
      </c>
      <c r="F4636" s="2">
        <v>1357052</v>
      </c>
      <c r="G4636" s="36">
        <v>298156.0850312484</v>
      </c>
      <c r="H4636">
        <v>2012</v>
      </c>
      <c r="I4636">
        <v>4.5514818181818208</v>
      </c>
      <c r="J4636" t="s">
        <v>717</v>
      </c>
    </row>
    <row r="4637" spans="1:10">
      <c r="A4637" t="s">
        <v>111</v>
      </c>
      <c r="B4637" t="s">
        <v>35</v>
      </c>
      <c r="C4637" t="s">
        <v>4</v>
      </c>
      <c r="D4637" t="s">
        <v>328</v>
      </c>
      <c r="F4637" s="2">
        <v>323925.00000000006</v>
      </c>
      <c r="G4637" s="36">
        <v>71169.129733972717</v>
      </c>
      <c r="H4637">
        <v>2012</v>
      </c>
      <c r="I4637">
        <v>4.5514818181818208</v>
      </c>
      <c r="J4637" t="s">
        <v>717</v>
      </c>
    </row>
    <row r="4638" spans="1:10">
      <c r="A4638" t="s">
        <v>111</v>
      </c>
      <c r="B4638" t="s">
        <v>35</v>
      </c>
      <c r="C4638" t="s">
        <v>4</v>
      </c>
      <c r="D4638" t="s">
        <v>1</v>
      </c>
      <c r="F4638" s="2">
        <v>108052</v>
      </c>
      <c r="G4638" s="36">
        <v>23739.960811963323</v>
      </c>
      <c r="H4638">
        <v>2012</v>
      </c>
      <c r="I4638">
        <v>4.5514818181818208</v>
      </c>
      <c r="J4638" t="s">
        <v>717</v>
      </c>
    </row>
    <row r="4639" spans="1:10">
      <c r="A4639" t="s">
        <v>111</v>
      </c>
      <c r="B4639" t="s">
        <v>35</v>
      </c>
      <c r="C4639" t="s">
        <v>3</v>
      </c>
      <c r="D4639" t="s">
        <v>328</v>
      </c>
      <c r="F4639" s="2">
        <v>16429393</v>
      </c>
      <c r="G4639" s="36">
        <v>3977843.1781481667</v>
      </c>
      <c r="H4639">
        <v>2011</v>
      </c>
      <c r="I4639">
        <v>4.1302264227642302</v>
      </c>
      <c r="J4639" t="s">
        <v>717</v>
      </c>
    </row>
    <row r="4640" spans="1:10">
      <c r="A4640" t="s">
        <v>111</v>
      </c>
      <c r="B4640" t="s">
        <v>35</v>
      </c>
      <c r="C4640" t="s">
        <v>3</v>
      </c>
      <c r="D4640" t="s">
        <v>1</v>
      </c>
      <c r="F4640" s="2">
        <v>1136245</v>
      </c>
      <c r="G4640" s="36">
        <v>275104.77240120579</v>
      </c>
      <c r="H4640">
        <v>2011</v>
      </c>
      <c r="I4640">
        <v>4.1302264227642302</v>
      </c>
      <c r="J4640" t="s">
        <v>717</v>
      </c>
    </row>
    <row r="4641" spans="1:10">
      <c r="A4641" t="s">
        <v>111</v>
      </c>
      <c r="B4641" t="s">
        <v>35</v>
      </c>
      <c r="C4641" t="s">
        <v>4</v>
      </c>
      <c r="D4641" t="s">
        <v>328</v>
      </c>
      <c r="F4641" s="2">
        <v>1271320</v>
      </c>
      <c r="G4641" s="36">
        <v>307808.79057694506</v>
      </c>
      <c r="H4641">
        <v>2011</v>
      </c>
      <c r="I4641">
        <v>4.1302264227642302</v>
      </c>
      <c r="J4641" t="s">
        <v>717</v>
      </c>
    </row>
    <row r="4642" spans="1:10">
      <c r="A4642" t="s">
        <v>111</v>
      </c>
      <c r="B4642" t="s">
        <v>35</v>
      </c>
      <c r="C4642" t="s">
        <v>4</v>
      </c>
      <c r="D4642" t="s">
        <v>1</v>
      </c>
      <c r="F4642" s="2">
        <v>140819</v>
      </c>
      <c r="G4642" s="36">
        <v>34094.740962350021</v>
      </c>
      <c r="H4642">
        <v>2011</v>
      </c>
      <c r="I4642">
        <v>4.1302264227642302</v>
      </c>
      <c r="J4642" t="s">
        <v>717</v>
      </c>
    </row>
    <row r="4643" spans="1:10">
      <c r="A4643" t="s">
        <v>111</v>
      </c>
      <c r="B4643" t="s">
        <v>35</v>
      </c>
      <c r="C4643" t="s">
        <v>3</v>
      </c>
      <c r="D4643" t="s">
        <v>328</v>
      </c>
      <c r="F4643" s="2">
        <v>769335</v>
      </c>
      <c r="G4643" s="36">
        <v>196625.80763198115</v>
      </c>
      <c r="H4643">
        <v>2010</v>
      </c>
      <c r="I4643">
        <v>3.9126857723577269</v>
      </c>
      <c r="J4643" t="s">
        <v>717</v>
      </c>
    </row>
    <row r="4644" spans="1:10">
      <c r="A4644" t="s">
        <v>111</v>
      </c>
      <c r="B4644" t="s">
        <v>35</v>
      </c>
      <c r="C4644" t="s">
        <v>4</v>
      </c>
      <c r="D4644" t="s">
        <v>328</v>
      </c>
      <c r="F4644" s="2">
        <v>458494</v>
      </c>
      <c r="G4644" s="36">
        <v>117181.40087792388</v>
      </c>
      <c r="H4644">
        <v>2010</v>
      </c>
      <c r="I4644">
        <v>3.9126857723577269</v>
      </c>
      <c r="J4644" t="s">
        <v>717</v>
      </c>
    </row>
    <row r="4645" spans="1:10">
      <c r="A4645" t="s">
        <v>111</v>
      </c>
      <c r="B4645" t="s">
        <v>35</v>
      </c>
      <c r="C4645" t="s">
        <v>4</v>
      </c>
      <c r="D4645" t="s">
        <v>1</v>
      </c>
      <c r="F4645" s="2">
        <v>215431</v>
      </c>
      <c r="G4645" s="36">
        <v>55059.622094361148</v>
      </c>
      <c r="H4645">
        <v>2010</v>
      </c>
      <c r="I4645">
        <v>3.9126857723577269</v>
      </c>
      <c r="J4645" t="s">
        <v>717</v>
      </c>
    </row>
    <row r="4646" spans="1:10">
      <c r="A4646" t="s">
        <v>591</v>
      </c>
      <c r="B4646" s="18" t="s">
        <v>35</v>
      </c>
      <c r="C4646" s="18" t="s">
        <v>3</v>
      </c>
      <c r="D4646" s="18" t="s">
        <v>328</v>
      </c>
      <c r="E4646" s="18" t="s">
        <v>677</v>
      </c>
      <c r="F4646" s="2">
        <v>2454222917</v>
      </c>
      <c r="G4646" s="36">
        <f t="shared" ref="G4646:G4664" si="121">F4646/I4646</f>
        <v>2680834.0907767694</v>
      </c>
      <c r="H4646" s="18">
        <v>2024</v>
      </c>
      <c r="I4646" s="18">
        <v>915.46990000000005</v>
      </c>
      <c r="J4646" t="s">
        <v>717</v>
      </c>
    </row>
    <row r="4647" spans="1:10">
      <c r="A4647" t="s">
        <v>591</v>
      </c>
      <c r="B4647" s="18" t="s">
        <v>35</v>
      </c>
      <c r="C4647" s="18" t="s">
        <v>3</v>
      </c>
      <c r="D4647" s="18" t="s">
        <v>1</v>
      </c>
      <c r="E4647" s="18"/>
      <c r="F4647" s="2">
        <v>1760174622</v>
      </c>
      <c r="G4647" s="36">
        <f t="shared" si="121"/>
        <v>1922700.704851137</v>
      </c>
      <c r="H4647" s="18">
        <v>2024</v>
      </c>
      <c r="I4647" s="18">
        <v>915.46990000000005</v>
      </c>
      <c r="J4647" t="s">
        <v>717</v>
      </c>
    </row>
    <row r="4648" spans="1:10">
      <c r="A4648" t="s">
        <v>591</v>
      </c>
      <c r="B4648" s="18" t="s">
        <v>35</v>
      </c>
      <c r="C4648" s="18" t="s">
        <v>4</v>
      </c>
      <c r="D4648" s="18" t="s">
        <v>328</v>
      </c>
      <c r="E4648" s="18" t="s">
        <v>677</v>
      </c>
      <c r="F4648" s="2">
        <v>91553915</v>
      </c>
      <c r="G4648" s="36">
        <f t="shared" si="121"/>
        <v>100007.5644212879</v>
      </c>
      <c r="H4648" s="18">
        <v>2024</v>
      </c>
      <c r="I4648" s="18">
        <v>915.46990000000005</v>
      </c>
      <c r="J4648" t="s">
        <v>717</v>
      </c>
    </row>
    <row r="4649" spans="1:10">
      <c r="A4649" t="s">
        <v>591</v>
      </c>
      <c r="B4649" s="18" t="s">
        <v>35</v>
      </c>
      <c r="C4649" s="18" t="s">
        <v>4</v>
      </c>
      <c r="D4649" s="18" t="s">
        <v>1</v>
      </c>
      <c r="E4649" s="18"/>
      <c r="F4649" s="2">
        <v>270743388</v>
      </c>
      <c r="G4649" s="36">
        <f t="shared" si="121"/>
        <v>295742.53397080558</v>
      </c>
      <c r="H4649" s="18">
        <v>2024</v>
      </c>
      <c r="I4649" s="18">
        <v>915.46990000000005</v>
      </c>
      <c r="J4649" t="s">
        <v>717</v>
      </c>
    </row>
    <row r="4650" spans="1:10">
      <c r="A4650" t="s">
        <v>591</v>
      </c>
      <c r="B4650" s="18" t="s">
        <v>35</v>
      </c>
      <c r="C4650" s="18" t="s">
        <v>3</v>
      </c>
      <c r="D4650" s="18" t="s">
        <v>328</v>
      </c>
      <c r="E4650" s="18"/>
      <c r="F4650" s="2">
        <v>1184113961.5</v>
      </c>
      <c r="G4650" s="36">
        <f t="shared" si="121"/>
        <v>4000667.4846298266</v>
      </c>
      <c r="H4650" s="18">
        <v>2023</v>
      </c>
      <c r="I4650" s="18">
        <v>295.97910000000002</v>
      </c>
      <c r="J4650" t="s">
        <v>717</v>
      </c>
    </row>
    <row r="4651" spans="1:10">
      <c r="A4651" t="s">
        <v>591</v>
      </c>
      <c r="B4651" s="18" t="s">
        <v>35</v>
      </c>
      <c r="C4651" s="18" t="s">
        <v>3</v>
      </c>
      <c r="D4651" s="18" t="s">
        <v>1</v>
      </c>
      <c r="E4651" s="18"/>
      <c r="F4651" s="2">
        <v>1021007878.5</v>
      </c>
      <c r="G4651" s="36">
        <f t="shared" si="121"/>
        <v>3449594.5102204848</v>
      </c>
      <c r="H4651" s="18">
        <v>2023</v>
      </c>
      <c r="I4651" s="18">
        <v>295.97910000000002</v>
      </c>
      <c r="J4651" t="s">
        <v>717</v>
      </c>
    </row>
    <row r="4652" spans="1:10">
      <c r="A4652" t="s">
        <v>591</v>
      </c>
      <c r="B4652" s="18" t="s">
        <v>35</v>
      </c>
      <c r="C4652" s="18" t="s">
        <v>4</v>
      </c>
      <c r="D4652" s="18" t="s">
        <v>328</v>
      </c>
      <c r="E4652" s="18"/>
      <c r="F4652" s="2">
        <v>26968274.5</v>
      </c>
      <c r="G4652" s="36">
        <f t="shared" si="121"/>
        <v>91115.468963855892</v>
      </c>
      <c r="H4652" s="18">
        <v>2023</v>
      </c>
      <c r="I4652" s="18">
        <v>295.97910000000002</v>
      </c>
      <c r="J4652" t="s">
        <v>717</v>
      </c>
    </row>
    <row r="4653" spans="1:10">
      <c r="A4653" t="s">
        <v>591</v>
      </c>
      <c r="B4653" s="18" t="s">
        <v>35</v>
      </c>
      <c r="C4653" s="18" t="s">
        <v>4</v>
      </c>
      <c r="D4653" s="18" t="s">
        <v>1</v>
      </c>
      <c r="E4653" s="18"/>
      <c r="F4653" s="2">
        <v>290878620</v>
      </c>
      <c r="G4653" s="36">
        <f t="shared" si="121"/>
        <v>982767.43188961642</v>
      </c>
      <c r="H4653" s="18">
        <v>2023</v>
      </c>
      <c r="I4653" s="18">
        <v>295.97910000000002</v>
      </c>
      <c r="J4653" t="s">
        <v>717</v>
      </c>
    </row>
    <row r="4654" spans="1:10">
      <c r="A4654" t="s">
        <v>240</v>
      </c>
      <c r="B4654" s="18" t="s">
        <v>35</v>
      </c>
      <c r="C4654" s="18" t="s">
        <v>4</v>
      </c>
      <c r="D4654" s="18" t="s">
        <v>328</v>
      </c>
      <c r="E4654" s="18" t="s">
        <v>677</v>
      </c>
      <c r="F4654" s="2">
        <v>-1147</v>
      </c>
      <c r="G4654" s="36">
        <f t="shared" si="121"/>
        <v>-1.2529084790226308</v>
      </c>
      <c r="H4654" s="18">
        <v>2024</v>
      </c>
      <c r="I4654" s="18">
        <v>915.46990000000005</v>
      </c>
      <c r="J4654" t="s">
        <v>717</v>
      </c>
    </row>
    <row r="4655" spans="1:10">
      <c r="A4655" t="s">
        <v>240</v>
      </c>
      <c r="B4655" s="18" t="s">
        <v>35</v>
      </c>
      <c r="C4655" s="18" t="s">
        <v>4</v>
      </c>
      <c r="D4655" s="18" t="s">
        <v>328</v>
      </c>
      <c r="E4655" s="18"/>
      <c r="F4655" s="2">
        <v>-1439</v>
      </c>
      <c r="G4655" s="36">
        <f t="shared" si="121"/>
        <v>-4.8618297710885665</v>
      </c>
      <c r="H4655" s="18">
        <v>2023</v>
      </c>
      <c r="I4655" s="18">
        <v>295.97910000000002</v>
      </c>
      <c r="J4655" t="s">
        <v>717</v>
      </c>
    </row>
    <row r="4656" spans="1:10">
      <c r="A4656" s="14" t="s">
        <v>240</v>
      </c>
      <c r="B4656" t="s">
        <v>35</v>
      </c>
      <c r="C4656" t="s">
        <v>3</v>
      </c>
      <c r="D4656" t="s">
        <v>328</v>
      </c>
      <c r="F4656" s="2">
        <v>4836</v>
      </c>
      <c r="G4656" s="36">
        <f t="shared" si="121"/>
        <v>36.951684678957406</v>
      </c>
      <c r="H4656">
        <v>2022</v>
      </c>
      <c r="I4656">
        <v>130.87360000000001</v>
      </c>
      <c r="J4656" t="s">
        <v>717</v>
      </c>
    </row>
    <row r="4657" spans="1:10">
      <c r="A4657" s="14" t="s">
        <v>240</v>
      </c>
      <c r="B4657" t="s">
        <v>35</v>
      </c>
      <c r="C4657" t="s">
        <v>5</v>
      </c>
      <c r="D4657" t="s">
        <v>328</v>
      </c>
      <c r="F4657" s="2">
        <v>-1087</v>
      </c>
      <c r="G4657" s="36">
        <f t="shared" si="121"/>
        <v>-8.3057239962834366</v>
      </c>
      <c r="H4657">
        <v>2022</v>
      </c>
      <c r="I4657">
        <v>130.87360000000001</v>
      </c>
      <c r="J4657" t="s">
        <v>717</v>
      </c>
    </row>
    <row r="4658" spans="1:10">
      <c r="A4658" s="14" t="s">
        <v>240</v>
      </c>
      <c r="B4658" t="s">
        <v>35</v>
      </c>
      <c r="C4658" t="s">
        <v>3</v>
      </c>
      <c r="D4658" t="s">
        <v>328</v>
      </c>
      <c r="E4658" t="s">
        <v>329</v>
      </c>
      <c r="F4658" s="2">
        <v>30516</v>
      </c>
      <c r="G4658" s="36">
        <f t="shared" si="121"/>
        <v>320.93997677823211</v>
      </c>
      <c r="H4658">
        <v>2021</v>
      </c>
      <c r="I4658">
        <v>95.083200000000005</v>
      </c>
      <c r="J4658" t="s">
        <v>717</v>
      </c>
    </row>
    <row r="4659" spans="1:10">
      <c r="A4659" s="14" t="s">
        <v>240</v>
      </c>
      <c r="B4659" t="s">
        <v>35</v>
      </c>
      <c r="C4659" t="s">
        <v>4</v>
      </c>
      <c r="D4659" t="s">
        <v>328</v>
      </c>
      <c r="E4659" t="s">
        <v>329</v>
      </c>
      <c r="F4659" s="2">
        <v>-947</v>
      </c>
      <c r="G4659" s="36">
        <f t="shared" si="121"/>
        <v>-9.9596984535648776</v>
      </c>
      <c r="H4659">
        <v>2021</v>
      </c>
      <c r="I4659">
        <v>95.083200000000005</v>
      </c>
      <c r="J4659" t="s">
        <v>717</v>
      </c>
    </row>
    <row r="4660" spans="1:10">
      <c r="A4660" t="s">
        <v>295</v>
      </c>
      <c r="B4660" t="s">
        <v>32</v>
      </c>
      <c r="C4660" t="s">
        <v>3</v>
      </c>
      <c r="D4660" t="s">
        <v>380</v>
      </c>
      <c r="F4660" s="2">
        <v>1260879</v>
      </c>
      <c r="G4660" s="36">
        <f t="shared" si="121"/>
        <v>244674.09232918714</v>
      </c>
      <c r="H4660">
        <v>2020</v>
      </c>
      <c r="I4660">
        <v>5.1532999999999998</v>
      </c>
      <c r="J4660" s="40" t="s">
        <v>715</v>
      </c>
    </row>
    <row r="4661" spans="1:10">
      <c r="A4661" t="s">
        <v>295</v>
      </c>
      <c r="B4661" t="s">
        <v>32</v>
      </c>
      <c r="C4661" t="s">
        <v>3</v>
      </c>
      <c r="D4661" t="s">
        <v>328</v>
      </c>
      <c r="E4661" t="s">
        <v>365</v>
      </c>
      <c r="F4661" s="2">
        <v>10766414</v>
      </c>
      <c r="G4661" s="36">
        <f t="shared" si="121"/>
        <v>2089227.0971998526</v>
      </c>
      <c r="H4661">
        <v>2020</v>
      </c>
      <c r="I4661">
        <v>5.1532999999999998</v>
      </c>
      <c r="J4661" s="40" t="s">
        <v>715</v>
      </c>
    </row>
    <row r="4662" spans="1:10">
      <c r="A4662" t="s">
        <v>295</v>
      </c>
      <c r="B4662" t="s">
        <v>32</v>
      </c>
      <c r="C4662" t="s">
        <v>3</v>
      </c>
      <c r="D4662" t="s">
        <v>328</v>
      </c>
      <c r="E4662" t="s">
        <v>366</v>
      </c>
      <c r="F4662" s="2">
        <v>8630127</v>
      </c>
      <c r="G4662" s="36">
        <f t="shared" si="121"/>
        <v>1674679.7197912019</v>
      </c>
      <c r="H4662">
        <v>2020</v>
      </c>
      <c r="I4662">
        <v>5.1532999999999998</v>
      </c>
      <c r="J4662" s="40" t="s">
        <v>715</v>
      </c>
    </row>
    <row r="4663" spans="1:10">
      <c r="A4663" t="s">
        <v>295</v>
      </c>
      <c r="B4663" t="s">
        <v>32</v>
      </c>
      <c r="C4663" t="s">
        <v>3</v>
      </c>
      <c r="D4663" t="s">
        <v>367</v>
      </c>
      <c r="E4663" t="s">
        <v>370</v>
      </c>
      <c r="F4663" s="2">
        <v>432527</v>
      </c>
      <c r="G4663" s="36">
        <f t="shared" si="121"/>
        <v>83932.043544912973</v>
      </c>
      <c r="H4663">
        <v>2020</v>
      </c>
      <c r="I4663">
        <v>5.1532999999999998</v>
      </c>
      <c r="J4663" s="40" t="s">
        <v>715</v>
      </c>
    </row>
    <row r="4664" spans="1:10">
      <c r="A4664" t="s">
        <v>295</v>
      </c>
      <c r="B4664" t="s">
        <v>32</v>
      </c>
      <c r="C4664" t="s">
        <v>3</v>
      </c>
      <c r="D4664" t="s">
        <v>383</v>
      </c>
      <c r="F4664" s="2">
        <v>415440</v>
      </c>
      <c r="G4664" s="36">
        <f t="shared" si="121"/>
        <v>80616.304115809296</v>
      </c>
      <c r="H4664">
        <v>2020</v>
      </c>
      <c r="I4664">
        <v>5.1532999999999998</v>
      </c>
      <c r="J4664" s="40" t="s">
        <v>715</v>
      </c>
    </row>
    <row r="4665" spans="1:10">
      <c r="A4665" t="s">
        <v>240</v>
      </c>
      <c r="B4665" t="s">
        <v>35</v>
      </c>
      <c r="C4665" t="s">
        <v>3</v>
      </c>
      <c r="D4665" t="s">
        <v>328</v>
      </c>
      <c r="F4665" s="2">
        <v>47427</v>
      </c>
      <c r="G4665" s="36">
        <v>672.47158510855513</v>
      </c>
      <c r="H4665">
        <v>2020</v>
      </c>
      <c r="I4665">
        <v>70.526399999999995</v>
      </c>
      <c r="J4665" t="s">
        <v>717</v>
      </c>
    </row>
    <row r="4666" spans="1:10">
      <c r="A4666" t="s">
        <v>240</v>
      </c>
      <c r="B4666" t="s">
        <v>35</v>
      </c>
      <c r="C4666" t="s">
        <v>4</v>
      </c>
      <c r="D4666" t="s">
        <v>328</v>
      </c>
      <c r="F4666" s="2">
        <v>1221</v>
      </c>
      <c r="G4666" s="36">
        <v>17.312665895324304</v>
      </c>
      <c r="H4666">
        <v>2020</v>
      </c>
      <c r="I4666">
        <v>70.526399999999995</v>
      </c>
      <c r="J4666" t="s">
        <v>717</v>
      </c>
    </row>
    <row r="4667" spans="1:10">
      <c r="A4667" s="1" t="s">
        <v>240</v>
      </c>
      <c r="B4667" t="s">
        <v>35</v>
      </c>
      <c r="C4667" t="s">
        <v>3</v>
      </c>
      <c r="D4667" t="s">
        <v>328</v>
      </c>
      <c r="E4667" t="s">
        <v>343</v>
      </c>
      <c r="F4667" s="2">
        <v>7110</v>
      </c>
      <c r="G4667" s="36">
        <f>F4667/I4667</f>
        <v>147.42901220488278</v>
      </c>
      <c r="H4667">
        <v>2019</v>
      </c>
      <c r="I4667">
        <v>48.226599999999998</v>
      </c>
      <c r="J4667" t="s">
        <v>717</v>
      </c>
    </row>
    <row r="4668" spans="1:10">
      <c r="A4668" s="1" t="s">
        <v>240</v>
      </c>
      <c r="B4668" t="s">
        <v>35</v>
      </c>
      <c r="C4668" t="s">
        <v>4</v>
      </c>
      <c r="D4668" t="s">
        <v>328</v>
      </c>
      <c r="E4668" t="s">
        <v>343</v>
      </c>
      <c r="F4668" s="2">
        <v>-245</v>
      </c>
      <c r="G4668" s="36">
        <f>F4668/I4668</f>
        <v>-5.0801839648658627</v>
      </c>
      <c r="H4668">
        <v>2019</v>
      </c>
      <c r="I4668">
        <v>48.226599999999998</v>
      </c>
      <c r="J4668" t="s">
        <v>717</v>
      </c>
    </row>
    <row r="4669" spans="1:10">
      <c r="A4669" t="s">
        <v>240</v>
      </c>
      <c r="B4669" t="s">
        <v>35</v>
      </c>
      <c r="C4669" t="s">
        <v>3</v>
      </c>
      <c r="D4669" t="s">
        <v>328</v>
      </c>
      <c r="F4669" s="2">
        <v>11565</v>
      </c>
      <c r="G4669" s="36">
        <f>F4669/I4669</f>
        <v>403.91022820142075</v>
      </c>
      <c r="H4669">
        <v>2018</v>
      </c>
      <c r="I4669">
        <v>28.6326</v>
      </c>
      <c r="J4669" t="s">
        <v>717</v>
      </c>
    </row>
    <row r="4670" spans="1:10">
      <c r="A4670" t="s">
        <v>240</v>
      </c>
      <c r="B4670" t="s">
        <v>35</v>
      </c>
      <c r="C4670" t="s">
        <v>4</v>
      </c>
      <c r="D4670" t="s">
        <v>328</v>
      </c>
      <c r="F4670" s="2">
        <f>-(431)</f>
        <v>-431</v>
      </c>
      <c r="G4670" s="36">
        <f>F4670/I4670</f>
        <v>-15.052772015115638</v>
      </c>
      <c r="H4670">
        <v>2018</v>
      </c>
      <c r="I4670">
        <v>28.6326</v>
      </c>
      <c r="J4670" t="s">
        <v>717</v>
      </c>
    </row>
    <row r="4671" spans="1:10">
      <c r="A4671" s="1" t="s">
        <v>240</v>
      </c>
      <c r="B4671" t="s">
        <v>35</v>
      </c>
      <c r="C4671" t="s">
        <v>3</v>
      </c>
      <c r="D4671" t="s">
        <v>328</v>
      </c>
      <c r="F4671" s="2">
        <v>10273</v>
      </c>
      <c r="G4671" s="36">
        <f>(F4671/I4671)</f>
        <v>620.82748392937322</v>
      </c>
      <c r="H4671">
        <v>2017</v>
      </c>
      <c r="I4671">
        <v>16.547270000000001</v>
      </c>
      <c r="J4671" t="s">
        <v>717</v>
      </c>
    </row>
    <row r="4672" spans="1:10">
      <c r="A4672" s="1" t="s">
        <v>240</v>
      </c>
      <c r="B4672" t="s">
        <v>35</v>
      </c>
      <c r="C4672" t="s">
        <v>4</v>
      </c>
      <c r="D4672" t="s">
        <v>328</v>
      </c>
      <c r="F4672" s="2">
        <f>-(1015)</f>
        <v>-1015</v>
      </c>
      <c r="G4672" s="36">
        <f>(F4672/I4672)</f>
        <v>-61.339423361074061</v>
      </c>
      <c r="H4672">
        <v>2017</v>
      </c>
      <c r="I4672">
        <v>16.547270000000001</v>
      </c>
      <c r="J4672" t="s">
        <v>717</v>
      </c>
    </row>
    <row r="4673" spans="1:10">
      <c r="A4673" t="s">
        <v>240</v>
      </c>
      <c r="B4673" t="s">
        <v>35</v>
      </c>
      <c r="C4673" t="s">
        <v>3</v>
      </c>
      <c r="D4673" t="s">
        <v>328</v>
      </c>
      <c r="F4673" s="2">
        <v>50499</v>
      </c>
      <c r="G4673" s="36">
        <v>3419.3260070283773</v>
      </c>
      <c r="H4673">
        <v>2016</v>
      </c>
      <c r="I4673">
        <v>14.768700000000001</v>
      </c>
      <c r="J4673" t="s">
        <v>717</v>
      </c>
    </row>
    <row r="4674" spans="1:10">
      <c r="A4674" t="s">
        <v>17</v>
      </c>
      <c r="B4674" t="s">
        <v>32</v>
      </c>
      <c r="C4674" t="s">
        <v>4</v>
      </c>
      <c r="D4674" t="s">
        <v>380</v>
      </c>
      <c r="F4674" s="2">
        <v>42007</v>
      </c>
      <c r="G4674" s="36">
        <f t="shared" ref="G4674:G4681" si="122">F4674/I4674</f>
        <v>8151.475753400734</v>
      </c>
      <c r="H4674">
        <v>2020</v>
      </c>
      <c r="I4674">
        <v>5.1532999999999998</v>
      </c>
      <c r="J4674" s="40" t="s">
        <v>715</v>
      </c>
    </row>
    <row r="4675" spans="1:10">
      <c r="A4675" t="s">
        <v>17</v>
      </c>
      <c r="B4675" t="s">
        <v>32</v>
      </c>
      <c r="C4675" t="s">
        <v>4</v>
      </c>
      <c r="D4675" t="s">
        <v>328</v>
      </c>
      <c r="E4675" t="s">
        <v>365</v>
      </c>
      <c r="F4675" s="2">
        <v>50856830</v>
      </c>
      <c r="G4675" s="36">
        <f t="shared" si="122"/>
        <v>9868788.9313643686</v>
      </c>
      <c r="H4675">
        <v>2020</v>
      </c>
      <c r="I4675">
        <v>5.1532999999999998</v>
      </c>
      <c r="J4675" s="40" t="s">
        <v>715</v>
      </c>
    </row>
    <row r="4676" spans="1:10">
      <c r="A4676" t="s">
        <v>17</v>
      </c>
      <c r="B4676" t="s">
        <v>32</v>
      </c>
      <c r="C4676" t="s">
        <v>4</v>
      </c>
      <c r="D4676" t="s">
        <v>328</v>
      </c>
      <c r="E4676" t="s">
        <v>366</v>
      </c>
      <c r="F4676" s="2">
        <v>32294139</v>
      </c>
      <c r="G4676" s="36">
        <f t="shared" si="122"/>
        <v>6266691.0523353973</v>
      </c>
      <c r="H4676">
        <v>2020</v>
      </c>
      <c r="I4676">
        <v>5.1532999999999998</v>
      </c>
      <c r="J4676" s="40" t="s">
        <v>715</v>
      </c>
    </row>
    <row r="4677" spans="1:10">
      <c r="A4677" t="s">
        <v>17</v>
      </c>
      <c r="B4677" t="s">
        <v>32</v>
      </c>
      <c r="C4677" t="s">
        <v>4</v>
      </c>
      <c r="D4677" t="s">
        <v>367</v>
      </c>
      <c r="E4677" t="s">
        <v>366</v>
      </c>
      <c r="F4677" s="2">
        <v>1905836</v>
      </c>
      <c r="G4677" s="36">
        <f t="shared" si="122"/>
        <v>369828.26538334659</v>
      </c>
      <c r="H4677">
        <v>2020</v>
      </c>
      <c r="I4677">
        <v>5.1532999999999998</v>
      </c>
      <c r="J4677" s="40" t="s">
        <v>715</v>
      </c>
    </row>
    <row r="4678" spans="1:10">
      <c r="A4678" t="s">
        <v>17</v>
      </c>
      <c r="B4678" t="s">
        <v>32</v>
      </c>
      <c r="C4678" t="s">
        <v>4</v>
      </c>
      <c r="D4678" t="s">
        <v>367</v>
      </c>
      <c r="E4678" t="s">
        <v>381</v>
      </c>
      <c r="F4678" s="2">
        <v>-188569</v>
      </c>
      <c r="G4678" s="36">
        <f t="shared" si="122"/>
        <v>-36591.892573690646</v>
      </c>
      <c r="H4678">
        <v>2020</v>
      </c>
      <c r="I4678">
        <v>5.1532999999999998</v>
      </c>
      <c r="J4678" s="40" t="s">
        <v>715</v>
      </c>
    </row>
    <row r="4679" spans="1:10">
      <c r="A4679" t="s">
        <v>17</v>
      </c>
      <c r="B4679" t="s">
        <v>32</v>
      </c>
      <c r="C4679" t="s">
        <v>4</v>
      </c>
      <c r="D4679" t="s">
        <v>367</v>
      </c>
      <c r="E4679" t="s">
        <v>370</v>
      </c>
      <c r="F4679" s="2">
        <v>65847641</v>
      </c>
      <c r="G4679" s="36">
        <f t="shared" si="122"/>
        <v>12777762.016571905</v>
      </c>
      <c r="H4679">
        <v>2020</v>
      </c>
      <c r="I4679">
        <v>5.1532999999999998</v>
      </c>
      <c r="J4679" s="40" t="s">
        <v>715</v>
      </c>
    </row>
    <row r="4680" spans="1:10">
      <c r="A4680" t="s">
        <v>17</v>
      </c>
      <c r="B4680" t="s">
        <v>32</v>
      </c>
      <c r="C4680" t="s">
        <v>4</v>
      </c>
      <c r="D4680" t="s">
        <v>367</v>
      </c>
      <c r="E4680" t="s">
        <v>382</v>
      </c>
      <c r="F4680" s="2">
        <v>18046957</v>
      </c>
      <c r="G4680" s="36">
        <f t="shared" si="122"/>
        <v>3502019.4826615956</v>
      </c>
      <c r="H4680">
        <v>2020</v>
      </c>
      <c r="I4680">
        <v>5.1532999999999998</v>
      </c>
      <c r="J4680" s="40" t="s">
        <v>715</v>
      </c>
    </row>
    <row r="4681" spans="1:10">
      <c r="A4681" t="s">
        <v>17</v>
      </c>
      <c r="B4681" t="s">
        <v>32</v>
      </c>
      <c r="C4681" t="s">
        <v>4</v>
      </c>
      <c r="D4681" t="s">
        <v>1</v>
      </c>
      <c r="F4681" s="2">
        <v>1389039</v>
      </c>
      <c r="G4681" s="36">
        <f t="shared" si="122"/>
        <v>269543.59342557198</v>
      </c>
      <c r="H4681">
        <v>2020</v>
      </c>
      <c r="I4681">
        <v>5.1532999999999998</v>
      </c>
      <c r="J4681" s="40" t="s">
        <v>715</v>
      </c>
    </row>
    <row r="4682" spans="1:10">
      <c r="A4682" t="s">
        <v>240</v>
      </c>
      <c r="B4682" t="s">
        <v>35</v>
      </c>
      <c r="C4682" t="s">
        <v>4</v>
      </c>
      <c r="D4682" t="s">
        <v>328</v>
      </c>
      <c r="F4682" s="2">
        <v>2270</v>
      </c>
      <c r="G4682" s="36">
        <v>153.70344038405545</v>
      </c>
      <c r="H4682">
        <v>2016</v>
      </c>
      <c r="I4682">
        <v>14.768700000000001</v>
      </c>
      <c r="J4682" t="s">
        <v>717</v>
      </c>
    </row>
    <row r="4683" spans="1:10">
      <c r="A4683" t="s">
        <v>240</v>
      </c>
      <c r="B4683" t="s">
        <v>35</v>
      </c>
      <c r="C4683" t="s">
        <v>3</v>
      </c>
      <c r="D4683" t="s">
        <v>328</v>
      </c>
      <c r="F4683" s="2">
        <v>12729</v>
      </c>
      <c r="G4683" s="36">
        <v>1568.1200875849572</v>
      </c>
      <c r="H4683">
        <v>2014</v>
      </c>
      <c r="I4683">
        <v>8.1173630136986379</v>
      </c>
      <c r="J4683" t="s">
        <v>717</v>
      </c>
    </row>
    <row r="4684" spans="1:10">
      <c r="A4684" t="s">
        <v>240</v>
      </c>
      <c r="B4684" t="s">
        <v>35</v>
      </c>
      <c r="C4684" t="s">
        <v>4</v>
      </c>
      <c r="D4684" t="s">
        <v>328</v>
      </c>
      <c r="F4684" s="2">
        <v>256329</v>
      </c>
      <c r="G4684" s="36">
        <v>31577.865812755477</v>
      </c>
      <c r="H4684">
        <v>2014</v>
      </c>
      <c r="I4684">
        <v>8.1173630136986379</v>
      </c>
      <c r="J4684" t="s">
        <v>717</v>
      </c>
    </row>
    <row r="4685" spans="1:10">
      <c r="A4685" t="s">
        <v>240</v>
      </c>
      <c r="B4685" t="s">
        <v>35</v>
      </c>
      <c r="C4685" t="s">
        <v>3</v>
      </c>
      <c r="D4685" t="s">
        <v>328</v>
      </c>
      <c r="F4685" s="2">
        <v>137543</v>
      </c>
      <c r="G4685" s="36">
        <v>30219.389090066554</v>
      </c>
      <c r="H4685">
        <v>2012</v>
      </c>
      <c r="I4685">
        <v>4.5514818181818208</v>
      </c>
      <c r="J4685" t="s">
        <v>717</v>
      </c>
    </row>
    <row r="4686" spans="1:10">
      <c r="A4686" t="s">
        <v>240</v>
      </c>
      <c r="B4686" t="s">
        <v>35</v>
      </c>
      <c r="C4686" t="s">
        <v>4</v>
      </c>
      <c r="D4686" t="s">
        <v>328</v>
      </c>
      <c r="F4686" s="2">
        <v>2491</v>
      </c>
      <c r="G4686" s="36">
        <v>547.2942877744108</v>
      </c>
      <c r="H4686">
        <v>2012</v>
      </c>
      <c r="I4686">
        <v>4.5514818181818208</v>
      </c>
      <c r="J4686" t="s">
        <v>717</v>
      </c>
    </row>
    <row r="4687" spans="1:10">
      <c r="A4687" t="s">
        <v>240</v>
      </c>
      <c r="B4687" t="s">
        <v>35</v>
      </c>
      <c r="C4687" t="s">
        <v>3</v>
      </c>
      <c r="D4687" t="s">
        <v>328</v>
      </c>
      <c r="F4687" s="2">
        <v>15060292</v>
      </c>
      <c r="G4687" s="36">
        <v>3646359.8985744277</v>
      </c>
      <c r="H4687">
        <v>2011</v>
      </c>
      <c r="I4687">
        <v>4.1302264227642302</v>
      </c>
      <c r="J4687" t="s">
        <v>717</v>
      </c>
    </row>
    <row r="4688" spans="1:10">
      <c r="A4688" t="s">
        <v>240</v>
      </c>
      <c r="B4688" t="s">
        <v>35</v>
      </c>
      <c r="C4688" t="s">
        <v>4</v>
      </c>
      <c r="D4688" t="s">
        <v>328</v>
      </c>
      <c r="F4688" s="2">
        <v>433940</v>
      </c>
      <c r="G4688" s="36">
        <v>105064.45787288767</v>
      </c>
      <c r="H4688">
        <v>2011</v>
      </c>
      <c r="I4688">
        <v>4.1302264227642302</v>
      </c>
      <c r="J4688" t="s">
        <v>717</v>
      </c>
    </row>
    <row r="4689" spans="1:10">
      <c r="A4689" t="s">
        <v>240</v>
      </c>
      <c r="B4689" t="s">
        <v>35</v>
      </c>
      <c r="C4689" t="s">
        <v>3</v>
      </c>
      <c r="D4689" t="s">
        <v>328</v>
      </c>
      <c r="F4689" s="2">
        <v>17191</v>
      </c>
      <c r="G4689" s="36">
        <v>4393.6571961517257</v>
      </c>
      <c r="H4689">
        <v>2010</v>
      </c>
      <c r="I4689">
        <v>3.9126857723577269</v>
      </c>
      <c r="J4689" t="s">
        <v>717</v>
      </c>
    </row>
    <row r="4690" spans="1:10">
      <c r="A4690" t="s">
        <v>240</v>
      </c>
      <c r="B4690" t="s">
        <v>35</v>
      </c>
      <c r="C4690" t="s">
        <v>4</v>
      </c>
      <c r="D4690" t="s">
        <v>328</v>
      </c>
      <c r="F4690" s="2">
        <v>3824</v>
      </c>
      <c r="G4690" s="36">
        <v>977.33378617207836</v>
      </c>
      <c r="H4690">
        <v>2010</v>
      </c>
      <c r="I4690">
        <v>3.9126857723577269</v>
      </c>
      <c r="J4690" t="s">
        <v>717</v>
      </c>
    </row>
    <row r="4691" spans="1:10">
      <c r="A4691" t="s">
        <v>583</v>
      </c>
      <c r="B4691" t="s">
        <v>552</v>
      </c>
      <c r="C4691" t="s">
        <v>3</v>
      </c>
      <c r="D4691" t="s">
        <v>328</v>
      </c>
      <c r="F4691" s="2">
        <v>7427000</v>
      </c>
      <c r="G4691" s="36">
        <v>1181852.9009261322</v>
      </c>
      <c r="H4691">
        <v>2013</v>
      </c>
      <c r="I4691">
        <v>6.2842000000000002</v>
      </c>
      <c r="J4691" t="s">
        <v>717</v>
      </c>
    </row>
    <row r="4692" spans="1:10">
      <c r="A4692" t="s">
        <v>583</v>
      </c>
      <c r="B4692" t="s">
        <v>552</v>
      </c>
      <c r="C4692" t="s">
        <v>3</v>
      </c>
      <c r="D4692" t="s">
        <v>1</v>
      </c>
      <c r="F4692" s="2">
        <v>25528000</v>
      </c>
      <c r="G4692" s="36">
        <v>4062251.3605550425</v>
      </c>
      <c r="H4692">
        <v>2013</v>
      </c>
      <c r="I4692">
        <v>6.2842000000000002</v>
      </c>
      <c r="J4692" t="s">
        <v>717</v>
      </c>
    </row>
    <row r="4693" spans="1:10">
      <c r="A4693" t="s">
        <v>583</v>
      </c>
      <c r="B4693" t="s">
        <v>552</v>
      </c>
      <c r="C4693" t="s">
        <v>4</v>
      </c>
      <c r="D4693" t="s">
        <v>328</v>
      </c>
      <c r="F4693" s="2">
        <v>1170000</v>
      </c>
      <c r="G4693" s="36">
        <v>186181.21638394703</v>
      </c>
      <c r="H4693">
        <v>2013</v>
      </c>
      <c r="I4693">
        <v>6.2842000000000002</v>
      </c>
      <c r="J4693" t="s">
        <v>717</v>
      </c>
    </row>
    <row r="4694" spans="1:10">
      <c r="A4694" t="s">
        <v>583</v>
      </c>
      <c r="B4694" t="s">
        <v>552</v>
      </c>
      <c r="C4694" t="s">
        <v>4</v>
      </c>
      <c r="D4694" t="s">
        <v>1</v>
      </c>
      <c r="F4694" s="2">
        <v>14000.000000000002</v>
      </c>
      <c r="G4694" s="36">
        <v>2227.8094268164605</v>
      </c>
      <c r="H4694">
        <v>2013</v>
      </c>
      <c r="I4694">
        <v>6.2842000000000002</v>
      </c>
      <c r="J4694" t="s">
        <v>717</v>
      </c>
    </row>
    <row r="4695" spans="1:10">
      <c r="A4695" t="s">
        <v>583</v>
      </c>
      <c r="B4695" t="s">
        <v>552</v>
      </c>
      <c r="C4695" t="s">
        <v>3</v>
      </c>
      <c r="D4695" t="s">
        <v>328</v>
      </c>
      <c r="F4695" s="2">
        <v>4975000</v>
      </c>
      <c r="G4695" s="36">
        <v>1159862.9146947092</v>
      </c>
      <c r="H4695">
        <v>2012</v>
      </c>
      <c r="I4695">
        <v>4.2892999999999857</v>
      </c>
      <c r="J4695" t="s">
        <v>717</v>
      </c>
    </row>
    <row r="4696" spans="1:10">
      <c r="A4696" t="s">
        <v>583</v>
      </c>
      <c r="B4696" t="s">
        <v>552</v>
      </c>
      <c r="C4696" t="s">
        <v>3</v>
      </c>
      <c r="D4696" t="s">
        <v>1</v>
      </c>
      <c r="F4696" s="2">
        <v>13388000</v>
      </c>
      <c r="G4696" s="36">
        <v>3121255.2164688981</v>
      </c>
      <c r="H4696">
        <v>2012</v>
      </c>
      <c r="I4696">
        <v>4.2892999999999857</v>
      </c>
      <c r="J4696" t="s">
        <v>717</v>
      </c>
    </row>
    <row r="4697" spans="1:10">
      <c r="A4697" t="s">
        <v>583</v>
      </c>
      <c r="B4697" t="s">
        <v>552</v>
      </c>
      <c r="C4697" t="s">
        <v>4</v>
      </c>
      <c r="D4697" t="s">
        <v>328</v>
      </c>
      <c r="F4697" s="2">
        <v>1236000</v>
      </c>
      <c r="G4697" s="36">
        <v>288158.90704777098</v>
      </c>
      <c r="H4697">
        <v>2012</v>
      </c>
      <c r="I4697">
        <v>4.2892999999999857</v>
      </c>
      <c r="J4697" t="s">
        <v>717</v>
      </c>
    </row>
    <row r="4698" spans="1:10">
      <c r="A4698" t="s">
        <v>583</v>
      </c>
      <c r="B4698" t="s">
        <v>552</v>
      </c>
      <c r="C4698" t="s">
        <v>4</v>
      </c>
      <c r="D4698" t="s">
        <v>1</v>
      </c>
      <c r="F4698" s="2">
        <v>5187000</v>
      </c>
      <c r="G4698" s="36">
        <v>1209288.2288485342</v>
      </c>
      <c r="H4698">
        <v>2012</v>
      </c>
      <c r="I4698">
        <v>4.2892999999999857</v>
      </c>
      <c r="J4698" t="s">
        <v>717</v>
      </c>
    </row>
    <row r="4699" spans="1:10">
      <c r="A4699" t="s">
        <v>583</v>
      </c>
      <c r="B4699" t="s">
        <v>552</v>
      </c>
      <c r="C4699" t="s">
        <v>3</v>
      </c>
      <c r="D4699" t="s">
        <v>328</v>
      </c>
      <c r="F4699" s="2">
        <v>2155000.0000000019</v>
      </c>
      <c r="G4699" s="36">
        <v>502412.9811391157</v>
      </c>
      <c r="H4699">
        <v>2011</v>
      </c>
      <c r="I4699">
        <v>4.2892999999999857</v>
      </c>
      <c r="J4699" t="s">
        <v>717</v>
      </c>
    </row>
    <row r="4700" spans="1:10">
      <c r="A4700" t="s">
        <v>583</v>
      </c>
      <c r="B4700" t="s">
        <v>552</v>
      </c>
      <c r="C4700" t="s">
        <v>3</v>
      </c>
      <c r="D4700" t="s">
        <v>1</v>
      </c>
      <c r="F4700" s="2">
        <v>11938000.000000011</v>
      </c>
      <c r="G4700" s="36">
        <v>2783204.7187186838</v>
      </c>
      <c r="H4700">
        <v>2011</v>
      </c>
      <c r="I4700">
        <v>4.2892999999999857</v>
      </c>
      <c r="J4700" t="s">
        <v>717</v>
      </c>
    </row>
    <row r="4701" spans="1:10">
      <c r="A4701" t="s">
        <v>583</v>
      </c>
      <c r="B4701" t="s">
        <v>552</v>
      </c>
      <c r="C4701" t="s">
        <v>4</v>
      </c>
      <c r="D4701" t="s">
        <v>328</v>
      </c>
      <c r="F4701" s="2">
        <v>876000.0000000007</v>
      </c>
      <c r="G4701" s="36">
        <v>204229.1282959932</v>
      </c>
      <c r="H4701">
        <v>2011</v>
      </c>
      <c r="I4701">
        <v>4.2892999999999857</v>
      </c>
      <c r="J4701" t="s">
        <v>717</v>
      </c>
    </row>
    <row r="4702" spans="1:10">
      <c r="A4702" t="s">
        <v>583</v>
      </c>
      <c r="B4702" t="s">
        <v>552</v>
      </c>
      <c r="C4702" t="s">
        <v>4</v>
      </c>
      <c r="D4702" t="s">
        <v>1</v>
      </c>
      <c r="F4702" s="2">
        <v>75000.000000000058</v>
      </c>
      <c r="G4702" s="36">
        <v>17485.370573287088</v>
      </c>
      <c r="H4702">
        <v>2011</v>
      </c>
      <c r="I4702">
        <v>4.2892999999999857</v>
      </c>
      <c r="J4702" t="s">
        <v>717</v>
      </c>
    </row>
    <row r="4703" spans="1:10">
      <c r="A4703" t="s">
        <v>583</v>
      </c>
      <c r="B4703" t="s">
        <v>552</v>
      </c>
      <c r="C4703" t="s">
        <v>3</v>
      </c>
      <c r="D4703" t="s">
        <v>328</v>
      </c>
      <c r="F4703" s="2">
        <v>1982000.0000000002</v>
      </c>
      <c r="G4703" s="36">
        <v>468494.74360852601</v>
      </c>
      <c r="H4703">
        <v>2010</v>
      </c>
      <c r="I4703">
        <v>4.2305704109588866</v>
      </c>
      <c r="J4703" t="s">
        <v>717</v>
      </c>
    </row>
    <row r="4704" spans="1:10">
      <c r="A4704" t="s">
        <v>583</v>
      </c>
      <c r="B4704" t="s">
        <v>552</v>
      </c>
      <c r="C4704" t="s">
        <v>3</v>
      </c>
      <c r="D4704" t="s">
        <v>1</v>
      </c>
      <c r="F4704" s="2">
        <v>9324999.9999999981</v>
      </c>
      <c r="G4704" s="36">
        <v>2204194.492507318</v>
      </c>
      <c r="H4704">
        <v>2010</v>
      </c>
      <c r="I4704">
        <v>4.2305704109588866</v>
      </c>
      <c r="J4704" t="s">
        <v>717</v>
      </c>
    </row>
    <row r="4705" spans="1:10">
      <c r="A4705" t="s">
        <v>583</v>
      </c>
      <c r="B4705" t="s">
        <v>552</v>
      </c>
      <c r="C4705" t="s">
        <v>4</v>
      </c>
      <c r="D4705" t="s">
        <v>328</v>
      </c>
      <c r="F4705" s="2">
        <v>540000</v>
      </c>
      <c r="G4705" s="36">
        <v>127642.36203259537</v>
      </c>
      <c r="H4705">
        <v>2010</v>
      </c>
      <c r="I4705">
        <v>4.2305704109588866</v>
      </c>
      <c r="J4705" t="s">
        <v>717</v>
      </c>
    </row>
    <row r="4706" spans="1:10">
      <c r="A4706" t="s">
        <v>583</v>
      </c>
      <c r="B4706" t="s">
        <v>552</v>
      </c>
      <c r="C4706" t="s">
        <v>4</v>
      </c>
      <c r="D4706" t="s">
        <v>1</v>
      </c>
      <c r="F4706" s="2">
        <v>3286000</v>
      </c>
      <c r="G4706" s="36">
        <v>776727.41044279328</v>
      </c>
      <c r="H4706">
        <v>2010</v>
      </c>
      <c r="I4706">
        <v>4.2305704109588866</v>
      </c>
      <c r="J4706" t="s">
        <v>717</v>
      </c>
    </row>
    <row r="4707" spans="1:10">
      <c r="A4707" s="4" t="s">
        <v>441</v>
      </c>
      <c r="B4707" t="s">
        <v>33</v>
      </c>
      <c r="C4707" t="s">
        <v>4</v>
      </c>
      <c r="D4707" t="s">
        <v>1</v>
      </c>
      <c r="F4707" s="2">
        <f>G4707*I4707</f>
        <v>0</v>
      </c>
      <c r="G4707" s="36">
        <v>0</v>
      </c>
      <c r="H4707">
        <v>2013</v>
      </c>
      <c r="I4707">
        <v>495.36456164383571</v>
      </c>
      <c r="J4707" t="s">
        <v>717</v>
      </c>
    </row>
    <row r="4708" spans="1:10">
      <c r="A4708" t="s">
        <v>557</v>
      </c>
      <c r="B4708" t="s">
        <v>552</v>
      </c>
      <c r="C4708" t="s">
        <v>3</v>
      </c>
      <c r="D4708" t="s">
        <v>328</v>
      </c>
      <c r="F4708" s="2">
        <v>2553000</v>
      </c>
      <c r="G4708" s="36">
        <v>406218.17718940938</v>
      </c>
      <c r="H4708">
        <v>2015</v>
      </c>
      <c r="I4708">
        <v>6.2847999999999997</v>
      </c>
      <c r="J4708" t="s">
        <v>717</v>
      </c>
    </row>
    <row r="4709" spans="1:10">
      <c r="A4709" t="s">
        <v>557</v>
      </c>
      <c r="B4709" t="s">
        <v>552</v>
      </c>
      <c r="C4709" t="s">
        <v>3</v>
      </c>
      <c r="D4709" t="s">
        <v>1</v>
      </c>
      <c r="F4709" s="2">
        <v>-15000</v>
      </c>
      <c r="G4709" s="36">
        <v>-2386.7107942973525</v>
      </c>
      <c r="H4709">
        <v>2015</v>
      </c>
      <c r="I4709">
        <v>6.2847999999999997</v>
      </c>
      <c r="J4709" t="s">
        <v>717</v>
      </c>
    </row>
    <row r="4710" spans="1:10">
      <c r="A4710" t="s">
        <v>557</v>
      </c>
      <c r="B4710" t="s">
        <v>552</v>
      </c>
      <c r="C4710" t="s">
        <v>4</v>
      </c>
      <c r="D4710" t="s">
        <v>1</v>
      </c>
      <c r="F4710" s="2">
        <v>3000</v>
      </c>
      <c r="G4710" s="36">
        <v>477.34215885947049</v>
      </c>
      <c r="H4710">
        <v>2015</v>
      </c>
      <c r="I4710">
        <v>6.2847999999999997</v>
      </c>
      <c r="J4710" t="s">
        <v>717</v>
      </c>
    </row>
    <row r="4711" spans="1:10">
      <c r="A4711" t="s">
        <v>557</v>
      </c>
      <c r="B4711" t="s">
        <v>552</v>
      </c>
      <c r="C4711" t="s">
        <v>3</v>
      </c>
      <c r="D4711" t="s">
        <v>328</v>
      </c>
      <c r="F4711" s="2">
        <v>2792000</v>
      </c>
      <c r="G4711" s="36">
        <v>443731.02779676107</v>
      </c>
      <c r="H4711">
        <v>2014</v>
      </c>
      <c r="I4711">
        <v>6.2920999999999996</v>
      </c>
      <c r="J4711" t="s">
        <v>717</v>
      </c>
    </row>
    <row r="4712" spans="1:10">
      <c r="A4712" t="s">
        <v>557</v>
      </c>
      <c r="B4712" t="s">
        <v>552</v>
      </c>
      <c r="C4712" t="s">
        <v>3</v>
      </c>
      <c r="D4712" t="s">
        <v>1</v>
      </c>
      <c r="F4712" s="2">
        <v>214000.00000000003</v>
      </c>
      <c r="G4712" s="36">
        <v>34010.902560353468</v>
      </c>
      <c r="H4712">
        <v>2014</v>
      </c>
      <c r="I4712">
        <v>6.2920999999999996</v>
      </c>
      <c r="J4712" t="s">
        <v>717</v>
      </c>
    </row>
    <row r="4713" spans="1:10">
      <c r="A4713" t="s">
        <v>557</v>
      </c>
      <c r="B4713" t="s">
        <v>552</v>
      </c>
      <c r="C4713" t="s">
        <v>4</v>
      </c>
      <c r="D4713" t="s">
        <v>328</v>
      </c>
      <c r="F4713" s="2">
        <v>195000</v>
      </c>
      <c r="G4713" s="36">
        <v>30991.242987237969</v>
      </c>
      <c r="H4713">
        <v>2014</v>
      </c>
      <c r="I4713">
        <v>6.2920999999999996</v>
      </c>
      <c r="J4713" t="s">
        <v>717</v>
      </c>
    </row>
    <row r="4714" spans="1:10">
      <c r="A4714" t="s">
        <v>557</v>
      </c>
      <c r="B4714" t="s">
        <v>552</v>
      </c>
      <c r="C4714" t="s">
        <v>4</v>
      </c>
      <c r="D4714" t="s">
        <v>1</v>
      </c>
      <c r="F4714" s="2">
        <v>1734000</v>
      </c>
      <c r="G4714" s="36">
        <v>275583.668409593</v>
      </c>
      <c r="H4714">
        <v>2014</v>
      </c>
      <c r="I4714">
        <v>6.2920999999999996</v>
      </c>
      <c r="J4714" t="s">
        <v>717</v>
      </c>
    </row>
    <row r="4715" spans="1:10">
      <c r="A4715" t="s">
        <v>557</v>
      </c>
      <c r="B4715" t="s">
        <v>552</v>
      </c>
      <c r="C4715" t="s">
        <v>3</v>
      </c>
      <c r="D4715" t="s">
        <v>328</v>
      </c>
      <c r="F4715" s="2">
        <v>3542000</v>
      </c>
      <c r="G4715" s="36">
        <v>563635.78498456441</v>
      </c>
      <c r="H4715">
        <v>2013</v>
      </c>
      <c r="I4715">
        <v>6.2842000000000002</v>
      </c>
      <c r="J4715" t="s">
        <v>717</v>
      </c>
    </row>
    <row r="4716" spans="1:10">
      <c r="A4716" t="s">
        <v>557</v>
      </c>
      <c r="B4716" t="s">
        <v>552</v>
      </c>
      <c r="C4716" t="s">
        <v>3</v>
      </c>
      <c r="D4716" t="s">
        <v>1</v>
      </c>
      <c r="F4716" s="2">
        <v>159000</v>
      </c>
      <c r="G4716" s="36">
        <v>25301.549918844084</v>
      </c>
      <c r="H4716">
        <v>2013</v>
      </c>
      <c r="I4716">
        <v>6.2842000000000002</v>
      </c>
      <c r="J4716" t="s">
        <v>717</v>
      </c>
    </row>
    <row r="4717" spans="1:10">
      <c r="A4717" t="s">
        <v>557</v>
      </c>
      <c r="B4717" t="s">
        <v>552</v>
      </c>
      <c r="C4717" t="s">
        <v>4</v>
      </c>
      <c r="D4717" t="s">
        <v>328</v>
      </c>
      <c r="F4717" s="2">
        <v>1233000</v>
      </c>
      <c r="G4717" s="36">
        <v>196206.35880462109</v>
      </c>
      <c r="H4717">
        <v>2013</v>
      </c>
      <c r="I4717">
        <v>6.2842000000000002</v>
      </c>
      <c r="J4717" t="s">
        <v>717</v>
      </c>
    </row>
    <row r="4718" spans="1:10">
      <c r="A4718" t="s">
        <v>557</v>
      </c>
      <c r="B4718" t="s">
        <v>552</v>
      </c>
      <c r="C4718" t="s">
        <v>4</v>
      </c>
      <c r="D4718" t="s">
        <v>1</v>
      </c>
      <c r="F4718" s="2">
        <v>3000</v>
      </c>
      <c r="G4718" s="36">
        <v>477.38773431781289</v>
      </c>
      <c r="H4718">
        <v>2013</v>
      </c>
      <c r="I4718">
        <v>6.2842000000000002</v>
      </c>
      <c r="J4718" t="s">
        <v>717</v>
      </c>
    </row>
    <row r="4719" spans="1:10">
      <c r="A4719" t="s">
        <v>557</v>
      </c>
      <c r="B4719" t="s">
        <v>552</v>
      </c>
      <c r="C4719" t="s">
        <v>3</v>
      </c>
      <c r="D4719" t="s">
        <v>328</v>
      </c>
      <c r="F4719" s="2">
        <v>6928000</v>
      </c>
      <c r="G4719" s="36">
        <v>1615181.9644231047</v>
      </c>
      <c r="H4719">
        <v>2012</v>
      </c>
      <c r="I4719">
        <v>4.2892999999999857</v>
      </c>
      <c r="J4719" t="s">
        <v>717</v>
      </c>
    </row>
    <row r="4720" spans="1:10">
      <c r="A4720" t="s">
        <v>557</v>
      </c>
      <c r="B4720" t="s">
        <v>552</v>
      </c>
      <c r="C4720" t="s">
        <v>3</v>
      </c>
      <c r="D4720" t="s">
        <v>1</v>
      </c>
      <c r="F4720" s="2">
        <v>287000</v>
      </c>
      <c r="G4720" s="36">
        <v>66910.684727111875</v>
      </c>
      <c r="H4720">
        <v>2012</v>
      </c>
      <c r="I4720">
        <v>4.2892999999999857</v>
      </c>
      <c r="J4720" t="s">
        <v>717</v>
      </c>
    </row>
    <row r="4721" spans="1:10">
      <c r="A4721" t="s">
        <v>557</v>
      </c>
      <c r="B4721" t="s">
        <v>552</v>
      </c>
      <c r="C4721" t="s">
        <v>4</v>
      </c>
      <c r="D4721" t="s">
        <v>328</v>
      </c>
      <c r="F4721" s="2">
        <v>1044000</v>
      </c>
      <c r="G4721" s="36">
        <v>243396.35838015607</v>
      </c>
      <c r="H4721">
        <v>2012</v>
      </c>
      <c r="I4721">
        <v>4.2892999999999857</v>
      </c>
      <c r="J4721" t="s">
        <v>717</v>
      </c>
    </row>
    <row r="4722" spans="1:10">
      <c r="A4722" t="s">
        <v>557</v>
      </c>
      <c r="B4722" t="s">
        <v>552</v>
      </c>
      <c r="C4722" t="s">
        <v>4</v>
      </c>
      <c r="D4722" t="s">
        <v>1</v>
      </c>
      <c r="F4722" s="2">
        <v>0</v>
      </c>
      <c r="G4722" s="36">
        <v>0</v>
      </c>
      <c r="H4722">
        <v>2012</v>
      </c>
      <c r="I4722">
        <v>4.2892999999999857</v>
      </c>
      <c r="J4722" t="s">
        <v>717</v>
      </c>
    </row>
    <row r="4723" spans="1:10">
      <c r="A4723" t="s">
        <v>557</v>
      </c>
      <c r="B4723" t="s">
        <v>552</v>
      </c>
      <c r="C4723" t="s">
        <v>3</v>
      </c>
      <c r="D4723" t="s">
        <v>328</v>
      </c>
      <c r="F4723" s="2">
        <v>1978000.0000000016</v>
      </c>
      <c r="G4723" s="36">
        <v>461147.50658615818</v>
      </c>
      <c r="H4723">
        <v>2011</v>
      </c>
      <c r="I4723">
        <v>4.2892999999999857</v>
      </c>
      <c r="J4723" t="s">
        <v>717</v>
      </c>
    </row>
    <row r="4724" spans="1:10">
      <c r="A4724" t="s">
        <v>49</v>
      </c>
      <c r="B4724" t="s">
        <v>32</v>
      </c>
      <c r="C4724" t="s">
        <v>4</v>
      </c>
      <c r="D4724" t="s">
        <v>380</v>
      </c>
      <c r="F4724" s="2">
        <v>109550387</v>
      </c>
      <c r="G4724" s="36">
        <f t="shared" ref="G4724:G4732" si="123">F4724/I4724</f>
        <v>21258297.983816195</v>
      </c>
      <c r="H4724">
        <v>2020</v>
      </c>
      <c r="I4724">
        <v>5.1532999999999998</v>
      </c>
      <c r="J4724" s="40" t="s">
        <v>715</v>
      </c>
    </row>
    <row r="4725" spans="1:10">
      <c r="A4725" t="s">
        <v>49</v>
      </c>
      <c r="B4725" t="s">
        <v>32</v>
      </c>
      <c r="C4725" t="s">
        <v>4</v>
      </c>
      <c r="D4725" t="s">
        <v>328</v>
      </c>
      <c r="E4725" t="s">
        <v>365</v>
      </c>
      <c r="F4725" s="2">
        <v>23337470</v>
      </c>
      <c r="G4725" s="36">
        <f t="shared" si="123"/>
        <v>4528645.7221586173</v>
      </c>
      <c r="H4725">
        <v>2020</v>
      </c>
      <c r="I4725">
        <v>5.1532999999999998</v>
      </c>
      <c r="J4725" s="40" t="s">
        <v>715</v>
      </c>
    </row>
    <row r="4726" spans="1:10">
      <c r="A4726" t="s">
        <v>49</v>
      </c>
      <c r="B4726" t="s">
        <v>32</v>
      </c>
      <c r="C4726" t="s">
        <v>4</v>
      </c>
      <c r="D4726" t="s">
        <v>328</v>
      </c>
      <c r="E4726" t="s">
        <v>366</v>
      </c>
      <c r="F4726" s="2">
        <v>4892408</v>
      </c>
      <c r="G4726" s="36">
        <f t="shared" si="123"/>
        <v>949373.79931306152</v>
      </c>
      <c r="H4726">
        <v>2020</v>
      </c>
      <c r="I4726">
        <v>5.1532999999999998</v>
      </c>
      <c r="J4726" s="40" t="s">
        <v>715</v>
      </c>
    </row>
    <row r="4727" spans="1:10">
      <c r="A4727" t="s">
        <v>49</v>
      </c>
      <c r="B4727" t="s">
        <v>32</v>
      </c>
      <c r="C4727" t="s">
        <v>4</v>
      </c>
      <c r="D4727" t="s">
        <v>367</v>
      </c>
      <c r="E4727" t="s">
        <v>386</v>
      </c>
      <c r="F4727" s="2">
        <v>-89404</v>
      </c>
      <c r="G4727" s="36">
        <f t="shared" si="123"/>
        <v>-17348.883239865718</v>
      </c>
      <c r="H4727">
        <v>2020</v>
      </c>
      <c r="I4727">
        <v>5.1532999999999998</v>
      </c>
      <c r="J4727" s="40" t="s">
        <v>715</v>
      </c>
    </row>
    <row r="4728" spans="1:10">
      <c r="A4728" t="s">
        <v>49</v>
      </c>
      <c r="B4728" t="s">
        <v>32</v>
      </c>
      <c r="C4728" t="s">
        <v>4</v>
      </c>
      <c r="D4728" t="s">
        <v>367</v>
      </c>
      <c r="E4728" t="s">
        <v>370</v>
      </c>
      <c r="F4728" s="2">
        <v>27602019</v>
      </c>
      <c r="G4728" s="36">
        <f t="shared" si="123"/>
        <v>5356183.2224011803</v>
      </c>
      <c r="H4728">
        <v>2020</v>
      </c>
      <c r="I4728">
        <v>5.1532999999999998</v>
      </c>
      <c r="J4728" s="40" t="s">
        <v>715</v>
      </c>
    </row>
    <row r="4729" spans="1:10">
      <c r="A4729" t="s">
        <v>49</v>
      </c>
      <c r="B4729" t="s">
        <v>32</v>
      </c>
      <c r="C4729" t="s">
        <v>4</v>
      </c>
      <c r="D4729" t="s">
        <v>367</v>
      </c>
      <c r="E4729" t="s">
        <v>382</v>
      </c>
      <c r="F4729" s="2">
        <v>15021338</v>
      </c>
      <c r="G4729" s="36">
        <f t="shared" si="123"/>
        <v>2914896.8622048008</v>
      </c>
      <c r="H4729">
        <v>2020</v>
      </c>
      <c r="I4729">
        <v>5.1532999999999998</v>
      </c>
      <c r="J4729" s="40" t="s">
        <v>715</v>
      </c>
    </row>
    <row r="4730" spans="1:10">
      <c r="A4730" t="s">
        <v>49</v>
      </c>
      <c r="B4730" t="s">
        <v>32</v>
      </c>
      <c r="C4730" t="s">
        <v>4</v>
      </c>
      <c r="D4730" t="s">
        <v>367</v>
      </c>
      <c r="E4730" t="s">
        <v>385</v>
      </c>
      <c r="F4730" s="2">
        <v>8515</v>
      </c>
      <c r="G4730" s="36">
        <f t="shared" si="123"/>
        <v>1652.339277744358</v>
      </c>
      <c r="H4730">
        <v>2020</v>
      </c>
      <c r="I4730">
        <v>5.1532999999999998</v>
      </c>
      <c r="J4730" s="40" t="s">
        <v>715</v>
      </c>
    </row>
    <row r="4731" spans="1:10">
      <c r="A4731" t="s">
        <v>49</v>
      </c>
      <c r="B4731" t="s">
        <v>32</v>
      </c>
      <c r="C4731" t="s">
        <v>4</v>
      </c>
      <c r="D4731" t="s">
        <v>383</v>
      </c>
      <c r="F4731" s="2">
        <v>12507666</v>
      </c>
      <c r="G4731" s="36">
        <f t="shared" si="123"/>
        <v>2427117.7691964372</v>
      </c>
      <c r="H4731">
        <v>2020</v>
      </c>
      <c r="I4731">
        <v>5.1532999999999998</v>
      </c>
      <c r="J4731" s="40" t="s">
        <v>715</v>
      </c>
    </row>
    <row r="4732" spans="1:10">
      <c r="A4732" t="s">
        <v>49</v>
      </c>
      <c r="B4732" t="s">
        <v>32</v>
      </c>
      <c r="C4732" t="s">
        <v>4</v>
      </c>
      <c r="D4732" t="s">
        <v>1</v>
      </c>
      <c r="F4732" s="2">
        <v>41038954</v>
      </c>
      <c r="G4732" s="36">
        <f t="shared" si="123"/>
        <v>7963626.0260415664</v>
      </c>
      <c r="H4732">
        <v>2020</v>
      </c>
      <c r="I4732">
        <v>5.1532999999999998</v>
      </c>
      <c r="J4732" s="40" t="s">
        <v>715</v>
      </c>
    </row>
    <row r="4733" spans="1:10">
      <c r="A4733" t="s">
        <v>557</v>
      </c>
      <c r="B4733" t="s">
        <v>552</v>
      </c>
      <c r="C4733" t="s">
        <v>3</v>
      </c>
      <c r="D4733" t="s">
        <v>1</v>
      </c>
      <c r="F4733" s="2">
        <v>425000.00000000035</v>
      </c>
      <c r="G4733" s="36">
        <v>99083.766581960168</v>
      </c>
      <c r="H4733">
        <v>2011</v>
      </c>
      <c r="I4733">
        <v>4.2892999999999857</v>
      </c>
      <c r="J4733" t="s">
        <v>717</v>
      </c>
    </row>
    <row r="4734" spans="1:10">
      <c r="A4734" t="s">
        <v>557</v>
      </c>
      <c r="B4734" t="s">
        <v>552</v>
      </c>
      <c r="C4734" t="s">
        <v>4</v>
      </c>
      <c r="D4734" t="s">
        <v>328</v>
      </c>
      <c r="F4734" s="2">
        <v>518000.00000000041</v>
      </c>
      <c r="G4734" s="36">
        <v>120765.62609283616</v>
      </c>
      <c r="H4734">
        <v>2011</v>
      </c>
      <c r="I4734">
        <v>4.2892999999999857</v>
      </c>
      <c r="J4734" t="s">
        <v>717</v>
      </c>
    </row>
    <row r="4735" spans="1:10">
      <c r="A4735" t="s">
        <v>557</v>
      </c>
      <c r="B4735" t="s">
        <v>552</v>
      </c>
      <c r="C4735" t="s">
        <v>4</v>
      </c>
      <c r="D4735" t="s">
        <v>1</v>
      </c>
      <c r="F4735" s="2">
        <v>131000.00000000012</v>
      </c>
      <c r="G4735" s="36">
        <v>30541.113934674784</v>
      </c>
      <c r="H4735">
        <v>2011</v>
      </c>
      <c r="I4735">
        <v>4.2892999999999857</v>
      </c>
      <c r="J4735" t="s">
        <v>717</v>
      </c>
    </row>
    <row r="4736" spans="1:10">
      <c r="A4736" t="s">
        <v>557</v>
      </c>
      <c r="B4736" t="s">
        <v>552</v>
      </c>
      <c r="C4736" t="s">
        <v>3</v>
      </c>
      <c r="D4736" t="s">
        <v>328</v>
      </c>
      <c r="F4736" s="2">
        <v>3503000</v>
      </c>
      <c r="G4736" s="36">
        <v>828020.73000033631</v>
      </c>
      <c r="H4736">
        <v>2010</v>
      </c>
      <c r="I4736">
        <v>4.2305704109588866</v>
      </c>
      <c r="J4736" t="s">
        <v>717</v>
      </c>
    </row>
    <row r="4737" spans="1:10">
      <c r="A4737" t="s">
        <v>557</v>
      </c>
      <c r="B4737" t="s">
        <v>552</v>
      </c>
      <c r="C4737" t="s">
        <v>3</v>
      </c>
      <c r="D4737" t="s">
        <v>1</v>
      </c>
      <c r="F4737" s="2">
        <v>396000</v>
      </c>
      <c r="G4737" s="36">
        <v>93604.398823903277</v>
      </c>
      <c r="H4737">
        <v>2010</v>
      </c>
      <c r="I4737">
        <v>4.2305704109588866</v>
      </c>
      <c r="J4737" t="s">
        <v>717</v>
      </c>
    </row>
    <row r="4738" spans="1:10">
      <c r="A4738" t="s">
        <v>557</v>
      </c>
      <c r="B4738" t="s">
        <v>552</v>
      </c>
      <c r="C4738" t="s">
        <v>4</v>
      </c>
      <c r="D4738" t="s">
        <v>328</v>
      </c>
      <c r="F4738" s="2">
        <v>643000</v>
      </c>
      <c r="G4738" s="36">
        <v>151988.96071659043</v>
      </c>
      <c r="H4738">
        <v>2010</v>
      </c>
      <c r="I4738">
        <v>4.2305704109588866</v>
      </c>
      <c r="J4738" t="s">
        <v>717</v>
      </c>
    </row>
    <row r="4739" spans="1:10">
      <c r="A4739" t="s">
        <v>557</v>
      </c>
      <c r="B4739" t="s">
        <v>552</v>
      </c>
      <c r="C4739" t="s">
        <v>4</v>
      </c>
      <c r="D4739" t="s">
        <v>1</v>
      </c>
      <c r="F4739" s="2">
        <v>212000</v>
      </c>
      <c r="G4739" s="36">
        <v>50111.445835018923</v>
      </c>
      <c r="H4739">
        <v>2010</v>
      </c>
      <c r="I4739">
        <v>4.2305704109588866</v>
      </c>
      <c r="J4739" t="s">
        <v>717</v>
      </c>
    </row>
    <row r="4740" spans="1:10">
      <c r="A4740" s="4" t="s">
        <v>443</v>
      </c>
      <c r="B4740" t="s">
        <v>33</v>
      </c>
      <c r="C4740" t="s">
        <v>3</v>
      </c>
      <c r="D4740" t="s">
        <v>328</v>
      </c>
      <c r="F4740" s="2">
        <f>G4740*I4740</f>
        <v>0</v>
      </c>
      <c r="G4740" s="36">
        <v>0</v>
      </c>
      <c r="H4740">
        <v>2011</v>
      </c>
      <c r="I4740">
        <v>483.37219178082211</v>
      </c>
      <c r="J4740" t="s">
        <v>717</v>
      </c>
    </row>
    <row r="4741" spans="1:10">
      <c r="A4741" s="4" t="s">
        <v>443</v>
      </c>
      <c r="B4741" t="s">
        <v>33</v>
      </c>
      <c r="C4741" t="s">
        <v>3</v>
      </c>
      <c r="D4741" t="s">
        <v>328</v>
      </c>
      <c r="F4741" s="2">
        <f>G4741*I4741</f>
        <v>0</v>
      </c>
      <c r="G4741" s="36">
        <v>0</v>
      </c>
      <c r="H4741">
        <v>2010</v>
      </c>
      <c r="I4741">
        <v>510.04390410958933</v>
      </c>
      <c r="J4741" t="s">
        <v>717</v>
      </c>
    </row>
    <row r="4742" spans="1:10">
      <c r="A4742" t="s">
        <v>558</v>
      </c>
      <c r="B4742" t="s">
        <v>552</v>
      </c>
      <c r="C4742" t="s">
        <v>3</v>
      </c>
      <c r="D4742" t="s">
        <v>328</v>
      </c>
      <c r="F4742" s="2">
        <v>7412999.9999999991</v>
      </c>
      <c r="G4742" s="36">
        <v>1179512.4745417514</v>
      </c>
      <c r="H4742">
        <v>2015</v>
      </c>
      <c r="I4742">
        <v>6.2847999999999997</v>
      </c>
      <c r="J4742" t="s">
        <v>717</v>
      </c>
    </row>
    <row r="4743" spans="1:10">
      <c r="A4743" t="s">
        <v>558</v>
      </c>
      <c r="B4743" t="s">
        <v>552</v>
      </c>
      <c r="C4743" t="s">
        <v>3</v>
      </c>
      <c r="D4743" t="s">
        <v>1</v>
      </c>
      <c r="F4743" s="2">
        <v>506000</v>
      </c>
      <c r="G4743" s="36">
        <v>80511.710794297353</v>
      </c>
      <c r="H4743">
        <v>2015</v>
      </c>
      <c r="I4743">
        <v>6.2847999999999997</v>
      </c>
      <c r="J4743" t="s">
        <v>717</v>
      </c>
    </row>
    <row r="4744" spans="1:10">
      <c r="A4744" t="s">
        <v>558</v>
      </c>
      <c r="B4744" t="s">
        <v>552</v>
      </c>
      <c r="C4744" t="s">
        <v>4</v>
      </c>
      <c r="D4744" t="s">
        <v>328</v>
      </c>
      <c r="F4744" s="2">
        <v>2000</v>
      </c>
      <c r="G4744" s="36">
        <v>318.22810590631366</v>
      </c>
      <c r="H4744">
        <v>2015</v>
      </c>
      <c r="I4744">
        <v>6.2847999999999997</v>
      </c>
      <c r="J4744" t="s">
        <v>717</v>
      </c>
    </row>
    <row r="4745" spans="1:10">
      <c r="A4745" t="s">
        <v>558</v>
      </c>
      <c r="B4745" t="s">
        <v>552</v>
      </c>
      <c r="C4745" t="s">
        <v>3</v>
      </c>
      <c r="D4745" t="s">
        <v>328</v>
      </c>
      <c r="F4745" s="2">
        <v>5569000</v>
      </c>
      <c r="G4745" s="36">
        <v>885078.113825273</v>
      </c>
      <c r="H4745">
        <v>2014</v>
      </c>
      <c r="I4745">
        <v>6.2920999999999996</v>
      </c>
      <c r="J4745" t="s">
        <v>717</v>
      </c>
    </row>
    <row r="4746" spans="1:10">
      <c r="A4746" t="s">
        <v>558</v>
      </c>
      <c r="B4746" t="s">
        <v>552</v>
      </c>
      <c r="C4746" t="s">
        <v>3</v>
      </c>
      <c r="D4746" t="s">
        <v>1</v>
      </c>
      <c r="F4746" s="2">
        <v>14413000</v>
      </c>
      <c r="G4746" s="36">
        <v>2290650.1803849274</v>
      </c>
      <c r="H4746">
        <v>2014</v>
      </c>
      <c r="I4746">
        <v>6.2920999999999996</v>
      </c>
      <c r="J4746" t="s">
        <v>717</v>
      </c>
    </row>
    <row r="4747" spans="1:10">
      <c r="A4747" t="s">
        <v>558</v>
      </c>
      <c r="B4747" t="s">
        <v>552</v>
      </c>
      <c r="C4747" t="s">
        <v>4</v>
      </c>
      <c r="D4747" t="s">
        <v>328</v>
      </c>
      <c r="F4747" s="2">
        <v>28000.000000000004</v>
      </c>
      <c r="G4747" s="36">
        <v>4450.0246340649392</v>
      </c>
      <c r="H4747">
        <v>2014</v>
      </c>
      <c r="I4747">
        <v>6.2920999999999996</v>
      </c>
      <c r="J4747" t="s">
        <v>717</v>
      </c>
    </row>
    <row r="4748" spans="1:10">
      <c r="A4748" t="s">
        <v>558</v>
      </c>
      <c r="B4748" t="s">
        <v>552</v>
      </c>
      <c r="C4748" t="s">
        <v>4</v>
      </c>
      <c r="D4748" t="s">
        <v>1</v>
      </c>
      <c r="F4748" s="2">
        <v>19778000</v>
      </c>
      <c r="G4748" s="36">
        <v>3143306.6861620126</v>
      </c>
      <c r="H4748">
        <v>2014</v>
      </c>
      <c r="I4748">
        <v>6.2920999999999996</v>
      </c>
      <c r="J4748" t="s">
        <v>717</v>
      </c>
    </row>
    <row r="4749" spans="1:10">
      <c r="A4749" t="s">
        <v>558</v>
      </c>
      <c r="B4749" t="s">
        <v>552</v>
      </c>
      <c r="C4749" t="s">
        <v>3</v>
      </c>
      <c r="D4749" t="s">
        <v>328</v>
      </c>
      <c r="F4749" s="2">
        <v>1462000</v>
      </c>
      <c r="G4749" s="36">
        <v>232646.95585754749</v>
      </c>
      <c r="H4749">
        <v>2013</v>
      </c>
      <c r="I4749">
        <v>6.2842000000000002</v>
      </c>
      <c r="J4749" t="s">
        <v>717</v>
      </c>
    </row>
    <row r="4750" spans="1:10">
      <c r="A4750" t="s">
        <v>558</v>
      </c>
      <c r="B4750" t="s">
        <v>552</v>
      </c>
      <c r="C4750" t="s">
        <v>3</v>
      </c>
      <c r="D4750" t="s">
        <v>1</v>
      </c>
      <c r="F4750" s="2">
        <v>2814000</v>
      </c>
      <c r="G4750" s="36">
        <v>447789.69479010854</v>
      </c>
      <c r="H4750">
        <v>2013</v>
      </c>
      <c r="I4750">
        <v>6.2842000000000002</v>
      </c>
      <c r="J4750" t="s">
        <v>717</v>
      </c>
    </row>
    <row r="4751" spans="1:10">
      <c r="A4751" t="s">
        <v>558</v>
      </c>
      <c r="B4751" t="s">
        <v>552</v>
      </c>
      <c r="C4751" t="s">
        <v>4</v>
      </c>
      <c r="D4751" t="s">
        <v>328</v>
      </c>
      <c r="F4751" s="2">
        <v>168000</v>
      </c>
      <c r="G4751" s="36">
        <v>26733.713121797522</v>
      </c>
      <c r="H4751">
        <v>2013</v>
      </c>
      <c r="I4751">
        <v>6.2842000000000002</v>
      </c>
      <c r="J4751" t="s">
        <v>717</v>
      </c>
    </row>
    <row r="4752" spans="1:10">
      <c r="A4752" t="s">
        <v>558</v>
      </c>
      <c r="B4752" t="s">
        <v>552</v>
      </c>
      <c r="C4752" t="s">
        <v>4</v>
      </c>
      <c r="D4752" t="s">
        <v>1</v>
      </c>
      <c r="F4752" s="2">
        <v>131000</v>
      </c>
      <c r="G4752" s="36">
        <v>20845.931065211164</v>
      </c>
      <c r="H4752">
        <v>2013</v>
      </c>
      <c r="I4752">
        <v>6.2842000000000002</v>
      </c>
      <c r="J4752" t="s">
        <v>717</v>
      </c>
    </row>
    <row r="4753" spans="1:10">
      <c r="A4753" t="s">
        <v>558</v>
      </c>
      <c r="B4753" t="s">
        <v>552</v>
      </c>
      <c r="C4753" t="s">
        <v>3</v>
      </c>
      <c r="D4753" t="s">
        <v>328</v>
      </c>
      <c r="F4753" s="2">
        <v>869000</v>
      </c>
      <c r="G4753" s="36">
        <v>202597.16037581957</v>
      </c>
      <c r="H4753">
        <v>2012</v>
      </c>
      <c r="I4753">
        <v>4.2892999999999857</v>
      </c>
      <c r="J4753" t="s">
        <v>717</v>
      </c>
    </row>
    <row r="4754" spans="1:10">
      <c r="A4754" t="s">
        <v>558</v>
      </c>
      <c r="B4754" t="s">
        <v>552</v>
      </c>
      <c r="C4754" t="s">
        <v>3</v>
      </c>
      <c r="D4754" t="s">
        <v>1</v>
      </c>
      <c r="F4754" s="2">
        <v>12217000</v>
      </c>
      <c r="G4754" s="36">
        <v>2848250.2972513093</v>
      </c>
      <c r="H4754">
        <v>2012</v>
      </c>
      <c r="I4754">
        <v>4.2892999999999857</v>
      </c>
      <c r="J4754" t="s">
        <v>717</v>
      </c>
    </row>
    <row r="4755" spans="1:10">
      <c r="A4755" t="s">
        <v>558</v>
      </c>
      <c r="B4755" t="s">
        <v>552</v>
      </c>
      <c r="C4755" t="s">
        <v>4</v>
      </c>
      <c r="D4755" t="s">
        <v>328</v>
      </c>
      <c r="F4755" s="2">
        <v>4000</v>
      </c>
      <c r="G4755" s="36">
        <v>932.5530972419773</v>
      </c>
      <c r="H4755">
        <v>2012</v>
      </c>
      <c r="I4755">
        <v>4.2892999999999857</v>
      </c>
      <c r="J4755" t="s">
        <v>717</v>
      </c>
    </row>
    <row r="4756" spans="1:10">
      <c r="A4756" t="s">
        <v>558</v>
      </c>
      <c r="B4756" t="s">
        <v>552</v>
      </c>
      <c r="C4756" t="s">
        <v>4</v>
      </c>
      <c r="D4756" t="s">
        <v>1</v>
      </c>
      <c r="F4756" s="2">
        <v>0</v>
      </c>
      <c r="G4756" s="36">
        <v>0</v>
      </c>
      <c r="H4756">
        <v>2012</v>
      </c>
      <c r="I4756">
        <v>4.2892999999999857</v>
      </c>
      <c r="J4756" t="s">
        <v>717</v>
      </c>
    </row>
    <row r="4757" spans="1:10">
      <c r="A4757" t="s">
        <v>558</v>
      </c>
      <c r="B4757" t="s">
        <v>552</v>
      </c>
      <c r="C4757" t="s">
        <v>3</v>
      </c>
      <c r="D4757" t="s">
        <v>328</v>
      </c>
      <c r="F4757" s="2">
        <v>3128000.0000000028</v>
      </c>
      <c r="G4757" s="36">
        <v>729256.52204322687</v>
      </c>
      <c r="H4757">
        <v>2011</v>
      </c>
      <c r="I4757">
        <v>4.2892999999999857</v>
      </c>
      <c r="J4757" t="s">
        <v>717</v>
      </c>
    </row>
    <row r="4758" spans="1:10">
      <c r="A4758" t="s">
        <v>558</v>
      </c>
      <c r="B4758" t="s">
        <v>552</v>
      </c>
      <c r="C4758" t="s">
        <v>3</v>
      </c>
      <c r="D4758" t="s">
        <v>1</v>
      </c>
      <c r="F4758" s="2">
        <v>12061000.000000011</v>
      </c>
      <c r="G4758" s="36">
        <v>2811880.7264588745</v>
      </c>
      <c r="H4758">
        <v>2011</v>
      </c>
      <c r="I4758">
        <v>4.2892999999999857</v>
      </c>
      <c r="J4758" t="s">
        <v>717</v>
      </c>
    </row>
    <row r="4759" spans="1:10">
      <c r="A4759" t="s">
        <v>558</v>
      </c>
      <c r="B4759" t="s">
        <v>552</v>
      </c>
      <c r="C4759" t="s">
        <v>4</v>
      </c>
      <c r="D4759" t="s">
        <v>328</v>
      </c>
      <c r="F4759" s="2">
        <v>13000.000000000009</v>
      </c>
      <c r="G4759" s="36">
        <v>3030.7975660364286</v>
      </c>
      <c r="H4759">
        <v>2011</v>
      </c>
      <c r="I4759">
        <v>4.2892999999999857</v>
      </c>
      <c r="J4759" t="s">
        <v>717</v>
      </c>
    </row>
    <row r="4760" spans="1:10">
      <c r="A4760" t="s">
        <v>558</v>
      </c>
      <c r="B4760" t="s">
        <v>552</v>
      </c>
      <c r="C4760" t="s">
        <v>4</v>
      </c>
      <c r="D4760" t="s">
        <v>1</v>
      </c>
      <c r="F4760" s="2">
        <v>0</v>
      </c>
      <c r="G4760" s="36">
        <v>0</v>
      </c>
      <c r="H4760">
        <v>2011</v>
      </c>
      <c r="I4760">
        <v>4.2892999999999857</v>
      </c>
      <c r="J4760" t="s">
        <v>717</v>
      </c>
    </row>
    <row r="4761" spans="1:10">
      <c r="A4761" t="s">
        <v>558</v>
      </c>
      <c r="B4761" t="s">
        <v>552</v>
      </c>
      <c r="C4761" t="s">
        <v>3</v>
      </c>
      <c r="D4761" t="s">
        <v>328</v>
      </c>
      <c r="F4761" s="2">
        <v>2945000</v>
      </c>
      <c r="G4761" s="36">
        <v>696123.62256665435</v>
      </c>
      <c r="H4761">
        <v>2010</v>
      </c>
      <c r="I4761">
        <v>4.2305704109588866</v>
      </c>
      <c r="J4761" t="s">
        <v>717</v>
      </c>
    </row>
    <row r="4762" spans="1:10">
      <c r="A4762" t="s">
        <v>558</v>
      </c>
      <c r="B4762" t="s">
        <v>552</v>
      </c>
      <c r="C4762" t="s">
        <v>3</v>
      </c>
      <c r="D4762" t="s">
        <v>1</v>
      </c>
      <c r="F4762" s="2">
        <v>8207000</v>
      </c>
      <c r="G4762" s="36">
        <v>1939927.528150945</v>
      </c>
      <c r="H4762">
        <v>2010</v>
      </c>
      <c r="I4762">
        <v>4.2305704109588866</v>
      </c>
      <c r="J4762" t="s">
        <v>717</v>
      </c>
    </row>
    <row r="4763" spans="1:10">
      <c r="A4763" t="s">
        <v>558</v>
      </c>
      <c r="B4763" t="s">
        <v>552</v>
      </c>
      <c r="C4763" t="s">
        <v>4</v>
      </c>
      <c r="D4763" t="s">
        <v>328</v>
      </c>
      <c r="F4763" s="2">
        <v>65000</v>
      </c>
      <c r="G4763" s="36">
        <v>15364.358392812406</v>
      </c>
      <c r="H4763">
        <v>2010</v>
      </c>
      <c r="I4763">
        <v>4.2305704109588866</v>
      </c>
      <c r="J4763" t="s">
        <v>717</v>
      </c>
    </row>
    <row r="4764" spans="1:10">
      <c r="A4764" t="s">
        <v>558</v>
      </c>
      <c r="B4764" t="s">
        <v>552</v>
      </c>
      <c r="C4764" t="s">
        <v>4</v>
      </c>
      <c r="D4764" t="s">
        <v>1</v>
      </c>
      <c r="F4764" s="2">
        <v>0</v>
      </c>
      <c r="G4764" s="36">
        <v>0</v>
      </c>
      <c r="H4764">
        <v>2010</v>
      </c>
      <c r="I4764">
        <v>4.2305704109588866</v>
      </c>
      <c r="J4764" t="s">
        <v>717</v>
      </c>
    </row>
    <row r="4765" spans="1:10">
      <c r="A4765" t="s">
        <v>237</v>
      </c>
      <c r="B4765" s="18" t="s">
        <v>35</v>
      </c>
      <c r="C4765" s="18" t="s">
        <v>3</v>
      </c>
      <c r="D4765" s="18" t="s">
        <v>328</v>
      </c>
      <c r="E4765" s="18" t="s">
        <v>677</v>
      </c>
      <c r="F4765" s="2">
        <v>456136</v>
      </c>
      <c r="G4765" s="36">
        <f t="shared" ref="G4765:G4772" si="124">F4765/I4765</f>
        <v>498.25341062551587</v>
      </c>
      <c r="H4765" s="18">
        <v>2024</v>
      </c>
      <c r="I4765" s="18">
        <v>915.46990000000005</v>
      </c>
      <c r="J4765" t="s">
        <v>717</v>
      </c>
    </row>
    <row r="4766" spans="1:10">
      <c r="A4766" t="s">
        <v>237</v>
      </c>
      <c r="B4766" s="18" t="s">
        <v>35</v>
      </c>
      <c r="C4766" s="18" t="s">
        <v>4</v>
      </c>
      <c r="D4766" s="18" t="s">
        <v>328</v>
      </c>
      <c r="E4766" s="18" t="s">
        <v>677</v>
      </c>
      <c r="F4766" s="2">
        <v>-9611</v>
      </c>
      <c r="G4766" s="36">
        <f t="shared" si="124"/>
        <v>-10.498433645934181</v>
      </c>
      <c r="H4766" s="18">
        <v>2024</v>
      </c>
      <c r="I4766" s="18">
        <v>915.46990000000005</v>
      </c>
      <c r="J4766" t="s">
        <v>717</v>
      </c>
    </row>
    <row r="4767" spans="1:10">
      <c r="A4767" t="s">
        <v>237</v>
      </c>
      <c r="B4767" s="18" t="s">
        <v>35</v>
      </c>
      <c r="C4767" s="18" t="s">
        <v>3</v>
      </c>
      <c r="D4767" s="18" t="s">
        <v>328</v>
      </c>
      <c r="E4767" s="18"/>
      <c r="F4767" s="2">
        <v>215660.5</v>
      </c>
      <c r="G4767" s="36">
        <f t="shared" si="124"/>
        <v>728.63421775388861</v>
      </c>
      <c r="H4767" s="18">
        <v>2023</v>
      </c>
      <c r="I4767" s="18">
        <v>295.97910000000002</v>
      </c>
      <c r="J4767" t="s">
        <v>717</v>
      </c>
    </row>
    <row r="4768" spans="1:10">
      <c r="A4768" t="s">
        <v>237</v>
      </c>
      <c r="B4768" s="18" t="s">
        <v>35</v>
      </c>
      <c r="C4768" s="18" t="s">
        <v>4</v>
      </c>
      <c r="D4768" s="18" t="s">
        <v>328</v>
      </c>
      <c r="E4768" s="18"/>
      <c r="F4768" s="2">
        <v>1501</v>
      </c>
      <c r="G4768" s="36">
        <f t="shared" si="124"/>
        <v>5.071304021128519</v>
      </c>
      <c r="H4768" s="18">
        <v>2023</v>
      </c>
      <c r="I4768" s="18">
        <v>295.97910000000002</v>
      </c>
      <c r="J4768" t="s">
        <v>717</v>
      </c>
    </row>
    <row r="4769" spans="1:10">
      <c r="A4769" s="14" t="s">
        <v>237</v>
      </c>
      <c r="B4769" t="s">
        <v>35</v>
      </c>
      <c r="C4769" t="s">
        <v>3</v>
      </c>
      <c r="D4769" t="s">
        <v>328</v>
      </c>
      <c r="F4769" s="2">
        <v>60649</v>
      </c>
      <c r="G4769" s="36">
        <f t="shared" si="124"/>
        <v>463.41660961416204</v>
      </c>
      <c r="H4769">
        <v>2022</v>
      </c>
      <c r="I4769">
        <v>130.87360000000001</v>
      </c>
      <c r="J4769" t="s">
        <v>717</v>
      </c>
    </row>
    <row r="4770" spans="1:10">
      <c r="A4770" s="14" t="s">
        <v>237</v>
      </c>
      <c r="B4770" t="s">
        <v>35</v>
      </c>
      <c r="C4770" t="s">
        <v>5</v>
      </c>
      <c r="D4770" t="s">
        <v>328</v>
      </c>
      <c r="F4770" s="2">
        <v>637</v>
      </c>
      <c r="G4770" s="36">
        <f t="shared" si="124"/>
        <v>4.8672917991099807</v>
      </c>
      <c r="H4770">
        <v>2022</v>
      </c>
      <c r="I4770">
        <v>130.87360000000001</v>
      </c>
      <c r="J4770" t="s">
        <v>717</v>
      </c>
    </row>
    <row r="4771" spans="1:10">
      <c r="A4771" s="14" t="s">
        <v>237</v>
      </c>
      <c r="B4771" t="s">
        <v>35</v>
      </c>
      <c r="C4771" t="s">
        <v>3</v>
      </c>
      <c r="D4771" t="s">
        <v>328</v>
      </c>
      <c r="E4771" t="s">
        <v>329</v>
      </c>
      <c r="F4771" s="2">
        <v>26177</v>
      </c>
      <c r="G4771" s="36">
        <f t="shared" si="124"/>
        <v>275.30625809817087</v>
      </c>
      <c r="H4771">
        <v>2021</v>
      </c>
      <c r="I4771">
        <v>95.083200000000005</v>
      </c>
      <c r="J4771" t="s">
        <v>717</v>
      </c>
    </row>
    <row r="4772" spans="1:10">
      <c r="A4772" s="14" t="s">
        <v>237</v>
      </c>
      <c r="B4772" t="s">
        <v>35</v>
      </c>
      <c r="C4772" t="s">
        <v>4</v>
      </c>
      <c r="D4772" t="s">
        <v>328</v>
      </c>
      <c r="E4772" t="s">
        <v>329</v>
      </c>
      <c r="F4772" s="2">
        <v>-546</v>
      </c>
      <c r="G4772" s="36">
        <f t="shared" si="124"/>
        <v>-5.7423393407037207</v>
      </c>
      <c r="H4772">
        <v>2021</v>
      </c>
      <c r="I4772">
        <v>95.083200000000005</v>
      </c>
      <c r="J4772" t="s">
        <v>717</v>
      </c>
    </row>
    <row r="4773" spans="1:10">
      <c r="A4773" t="s">
        <v>237</v>
      </c>
      <c r="B4773" t="s">
        <v>35</v>
      </c>
      <c r="C4773" t="s">
        <v>3</v>
      </c>
      <c r="D4773" t="s">
        <v>328</v>
      </c>
      <c r="F4773" s="2">
        <v>18346</v>
      </c>
      <c r="G4773" s="36">
        <v>260.12954014383268</v>
      </c>
      <c r="H4773">
        <v>2020</v>
      </c>
      <c r="I4773">
        <v>70.526399999999995</v>
      </c>
      <c r="J4773" t="s">
        <v>717</v>
      </c>
    </row>
    <row r="4774" spans="1:10">
      <c r="A4774" t="s">
        <v>237</v>
      </c>
      <c r="B4774" t="s">
        <v>35</v>
      </c>
      <c r="C4774" t="s">
        <v>4</v>
      </c>
      <c r="D4774" t="s">
        <v>328</v>
      </c>
      <c r="F4774" s="2">
        <v>536</v>
      </c>
      <c r="G4774" s="36">
        <v>7.5999909253839704</v>
      </c>
      <c r="H4774">
        <v>2020</v>
      </c>
      <c r="I4774">
        <v>70.526399999999995</v>
      </c>
      <c r="J4774" t="s">
        <v>717</v>
      </c>
    </row>
    <row r="4775" spans="1:10">
      <c r="A4775" s="1" t="s">
        <v>237</v>
      </c>
      <c r="B4775" t="s">
        <v>35</v>
      </c>
      <c r="C4775" t="s">
        <v>3</v>
      </c>
      <c r="D4775" t="s">
        <v>328</v>
      </c>
      <c r="E4775" t="s">
        <v>343</v>
      </c>
      <c r="F4775" s="2">
        <v>13598</v>
      </c>
      <c r="G4775" s="36">
        <f>F4775/I4775</f>
        <v>281.96057777243266</v>
      </c>
      <c r="H4775">
        <v>2019</v>
      </c>
      <c r="I4775">
        <v>48.226599999999998</v>
      </c>
      <c r="J4775" t="s">
        <v>717</v>
      </c>
    </row>
    <row r="4776" spans="1:10">
      <c r="A4776" s="1" t="s">
        <v>237</v>
      </c>
      <c r="B4776" t="s">
        <v>35</v>
      </c>
      <c r="C4776" t="s">
        <v>4</v>
      </c>
      <c r="D4776" t="s">
        <v>328</v>
      </c>
      <c r="E4776" t="s">
        <v>343</v>
      </c>
      <c r="F4776" s="2">
        <v>326</v>
      </c>
      <c r="G4776" s="36">
        <f>F4776/I4776</f>
        <v>6.7597549899847804</v>
      </c>
      <c r="H4776">
        <v>2019</v>
      </c>
      <c r="I4776">
        <v>48.226599999999998</v>
      </c>
      <c r="J4776" t="s">
        <v>717</v>
      </c>
    </row>
    <row r="4777" spans="1:10">
      <c r="A4777" t="s">
        <v>237</v>
      </c>
      <c r="B4777" t="s">
        <v>35</v>
      </c>
      <c r="C4777" t="s">
        <v>3</v>
      </c>
      <c r="D4777" t="s">
        <v>328</v>
      </c>
      <c r="F4777" s="2">
        <v>9228</v>
      </c>
      <c r="G4777" s="36">
        <f>F4777/I4777</f>
        <v>322.28997715890279</v>
      </c>
      <c r="H4777">
        <v>2018</v>
      </c>
      <c r="I4777">
        <v>28.6326</v>
      </c>
      <c r="J4777" t="s">
        <v>717</v>
      </c>
    </row>
    <row r="4778" spans="1:10">
      <c r="A4778" t="s">
        <v>237</v>
      </c>
      <c r="B4778" t="s">
        <v>35</v>
      </c>
      <c r="C4778" t="s">
        <v>4</v>
      </c>
      <c r="D4778" t="s">
        <v>328</v>
      </c>
      <c r="F4778" s="2">
        <f>-(-342)</f>
        <v>342</v>
      </c>
      <c r="G4778" s="36">
        <f>F4778/I4778</f>
        <v>11.944426981831898</v>
      </c>
      <c r="H4778">
        <v>2018</v>
      </c>
      <c r="I4778">
        <v>28.6326</v>
      </c>
      <c r="J4778" t="s">
        <v>717</v>
      </c>
    </row>
    <row r="4779" spans="1:10">
      <c r="A4779" s="1" t="s">
        <v>237</v>
      </c>
      <c r="B4779" t="s">
        <v>35</v>
      </c>
      <c r="C4779" t="s">
        <v>3</v>
      </c>
      <c r="D4779" t="s">
        <v>328</v>
      </c>
      <c r="F4779" s="2">
        <v>1223</v>
      </c>
      <c r="G4779" s="36">
        <f>(F4779/I4779)</f>
        <v>73.909472680387751</v>
      </c>
      <c r="H4779">
        <v>2017</v>
      </c>
      <c r="I4779">
        <v>16.547270000000001</v>
      </c>
      <c r="J4779" t="s">
        <v>717</v>
      </c>
    </row>
    <row r="4780" spans="1:10">
      <c r="A4780" s="1" t="s">
        <v>237</v>
      </c>
      <c r="B4780" t="s">
        <v>35</v>
      </c>
      <c r="C4780" t="s">
        <v>4</v>
      </c>
      <c r="D4780" t="s">
        <v>328</v>
      </c>
      <c r="F4780" s="2">
        <f>-(7003)</f>
        <v>-7003</v>
      </c>
      <c r="G4780" s="36">
        <f>(F4780/I4780)</f>
        <v>-423.21180472670113</v>
      </c>
      <c r="H4780">
        <v>2017</v>
      </c>
      <c r="I4780">
        <v>16.547270000000001</v>
      </c>
      <c r="J4780" t="s">
        <v>717</v>
      </c>
    </row>
    <row r="4781" spans="1:10">
      <c r="A4781" t="s">
        <v>237</v>
      </c>
      <c r="B4781" t="s">
        <v>35</v>
      </c>
      <c r="C4781" t="s">
        <v>3</v>
      </c>
      <c r="D4781" t="s">
        <v>328</v>
      </c>
      <c r="F4781" s="2">
        <v>1709</v>
      </c>
      <c r="G4781" s="36">
        <v>115.71770027152017</v>
      </c>
      <c r="H4781">
        <v>2016</v>
      </c>
      <c r="I4781">
        <v>14.768700000000001</v>
      </c>
      <c r="J4781" t="s">
        <v>717</v>
      </c>
    </row>
    <row r="4782" spans="1:10">
      <c r="A4782" t="s">
        <v>237</v>
      </c>
      <c r="B4782" t="s">
        <v>35</v>
      </c>
      <c r="C4782" t="s">
        <v>4</v>
      </c>
      <c r="D4782" t="s">
        <v>328</v>
      </c>
      <c r="F4782" s="2">
        <v>-159</v>
      </c>
      <c r="G4782" s="36">
        <v>-10.766011903552783</v>
      </c>
      <c r="H4782">
        <v>2016</v>
      </c>
      <c r="I4782">
        <v>14.768700000000001</v>
      </c>
      <c r="J4782" t="s">
        <v>717</v>
      </c>
    </row>
    <row r="4783" spans="1:10">
      <c r="A4783" t="s">
        <v>237</v>
      </c>
      <c r="B4783" t="s">
        <v>35</v>
      </c>
      <c r="C4783" t="s">
        <v>3</v>
      </c>
      <c r="D4783" t="s">
        <v>328</v>
      </c>
      <c r="F4783" s="2">
        <v>2689</v>
      </c>
      <c r="G4783" s="36">
        <v>290.09428873497745</v>
      </c>
      <c r="H4783">
        <v>2015</v>
      </c>
      <c r="I4783">
        <v>9.2693999999999992</v>
      </c>
      <c r="J4783" t="s">
        <v>717</v>
      </c>
    </row>
    <row r="4784" spans="1:10">
      <c r="A4784" t="s">
        <v>237</v>
      </c>
      <c r="B4784" t="s">
        <v>35</v>
      </c>
      <c r="C4784" t="s">
        <v>4</v>
      </c>
      <c r="D4784" t="s">
        <v>328</v>
      </c>
      <c r="F4784" s="2">
        <v>-72</v>
      </c>
      <c r="G4784" s="36">
        <v>-7.7674930416208179</v>
      </c>
      <c r="H4784">
        <v>2015</v>
      </c>
      <c r="I4784">
        <v>9.2693999999999992</v>
      </c>
      <c r="J4784" t="s">
        <v>717</v>
      </c>
    </row>
    <row r="4785" spans="1:10">
      <c r="A4785" t="s">
        <v>46</v>
      </c>
      <c r="B4785" t="s">
        <v>32</v>
      </c>
      <c r="C4785" t="s">
        <v>4</v>
      </c>
      <c r="D4785" t="s">
        <v>328</v>
      </c>
      <c r="E4785" t="s">
        <v>365</v>
      </c>
      <c r="F4785" s="2">
        <v>99148893</v>
      </c>
      <c r="G4785" s="36">
        <f t="shared" ref="G4785:G4792" si="125">F4785/I4785</f>
        <v>19239883.763801835</v>
      </c>
      <c r="H4785">
        <v>2020</v>
      </c>
      <c r="I4785">
        <v>5.1532999999999998</v>
      </c>
      <c r="J4785" s="40" t="s">
        <v>715</v>
      </c>
    </row>
    <row r="4786" spans="1:10">
      <c r="A4786" t="s">
        <v>46</v>
      </c>
      <c r="B4786" t="s">
        <v>32</v>
      </c>
      <c r="C4786" t="s">
        <v>4</v>
      </c>
      <c r="D4786" t="s">
        <v>328</v>
      </c>
      <c r="E4786" t="s">
        <v>366</v>
      </c>
      <c r="F4786" s="2">
        <v>213744018</v>
      </c>
      <c r="G4786" s="36">
        <f t="shared" si="125"/>
        <v>41477115.246541053</v>
      </c>
      <c r="H4786">
        <v>2020</v>
      </c>
      <c r="I4786">
        <v>5.1532999999999998</v>
      </c>
      <c r="J4786" s="40" t="s">
        <v>715</v>
      </c>
    </row>
    <row r="4787" spans="1:10">
      <c r="A4787" t="s">
        <v>46</v>
      </c>
      <c r="B4787" t="s">
        <v>32</v>
      </c>
      <c r="C4787" t="s">
        <v>4</v>
      </c>
      <c r="D4787" t="s">
        <v>367</v>
      </c>
      <c r="E4787" t="s">
        <v>366</v>
      </c>
      <c r="F4787" s="2">
        <v>6749892</v>
      </c>
      <c r="G4787" s="36">
        <f t="shared" si="125"/>
        <v>1309819.3390642889</v>
      </c>
      <c r="H4787">
        <v>2020</v>
      </c>
      <c r="I4787">
        <v>5.1532999999999998</v>
      </c>
      <c r="J4787" s="40" t="s">
        <v>715</v>
      </c>
    </row>
    <row r="4788" spans="1:10">
      <c r="A4788" t="s">
        <v>46</v>
      </c>
      <c r="B4788" t="s">
        <v>32</v>
      </c>
      <c r="C4788" t="s">
        <v>4</v>
      </c>
      <c r="D4788" t="s">
        <v>367</v>
      </c>
      <c r="E4788" t="s">
        <v>381</v>
      </c>
      <c r="F4788" s="2">
        <v>1299848</v>
      </c>
      <c r="G4788" s="36">
        <f t="shared" si="125"/>
        <v>252236.04292395167</v>
      </c>
      <c r="H4788">
        <v>2020</v>
      </c>
      <c r="I4788">
        <v>5.1532999999999998</v>
      </c>
      <c r="J4788" s="40" t="s">
        <v>715</v>
      </c>
    </row>
    <row r="4789" spans="1:10">
      <c r="A4789" t="s">
        <v>46</v>
      </c>
      <c r="B4789" t="s">
        <v>32</v>
      </c>
      <c r="C4789" t="s">
        <v>4</v>
      </c>
      <c r="D4789" t="s">
        <v>367</v>
      </c>
      <c r="E4789" t="s">
        <v>386</v>
      </c>
      <c r="F4789" s="2">
        <v>1845400</v>
      </c>
      <c r="G4789" s="36">
        <f t="shared" si="125"/>
        <v>358100.63454485475</v>
      </c>
      <c r="H4789">
        <v>2020</v>
      </c>
      <c r="I4789">
        <v>5.1532999999999998</v>
      </c>
      <c r="J4789" s="40" t="s">
        <v>715</v>
      </c>
    </row>
    <row r="4790" spans="1:10">
      <c r="A4790" t="s">
        <v>46</v>
      </c>
      <c r="B4790" t="s">
        <v>32</v>
      </c>
      <c r="C4790" t="s">
        <v>4</v>
      </c>
      <c r="D4790" t="s">
        <v>367</v>
      </c>
      <c r="E4790" t="s">
        <v>370</v>
      </c>
      <c r="F4790" s="2">
        <v>109855855</v>
      </c>
      <c r="G4790" s="36">
        <f t="shared" si="125"/>
        <v>21317574.175770868</v>
      </c>
      <c r="H4790">
        <v>2020</v>
      </c>
      <c r="I4790">
        <v>5.1532999999999998</v>
      </c>
      <c r="J4790" s="40" t="s">
        <v>715</v>
      </c>
    </row>
    <row r="4791" spans="1:10">
      <c r="A4791" t="s">
        <v>46</v>
      </c>
      <c r="B4791" t="s">
        <v>32</v>
      </c>
      <c r="C4791" t="s">
        <v>4</v>
      </c>
      <c r="D4791" t="s">
        <v>367</v>
      </c>
      <c r="E4791" t="s">
        <v>382</v>
      </c>
      <c r="F4791" s="2">
        <v>55388106</v>
      </c>
      <c r="G4791" s="36">
        <f t="shared" si="125"/>
        <v>10748084.916461296</v>
      </c>
      <c r="H4791">
        <v>2020</v>
      </c>
      <c r="I4791">
        <v>5.1532999999999998</v>
      </c>
      <c r="J4791" s="40" t="s">
        <v>715</v>
      </c>
    </row>
    <row r="4792" spans="1:10">
      <c r="A4792" t="s">
        <v>46</v>
      </c>
      <c r="B4792" t="s">
        <v>32</v>
      </c>
      <c r="C4792" t="s">
        <v>4</v>
      </c>
      <c r="D4792" t="s">
        <v>367</v>
      </c>
      <c r="E4792" t="s">
        <v>385</v>
      </c>
      <c r="F4792" s="2">
        <v>2123</v>
      </c>
      <c r="G4792" s="36">
        <f t="shared" si="125"/>
        <v>411.9690295538781</v>
      </c>
      <c r="H4792">
        <v>2020</v>
      </c>
      <c r="I4792">
        <v>5.1532999999999998</v>
      </c>
      <c r="J4792" s="40" t="s">
        <v>715</v>
      </c>
    </row>
    <row r="4793" spans="1:10">
      <c r="A4793" t="s">
        <v>237</v>
      </c>
      <c r="B4793" t="s">
        <v>35</v>
      </c>
      <c r="C4793" t="s">
        <v>3</v>
      </c>
      <c r="D4793" t="s">
        <v>328</v>
      </c>
      <c r="F4793" s="2">
        <v>5633</v>
      </c>
      <c r="G4793" s="36">
        <v>693.94457171545787</v>
      </c>
      <c r="H4793">
        <v>2014</v>
      </c>
      <c r="I4793">
        <v>8.1173630136986379</v>
      </c>
      <c r="J4793" t="s">
        <v>717</v>
      </c>
    </row>
    <row r="4794" spans="1:10">
      <c r="A4794" t="s">
        <v>237</v>
      </c>
      <c r="B4794" t="s">
        <v>35</v>
      </c>
      <c r="C4794" t="s">
        <v>4</v>
      </c>
      <c r="D4794" t="s">
        <v>328</v>
      </c>
      <c r="F4794" s="2">
        <v>6969</v>
      </c>
      <c r="G4794" s="36">
        <v>858.53004088141779</v>
      </c>
      <c r="H4794">
        <v>2014</v>
      </c>
      <c r="I4794">
        <v>8.1173630136986379</v>
      </c>
      <c r="J4794" t="s">
        <v>717</v>
      </c>
    </row>
    <row r="4795" spans="1:10">
      <c r="A4795" t="s">
        <v>237</v>
      </c>
      <c r="B4795" t="s">
        <v>35</v>
      </c>
      <c r="C4795" t="s">
        <v>3</v>
      </c>
      <c r="D4795" t="s">
        <v>328</v>
      </c>
      <c r="F4795" s="2">
        <v>1194</v>
      </c>
      <c r="G4795" s="36">
        <v>217.95960978023049</v>
      </c>
      <c r="H4795">
        <v>2013</v>
      </c>
      <c r="I4795">
        <v>5.47807917808219</v>
      </c>
      <c r="J4795" t="s">
        <v>717</v>
      </c>
    </row>
    <row r="4796" spans="1:10">
      <c r="A4796" t="s">
        <v>237</v>
      </c>
      <c r="B4796" t="s">
        <v>35</v>
      </c>
      <c r="C4796" t="s">
        <v>4</v>
      </c>
      <c r="D4796" t="s">
        <v>328</v>
      </c>
      <c r="F4796" s="2">
        <v>-284</v>
      </c>
      <c r="G4796" s="36">
        <v>-51.842989260959349</v>
      </c>
      <c r="H4796">
        <v>2013</v>
      </c>
      <c r="I4796">
        <v>5.47807917808219</v>
      </c>
      <c r="J4796" t="s">
        <v>717</v>
      </c>
    </row>
    <row r="4797" spans="1:10">
      <c r="A4797" t="s">
        <v>237</v>
      </c>
      <c r="B4797" t="s">
        <v>35</v>
      </c>
      <c r="C4797" t="s">
        <v>3</v>
      </c>
      <c r="D4797" t="s">
        <v>328</v>
      </c>
      <c r="F4797" s="2">
        <v>2289</v>
      </c>
      <c r="G4797" s="36">
        <v>585.0201455407655</v>
      </c>
      <c r="H4797">
        <v>2010</v>
      </c>
      <c r="I4797">
        <v>3.9126857723577269</v>
      </c>
      <c r="J4797" t="s">
        <v>717</v>
      </c>
    </row>
    <row r="4798" spans="1:10">
      <c r="A4798" t="s">
        <v>237</v>
      </c>
      <c r="B4798" t="s">
        <v>35</v>
      </c>
      <c r="C4798" t="s">
        <v>4</v>
      </c>
      <c r="D4798" t="s">
        <v>328</v>
      </c>
      <c r="F4798" s="2">
        <v>156</v>
      </c>
      <c r="G4798" s="36">
        <v>39.870311360576423</v>
      </c>
      <c r="H4798">
        <v>2010</v>
      </c>
      <c r="I4798">
        <v>3.9126857723577269</v>
      </c>
      <c r="J4798" t="s">
        <v>717</v>
      </c>
    </row>
    <row r="4799" spans="1:10">
      <c r="A4799" t="s">
        <v>559</v>
      </c>
      <c r="B4799" t="s">
        <v>552</v>
      </c>
      <c r="C4799" t="s">
        <v>3</v>
      </c>
      <c r="D4799" t="s">
        <v>328</v>
      </c>
      <c r="F4799" s="2">
        <v>55361000</v>
      </c>
      <c r="G4799" s="36">
        <v>8808713.0855397154</v>
      </c>
      <c r="H4799">
        <v>2015</v>
      </c>
      <c r="I4799">
        <v>6.2847999999999997</v>
      </c>
      <c r="J4799" t="s">
        <v>717</v>
      </c>
    </row>
    <row r="4800" spans="1:10">
      <c r="A4800" t="s">
        <v>559</v>
      </c>
      <c r="B4800" t="s">
        <v>552</v>
      </c>
      <c r="C4800" t="s">
        <v>3</v>
      </c>
      <c r="D4800" t="s">
        <v>1</v>
      </c>
      <c r="F4800" s="2">
        <v>35490000</v>
      </c>
      <c r="G4800" s="36">
        <v>5646957.7393075358</v>
      </c>
      <c r="H4800">
        <v>2015</v>
      </c>
      <c r="I4800">
        <v>6.2847999999999997</v>
      </c>
      <c r="J4800" t="s">
        <v>717</v>
      </c>
    </row>
    <row r="4801" spans="1:10">
      <c r="A4801" t="s">
        <v>559</v>
      </c>
      <c r="B4801" t="s">
        <v>552</v>
      </c>
      <c r="C4801" t="s">
        <v>4</v>
      </c>
      <c r="D4801" t="s">
        <v>328</v>
      </c>
      <c r="F4801" s="2">
        <v>15255000</v>
      </c>
      <c r="G4801" s="36">
        <v>2427284.8778004074</v>
      </c>
      <c r="H4801">
        <v>2015</v>
      </c>
      <c r="I4801">
        <v>6.2847999999999997</v>
      </c>
      <c r="J4801" t="s">
        <v>717</v>
      </c>
    </row>
    <row r="4802" spans="1:10">
      <c r="A4802" t="s">
        <v>559</v>
      </c>
      <c r="B4802" t="s">
        <v>552</v>
      </c>
      <c r="C4802" t="s">
        <v>4</v>
      </c>
      <c r="D4802" t="s">
        <v>1</v>
      </c>
      <c r="F4802" s="2">
        <v>534000</v>
      </c>
      <c r="G4802" s="36">
        <v>84966.904276985748</v>
      </c>
      <c r="H4802">
        <v>2015</v>
      </c>
      <c r="I4802">
        <v>6.2847999999999997</v>
      </c>
      <c r="J4802" t="s">
        <v>717</v>
      </c>
    </row>
    <row r="4803" spans="1:10">
      <c r="A4803" t="s">
        <v>559</v>
      </c>
      <c r="B4803" t="s">
        <v>552</v>
      </c>
      <c r="C4803" t="s">
        <v>3</v>
      </c>
      <c r="D4803" t="s">
        <v>328</v>
      </c>
      <c r="F4803" s="2">
        <v>30802000</v>
      </c>
      <c r="G4803" s="36">
        <v>4895344.9563738657</v>
      </c>
      <c r="H4803">
        <v>2014</v>
      </c>
      <c r="I4803">
        <v>6.2920999999999996</v>
      </c>
      <c r="J4803" t="s">
        <v>717</v>
      </c>
    </row>
    <row r="4804" spans="1:10">
      <c r="A4804" t="s">
        <v>559</v>
      </c>
      <c r="B4804" t="s">
        <v>552</v>
      </c>
      <c r="C4804" t="s">
        <v>3</v>
      </c>
      <c r="D4804" t="s">
        <v>1</v>
      </c>
      <c r="F4804" s="2">
        <v>24911000</v>
      </c>
      <c r="G4804" s="36">
        <v>3959091.5592568461</v>
      </c>
      <c r="H4804">
        <v>2014</v>
      </c>
      <c r="I4804">
        <v>6.2920999999999996</v>
      </c>
      <c r="J4804" t="s">
        <v>717</v>
      </c>
    </row>
    <row r="4805" spans="1:10">
      <c r="A4805" t="s">
        <v>559</v>
      </c>
      <c r="B4805" t="s">
        <v>552</v>
      </c>
      <c r="C4805" t="s">
        <v>4</v>
      </c>
      <c r="D4805" t="s">
        <v>328</v>
      </c>
      <c r="F4805" s="2">
        <v>8680000</v>
      </c>
      <c r="G4805" s="36">
        <v>1379507.6365601311</v>
      </c>
      <c r="H4805">
        <v>2014</v>
      </c>
      <c r="I4805">
        <v>6.2920999999999996</v>
      </c>
      <c r="J4805" t="s">
        <v>717</v>
      </c>
    </row>
    <row r="4806" spans="1:10">
      <c r="A4806" t="s">
        <v>559</v>
      </c>
      <c r="B4806" t="s">
        <v>552</v>
      </c>
      <c r="C4806" t="s">
        <v>4</v>
      </c>
      <c r="D4806" t="s">
        <v>1</v>
      </c>
      <c r="F4806" s="2">
        <v>2802000</v>
      </c>
      <c r="G4806" s="36">
        <v>445320.32230892708</v>
      </c>
      <c r="H4806">
        <v>2014</v>
      </c>
      <c r="I4806">
        <v>6.2920999999999996</v>
      </c>
      <c r="J4806" t="s">
        <v>717</v>
      </c>
    </row>
    <row r="4807" spans="1:10">
      <c r="A4807" t="s">
        <v>559</v>
      </c>
      <c r="B4807" t="s">
        <v>552</v>
      </c>
      <c r="C4807" t="s">
        <v>3</v>
      </c>
      <c r="D4807" t="s">
        <v>328</v>
      </c>
      <c r="F4807" s="2">
        <v>25121000</v>
      </c>
      <c r="G4807" s="36">
        <v>3997485.7579325926</v>
      </c>
      <c r="H4807">
        <v>2013</v>
      </c>
      <c r="I4807">
        <v>6.2842000000000002</v>
      </c>
      <c r="J4807" t="s">
        <v>717</v>
      </c>
    </row>
    <row r="4808" spans="1:10">
      <c r="A4808" t="s">
        <v>559</v>
      </c>
      <c r="B4808" t="s">
        <v>552</v>
      </c>
      <c r="C4808" t="s">
        <v>3</v>
      </c>
      <c r="D4808" t="s">
        <v>1</v>
      </c>
      <c r="F4808" s="2">
        <v>30657999.999999996</v>
      </c>
      <c r="G4808" s="36">
        <v>4878584.3862385023</v>
      </c>
      <c r="H4808">
        <v>2013</v>
      </c>
      <c r="I4808">
        <v>6.2842000000000002</v>
      </c>
      <c r="J4808" t="s">
        <v>717</v>
      </c>
    </row>
    <row r="4809" spans="1:10">
      <c r="A4809" t="s">
        <v>559</v>
      </c>
      <c r="B4809" t="s">
        <v>552</v>
      </c>
      <c r="C4809" t="s">
        <v>4</v>
      </c>
      <c r="D4809" t="s">
        <v>328</v>
      </c>
      <c r="F4809" s="2">
        <v>5931000</v>
      </c>
      <c r="G4809" s="36">
        <v>943795.55074631609</v>
      </c>
      <c r="H4809">
        <v>2013</v>
      </c>
      <c r="I4809">
        <v>6.2842000000000002</v>
      </c>
      <c r="J4809" t="s">
        <v>717</v>
      </c>
    </row>
    <row r="4810" spans="1:10">
      <c r="A4810" t="s">
        <v>559</v>
      </c>
      <c r="B4810" t="s">
        <v>552</v>
      </c>
      <c r="C4810" t="s">
        <v>4</v>
      </c>
      <c r="D4810" t="s">
        <v>1</v>
      </c>
      <c r="F4810" s="2">
        <v>4395000</v>
      </c>
      <c r="G4810" s="36">
        <v>699373.03077559592</v>
      </c>
      <c r="H4810">
        <v>2013</v>
      </c>
      <c r="I4810">
        <v>6.2842000000000002</v>
      </c>
      <c r="J4810" t="s">
        <v>717</v>
      </c>
    </row>
    <row r="4811" spans="1:10">
      <c r="A4811" t="s">
        <v>559</v>
      </c>
      <c r="B4811" t="s">
        <v>552</v>
      </c>
      <c r="C4811" t="s">
        <v>3</v>
      </c>
      <c r="D4811" t="s">
        <v>328</v>
      </c>
      <c r="F4811" s="2">
        <v>19669000.000000004</v>
      </c>
      <c r="G4811" s="36">
        <v>4585596.7174131135</v>
      </c>
      <c r="H4811">
        <v>2012</v>
      </c>
      <c r="I4811">
        <v>4.2892999999999857</v>
      </c>
      <c r="J4811" t="s">
        <v>717</v>
      </c>
    </row>
    <row r="4812" spans="1:10">
      <c r="A4812" t="s">
        <v>559</v>
      </c>
      <c r="B4812" t="s">
        <v>552</v>
      </c>
      <c r="C4812" t="s">
        <v>3</v>
      </c>
      <c r="D4812" t="s">
        <v>1</v>
      </c>
      <c r="F4812" s="2">
        <v>24721000</v>
      </c>
      <c r="G4812" s="36">
        <v>5763411.2792297304</v>
      </c>
      <c r="H4812">
        <v>2012</v>
      </c>
      <c r="I4812">
        <v>4.2892999999999857</v>
      </c>
      <c r="J4812" t="s">
        <v>717</v>
      </c>
    </row>
    <row r="4813" spans="1:10">
      <c r="A4813" t="s">
        <v>559</v>
      </c>
      <c r="B4813" t="s">
        <v>552</v>
      </c>
      <c r="C4813" t="s">
        <v>4</v>
      </c>
      <c r="D4813" t="s">
        <v>328</v>
      </c>
      <c r="F4813" s="2">
        <v>14052000</v>
      </c>
      <c r="G4813" s="36">
        <v>3276059.0306110661</v>
      </c>
      <c r="H4813">
        <v>2012</v>
      </c>
      <c r="I4813">
        <v>4.2892999999999857</v>
      </c>
      <c r="J4813" t="s">
        <v>717</v>
      </c>
    </row>
    <row r="4814" spans="1:10">
      <c r="A4814" t="s">
        <v>559</v>
      </c>
      <c r="B4814" t="s">
        <v>552</v>
      </c>
      <c r="C4814" t="s">
        <v>4</v>
      </c>
      <c r="D4814" t="s">
        <v>1</v>
      </c>
      <c r="F4814" s="2">
        <v>987000</v>
      </c>
      <c r="G4814" s="36">
        <v>230107.4767444579</v>
      </c>
      <c r="H4814">
        <v>2012</v>
      </c>
      <c r="I4814">
        <v>4.2892999999999857</v>
      </c>
      <c r="J4814" t="s">
        <v>717</v>
      </c>
    </row>
    <row r="4815" spans="1:10">
      <c r="A4815" t="s">
        <v>559</v>
      </c>
      <c r="B4815" t="s">
        <v>552</v>
      </c>
      <c r="C4815" t="s">
        <v>3</v>
      </c>
      <c r="D4815" t="s">
        <v>328</v>
      </c>
      <c r="F4815" s="2">
        <v>12502000.000000011</v>
      </c>
      <c r="G4815" s="36">
        <v>2914694.7054298026</v>
      </c>
      <c r="H4815">
        <v>2011</v>
      </c>
      <c r="I4815">
        <v>4.2892999999999857</v>
      </c>
      <c r="J4815" t="s">
        <v>717</v>
      </c>
    </row>
    <row r="4816" spans="1:10">
      <c r="A4816" t="s">
        <v>559</v>
      </c>
      <c r="B4816" t="s">
        <v>552</v>
      </c>
      <c r="C4816" t="s">
        <v>3</v>
      </c>
      <c r="D4816" t="s">
        <v>1</v>
      </c>
      <c r="F4816" s="2">
        <v>25080000.000000019</v>
      </c>
      <c r="G4816" s="36">
        <v>5847107.9197072024</v>
      </c>
      <c r="H4816">
        <v>2011</v>
      </c>
      <c r="I4816">
        <v>4.2892999999999857</v>
      </c>
      <c r="J4816" t="s">
        <v>717</v>
      </c>
    </row>
    <row r="4817" spans="1:10">
      <c r="A4817" t="s">
        <v>559</v>
      </c>
      <c r="B4817" t="s">
        <v>552</v>
      </c>
      <c r="C4817" t="s">
        <v>4</v>
      </c>
      <c r="D4817" t="s">
        <v>328</v>
      </c>
      <c r="F4817" s="2">
        <v>4073000.0000000033</v>
      </c>
      <c r="G4817" s="36">
        <v>949572.19126664416</v>
      </c>
      <c r="H4817">
        <v>2011</v>
      </c>
      <c r="I4817">
        <v>4.2892999999999857</v>
      </c>
      <c r="J4817" t="s">
        <v>717</v>
      </c>
    </row>
    <row r="4818" spans="1:10">
      <c r="A4818" t="s">
        <v>559</v>
      </c>
      <c r="B4818" t="s">
        <v>552</v>
      </c>
      <c r="C4818" t="s">
        <v>4</v>
      </c>
      <c r="D4818" t="s">
        <v>1</v>
      </c>
      <c r="F4818" s="2">
        <v>5196000.0000000047</v>
      </c>
      <c r="G4818" s="36">
        <v>1211386.4733173295</v>
      </c>
      <c r="H4818">
        <v>2011</v>
      </c>
      <c r="I4818">
        <v>4.2892999999999857</v>
      </c>
      <c r="J4818" t="s">
        <v>717</v>
      </c>
    </row>
    <row r="4819" spans="1:10">
      <c r="A4819" t="s">
        <v>559</v>
      </c>
      <c r="B4819" t="s">
        <v>552</v>
      </c>
      <c r="C4819" t="s">
        <v>3</v>
      </c>
      <c r="D4819" t="s">
        <v>328</v>
      </c>
      <c r="F4819" s="2">
        <v>10750000</v>
      </c>
      <c r="G4819" s="36">
        <v>2541028.5034266673</v>
      </c>
      <c r="H4819">
        <v>2010</v>
      </c>
      <c r="I4819">
        <v>4.2305704109588866</v>
      </c>
      <c r="J4819" t="s">
        <v>717</v>
      </c>
    </row>
    <row r="4820" spans="1:10">
      <c r="A4820" t="s">
        <v>559</v>
      </c>
      <c r="B4820" t="s">
        <v>552</v>
      </c>
      <c r="C4820" t="s">
        <v>3</v>
      </c>
      <c r="D4820" t="s">
        <v>1</v>
      </c>
      <c r="F4820" s="2">
        <v>24085000</v>
      </c>
      <c r="G4820" s="36">
        <v>5693085.7213982586</v>
      </c>
      <c r="H4820">
        <v>2010</v>
      </c>
      <c r="I4820">
        <v>4.2305704109588866</v>
      </c>
      <c r="J4820" t="s">
        <v>717</v>
      </c>
    </row>
    <row r="4821" spans="1:10">
      <c r="A4821" t="s">
        <v>559</v>
      </c>
      <c r="B4821" t="s">
        <v>552</v>
      </c>
      <c r="C4821" t="s">
        <v>4</v>
      </c>
      <c r="D4821" t="s">
        <v>328</v>
      </c>
      <c r="F4821" s="2">
        <v>5634000</v>
      </c>
      <c r="G4821" s="36">
        <v>1331735.3105400784</v>
      </c>
      <c r="H4821">
        <v>2010</v>
      </c>
      <c r="I4821">
        <v>4.2305704109588866</v>
      </c>
      <c r="J4821" t="s">
        <v>717</v>
      </c>
    </row>
    <row r="4822" spans="1:10">
      <c r="A4822" t="s">
        <v>559</v>
      </c>
      <c r="B4822" t="s">
        <v>552</v>
      </c>
      <c r="C4822" t="s">
        <v>4</v>
      </c>
      <c r="D4822" t="s">
        <v>1</v>
      </c>
      <c r="F4822" s="2">
        <v>1385000</v>
      </c>
      <c r="G4822" s="36">
        <v>327379.02113915666</v>
      </c>
      <c r="H4822">
        <v>2010</v>
      </c>
      <c r="I4822">
        <v>4.2305704109588866</v>
      </c>
      <c r="J4822" t="s">
        <v>717</v>
      </c>
    </row>
    <row r="4823" spans="1:10">
      <c r="A4823" t="s">
        <v>506</v>
      </c>
      <c r="B4823" t="s">
        <v>319</v>
      </c>
      <c r="C4823" t="s">
        <v>3</v>
      </c>
      <c r="D4823" t="s">
        <v>328</v>
      </c>
      <c r="F4823" s="2">
        <v>3842460786</v>
      </c>
      <c r="G4823" s="36">
        <f>F4823/I4823</f>
        <v>508626.65905980213</v>
      </c>
      <c r="H4823">
        <v>2024</v>
      </c>
      <c r="I4823">
        <v>7554.58</v>
      </c>
      <c r="J4823" t="s">
        <v>717</v>
      </c>
    </row>
    <row r="4824" spans="1:10">
      <c r="A4824" t="s">
        <v>506</v>
      </c>
      <c r="B4824" t="s">
        <v>319</v>
      </c>
      <c r="C4824" t="s">
        <v>4</v>
      </c>
      <c r="D4824" t="s">
        <v>328</v>
      </c>
      <c r="F4824" s="2">
        <v>1491759494</v>
      </c>
      <c r="G4824" s="36">
        <f>F4824/I4824</f>
        <v>197464.25267850762</v>
      </c>
      <c r="H4824">
        <v>2024</v>
      </c>
      <c r="I4824">
        <v>7554.58</v>
      </c>
      <c r="J4824" t="s">
        <v>717</v>
      </c>
    </row>
    <row r="4825" spans="1:10" ht="15.75">
      <c r="A4825" s="19" t="s">
        <v>506</v>
      </c>
      <c r="B4825" t="s">
        <v>319</v>
      </c>
      <c r="C4825" t="s">
        <v>3</v>
      </c>
      <c r="D4825" t="s">
        <v>328</v>
      </c>
      <c r="F4825" s="2">
        <v>1613092903</v>
      </c>
      <c r="G4825" s="36">
        <f>F4825/I4825</f>
        <v>221496.54702239553</v>
      </c>
      <c r="H4825">
        <v>2023</v>
      </c>
      <c r="I4825">
        <v>7282.7</v>
      </c>
      <c r="J4825" t="s">
        <v>717</v>
      </c>
    </row>
    <row r="4826" spans="1:10" ht="15.75">
      <c r="A4826" s="19" t="s">
        <v>506</v>
      </c>
      <c r="B4826" t="s">
        <v>319</v>
      </c>
      <c r="C4826" t="s">
        <v>4</v>
      </c>
      <c r="D4826" t="s">
        <v>328</v>
      </c>
      <c r="E4826" s="19"/>
      <c r="F4826" s="2">
        <v>1782162753</v>
      </c>
      <c r="G4826" s="36">
        <f>F4826/I4826</f>
        <v>244711.81745781098</v>
      </c>
      <c r="H4826">
        <v>2023</v>
      </c>
      <c r="I4826">
        <v>7282.7</v>
      </c>
      <c r="J4826" t="s">
        <v>717</v>
      </c>
    </row>
    <row r="4827" spans="1:10">
      <c r="A4827" t="s">
        <v>506</v>
      </c>
      <c r="B4827" t="s">
        <v>319</v>
      </c>
      <c r="C4827" t="s">
        <v>3</v>
      </c>
      <c r="D4827" t="s">
        <v>328</v>
      </c>
      <c r="F4827" s="2">
        <v>457842626</v>
      </c>
      <c r="G4827" s="36">
        <v>67692.750541875997</v>
      </c>
      <c r="H4827">
        <v>2020</v>
      </c>
      <c r="I4827">
        <v>6763.54</v>
      </c>
      <c r="J4827" t="s">
        <v>717</v>
      </c>
    </row>
    <row r="4828" spans="1:10">
      <c r="A4828" s="5" t="s">
        <v>506</v>
      </c>
      <c r="B4828" t="s">
        <v>319</v>
      </c>
      <c r="C4828" t="s">
        <v>3</v>
      </c>
      <c r="D4828" t="s">
        <v>328</v>
      </c>
      <c r="F4828" s="2">
        <v>281447940</v>
      </c>
      <c r="G4828" s="36">
        <f t="shared" ref="G4828:G4838" si="126">F4828/I4828</f>
        <v>45119.093154896924</v>
      </c>
      <c r="H4828">
        <v>2019</v>
      </c>
      <c r="I4828">
        <v>6237.89</v>
      </c>
      <c r="J4828" t="s">
        <v>717</v>
      </c>
    </row>
    <row r="4829" spans="1:10">
      <c r="A4829" s="5" t="s">
        <v>506</v>
      </c>
      <c r="B4829" t="s">
        <v>319</v>
      </c>
      <c r="C4829" t="s">
        <v>4</v>
      </c>
      <c r="D4829" t="s">
        <v>328</v>
      </c>
      <c r="F4829" s="2">
        <v>12236811</v>
      </c>
      <c r="G4829" s="36">
        <f t="shared" si="126"/>
        <v>1961.6907319622499</v>
      </c>
      <c r="H4829">
        <v>2019</v>
      </c>
      <c r="I4829">
        <v>6237.89</v>
      </c>
      <c r="J4829" t="s">
        <v>717</v>
      </c>
    </row>
    <row r="4830" spans="1:10">
      <c r="A4830" s="5" t="s">
        <v>506</v>
      </c>
      <c r="B4830" t="s">
        <v>319</v>
      </c>
      <c r="C4830" t="s">
        <v>3</v>
      </c>
      <c r="D4830" t="s">
        <v>328</v>
      </c>
      <c r="F4830" s="2">
        <v>119518082</v>
      </c>
      <c r="G4830" s="36">
        <f t="shared" si="126"/>
        <v>20817.432092314393</v>
      </c>
      <c r="H4830">
        <v>2018</v>
      </c>
      <c r="I4830">
        <v>5741.25</v>
      </c>
      <c r="J4830" t="s">
        <v>717</v>
      </c>
    </row>
    <row r="4831" spans="1:10">
      <c r="A4831" s="5" t="s">
        <v>506</v>
      </c>
      <c r="B4831" t="s">
        <v>319</v>
      </c>
      <c r="C4831" t="s">
        <v>4</v>
      </c>
      <c r="D4831" t="s">
        <v>328</v>
      </c>
      <c r="F4831" s="2">
        <v>550</v>
      </c>
      <c r="G4831" s="36">
        <f t="shared" si="126"/>
        <v>9.5797953407359027E-2</v>
      </c>
      <c r="H4831">
        <v>2018</v>
      </c>
      <c r="I4831">
        <v>5741.25</v>
      </c>
      <c r="J4831" t="s">
        <v>717</v>
      </c>
    </row>
    <row r="4832" spans="1:10">
      <c r="A4832" s="5" t="s">
        <v>506</v>
      </c>
      <c r="B4832" t="s">
        <v>319</v>
      </c>
      <c r="C4832" t="s">
        <v>3</v>
      </c>
      <c r="D4832" t="s">
        <v>328</v>
      </c>
      <c r="F4832" s="2">
        <v>40444549</v>
      </c>
      <c r="G4832" s="36">
        <f t="shared" si="126"/>
        <v>7180.6316966861668</v>
      </c>
      <c r="H4832">
        <v>2017</v>
      </c>
      <c r="I4832">
        <v>5632.45</v>
      </c>
      <c r="J4832" t="s">
        <v>717</v>
      </c>
    </row>
    <row r="4833" spans="1:10">
      <c r="A4833" s="5" t="s">
        <v>506</v>
      </c>
      <c r="B4833" t="s">
        <v>319</v>
      </c>
      <c r="C4833" t="s">
        <v>4</v>
      </c>
      <c r="D4833" t="s">
        <v>328</v>
      </c>
      <c r="F4833" s="2">
        <v>5000000</v>
      </c>
      <c r="G4833" s="36">
        <f t="shared" si="126"/>
        <v>887.71316212305487</v>
      </c>
      <c r="H4833">
        <v>2017</v>
      </c>
      <c r="I4833">
        <v>5632.45</v>
      </c>
      <c r="J4833" t="s">
        <v>717</v>
      </c>
    </row>
    <row r="4834" spans="1:10">
      <c r="A4834" t="s">
        <v>295</v>
      </c>
      <c r="B4834" t="s">
        <v>32</v>
      </c>
      <c r="C4834" t="s">
        <v>4</v>
      </c>
      <c r="D4834" t="s">
        <v>380</v>
      </c>
      <c r="F4834" s="2">
        <v>51750</v>
      </c>
      <c r="G4834" s="36">
        <f t="shared" si="126"/>
        <v>10042.108939902588</v>
      </c>
      <c r="H4834">
        <v>2020</v>
      </c>
      <c r="I4834">
        <v>5.1532999999999998</v>
      </c>
      <c r="J4834" s="40" t="s">
        <v>715</v>
      </c>
    </row>
    <row r="4835" spans="1:10">
      <c r="A4835" t="s">
        <v>295</v>
      </c>
      <c r="B4835" t="s">
        <v>32</v>
      </c>
      <c r="C4835" t="s">
        <v>4</v>
      </c>
      <c r="D4835" t="s">
        <v>328</v>
      </c>
      <c r="E4835" t="s">
        <v>365</v>
      </c>
      <c r="F4835" s="2">
        <v>2961840</v>
      </c>
      <c r="G4835" s="36">
        <f t="shared" si="126"/>
        <v>574746.27908330585</v>
      </c>
      <c r="H4835">
        <v>2020</v>
      </c>
      <c r="I4835">
        <v>5.1532999999999998</v>
      </c>
      <c r="J4835" s="40" t="s">
        <v>715</v>
      </c>
    </row>
    <row r="4836" spans="1:10">
      <c r="A4836" t="s">
        <v>295</v>
      </c>
      <c r="B4836" t="s">
        <v>32</v>
      </c>
      <c r="C4836" t="s">
        <v>4</v>
      </c>
      <c r="D4836" t="s">
        <v>328</v>
      </c>
      <c r="E4836" t="s">
        <v>366</v>
      </c>
      <c r="F4836" s="2">
        <v>18113041</v>
      </c>
      <c r="G4836" s="36">
        <f t="shared" si="126"/>
        <v>3514843.1102400403</v>
      </c>
      <c r="H4836">
        <v>2020</v>
      </c>
      <c r="I4836">
        <v>5.1532999999999998</v>
      </c>
      <c r="J4836" s="40" t="s">
        <v>715</v>
      </c>
    </row>
    <row r="4837" spans="1:10">
      <c r="A4837" t="s">
        <v>295</v>
      </c>
      <c r="B4837" t="s">
        <v>32</v>
      </c>
      <c r="C4837" t="s">
        <v>4</v>
      </c>
      <c r="D4837" t="s">
        <v>367</v>
      </c>
      <c r="E4837" t="s">
        <v>370</v>
      </c>
      <c r="F4837" s="2">
        <v>729166</v>
      </c>
      <c r="G4837" s="36">
        <f t="shared" si="126"/>
        <v>141494.96439174897</v>
      </c>
      <c r="H4837">
        <v>2020</v>
      </c>
      <c r="I4837">
        <v>5.1532999999999998</v>
      </c>
      <c r="J4837" s="40" t="s">
        <v>715</v>
      </c>
    </row>
    <row r="4838" spans="1:10">
      <c r="A4838" t="s">
        <v>295</v>
      </c>
      <c r="B4838" t="s">
        <v>32</v>
      </c>
      <c r="C4838" t="s">
        <v>4</v>
      </c>
      <c r="D4838" t="s">
        <v>383</v>
      </c>
      <c r="F4838" s="2">
        <v>0</v>
      </c>
      <c r="G4838" s="36">
        <f t="shared" si="126"/>
        <v>0</v>
      </c>
      <c r="H4838">
        <v>2020</v>
      </c>
      <c r="I4838">
        <v>5.1532999999999998</v>
      </c>
      <c r="J4838" s="40" t="s">
        <v>715</v>
      </c>
    </row>
    <row r="4839" spans="1:10">
      <c r="A4839" t="s">
        <v>506</v>
      </c>
      <c r="B4839" t="s">
        <v>319</v>
      </c>
      <c r="C4839" t="s">
        <v>3</v>
      </c>
      <c r="D4839" t="s">
        <v>328</v>
      </c>
      <c r="F4839" s="2">
        <v>74135240</v>
      </c>
      <c r="G4839" s="36">
        <v>13032.094222430564</v>
      </c>
      <c r="H4839">
        <v>2016</v>
      </c>
      <c r="I4839">
        <v>5688.666666666667</v>
      </c>
      <c r="J4839" t="s">
        <v>717</v>
      </c>
    </row>
    <row r="4840" spans="1:10">
      <c r="A4840" t="s">
        <v>506</v>
      </c>
      <c r="B4840" t="s">
        <v>319</v>
      </c>
      <c r="C4840" t="s">
        <v>3</v>
      </c>
      <c r="D4840" t="s">
        <v>1</v>
      </c>
      <c r="F4840" s="2">
        <v>5516125</v>
      </c>
      <c r="G4840" s="36">
        <v>969.66922536036554</v>
      </c>
      <c r="H4840">
        <v>2016</v>
      </c>
      <c r="I4840">
        <v>5688.666666666667</v>
      </c>
      <c r="J4840" t="s">
        <v>717</v>
      </c>
    </row>
    <row r="4841" spans="1:10">
      <c r="A4841" t="s">
        <v>506</v>
      </c>
      <c r="B4841" t="s">
        <v>319</v>
      </c>
      <c r="C4841" t="s">
        <v>3</v>
      </c>
      <c r="D4841" t="s">
        <v>328</v>
      </c>
      <c r="F4841" s="2">
        <v>84364212</v>
      </c>
      <c r="G4841" s="36">
        <v>16262.792526737039</v>
      </c>
      <c r="H4841">
        <v>2015</v>
      </c>
      <c r="I4841">
        <v>5187.5600000000004</v>
      </c>
      <c r="J4841" t="s">
        <v>717</v>
      </c>
    </row>
    <row r="4842" spans="1:10">
      <c r="A4842" t="s">
        <v>506</v>
      </c>
      <c r="B4842" t="s">
        <v>319</v>
      </c>
      <c r="C4842" t="s">
        <v>3</v>
      </c>
      <c r="D4842" t="s">
        <v>1</v>
      </c>
      <c r="F4842" s="2">
        <v>5126969</v>
      </c>
      <c r="G4842" s="36">
        <v>988.31994232355862</v>
      </c>
      <c r="H4842">
        <v>2015</v>
      </c>
      <c r="I4842">
        <v>5187.5600000000004</v>
      </c>
      <c r="J4842" t="s">
        <v>717</v>
      </c>
    </row>
    <row r="4843" spans="1:10">
      <c r="A4843" t="s">
        <v>506</v>
      </c>
      <c r="B4843" t="s">
        <v>319</v>
      </c>
      <c r="C4843" t="s">
        <v>3</v>
      </c>
      <c r="D4843" t="s">
        <v>328</v>
      </c>
      <c r="F4843" s="2">
        <v>81731507</v>
      </c>
      <c r="G4843" s="36">
        <v>18301.430441640605</v>
      </c>
      <c r="H4843">
        <v>2014</v>
      </c>
      <c r="I4843">
        <v>4465.8534894649083</v>
      </c>
      <c r="J4843" t="s">
        <v>717</v>
      </c>
    </row>
    <row r="4844" spans="1:10">
      <c r="A4844" t="s">
        <v>506</v>
      </c>
      <c r="B4844" t="s">
        <v>319</v>
      </c>
      <c r="C4844" t="s">
        <v>3</v>
      </c>
      <c r="D4844" t="s">
        <v>1</v>
      </c>
      <c r="F4844" s="2">
        <v>4545744</v>
      </c>
      <c r="G4844" s="36">
        <v>1017.8891920040718</v>
      </c>
      <c r="H4844">
        <v>2014</v>
      </c>
      <c r="I4844">
        <v>4465.8534894649083</v>
      </c>
      <c r="J4844" t="s">
        <v>717</v>
      </c>
    </row>
    <row r="4845" spans="1:10">
      <c r="A4845" t="s">
        <v>506</v>
      </c>
      <c r="B4845" t="s">
        <v>319</v>
      </c>
      <c r="C4845" t="s">
        <v>3</v>
      </c>
      <c r="D4845" t="s">
        <v>328</v>
      </c>
      <c r="F4845" s="2">
        <v>55726442</v>
      </c>
      <c r="G4845" s="36">
        <v>12966.510415941657</v>
      </c>
      <c r="H4845">
        <v>2013</v>
      </c>
      <c r="I4845">
        <v>4297.7208371719817</v>
      </c>
      <c r="J4845" t="s">
        <v>717</v>
      </c>
    </row>
    <row r="4846" spans="1:10">
      <c r="A4846" t="s">
        <v>506</v>
      </c>
      <c r="B4846" t="s">
        <v>319</v>
      </c>
      <c r="C4846" t="s">
        <v>3</v>
      </c>
      <c r="D4846" t="s">
        <v>328</v>
      </c>
      <c r="F4846" s="2">
        <v>55726442</v>
      </c>
      <c r="G4846" s="36">
        <v>12966.510415941657</v>
      </c>
      <c r="H4846">
        <v>2013</v>
      </c>
      <c r="I4846">
        <v>4297.7208371719817</v>
      </c>
      <c r="J4846" t="s">
        <v>717</v>
      </c>
    </row>
    <row r="4847" spans="1:10">
      <c r="A4847" t="s">
        <v>506</v>
      </c>
      <c r="B4847" t="s">
        <v>319</v>
      </c>
      <c r="C4847" t="s">
        <v>3</v>
      </c>
      <c r="D4847" t="s">
        <v>1</v>
      </c>
      <c r="F4847" s="2">
        <v>14100340</v>
      </c>
      <c r="G4847" s="36">
        <v>3280.8878319975784</v>
      </c>
      <c r="H4847">
        <v>2013</v>
      </c>
      <c r="I4847">
        <v>4297.7208371719817</v>
      </c>
      <c r="J4847" t="s">
        <v>717</v>
      </c>
    </row>
    <row r="4848" spans="1:10">
      <c r="A4848" t="s">
        <v>506</v>
      </c>
      <c r="B4848" t="s">
        <v>319</v>
      </c>
      <c r="C4848" t="s">
        <v>3</v>
      </c>
      <c r="D4848" t="s">
        <v>1</v>
      </c>
      <c r="F4848" s="2">
        <v>14100340</v>
      </c>
      <c r="G4848" s="36">
        <v>3280.8878319975784</v>
      </c>
      <c r="H4848">
        <v>2013</v>
      </c>
      <c r="I4848">
        <v>4297.7208371719817</v>
      </c>
      <c r="J4848" t="s">
        <v>717</v>
      </c>
    </row>
    <row r="4849" spans="1:10">
      <c r="A4849" s="4" t="s">
        <v>17</v>
      </c>
      <c r="B4849" t="s">
        <v>32</v>
      </c>
      <c r="C4849" t="s">
        <v>3</v>
      </c>
      <c r="D4849" t="s">
        <v>328</v>
      </c>
      <c r="E4849" t="s">
        <v>365</v>
      </c>
      <c r="F4849" s="2">
        <v>108329286</v>
      </c>
      <c r="G4849" s="36">
        <f t="shared" ref="G4849:G4855" si="127">F4849/I4849</f>
        <v>27455023.44324201</v>
      </c>
      <c r="H4849">
        <v>2019</v>
      </c>
      <c r="I4849">
        <v>3.9457</v>
      </c>
      <c r="J4849" s="40" t="s">
        <v>715</v>
      </c>
    </row>
    <row r="4850" spans="1:10">
      <c r="A4850" s="4" t="s">
        <v>17</v>
      </c>
      <c r="B4850" t="s">
        <v>32</v>
      </c>
      <c r="C4850" t="s">
        <v>3</v>
      </c>
      <c r="D4850" t="s">
        <v>328</v>
      </c>
      <c r="E4850" t="s">
        <v>366</v>
      </c>
      <c r="F4850" s="2">
        <v>26815650</v>
      </c>
      <c r="G4850" s="36">
        <f t="shared" si="127"/>
        <v>6796170.5147375623</v>
      </c>
      <c r="H4850">
        <v>2019</v>
      </c>
      <c r="I4850">
        <v>3.9457</v>
      </c>
      <c r="J4850" s="40" t="s">
        <v>715</v>
      </c>
    </row>
    <row r="4851" spans="1:10">
      <c r="A4851" s="4" t="s">
        <v>17</v>
      </c>
      <c r="B4851" t="s">
        <v>32</v>
      </c>
      <c r="C4851" t="s">
        <v>3</v>
      </c>
      <c r="D4851" t="s">
        <v>367</v>
      </c>
      <c r="E4851" t="s">
        <v>366</v>
      </c>
      <c r="F4851" s="2">
        <v>6286567</v>
      </c>
      <c r="G4851" s="36">
        <f t="shared" si="127"/>
        <v>1593270.3956205489</v>
      </c>
      <c r="H4851">
        <v>2019</v>
      </c>
      <c r="I4851">
        <v>3.9457</v>
      </c>
      <c r="J4851" s="40" t="s">
        <v>715</v>
      </c>
    </row>
    <row r="4852" spans="1:10">
      <c r="A4852" s="4" t="s">
        <v>17</v>
      </c>
      <c r="B4852" t="s">
        <v>32</v>
      </c>
      <c r="C4852" t="s">
        <v>3</v>
      </c>
      <c r="D4852" t="s">
        <v>367</v>
      </c>
      <c r="E4852" t="s">
        <v>381</v>
      </c>
      <c r="F4852" s="2">
        <v>158938</v>
      </c>
      <c r="G4852" s="36">
        <f t="shared" si="127"/>
        <v>40281.318904123473</v>
      </c>
      <c r="H4852">
        <v>2019</v>
      </c>
      <c r="I4852">
        <v>3.9457</v>
      </c>
      <c r="J4852" s="40" t="s">
        <v>715</v>
      </c>
    </row>
    <row r="4853" spans="1:10">
      <c r="A4853" s="4" t="s">
        <v>17</v>
      </c>
      <c r="B4853" t="s">
        <v>32</v>
      </c>
      <c r="C4853" t="s">
        <v>3</v>
      </c>
      <c r="D4853" t="s">
        <v>367</v>
      </c>
      <c r="E4853" t="s">
        <v>370</v>
      </c>
      <c r="F4853" s="2">
        <v>134856605</v>
      </c>
      <c r="G4853" s="36">
        <f t="shared" si="127"/>
        <v>34178119.218389638</v>
      </c>
      <c r="H4853">
        <v>2019</v>
      </c>
      <c r="I4853">
        <v>3.9457</v>
      </c>
      <c r="J4853" s="40" t="s">
        <v>715</v>
      </c>
    </row>
    <row r="4854" spans="1:10">
      <c r="A4854" s="4" t="s">
        <v>17</v>
      </c>
      <c r="B4854" t="s">
        <v>32</v>
      </c>
      <c r="C4854" t="s">
        <v>3</v>
      </c>
      <c r="D4854" t="s">
        <v>367</v>
      </c>
      <c r="E4854" t="s">
        <v>382</v>
      </c>
      <c r="F4854" s="2">
        <v>54872639</v>
      </c>
      <c r="G4854" s="36">
        <f t="shared" si="127"/>
        <v>13906946.549408216</v>
      </c>
      <c r="H4854">
        <v>2019</v>
      </c>
      <c r="I4854">
        <v>3.9457</v>
      </c>
      <c r="J4854" s="40" t="s">
        <v>715</v>
      </c>
    </row>
    <row r="4855" spans="1:10">
      <c r="A4855" t="s">
        <v>17</v>
      </c>
      <c r="B4855" t="s">
        <v>32</v>
      </c>
      <c r="C4855" t="s">
        <v>3</v>
      </c>
      <c r="D4855" t="s">
        <v>374</v>
      </c>
      <c r="F4855" s="2">
        <v>26997039</v>
      </c>
      <c r="G4855" s="36">
        <f t="shared" si="127"/>
        <v>6842141.8252781508</v>
      </c>
      <c r="H4855">
        <v>2019</v>
      </c>
      <c r="I4855">
        <v>3.9457</v>
      </c>
      <c r="J4855" s="40" t="s">
        <v>715</v>
      </c>
    </row>
    <row r="4856" spans="1:10">
      <c r="A4856" t="s">
        <v>506</v>
      </c>
      <c r="B4856" t="s">
        <v>319</v>
      </c>
      <c r="C4856" t="s">
        <v>3</v>
      </c>
      <c r="D4856" t="s">
        <v>328</v>
      </c>
      <c r="F4856" s="2">
        <v>101974879.25354536</v>
      </c>
      <c r="G4856" s="36">
        <v>23089.609179999999</v>
      </c>
      <c r="H4856">
        <v>2012</v>
      </c>
      <c r="I4856">
        <v>4416.4835558098157</v>
      </c>
      <c r="J4856" t="s">
        <v>717</v>
      </c>
    </row>
    <row r="4857" spans="1:10">
      <c r="A4857" t="s">
        <v>506</v>
      </c>
      <c r="B4857" t="s">
        <v>319</v>
      </c>
      <c r="C4857" t="s">
        <v>3</v>
      </c>
      <c r="D4857" t="s">
        <v>328</v>
      </c>
      <c r="F4857" s="2">
        <v>101974879.25354536</v>
      </c>
      <c r="G4857" s="36">
        <v>23089.609179999999</v>
      </c>
      <c r="H4857">
        <v>2012</v>
      </c>
      <c r="I4857">
        <v>4416.4835558098157</v>
      </c>
      <c r="J4857" t="s">
        <v>717</v>
      </c>
    </row>
    <row r="4858" spans="1:10">
      <c r="A4858" t="s">
        <v>506</v>
      </c>
      <c r="B4858" t="s">
        <v>319</v>
      </c>
      <c r="C4858" t="s">
        <v>3</v>
      </c>
      <c r="D4858" t="s">
        <v>1</v>
      </c>
      <c r="F4858" s="2">
        <v>15342316.727985021</v>
      </c>
      <c r="G4858" s="36">
        <v>3473.8761129999998</v>
      </c>
      <c r="H4858">
        <v>2012</v>
      </c>
      <c r="I4858">
        <v>4416.4835558098157</v>
      </c>
      <c r="J4858" t="s">
        <v>717</v>
      </c>
    </row>
    <row r="4859" spans="1:10">
      <c r="A4859" t="s">
        <v>506</v>
      </c>
      <c r="B4859" t="s">
        <v>319</v>
      </c>
      <c r="C4859" t="s">
        <v>3</v>
      </c>
      <c r="D4859" t="s">
        <v>1</v>
      </c>
      <c r="F4859" s="2">
        <v>15342316.727985021</v>
      </c>
      <c r="G4859" s="36">
        <v>3473.8761129999998</v>
      </c>
      <c r="H4859">
        <v>2012</v>
      </c>
      <c r="I4859">
        <v>4416.4835558098157</v>
      </c>
      <c r="J4859" t="s">
        <v>717</v>
      </c>
    </row>
    <row r="4860" spans="1:10">
      <c r="A4860" t="s">
        <v>506</v>
      </c>
      <c r="B4860" t="s">
        <v>319</v>
      </c>
      <c r="C4860" t="s">
        <v>3</v>
      </c>
      <c r="D4860" t="s">
        <v>328</v>
      </c>
      <c r="F4860" s="2">
        <v>65711528.717234962</v>
      </c>
      <c r="G4860" s="36">
        <v>15692.907360000001</v>
      </c>
      <c r="H4860">
        <v>2011</v>
      </c>
      <c r="I4860">
        <v>4187.3393635604152</v>
      </c>
      <c r="J4860" t="s">
        <v>717</v>
      </c>
    </row>
    <row r="4861" spans="1:10">
      <c r="A4861" t="s">
        <v>506</v>
      </c>
      <c r="B4861" t="s">
        <v>319</v>
      </c>
      <c r="C4861" t="s">
        <v>3</v>
      </c>
      <c r="D4861" t="s">
        <v>328</v>
      </c>
      <c r="F4861" s="2">
        <v>65711528.717234962</v>
      </c>
      <c r="G4861" s="36">
        <v>15692.907360000001</v>
      </c>
      <c r="H4861">
        <v>2011</v>
      </c>
      <c r="I4861">
        <v>4187.3393635604152</v>
      </c>
      <c r="J4861" t="s">
        <v>717</v>
      </c>
    </row>
    <row r="4862" spans="1:10">
      <c r="A4862" t="s">
        <v>506</v>
      </c>
      <c r="B4862" t="s">
        <v>319</v>
      </c>
      <c r="C4862" t="s">
        <v>3</v>
      </c>
      <c r="D4862" t="s">
        <v>1</v>
      </c>
      <c r="F4862" s="2">
        <v>16396772.090266805</v>
      </c>
      <c r="G4862" s="36">
        <v>3915.7972800000002</v>
      </c>
      <c r="H4862">
        <v>2011</v>
      </c>
      <c r="I4862">
        <v>4187.3393635604152</v>
      </c>
      <c r="J4862" t="s">
        <v>717</v>
      </c>
    </row>
    <row r="4863" spans="1:10">
      <c r="A4863" t="s">
        <v>506</v>
      </c>
      <c r="B4863" t="s">
        <v>319</v>
      </c>
      <c r="C4863" t="s">
        <v>3</v>
      </c>
      <c r="D4863" t="s">
        <v>1</v>
      </c>
      <c r="F4863" s="2">
        <v>16396772.090266805</v>
      </c>
      <c r="G4863" s="36">
        <v>3915.7972800000002</v>
      </c>
      <c r="H4863">
        <v>2011</v>
      </c>
      <c r="I4863">
        <v>4187.3393635604152</v>
      </c>
      <c r="J4863" t="s">
        <v>717</v>
      </c>
    </row>
    <row r="4864" spans="1:10">
      <c r="A4864" t="s">
        <v>506</v>
      </c>
      <c r="B4864" t="s">
        <v>319</v>
      </c>
      <c r="C4864" t="s">
        <v>3</v>
      </c>
      <c r="D4864" t="s">
        <v>328</v>
      </c>
      <c r="F4864" s="2">
        <v>70349603.300846681</v>
      </c>
      <c r="G4864" s="36">
        <v>14861.661354</v>
      </c>
      <c r="H4864">
        <v>2010</v>
      </c>
      <c r="I4864">
        <v>4733.6298160173164</v>
      </c>
      <c r="J4864" t="s">
        <v>717</v>
      </c>
    </row>
    <row r="4865" spans="1:10">
      <c r="A4865" t="s">
        <v>506</v>
      </c>
      <c r="B4865" t="s">
        <v>319</v>
      </c>
      <c r="C4865" t="s">
        <v>3</v>
      </c>
      <c r="D4865" t="s">
        <v>328</v>
      </c>
      <c r="F4865" s="2">
        <v>70349603.300846681</v>
      </c>
      <c r="G4865" s="36">
        <v>14861.661354</v>
      </c>
      <c r="H4865">
        <v>2010</v>
      </c>
      <c r="I4865">
        <v>4733.6298160173164</v>
      </c>
      <c r="J4865" t="s">
        <v>717</v>
      </c>
    </row>
    <row r="4866" spans="1:10">
      <c r="A4866" t="s">
        <v>506</v>
      </c>
      <c r="B4866" t="s">
        <v>319</v>
      </c>
      <c r="C4866" t="s">
        <v>3</v>
      </c>
      <c r="D4866" t="s">
        <v>1</v>
      </c>
      <c r="F4866" s="2">
        <v>16008696.548643926</v>
      </c>
      <c r="G4866" s="36">
        <v>3381.9071560000002</v>
      </c>
      <c r="H4866">
        <v>2010</v>
      </c>
      <c r="I4866">
        <v>4733.6298160173164</v>
      </c>
      <c r="J4866" t="s">
        <v>717</v>
      </c>
    </row>
    <row r="4867" spans="1:10">
      <c r="A4867" t="s">
        <v>506</v>
      </c>
      <c r="B4867" t="s">
        <v>319</v>
      </c>
      <c r="C4867" t="s">
        <v>3</v>
      </c>
      <c r="D4867" t="s">
        <v>1</v>
      </c>
      <c r="F4867" s="2">
        <v>16008696.548643926</v>
      </c>
      <c r="G4867" s="36">
        <v>3381.9071560000002</v>
      </c>
      <c r="H4867">
        <v>2010</v>
      </c>
      <c r="I4867">
        <v>4733.6298160173164</v>
      </c>
      <c r="J4867" t="s">
        <v>717</v>
      </c>
    </row>
    <row r="4868" spans="1:10">
      <c r="A4868" s="5" t="s">
        <v>164</v>
      </c>
      <c r="B4868" t="s">
        <v>319</v>
      </c>
      <c r="C4868" t="s">
        <v>3</v>
      </c>
      <c r="D4868" t="s">
        <v>328</v>
      </c>
      <c r="F4868" s="2">
        <v>2671295759</v>
      </c>
      <c r="G4868" s="36">
        <f t="shared" ref="G4868:G4875" si="128">F4868/I4868</f>
        <v>382999.59123514086</v>
      </c>
      <c r="H4868">
        <v>2022</v>
      </c>
      <c r="I4868">
        <v>6974.67</v>
      </c>
      <c r="J4868" t="s">
        <v>717</v>
      </c>
    </row>
    <row r="4869" spans="1:10">
      <c r="A4869" t="s">
        <v>164</v>
      </c>
      <c r="B4869" t="s">
        <v>319</v>
      </c>
      <c r="C4869" t="s">
        <v>5</v>
      </c>
      <c r="D4869" t="s">
        <v>328</v>
      </c>
      <c r="F4869" s="2">
        <v>410523512</v>
      </c>
      <c r="G4869" s="36">
        <f t="shared" si="128"/>
        <v>58859.202227488895</v>
      </c>
      <c r="H4869">
        <v>2022</v>
      </c>
      <c r="I4869">
        <v>6974.67</v>
      </c>
      <c r="J4869" t="s">
        <v>717</v>
      </c>
    </row>
    <row r="4870" spans="1:10">
      <c r="A4870" s="5" t="s">
        <v>264</v>
      </c>
      <c r="B4870" t="s">
        <v>319</v>
      </c>
      <c r="C4870" t="s">
        <v>3</v>
      </c>
      <c r="D4870" t="s">
        <v>328</v>
      </c>
      <c r="E4870" t="s">
        <v>361</v>
      </c>
      <c r="F4870" s="2">
        <v>869546526</v>
      </c>
      <c r="G4870" s="36">
        <f t="shared" si="128"/>
        <v>128506.62834088271</v>
      </c>
      <c r="H4870">
        <v>2021</v>
      </c>
      <c r="I4870">
        <v>6766.55</v>
      </c>
      <c r="J4870" t="s">
        <v>717</v>
      </c>
    </row>
    <row r="4871" spans="1:10">
      <c r="A4871" s="5" t="s">
        <v>264</v>
      </c>
      <c r="B4871" t="s">
        <v>319</v>
      </c>
      <c r="C4871" t="s">
        <v>4</v>
      </c>
      <c r="D4871" t="s">
        <v>328</v>
      </c>
      <c r="E4871" t="s">
        <v>361</v>
      </c>
      <c r="F4871" s="2">
        <v>184724162</v>
      </c>
      <c r="G4871" s="36">
        <f t="shared" si="128"/>
        <v>27299.607924274555</v>
      </c>
      <c r="H4871">
        <v>2021</v>
      </c>
      <c r="I4871">
        <v>6766.55</v>
      </c>
      <c r="J4871" t="s">
        <v>717</v>
      </c>
    </row>
    <row r="4872" spans="1:10">
      <c r="A4872" t="s">
        <v>178</v>
      </c>
      <c r="B4872" t="s">
        <v>319</v>
      </c>
      <c r="C4872" t="s">
        <v>3</v>
      </c>
      <c r="D4872" t="s">
        <v>328</v>
      </c>
      <c r="F4872" s="2">
        <v>1924283895</v>
      </c>
      <c r="G4872" s="36">
        <f t="shared" si="128"/>
        <v>254717.52168882982</v>
      </c>
      <c r="H4872">
        <v>2024</v>
      </c>
      <c r="I4872">
        <v>7554.58</v>
      </c>
      <c r="J4872" t="s">
        <v>717</v>
      </c>
    </row>
    <row r="4873" spans="1:10">
      <c r="A4873" t="s">
        <v>178</v>
      </c>
      <c r="B4873" t="s">
        <v>319</v>
      </c>
      <c r="C4873" t="s">
        <v>4</v>
      </c>
      <c r="D4873" t="s">
        <v>328</v>
      </c>
      <c r="F4873" s="2">
        <v>160809720</v>
      </c>
      <c r="G4873" s="36">
        <f t="shared" si="128"/>
        <v>21286.38786007958</v>
      </c>
      <c r="H4873">
        <v>2024</v>
      </c>
      <c r="I4873">
        <v>7554.58</v>
      </c>
      <c r="J4873" t="s">
        <v>717</v>
      </c>
    </row>
    <row r="4874" spans="1:10">
      <c r="A4874" s="5" t="s">
        <v>178</v>
      </c>
      <c r="B4874" t="s">
        <v>319</v>
      </c>
      <c r="C4874" t="s">
        <v>3</v>
      </c>
      <c r="D4874" t="s">
        <v>328</v>
      </c>
      <c r="F4874" s="2">
        <v>1479363545</v>
      </c>
      <c r="G4874" s="36">
        <f t="shared" si="128"/>
        <v>212105.16698281065</v>
      </c>
      <c r="H4874">
        <v>2022</v>
      </c>
      <c r="I4874">
        <v>6974.67</v>
      </c>
      <c r="J4874" t="s">
        <v>717</v>
      </c>
    </row>
    <row r="4875" spans="1:10">
      <c r="A4875" t="s">
        <v>178</v>
      </c>
      <c r="B4875" t="s">
        <v>319</v>
      </c>
      <c r="C4875" t="s">
        <v>5</v>
      </c>
      <c r="D4875" t="s">
        <v>328</v>
      </c>
      <c r="F4875" s="2">
        <v>217967132</v>
      </c>
      <c r="G4875" s="36">
        <f t="shared" si="128"/>
        <v>31251.246582275577</v>
      </c>
      <c r="H4875">
        <v>2022</v>
      </c>
      <c r="I4875">
        <v>6974.67</v>
      </c>
      <c r="J4875" t="s">
        <v>717</v>
      </c>
    </row>
    <row r="4876" spans="1:10">
      <c r="A4876" t="s">
        <v>178</v>
      </c>
      <c r="B4876" t="s">
        <v>319</v>
      </c>
      <c r="C4876" t="s">
        <v>3</v>
      </c>
      <c r="D4876" t="s">
        <v>328</v>
      </c>
      <c r="F4876" s="2">
        <v>1176581400</v>
      </c>
      <c r="G4876" s="36">
        <v>173959.40587325572</v>
      </c>
      <c r="H4876">
        <v>2020</v>
      </c>
      <c r="I4876">
        <v>6763.54</v>
      </c>
      <c r="J4876" t="s">
        <v>717</v>
      </c>
    </row>
    <row r="4877" spans="1:10">
      <c r="A4877" s="5" t="s">
        <v>178</v>
      </c>
      <c r="B4877" t="s">
        <v>319</v>
      </c>
      <c r="C4877" t="s">
        <v>3</v>
      </c>
      <c r="D4877" t="s">
        <v>328</v>
      </c>
      <c r="F4877" s="2">
        <v>1472515556</v>
      </c>
      <c r="G4877" s="36">
        <f>F4877/I4877</f>
        <v>236059.87858073803</v>
      </c>
      <c r="H4877">
        <v>2019</v>
      </c>
      <c r="I4877">
        <v>6237.89</v>
      </c>
      <c r="J4877" t="s">
        <v>717</v>
      </c>
    </row>
    <row r="4878" spans="1:10">
      <c r="A4878" s="5" t="s">
        <v>178</v>
      </c>
      <c r="B4878" t="s">
        <v>319</v>
      </c>
      <c r="C4878" t="s">
        <v>3</v>
      </c>
      <c r="D4878" t="s">
        <v>328</v>
      </c>
      <c r="F4878" s="2">
        <v>1494540740</v>
      </c>
      <c r="G4878" s="36">
        <f>F4878/I4878</f>
        <v>260316.26213803614</v>
      </c>
      <c r="H4878">
        <v>2018</v>
      </c>
      <c r="I4878">
        <v>5741.25</v>
      </c>
      <c r="J4878" t="s">
        <v>717</v>
      </c>
    </row>
    <row r="4879" spans="1:10">
      <c r="A4879" s="5" t="s">
        <v>178</v>
      </c>
      <c r="B4879" t="s">
        <v>319</v>
      </c>
      <c r="C4879" t="s">
        <v>4</v>
      </c>
      <c r="D4879" t="s">
        <v>328</v>
      </c>
      <c r="F4879" s="2">
        <v>97428732</v>
      </c>
      <c r="G4879" s="36">
        <f>F4879/I4879</f>
        <v>16969.951143043763</v>
      </c>
      <c r="H4879">
        <v>2018</v>
      </c>
      <c r="I4879">
        <v>5741.25</v>
      </c>
      <c r="J4879" t="s">
        <v>717</v>
      </c>
    </row>
    <row r="4880" spans="1:10">
      <c r="A4880" s="5" t="s">
        <v>178</v>
      </c>
      <c r="B4880" t="s">
        <v>319</v>
      </c>
      <c r="C4880" t="s">
        <v>3</v>
      </c>
      <c r="D4880" t="s">
        <v>328</v>
      </c>
      <c r="F4880" s="2">
        <v>1677167556</v>
      </c>
      <c r="G4880" s="36">
        <f>F4880/I4880</f>
        <v>297768.74290939112</v>
      </c>
      <c r="H4880">
        <v>2017</v>
      </c>
      <c r="I4880">
        <v>5632.45</v>
      </c>
      <c r="J4880" t="s">
        <v>717</v>
      </c>
    </row>
    <row r="4881" spans="1:10">
      <c r="A4881" s="5" t="s">
        <v>178</v>
      </c>
      <c r="B4881" t="s">
        <v>319</v>
      </c>
      <c r="C4881" t="s">
        <v>4</v>
      </c>
      <c r="D4881" t="s">
        <v>328</v>
      </c>
      <c r="F4881" s="2">
        <v>180126587</v>
      </c>
      <c r="G4881" s="36">
        <f>F4881/I4881</f>
        <v>31980.148425640709</v>
      </c>
      <c r="H4881">
        <v>2017</v>
      </c>
      <c r="I4881">
        <v>5632.45</v>
      </c>
      <c r="J4881" t="s">
        <v>717</v>
      </c>
    </row>
    <row r="4882" spans="1:10">
      <c r="A4882" t="s">
        <v>178</v>
      </c>
      <c r="B4882" t="s">
        <v>319</v>
      </c>
      <c r="C4882" t="s">
        <v>3</v>
      </c>
      <c r="D4882" t="s">
        <v>328</v>
      </c>
      <c r="F4882" s="2">
        <v>1663433981</v>
      </c>
      <c r="G4882" s="36">
        <v>292411.92681354738</v>
      </c>
      <c r="H4882">
        <v>2016</v>
      </c>
      <c r="I4882">
        <v>5688.666666666667</v>
      </c>
      <c r="J4882" t="s">
        <v>717</v>
      </c>
    </row>
    <row r="4883" spans="1:10">
      <c r="A4883" t="s">
        <v>178</v>
      </c>
      <c r="B4883" t="s">
        <v>319</v>
      </c>
      <c r="C4883" t="s">
        <v>3</v>
      </c>
      <c r="D4883" t="s">
        <v>1</v>
      </c>
      <c r="F4883" s="2">
        <v>189852723</v>
      </c>
      <c r="G4883" s="36">
        <v>33373.852630962145</v>
      </c>
      <c r="H4883">
        <v>2016</v>
      </c>
      <c r="I4883">
        <v>5688.666666666667</v>
      </c>
      <c r="J4883" t="s">
        <v>717</v>
      </c>
    </row>
    <row r="4884" spans="1:10">
      <c r="A4884" t="s">
        <v>178</v>
      </c>
      <c r="B4884" t="s">
        <v>319</v>
      </c>
      <c r="C4884" t="s">
        <v>4</v>
      </c>
      <c r="D4884" t="s">
        <v>328</v>
      </c>
      <c r="F4884" s="2">
        <v>1117541800</v>
      </c>
      <c r="G4884" s="36">
        <v>196450.56838157738</v>
      </c>
      <c r="H4884">
        <v>2016</v>
      </c>
      <c r="I4884">
        <v>5688.666666666667</v>
      </c>
      <c r="J4884" t="s">
        <v>717</v>
      </c>
    </row>
    <row r="4885" spans="1:10">
      <c r="A4885" t="s">
        <v>178</v>
      </c>
      <c r="B4885" t="s">
        <v>319</v>
      </c>
      <c r="C4885" t="s">
        <v>3</v>
      </c>
      <c r="D4885" t="s">
        <v>328</v>
      </c>
      <c r="F4885" s="2">
        <v>1526057456</v>
      </c>
      <c r="G4885" s="36">
        <v>294176.34803260106</v>
      </c>
      <c r="H4885">
        <v>2015</v>
      </c>
      <c r="I4885">
        <v>5187.5600000000004</v>
      </c>
      <c r="J4885" t="s">
        <v>717</v>
      </c>
    </row>
    <row r="4886" spans="1:10">
      <c r="A4886" t="s">
        <v>178</v>
      </c>
      <c r="B4886" t="s">
        <v>319</v>
      </c>
      <c r="C4886" t="s">
        <v>3</v>
      </c>
      <c r="D4886" t="s">
        <v>1</v>
      </c>
      <c r="F4886" s="2">
        <v>161563668</v>
      </c>
      <c r="G4886" s="36">
        <v>31144.443244993792</v>
      </c>
      <c r="H4886">
        <v>2015</v>
      </c>
      <c r="I4886">
        <v>5187.5600000000004</v>
      </c>
      <c r="J4886" t="s">
        <v>717</v>
      </c>
    </row>
    <row r="4887" spans="1:10">
      <c r="A4887" t="s">
        <v>178</v>
      </c>
      <c r="B4887" t="s">
        <v>319</v>
      </c>
      <c r="C4887" t="s">
        <v>4</v>
      </c>
      <c r="D4887" t="s">
        <v>328</v>
      </c>
      <c r="F4887" s="2">
        <v>54792834</v>
      </c>
      <c r="G4887" s="36">
        <v>10562.351857135145</v>
      </c>
      <c r="H4887">
        <v>2015</v>
      </c>
      <c r="I4887">
        <v>5187.5600000000004</v>
      </c>
      <c r="J4887" t="s">
        <v>717</v>
      </c>
    </row>
    <row r="4888" spans="1:10">
      <c r="A4888" t="s">
        <v>178</v>
      </c>
      <c r="B4888" t="s">
        <v>319</v>
      </c>
      <c r="C4888" t="s">
        <v>3</v>
      </c>
      <c r="D4888" t="s">
        <v>328</v>
      </c>
      <c r="F4888" s="2">
        <v>1629460845</v>
      </c>
      <c r="G4888" s="36">
        <v>364871.09325103264</v>
      </c>
      <c r="H4888">
        <v>2014</v>
      </c>
      <c r="I4888">
        <v>4465.8534894649083</v>
      </c>
      <c r="J4888" t="s">
        <v>717</v>
      </c>
    </row>
    <row r="4889" spans="1:10">
      <c r="A4889" t="s">
        <v>178</v>
      </c>
      <c r="B4889" t="s">
        <v>319</v>
      </c>
      <c r="C4889" t="s">
        <v>3</v>
      </c>
      <c r="D4889" t="s">
        <v>1</v>
      </c>
      <c r="F4889" s="2">
        <v>120458659</v>
      </c>
      <c r="G4889" s="36">
        <v>26973.267099819965</v>
      </c>
      <c r="H4889">
        <v>2014</v>
      </c>
      <c r="I4889">
        <v>4465.8534894649083</v>
      </c>
      <c r="J4889" t="s">
        <v>717</v>
      </c>
    </row>
    <row r="4890" spans="1:10">
      <c r="A4890" t="s">
        <v>178</v>
      </c>
      <c r="B4890" t="s">
        <v>319</v>
      </c>
      <c r="C4890" t="s">
        <v>4</v>
      </c>
      <c r="D4890" t="s">
        <v>328</v>
      </c>
      <c r="F4890" s="2">
        <v>44743532</v>
      </c>
      <c r="G4890" s="36">
        <v>10019.032667675156</v>
      </c>
      <c r="H4890">
        <v>2014</v>
      </c>
      <c r="I4890">
        <v>4465.8534894649083</v>
      </c>
      <c r="J4890" t="s">
        <v>717</v>
      </c>
    </row>
    <row r="4891" spans="1:10">
      <c r="A4891" t="s">
        <v>178</v>
      </c>
      <c r="B4891" t="s">
        <v>319</v>
      </c>
      <c r="C4891" t="s">
        <v>3</v>
      </c>
      <c r="D4891" t="s">
        <v>328</v>
      </c>
      <c r="F4891" s="2">
        <v>1855646306</v>
      </c>
      <c r="G4891" s="36">
        <v>431774.50939811766</v>
      </c>
      <c r="H4891">
        <v>2013</v>
      </c>
      <c r="I4891">
        <v>4297.7208371719817</v>
      </c>
      <c r="J4891" t="s">
        <v>717</v>
      </c>
    </row>
    <row r="4892" spans="1:10">
      <c r="A4892" t="s">
        <v>178</v>
      </c>
      <c r="B4892" t="s">
        <v>319</v>
      </c>
      <c r="C4892" t="s">
        <v>3</v>
      </c>
      <c r="D4892" t="s">
        <v>328</v>
      </c>
      <c r="F4892" s="2">
        <v>1855646306</v>
      </c>
      <c r="G4892" s="36">
        <v>431774.50939811766</v>
      </c>
      <c r="H4892">
        <v>2013</v>
      </c>
      <c r="I4892">
        <v>4297.7208371719817</v>
      </c>
      <c r="J4892" t="s">
        <v>717</v>
      </c>
    </row>
    <row r="4893" spans="1:10">
      <c r="A4893" t="s">
        <v>178</v>
      </c>
      <c r="B4893" t="s">
        <v>319</v>
      </c>
      <c r="C4893" t="s">
        <v>3</v>
      </c>
      <c r="D4893" t="s">
        <v>1</v>
      </c>
      <c r="F4893" s="2">
        <v>85917020.999999985</v>
      </c>
      <c r="G4893" s="36">
        <v>19991.298703462497</v>
      </c>
      <c r="H4893">
        <v>2013</v>
      </c>
      <c r="I4893">
        <v>4297.7208371719817</v>
      </c>
      <c r="J4893" t="s">
        <v>717</v>
      </c>
    </row>
    <row r="4894" spans="1:10">
      <c r="A4894" t="s">
        <v>178</v>
      </c>
      <c r="B4894" t="s">
        <v>319</v>
      </c>
      <c r="C4894" t="s">
        <v>3</v>
      </c>
      <c r="D4894" t="s">
        <v>1</v>
      </c>
      <c r="F4894" s="2">
        <v>85917020.999999985</v>
      </c>
      <c r="G4894" s="36">
        <v>19991.298703462497</v>
      </c>
      <c r="H4894">
        <v>2013</v>
      </c>
      <c r="I4894">
        <v>4297.7208371719817</v>
      </c>
      <c r="J4894" t="s">
        <v>717</v>
      </c>
    </row>
    <row r="4895" spans="1:10">
      <c r="A4895" t="s">
        <v>178</v>
      </c>
      <c r="B4895" t="s">
        <v>319</v>
      </c>
      <c r="C4895" t="s">
        <v>3</v>
      </c>
      <c r="D4895" t="s">
        <v>328</v>
      </c>
      <c r="F4895" s="2">
        <v>1942181176.5451946</v>
      </c>
      <c r="G4895" s="36">
        <v>439757.36624</v>
      </c>
      <c r="H4895">
        <v>2012</v>
      </c>
      <c r="I4895">
        <v>4416.4835558098157</v>
      </c>
      <c r="J4895" t="s">
        <v>717</v>
      </c>
    </row>
    <row r="4896" spans="1:10">
      <c r="A4896" t="s">
        <v>178</v>
      </c>
      <c r="B4896" t="s">
        <v>319</v>
      </c>
      <c r="C4896" t="s">
        <v>3</v>
      </c>
      <c r="D4896" t="s">
        <v>328</v>
      </c>
      <c r="F4896" s="2">
        <v>1942181176.5451946</v>
      </c>
      <c r="G4896" s="36">
        <v>439757.36624</v>
      </c>
      <c r="H4896">
        <v>2012</v>
      </c>
      <c r="I4896">
        <v>4416.4835558098157</v>
      </c>
      <c r="J4896" t="s">
        <v>717</v>
      </c>
    </row>
    <row r="4897" spans="1:10">
      <c r="A4897" t="s">
        <v>178</v>
      </c>
      <c r="B4897" t="s">
        <v>319</v>
      </c>
      <c r="C4897" t="s">
        <v>3</v>
      </c>
      <c r="D4897" t="s">
        <v>1</v>
      </c>
      <c r="F4897" s="2">
        <v>62383045.167235337</v>
      </c>
      <c r="G4897" s="36">
        <v>14125.048667999999</v>
      </c>
      <c r="H4897">
        <v>2012</v>
      </c>
      <c r="I4897">
        <v>4416.4835558098157</v>
      </c>
      <c r="J4897" t="s">
        <v>717</v>
      </c>
    </row>
    <row r="4898" spans="1:10">
      <c r="A4898" t="s">
        <v>178</v>
      </c>
      <c r="B4898" t="s">
        <v>319</v>
      </c>
      <c r="C4898" t="s">
        <v>3</v>
      </c>
      <c r="D4898" t="s">
        <v>1</v>
      </c>
      <c r="F4898" s="2">
        <v>62383045.167235337</v>
      </c>
      <c r="G4898" s="36">
        <v>14125.048667999999</v>
      </c>
      <c r="H4898">
        <v>2012</v>
      </c>
      <c r="I4898">
        <v>4416.4835558098157</v>
      </c>
      <c r="J4898" t="s">
        <v>717</v>
      </c>
    </row>
    <row r="4899" spans="1:10">
      <c r="A4899" t="s">
        <v>178</v>
      </c>
      <c r="B4899" t="s">
        <v>319</v>
      </c>
      <c r="C4899" t="s">
        <v>3</v>
      </c>
      <c r="D4899" t="s">
        <v>328</v>
      </c>
      <c r="F4899" s="2">
        <v>1540566174.5250609</v>
      </c>
      <c r="G4899" s="36">
        <v>367910.51328000001</v>
      </c>
      <c r="H4899">
        <v>2011</v>
      </c>
      <c r="I4899">
        <v>4187.3393635604152</v>
      </c>
      <c r="J4899" t="s">
        <v>717</v>
      </c>
    </row>
    <row r="4900" spans="1:10">
      <c r="A4900" t="s">
        <v>178</v>
      </c>
      <c r="B4900" t="s">
        <v>319</v>
      </c>
      <c r="C4900" t="s">
        <v>3</v>
      </c>
      <c r="D4900" t="s">
        <v>328</v>
      </c>
      <c r="F4900" s="2">
        <v>1540566174.5250609</v>
      </c>
      <c r="G4900" s="36">
        <v>367910.51328000001</v>
      </c>
      <c r="H4900">
        <v>2011</v>
      </c>
      <c r="I4900">
        <v>4187.3393635604152</v>
      </c>
      <c r="J4900" t="s">
        <v>717</v>
      </c>
    </row>
    <row r="4901" spans="1:10">
      <c r="A4901" s="4" t="s">
        <v>49</v>
      </c>
      <c r="B4901" t="s">
        <v>32</v>
      </c>
      <c r="C4901" t="s">
        <v>3</v>
      </c>
      <c r="D4901" t="s">
        <v>328</v>
      </c>
      <c r="E4901" t="s">
        <v>365</v>
      </c>
      <c r="F4901" s="2">
        <v>30125680</v>
      </c>
      <c r="G4901" s="36">
        <f t="shared" ref="G4901:G4910" si="129">F4901/I4901</f>
        <v>7635066.0212383103</v>
      </c>
      <c r="H4901">
        <v>2019</v>
      </c>
      <c r="I4901">
        <v>3.9457</v>
      </c>
      <c r="J4901" s="40" t="s">
        <v>715</v>
      </c>
    </row>
    <row r="4902" spans="1:10">
      <c r="A4902" s="4" t="s">
        <v>49</v>
      </c>
      <c r="B4902" t="s">
        <v>32</v>
      </c>
      <c r="C4902" t="s">
        <v>3</v>
      </c>
      <c r="D4902" t="s">
        <v>328</v>
      </c>
      <c r="E4902" t="s">
        <v>366</v>
      </c>
      <c r="F4902" s="2">
        <v>16467807</v>
      </c>
      <c r="G4902" s="36">
        <f t="shared" si="129"/>
        <v>4173608.4851864055</v>
      </c>
      <c r="H4902">
        <v>2019</v>
      </c>
      <c r="I4902">
        <v>3.9457</v>
      </c>
      <c r="J4902" s="40" t="s">
        <v>715</v>
      </c>
    </row>
    <row r="4903" spans="1:10">
      <c r="A4903" s="4" t="s">
        <v>49</v>
      </c>
      <c r="B4903" t="s">
        <v>32</v>
      </c>
      <c r="C4903" t="s">
        <v>3</v>
      </c>
      <c r="D4903" t="s">
        <v>1</v>
      </c>
      <c r="F4903" s="2">
        <v>19733873</v>
      </c>
      <c r="G4903" s="36">
        <f t="shared" si="129"/>
        <v>5001361.73556023</v>
      </c>
      <c r="H4903">
        <v>2019</v>
      </c>
      <c r="I4903">
        <v>3.9457</v>
      </c>
      <c r="J4903" s="40" t="s">
        <v>715</v>
      </c>
    </row>
    <row r="4904" spans="1:10">
      <c r="A4904" s="4" t="s">
        <v>49</v>
      </c>
      <c r="B4904" t="s">
        <v>32</v>
      </c>
      <c r="C4904" t="s">
        <v>3</v>
      </c>
      <c r="D4904" t="s">
        <v>367</v>
      </c>
      <c r="E4904" t="s">
        <v>386</v>
      </c>
      <c r="F4904" s="2">
        <v>500320</v>
      </c>
      <c r="G4904" s="36">
        <f t="shared" si="129"/>
        <v>126801.32802797982</v>
      </c>
      <c r="H4904">
        <v>2019</v>
      </c>
      <c r="I4904">
        <v>3.9457</v>
      </c>
      <c r="J4904" s="40" t="s">
        <v>715</v>
      </c>
    </row>
    <row r="4905" spans="1:10">
      <c r="A4905" s="4" t="s">
        <v>49</v>
      </c>
      <c r="B4905" t="s">
        <v>32</v>
      </c>
      <c r="C4905" t="s">
        <v>3</v>
      </c>
      <c r="D4905" t="s">
        <v>367</v>
      </c>
      <c r="E4905" t="s">
        <v>370</v>
      </c>
      <c r="F4905" s="2">
        <v>39503132</v>
      </c>
      <c r="G4905" s="36">
        <f t="shared" si="129"/>
        <v>10011691.715031553</v>
      </c>
      <c r="H4905">
        <v>2019</v>
      </c>
      <c r="I4905">
        <v>3.9457</v>
      </c>
      <c r="J4905" s="40" t="s">
        <v>715</v>
      </c>
    </row>
    <row r="4906" spans="1:10">
      <c r="A4906" s="4" t="s">
        <v>49</v>
      </c>
      <c r="B4906" t="s">
        <v>32</v>
      </c>
      <c r="C4906" t="s">
        <v>3</v>
      </c>
      <c r="D4906" t="s">
        <v>367</v>
      </c>
      <c r="E4906" t="s">
        <v>382</v>
      </c>
      <c r="F4906" s="2">
        <v>23599495</v>
      </c>
      <c r="G4906" s="36">
        <f t="shared" si="129"/>
        <v>5981066.7308715815</v>
      </c>
      <c r="H4906">
        <v>2019</v>
      </c>
      <c r="I4906">
        <v>3.9457</v>
      </c>
      <c r="J4906" s="40" t="s">
        <v>715</v>
      </c>
    </row>
    <row r="4907" spans="1:10">
      <c r="A4907" s="4" t="s">
        <v>49</v>
      </c>
      <c r="B4907" t="s">
        <v>32</v>
      </c>
      <c r="C4907" t="s">
        <v>3</v>
      </c>
      <c r="D4907" t="s">
        <v>367</v>
      </c>
      <c r="E4907" t="s">
        <v>385</v>
      </c>
      <c r="F4907" s="2">
        <v>122452</v>
      </c>
      <c r="G4907" s="36">
        <f t="shared" si="129"/>
        <v>31034.290493448563</v>
      </c>
      <c r="H4907">
        <v>2019</v>
      </c>
      <c r="I4907">
        <v>3.9457</v>
      </c>
      <c r="J4907" s="40" t="s">
        <v>715</v>
      </c>
    </row>
    <row r="4908" spans="1:10">
      <c r="A4908" s="4" t="s">
        <v>49</v>
      </c>
      <c r="B4908" t="s">
        <v>32</v>
      </c>
      <c r="C4908" t="s">
        <v>3</v>
      </c>
      <c r="D4908" t="s">
        <v>383</v>
      </c>
      <c r="F4908" s="2">
        <v>17646404</v>
      </c>
      <c r="G4908" s="36">
        <f t="shared" si="129"/>
        <v>4472312.6441442585</v>
      </c>
      <c r="H4908">
        <v>2019</v>
      </c>
      <c r="I4908">
        <v>3.9457</v>
      </c>
      <c r="J4908" s="40" t="s">
        <v>715</v>
      </c>
    </row>
    <row r="4909" spans="1:10">
      <c r="A4909" t="s">
        <v>49</v>
      </c>
      <c r="B4909" t="s">
        <v>32</v>
      </c>
      <c r="C4909" t="s">
        <v>3</v>
      </c>
      <c r="D4909" t="s">
        <v>374</v>
      </c>
      <c r="F4909" s="2">
        <v>-10436042</v>
      </c>
      <c r="G4909" s="36">
        <f t="shared" si="129"/>
        <v>-2644915.2241680818</v>
      </c>
      <c r="H4909">
        <v>2019</v>
      </c>
      <c r="I4909">
        <v>3.9457</v>
      </c>
      <c r="J4909" s="40" t="s">
        <v>715</v>
      </c>
    </row>
    <row r="4910" spans="1:10">
      <c r="A4910" t="s">
        <v>49</v>
      </c>
      <c r="B4910" t="s">
        <v>32</v>
      </c>
      <c r="C4910" t="s">
        <v>3</v>
      </c>
      <c r="D4910" t="s">
        <v>374</v>
      </c>
      <c r="F4910" s="2">
        <v>103310885</v>
      </c>
      <c r="G4910" s="36">
        <f t="shared" si="129"/>
        <v>26183157.614618447</v>
      </c>
      <c r="H4910">
        <v>2019</v>
      </c>
      <c r="I4910">
        <v>3.9457</v>
      </c>
      <c r="J4910" s="40" t="s">
        <v>715</v>
      </c>
    </row>
    <row r="4911" spans="1:10">
      <c r="A4911" t="s">
        <v>178</v>
      </c>
      <c r="B4911" t="s">
        <v>319</v>
      </c>
      <c r="C4911" t="s">
        <v>3</v>
      </c>
      <c r="D4911" t="s">
        <v>1</v>
      </c>
      <c r="F4911" s="2">
        <v>75852926.318757713</v>
      </c>
      <c r="G4911" s="36">
        <v>18114.826560000001</v>
      </c>
      <c r="H4911">
        <v>2011</v>
      </c>
      <c r="I4911">
        <v>4187.3393635604152</v>
      </c>
      <c r="J4911" t="s">
        <v>717</v>
      </c>
    </row>
    <row r="4912" spans="1:10">
      <c r="A4912" t="s">
        <v>178</v>
      </c>
      <c r="B4912" t="s">
        <v>319</v>
      </c>
      <c r="C4912" t="s">
        <v>3</v>
      </c>
      <c r="D4912" t="s">
        <v>1</v>
      </c>
      <c r="F4912" s="2">
        <v>75852926.318757713</v>
      </c>
      <c r="G4912" s="36">
        <v>18114.826560000001</v>
      </c>
      <c r="H4912">
        <v>2011</v>
      </c>
      <c r="I4912">
        <v>4187.3393635604152</v>
      </c>
      <c r="J4912" t="s">
        <v>717</v>
      </c>
    </row>
    <row r="4913" spans="1:10">
      <c r="A4913" t="s">
        <v>178</v>
      </c>
      <c r="B4913" t="s">
        <v>319</v>
      </c>
      <c r="C4913" t="s">
        <v>3</v>
      </c>
      <c r="D4913" t="s">
        <v>328</v>
      </c>
      <c r="F4913" s="2">
        <v>1322994312.3862901</v>
      </c>
      <c r="G4913" s="36">
        <v>279488.33428200003</v>
      </c>
      <c r="H4913">
        <v>2010</v>
      </c>
      <c r="I4913">
        <v>4733.6298160173164</v>
      </c>
      <c r="J4913" t="s">
        <v>717</v>
      </c>
    </row>
    <row r="4914" spans="1:10">
      <c r="A4914" t="s">
        <v>178</v>
      </c>
      <c r="B4914" t="s">
        <v>319</v>
      </c>
      <c r="C4914" t="s">
        <v>3</v>
      </c>
      <c r="D4914" t="s">
        <v>328</v>
      </c>
      <c r="F4914" s="2">
        <v>1322994312.3862901</v>
      </c>
      <c r="G4914" s="36">
        <v>279488.33428200003</v>
      </c>
      <c r="H4914">
        <v>2010</v>
      </c>
      <c r="I4914">
        <v>4733.6298160173164</v>
      </c>
      <c r="J4914" t="s">
        <v>717</v>
      </c>
    </row>
    <row r="4915" spans="1:10">
      <c r="A4915" t="s">
        <v>178</v>
      </c>
      <c r="B4915" t="s">
        <v>319</v>
      </c>
      <c r="C4915" t="s">
        <v>3</v>
      </c>
      <c r="D4915" t="s">
        <v>1</v>
      </c>
      <c r="F4915" s="2">
        <v>24640107.860570408</v>
      </c>
      <c r="G4915" s="36">
        <v>5205.330543</v>
      </c>
      <c r="H4915">
        <v>2010</v>
      </c>
      <c r="I4915">
        <v>4733.6298160173164</v>
      </c>
      <c r="J4915" t="s">
        <v>717</v>
      </c>
    </row>
    <row r="4916" spans="1:10">
      <c r="A4916" t="s">
        <v>178</v>
      </c>
      <c r="B4916" t="s">
        <v>319</v>
      </c>
      <c r="C4916" t="s">
        <v>3</v>
      </c>
      <c r="D4916" t="s">
        <v>1</v>
      </c>
      <c r="F4916" s="2">
        <v>24640107.860570408</v>
      </c>
      <c r="G4916" s="36">
        <v>5205.330543</v>
      </c>
      <c r="H4916">
        <v>2010</v>
      </c>
      <c r="I4916">
        <v>4733.6298160173164</v>
      </c>
      <c r="J4916" t="s">
        <v>717</v>
      </c>
    </row>
    <row r="4917" spans="1:10" ht="15.75">
      <c r="A4917" s="19" t="s">
        <v>519</v>
      </c>
      <c r="B4917" t="s">
        <v>319</v>
      </c>
      <c r="C4917" t="s">
        <v>3</v>
      </c>
      <c r="D4917" t="s">
        <v>328</v>
      </c>
      <c r="F4917" s="2">
        <v>1710799368</v>
      </c>
      <c r="G4917" s="36">
        <f>F4917/I4917</f>
        <v>234912.78893816855</v>
      </c>
      <c r="H4917">
        <v>2023</v>
      </c>
      <c r="I4917">
        <v>7282.7</v>
      </c>
      <c r="J4917" t="s">
        <v>717</v>
      </c>
    </row>
    <row r="4918" spans="1:10" ht="15.75">
      <c r="A4918" s="19" t="s">
        <v>519</v>
      </c>
      <c r="B4918" t="s">
        <v>319</v>
      </c>
      <c r="C4918" t="s">
        <v>4</v>
      </c>
      <c r="D4918" t="s">
        <v>328</v>
      </c>
      <c r="F4918" s="2">
        <v>371180750</v>
      </c>
      <c r="G4918" s="36">
        <f>F4918/I4918</f>
        <v>50967.463990003707</v>
      </c>
      <c r="H4918">
        <v>2023</v>
      </c>
      <c r="I4918">
        <v>7282.7</v>
      </c>
      <c r="J4918" t="s">
        <v>717</v>
      </c>
    </row>
    <row r="4919" spans="1:10">
      <c r="A4919" s="5" t="s">
        <v>519</v>
      </c>
      <c r="B4919" t="s">
        <v>319</v>
      </c>
      <c r="C4919" t="s">
        <v>4</v>
      </c>
      <c r="D4919" t="s">
        <v>328</v>
      </c>
      <c r="F4919" s="2">
        <v>67349526</v>
      </c>
      <c r="G4919" s="36">
        <f>F4919/I4919</f>
        <v>10796.844125176942</v>
      </c>
      <c r="H4919">
        <v>2019</v>
      </c>
      <c r="I4919">
        <v>6237.89</v>
      </c>
      <c r="J4919" t="s">
        <v>717</v>
      </c>
    </row>
    <row r="4920" spans="1:10">
      <c r="A4920" s="5" t="s">
        <v>303</v>
      </c>
      <c r="B4920" t="s">
        <v>319</v>
      </c>
      <c r="C4920" t="s">
        <v>3</v>
      </c>
      <c r="D4920" t="s">
        <v>328</v>
      </c>
      <c r="E4920" t="s">
        <v>361</v>
      </c>
      <c r="F4920" s="2">
        <v>1258285111</v>
      </c>
      <c r="G4920" s="36">
        <f>F4920/I4920</f>
        <v>185956.67082930001</v>
      </c>
      <c r="H4920">
        <v>2021</v>
      </c>
      <c r="I4920">
        <v>6766.55</v>
      </c>
      <c r="J4920" t="s">
        <v>717</v>
      </c>
    </row>
    <row r="4921" spans="1:10">
      <c r="A4921" s="5" t="s">
        <v>303</v>
      </c>
      <c r="B4921" t="s">
        <v>319</v>
      </c>
      <c r="C4921" t="s">
        <v>4</v>
      </c>
      <c r="D4921" t="s">
        <v>328</v>
      </c>
      <c r="E4921" t="s">
        <v>361</v>
      </c>
      <c r="F4921" s="2">
        <v>135158106</v>
      </c>
      <c r="G4921" s="36">
        <f>F4921/I4921</f>
        <v>19974.448722022302</v>
      </c>
      <c r="H4921">
        <v>2021</v>
      </c>
      <c r="I4921">
        <v>6766.55</v>
      </c>
      <c r="J4921" t="s">
        <v>717</v>
      </c>
    </row>
    <row r="4922" spans="1:10">
      <c r="A4922" t="s">
        <v>458</v>
      </c>
      <c r="B4922" t="s">
        <v>34</v>
      </c>
      <c r="C4922" t="s">
        <v>3</v>
      </c>
      <c r="D4922" t="s">
        <v>328</v>
      </c>
      <c r="F4922" s="2">
        <v>146424.78</v>
      </c>
      <c r="G4922" s="36">
        <v>146424.78</v>
      </c>
      <c r="H4922">
        <v>2013</v>
      </c>
      <c r="I4922">
        <v>1</v>
      </c>
      <c r="J4922" t="s">
        <v>717</v>
      </c>
    </row>
    <row r="4923" spans="1:10">
      <c r="A4923" t="s">
        <v>458</v>
      </c>
      <c r="B4923" t="s">
        <v>34</v>
      </c>
      <c r="C4923" t="s">
        <v>4</v>
      </c>
      <c r="D4923" t="s">
        <v>328</v>
      </c>
      <c r="F4923" s="2">
        <v>13914.62</v>
      </c>
      <c r="G4923" s="36">
        <v>13914.62</v>
      </c>
      <c r="H4923">
        <v>2013</v>
      </c>
      <c r="I4923">
        <v>1</v>
      </c>
      <c r="J4923" t="s">
        <v>717</v>
      </c>
    </row>
    <row r="4924" spans="1:10">
      <c r="A4924" t="s">
        <v>458</v>
      </c>
      <c r="B4924" t="s">
        <v>34</v>
      </c>
      <c r="C4924" t="s">
        <v>3</v>
      </c>
      <c r="D4924" t="s">
        <v>328</v>
      </c>
      <c r="F4924" s="2">
        <v>427000</v>
      </c>
      <c r="G4924" s="36">
        <v>427000</v>
      </c>
      <c r="H4924">
        <v>2012</v>
      </c>
      <c r="I4924">
        <v>1</v>
      </c>
      <c r="J4924" t="s">
        <v>717</v>
      </c>
    </row>
    <row r="4925" spans="1:10">
      <c r="A4925" t="s">
        <v>458</v>
      </c>
      <c r="B4925" t="s">
        <v>34</v>
      </c>
      <c r="C4925" t="s">
        <v>4</v>
      </c>
      <c r="D4925" t="s">
        <v>328</v>
      </c>
      <c r="F4925" s="2">
        <v>54000</v>
      </c>
      <c r="G4925" s="36">
        <v>54000</v>
      </c>
      <c r="H4925">
        <v>2012</v>
      </c>
      <c r="I4925">
        <v>1</v>
      </c>
      <c r="J4925" t="s">
        <v>717</v>
      </c>
    </row>
    <row r="4926" spans="1:10">
      <c r="A4926" t="s">
        <v>458</v>
      </c>
      <c r="B4926" t="s">
        <v>34</v>
      </c>
      <c r="C4926" t="s">
        <v>3</v>
      </c>
      <c r="D4926" t="s">
        <v>328</v>
      </c>
      <c r="F4926" s="2">
        <v>473000</v>
      </c>
      <c r="G4926" s="36">
        <v>473000</v>
      </c>
      <c r="H4926">
        <v>2011</v>
      </c>
      <c r="I4926">
        <v>1</v>
      </c>
      <c r="J4926" t="s">
        <v>717</v>
      </c>
    </row>
    <row r="4927" spans="1:10">
      <c r="A4927" t="s">
        <v>458</v>
      </c>
      <c r="B4927" t="s">
        <v>34</v>
      </c>
      <c r="C4927" t="s">
        <v>3</v>
      </c>
      <c r="D4927" t="s">
        <v>1</v>
      </c>
      <c r="F4927" s="2">
        <v>10000</v>
      </c>
      <c r="G4927" s="36">
        <v>10000</v>
      </c>
      <c r="H4927">
        <v>2011</v>
      </c>
      <c r="I4927">
        <v>1</v>
      </c>
      <c r="J4927" t="s">
        <v>717</v>
      </c>
    </row>
    <row r="4928" spans="1:10">
      <c r="A4928" t="s">
        <v>458</v>
      </c>
      <c r="B4928" t="s">
        <v>34</v>
      </c>
      <c r="C4928" t="s">
        <v>4</v>
      </c>
      <c r="D4928" t="s">
        <v>328</v>
      </c>
      <c r="F4928" s="2">
        <v>65000</v>
      </c>
      <c r="G4928" s="36">
        <v>65000</v>
      </c>
      <c r="H4928">
        <v>2011</v>
      </c>
      <c r="I4928">
        <v>1</v>
      </c>
      <c r="J4928" t="s">
        <v>717</v>
      </c>
    </row>
    <row r="4929" spans="1:10">
      <c r="A4929" t="s">
        <v>458</v>
      </c>
      <c r="B4929" t="s">
        <v>34</v>
      </c>
      <c r="C4929" t="s">
        <v>4</v>
      </c>
      <c r="D4929" t="s">
        <v>1</v>
      </c>
      <c r="F4929" s="2">
        <v>0</v>
      </c>
      <c r="G4929" s="36">
        <v>0</v>
      </c>
      <c r="H4929">
        <v>2011</v>
      </c>
      <c r="I4929">
        <v>1</v>
      </c>
      <c r="J4929" t="s">
        <v>717</v>
      </c>
    </row>
    <row r="4930" spans="1:10">
      <c r="A4930" t="s">
        <v>458</v>
      </c>
      <c r="B4930" t="s">
        <v>34</v>
      </c>
      <c r="C4930" t="s">
        <v>3</v>
      </c>
      <c r="D4930" t="s">
        <v>328</v>
      </c>
      <c r="F4930" s="2">
        <v>455000</v>
      </c>
      <c r="G4930" s="36">
        <v>455000</v>
      </c>
      <c r="H4930">
        <v>2010</v>
      </c>
      <c r="I4930">
        <v>1</v>
      </c>
      <c r="J4930" t="s">
        <v>717</v>
      </c>
    </row>
    <row r="4931" spans="1:10">
      <c r="A4931" t="s">
        <v>458</v>
      </c>
      <c r="B4931" t="s">
        <v>34</v>
      </c>
      <c r="C4931" t="s">
        <v>3</v>
      </c>
      <c r="D4931" t="s">
        <v>1</v>
      </c>
      <c r="F4931" s="2">
        <v>12000</v>
      </c>
      <c r="G4931" s="36">
        <v>12000</v>
      </c>
      <c r="H4931">
        <v>2010</v>
      </c>
      <c r="I4931">
        <v>1</v>
      </c>
      <c r="J4931" t="s">
        <v>717</v>
      </c>
    </row>
    <row r="4932" spans="1:10">
      <c r="A4932" t="s">
        <v>458</v>
      </c>
      <c r="B4932" t="s">
        <v>34</v>
      </c>
      <c r="C4932" t="s">
        <v>4</v>
      </c>
      <c r="D4932" t="s">
        <v>328</v>
      </c>
      <c r="F4932" s="2">
        <v>103000</v>
      </c>
      <c r="G4932" s="36">
        <v>103000</v>
      </c>
      <c r="H4932">
        <v>2010</v>
      </c>
      <c r="I4932">
        <v>1</v>
      </c>
      <c r="J4932" t="s">
        <v>717</v>
      </c>
    </row>
    <row r="4933" spans="1:10">
      <c r="A4933" t="s">
        <v>458</v>
      </c>
      <c r="B4933" t="s">
        <v>34</v>
      </c>
      <c r="C4933" t="s">
        <v>4</v>
      </c>
      <c r="D4933" t="s">
        <v>1</v>
      </c>
      <c r="F4933" s="2">
        <v>0</v>
      </c>
      <c r="G4933" s="36">
        <v>0</v>
      </c>
      <c r="H4933">
        <v>2010</v>
      </c>
      <c r="I4933">
        <v>1</v>
      </c>
      <c r="J4933" t="s">
        <v>717</v>
      </c>
    </row>
    <row r="4934" spans="1:10">
      <c r="A4934" t="s">
        <v>459</v>
      </c>
      <c r="B4934" t="s">
        <v>34</v>
      </c>
      <c r="C4934" t="s">
        <v>3</v>
      </c>
      <c r="D4934" t="s">
        <v>328</v>
      </c>
      <c r="F4934" s="2">
        <v>592239.63</v>
      </c>
      <c r="G4934" s="36">
        <v>592239.63</v>
      </c>
      <c r="H4934">
        <v>2013</v>
      </c>
      <c r="I4934">
        <v>1</v>
      </c>
      <c r="J4934" t="s">
        <v>717</v>
      </c>
    </row>
    <row r="4935" spans="1:10">
      <c r="A4935" t="s">
        <v>459</v>
      </c>
      <c r="B4935" t="s">
        <v>34</v>
      </c>
      <c r="C4935" t="s">
        <v>4</v>
      </c>
      <c r="D4935" t="s">
        <v>328</v>
      </c>
      <c r="F4935" s="2">
        <v>221171.67</v>
      </c>
      <c r="G4935" s="36">
        <v>221171.67</v>
      </c>
      <c r="H4935">
        <v>2013</v>
      </c>
      <c r="I4935">
        <v>1</v>
      </c>
      <c r="J4935" t="s">
        <v>717</v>
      </c>
    </row>
    <row r="4936" spans="1:10">
      <c r="A4936" t="s">
        <v>459</v>
      </c>
      <c r="B4936" t="s">
        <v>34</v>
      </c>
      <c r="C4936" t="s">
        <v>3</v>
      </c>
      <c r="D4936" t="s">
        <v>328</v>
      </c>
      <c r="F4936" s="2">
        <v>1831000</v>
      </c>
      <c r="G4936" s="36">
        <v>1831000</v>
      </c>
      <c r="H4936">
        <v>2012</v>
      </c>
      <c r="I4936">
        <v>1</v>
      </c>
      <c r="J4936" t="s">
        <v>717</v>
      </c>
    </row>
    <row r="4937" spans="1:10">
      <c r="A4937" t="s">
        <v>459</v>
      </c>
      <c r="B4937" t="s">
        <v>34</v>
      </c>
      <c r="C4937" t="s">
        <v>3</v>
      </c>
      <c r="D4937" t="s">
        <v>1</v>
      </c>
      <c r="F4937" s="2">
        <v>395000</v>
      </c>
      <c r="G4937" s="36">
        <v>395000</v>
      </c>
      <c r="H4937">
        <v>2012</v>
      </c>
      <c r="I4937">
        <v>1</v>
      </c>
      <c r="J4937" t="s">
        <v>717</v>
      </c>
    </row>
    <row r="4938" spans="1:10">
      <c r="A4938" t="s">
        <v>459</v>
      </c>
      <c r="B4938" t="s">
        <v>34</v>
      </c>
      <c r="C4938" t="s">
        <v>4</v>
      </c>
      <c r="D4938" t="s">
        <v>328</v>
      </c>
      <c r="F4938" s="2">
        <v>883000</v>
      </c>
      <c r="G4938" s="36">
        <v>883000</v>
      </c>
      <c r="H4938">
        <v>2012</v>
      </c>
      <c r="I4938">
        <v>1</v>
      </c>
      <c r="J4938" t="s">
        <v>717</v>
      </c>
    </row>
    <row r="4939" spans="1:10">
      <c r="A4939" t="s">
        <v>459</v>
      </c>
      <c r="B4939" t="s">
        <v>34</v>
      </c>
      <c r="C4939" t="s">
        <v>4</v>
      </c>
      <c r="D4939" t="s">
        <v>1</v>
      </c>
      <c r="F4939" s="2">
        <v>700000</v>
      </c>
      <c r="G4939" s="36">
        <v>700000</v>
      </c>
      <c r="H4939">
        <v>2012</v>
      </c>
      <c r="I4939">
        <v>1</v>
      </c>
      <c r="J4939" t="s">
        <v>717</v>
      </c>
    </row>
    <row r="4940" spans="1:10">
      <c r="A4940" t="s">
        <v>459</v>
      </c>
      <c r="B4940" t="s">
        <v>34</v>
      </c>
      <c r="C4940" t="s">
        <v>3</v>
      </c>
      <c r="D4940" t="s">
        <v>328</v>
      </c>
      <c r="F4940" s="2">
        <v>1414000</v>
      </c>
      <c r="G4940" s="36">
        <v>1414000</v>
      </c>
      <c r="H4940">
        <v>2011</v>
      </c>
      <c r="I4940">
        <v>1</v>
      </c>
      <c r="J4940" t="s">
        <v>717</v>
      </c>
    </row>
    <row r="4941" spans="1:10">
      <c r="A4941" t="s">
        <v>459</v>
      </c>
      <c r="B4941" t="s">
        <v>34</v>
      </c>
      <c r="C4941" t="s">
        <v>3</v>
      </c>
      <c r="D4941" t="s">
        <v>1</v>
      </c>
      <c r="F4941" s="2">
        <v>632000</v>
      </c>
      <c r="G4941" s="36">
        <v>632000</v>
      </c>
      <c r="H4941">
        <v>2011</v>
      </c>
      <c r="I4941">
        <v>1</v>
      </c>
      <c r="J4941" t="s">
        <v>717</v>
      </c>
    </row>
    <row r="4942" spans="1:10">
      <c r="A4942" t="s">
        <v>459</v>
      </c>
      <c r="B4942" t="s">
        <v>34</v>
      </c>
      <c r="C4942" t="s">
        <v>4</v>
      </c>
      <c r="D4942" t="s">
        <v>328</v>
      </c>
      <c r="F4942" s="2">
        <v>721000</v>
      </c>
      <c r="G4942" s="36">
        <v>721000</v>
      </c>
      <c r="H4942">
        <v>2011</v>
      </c>
      <c r="I4942">
        <v>1</v>
      </c>
      <c r="J4942" t="s">
        <v>717</v>
      </c>
    </row>
    <row r="4943" spans="1:10">
      <c r="A4943" t="s">
        <v>459</v>
      </c>
      <c r="B4943" t="s">
        <v>34</v>
      </c>
      <c r="C4943" t="s">
        <v>4</v>
      </c>
      <c r="D4943" t="s">
        <v>1</v>
      </c>
      <c r="F4943" s="2">
        <v>2330000</v>
      </c>
      <c r="G4943" s="36">
        <v>2330000</v>
      </c>
      <c r="H4943">
        <v>2011</v>
      </c>
      <c r="I4943">
        <v>1</v>
      </c>
      <c r="J4943" t="s">
        <v>717</v>
      </c>
    </row>
    <row r="4944" spans="1:10">
      <c r="A4944" t="s">
        <v>459</v>
      </c>
      <c r="B4944" t="s">
        <v>34</v>
      </c>
      <c r="C4944" t="s">
        <v>3</v>
      </c>
      <c r="D4944" t="s">
        <v>328</v>
      </c>
      <c r="F4944" s="2">
        <v>958000</v>
      </c>
      <c r="G4944" s="36">
        <v>958000</v>
      </c>
      <c r="H4944">
        <v>2010</v>
      </c>
      <c r="I4944">
        <v>1</v>
      </c>
      <c r="J4944" t="s">
        <v>717</v>
      </c>
    </row>
    <row r="4945" spans="1:10">
      <c r="A4945" t="s">
        <v>459</v>
      </c>
      <c r="B4945" t="s">
        <v>34</v>
      </c>
      <c r="C4945" t="s">
        <v>3</v>
      </c>
      <c r="D4945" t="s">
        <v>1</v>
      </c>
      <c r="F4945" s="2">
        <v>682000</v>
      </c>
      <c r="G4945" s="36">
        <v>682000</v>
      </c>
      <c r="H4945">
        <v>2010</v>
      </c>
      <c r="I4945">
        <v>1</v>
      </c>
      <c r="J4945" t="s">
        <v>717</v>
      </c>
    </row>
    <row r="4946" spans="1:10">
      <c r="A4946" t="s">
        <v>459</v>
      </c>
      <c r="B4946" t="s">
        <v>34</v>
      </c>
      <c r="C4946" t="s">
        <v>4</v>
      </c>
      <c r="D4946" t="s">
        <v>328</v>
      </c>
      <c r="F4946" s="2">
        <v>507000</v>
      </c>
      <c r="G4946" s="36">
        <v>507000</v>
      </c>
      <c r="H4946">
        <v>2010</v>
      </c>
      <c r="I4946">
        <v>1</v>
      </c>
      <c r="J4946" t="s">
        <v>717</v>
      </c>
    </row>
    <row r="4947" spans="1:10">
      <c r="A4947" t="s">
        <v>459</v>
      </c>
      <c r="B4947" t="s">
        <v>34</v>
      </c>
      <c r="C4947" t="s">
        <v>4</v>
      </c>
      <c r="D4947" t="s">
        <v>1</v>
      </c>
      <c r="F4947" s="2">
        <v>729000</v>
      </c>
      <c r="G4947" s="36">
        <v>729000</v>
      </c>
      <c r="H4947">
        <v>2010</v>
      </c>
      <c r="I4947">
        <v>1</v>
      </c>
      <c r="J4947" t="s">
        <v>717</v>
      </c>
    </row>
    <row r="4948" spans="1:10">
      <c r="A4948" s="5" t="s">
        <v>204</v>
      </c>
      <c r="B4948" t="s">
        <v>319</v>
      </c>
      <c r="C4948" t="s">
        <v>3</v>
      </c>
      <c r="D4948" t="s">
        <v>328</v>
      </c>
      <c r="F4948" s="2">
        <v>422176944</v>
      </c>
      <c r="G4948" s="36">
        <f>F4948/I4948</f>
        <v>60530.024216199476</v>
      </c>
      <c r="H4948">
        <v>2022</v>
      </c>
      <c r="I4948">
        <v>6974.67</v>
      </c>
      <c r="J4948" t="s">
        <v>717</v>
      </c>
    </row>
    <row r="4949" spans="1:10">
      <c r="A4949" t="s">
        <v>204</v>
      </c>
      <c r="B4949" t="s">
        <v>319</v>
      </c>
      <c r="C4949" t="s">
        <v>5</v>
      </c>
      <c r="D4949" t="s">
        <v>328</v>
      </c>
      <c r="F4949" s="2">
        <v>4208012</v>
      </c>
      <c r="G4949" s="36">
        <f>F4949/I4949</f>
        <v>603.32775600852801</v>
      </c>
      <c r="H4949">
        <v>2022</v>
      </c>
      <c r="I4949">
        <v>6974.67</v>
      </c>
      <c r="J4949" t="s">
        <v>717</v>
      </c>
    </row>
    <row r="4950" spans="1:10">
      <c r="A4950" t="s">
        <v>204</v>
      </c>
      <c r="B4950" t="s">
        <v>319</v>
      </c>
      <c r="C4950" t="s">
        <v>3</v>
      </c>
      <c r="D4950" t="s">
        <v>328</v>
      </c>
      <c r="F4950" s="2">
        <v>398550201</v>
      </c>
      <c r="G4950" s="36">
        <v>58926.272484527333</v>
      </c>
      <c r="H4950">
        <v>2020</v>
      </c>
      <c r="I4950">
        <v>6763.54</v>
      </c>
      <c r="J4950" t="s">
        <v>717</v>
      </c>
    </row>
    <row r="4951" spans="1:10">
      <c r="A4951" s="5" t="s">
        <v>204</v>
      </c>
      <c r="B4951" t="s">
        <v>319</v>
      </c>
      <c r="C4951" t="s">
        <v>3</v>
      </c>
      <c r="D4951" t="s">
        <v>328</v>
      </c>
      <c r="F4951" s="2">
        <v>460186801</v>
      </c>
      <c r="G4951" s="36">
        <f t="shared" ref="G4951:G4956" si="130">F4951/I4951</f>
        <v>73772.830396175632</v>
      </c>
      <c r="H4951">
        <v>2019</v>
      </c>
      <c r="I4951">
        <v>6237.89</v>
      </c>
      <c r="J4951" t="s">
        <v>717</v>
      </c>
    </row>
    <row r="4952" spans="1:10">
      <c r="A4952" s="5" t="s">
        <v>204</v>
      </c>
      <c r="B4952" t="s">
        <v>319</v>
      </c>
      <c r="C4952" t="s">
        <v>4</v>
      </c>
      <c r="D4952" t="s">
        <v>328</v>
      </c>
      <c r="F4952" s="2">
        <v>32997130</v>
      </c>
      <c r="G4952" s="36">
        <f t="shared" si="130"/>
        <v>5289.7902976807864</v>
      </c>
      <c r="H4952">
        <v>2019</v>
      </c>
      <c r="I4952">
        <v>6237.89</v>
      </c>
      <c r="J4952" t="s">
        <v>717</v>
      </c>
    </row>
    <row r="4953" spans="1:10">
      <c r="A4953" s="5" t="s">
        <v>204</v>
      </c>
      <c r="B4953" t="s">
        <v>319</v>
      </c>
      <c r="C4953" t="s">
        <v>3</v>
      </c>
      <c r="D4953" t="s">
        <v>328</v>
      </c>
      <c r="F4953" s="2">
        <v>465586485</v>
      </c>
      <c r="G4953" s="36">
        <f t="shared" si="130"/>
        <v>81094.967994774663</v>
      </c>
      <c r="H4953">
        <v>2018</v>
      </c>
      <c r="I4953">
        <v>5741.25</v>
      </c>
      <c r="J4953" t="s">
        <v>717</v>
      </c>
    </row>
    <row r="4954" spans="1:10">
      <c r="A4954" s="5" t="s">
        <v>204</v>
      </c>
      <c r="B4954" t="s">
        <v>319</v>
      </c>
      <c r="C4954" t="s">
        <v>4</v>
      </c>
      <c r="D4954" t="s">
        <v>328</v>
      </c>
      <c r="F4954" s="2">
        <v>41849433</v>
      </c>
      <c r="G4954" s="36">
        <f t="shared" si="130"/>
        <v>7289.2546048334425</v>
      </c>
      <c r="H4954">
        <v>2018</v>
      </c>
      <c r="I4954">
        <v>5741.25</v>
      </c>
      <c r="J4954" t="s">
        <v>717</v>
      </c>
    </row>
    <row r="4955" spans="1:10">
      <c r="A4955" s="5" t="s">
        <v>204</v>
      </c>
      <c r="B4955" t="s">
        <v>319</v>
      </c>
      <c r="C4955" t="s">
        <v>3</v>
      </c>
      <c r="D4955" t="s">
        <v>328</v>
      </c>
      <c r="F4955" s="2">
        <v>502379508</v>
      </c>
      <c r="G4955" s="36">
        <f t="shared" si="130"/>
        <v>89193.780326500899</v>
      </c>
      <c r="H4955">
        <v>2017</v>
      </c>
      <c r="I4955">
        <v>5632.45</v>
      </c>
      <c r="J4955" t="s">
        <v>717</v>
      </c>
    </row>
    <row r="4956" spans="1:10">
      <c r="A4956" s="5" t="s">
        <v>204</v>
      </c>
      <c r="B4956" t="s">
        <v>319</v>
      </c>
      <c r="C4956" t="s">
        <v>4</v>
      </c>
      <c r="D4956" t="s">
        <v>328</v>
      </c>
      <c r="F4956" s="2">
        <v>66818474</v>
      </c>
      <c r="G4956" s="36">
        <f t="shared" si="130"/>
        <v>11863.127768555425</v>
      </c>
      <c r="H4956">
        <v>2017</v>
      </c>
      <c r="I4956">
        <v>5632.45</v>
      </c>
      <c r="J4956" t="s">
        <v>717</v>
      </c>
    </row>
    <row r="4957" spans="1:10">
      <c r="A4957" s="5" t="s">
        <v>204</v>
      </c>
      <c r="B4957" t="s">
        <v>319</v>
      </c>
      <c r="C4957" t="s">
        <v>3</v>
      </c>
      <c r="D4957" t="s">
        <v>328</v>
      </c>
      <c r="F4957" s="2">
        <v>483999039</v>
      </c>
      <c r="G4957" s="36">
        <v>85081.279561701624</v>
      </c>
      <c r="H4957">
        <v>2016</v>
      </c>
      <c r="I4957">
        <v>5688.666666666667</v>
      </c>
      <c r="J4957" t="s">
        <v>717</v>
      </c>
    </row>
    <row r="4958" spans="1:10">
      <c r="A4958" t="s">
        <v>46</v>
      </c>
      <c r="B4958" t="s">
        <v>32</v>
      </c>
      <c r="C4958" t="s">
        <v>3</v>
      </c>
      <c r="D4958" t="s">
        <v>328</v>
      </c>
      <c r="E4958" t="s">
        <v>365</v>
      </c>
      <c r="F4958" s="2">
        <v>165072818</v>
      </c>
      <c r="G4958" s="36">
        <f t="shared" ref="G4958:G4967" si="131">F4958/I4958</f>
        <v>41836129.964264899</v>
      </c>
      <c r="H4958">
        <v>2019</v>
      </c>
      <c r="I4958">
        <v>3.9457</v>
      </c>
      <c r="J4958" s="40" t="s">
        <v>715</v>
      </c>
    </row>
    <row r="4959" spans="1:10">
      <c r="A4959" t="s">
        <v>46</v>
      </c>
      <c r="B4959" t="s">
        <v>32</v>
      </c>
      <c r="C4959" t="s">
        <v>3</v>
      </c>
      <c r="D4959" t="s">
        <v>328</v>
      </c>
      <c r="E4959" t="s">
        <v>366</v>
      </c>
      <c r="F4959" s="2">
        <v>132954847</v>
      </c>
      <c r="G4959" s="36">
        <f t="shared" si="131"/>
        <v>33696136.807157159</v>
      </c>
      <c r="H4959">
        <v>2019</v>
      </c>
      <c r="I4959">
        <v>3.9457</v>
      </c>
      <c r="J4959" s="40" t="s">
        <v>715</v>
      </c>
    </row>
    <row r="4960" spans="1:10">
      <c r="A4960" t="s">
        <v>46</v>
      </c>
      <c r="B4960" t="s">
        <v>32</v>
      </c>
      <c r="C4960" t="s">
        <v>3</v>
      </c>
      <c r="D4960" t="s">
        <v>1</v>
      </c>
      <c r="F4960" s="2">
        <v>16061</v>
      </c>
      <c r="G4960" s="36">
        <f t="shared" si="131"/>
        <v>4070.5071343487848</v>
      </c>
      <c r="H4960">
        <v>2019</v>
      </c>
      <c r="I4960">
        <v>3.9457</v>
      </c>
      <c r="J4960" s="40" t="s">
        <v>715</v>
      </c>
    </row>
    <row r="4961" spans="1:10">
      <c r="A4961" t="s">
        <v>46</v>
      </c>
      <c r="B4961" t="s">
        <v>32</v>
      </c>
      <c r="C4961" t="s">
        <v>3</v>
      </c>
      <c r="D4961" t="s">
        <v>367</v>
      </c>
      <c r="E4961" t="s">
        <v>366</v>
      </c>
      <c r="F4961" s="2">
        <v>6534884</v>
      </c>
      <c r="G4961" s="36">
        <f t="shared" si="131"/>
        <v>1656203.9688775123</v>
      </c>
      <c r="H4961">
        <v>2019</v>
      </c>
      <c r="I4961">
        <v>3.9457</v>
      </c>
      <c r="J4961" s="40" t="s">
        <v>715</v>
      </c>
    </row>
    <row r="4962" spans="1:10">
      <c r="A4962" t="s">
        <v>46</v>
      </c>
      <c r="B4962" t="s">
        <v>32</v>
      </c>
      <c r="C4962" t="s">
        <v>3</v>
      </c>
      <c r="D4962" t="s">
        <v>367</v>
      </c>
      <c r="E4962" t="s">
        <v>381</v>
      </c>
      <c r="F4962" s="2">
        <v>3398245</v>
      </c>
      <c r="G4962" s="36">
        <f t="shared" si="131"/>
        <v>861252.75616493903</v>
      </c>
      <c r="H4962">
        <v>2019</v>
      </c>
      <c r="I4962">
        <v>3.9457</v>
      </c>
      <c r="J4962" s="40" t="s">
        <v>715</v>
      </c>
    </row>
    <row r="4963" spans="1:10">
      <c r="A4963" t="s">
        <v>46</v>
      </c>
      <c r="B4963" t="s">
        <v>32</v>
      </c>
      <c r="C4963" t="s">
        <v>3</v>
      </c>
      <c r="D4963" t="s">
        <v>367</v>
      </c>
      <c r="E4963" t="s">
        <v>386</v>
      </c>
      <c r="F4963" s="2">
        <v>9114148</v>
      </c>
      <c r="G4963" s="36">
        <f t="shared" si="131"/>
        <v>2309893.8084497047</v>
      </c>
      <c r="H4963">
        <v>2019</v>
      </c>
      <c r="I4963">
        <v>3.9457</v>
      </c>
      <c r="J4963" s="40" t="s">
        <v>715</v>
      </c>
    </row>
    <row r="4964" spans="1:10">
      <c r="A4964" t="s">
        <v>46</v>
      </c>
      <c r="B4964" t="s">
        <v>32</v>
      </c>
      <c r="C4964" t="s">
        <v>3</v>
      </c>
      <c r="D4964" t="s">
        <v>367</v>
      </c>
      <c r="E4964" t="s">
        <v>370</v>
      </c>
      <c r="F4964" s="2">
        <v>236070237</v>
      </c>
      <c r="G4964" s="36">
        <f t="shared" si="131"/>
        <v>59829748.080188558</v>
      </c>
      <c r="H4964">
        <v>2019</v>
      </c>
      <c r="I4964">
        <v>3.9457</v>
      </c>
      <c r="J4964" s="40" t="s">
        <v>715</v>
      </c>
    </row>
    <row r="4965" spans="1:10">
      <c r="A4965" t="s">
        <v>46</v>
      </c>
      <c r="B4965" t="s">
        <v>32</v>
      </c>
      <c r="C4965" t="s">
        <v>3</v>
      </c>
      <c r="D4965" t="s">
        <v>367</v>
      </c>
      <c r="E4965" t="s">
        <v>382</v>
      </c>
      <c r="F4965" s="2">
        <v>136953311</v>
      </c>
      <c r="G4965" s="36">
        <f t="shared" si="131"/>
        <v>34709509.339280739</v>
      </c>
      <c r="H4965">
        <v>2019</v>
      </c>
      <c r="I4965">
        <v>3.9457</v>
      </c>
      <c r="J4965" s="40" t="s">
        <v>715</v>
      </c>
    </row>
    <row r="4966" spans="1:10">
      <c r="A4966" t="s">
        <v>46</v>
      </c>
      <c r="B4966" t="s">
        <v>32</v>
      </c>
      <c r="C4966" t="s">
        <v>3</v>
      </c>
      <c r="D4966" t="s">
        <v>367</v>
      </c>
      <c r="E4966" t="s">
        <v>385</v>
      </c>
      <c r="F4966" s="2">
        <v>96304</v>
      </c>
      <c r="G4966" s="36">
        <f t="shared" si="131"/>
        <v>24407.329497934461</v>
      </c>
      <c r="H4966">
        <v>2019</v>
      </c>
      <c r="I4966">
        <v>3.9457</v>
      </c>
      <c r="J4966" s="40" t="s">
        <v>715</v>
      </c>
    </row>
    <row r="4967" spans="1:10">
      <c r="A4967" t="s">
        <v>46</v>
      </c>
      <c r="B4967" t="s">
        <v>32</v>
      </c>
      <c r="C4967" t="s">
        <v>3</v>
      </c>
      <c r="D4967" t="s">
        <v>374</v>
      </c>
      <c r="F4967" s="2">
        <v>1217065</v>
      </c>
      <c r="G4967" s="36">
        <f t="shared" si="131"/>
        <v>308453.50634868338</v>
      </c>
      <c r="H4967">
        <v>2019</v>
      </c>
      <c r="I4967">
        <v>3.9457</v>
      </c>
      <c r="J4967" s="40" t="s">
        <v>715</v>
      </c>
    </row>
    <row r="4968" spans="1:10">
      <c r="A4968" s="5" t="s">
        <v>204</v>
      </c>
      <c r="B4968" t="s">
        <v>319</v>
      </c>
      <c r="C4968" t="s">
        <v>3</v>
      </c>
      <c r="D4968" t="s">
        <v>1</v>
      </c>
      <c r="F4968" s="2">
        <v>76300768</v>
      </c>
      <c r="G4968" s="36">
        <v>13412.768311262158</v>
      </c>
      <c r="H4968">
        <v>2016</v>
      </c>
      <c r="I4968">
        <v>5688.666666666667</v>
      </c>
      <c r="J4968" t="s">
        <v>717</v>
      </c>
    </row>
    <row r="4969" spans="1:10">
      <c r="A4969" s="5" t="s">
        <v>204</v>
      </c>
      <c r="B4969" t="s">
        <v>319</v>
      </c>
      <c r="C4969" t="s">
        <v>4</v>
      </c>
      <c r="D4969" t="s">
        <v>328</v>
      </c>
      <c r="F4969" s="2">
        <v>197843242.99999997</v>
      </c>
      <c r="G4969" s="36">
        <v>34778.491093402081</v>
      </c>
      <c r="H4969">
        <v>2016</v>
      </c>
      <c r="I4969">
        <v>5688.666666666667</v>
      </c>
      <c r="J4969" t="s">
        <v>717</v>
      </c>
    </row>
    <row r="4970" spans="1:10">
      <c r="A4970" s="5" t="s">
        <v>204</v>
      </c>
      <c r="B4970" t="s">
        <v>319</v>
      </c>
      <c r="C4970" t="s">
        <v>3</v>
      </c>
      <c r="D4970" t="s">
        <v>328</v>
      </c>
      <c r="F4970" s="2">
        <v>518452356.99999994</v>
      </c>
      <c r="G4970" s="36">
        <v>99941.467086645731</v>
      </c>
      <c r="H4970">
        <v>2015</v>
      </c>
      <c r="I4970">
        <v>5187.5600000000004</v>
      </c>
      <c r="J4970" t="s">
        <v>717</v>
      </c>
    </row>
    <row r="4971" spans="1:10">
      <c r="A4971" s="5" t="s">
        <v>204</v>
      </c>
      <c r="B4971" t="s">
        <v>319</v>
      </c>
      <c r="C4971" t="s">
        <v>3</v>
      </c>
      <c r="D4971" t="s">
        <v>1</v>
      </c>
      <c r="F4971" s="2">
        <v>67776995</v>
      </c>
      <c r="G4971" s="36">
        <v>13065.293702627054</v>
      </c>
      <c r="H4971">
        <v>2015</v>
      </c>
      <c r="I4971">
        <v>5187.5600000000004</v>
      </c>
      <c r="J4971" t="s">
        <v>717</v>
      </c>
    </row>
    <row r="4972" spans="1:10">
      <c r="A4972" s="5" t="s">
        <v>204</v>
      </c>
      <c r="B4972" t="s">
        <v>319</v>
      </c>
      <c r="C4972" t="s">
        <v>4</v>
      </c>
      <c r="D4972" t="s">
        <v>328</v>
      </c>
      <c r="F4972" s="2">
        <v>143535022</v>
      </c>
      <c r="G4972" s="36">
        <v>27669.081803391189</v>
      </c>
      <c r="H4972">
        <v>2015</v>
      </c>
      <c r="I4972">
        <v>5187.5600000000004</v>
      </c>
      <c r="J4972" t="s">
        <v>717</v>
      </c>
    </row>
    <row r="4973" spans="1:10">
      <c r="A4973" s="5" t="s">
        <v>204</v>
      </c>
      <c r="B4973" t="s">
        <v>319</v>
      </c>
      <c r="C4973" t="s">
        <v>3</v>
      </c>
      <c r="D4973" t="s">
        <v>328</v>
      </c>
      <c r="F4973" s="2">
        <v>645439593</v>
      </c>
      <c r="G4973" s="36">
        <v>144527.71335257925</v>
      </c>
      <c r="H4973">
        <v>2014</v>
      </c>
      <c r="I4973">
        <v>4465.8534894649083</v>
      </c>
      <c r="J4973" t="s">
        <v>717</v>
      </c>
    </row>
    <row r="4974" spans="1:10">
      <c r="A4974" s="5" t="s">
        <v>204</v>
      </c>
      <c r="B4974" t="s">
        <v>319</v>
      </c>
      <c r="C4974" t="s">
        <v>3</v>
      </c>
      <c r="D4974" t="s">
        <v>1</v>
      </c>
      <c r="F4974" s="2">
        <v>63523070</v>
      </c>
      <c r="G4974" s="36">
        <v>14224.172411802796</v>
      </c>
      <c r="H4974">
        <v>2014</v>
      </c>
      <c r="I4974">
        <v>4465.8534894649083</v>
      </c>
      <c r="J4974" t="s">
        <v>717</v>
      </c>
    </row>
    <row r="4975" spans="1:10">
      <c r="A4975" s="5" t="s">
        <v>204</v>
      </c>
      <c r="B4975" t="s">
        <v>319</v>
      </c>
      <c r="C4975" t="s">
        <v>4</v>
      </c>
      <c r="D4975" t="s">
        <v>328</v>
      </c>
      <c r="F4975" s="2">
        <v>246204415</v>
      </c>
      <c r="G4975" s="36">
        <v>55130.428165815138</v>
      </c>
      <c r="H4975">
        <v>2014</v>
      </c>
      <c r="I4975">
        <v>4465.8534894649083</v>
      </c>
      <c r="J4975" t="s">
        <v>717</v>
      </c>
    </row>
    <row r="4976" spans="1:10">
      <c r="A4976" s="5" t="s">
        <v>204</v>
      </c>
      <c r="B4976" t="s">
        <v>319</v>
      </c>
      <c r="C4976" t="s">
        <v>3</v>
      </c>
      <c r="D4976" t="s">
        <v>328</v>
      </c>
      <c r="F4976" s="2">
        <v>692064344</v>
      </c>
      <c r="G4976" s="36">
        <v>161030.5485675513</v>
      </c>
      <c r="H4976">
        <v>2013</v>
      </c>
      <c r="I4976">
        <v>4297.7208371719817</v>
      </c>
      <c r="J4976" t="s">
        <v>717</v>
      </c>
    </row>
    <row r="4977" spans="1:10">
      <c r="A4977" s="5" t="s">
        <v>204</v>
      </c>
      <c r="B4977" t="s">
        <v>319</v>
      </c>
      <c r="C4977" t="s">
        <v>3</v>
      </c>
      <c r="D4977" t="s">
        <v>328</v>
      </c>
      <c r="F4977" s="2">
        <v>692064344</v>
      </c>
      <c r="G4977" s="36">
        <v>161030.5485675513</v>
      </c>
      <c r="H4977">
        <v>2013</v>
      </c>
      <c r="I4977">
        <v>4297.7208371719817</v>
      </c>
      <c r="J4977" t="s">
        <v>717</v>
      </c>
    </row>
    <row r="4978" spans="1:10">
      <c r="A4978" s="5" t="s">
        <v>204</v>
      </c>
      <c r="B4978" t="s">
        <v>319</v>
      </c>
      <c r="C4978" t="s">
        <v>3</v>
      </c>
      <c r="D4978" t="s">
        <v>1</v>
      </c>
      <c r="F4978" s="2">
        <v>65740447</v>
      </c>
      <c r="G4978" s="36">
        <v>15296.583815169117</v>
      </c>
      <c r="H4978">
        <v>2013</v>
      </c>
      <c r="I4978">
        <v>4297.7208371719817</v>
      </c>
      <c r="J4978" t="s">
        <v>717</v>
      </c>
    </row>
    <row r="4979" spans="1:10">
      <c r="A4979" s="5" t="s">
        <v>204</v>
      </c>
      <c r="B4979" t="s">
        <v>319</v>
      </c>
      <c r="C4979" t="s">
        <v>3</v>
      </c>
      <c r="D4979" t="s">
        <v>1</v>
      </c>
      <c r="F4979" s="2">
        <v>65740447</v>
      </c>
      <c r="G4979" s="36">
        <v>15296.583815169117</v>
      </c>
      <c r="H4979">
        <v>2013</v>
      </c>
      <c r="I4979">
        <v>4297.7208371719817</v>
      </c>
      <c r="J4979" t="s">
        <v>717</v>
      </c>
    </row>
    <row r="4980" spans="1:10">
      <c r="A4980" s="5" t="s">
        <v>204</v>
      </c>
      <c r="B4980" t="s">
        <v>319</v>
      </c>
      <c r="C4980" t="s">
        <v>3</v>
      </c>
      <c r="D4980" t="s">
        <v>328</v>
      </c>
      <c r="F4980" s="2">
        <v>696167574.64166713</v>
      </c>
      <c r="G4980" s="36">
        <v>157629.382255</v>
      </c>
      <c r="H4980">
        <v>2012</v>
      </c>
      <c r="I4980">
        <v>4416.4835558098157</v>
      </c>
      <c r="J4980" t="s">
        <v>717</v>
      </c>
    </row>
    <row r="4981" spans="1:10">
      <c r="A4981" s="5" t="s">
        <v>204</v>
      </c>
      <c r="B4981" t="s">
        <v>319</v>
      </c>
      <c r="C4981" t="s">
        <v>3</v>
      </c>
      <c r="D4981" t="s">
        <v>328</v>
      </c>
      <c r="F4981" s="2">
        <v>696167574.64166713</v>
      </c>
      <c r="G4981" s="36">
        <v>157629.382255</v>
      </c>
      <c r="H4981">
        <v>2012</v>
      </c>
      <c r="I4981">
        <v>4416.4835558098157</v>
      </c>
      <c r="J4981" t="s">
        <v>717</v>
      </c>
    </row>
    <row r="4982" spans="1:10">
      <c r="A4982" s="5" t="s">
        <v>204</v>
      </c>
      <c r="B4982" t="s">
        <v>319</v>
      </c>
      <c r="C4982" t="s">
        <v>3</v>
      </c>
      <c r="D4982" t="s">
        <v>1</v>
      </c>
      <c r="F4982" s="2">
        <v>65581454.167034052</v>
      </c>
      <c r="G4982" s="36">
        <v>14849.246767999999</v>
      </c>
      <c r="H4982">
        <v>2012</v>
      </c>
      <c r="I4982">
        <v>4416.4835558098157</v>
      </c>
      <c r="J4982" t="s">
        <v>717</v>
      </c>
    </row>
    <row r="4983" spans="1:10">
      <c r="A4983" s="5" t="s">
        <v>204</v>
      </c>
      <c r="B4983" t="s">
        <v>319</v>
      </c>
      <c r="C4983" t="s">
        <v>3</v>
      </c>
      <c r="D4983" t="s">
        <v>1</v>
      </c>
      <c r="F4983" s="2">
        <v>65581454.167034052</v>
      </c>
      <c r="G4983" s="36">
        <v>14849.246767999999</v>
      </c>
      <c r="H4983">
        <v>2012</v>
      </c>
      <c r="I4983">
        <v>4416.4835558098157</v>
      </c>
      <c r="J4983" t="s">
        <v>717</v>
      </c>
    </row>
    <row r="4984" spans="1:10">
      <c r="A4984" s="5" t="s">
        <v>204</v>
      </c>
      <c r="B4984" t="s">
        <v>319</v>
      </c>
      <c r="C4984" t="s">
        <v>3</v>
      </c>
      <c r="D4984" t="s">
        <v>328</v>
      </c>
      <c r="F4984" s="2">
        <v>767563462.60389328</v>
      </c>
      <c r="G4984" s="36">
        <v>183305.76912000001</v>
      </c>
      <c r="H4984">
        <v>2011</v>
      </c>
      <c r="I4984">
        <v>4187.3393635604152</v>
      </c>
      <c r="J4984" t="s">
        <v>717</v>
      </c>
    </row>
    <row r="4985" spans="1:10">
      <c r="A4985" s="5" t="s">
        <v>204</v>
      </c>
      <c r="B4985" t="s">
        <v>319</v>
      </c>
      <c r="C4985" t="s">
        <v>3</v>
      </c>
      <c r="D4985" t="s">
        <v>328</v>
      </c>
      <c r="F4985" s="2">
        <v>767563462.60389328</v>
      </c>
      <c r="G4985" s="36">
        <v>183305.76912000001</v>
      </c>
      <c r="H4985">
        <v>2011</v>
      </c>
      <c r="I4985">
        <v>4187.3393635604152</v>
      </c>
      <c r="J4985" t="s">
        <v>717</v>
      </c>
    </row>
    <row r="4986" spans="1:10">
      <c r="A4986" s="5" t="s">
        <v>204</v>
      </c>
      <c r="B4986" t="s">
        <v>319</v>
      </c>
      <c r="C4986" t="s">
        <v>3</v>
      </c>
      <c r="D4986" t="s">
        <v>1</v>
      </c>
      <c r="F4986" s="2">
        <v>65770010.438735038</v>
      </c>
      <c r="G4986" s="36">
        <v>15706.873680000001</v>
      </c>
      <c r="H4986">
        <v>2011</v>
      </c>
      <c r="I4986">
        <v>4187.3393635604152</v>
      </c>
      <c r="J4986" t="s">
        <v>717</v>
      </c>
    </row>
    <row r="4987" spans="1:10">
      <c r="A4987" s="5" t="s">
        <v>204</v>
      </c>
      <c r="B4987" t="s">
        <v>319</v>
      </c>
      <c r="C4987" t="s">
        <v>3</v>
      </c>
      <c r="D4987" t="s">
        <v>1</v>
      </c>
      <c r="F4987" s="2">
        <v>65770010.438735038</v>
      </c>
      <c r="G4987" s="36">
        <v>15706.873680000001</v>
      </c>
      <c r="H4987">
        <v>2011</v>
      </c>
      <c r="I4987">
        <v>4187.3393635604152</v>
      </c>
      <c r="J4987" t="s">
        <v>717</v>
      </c>
    </row>
    <row r="4988" spans="1:10">
      <c r="A4988" s="5" t="s">
        <v>204</v>
      </c>
      <c r="B4988" t="s">
        <v>319</v>
      </c>
      <c r="C4988" t="s">
        <v>3</v>
      </c>
      <c r="D4988" t="s">
        <v>328</v>
      </c>
      <c r="F4988" s="2">
        <v>530661719.22093475</v>
      </c>
      <c r="G4988" s="36">
        <v>112104.60890400001</v>
      </c>
      <c r="H4988">
        <v>2010</v>
      </c>
      <c r="I4988">
        <v>4733.6298160173164</v>
      </c>
      <c r="J4988" t="s">
        <v>717</v>
      </c>
    </row>
    <row r="4989" spans="1:10">
      <c r="A4989" s="5" t="s">
        <v>204</v>
      </c>
      <c r="B4989" t="s">
        <v>319</v>
      </c>
      <c r="C4989" t="s">
        <v>3</v>
      </c>
      <c r="D4989" t="s">
        <v>328</v>
      </c>
      <c r="F4989" s="2">
        <v>530661719.22093475</v>
      </c>
      <c r="G4989" s="36">
        <v>112104.60890400001</v>
      </c>
      <c r="H4989">
        <v>2010</v>
      </c>
      <c r="I4989">
        <v>4733.6298160173164</v>
      </c>
      <c r="J4989" t="s">
        <v>717</v>
      </c>
    </row>
    <row r="4990" spans="1:10">
      <c r="A4990" s="5" t="s">
        <v>204</v>
      </c>
      <c r="B4990" t="s">
        <v>319</v>
      </c>
      <c r="C4990" t="s">
        <v>3</v>
      </c>
      <c r="D4990" t="s">
        <v>1</v>
      </c>
      <c r="F4990" s="2">
        <v>63434907.384741418</v>
      </c>
      <c r="G4990" s="36">
        <v>13400.901602</v>
      </c>
      <c r="H4990">
        <v>2010</v>
      </c>
      <c r="I4990">
        <v>4733.6298160173164</v>
      </c>
      <c r="J4990" t="s">
        <v>717</v>
      </c>
    </row>
    <row r="4991" spans="1:10">
      <c r="A4991" s="5" t="s">
        <v>204</v>
      </c>
      <c r="B4991" t="s">
        <v>319</v>
      </c>
      <c r="C4991" t="s">
        <v>3</v>
      </c>
      <c r="D4991" t="s">
        <v>1</v>
      </c>
      <c r="F4991" s="2">
        <v>63434907.384741418</v>
      </c>
      <c r="G4991" s="36">
        <v>13400.901602</v>
      </c>
      <c r="H4991">
        <v>2010</v>
      </c>
      <c r="I4991">
        <v>4733.6298160173164</v>
      </c>
      <c r="J4991" t="s">
        <v>717</v>
      </c>
    </row>
    <row r="4992" spans="1:10">
      <c r="A4992" s="5" t="s">
        <v>294</v>
      </c>
      <c r="B4992" t="s">
        <v>319</v>
      </c>
      <c r="C4992" t="s">
        <v>3</v>
      </c>
      <c r="D4992" t="s">
        <v>328</v>
      </c>
      <c r="E4992" t="s">
        <v>361</v>
      </c>
      <c r="F4992" s="2">
        <v>351296739</v>
      </c>
      <c r="G4992" s="36">
        <f>F4992/I4992</f>
        <v>51916.669351442019</v>
      </c>
      <c r="H4992">
        <v>2021</v>
      </c>
      <c r="I4992">
        <v>6766.55</v>
      </c>
      <c r="J4992" t="s">
        <v>717</v>
      </c>
    </row>
    <row r="4993" spans="1:10">
      <c r="A4993" s="5" t="s">
        <v>294</v>
      </c>
      <c r="B4993" t="s">
        <v>319</v>
      </c>
      <c r="C4993" t="s">
        <v>4</v>
      </c>
      <c r="D4993" t="s">
        <v>328</v>
      </c>
      <c r="E4993" t="s">
        <v>361</v>
      </c>
      <c r="F4993" s="2">
        <v>6926978</v>
      </c>
      <c r="G4993" s="36">
        <f>F4993/I4993</f>
        <v>1023.7089802040922</v>
      </c>
      <c r="H4993">
        <v>2021</v>
      </c>
      <c r="I4993">
        <v>6766.55</v>
      </c>
      <c r="J4993" t="s">
        <v>717</v>
      </c>
    </row>
    <row r="4994" spans="1:10">
      <c r="A4994" s="4" t="s">
        <v>431</v>
      </c>
      <c r="B4994" t="s">
        <v>32</v>
      </c>
      <c r="C4994" t="s">
        <v>3</v>
      </c>
      <c r="D4994" t="s">
        <v>328</v>
      </c>
      <c r="F4994" s="2">
        <v>17394390.314067662</v>
      </c>
      <c r="G4994" s="36">
        <v>8900011.9877334815</v>
      </c>
      <c r="H4994">
        <v>2012</v>
      </c>
      <c r="I4994">
        <v>1.9544232455014252</v>
      </c>
      <c r="J4994" t="s">
        <v>717</v>
      </c>
    </row>
    <row r="4995" spans="1:10">
      <c r="A4995" s="4" t="s">
        <v>431</v>
      </c>
      <c r="B4995" t="s">
        <v>32</v>
      </c>
      <c r="C4995" t="s">
        <v>3</v>
      </c>
      <c r="D4995" t="s">
        <v>328</v>
      </c>
      <c r="F4995" s="2">
        <v>14222459.552752532</v>
      </c>
      <c r="G4995" s="36">
        <v>7277062.2154075075</v>
      </c>
      <c r="H4995">
        <v>2012</v>
      </c>
      <c r="I4995">
        <v>1.9544232455014252</v>
      </c>
      <c r="J4995" t="s">
        <v>717</v>
      </c>
    </row>
    <row r="4996" spans="1:10">
      <c r="A4996" s="4" t="s">
        <v>431</v>
      </c>
      <c r="B4996" t="s">
        <v>32</v>
      </c>
      <c r="C4996" t="s">
        <v>3</v>
      </c>
      <c r="D4996" t="s">
        <v>328</v>
      </c>
      <c r="F4996" s="2">
        <v>3780.8945184672443</v>
      </c>
      <c r="G4996" s="36">
        <v>1934.5321066815397</v>
      </c>
      <c r="H4996">
        <v>2012</v>
      </c>
      <c r="I4996">
        <v>1.9544232455014252</v>
      </c>
      <c r="J4996" t="s">
        <v>717</v>
      </c>
    </row>
    <row r="4997" spans="1:10">
      <c r="A4997" s="4" t="s">
        <v>431</v>
      </c>
      <c r="B4997" t="s">
        <v>32</v>
      </c>
      <c r="C4997" t="s">
        <v>3</v>
      </c>
      <c r="D4997" t="s">
        <v>380</v>
      </c>
      <c r="F4997" s="2">
        <v>772077.64006225322</v>
      </c>
      <c r="G4997" s="36">
        <v>395041.1671777725</v>
      </c>
      <c r="H4997">
        <v>2012</v>
      </c>
      <c r="I4997">
        <v>1.9544232455014252</v>
      </c>
      <c r="J4997" t="s">
        <v>717</v>
      </c>
    </row>
    <row r="4998" spans="1:10">
      <c r="A4998" s="4" t="s">
        <v>431</v>
      </c>
      <c r="B4998" t="s">
        <v>32</v>
      </c>
      <c r="C4998" t="s">
        <v>3</v>
      </c>
      <c r="D4998" t="s">
        <v>380</v>
      </c>
      <c r="F4998" s="2">
        <v>772077.64006225322</v>
      </c>
      <c r="G4998" s="36">
        <v>395041.1671777725</v>
      </c>
      <c r="H4998">
        <v>2012</v>
      </c>
      <c r="I4998">
        <v>1.9544232455014252</v>
      </c>
      <c r="J4998" t="s">
        <v>717</v>
      </c>
    </row>
    <row r="4999" spans="1:10">
      <c r="A4999" s="4" t="s">
        <v>431</v>
      </c>
      <c r="B4999" t="s">
        <v>32</v>
      </c>
      <c r="C4999" t="s">
        <v>3</v>
      </c>
      <c r="D4999" t="s">
        <v>380</v>
      </c>
      <c r="F4999" s="2">
        <v>-613440.89565452153</v>
      </c>
      <c r="G4999" s="36">
        <v>-313873.10658860777</v>
      </c>
      <c r="H4999">
        <v>2012</v>
      </c>
      <c r="I4999">
        <v>1.9544232455014252</v>
      </c>
      <c r="J4999" t="s">
        <v>717</v>
      </c>
    </row>
    <row r="5000" spans="1:10">
      <c r="A5000" s="4" t="s">
        <v>431</v>
      </c>
      <c r="B5000" t="s">
        <v>32</v>
      </c>
      <c r="C5000" t="s">
        <v>3</v>
      </c>
      <c r="D5000" t="s">
        <v>380</v>
      </c>
      <c r="F5000" s="2">
        <v>-613440.89565452153</v>
      </c>
      <c r="G5000" s="36">
        <v>-313873.10658860777</v>
      </c>
      <c r="H5000">
        <v>2012</v>
      </c>
      <c r="I5000">
        <v>1.9544232455014252</v>
      </c>
      <c r="J5000" t="s">
        <v>717</v>
      </c>
    </row>
    <row r="5001" spans="1:10">
      <c r="A5001" s="4" t="s">
        <v>431</v>
      </c>
      <c r="B5001" t="s">
        <v>32</v>
      </c>
      <c r="C5001" t="s">
        <v>4</v>
      </c>
      <c r="D5001" t="s">
        <v>328</v>
      </c>
      <c r="F5001" s="2">
        <v>9721793.5975705665</v>
      </c>
      <c r="G5001" s="36">
        <v>4974251.9282594547</v>
      </c>
      <c r="H5001">
        <v>2012</v>
      </c>
      <c r="I5001">
        <v>1.9544232455014252</v>
      </c>
      <c r="J5001" t="s">
        <v>717</v>
      </c>
    </row>
    <row r="5002" spans="1:10">
      <c r="A5002" s="4" t="s">
        <v>431</v>
      </c>
      <c r="B5002" t="s">
        <v>32</v>
      </c>
      <c r="C5002" t="s">
        <v>4</v>
      </c>
      <c r="D5002" t="s">
        <v>328</v>
      </c>
      <c r="F5002" s="2">
        <v>2428635.8675290388</v>
      </c>
      <c r="G5002" s="36">
        <v>1242635.5821949663</v>
      </c>
      <c r="H5002">
        <v>2012</v>
      </c>
      <c r="I5002">
        <v>1.9544232455014252</v>
      </c>
      <c r="J5002" t="s">
        <v>717</v>
      </c>
    </row>
    <row r="5003" spans="1:10">
      <c r="A5003" s="4" t="s">
        <v>431</v>
      </c>
      <c r="B5003" t="s">
        <v>32</v>
      </c>
      <c r="C5003" t="s">
        <v>4</v>
      </c>
      <c r="D5003" t="s">
        <v>380</v>
      </c>
      <c r="F5003" s="2">
        <v>114.87526278037862</v>
      </c>
      <c r="G5003" s="36">
        <v>58.777065328501209</v>
      </c>
      <c r="H5003">
        <v>2012</v>
      </c>
      <c r="I5003">
        <v>1.9544232455014252</v>
      </c>
      <c r="J5003" t="s">
        <v>717</v>
      </c>
    </row>
    <row r="5004" spans="1:10">
      <c r="A5004" s="4" t="s">
        <v>431</v>
      </c>
      <c r="B5004" t="s">
        <v>32</v>
      </c>
      <c r="C5004" t="s">
        <v>4</v>
      </c>
      <c r="D5004" t="s">
        <v>380</v>
      </c>
      <c r="F5004" s="2">
        <v>114.87526278037862</v>
      </c>
      <c r="G5004" s="36">
        <v>58.777065328501209</v>
      </c>
      <c r="H5004">
        <v>2012</v>
      </c>
      <c r="I5004">
        <v>1.9544232455014252</v>
      </c>
      <c r="J5004" t="s">
        <v>717</v>
      </c>
    </row>
    <row r="5005" spans="1:10">
      <c r="A5005" s="4" t="s">
        <v>431</v>
      </c>
      <c r="B5005" t="s">
        <v>32</v>
      </c>
      <c r="C5005" t="s">
        <v>3</v>
      </c>
      <c r="D5005" t="s">
        <v>328</v>
      </c>
      <c r="F5005" s="2">
        <v>13365483.711471129</v>
      </c>
      <c r="G5005" s="36">
        <v>7983026.1502020536</v>
      </c>
      <c r="H5005">
        <v>2011</v>
      </c>
      <c r="I5005">
        <v>1.6742377464381528</v>
      </c>
      <c r="J5005" t="s">
        <v>717</v>
      </c>
    </row>
    <row r="5006" spans="1:10">
      <c r="A5006" s="4" t="s">
        <v>431</v>
      </c>
      <c r="B5006" t="s">
        <v>32</v>
      </c>
      <c r="C5006" t="s">
        <v>3</v>
      </c>
      <c r="D5006" t="s">
        <v>328</v>
      </c>
      <c r="F5006" s="2">
        <v>6118392.5053981403</v>
      </c>
      <c r="G5006" s="36">
        <v>3654434.6932893363</v>
      </c>
      <c r="H5006">
        <v>2011</v>
      </c>
      <c r="I5006">
        <v>1.6742377464381528</v>
      </c>
      <c r="J5006" t="s">
        <v>717</v>
      </c>
    </row>
    <row r="5007" spans="1:10">
      <c r="A5007" s="4" t="s">
        <v>431</v>
      </c>
      <c r="B5007" t="s">
        <v>32</v>
      </c>
      <c r="C5007" t="s">
        <v>3</v>
      </c>
      <c r="D5007" t="s">
        <v>328</v>
      </c>
      <c r="F5007" s="2">
        <v>201818.19985358996</v>
      </c>
      <c r="G5007" s="36">
        <v>120543.33399360211</v>
      </c>
      <c r="H5007">
        <v>2011</v>
      </c>
      <c r="I5007">
        <v>1.6742377464381528</v>
      </c>
      <c r="J5007" t="s">
        <v>717</v>
      </c>
    </row>
    <row r="5008" spans="1:10">
      <c r="A5008" s="4" t="s">
        <v>431</v>
      </c>
      <c r="B5008" t="s">
        <v>32</v>
      </c>
      <c r="C5008" t="s">
        <v>4</v>
      </c>
      <c r="D5008" t="s">
        <v>328</v>
      </c>
      <c r="F5008" s="2">
        <v>6030541.2489327323</v>
      </c>
      <c r="G5008" s="36">
        <v>3601962.3030016925</v>
      </c>
      <c r="H5008">
        <v>2011</v>
      </c>
      <c r="I5008">
        <v>1.6742377464381528</v>
      </c>
      <c r="J5008" t="s">
        <v>717</v>
      </c>
    </row>
    <row r="5009" spans="1:10">
      <c r="A5009" s="4" t="s">
        <v>431</v>
      </c>
      <c r="B5009" t="s">
        <v>32</v>
      </c>
      <c r="C5009" t="s">
        <v>4</v>
      </c>
      <c r="D5009" t="s">
        <v>328</v>
      </c>
      <c r="F5009" s="2">
        <v>5314081.5755788926</v>
      </c>
      <c r="G5009" s="36">
        <v>3174030.4427398704</v>
      </c>
      <c r="H5009">
        <v>2011</v>
      </c>
      <c r="I5009">
        <v>1.6742377464381528</v>
      </c>
      <c r="J5009" t="s">
        <v>717</v>
      </c>
    </row>
    <row r="5010" spans="1:10">
      <c r="A5010" t="s">
        <v>295</v>
      </c>
      <c r="B5010" t="s">
        <v>32</v>
      </c>
      <c r="C5010" t="s">
        <v>3</v>
      </c>
      <c r="D5010" t="s">
        <v>328</v>
      </c>
      <c r="E5010" t="s">
        <v>365</v>
      </c>
      <c r="F5010" s="2">
        <v>7113553</v>
      </c>
      <c r="G5010" s="36">
        <f>F5010/I5010</f>
        <v>1802862.1030488887</v>
      </c>
      <c r="H5010">
        <v>2019</v>
      </c>
      <c r="I5010">
        <v>3.9457</v>
      </c>
      <c r="J5010" s="40" t="s">
        <v>715</v>
      </c>
    </row>
    <row r="5011" spans="1:10">
      <c r="A5011" t="s">
        <v>295</v>
      </c>
      <c r="B5011" t="s">
        <v>32</v>
      </c>
      <c r="C5011" t="s">
        <v>3</v>
      </c>
      <c r="D5011" t="s">
        <v>328</v>
      </c>
      <c r="E5011" t="s">
        <v>366</v>
      </c>
      <c r="F5011" s="2">
        <v>6979058</v>
      </c>
      <c r="G5011" s="36">
        <f>F5011/I5011</f>
        <v>1768775.6291659274</v>
      </c>
      <c r="H5011">
        <v>2019</v>
      </c>
      <c r="I5011">
        <v>3.9457</v>
      </c>
      <c r="J5011" s="40" t="s">
        <v>715</v>
      </c>
    </row>
    <row r="5012" spans="1:10">
      <c r="A5012" t="s">
        <v>295</v>
      </c>
      <c r="B5012" t="s">
        <v>32</v>
      </c>
      <c r="C5012" t="s">
        <v>3</v>
      </c>
      <c r="D5012" t="s">
        <v>367</v>
      </c>
      <c r="E5012" t="s">
        <v>370</v>
      </c>
      <c r="F5012" s="2">
        <v>477483</v>
      </c>
      <c r="G5012" s="36">
        <f>F5012/I5012</f>
        <v>121013.50837620701</v>
      </c>
      <c r="H5012">
        <v>2019</v>
      </c>
      <c r="I5012">
        <v>3.9457</v>
      </c>
      <c r="J5012" s="40" t="s">
        <v>715</v>
      </c>
    </row>
    <row r="5013" spans="1:10">
      <c r="A5013" t="s">
        <v>295</v>
      </c>
      <c r="B5013" t="s">
        <v>32</v>
      </c>
      <c r="C5013" t="s">
        <v>3</v>
      </c>
      <c r="D5013" t="s">
        <v>374</v>
      </c>
      <c r="F5013" s="2">
        <v>744059</v>
      </c>
      <c r="G5013" s="36">
        <f>F5013/I5013</f>
        <v>188574.65088577438</v>
      </c>
      <c r="H5013">
        <v>2019</v>
      </c>
      <c r="I5013">
        <v>3.9457</v>
      </c>
      <c r="J5013" s="40" t="s">
        <v>715</v>
      </c>
    </row>
    <row r="5014" spans="1:10">
      <c r="A5014" s="4" t="s">
        <v>431</v>
      </c>
      <c r="B5014" t="s">
        <v>32</v>
      </c>
      <c r="C5014" t="s">
        <v>3</v>
      </c>
      <c r="D5014" t="s">
        <v>328</v>
      </c>
      <c r="F5014" s="2">
        <v>7043495.3691074559</v>
      </c>
      <c r="G5014" s="36">
        <v>3999968.7822465203</v>
      </c>
      <c r="H5014">
        <v>2010</v>
      </c>
      <c r="I5014">
        <v>1.7608875850154977</v>
      </c>
      <c r="J5014" t="s">
        <v>717</v>
      </c>
    </row>
    <row r="5015" spans="1:10">
      <c r="A5015" s="4" t="s">
        <v>431</v>
      </c>
      <c r="B5015" t="s">
        <v>32</v>
      </c>
      <c r="C5015" t="s">
        <v>3</v>
      </c>
      <c r="D5015" t="s">
        <v>328</v>
      </c>
      <c r="F5015" s="2">
        <v>2767143.9009020319</v>
      </c>
      <c r="G5015" s="36">
        <v>1571448.3561866207</v>
      </c>
      <c r="H5015">
        <v>2010</v>
      </c>
      <c r="I5015">
        <v>1.7608875850154977</v>
      </c>
      <c r="J5015" t="s">
        <v>717</v>
      </c>
    </row>
    <row r="5016" spans="1:10">
      <c r="A5016" s="4" t="s">
        <v>431</v>
      </c>
      <c r="B5016" t="s">
        <v>32</v>
      </c>
      <c r="C5016" t="s">
        <v>3</v>
      </c>
      <c r="D5016" t="s">
        <v>328</v>
      </c>
      <c r="F5016" s="2">
        <v>39148.314875584212</v>
      </c>
      <c r="G5016" s="36">
        <v>22232.14883716706</v>
      </c>
      <c r="H5016">
        <v>2010</v>
      </c>
      <c r="I5016">
        <v>1.7608875850154977</v>
      </c>
      <c r="J5016" t="s">
        <v>717</v>
      </c>
    </row>
    <row r="5017" spans="1:10">
      <c r="A5017" s="4" t="s">
        <v>431</v>
      </c>
      <c r="B5017" t="s">
        <v>32</v>
      </c>
      <c r="C5017" t="s">
        <v>4</v>
      </c>
      <c r="D5017" t="s">
        <v>328</v>
      </c>
      <c r="F5017" s="2">
        <v>4174896.0750448713</v>
      </c>
      <c r="G5017" s="36">
        <v>2370904.3726423499</v>
      </c>
      <c r="H5017">
        <v>2010</v>
      </c>
      <c r="I5017">
        <v>1.7608875850154977</v>
      </c>
      <c r="J5017" t="s">
        <v>717</v>
      </c>
    </row>
    <row r="5018" spans="1:10">
      <c r="A5018" s="4" t="s">
        <v>431</v>
      </c>
      <c r="B5018" t="s">
        <v>32</v>
      </c>
      <c r="C5018" t="s">
        <v>4</v>
      </c>
      <c r="D5018" t="s">
        <v>328</v>
      </c>
      <c r="F5018" s="2">
        <v>1442553.7857226047</v>
      </c>
      <c r="G5018" s="36">
        <v>819219.69238593313</v>
      </c>
      <c r="H5018">
        <v>2010</v>
      </c>
      <c r="I5018">
        <v>1.7608875850154977</v>
      </c>
      <c r="J5018" t="s">
        <v>717</v>
      </c>
    </row>
    <row r="5019" spans="1:10">
      <c r="A5019" s="4" t="s">
        <v>431</v>
      </c>
      <c r="B5019" t="s">
        <v>33</v>
      </c>
      <c r="C5019" t="s">
        <v>3</v>
      </c>
      <c r="D5019" t="s">
        <v>328</v>
      </c>
      <c r="F5019" s="2">
        <f>G5019*I5019</f>
        <v>3367180952.6056499</v>
      </c>
      <c r="G5019" s="36">
        <v>6966021.2355212355</v>
      </c>
      <c r="H5019">
        <v>2011</v>
      </c>
      <c r="I5019">
        <v>483.37219178082211</v>
      </c>
      <c r="J5019" t="s">
        <v>717</v>
      </c>
    </row>
    <row r="5020" spans="1:10">
      <c r="A5020" s="4" t="s">
        <v>431</v>
      </c>
      <c r="B5020" t="s">
        <v>33</v>
      </c>
      <c r="C5020" t="s">
        <v>3</v>
      </c>
      <c r="D5020" t="s">
        <v>328</v>
      </c>
      <c r="F5020" s="2">
        <f>G5020*I5020</f>
        <v>2474583848.608633</v>
      </c>
      <c r="G5020" s="36">
        <v>4851707.5268817209</v>
      </c>
      <c r="H5020">
        <v>2010</v>
      </c>
      <c r="I5020">
        <v>510.04390410958933</v>
      </c>
      <c r="J5020" t="s">
        <v>717</v>
      </c>
    </row>
    <row r="5021" spans="1:10">
      <c r="A5021" t="s">
        <v>431</v>
      </c>
      <c r="B5021" t="s">
        <v>37</v>
      </c>
      <c r="C5021" t="s">
        <v>3</v>
      </c>
      <c r="D5021" t="s">
        <v>328</v>
      </c>
      <c r="F5021" s="2">
        <v>973622</v>
      </c>
      <c r="G5021" s="36">
        <v>973622</v>
      </c>
      <c r="H5021">
        <v>2012</v>
      </c>
      <c r="I5021">
        <v>1</v>
      </c>
      <c r="J5021" t="s">
        <v>717</v>
      </c>
    </row>
    <row r="5022" spans="1:10">
      <c r="A5022" t="s">
        <v>431</v>
      </c>
      <c r="B5022" t="s">
        <v>37</v>
      </c>
      <c r="C5022" t="s">
        <v>4</v>
      </c>
      <c r="D5022" t="s">
        <v>328</v>
      </c>
      <c r="F5022" s="2">
        <v>-22107</v>
      </c>
      <c r="G5022" s="36">
        <v>-22107</v>
      </c>
      <c r="H5022">
        <v>2012</v>
      </c>
      <c r="I5022">
        <v>1</v>
      </c>
      <c r="J5022" t="s">
        <v>717</v>
      </c>
    </row>
    <row r="5023" spans="1:10">
      <c r="A5023" t="s">
        <v>254</v>
      </c>
      <c r="B5023" t="s">
        <v>33</v>
      </c>
      <c r="C5023" t="s">
        <v>3</v>
      </c>
      <c r="D5023" t="s">
        <v>1</v>
      </c>
      <c r="F5023" s="2">
        <v>245</v>
      </c>
      <c r="G5023" s="36">
        <f t="shared" ref="G5023:G5068" si="132">F5023/I5023</f>
        <v>8886.4708015959368</v>
      </c>
      <c r="H5023">
        <v>2021</v>
      </c>
      <c r="I5023" s="32">
        <v>2.7570000000000001E-2</v>
      </c>
      <c r="J5023" t="s">
        <v>717</v>
      </c>
    </row>
    <row r="5024" spans="1:10">
      <c r="A5024" s="4" t="s">
        <v>17</v>
      </c>
      <c r="B5024" t="s">
        <v>32</v>
      </c>
      <c r="C5024" t="s">
        <v>4</v>
      </c>
      <c r="D5024" t="s">
        <v>328</v>
      </c>
      <c r="E5024" t="s">
        <v>365</v>
      </c>
      <c r="F5024" s="2">
        <v>52858166</v>
      </c>
      <c r="G5024" s="36">
        <f t="shared" si="132"/>
        <v>13396397.597384494</v>
      </c>
      <c r="H5024">
        <v>2019</v>
      </c>
      <c r="I5024">
        <v>3.9457</v>
      </c>
      <c r="J5024" s="40" t="s">
        <v>715</v>
      </c>
    </row>
    <row r="5025" spans="1:10">
      <c r="A5025" s="4" t="s">
        <v>17</v>
      </c>
      <c r="B5025" t="s">
        <v>32</v>
      </c>
      <c r="C5025" t="s">
        <v>4</v>
      </c>
      <c r="D5025" t="s">
        <v>328</v>
      </c>
      <c r="E5025" t="s">
        <v>366</v>
      </c>
      <c r="F5025" s="2">
        <v>14181733</v>
      </c>
      <c r="G5025" s="36">
        <f t="shared" si="132"/>
        <v>3594224.8523709355</v>
      </c>
      <c r="H5025">
        <v>2019</v>
      </c>
      <c r="I5025">
        <v>3.9457</v>
      </c>
      <c r="J5025" s="40" t="s">
        <v>715</v>
      </c>
    </row>
    <row r="5026" spans="1:10">
      <c r="A5026" s="4" t="s">
        <v>17</v>
      </c>
      <c r="B5026" t="s">
        <v>32</v>
      </c>
      <c r="C5026" t="s">
        <v>4</v>
      </c>
      <c r="D5026" t="s">
        <v>367</v>
      </c>
      <c r="E5026" t="s">
        <v>366</v>
      </c>
      <c r="F5026" s="2">
        <v>2651660</v>
      </c>
      <c r="G5026" s="36">
        <f t="shared" si="132"/>
        <v>672037.91469194309</v>
      </c>
      <c r="H5026">
        <v>2019</v>
      </c>
      <c r="I5026">
        <v>3.9457</v>
      </c>
      <c r="J5026" s="40" t="s">
        <v>715</v>
      </c>
    </row>
    <row r="5027" spans="1:10">
      <c r="A5027" s="4" t="s">
        <v>17</v>
      </c>
      <c r="B5027" t="s">
        <v>32</v>
      </c>
      <c r="C5027" t="s">
        <v>4</v>
      </c>
      <c r="D5027" t="s">
        <v>367</v>
      </c>
      <c r="E5027" t="s">
        <v>381</v>
      </c>
      <c r="F5027" s="2">
        <v>1637860</v>
      </c>
      <c r="G5027" s="36">
        <f t="shared" si="132"/>
        <v>415099.98225916823</v>
      </c>
      <c r="H5027">
        <v>2019</v>
      </c>
      <c r="I5027">
        <v>3.9457</v>
      </c>
      <c r="J5027" s="40" t="s">
        <v>715</v>
      </c>
    </row>
    <row r="5028" spans="1:10">
      <c r="A5028" s="4" t="s">
        <v>17</v>
      </c>
      <c r="B5028" t="s">
        <v>32</v>
      </c>
      <c r="C5028" t="s">
        <v>4</v>
      </c>
      <c r="D5028" t="s">
        <v>367</v>
      </c>
      <c r="E5028" t="s">
        <v>370</v>
      </c>
      <c r="F5028" s="2">
        <v>66144903</v>
      </c>
      <c r="G5028" s="36">
        <f t="shared" si="132"/>
        <v>16763794.257039309</v>
      </c>
      <c r="H5028">
        <v>2019</v>
      </c>
      <c r="I5028">
        <v>3.9457</v>
      </c>
      <c r="J5028" s="40" t="s">
        <v>715</v>
      </c>
    </row>
    <row r="5029" spans="1:10">
      <c r="A5029" s="4" t="s">
        <v>17</v>
      </c>
      <c r="B5029" t="s">
        <v>32</v>
      </c>
      <c r="C5029" t="s">
        <v>4</v>
      </c>
      <c r="D5029" t="s">
        <v>367</v>
      </c>
      <c r="E5029" t="s">
        <v>382</v>
      </c>
      <c r="F5029" s="2">
        <v>25670083</v>
      </c>
      <c r="G5029" s="36">
        <f t="shared" si="132"/>
        <v>6505837.4939807896</v>
      </c>
      <c r="H5029">
        <v>2019</v>
      </c>
      <c r="I5029">
        <v>3.9457</v>
      </c>
      <c r="J5029" s="40" t="s">
        <v>715</v>
      </c>
    </row>
    <row r="5030" spans="1:10">
      <c r="A5030" t="s">
        <v>17</v>
      </c>
      <c r="B5030" t="s">
        <v>32</v>
      </c>
      <c r="C5030" t="s">
        <v>4</v>
      </c>
      <c r="D5030" t="s">
        <v>374</v>
      </c>
      <c r="F5030" s="2">
        <v>-115</v>
      </c>
      <c r="G5030" s="36">
        <f t="shared" si="132"/>
        <v>-29.145652229008796</v>
      </c>
      <c r="H5030">
        <v>2019</v>
      </c>
      <c r="I5030">
        <v>3.9457</v>
      </c>
      <c r="J5030" s="40" t="s">
        <v>715</v>
      </c>
    </row>
    <row r="5031" spans="1:10">
      <c r="A5031" t="s">
        <v>254</v>
      </c>
      <c r="B5031" t="s">
        <v>33</v>
      </c>
      <c r="C5031" t="s">
        <v>3</v>
      </c>
      <c r="D5031" t="s">
        <v>328</v>
      </c>
      <c r="E5031" t="s">
        <v>370</v>
      </c>
      <c r="F5031" s="2">
        <v>94846</v>
      </c>
      <c r="G5031" s="36">
        <f t="shared" si="132"/>
        <v>3440188.6108088503</v>
      </c>
      <c r="H5031">
        <v>2021</v>
      </c>
      <c r="I5031" s="32">
        <v>2.7570000000000001E-2</v>
      </c>
      <c r="J5031" t="s">
        <v>717</v>
      </c>
    </row>
    <row r="5032" spans="1:10">
      <c r="A5032" t="s">
        <v>254</v>
      </c>
      <c r="B5032" t="s">
        <v>33</v>
      </c>
      <c r="C5032" t="s">
        <v>3</v>
      </c>
      <c r="D5032" t="s">
        <v>328</v>
      </c>
      <c r="E5032" t="s">
        <v>419</v>
      </c>
      <c r="F5032" s="2">
        <v>78982</v>
      </c>
      <c r="G5032" s="36">
        <f t="shared" si="132"/>
        <v>2864780.5585781648</v>
      </c>
      <c r="H5032">
        <v>2021</v>
      </c>
      <c r="I5032" s="32">
        <v>2.7570000000000001E-2</v>
      </c>
      <c r="J5032" t="s">
        <v>717</v>
      </c>
    </row>
    <row r="5033" spans="1:10">
      <c r="A5033" t="s">
        <v>254</v>
      </c>
      <c r="B5033" t="s">
        <v>33</v>
      </c>
      <c r="C5033" t="s">
        <v>3</v>
      </c>
      <c r="D5033" t="s">
        <v>328</v>
      </c>
      <c r="E5033" t="s">
        <v>432</v>
      </c>
      <c r="F5033" s="2">
        <v>3694</v>
      </c>
      <c r="G5033" s="36">
        <f t="shared" si="132"/>
        <v>133986.21690243017</v>
      </c>
      <c r="H5033">
        <v>2021</v>
      </c>
      <c r="I5033" s="32">
        <v>2.7570000000000001E-2</v>
      </c>
      <c r="J5033" t="s">
        <v>717</v>
      </c>
    </row>
    <row r="5034" spans="1:10">
      <c r="A5034" t="s">
        <v>254</v>
      </c>
      <c r="B5034" t="s">
        <v>33</v>
      </c>
      <c r="C5034" t="s">
        <v>4</v>
      </c>
      <c r="D5034" t="s">
        <v>1</v>
      </c>
      <c r="F5034" s="2">
        <f>245*0.007</f>
        <v>1.7150000000000001</v>
      </c>
      <c r="G5034" s="36">
        <f t="shared" si="132"/>
        <v>62.205295611171564</v>
      </c>
      <c r="H5034">
        <v>2021</v>
      </c>
      <c r="I5034" s="32">
        <v>2.7570000000000001E-2</v>
      </c>
      <c r="J5034" t="s">
        <v>717</v>
      </c>
    </row>
    <row r="5035" spans="1:10">
      <c r="A5035" t="s">
        <v>254</v>
      </c>
      <c r="B5035" t="s">
        <v>33</v>
      </c>
      <c r="C5035" t="s">
        <v>4</v>
      </c>
      <c r="D5035" t="s">
        <v>328</v>
      </c>
      <c r="E5035" t="s">
        <v>370</v>
      </c>
      <c r="F5035" s="2"/>
      <c r="G5035" s="36">
        <f t="shared" si="132"/>
        <v>0</v>
      </c>
      <c r="H5035">
        <v>2021</v>
      </c>
      <c r="I5035" s="32">
        <v>2.7570000000000001E-2</v>
      </c>
      <c r="J5035" t="s">
        <v>717</v>
      </c>
    </row>
    <row r="5036" spans="1:10">
      <c r="A5036" t="s">
        <v>254</v>
      </c>
      <c r="B5036" t="s">
        <v>33</v>
      </c>
      <c r="C5036" t="s">
        <v>4</v>
      </c>
      <c r="D5036" t="s">
        <v>328</v>
      </c>
      <c r="E5036" t="s">
        <v>419</v>
      </c>
      <c r="F5036" s="2"/>
      <c r="G5036" s="36">
        <f t="shared" si="132"/>
        <v>0</v>
      </c>
      <c r="H5036">
        <v>2021</v>
      </c>
      <c r="I5036" s="32">
        <v>2.7570000000000001E-2</v>
      </c>
      <c r="J5036" t="s">
        <v>717</v>
      </c>
    </row>
    <row r="5037" spans="1:10">
      <c r="A5037" t="s">
        <v>254</v>
      </c>
      <c r="B5037" t="s">
        <v>33</v>
      </c>
      <c r="C5037" t="s">
        <v>4</v>
      </c>
      <c r="D5037" t="s">
        <v>328</v>
      </c>
      <c r="E5037" t="s">
        <v>432</v>
      </c>
      <c r="F5037" s="2"/>
      <c r="G5037" s="36">
        <f t="shared" si="132"/>
        <v>0</v>
      </c>
      <c r="H5037">
        <v>2021</v>
      </c>
      <c r="I5037" s="32">
        <v>2.7570000000000001E-2</v>
      </c>
      <c r="J5037" t="s">
        <v>717</v>
      </c>
    </row>
    <row r="5038" spans="1:10">
      <c r="A5038" t="s">
        <v>254</v>
      </c>
      <c r="B5038" t="s">
        <v>33</v>
      </c>
      <c r="C5038" t="s">
        <v>4</v>
      </c>
      <c r="D5038" t="s">
        <v>328</v>
      </c>
      <c r="F5038" s="2">
        <v>63040.539188829018</v>
      </c>
      <c r="G5038" s="36">
        <f t="shared" si="132"/>
        <v>2286562.9012995651</v>
      </c>
      <c r="H5038">
        <v>2021</v>
      </c>
      <c r="I5038" s="32">
        <v>2.7570000000000001E-2</v>
      </c>
      <c r="J5038" t="s">
        <v>717</v>
      </c>
    </row>
    <row r="5039" spans="1:10">
      <c r="A5039" t="s">
        <v>433</v>
      </c>
      <c r="B5039" t="s">
        <v>33</v>
      </c>
      <c r="C5039" t="s">
        <v>3</v>
      </c>
      <c r="D5039" t="s">
        <v>1</v>
      </c>
      <c r="F5039" s="2">
        <v>10299710</v>
      </c>
      <c r="G5039" s="36">
        <f t="shared" si="132"/>
        <v>13017.998205235152</v>
      </c>
      <c r="H5039">
        <v>2020</v>
      </c>
      <c r="I5039">
        <v>791.19</v>
      </c>
      <c r="J5039" t="s">
        <v>717</v>
      </c>
    </row>
    <row r="5040" spans="1:10">
      <c r="A5040" t="s">
        <v>433</v>
      </c>
      <c r="B5040" t="s">
        <v>33</v>
      </c>
      <c r="C5040" t="s">
        <v>3</v>
      </c>
      <c r="D5040" t="s">
        <v>328</v>
      </c>
      <c r="E5040" t="s">
        <v>370</v>
      </c>
      <c r="F5040" s="2">
        <v>3638254351.9500003</v>
      </c>
      <c r="G5040" s="36">
        <f t="shared" si="132"/>
        <v>4598458.4637697646</v>
      </c>
      <c r="H5040">
        <v>2020</v>
      </c>
      <c r="I5040">
        <v>791.19</v>
      </c>
      <c r="J5040" t="s">
        <v>717</v>
      </c>
    </row>
    <row r="5041" spans="1:10">
      <c r="A5041" t="s">
        <v>433</v>
      </c>
      <c r="B5041" t="s">
        <v>33</v>
      </c>
      <c r="C5041" t="s">
        <v>3</v>
      </c>
      <c r="D5041" t="s">
        <v>328</v>
      </c>
      <c r="E5041" t="s">
        <v>385</v>
      </c>
      <c r="F5041" s="2">
        <v>1997697439.2550001</v>
      </c>
      <c r="G5041" s="36">
        <f t="shared" si="132"/>
        <v>2524927.5638658223</v>
      </c>
      <c r="H5041">
        <v>2020</v>
      </c>
      <c r="I5041">
        <v>791.19</v>
      </c>
      <c r="J5041" t="s">
        <v>717</v>
      </c>
    </row>
    <row r="5042" spans="1:10">
      <c r="A5042" t="s">
        <v>433</v>
      </c>
      <c r="B5042" t="s">
        <v>33</v>
      </c>
      <c r="C5042" t="s">
        <v>3</v>
      </c>
      <c r="D5042" t="s">
        <v>328</v>
      </c>
      <c r="E5042" t="s">
        <v>386</v>
      </c>
      <c r="F5042" s="2">
        <v>89485965.805000007</v>
      </c>
      <c r="G5042" s="36">
        <f t="shared" si="132"/>
        <v>113103.00408877767</v>
      </c>
      <c r="H5042">
        <v>2020</v>
      </c>
      <c r="I5042">
        <v>791.19</v>
      </c>
      <c r="J5042" t="s">
        <v>717</v>
      </c>
    </row>
    <row r="5043" spans="1:10">
      <c r="A5043" t="s">
        <v>433</v>
      </c>
      <c r="B5043" t="s">
        <v>33</v>
      </c>
      <c r="C5043" t="s">
        <v>4</v>
      </c>
      <c r="D5043" t="s">
        <v>1</v>
      </c>
      <c r="F5043" s="2">
        <f>10299710*0.259</f>
        <v>2667624.89</v>
      </c>
      <c r="G5043" s="36">
        <f t="shared" si="132"/>
        <v>3371.6615351559044</v>
      </c>
      <c r="H5043">
        <v>2020</v>
      </c>
      <c r="I5043">
        <v>791.19</v>
      </c>
      <c r="J5043" t="s">
        <v>717</v>
      </c>
    </row>
    <row r="5044" spans="1:10">
      <c r="A5044" t="s">
        <v>433</v>
      </c>
      <c r="B5044" t="s">
        <v>33</v>
      </c>
      <c r="C5044" t="s">
        <v>4</v>
      </c>
      <c r="D5044" t="s">
        <v>328</v>
      </c>
      <c r="E5044" t="s">
        <v>370</v>
      </c>
      <c r="F5044" s="2">
        <f>3638254351.95*0.476</f>
        <v>1731809071.5281999</v>
      </c>
      <c r="G5044" s="36">
        <f t="shared" si="132"/>
        <v>2188866.2287544077</v>
      </c>
      <c r="H5044">
        <v>2020</v>
      </c>
      <c r="I5044">
        <v>791.19</v>
      </c>
      <c r="J5044" t="s">
        <v>717</v>
      </c>
    </row>
    <row r="5045" spans="1:10">
      <c r="A5045" t="s">
        <v>433</v>
      </c>
      <c r="B5045" t="s">
        <v>33</v>
      </c>
      <c r="C5045" t="s">
        <v>4</v>
      </c>
      <c r="D5045" t="s">
        <v>328</v>
      </c>
      <c r="E5045" t="s">
        <v>385</v>
      </c>
      <c r="F5045" s="2">
        <v>853016806.561885</v>
      </c>
      <c r="G5045" s="36">
        <f t="shared" si="132"/>
        <v>1078144.0697707061</v>
      </c>
      <c r="H5045">
        <v>2020</v>
      </c>
      <c r="I5045">
        <v>791.19</v>
      </c>
      <c r="J5045" t="s">
        <v>717</v>
      </c>
    </row>
    <row r="5046" spans="1:10">
      <c r="A5046" t="s">
        <v>433</v>
      </c>
      <c r="B5046" t="s">
        <v>33</v>
      </c>
      <c r="C5046" t="s">
        <v>4</v>
      </c>
      <c r="D5046" t="s">
        <v>328</v>
      </c>
      <c r="E5046" t="s">
        <v>386</v>
      </c>
      <c r="F5046" s="2">
        <v>16375931.742315002</v>
      </c>
      <c r="G5046" s="36">
        <f t="shared" si="132"/>
        <v>20697.849748246314</v>
      </c>
      <c r="H5046">
        <v>2020</v>
      </c>
      <c r="I5046">
        <v>791.19</v>
      </c>
      <c r="J5046" t="s">
        <v>717</v>
      </c>
    </row>
    <row r="5047" spans="1:10">
      <c r="A5047" s="6" t="s">
        <v>433</v>
      </c>
      <c r="B5047" t="s">
        <v>33</v>
      </c>
      <c r="C5047" t="s">
        <v>3</v>
      </c>
      <c r="D5047" t="s">
        <v>328</v>
      </c>
      <c r="E5047" t="s">
        <v>370</v>
      </c>
      <c r="F5047" s="2">
        <v>3202769684.7291093</v>
      </c>
      <c r="G5047" s="36">
        <f t="shared" si="132"/>
        <v>4553722.5551719805</v>
      </c>
      <c r="H5047">
        <v>2019</v>
      </c>
      <c r="I5047">
        <v>703.33</v>
      </c>
      <c r="J5047" t="s">
        <v>717</v>
      </c>
    </row>
    <row r="5048" spans="1:10">
      <c r="A5048" s="6" t="s">
        <v>433</v>
      </c>
      <c r="B5048" t="s">
        <v>33</v>
      </c>
      <c r="C5048" t="s">
        <v>3</v>
      </c>
      <c r="D5048" t="s">
        <v>328</v>
      </c>
      <c r="E5048" t="s">
        <v>434</v>
      </c>
      <c r="F5048" s="2">
        <v>2379225497.1727247</v>
      </c>
      <c r="G5048" s="36">
        <f t="shared" si="132"/>
        <v>3382801.0993029228</v>
      </c>
      <c r="H5048">
        <v>2019</v>
      </c>
      <c r="I5048">
        <v>703.33</v>
      </c>
      <c r="J5048" t="s">
        <v>717</v>
      </c>
    </row>
    <row r="5049" spans="1:10">
      <c r="A5049" s="6" t="s">
        <v>433</v>
      </c>
      <c r="B5049" t="s">
        <v>33</v>
      </c>
      <c r="C5049" t="s">
        <v>3</v>
      </c>
      <c r="D5049" t="s">
        <v>1</v>
      </c>
      <c r="E5049" t="s">
        <v>434</v>
      </c>
      <c r="F5049" s="2">
        <v>42294289.869212016</v>
      </c>
      <c r="G5049" s="36">
        <f t="shared" si="132"/>
        <v>60134.3464223224</v>
      </c>
      <c r="H5049">
        <v>2019</v>
      </c>
      <c r="I5049">
        <v>703.33</v>
      </c>
      <c r="J5049" t="s">
        <v>717</v>
      </c>
    </row>
    <row r="5050" spans="1:10">
      <c r="A5050" s="6" t="s">
        <v>433</v>
      </c>
      <c r="B5050" t="s">
        <v>33</v>
      </c>
      <c r="C5050" t="s">
        <v>4</v>
      </c>
      <c r="D5050" t="s">
        <v>328</v>
      </c>
      <c r="E5050" t="s">
        <v>370</v>
      </c>
      <c r="F5050" s="2">
        <v>1078313513.4200215</v>
      </c>
      <c r="G5050" s="36">
        <f t="shared" si="132"/>
        <v>1533154.4416134979</v>
      </c>
      <c r="H5050">
        <v>2019</v>
      </c>
      <c r="I5050">
        <v>703.33</v>
      </c>
      <c r="J5050" t="s">
        <v>717</v>
      </c>
    </row>
    <row r="5051" spans="1:10">
      <c r="A5051" s="6" t="s">
        <v>433</v>
      </c>
      <c r="B5051" t="s">
        <v>33</v>
      </c>
      <c r="C5051" t="s">
        <v>4</v>
      </c>
      <c r="D5051" t="s">
        <v>328</v>
      </c>
      <c r="E5051" t="s">
        <v>434</v>
      </c>
      <c r="F5051" s="2">
        <v>976442581.25167358</v>
      </c>
      <c r="G5051" s="36">
        <f t="shared" si="132"/>
        <v>1388313.567246774</v>
      </c>
      <c r="H5051">
        <v>2019</v>
      </c>
      <c r="I5051">
        <v>703.33</v>
      </c>
      <c r="J5051" t="s">
        <v>717</v>
      </c>
    </row>
    <row r="5052" spans="1:10">
      <c r="A5052" s="6" t="s">
        <v>433</v>
      </c>
      <c r="B5052" t="s">
        <v>33</v>
      </c>
      <c r="C5052" t="s">
        <v>4</v>
      </c>
      <c r="D5052" t="s">
        <v>1</v>
      </c>
      <c r="E5052" t="s">
        <v>434</v>
      </c>
      <c r="F5052" s="2">
        <v>34056024.176314048</v>
      </c>
      <c r="G5052" s="36">
        <f t="shared" si="132"/>
        <v>48421.116938441482</v>
      </c>
      <c r="H5052">
        <v>2019</v>
      </c>
      <c r="I5052">
        <v>703.33</v>
      </c>
      <c r="J5052" t="s">
        <v>717</v>
      </c>
    </row>
    <row r="5053" spans="1:10">
      <c r="A5053" t="s">
        <v>433</v>
      </c>
      <c r="B5053" t="s">
        <v>33</v>
      </c>
      <c r="C5053" t="s">
        <v>3</v>
      </c>
      <c r="D5053" t="s">
        <v>328</v>
      </c>
      <c r="E5053" t="s">
        <v>370</v>
      </c>
      <c r="F5053" s="2">
        <v>2148891159.4500003</v>
      </c>
      <c r="G5053" s="36">
        <f t="shared" si="132"/>
        <v>3333474.7447412512</v>
      </c>
      <c r="H5053">
        <v>2018</v>
      </c>
      <c r="I5053">
        <v>644.64</v>
      </c>
      <c r="J5053" t="s">
        <v>717</v>
      </c>
    </row>
    <row r="5054" spans="1:10">
      <c r="A5054" t="s">
        <v>433</v>
      </c>
      <c r="B5054" t="s">
        <v>33</v>
      </c>
      <c r="C5054" t="s">
        <v>3</v>
      </c>
      <c r="D5054" t="s">
        <v>328</v>
      </c>
      <c r="E5054" t="s">
        <v>385</v>
      </c>
      <c r="F5054" s="2">
        <v>292059545.05000001</v>
      </c>
      <c r="G5054" s="36">
        <f t="shared" si="132"/>
        <v>453058.36598721769</v>
      </c>
      <c r="H5054">
        <v>2018</v>
      </c>
      <c r="I5054">
        <v>644.64</v>
      </c>
      <c r="J5054" t="s">
        <v>717</v>
      </c>
    </row>
    <row r="5055" spans="1:10">
      <c r="A5055" t="s">
        <v>433</v>
      </c>
      <c r="B5055" t="s">
        <v>33</v>
      </c>
      <c r="C5055" t="s">
        <v>3</v>
      </c>
      <c r="D5055" t="s">
        <v>328</v>
      </c>
      <c r="E5055" t="s">
        <v>386</v>
      </c>
      <c r="F5055" s="2">
        <v>121068949.68000001</v>
      </c>
      <c r="G5055" s="36">
        <f t="shared" si="132"/>
        <v>187808.62137006703</v>
      </c>
      <c r="H5055">
        <v>2018</v>
      </c>
      <c r="I5055">
        <v>644.64</v>
      </c>
      <c r="J5055" t="s">
        <v>717</v>
      </c>
    </row>
    <row r="5056" spans="1:10">
      <c r="A5056" t="s">
        <v>433</v>
      </c>
      <c r="B5056" t="s">
        <v>33</v>
      </c>
      <c r="C5056" t="s">
        <v>3</v>
      </c>
      <c r="D5056" t="s">
        <v>1</v>
      </c>
      <c r="E5056" t="s">
        <v>364</v>
      </c>
      <c r="F5056" s="2">
        <v>109601581.04000001</v>
      </c>
      <c r="G5056" s="36">
        <f t="shared" si="132"/>
        <v>170019.82663191861</v>
      </c>
      <c r="H5056">
        <v>2018</v>
      </c>
      <c r="I5056">
        <v>644.64</v>
      </c>
      <c r="J5056" t="s">
        <v>717</v>
      </c>
    </row>
    <row r="5057" spans="1:10">
      <c r="A5057" t="s">
        <v>433</v>
      </c>
      <c r="B5057" t="s">
        <v>33</v>
      </c>
      <c r="C5057" t="s">
        <v>4</v>
      </c>
      <c r="D5057" t="s">
        <v>328</v>
      </c>
      <c r="E5057" t="s">
        <v>385</v>
      </c>
      <c r="F5057" s="2">
        <v>1051607322.71</v>
      </c>
      <c r="G5057" s="36">
        <f t="shared" si="132"/>
        <v>1631309.4482346738</v>
      </c>
      <c r="H5057">
        <v>2018</v>
      </c>
      <c r="I5057">
        <v>644.64</v>
      </c>
      <c r="J5057" t="s">
        <v>717</v>
      </c>
    </row>
    <row r="5058" spans="1:10">
      <c r="A5058" t="s">
        <v>433</v>
      </c>
      <c r="B5058" t="s">
        <v>33</v>
      </c>
      <c r="C5058" t="s">
        <v>4</v>
      </c>
      <c r="D5058" t="s">
        <v>328</v>
      </c>
      <c r="E5058" t="s">
        <v>370</v>
      </c>
      <c r="F5058" s="2">
        <v>887673569.58000004</v>
      </c>
      <c r="G5058" s="36">
        <f t="shared" si="132"/>
        <v>1377006.6542256144</v>
      </c>
      <c r="H5058">
        <v>2018</v>
      </c>
      <c r="I5058">
        <v>644.64</v>
      </c>
      <c r="J5058" t="s">
        <v>717</v>
      </c>
    </row>
    <row r="5059" spans="1:10">
      <c r="A5059" t="s">
        <v>433</v>
      </c>
      <c r="B5059" t="s">
        <v>33</v>
      </c>
      <c r="C5059" t="s">
        <v>4</v>
      </c>
      <c r="D5059" t="s">
        <v>328</v>
      </c>
      <c r="E5059" t="s">
        <v>386</v>
      </c>
      <c r="F5059" s="2">
        <v>25581053.120000001</v>
      </c>
      <c r="G5059" s="36">
        <f t="shared" si="132"/>
        <v>39682.695954331102</v>
      </c>
      <c r="H5059">
        <v>2018</v>
      </c>
      <c r="I5059">
        <v>644.64</v>
      </c>
      <c r="J5059" t="s">
        <v>717</v>
      </c>
    </row>
    <row r="5060" spans="1:10">
      <c r="A5060" t="s">
        <v>433</v>
      </c>
      <c r="B5060" t="s">
        <v>33</v>
      </c>
      <c r="C5060" t="s">
        <v>4</v>
      </c>
      <c r="D5060" t="s">
        <v>1</v>
      </c>
      <c r="E5060" t="s">
        <v>364</v>
      </c>
      <c r="F5060" s="2">
        <v>4934276.41</v>
      </c>
      <c r="G5060" s="36">
        <f t="shared" si="132"/>
        <v>7654.3131205013651</v>
      </c>
      <c r="H5060">
        <v>2018</v>
      </c>
      <c r="I5060">
        <v>644.64</v>
      </c>
      <c r="J5060" t="s">
        <v>717</v>
      </c>
    </row>
    <row r="5061" spans="1:10">
      <c r="A5061" s="5" t="s">
        <v>433</v>
      </c>
      <c r="B5061" t="s">
        <v>33</v>
      </c>
      <c r="C5061" t="s">
        <v>3</v>
      </c>
      <c r="D5061" t="s">
        <v>328</v>
      </c>
      <c r="E5061" t="s">
        <v>385</v>
      </c>
      <c r="F5061" s="2">
        <v>2640742311.8800001</v>
      </c>
      <c r="G5061" s="36">
        <f t="shared" si="132"/>
        <v>4069442.0142390439</v>
      </c>
      <c r="H5061">
        <v>2017</v>
      </c>
      <c r="I5061">
        <v>648.91999999999996</v>
      </c>
      <c r="J5061" t="s">
        <v>717</v>
      </c>
    </row>
    <row r="5062" spans="1:10">
      <c r="A5062" s="5" t="s">
        <v>433</v>
      </c>
      <c r="B5062" t="s">
        <v>33</v>
      </c>
      <c r="C5062" t="s">
        <v>3</v>
      </c>
      <c r="D5062" t="s">
        <v>328</v>
      </c>
      <c r="E5062" t="s">
        <v>370</v>
      </c>
      <c r="F5062" s="2">
        <v>1428876824.8</v>
      </c>
      <c r="G5062" s="36">
        <f t="shared" si="132"/>
        <v>2201930.6305862051</v>
      </c>
      <c r="H5062">
        <v>2017</v>
      </c>
      <c r="I5062">
        <v>648.91999999999996</v>
      </c>
      <c r="J5062" t="s">
        <v>717</v>
      </c>
    </row>
    <row r="5063" spans="1:10">
      <c r="A5063" s="5" t="s">
        <v>433</v>
      </c>
      <c r="B5063" t="s">
        <v>33</v>
      </c>
      <c r="C5063" t="s">
        <v>3</v>
      </c>
      <c r="D5063" t="s">
        <v>328</v>
      </c>
      <c r="E5063" t="s">
        <v>386</v>
      </c>
      <c r="F5063" s="2">
        <v>211062150.63999999</v>
      </c>
      <c r="G5063" s="36">
        <f t="shared" si="132"/>
        <v>325251.41872649943</v>
      </c>
      <c r="H5063">
        <v>2017</v>
      </c>
      <c r="I5063">
        <v>648.91999999999996</v>
      </c>
      <c r="J5063" t="s">
        <v>717</v>
      </c>
    </row>
    <row r="5064" spans="1:10">
      <c r="A5064" s="5" t="s">
        <v>433</v>
      </c>
      <c r="B5064" t="s">
        <v>33</v>
      </c>
      <c r="C5064" t="s">
        <v>3</v>
      </c>
      <c r="D5064" t="s">
        <v>1</v>
      </c>
      <c r="E5064" t="s">
        <v>364</v>
      </c>
      <c r="F5064" s="2">
        <v>133615526.03999999</v>
      </c>
      <c r="G5064" s="36">
        <f t="shared" si="132"/>
        <v>205904.46594341367</v>
      </c>
      <c r="H5064">
        <v>2017</v>
      </c>
      <c r="I5064">
        <v>648.91999999999996</v>
      </c>
      <c r="J5064" t="s">
        <v>717</v>
      </c>
    </row>
    <row r="5065" spans="1:10">
      <c r="A5065" s="5" t="s">
        <v>433</v>
      </c>
      <c r="B5065" t="s">
        <v>33</v>
      </c>
      <c r="C5065" t="s">
        <v>4</v>
      </c>
      <c r="D5065" t="s">
        <v>328</v>
      </c>
      <c r="E5065" t="s">
        <v>385</v>
      </c>
      <c r="F5065" s="2">
        <v>1859469338.3199999</v>
      </c>
      <c r="G5065" s="36">
        <f t="shared" si="132"/>
        <v>2865483.1694507799</v>
      </c>
      <c r="H5065">
        <v>2017</v>
      </c>
      <c r="I5065">
        <v>648.91999999999996</v>
      </c>
      <c r="J5065" t="s">
        <v>717</v>
      </c>
    </row>
    <row r="5066" spans="1:10">
      <c r="A5066" s="5" t="s">
        <v>433</v>
      </c>
      <c r="B5066" t="s">
        <v>33</v>
      </c>
      <c r="C5066" t="s">
        <v>4</v>
      </c>
      <c r="D5066" t="s">
        <v>328</v>
      </c>
      <c r="E5066" t="s">
        <v>370</v>
      </c>
      <c r="F5066" s="2">
        <v>885973306.53999996</v>
      </c>
      <c r="G5066" s="36">
        <f t="shared" si="132"/>
        <v>1365304.3619244283</v>
      </c>
      <c r="H5066">
        <v>2017</v>
      </c>
      <c r="I5066">
        <v>648.91999999999996</v>
      </c>
      <c r="J5066" t="s">
        <v>717</v>
      </c>
    </row>
    <row r="5067" spans="1:10">
      <c r="A5067" s="5" t="s">
        <v>433</v>
      </c>
      <c r="B5067" t="s">
        <v>33</v>
      </c>
      <c r="C5067" t="s">
        <v>4</v>
      </c>
      <c r="D5067" t="s">
        <v>328</v>
      </c>
      <c r="E5067" t="s">
        <v>386</v>
      </c>
      <c r="F5067" s="2">
        <v>103360425.98</v>
      </c>
      <c r="G5067" s="36">
        <f t="shared" si="132"/>
        <v>159280.69096344698</v>
      </c>
      <c r="H5067">
        <v>2017</v>
      </c>
      <c r="I5067">
        <v>648.91999999999996</v>
      </c>
      <c r="J5067" t="s">
        <v>717</v>
      </c>
    </row>
    <row r="5068" spans="1:10">
      <c r="A5068" s="5" t="s">
        <v>433</v>
      </c>
      <c r="B5068" t="s">
        <v>33</v>
      </c>
      <c r="C5068" t="s">
        <v>4</v>
      </c>
      <c r="D5068" t="s">
        <v>1</v>
      </c>
      <c r="E5068" t="s">
        <v>364</v>
      </c>
      <c r="F5068" s="2">
        <v>150766335.63999999</v>
      </c>
      <c r="G5068" s="36">
        <f t="shared" si="132"/>
        <v>232334.24095420082</v>
      </c>
      <c r="H5068">
        <v>2017</v>
      </c>
      <c r="I5068">
        <v>648.91999999999996</v>
      </c>
      <c r="J5068" t="s">
        <v>717</v>
      </c>
    </row>
    <row r="5069" spans="1:10">
      <c r="A5069" s="4" t="s">
        <v>433</v>
      </c>
      <c r="B5069" t="s">
        <v>33</v>
      </c>
      <c r="C5069" t="s">
        <v>3</v>
      </c>
      <c r="D5069" t="s">
        <v>328</v>
      </c>
      <c r="E5069" t="s">
        <v>419</v>
      </c>
      <c r="F5069" s="2">
        <f t="shared" ref="F5069:F5075" si="133">G5069*I5069</f>
        <v>2732060686.0585351</v>
      </c>
      <c r="G5069" s="36">
        <v>4063147.9566605226</v>
      </c>
      <c r="H5069">
        <v>2016</v>
      </c>
      <c r="I5069">
        <v>672.4</v>
      </c>
      <c r="J5069" t="s">
        <v>717</v>
      </c>
    </row>
    <row r="5070" spans="1:10">
      <c r="A5070" s="4" t="s">
        <v>433</v>
      </c>
      <c r="B5070" t="s">
        <v>33</v>
      </c>
      <c r="C5070" t="s">
        <v>3</v>
      </c>
      <c r="D5070" t="s">
        <v>328</v>
      </c>
      <c r="E5070" t="s">
        <v>370</v>
      </c>
      <c r="F5070" s="2">
        <f t="shared" si="133"/>
        <v>1378581729.0833073</v>
      </c>
      <c r="G5070" s="36">
        <v>2050240.5251090233</v>
      </c>
      <c r="H5070">
        <v>2016</v>
      </c>
      <c r="I5070">
        <v>672.4</v>
      </c>
      <c r="J5070" t="s">
        <v>717</v>
      </c>
    </row>
    <row r="5071" spans="1:10">
      <c r="A5071" s="4" t="s">
        <v>433</v>
      </c>
      <c r="B5071" t="s">
        <v>33</v>
      </c>
      <c r="C5071" t="s">
        <v>3</v>
      </c>
      <c r="D5071" t="s">
        <v>328</v>
      </c>
      <c r="E5071" t="s">
        <v>432</v>
      </c>
      <c r="F5071" s="2">
        <f t="shared" si="133"/>
        <v>185509808.32921222</v>
      </c>
      <c r="G5071" s="36">
        <v>275892.04094171955</v>
      </c>
      <c r="H5071">
        <v>2016</v>
      </c>
      <c r="I5071">
        <v>672.4</v>
      </c>
      <c r="J5071" t="s">
        <v>717</v>
      </c>
    </row>
    <row r="5072" spans="1:10">
      <c r="A5072" s="4" t="s">
        <v>433</v>
      </c>
      <c r="B5072" t="s">
        <v>33</v>
      </c>
      <c r="C5072" t="s">
        <v>3</v>
      </c>
      <c r="D5072" t="s">
        <v>1</v>
      </c>
      <c r="F5072" s="2">
        <f t="shared" si="133"/>
        <v>168561003.46176326</v>
      </c>
      <c r="G5072" s="36">
        <v>250685.60895562652</v>
      </c>
      <c r="H5072">
        <v>2016</v>
      </c>
      <c r="I5072">
        <v>672.4</v>
      </c>
      <c r="J5072" t="s">
        <v>717</v>
      </c>
    </row>
    <row r="5073" spans="1:10">
      <c r="A5073" s="4" t="s">
        <v>433</v>
      </c>
      <c r="B5073" t="s">
        <v>33</v>
      </c>
      <c r="C5073" t="s">
        <v>4</v>
      </c>
      <c r="D5073" t="s">
        <v>328</v>
      </c>
      <c r="E5073" t="s">
        <v>432</v>
      </c>
      <c r="F5073" s="2">
        <f t="shared" si="133"/>
        <v>1041428484.7667432</v>
      </c>
      <c r="G5073" s="36">
        <v>1548822.8506346568</v>
      </c>
      <c r="H5073">
        <v>2016</v>
      </c>
      <c r="I5073">
        <v>672.4</v>
      </c>
      <c r="J5073" t="s">
        <v>717</v>
      </c>
    </row>
    <row r="5074" spans="1:10">
      <c r="A5074" s="4" t="s">
        <v>433</v>
      </c>
      <c r="B5074" t="s">
        <v>33</v>
      </c>
      <c r="C5074" t="s">
        <v>4</v>
      </c>
      <c r="D5074" t="s">
        <v>328</v>
      </c>
      <c r="E5074" t="s">
        <v>370</v>
      </c>
      <c r="F5074" s="2">
        <f t="shared" si="133"/>
        <v>289578694.72043639</v>
      </c>
      <c r="G5074" s="36">
        <v>430664.32885252294</v>
      </c>
      <c r="H5074">
        <v>2016</v>
      </c>
      <c r="I5074">
        <v>672.4</v>
      </c>
      <c r="J5074" t="s">
        <v>717</v>
      </c>
    </row>
    <row r="5075" spans="1:10">
      <c r="A5075" s="4" t="s">
        <v>433</v>
      </c>
      <c r="B5075" t="s">
        <v>33</v>
      </c>
      <c r="C5075" t="s">
        <v>4</v>
      </c>
      <c r="D5075" t="s">
        <v>328</v>
      </c>
      <c r="E5075" t="s">
        <v>419</v>
      </c>
      <c r="F5075" s="2">
        <f t="shared" si="133"/>
        <v>-4708785.0859446423</v>
      </c>
      <c r="G5075" s="36">
        <v>-7002.9522396559223</v>
      </c>
      <c r="H5075">
        <v>2016</v>
      </c>
      <c r="I5075">
        <v>672.4</v>
      </c>
      <c r="J5075" t="s">
        <v>717</v>
      </c>
    </row>
    <row r="5076" spans="1:10">
      <c r="A5076" s="4" t="s">
        <v>49</v>
      </c>
      <c r="B5076" t="s">
        <v>32</v>
      </c>
      <c r="C5076" t="s">
        <v>4</v>
      </c>
      <c r="D5076" t="s">
        <v>328</v>
      </c>
      <c r="E5076" t="s">
        <v>365</v>
      </c>
      <c r="F5076" s="2">
        <v>17051281</v>
      </c>
      <c r="G5076" s="36">
        <f t="shared" ref="G5076:G5085" si="134">F5076/I5076</f>
        <v>4321484.4007400461</v>
      </c>
      <c r="H5076">
        <v>2019</v>
      </c>
      <c r="I5076">
        <v>3.9457</v>
      </c>
      <c r="J5076" s="40" t="s">
        <v>715</v>
      </c>
    </row>
    <row r="5077" spans="1:10">
      <c r="A5077" s="4" t="s">
        <v>49</v>
      </c>
      <c r="B5077" t="s">
        <v>32</v>
      </c>
      <c r="C5077" t="s">
        <v>4</v>
      </c>
      <c r="D5077" t="s">
        <v>328</v>
      </c>
      <c r="E5077" t="s">
        <v>366</v>
      </c>
      <c r="F5077" s="2">
        <v>8588150</v>
      </c>
      <c r="G5077" s="36">
        <f t="shared" si="134"/>
        <v>2176584.6364396685</v>
      </c>
      <c r="H5077">
        <v>2019</v>
      </c>
      <c r="I5077">
        <v>3.9457</v>
      </c>
      <c r="J5077" s="40" t="s">
        <v>715</v>
      </c>
    </row>
    <row r="5078" spans="1:10">
      <c r="A5078" s="4" t="s">
        <v>49</v>
      </c>
      <c r="B5078" t="s">
        <v>32</v>
      </c>
      <c r="C5078" t="s">
        <v>4</v>
      </c>
      <c r="D5078" t="s">
        <v>1</v>
      </c>
      <c r="F5078" s="2">
        <v>4537090</v>
      </c>
      <c r="G5078" s="36">
        <f t="shared" si="134"/>
        <v>1149882.1501888132</v>
      </c>
      <c r="H5078">
        <v>2019</v>
      </c>
      <c r="I5078">
        <v>3.9457</v>
      </c>
      <c r="J5078" s="40" t="s">
        <v>715</v>
      </c>
    </row>
    <row r="5079" spans="1:10">
      <c r="A5079" s="4" t="s">
        <v>49</v>
      </c>
      <c r="B5079" t="s">
        <v>32</v>
      </c>
      <c r="C5079" t="s">
        <v>4</v>
      </c>
      <c r="D5079" t="s">
        <v>367</v>
      </c>
      <c r="E5079" t="s">
        <v>386</v>
      </c>
      <c r="F5079" s="2">
        <v>293214</v>
      </c>
      <c r="G5079" s="36">
        <f t="shared" si="134"/>
        <v>74312.289327622479</v>
      </c>
      <c r="H5079">
        <v>2019</v>
      </c>
      <c r="I5079">
        <v>3.9457</v>
      </c>
      <c r="J5079" s="40" t="s">
        <v>715</v>
      </c>
    </row>
    <row r="5080" spans="1:10">
      <c r="A5080" s="4" t="s">
        <v>49</v>
      </c>
      <c r="B5080" t="s">
        <v>32</v>
      </c>
      <c r="C5080" t="s">
        <v>4</v>
      </c>
      <c r="D5080" t="s">
        <v>367</v>
      </c>
      <c r="E5080" t="s">
        <v>370</v>
      </c>
      <c r="F5080" s="2">
        <v>21519672</v>
      </c>
      <c r="G5080" s="36">
        <f t="shared" si="134"/>
        <v>5453955.445168158</v>
      </c>
      <c r="H5080">
        <v>2019</v>
      </c>
      <c r="I5080">
        <v>3.9457</v>
      </c>
      <c r="J5080" s="40" t="s">
        <v>715</v>
      </c>
    </row>
    <row r="5081" spans="1:10">
      <c r="A5081" s="4" t="s">
        <v>49</v>
      </c>
      <c r="B5081" t="s">
        <v>32</v>
      </c>
      <c r="C5081" t="s">
        <v>4</v>
      </c>
      <c r="D5081" t="s">
        <v>367</v>
      </c>
      <c r="E5081" t="s">
        <v>382</v>
      </c>
      <c r="F5081" s="2">
        <v>12351845</v>
      </c>
      <c r="G5081" s="36">
        <f t="shared" si="134"/>
        <v>3130457.2065793141</v>
      </c>
      <c r="H5081">
        <v>2019</v>
      </c>
      <c r="I5081">
        <v>3.9457</v>
      </c>
      <c r="J5081" s="40" t="s">
        <v>715</v>
      </c>
    </row>
    <row r="5082" spans="1:10">
      <c r="A5082" s="4" t="s">
        <v>49</v>
      </c>
      <c r="B5082" t="s">
        <v>32</v>
      </c>
      <c r="C5082" t="s">
        <v>4</v>
      </c>
      <c r="D5082" t="s">
        <v>367</v>
      </c>
      <c r="E5082" t="s">
        <v>385</v>
      </c>
      <c r="F5082" s="2">
        <v>-12789</v>
      </c>
      <c r="G5082" s="36">
        <f t="shared" si="134"/>
        <v>-3241.249968319943</v>
      </c>
      <c r="H5082">
        <v>2019</v>
      </c>
      <c r="I5082">
        <v>3.9457</v>
      </c>
      <c r="J5082" s="40" t="s">
        <v>715</v>
      </c>
    </row>
    <row r="5083" spans="1:10">
      <c r="A5083" s="4" t="s">
        <v>49</v>
      </c>
      <c r="B5083" t="s">
        <v>32</v>
      </c>
      <c r="C5083" t="s">
        <v>4</v>
      </c>
      <c r="D5083" t="s">
        <v>383</v>
      </c>
      <c r="F5083" s="2">
        <v>1398356</v>
      </c>
      <c r="G5083" s="36">
        <f t="shared" si="134"/>
        <v>354399.97972476366</v>
      </c>
      <c r="H5083">
        <v>2019</v>
      </c>
      <c r="I5083">
        <v>3.9457</v>
      </c>
      <c r="J5083" s="40" t="s">
        <v>715</v>
      </c>
    </row>
    <row r="5084" spans="1:10">
      <c r="A5084" t="s">
        <v>49</v>
      </c>
      <c r="B5084" t="s">
        <v>32</v>
      </c>
      <c r="C5084" t="s">
        <v>4</v>
      </c>
      <c r="D5084" t="s">
        <v>374</v>
      </c>
      <c r="F5084" s="2">
        <v>-4772769</v>
      </c>
      <c r="G5084" s="36">
        <f t="shared" si="134"/>
        <v>-1209612.7429860355</v>
      </c>
      <c r="H5084">
        <v>2019</v>
      </c>
      <c r="I5084">
        <v>3.9457</v>
      </c>
      <c r="J5084" s="40" t="s">
        <v>715</v>
      </c>
    </row>
    <row r="5085" spans="1:10">
      <c r="A5085" t="s">
        <v>49</v>
      </c>
      <c r="B5085" t="s">
        <v>32</v>
      </c>
      <c r="C5085" t="s">
        <v>4</v>
      </c>
      <c r="D5085" t="s">
        <v>374</v>
      </c>
      <c r="F5085" s="2">
        <v>1006023</v>
      </c>
      <c r="G5085" s="36">
        <f t="shared" si="134"/>
        <v>254966.92602073142</v>
      </c>
      <c r="H5085">
        <v>2019</v>
      </c>
      <c r="I5085">
        <v>3.9457</v>
      </c>
      <c r="J5085" s="40" t="s">
        <v>715</v>
      </c>
    </row>
    <row r="5086" spans="1:10">
      <c r="A5086" s="4" t="s">
        <v>433</v>
      </c>
      <c r="B5086" t="s">
        <v>33</v>
      </c>
      <c r="C5086" t="s">
        <v>4</v>
      </c>
      <c r="D5086" t="s">
        <v>1</v>
      </c>
      <c r="F5086" s="2">
        <f t="shared" ref="F5086:F5118" si="135">G5086*I5086</f>
        <v>11047960.556879319</v>
      </c>
      <c r="G5086" s="36">
        <v>16430.637354073944</v>
      </c>
      <c r="H5086">
        <v>2016</v>
      </c>
      <c r="I5086">
        <v>672.4</v>
      </c>
      <c r="J5086" t="s">
        <v>717</v>
      </c>
    </row>
    <row r="5087" spans="1:10">
      <c r="A5087" s="4" t="s">
        <v>433</v>
      </c>
      <c r="B5087" t="s">
        <v>33</v>
      </c>
      <c r="C5087" t="s">
        <v>3</v>
      </c>
      <c r="D5087" t="s">
        <v>328</v>
      </c>
      <c r="E5087" t="s">
        <v>419</v>
      </c>
      <c r="F5087" s="2">
        <f t="shared" si="135"/>
        <v>1899378122.6365371</v>
      </c>
      <c r="G5087" s="36">
        <v>2903178.1038821503</v>
      </c>
      <c r="H5087">
        <v>2015</v>
      </c>
      <c r="I5087">
        <v>654.24099200000001</v>
      </c>
      <c r="J5087" t="s">
        <v>717</v>
      </c>
    </row>
    <row r="5088" spans="1:10">
      <c r="A5088" s="4" t="s">
        <v>433</v>
      </c>
      <c r="B5088" t="s">
        <v>33</v>
      </c>
      <c r="C5088" t="s">
        <v>3</v>
      </c>
      <c r="D5088" t="s">
        <v>328</v>
      </c>
      <c r="E5088" t="s">
        <v>370</v>
      </c>
      <c r="F5088" s="2">
        <f t="shared" si="135"/>
        <v>876549184.19638658</v>
      </c>
      <c r="G5088" s="36">
        <v>1339795.5721435237</v>
      </c>
      <c r="H5088">
        <v>2015</v>
      </c>
      <c r="I5088">
        <v>654.24099200000001</v>
      </c>
      <c r="J5088" t="s">
        <v>717</v>
      </c>
    </row>
    <row r="5089" spans="1:10">
      <c r="A5089" s="4" t="s">
        <v>433</v>
      </c>
      <c r="B5089" t="s">
        <v>33</v>
      </c>
      <c r="C5089" t="s">
        <v>3</v>
      </c>
      <c r="D5089" t="s">
        <v>328</v>
      </c>
      <c r="E5089" t="s">
        <v>432</v>
      </c>
      <c r="F5089" s="2">
        <f t="shared" si="135"/>
        <v>165194601.82258037</v>
      </c>
      <c r="G5089" s="36">
        <v>252498.09144117398</v>
      </c>
      <c r="H5089">
        <v>2015</v>
      </c>
      <c r="I5089">
        <v>654.24099200000001</v>
      </c>
      <c r="J5089" t="s">
        <v>717</v>
      </c>
    </row>
    <row r="5090" spans="1:10">
      <c r="A5090" s="4" t="s">
        <v>433</v>
      </c>
      <c r="B5090" t="s">
        <v>33</v>
      </c>
      <c r="C5090" t="s">
        <v>3</v>
      </c>
      <c r="D5090" t="s">
        <v>1</v>
      </c>
      <c r="F5090" s="2">
        <f t="shared" si="135"/>
        <v>157576866.63142478</v>
      </c>
      <c r="G5090" s="36">
        <v>240854.46885514745</v>
      </c>
      <c r="H5090">
        <v>2015</v>
      </c>
      <c r="I5090">
        <v>654.24099200000001</v>
      </c>
      <c r="J5090" t="s">
        <v>717</v>
      </c>
    </row>
    <row r="5091" spans="1:10">
      <c r="A5091" s="4" t="s">
        <v>433</v>
      </c>
      <c r="B5091" t="s">
        <v>33</v>
      </c>
      <c r="C5091" t="s">
        <v>4</v>
      </c>
      <c r="D5091" t="s">
        <v>328</v>
      </c>
      <c r="E5091" t="s">
        <v>370</v>
      </c>
      <c r="F5091" s="2">
        <f t="shared" si="135"/>
        <v>1286157839.199887</v>
      </c>
      <c r="G5091" s="36">
        <v>1965877.7956852433</v>
      </c>
      <c r="H5091">
        <v>2015</v>
      </c>
      <c r="I5091">
        <v>654.24099200000001</v>
      </c>
      <c r="J5091" t="s">
        <v>717</v>
      </c>
    </row>
    <row r="5092" spans="1:10">
      <c r="A5092" s="4" t="s">
        <v>433</v>
      </c>
      <c r="B5092" t="s">
        <v>33</v>
      </c>
      <c r="C5092" t="s">
        <v>4</v>
      </c>
      <c r="D5092" t="s">
        <v>328</v>
      </c>
      <c r="E5092" t="s">
        <v>419</v>
      </c>
      <c r="F5092" s="2">
        <f t="shared" si="135"/>
        <v>1021663524.8484972</v>
      </c>
      <c r="G5092" s="36">
        <v>1561601.2101676704</v>
      </c>
      <c r="H5092">
        <v>2015</v>
      </c>
      <c r="I5092">
        <v>654.24099200000001</v>
      </c>
      <c r="J5092" t="s">
        <v>717</v>
      </c>
    </row>
    <row r="5093" spans="1:10">
      <c r="A5093" s="4" t="s">
        <v>433</v>
      </c>
      <c r="B5093" t="s">
        <v>33</v>
      </c>
      <c r="C5093" t="s">
        <v>4</v>
      </c>
      <c r="D5093" t="s">
        <v>328</v>
      </c>
      <c r="E5093" t="s">
        <v>432</v>
      </c>
      <c r="F5093" s="2">
        <f t="shared" si="135"/>
        <v>33278107.63023157</v>
      </c>
      <c r="G5093" s="36">
        <v>50865.21333446433</v>
      </c>
      <c r="H5093">
        <v>2015</v>
      </c>
      <c r="I5093">
        <v>654.24099200000001</v>
      </c>
      <c r="J5093" t="s">
        <v>717</v>
      </c>
    </row>
    <row r="5094" spans="1:10">
      <c r="A5094" s="4" t="s">
        <v>433</v>
      </c>
      <c r="B5094" t="s">
        <v>33</v>
      </c>
      <c r="C5094" t="s">
        <v>4</v>
      </c>
      <c r="D5094" t="s">
        <v>328</v>
      </c>
      <c r="E5094" t="s">
        <v>419</v>
      </c>
      <c r="F5094" s="2">
        <f t="shared" si="135"/>
        <v>30760.434457751118</v>
      </c>
      <c r="G5094" s="36">
        <v>45.74722554692314</v>
      </c>
      <c r="H5094">
        <v>2015</v>
      </c>
      <c r="I5094">
        <v>672.4</v>
      </c>
      <c r="J5094" t="s">
        <v>717</v>
      </c>
    </row>
    <row r="5095" spans="1:10">
      <c r="A5095" s="4" t="s">
        <v>433</v>
      </c>
      <c r="B5095" t="s">
        <v>33</v>
      </c>
      <c r="C5095" t="s">
        <v>4</v>
      </c>
      <c r="D5095" t="s">
        <v>328</v>
      </c>
      <c r="E5095" t="s">
        <v>370</v>
      </c>
      <c r="F5095" s="2">
        <f t="shared" si="135"/>
        <v>16930.181679271598</v>
      </c>
      <c r="G5095" s="36">
        <v>25.178735394514572</v>
      </c>
      <c r="H5095">
        <v>2015</v>
      </c>
      <c r="I5095">
        <v>672.4</v>
      </c>
      <c r="J5095" t="s">
        <v>717</v>
      </c>
    </row>
    <row r="5096" spans="1:10">
      <c r="A5096" s="4" t="s">
        <v>433</v>
      </c>
      <c r="B5096" t="s">
        <v>33</v>
      </c>
      <c r="C5096" t="s">
        <v>4</v>
      </c>
      <c r="D5096" t="s">
        <v>328</v>
      </c>
      <c r="E5096" t="s">
        <v>432</v>
      </c>
      <c r="F5096" s="2">
        <f t="shared" si="135"/>
        <v>-1710.093175138783</v>
      </c>
      <c r="G5096" s="36">
        <v>-2.5432676608250788</v>
      </c>
      <c r="H5096">
        <v>2015</v>
      </c>
      <c r="I5096">
        <v>672.4</v>
      </c>
      <c r="J5096" t="s">
        <v>717</v>
      </c>
    </row>
    <row r="5097" spans="1:10">
      <c r="A5097" s="4" t="s">
        <v>433</v>
      </c>
      <c r="B5097" t="s">
        <v>33</v>
      </c>
      <c r="C5097" t="s">
        <v>4</v>
      </c>
      <c r="D5097" t="s">
        <v>1</v>
      </c>
      <c r="F5097" s="2">
        <f t="shared" si="135"/>
        <v>479833148.28340548</v>
      </c>
      <c r="G5097" s="36">
        <v>733419.57191732409</v>
      </c>
      <c r="H5097">
        <v>2015</v>
      </c>
      <c r="I5097">
        <v>654.24099200000001</v>
      </c>
      <c r="J5097" t="s">
        <v>717</v>
      </c>
    </row>
    <row r="5098" spans="1:10">
      <c r="A5098" s="4" t="s">
        <v>433</v>
      </c>
      <c r="B5098" t="s">
        <v>33</v>
      </c>
      <c r="C5098" t="s">
        <v>3</v>
      </c>
      <c r="D5098" t="s">
        <v>328</v>
      </c>
      <c r="E5098" t="s">
        <v>419</v>
      </c>
      <c r="F5098" s="2">
        <f t="shared" si="135"/>
        <v>1899378122.6365371</v>
      </c>
      <c r="G5098" s="36">
        <v>2903178.1038821503</v>
      </c>
      <c r="H5098">
        <v>2014</v>
      </c>
      <c r="I5098">
        <v>654.24099200000001</v>
      </c>
      <c r="J5098" t="s">
        <v>717</v>
      </c>
    </row>
    <row r="5099" spans="1:10">
      <c r="A5099" s="4" t="s">
        <v>433</v>
      </c>
      <c r="B5099" t="s">
        <v>33</v>
      </c>
      <c r="C5099" t="s">
        <v>3</v>
      </c>
      <c r="D5099" t="s">
        <v>328</v>
      </c>
      <c r="E5099" t="s">
        <v>370</v>
      </c>
      <c r="F5099" s="2">
        <f t="shared" si="135"/>
        <v>764164554.4990288</v>
      </c>
      <c r="G5099" s="36">
        <v>1339795.5721435237</v>
      </c>
      <c r="H5099">
        <v>2014</v>
      </c>
      <c r="I5099">
        <v>570.3590684931512</v>
      </c>
      <c r="J5099" t="s">
        <v>717</v>
      </c>
    </row>
    <row r="5100" spans="1:10">
      <c r="A5100" s="4" t="s">
        <v>433</v>
      </c>
      <c r="B5100" t="s">
        <v>33</v>
      </c>
      <c r="C5100" t="s">
        <v>3</v>
      </c>
      <c r="D5100" t="s">
        <v>328</v>
      </c>
      <c r="E5100" t="s">
        <v>432</v>
      </c>
      <c r="F5100" s="2">
        <f t="shared" si="135"/>
        <v>165194601.82258037</v>
      </c>
      <c r="G5100" s="36">
        <v>252498.09144117398</v>
      </c>
      <c r="H5100">
        <v>2014</v>
      </c>
      <c r="I5100">
        <v>654.24099200000001</v>
      </c>
      <c r="J5100" t="s">
        <v>717</v>
      </c>
    </row>
    <row r="5101" spans="1:10">
      <c r="A5101" s="4" t="s">
        <v>433</v>
      </c>
      <c r="B5101" t="s">
        <v>33</v>
      </c>
      <c r="C5101" t="s">
        <v>3</v>
      </c>
      <c r="D5101" t="s">
        <v>1</v>
      </c>
      <c r="F5101" s="2">
        <f t="shared" si="135"/>
        <v>151562372.24603149</v>
      </c>
      <c r="G5101" s="36">
        <v>265731.5025190161</v>
      </c>
      <c r="H5101">
        <v>2014</v>
      </c>
      <c r="I5101">
        <v>570.3590684931512</v>
      </c>
      <c r="J5101" t="s">
        <v>717</v>
      </c>
    </row>
    <row r="5102" spans="1:10">
      <c r="A5102" s="4" t="s">
        <v>433</v>
      </c>
      <c r="B5102" t="s">
        <v>33</v>
      </c>
      <c r="C5102" t="s">
        <v>4</v>
      </c>
      <c r="D5102" t="s">
        <v>328</v>
      </c>
      <c r="E5102" t="s">
        <v>419</v>
      </c>
      <c r="F5102" s="2">
        <f t="shared" si="135"/>
        <v>991580387.0769453</v>
      </c>
      <c r="G5102" s="36">
        <v>1738519.5429549869</v>
      </c>
      <c r="H5102">
        <v>2014</v>
      </c>
      <c r="I5102">
        <v>570.3590684931512</v>
      </c>
      <c r="J5102" t="s">
        <v>717</v>
      </c>
    </row>
    <row r="5103" spans="1:10">
      <c r="A5103" s="4" t="s">
        <v>433</v>
      </c>
      <c r="B5103" t="s">
        <v>33</v>
      </c>
      <c r="C5103" t="s">
        <v>4</v>
      </c>
      <c r="D5103" t="s">
        <v>328</v>
      </c>
      <c r="E5103" t="s">
        <v>370</v>
      </c>
      <c r="F5103" s="2">
        <f t="shared" si="135"/>
        <v>567387920.13016212</v>
      </c>
      <c r="G5103" s="36">
        <v>994790.74055780564</v>
      </c>
      <c r="H5103">
        <v>2014</v>
      </c>
      <c r="I5103">
        <v>570.3590684931512</v>
      </c>
      <c r="J5103" t="s">
        <v>717</v>
      </c>
    </row>
    <row r="5104" spans="1:10">
      <c r="A5104" s="4" t="s">
        <v>433</v>
      </c>
      <c r="B5104" t="s">
        <v>33</v>
      </c>
      <c r="C5104" t="s">
        <v>4</v>
      </c>
      <c r="D5104" t="s">
        <v>328</v>
      </c>
      <c r="E5104" t="s">
        <v>432</v>
      </c>
      <c r="F5104" s="2">
        <f t="shared" si="135"/>
        <v>33492091.502645344</v>
      </c>
      <c r="G5104" s="36">
        <v>58721.064243142675</v>
      </c>
      <c r="H5104">
        <v>2014</v>
      </c>
      <c r="I5104">
        <v>570.3590684931512</v>
      </c>
      <c r="J5104" t="s">
        <v>717</v>
      </c>
    </row>
    <row r="5105" spans="1:10">
      <c r="A5105" s="4" t="s">
        <v>433</v>
      </c>
      <c r="B5105" t="s">
        <v>33</v>
      </c>
      <c r="C5105" t="s">
        <v>4</v>
      </c>
      <c r="D5105" t="s">
        <v>1</v>
      </c>
      <c r="F5105" s="2">
        <f t="shared" si="135"/>
        <v>19727523.644018769</v>
      </c>
      <c r="G5105" s="36">
        <v>34587.902137047648</v>
      </c>
      <c r="H5105">
        <v>2014</v>
      </c>
      <c r="I5105">
        <v>570.3590684931512</v>
      </c>
      <c r="J5105" t="s">
        <v>717</v>
      </c>
    </row>
    <row r="5106" spans="1:10">
      <c r="A5106" s="4" t="s">
        <v>433</v>
      </c>
      <c r="B5106" t="s">
        <v>33</v>
      </c>
      <c r="C5106" t="s">
        <v>3</v>
      </c>
      <c r="D5106" t="s">
        <v>328</v>
      </c>
      <c r="F5106" s="2">
        <f t="shared" si="135"/>
        <v>2864384858.2827334</v>
      </c>
      <c r="G5106" s="36">
        <v>5782377.4247747054</v>
      </c>
      <c r="H5106">
        <v>2013</v>
      </c>
      <c r="I5106">
        <v>495.36456164383571</v>
      </c>
      <c r="J5106" t="s">
        <v>717</v>
      </c>
    </row>
    <row r="5107" spans="1:10">
      <c r="A5107" s="4" t="s">
        <v>433</v>
      </c>
      <c r="B5107" t="s">
        <v>33</v>
      </c>
      <c r="C5107" t="s">
        <v>4</v>
      </c>
      <c r="D5107" t="s">
        <v>328</v>
      </c>
      <c r="F5107" s="2">
        <f t="shared" si="135"/>
        <v>1005701851.9713882</v>
      </c>
      <c r="G5107" s="36">
        <v>2030225.6758820831</v>
      </c>
      <c r="H5107">
        <v>2013</v>
      </c>
      <c r="I5107">
        <v>495.36456164383571</v>
      </c>
      <c r="J5107" t="s">
        <v>717</v>
      </c>
    </row>
    <row r="5108" spans="1:10">
      <c r="A5108" s="4" t="s">
        <v>433</v>
      </c>
      <c r="B5108" t="s">
        <v>33</v>
      </c>
      <c r="C5108" t="s">
        <v>4</v>
      </c>
      <c r="D5108" t="s">
        <v>1</v>
      </c>
      <c r="F5108" s="2">
        <f t="shared" si="135"/>
        <v>-406687.72244319797</v>
      </c>
      <c r="G5108" s="36">
        <v>-820.98671147090272</v>
      </c>
      <c r="H5108">
        <v>2013</v>
      </c>
      <c r="I5108">
        <v>495.36456164383571</v>
      </c>
      <c r="J5108" t="s">
        <v>717</v>
      </c>
    </row>
    <row r="5109" spans="1:10">
      <c r="A5109" s="4" t="s">
        <v>433</v>
      </c>
      <c r="B5109" t="s">
        <v>33</v>
      </c>
      <c r="C5109" t="s">
        <v>3</v>
      </c>
      <c r="D5109" t="s">
        <v>328</v>
      </c>
      <c r="F5109" s="2">
        <f t="shared" si="135"/>
        <v>3033811020.3494248</v>
      </c>
      <c r="G5109" s="36">
        <v>6238303.3848725455</v>
      </c>
      <c r="H5109">
        <v>2012</v>
      </c>
      <c r="I5109">
        <v>486.31989071038242</v>
      </c>
      <c r="J5109" t="s">
        <v>717</v>
      </c>
    </row>
    <row r="5110" spans="1:10">
      <c r="A5110" s="4" t="s">
        <v>433</v>
      </c>
      <c r="B5110" t="s">
        <v>33</v>
      </c>
      <c r="C5110" t="s">
        <v>3</v>
      </c>
      <c r="D5110" t="s">
        <v>1</v>
      </c>
      <c r="F5110" s="2">
        <f t="shared" si="135"/>
        <v>99488287.044636101</v>
      </c>
      <c r="G5110" s="36">
        <v>204573.7567906394</v>
      </c>
      <c r="H5110">
        <v>2012</v>
      </c>
      <c r="I5110">
        <v>486.31989071038242</v>
      </c>
      <c r="J5110" t="s">
        <v>717</v>
      </c>
    </row>
    <row r="5111" spans="1:10">
      <c r="A5111" s="4" t="s">
        <v>433</v>
      </c>
      <c r="B5111" t="s">
        <v>33</v>
      </c>
      <c r="C5111" t="s">
        <v>4</v>
      </c>
      <c r="D5111" t="s">
        <v>328</v>
      </c>
      <c r="F5111" s="2">
        <f t="shared" si="135"/>
        <v>-1002366669.0152743</v>
      </c>
      <c r="G5111" s="36">
        <v>-2061126.2014208105</v>
      </c>
      <c r="H5111">
        <v>2012</v>
      </c>
      <c r="I5111">
        <v>486.31989071038242</v>
      </c>
      <c r="J5111" t="s">
        <v>717</v>
      </c>
    </row>
    <row r="5112" spans="1:10">
      <c r="A5112" s="4" t="s">
        <v>433</v>
      </c>
      <c r="B5112" t="s">
        <v>33</v>
      </c>
      <c r="C5112" t="s">
        <v>4</v>
      </c>
      <c r="D5112" t="s">
        <v>1</v>
      </c>
      <c r="F5112" s="2">
        <f t="shared" si="135"/>
        <v>26743529.468463343</v>
      </c>
      <c r="G5112" s="36">
        <v>54991.64229001254</v>
      </c>
      <c r="H5112">
        <v>2012</v>
      </c>
      <c r="I5112">
        <v>486.31989071038242</v>
      </c>
      <c r="J5112" t="s">
        <v>717</v>
      </c>
    </row>
    <row r="5113" spans="1:10">
      <c r="A5113" s="4" t="s">
        <v>433</v>
      </c>
      <c r="B5113" t="s">
        <v>33</v>
      </c>
      <c r="C5113" t="s">
        <v>3</v>
      </c>
      <c r="D5113" t="s">
        <v>328</v>
      </c>
      <c r="F5113" s="2">
        <f t="shared" si="135"/>
        <v>3488951552.594543</v>
      </c>
      <c r="G5113" s="36">
        <v>7217940.1544401543</v>
      </c>
      <c r="H5113">
        <v>2011</v>
      </c>
      <c r="I5113">
        <v>483.37219178082211</v>
      </c>
      <c r="J5113" t="s">
        <v>717</v>
      </c>
    </row>
    <row r="5114" spans="1:10">
      <c r="A5114" s="4" t="s">
        <v>433</v>
      </c>
      <c r="B5114" t="s">
        <v>33</v>
      </c>
      <c r="C5114" t="s">
        <v>3</v>
      </c>
      <c r="D5114" t="s">
        <v>1</v>
      </c>
      <c r="F5114" s="2">
        <f t="shared" si="135"/>
        <v>68186198.471993044</v>
      </c>
      <c r="G5114" s="36">
        <v>141063.55233383193</v>
      </c>
      <c r="H5114">
        <v>2011</v>
      </c>
      <c r="I5114">
        <v>483.37219178082211</v>
      </c>
      <c r="J5114" t="s">
        <v>717</v>
      </c>
    </row>
    <row r="5115" spans="1:10">
      <c r="A5115" s="4" t="s">
        <v>433</v>
      </c>
      <c r="B5115" t="s">
        <v>33</v>
      </c>
      <c r="C5115" t="s">
        <v>4</v>
      </c>
      <c r="D5115" t="s">
        <v>328</v>
      </c>
      <c r="F5115" s="2">
        <f t="shared" si="135"/>
        <v>3107414113.934586</v>
      </c>
      <c r="G5115" s="36">
        <v>6428615.8094580593</v>
      </c>
      <c r="H5115">
        <v>2011</v>
      </c>
      <c r="I5115">
        <v>483.37219178082211</v>
      </c>
      <c r="J5115" t="s">
        <v>717</v>
      </c>
    </row>
    <row r="5116" spans="1:10">
      <c r="A5116" s="4" t="s">
        <v>433</v>
      </c>
      <c r="B5116" t="s">
        <v>33</v>
      </c>
      <c r="C5116" t="s">
        <v>3</v>
      </c>
      <c r="D5116" t="s">
        <v>328</v>
      </c>
      <c r="F5116" s="2">
        <f t="shared" si="135"/>
        <v>4137630808.6111379</v>
      </c>
      <c r="G5116" s="36">
        <v>8112303.2258064514</v>
      </c>
      <c r="H5116">
        <v>2010</v>
      </c>
      <c r="I5116">
        <v>510.04390410958933</v>
      </c>
      <c r="J5116" t="s">
        <v>717</v>
      </c>
    </row>
    <row r="5117" spans="1:10">
      <c r="A5117" s="4" t="s">
        <v>433</v>
      </c>
      <c r="B5117" t="s">
        <v>33</v>
      </c>
      <c r="C5117" t="s">
        <v>3</v>
      </c>
      <c r="D5117" t="s">
        <v>1</v>
      </c>
      <c r="F5117" s="2">
        <f t="shared" si="135"/>
        <v>26360853.143414032</v>
      </c>
      <c r="G5117" s="36">
        <v>51683.49808911758</v>
      </c>
      <c r="H5117">
        <v>2010</v>
      </c>
      <c r="I5117">
        <v>510.04390410958933</v>
      </c>
      <c r="J5117" t="s">
        <v>717</v>
      </c>
    </row>
    <row r="5118" spans="1:10">
      <c r="A5118" s="4" t="s">
        <v>433</v>
      </c>
      <c r="B5118" t="s">
        <v>33</v>
      </c>
      <c r="C5118" t="s">
        <v>4</v>
      </c>
      <c r="D5118" t="s">
        <v>328</v>
      </c>
      <c r="F5118" s="2">
        <f t="shared" si="135"/>
        <v>3439594217.4619904</v>
      </c>
      <c r="G5118" s="36">
        <v>6743721.8438414084</v>
      </c>
      <c r="H5118">
        <v>2010</v>
      </c>
      <c r="I5118">
        <v>510.04390410958933</v>
      </c>
      <c r="J5118" t="s">
        <v>717</v>
      </c>
    </row>
    <row r="5119" spans="1:10">
      <c r="A5119" t="s">
        <v>18</v>
      </c>
      <c r="B5119" s="18" t="s">
        <v>35</v>
      </c>
      <c r="C5119" s="18" t="s">
        <v>3</v>
      </c>
      <c r="D5119" s="18" t="s">
        <v>328</v>
      </c>
      <c r="E5119" s="18" t="s">
        <v>677</v>
      </c>
      <c r="F5119" s="2">
        <v>12308078020</v>
      </c>
      <c r="G5119" s="36">
        <f t="shared" ref="G5119:G5130" si="136">F5119/I5119</f>
        <v>13444546.915196229</v>
      </c>
      <c r="H5119" s="18">
        <v>2024</v>
      </c>
      <c r="I5119" s="18">
        <v>915.46990000000005</v>
      </c>
      <c r="J5119" t="s">
        <v>717</v>
      </c>
    </row>
    <row r="5120" spans="1:10">
      <c r="A5120" t="s">
        <v>18</v>
      </c>
      <c r="B5120" s="18" t="s">
        <v>35</v>
      </c>
      <c r="C5120" s="18" t="s">
        <v>4</v>
      </c>
      <c r="D5120" s="18" t="s">
        <v>328</v>
      </c>
      <c r="E5120" s="18" t="s">
        <v>677</v>
      </c>
      <c r="F5120" s="2">
        <v>4674885301</v>
      </c>
      <c r="G5120" s="36">
        <f t="shared" si="136"/>
        <v>5106541.7890855828</v>
      </c>
      <c r="H5120" s="18">
        <v>2024</v>
      </c>
      <c r="I5120" s="18">
        <v>915.46990000000005</v>
      </c>
      <c r="J5120" t="s">
        <v>717</v>
      </c>
    </row>
    <row r="5121" spans="1:10">
      <c r="A5121" t="s">
        <v>18</v>
      </c>
      <c r="B5121" s="18" t="s">
        <v>35</v>
      </c>
      <c r="C5121" s="18" t="s">
        <v>4</v>
      </c>
      <c r="D5121" s="18" t="s">
        <v>1</v>
      </c>
      <c r="E5121" s="18"/>
      <c r="F5121" s="2">
        <v>11099230</v>
      </c>
      <c r="G5121" s="36">
        <f t="shared" si="136"/>
        <v>12124.079666628033</v>
      </c>
      <c r="H5121" s="18">
        <v>2024</v>
      </c>
      <c r="I5121" s="18">
        <v>915.46990000000005</v>
      </c>
      <c r="J5121" t="s">
        <v>717</v>
      </c>
    </row>
    <row r="5122" spans="1:10">
      <c r="A5122" t="s">
        <v>18</v>
      </c>
      <c r="B5122" s="18" t="s">
        <v>35</v>
      </c>
      <c r="C5122" s="18" t="s">
        <v>3</v>
      </c>
      <c r="D5122" s="18" t="s">
        <v>1</v>
      </c>
      <c r="E5122" s="18"/>
      <c r="F5122" s="2">
        <v>73492157.5</v>
      </c>
      <c r="G5122" s="36">
        <f t="shared" si="136"/>
        <v>248301.84800210554</v>
      </c>
      <c r="H5122" s="18">
        <v>2023</v>
      </c>
      <c r="I5122" s="18">
        <v>295.97910000000002</v>
      </c>
      <c r="J5122" t="s">
        <v>717</v>
      </c>
    </row>
    <row r="5123" spans="1:10">
      <c r="A5123" s="14" t="s">
        <v>18</v>
      </c>
      <c r="B5123" t="s">
        <v>35</v>
      </c>
      <c r="C5123" t="s">
        <v>3</v>
      </c>
      <c r="D5123" t="s">
        <v>328</v>
      </c>
      <c r="F5123" s="2">
        <v>2321091662</v>
      </c>
      <c r="G5123" s="36">
        <f t="shared" si="136"/>
        <v>17735369.562692549</v>
      </c>
      <c r="H5123">
        <v>2022</v>
      </c>
      <c r="I5123">
        <v>130.87360000000001</v>
      </c>
      <c r="J5123" t="s">
        <v>717</v>
      </c>
    </row>
    <row r="5124" spans="1:10">
      <c r="A5124" s="14" t="s">
        <v>18</v>
      </c>
      <c r="B5124" t="s">
        <v>35</v>
      </c>
      <c r="C5124" t="s">
        <v>3</v>
      </c>
      <c r="D5124" t="s">
        <v>1</v>
      </c>
      <c r="F5124" s="2">
        <v>14014784</v>
      </c>
      <c r="G5124" s="36">
        <f t="shared" si="136"/>
        <v>107086.41009340309</v>
      </c>
      <c r="H5124">
        <v>2022</v>
      </c>
      <c r="I5124">
        <v>130.87360000000001</v>
      </c>
      <c r="J5124" t="s">
        <v>717</v>
      </c>
    </row>
    <row r="5125" spans="1:10">
      <c r="A5125" s="14" t="s">
        <v>18</v>
      </c>
      <c r="B5125" t="s">
        <v>35</v>
      </c>
      <c r="C5125" t="s">
        <v>5</v>
      </c>
      <c r="D5125" t="s">
        <v>328</v>
      </c>
      <c r="F5125" s="2">
        <v>87849260</v>
      </c>
      <c r="G5125" s="36">
        <f t="shared" si="136"/>
        <v>671252.72018191591</v>
      </c>
      <c r="H5125">
        <v>2022</v>
      </c>
      <c r="I5125">
        <v>130.87360000000001</v>
      </c>
      <c r="J5125" t="s">
        <v>717</v>
      </c>
    </row>
    <row r="5126" spans="1:10">
      <c r="A5126" s="14" t="s">
        <v>18</v>
      </c>
      <c r="B5126" t="s">
        <v>35</v>
      </c>
      <c r="C5126" t="s">
        <v>5</v>
      </c>
      <c r="D5126" t="s">
        <v>1</v>
      </c>
      <c r="F5126" s="2">
        <v>4790152</v>
      </c>
      <c r="G5126" s="36">
        <f t="shared" si="136"/>
        <v>36601.361924788493</v>
      </c>
      <c r="H5126">
        <v>2022</v>
      </c>
      <c r="I5126">
        <v>130.87360000000001</v>
      </c>
      <c r="J5126" t="s">
        <v>717</v>
      </c>
    </row>
    <row r="5127" spans="1:10">
      <c r="A5127" s="14" t="s">
        <v>18</v>
      </c>
      <c r="B5127" t="s">
        <v>35</v>
      </c>
      <c r="C5127" t="s">
        <v>3</v>
      </c>
      <c r="D5127" t="s">
        <v>328</v>
      </c>
      <c r="E5127" t="s">
        <v>329</v>
      </c>
      <c r="F5127" s="2">
        <v>1347089356</v>
      </c>
      <c r="G5127" s="36">
        <f t="shared" si="136"/>
        <v>14167480.227842562</v>
      </c>
      <c r="H5127">
        <v>2021</v>
      </c>
      <c r="I5127">
        <v>95.083200000000005</v>
      </c>
      <c r="J5127" t="s">
        <v>717</v>
      </c>
    </row>
    <row r="5128" spans="1:10">
      <c r="A5128" s="14" t="s">
        <v>18</v>
      </c>
      <c r="B5128" t="s">
        <v>35</v>
      </c>
      <c r="C5128" t="s">
        <v>3</v>
      </c>
      <c r="D5128" t="s">
        <v>1</v>
      </c>
      <c r="E5128" t="s">
        <v>330</v>
      </c>
      <c r="F5128" s="2">
        <v>16172464</v>
      </c>
      <c r="G5128" s="36">
        <f t="shared" si="136"/>
        <v>170087.50231376311</v>
      </c>
      <c r="H5128">
        <v>2021</v>
      </c>
      <c r="I5128">
        <v>95.083200000000005</v>
      </c>
      <c r="J5128" t="s">
        <v>717</v>
      </c>
    </row>
    <row r="5129" spans="1:10">
      <c r="A5129" s="14" t="s">
        <v>18</v>
      </c>
      <c r="B5129" t="s">
        <v>35</v>
      </c>
      <c r="C5129" t="s">
        <v>4</v>
      </c>
      <c r="D5129" t="s">
        <v>328</v>
      </c>
      <c r="E5129" t="s">
        <v>329</v>
      </c>
      <c r="F5129" s="2">
        <v>65356450</v>
      </c>
      <c r="G5129" s="36">
        <f t="shared" si="136"/>
        <v>687360.6483584902</v>
      </c>
      <c r="H5129">
        <v>2021</v>
      </c>
      <c r="I5129">
        <v>95.083200000000005</v>
      </c>
      <c r="J5129" t="s">
        <v>717</v>
      </c>
    </row>
    <row r="5130" spans="1:10">
      <c r="A5130" s="14" t="s">
        <v>18</v>
      </c>
      <c r="B5130" t="s">
        <v>35</v>
      </c>
      <c r="C5130" t="s">
        <v>4</v>
      </c>
      <c r="D5130" t="s">
        <v>1</v>
      </c>
      <c r="E5130" t="s">
        <v>330</v>
      </c>
      <c r="F5130" s="2">
        <v>1719183</v>
      </c>
      <c r="G5130" s="36">
        <f t="shared" si="136"/>
        <v>18080.828158917662</v>
      </c>
      <c r="H5130">
        <v>2021</v>
      </c>
      <c r="I5130">
        <v>95.083200000000005</v>
      </c>
      <c r="J5130" t="s">
        <v>717</v>
      </c>
    </row>
    <row r="5131" spans="1:10">
      <c r="A5131" t="s">
        <v>18</v>
      </c>
      <c r="B5131" t="s">
        <v>35</v>
      </c>
      <c r="C5131" t="s">
        <v>3</v>
      </c>
      <c r="D5131" t="s">
        <v>328</v>
      </c>
      <c r="F5131" s="2">
        <v>932952559</v>
      </c>
      <c r="G5131" s="36">
        <v>13228416.011592822</v>
      </c>
      <c r="H5131">
        <v>2020</v>
      </c>
      <c r="I5131">
        <v>70.526399999999995</v>
      </c>
      <c r="J5131" t="s">
        <v>717</v>
      </c>
    </row>
    <row r="5132" spans="1:10">
      <c r="A5132" t="s">
        <v>18</v>
      </c>
      <c r="B5132" t="s">
        <v>35</v>
      </c>
      <c r="C5132" t="s">
        <v>3</v>
      </c>
      <c r="D5132" t="s">
        <v>1</v>
      </c>
      <c r="F5132" s="2">
        <v>8983490</v>
      </c>
      <c r="G5132" s="36">
        <v>127377.69119081649</v>
      </c>
      <c r="H5132">
        <v>2020</v>
      </c>
      <c r="I5132">
        <v>70.526399999999995</v>
      </c>
      <c r="J5132" t="s">
        <v>717</v>
      </c>
    </row>
    <row r="5133" spans="1:10">
      <c r="A5133" t="s">
        <v>18</v>
      </c>
      <c r="B5133" t="s">
        <v>35</v>
      </c>
      <c r="C5133" t="s">
        <v>4</v>
      </c>
      <c r="D5133" t="s">
        <v>328</v>
      </c>
      <c r="F5133" s="2">
        <v>35619080</v>
      </c>
      <c r="G5133" s="36">
        <v>505046.05367635383</v>
      </c>
      <c r="H5133">
        <v>2020</v>
      </c>
      <c r="I5133">
        <v>70.526399999999995</v>
      </c>
      <c r="J5133" t="s">
        <v>717</v>
      </c>
    </row>
    <row r="5134" spans="1:10">
      <c r="A5134" t="s">
        <v>46</v>
      </c>
      <c r="B5134" t="s">
        <v>32</v>
      </c>
      <c r="C5134" t="s">
        <v>4</v>
      </c>
      <c r="D5134" t="s">
        <v>328</v>
      </c>
      <c r="E5134" t="s">
        <v>365</v>
      </c>
      <c r="F5134" s="2">
        <v>114530720</v>
      </c>
      <c r="G5134" s="36">
        <f t="shared" ref="G5134:G5143" si="137">F5134/I5134</f>
        <v>29026717.692678105</v>
      </c>
      <c r="H5134">
        <v>2019</v>
      </c>
      <c r="I5134">
        <v>3.9457</v>
      </c>
      <c r="J5134" s="40" t="s">
        <v>715</v>
      </c>
    </row>
    <row r="5135" spans="1:10">
      <c r="A5135" t="s">
        <v>46</v>
      </c>
      <c r="B5135" t="s">
        <v>32</v>
      </c>
      <c r="C5135" t="s">
        <v>4</v>
      </c>
      <c r="D5135" t="s">
        <v>328</v>
      </c>
      <c r="E5135" t="s">
        <v>366</v>
      </c>
      <c r="F5135" s="2">
        <v>26441676</v>
      </c>
      <c r="G5135" s="36">
        <f t="shared" si="137"/>
        <v>6701390.3743315507</v>
      </c>
      <c r="H5135">
        <v>2019</v>
      </c>
      <c r="I5135">
        <v>3.9457</v>
      </c>
      <c r="J5135" s="40" t="s">
        <v>715</v>
      </c>
    </row>
    <row r="5136" spans="1:10">
      <c r="A5136" t="s">
        <v>46</v>
      </c>
      <c r="B5136" t="s">
        <v>32</v>
      </c>
      <c r="C5136" t="s">
        <v>4</v>
      </c>
      <c r="D5136" t="s">
        <v>1</v>
      </c>
      <c r="F5136" s="2">
        <v>788363</v>
      </c>
      <c r="G5136" s="36">
        <f t="shared" si="137"/>
        <v>199803.07676711355</v>
      </c>
      <c r="H5136">
        <v>2019</v>
      </c>
      <c r="I5136">
        <v>3.9457</v>
      </c>
      <c r="J5136" s="40" t="s">
        <v>715</v>
      </c>
    </row>
    <row r="5137" spans="1:10">
      <c r="A5137" t="s">
        <v>46</v>
      </c>
      <c r="B5137" t="s">
        <v>32</v>
      </c>
      <c r="C5137" t="s">
        <v>4</v>
      </c>
      <c r="D5137" t="s">
        <v>367</v>
      </c>
      <c r="E5137" t="s">
        <v>366</v>
      </c>
      <c r="F5137" s="2">
        <v>1276219</v>
      </c>
      <c r="G5137" s="36">
        <f t="shared" si="137"/>
        <v>323445.52297437715</v>
      </c>
      <c r="H5137">
        <v>2019</v>
      </c>
      <c r="I5137">
        <v>3.9457</v>
      </c>
      <c r="J5137" s="40" t="s">
        <v>715</v>
      </c>
    </row>
    <row r="5138" spans="1:10">
      <c r="A5138" t="s">
        <v>46</v>
      </c>
      <c r="B5138" t="s">
        <v>32</v>
      </c>
      <c r="C5138" t="s">
        <v>4</v>
      </c>
      <c r="D5138" t="s">
        <v>367</v>
      </c>
      <c r="E5138" t="s">
        <v>381</v>
      </c>
      <c r="F5138" s="2">
        <v>74213</v>
      </c>
      <c r="G5138" s="36">
        <f t="shared" si="137"/>
        <v>18808.576424968953</v>
      </c>
      <c r="H5138">
        <v>2019</v>
      </c>
      <c r="I5138">
        <v>3.9457</v>
      </c>
      <c r="J5138" s="40" t="s">
        <v>715</v>
      </c>
    </row>
    <row r="5139" spans="1:10">
      <c r="A5139" t="s">
        <v>46</v>
      </c>
      <c r="B5139" t="s">
        <v>32</v>
      </c>
      <c r="C5139" t="s">
        <v>4</v>
      </c>
      <c r="D5139" t="s">
        <v>367</v>
      </c>
      <c r="E5139" t="s">
        <v>386</v>
      </c>
      <c r="F5139" s="2">
        <v>2842522</v>
      </c>
      <c r="G5139" s="36">
        <f t="shared" si="137"/>
        <v>720410.06665483944</v>
      </c>
      <c r="H5139">
        <v>2019</v>
      </c>
      <c r="I5139">
        <v>3.9457</v>
      </c>
      <c r="J5139" s="40" t="s">
        <v>715</v>
      </c>
    </row>
    <row r="5140" spans="1:10">
      <c r="A5140" t="s">
        <v>46</v>
      </c>
      <c r="B5140" t="s">
        <v>32</v>
      </c>
      <c r="C5140" t="s">
        <v>4</v>
      </c>
      <c r="D5140" t="s">
        <v>367</v>
      </c>
      <c r="E5140" t="s">
        <v>370</v>
      </c>
      <c r="F5140" s="2">
        <v>87047280</v>
      </c>
      <c r="G5140" s="36">
        <f t="shared" si="137"/>
        <v>22061302.1770535</v>
      </c>
      <c r="H5140">
        <v>2019</v>
      </c>
      <c r="I5140">
        <v>3.9457</v>
      </c>
      <c r="J5140" s="40" t="s">
        <v>715</v>
      </c>
    </row>
    <row r="5141" spans="1:10">
      <c r="A5141" t="s">
        <v>46</v>
      </c>
      <c r="B5141" t="s">
        <v>32</v>
      </c>
      <c r="C5141" t="s">
        <v>4</v>
      </c>
      <c r="D5141" t="s">
        <v>367</v>
      </c>
      <c r="E5141" t="s">
        <v>382</v>
      </c>
      <c r="F5141" s="2">
        <v>54903060</v>
      </c>
      <c r="G5141" s="36">
        <f t="shared" si="137"/>
        <v>13914656.461464379</v>
      </c>
      <c r="H5141">
        <v>2019</v>
      </c>
      <c r="I5141">
        <v>3.9457</v>
      </c>
      <c r="J5141" s="40" t="s">
        <v>715</v>
      </c>
    </row>
    <row r="5142" spans="1:10">
      <c r="A5142" t="s">
        <v>46</v>
      </c>
      <c r="B5142" t="s">
        <v>32</v>
      </c>
      <c r="C5142" t="s">
        <v>4</v>
      </c>
      <c r="D5142" t="s">
        <v>367</v>
      </c>
      <c r="E5142" t="s">
        <v>385</v>
      </c>
      <c r="F5142" s="2">
        <v>-2797</v>
      </c>
      <c r="G5142" s="36">
        <f t="shared" si="137"/>
        <v>-708.87295030032692</v>
      </c>
      <c r="H5142">
        <v>2019</v>
      </c>
      <c r="I5142">
        <v>3.9457</v>
      </c>
      <c r="J5142" s="40" t="s">
        <v>715</v>
      </c>
    </row>
    <row r="5143" spans="1:10">
      <c r="A5143" t="s">
        <v>46</v>
      </c>
      <c r="B5143" t="s">
        <v>32</v>
      </c>
      <c r="C5143" t="s">
        <v>4</v>
      </c>
      <c r="D5143" t="s">
        <v>374</v>
      </c>
      <c r="F5143" s="2">
        <v>-45497</v>
      </c>
      <c r="G5143" s="36">
        <f t="shared" si="137"/>
        <v>-11530.780343158374</v>
      </c>
      <c r="H5143">
        <v>2019</v>
      </c>
      <c r="I5143">
        <v>3.9457</v>
      </c>
      <c r="J5143" s="40" t="s">
        <v>715</v>
      </c>
    </row>
    <row r="5144" spans="1:10">
      <c r="A5144" t="s">
        <v>18</v>
      </c>
      <c r="B5144" t="s">
        <v>35</v>
      </c>
      <c r="C5144" t="s">
        <v>4</v>
      </c>
      <c r="D5144" t="s">
        <v>1</v>
      </c>
      <c r="F5144" s="2">
        <v>25614</v>
      </c>
      <c r="G5144" s="36">
        <v>363.18314843803176</v>
      </c>
      <c r="H5144">
        <v>2020</v>
      </c>
      <c r="I5144">
        <v>70.526399999999995</v>
      </c>
      <c r="J5144" t="s">
        <v>717</v>
      </c>
    </row>
    <row r="5145" spans="1:10">
      <c r="A5145" t="s">
        <v>18</v>
      </c>
      <c r="B5145" t="s">
        <v>35</v>
      </c>
      <c r="C5145" t="s">
        <v>3</v>
      </c>
      <c r="D5145" t="s">
        <v>328</v>
      </c>
      <c r="E5145" t="s">
        <v>343</v>
      </c>
      <c r="F5145" s="2">
        <v>576318055</v>
      </c>
      <c r="G5145" s="36">
        <f t="shared" ref="G5145:G5150" si="138">F5145/I5145</f>
        <v>11950211.190504827</v>
      </c>
      <c r="H5145">
        <v>2019</v>
      </c>
      <c r="I5145">
        <v>48.226599999999998</v>
      </c>
      <c r="J5145" t="s">
        <v>717</v>
      </c>
    </row>
    <row r="5146" spans="1:10">
      <c r="A5146" t="s">
        <v>18</v>
      </c>
      <c r="B5146" t="s">
        <v>35</v>
      </c>
      <c r="C5146" t="s">
        <v>3</v>
      </c>
      <c r="D5146" t="s">
        <v>1</v>
      </c>
      <c r="F5146" s="2">
        <v>23948</v>
      </c>
      <c r="G5146" s="36">
        <f t="shared" si="138"/>
        <v>496.57243098207215</v>
      </c>
      <c r="H5146">
        <v>2019</v>
      </c>
      <c r="I5146">
        <v>48.226599999999998</v>
      </c>
      <c r="J5146" t="s">
        <v>717</v>
      </c>
    </row>
    <row r="5147" spans="1:10">
      <c r="A5147" t="s">
        <v>18</v>
      </c>
      <c r="B5147" t="s">
        <v>35</v>
      </c>
      <c r="C5147" t="s">
        <v>4</v>
      </c>
      <c r="D5147" t="s">
        <v>328</v>
      </c>
      <c r="E5147" t="s">
        <v>343</v>
      </c>
      <c r="F5147" s="2">
        <v>77910204</v>
      </c>
      <c r="G5147" s="36">
        <f t="shared" si="138"/>
        <v>1615502.7308580743</v>
      </c>
      <c r="H5147">
        <v>2019</v>
      </c>
      <c r="I5147">
        <v>48.226599999999998</v>
      </c>
      <c r="J5147" t="s">
        <v>717</v>
      </c>
    </row>
    <row r="5148" spans="1:10">
      <c r="A5148" t="s">
        <v>18</v>
      </c>
      <c r="B5148" t="s">
        <v>35</v>
      </c>
      <c r="C5148" t="s">
        <v>4</v>
      </c>
      <c r="D5148" t="s">
        <v>1</v>
      </c>
      <c r="F5148" s="2">
        <v>0</v>
      </c>
      <c r="G5148" s="36">
        <f t="shared" si="138"/>
        <v>0</v>
      </c>
      <c r="H5148">
        <v>2019</v>
      </c>
      <c r="I5148">
        <v>48.226599999999998</v>
      </c>
      <c r="J5148" t="s">
        <v>717</v>
      </c>
    </row>
    <row r="5149" spans="1:10">
      <c r="A5149" t="s">
        <v>18</v>
      </c>
      <c r="B5149" t="s">
        <v>35</v>
      </c>
      <c r="C5149" t="s">
        <v>3</v>
      </c>
      <c r="D5149" t="s">
        <v>328</v>
      </c>
      <c r="F5149" s="2">
        <v>291448251</v>
      </c>
      <c r="G5149" s="36">
        <f t="shared" si="138"/>
        <v>10178895.769158233</v>
      </c>
      <c r="H5149">
        <v>2018</v>
      </c>
      <c r="I5149">
        <v>28.6326</v>
      </c>
      <c r="J5149" t="s">
        <v>717</v>
      </c>
    </row>
    <row r="5150" spans="1:10">
      <c r="A5150" t="s">
        <v>18</v>
      </c>
      <c r="B5150" t="s">
        <v>35</v>
      </c>
      <c r="C5150" t="s">
        <v>4</v>
      </c>
      <c r="D5150" t="s">
        <v>328</v>
      </c>
      <c r="F5150" s="2">
        <f>-(-38648841)</f>
        <v>38648841</v>
      </c>
      <c r="G5150" s="36">
        <f t="shared" si="138"/>
        <v>1349819.4715114939</v>
      </c>
      <c r="H5150">
        <v>2018</v>
      </c>
      <c r="I5150">
        <v>28.6326</v>
      </c>
      <c r="J5150" t="s">
        <v>717</v>
      </c>
    </row>
    <row r="5151" spans="1:10">
      <c r="A5151" t="s">
        <v>18</v>
      </c>
      <c r="B5151" t="s">
        <v>35</v>
      </c>
      <c r="C5151" t="s">
        <v>3</v>
      </c>
      <c r="D5151" t="s">
        <v>328</v>
      </c>
      <c r="F5151" s="2">
        <v>168729983</v>
      </c>
      <c r="G5151" s="36">
        <f>(F5151/I5151)</f>
        <v>10196847.15363924</v>
      </c>
      <c r="H5151">
        <v>2017</v>
      </c>
      <c r="I5151">
        <v>16.547270000000001</v>
      </c>
      <c r="J5151" t="s">
        <v>717</v>
      </c>
    </row>
    <row r="5152" spans="1:10">
      <c r="A5152" t="s">
        <v>18</v>
      </c>
      <c r="B5152" t="s">
        <v>35</v>
      </c>
      <c r="C5152" t="s">
        <v>4</v>
      </c>
      <c r="D5152" t="s">
        <v>328</v>
      </c>
      <c r="F5152" s="2">
        <f>-(-17111512)</f>
        <v>17111512</v>
      </c>
      <c r="G5152" s="36">
        <f>(F5152/I5152)</f>
        <v>1034098.796961674</v>
      </c>
      <c r="H5152">
        <v>2017</v>
      </c>
      <c r="I5152">
        <v>16.547270000000001</v>
      </c>
      <c r="J5152" t="s">
        <v>717</v>
      </c>
    </row>
    <row r="5153" spans="1:10">
      <c r="A5153" t="s">
        <v>18</v>
      </c>
      <c r="B5153" t="s">
        <v>35</v>
      </c>
      <c r="C5153" t="s">
        <v>3</v>
      </c>
      <c r="D5153" t="s">
        <v>328</v>
      </c>
      <c r="F5153" s="2">
        <v>1364628</v>
      </c>
      <c r="G5153" s="36">
        <v>92400.008125291992</v>
      </c>
      <c r="H5153">
        <v>2016</v>
      </c>
      <c r="I5153">
        <v>14.768700000000001</v>
      </c>
      <c r="J5153" t="s">
        <v>717</v>
      </c>
    </row>
    <row r="5154" spans="1:10">
      <c r="A5154" t="s">
        <v>18</v>
      </c>
      <c r="B5154" t="s">
        <v>35</v>
      </c>
      <c r="C5154" t="s">
        <v>4</v>
      </c>
      <c r="D5154" t="s">
        <v>328</v>
      </c>
      <c r="F5154" s="2">
        <v>1600800</v>
      </c>
      <c r="G5154" s="36">
        <v>108391.39531576916</v>
      </c>
      <c r="H5154">
        <v>2016</v>
      </c>
      <c r="I5154">
        <v>14.768700000000001</v>
      </c>
      <c r="J5154" t="s">
        <v>717</v>
      </c>
    </row>
    <row r="5155" spans="1:10">
      <c r="A5155" t="s">
        <v>18</v>
      </c>
      <c r="B5155" t="s">
        <v>35</v>
      </c>
      <c r="C5155" t="s">
        <v>3</v>
      </c>
      <c r="D5155" t="s">
        <v>328</v>
      </c>
      <c r="F5155" s="2">
        <v>10742584</v>
      </c>
      <c r="G5155" s="36">
        <v>1158929.8120698212</v>
      </c>
      <c r="H5155">
        <v>2015</v>
      </c>
      <c r="I5155">
        <v>9.2693999999999992</v>
      </c>
      <c r="J5155" t="s">
        <v>717</v>
      </c>
    </row>
    <row r="5156" spans="1:10">
      <c r="A5156" t="s">
        <v>18</v>
      </c>
      <c r="B5156" t="s">
        <v>35</v>
      </c>
      <c r="C5156" t="s">
        <v>4</v>
      </c>
      <c r="D5156" t="s">
        <v>328</v>
      </c>
      <c r="F5156" s="2">
        <v>4110118</v>
      </c>
      <c r="G5156" s="36">
        <v>443407.12451722875</v>
      </c>
      <c r="H5156">
        <v>2015</v>
      </c>
      <c r="I5156">
        <v>9.2693999999999992</v>
      </c>
      <c r="J5156" t="s">
        <v>717</v>
      </c>
    </row>
    <row r="5157" spans="1:10">
      <c r="A5157" t="s">
        <v>18</v>
      </c>
      <c r="B5157" t="s">
        <v>35</v>
      </c>
      <c r="C5157" t="s">
        <v>3</v>
      </c>
      <c r="D5157" t="s">
        <v>328</v>
      </c>
      <c r="F5157" s="2">
        <v>7459330</v>
      </c>
      <c r="G5157" s="36">
        <v>918935.12553422095</v>
      </c>
      <c r="H5157">
        <v>2014</v>
      </c>
      <c r="I5157">
        <v>8.1173630136986379</v>
      </c>
      <c r="J5157" t="s">
        <v>717</v>
      </c>
    </row>
    <row r="5158" spans="1:10">
      <c r="A5158" t="s">
        <v>18</v>
      </c>
      <c r="B5158" t="s">
        <v>35</v>
      </c>
      <c r="C5158" t="s">
        <v>4</v>
      </c>
      <c r="D5158" t="s">
        <v>328</v>
      </c>
      <c r="F5158" s="2">
        <v>3270342</v>
      </c>
      <c r="G5158" s="36">
        <v>402882.31467301154</v>
      </c>
      <c r="H5158">
        <v>2014</v>
      </c>
      <c r="I5158">
        <v>8.1173630136986379</v>
      </c>
      <c r="J5158" t="s">
        <v>717</v>
      </c>
    </row>
    <row r="5159" spans="1:10">
      <c r="A5159" t="s">
        <v>18</v>
      </c>
      <c r="B5159" t="s">
        <v>35</v>
      </c>
      <c r="C5159" t="s">
        <v>3</v>
      </c>
      <c r="D5159" t="s">
        <v>328</v>
      </c>
      <c r="F5159" s="2">
        <v>6824287</v>
      </c>
      <c r="G5159" s="36">
        <v>1245744.4987841707</v>
      </c>
      <c r="H5159">
        <v>2013</v>
      </c>
      <c r="I5159">
        <v>5.47807917808219</v>
      </c>
      <c r="J5159" t="s">
        <v>717</v>
      </c>
    </row>
    <row r="5160" spans="1:10">
      <c r="A5160" t="s">
        <v>18</v>
      </c>
      <c r="B5160" t="s">
        <v>35</v>
      </c>
      <c r="C5160" t="s">
        <v>4</v>
      </c>
      <c r="D5160" t="s">
        <v>328</v>
      </c>
      <c r="F5160" s="2">
        <v>1573240</v>
      </c>
      <c r="G5160" s="36">
        <v>287188.25501729466</v>
      </c>
      <c r="H5160">
        <v>2013</v>
      </c>
      <c r="I5160">
        <v>5.47807917808219</v>
      </c>
      <c r="J5160" t="s">
        <v>717</v>
      </c>
    </row>
    <row r="5161" spans="1:10">
      <c r="A5161" t="s">
        <v>18</v>
      </c>
      <c r="B5161" t="s">
        <v>35</v>
      </c>
      <c r="C5161" t="s">
        <v>3</v>
      </c>
      <c r="D5161" t="s">
        <v>328</v>
      </c>
      <c r="F5161" s="2">
        <v>6446470.0000000009</v>
      </c>
      <c r="G5161" s="36">
        <v>1416345.3260975939</v>
      </c>
      <c r="H5161">
        <v>2012</v>
      </c>
      <c r="I5161">
        <v>4.5514818181818208</v>
      </c>
      <c r="J5161" t="s">
        <v>717</v>
      </c>
    </row>
    <row r="5162" spans="1:10">
      <c r="A5162" t="s">
        <v>18</v>
      </c>
      <c r="B5162" t="s">
        <v>35</v>
      </c>
      <c r="C5162" t="s">
        <v>4</v>
      </c>
      <c r="D5162" t="s">
        <v>328</v>
      </c>
      <c r="F5162" s="2">
        <v>779813</v>
      </c>
      <c r="G5162" s="36">
        <v>171331.67420001069</v>
      </c>
      <c r="H5162">
        <v>2012</v>
      </c>
      <c r="I5162">
        <v>4.5514818181818208</v>
      </c>
      <c r="J5162" t="s">
        <v>717</v>
      </c>
    </row>
    <row r="5163" spans="1:10">
      <c r="A5163" t="s">
        <v>18</v>
      </c>
      <c r="B5163" t="s">
        <v>35</v>
      </c>
      <c r="C5163" t="s">
        <v>3</v>
      </c>
      <c r="D5163" t="s">
        <v>328</v>
      </c>
      <c r="F5163" s="2">
        <v>13909653</v>
      </c>
      <c r="G5163" s="36">
        <v>3367770.0872124848</v>
      </c>
      <c r="H5163">
        <v>2011</v>
      </c>
      <c r="I5163">
        <v>4.1302264227642302</v>
      </c>
      <c r="J5163" t="s">
        <v>717</v>
      </c>
    </row>
    <row r="5164" spans="1:10">
      <c r="A5164" t="s">
        <v>18</v>
      </c>
      <c r="B5164" t="s">
        <v>35</v>
      </c>
      <c r="C5164" t="s">
        <v>4</v>
      </c>
      <c r="D5164" t="s">
        <v>328</v>
      </c>
      <c r="F5164" s="2">
        <v>4083982</v>
      </c>
      <c r="G5164" s="36">
        <v>988803.41704528627</v>
      </c>
      <c r="H5164">
        <v>2011</v>
      </c>
      <c r="I5164">
        <v>4.1302264227642302</v>
      </c>
      <c r="J5164" t="s">
        <v>717</v>
      </c>
    </row>
    <row r="5165" spans="1:10">
      <c r="A5165" t="s">
        <v>18</v>
      </c>
      <c r="B5165" t="s">
        <v>35</v>
      </c>
      <c r="C5165" t="s">
        <v>3</v>
      </c>
      <c r="D5165" t="s">
        <v>328</v>
      </c>
      <c r="F5165" s="2">
        <v>3413844</v>
      </c>
      <c r="G5165" s="36">
        <v>872506.55907971563</v>
      </c>
      <c r="H5165">
        <v>2010</v>
      </c>
      <c r="I5165">
        <v>3.9126857723577269</v>
      </c>
      <c r="J5165" t="s">
        <v>717</v>
      </c>
    </row>
    <row r="5166" spans="1:10">
      <c r="A5166" t="s">
        <v>18</v>
      </c>
      <c r="B5166" t="s">
        <v>35</v>
      </c>
      <c r="C5166" t="s">
        <v>4</v>
      </c>
      <c r="D5166" t="s">
        <v>328</v>
      </c>
      <c r="F5166" s="2">
        <v>950777</v>
      </c>
      <c r="G5166" s="36">
        <v>242998.55784919721</v>
      </c>
      <c r="H5166">
        <v>2010</v>
      </c>
      <c r="I5166">
        <v>3.9126857723577269</v>
      </c>
      <c r="J5166" t="s">
        <v>717</v>
      </c>
    </row>
    <row r="5167" spans="1:10">
      <c r="A5167" t="s">
        <v>18</v>
      </c>
      <c r="B5167" t="s">
        <v>32</v>
      </c>
      <c r="C5167" t="s">
        <v>3</v>
      </c>
      <c r="D5167" t="s">
        <v>328</v>
      </c>
      <c r="E5167" t="s">
        <v>365</v>
      </c>
      <c r="F5167" s="2">
        <v>99788054</v>
      </c>
      <c r="G5167" s="36">
        <f t="shared" ref="G5167:G5198" si="139">F5167/I5167</f>
        <v>18510462.816969335</v>
      </c>
      <c r="H5167">
        <v>2024</v>
      </c>
      <c r="I5167">
        <v>5.3909000000000002</v>
      </c>
      <c r="J5167" t="s">
        <v>717</v>
      </c>
    </row>
    <row r="5168" spans="1:10">
      <c r="A5168" s="21" t="s">
        <v>18</v>
      </c>
      <c r="B5168" t="s">
        <v>32</v>
      </c>
      <c r="C5168" t="s">
        <v>4</v>
      </c>
      <c r="D5168" t="s">
        <v>328</v>
      </c>
      <c r="E5168" t="s">
        <v>365</v>
      </c>
      <c r="F5168" s="2">
        <v>45717309</v>
      </c>
      <c r="G5168" s="36">
        <f t="shared" si="139"/>
        <v>8480459.478009237</v>
      </c>
      <c r="H5168">
        <v>2024</v>
      </c>
      <c r="I5168">
        <v>5.3909000000000002</v>
      </c>
      <c r="J5168" t="s">
        <v>717</v>
      </c>
    </row>
    <row r="5169" spans="1:10">
      <c r="A5169" t="s">
        <v>18</v>
      </c>
      <c r="B5169" t="s">
        <v>32</v>
      </c>
      <c r="C5169" t="s">
        <v>3</v>
      </c>
      <c r="D5169" t="s">
        <v>328</v>
      </c>
      <c r="E5169" t="s">
        <v>366</v>
      </c>
      <c r="F5169" s="2">
        <v>45824883</v>
      </c>
      <c r="G5169" s="36">
        <f t="shared" si="139"/>
        <v>8500414.2165501118</v>
      </c>
      <c r="H5169">
        <v>2024</v>
      </c>
      <c r="I5169">
        <v>5.3909000000000002</v>
      </c>
      <c r="J5169" t="s">
        <v>717</v>
      </c>
    </row>
    <row r="5170" spans="1:10">
      <c r="A5170" t="s">
        <v>18</v>
      </c>
      <c r="B5170" t="s">
        <v>32</v>
      </c>
      <c r="C5170" t="s">
        <v>4</v>
      </c>
      <c r="D5170" t="s">
        <v>328</v>
      </c>
      <c r="E5170" t="s">
        <v>366</v>
      </c>
      <c r="F5170" s="2">
        <v>7378033</v>
      </c>
      <c r="G5170" s="36">
        <f t="shared" si="139"/>
        <v>1368608.7666252388</v>
      </c>
      <c r="H5170">
        <v>2024</v>
      </c>
      <c r="I5170">
        <v>5.3909000000000002</v>
      </c>
      <c r="J5170" t="s">
        <v>717</v>
      </c>
    </row>
    <row r="5171" spans="1:10">
      <c r="A5171" t="s">
        <v>18</v>
      </c>
      <c r="B5171" t="s">
        <v>32</v>
      </c>
      <c r="C5171" t="s">
        <v>3</v>
      </c>
      <c r="D5171" t="s">
        <v>1</v>
      </c>
      <c r="F5171" s="2">
        <v>155637</v>
      </c>
      <c r="G5171" s="36">
        <f t="shared" si="139"/>
        <v>28870.318499693927</v>
      </c>
      <c r="H5171">
        <v>2024</v>
      </c>
      <c r="I5171">
        <v>5.3909000000000002</v>
      </c>
      <c r="J5171" t="s">
        <v>717</v>
      </c>
    </row>
    <row r="5172" spans="1:10">
      <c r="A5172" t="s">
        <v>18</v>
      </c>
      <c r="B5172" t="s">
        <v>32</v>
      </c>
      <c r="C5172" t="s">
        <v>4</v>
      </c>
      <c r="D5172" t="s">
        <v>1</v>
      </c>
      <c r="F5172" s="2">
        <v>28427787</v>
      </c>
      <c r="G5172" s="36">
        <f t="shared" si="139"/>
        <v>5273291.4726669015</v>
      </c>
      <c r="H5172">
        <v>2024</v>
      </c>
      <c r="I5172">
        <v>5.3909000000000002</v>
      </c>
      <c r="J5172" t="s">
        <v>717</v>
      </c>
    </row>
    <row r="5173" spans="1:10">
      <c r="A5173" t="s">
        <v>18</v>
      </c>
      <c r="B5173" t="s">
        <v>32</v>
      </c>
      <c r="C5173" t="s">
        <v>3</v>
      </c>
      <c r="D5173" t="s">
        <v>367</v>
      </c>
      <c r="E5173" t="s">
        <v>366</v>
      </c>
      <c r="F5173" s="2">
        <v>11613576</v>
      </c>
      <c r="G5173" s="36">
        <f t="shared" si="139"/>
        <v>2154292.6042033797</v>
      </c>
      <c r="H5173">
        <v>2024</v>
      </c>
      <c r="I5173">
        <v>5.3909000000000002</v>
      </c>
      <c r="J5173" t="s">
        <v>717</v>
      </c>
    </row>
    <row r="5174" spans="1:10">
      <c r="A5174" t="s">
        <v>18</v>
      </c>
      <c r="B5174" t="s">
        <v>32</v>
      </c>
      <c r="C5174" t="s">
        <v>4</v>
      </c>
      <c r="D5174" t="s">
        <v>367</v>
      </c>
      <c r="E5174" t="s">
        <v>366</v>
      </c>
      <c r="F5174" s="2">
        <v>3620453</v>
      </c>
      <c r="G5174" s="36">
        <f t="shared" si="139"/>
        <v>671586.00604722765</v>
      </c>
      <c r="H5174">
        <v>2024</v>
      </c>
      <c r="I5174">
        <v>5.3909000000000002</v>
      </c>
      <c r="J5174" t="s">
        <v>717</v>
      </c>
    </row>
    <row r="5175" spans="1:10">
      <c r="A5175" t="s">
        <v>18</v>
      </c>
      <c r="B5175" t="s">
        <v>32</v>
      </c>
      <c r="C5175" t="s">
        <v>4</v>
      </c>
      <c r="D5175" t="s">
        <v>367</v>
      </c>
      <c r="E5175" t="s">
        <v>368</v>
      </c>
      <c r="F5175" s="2">
        <v>-206629</v>
      </c>
      <c r="G5175" s="36">
        <f t="shared" si="139"/>
        <v>-38329.221465803479</v>
      </c>
      <c r="H5175">
        <v>2024</v>
      </c>
      <c r="I5175">
        <v>5.3909000000000002</v>
      </c>
      <c r="J5175" t="s">
        <v>717</v>
      </c>
    </row>
    <row r="5176" spans="1:10">
      <c r="A5176" t="s">
        <v>18</v>
      </c>
      <c r="B5176" t="s">
        <v>32</v>
      </c>
      <c r="C5176" t="s">
        <v>3</v>
      </c>
      <c r="D5176" t="s">
        <v>367</v>
      </c>
      <c r="E5176" t="s">
        <v>369</v>
      </c>
      <c r="F5176" s="2">
        <v>5347534</v>
      </c>
      <c r="G5176" s="36">
        <f t="shared" si="139"/>
        <v>991955.70312934753</v>
      </c>
      <c r="H5176">
        <v>2024</v>
      </c>
      <c r="I5176">
        <v>5.3909000000000002</v>
      </c>
      <c r="J5176" t="s">
        <v>717</v>
      </c>
    </row>
    <row r="5177" spans="1:10">
      <c r="A5177" t="s">
        <v>18</v>
      </c>
      <c r="B5177" t="s">
        <v>32</v>
      </c>
      <c r="C5177" t="s">
        <v>4</v>
      </c>
      <c r="D5177" t="s">
        <v>367</v>
      </c>
      <c r="E5177" t="s">
        <v>369</v>
      </c>
      <c r="F5177" s="2">
        <v>364143</v>
      </c>
      <c r="G5177" s="36">
        <f t="shared" si="139"/>
        <v>67547.719304754311</v>
      </c>
      <c r="H5177">
        <v>2024</v>
      </c>
      <c r="I5177">
        <v>5.3909000000000002</v>
      </c>
      <c r="J5177" t="s">
        <v>717</v>
      </c>
    </row>
    <row r="5178" spans="1:10">
      <c r="A5178" t="s">
        <v>18</v>
      </c>
      <c r="B5178" t="s">
        <v>32</v>
      </c>
      <c r="C5178" t="s">
        <v>3</v>
      </c>
      <c r="D5178" t="s">
        <v>367</v>
      </c>
      <c r="E5178" t="s">
        <v>370</v>
      </c>
      <c r="F5178" s="2">
        <v>111331292</v>
      </c>
      <c r="G5178" s="36">
        <f t="shared" si="139"/>
        <v>20651707.878090855</v>
      </c>
      <c r="H5178">
        <v>2024</v>
      </c>
      <c r="I5178">
        <v>5.3909000000000002</v>
      </c>
      <c r="J5178" t="s">
        <v>717</v>
      </c>
    </row>
    <row r="5179" spans="1:10">
      <c r="A5179" t="s">
        <v>18</v>
      </c>
      <c r="B5179" t="s">
        <v>32</v>
      </c>
      <c r="C5179" t="s">
        <v>4</v>
      </c>
      <c r="D5179" t="s">
        <v>367</v>
      </c>
      <c r="E5179" t="s">
        <v>370</v>
      </c>
      <c r="F5179" s="2">
        <v>89622491</v>
      </c>
      <c r="G5179" s="36">
        <f t="shared" si="139"/>
        <v>16624773.414457696</v>
      </c>
      <c r="H5179">
        <v>2024</v>
      </c>
      <c r="I5179">
        <v>5.3909000000000002</v>
      </c>
      <c r="J5179" t="s">
        <v>717</v>
      </c>
    </row>
    <row r="5180" spans="1:10">
      <c r="A5180" t="s">
        <v>18</v>
      </c>
      <c r="B5180" t="s">
        <v>32</v>
      </c>
      <c r="C5180" t="s">
        <v>3</v>
      </c>
      <c r="D5180" t="s">
        <v>367</v>
      </c>
      <c r="E5180" t="s">
        <v>371</v>
      </c>
      <c r="F5180" s="2">
        <v>95310182</v>
      </c>
      <c r="G5180" s="36">
        <f t="shared" si="139"/>
        <v>17679827.48706153</v>
      </c>
      <c r="H5180">
        <v>2024</v>
      </c>
      <c r="I5180">
        <v>5.3909000000000002</v>
      </c>
      <c r="J5180" t="s">
        <v>717</v>
      </c>
    </row>
    <row r="5181" spans="1:10">
      <c r="A5181" t="s">
        <v>18</v>
      </c>
      <c r="B5181" t="s">
        <v>32</v>
      </c>
      <c r="C5181" t="s">
        <v>4</v>
      </c>
      <c r="D5181" t="s">
        <v>367</v>
      </c>
      <c r="E5181" t="s">
        <v>371</v>
      </c>
      <c r="F5181" s="2">
        <v>32547995</v>
      </c>
      <c r="G5181" s="36">
        <f t="shared" si="139"/>
        <v>6037580.9234079653</v>
      </c>
      <c r="H5181">
        <v>2024</v>
      </c>
      <c r="I5181">
        <v>5.3909000000000002</v>
      </c>
      <c r="J5181" t="s">
        <v>717</v>
      </c>
    </row>
    <row r="5182" spans="1:10">
      <c r="A5182" t="s">
        <v>18</v>
      </c>
      <c r="B5182" t="s">
        <v>32</v>
      </c>
      <c r="C5182" t="s">
        <v>3</v>
      </c>
      <c r="D5182" t="s">
        <v>367</v>
      </c>
      <c r="E5182" t="s">
        <v>372</v>
      </c>
      <c r="F5182" s="2">
        <v>4280361</v>
      </c>
      <c r="G5182" s="36">
        <f t="shared" si="139"/>
        <v>793997.47723014711</v>
      </c>
      <c r="H5182">
        <v>2024</v>
      </c>
      <c r="I5182">
        <v>5.3909000000000002</v>
      </c>
      <c r="J5182" t="s">
        <v>717</v>
      </c>
    </row>
    <row r="5183" spans="1:10">
      <c r="A5183" t="s">
        <v>18</v>
      </c>
      <c r="B5183" t="s">
        <v>32</v>
      </c>
      <c r="C5183" t="s">
        <v>4</v>
      </c>
      <c r="D5183" t="s">
        <v>367</v>
      </c>
      <c r="E5183" t="s">
        <v>372</v>
      </c>
      <c r="F5183" s="2">
        <v>36795</v>
      </c>
      <c r="G5183" s="36">
        <f t="shared" si="139"/>
        <v>6825.3909365783074</v>
      </c>
      <c r="H5183">
        <v>2024</v>
      </c>
      <c r="I5183">
        <v>5.3909000000000002</v>
      </c>
      <c r="J5183" t="s">
        <v>717</v>
      </c>
    </row>
    <row r="5184" spans="1:10">
      <c r="A5184" t="s">
        <v>18</v>
      </c>
      <c r="B5184" t="s">
        <v>32</v>
      </c>
      <c r="C5184" t="s">
        <v>3</v>
      </c>
      <c r="D5184" t="s">
        <v>373</v>
      </c>
      <c r="F5184" s="2">
        <v>80825667</v>
      </c>
      <c r="G5184" s="36">
        <f t="shared" si="139"/>
        <v>14992982.062364355</v>
      </c>
      <c r="H5184">
        <v>2024</v>
      </c>
      <c r="I5184">
        <v>5.3909000000000002</v>
      </c>
      <c r="J5184" t="s">
        <v>717</v>
      </c>
    </row>
    <row r="5185" spans="1:10">
      <c r="A5185" t="s">
        <v>18</v>
      </c>
      <c r="B5185" t="s">
        <v>32</v>
      </c>
      <c r="C5185" t="s">
        <v>4</v>
      </c>
      <c r="D5185" t="s">
        <v>373</v>
      </c>
      <c r="F5185" s="2">
        <v>28553604</v>
      </c>
      <c r="G5185" s="36">
        <f t="shared" si="139"/>
        <v>5296630.2472685445</v>
      </c>
      <c r="H5185">
        <v>2024</v>
      </c>
      <c r="I5185">
        <v>5.3909000000000002</v>
      </c>
      <c r="J5185" t="s">
        <v>717</v>
      </c>
    </row>
    <row r="5186" spans="1:10">
      <c r="A5186" t="s">
        <v>295</v>
      </c>
      <c r="B5186" t="s">
        <v>32</v>
      </c>
      <c r="C5186" t="s">
        <v>4</v>
      </c>
      <c r="D5186" t="s">
        <v>328</v>
      </c>
      <c r="E5186" t="s">
        <v>365</v>
      </c>
      <c r="F5186" s="2">
        <v>1929333</v>
      </c>
      <c r="G5186" s="36">
        <f t="shared" si="139"/>
        <v>488971.03175608889</v>
      </c>
      <c r="H5186">
        <v>2019</v>
      </c>
      <c r="I5186">
        <v>3.9457</v>
      </c>
      <c r="J5186" s="40" t="s">
        <v>715</v>
      </c>
    </row>
    <row r="5187" spans="1:10">
      <c r="A5187" t="s">
        <v>295</v>
      </c>
      <c r="B5187" t="s">
        <v>32</v>
      </c>
      <c r="C5187" t="s">
        <v>4</v>
      </c>
      <c r="D5187" t="s">
        <v>328</v>
      </c>
      <c r="E5187" t="s">
        <v>366</v>
      </c>
      <c r="F5187" s="2">
        <v>4343068</v>
      </c>
      <c r="G5187" s="36">
        <f t="shared" si="139"/>
        <v>1100709.1263907545</v>
      </c>
      <c r="H5187">
        <v>2019</v>
      </c>
      <c r="I5187">
        <v>3.9457</v>
      </c>
      <c r="J5187" s="40" t="s">
        <v>715</v>
      </c>
    </row>
    <row r="5188" spans="1:10">
      <c r="A5188" t="s">
        <v>295</v>
      </c>
      <c r="B5188" t="s">
        <v>32</v>
      </c>
      <c r="C5188" t="s">
        <v>4</v>
      </c>
      <c r="D5188" t="s">
        <v>367</v>
      </c>
      <c r="E5188" t="s">
        <v>370</v>
      </c>
      <c r="F5188" s="2">
        <v>-902302</v>
      </c>
      <c r="G5188" s="36">
        <f t="shared" si="139"/>
        <v>-228679.82867425299</v>
      </c>
      <c r="H5188">
        <v>2019</v>
      </c>
      <c r="I5188">
        <v>3.9457</v>
      </c>
      <c r="J5188" s="40" t="s">
        <v>715</v>
      </c>
    </row>
    <row r="5189" spans="1:10">
      <c r="A5189" t="s">
        <v>295</v>
      </c>
      <c r="B5189" t="s">
        <v>32</v>
      </c>
      <c r="C5189" t="s">
        <v>4</v>
      </c>
      <c r="D5189" t="s">
        <v>374</v>
      </c>
      <c r="F5189" s="2">
        <v>25747</v>
      </c>
      <c r="G5189" s="36">
        <f t="shared" si="139"/>
        <v>6525.3313733938212</v>
      </c>
      <c r="H5189">
        <v>2019</v>
      </c>
      <c r="I5189">
        <v>3.9457</v>
      </c>
      <c r="J5189" s="40" t="s">
        <v>715</v>
      </c>
    </row>
    <row r="5190" spans="1:10">
      <c r="A5190" t="s">
        <v>18</v>
      </c>
      <c r="B5190" t="s">
        <v>32</v>
      </c>
      <c r="C5190" t="s">
        <v>3</v>
      </c>
      <c r="D5190" t="s">
        <v>374</v>
      </c>
      <c r="F5190" s="2">
        <v>-2222659</v>
      </c>
      <c r="G5190" s="36">
        <f t="shared" si="139"/>
        <v>-412298.31753510545</v>
      </c>
      <c r="H5190">
        <v>2024</v>
      </c>
      <c r="I5190">
        <v>5.3909000000000002</v>
      </c>
      <c r="J5190" t="s">
        <v>717</v>
      </c>
    </row>
    <row r="5191" spans="1:10">
      <c r="A5191" t="s">
        <v>18</v>
      </c>
      <c r="B5191" t="s">
        <v>32</v>
      </c>
      <c r="C5191" t="s">
        <v>4</v>
      </c>
      <c r="D5191" t="s">
        <v>374</v>
      </c>
      <c r="F5191" s="2">
        <v>644986</v>
      </c>
      <c r="G5191" s="36">
        <f t="shared" si="139"/>
        <v>119643.47326049453</v>
      </c>
      <c r="H5191">
        <v>2024</v>
      </c>
      <c r="I5191">
        <v>5.3909000000000002</v>
      </c>
      <c r="J5191" t="s">
        <v>717</v>
      </c>
    </row>
    <row r="5192" spans="1:10">
      <c r="A5192" t="s">
        <v>18</v>
      </c>
      <c r="B5192" t="s">
        <v>32</v>
      </c>
      <c r="C5192" t="s">
        <v>3</v>
      </c>
      <c r="D5192" t="s">
        <v>328</v>
      </c>
      <c r="E5192" t="s">
        <v>366</v>
      </c>
      <c r="F5192" s="2">
        <v>76572192</v>
      </c>
      <c r="G5192" s="36">
        <f t="shared" si="139"/>
        <v>15327926.975738652</v>
      </c>
      <c r="H5192">
        <v>2023</v>
      </c>
      <c r="I5192">
        <v>4.9955999999999996</v>
      </c>
      <c r="J5192" t="s">
        <v>717</v>
      </c>
    </row>
    <row r="5193" spans="1:10">
      <c r="A5193" t="s">
        <v>18</v>
      </c>
      <c r="B5193" t="s">
        <v>32</v>
      </c>
      <c r="C5193" t="s">
        <v>4</v>
      </c>
      <c r="D5193" t="s">
        <v>328</v>
      </c>
      <c r="E5193" t="s">
        <v>366</v>
      </c>
      <c r="F5193" s="2">
        <v>8716196</v>
      </c>
      <c r="G5193" s="36">
        <f t="shared" si="139"/>
        <v>1744774.6016494518</v>
      </c>
      <c r="H5193">
        <v>2023</v>
      </c>
      <c r="I5193">
        <v>4.9955999999999996</v>
      </c>
      <c r="J5193" t="s">
        <v>717</v>
      </c>
    </row>
    <row r="5194" spans="1:10">
      <c r="A5194" t="s">
        <v>18</v>
      </c>
      <c r="B5194" t="s">
        <v>32</v>
      </c>
      <c r="C5194" t="s">
        <v>4</v>
      </c>
      <c r="D5194" t="s">
        <v>367</v>
      </c>
      <c r="E5194" t="s">
        <v>368</v>
      </c>
      <c r="F5194" s="2">
        <v>33975</v>
      </c>
      <c r="G5194" s="36">
        <f t="shared" si="139"/>
        <v>6800.9848666826811</v>
      </c>
      <c r="H5194">
        <v>2023</v>
      </c>
      <c r="I5194">
        <v>4.9955999999999996</v>
      </c>
      <c r="J5194" t="s">
        <v>717</v>
      </c>
    </row>
    <row r="5195" spans="1:10">
      <c r="A5195" t="s">
        <v>18</v>
      </c>
      <c r="B5195" t="s">
        <v>32</v>
      </c>
      <c r="C5195" t="s">
        <v>3</v>
      </c>
      <c r="D5195" t="s">
        <v>367</v>
      </c>
      <c r="E5195" t="s">
        <v>624</v>
      </c>
      <c r="F5195" s="2">
        <v>5377091</v>
      </c>
      <c r="G5195" s="36">
        <f t="shared" si="139"/>
        <v>1076365.401553367</v>
      </c>
      <c r="H5195">
        <v>2023</v>
      </c>
      <c r="I5195">
        <v>4.9955999999999996</v>
      </c>
      <c r="J5195" t="s">
        <v>717</v>
      </c>
    </row>
    <row r="5196" spans="1:10">
      <c r="A5196" t="s">
        <v>18</v>
      </c>
      <c r="B5196" t="s">
        <v>32</v>
      </c>
      <c r="C5196" t="s">
        <v>3</v>
      </c>
      <c r="D5196" t="s">
        <v>367</v>
      </c>
      <c r="E5196" t="s">
        <v>372</v>
      </c>
      <c r="F5196" s="2">
        <v>5097075</v>
      </c>
      <c r="G5196" s="36">
        <f t="shared" si="139"/>
        <v>1020312.8753302908</v>
      </c>
      <c r="H5196">
        <v>2023</v>
      </c>
      <c r="I5196">
        <v>4.9955999999999996</v>
      </c>
      <c r="J5196" t="s">
        <v>717</v>
      </c>
    </row>
    <row r="5197" spans="1:10">
      <c r="A5197" t="s">
        <v>18</v>
      </c>
      <c r="B5197" t="s">
        <v>32</v>
      </c>
      <c r="C5197" t="s">
        <v>4</v>
      </c>
      <c r="D5197" t="s">
        <v>374</v>
      </c>
      <c r="F5197" s="2">
        <v>4539874</v>
      </c>
      <c r="G5197" s="36">
        <f t="shared" si="139"/>
        <v>908774.52157898957</v>
      </c>
      <c r="H5197">
        <v>2023</v>
      </c>
      <c r="I5197">
        <v>4.9955999999999996</v>
      </c>
      <c r="J5197" t="s">
        <v>717</v>
      </c>
    </row>
    <row r="5198" spans="1:10">
      <c r="A5198" t="s">
        <v>18</v>
      </c>
      <c r="B5198" t="s">
        <v>32</v>
      </c>
      <c r="C5198" t="s">
        <v>3</v>
      </c>
      <c r="D5198" t="s">
        <v>328</v>
      </c>
      <c r="E5198" t="s">
        <v>365</v>
      </c>
      <c r="F5198" s="2">
        <v>124690961</v>
      </c>
      <c r="G5198" s="36">
        <f t="shared" si="139"/>
        <v>24157892.279376149</v>
      </c>
      <c r="H5198">
        <v>2022</v>
      </c>
      <c r="I5198" s="32">
        <v>5.1615000000000002</v>
      </c>
      <c r="J5198" t="s">
        <v>717</v>
      </c>
    </row>
    <row r="5199" spans="1:10">
      <c r="A5199" t="s">
        <v>18</v>
      </c>
      <c r="B5199" t="s">
        <v>32</v>
      </c>
      <c r="C5199" t="s">
        <v>3</v>
      </c>
      <c r="D5199" t="s">
        <v>328</v>
      </c>
      <c r="E5199" t="s">
        <v>366</v>
      </c>
      <c r="F5199" s="2">
        <v>84108241</v>
      </c>
      <c r="G5199" s="36">
        <f t="shared" ref="G5199:G5230" si="140">F5199/I5199</f>
        <v>16295309.696793567</v>
      </c>
      <c r="H5199">
        <v>2022</v>
      </c>
      <c r="I5199" s="32">
        <v>5.1615000000000002</v>
      </c>
      <c r="J5199" t="s">
        <v>717</v>
      </c>
    </row>
    <row r="5200" spans="1:10">
      <c r="A5200" t="s">
        <v>18</v>
      </c>
      <c r="B5200" t="s">
        <v>32</v>
      </c>
      <c r="C5200" t="s">
        <v>3</v>
      </c>
      <c r="D5200" t="s">
        <v>367</v>
      </c>
      <c r="E5200" t="s">
        <v>366</v>
      </c>
      <c r="F5200" s="2">
        <v>12832447</v>
      </c>
      <c r="G5200" s="36">
        <f t="shared" si="140"/>
        <v>2486185.6049597985</v>
      </c>
      <c r="H5200">
        <v>2022</v>
      </c>
      <c r="I5200" s="32">
        <v>5.1615000000000002</v>
      </c>
      <c r="J5200" t="s">
        <v>717</v>
      </c>
    </row>
    <row r="5201" spans="1:10">
      <c r="A5201" t="s">
        <v>18</v>
      </c>
      <c r="B5201" t="s">
        <v>32</v>
      </c>
      <c r="C5201" t="s">
        <v>3</v>
      </c>
      <c r="D5201" t="s">
        <v>367</v>
      </c>
      <c r="E5201" t="s">
        <v>368</v>
      </c>
      <c r="F5201" s="2">
        <v>76755</v>
      </c>
      <c r="G5201" s="36">
        <f t="shared" si="140"/>
        <v>14870.677128741645</v>
      </c>
      <c r="H5201">
        <v>2022</v>
      </c>
      <c r="I5201" s="32">
        <v>5.1615000000000002</v>
      </c>
      <c r="J5201" t="s">
        <v>717</v>
      </c>
    </row>
    <row r="5202" spans="1:10">
      <c r="A5202" t="s">
        <v>18</v>
      </c>
      <c r="B5202" t="s">
        <v>32</v>
      </c>
      <c r="C5202" t="s">
        <v>3</v>
      </c>
      <c r="D5202" t="s">
        <v>367</v>
      </c>
      <c r="E5202" t="s">
        <v>369</v>
      </c>
      <c r="F5202" s="2">
        <v>5386189</v>
      </c>
      <c r="G5202" s="36">
        <f t="shared" si="140"/>
        <v>1043531.7252736607</v>
      </c>
      <c r="H5202">
        <v>2022</v>
      </c>
      <c r="I5202" s="32">
        <v>5.1615000000000002</v>
      </c>
      <c r="J5202" t="s">
        <v>717</v>
      </c>
    </row>
    <row r="5203" spans="1:10">
      <c r="A5203" t="s">
        <v>18</v>
      </c>
      <c r="B5203" t="s">
        <v>32</v>
      </c>
      <c r="C5203" t="s">
        <v>3</v>
      </c>
      <c r="D5203" t="s">
        <v>367</v>
      </c>
      <c r="E5203" t="s">
        <v>370</v>
      </c>
      <c r="F5203" s="2">
        <v>129097624</v>
      </c>
      <c r="G5203" s="36">
        <f t="shared" si="140"/>
        <v>25011648.551777583</v>
      </c>
      <c r="H5203">
        <v>2022</v>
      </c>
      <c r="I5203" s="32">
        <v>5.1615000000000002</v>
      </c>
      <c r="J5203" t="s">
        <v>717</v>
      </c>
    </row>
    <row r="5204" spans="1:10">
      <c r="A5204" t="s">
        <v>18</v>
      </c>
      <c r="B5204" t="s">
        <v>32</v>
      </c>
      <c r="C5204" t="s">
        <v>3</v>
      </c>
      <c r="D5204" t="s">
        <v>367</v>
      </c>
      <c r="E5204" t="s">
        <v>371</v>
      </c>
      <c r="F5204" s="2">
        <v>84862721</v>
      </c>
      <c r="G5204" s="36">
        <f t="shared" si="140"/>
        <v>16441484.258452</v>
      </c>
      <c r="H5204">
        <v>2022</v>
      </c>
      <c r="I5204" s="32">
        <v>5.1615000000000002</v>
      </c>
      <c r="J5204" t="s">
        <v>717</v>
      </c>
    </row>
    <row r="5205" spans="1:10">
      <c r="A5205" t="s">
        <v>17</v>
      </c>
      <c r="B5205" t="s">
        <v>32</v>
      </c>
      <c r="C5205" t="s">
        <v>3</v>
      </c>
      <c r="D5205" t="s">
        <v>328</v>
      </c>
      <c r="E5205" t="s">
        <v>365</v>
      </c>
      <c r="F5205" s="2">
        <v>104041883</v>
      </c>
      <c r="G5205" s="36">
        <f t="shared" si="140"/>
        <v>28305324.972114157</v>
      </c>
      <c r="H5205">
        <v>2018</v>
      </c>
      <c r="I5205">
        <v>3.6757</v>
      </c>
      <c r="J5205" s="40" t="s">
        <v>715</v>
      </c>
    </row>
    <row r="5206" spans="1:10">
      <c r="A5206" t="s">
        <v>17</v>
      </c>
      <c r="B5206" t="s">
        <v>32</v>
      </c>
      <c r="C5206" t="s">
        <v>3</v>
      </c>
      <c r="D5206" t="s">
        <v>328</v>
      </c>
      <c r="E5206" t="s">
        <v>366</v>
      </c>
      <c r="F5206" s="2">
        <v>27316405</v>
      </c>
      <c r="G5206" s="36">
        <f t="shared" si="140"/>
        <v>7431619.827515847</v>
      </c>
      <c r="H5206">
        <v>2018</v>
      </c>
      <c r="I5206">
        <v>3.6757</v>
      </c>
      <c r="J5206" s="40" t="s">
        <v>715</v>
      </c>
    </row>
    <row r="5207" spans="1:10">
      <c r="A5207" t="s">
        <v>17</v>
      </c>
      <c r="B5207" t="s">
        <v>32</v>
      </c>
      <c r="C5207" t="s">
        <v>3</v>
      </c>
      <c r="D5207" t="s">
        <v>1</v>
      </c>
      <c r="E5207" t="s">
        <v>364</v>
      </c>
      <c r="F5207" s="2">
        <v>20520055</v>
      </c>
      <c r="G5207" s="36">
        <f t="shared" si="140"/>
        <v>5582625.0782163944</v>
      </c>
      <c r="H5207">
        <v>2018</v>
      </c>
      <c r="I5207">
        <v>3.6757</v>
      </c>
      <c r="J5207" s="40" t="s">
        <v>715</v>
      </c>
    </row>
    <row r="5208" spans="1:10">
      <c r="A5208" t="s">
        <v>17</v>
      </c>
      <c r="B5208" t="s">
        <v>32</v>
      </c>
      <c r="C5208" t="s">
        <v>3</v>
      </c>
      <c r="D5208" t="s">
        <v>367</v>
      </c>
      <c r="E5208" t="s">
        <v>370</v>
      </c>
      <c r="F5208" s="2">
        <v>125970972</v>
      </c>
      <c r="G5208" s="36">
        <f t="shared" si="140"/>
        <v>34271287.645890579</v>
      </c>
      <c r="H5208">
        <v>2018</v>
      </c>
      <c r="I5208">
        <v>3.6757</v>
      </c>
      <c r="J5208" s="40" t="s">
        <v>715</v>
      </c>
    </row>
    <row r="5209" spans="1:10">
      <c r="A5209" t="s">
        <v>17</v>
      </c>
      <c r="B5209" t="s">
        <v>32</v>
      </c>
      <c r="C5209" t="s">
        <v>3</v>
      </c>
      <c r="D5209" t="s">
        <v>367</v>
      </c>
      <c r="E5209" t="s">
        <v>382</v>
      </c>
      <c r="F5209" s="2">
        <v>49283846</v>
      </c>
      <c r="G5209" s="36">
        <f t="shared" si="140"/>
        <v>13408016.432244198</v>
      </c>
      <c r="H5209">
        <v>2018</v>
      </c>
      <c r="I5209">
        <v>3.6757</v>
      </c>
      <c r="J5209" s="40" t="s">
        <v>715</v>
      </c>
    </row>
    <row r="5210" spans="1:10">
      <c r="A5210" t="s">
        <v>17</v>
      </c>
      <c r="B5210" t="s">
        <v>32</v>
      </c>
      <c r="C5210" t="s">
        <v>3</v>
      </c>
      <c r="D5210" t="s">
        <v>367</v>
      </c>
      <c r="E5210" t="s">
        <v>366</v>
      </c>
      <c r="F5210" s="2">
        <v>6943174</v>
      </c>
      <c r="G5210" s="36">
        <f t="shared" si="140"/>
        <v>1888939.2496667302</v>
      </c>
      <c r="H5210">
        <v>2018</v>
      </c>
      <c r="I5210">
        <v>3.6757</v>
      </c>
      <c r="J5210" s="40" t="s">
        <v>715</v>
      </c>
    </row>
    <row r="5211" spans="1:10">
      <c r="A5211" t="s">
        <v>17</v>
      </c>
      <c r="B5211" t="s">
        <v>32</v>
      </c>
      <c r="C5211" t="s">
        <v>3</v>
      </c>
      <c r="D5211" t="s">
        <v>367</v>
      </c>
      <c r="E5211" t="s">
        <v>381</v>
      </c>
      <c r="F5211" s="2">
        <v>1473313</v>
      </c>
      <c r="G5211" s="36">
        <f t="shared" si="140"/>
        <v>400825.14895122015</v>
      </c>
      <c r="H5211">
        <v>2018</v>
      </c>
      <c r="I5211">
        <v>3.6757</v>
      </c>
      <c r="J5211" s="40" t="s">
        <v>715</v>
      </c>
    </row>
    <row r="5212" spans="1:10">
      <c r="A5212" t="s">
        <v>17</v>
      </c>
      <c r="B5212" t="s">
        <v>32</v>
      </c>
      <c r="C5212" t="s">
        <v>3</v>
      </c>
      <c r="D5212" t="s">
        <v>383</v>
      </c>
      <c r="F5212" s="2">
        <v>112</v>
      </c>
      <c r="G5212" s="36">
        <f t="shared" si="140"/>
        <v>30.4703865930299</v>
      </c>
      <c r="H5212">
        <v>2018</v>
      </c>
      <c r="I5212">
        <v>3.6757</v>
      </c>
      <c r="J5212" s="40" t="s">
        <v>715</v>
      </c>
    </row>
    <row r="5213" spans="1:10">
      <c r="A5213" t="s">
        <v>18</v>
      </c>
      <c r="B5213" t="s">
        <v>32</v>
      </c>
      <c r="C5213" t="s">
        <v>3</v>
      </c>
      <c r="D5213" t="s">
        <v>367</v>
      </c>
      <c r="E5213" t="s">
        <v>372</v>
      </c>
      <c r="F5213" s="2">
        <v>4523772</v>
      </c>
      <c r="G5213" s="36">
        <f t="shared" si="140"/>
        <v>876445.21941296128</v>
      </c>
      <c r="H5213">
        <v>2022</v>
      </c>
      <c r="I5213" s="32">
        <v>5.1615000000000002</v>
      </c>
      <c r="J5213" t="s">
        <v>717</v>
      </c>
    </row>
    <row r="5214" spans="1:10">
      <c r="A5214" t="s">
        <v>18</v>
      </c>
      <c r="B5214" t="s">
        <v>32</v>
      </c>
      <c r="C5214" t="s">
        <v>3</v>
      </c>
      <c r="D5214" t="s">
        <v>373</v>
      </c>
      <c r="F5214" s="2">
        <v>46957594</v>
      </c>
      <c r="G5214" s="36">
        <f t="shared" si="140"/>
        <v>9097664.244890051</v>
      </c>
      <c r="H5214">
        <v>2022</v>
      </c>
      <c r="I5214" s="32">
        <v>5.1615000000000002</v>
      </c>
      <c r="J5214" t="s">
        <v>717</v>
      </c>
    </row>
    <row r="5215" spans="1:10">
      <c r="A5215" t="s">
        <v>18</v>
      </c>
      <c r="B5215" t="s">
        <v>32</v>
      </c>
      <c r="C5215" t="s">
        <v>3</v>
      </c>
      <c r="D5215" t="s">
        <v>1</v>
      </c>
      <c r="F5215" s="2">
        <v>19004746</v>
      </c>
      <c r="G5215" s="36">
        <f t="shared" si="140"/>
        <v>3682019.9554393101</v>
      </c>
      <c r="H5215">
        <v>2022</v>
      </c>
      <c r="I5215" s="32">
        <v>5.1615000000000002</v>
      </c>
      <c r="J5215" t="s">
        <v>717</v>
      </c>
    </row>
    <row r="5216" spans="1:10">
      <c r="A5216" t="s">
        <v>18</v>
      </c>
      <c r="B5216" t="s">
        <v>32</v>
      </c>
      <c r="C5216" t="s">
        <v>3</v>
      </c>
      <c r="D5216" t="s">
        <v>374</v>
      </c>
      <c r="F5216" s="2">
        <v>15656388</v>
      </c>
      <c r="G5216" s="36">
        <f t="shared" si="140"/>
        <v>3033301.9471083987</v>
      </c>
      <c r="H5216">
        <v>2022</v>
      </c>
      <c r="I5216" s="32">
        <v>5.1615000000000002</v>
      </c>
      <c r="J5216" t="s">
        <v>717</v>
      </c>
    </row>
    <row r="5217" spans="1:10">
      <c r="A5217" t="s">
        <v>18</v>
      </c>
      <c r="B5217" t="s">
        <v>32</v>
      </c>
      <c r="C5217" t="s">
        <v>4</v>
      </c>
      <c r="D5217" t="s">
        <v>328</v>
      </c>
      <c r="E5217" t="s">
        <v>365</v>
      </c>
      <c r="F5217" s="2">
        <v>55309026</v>
      </c>
      <c r="G5217" s="36">
        <f t="shared" si="140"/>
        <v>10715688.462656204</v>
      </c>
      <c r="H5217">
        <v>2022</v>
      </c>
      <c r="I5217" s="32">
        <v>5.1615000000000002</v>
      </c>
      <c r="J5217" t="s">
        <v>717</v>
      </c>
    </row>
    <row r="5218" spans="1:10">
      <c r="A5218" t="s">
        <v>18</v>
      </c>
      <c r="B5218" t="s">
        <v>32</v>
      </c>
      <c r="C5218" t="s">
        <v>4</v>
      </c>
      <c r="D5218" t="s">
        <v>328</v>
      </c>
      <c r="E5218" t="s">
        <v>366</v>
      </c>
      <c r="F5218" s="2">
        <v>24874867</v>
      </c>
      <c r="G5218" s="36">
        <f t="shared" si="140"/>
        <v>4819309.6967935674</v>
      </c>
      <c r="H5218">
        <v>2022</v>
      </c>
      <c r="I5218" s="32">
        <v>5.1615000000000002</v>
      </c>
      <c r="J5218" t="s">
        <v>717</v>
      </c>
    </row>
    <row r="5219" spans="1:10">
      <c r="A5219" t="s">
        <v>18</v>
      </c>
      <c r="B5219" t="s">
        <v>32</v>
      </c>
      <c r="C5219" t="s">
        <v>4</v>
      </c>
      <c r="D5219" t="s">
        <v>367</v>
      </c>
      <c r="E5219" t="s">
        <v>366</v>
      </c>
      <c r="F5219" s="2">
        <v>8697654</v>
      </c>
      <c r="G5219" s="36">
        <f t="shared" si="140"/>
        <v>1685102.0052310375</v>
      </c>
      <c r="H5219">
        <v>2022</v>
      </c>
      <c r="I5219" s="32">
        <v>5.1615000000000002</v>
      </c>
      <c r="J5219" t="s">
        <v>717</v>
      </c>
    </row>
    <row r="5220" spans="1:10">
      <c r="A5220" t="s">
        <v>18</v>
      </c>
      <c r="B5220" t="s">
        <v>32</v>
      </c>
      <c r="C5220" t="s">
        <v>4</v>
      </c>
      <c r="D5220" t="s">
        <v>367</v>
      </c>
      <c r="E5220" t="s">
        <v>368</v>
      </c>
      <c r="F5220" s="2">
        <v>93041</v>
      </c>
      <c r="G5220" s="36">
        <f t="shared" si="140"/>
        <v>18025.961445316283</v>
      </c>
      <c r="H5220">
        <v>2022</v>
      </c>
      <c r="I5220" s="32">
        <v>5.1615000000000002</v>
      </c>
      <c r="J5220" t="s">
        <v>717</v>
      </c>
    </row>
    <row r="5221" spans="1:10">
      <c r="A5221" t="s">
        <v>18</v>
      </c>
      <c r="B5221" t="s">
        <v>32</v>
      </c>
      <c r="C5221" t="s">
        <v>4</v>
      </c>
      <c r="D5221" t="s">
        <v>367</v>
      </c>
      <c r="E5221" t="s">
        <v>369</v>
      </c>
      <c r="F5221" s="2">
        <v>506271</v>
      </c>
      <c r="G5221" s="36">
        <f t="shared" si="140"/>
        <v>98086.021505376339</v>
      </c>
      <c r="H5221">
        <v>2022</v>
      </c>
      <c r="I5221" s="32">
        <v>5.1615000000000002</v>
      </c>
      <c r="J5221" t="s">
        <v>717</v>
      </c>
    </row>
    <row r="5222" spans="1:10">
      <c r="A5222" t="s">
        <v>18</v>
      </c>
      <c r="B5222" t="s">
        <v>32</v>
      </c>
      <c r="C5222" t="s">
        <v>4</v>
      </c>
      <c r="D5222" t="s">
        <v>367</v>
      </c>
      <c r="E5222" t="s">
        <v>370</v>
      </c>
      <c r="F5222" s="2">
        <v>89720201</v>
      </c>
      <c r="G5222" s="36">
        <f t="shared" si="140"/>
        <v>17382582.776324712</v>
      </c>
      <c r="H5222">
        <v>2022</v>
      </c>
      <c r="I5222" s="32">
        <v>5.1615000000000002</v>
      </c>
      <c r="J5222" t="s">
        <v>717</v>
      </c>
    </row>
    <row r="5223" spans="1:10">
      <c r="A5223" t="s">
        <v>18</v>
      </c>
      <c r="B5223" t="s">
        <v>32</v>
      </c>
      <c r="C5223" t="s">
        <v>4</v>
      </c>
      <c r="D5223" t="s">
        <v>367</v>
      </c>
      <c r="E5223" t="s">
        <v>371</v>
      </c>
      <c r="F5223" s="2">
        <v>60838006</v>
      </c>
      <c r="G5223" s="36">
        <f t="shared" si="140"/>
        <v>11786884.820304174</v>
      </c>
      <c r="H5223">
        <v>2022</v>
      </c>
      <c r="I5223" s="32">
        <v>5.1615000000000002</v>
      </c>
      <c r="J5223" t="s">
        <v>717</v>
      </c>
    </row>
    <row r="5224" spans="1:10">
      <c r="A5224" t="s">
        <v>18</v>
      </c>
      <c r="B5224" t="s">
        <v>32</v>
      </c>
      <c r="C5224" t="s">
        <v>4</v>
      </c>
      <c r="D5224" t="s">
        <v>367</v>
      </c>
      <c r="E5224" t="s">
        <v>372</v>
      </c>
      <c r="F5224" s="2">
        <v>904673</v>
      </c>
      <c r="G5224" s="36">
        <f t="shared" si="140"/>
        <v>175273.27327327325</v>
      </c>
      <c r="H5224">
        <v>2022</v>
      </c>
      <c r="I5224" s="32">
        <v>5.1615000000000002</v>
      </c>
      <c r="J5224" t="s">
        <v>717</v>
      </c>
    </row>
    <row r="5225" spans="1:10">
      <c r="A5225" t="s">
        <v>18</v>
      </c>
      <c r="B5225" t="s">
        <v>32</v>
      </c>
      <c r="C5225" t="s">
        <v>4</v>
      </c>
      <c r="D5225" t="s">
        <v>373</v>
      </c>
      <c r="F5225" s="2">
        <v>14711568</v>
      </c>
      <c r="G5225" s="36">
        <f t="shared" si="140"/>
        <v>2850250.5085730893</v>
      </c>
      <c r="H5225">
        <v>2022</v>
      </c>
      <c r="I5225" s="32">
        <v>5.1615000000000002</v>
      </c>
      <c r="J5225" t="s">
        <v>717</v>
      </c>
    </row>
    <row r="5226" spans="1:10">
      <c r="A5226" t="s">
        <v>18</v>
      </c>
      <c r="B5226" t="s">
        <v>32</v>
      </c>
      <c r="C5226" t="s">
        <v>4</v>
      </c>
      <c r="D5226" t="s">
        <v>1</v>
      </c>
      <c r="F5226" s="2">
        <v>14581354</v>
      </c>
      <c r="G5226" s="36">
        <f t="shared" si="140"/>
        <v>2825022.5709580546</v>
      </c>
      <c r="H5226">
        <v>2022</v>
      </c>
      <c r="I5226" s="32">
        <v>5.1615000000000002</v>
      </c>
      <c r="J5226" t="s">
        <v>717</v>
      </c>
    </row>
    <row r="5227" spans="1:10">
      <c r="A5227" t="s">
        <v>18</v>
      </c>
      <c r="B5227" t="s">
        <v>32</v>
      </c>
      <c r="C5227" t="s">
        <v>4</v>
      </c>
      <c r="D5227" t="s">
        <v>374</v>
      </c>
      <c r="F5227" s="2">
        <v>12147614</v>
      </c>
      <c r="G5227" s="36">
        <f t="shared" si="140"/>
        <v>2353504.6013755691</v>
      </c>
      <c r="H5227">
        <v>2022</v>
      </c>
      <c r="I5227" s="32">
        <v>5.1615000000000002</v>
      </c>
      <c r="J5227" t="s">
        <v>717</v>
      </c>
    </row>
    <row r="5228" spans="1:10">
      <c r="A5228" t="s">
        <v>18</v>
      </c>
      <c r="B5228" t="s">
        <v>32</v>
      </c>
      <c r="C5228" t="s">
        <v>3</v>
      </c>
      <c r="D5228" t="s">
        <v>328</v>
      </c>
      <c r="E5228" t="s">
        <v>375</v>
      </c>
      <c r="F5228" s="2">
        <v>80295815</v>
      </c>
      <c r="G5228" s="36">
        <f t="shared" si="140"/>
        <v>14877309.530867858</v>
      </c>
      <c r="H5228">
        <v>2021</v>
      </c>
      <c r="I5228" s="32">
        <v>5.3971999999999998</v>
      </c>
      <c r="J5228" t="s">
        <v>717</v>
      </c>
    </row>
    <row r="5229" spans="1:10">
      <c r="A5229" t="s">
        <v>18</v>
      </c>
      <c r="B5229" t="s">
        <v>32</v>
      </c>
      <c r="C5229" t="s">
        <v>3</v>
      </c>
      <c r="D5229" t="s">
        <v>328</v>
      </c>
      <c r="E5229" t="s">
        <v>376</v>
      </c>
      <c r="F5229" s="2">
        <v>66884973</v>
      </c>
      <c r="G5229" s="36">
        <f t="shared" si="140"/>
        <v>12392531.868376195</v>
      </c>
      <c r="H5229">
        <v>2021</v>
      </c>
      <c r="I5229" s="32">
        <v>5.3971999999999998</v>
      </c>
      <c r="J5229" t="s">
        <v>717</v>
      </c>
    </row>
    <row r="5230" spans="1:10">
      <c r="A5230" t="s">
        <v>18</v>
      </c>
      <c r="B5230" t="s">
        <v>32</v>
      </c>
      <c r="C5230" t="s">
        <v>3</v>
      </c>
      <c r="D5230" t="s">
        <v>1</v>
      </c>
      <c r="F5230" s="2">
        <v>22015231</v>
      </c>
      <c r="G5230" s="36">
        <f t="shared" si="140"/>
        <v>4079009.6716816127</v>
      </c>
      <c r="H5230">
        <v>2021</v>
      </c>
      <c r="I5230" s="32">
        <v>5.3971999999999998</v>
      </c>
      <c r="J5230" t="s">
        <v>717</v>
      </c>
    </row>
    <row r="5231" spans="1:10">
      <c r="A5231" t="s">
        <v>18</v>
      </c>
      <c r="B5231" t="s">
        <v>32</v>
      </c>
      <c r="C5231" t="s">
        <v>3</v>
      </c>
      <c r="D5231" t="s">
        <v>367</v>
      </c>
      <c r="E5231" t="s">
        <v>376</v>
      </c>
      <c r="F5231" s="2">
        <v>9998282</v>
      </c>
      <c r="G5231" s="36">
        <f t="shared" ref="G5231:G5262" si="141">F5231/I5231</f>
        <v>1852494.2562810348</v>
      </c>
      <c r="H5231">
        <v>2021</v>
      </c>
      <c r="I5231" s="32">
        <v>5.3971999999999998</v>
      </c>
      <c r="J5231" t="s">
        <v>717</v>
      </c>
    </row>
    <row r="5232" spans="1:10">
      <c r="A5232" t="s">
        <v>18</v>
      </c>
      <c r="B5232" t="s">
        <v>32</v>
      </c>
      <c r="C5232" t="s">
        <v>3</v>
      </c>
      <c r="D5232" t="s">
        <v>367</v>
      </c>
      <c r="E5232" t="s">
        <v>377</v>
      </c>
      <c r="F5232" s="2">
        <v>1370165</v>
      </c>
      <c r="G5232" s="36">
        <f t="shared" si="141"/>
        <v>253865.89342622101</v>
      </c>
      <c r="H5232">
        <v>2021</v>
      </c>
      <c r="I5232" s="32">
        <v>5.3971999999999998</v>
      </c>
      <c r="J5232" t="s">
        <v>717</v>
      </c>
    </row>
    <row r="5233" spans="1:10">
      <c r="A5233" t="s">
        <v>18</v>
      </c>
      <c r="B5233" t="s">
        <v>32</v>
      </c>
      <c r="C5233" t="s">
        <v>3</v>
      </c>
      <c r="D5233" t="s">
        <v>367</v>
      </c>
      <c r="E5233" t="s">
        <v>379</v>
      </c>
      <c r="F5233" s="2">
        <v>5847611</v>
      </c>
      <c r="G5233" s="36">
        <f t="shared" si="141"/>
        <v>1083452.7162232269</v>
      </c>
      <c r="H5233">
        <v>2021</v>
      </c>
      <c r="I5233" s="32">
        <v>5.3971999999999998</v>
      </c>
      <c r="J5233" t="s">
        <v>717</v>
      </c>
    </row>
    <row r="5234" spans="1:10">
      <c r="A5234" t="s">
        <v>18</v>
      </c>
      <c r="B5234" t="s">
        <v>32</v>
      </c>
      <c r="C5234" t="s">
        <v>3</v>
      </c>
      <c r="D5234" t="s">
        <v>367</v>
      </c>
      <c r="E5234" t="s">
        <v>370</v>
      </c>
      <c r="F5234" s="2">
        <v>106253085</v>
      </c>
      <c r="G5234" s="36">
        <f t="shared" si="141"/>
        <v>19686705.143407695</v>
      </c>
      <c r="H5234">
        <v>2021</v>
      </c>
      <c r="I5234" s="32">
        <v>5.3971999999999998</v>
      </c>
      <c r="J5234" t="s">
        <v>717</v>
      </c>
    </row>
    <row r="5235" spans="1:10">
      <c r="A5235" t="s">
        <v>18</v>
      </c>
      <c r="B5235" t="s">
        <v>32</v>
      </c>
      <c r="C5235" t="s">
        <v>3</v>
      </c>
      <c r="D5235" t="s">
        <v>367</v>
      </c>
      <c r="E5235" t="s">
        <v>378</v>
      </c>
      <c r="F5235" s="2">
        <v>71733862</v>
      </c>
      <c r="G5235" s="36">
        <f t="shared" si="141"/>
        <v>13290940.117097754</v>
      </c>
      <c r="H5235">
        <v>2021</v>
      </c>
      <c r="I5235" s="32">
        <v>5.3971999999999998</v>
      </c>
      <c r="J5235" t="s">
        <v>717</v>
      </c>
    </row>
    <row r="5236" spans="1:10">
      <c r="A5236" t="s">
        <v>18</v>
      </c>
      <c r="B5236" t="s">
        <v>32</v>
      </c>
      <c r="C5236" t="s">
        <v>3</v>
      </c>
      <c r="D5236" t="s">
        <v>367</v>
      </c>
      <c r="E5236" t="s">
        <v>372</v>
      </c>
      <c r="F5236" s="2">
        <v>5017397</v>
      </c>
      <c r="G5236" s="36">
        <f t="shared" si="141"/>
        <v>929629.62276736088</v>
      </c>
      <c r="H5236">
        <v>2021</v>
      </c>
      <c r="I5236" s="32">
        <v>5.3971999999999998</v>
      </c>
      <c r="J5236" t="s">
        <v>717</v>
      </c>
    </row>
    <row r="5237" spans="1:10">
      <c r="A5237" t="s">
        <v>18</v>
      </c>
      <c r="B5237" t="s">
        <v>32</v>
      </c>
      <c r="C5237" t="s">
        <v>3</v>
      </c>
      <c r="D5237" t="s">
        <v>373</v>
      </c>
      <c r="F5237" s="2">
        <v>54994571</v>
      </c>
      <c r="G5237" s="36">
        <f t="shared" si="141"/>
        <v>10189463.240198622</v>
      </c>
      <c r="H5237">
        <v>2021</v>
      </c>
      <c r="I5237" s="32">
        <v>5.3971999999999998</v>
      </c>
      <c r="J5237" t="s">
        <v>717</v>
      </c>
    </row>
    <row r="5238" spans="1:10">
      <c r="A5238" t="s">
        <v>18</v>
      </c>
      <c r="B5238" t="s">
        <v>32</v>
      </c>
      <c r="C5238" t="s">
        <v>4</v>
      </c>
      <c r="D5238" t="s">
        <v>328</v>
      </c>
      <c r="E5238" t="s">
        <v>375</v>
      </c>
      <c r="F5238" s="2">
        <v>44239384</v>
      </c>
      <c r="G5238" s="36">
        <f t="shared" si="141"/>
        <v>8196728.6741273254</v>
      </c>
      <c r="H5238">
        <v>2021</v>
      </c>
      <c r="I5238" s="32">
        <v>5.3971999999999998</v>
      </c>
      <c r="J5238" t="s">
        <v>717</v>
      </c>
    </row>
    <row r="5239" spans="1:10">
      <c r="A5239" t="s">
        <v>18</v>
      </c>
      <c r="B5239" t="s">
        <v>32</v>
      </c>
      <c r="C5239" t="s">
        <v>4</v>
      </c>
      <c r="D5239" t="s">
        <v>328</v>
      </c>
      <c r="E5239" t="s">
        <v>376</v>
      </c>
      <c r="F5239" s="2">
        <v>8651652</v>
      </c>
      <c r="G5239" s="36">
        <f t="shared" si="141"/>
        <v>1602988.957237086</v>
      </c>
      <c r="H5239">
        <v>2021</v>
      </c>
      <c r="I5239" s="32">
        <v>5.3971999999999998</v>
      </c>
      <c r="J5239" t="s">
        <v>717</v>
      </c>
    </row>
    <row r="5240" spans="1:10">
      <c r="A5240" t="s">
        <v>18</v>
      </c>
      <c r="B5240" t="s">
        <v>32</v>
      </c>
      <c r="C5240" t="s">
        <v>4</v>
      </c>
      <c r="D5240" t="s">
        <v>1</v>
      </c>
      <c r="F5240" s="2">
        <v>9880579</v>
      </c>
      <c r="G5240" s="36">
        <f t="shared" si="141"/>
        <v>1830686.0964944786</v>
      </c>
      <c r="H5240">
        <v>2021</v>
      </c>
      <c r="I5240" s="32">
        <v>5.3971999999999998</v>
      </c>
      <c r="J5240" t="s">
        <v>717</v>
      </c>
    </row>
    <row r="5241" spans="1:10">
      <c r="A5241" t="s">
        <v>18</v>
      </c>
      <c r="B5241" t="s">
        <v>32</v>
      </c>
      <c r="C5241" t="s">
        <v>4</v>
      </c>
      <c r="D5241" t="s">
        <v>367</v>
      </c>
      <c r="E5241" t="s">
        <v>376</v>
      </c>
      <c r="F5241" s="2">
        <v>5486140</v>
      </c>
      <c r="G5241" s="36">
        <f t="shared" si="141"/>
        <v>1016478.9149929594</v>
      </c>
      <c r="H5241">
        <v>2021</v>
      </c>
      <c r="I5241" s="32">
        <v>5.3971999999999998</v>
      </c>
      <c r="J5241" t="s">
        <v>717</v>
      </c>
    </row>
    <row r="5242" spans="1:10">
      <c r="A5242" t="s">
        <v>18</v>
      </c>
      <c r="B5242" t="s">
        <v>32</v>
      </c>
      <c r="C5242" t="s">
        <v>4</v>
      </c>
      <c r="D5242" t="s">
        <v>367</v>
      </c>
      <c r="E5242" t="s">
        <v>377</v>
      </c>
      <c r="F5242" s="2">
        <v>-462134</v>
      </c>
      <c r="G5242" s="36">
        <f t="shared" si="141"/>
        <v>-85624.768398428816</v>
      </c>
      <c r="H5242">
        <v>2021</v>
      </c>
      <c r="I5242" s="32">
        <v>5.3971999999999998</v>
      </c>
      <c r="J5242" t="s">
        <v>717</v>
      </c>
    </row>
    <row r="5243" spans="1:10">
      <c r="A5243" t="s">
        <v>18</v>
      </c>
      <c r="B5243" t="s">
        <v>32</v>
      </c>
      <c r="C5243" t="s">
        <v>4</v>
      </c>
      <c r="D5243" t="s">
        <v>367</v>
      </c>
      <c r="E5243" t="s">
        <v>379</v>
      </c>
      <c r="F5243" s="2">
        <v>307414</v>
      </c>
      <c r="G5243" s="36">
        <f t="shared" si="141"/>
        <v>56958.052323426964</v>
      </c>
      <c r="H5243">
        <v>2021</v>
      </c>
      <c r="I5243" s="32">
        <v>5.3971999999999998</v>
      </c>
      <c r="J5243" t="s">
        <v>717</v>
      </c>
    </row>
    <row r="5244" spans="1:10">
      <c r="A5244" t="s">
        <v>18</v>
      </c>
      <c r="B5244" t="s">
        <v>32</v>
      </c>
      <c r="C5244" t="s">
        <v>4</v>
      </c>
      <c r="D5244" t="s">
        <v>367</v>
      </c>
      <c r="E5244" t="s">
        <v>370</v>
      </c>
      <c r="F5244" s="2">
        <v>56586525</v>
      </c>
      <c r="G5244" s="36">
        <f t="shared" si="141"/>
        <v>10484422.478322092</v>
      </c>
      <c r="H5244">
        <v>2021</v>
      </c>
      <c r="I5244" s="32">
        <v>5.3971999999999998</v>
      </c>
      <c r="J5244" t="s">
        <v>717</v>
      </c>
    </row>
    <row r="5245" spans="1:10">
      <c r="A5245" t="s">
        <v>18</v>
      </c>
      <c r="B5245" t="s">
        <v>32</v>
      </c>
      <c r="C5245" t="s">
        <v>4</v>
      </c>
      <c r="D5245" t="s">
        <v>367</v>
      </c>
      <c r="E5245" t="s">
        <v>378</v>
      </c>
      <c r="F5245" s="2">
        <v>34281561</v>
      </c>
      <c r="G5245" s="36">
        <f t="shared" si="141"/>
        <v>6351730.7122211521</v>
      </c>
      <c r="H5245">
        <v>2021</v>
      </c>
      <c r="I5245" s="32">
        <v>5.3971999999999998</v>
      </c>
      <c r="J5245" t="s">
        <v>717</v>
      </c>
    </row>
    <row r="5246" spans="1:10">
      <c r="A5246" t="s">
        <v>18</v>
      </c>
      <c r="B5246" t="s">
        <v>32</v>
      </c>
      <c r="C5246" t="s">
        <v>4</v>
      </c>
      <c r="D5246" t="s">
        <v>367</v>
      </c>
      <c r="E5246" t="s">
        <v>372</v>
      </c>
      <c r="F5246" s="2">
        <v>1106470</v>
      </c>
      <c r="G5246" s="36">
        <f t="shared" si="141"/>
        <v>205008.15237530571</v>
      </c>
      <c r="H5246">
        <v>2021</v>
      </c>
      <c r="I5246" s="32">
        <v>5.3971999999999998</v>
      </c>
      <c r="J5246" t="s">
        <v>717</v>
      </c>
    </row>
    <row r="5247" spans="1:10">
      <c r="A5247" t="s">
        <v>18</v>
      </c>
      <c r="B5247" t="s">
        <v>32</v>
      </c>
      <c r="C5247" t="s">
        <v>4</v>
      </c>
      <c r="D5247" t="s">
        <v>373</v>
      </c>
      <c r="F5247" s="2">
        <v>-8257413</v>
      </c>
      <c r="G5247" s="36">
        <f t="shared" si="141"/>
        <v>-1529943.8597791449</v>
      </c>
      <c r="H5247">
        <v>2021</v>
      </c>
      <c r="I5247" s="32">
        <v>5.3971999999999998</v>
      </c>
      <c r="J5247" t="s">
        <v>717</v>
      </c>
    </row>
    <row r="5248" spans="1:10">
      <c r="A5248" t="s">
        <v>18</v>
      </c>
      <c r="B5248" t="s">
        <v>32</v>
      </c>
      <c r="C5248" t="s">
        <v>3</v>
      </c>
      <c r="D5248" t="s">
        <v>380</v>
      </c>
      <c r="F5248" s="2">
        <v>16380066</v>
      </c>
      <c r="G5248" s="36">
        <f t="shared" si="141"/>
        <v>3178558.5935225971</v>
      </c>
      <c r="H5248">
        <v>2020</v>
      </c>
      <c r="I5248">
        <v>5.1532999999999998</v>
      </c>
      <c r="J5248" t="s">
        <v>717</v>
      </c>
    </row>
    <row r="5249" spans="1:10">
      <c r="A5249" t="s">
        <v>18</v>
      </c>
      <c r="B5249" t="s">
        <v>32</v>
      </c>
      <c r="C5249" t="s">
        <v>3</v>
      </c>
      <c r="D5249" t="s">
        <v>328</v>
      </c>
      <c r="E5249" t="s">
        <v>365</v>
      </c>
      <c r="F5249" s="2">
        <v>67669373</v>
      </c>
      <c r="G5249" s="36">
        <f t="shared" si="141"/>
        <v>13131269.865911163</v>
      </c>
      <c r="H5249">
        <v>2020</v>
      </c>
      <c r="I5249">
        <v>5.1532999999999998</v>
      </c>
      <c r="J5249" t="s">
        <v>717</v>
      </c>
    </row>
    <row r="5250" spans="1:10">
      <c r="A5250" t="s">
        <v>18</v>
      </c>
      <c r="B5250" t="s">
        <v>32</v>
      </c>
      <c r="C5250" t="s">
        <v>3</v>
      </c>
      <c r="D5250" t="s">
        <v>328</v>
      </c>
      <c r="E5250" t="s">
        <v>366</v>
      </c>
      <c r="F5250" s="2">
        <v>58326777</v>
      </c>
      <c r="G5250" s="36">
        <f t="shared" si="141"/>
        <v>11318335.241495742</v>
      </c>
      <c r="H5250">
        <v>2020</v>
      </c>
      <c r="I5250">
        <v>5.1532999999999998</v>
      </c>
      <c r="J5250" t="s">
        <v>717</v>
      </c>
    </row>
    <row r="5251" spans="1:10">
      <c r="A5251" t="s">
        <v>18</v>
      </c>
      <c r="B5251" t="s">
        <v>32</v>
      </c>
      <c r="C5251" t="s">
        <v>3</v>
      </c>
      <c r="D5251" t="s">
        <v>367</v>
      </c>
      <c r="E5251" t="s">
        <v>366</v>
      </c>
      <c r="F5251" s="2">
        <v>6532000</v>
      </c>
      <c r="G5251" s="36">
        <f t="shared" si="141"/>
        <v>1267537.3061921487</v>
      </c>
      <c r="H5251">
        <v>2020</v>
      </c>
      <c r="I5251">
        <v>5.1532999999999998</v>
      </c>
      <c r="J5251" t="s">
        <v>717</v>
      </c>
    </row>
    <row r="5252" spans="1:10">
      <c r="A5252" t="s">
        <v>18</v>
      </c>
      <c r="B5252" t="s">
        <v>32</v>
      </c>
      <c r="C5252" t="s">
        <v>3</v>
      </c>
      <c r="D5252" t="s">
        <v>367</v>
      </c>
      <c r="E5252" t="s">
        <v>386</v>
      </c>
      <c r="F5252" s="2">
        <v>3699327</v>
      </c>
      <c r="G5252" s="36">
        <f t="shared" si="141"/>
        <v>717855.93697242544</v>
      </c>
      <c r="H5252">
        <v>2020</v>
      </c>
      <c r="I5252">
        <v>5.1532999999999998</v>
      </c>
      <c r="J5252" t="s">
        <v>717</v>
      </c>
    </row>
    <row r="5253" spans="1:10">
      <c r="A5253" t="s">
        <v>18</v>
      </c>
      <c r="B5253" t="s">
        <v>32</v>
      </c>
      <c r="C5253" t="s">
        <v>3</v>
      </c>
      <c r="D5253" t="s">
        <v>367</v>
      </c>
      <c r="E5253" t="s">
        <v>370</v>
      </c>
      <c r="F5253" s="2">
        <v>80011754</v>
      </c>
      <c r="G5253" s="36">
        <f t="shared" si="141"/>
        <v>15526314.012380417</v>
      </c>
      <c r="H5253">
        <v>2020</v>
      </c>
      <c r="I5253">
        <v>5.1532999999999998</v>
      </c>
      <c r="J5253" t="s">
        <v>717</v>
      </c>
    </row>
    <row r="5254" spans="1:10">
      <c r="A5254" t="s">
        <v>18</v>
      </c>
      <c r="B5254" t="s">
        <v>32</v>
      </c>
      <c r="C5254" t="s">
        <v>3</v>
      </c>
      <c r="D5254" t="s">
        <v>367</v>
      </c>
      <c r="E5254" t="s">
        <v>382</v>
      </c>
      <c r="F5254" s="2">
        <v>52080959</v>
      </c>
      <c r="G5254" s="36">
        <f t="shared" si="141"/>
        <v>10106331.670968117</v>
      </c>
      <c r="H5254">
        <v>2020</v>
      </c>
      <c r="I5254">
        <v>5.1532999999999998</v>
      </c>
      <c r="J5254" t="s">
        <v>717</v>
      </c>
    </row>
    <row r="5255" spans="1:10">
      <c r="A5255" t="s">
        <v>18</v>
      </c>
      <c r="B5255" t="s">
        <v>32</v>
      </c>
      <c r="C5255" t="s">
        <v>3</v>
      </c>
      <c r="D5255" t="s">
        <v>367</v>
      </c>
      <c r="E5255" t="s">
        <v>385</v>
      </c>
      <c r="F5255" s="2">
        <v>2302406</v>
      </c>
      <c r="G5255" s="36">
        <f t="shared" si="141"/>
        <v>446782.83818135952</v>
      </c>
      <c r="H5255">
        <v>2020</v>
      </c>
      <c r="I5255">
        <v>5.1532999999999998</v>
      </c>
      <c r="J5255" t="s">
        <v>717</v>
      </c>
    </row>
    <row r="5256" spans="1:10">
      <c r="A5256" t="s">
        <v>18</v>
      </c>
      <c r="B5256" t="s">
        <v>32</v>
      </c>
      <c r="C5256" t="s">
        <v>3</v>
      </c>
      <c r="D5256" t="s">
        <v>383</v>
      </c>
      <c r="F5256" s="2">
        <v>58253266</v>
      </c>
      <c r="G5256" s="36">
        <f t="shared" si="141"/>
        <v>11304070.401490308</v>
      </c>
      <c r="H5256">
        <v>2020</v>
      </c>
      <c r="I5256">
        <v>5.1532999999999998</v>
      </c>
      <c r="J5256" t="s">
        <v>717</v>
      </c>
    </row>
    <row r="5257" spans="1:10">
      <c r="A5257" t="s">
        <v>18</v>
      </c>
      <c r="B5257" t="s">
        <v>32</v>
      </c>
      <c r="C5257" t="s">
        <v>3</v>
      </c>
      <c r="D5257" t="s">
        <v>1</v>
      </c>
      <c r="F5257" s="2">
        <v>17427003</v>
      </c>
      <c r="G5257" s="36">
        <f t="shared" si="141"/>
        <v>3381717.1521161199</v>
      </c>
      <c r="H5257">
        <v>2020</v>
      </c>
      <c r="I5257">
        <v>5.1532999999999998</v>
      </c>
      <c r="J5257" t="s">
        <v>717</v>
      </c>
    </row>
    <row r="5258" spans="1:10">
      <c r="A5258" t="s">
        <v>18</v>
      </c>
      <c r="B5258" t="s">
        <v>32</v>
      </c>
      <c r="C5258" t="s">
        <v>4</v>
      </c>
      <c r="D5258" t="s">
        <v>380</v>
      </c>
      <c r="F5258" s="2">
        <v>231946694</v>
      </c>
      <c r="G5258" s="36">
        <f t="shared" si="141"/>
        <v>45009352.065666661</v>
      </c>
      <c r="H5258">
        <v>2020</v>
      </c>
      <c r="I5258">
        <v>5.1532999999999998</v>
      </c>
      <c r="J5258" t="s">
        <v>717</v>
      </c>
    </row>
    <row r="5259" spans="1:10">
      <c r="A5259" t="s">
        <v>18</v>
      </c>
      <c r="B5259" t="s">
        <v>32</v>
      </c>
      <c r="C5259" t="s">
        <v>4</v>
      </c>
      <c r="D5259" t="s">
        <v>328</v>
      </c>
      <c r="E5259" t="s">
        <v>365</v>
      </c>
      <c r="F5259" s="2">
        <v>26904944</v>
      </c>
      <c r="G5259" s="36">
        <f t="shared" si="141"/>
        <v>5220915.5298546562</v>
      </c>
      <c r="H5259">
        <v>2020</v>
      </c>
      <c r="I5259">
        <v>5.1532999999999998</v>
      </c>
      <c r="J5259" t="s">
        <v>717</v>
      </c>
    </row>
    <row r="5260" spans="1:10">
      <c r="A5260" t="s">
        <v>18</v>
      </c>
      <c r="B5260" t="s">
        <v>32</v>
      </c>
      <c r="C5260" t="s">
        <v>4</v>
      </c>
      <c r="D5260" t="s">
        <v>328</v>
      </c>
      <c r="E5260" t="s">
        <v>366</v>
      </c>
      <c r="F5260" s="2">
        <v>9713203</v>
      </c>
      <c r="G5260" s="36">
        <f t="shared" si="141"/>
        <v>1884851.0663070267</v>
      </c>
      <c r="H5260">
        <v>2020</v>
      </c>
      <c r="I5260">
        <v>5.1532999999999998</v>
      </c>
      <c r="J5260" t="s">
        <v>717</v>
      </c>
    </row>
    <row r="5261" spans="1:10">
      <c r="A5261" t="s">
        <v>18</v>
      </c>
      <c r="B5261" t="s">
        <v>32</v>
      </c>
      <c r="C5261" t="s">
        <v>4</v>
      </c>
      <c r="D5261" t="s">
        <v>367</v>
      </c>
      <c r="E5261" t="s">
        <v>366</v>
      </c>
      <c r="F5261" s="2">
        <v>3546503</v>
      </c>
      <c r="G5261" s="36">
        <f t="shared" si="141"/>
        <v>688200.37645780377</v>
      </c>
      <c r="H5261">
        <v>2020</v>
      </c>
      <c r="I5261">
        <v>5.1532999999999998</v>
      </c>
      <c r="J5261" t="s">
        <v>717</v>
      </c>
    </row>
    <row r="5262" spans="1:10">
      <c r="A5262" t="s">
        <v>18</v>
      </c>
      <c r="B5262" t="s">
        <v>32</v>
      </c>
      <c r="C5262" t="s">
        <v>4</v>
      </c>
      <c r="D5262" t="s">
        <v>367</v>
      </c>
      <c r="E5262" t="s">
        <v>386</v>
      </c>
      <c r="F5262" s="2">
        <v>1081200</v>
      </c>
      <c r="G5262" s="36">
        <f t="shared" si="141"/>
        <v>209807.30793860246</v>
      </c>
      <c r="H5262">
        <v>2020</v>
      </c>
      <c r="I5262">
        <v>5.1532999999999998</v>
      </c>
      <c r="J5262" t="s">
        <v>717</v>
      </c>
    </row>
    <row r="5263" spans="1:10">
      <c r="A5263" t="s">
        <v>18</v>
      </c>
      <c r="B5263" t="s">
        <v>32</v>
      </c>
      <c r="C5263" t="s">
        <v>4</v>
      </c>
      <c r="D5263" t="s">
        <v>367</v>
      </c>
      <c r="E5263" t="s">
        <v>370</v>
      </c>
      <c r="F5263" s="2">
        <v>39464386</v>
      </c>
      <c r="G5263" s="36">
        <f t="shared" ref="G5263:G5294" si="142">F5263/I5263</f>
        <v>7658080.4533017678</v>
      </c>
      <c r="H5263">
        <v>2020</v>
      </c>
      <c r="I5263">
        <v>5.1532999999999998</v>
      </c>
      <c r="J5263" t="s">
        <v>717</v>
      </c>
    </row>
    <row r="5264" spans="1:10">
      <c r="A5264" t="s">
        <v>18</v>
      </c>
      <c r="B5264" t="s">
        <v>32</v>
      </c>
      <c r="C5264" t="s">
        <v>4</v>
      </c>
      <c r="D5264" t="s">
        <v>367</v>
      </c>
      <c r="E5264" t="s">
        <v>382</v>
      </c>
      <c r="F5264" s="2">
        <v>22013401</v>
      </c>
      <c r="G5264" s="36">
        <f t="shared" si="142"/>
        <v>4271709.5841499623</v>
      </c>
      <c r="H5264">
        <v>2020</v>
      </c>
      <c r="I5264">
        <v>5.1532999999999998</v>
      </c>
      <c r="J5264" t="s">
        <v>717</v>
      </c>
    </row>
    <row r="5265" spans="1:10">
      <c r="A5265" t="s">
        <v>18</v>
      </c>
      <c r="B5265" t="s">
        <v>32</v>
      </c>
      <c r="C5265" t="s">
        <v>4</v>
      </c>
      <c r="D5265" t="s">
        <v>367</v>
      </c>
      <c r="E5265" t="s">
        <v>385</v>
      </c>
      <c r="F5265" s="2">
        <v>115552</v>
      </c>
      <c r="G5265" s="36">
        <f t="shared" si="142"/>
        <v>22422.913472920267</v>
      </c>
      <c r="H5265">
        <v>2020</v>
      </c>
      <c r="I5265">
        <v>5.1532999999999998</v>
      </c>
      <c r="J5265" t="s">
        <v>717</v>
      </c>
    </row>
    <row r="5266" spans="1:10">
      <c r="A5266" s="4" t="s">
        <v>49</v>
      </c>
      <c r="B5266" t="s">
        <v>32</v>
      </c>
      <c r="C5266" t="s">
        <v>3</v>
      </c>
      <c r="D5266" t="s">
        <v>328</v>
      </c>
      <c r="E5266" t="s">
        <v>365</v>
      </c>
      <c r="F5266" s="2">
        <v>30178852</v>
      </c>
      <c r="G5266" s="36">
        <f t="shared" si="142"/>
        <v>8210368.6372663714</v>
      </c>
      <c r="H5266">
        <v>2018</v>
      </c>
      <c r="I5266">
        <v>3.6757</v>
      </c>
      <c r="J5266" s="40" t="s">
        <v>715</v>
      </c>
    </row>
    <row r="5267" spans="1:10">
      <c r="A5267" s="4" t="s">
        <v>49</v>
      </c>
      <c r="B5267" t="s">
        <v>32</v>
      </c>
      <c r="C5267" t="s">
        <v>3</v>
      </c>
      <c r="D5267" t="s">
        <v>328</v>
      </c>
      <c r="E5267" t="s">
        <v>366</v>
      </c>
      <c r="F5267" s="2">
        <v>12914893</v>
      </c>
      <c r="G5267" s="36">
        <f t="shared" si="142"/>
        <v>3513587.3439072832</v>
      </c>
      <c r="H5267">
        <v>2018</v>
      </c>
      <c r="I5267">
        <v>3.6757</v>
      </c>
      <c r="J5267" s="40" t="s">
        <v>715</v>
      </c>
    </row>
    <row r="5268" spans="1:10">
      <c r="A5268" s="4" t="s">
        <v>49</v>
      </c>
      <c r="B5268" t="s">
        <v>32</v>
      </c>
      <c r="C5268" t="s">
        <v>3</v>
      </c>
      <c r="D5268" t="s">
        <v>1</v>
      </c>
      <c r="E5268" t="s">
        <v>364</v>
      </c>
      <c r="F5268" s="2">
        <v>16672981</v>
      </c>
      <c r="G5268" s="36">
        <f t="shared" si="142"/>
        <v>4536001.5779307345</v>
      </c>
      <c r="H5268">
        <v>2018</v>
      </c>
      <c r="I5268">
        <v>3.6757</v>
      </c>
      <c r="J5268" s="40" t="s">
        <v>715</v>
      </c>
    </row>
    <row r="5269" spans="1:10">
      <c r="A5269" s="4" t="s">
        <v>49</v>
      </c>
      <c r="B5269" t="s">
        <v>32</v>
      </c>
      <c r="C5269" t="s">
        <v>3</v>
      </c>
      <c r="D5269" t="s">
        <v>367</v>
      </c>
      <c r="E5269" t="s">
        <v>370</v>
      </c>
      <c r="F5269" s="2">
        <v>22881886</v>
      </c>
      <c r="G5269" s="36">
        <f t="shared" si="142"/>
        <v>6225177.7892646296</v>
      </c>
      <c r="H5269">
        <v>2018</v>
      </c>
      <c r="I5269">
        <v>3.6757</v>
      </c>
      <c r="J5269" s="40" t="s">
        <v>715</v>
      </c>
    </row>
    <row r="5270" spans="1:10">
      <c r="A5270" s="4" t="s">
        <v>49</v>
      </c>
      <c r="B5270" t="s">
        <v>32</v>
      </c>
      <c r="C5270" t="s">
        <v>3</v>
      </c>
      <c r="D5270" t="s">
        <v>367</v>
      </c>
      <c r="E5270" t="s">
        <v>382</v>
      </c>
      <c r="F5270" s="2">
        <v>12421834</v>
      </c>
      <c r="G5270" s="36">
        <f t="shared" si="142"/>
        <v>3379447.1801289553</v>
      </c>
      <c r="H5270">
        <v>2018</v>
      </c>
      <c r="I5270">
        <v>3.6757</v>
      </c>
      <c r="J5270" s="40" t="s">
        <v>715</v>
      </c>
    </row>
    <row r="5271" spans="1:10">
      <c r="A5271" s="4" t="s">
        <v>49</v>
      </c>
      <c r="B5271" t="s">
        <v>32</v>
      </c>
      <c r="C5271" t="s">
        <v>3</v>
      </c>
      <c r="D5271" t="s">
        <v>367</v>
      </c>
      <c r="E5271" t="s">
        <v>386</v>
      </c>
      <c r="F5271" s="2">
        <v>642</v>
      </c>
      <c r="G5271" s="36">
        <f t="shared" si="142"/>
        <v>174.66060886361782</v>
      </c>
      <c r="H5271">
        <v>2018</v>
      </c>
      <c r="I5271">
        <v>3.6757</v>
      </c>
      <c r="J5271" s="40" t="s">
        <v>715</v>
      </c>
    </row>
    <row r="5272" spans="1:10">
      <c r="A5272" s="4" t="s">
        <v>49</v>
      </c>
      <c r="B5272" t="s">
        <v>32</v>
      </c>
      <c r="C5272" t="s">
        <v>3</v>
      </c>
      <c r="D5272" t="s">
        <v>367</v>
      </c>
      <c r="E5272" t="s">
        <v>385</v>
      </c>
      <c r="F5272" s="2">
        <v>194</v>
      </c>
      <c r="G5272" s="36">
        <f t="shared" si="142"/>
        <v>52.779062491498216</v>
      </c>
      <c r="H5272">
        <v>2018</v>
      </c>
      <c r="I5272">
        <v>3.6757</v>
      </c>
      <c r="J5272" s="40" t="s">
        <v>715</v>
      </c>
    </row>
    <row r="5273" spans="1:10">
      <c r="A5273" s="4" t="s">
        <v>49</v>
      </c>
      <c r="B5273" t="s">
        <v>32</v>
      </c>
      <c r="C5273" t="s">
        <v>3</v>
      </c>
      <c r="D5273" t="s">
        <v>380</v>
      </c>
      <c r="F5273" s="2">
        <v>1653565</v>
      </c>
      <c r="G5273" s="36">
        <f t="shared" si="142"/>
        <v>449863.97148842399</v>
      </c>
      <c r="H5273">
        <v>2018</v>
      </c>
      <c r="I5273">
        <v>3.6757</v>
      </c>
      <c r="J5273" s="40" t="s">
        <v>715</v>
      </c>
    </row>
    <row r="5274" spans="1:10">
      <c r="A5274" s="4" t="s">
        <v>49</v>
      </c>
      <c r="B5274" t="s">
        <v>32</v>
      </c>
      <c r="C5274" t="s">
        <v>3</v>
      </c>
      <c r="D5274" t="s">
        <v>383</v>
      </c>
      <c r="F5274" s="2">
        <v>18607466</v>
      </c>
      <c r="G5274" s="36">
        <f t="shared" si="142"/>
        <v>5062291.8083630325</v>
      </c>
      <c r="H5274">
        <v>2018</v>
      </c>
      <c r="I5274">
        <v>3.6757</v>
      </c>
      <c r="J5274" s="40" t="s">
        <v>715</v>
      </c>
    </row>
    <row r="5275" spans="1:10">
      <c r="A5275" t="s">
        <v>18</v>
      </c>
      <c r="B5275" t="s">
        <v>32</v>
      </c>
      <c r="C5275" t="s">
        <v>4</v>
      </c>
      <c r="D5275" t="s">
        <v>383</v>
      </c>
      <c r="F5275" s="2">
        <v>3350481</v>
      </c>
      <c r="G5275" s="36">
        <f t="shared" si="142"/>
        <v>650162.22614635283</v>
      </c>
      <c r="H5275">
        <v>2020</v>
      </c>
      <c r="I5275">
        <v>5.1532999999999998</v>
      </c>
      <c r="J5275" t="s">
        <v>717</v>
      </c>
    </row>
    <row r="5276" spans="1:10">
      <c r="A5276" t="s">
        <v>18</v>
      </c>
      <c r="B5276" t="s">
        <v>32</v>
      </c>
      <c r="C5276" t="s">
        <v>4</v>
      </c>
      <c r="D5276" t="s">
        <v>1</v>
      </c>
      <c r="F5276" s="2">
        <v>22496098</v>
      </c>
      <c r="G5276" s="36">
        <f t="shared" si="142"/>
        <v>4365377.1369801881</v>
      </c>
      <c r="H5276">
        <v>2020</v>
      </c>
      <c r="I5276">
        <v>5.1532999999999998</v>
      </c>
      <c r="J5276" t="s">
        <v>717</v>
      </c>
    </row>
    <row r="5277" spans="1:10">
      <c r="A5277" s="4" t="s">
        <v>18</v>
      </c>
      <c r="B5277" t="s">
        <v>32</v>
      </c>
      <c r="C5277" t="s">
        <v>3</v>
      </c>
      <c r="D5277" t="s">
        <v>328</v>
      </c>
      <c r="E5277" t="s">
        <v>365</v>
      </c>
      <c r="F5277" s="2">
        <v>86030200</v>
      </c>
      <c r="G5277" s="36">
        <f t="shared" si="142"/>
        <v>21803532.959931064</v>
      </c>
      <c r="H5277">
        <v>2019</v>
      </c>
      <c r="I5277">
        <v>3.9457</v>
      </c>
      <c r="J5277" t="s">
        <v>717</v>
      </c>
    </row>
    <row r="5278" spans="1:10">
      <c r="A5278" s="4" t="s">
        <v>18</v>
      </c>
      <c r="B5278" t="s">
        <v>32</v>
      </c>
      <c r="C5278" t="s">
        <v>3</v>
      </c>
      <c r="D5278" t="s">
        <v>328</v>
      </c>
      <c r="E5278" t="s">
        <v>366</v>
      </c>
      <c r="F5278" s="2">
        <v>73462507</v>
      </c>
      <c r="G5278" s="36">
        <f t="shared" si="142"/>
        <v>18618371.13820108</v>
      </c>
      <c r="H5278">
        <v>2019</v>
      </c>
      <c r="I5278">
        <v>3.9457</v>
      </c>
      <c r="J5278" t="s">
        <v>717</v>
      </c>
    </row>
    <row r="5279" spans="1:10">
      <c r="A5279" s="4" t="s">
        <v>18</v>
      </c>
      <c r="B5279" t="s">
        <v>32</v>
      </c>
      <c r="C5279" t="s">
        <v>3</v>
      </c>
      <c r="D5279" t="s">
        <v>1</v>
      </c>
      <c r="F5279" s="2">
        <v>9304233</v>
      </c>
      <c r="G5279" s="36">
        <f t="shared" si="142"/>
        <v>2358069.0371797145</v>
      </c>
      <c r="H5279">
        <v>2019</v>
      </c>
      <c r="I5279">
        <v>3.9457</v>
      </c>
      <c r="J5279" t="s">
        <v>717</v>
      </c>
    </row>
    <row r="5280" spans="1:10">
      <c r="A5280" s="4" t="s">
        <v>18</v>
      </c>
      <c r="B5280" t="s">
        <v>32</v>
      </c>
      <c r="C5280" t="s">
        <v>3</v>
      </c>
      <c r="D5280" t="s">
        <v>367</v>
      </c>
      <c r="E5280" t="s">
        <v>366</v>
      </c>
      <c r="F5280" s="2">
        <v>9503549</v>
      </c>
      <c r="G5280" s="36">
        <f t="shared" si="142"/>
        <v>2408583.7747421241</v>
      </c>
      <c r="H5280">
        <v>2019</v>
      </c>
      <c r="I5280">
        <v>3.9457</v>
      </c>
      <c r="J5280" t="s">
        <v>717</v>
      </c>
    </row>
    <row r="5281" spans="1:10">
      <c r="A5281" s="4" t="s">
        <v>18</v>
      </c>
      <c r="B5281" t="s">
        <v>32</v>
      </c>
      <c r="C5281" t="s">
        <v>3</v>
      </c>
      <c r="D5281" t="s">
        <v>367</v>
      </c>
      <c r="E5281" t="s">
        <v>381</v>
      </c>
      <c r="F5281" s="2">
        <v>11744623</v>
      </c>
      <c r="G5281" s="36">
        <f t="shared" si="142"/>
        <v>2976562.5871201563</v>
      </c>
      <c r="H5281">
        <v>2019</v>
      </c>
      <c r="I5281">
        <v>3.9457</v>
      </c>
      <c r="J5281" t="s">
        <v>717</v>
      </c>
    </row>
    <row r="5282" spans="1:10">
      <c r="A5282" s="4" t="s">
        <v>18</v>
      </c>
      <c r="B5282" t="s">
        <v>32</v>
      </c>
      <c r="C5282" t="s">
        <v>3</v>
      </c>
      <c r="D5282" t="s">
        <v>367</v>
      </c>
      <c r="E5282" t="s">
        <v>386</v>
      </c>
      <c r="F5282" s="2">
        <v>5559092</v>
      </c>
      <c r="G5282" s="36">
        <f t="shared" si="142"/>
        <v>1408898.8012266518</v>
      </c>
      <c r="H5282">
        <v>2019</v>
      </c>
      <c r="I5282">
        <v>3.9457</v>
      </c>
      <c r="J5282" t="s">
        <v>717</v>
      </c>
    </row>
    <row r="5283" spans="1:10">
      <c r="A5283" s="4" t="s">
        <v>18</v>
      </c>
      <c r="B5283" t="s">
        <v>32</v>
      </c>
      <c r="C5283" t="s">
        <v>3</v>
      </c>
      <c r="D5283" t="s">
        <v>367</v>
      </c>
      <c r="E5283" t="s">
        <v>370</v>
      </c>
      <c r="F5283" s="2">
        <v>87993803</v>
      </c>
      <c r="G5283" s="36">
        <f t="shared" si="142"/>
        <v>22301189.396051399</v>
      </c>
      <c r="H5283">
        <v>2019</v>
      </c>
      <c r="I5283">
        <v>3.9457</v>
      </c>
      <c r="J5283" t="s">
        <v>717</v>
      </c>
    </row>
    <row r="5284" spans="1:10">
      <c r="A5284" s="4" t="s">
        <v>18</v>
      </c>
      <c r="B5284" t="s">
        <v>32</v>
      </c>
      <c r="C5284" t="s">
        <v>3</v>
      </c>
      <c r="D5284" t="s">
        <v>367</v>
      </c>
      <c r="E5284" t="s">
        <v>382</v>
      </c>
      <c r="F5284" s="2">
        <v>67222641</v>
      </c>
      <c r="G5284" s="36">
        <f t="shared" si="142"/>
        <v>17036936.665230505</v>
      </c>
      <c r="H5284">
        <v>2019</v>
      </c>
      <c r="I5284">
        <v>3.9457</v>
      </c>
      <c r="J5284" t="s">
        <v>717</v>
      </c>
    </row>
    <row r="5285" spans="1:10">
      <c r="A5285" s="4" t="s">
        <v>18</v>
      </c>
      <c r="B5285" t="s">
        <v>32</v>
      </c>
      <c r="C5285" t="s">
        <v>3</v>
      </c>
      <c r="D5285" t="s">
        <v>367</v>
      </c>
      <c r="E5285" t="s">
        <v>385</v>
      </c>
      <c r="F5285" s="2">
        <v>2855365</v>
      </c>
      <c r="G5285" s="36">
        <f t="shared" si="142"/>
        <v>723665.00240768434</v>
      </c>
      <c r="H5285">
        <v>2019</v>
      </c>
      <c r="I5285">
        <v>3.9457</v>
      </c>
      <c r="J5285" t="s">
        <v>717</v>
      </c>
    </row>
    <row r="5286" spans="1:10">
      <c r="A5286" s="4" t="s">
        <v>18</v>
      </c>
      <c r="B5286" t="s">
        <v>32</v>
      </c>
      <c r="C5286" t="s">
        <v>3</v>
      </c>
      <c r="D5286" t="s">
        <v>383</v>
      </c>
      <c r="F5286" s="2">
        <v>53326481</v>
      </c>
      <c r="G5286" s="36">
        <f t="shared" si="142"/>
        <v>13515087.563676914</v>
      </c>
      <c r="H5286">
        <v>2019</v>
      </c>
      <c r="I5286">
        <v>3.9457</v>
      </c>
      <c r="J5286" t="s">
        <v>717</v>
      </c>
    </row>
    <row r="5287" spans="1:10">
      <c r="A5287" t="s">
        <v>18</v>
      </c>
      <c r="B5287" t="s">
        <v>32</v>
      </c>
      <c r="C5287" t="s">
        <v>3</v>
      </c>
      <c r="D5287" t="s">
        <v>374</v>
      </c>
      <c r="F5287" s="2">
        <v>244335</v>
      </c>
      <c r="G5287" s="36">
        <f t="shared" si="142"/>
        <v>61924.373368477078</v>
      </c>
      <c r="H5287">
        <v>2019</v>
      </c>
      <c r="I5287">
        <v>3.9457</v>
      </c>
      <c r="J5287" t="s">
        <v>717</v>
      </c>
    </row>
    <row r="5288" spans="1:10">
      <c r="A5288" t="s">
        <v>18</v>
      </c>
      <c r="B5288" t="s">
        <v>32</v>
      </c>
      <c r="C5288" t="s">
        <v>3</v>
      </c>
      <c r="D5288" t="s">
        <v>374</v>
      </c>
      <c r="F5288" s="2">
        <v>51469080</v>
      </c>
      <c r="G5288" s="36">
        <f t="shared" si="142"/>
        <v>13044347.010669842</v>
      </c>
      <c r="H5288">
        <v>2019</v>
      </c>
      <c r="I5288">
        <v>3.9457</v>
      </c>
      <c r="J5288" t="s">
        <v>717</v>
      </c>
    </row>
    <row r="5289" spans="1:10">
      <c r="A5289" s="4" t="s">
        <v>18</v>
      </c>
      <c r="B5289" t="s">
        <v>32</v>
      </c>
      <c r="C5289" t="s">
        <v>4</v>
      </c>
      <c r="D5289" t="s">
        <v>328</v>
      </c>
      <c r="E5289" t="s">
        <v>365</v>
      </c>
      <c r="F5289" s="2">
        <v>38409960</v>
      </c>
      <c r="G5289" s="36">
        <f t="shared" si="142"/>
        <v>9734637.7068707701</v>
      </c>
      <c r="H5289">
        <v>2019</v>
      </c>
      <c r="I5289">
        <v>3.9457</v>
      </c>
      <c r="J5289" t="s">
        <v>717</v>
      </c>
    </row>
    <row r="5290" spans="1:10">
      <c r="A5290" s="4" t="s">
        <v>18</v>
      </c>
      <c r="B5290" t="s">
        <v>32</v>
      </c>
      <c r="C5290" t="s">
        <v>4</v>
      </c>
      <c r="D5290" t="s">
        <v>328</v>
      </c>
      <c r="E5290" t="s">
        <v>366</v>
      </c>
      <c r="F5290" s="2">
        <v>7737680</v>
      </c>
      <c r="G5290" s="36">
        <f t="shared" si="142"/>
        <v>1961041.1333857111</v>
      </c>
      <c r="H5290">
        <v>2019</v>
      </c>
      <c r="I5290">
        <v>3.9457</v>
      </c>
      <c r="J5290" t="s">
        <v>717</v>
      </c>
    </row>
    <row r="5291" spans="1:10">
      <c r="A5291" s="4" t="s">
        <v>18</v>
      </c>
      <c r="B5291" t="s">
        <v>32</v>
      </c>
      <c r="C5291" t="s">
        <v>4</v>
      </c>
      <c r="D5291" t="s">
        <v>1</v>
      </c>
      <c r="F5291" s="2">
        <v>-22520771</v>
      </c>
      <c r="G5291" s="36">
        <f t="shared" si="142"/>
        <v>-5707674.4303925792</v>
      </c>
      <c r="H5291">
        <v>2019</v>
      </c>
      <c r="I5291">
        <v>3.9457</v>
      </c>
      <c r="J5291" t="s">
        <v>717</v>
      </c>
    </row>
    <row r="5292" spans="1:10">
      <c r="A5292" s="4" t="s">
        <v>18</v>
      </c>
      <c r="B5292" t="s">
        <v>32</v>
      </c>
      <c r="C5292" t="s">
        <v>4</v>
      </c>
      <c r="D5292" t="s">
        <v>367</v>
      </c>
      <c r="E5292" t="s">
        <v>366</v>
      </c>
      <c r="F5292" s="2">
        <v>7332079</v>
      </c>
      <c r="G5292" s="36">
        <f t="shared" si="142"/>
        <v>1858245.4317358136</v>
      </c>
      <c r="H5292">
        <v>2019</v>
      </c>
      <c r="I5292">
        <v>3.9457</v>
      </c>
      <c r="J5292" t="s">
        <v>717</v>
      </c>
    </row>
    <row r="5293" spans="1:10">
      <c r="A5293" s="4" t="s">
        <v>18</v>
      </c>
      <c r="B5293" t="s">
        <v>32</v>
      </c>
      <c r="C5293" t="s">
        <v>4</v>
      </c>
      <c r="D5293" t="s">
        <v>367</v>
      </c>
      <c r="E5293" t="s">
        <v>381</v>
      </c>
      <c r="F5293" s="2">
        <v>7959655</v>
      </c>
      <c r="G5293" s="36">
        <f t="shared" si="142"/>
        <v>2017298.5781990523</v>
      </c>
      <c r="H5293">
        <v>2019</v>
      </c>
      <c r="I5293">
        <v>3.9457</v>
      </c>
      <c r="J5293" t="s">
        <v>717</v>
      </c>
    </row>
    <row r="5294" spans="1:10">
      <c r="A5294" s="4" t="s">
        <v>18</v>
      </c>
      <c r="B5294" t="s">
        <v>32</v>
      </c>
      <c r="C5294" t="s">
        <v>4</v>
      </c>
      <c r="D5294" t="s">
        <v>367</v>
      </c>
      <c r="E5294" t="s">
        <v>386</v>
      </c>
      <c r="F5294" s="2">
        <v>-455868</v>
      </c>
      <c r="G5294" s="36">
        <f t="shared" si="142"/>
        <v>-115535.39295942418</v>
      </c>
      <c r="H5294">
        <v>2019</v>
      </c>
      <c r="I5294">
        <v>3.9457</v>
      </c>
      <c r="J5294" t="s">
        <v>717</v>
      </c>
    </row>
    <row r="5295" spans="1:10">
      <c r="A5295" s="4" t="s">
        <v>18</v>
      </c>
      <c r="B5295" t="s">
        <v>32</v>
      </c>
      <c r="C5295" t="s">
        <v>4</v>
      </c>
      <c r="D5295" t="s">
        <v>367</v>
      </c>
      <c r="E5295" t="s">
        <v>370</v>
      </c>
      <c r="F5295" s="2">
        <v>54130321</v>
      </c>
      <c r="G5295" s="36">
        <f t="shared" ref="G5295:G5326" si="143">F5295/I5295</f>
        <v>13718813.138353145</v>
      </c>
      <c r="H5295">
        <v>2019</v>
      </c>
      <c r="I5295">
        <v>3.9457</v>
      </c>
      <c r="J5295" t="s">
        <v>717</v>
      </c>
    </row>
    <row r="5296" spans="1:10">
      <c r="A5296" s="4" t="s">
        <v>18</v>
      </c>
      <c r="B5296" t="s">
        <v>32</v>
      </c>
      <c r="C5296" t="s">
        <v>4</v>
      </c>
      <c r="D5296" t="s">
        <v>367</v>
      </c>
      <c r="E5296" t="s">
        <v>382</v>
      </c>
      <c r="F5296" s="2">
        <v>26419722</v>
      </c>
      <c r="G5296" s="36">
        <f t="shared" si="143"/>
        <v>6695826.3426008057</v>
      </c>
      <c r="H5296">
        <v>2019</v>
      </c>
      <c r="I5296">
        <v>3.9457</v>
      </c>
      <c r="J5296" t="s">
        <v>717</v>
      </c>
    </row>
    <row r="5297" spans="1:10">
      <c r="A5297" s="4" t="s">
        <v>18</v>
      </c>
      <c r="B5297" t="s">
        <v>32</v>
      </c>
      <c r="C5297" t="s">
        <v>4</v>
      </c>
      <c r="D5297" t="s">
        <v>367</v>
      </c>
      <c r="E5297" t="s">
        <v>385</v>
      </c>
      <c r="F5297" s="2">
        <v>976671</v>
      </c>
      <c r="G5297" s="36">
        <f t="shared" si="143"/>
        <v>247527.94181007173</v>
      </c>
      <c r="H5297">
        <v>2019</v>
      </c>
      <c r="I5297">
        <v>3.9457</v>
      </c>
      <c r="J5297" t="s">
        <v>717</v>
      </c>
    </row>
    <row r="5298" spans="1:10">
      <c r="A5298" s="4" t="s">
        <v>18</v>
      </c>
      <c r="B5298" t="s">
        <v>32</v>
      </c>
      <c r="C5298" t="s">
        <v>4</v>
      </c>
      <c r="D5298" t="s">
        <v>383</v>
      </c>
      <c r="F5298" s="2">
        <v>16453402</v>
      </c>
      <c r="G5298" s="36">
        <f t="shared" si="143"/>
        <v>4169957.6754441545</v>
      </c>
      <c r="H5298">
        <v>2019</v>
      </c>
      <c r="I5298">
        <v>3.9457</v>
      </c>
      <c r="J5298" t="s">
        <v>717</v>
      </c>
    </row>
    <row r="5299" spans="1:10">
      <c r="A5299" t="s">
        <v>18</v>
      </c>
      <c r="B5299" t="s">
        <v>32</v>
      </c>
      <c r="C5299" t="s">
        <v>4</v>
      </c>
      <c r="D5299" t="s">
        <v>374</v>
      </c>
      <c r="F5299" s="2">
        <v>41174391</v>
      </c>
      <c r="G5299" s="36">
        <f t="shared" si="143"/>
        <v>10435256.355019389</v>
      </c>
      <c r="H5299">
        <v>2019</v>
      </c>
      <c r="I5299">
        <v>3.9457</v>
      </c>
      <c r="J5299" t="s">
        <v>717</v>
      </c>
    </row>
    <row r="5300" spans="1:10">
      <c r="A5300" t="s">
        <v>18</v>
      </c>
      <c r="B5300" t="s">
        <v>32</v>
      </c>
      <c r="C5300" t="s">
        <v>4</v>
      </c>
      <c r="D5300" t="s">
        <v>374</v>
      </c>
      <c r="F5300" s="2">
        <v>10934904</v>
      </c>
      <c r="G5300" s="36">
        <f t="shared" si="143"/>
        <v>2771347.0360138887</v>
      </c>
      <c r="H5300">
        <v>2019</v>
      </c>
      <c r="I5300">
        <v>3.9457</v>
      </c>
      <c r="J5300" t="s">
        <v>717</v>
      </c>
    </row>
    <row r="5301" spans="1:10">
      <c r="A5301" t="s">
        <v>18</v>
      </c>
      <c r="B5301" t="s">
        <v>32</v>
      </c>
      <c r="C5301" t="s">
        <v>3</v>
      </c>
      <c r="D5301" t="s">
        <v>328</v>
      </c>
      <c r="E5301" t="s">
        <v>365</v>
      </c>
      <c r="F5301" s="2">
        <v>80449861</v>
      </c>
      <c r="G5301" s="36">
        <f t="shared" si="143"/>
        <v>21886949.696656421</v>
      </c>
      <c r="H5301">
        <v>2018</v>
      </c>
      <c r="I5301">
        <v>3.6757</v>
      </c>
      <c r="J5301" t="s">
        <v>717</v>
      </c>
    </row>
    <row r="5302" spans="1:10">
      <c r="A5302" t="s">
        <v>18</v>
      </c>
      <c r="B5302" t="s">
        <v>32</v>
      </c>
      <c r="C5302" t="s">
        <v>3</v>
      </c>
      <c r="D5302" t="s">
        <v>328</v>
      </c>
      <c r="E5302" t="s">
        <v>366</v>
      </c>
      <c r="F5302" s="2">
        <v>79194489</v>
      </c>
      <c r="G5302" s="36">
        <f t="shared" si="143"/>
        <v>21545416.927387979</v>
      </c>
      <c r="H5302">
        <v>2018</v>
      </c>
      <c r="I5302">
        <v>3.6757</v>
      </c>
      <c r="J5302" t="s">
        <v>717</v>
      </c>
    </row>
    <row r="5303" spans="1:10">
      <c r="A5303" s="4" t="s">
        <v>18</v>
      </c>
      <c r="B5303" t="s">
        <v>32</v>
      </c>
      <c r="C5303" t="s">
        <v>3</v>
      </c>
      <c r="D5303" t="s">
        <v>328</v>
      </c>
      <c r="E5303" t="s">
        <v>366</v>
      </c>
      <c r="F5303" s="2">
        <v>0</v>
      </c>
      <c r="G5303" s="36">
        <f t="shared" si="143"/>
        <v>0</v>
      </c>
      <c r="H5303">
        <v>2018</v>
      </c>
      <c r="I5303">
        <v>3.6757</v>
      </c>
      <c r="J5303" t="s">
        <v>717</v>
      </c>
    </row>
    <row r="5304" spans="1:10">
      <c r="A5304" s="4" t="s">
        <v>18</v>
      </c>
      <c r="B5304" t="s">
        <v>32</v>
      </c>
      <c r="C5304" t="s">
        <v>3</v>
      </c>
      <c r="D5304" t="s">
        <v>328</v>
      </c>
      <c r="E5304" t="s">
        <v>365</v>
      </c>
      <c r="F5304" s="2">
        <v>0</v>
      </c>
      <c r="G5304" s="36">
        <f t="shared" si="143"/>
        <v>0</v>
      </c>
      <c r="H5304">
        <v>2018</v>
      </c>
      <c r="I5304">
        <v>3.6757</v>
      </c>
      <c r="J5304" t="s">
        <v>717</v>
      </c>
    </row>
    <row r="5305" spans="1:10">
      <c r="A5305" t="s">
        <v>18</v>
      </c>
      <c r="B5305" t="s">
        <v>32</v>
      </c>
      <c r="C5305" t="s">
        <v>3</v>
      </c>
      <c r="D5305" t="s">
        <v>1</v>
      </c>
      <c r="E5305" t="s">
        <v>364</v>
      </c>
      <c r="F5305" s="2">
        <v>8355495</v>
      </c>
      <c r="G5305" s="36">
        <f t="shared" si="143"/>
        <v>2273171.0966618601</v>
      </c>
      <c r="H5305">
        <v>2018</v>
      </c>
      <c r="I5305">
        <v>3.6757</v>
      </c>
      <c r="J5305" t="s">
        <v>717</v>
      </c>
    </row>
    <row r="5306" spans="1:10">
      <c r="A5306" t="s">
        <v>18</v>
      </c>
      <c r="B5306" t="s">
        <v>32</v>
      </c>
      <c r="C5306" t="s">
        <v>3</v>
      </c>
      <c r="D5306" t="s">
        <v>367</v>
      </c>
      <c r="E5306" t="s">
        <v>370</v>
      </c>
      <c r="F5306" s="2">
        <v>94818503</v>
      </c>
      <c r="G5306" s="36">
        <f t="shared" si="143"/>
        <v>25796039.665913977</v>
      </c>
      <c r="H5306">
        <v>2018</v>
      </c>
      <c r="I5306">
        <v>3.6757</v>
      </c>
      <c r="J5306" t="s">
        <v>717</v>
      </c>
    </row>
    <row r="5307" spans="1:10">
      <c r="A5307" t="s">
        <v>18</v>
      </c>
      <c r="B5307" t="s">
        <v>32</v>
      </c>
      <c r="C5307" t="s">
        <v>3</v>
      </c>
      <c r="D5307" t="s">
        <v>367</v>
      </c>
      <c r="E5307" t="s">
        <v>382</v>
      </c>
      <c r="F5307" s="2">
        <v>63791474</v>
      </c>
      <c r="G5307" s="36">
        <f t="shared" si="143"/>
        <v>17354918.518921565</v>
      </c>
      <c r="H5307">
        <v>2018</v>
      </c>
      <c r="I5307">
        <v>3.6757</v>
      </c>
      <c r="J5307" t="s">
        <v>717</v>
      </c>
    </row>
    <row r="5308" spans="1:10">
      <c r="A5308" t="s">
        <v>18</v>
      </c>
      <c r="B5308" t="s">
        <v>32</v>
      </c>
      <c r="C5308" t="s">
        <v>3</v>
      </c>
      <c r="D5308" t="s">
        <v>367</v>
      </c>
      <c r="E5308" t="s">
        <v>381</v>
      </c>
      <c r="F5308" s="2">
        <v>13248483</v>
      </c>
      <c r="G5308" s="36">
        <f t="shared" si="143"/>
        <v>3604342.846260576</v>
      </c>
      <c r="H5308">
        <v>2018</v>
      </c>
      <c r="I5308">
        <v>3.6757</v>
      </c>
      <c r="J5308" t="s">
        <v>717</v>
      </c>
    </row>
    <row r="5309" spans="1:10">
      <c r="A5309" t="s">
        <v>18</v>
      </c>
      <c r="B5309" t="s">
        <v>32</v>
      </c>
      <c r="C5309" t="s">
        <v>3</v>
      </c>
      <c r="D5309" t="s">
        <v>367</v>
      </c>
      <c r="E5309" t="s">
        <v>366</v>
      </c>
      <c r="F5309" s="2">
        <v>8405380</v>
      </c>
      <c r="G5309" s="36">
        <f t="shared" si="143"/>
        <v>2286742.6612618007</v>
      </c>
      <c r="H5309">
        <v>2018</v>
      </c>
      <c r="I5309">
        <v>3.6757</v>
      </c>
      <c r="J5309" t="s">
        <v>717</v>
      </c>
    </row>
    <row r="5310" spans="1:10">
      <c r="A5310" t="s">
        <v>18</v>
      </c>
      <c r="B5310" t="s">
        <v>32</v>
      </c>
      <c r="C5310" t="s">
        <v>3</v>
      </c>
      <c r="D5310" t="s">
        <v>367</v>
      </c>
      <c r="E5310" t="s">
        <v>386</v>
      </c>
      <c r="F5310" s="2">
        <v>2959972</v>
      </c>
      <c r="G5310" s="36">
        <f t="shared" si="143"/>
        <v>805281.17093342764</v>
      </c>
      <c r="H5310">
        <v>2018</v>
      </c>
      <c r="I5310">
        <v>3.6757</v>
      </c>
      <c r="J5310" t="s">
        <v>717</v>
      </c>
    </row>
    <row r="5311" spans="1:10">
      <c r="A5311" t="s">
        <v>18</v>
      </c>
      <c r="B5311" t="s">
        <v>32</v>
      </c>
      <c r="C5311" t="s">
        <v>3</v>
      </c>
      <c r="D5311" t="s">
        <v>367</v>
      </c>
      <c r="E5311" t="s">
        <v>385</v>
      </c>
      <c r="F5311" s="2">
        <v>1790555</v>
      </c>
      <c r="G5311" s="36">
        <f t="shared" si="143"/>
        <v>487133.0630900237</v>
      </c>
      <c r="H5311">
        <v>2018</v>
      </c>
      <c r="I5311">
        <v>3.6757</v>
      </c>
      <c r="J5311" t="s">
        <v>717</v>
      </c>
    </row>
    <row r="5312" spans="1:10">
      <c r="A5312" t="s">
        <v>18</v>
      </c>
      <c r="B5312" t="s">
        <v>32</v>
      </c>
      <c r="C5312" t="s">
        <v>3</v>
      </c>
      <c r="D5312" t="s">
        <v>380</v>
      </c>
      <c r="F5312" s="2">
        <v>-56695601</v>
      </c>
      <c r="G5312" s="36">
        <f t="shared" si="143"/>
        <v>-15424436.433876541</v>
      </c>
      <c r="H5312">
        <v>2018</v>
      </c>
      <c r="I5312">
        <v>3.6757</v>
      </c>
      <c r="J5312" t="s">
        <v>717</v>
      </c>
    </row>
    <row r="5313" spans="1:10">
      <c r="A5313" t="s">
        <v>18</v>
      </c>
      <c r="B5313" t="s">
        <v>32</v>
      </c>
      <c r="C5313" t="s">
        <v>3</v>
      </c>
      <c r="D5313" t="s">
        <v>383</v>
      </c>
      <c r="F5313" s="2">
        <v>54802554</v>
      </c>
      <c r="G5313" s="36">
        <f t="shared" si="143"/>
        <v>14909419.702369617</v>
      </c>
      <c r="H5313">
        <v>2018</v>
      </c>
      <c r="I5313">
        <v>3.6757</v>
      </c>
      <c r="J5313" t="s">
        <v>717</v>
      </c>
    </row>
    <row r="5314" spans="1:10">
      <c r="A5314" t="s">
        <v>18</v>
      </c>
      <c r="B5314" t="s">
        <v>32</v>
      </c>
      <c r="C5314" t="s">
        <v>4</v>
      </c>
      <c r="D5314" t="s">
        <v>328</v>
      </c>
      <c r="E5314" t="s">
        <v>365</v>
      </c>
      <c r="F5314" s="2">
        <v>36178255</v>
      </c>
      <c r="G5314" s="36">
        <f t="shared" si="143"/>
        <v>9842548.358135866</v>
      </c>
      <c r="H5314">
        <v>2018</v>
      </c>
      <c r="I5314">
        <v>3.6757</v>
      </c>
      <c r="J5314" t="s">
        <v>717</v>
      </c>
    </row>
    <row r="5315" spans="1:10">
      <c r="A5315" t="s">
        <v>18</v>
      </c>
      <c r="B5315" t="s">
        <v>32</v>
      </c>
      <c r="C5315" t="s">
        <v>4</v>
      </c>
      <c r="D5315" t="s">
        <v>328</v>
      </c>
      <c r="E5315" t="s">
        <v>366</v>
      </c>
      <c r="F5315" s="2">
        <v>-4221964</v>
      </c>
      <c r="G5315" s="36">
        <f t="shared" si="143"/>
        <v>-1148614.9576951328</v>
      </c>
      <c r="H5315">
        <v>2018</v>
      </c>
      <c r="I5315">
        <v>3.6757</v>
      </c>
      <c r="J5315" t="s">
        <v>717</v>
      </c>
    </row>
    <row r="5316" spans="1:10">
      <c r="A5316" s="4" t="s">
        <v>18</v>
      </c>
      <c r="B5316" t="s">
        <v>32</v>
      </c>
      <c r="C5316" t="s">
        <v>4</v>
      </c>
      <c r="D5316" t="s">
        <v>328</v>
      </c>
      <c r="E5316" t="s">
        <v>365</v>
      </c>
      <c r="F5316" s="2">
        <v>-3</v>
      </c>
      <c r="G5316" s="36">
        <f t="shared" si="143"/>
        <v>-0.81617106945615803</v>
      </c>
      <c r="H5316">
        <v>2018</v>
      </c>
      <c r="I5316">
        <v>3.6757</v>
      </c>
      <c r="J5316" t="s">
        <v>717</v>
      </c>
    </row>
    <row r="5317" spans="1:10">
      <c r="A5317" s="4" t="s">
        <v>18</v>
      </c>
      <c r="B5317" t="s">
        <v>32</v>
      </c>
      <c r="C5317" t="s">
        <v>4</v>
      </c>
      <c r="D5317" t="s">
        <v>328</v>
      </c>
      <c r="E5317" t="s">
        <v>366</v>
      </c>
      <c r="F5317" s="2">
        <v>-38</v>
      </c>
      <c r="G5317" s="36">
        <f t="shared" si="143"/>
        <v>-10.338166879778001</v>
      </c>
      <c r="H5317">
        <v>2018</v>
      </c>
      <c r="I5317">
        <v>3.6757</v>
      </c>
      <c r="J5317" t="s">
        <v>717</v>
      </c>
    </row>
    <row r="5318" spans="1:10">
      <c r="A5318" t="s">
        <v>18</v>
      </c>
      <c r="B5318" t="s">
        <v>32</v>
      </c>
      <c r="C5318" t="s">
        <v>4</v>
      </c>
      <c r="D5318" t="s">
        <v>1</v>
      </c>
      <c r="E5318" t="s">
        <v>364</v>
      </c>
      <c r="F5318" s="2">
        <v>6422587</v>
      </c>
      <c r="G5318" s="36">
        <f t="shared" si="143"/>
        <v>1747309.9001550726</v>
      </c>
      <c r="H5318">
        <v>2018</v>
      </c>
      <c r="I5318">
        <v>3.6757</v>
      </c>
      <c r="J5318" t="s">
        <v>717</v>
      </c>
    </row>
    <row r="5319" spans="1:10">
      <c r="A5319" t="s">
        <v>18</v>
      </c>
      <c r="B5319" t="s">
        <v>32</v>
      </c>
      <c r="C5319" t="s">
        <v>4</v>
      </c>
      <c r="D5319" t="s">
        <v>367</v>
      </c>
      <c r="E5319" t="s">
        <v>370</v>
      </c>
      <c r="F5319" s="2">
        <v>44691346</v>
      </c>
      <c r="G5319" s="36">
        <f t="shared" si="143"/>
        <v>12158594.553418396</v>
      </c>
      <c r="H5319">
        <v>2018</v>
      </c>
      <c r="I5319">
        <v>3.6757</v>
      </c>
      <c r="J5319" t="s">
        <v>717</v>
      </c>
    </row>
    <row r="5320" spans="1:10">
      <c r="A5320" t="s">
        <v>18</v>
      </c>
      <c r="B5320" t="s">
        <v>32</v>
      </c>
      <c r="C5320" t="s">
        <v>4</v>
      </c>
      <c r="D5320" t="s">
        <v>367</v>
      </c>
      <c r="E5320" t="s">
        <v>382</v>
      </c>
      <c r="F5320" s="2">
        <v>30674053</v>
      </c>
      <c r="G5320" s="36">
        <f t="shared" si="143"/>
        <v>8345091.5471882904</v>
      </c>
      <c r="H5320">
        <v>2018</v>
      </c>
      <c r="I5320">
        <v>3.6757</v>
      </c>
      <c r="J5320" t="s">
        <v>717</v>
      </c>
    </row>
    <row r="5321" spans="1:10">
      <c r="A5321" t="s">
        <v>18</v>
      </c>
      <c r="B5321" t="s">
        <v>32</v>
      </c>
      <c r="C5321" t="s">
        <v>4</v>
      </c>
      <c r="D5321" t="s">
        <v>367</v>
      </c>
      <c r="E5321" t="s">
        <v>366</v>
      </c>
      <c r="F5321" s="2">
        <v>4787860</v>
      </c>
      <c r="G5321" s="36">
        <f t="shared" si="143"/>
        <v>1302570.9388687869</v>
      </c>
      <c r="H5321">
        <v>2018</v>
      </c>
      <c r="I5321">
        <v>3.6757</v>
      </c>
      <c r="J5321" t="s">
        <v>717</v>
      </c>
    </row>
    <row r="5322" spans="1:10">
      <c r="A5322" t="s">
        <v>18</v>
      </c>
      <c r="B5322" t="s">
        <v>32</v>
      </c>
      <c r="C5322" t="s">
        <v>4</v>
      </c>
      <c r="D5322" t="s">
        <v>367</v>
      </c>
      <c r="E5322" t="s">
        <v>381</v>
      </c>
      <c r="F5322" s="2">
        <v>2894656</v>
      </c>
      <c r="G5322" s="36">
        <f t="shared" si="143"/>
        <v>787511.49440922821</v>
      </c>
      <c r="H5322">
        <v>2018</v>
      </c>
      <c r="I5322">
        <v>3.6757</v>
      </c>
      <c r="J5322" t="s">
        <v>717</v>
      </c>
    </row>
    <row r="5323" spans="1:10">
      <c r="A5323" t="s">
        <v>18</v>
      </c>
      <c r="B5323" t="s">
        <v>32</v>
      </c>
      <c r="C5323" t="s">
        <v>4</v>
      </c>
      <c r="D5323" t="s">
        <v>367</v>
      </c>
      <c r="E5323" t="s">
        <v>385</v>
      </c>
      <c r="F5323" s="2">
        <v>453</v>
      </c>
      <c r="G5323" s="36">
        <f t="shared" si="143"/>
        <v>123.24183148787986</v>
      </c>
      <c r="H5323">
        <v>2018</v>
      </c>
      <c r="I5323">
        <v>3.6757</v>
      </c>
      <c r="J5323" t="s">
        <v>717</v>
      </c>
    </row>
    <row r="5324" spans="1:10">
      <c r="A5324" t="s">
        <v>18</v>
      </c>
      <c r="B5324" t="s">
        <v>32</v>
      </c>
      <c r="C5324" t="s">
        <v>4</v>
      </c>
      <c r="D5324" t="s">
        <v>367</v>
      </c>
      <c r="E5324" t="s">
        <v>386</v>
      </c>
      <c r="F5324" s="2">
        <v>427</v>
      </c>
      <c r="G5324" s="36">
        <f t="shared" si="143"/>
        <v>116.16834888592649</v>
      </c>
      <c r="H5324">
        <v>2018</v>
      </c>
      <c r="I5324">
        <v>3.6757</v>
      </c>
      <c r="J5324" t="s">
        <v>717</v>
      </c>
    </row>
    <row r="5325" spans="1:10">
      <c r="A5325" t="s">
        <v>18</v>
      </c>
      <c r="B5325" t="s">
        <v>32</v>
      </c>
      <c r="C5325" t="s">
        <v>4</v>
      </c>
      <c r="D5325" t="s">
        <v>380</v>
      </c>
      <c r="F5325" s="2">
        <v>11294704</v>
      </c>
      <c r="G5325" s="36">
        <f t="shared" si="143"/>
        <v>3072803.5476235817</v>
      </c>
      <c r="H5325">
        <v>2018</v>
      </c>
      <c r="I5325">
        <v>3.6757</v>
      </c>
      <c r="J5325" t="s">
        <v>717</v>
      </c>
    </row>
    <row r="5326" spans="1:10">
      <c r="A5326" t="s">
        <v>18</v>
      </c>
      <c r="B5326" t="s">
        <v>32</v>
      </c>
      <c r="C5326" t="s">
        <v>4</v>
      </c>
      <c r="D5326" t="s">
        <v>383</v>
      </c>
      <c r="F5326" s="2">
        <v>9593685</v>
      </c>
      <c r="G5326" s="36">
        <f t="shared" si="143"/>
        <v>2610029.3821585006</v>
      </c>
      <c r="H5326">
        <v>2018</v>
      </c>
      <c r="I5326">
        <v>3.6757</v>
      </c>
      <c r="J5326" t="s">
        <v>717</v>
      </c>
    </row>
    <row r="5327" spans="1:10">
      <c r="A5327" t="s">
        <v>18</v>
      </c>
      <c r="B5327" t="s">
        <v>32</v>
      </c>
      <c r="C5327" t="s">
        <v>3</v>
      </c>
      <c r="D5327" t="s">
        <v>328</v>
      </c>
      <c r="E5327" t="s">
        <v>365</v>
      </c>
      <c r="F5327" s="2">
        <v>81536004</v>
      </c>
      <c r="G5327" s="36">
        <f t="shared" ref="G5327:G5358" si="144">F5327/I5327</f>
        <v>25480001.25</v>
      </c>
      <c r="H5327">
        <v>2017</v>
      </c>
      <c r="I5327">
        <v>3.2</v>
      </c>
      <c r="J5327" t="s">
        <v>717</v>
      </c>
    </row>
    <row r="5328" spans="1:10">
      <c r="A5328" t="s">
        <v>18</v>
      </c>
      <c r="B5328" t="s">
        <v>32</v>
      </c>
      <c r="C5328" t="s">
        <v>3</v>
      </c>
      <c r="D5328" t="s">
        <v>328</v>
      </c>
      <c r="E5328" t="s">
        <v>366</v>
      </c>
      <c r="F5328" s="2">
        <v>60332779</v>
      </c>
      <c r="G5328" s="36">
        <f t="shared" si="144"/>
        <v>18853993.4375</v>
      </c>
      <c r="H5328">
        <v>2017</v>
      </c>
      <c r="I5328">
        <v>3.2</v>
      </c>
      <c r="J5328" t="s">
        <v>717</v>
      </c>
    </row>
    <row r="5329" spans="1:10">
      <c r="A5329" s="4" t="s">
        <v>18</v>
      </c>
      <c r="B5329" t="s">
        <v>32</v>
      </c>
      <c r="C5329" t="s">
        <v>3</v>
      </c>
      <c r="D5329" t="s">
        <v>328</v>
      </c>
      <c r="E5329" t="s">
        <v>365</v>
      </c>
      <c r="F5329" s="2">
        <v>0</v>
      </c>
      <c r="G5329" s="36">
        <f t="shared" si="144"/>
        <v>0</v>
      </c>
      <c r="H5329">
        <v>2017</v>
      </c>
      <c r="I5329">
        <v>3.2</v>
      </c>
      <c r="J5329" t="s">
        <v>717</v>
      </c>
    </row>
    <row r="5330" spans="1:10">
      <c r="A5330" s="4" t="s">
        <v>18</v>
      </c>
      <c r="B5330" t="s">
        <v>32</v>
      </c>
      <c r="C5330" t="s">
        <v>3</v>
      </c>
      <c r="D5330" t="s">
        <v>328</v>
      </c>
      <c r="E5330" t="s">
        <v>366</v>
      </c>
      <c r="F5330" s="2">
        <v>0</v>
      </c>
      <c r="G5330" s="36">
        <f t="shared" si="144"/>
        <v>0</v>
      </c>
      <c r="H5330">
        <v>2017</v>
      </c>
      <c r="I5330">
        <v>3.2</v>
      </c>
      <c r="J5330" t="s">
        <v>717</v>
      </c>
    </row>
    <row r="5331" spans="1:10">
      <c r="A5331" t="s">
        <v>18</v>
      </c>
      <c r="B5331" t="s">
        <v>32</v>
      </c>
      <c r="C5331" t="s">
        <v>3</v>
      </c>
      <c r="D5331" t="s">
        <v>1</v>
      </c>
      <c r="E5331" t="s">
        <v>364</v>
      </c>
      <c r="F5331" s="2">
        <v>11470363</v>
      </c>
      <c r="G5331" s="36">
        <f t="shared" si="144"/>
        <v>3584488.4375</v>
      </c>
      <c r="H5331">
        <v>2017</v>
      </c>
      <c r="I5331">
        <v>3.2</v>
      </c>
      <c r="J5331" t="s">
        <v>717</v>
      </c>
    </row>
    <row r="5332" spans="1:10">
      <c r="A5332" t="s">
        <v>18</v>
      </c>
      <c r="B5332" t="s">
        <v>32</v>
      </c>
      <c r="C5332" t="s">
        <v>3</v>
      </c>
      <c r="D5332" t="s">
        <v>367</v>
      </c>
      <c r="E5332" t="s">
        <v>370</v>
      </c>
      <c r="F5332" s="2">
        <v>94393821</v>
      </c>
      <c r="G5332" s="36">
        <f t="shared" si="144"/>
        <v>29498069.0625</v>
      </c>
      <c r="H5332">
        <v>2017</v>
      </c>
      <c r="I5332">
        <v>3.2</v>
      </c>
      <c r="J5332" t="s">
        <v>717</v>
      </c>
    </row>
    <row r="5333" spans="1:10">
      <c r="A5333" t="s">
        <v>18</v>
      </c>
      <c r="B5333" t="s">
        <v>32</v>
      </c>
      <c r="C5333" t="s">
        <v>3</v>
      </c>
      <c r="D5333" t="s">
        <v>367</v>
      </c>
      <c r="E5333" t="s">
        <v>382</v>
      </c>
      <c r="F5333" s="2">
        <v>68035821</v>
      </c>
      <c r="G5333" s="36">
        <f t="shared" si="144"/>
        <v>21261194.0625</v>
      </c>
      <c r="H5333">
        <v>2017</v>
      </c>
      <c r="I5333">
        <v>3.2</v>
      </c>
      <c r="J5333" t="s">
        <v>717</v>
      </c>
    </row>
    <row r="5334" spans="1:10">
      <c r="A5334" t="s">
        <v>18</v>
      </c>
      <c r="B5334" t="s">
        <v>32</v>
      </c>
      <c r="C5334" t="s">
        <v>3</v>
      </c>
      <c r="D5334" t="s">
        <v>367</v>
      </c>
      <c r="E5334" t="s">
        <v>386</v>
      </c>
      <c r="F5334" s="2">
        <v>9391325</v>
      </c>
      <c r="G5334" s="36">
        <f t="shared" si="144"/>
        <v>2934789.0625</v>
      </c>
      <c r="H5334">
        <v>2017</v>
      </c>
      <c r="I5334">
        <v>3.2</v>
      </c>
      <c r="J5334" t="s">
        <v>717</v>
      </c>
    </row>
    <row r="5335" spans="1:10">
      <c r="A5335" t="s">
        <v>18</v>
      </c>
      <c r="B5335" t="s">
        <v>32</v>
      </c>
      <c r="C5335" t="s">
        <v>3</v>
      </c>
      <c r="D5335" t="s">
        <v>367</v>
      </c>
      <c r="E5335" t="s">
        <v>366</v>
      </c>
      <c r="F5335" s="2">
        <v>6316070</v>
      </c>
      <c r="G5335" s="36">
        <f t="shared" si="144"/>
        <v>1973771.875</v>
      </c>
      <c r="H5335">
        <v>2017</v>
      </c>
      <c r="I5335">
        <v>3.2</v>
      </c>
      <c r="J5335" t="s">
        <v>717</v>
      </c>
    </row>
    <row r="5336" spans="1:10">
      <c r="A5336" t="s">
        <v>18</v>
      </c>
      <c r="B5336" t="s">
        <v>32</v>
      </c>
      <c r="C5336" t="s">
        <v>3</v>
      </c>
      <c r="D5336" t="s">
        <v>367</v>
      </c>
      <c r="E5336" t="s">
        <v>385</v>
      </c>
      <c r="F5336" s="2">
        <v>2412083</v>
      </c>
      <c r="G5336" s="36">
        <f t="shared" si="144"/>
        <v>753775.9375</v>
      </c>
      <c r="H5336">
        <v>2017</v>
      </c>
      <c r="I5336">
        <v>3.2</v>
      </c>
      <c r="J5336" t="s">
        <v>717</v>
      </c>
    </row>
    <row r="5337" spans="1:10">
      <c r="A5337" t="s">
        <v>18</v>
      </c>
      <c r="B5337" t="s">
        <v>32</v>
      </c>
      <c r="C5337" t="s">
        <v>3</v>
      </c>
      <c r="D5337" t="s">
        <v>367</v>
      </c>
      <c r="E5337" t="s">
        <v>381</v>
      </c>
      <c r="F5337" s="2">
        <v>43264</v>
      </c>
      <c r="G5337" s="36">
        <f t="shared" si="144"/>
        <v>13520</v>
      </c>
      <c r="H5337">
        <v>2017</v>
      </c>
      <c r="I5337">
        <v>3.2</v>
      </c>
      <c r="J5337" t="s">
        <v>717</v>
      </c>
    </row>
    <row r="5338" spans="1:10">
      <c r="A5338" t="s">
        <v>18</v>
      </c>
      <c r="B5338" t="s">
        <v>32</v>
      </c>
      <c r="C5338" t="s">
        <v>3</v>
      </c>
      <c r="D5338" t="s">
        <v>380</v>
      </c>
      <c r="F5338" s="2">
        <v>-4917509</v>
      </c>
      <c r="G5338" s="36">
        <f t="shared" si="144"/>
        <v>-1536721.5625</v>
      </c>
      <c r="H5338">
        <v>2017</v>
      </c>
      <c r="I5338">
        <v>3.2</v>
      </c>
      <c r="J5338" t="s">
        <v>717</v>
      </c>
    </row>
    <row r="5339" spans="1:10">
      <c r="A5339" t="s">
        <v>18</v>
      </c>
      <c r="B5339" t="s">
        <v>32</v>
      </c>
      <c r="C5339" t="s">
        <v>3</v>
      </c>
      <c r="D5339" t="s">
        <v>380</v>
      </c>
      <c r="F5339" s="2">
        <v>0</v>
      </c>
      <c r="G5339" s="36">
        <f t="shared" si="144"/>
        <v>0</v>
      </c>
      <c r="H5339">
        <v>2017</v>
      </c>
      <c r="I5339">
        <v>3.2</v>
      </c>
      <c r="J5339" t="s">
        <v>717</v>
      </c>
    </row>
    <row r="5340" spans="1:10">
      <c r="A5340" t="s">
        <v>18</v>
      </c>
      <c r="B5340" t="s">
        <v>32</v>
      </c>
      <c r="C5340" t="s">
        <v>3</v>
      </c>
      <c r="D5340" t="s">
        <v>383</v>
      </c>
      <c r="F5340" s="2">
        <v>59154026</v>
      </c>
      <c r="G5340" s="36">
        <f t="shared" si="144"/>
        <v>18485633.125</v>
      </c>
      <c r="H5340">
        <v>2017</v>
      </c>
      <c r="I5340">
        <v>3.2</v>
      </c>
      <c r="J5340" t="s">
        <v>717</v>
      </c>
    </row>
    <row r="5341" spans="1:10">
      <c r="A5341" t="s">
        <v>18</v>
      </c>
      <c r="B5341" t="s">
        <v>32</v>
      </c>
      <c r="C5341" t="s">
        <v>4</v>
      </c>
      <c r="D5341" t="s">
        <v>328</v>
      </c>
      <c r="E5341" t="s">
        <v>365</v>
      </c>
      <c r="F5341" s="2">
        <v>40063931</v>
      </c>
      <c r="G5341" s="36">
        <f t="shared" si="144"/>
        <v>12519978.4375</v>
      </c>
      <c r="H5341">
        <v>2017</v>
      </c>
      <c r="I5341">
        <v>3.2</v>
      </c>
      <c r="J5341" t="s">
        <v>717</v>
      </c>
    </row>
    <row r="5342" spans="1:10">
      <c r="A5342" t="s">
        <v>18</v>
      </c>
      <c r="B5342" t="s">
        <v>32</v>
      </c>
      <c r="C5342" t="s">
        <v>4</v>
      </c>
      <c r="D5342" t="s">
        <v>328</v>
      </c>
      <c r="E5342" t="s">
        <v>366</v>
      </c>
      <c r="F5342" s="2">
        <v>-42007064</v>
      </c>
      <c r="G5342" s="36">
        <f t="shared" si="144"/>
        <v>-13127207.5</v>
      </c>
      <c r="H5342">
        <v>2017</v>
      </c>
      <c r="I5342">
        <v>3.2</v>
      </c>
      <c r="J5342" t="s">
        <v>717</v>
      </c>
    </row>
    <row r="5343" spans="1:10">
      <c r="A5343" s="4" t="s">
        <v>18</v>
      </c>
      <c r="B5343" t="s">
        <v>32</v>
      </c>
      <c r="C5343" t="s">
        <v>4</v>
      </c>
      <c r="D5343" t="s">
        <v>328</v>
      </c>
      <c r="E5343" t="s">
        <v>366</v>
      </c>
      <c r="F5343" s="2">
        <v>25403</v>
      </c>
      <c r="G5343" s="36">
        <f t="shared" si="144"/>
        <v>7938.4375</v>
      </c>
      <c r="H5343">
        <v>2017</v>
      </c>
      <c r="I5343">
        <v>3.2</v>
      </c>
      <c r="J5343" t="s">
        <v>717</v>
      </c>
    </row>
    <row r="5344" spans="1:10">
      <c r="A5344" s="4" t="s">
        <v>18</v>
      </c>
      <c r="B5344" t="s">
        <v>32</v>
      </c>
      <c r="C5344" t="s">
        <v>4</v>
      </c>
      <c r="D5344" t="s">
        <v>328</v>
      </c>
      <c r="E5344" t="s">
        <v>365</v>
      </c>
      <c r="F5344" s="2">
        <v>11969</v>
      </c>
      <c r="G5344" s="36">
        <f t="shared" si="144"/>
        <v>3740.3125</v>
      </c>
      <c r="H5344">
        <v>2017</v>
      </c>
      <c r="I5344">
        <v>3.2</v>
      </c>
      <c r="J5344" t="s">
        <v>717</v>
      </c>
    </row>
    <row r="5345" spans="1:10">
      <c r="A5345" t="s">
        <v>18</v>
      </c>
      <c r="B5345" t="s">
        <v>32</v>
      </c>
      <c r="C5345" t="s">
        <v>4</v>
      </c>
      <c r="D5345" t="s">
        <v>1</v>
      </c>
      <c r="E5345" t="s">
        <v>364</v>
      </c>
      <c r="F5345" s="2">
        <v>16192284</v>
      </c>
      <c r="G5345" s="36">
        <f t="shared" si="144"/>
        <v>5060088.75</v>
      </c>
      <c r="H5345">
        <v>2017</v>
      </c>
      <c r="I5345">
        <v>3.2</v>
      </c>
      <c r="J5345" t="s">
        <v>717</v>
      </c>
    </row>
    <row r="5346" spans="1:10">
      <c r="A5346" t="s">
        <v>18</v>
      </c>
      <c r="B5346" t="s">
        <v>32</v>
      </c>
      <c r="C5346" t="s">
        <v>4</v>
      </c>
      <c r="D5346" t="s">
        <v>367</v>
      </c>
      <c r="E5346" t="s">
        <v>382</v>
      </c>
      <c r="F5346" s="2">
        <v>51438158</v>
      </c>
      <c r="G5346" s="36">
        <f t="shared" si="144"/>
        <v>16074424.375</v>
      </c>
      <c r="H5346">
        <v>2017</v>
      </c>
      <c r="I5346">
        <v>3.2</v>
      </c>
      <c r="J5346" t="s">
        <v>717</v>
      </c>
    </row>
    <row r="5347" spans="1:10">
      <c r="A5347" t="s">
        <v>18</v>
      </c>
      <c r="B5347" t="s">
        <v>32</v>
      </c>
      <c r="C5347" t="s">
        <v>4</v>
      </c>
      <c r="D5347" t="s">
        <v>367</v>
      </c>
      <c r="E5347" t="s">
        <v>370</v>
      </c>
      <c r="F5347" s="2">
        <v>39068924</v>
      </c>
      <c r="G5347" s="36">
        <f t="shared" si="144"/>
        <v>12209038.75</v>
      </c>
      <c r="H5347">
        <v>2017</v>
      </c>
      <c r="I5347">
        <v>3.2</v>
      </c>
      <c r="J5347" t="s">
        <v>717</v>
      </c>
    </row>
    <row r="5348" spans="1:10">
      <c r="A5348" t="s">
        <v>46</v>
      </c>
      <c r="B5348" t="s">
        <v>32</v>
      </c>
      <c r="C5348" t="s">
        <v>3</v>
      </c>
      <c r="D5348" t="s">
        <v>328</v>
      </c>
      <c r="E5348" t="s">
        <v>365</v>
      </c>
      <c r="F5348" s="2">
        <v>168205202</v>
      </c>
      <c r="G5348" s="36">
        <f t="shared" si="144"/>
        <v>45761406.534809694</v>
      </c>
      <c r="H5348">
        <v>2018</v>
      </c>
      <c r="I5348">
        <v>3.6757</v>
      </c>
      <c r="J5348" s="40" t="s">
        <v>715</v>
      </c>
    </row>
    <row r="5349" spans="1:10">
      <c r="A5349" t="s">
        <v>46</v>
      </c>
      <c r="B5349" t="s">
        <v>32</v>
      </c>
      <c r="C5349" t="s">
        <v>3</v>
      </c>
      <c r="D5349" t="s">
        <v>328</v>
      </c>
      <c r="E5349" t="s">
        <v>366</v>
      </c>
      <c r="F5349" s="2">
        <v>99803084</v>
      </c>
      <c r="G5349" s="36">
        <f t="shared" si="144"/>
        <v>27152129.934434257</v>
      </c>
      <c r="H5349">
        <v>2018</v>
      </c>
      <c r="I5349">
        <v>3.6757</v>
      </c>
      <c r="J5349" s="40" t="s">
        <v>715</v>
      </c>
    </row>
    <row r="5350" spans="1:10">
      <c r="A5350" t="s">
        <v>46</v>
      </c>
      <c r="B5350" t="s">
        <v>32</v>
      </c>
      <c r="C5350" t="s">
        <v>3</v>
      </c>
      <c r="D5350" t="s">
        <v>1</v>
      </c>
      <c r="E5350" t="s">
        <v>364</v>
      </c>
      <c r="F5350" s="2">
        <v>24</v>
      </c>
      <c r="G5350" s="36">
        <f t="shared" si="144"/>
        <v>6.5293685556492642</v>
      </c>
      <c r="H5350">
        <v>2018</v>
      </c>
      <c r="I5350">
        <v>3.6757</v>
      </c>
      <c r="J5350" s="40" t="s">
        <v>715</v>
      </c>
    </row>
    <row r="5351" spans="1:10">
      <c r="A5351" t="s">
        <v>46</v>
      </c>
      <c r="B5351" t="s">
        <v>32</v>
      </c>
      <c r="C5351" t="s">
        <v>3</v>
      </c>
      <c r="D5351" t="s">
        <v>367</v>
      </c>
      <c r="E5351" t="s">
        <v>370</v>
      </c>
      <c r="F5351" s="2">
        <v>170806086</v>
      </c>
      <c r="G5351" s="36">
        <f t="shared" si="144"/>
        <v>46468995.293413498</v>
      </c>
      <c r="H5351">
        <v>2018</v>
      </c>
      <c r="I5351">
        <v>3.6757</v>
      </c>
      <c r="J5351" s="40" t="s">
        <v>715</v>
      </c>
    </row>
    <row r="5352" spans="1:10">
      <c r="A5352" t="s">
        <v>46</v>
      </c>
      <c r="B5352" t="s">
        <v>32</v>
      </c>
      <c r="C5352" t="s">
        <v>3</v>
      </c>
      <c r="D5352" t="s">
        <v>367</v>
      </c>
      <c r="E5352" t="s">
        <v>382</v>
      </c>
      <c r="F5352" s="2">
        <v>108800965</v>
      </c>
      <c r="G5352" s="36">
        <f t="shared" si="144"/>
        <v>29600066.653970674</v>
      </c>
      <c r="H5352">
        <v>2018</v>
      </c>
      <c r="I5352">
        <v>3.6757</v>
      </c>
      <c r="J5352" s="40" t="s">
        <v>715</v>
      </c>
    </row>
    <row r="5353" spans="1:10">
      <c r="A5353" t="s">
        <v>46</v>
      </c>
      <c r="B5353" t="s">
        <v>32</v>
      </c>
      <c r="C5353" t="s">
        <v>3</v>
      </c>
      <c r="D5353" t="s">
        <v>367</v>
      </c>
      <c r="E5353" t="s">
        <v>366</v>
      </c>
      <c r="F5353" s="2">
        <v>3856252</v>
      </c>
      <c r="G5353" s="36">
        <f t="shared" si="144"/>
        <v>1049120.4396441495</v>
      </c>
      <c r="H5353">
        <v>2018</v>
      </c>
      <c r="I5353">
        <v>3.6757</v>
      </c>
      <c r="J5353" s="40" t="s">
        <v>715</v>
      </c>
    </row>
    <row r="5354" spans="1:10">
      <c r="A5354" t="s">
        <v>46</v>
      </c>
      <c r="B5354" t="s">
        <v>32</v>
      </c>
      <c r="C5354" t="s">
        <v>3</v>
      </c>
      <c r="D5354" t="s">
        <v>367</v>
      </c>
      <c r="E5354" t="s">
        <v>381</v>
      </c>
      <c r="F5354" s="2">
        <v>2687561</v>
      </c>
      <c r="G5354" s="36">
        <f t="shared" si="144"/>
        <v>731169.84519955388</v>
      </c>
      <c r="H5354">
        <v>2018</v>
      </c>
      <c r="I5354">
        <v>3.6757</v>
      </c>
      <c r="J5354" s="40" t="s">
        <v>715</v>
      </c>
    </row>
    <row r="5355" spans="1:10">
      <c r="A5355" t="s">
        <v>46</v>
      </c>
      <c r="B5355" t="s">
        <v>32</v>
      </c>
      <c r="C5355" t="s">
        <v>3</v>
      </c>
      <c r="D5355" t="s">
        <v>367</v>
      </c>
      <c r="E5355" t="s">
        <v>386</v>
      </c>
      <c r="F5355" s="2">
        <v>1928262</v>
      </c>
      <c r="G5355" s="36">
        <f t="shared" si="144"/>
        <v>524597.21957722341</v>
      </c>
      <c r="H5355">
        <v>2018</v>
      </c>
      <c r="I5355">
        <v>3.6757</v>
      </c>
      <c r="J5355" s="40" t="s">
        <v>715</v>
      </c>
    </row>
    <row r="5356" spans="1:10">
      <c r="A5356" t="s">
        <v>46</v>
      </c>
      <c r="B5356" t="s">
        <v>32</v>
      </c>
      <c r="C5356" t="s">
        <v>3</v>
      </c>
      <c r="D5356" t="s">
        <v>367</v>
      </c>
      <c r="E5356" t="s">
        <v>385</v>
      </c>
      <c r="F5356" s="2">
        <v>499</v>
      </c>
      <c r="G5356" s="36">
        <f t="shared" si="144"/>
        <v>135.75645455287429</v>
      </c>
      <c r="H5356">
        <v>2018</v>
      </c>
      <c r="I5356">
        <v>3.6757</v>
      </c>
      <c r="J5356" s="40" t="s">
        <v>715</v>
      </c>
    </row>
    <row r="5357" spans="1:10">
      <c r="A5357" t="s">
        <v>18</v>
      </c>
      <c r="B5357" t="s">
        <v>32</v>
      </c>
      <c r="C5357" t="s">
        <v>4</v>
      </c>
      <c r="D5357" t="s">
        <v>367</v>
      </c>
      <c r="E5357" t="s">
        <v>386</v>
      </c>
      <c r="F5357" s="2">
        <v>741536</v>
      </c>
      <c r="G5357" s="36">
        <f t="shared" si="144"/>
        <v>231730</v>
      </c>
      <c r="H5357">
        <v>2017</v>
      </c>
      <c r="I5357">
        <v>3.2</v>
      </c>
      <c r="J5357" t="s">
        <v>717</v>
      </c>
    </row>
    <row r="5358" spans="1:10">
      <c r="A5358" t="s">
        <v>18</v>
      </c>
      <c r="B5358" t="s">
        <v>32</v>
      </c>
      <c r="C5358" t="s">
        <v>4</v>
      </c>
      <c r="D5358" t="s">
        <v>367</v>
      </c>
      <c r="E5358" t="s">
        <v>385</v>
      </c>
      <c r="F5358" s="2">
        <v>487798</v>
      </c>
      <c r="G5358" s="36">
        <f t="shared" si="144"/>
        <v>152436.875</v>
      </c>
      <c r="H5358">
        <v>2017</v>
      </c>
      <c r="I5358">
        <v>3.2</v>
      </c>
      <c r="J5358" t="s">
        <v>717</v>
      </c>
    </row>
    <row r="5359" spans="1:10">
      <c r="A5359" t="s">
        <v>18</v>
      </c>
      <c r="B5359" t="s">
        <v>32</v>
      </c>
      <c r="C5359" t="s">
        <v>4</v>
      </c>
      <c r="D5359" t="s">
        <v>367</v>
      </c>
      <c r="E5359" t="s">
        <v>366</v>
      </c>
      <c r="F5359" s="2">
        <v>342454</v>
      </c>
      <c r="G5359" s="36">
        <f t="shared" ref="G5359:G5363" si="145">F5359/I5359</f>
        <v>107016.875</v>
      </c>
      <c r="H5359">
        <v>2017</v>
      </c>
      <c r="I5359">
        <v>3.2</v>
      </c>
      <c r="J5359" t="s">
        <v>717</v>
      </c>
    </row>
    <row r="5360" spans="1:10">
      <c r="A5360" t="s">
        <v>18</v>
      </c>
      <c r="B5360" t="s">
        <v>32</v>
      </c>
      <c r="C5360" t="s">
        <v>4</v>
      </c>
      <c r="D5360" t="s">
        <v>367</v>
      </c>
      <c r="E5360" t="s">
        <v>381</v>
      </c>
      <c r="F5360" s="2">
        <v>0</v>
      </c>
      <c r="G5360" s="36">
        <f t="shared" si="145"/>
        <v>0</v>
      </c>
      <c r="H5360">
        <v>2017</v>
      </c>
      <c r="I5360">
        <v>3.2</v>
      </c>
      <c r="J5360" t="s">
        <v>717</v>
      </c>
    </row>
    <row r="5361" spans="1:10">
      <c r="A5361" t="s">
        <v>18</v>
      </c>
      <c r="B5361" t="s">
        <v>32</v>
      </c>
      <c r="C5361" t="s">
        <v>4</v>
      </c>
      <c r="D5361" t="s">
        <v>380</v>
      </c>
      <c r="F5361" s="2">
        <v>-1041154</v>
      </c>
      <c r="G5361" s="36">
        <f t="shared" si="145"/>
        <v>-325360.625</v>
      </c>
      <c r="H5361">
        <v>2017</v>
      </c>
      <c r="I5361">
        <v>3.2</v>
      </c>
      <c r="J5361" t="s">
        <v>717</v>
      </c>
    </row>
    <row r="5362" spans="1:10">
      <c r="A5362" s="4" t="s">
        <v>18</v>
      </c>
      <c r="B5362" t="s">
        <v>32</v>
      </c>
      <c r="C5362" t="s">
        <v>4</v>
      </c>
      <c r="D5362" t="s">
        <v>380</v>
      </c>
      <c r="F5362" s="2">
        <v>188</v>
      </c>
      <c r="G5362" s="36">
        <f t="shared" si="145"/>
        <v>58.75</v>
      </c>
      <c r="H5362">
        <v>2017</v>
      </c>
      <c r="I5362">
        <v>3.2</v>
      </c>
      <c r="J5362" t="s">
        <v>717</v>
      </c>
    </row>
    <row r="5363" spans="1:10">
      <c r="A5363" t="s">
        <v>18</v>
      </c>
      <c r="B5363" t="s">
        <v>32</v>
      </c>
      <c r="C5363" t="s">
        <v>4</v>
      </c>
      <c r="D5363" t="s">
        <v>383</v>
      </c>
      <c r="F5363" s="2">
        <v>21997488</v>
      </c>
      <c r="G5363" s="36">
        <f t="shared" si="145"/>
        <v>6874215</v>
      </c>
      <c r="H5363">
        <v>2017</v>
      </c>
      <c r="I5363">
        <v>3.2</v>
      </c>
      <c r="J5363" t="s">
        <v>717</v>
      </c>
    </row>
    <row r="5364" spans="1:10">
      <c r="A5364" s="4" t="s">
        <v>18</v>
      </c>
      <c r="B5364" t="s">
        <v>32</v>
      </c>
      <c r="C5364" t="s">
        <v>3</v>
      </c>
      <c r="D5364" t="s">
        <v>328</v>
      </c>
      <c r="E5364" t="s">
        <v>366</v>
      </c>
      <c r="F5364" s="2">
        <v>56912869</v>
      </c>
      <c r="G5364" s="36">
        <v>16482947.048317824</v>
      </c>
      <c r="H5364">
        <v>2016</v>
      </c>
      <c r="I5364">
        <v>3.4528333333333299</v>
      </c>
      <c r="J5364" t="s">
        <v>717</v>
      </c>
    </row>
    <row r="5365" spans="1:10">
      <c r="A5365" s="4" t="s">
        <v>18</v>
      </c>
      <c r="B5365" t="s">
        <v>32</v>
      </c>
      <c r="C5365" t="s">
        <v>3</v>
      </c>
      <c r="D5365" t="s">
        <v>328</v>
      </c>
      <c r="E5365" t="s">
        <v>366</v>
      </c>
      <c r="F5365" s="2">
        <v>11055626</v>
      </c>
      <c r="G5365" s="36">
        <v>3201899.6959019196</v>
      </c>
      <c r="H5365">
        <v>2016</v>
      </c>
      <c r="I5365">
        <v>3.4528333333333299</v>
      </c>
      <c r="J5365" t="s">
        <v>717</v>
      </c>
    </row>
    <row r="5366" spans="1:10">
      <c r="A5366" s="4" t="s">
        <v>18</v>
      </c>
      <c r="B5366" t="s">
        <v>32</v>
      </c>
      <c r="C5366" t="s">
        <v>3</v>
      </c>
      <c r="D5366" t="s">
        <v>328</v>
      </c>
      <c r="E5366" t="s">
        <v>365</v>
      </c>
      <c r="F5366" s="2">
        <v>-2</v>
      </c>
      <c r="G5366" s="36">
        <v>-0.57923444514167166</v>
      </c>
      <c r="H5366">
        <v>2016</v>
      </c>
      <c r="I5366">
        <v>3.4528333333333299</v>
      </c>
      <c r="J5366" t="s">
        <v>717</v>
      </c>
    </row>
    <row r="5367" spans="1:10">
      <c r="A5367" s="4" t="s">
        <v>18</v>
      </c>
      <c r="B5367" t="s">
        <v>32</v>
      </c>
      <c r="C5367" t="s">
        <v>3</v>
      </c>
      <c r="D5367" t="s">
        <v>1</v>
      </c>
      <c r="F5367" s="2">
        <v>17655303</v>
      </c>
      <c r="G5367" s="36">
        <v>5113279.8185065454</v>
      </c>
      <c r="H5367">
        <v>2016</v>
      </c>
      <c r="I5367">
        <v>3.4528333333333299</v>
      </c>
      <c r="J5367" t="s">
        <v>717</v>
      </c>
    </row>
    <row r="5368" spans="1:10">
      <c r="A5368" s="4" t="s">
        <v>18</v>
      </c>
      <c r="B5368" t="s">
        <v>32</v>
      </c>
      <c r="C5368" t="s">
        <v>3</v>
      </c>
      <c r="D5368" t="s">
        <v>1</v>
      </c>
      <c r="F5368" s="2">
        <v>3288248</v>
      </c>
      <c r="G5368" s="36">
        <v>952333.25288410578</v>
      </c>
      <c r="H5368">
        <v>2016</v>
      </c>
      <c r="I5368">
        <v>3.4528333333333299</v>
      </c>
      <c r="J5368" t="s">
        <v>717</v>
      </c>
    </row>
    <row r="5369" spans="1:10">
      <c r="A5369" s="4" t="s">
        <v>18</v>
      </c>
      <c r="B5369" t="s">
        <v>32</v>
      </c>
      <c r="C5369" t="s">
        <v>3</v>
      </c>
      <c r="D5369" t="s">
        <v>367</v>
      </c>
      <c r="E5369" t="s">
        <v>370</v>
      </c>
      <c r="F5369" s="2">
        <v>98616032</v>
      </c>
      <c r="G5369" s="36">
        <v>28560901.288796671</v>
      </c>
      <c r="H5369">
        <v>2016</v>
      </c>
      <c r="I5369">
        <v>3.4528333333333299</v>
      </c>
      <c r="J5369" t="s">
        <v>717</v>
      </c>
    </row>
    <row r="5370" spans="1:10">
      <c r="A5370" s="4" t="s">
        <v>18</v>
      </c>
      <c r="B5370" t="s">
        <v>32</v>
      </c>
      <c r="C5370" t="s">
        <v>3</v>
      </c>
      <c r="D5370" t="s">
        <v>367</v>
      </c>
      <c r="E5370" t="s">
        <v>370</v>
      </c>
      <c r="F5370" s="2">
        <v>68426399</v>
      </c>
      <c r="G5370" s="36">
        <v>19817463.628903817</v>
      </c>
      <c r="H5370">
        <v>2016</v>
      </c>
      <c r="I5370">
        <v>3.4528333333333299</v>
      </c>
      <c r="J5370" t="s">
        <v>717</v>
      </c>
    </row>
    <row r="5371" spans="1:10">
      <c r="A5371" s="4" t="s">
        <v>18</v>
      </c>
      <c r="B5371" t="s">
        <v>32</v>
      </c>
      <c r="C5371" t="s">
        <v>3</v>
      </c>
      <c r="D5371" t="s">
        <v>367</v>
      </c>
      <c r="E5371" t="s">
        <v>370</v>
      </c>
      <c r="F5371" s="2">
        <v>9668450</v>
      </c>
      <c r="G5371" s="36">
        <v>2800149.6355649978</v>
      </c>
      <c r="H5371">
        <v>2016</v>
      </c>
      <c r="I5371">
        <v>3.4528333333333299</v>
      </c>
      <c r="J5371" t="s">
        <v>717</v>
      </c>
    </row>
    <row r="5372" spans="1:10">
      <c r="A5372" s="4" t="s">
        <v>18</v>
      </c>
      <c r="B5372" t="s">
        <v>32</v>
      </c>
      <c r="C5372" t="s">
        <v>3</v>
      </c>
      <c r="D5372" t="s">
        <v>367</v>
      </c>
      <c r="E5372" t="s">
        <v>370</v>
      </c>
      <c r="F5372" s="2">
        <v>6447049</v>
      </c>
      <c r="G5372" s="36">
        <v>1867176.4251580846</v>
      </c>
      <c r="H5372">
        <v>2016</v>
      </c>
      <c r="I5372">
        <v>3.4528333333333299</v>
      </c>
      <c r="J5372" t="s">
        <v>717</v>
      </c>
    </row>
    <row r="5373" spans="1:10">
      <c r="A5373" s="4" t="s">
        <v>18</v>
      </c>
      <c r="B5373" t="s">
        <v>32</v>
      </c>
      <c r="C5373" t="s">
        <v>3</v>
      </c>
      <c r="D5373" t="s">
        <v>367</v>
      </c>
      <c r="E5373" t="s">
        <v>370</v>
      </c>
      <c r="F5373" s="2">
        <v>5980729</v>
      </c>
      <c r="G5373" s="36">
        <v>1732122.1219288525</v>
      </c>
      <c r="H5373">
        <v>2016</v>
      </c>
      <c r="I5373">
        <v>3.4528333333333299</v>
      </c>
      <c r="J5373" t="s">
        <v>717</v>
      </c>
    </row>
    <row r="5374" spans="1:10">
      <c r="A5374" s="4" t="s">
        <v>18</v>
      </c>
      <c r="B5374" t="s">
        <v>32</v>
      </c>
      <c r="C5374" t="s">
        <v>3</v>
      </c>
      <c r="D5374" t="s">
        <v>367</v>
      </c>
      <c r="E5374" t="s">
        <v>370</v>
      </c>
      <c r="F5374" s="2">
        <v>5289202</v>
      </c>
      <c r="G5374" s="36">
        <v>1531843.99285611</v>
      </c>
      <c r="H5374">
        <v>2016</v>
      </c>
      <c r="I5374">
        <v>3.4528333333333299</v>
      </c>
      <c r="J5374" t="s">
        <v>717</v>
      </c>
    </row>
    <row r="5375" spans="1:10">
      <c r="A5375" s="4" t="s">
        <v>18</v>
      </c>
      <c r="B5375" t="s">
        <v>32</v>
      </c>
      <c r="C5375" t="s">
        <v>3</v>
      </c>
      <c r="D5375" t="s">
        <v>367</v>
      </c>
      <c r="E5375" t="s">
        <v>370</v>
      </c>
      <c r="F5375" s="2">
        <v>3376077</v>
      </c>
      <c r="G5375" s="36">
        <v>977770.04392527975</v>
      </c>
      <c r="H5375">
        <v>2016</v>
      </c>
      <c r="I5375">
        <v>3.4528333333333299</v>
      </c>
      <c r="J5375" t="s">
        <v>717</v>
      </c>
    </row>
    <row r="5376" spans="1:10">
      <c r="A5376" s="4" t="s">
        <v>18</v>
      </c>
      <c r="B5376" t="s">
        <v>32</v>
      </c>
      <c r="C5376" t="s">
        <v>3</v>
      </c>
      <c r="D5376" t="s">
        <v>367</v>
      </c>
      <c r="E5376" t="s">
        <v>370</v>
      </c>
      <c r="F5376" s="2">
        <v>198117</v>
      </c>
      <c r="G5376" s="36">
        <v>57378.095284066287</v>
      </c>
      <c r="H5376">
        <v>2016</v>
      </c>
      <c r="I5376">
        <v>3.4528333333333299</v>
      </c>
      <c r="J5376" t="s">
        <v>717</v>
      </c>
    </row>
    <row r="5377" spans="1:10">
      <c r="A5377" s="4" t="s">
        <v>18</v>
      </c>
      <c r="B5377" t="s">
        <v>32</v>
      </c>
      <c r="C5377" t="s">
        <v>3</v>
      </c>
      <c r="D5377" t="s">
        <v>367</v>
      </c>
      <c r="E5377" t="s">
        <v>370</v>
      </c>
      <c r="F5377" s="2">
        <v>-36446</v>
      </c>
      <c r="G5377" s="36">
        <v>-10555.389293816683</v>
      </c>
      <c r="H5377">
        <v>2016</v>
      </c>
      <c r="I5377">
        <v>3.4528333333333299</v>
      </c>
      <c r="J5377" t="s">
        <v>717</v>
      </c>
    </row>
    <row r="5378" spans="1:10">
      <c r="A5378" s="4" t="s">
        <v>18</v>
      </c>
      <c r="B5378" t="s">
        <v>32</v>
      </c>
      <c r="C5378" t="s">
        <v>3</v>
      </c>
      <c r="D5378" t="s">
        <v>380</v>
      </c>
      <c r="F5378" s="2">
        <v>-14614505</v>
      </c>
      <c r="G5378" s="36">
        <v>-4232612.3473475883</v>
      </c>
      <c r="H5378">
        <v>2016</v>
      </c>
      <c r="I5378">
        <v>3.4528333333333339</v>
      </c>
      <c r="J5378" t="s">
        <v>717</v>
      </c>
    </row>
    <row r="5379" spans="1:10">
      <c r="A5379" s="4" t="s">
        <v>18</v>
      </c>
      <c r="B5379" t="s">
        <v>32</v>
      </c>
      <c r="C5379" t="s">
        <v>3</v>
      </c>
      <c r="D5379" t="s">
        <v>383</v>
      </c>
      <c r="F5379" s="2">
        <v>61939108</v>
      </c>
      <c r="G5379" s="36">
        <v>17938632.427475039</v>
      </c>
      <c r="H5379">
        <v>2016</v>
      </c>
      <c r="I5379">
        <v>3.4528333333333299</v>
      </c>
      <c r="J5379" t="s">
        <v>717</v>
      </c>
    </row>
    <row r="5380" spans="1:10">
      <c r="A5380" s="4" t="s">
        <v>18</v>
      </c>
      <c r="B5380" t="s">
        <v>32</v>
      </c>
      <c r="C5380" t="s">
        <v>4</v>
      </c>
      <c r="D5380" t="s">
        <v>328</v>
      </c>
      <c r="E5380" t="s">
        <v>365</v>
      </c>
      <c r="F5380" s="2">
        <v>64344278.999999993</v>
      </c>
      <c r="G5380" s="36">
        <v>18635211.372302957</v>
      </c>
      <c r="H5380">
        <v>2016</v>
      </c>
      <c r="I5380">
        <v>3.4528333333333299</v>
      </c>
      <c r="J5380" t="s">
        <v>717</v>
      </c>
    </row>
    <row r="5381" spans="1:10">
      <c r="A5381" s="4" t="s">
        <v>18</v>
      </c>
      <c r="B5381" t="s">
        <v>32</v>
      </c>
      <c r="C5381" t="s">
        <v>4</v>
      </c>
      <c r="D5381" t="s">
        <v>328</v>
      </c>
      <c r="E5381" t="s">
        <v>366</v>
      </c>
      <c r="F5381" s="2">
        <v>45448745</v>
      </c>
      <c r="G5381" s="36">
        <v>13162739.296230162</v>
      </c>
      <c r="H5381">
        <v>2016</v>
      </c>
      <c r="I5381">
        <v>3.4528333333333299</v>
      </c>
      <c r="J5381" t="s">
        <v>717</v>
      </c>
    </row>
    <row r="5382" spans="1:10">
      <c r="A5382" s="4" t="s">
        <v>18</v>
      </c>
      <c r="B5382" t="s">
        <v>32</v>
      </c>
      <c r="C5382" t="s">
        <v>4</v>
      </c>
      <c r="D5382" t="s">
        <v>328</v>
      </c>
      <c r="E5382" t="s">
        <v>365</v>
      </c>
      <c r="F5382" s="2">
        <v>23310647</v>
      </c>
      <c r="G5382" s="36">
        <v>6751164.8404691871</v>
      </c>
      <c r="H5382">
        <v>2016</v>
      </c>
      <c r="I5382">
        <v>3.4528333333333299</v>
      </c>
      <c r="J5382" t="s">
        <v>717</v>
      </c>
    </row>
    <row r="5383" spans="1:10">
      <c r="A5383" s="4" t="s">
        <v>18</v>
      </c>
      <c r="B5383" t="s">
        <v>32</v>
      </c>
      <c r="C5383" t="s">
        <v>4</v>
      </c>
      <c r="D5383" t="s">
        <v>328</v>
      </c>
      <c r="E5383" t="s">
        <v>366</v>
      </c>
      <c r="F5383" s="2">
        <v>12319475</v>
      </c>
      <c r="G5383" s="36">
        <v>3567932.1330308476</v>
      </c>
      <c r="H5383">
        <v>2016</v>
      </c>
      <c r="I5383">
        <v>3.4528333333333299</v>
      </c>
      <c r="J5383" t="s">
        <v>717</v>
      </c>
    </row>
    <row r="5384" spans="1:10">
      <c r="A5384" s="4" t="s">
        <v>18</v>
      </c>
      <c r="B5384" t="s">
        <v>32</v>
      </c>
      <c r="C5384" t="s">
        <v>4</v>
      </c>
      <c r="D5384" t="s">
        <v>1</v>
      </c>
      <c r="F5384" s="2">
        <v>1265392</v>
      </c>
      <c r="G5384" s="36">
        <v>366479.3165033551</v>
      </c>
      <c r="H5384">
        <v>2016</v>
      </c>
      <c r="I5384">
        <v>3.4528333333333299</v>
      </c>
      <c r="J5384" t="s">
        <v>717</v>
      </c>
    </row>
    <row r="5385" spans="1:10">
      <c r="A5385" s="4" t="s">
        <v>18</v>
      </c>
      <c r="B5385" t="s">
        <v>32</v>
      </c>
      <c r="C5385" t="s">
        <v>4</v>
      </c>
      <c r="D5385" t="s">
        <v>367</v>
      </c>
      <c r="E5385" t="s">
        <v>370</v>
      </c>
      <c r="F5385" s="2">
        <v>71642023</v>
      </c>
      <c r="G5385" s="36">
        <v>20748763.720615938</v>
      </c>
      <c r="H5385">
        <v>2016</v>
      </c>
      <c r="I5385">
        <v>3.4528333333333299</v>
      </c>
      <c r="J5385" t="s">
        <v>717</v>
      </c>
    </row>
    <row r="5386" spans="1:10">
      <c r="A5386" s="4" t="s">
        <v>18</v>
      </c>
      <c r="B5386" t="s">
        <v>32</v>
      </c>
      <c r="C5386" t="s">
        <v>4</v>
      </c>
      <c r="D5386" t="s">
        <v>367</v>
      </c>
      <c r="E5386" t="s">
        <v>370</v>
      </c>
      <c r="F5386" s="2">
        <v>53305825</v>
      </c>
      <c r="G5386" s="36">
        <v>15438284.983347025</v>
      </c>
      <c r="H5386">
        <v>2016</v>
      </c>
      <c r="I5386">
        <v>3.4528333333333299</v>
      </c>
      <c r="J5386" t="s">
        <v>717</v>
      </c>
    </row>
    <row r="5387" spans="1:10">
      <c r="A5387" s="4" t="s">
        <v>18</v>
      </c>
      <c r="B5387" t="s">
        <v>32</v>
      </c>
      <c r="C5387" t="s">
        <v>4</v>
      </c>
      <c r="D5387" t="s">
        <v>367</v>
      </c>
      <c r="E5387" t="s">
        <v>370</v>
      </c>
      <c r="F5387" s="2">
        <v>8987529</v>
      </c>
      <c r="G5387" s="36">
        <v>2602943.1867548418</v>
      </c>
      <c r="H5387">
        <v>2016</v>
      </c>
      <c r="I5387">
        <v>3.4528333333333299</v>
      </c>
      <c r="J5387" t="s">
        <v>717</v>
      </c>
    </row>
    <row r="5388" spans="1:10">
      <c r="A5388" s="4" t="s">
        <v>18</v>
      </c>
      <c r="B5388" t="s">
        <v>32</v>
      </c>
      <c r="C5388" t="s">
        <v>4</v>
      </c>
      <c r="D5388" t="s">
        <v>367</v>
      </c>
      <c r="E5388" t="s">
        <v>370</v>
      </c>
      <c r="F5388" s="2">
        <v>6669086</v>
      </c>
      <c r="G5388" s="36">
        <v>1931482.1644060453</v>
      </c>
      <c r="H5388">
        <v>2016</v>
      </c>
      <c r="I5388">
        <v>3.4528333333333299</v>
      </c>
      <c r="J5388" t="s">
        <v>717</v>
      </c>
    </row>
    <row r="5389" spans="1:10">
      <c r="A5389" s="4" t="s">
        <v>18</v>
      </c>
      <c r="B5389" t="s">
        <v>32</v>
      </c>
      <c r="C5389" t="s">
        <v>4</v>
      </c>
      <c r="D5389" t="s">
        <v>367</v>
      </c>
      <c r="E5389" t="s">
        <v>370</v>
      </c>
      <c r="F5389" s="2">
        <v>4582506</v>
      </c>
      <c r="G5389" s="36">
        <v>1327172.6601341907</v>
      </c>
      <c r="H5389">
        <v>2016</v>
      </c>
      <c r="I5389">
        <v>3.4528333333333299</v>
      </c>
      <c r="J5389" t="s">
        <v>717</v>
      </c>
    </row>
    <row r="5390" spans="1:10">
      <c r="A5390" s="4" t="s">
        <v>18</v>
      </c>
      <c r="B5390" t="s">
        <v>32</v>
      </c>
      <c r="C5390" t="s">
        <v>4</v>
      </c>
      <c r="D5390" t="s">
        <v>367</v>
      </c>
      <c r="E5390" t="s">
        <v>370</v>
      </c>
      <c r="F5390" s="2">
        <v>2351763</v>
      </c>
      <c r="G5390" s="36">
        <v>681111.06820485659</v>
      </c>
      <c r="H5390">
        <v>2016</v>
      </c>
      <c r="I5390">
        <v>3.4528333333333299</v>
      </c>
      <c r="J5390" t="s">
        <v>717</v>
      </c>
    </row>
    <row r="5391" spans="1:10">
      <c r="A5391" s="4" t="s">
        <v>18</v>
      </c>
      <c r="B5391" t="s">
        <v>32</v>
      </c>
      <c r="C5391" t="s">
        <v>4</v>
      </c>
      <c r="D5391" t="s">
        <v>367</v>
      </c>
      <c r="E5391" t="s">
        <v>370</v>
      </c>
      <c r="F5391" s="2">
        <v>887926</v>
      </c>
      <c r="G5391" s="36">
        <v>257158.66196843199</v>
      </c>
      <c r="H5391">
        <v>2016</v>
      </c>
      <c r="I5391">
        <v>3.4528333333333299</v>
      </c>
      <c r="J5391" t="s">
        <v>717</v>
      </c>
    </row>
    <row r="5392" spans="1:10">
      <c r="A5392" s="4" t="s">
        <v>18</v>
      </c>
      <c r="B5392" t="s">
        <v>32</v>
      </c>
      <c r="C5392" t="s">
        <v>4</v>
      </c>
      <c r="D5392" t="s">
        <v>367</v>
      </c>
      <c r="E5392" t="s">
        <v>370</v>
      </c>
      <c r="F5392" s="2">
        <v>720</v>
      </c>
      <c r="G5392" s="36">
        <v>208.52440025100179</v>
      </c>
      <c r="H5392">
        <v>2016</v>
      </c>
      <c r="I5392">
        <v>3.4528333333333299</v>
      </c>
      <c r="J5392" t="s">
        <v>717</v>
      </c>
    </row>
    <row r="5393" spans="1:10">
      <c r="A5393" s="4" t="s">
        <v>18</v>
      </c>
      <c r="B5393" t="s">
        <v>32</v>
      </c>
      <c r="C5393" t="s">
        <v>4</v>
      </c>
      <c r="D5393" t="s">
        <v>367</v>
      </c>
      <c r="E5393" t="s">
        <v>370</v>
      </c>
      <c r="F5393" s="2">
        <v>-95402663</v>
      </c>
      <c r="G5393" s="36">
        <v>-27630254.283921447</v>
      </c>
      <c r="H5393">
        <v>2016</v>
      </c>
      <c r="I5393">
        <v>3.4528333333333299</v>
      </c>
      <c r="J5393" t="s">
        <v>717</v>
      </c>
    </row>
    <row r="5394" spans="1:10">
      <c r="A5394" s="4" t="s">
        <v>18</v>
      </c>
      <c r="B5394" t="s">
        <v>32</v>
      </c>
      <c r="C5394" t="s">
        <v>4</v>
      </c>
      <c r="D5394" t="s">
        <v>380</v>
      </c>
      <c r="F5394" s="2">
        <v>-65080640</v>
      </c>
      <c r="G5394" s="36">
        <v>-18848474.199932419</v>
      </c>
      <c r="H5394">
        <v>2016</v>
      </c>
      <c r="I5394">
        <v>3.4528333333333339</v>
      </c>
      <c r="J5394" t="s">
        <v>717</v>
      </c>
    </row>
    <row r="5395" spans="1:10">
      <c r="A5395" s="4" t="s">
        <v>18</v>
      </c>
      <c r="B5395" t="s">
        <v>32</v>
      </c>
      <c r="C5395" t="s">
        <v>4</v>
      </c>
      <c r="D5395" t="s">
        <v>383</v>
      </c>
      <c r="F5395" s="2">
        <v>24562522</v>
      </c>
      <c r="G5395" s="36">
        <v>7113729.4009750513</v>
      </c>
      <c r="H5395">
        <v>2016</v>
      </c>
      <c r="I5395">
        <v>3.4528333333333299</v>
      </c>
      <c r="J5395" t="s">
        <v>717</v>
      </c>
    </row>
    <row r="5396" spans="1:10">
      <c r="A5396" s="4" t="s">
        <v>18</v>
      </c>
      <c r="B5396" t="s">
        <v>32</v>
      </c>
      <c r="C5396" t="s">
        <v>3</v>
      </c>
      <c r="D5396" t="s">
        <v>328</v>
      </c>
      <c r="E5396" t="s">
        <v>365</v>
      </c>
      <c r="F5396" s="2">
        <v>31652062</v>
      </c>
      <c r="G5396" s="36">
        <v>9632398.6609860007</v>
      </c>
      <c r="H5396">
        <v>2015</v>
      </c>
      <c r="I5396">
        <v>3.286</v>
      </c>
      <c r="J5396" t="s">
        <v>717</v>
      </c>
    </row>
    <row r="5397" spans="1:10">
      <c r="A5397" s="4" t="s">
        <v>18</v>
      </c>
      <c r="B5397" t="s">
        <v>32</v>
      </c>
      <c r="C5397" t="s">
        <v>3</v>
      </c>
      <c r="D5397" t="s">
        <v>328</v>
      </c>
      <c r="E5397" t="s">
        <v>366</v>
      </c>
      <c r="F5397" s="2">
        <v>16015897</v>
      </c>
      <c r="G5397" s="36">
        <v>4873979.6104686549</v>
      </c>
      <c r="H5397">
        <v>2015</v>
      </c>
      <c r="I5397">
        <v>3.286</v>
      </c>
      <c r="J5397" t="s">
        <v>717</v>
      </c>
    </row>
    <row r="5398" spans="1:10">
      <c r="A5398" s="4" t="s">
        <v>18</v>
      </c>
      <c r="B5398" t="s">
        <v>32</v>
      </c>
      <c r="C5398" t="s">
        <v>3</v>
      </c>
      <c r="D5398" t="s">
        <v>1</v>
      </c>
      <c r="F5398" s="2">
        <v>2965917</v>
      </c>
      <c r="G5398" s="36">
        <v>902591.90505173465</v>
      </c>
      <c r="H5398">
        <v>2015</v>
      </c>
      <c r="I5398">
        <v>3.286</v>
      </c>
      <c r="J5398" t="s">
        <v>717</v>
      </c>
    </row>
    <row r="5399" spans="1:10">
      <c r="A5399" s="4" t="s">
        <v>18</v>
      </c>
      <c r="B5399" t="s">
        <v>32</v>
      </c>
      <c r="C5399" t="s">
        <v>3</v>
      </c>
      <c r="D5399" t="s">
        <v>367</v>
      </c>
      <c r="E5399" t="s">
        <v>414</v>
      </c>
      <c r="F5399" s="2">
        <v>14275153</v>
      </c>
      <c r="G5399" s="36">
        <v>4344234.0231284238</v>
      </c>
      <c r="H5399">
        <v>2015</v>
      </c>
      <c r="I5399">
        <v>3.286</v>
      </c>
      <c r="J5399" t="s">
        <v>717</v>
      </c>
    </row>
    <row r="5400" spans="1:10">
      <c r="A5400" s="4" t="s">
        <v>18</v>
      </c>
      <c r="B5400" t="s">
        <v>32</v>
      </c>
      <c r="C5400" t="s">
        <v>3</v>
      </c>
      <c r="D5400" t="s">
        <v>367</v>
      </c>
      <c r="E5400" t="s">
        <v>415</v>
      </c>
      <c r="F5400" s="2">
        <v>8365542</v>
      </c>
      <c r="G5400" s="36">
        <v>2545813.1466828971</v>
      </c>
      <c r="H5400">
        <v>2015</v>
      </c>
      <c r="I5400">
        <v>3.286</v>
      </c>
      <c r="J5400" t="s">
        <v>717</v>
      </c>
    </row>
    <row r="5401" spans="1:10">
      <c r="A5401" s="4" t="s">
        <v>18</v>
      </c>
      <c r="B5401" t="s">
        <v>32</v>
      </c>
      <c r="C5401" t="s">
        <v>3</v>
      </c>
      <c r="D5401" t="s">
        <v>367</v>
      </c>
      <c r="E5401" t="s">
        <v>420</v>
      </c>
      <c r="F5401" s="2">
        <v>197130</v>
      </c>
      <c r="G5401" s="36">
        <v>59990.870359099208</v>
      </c>
      <c r="H5401">
        <v>2015</v>
      </c>
      <c r="I5401">
        <v>3.286</v>
      </c>
      <c r="J5401" t="s">
        <v>717</v>
      </c>
    </row>
    <row r="5402" spans="1:10">
      <c r="A5402" s="4" t="s">
        <v>18</v>
      </c>
      <c r="B5402" t="s">
        <v>32</v>
      </c>
      <c r="C5402" t="s">
        <v>3</v>
      </c>
      <c r="D5402" t="s">
        <v>367</v>
      </c>
      <c r="E5402" t="s">
        <v>418</v>
      </c>
      <c r="F5402" s="2">
        <v>-454</v>
      </c>
      <c r="G5402" s="36">
        <v>-138.16189896530736</v>
      </c>
      <c r="H5402">
        <v>2015</v>
      </c>
      <c r="I5402">
        <v>3.286</v>
      </c>
      <c r="J5402" t="s">
        <v>717</v>
      </c>
    </row>
    <row r="5403" spans="1:10">
      <c r="A5403" s="4" t="s">
        <v>18</v>
      </c>
      <c r="B5403" t="s">
        <v>32</v>
      </c>
      <c r="C5403" t="s">
        <v>4</v>
      </c>
      <c r="D5403" t="s">
        <v>328</v>
      </c>
      <c r="E5403" t="s">
        <v>365</v>
      </c>
      <c r="F5403" s="2">
        <v>26695642</v>
      </c>
      <c r="G5403" s="36">
        <v>8124054.1692026779</v>
      </c>
      <c r="H5403">
        <v>2015</v>
      </c>
      <c r="I5403">
        <v>3.286</v>
      </c>
      <c r="J5403" t="s">
        <v>717</v>
      </c>
    </row>
    <row r="5404" spans="1:10">
      <c r="A5404" s="4" t="s">
        <v>18</v>
      </c>
      <c r="B5404" t="s">
        <v>32</v>
      </c>
      <c r="C5404" t="s">
        <v>4</v>
      </c>
      <c r="D5404" t="s">
        <v>328</v>
      </c>
      <c r="E5404" t="s">
        <v>366</v>
      </c>
      <c r="F5404" s="2">
        <v>1627384</v>
      </c>
      <c r="G5404" s="36">
        <v>495247.71758977481</v>
      </c>
      <c r="H5404">
        <v>2015</v>
      </c>
      <c r="I5404">
        <v>3.286</v>
      </c>
      <c r="J5404" t="s">
        <v>717</v>
      </c>
    </row>
    <row r="5405" spans="1:10">
      <c r="A5405" s="4" t="s">
        <v>18</v>
      </c>
      <c r="B5405" t="s">
        <v>32</v>
      </c>
      <c r="C5405" t="s">
        <v>4</v>
      </c>
      <c r="D5405" t="s">
        <v>1</v>
      </c>
      <c r="F5405" s="2">
        <v>2658293</v>
      </c>
      <c r="G5405" s="36">
        <v>808975.34996956785</v>
      </c>
      <c r="H5405">
        <v>2015</v>
      </c>
      <c r="I5405">
        <v>3.286</v>
      </c>
      <c r="J5405" t="s">
        <v>717</v>
      </c>
    </row>
    <row r="5406" spans="1:10">
      <c r="A5406" s="4" t="s">
        <v>18</v>
      </c>
      <c r="B5406" t="s">
        <v>32</v>
      </c>
      <c r="C5406" t="s">
        <v>4</v>
      </c>
      <c r="D5406" t="s">
        <v>367</v>
      </c>
      <c r="E5406" t="s">
        <v>415</v>
      </c>
      <c r="F5406" s="2">
        <v>8162087</v>
      </c>
      <c r="G5406" s="36">
        <v>2483897.4437005478</v>
      </c>
      <c r="H5406">
        <v>2015</v>
      </c>
      <c r="I5406">
        <v>3.286</v>
      </c>
      <c r="J5406" t="s">
        <v>717</v>
      </c>
    </row>
    <row r="5407" spans="1:10">
      <c r="A5407" s="4" t="s">
        <v>18</v>
      </c>
      <c r="B5407" t="s">
        <v>32</v>
      </c>
      <c r="C5407" t="s">
        <v>4</v>
      </c>
      <c r="D5407" t="s">
        <v>367</v>
      </c>
      <c r="E5407" t="s">
        <v>414</v>
      </c>
      <c r="F5407" s="2">
        <v>6253422</v>
      </c>
      <c r="G5407" s="36">
        <v>1903049.908703591</v>
      </c>
      <c r="H5407">
        <v>2015</v>
      </c>
      <c r="I5407">
        <v>3.286</v>
      </c>
      <c r="J5407" t="s">
        <v>717</v>
      </c>
    </row>
    <row r="5408" spans="1:10">
      <c r="A5408" s="4" t="s">
        <v>18</v>
      </c>
      <c r="B5408" t="s">
        <v>32</v>
      </c>
      <c r="C5408" t="s">
        <v>4</v>
      </c>
      <c r="D5408" t="s">
        <v>367</v>
      </c>
      <c r="E5408" t="s">
        <v>418</v>
      </c>
      <c r="F5408" s="2">
        <v>-2230.0000000258001</v>
      </c>
      <c r="G5408" s="36">
        <v>-678.63664029999995</v>
      </c>
      <c r="H5408">
        <v>2015</v>
      </c>
      <c r="I5408">
        <v>3.286</v>
      </c>
      <c r="J5408" t="s">
        <v>717</v>
      </c>
    </row>
    <row r="5409" spans="1:10">
      <c r="A5409" s="4" t="s">
        <v>18</v>
      </c>
      <c r="B5409" t="s">
        <v>32</v>
      </c>
      <c r="C5409" t="s">
        <v>4</v>
      </c>
      <c r="D5409" t="s">
        <v>367</v>
      </c>
      <c r="E5409" t="s">
        <v>420</v>
      </c>
      <c r="F5409" s="2">
        <v>-62603.000000000007</v>
      </c>
      <c r="G5409" s="36">
        <v>-19051.430310407792</v>
      </c>
      <c r="H5409">
        <v>2015</v>
      </c>
      <c r="I5409">
        <v>3.286</v>
      </c>
      <c r="J5409" t="s">
        <v>717</v>
      </c>
    </row>
    <row r="5410" spans="1:10">
      <c r="A5410" s="4" t="s">
        <v>18</v>
      </c>
      <c r="B5410" t="s">
        <v>32</v>
      </c>
      <c r="C5410" t="s">
        <v>3</v>
      </c>
      <c r="D5410" t="s">
        <v>328</v>
      </c>
      <c r="E5410" t="s">
        <v>365</v>
      </c>
      <c r="F5410" s="2">
        <v>35945232</v>
      </c>
      <c r="G5410" s="36">
        <v>15269834.394578278</v>
      </c>
      <c r="H5410">
        <v>2014</v>
      </c>
      <c r="I5410">
        <v>2.3540027397260279</v>
      </c>
      <c r="J5410" t="s">
        <v>717</v>
      </c>
    </row>
    <row r="5411" spans="1:10">
      <c r="A5411" s="4" t="s">
        <v>18</v>
      </c>
      <c r="B5411" t="s">
        <v>32</v>
      </c>
      <c r="C5411" t="s">
        <v>3</v>
      </c>
      <c r="D5411" t="s">
        <v>328</v>
      </c>
      <c r="E5411" t="s">
        <v>366</v>
      </c>
      <c r="F5411" s="2">
        <v>835055</v>
      </c>
      <c r="G5411" s="36">
        <v>354738.32970015507</v>
      </c>
      <c r="H5411">
        <v>2014</v>
      </c>
      <c r="I5411">
        <v>2.3540027397260279</v>
      </c>
      <c r="J5411" t="s">
        <v>717</v>
      </c>
    </row>
    <row r="5412" spans="1:10">
      <c r="A5412" s="4" t="s">
        <v>18</v>
      </c>
      <c r="B5412" t="s">
        <v>32</v>
      </c>
      <c r="C5412" t="s">
        <v>3</v>
      </c>
      <c r="D5412" t="s">
        <v>1</v>
      </c>
      <c r="F5412" s="2">
        <v>7629440</v>
      </c>
      <c r="G5412" s="36">
        <v>3241049.7537857401</v>
      </c>
      <c r="H5412">
        <v>2014</v>
      </c>
      <c r="I5412">
        <v>2.3540027397260279</v>
      </c>
      <c r="J5412" t="s">
        <v>717</v>
      </c>
    </row>
    <row r="5413" spans="1:10">
      <c r="A5413" s="4" t="s">
        <v>18</v>
      </c>
      <c r="B5413" t="s">
        <v>32</v>
      </c>
      <c r="C5413" t="s">
        <v>3</v>
      </c>
      <c r="D5413" t="s">
        <v>1</v>
      </c>
      <c r="F5413" s="2">
        <v>7039274</v>
      </c>
      <c r="G5413" s="36">
        <v>2990342.3140532412</v>
      </c>
      <c r="H5413">
        <v>2014</v>
      </c>
      <c r="I5413">
        <v>2.3540027397260279</v>
      </c>
      <c r="J5413" t="s">
        <v>717</v>
      </c>
    </row>
    <row r="5414" spans="1:10">
      <c r="A5414" t="s">
        <v>25</v>
      </c>
      <c r="B5414" t="s">
        <v>32</v>
      </c>
      <c r="C5414" t="s">
        <v>3</v>
      </c>
      <c r="D5414" t="s">
        <v>328</v>
      </c>
      <c r="E5414" t="s">
        <v>366</v>
      </c>
      <c r="F5414" s="2">
        <v>8468363</v>
      </c>
      <c r="G5414" s="36">
        <f t="shared" ref="G5414:G5425" si="146">F5414/I5414</f>
        <v>2303877.6287509864</v>
      </c>
      <c r="H5414">
        <v>2018</v>
      </c>
      <c r="I5414">
        <v>3.6757</v>
      </c>
      <c r="J5414" s="40" t="s">
        <v>715</v>
      </c>
    </row>
    <row r="5415" spans="1:10">
      <c r="A5415" t="s">
        <v>25</v>
      </c>
      <c r="B5415" t="s">
        <v>32</v>
      </c>
      <c r="C5415" t="s">
        <v>3</v>
      </c>
      <c r="D5415" t="s">
        <v>328</v>
      </c>
      <c r="E5415" t="s">
        <v>365</v>
      </c>
      <c r="F5415" s="2">
        <v>7316709</v>
      </c>
      <c r="G5415" s="36">
        <f t="shared" si="146"/>
        <v>1990562.0698098321</v>
      </c>
      <c r="H5415">
        <v>2018</v>
      </c>
      <c r="I5415">
        <v>3.6757</v>
      </c>
      <c r="J5415" s="40" t="s">
        <v>715</v>
      </c>
    </row>
    <row r="5416" spans="1:10">
      <c r="A5416" t="s">
        <v>25</v>
      </c>
      <c r="B5416" t="s">
        <v>32</v>
      </c>
      <c r="C5416" t="s">
        <v>3</v>
      </c>
      <c r="D5416" t="s">
        <v>1</v>
      </c>
      <c r="E5416" t="s">
        <v>364</v>
      </c>
      <c r="F5416" s="2">
        <v>0</v>
      </c>
      <c r="G5416" s="36">
        <f t="shared" si="146"/>
        <v>0</v>
      </c>
      <c r="H5416">
        <v>2018</v>
      </c>
      <c r="I5416">
        <v>3.6757</v>
      </c>
      <c r="J5416" s="40" t="s">
        <v>715</v>
      </c>
    </row>
    <row r="5417" spans="1:10">
      <c r="A5417" t="s">
        <v>25</v>
      </c>
      <c r="B5417" t="s">
        <v>32</v>
      </c>
      <c r="C5417" t="s">
        <v>3</v>
      </c>
      <c r="D5417" t="s">
        <v>367</v>
      </c>
      <c r="E5417" t="s">
        <v>370</v>
      </c>
      <c r="F5417" s="2">
        <v>3351313</v>
      </c>
      <c r="G5417" s="36">
        <f t="shared" si="146"/>
        <v>911748.23843077512</v>
      </c>
      <c r="H5417">
        <v>2018</v>
      </c>
      <c r="I5417">
        <v>3.6757</v>
      </c>
      <c r="J5417" s="40" t="s">
        <v>715</v>
      </c>
    </row>
    <row r="5418" spans="1:10">
      <c r="A5418" t="s">
        <v>25</v>
      </c>
      <c r="B5418" t="s">
        <v>32</v>
      </c>
      <c r="C5418" t="s">
        <v>3</v>
      </c>
      <c r="D5418" t="s">
        <v>367</v>
      </c>
      <c r="E5418" t="s">
        <v>382</v>
      </c>
      <c r="F5418" s="2">
        <v>1573111</v>
      </c>
      <c r="G5418" s="36">
        <f t="shared" si="146"/>
        <v>427975.89574774873</v>
      </c>
      <c r="H5418">
        <v>2018</v>
      </c>
      <c r="I5418">
        <v>3.6757</v>
      </c>
      <c r="J5418" s="40" t="s">
        <v>715</v>
      </c>
    </row>
    <row r="5419" spans="1:10">
      <c r="A5419" t="s">
        <v>295</v>
      </c>
      <c r="B5419" t="s">
        <v>32</v>
      </c>
      <c r="C5419" t="s">
        <v>3</v>
      </c>
      <c r="D5419" t="s">
        <v>328</v>
      </c>
      <c r="E5419" t="s">
        <v>365</v>
      </c>
      <c r="F5419" s="2">
        <v>7580326</v>
      </c>
      <c r="G5419" s="36">
        <f t="shared" si="146"/>
        <v>2062280.9260821068</v>
      </c>
      <c r="H5419">
        <v>2018</v>
      </c>
      <c r="I5419">
        <v>3.6757</v>
      </c>
      <c r="J5419" s="40" t="s">
        <v>715</v>
      </c>
    </row>
    <row r="5420" spans="1:10">
      <c r="A5420" t="s">
        <v>295</v>
      </c>
      <c r="B5420" t="s">
        <v>32</v>
      </c>
      <c r="C5420" t="s">
        <v>3</v>
      </c>
      <c r="D5420" t="s">
        <v>328</v>
      </c>
      <c r="E5420" t="s">
        <v>366</v>
      </c>
      <c r="F5420" s="2">
        <v>5158135</v>
      </c>
      <c r="G5420" s="36">
        <f t="shared" si="146"/>
        <v>1403306.8531164131</v>
      </c>
      <c r="H5420">
        <v>2018</v>
      </c>
      <c r="I5420">
        <v>3.6757</v>
      </c>
      <c r="J5420" s="40" t="s">
        <v>715</v>
      </c>
    </row>
    <row r="5421" spans="1:10">
      <c r="A5421" t="s">
        <v>295</v>
      </c>
      <c r="B5421" t="s">
        <v>32</v>
      </c>
      <c r="C5421" t="s">
        <v>3</v>
      </c>
      <c r="D5421" t="s">
        <v>367</v>
      </c>
      <c r="E5421" t="s">
        <v>370</v>
      </c>
      <c r="F5421" s="2">
        <v>618</v>
      </c>
      <c r="G5421" s="36">
        <f t="shared" si="146"/>
        <v>168.13124030796854</v>
      </c>
      <c r="H5421">
        <v>2018</v>
      </c>
      <c r="I5421">
        <v>3.6757</v>
      </c>
      <c r="J5421" s="40" t="s">
        <v>715</v>
      </c>
    </row>
    <row r="5422" spans="1:10">
      <c r="A5422" t="s">
        <v>295</v>
      </c>
      <c r="B5422" t="s">
        <v>32</v>
      </c>
      <c r="C5422" t="s">
        <v>3</v>
      </c>
      <c r="D5422" t="s">
        <v>367</v>
      </c>
      <c r="E5422" t="s">
        <v>386</v>
      </c>
      <c r="F5422" s="2">
        <v>0</v>
      </c>
      <c r="G5422" s="36">
        <f t="shared" si="146"/>
        <v>0</v>
      </c>
      <c r="H5422">
        <v>2018</v>
      </c>
      <c r="I5422">
        <v>3.6757</v>
      </c>
      <c r="J5422" s="40" t="s">
        <v>715</v>
      </c>
    </row>
    <row r="5423" spans="1:10">
      <c r="A5423" t="s">
        <v>295</v>
      </c>
      <c r="B5423" t="s">
        <v>32</v>
      </c>
      <c r="C5423" t="s">
        <v>3</v>
      </c>
      <c r="D5423" t="s">
        <v>367</v>
      </c>
      <c r="E5423" t="s">
        <v>382</v>
      </c>
      <c r="F5423" s="2">
        <v>0</v>
      </c>
      <c r="G5423" s="36">
        <f t="shared" si="146"/>
        <v>0</v>
      </c>
      <c r="H5423">
        <v>2018</v>
      </c>
      <c r="I5423">
        <v>3.6757</v>
      </c>
      <c r="J5423" s="40" t="s">
        <v>715</v>
      </c>
    </row>
    <row r="5424" spans="1:10">
      <c r="A5424" t="s">
        <v>295</v>
      </c>
      <c r="B5424" t="s">
        <v>32</v>
      </c>
      <c r="C5424" t="s">
        <v>3</v>
      </c>
      <c r="D5424" t="s">
        <v>380</v>
      </c>
      <c r="F5424" s="2">
        <v>120</v>
      </c>
      <c r="G5424" s="36">
        <f t="shared" si="146"/>
        <v>32.646842778246324</v>
      </c>
      <c r="H5424">
        <v>2018</v>
      </c>
      <c r="I5424">
        <v>3.6757</v>
      </c>
      <c r="J5424" s="40" t="s">
        <v>715</v>
      </c>
    </row>
    <row r="5425" spans="1:10">
      <c r="A5425" s="4" t="s">
        <v>25</v>
      </c>
      <c r="B5425" t="s">
        <v>32</v>
      </c>
      <c r="C5425" t="s">
        <v>3</v>
      </c>
      <c r="D5425" t="s">
        <v>380</v>
      </c>
      <c r="F5425" s="2">
        <v>0</v>
      </c>
      <c r="G5425" s="36">
        <f t="shared" si="146"/>
        <v>0</v>
      </c>
      <c r="H5425">
        <v>2018</v>
      </c>
      <c r="I5425">
        <v>3.6757</v>
      </c>
      <c r="J5425" s="40" t="s">
        <v>715</v>
      </c>
    </row>
    <row r="5426" spans="1:10">
      <c r="A5426" s="4" t="s">
        <v>18</v>
      </c>
      <c r="B5426" t="s">
        <v>32</v>
      </c>
      <c r="C5426" t="s">
        <v>3</v>
      </c>
      <c r="D5426" t="s">
        <v>1</v>
      </c>
      <c r="F5426" s="2">
        <v>47977</v>
      </c>
      <c r="G5426" s="36">
        <v>20381.029805251557</v>
      </c>
      <c r="H5426">
        <v>2014</v>
      </c>
      <c r="I5426">
        <v>2.3540027397260279</v>
      </c>
      <c r="J5426" t="s">
        <v>717</v>
      </c>
    </row>
    <row r="5427" spans="1:10">
      <c r="A5427" s="4" t="s">
        <v>18</v>
      </c>
      <c r="B5427" t="s">
        <v>32</v>
      </c>
      <c r="C5427" t="s">
        <v>3</v>
      </c>
      <c r="D5427" t="s">
        <v>367</v>
      </c>
      <c r="F5427" s="2">
        <v>431220</v>
      </c>
      <c r="G5427" s="36">
        <v>183185.85306752354</v>
      </c>
      <c r="H5427">
        <v>2014</v>
      </c>
      <c r="I5427">
        <v>2.3540027397260279</v>
      </c>
      <c r="J5427" t="s">
        <v>717</v>
      </c>
    </row>
    <row r="5428" spans="1:10">
      <c r="A5428" s="4" t="s">
        <v>18</v>
      </c>
      <c r="B5428" t="s">
        <v>32</v>
      </c>
      <c r="C5428" t="s">
        <v>4</v>
      </c>
      <c r="D5428" t="s">
        <v>328</v>
      </c>
      <c r="E5428" t="s">
        <v>365</v>
      </c>
      <c r="F5428" s="2">
        <v>28965900</v>
      </c>
      <c r="G5428" s="36">
        <v>12304955.94213761</v>
      </c>
      <c r="H5428">
        <v>2014</v>
      </c>
      <c r="I5428">
        <v>2.3540027397260279</v>
      </c>
      <c r="J5428" t="s">
        <v>717</v>
      </c>
    </row>
    <row r="5429" spans="1:10">
      <c r="A5429" s="4" t="s">
        <v>18</v>
      </c>
      <c r="B5429" t="s">
        <v>32</v>
      </c>
      <c r="C5429" t="s">
        <v>4</v>
      </c>
      <c r="D5429" t="s">
        <v>328</v>
      </c>
      <c r="E5429" t="s">
        <v>365</v>
      </c>
      <c r="F5429" s="2">
        <v>201705</v>
      </c>
      <c r="G5429" s="36">
        <v>85685.966543724397</v>
      </c>
      <c r="H5429">
        <v>2014</v>
      </c>
      <c r="I5429">
        <v>2.3540027397260279</v>
      </c>
      <c r="J5429" t="s">
        <v>717</v>
      </c>
    </row>
    <row r="5430" spans="1:10">
      <c r="A5430" s="4" t="s">
        <v>18</v>
      </c>
      <c r="B5430" t="s">
        <v>32</v>
      </c>
      <c r="C5430" t="s">
        <v>4</v>
      </c>
      <c r="D5430" t="s">
        <v>1</v>
      </c>
      <c r="F5430" s="2">
        <v>780661.99999999988</v>
      </c>
      <c r="G5430" s="36">
        <v>331631.72957515664</v>
      </c>
      <c r="H5430">
        <v>2014</v>
      </c>
      <c r="I5430">
        <v>2.3540027397260279</v>
      </c>
      <c r="J5430" t="s">
        <v>717</v>
      </c>
    </row>
    <row r="5431" spans="1:10">
      <c r="A5431" s="4" t="s">
        <v>18</v>
      </c>
      <c r="B5431" t="s">
        <v>32</v>
      </c>
      <c r="C5431" t="s">
        <v>4</v>
      </c>
      <c r="D5431" t="s">
        <v>367</v>
      </c>
      <c r="F5431" s="2">
        <v>9692171</v>
      </c>
      <c r="G5431" s="36">
        <v>4117315.0890759071</v>
      </c>
      <c r="H5431">
        <v>2014</v>
      </c>
      <c r="I5431">
        <v>2.3540027397260279</v>
      </c>
      <c r="J5431" t="s">
        <v>717</v>
      </c>
    </row>
    <row r="5432" spans="1:10">
      <c r="A5432" s="4" t="s">
        <v>18</v>
      </c>
      <c r="B5432" t="s">
        <v>32</v>
      </c>
      <c r="C5432" t="s">
        <v>4</v>
      </c>
      <c r="D5432" t="s">
        <v>367</v>
      </c>
      <c r="F5432" s="2">
        <v>296</v>
      </c>
      <c r="G5432" s="36">
        <v>125.74326911550246</v>
      </c>
      <c r="H5432">
        <v>2014</v>
      </c>
      <c r="I5432">
        <v>2.3540027397260279</v>
      </c>
      <c r="J5432" t="s">
        <v>717</v>
      </c>
    </row>
    <row r="5433" spans="1:10">
      <c r="A5433" s="4" t="s">
        <v>18</v>
      </c>
      <c r="B5433" t="s">
        <v>32</v>
      </c>
      <c r="C5433" t="s">
        <v>4</v>
      </c>
      <c r="D5433" t="s">
        <v>367</v>
      </c>
      <c r="F5433" s="2">
        <v>-2871</v>
      </c>
      <c r="G5433" s="36">
        <v>-1219.6247487520525</v>
      </c>
      <c r="H5433">
        <v>2014</v>
      </c>
      <c r="I5433">
        <v>2.3540027397260279</v>
      </c>
      <c r="J5433" t="s">
        <v>717</v>
      </c>
    </row>
    <row r="5434" spans="1:10">
      <c r="A5434" s="4" t="s">
        <v>18</v>
      </c>
      <c r="B5434" t="s">
        <v>32</v>
      </c>
      <c r="C5434" t="s">
        <v>3</v>
      </c>
      <c r="D5434" t="s">
        <v>328</v>
      </c>
      <c r="F5434" s="2">
        <v>37422132</v>
      </c>
      <c r="G5434" s="36">
        <v>17324459.605505422</v>
      </c>
      <c r="H5434">
        <v>2013</v>
      </c>
      <c r="I5434">
        <v>2.1600749952459051</v>
      </c>
      <c r="J5434" t="s">
        <v>717</v>
      </c>
    </row>
    <row r="5435" spans="1:10">
      <c r="A5435" s="4" t="s">
        <v>18</v>
      </c>
      <c r="B5435" t="s">
        <v>32</v>
      </c>
      <c r="C5435" t="s">
        <v>3</v>
      </c>
      <c r="D5435" t="s">
        <v>328</v>
      </c>
      <c r="F5435" s="2">
        <v>22845477.999999996</v>
      </c>
      <c r="G5435" s="36">
        <v>10576242.977804225</v>
      </c>
      <c r="H5435">
        <v>2013</v>
      </c>
      <c r="I5435">
        <v>2.1600749952459051</v>
      </c>
      <c r="J5435" t="s">
        <v>717</v>
      </c>
    </row>
    <row r="5436" spans="1:10">
      <c r="A5436" s="4" t="s">
        <v>18</v>
      </c>
      <c r="B5436" t="s">
        <v>32</v>
      </c>
      <c r="C5436" t="s">
        <v>3</v>
      </c>
      <c r="D5436" t="s">
        <v>328</v>
      </c>
      <c r="F5436" s="2">
        <v>9181826.9999999981</v>
      </c>
      <c r="G5436" s="36">
        <v>4250698.2489997903</v>
      </c>
      <c r="H5436">
        <v>2013</v>
      </c>
      <c r="I5436">
        <v>2.1600749952459051</v>
      </c>
      <c r="J5436" t="s">
        <v>717</v>
      </c>
    </row>
    <row r="5437" spans="1:10">
      <c r="A5437" s="4" t="s">
        <v>18</v>
      </c>
      <c r="B5437" t="s">
        <v>32</v>
      </c>
      <c r="C5437" t="s">
        <v>3</v>
      </c>
      <c r="D5437" t="s">
        <v>1</v>
      </c>
      <c r="F5437" s="2">
        <v>2706707</v>
      </c>
      <c r="G5437" s="36">
        <v>1253061.5862676869</v>
      </c>
      <c r="H5437">
        <v>2013</v>
      </c>
      <c r="I5437">
        <v>2.1600749952459051</v>
      </c>
      <c r="J5437" t="s">
        <v>717</v>
      </c>
    </row>
    <row r="5438" spans="1:10">
      <c r="A5438" s="4" t="s">
        <v>18</v>
      </c>
      <c r="B5438" t="s">
        <v>32</v>
      </c>
      <c r="C5438" t="s">
        <v>4</v>
      </c>
      <c r="D5438" t="s">
        <v>328</v>
      </c>
      <c r="F5438" s="2">
        <v>28380347.999999996</v>
      </c>
      <c r="G5438" s="36">
        <v>13138593.827743074</v>
      </c>
      <c r="H5438">
        <v>2013</v>
      </c>
      <c r="I5438">
        <v>2.1600749952459051</v>
      </c>
      <c r="J5438" t="s">
        <v>717</v>
      </c>
    </row>
    <row r="5439" spans="1:10">
      <c r="A5439" s="4" t="s">
        <v>18</v>
      </c>
      <c r="B5439" t="s">
        <v>32</v>
      </c>
      <c r="C5439" t="s">
        <v>4</v>
      </c>
      <c r="D5439" t="s">
        <v>328</v>
      </c>
      <c r="F5439" s="2">
        <v>8866831</v>
      </c>
      <c r="G5439" s="36">
        <v>4104871.8306146548</v>
      </c>
      <c r="H5439">
        <v>2013</v>
      </c>
      <c r="I5439">
        <v>2.1600749952459051</v>
      </c>
      <c r="J5439" t="s">
        <v>717</v>
      </c>
    </row>
    <row r="5440" spans="1:10">
      <c r="A5440" s="4" t="s">
        <v>18</v>
      </c>
      <c r="B5440" t="s">
        <v>32</v>
      </c>
      <c r="C5440" t="s">
        <v>4</v>
      </c>
      <c r="D5440" t="s">
        <v>328</v>
      </c>
      <c r="F5440" s="2">
        <v>8314727</v>
      </c>
      <c r="G5440" s="36">
        <v>3849277.0011688615</v>
      </c>
      <c r="H5440">
        <v>2013</v>
      </c>
      <c r="I5440">
        <v>2.1600749952459051</v>
      </c>
      <c r="J5440" t="s">
        <v>717</v>
      </c>
    </row>
    <row r="5441" spans="1:10">
      <c r="A5441" t="s">
        <v>17</v>
      </c>
      <c r="B5441" t="s">
        <v>32</v>
      </c>
      <c r="C5441" t="s">
        <v>4</v>
      </c>
      <c r="D5441" t="s">
        <v>328</v>
      </c>
      <c r="E5441" t="s">
        <v>365</v>
      </c>
      <c r="F5441" s="2">
        <v>60813766</v>
      </c>
      <c r="G5441" s="36">
        <f t="shared" ref="G5441:G5448" si="147">F5441/I5441</f>
        <v>16544812.144625513</v>
      </c>
      <c r="H5441">
        <v>2018</v>
      </c>
      <c r="I5441">
        <v>3.6757</v>
      </c>
      <c r="J5441" s="40" t="s">
        <v>715</v>
      </c>
    </row>
    <row r="5442" spans="1:10">
      <c r="A5442" t="s">
        <v>17</v>
      </c>
      <c r="B5442" t="s">
        <v>32</v>
      </c>
      <c r="C5442" t="s">
        <v>4</v>
      </c>
      <c r="D5442" t="s">
        <v>328</v>
      </c>
      <c r="E5442" t="s">
        <v>366</v>
      </c>
      <c r="F5442" s="2">
        <v>-1613161</v>
      </c>
      <c r="G5442" s="36">
        <f t="shared" si="147"/>
        <v>-438871.77952498844</v>
      </c>
      <c r="H5442">
        <v>2018</v>
      </c>
      <c r="I5442">
        <v>3.6757</v>
      </c>
      <c r="J5442" s="40" t="s">
        <v>715</v>
      </c>
    </row>
    <row r="5443" spans="1:10">
      <c r="A5443" t="s">
        <v>17</v>
      </c>
      <c r="B5443" t="s">
        <v>32</v>
      </c>
      <c r="C5443" t="s">
        <v>4</v>
      </c>
      <c r="D5443" t="s">
        <v>1</v>
      </c>
      <c r="E5443" t="s">
        <v>364</v>
      </c>
      <c r="F5443" s="2">
        <v>8413261</v>
      </c>
      <c r="G5443" s="36">
        <f t="shared" si="147"/>
        <v>2288886.7426612619</v>
      </c>
      <c r="H5443">
        <v>2018</v>
      </c>
      <c r="I5443">
        <v>3.6757</v>
      </c>
      <c r="J5443" s="40" t="s">
        <v>715</v>
      </c>
    </row>
    <row r="5444" spans="1:10">
      <c r="A5444" t="s">
        <v>17</v>
      </c>
      <c r="B5444" t="s">
        <v>32</v>
      </c>
      <c r="C5444" t="s">
        <v>4</v>
      </c>
      <c r="D5444" t="s">
        <v>367</v>
      </c>
      <c r="E5444" t="s">
        <v>370</v>
      </c>
      <c r="F5444" s="2">
        <v>57342073</v>
      </c>
      <c r="G5444" s="36">
        <f t="shared" si="147"/>
        <v>15600313.681747694</v>
      </c>
      <c r="H5444">
        <v>2018</v>
      </c>
      <c r="I5444">
        <v>3.6757</v>
      </c>
      <c r="J5444" s="40" t="s">
        <v>715</v>
      </c>
    </row>
    <row r="5445" spans="1:10">
      <c r="A5445" t="s">
        <v>17</v>
      </c>
      <c r="B5445" t="s">
        <v>32</v>
      </c>
      <c r="C5445" t="s">
        <v>4</v>
      </c>
      <c r="D5445" t="s">
        <v>367</v>
      </c>
      <c r="E5445" t="s">
        <v>382</v>
      </c>
      <c r="F5445" s="2">
        <v>31226796</v>
      </c>
      <c r="G5445" s="36">
        <f t="shared" si="147"/>
        <v>8495469.1623364259</v>
      </c>
      <c r="H5445">
        <v>2018</v>
      </c>
      <c r="I5445">
        <v>3.6757</v>
      </c>
      <c r="J5445" s="40" t="s">
        <v>715</v>
      </c>
    </row>
    <row r="5446" spans="1:10">
      <c r="A5446" t="s">
        <v>17</v>
      </c>
      <c r="B5446" t="s">
        <v>32</v>
      </c>
      <c r="C5446" t="s">
        <v>4</v>
      </c>
      <c r="D5446" t="s">
        <v>367</v>
      </c>
      <c r="E5446" t="s">
        <v>366</v>
      </c>
      <c r="F5446" s="2">
        <v>2767015</v>
      </c>
      <c r="G5446" s="36">
        <f t="shared" si="147"/>
        <v>752785.86391707708</v>
      </c>
      <c r="H5446">
        <v>2018</v>
      </c>
      <c r="I5446">
        <v>3.6757</v>
      </c>
      <c r="J5446" s="40" t="s">
        <v>715</v>
      </c>
    </row>
    <row r="5447" spans="1:10">
      <c r="A5447" t="s">
        <v>17</v>
      </c>
      <c r="B5447" t="s">
        <v>32</v>
      </c>
      <c r="C5447" t="s">
        <v>4</v>
      </c>
      <c r="D5447" t="s">
        <v>367</v>
      </c>
      <c r="E5447" t="s">
        <v>381</v>
      </c>
      <c r="F5447" s="2">
        <v>-3604722</v>
      </c>
      <c r="G5447" s="36">
        <f t="shared" si="147"/>
        <v>-980689.9366107136</v>
      </c>
      <c r="H5447">
        <v>2018</v>
      </c>
      <c r="I5447">
        <v>3.6757</v>
      </c>
      <c r="J5447" s="40" t="s">
        <v>715</v>
      </c>
    </row>
    <row r="5448" spans="1:10">
      <c r="A5448" t="s">
        <v>17</v>
      </c>
      <c r="B5448" t="s">
        <v>32</v>
      </c>
      <c r="C5448" t="s">
        <v>4</v>
      </c>
      <c r="D5448" t="s">
        <v>383</v>
      </c>
      <c r="F5448" s="2">
        <v>-191</v>
      </c>
      <c r="G5448" s="36">
        <f t="shared" si="147"/>
        <v>-51.962891422042063</v>
      </c>
      <c r="H5448">
        <v>2018</v>
      </c>
      <c r="I5448">
        <v>3.6757</v>
      </c>
      <c r="J5448" s="40" t="s">
        <v>715</v>
      </c>
    </row>
    <row r="5449" spans="1:10">
      <c r="A5449" s="4" t="s">
        <v>18</v>
      </c>
      <c r="B5449" t="s">
        <v>32</v>
      </c>
      <c r="C5449" t="s">
        <v>4</v>
      </c>
      <c r="D5449" t="s">
        <v>1</v>
      </c>
      <c r="F5449" s="2">
        <v>407117</v>
      </c>
      <c r="G5449" s="36">
        <v>188473.5487869732</v>
      </c>
      <c r="H5449">
        <v>2013</v>
      </c>
      <c r="I5449">
        <v>2.1600749952459051</v>
      </c>
      <c r="J5449" t="s">
        <v>717</v>
      </c>
    </row>
    <row r="5450" spans="1:10">
      <c r="A5450" s="4" t="s">
        <v>18</v>
      </c>
      <c r="B5450" t="s">
        <v>32</v>
      </c>
      <c r="C5450" t="s">
        <v>3</v>
      </c>
      <c r="D5450" t="s">
        <v>328</v>
      </c>
      <c r="F5450" s="2">
        <v>29747365.844670966</v>
      </c>
      <c r="G5450" s="36">
        <v>15220534.19756528</v>
      </c>
      <c r="H5450">
        <v>2012</v>
      </c>
      <c r="I5450">
        <v>1.9544232455014252</v>
      </c>
      <c r="J5450" t="s">
        <v>717</v>
      </c>
    </row>
    <row r="5451" spans="1:10">
      <c r="A5451" s="4" t="s">
        <v>18</v>
      </c>
      <c r="B5451" t="s">
        <v>32</v>
      </c>
      <c r="C5451" t="s">
        <v>3</v>
      </c>
      <c r="D5451" t="s">
        <v>328</v>
      </c>
      <c r="F5451" s="2">
        <v>28989756.494227141</v>
      </c>
      <c r="G5451" s="36">
        <v>14832895.873989441</v>
      </c>
      <c r="H5451">
        <v>2012</v>
      </c>
      <c r="I5451">
        <v>1.9544232455014252</v>
      </c>
      <c r="J5451" t="s">
        <v>717</v>
      </c>
    </row>
    <row r="5452" spans="1:10">
      <c r="A5452" s="4" t="s">
        <v>18</v>
      </c>
      <c r="B5452" t="s">
        <v>32</v>
      </c>
      <c r="C5452" t="s">
        <v>3</v>
      </c>
      <c r="D5452" t="s">
        <v>328</v>
      </c>
      <c r="F5452" s="2">
        <v>7743436.7948501231</v>
      </c>
      <c r="G5452" s="36">
        <v>3962006.086794917</v>
      </c>
      <c r="H5452">
        <v>2012</v>
      </c>
      <c r="I5452">
        <v>1.9544232455014252</v>
      </c>
      <c r="J5452" t="s">
        <v>717</v>
      </c>
    </row>
    <row r="5453" spans="1:10">
      <c r="A5453" s="4" t="s">
        <v>18</v>
      </c>
      <c r="B5453" t="s">
        <v>32</v>
      </c>
      <c r="C5453" t="s">
        <v>3</v>
      </c>
      <c r="D5453" t="s">
        <v>1</v>
      </c>
      <c r="F5453" s="2">
        <v>2352125.9457713212</v>
      </c>
      <c r="G5453" s="36">
        <v>1203488.5233714366</v>
      </c>
      <c r="H5453">
        <v>2012</v>
      </c>
      <c r="I5453">
        <v>1.9544232455014252</v>
      </c>
      <c r="J5453" t="s">
        <v>717</v>
      </c>
    </row>
    <row r="5454" spans="1:10">
      <c r="A5454" s="4" t="s">
        <v>18</v>
      </c>
      <c r="B5454" t="s">
        <v>32</v>
      </c>
      <c r="C5454" t="s">
        <v>3</v>
      </c>
      <c r="D5454" t="s">
        <v>367</v>
      </c>
      <c r="F5454" s="2">
        <v>13737.083597876233</v>
      </c>
      <c r="G5454" s="36">
        <v>7028.7148034569445</v>
      </c>
      <c r="H5454">
        <v>2012</v>
      </c>
      <c r="I5454">
        <v>1.9544232455014252</v>
      </c>
      <c r="J5454" t="s">
        <v>717</v>
      </c>
    </row>
    <row r="5455" spans="1:10">
      <c r="A5455" s="4" t="s">
        <v>18</v>
      </c>
      <c r="B5455" t="s">
        <v>32</v>
      </c>
      <c r="C5455" t="s">
        <v>3</v>
      </c>
      <c r="D5455" t="s">
        <v>367</v>
      </c>
      <c r="F5455" s="2">
        <v>13737.083597876233</v>
      </c>
      <c r="G5455" s="36">
        <v>7028.7148034569445</v>
      </c>
      <c r="H5455">
        <v>2012</v>
      </c>
      <c r="I5455">
        <v>1.9544232455014252</v>
      </c>
      <c r="J5455" t="s">
        <v>717</v>
      </c>
    </row>
    <row r="5456" spans="1:10">
      <c r="A5456" s="4" t="s">
        <v>18</v>
      </c>
      <c r="B5456" t="s">
        <v>32</v>
      </c>
      <c r="C5456" t="s">
        <v>4</v>
      </c>
      <c r="D5456" t="s">
        <v>328</v>
      </c>
      <c r="F5456" s="2">
        <v>20812530.728811689</v>
      </c>
      <c r="G5456" s="36">
        <v>10648937.36641576</v>
      </c>
      <c r="H5456">
        <v>2012</v>
      </c>
      <c r="I5456">
        <v>1.9544232455014252</v>
      </c>
      <c r="J5456" t="s">
        <v>717</v>
      </c>
    </row>
    <row r="5457" spans="1:10">
      <c r="A5457" s="4" t="s">
        <v>18</v>
      </c>
      <c r="B5457" t="s">
        <v>32</v>
      </c>
      <c r="C5457" t="s">
        <v>4</v>
      </c>
      <c r="D5457" t="s">
        <v>328</v>
      </c>
      <c r="F5457" s="2">
        <v>15708373.074647386</v>
      </c>
      <c r="G5457" s="36">
        <v>8037344.577641502</v>
      </c>
      <c r="H5457">
        <v>2012</v>
      </c>
      <c r="I5457">
        <v>1.9544232455014252</v>
      </c>
      <c r="J5457" t="s">
        <v>717</v>
      </c>
    </row>
    <row r="5458" spans="1:10">
      <c r="A5458" s="4" t="s">
        <v>18</v>
      </c>
      <c r="B5458" t="s">
        <v>32</v>
      </c>
      <c r="C5458" t="s">
        <v>4</v>
      </c>
      <c r="D5458" t="s">
        <v>328</v>
      </c>
      <c r="F5458" s="2">
        <v>7762136.4898001114</v>
      </c>
      <c r="G5458" s="36">
        <v>3971573.9708205652</v>
      </c>
      <c r="H5458">
        <v>2012</v>
      </c>
      <c r="I5458">
        <v>1.9544232455014252</v>
      </c>
      <c r="J5458" t="s">
        <v>717</v>
      </c>
    </row>
    <row r="5459" spans="1:10">
      <c r="A5459" s="4" t="s">
        <v>18</v>
      </c>
      <c r="B5459" t="s">
        <v>32</v>
      </c>
      <c r="C5459" t="s">
        <v>4</v>
      </c>
      <c r="D5459" t="s">
        <v>1</v>
      </c>
      <c r="F5459" s="2">
        <v>460419.05430842901</v>
      </c>
      <c r="G5459" s="36">
        <v>235577.96673171694</v>
      </c>
      <c r="H5459">
        <v>2012</v>
      </c>
      <c r="I5459">
        <v>1.9544232455014252</v>
      </c>
      <c r="J5459" t="s">
        <v>717</v>
      </c>
    </row>
    <row r="5460" spans="1:10">
      <c r="A5460" s="4" t="s">
        <v>18</v>
      </c>
      <c r="B5460" t="s">
        <v>32</v>
      </c>
      <c r="C5460" t="s">
        <v>4</v>
      </c>
      <c r="D5460" t="s">
        <v>367</v>
      </c>
      <c r="F5460" s="2">
        <v>16387.20596445314</v>
      </c>
      <c r="G5460" s="36">
        <v>8384.6761453396721</v>
      </c>
      <c r="H5460">
        <v>2012</v>
      </c>
      <c r="I5460">
        <v>1.9544232455014252</v>
      </c>
      <c r="J5460" t="s">
        <v>717</v>
      </c>
    </row>
    <row r="5461" spans="1:10">
      <c r="A5461" s="4" t="s">
        <v>18</v>
      </c>
      <c r="B5461" t="s">
        <v>32</v>
      </c>
      <c r="C5461" t="s">
        <v>4</v>
      </c>
      <c r="D5461" t="s">
        <v>367</v>
      </c>
      <c r="F5461" s="2">
        <v>16387.20596445314</v>
      </c>
      <c r="G5461" s="36">
        <v>8384.6761453396721</v>
      </c>
      <c r="H5461">
        <v>2012</v>
      </c>
      <c r="I5461">
        <v>1.9544232455014252</v>
      </c>
      <c r="J5461" t="s">
        <v>717</v>
      </c>
    </row>
    <row r="5462" spans="1:10">
      <c r="A5462" s="4" t="s">
        <v>18</v>
      </c>
      <c r="B5462" t="s">
        <v>32</v>
      </c>
      <c r="C5462" t="s">
        <v>3</v>
      </c>
      <c r="D5462" t="s">
        <v>328</v>
      </c>
      <c r="F5462" s="2">
        <v>31552452.254739534</v>
      </c>
      <c r="G5462" s="36">
        <v>18845861.241550438</v>
      </c>
      <c r="H5462">
        <v>2011</v>
      </c>
      <c r="I5462">
        <v>1.6742377464381528</v>
      </c>
      <c r="J5462" t="s">
        <v>717</v>
      </c>
    </row>
    <row r="5463" spans="1:10">
      <c r="A5463" s="4" t="s">
        <v>18</v>
      </c>
      <c r="B5463" t="s">
        <v>32</v>
      </c>
      <c r="C5463" t="s">
        <v>3</v>
      </c>
      <c r="D5463" t="s">
        <v>328</v>
      </c>
      <c r="F5463" s="2">
        <v>28143722.623576343</v>
      </c>
      <c r="G5463" s="36">
        <v>16809872.243921474</v>
      </c>
      <c r="H5463">
        <v>2011</v>
      </c>
      <c r="I5463">
        <v>1.6742377464381528</v>
      </c>
      <c r="J5463" t="s">
        <v>717</v>
      </c>
    </row>
    <row r="5464" spans="1:10">
      <c r="A5464" s="4" t="s">
        <v>18</v>
      </c>
      <c r="B5464" t="s">
        <v>32</v>
      </c>
      <c r="C5464" t="s">
        <v>3</v>
      </c>
      <c r="D5464" t="s">
        <v>328</v>
      </c>
      <c r="F5464" s="2">
        <v>9597559.6253569163</v>
      </c>
      <c r="G5464" s="36">
        <v>5732495.0687410962</v>
      </c>
      <c r="H5464">
        <v>2011</v>
      </c>
      <c r="I5464">
        <v>1.6742377464381528</v>
      </c>
      <c r="J5464" t="s">
        <v>717</v>
      </c>
    </row>
    <row r="5465" spans="1:10">
      <c r="A5465" s="4" t="s">
        <v>18</v>
      </c>
      <c r="B5465" t="s">
        <v>32</v>
      </c>
      <c r="C5465" t="s">
        <v>3</v>
      </c>
      <c r="D5465" t="s">
        <v>1</v>
      </c>
      <c r="F5465" s="2">
        <v>3267026.5613017059</v>
      </c>
      <c r="G5465" s="36">
        <v>1951351.6334535654</v>
      </c>
      <c r="H5465">
        <v>2011</v>
      </c>
      <c r="I5465">
        <v>1.6742377464381528</v>
      </c>
      <c r="J5465" t="s">
        <v>717</v>
      </c>
    </row>
    <row r="5466" spans="1:10">
      <c r="A5466" s="4" t="s">
        <v>18</v>
      </c>
      <c r="B5466" t="s">
        <v>32</v>
      </c>
      <c r="C5466" t="s">
        <v>4</v>
      </c>
      <c r="D5466" t="s">
        <v>328</v>
      </c>
      <c r="F5466" s="2">
        <v>21418080.325782046</v>
      </c>
      <c r="G5466" s="36">
        <v>12792735.303780967</v>
      </c>
      <c r="H5466">
        <v>2011</v>
      </c>
      <c r="I5466">
        <v>1.6742377464381528</v>
      </c>
      <c r="J5466" t="s">
        <v>717</v>
      </c>
    </row>
    <row r="5467" spans="1:10">
      <c r="A5467" s="4" t="s">
        <v>18</v>
      </c>
      <c r="B5467" t="s">
        <v>32</v>
      </c>
      <c r="C5467" t="s">
        <v>4</v>
      </c>
      <c r="D5467" t="s">
        <v>328</v>
      </c>
      <c r="F5467" s="2">
        <v>14886682.26160885</v>
      </c>
      <c r="G5467" s="36">
        <v>8891617.8680593204</v>
      </c>
      <c r="H5467">
        <v>2011</v>
      </c>
      <c r="I5467">
        <v>1.6742377464381528</v>
      </c>
      <c r="J5467" t="s">
        <v>717</v>
      </c>
    </row>
    <row r="5468" spans="1:10">
      <c r="A5468" s="4" t="s">
        <v>18</v>
      </c>
      <c r="B5468" t="s">
        <v>32</v>
      </c>
      <c r="C5468" t="s">
        <v>4</v>
      </c>
      <c r="D5468" t="s">
        <v>328</v>
      </c>
      <c r="F5468" s="2">
        <v>4998016.4299147874</v>
      </c>
      <c r="G5468" s="36">
        <v>2985248.9233072111</v>
      </c>
      <c r="H5468">
        <v>2011</v>
      </c>
      <c r="I5468">
        <v>1.6742377464381528</v>
      </c>
      <c r="J5468" t="s">
        <v>717</v>
      </c>
    </row>
    <row r="5469" spans="1:10">
      <c r="A5469" s="4" t="s">
        <v>18</v>
      </c>
      <c r="B5469" t="s">
        <v>32</v>
      </c>
      <c r="C5469" t="s">
        <v>4</v>
      </c>
      <c r="D5469" t="s">
        <v>1</v>
      </c>
      <c r="F5469" s="2">
        <v>1745271.977984885</v>
      </c>
      <c r="G5469" s="36">
        <v>1042427.8043532667</v>
      </c>
      <c r="H5469">
        <v>2011</v>
      </c>
      <c r="I5469">
        <v>1.6742377464381528</v>
      </c>
      <c r="J5469" t="s">
        <v>717</v>
      </c>
    </row>
    <row r="5470" spans="1:10">
      <c r="A5470" s="4" t="s">
        <v>18</v>
      </c>
      <c r="B5470" t="s">
        <v>32</v>
      </c>
      <c r="C5470" t="s">
        <v>3</v>
      </c>
      <c r="D5470" t="s">
        <v>328</v>
      </c>
      <c r="F5470" s="2">
        <v>29797782.495027483</v>
      </c>
      <c r="G5470" s="36">
        <v>16922024.295358542</v>
      </c>
      <c r="H5470">
        <v>2010</v>
      </c>
      <c r="I5470">
        <v>1.7608875850154977</v>
      </c>
      <c r="J5470" t="s">
        <v>717</v>
      </c>
    </row>
    <row r="5471" spans="1:10">
      <c r="A5471" s="4" t="s">
        <v>18</v>
      </c>
      <c r="B5471" t="s">
        <v>32</v>
      </c>
      <c r="C5471" t="s">
        <v>3</v>
      </c>
      <c r="D5471" t="s">
        <v>328</v>
      </c>
      <c r="F5471" s="2">
        <v>23343198.957622048</v>
      </c>
      <c r="G5471" s="36">
        <v>13256495.846903596</v>
      </c>
      <c r="H5471">
        <v>2010</v>
      </c>
      <c r="I5471">
        <v>1.7608875850154977</v>
      </c>
      <c r="J5471" t="s">
        <v>717</v>
      </c>
    </row>
    <row r="5472" spans="1:10">
      <c r="A5472" s="4" t="s">
        <v>18</v>
      </c>
      <c r="B5472" t="s">
        <v>32</v>
      </c>
      <c r="C5472" t="s">
        <v>3</v>
      </c>
      <c r="D5472" t="s">
        <v>328</v>
      </c>
      <c r="F5472" s="2">
        <v>53193.893495068623</v>
      </c>
      <c r="G5472" s="36">
        <v>30208.568648975091</v>
      </c>
      <c r="H5472">
        <v>2010</v>
      </c>
      <c r="I5472">
        <v>1.7608875850154977</v>
      </c>
      <c r="J5472" t="s">
        <v>717</v>
      </c>
    </row>
    <row r="5473" spans="1:10">
      <c r="A5473" s="4" t="s">
        <v>18</v>
      </c>
      <c r="B5473" t="s">
        <v>32</v>
      </c>
      <c r="C5473" t="s">
        <v>3</v>
      </c>
      <c r="D5473" t="s">
        <v>328</v>
      </c>
      <c r="F5473" s="2">
        <v>-210887.5715599937</v>
      </c>
      <c r="G5473" s="36">
        <v>-119762.08666275404</v>
      </c>
      <c r="H5473">
        <v>2010</v>
      </c>
      <c r="I5473">
        <v>1.7608875850154977</v>
      </c>
      <c r="J5473" t="s">
        <v>717</v>
      </c>
    </row>
    <row r="5474" spans="1:10">
      <c r="A5474" s="4" t="s">
        <v>18</v>
      </c>
      <c r="B5474" t="s">
        <v>32</v>
      </c>
      <c r="C5474" t="s">
        <v>3</v>
      </c>
      <c r="D5474" t="s">
        <v>1</v>
      </c>
      <c r="F5474" s="2">
        <v>5173295.5423205923</v>
      </c>
      <c r="G5474" s="36">
        <v>2937890.860463453</v>
      </c>
      <c r="H5474">
        <v>2010</v>
      </c>
      <c r="I5474">
        <v>1.7608875850154977</v>
      </c>
      <c r="J5474" t="s">
        <v>717</v>
      </c>
    </row>
    <row r="5475" spans="1:10">
      <c r="A5475" s="4" t="s">
        <v>18</v>
      </c>
      <c r="B5475" t="s">
        <v>32</v>
      </c>
      <c r="C5475" t="s">
        <v>4</v>
      </c>
      <c r="D5475" t="s">
        <v>328</v>
      </c>
      <c r="F5475" s="2">
        <v>17817796.461014543</v>
      </c>
      <c r="G5475" s="36">
        <v>10118645.058683701</v>
      </c>
      <c r="H5475">
        <v>2010</v>
      </c>
      <c r="I5475">
        <v>1.7608875850154977</v>
      </c>
      <c r="J5475" t="s">
        <v>717</v>
      </c>
    </row>
    <row r="5476" spans="1:10">
      <c r="A5476" s="4" t="s">
        <v>18</v>
      </c>
      <c r="B5476" t="s">
        <v>32</v>
      </c>
      <c r="C5476" t="s">
        <v>4</v>
      </c>
      <c r="D5476" t="s">
        <v>328</v>
      </c>
      <c r="F5476" s="2">
        <v>17055133.43569215</v>
      </c>
      <c r="G5476" s="36">
        <v>9685532.2172891852</v>
      </c>
      <c r="H5476">
        <v>2010</v>
      </c>
      <c r="I5476">
        <v>1.7608875850154977</v>
      </c>
      <c r="J5476" t="s">
        <v>717</v>
      </c>
    </row>
    <row r="5477" spans="1:10">
      <c r="A5477" s="4" t="s">
        <v>18</v>
      </c>
      <c r="B5477" t="s">
        <v>32</v>
      </c>
      <c r="C5477" t="s">
        <v>4</v>
      </c>
      <c r="D5477" t="s">
        <v>328</v>
      </c>
      <c r="F5477" s="2">
        <v>1720922.7015971027</v>
      </c>
      <c r="G5477" s="36">
        <v>977304.12562478066</v>
      </c>
      <c r="H5477">
        <v>2010</v>
      </c>
      <c r="I5477">
        <v>1.7608875850154977</v>
      </c>
      <c r="J5477" t="s">
        <v>717</v>
      </c>
    </row>
    <row r="5478" spans="1:10">
      <c r="A5478" s="4" t="s">
        <v>18</v>
      </c>
      <c r="B5478" t="s">
        <v>32</v>
      </c>
      <c r="C5478" t="s">
        <v>4</v>
      </c>
      <c r="D5478" t="s">
        <v>1</v>
      </c>
      <c r="F5478" s="2">
        <v>6617985.1994948322</v>
      </c>
      <c r="G5478" s="36">
        <v>3758323.5044709495</v>
      </c>
      <c r="H5478">
        <v>2010</v>
      </c>
      <c r="I5478">
        <v>1.7608875850154977</v>
      </c>
      <c r="J5478" t="s">
        <v>717</v>
      </c>
    </row>
    <row r="5479" spans="1:10">
      <c r="A5479" t="s">
        <v>18</v>
      </c>
      <c r="B5479" t="s">
        <v>33</v>
      </c>
      <c r="C5479" t="s">
        <v>3</v>
      </c>
      <c r="D5479" t="s">
        <v>328</v>
      </c>
      <c r="E5479" t="s">
        <v>631</v>
      </c>
      <c r="F5479" s="2">
        <v>8719264000</v>
      </c>
      <c r="G5479" s="36">
        <f t="shared" ref="G5479:G5484" si="148">F5479/I5479</f>
        <v>9242382.8704685178</v>
      </c>
      <c r="H5479">
        <v>2024</v>
      </c>
      <c r="I5479">
        <v>943.4</v>
      </c>
      <c r="J5479" t="s">
        <v>717</v>
      </c>
    </row>
    <row r="5480" spans="1:10">
      <c r="A5480" t="s">
        <v>18</v>
      </c>
      <c r="B5480" t="s">
        <v>33</v>
      </c>
      <c r="C5480" t="s">
        <v>3</v>
      </c>
      <c r="D5480" t="s">
        <v>328</v>
      </c>
      <c r="E5480" t="s">
        <v>626</v>
      </c>
      <c r="F5480" s="2">
        <v>26061055000</v>
      </c>
      <c r="G5480" s="36">
        <f t="shared" si="148"/>
        <v>27624607.801568795</v>
      </c>
      <c r="H5480">
        <v>2024</v>
      </c>
      <c r="I5480">
        <v>943.4</v>
      </c>
      <c r="J5480" t="s">
        <v>717</v>
      </c>
    </row>
    <row r="5481" spans="1:10">
      <c r="A5481" t="s">
        <v>18</v>
      </c>
      <c r="B5481" t="s">
        <v>33</v>
      </c>
      <c r="C5481" t="s">
        <v>3</v>
      </c>
      <c r="D5481" t="s">
        <v>1</v>
      </c>
      <c r="E5481" t="s">
        <v>632</v>
      </c>
      <c r="F5481" s="2">
        <v>90305000</v>
      </c>
      <c r="G5481" s="36">
        <f t="shared" si="148"/>
        <v>95722.917108331574</v>
      </c>
      <c r="H5481">
        <v>2024</v>
      </c>
      <c r="I5481">
        <v>943.4</v>
      </c>
      <c r="J5481" t="s">
        <v>717</v>
      </c>
    </row>
    <row r="5482" spans="1:10">
      <c r="A5482" t="s">
        <v>18</v>
      </c>
      <c r="B5482" t="s">
        <v>33</v>
      </c>
      <c r="C5482" t="s">
        <v>4</v>
      </c>
      <c r="D5482" t="s">
        <v>328</v>
      </c>
      <c r="E5482" t="s">
        <v>626</v>
      </c>
      <c r="F5482" s="2">
        <v>3421751000</v>
      </c>
      <c r="G5482" s="36">
        <f t="shared" si="148"/>
        <v>3627041.5518337926</v>
      </c>
      <c r="H5482">
        <v>2024</v>
      </c>
      <c r="I5482">
        <v>943.4</v>
      </c>
      <c r="J5482" t="s">
        <v>717</v>
      </c>
    </row>
    <row r="5483" spans="1:10">
      <c r="A5483" t="s">
        <v>18</v>
      </c>
      <c r="B5483" t="s">
        <v>33</v>
      </c>
      <c r="C5483" t="s">
        <v>4</v>
      </c>
      <c r="D5483" t="s">
        <v>328</v>
      </c>
      <c r="E5483" t="s">
        <v>631</v>
      </c>
      <c r="F5483" s="2">
        <v>3652088000</v>
      </c>
      <c r="G5483" s="36">
        <f t="shared" si="148"/>
        <v>3871197.7952088192</v>
      </c>
      <c r="H5483">
        <v>2024</v>
      </c>
      <c r="I5483">
        <v>943.4</v>
      </c>
      <c r="J5483" t="s">
        <v>717</v>
      </c>
    </row>
    <row r="5484" spans="1:10">
      <c r="A5484" t="s">
        <v>18</v>
      </c>
      <c r="B5484" t="s">
        <v>33</v>
      </c>
      <c r="C5484" t="s">
        <v>4</v>
      </c>
      <c r="D5484" t="s">
        <v>1</v>
      </c>
      <c r="E5484" t="s">
        <v>632</v>
      </c>
      <c r="F5484" s="2">
        <v>26289000</v>
      </c>
      <c r="G5484" s="36">
        <f t="shared" si="148"/>
        <v>27866.228535085862</v>
      </c>
      <c r="H5484">
        <v>2024</v>
      </c>
      <c r="I5484">
        <v>943.4</v>
      </c>
      <c r="J5484" t="s">
        <v>717</v>
      </c>
    </row>
    <row r="5485" spans="1:10" ht="15.75">
      <c r="A5485" s="19" t="s">
        <v>18</v>
      </c>
      <c r="B5485" t="s">
        <v>33</v>
      </c>
      <c r="C5485" t="s">
        <v>4</v>
      </c>
      <c r="D5485" t="s">
        <v>328</v>
      </c>
      <c r="E5485" t="s">
        <v>631</v>
      </c>
      <c r="F5485" s="2">
        <f t="shared" ref="F5485:F5493" si="149">G5485*I5485</f>
        <v>4607113551.1932077</v>
      </c>
      <c r="G5485" s="36">
        <v>5487598.774573531</v>
      </c>
      <c r="H5485">
        <v>2023</v>
      </c>
      <c r="I5485">
        <v>839.55</v>
      </c>
      <c r="J5485" t="s">
        <v>717</v>
      </c>
    </row>
    <row r="5486" spans="1:10">
      <c r="A5486" t="s">
        <v>18</v>
      </c>
      <c r="B5486" t="s">
        <v>33</v>
      </c>
      <c r="C5486" t="s">
        <v>3</v>
      </c>
      <c r="D5486" t="s">
        <v>1</v>
      </c>
      <c r="F5486" s="2">
        <f t="shared" si="149"/>
        <v>89821232</v>
      </c>
      <c r="G5486" s="36">
        <v>103006</v>
      </c>
      <c r="H5486">
        <v>2022</v>
      </c>
      <c r="I5486" s="32">
        <v>872</v>
      </c>
      <c r="J5486" t="s">
        <v>717</v>
      </c>
    </row>
    <row r="5487" spans="1:10">
      <c r="A5487" t="s">
        <v>18</v>
      </c>
      <c r="B5487" t="s">
        <v>33</v>
      </c>
      <c r="C5487" t="s">
        <v>3</v>
      </c>
      <c r="D5487" t="s">
        <v>328</v>
      </c>
      <c r="E5487" t="s">
        <v>370</v>
      </c>
      <c r="F5487" s="2">
        <f t="shared" si="149"/>
        <v>34642378452.839409</v>
      </c>
      <c r="G5487" s="36">
        <v>39727498.225733265</v>
      </c>
      <c r="H5487">
        <v>2022</v>
      </c>
      <c r="I5487" s="32">
        <v>872</v>
      </c>
      <c r="J5487" t="s">
        <v>717</v>
      </c>
    </row>
    <row r="5488" spans="1:10">
      <c r="A5488" t="s">
        <v>18</v>
      </c>
      <c r="B5488" t="s">
        <v>33</v>
      </c>
      <c r="C5488" t="s">
        <v>3</v>
      </c>
      <c r="D5488" t="s">
        <v>328</v>
      </c>
      <c r="E5488" t="s">
        <v>419</v>
      </c>
      <c r="F5488" s="2">
        <f t="shared" si="149"/>
        <v>8455333071.168457</v>
      </c>
      <c r="G5488" s="36">
        <v>9696482.8797803409</v>
      </c>
      <c r="H5488">
        <v>2022</v>
      </c>
      <c r="I5488" s="32">
        <v>872</v>
      </c>
      <c r="J5488" t="s">
        <v>717</v>
      </c>
    </row>
    <row r="5489" spans="1:10">
      <c r="A5489" t="s">
        <v>18</v>
      </c>
      <c r="B5489" t="s">
        <v>33</v>
      </c>
      <c r="C5489" t="s">
        <v>3</v>
      </c>
      <c r="D5489" t="s">
        <v>328</v>
      </c>
      <c r="E5489" t="s">
        <v>369</v>
      </c>
      <c r="F5489" s="2">
        <f t="shared" si="149"/>
        <v>666037923.93340385</v>
      </c>
      <c r="G5489" s="36">
        <v>763804.95863922464</v>
      </c>
      <c r="H5489">
        <v>2022</v>
      </c>
      <c r="I5489" s="32">
        <v>872</v>
      </c>
      <c r="J5489" t="s">
        <v>717</v>
      </c>
    </row>
    <row r="5490" spans="1:10">
      <c r="A5490" t="s">
        <v>18</v>
      </c>
      <c r="B5490" t="s">
        <v>33</v>
      </c>
      <c r="C5490" t="s">
        <v>4</v>
      </c>
      <c r="D5490" t="s">
        <v>1</v>
      </c>
      <c r="F5490" s="2">
        <f t="shared" si="149"/>
        <v>31268176</v>
      </c>
      <c r="G5490" s="36">
        <v>35858</v>
      </c>
      <c r="H5490">
        <v>2022</v>
      </c>
      <c r="I5490" s="32">
        <v>872</v>
      </c>
      <c r="J5490" t="s">
        <v>717</v>
      </c>
    </row>
    <row r="5491" spans="1:10">
      <c r="A5491" t="s">
        <v>18</v>
      </c>
      <c r="B5491" t="s">
        <v>33</v>
      </c>
      <c r="C5491" t="s">
        <v>4</v>
      </c>
      <c r="D5491" t="s">
        <v>328</v>
      </c>
      <c r="E5491" t="s">
        <v>370</v>
      </c>
      <c r="F5491" s="2">
        <f t="shared" si="149"/>
        <v>14597663087.107771</v>
      </c>
      <c r="G5491" s="36">
        <v>16740439.320077719</v>
      </c>
      <c r="H5491">
        <v>2022</v>
      </c>
      <c r="I5491" s="32">
        <v>872</v>
      </c>
      <c r="J5491" t="s">
        <v>717</v>
      </c>
    </row>
    <row r="5492" spans="1:10">
      <c r="A5492" t="s">
        <v>18</v>
      </c>
      <c r="B5492" t="s">
        <v>33</v>
      </c>
      <c r="C5492" t="s">
        <v>4</v>
      </c>
      <c r="D5492" t="s">
        <v>328</v>
      </c>
      <c r="E5492" t="s">
        <v>419</v>
      </c>
      <c r="F5492" s="2">
        <f t="shared" si="149"/>
        <v>7649805177.3685017</v>
      </c>
      <c r="G5492" s="36">
        <v>8772712.3593675476</v>
      </c>
      <c r="H5492">
        <v>2022</v>
      </c>
      <c r="I5492" s="32">
        <v>872</v>
      </c>
      <c r="J5492" t="s">
        <v>717</v>
      </c>
    </row>
    <row r="5493" spans="1:10">
      <c r="A5493" t="s">
        <v>18</v>
      </c>
      <c r="B5493" t="s">
        <v>33</v>
      </c>
      <c r="C5493" t="s">
        <v>4</v>
      </c>
      <c r="D5493" t="s">
        <v>328</v>
      </c>
      <c r="E5493" t="s">
        <v>369</v>
      </c>
      <c r="F5493" s="2">
        <f t="shared" si="149"/>
        <v>201663505.95106515</v>
      </c>
      <c r="G5493" s="36">
        <v>231265.48847599214</v>
      </c>
      <c r="H5493">
        <v>2022</v>
      </c>
      <c r="I5493" s="32">
        <v>872</v>
      </c>
      <c r="J5493" t="s">
        <v>717</v>
      </c>
    </row>
    <row r="5494" spans="1:10">
      <c r="A5494" t="s">
        <v>18</v>
      </c>
      <c r="B5494" t="s">
        <v>33</v>
      </c>
      <c r="C5494" t="s">
        <v>3</v>
      </c>
      <c r="D5494" t="s">
        <v>1</v>
      </c>
      <c r="F5494" s="2">
        <v>2521</v>
      </c>
      <c r="G5494" s="36">
        <f t="shared" ref="G5494:G5525" si="150">F5494/I5494</f>
        <v>91439.97098295248</v>
      </c>
      <c r="H5494">
        <v>2021</v>
      </c>
      <c r="I5494" s="32">
        <v>2.7570000000000001E-2</v>
      </c>
      <c r="J5494" t="s">
        <v>717</v>
      </c>
    </row>
    <row r="5495" spans="1:10">
      <c r="A5495" t="s">
        <v>18</v>
      </c>
      <c r="B5495" t="s">
        <v>33</v>
      </c>
      <c r="C5495" t="s">
        <v>3</v>
      </c>
      <c r="D5495" t="s">
        <v>328</v>
      </c>
      <c r="E5495" t="s">
        <v>370</v>
      </c>
      <c r="F5495" s="2">
        <v>628653</v>
      </c>
      <c r="G5495" s="36">
        <f t="shared" si="150"/>
        <v>22802067.464635473</v>
      </c>
      <c r="H5495">
        <v>2021</v>
      </c>
      <c r="I5495" s="32">
        <v>2.7570000000000001E-2</v>
      </c>
      <c r="J5495" t="s">
        <v>717</v>
      </c>
    </row>
    <row r="5496" spans="1:10">
      <c r="A5496" t="s">
        <v>18</v>
      </c>
      <c r="B5496" t="s">
        <v>33</v>
      </c>
      <c r="C5496" t="s">
        <v>3</v>
      </c>
      <c r="D5496" t="s">
        <v>328</v>
      </c>
      <c r="E5496" t="s">
        <v>419</v>
      </c>
      <c r="F5496" s="2">
        <v>287945</v>
      </c>
      <c r="G5496" s="36">
        <f t="shared" si="150"/>
        <v>10444142.183532825</v>
      </c>
      <c r="H5496">
        <v>2021</v>
      </c>
      <c r="I5496" s="32">
        <v>2.7570000000000001E-2</v>
      </c>
      <c r="J5496" t="s">
        <v>717</v>
      </c>
    </row>
    <row r="5497" spans="1:10">
      <c r="A5497" t="s">
        <v>18</v>
      </c>
      <c r="B5497" t="s">
        <v>33</v>
      </c>
      <c r="C5497" t="s">
        <v>3</v>
      </c>
      <c r="D5497" t="s">
        <v>328</v>
      </c>
      <c r="E5497" t="s">
        <v>432</v>
      </c>
      <c r="F5497" s="2">
        <v>22408</v>
      </c>
      <c r="G5497" s="36">
        <f t="shared" si="150"/>
        <v>812767.50090678269</v>
      </c>
      <c r="H5497">
        <v>2021</v>
      </c>
      <c r="I5497" s="32">
        <v>2.7570000000000001E-2</v>
      </c>
      <c r="J5497" t="s">
        <v>717</v>
      </c>
    </row>
    <row r="5498" spans="1:10">
      <c r="A5498" t="s">
        <v>18</v>
      </c>
      <c r="B5498" t="s">
        <v>33</v>
      </c>
      <c r="C5498" t="s">
        <v>4</v>
      </c>
      <c r="D5498" t="s">
        <v>1</v>
      </c>
      <c r="F5498" s="2">
        <f>2521*-0.019</f>
        <v>-47.899000000000001</v>
      </c>
      <c r="G5498" s="36">
        <f t="shared" si="150"/>
        <v>-1737.3594486760971</v>
      </c>
      <c r="H5498">
        <v>2021</v>
      </c>
      <c r="I5498" s="32">
        <v>2.7570000000000001E-2</v>
      </c>
      <c r="J5498" t="s">
        <v>717</v>
      </c>
    </row>
    <row r="5499" spans="1:10">
      <c r="A5499" t="s">
        <v>18</v>
      </c>
      <c r="B5499" t="s">
        <v>33</v>
      </c>
      <c r="C5499" t="s">
        <v>4</v>
      </c>
      <c r="D5499" t="s">
        <v>328</v>
      </c>
      <c r="E5499" t="s">
        <v>370</v>
      </c>
      <c r="F5499" s="2"/>
      <c r="G5499" s="36">
        <f t="shared" si="150"/>
        <v>0</v>
      </c>
      <c r="H5499">
        <v>2021</v>
      </c>
      <c r="I5499" s="32">
        <v>2.7570000000000001E-2</v>
      </c>
      <c r="J5499" t="s">
        <v>717</v>
      </c>
    </row>
    <row r="5500" spans="1:10">
      <c r="A5500" t="s">
        <v>18</v>
      </c>
      <c r="B5500" t="s">
        <v>33</v>
      </c>
      <c r="C5500" t="s">
        <v>4</v>
      </c>
      <c r="D5500" t="s">
        <v>328</v>
      </c>
      <c r="E5500" t="s">
        <v>419</v>
      </c>
      <c r="F5500" s="2"/>
      <c r="G5500" s="36">
        <f t="shared" si="150"/>
        <v>0</v>
      </c>
      <c r="H5500">
        <v>2021</v>
      </c>
      <c r="I5500" s="32">
        <v>2.7570000000000001E-2</v>
      </c>
      <c r="J5500" t="s">
        <v>717</v>
      </c>
    </row>
    <row r="5501" spans="1:10">
      <c r="A5501" t="s">
        <v>18</v>
      </c>
      <c r="B5501" t="s">
        <v>33</v>
      </c>
      <c r="C5501" t="s">
        <v>4</v>
      </c>
      <c r="D5501" t="s">
        <v>328</v>
      </c>
      <c r="E5501" t="s">
        <v>432</v>
      </c>
      <c r="F5501" s="2"/>
      <c r="G5501" s="36">
        <f t="shared" si="150"/>
        <v>0</v>
      </c>
      <c r="H5501">
        <v>2021</v>
      </c>
      <c r="I5501" s="32">
        <v>2.7570000000000001E-2</v>
      </c>
      <c r="J5501" t="s">
        <v>717</v>
      </c>
    </row>
    <row r="5502" spans="1:10">
      <c r="A5502" s="4" t="s">
        <v>49</v>
      </c>
      <c r="B5502" t="s">
        <v>32</v>
      </c>
      <c r="C5502" t="s">
        <v>4</v>
      </c>
      <c r="D5502" t="s">
        <v>328</v>
      </c>
      <c r="E5502" t="s">
        <v>365</v>
      </c>
      <c r="F5502" s="2">
        <v>17230520</v>
      </c>
      <c r="G5502" s="36">
        <f t="shared" si="150"/>
        <v>4687683.9785619071</v>
      </c>
      <c r="H5502">
        <v>2018</v>
      </c>
      <c r="I5502">
        <v>3.6757</v>
      </c>
      <c r="J5502" s="40" t="s">
        <v>715</v>
      </c>
    </row>
    <row r="5503" spans="1:10">
      <c r="A5503" s="4" t="s">
        <v>49</v>
      </c>
      <c r="B5503" t="s">
        <v>32</v>
      </c>
      <c r="C5503" t="s">
        <v>4</v>
      </c>
      <c r="D5503" t="s">
        <v>328</v>
      </c>
      <c r="E5503" t="s">
        <v>366</v>
      </c>
      <c r="F5503" s="2">
        <v>15915964</v>
      </c>
      <c r="G5503" s="36">
        <f t="shared" si="150"/>
        <v>4330049.7864352372</v>
      </c>
      <c r="H5503">
        <v>2018</v>
      </c>
      <c r="I5503">
        <v>3.6757</v>
      </c>
      <c r="J5503" s="40" t="s">
        <v>715</v>
      </c>
    </row>
    <row r="5504" spans="1:10">
      <c r="A5504" s="4" t="s">
        <v>49</v>
      </c>
      <c r="B5504" t="s">
        <v>32</v>
      </c>
      <c r="C5504" t="s">
        <v>4</v>
      </c>
      <c r="D5504" t="s">
        <v>1</v>
      </c>
      <c r="E5504" t="s">
        <v>364</v>
      </c>
      <c r="F5504" s="2">
        <v>4383546</v>
      </c>
      <c r="G5504" s="36">
        <f t="shared" si="150"/>
        <v>1192574.4756100879</v>
      </c>
      <c r="H5504">
        <v>2018</v>
      </c>
      <c r="I5504">
        <v>3.6757</v>
      </c>
      <c r="J5504" s="40" t="s">
        <v>715</v>
      </c>
    </row>
    <row r="5505" spans="1:10">
      <c r="A5505" s="4" t="s">
        <v>49</v>
      </c>
      <c r="B5505" t="s">
        <v>32</v>
      </c>
      <c r="C5505" t="s">
        <v>4</v>
      </c>
      <c r="D5505" t="s">
        <v>367</v>
      </c>
      <c r="E5505" t="s">
        <v>370</v>
      </c>
      <c r="F5505" s="2">
        <v>9549088</v>
      </c>
      <c r="G5505" s="36">
        <f t="shared" si="150"/>
        <v>2597896.4550969885</v>
      </c>
      <c r="H5505">
        <v>2018</v>
      </c>
      <c r="I5505">
        <v>3.6757</v>
      </c>
      <c r="J5505" s="40" t="s">
        <v>715</v>
      </c>
    </row>
    <row r="5506" spans="1:10">
      <c r="A5506" s="4" t="s">
        <v>49</v>
      </c>
      <c r="B5506" t="s">
        <v>32</v>
      </c>
      <c r="C5506" t="s">
        <v>4</v>
      </c>
      <c r="D5506" t="s">
        <v>367</v>
      </c>
      <c r="E5506" t="s">
        <v>382</v>
      </c>
      <c r="F5506" s="2">
        <v>9434947</v>
      </c>
      <c r="G5506" s="36">
        <f t="shared" si="150"/>
        <v>2566843.5944173899</v>
      </c>
      <c r="H5506">
        <v>2018</v>
      </c>
      <c r="I5506">
        <v>3.6757</v>
      </c>
      <c r="J5506" s="40" t="s">
        <v>715</v>
      </c>
    </row>
    <row r="5507" spans="1:10">
      <c r="A5507" s="4" t="s">
        <v>49</v>
      </c>
      <c r="B5507" t="s">
        <v>32</v>
      </c>
      <c r="C5507" t="s">
        <v>4</v>
      </c>
      <c r="D5507" t="s">
        <v>367</v>
      </c>
      <c r="E5507" t="s">
        <v>386</v>
      </c>
      <c r="F5507" s="2">
        <v>60</v>
      </c>
      <c r="G5507" s="36">
        <f t="shared" si="150"/>
        <v>16.323421389123162</v>
      </c>
      <c r="H5507">
        <v>2018</v>
      </c>
      <c r="I5507">
        <v>3.6757</v>
      </c>
      <c r="J5507" s="40" t="s">
        <v>715</v>
      </c>
    </row>
    <row r="5508" spans="1:10">
      <c r="A5508" s="4" t="s">
        <v>49</v>
      </c>
      <c r="B5508" t="s">
        <v>32</v>
      </c>
      <c r="C5508" t="s">
        <v>4</v>
      </c>
      <c r="D5508" t="s">
        <v>367</v>
      </c>
      <c r="E5508" t="s">
        <v>385</v>
      </c>
      <c r="F5508" s="2">
        <v>-2</v>
      </c>
      <c r="G5508" s="36">
        <f t="shared" si="150"/>
        <v>-0.54411404630410531</v>
      </c>
      <c r="H5508">
        <v>2018</v>
      </c>
      <c r="I5508">
        <v>3.6757</v>
      </c>
      <c r="J5508" s="40" t="s">
        <v>715</v>
      </c>
    </row>
    <row r="5509" spans="1:10">
      <c r="A5509" s="4" t="s">
        <v>49</v>
      </c>
      <c r="B5509" t="s">
        <v>32</v>
      </c>
      <c r="C5509" t="s">
        <v>4</v>
      </c>
      <c r="D5509" t="s">
        <v>380</v>
      </c>
      <c r="F5509" s="2">
        <v>-8477790</v>
      </c>
      <c r="G5509" s="36">
        <f t="shared" si="150"/>
        <v>-2306442.3103082408</v>
      </c>
      <c r="H5509">
        <v>2018</v>
      </c>
      <c r="I5509">
        <v>3.6757</v>
      </c>
      <c r="J5509" s="40" t="s">
        <v>715</v>
      </c>
    </row>
    <row r="5510" spans="1:10">
      <c r="A5510" s="4" t="s">
        <v>49</v>
      </c>
      <c r="B5510" t="s">
        <v>32</v>
      </c>
      <c r="C5510" t="s">
        <v>4</v>
      </c>
      <c r="D5510" t="s">
        <v>383</v>
      </c>
      <c r="F5510" s="2">
        <v>3501464</v>
      </c>
      <c r="G5510" s="36">
        <f t="shared" si="150"/>
        <v>952597.87251407898</v>
      </c>
      <c r="H5510">
        <v>2018</v>
      </c>
      <c r="I5510">
        <v>3.6757</v>
      </c>
      <c r="J5510" s="40" t="s">
        <v>715</v>
      </c>
    </row>
    <row r="5511" spans="1:10">
      <c r="A5511" t="s">
        <v>18</v>
      </c>
      <c r="B5511" t="s">
        <v>33</v>
      </c>
      <c r="C5511" t="s">
        <v>4</v>
      </c>
      <c r="D5511" t="s">
        <v>328</v>
      </c>
      <c r="F5511" s="2">
        <v>463956.26705696416</v>
      </c>
      <c r="G5511" s="36">
        <f t="shared" si="150"/>
        <v>16828301.307833303</v>
      </c>
      <c r="H5511">
        <v>2021</v>
      </c>
      <c r="I5511" s="32">
        <v>2.7570000000000001E-2</v>
      </c>
      <c r="J5511" t="s">
        <v>717</v>
      </c>
    </row>
    <row r="5512" spans="1:10">
      <c r="A5512" t="s">
        <v>18</v>
      </c>
      <c r="B5512" t="s">
        <v>33</v>
      </c>
      <c r="C5512" t="s">
        <v>3</v>
      </c>
      <c r="D5512" t="s">
        <v>1</v>
      </c>
      <c r="F5512" s="2">
        <v>58671050</v>
      </c>
      <c r="G5512" s="36">
        <f t="shared" si="150"/>
        <v>74155.449386367371</v>
      </c>
      <c r="H5512">
        <v>2020</v>
      </c>
      <c r="I5512">
        <v>791.19</v>
      </c>
      <c r="J5512" t="s">
        <v>717</v>
      </c>
    </row>
    <row r="5513" spans="1:10">
      <c r="A5513" t="s">
        <v>18</v>
      </c>
      <c r="B5513" t="s">
        <v>33</v>
      </c>
      <c r="C5513" t="s">
        <v>3</v>
      </c>
      <c r="D5513" t="s">
        <v>328</v>
      </c>
      <c r="E5513" t="s">
        <v>370</v>
      </c>
      <c r="F5513" s="2">
        <v>14696613835.775002</v>
      </c>
      <c r="G5513" s="36">
        <f t="shared" si="150"/>
        <v>18575328.095369</v>
      </c>
      <c r="H5513">
        <v>2020</v>
      </c>
      <c r="I5513">
        <v>791.19</v>
      </c>
      <c r="J5513" t="s">
        <v>717</v>
      </c>
    </row>
    <row r="5514" spans="1:10">
      <c r="A5514" t="s">
        <v>18</v>
      </c>
      <c r="B5514" t="s">
        <v>33</v>
      </c>
      <c r="C5514" t="s">
        <v>3</v>
      </c>
      <c r="D5514" t="s">
        <v>328</v>
      </c>
      <c r="E5514" t="s">
        <v>385</v>
      </c>
      <c r="F5514" s="2">
        <v>6639807019.6599998</v>
      </c>
      <c r="G5514" s="36">
        <f t="shared" si="150"/>
        <v>8392177.6307334509</v>
      </c>
      <c r="H5514">
        <v>2020</v>
      </c>
      <c r="I5514">
        <v>791.19</v>
      </c>
      <c r="J5514" t="s">
        <v>717</v>
      </c>
    </row>
    <row r="5515" spans="1:10">
      <c r="A5515" t="s">
        <v>18</v>
      </c>
      <c r="B5515" t="s">
        <v>33</v>
      </c>
      <c r="C5515" t="s">
        <v>3</v>
      </c>
      <c r="D5515" t="s">
        <v>328</v>
      </c>
      <c r="E5515" t="s">
        <v>386</v>
      </c>
      <c r="F5515" s="2">
        <v>562852092.71000004</v>
      </c>
      <c r="G5515" s="36">
        <f t="shared" si="150"/>
        <v>711399.40179982048</v>
      </c>
      <c r="H5515">
        <v>2020</v>
      </c>
      <c r="I5515">
        <v>791.19</v>
      </c>
      <c r="J5515" t="s">
        <v>717</v>
      </c>
    </row>
    <row r="5516" spans="1:10">
      <c r="A5516" t="s">
        <v>18</v>
      </c>
      <c r="B5516" t="s">
        <v>33</v>
      </c>
      <c r="C5516" t="s">
        <v>4</v>
      </c>
      <c r="D5516" t="s">
        <v>1</v>
      </c>
      <c r="F5516" s="2">
        <v>0</v>
      </c>
      <c r="G5516" s="36">
        <f t="shared" si="150"/>
        <v>0</v>
      </c>
      <c r="H5516">
        <v>2020</v>
      </c>
      <c r="I5516">
        <v>791.19</v>
      </c>
      <c r="J5516" t="s">
        <v>717</v>
      </c>
    </row>
    <row r="5517" spans="1:10">
      <c r="A5517" t="s">
        <v>18</v>
      </c>
      <c r="B5517" t="s">
        <v>33</v>
      </c>
      <c r="C5517" t="s">
        <v>4</v>
      </c>
      <c r="D5517" t="s">
        <v>328</v>
      </c>
      <c r="E5517" t="s">
        <v>370</v>
      </c>
      <c r="F5517" s="2">
        <f>14696613835.775*0.339</f>
        <v>4982152090.3277254</v>
      </c>
      <c r="G5517" s="36">
        <f t="shared" si="150"/>
        <v>6297036.2243300918</v>
      </c>
      <c r="H5517">
        <v>2020</v>
      </c>
      <c r="I5517">
        <v>791.19</v>
      </c>
      <c r="J5517" t="s">
        <v>717</v>
      </c>
    </row>
    <row r="5518" spans="1:10">
      <c r="A5518" t="s">
        <v>18</v>
      </c>
      <c r="B5518" t="s">
        <v>33</v>
      </c>
      <c r="C5518" t="s">
        <v>4</v>
      </c>
      <c r="D5518" t="s">
        <v>328</v>
      </c>
      <c r="E5518" t="s">
        <v>385</v>
      </c>
      <c r="F5518" s="2">
        <v>4820499896.27316</v>
      </c>
      <c r="G5518" s="36">
        <f t="shared" si="150"/>
        <v>6092720.9599124854</v>
      </c>
      <c r="H5518">
        <v>2020</v>
      </c>
      <c r="I5518">
        <v>791.19</v>
      </c>
      <c r="J5518" t="s">
        <v>717</v>
      </c>
    </row>
    <row r="5519" spans="1:10">
      <c r="A5519" t="s">
        <v>18</v>
      </c>
      <c r="B5519" t="s">
        <v>33</v>
      </c>
      <c r="C5519" t="s">
        <v>4</v>
      </c>
      <c r="D5519" t="s">
        <v>328</v>
      </c>
      <c r="E5519" t="s">
        <v>386</v>
      </c>
      <c r="F5519" s="2">
        <v>295497348.67275006</v>
      </c>
      <c r="G5519" s="36">
        <f t="shared" si="150"/>
        <v>373484.6859449058</v>
      </c>
      <c r="H5519">
        <v>2020</v>
      </c>
      <c r="I5519">
        <v>791.19</v>
      </c>
      <c r="J5519" t="s">
        <v>717</v>
      </c>
    </row>
    <row r="5520" spans="1:10">
      <c r="A5520" s="6" t="s">
        <v>18</v>
      </c>
      <c r="B5520" t="s">
        <v>33</v>
      </c>
      <c r="C5520" t="s">
        <v>3</v>
      </c>
      <c r="D5520" t="s">
        <v>328</v>
      </c>
      <c r="E5520" t="s">
        <v>370</v>
      </c>
      <c r="F5520" s="2">
        <v>11635033596.298332</v>
      </c>
      <c r="G5520" s="36">
        <f t="shared" si="150"/>
        <v>16542780.197486715</v>
      </c>
      <c r="H5520">
        <v>2019</v>
      </c>
      <c r="I5520">
        <v>703.33</v>
      </c>
      <c r="J5520" t="s">
        <v>717</v>
      </c>
    </row>
    <row r="5521" spans="1:10">
      <c r="A5521" s="6" t="s">
        <v>18</v>
      </c>
      <c r="B5521" t="s">
        <v>33</v>
      </c>
      <c r="C5521" t="s">
        <v>3</v>
      </c>
      <c r="D5521" t="s">
        <v>328</v>
      </c>
      <c r="E5521" t="s">
        <v>434</v>
      </c>
      <c r="F5521" s="2">
        <v>7662902580.0312538</v>
      </c>
      <c r="G5521" s="36">
        <f t="shared" si="150"/>
        <v>10895173.787597932</v>
      </c>
      <c r="H5521">
        <v>2019</v>
      </c>
      <c r="I5521">
        <v>703.33</v>
      </c>
      <c r="J5521" t="s">
        <v>717</v>
      </c>
    </row>
    <row r="5522" spans="1:10">
      <c r="A5522" s="6" t="s">
        <v>18</v>
      </c>
      <c r="B5522" t="s">
        <v>33</v>
      </c>
      <c r="C5522" t="s">
        <v>4</v>
      </c>
      <c r="D5522" t="s">
        <v>328</v>
      </c>
      <c r="E5522" t="s">
        <v>370</v>
      </c>
      <c r="F5522" s="2">
        <v>5216223269.2782116</v>
      </c>
      <c r="G5522" s="36">
        <f t="shared" si="150"/>
        <v>7416466.3376767822</v>
      </c>
      <c r="H5522">
        <v>2019</v>
      </c>
      <c r="I5522">
        <v>703.33</v>
      </c>
      <c r="J5522" t="s">
        <v>717</v>
      </c>
    </row>
    <row r="5523" spans="1:10">
      <c r="A5523" s="6" t="s">
        <v>18</v>
      </c>
      <c r="B5523" t="s">
        <v>33</v>
      </c>
      <c r="C5523" t="s">
        <v>4</v>
      </c>
      <c r="D5523" t="s">
        <v>328</v>
      </c>
      <c r="E5523" t="s">
        <v>434</v>
      </c>
      <c r="F5523" s="2">
        <v>4534148394.5275049</v>
      </c>
      <c r="G5523" s="36">
        <f t="shared" si="150"/>
        <v>6446687.0381293343</v>
      </c>
      <c r="H5523">
        <v>2019</v>
      </c>
      <c r="I5523">
        <v>703.33</v>
      </c>
      <c r="J5523" t="s">
        <v>717</v>
      </c>
    </row>
    <row r="5524" spans="1:10">
      <c r="A5524" t="s">
        <v>18</v>
      </c>
      <c r="B5524" t="s">
        <v>33</v>
      </c>
      <c r="C5524" t="s">
        <v>3</v>
      </c>
      <c r="D5524" t="s">
        <v>328</v>
      </c>
      <c r="E5524" t="s">
        <v>370</v>
      </c>
      <c r="F5524" s="2">
        <v>11235016596.09</v>
      </c>
      <c r="G5524" s="36">
        <f t="shared" si="150"/>
        <v>17428357.837071855</v>
      </c>
      <c r="H5524">
        <v>2018</v>
      </c>
      <c r="I5524">
        <v>644.64</v>
      </c>
      <c r="J5524" t="s">
        <v>717</v>
      </c>
    </row>
    <row r="5525" spans="1:10">
      <c r="A5525" t="s">
        <v>18</v>
      </c>
      <c r="B5525" t="s">
        <v>33</v>
      </c>
      <c r="C5525" t="s">
        <v>3</v>
      </c>
      <c r="D5525" t="s">
        <v>328</v>
      </c>
      <c r="E5525" t="s">
        <v>385</v>
      </c>
      <c r="F5525" s="2">
        <v>7674371067.5799999</v>
      </c>
      <c r="G5525" s="36">
        <f t="shared" si="150"/>
        <v>11904894.309350956</v>
      </c>
      <c r="H5525">
        <v>2018</v>
      </c>
      <c r="I5525">
        <v>644.64</v>
      </c>
      <c r="J5525" t="s">
        <v>717</v>
      </c>
    </row>
    <row r="5526" spans="1:10">
      <c r="A5526" t="s">
        <v>18</v>
      </c>
      <c r="B5526" t="s">
        <v>33</v>
      </c>
      <c r="C5526" t="s">
        <v>3</v>
      </c>
      <c r="D5526" t="s">
        <v>328</v>
      </c>
      <c r="E5526" t="s">
        <v>386</v>
      </c>
      <c r="F5526" s="2">
        <v>575353168.88</v>
      </c>
      <c r="G5526" s="36">
        <f t="shared" ref="G5526:G5547" si="151">F5526/I5526</f>
        <v>892518.56676594692</v>
      </c>
      <c r="H5526">
        <v>2018</v>
      </c>
      <c r="I5526">
        <v>644.64</v>
      </c>
      <c r="J5526" t="s">
        <v>717</v>
      </c>
    </row>
    <row r="5527" spans="1:10">
      <c r="A5527" t="s">
        <v>18</v>
      </c>
      <c r="B5527" t="s">
        <v>33</v>
      </c>
      <c r="C5527" t="s">
        <v>3</v>
      </c>
      <c r="D5527" t="s">
        <v>1</v>
      </c>
      <c r="E5527" t="s">
        <v>364</v>
      </c>
      <c r="F5527" s="2">
        <v>0</v>
      </c>
      <c r="G5527" s="36">
        <f t="shared" si="151"/>
        <v>0</v>
      </c>
      <c r="H5527">
        <v>2018</v>
      </c>
      <c r="I5527">
        <v>644.64</v>
      </c>
      <c r="J5527" t="s">
        <v>717</v>
      </c>
    </row>
    <row r="5528" spans="1:10">
      <c r="A5528" t="s">
        <v>18</v>
      </c>
      <c r="B5528" t="s">
        <v>33</v>
      </c>
      <c r="C5528" t="s">
        <v>4</v>
      </c>
      <c r="D5528" t="s">
        <v>328</v>
      </c>
      <c r="E5528" t="s">
        <v>370</v>
      </c>
      <c r="F5528" s="2">
        <v>6943436579.9400005</v>
      </c>
      <c r="G5528" s="36">
        <f t="shared" si="151"/>
        <v>10771029.690897247</v>
      </c>
      <c r="H5528">
        <v>2018</v>
      </c>
      <c r="I5528">
        <v>644.64</v>
      </c>
      <c r="J5528" t="s">
        <v>717</v>
      </c>
    </row>
    <row r="5529" spans="1:10">
      <c r="A5529" t="s">
        <v>18</v>
      </c>
      <c r="B5529" t="s">
        <v>33</v>
      </c>
      <c r="C5529" t="s">
        <v>4</v>
      </c>
      <c r="D5529" t="s">
        <v>328</v>
      </c>
      <c r="E5529" t="s">
        <v>385</v>
      </c>
      <c r="F5529" s="2">
        <v>5711686819.5799999</v>
      </c>
      <c r="G5529" s="36">
        <f t="shared" si="151"/>
        <v>8860273.671475552</v>
      </c>
      <c r="H5529">
        <v>2018</v>
      </c>
      <c r="I5529">
        <v>644.64</v>
      </c>
      <c r="J5529" t="s">
        <v>717</v>
      </c>
    </row>
    <row r="5530" spans="1:10">
      <c r="A5530" t="s">
        <v>18</v>
      </c>
      <c r="B5530" t="s">
        <v>33</v>
      </c>
      <c r="C5530" t="s">
        <v>4</v>
      </c>
      <c r="D5530" t="s">
        <v>328</v>
      </c>
      <c r="E5530" t="s">
        <v>386</v>
      </c>
      <c r="F5530" s="2">
        <v>287897110.75999999</v>
      </c>
      <c r="G5530" s="36">
        <f t="shared" si="151"/>
        <v>446601.37558947632</v>
      </c>
      <c r="H5530">
        <v>2018</v>
      </c>
      <c r="I5530">
        <v>644.64</v>
      </c>
      <c r="J5530" t="s">
        <v>717</v>
      </c>
    </row>
    <row r="5531" spans="1:10">
      <c r="A5531" t="s">
        <v>18</v>
      </c>
      <c r="B5531" t="s">
        <v>33</v>
      </c>
      <c r="C5531" t="s">
        <v>4</v>
      </c>
      <c r="D5531" t="s">
        <v>1</v>
      </c>
      <c r="E5531" t="s">
        <v>364</v>
      </c>
      <c r="F5531" s="2">
        <v>0</v>
      </c>
      <c r="G5531" s="36">
        <f t="shared" si="151"/>
        <v>0</v>
      </c>
      <c r="H5531">
        <v>2018</v>
      </c>
      <c r="I5531">
        <v>644.64</v>
      </c>
      <c r="J5531" t="s">
        <v>717</v>
      </c>
    </row>
    <row r="5532" spans="1:10">
      <c r="A5532" s="5" t="s">
        <v>18</v>
      </c>
      <c r="B5532" t="s">
        <v>33</v>
      </c>
      <c r="C5532" t="s">
        <v>3</v>
      </c>
      <c r="D5532" t="s">
        <v>328</v>
      </c>
      <c r="E5532" t="s">
        <v>385</v>
      </c>
      <c r="F5532" s="2">
        <v>6007499832.6400003</v>
      </c>
      <c r="G5532" s="36">
        <f t="shared" si="151"/>
        <v>9257689.4419034719</v>
      </c>
      <c r="H5532">
        <v>2017</v>
      </c>
      <c r="I5532">
        <v>648.91999999999996</v>
      </c>
      <c r="J5532" t="s">
        <v>717</v>
      </c>
    </row>
    <row r="5533" spans="1:10">
      <c r="A5533" s="5" t="s">
        <v>18</v>
      </c>
      <c r="B5533" t="s">
        <v>33</v>
      </c>
      <c r="C5533" t="s">
        <v>3</v>
      </c>
      <c r="D5533" t="s">
        <v>328</v>
      </c>
      <c r="E5533" t="s">
        <v>370</v>
      </c>
      <c r="F5533" s="2">
        <v>4980300328.3000002</v>
      </c>
      <c r="G5533" s="36">
        <f t="shared" si="151"/>
        <v>7674752.4013745924</v>
      </c>
      <c r="H5533">
        <v>2017</v>
      </c>
      <c r="I5533">
        <v>648.91999999999996</v>
      </c>
      <c r="J5533" t="s">
        <v>717</v>
      </c>
    </row>
    <row r="5534" spans="1:10">
      <c r="A5534" s="5" t="s">
        <v>18</v>
      </c>
      <c r="B5534" t="s">
        <v>33</v>
      </c>
      <c r="C5534" t="s">
        <v>3</v>
      </c>
      <c r="D5534" t="s">
        <v>328</v>
      </c>
      <c r="E5534" t="s">
        <v>370</v>
      </c>
      <c r="F5534" s="2">
        <v>4469045413.3800001</v>
      </c>
      <c r="G5534" s="36">
        <f t="shared" si="151"/>
        <v>6886897.3269124087</v>
      </c>
      <c r="H5534">
        <v>2017</v>
      </c>
      <c r="I5534">
        <v>648.91999999999996</v>
      </c>
      <c r="J5534" t="s">
        <v>717</v>
      </c>
    </row>
    <row r="5535" spans="1:10">
      <c r="A5535" s="5" t="s">
        <v>18</v>
      </c>
      <c r="B5535" t="s">
        <v>33</v>
      </c>
      <c r="C5535" t="s">
        <v>3</v>
      </c>
      <c r="D5535" t="s">
        <v>328</v>
      </c>
      <c r="E5535" t="s">
        <v>385</v>
      </c>
      <c r="F5535" s="2">
        <v>1498417998.0999999</v>
      </c>
      <c r="G5535" s="36">
        <f t="shared" si="151"/>
        <v>2309095.1089502559</v>
      </c>
      <c r="H5535">
        <v>2017</v>
      </c>
      <c r="I5535">
        <v>648.91999999999996</v>
      </c>
      <c r="J5535" t="s">
        <v>717</v>
      </c>
    </row>
    <row r="5536" spans="1:10">
      <c r="A5536" s="5" t="s">
        <v>18</v>
      </c>
      <c r="B5536" t="s">
        <v>33</v>
      </c>
      <c r="C5536" t="s">
        <v>3</v>
      </c>
      <c r="D5536" t="s">
        <v>328</v>
      </c>
      <c r="E5536" t="s">
        <v>386</v>
      </c>
      <c r="F5536" s="2">
        <v>295717474.89999998</v>
      </c>
      <c r="G5536" s="36">
        <f t="shared" si="151"/>
        <v>455707.13631880662</v>
      </c>
      <c r="H5536">
        <v>2017</v>
      </c>
      <c r="I5536">
        <v>648.91999999999996</v>
      </c>
      <c r="J5536" t="s">
        <v>717</v>
      </c>
    </row>
    <row r="5537" spans="1:10">
      <c r="A5537" s="5" t="s">
        <v>18</v>
      </c>
      <c r="B5537" t="s">
        <v>33</v>
      </c>
      <c r="C5537" t="s">
        <v>3</v>
      </c>
      <c r="D5537" t="s">
        <v>328</v>
      </c>
      <c r="E5537" t="s">
        <v>386</v>
      </c>
      <c r="F5537" s="2">
        <v>229847646.78</v>
      </c>
      <c r="G5537" s="36">
        <f t="shared" si="151"/>
        <v>354200.28166800225</v>
      </c>
      <c r="H5537">
        <v>2017</v>
      </c>
      <c r="I5537">
        <v>648.91999999999996</v>
      </c>
      <c r="J5537" t="s">
        <v>717</v>
      </c>
    </row>
    <row r="5538" spans="1:10">
      <c r="A5538" s="5" t="s">
        <v>18</v>
      </c>
      <c r="B5538" t="s">
        <v>33</v>
      </c>
      <c r="C5538" t="s">
        <v>3</v>
      </c>
      <c r="D5538" t="s">
        <v>1</v>
      </c>
      <c r="E5538" t="s">
        <v>364</v>
      </c>
      <c r="F5538" s="2">
        <v>0</v>
      </c>
      <c r="G5538" s="36">
        <f t="shared" si="151"/>
        <v>0</v>
      </c>
      <c r="H5538">
        <v>2017</v>
      </c>
      <c r="I5538">
        <v>648.91999999999996</v>
      </c>
      <c r="J5538" t="s">
        <v>717</v>
      </c>
    </row>
    <row r="5539" spans="1:10">
      <c r="A5539" s="5" t="s">
        <v>18</v>
      </c>
      <c r="B5539" t="s">
        <v>33</v>
      </c>
      <c r="C5539" t="s">
        <v>3</v>
      </c>
      <c r="D5539" t="s">
        <v>1</v>
      </c>
      <c r="E5539" t="s">
        <v>364</v>
      </c>
      <c r="F5539" s="2">
        <v>0</v>
      </c>
      <c r="G5539" s="36">
        <f t="shared" si="151"/>
        <v>0</v>
      </c>
      <c r="H5539">
        <v>2017</v>
      </c>
      <c r="I5539">
        <v>648.91999999999996</v>
      </c>
      <c r="J5539" t="s">
        <v>717</v>
      </c>
    </row>
    <row r="5540" spans="1:10">
      <c r="A5540" s="5" t="s">
        <v>18</v>
      </c>
      <c r="B5540" t="s">
        <v>33</v>
      </c>
      <c r="C5540" t="s">
        <v>4</v>
      </c>
      <c r="D5540" t="s">
        <v>328</v>
      </c>
      <c r="E5540" t="s">
        <v>370</v>
      </c>
      <c r="F5540" s="2">
        <v>2220654669.2399998</v>
      </c>
      <c r="G5540" s="36">
        <f t="shared" si="151"/>
        <v>3422077.7125685755</v>
      </c>
      <c r="H5540">
        <v>2017</v>
      </c>
      <c r="I5540">
        <v>648.91999999999996</v>
      </c>
      <c r="J5540" t="s">
        <v>717</v>
      </c>
    </row>
    <row r="5541" spans="1:10">
      <c r="A5541" s="5" t="s">
        <v>18</v>
      </c>
      <c r="B5541" t="s">
        <v>33</v>
      </c>
      <c r="C5541" t="s">
        <v>4</v>
      </c>
      <c r="D5541" t="s">
        <v>328</v>
      </c>
      <c r="E5541" t="s">
        <v>385</v>
      </c>
      <c r="F5541" s="2">
        <v>1888330935.0999999</v>
      </c>
      <c r="G5541" s="36">
        <f t="shared" si="151"/>
        <v>2909959.52521112</v>
      </c>
      <c r="H5541">
        <v>2017</v>
      </c>
      <c r="I5541">
        <v>648.91999999999996</v>
      </c>
      <c r="J5541" t="s">
        <v>717</v>
      </c>
    </row>
    <row r="5542" spans="1:10">
      <c r="A5542" s="5" t="s">
        <v>18</v>
      </c>
      <c r="B5542" t="s">
        <v>33</v>
      </c>
      <c r="C5542" t="s">
        <v>4</v>
      </c>
      <c r="D5542" t="s">
        <v>328</v>
      </c>
      <c r="E5542" t="s">
        <v>370</v>
      </c>
      <c r="F5542" s="2">
        <v>1453021948.9400001</v>
      </c>
      <c r="G5542" s="36">
        <f t="shared" si="151"/>
        <v>2239138.7982185786</v>
      </c>
      <c r="H5542">
        <v>2017</v>
      </c>
      <c r="I5542">
        <v>648.91999999999996</v>
      </c>
      <c r="J5542" t="s">
        <v>717</v>
      </c>
    </row>
    <row r="5543" spans="1:10">
      <c r="A5543" s="5" t="s">
        <v>18</v>
      </c>
      <c r="B5543" t="s">
        <v>33</v>
      </c>
      <c r="C5543" t="s">
        <v>4</v>
      </c>
      <c r="D5543" t="s">
        <v>328</v>
      </c>
      <c r="E5543" t="s">
        <v>385</v>
      </c>
      <c r="F5543" s="2">
        <v>450691118.51999998</v>
      </c>
      <c r="G5543" s="36">
        <f t="shared" si="151"/>
        <v>694524.93145534117</v>
      </c>
      <c r="H5543">
        <v>2017</v>
      </c>
      <c r="I5543">
        <v>648.91999999999996</v>
      </c>
      <c r="J5543" t="s">
        <v>717</v>
      </c>
    </row>
    <row r="5544" spans="1:10">
      <c r="A5544" s="5" t="s">
        <v>18</v>
      </c>
      <c r="B5544" t="s">
        <v>33</v>
      </c>
      <c r="C5544" t="s">
        <v>4</v>
      </c>
      <c r="D5544" t="s">
        <v>328</v>
      </c>
      <c r="E5544" t="s">
        <v>386</v>
      </c>
      <c r="F5544" s="2">
        <v>199538950.44</v>
      </c>
      <c r="G5544" s="36">
        <f t="shared" si="151"/>
        <v>307493.91364112683</v>
      </c>
      <c r="H5544">
        <v>2017</v>
      </c>
      <c r="I5544">
        <v>648.91999999999996</v>
      </c>
      <c r="J5544" t="s">
        <v>717</v>
      </c>
    </row>
    <row r="5545" spans="1:10">
      <c r="A5545" s="5" t="s">
        <v>18</v>
      </c>
      <c r="B5545" t="s">
        <v>33</v>
      </c>
      <c r="C5545" t="s">
        <v>4</v>
      </c>
      <c r="D5545" t="s">
        <v>328</v>
      </c>
      <c r="E5545" t="s">
        <v>386</v>
      </c>
      <c r="F5545" s="2">
        <v>44726095.659999996</v>
      </c>
      <c r="G5545" s="36">
        <f t="shared" si="151"/>
        <v>68923.897645318371</v>
      </c>
      <c r="H5545">
        <v>2017</v>
      </c>
      <c r="I5545">
        <v>648.91999999999996</v>
      </c>
      <c r="J5545" t="s">
        <v>717</v>
      </c>
    </row>
    <row r="5546" spans="1:10">
      <c r="A5546" s="5" t="s">
        <v>18</v>
      </c>
      <c r="B5546" t="s">
        <v>33</v>
      </c>
      <c r="C5546" t="s">
        <v>4</v>
      </c>
      <c r="D5546" t="s">
        <v>1</v>
      </c>
      <c r="E5546" t="s">
        <v>364</v>
      </c>
      <c r="F5546" s="2">
        <v>0</v>
      </c>
      <c r="G5546" s="36">
        <f t="shared" si="151"/>
        <v>0</v>
      </c>
      <c r="H5546">
        <v>2017</v>
      </c>
      <c r="I5546">
        <v>648.91999999999996</v>
      </c>
      <c r="J5546" t="s">
        <v>717</v>
      </c>
    </row>
    <row r="5547" spans="1:10">
      <c r="A5547" s="5" t="s">
        <v>18</v>
      </c>
      <c r="B5547" t="s">
        <v>33</v>
      </c>
      <c r="C5547" t="s">
        <v>4</v>
      </c>
      <c r="D5547" t="s">
        <v>1</v>
      </c>
      <c r="E5547" t="s">
        <v>364</v>
      </c>
      <c r="F5547" s="2">
        <v>0</v>
      </c>
      <c r="G5547" s="36">
        <f t="shared" si="151"/>
        <v>0</v>
      </c>
      <c r="H5547">
        <v>2017</v>
      </c>
      <c r="I5547">
        <v>648.91999999999996</v>
      </c>
      <c r="J5547" t="s">
        <v>717</v>
      </c>
    </row>
    <row r="5548" spans="1:10">
      <c r="A5548" s="4" t="s">
        <v>18</v>
      </c>
      <c r="B5548" t="s">
        <v>33</v>
      </c>
      <c r="C5548" t="s">
        <v>3</v>
      </c>
      <c r="D5548" t="s">
        <v>328</v>
      </c>
      <c r="E5548" t="s">
        <v>370</v>
      </c>
      <c r="F5548" s="2">
        <f t="shared" ref="F5548:F5577" si="152">G5548*I5548</f>
        <v>5550167473.7772188</v>
      </c>
      <c r="G5548" s="36">
        <v>8254264.5356591595</v>
      </c>
      <c r="H5548">
        <v>2016</v>
      </c>
      <c r="I5548">
        <v>672.4</v>
      </c>
      <c r="J5548" t="s">
        <v>717</v>
      </c>
    </row>
    <row r="5549" spans="1:10">
      <c r="A5549" s="4" t="s">
        <v>18</v>
      </c>
      <c r="B5549" t="s">
        <v>33</v>
      </c>
      <c r="C5549" t="s">
        <v>3</v>
      </c>
      <c r="D5549" t="s">
        <v>328</v>
      </c>
      <c r="E5549" t="s">
        <v>419</v>
      </c>
      <c r="F5549" s="2">
        <f t="shared" si="152"/>
        <v>2170100383.3385787</v>
      </c>
      <c r="G5549" s="36">
        <v>3227394.9781953879</v>
      </c>
      <c r="H5549">
        <v>2016</v>
      </c>
      <c r="I5549">
        <v>672.4</v>
      </c>
      <c r="J5549" t="s">
        <v>717</v>
      </c>
    </row>
    <row r="5550" spans="1:10">
      <c r="A5550" s="4" t="s">
        <v>18</v>
      </c>
      <c r="B5550" t="s">
        <v>33</v>
      </c>
      <c r="C5550" t="s">
        <v>3</v>
      </c>
      <c r="D5550" t="s">
        <v>328</v>
      </c>
      <c r="E5550" t="s">
        <v>432</v>
      </c>
      <c r="F5550" s="2">
        <f t="shared" si="152"/>
        <v>319704436.60597348</v>
      </c>
      <c r="G5550" s="36">
        <v>475467.6332628993</v>
      </c>
      <c r="H5550">
        <v>2016</v>
      </c>
      <c r="I5550">
        <v>672.4</v>
      </c>
      <c r="J5550" t="s">
        <v>717</v>
      </c>
    </row>
    <row r="5551" spans="1:10">
      <c r="A5551" s="4" t="s">
        <v>18</v>
      </c>
      <c r="B5551" t="s">
        <v>33</v>
      </c>
      <c r="C5551" t="s">
        <v>4</v>
      </c>
      <c r="D5551" t="s">
        <v>328</v>
      </c>
      <c r="E5551" t="s">
        <v>370</v>
      </c>
      <c r="F5551" s="2">
        <f t="shared" si="152"/>
        <v>4250806628.1316967</v>
      </c>
      <c r="G5551" s="36">
        <v>6321842.1001363723</v>
      </c>
      <c r="H5551">
        <v>2016</v>
      </c>
      <c r="I5551">
        <v>672.4</v>
      </c>
      <c r="J5551" t="s">
        <v>717</v>
      </c>
    </row>
    <row r="5552" spans="1:10">
      <c r="A5552" s="4" t="s">
        <v>18</v>
      </c>
      <c r="B5552" t="s">
        <v>33</v>
      </c>
      <c r="C5552" t="s">
        <v>4</v>
      </c>
      <c r="D5552" t="s">
        <v>328</v>
      </c>
      <c r="E5552" t="s">
        <v>432</v>
      </c>
      <c r="F5552" s="2">
        <f t="shared" si="152"/>
        <v>986057115.1211617</v>
      </c>
      <c r="G5552" s="36">
        <v>1466473.9963134469</v>
      </c>
      <c r="H5552">
        <v>2016</v>
      </c>
      <c r="I5552">
        <v>672.4</v>
      </c>
      <c r="J5552" t="s">
        <v>717</v>
      </c>
    </row>
    <row r="5553" spans="1:10">
      <c r="A5553" s="4" t="s">
        <v>18</v>
      </c>
      <c r="B5553" t="s">
        <v>33</v>
      </c>
      <c r="C5553" t="s">
        <v>4</v>
      </c>
      <c r="D5553" t="s">
        <v>328</v>
      </c>
      <c r="E5553" t="s">
        <v>419</v>
      </c>
      <c r="F5553" s="2">
        <f t="shared" si="152"/>
        <v>34429401.159915484</v>
      </c>
      <c r="G5553" s="36">
        <v>51203.74949422291</v>
      </c>
      <c r="H5553">
        <v>2016</v>
      </c>
      <c r="I5553">
        <v>672.4</v>
      </c>
      <c r="J5553" t="s">
        <v>717</v>
      </c>
    </row>
    <row r="5554" spans="1:10">
      <c r="A5554" s="4" t="s">
        <v>18</v>
      </c>
      <c r="B5554" t="s">
        <v>33</v>
      </c>
      <c r="C5554" t="s">
        <v>3</v>
      </c>
      <c r="D5554" t="s">
        <v>328</v>
      </c>
      <c r="E5554" t="s">
        <v>370</v>
      </c>
      <c r="F5554" s="2">
        <f t="shared" si="152"/>
        <v>5918906249.014143</v>
      </c>
      <c r="G5554" s="36">
        <v>9046981.6495603248</v>
      </c>
      <c r="H5554">
        <v>2015</v>
      </c>
      <c r="I5554">
        <v>654.24099200000001</v>
      </c>
      <c r="J5554" t="s">
        <v>717</v>
      </c>
    </row>
    <row r="5555" spans="1:10">
      <c r="A5555" s="4" t="s">
        <v>18</v>
      </c>
      <c r="B5555" t="s">
        <v>33</v>
      </c>
      <c r="C5555" t="s">
        <v>3</v>
      </c>
      <c r="D5555" t="s">
        <v>328</v>
      </c>
      <c r="E5555" t="s">
        <v>419</v>
      </c>
      <c r="F5555" s="2">
        <f t="shared" si="152"/>
        <v>1826138352.9210846</v>
      </c>
      <c r="G5555" s="36">
        <v>2791231.9393785167</v>
      </c>
      <c r="H5555">
        <v>2015</v>
      </c>
      <c r="I5555">
        <v>654.24099200000001</v>
      </c>
      <c r="J5555" t="s">
        <v>717</v>
      </c>
    </row>
    <row r="5556" spans="1:10">
      <c r="A5556" s="4" t="s">
        <v>18</v>
      </c>
      <c r="B5556" t="s">
        <v>33</v>
      </c>
      <c r="C5556" t="s">
        <v>3</v>
      </c>
      <c r="D5556" t="s">
        <v>328</v>
      </c>
      <c r="E5556" t="s">
        <v>432</v>
      </c>
      <c r="F5556" s="2">
        <f t="shared" si="152"/>
        <v>355760997.48058927</v>
      </c>
      <c r="G5556" s="36">
        <v>543776.68447988236</v>
      </c>
      <c r="H5556">
        <v>2015</v>
      </c>
      <c r="I5556">
        <v>654.24099200000001</v>
      </c>
      <c r="J5556" t="s">
        <v>717</v>
      </c>
    </row>
    <row r="5557" spans="1:10">
      <c r="A5557" s="4" t="s">
        <v>18</v>
      </c>
      <c r="B5557" t="s">
        <v>33</v>
      </c>
      <c r="C5557" t="s">
        <v>4</v>
      </c>
      <c r="D5557" t="s">
        <v>328</v>
      </c>
      <c r="E5557" t="s">
        <v>370</v>
      </c>
      <c r="F5557" s="2">
        <f t="shared" si="152"/>
        <v>3415026246.5242286</v>
      </c>
      <c r="G5557" s="36">
        <v>5219829.2193287527</v>
      </c>
      <c r="H5557">
        <v>2015</v>
      </c>
      <c r="I5557">
        <v>654.24099200000001</v>
      </c>
      <c r="J5557" t="s">
        <v>717</v>
      </c>
    </row>
    <row r="5558" spans="1:10">
      <c r="A5558" s="4" t="s">
        <v>18</v>
      </c>
      <c r="B5558" t="s">
        <v>33</v>
      </c>
      <c r="C5558" t="s">
        <v>4</v>
      </c>
      <c r="D5558" t="s">
        <v>328</v>
      </c>
      <c r="E5558" t="s">
        <v>419</v>
      </c>
      <c r="F5558" s="2">
        <f t="shared" si="152"/>
        <v>637622749.14187801</v>
      </c>
      <c r="G5558" s="36">
        <v>974599.20264653489</v>
      </c>
      <c r="H5558">
        <v>2015</v>
      </c>
      <c r="I5558">
        <v>654.24099200000001</v>
      </c>
      <c r="J5558" t="s">
        <v>717</v>
      </c>
    </row>
    <row r="5559" spans="1:10">
      <c r="A5559" s="4" t="s">
        <v>18</v>
      </c>
      <c r="B5559" t="s">
        <v>33</v>
      </c>
      <c r="C5559" t="s">
        <v>4</v>
      </c>
      <c r="D5559" t="s">
        <v>328</v>
      </c>
      <c r="E5559" t="s">
        <v>432</v>
      </c>
      <c r="F5559" s="2">
        <f t="shared" si="152"/>
        <v>107152380.30113947</v>
      </c>
      <c r="G5559" s="36">
        <v>163781.20847117368</v>
      </c>
      <c r="H5559">
        <v>2015</v>
      </c>
      <c r="I5559">
        <v>654.24099200000001</v>
      </c>
      <c r="J5559" t="s">
        <v>717</v>
      </c>
    </row>
    <row r="5560" spans="1:10">
      <c r="A5560" s="4" t="s">
        <v>18</v>
      </c>
      <c r="B5560" t="s">
        <v>33</v>
      </c>
      <c r="C5560" t="s">
        <v>4</v>
      </c>
      <c r="D5560" t="s">
        <v>328</v>
      </c>
      <c r="E5560" t="s">
        <v>370</v>
      </c>
      <c r="F5560" s="2">
        <f t="shared" si="152"/>
        <v>50696.610665191016</v>
      </c>
      <c r="G5560" s="36">
        <v>75.396506045792705</v>
      </c>
      <c r="H5560">
        <v>2015</v>
      </c>
      <c r="I5560">
        <v>672.4</v>
      </c>
      <c r="J5560" t="s">
        <v>717</v>
      </c>
    </row>
    <row r="5561" spans="1:10">
      <c r="A5561" s="4" t="s">
        <v>18</v>
      </c>
      <c r="B5561" t="s">
        <v>33</v>
      </c>
      <c r="C5561" t="s">
        <v>4</v>
      </c>
      <c r="D5561" t="s">
        <v>328</v>
      </c>
      <c r="E5561" t="s">
        <v>419</v>
      </c>
      <c r="F5561" s="2">
        <f t="shared" si="152"/>
        <v>30884.845851088779</v>
      </c>
      <c r="G5561" s="36">
        <v>45.932251414468737</v>
      </c>
      <c r="H5561">
        <v>2015</v>
      </c>
      <c r="I5561">
        <v>672.4</v>
      </c>
      <c r="J5561" t="s">
        <v>717</v>
      </c>
    </row>
    <row r="5562" spans="1:10">
      <c r="A5562" s="4" t="s">
        <v>18</v>
      </c>
      <c r="B5562" t="s">
        <v>33</v>
      </c>
      <c r="C5562" t="s">
        <v>4</v>
      </c>
      <c r="D5562" t="s">
        <v>328</v>
      </c>
      <c r="E5562" t="s">
        <v>432</v>
      </c>
      <c r="F5562" s="2">
        <f t="shared" si="152"/>
        <v>7334.7811258211395</v>
      </c>
      <c r="G5562" s="36">
        <v>10.908359794499018</v>
      </c>
      <c r="H5562">
        <v>2015</v>
      </c>
      <c r="I5562">
        <v>672.4</v>
      </c>
      <c r="J5562" t="s">
        <v>717</v>
      </c>
    </row>
    <row r="5563" spans="1:10">
      <c r="A5563" s="4" t="s">
        <v>18</v>
      </c>
      <c r="B5563" t="s">
        <v>33</v>
      </c>
      <c r="C5563" t="s">
        <v>3</v>
      </c>
      <c r="D5563" t="s">
        <v>328</v>
      </c>
      <c r="E5563" t="s">
        <v>370</v>
      </c>
      <c r="F5563" s="2">
        <f t="shared" si="152"/>
        <v>5160028026.3178596</v>
      </c>
      <c r="G5563" s="36">
        <v>9046981.6495603248</v>
      </c>
      <c r="H5563">
        <v>2014</v>
      </c>
      <c r="I5563">
        <v>570.3590684931512</v>
      </c>
      <c r="J5563" t="s">
        <v>717</v>
      </c>
    </row>
    <row r="5564" spans="1:10">
      <c r="A5564" s="4" t="s">
        <v>18</v>
      </c>
      <c r="B5564" t="s">
        <v>33</v>
      </c>
      <c r="C5564" t="s">
        <v>3</v>
      </c>
      <c r="D5564" t="s">
        <v>328</v>
      </c>
      <c r="E5564" t="s">
        <v>419</v>
      </c>
      <c r="F5564" s="2">
        <f t="shared" si="152"/>
        <v>1826138352.9210846</v>
      </c>
      <c r="G5564" s="36">
        <v>2791231.9393785167</v>
      </c>
      <c r="H5564">
        <v>2014</v>
      </c>
      <c r="I5564">
        <v>654.24099200000001</v>
      </c>
      <c r="J5564" t="s">
        <v>717</v>
      </c>
    </row>
    <row r="5565" spans="1:10">
      <c r="A5565" s="4" t="s">
        <v>18</v>
      </c>
      <c r="B5565" t="s">
        <v>33</v>
      </c>
      <c r="C5565" t="s">
        <v>3</v>
      </c>
      <c r="D5565" t="s">
        <v>328</v>
      </c>
      <c r="E5565" t="s">
        <v>432</v>
      </c>
      <c r="F5565" s="2">
        <f t="shared" si="152"/>
        <v>355760997.48058927</v>
      </c>
      <c r="G5565" s="36">
        <v>543776.68447988236</v>
      </c>
      <c r="H5565">
        <v>2014</v>
      </c>
      <c r="I5565">
        <v>654.24099200000001</v>
      </c>
      <c r="J5565" t="s">
        <v>717</v>
      </c>
    </row>
    <row r="5566" spans="1:10">
      <c r="A5566" s="4" t="s">
        <v>18</v>
      </c>
      <c r="B5566" t="s">
        <v>33</v>
      </c>
      <c r="C5566" t="s">
        <v>4</v>
      </c>
      <c r="D5566" t="s">
        <v>328</v>
      </c>
      <c r="E5566" t="s">
        <v>370</v>
      </c>
      <c r="F5566" s="2">
        <f t="shared" si="152"/>
        <v>3607860862.4150624</v>
      </c>
      <c r="G5566" s="36">
        <v>6325595.6847443115</v>
      </c>
      <c r="H5566">
        <v>2014</v>
      </c>
      <c r="I5566">
        <v>570.3590684931512</v>
      </c>
      <c r="J5566" t="s">
        <v>717</v>
      </c>
    </row>
    <row r="5567" spans="1:10">
      <c r="A5567" s="4" t="s">
        <v>18</v>
      </c>
      <c r="B5567" t="s">
        <v>33</v>
      </c>
      <c r="C5567" t="s">
        <v>4</v>
      </c>
      <c r="D5567" t="s">
        <v>328</v>
      </c>
      <c r="E5567" t="s">
        <v>419</v>
      </c>
      <c r="F5567" s="2">
        <f t="shared" si="152"/>
        <v>1140490181.1685359</v>
      </c>
      <c r="G5567" s="36">
        <v>1999600.3292831504</v>
      </c>
      <c r="H5567">
        <v>2014</v>
      </c>
      <c r="I5567">
        <v>570.3590684931512</v>
      </c>
      <c r="J5567" t="s">
        <v>717</v>
      </c>
    </row>
    <row r="5568" spans="1:10">
      <c r="A5568" s="4" t="s">
        <v>18</v>
      </c>
      <c r="B5568" t="s">
        <v>33</v>
      </c>
      <c r="C5568" t="s">
        <v>4</v>
      </c>
      <c r="D5568" t="s">
        <v>328</v>
      </c>
      <c r="E5568" t="s">
        <v>432</v>
      </c>
      <c r="F5568" s="2">
        <f t="shared" si="152"/>
        <v>34440085.030551463</v>
      </c>
      <c r="G5568" s="36">
        <v>60383.16375251078</v>
      </c>
      <c r="H5568">
        <v>2014</v>
      </c>
      <c r="I5568">
        <v>570.3590684931512</v>
      </c>
      <c r="J5568" t="s">
        <v>717</v>
      </c>
    </row>
    <row r="5569" spans="1:10">
      <c r="A5569" s="4" t="s">
        <v>18</v>
      </c>
      <c r="B5569" t="s">
        <v>33</v>
      </c>
      <c r="C5569" t="s">
        <v>3</v>
      </c>
      <c r="D5569" t="s">
        <v>328</v>
      </c>
      <c r="F5569" s="2">
        <f t="shared" si="152"/>
        <v>6450270621.8103409</v>
      </c>
      <c r="G5569" s="36">
        <v>13021259.737284252</v>
      </c>
      <c r="H5569">
        <v>2013</v>
      </c>
      <c r="I5569">
        <v>495.36456164383571</v>
      </c>
      <c r="J5569" t="s">
        <v>717</v>
      </c>
    </row>
    <row r="5570" spans="1:10">
      <c r="A5570" s="4" t="s">
        <v>18</v>
      </c>
      <c r="B5570" t="s">
        <v>33</v>
      </c>
      <c r="C5570" t="s">
        <v>4</v>
      </c>
      <c r="D5570" t="s">
        <v>328</v>
      </c>
      <c r="F5570" s="2">
        <f t="shared" si="152"/>
        <v>4040505890.0950403</v>
      </c>
      <c r="G5570" s="36">
        <v>8156630.8996486934</v>
      </c>
      <c r="H5570">
        <v>2013</v>
      </c>
      <c r="I5570">
        <v>495.36456164383571</v>
      </c>
      <c r="J5570" t="s">
        <v>717</v>
      </c>
    </row>
    <row r="5571" spans="1:10">
      <c r="A5571" s="4" t="s">
        <v>18</v>
      </c>
      <c r="B5571" t="s">
        <v>33</v>
      </c>
      <c r="C5571" t="s">
        <v>4</v>
      </c>
      <c r="D5571" t="s">
        <v>1</v>
      </c>
      <c r="F5571" s="2">
        <f t="shared" si="152"/>
        <v>0</v>
      </c>
      <c r="G5571" s="36">
        <v>0</v>
      </c>
      <c r="H5571">
        <v>2013</v>
      </c>
      <c r="I5571">
        <v>495.36456164383571</v>
      </c>
      <c r="J5571" t="s">
        <v>717</v>
      </c>
    </row>
    <row r="5572" spans="1:10">
      <c r="A5572" s="4" t="s">
        <v>18</v>
      </c>
      <c r="B5572" t="s">
        <v>33</v>
      </c>
      <c r="C5572" t="s">
        <v>3</v>
      </c>
      <c r="D5572" t="s">
        <v>328</v>
      </c>
      <c r="F5572" s="2">
        <f t="shared" si="152"/>
        <v>6474052432.492589</v>
      </c>
      <c r="G5572" s="36">
        <v>13312333.211450063</v>
      </c>
      <c r="H5572">
        <v>2012</v>
      </c>
      <c r="I5572">
        <v>486.31989071038242</v>
      </c>
      <c r="J5572" t="s">
        <v>717</v>
      </c>
    </row>
    <row r="5573" spans="1:10">
      <c r="A5573" s="4" t="s">
        <v>18</v>
      </c>
      <c r="B5573" t="s">
        <v>33</v>
      </c>
      <c r="C5573" t="s">
        <v>4</v>
      </c>
      <c r="D5573" t="s">
        <v>328</v>
      </c>
      <c r="F5573" s="2">
        <f t="shared" si="152"/>
        <v>7806874265.9238682</v>
      </c>
      <c r="G5573" s="36">
        <v>16052961.055160888</v>
      </c>
      <c r="H5573">
        <v>2012</v>
      </c>
      <c r="I5573">
        <v>486.31989071038242</v>
      </c>
      <c r="J5573" t="s">
        <v>717</v>
      </c>
    </row>
    <row r="5574" spans="1:10">
      <c r="A5574" s="4" t="s">
        <v>18</v>
      </c>
      <c r="B5574" t="s">
        <v>33</v>
      </c>
      <c r="C5574" t="s">
        <v>3</v>
      </c>
      <c r="D5574" t="s">
        <v>328</v>
      </c>
      <c r="F5574" s="2">
        <f t="shared" si="152"/>
        <v>6243650481.2135744</v>
      </c>
      <c r="G5574" s="36">
        <v>12916859.073359074</v>
      </c>
      <c r="H5574">
        <v>2011</v>
      </c>
      <c r="I5574">
        <v>483.37219178082211</v>
      </c>
      <c r="J5574" t="s">
        <v>717</v>
      </c>
    </row>
    <row r="5575" spans="1:10">
      <c r="A5575" s="4" t="s">
        <v>18</v>
      </c>
      <c r="B5575" t="s">
        <v>33</v>
      </c>
      <c r="C5575" t="s">
        <v>4</v>
      </c>
      <c r="D5575" t="s">
        <v>328</v>
      </c>
      <c r="F5575" s="2">
        <f t="shared" si="152"/>
        <v>2566262695.6395879</v>
      </c>
      <c r="G5575" s="36">
        <v>5309082.1923062168</v>
      </c>
      <c r="H5575">
        <v>2011</v>
      </c>
      <c r="I5575">
        <v>483.37219178082211</v>
      </c>
      <c r="J5575" t="s">
        <v>717</v>
      </c>
    </row>
    <row r="5576" spans="1:10">
      <c r="A5576" s="4" t="s">
        <v>18</v>
      </c>
      <c r="B5576" t="s">
        <v>33</v>
      </c>
      <c r="C5576" t="s">
        <v>3</v>
      </c>
      <c r="D5576" t="s">
        <v>328</v>
      </c>
      <c r="F5576" s="2">
        <f t="shared" si="152"/>
        <v>5560860609.2443695</v>
      </c>
      <c r="G5576" s="36">
        <v>10902709.677419355</v>
      </c>
      <c r="H5576">
        <v>2010</v>
      </c>
      <c r="I5576">
        <v>510.04390410958933</v>
      </c>
      <c r="J5576" t="s">
        <v>717</v>
      </c>
    </row>
    <row r="5577" spans="1:10">
      <c r="A5577" s="4" t="s">
        <v>18</v>
      </c>
      <c r="B5577" t="s">
        <v>33</v>
      </c>
      <c r="C5577" t="s">
        <v>4</v>
      </c>
      <c r="D5577" t="s">
        <v>328</v>
      </c>
      <c r="F5577" s="2">
        <f t="shared" si="152"/>
        <v>1950387329.4395232</v>
      </c>
      <c r="G5577" s="36">
        <v>3823959.6899886839</v>
      </c>
      <c r="H5577">
        <v>2010</v>
      </c>
      <c r="I5577">
        <v>510.04390410958933</v>
      </c>
      <c r="J5577" t="s">
        <v>717</v>
      </c>
    </row>
    <row r="5578" spans="1:10">
      <c r="A5578" t="s">
        <v>18</v>
      </c>
      <c r="B5578" t="s">
        <v>38</v>
      </c>
      <c r="C5578" t="s">
        <v>3</v>
      </c>
      <c r="D5578" t="s">
        <v>328</v>
      </c>
      <c r="E5578" t="s">
        <v>534</v>
      </c>
      <c r="F5578" s="2">
        <v>50311450365</v>
      </c>
      <c r="G5578" s="36">
        <v>11782541.06908665</v>
      </c>
      <c r="H5578">
        <v>2024</v>
      </c>
      <c r="I5578" s="32">
        <v>4270</v>
      </c>
      <c r="J5578" t="s">
        <v>717</v>
      </c>
    </row>
    <row r="5579" spans="1:10">
      <c r="A5579" t="s">
        <v>18</v>
      </c>
      <c r="B5579" t="s">
        <v>38</v>
      </c>
      <c r="C5579" t="s">
        <v>4</v>
      </c>
      <c r="D5579" t="s">
        <v>328</v>
      </c>
      <c r="E5579" t="s">
        <v>534</v>
      </c>
      <c r="F5579" s="2">
        <v>17495474887</v>
      </c>
      <c r="G5579" s="36">
        <v>4097300.9103044495</v>
      </c>
      <c r="H5579">
        <v>2024</v>
      </c>
      <c r="I5579" s="32">
        <v>4270</v>
      </c>
      <c r="J5579" t="s">
        <v>717</v>
      </c>
    </row>
    <row r="5580" spans="1:10">
      <c r="A5580" t="s">
        <v>18</v>
      </c>
      <c r="B5580" t="s">
        <v>38</v>
      </c>
      <c r="C5580" t="s">
        <v>3</v>
      </c>
      <c r="D5580" t="s">
        <v>328</v>
      </c>
      <c r="E5580" t="s">
        <v>534</v>
      </c>
      <c r="F5580" s="2">
        <v>51994730000</v>
      </c>
      <c r="G5580" s="36">
        <f t="shared" ref="G5580:G5602" si="153">F5580/I5580</f>
        <v>12037544.740217345</v>
      </c>
      <c r="H5580">
        <v>2023</v>
      </c>
      <c r="I5580">
        <v>4319.38</v>
      </c>
      <c r="J5580" t="s">
        <v>717</v>
      </c>
    </row>
    <row r="5581" spans="1:10">
      <c r="A5581" t="s">
        <v>18</v>
      </c>
      <c r="B5581" t="s">
        <v>38</v>
      </c>
      <c r="C5581" t="s">
        <v>4</v>
      </c>
      <c r="D5581" t="s">
        <v>328</v>
      </c>
      <c r="E5581" t="s">
        <v>534</v>
      </c>
      <c r="F5581" s="2">
        <v>22239770000</v>
      </c>
      <c r="G5581" s="36">
        <f t="shared" si="153"/>
        <v>5148833.8604151523</v>
      </c>
      <c r="H5581">
        <v>2023</v>
      </c>
      <c r="I5581">
        <v>4319.38</v>
      </c>
      <c r="J5581" t="s">
        <v>717</v>
      </c>
    </row>
    <row r="5582" spans="1:10">
      <c r="A5582" t="s">
        <v>18</v>
      </c>
      <c r="B5582" t="s">
        <v>38</v>
      </c>
      <c r="C5582" t="s">
        <v>3</v>
      </c>
      <c r="D5582" t="s">
        <v>328</v>
      </c>
      <c r="F5582" s="2">
        <v>50079110000</v>
      </c>
      <c r="G5582" s="36">
        <f t="shared" si="153"/>
        <v>11769473.560517039</v>
      </c>
      <c r="H5582">
        <v>2022</v>
      </c>
      <c r="I5582" s="32">
        <v>4255</v>
      </c>
      <c r="J5582" t="s">
        <v>717</v>
      </c>
    </row>
    <row r="5583" spans="1:10">
      <c r="A5583" t="s">
        <v>18</v>
      </c>
      <c r="B5583" t="s">
        <v>38</v>
      </c>
      <c r="C5583" t="s">
        <v>4</v>
      </c>
      <c r="D5583" t="s">
        <v>328</v>
      </c>
      <c r="F5583" s="2">
        <v>17046580000.000002</v>
      </c>
      <c r="G5583" s="36">
        <f t="shared" si="153"/>
        <v>4006246.7685076385</v>
      </c>
      <c r="H5583">
        <v>2022</v>
      </c>
      <c r="I5583" s="32">
        <v>4255</v>
      </c>
      <c r="J5583" t="s">
        <v>717</v>
      </c>
    </row>
    <row r="5584" spans="1:10">
      <c r="A5584" t="s">
        <v>46</v>
      </c>
      <c r="B5584" t="s">
        <v>32</v>
      </c>
      <c r="C5584" t="s">
        <v>4</v>
      </c>
      <c r="D5584" t="s">
        <v>328</v>
      </c>
      <c r="E5584" t="s">
        <v>365</v>
      </c>
      <c r="F5584" s="2">
        <v>107500617</v>
      </c>
      <c r="G5584" s="36">
        <f t="shared" si="153"/>
        <v>29246297.848028947</v>
      </c>
      <c r="H5584">
        <v>2018</v>
      </c>
      <c r="I5584">
        <v>3.6757</v>
      </c>
      <c r="J5584" s="40" t="s">
        <v>715</v>
      </c>
    </row>
    <row r="5585" spans="1:10">
      <c r="A5585" t="s">
        <v>46</v>
      </c>
      <c r="B5585" t="s">
        <v>32</v>
      </c>
      <c r="C5585" t="s">
        <v>4</v>
      </c>
      <c r="D5585" t="s">
        <v>328</v>
      </c>
      <c r="E5585" t="s">
        <v>366</v>
      </c>
      <c r="F5585" s="2">
        <v>-16224778</v>
      </c>
      <c r="G5585" s="36">
        <f t="shared" si="153"/>
        <v>-4414064.8039829144</v>
      </c>
      <c r="H5585">
        <v>2018</v>
      </c>
      <c r="I5585">
        <v>3.6757</v>
      </c>
      <c r="J5585" s="40" t="s">
        <v>715</v>
      </c>
    </row>
    <row r="5586" spans="1:10">
      <c r="A5586" t="s">
        <v>46</v>
      </c>
      <c r="B5586" t="s">
        <v>32</v>
      </c>
      <c r="C5586" t="s">
        <v>4</v>
      </c>
      <c r="D5586" t="s">
        <v>1</v>
      </c>
      <c r="E5586" t="s">
        <v>364</v>
      </c>
      <c r="F5586" s="2">
        <v>24</v>
      </c>
      <c r="G5586" s="36">
        <f t="shared" si="153"/>
        <v>6.5293685556492642</v>
      </c>
      <c r="H5586">
        <v>2018</v>
      </c>
      <c r="I5586">
        <v>3.6757</v>
      </c>
      <c r="J5586" s="40" t="s">
        <v>715</v>
      </c>
    </row>
    <row r="5587" spans="1:10">
      <c r="A5587" t="s">
        <v>46</v>
      </c>
      <c r="B5587" t="s">
        <v>32</v>
      </c>
      <c r="C5587" t="s">
        <v>4</v>
      </c>
      <c r="D5587" t="s">
        <v>367</v>
      </c>
      <c r="E5587" t="s">
        <v>382</v>
      </c>
      <c r="F5587" s="2">
        <v>59982122</v>
      </c>
      <c r="G5587" s="36">
        <f t="shared" si="153"/>
        <v>16318557.553663248</v>
      </c>
      <c r="H5587">
        <v>2018</v>
      </c>
      <c r="I5587">
        <v>3.6757</v>
      </c>
      <c r="J5587" s="40" t="s">
        <v>715</v>
      </c>
    </row>
    <row r="5588" spans="1:10">
      <c r="A5588" t="s">
        <v>46</v>
      </c>
      <c r="B5588" t="s">
        <v>32</v>
      </c>
      <c r="C5588" t="s">
        <v>4</v>
      </c>
      <c r="D5588" t="s">
        <v>367</v>
      </c>
      <c r="E5588" t="s">
        <v>370</v>
      </c>
      <c r="F5588" s="2">
        <v>57410119</v>
      </c>
      <c r="G5588" s="36">
        <f t="shared" si="153"/>
        <v>15618826.073945099</v>
      </c>
      <c r="H5588">
        <v>2018</v>
      </c>
      <c r="I5588">
        <v>3.6757</v>
      </c>
      <c r="J5588" s="40" t="s">
        <v>715</v>
      </c>
    </row>
    <row r="5589" spans="1:10">
      <c r="A5589" t="s">
        <v>46</v>
      </c>
      <c r="B5589" t="s">
        <v>32</v>
      </c>
      <c r="C5589" t="s">
        <v>4</v>
      </c>
      <c r="D5589" t="s">
        <v>367</v>
      </c>
      <c r="E5589" t="s">
        <v>366</v>
      </c>
      <c r="F5589" s="2">
        <v>334</v>
      </c>
      <c r="G5589" s="36">
        <f t="shared" si="153"/>
        <v>90.867045732785598</v>
      </c>
      <c r="H5589">
        <v>2018</v>
      </c>
      <c r="I5589">
        <v>3.6757</v>
      </c>
      <c r="J5589" s="40" t="s">
        <v>715</v>
      </c>
    </row>
    <row r="5590" spans="1:10">
      <c r="A5590" t="s">
        <v>46</v>
      </c>
      <c r="B5590" t="s">
        <v>32</v>
      </c>
      <c r="C5590" t="s">
        <v>4</v>
      </c>
      <c r="D5590" t="s">
        <v>367</v>
      </c>
      <c r="E5590" t="s">
        <v>386</v>
      </c>
      <c r="F5590" s="2">
        <v>327</v>
      </c>
      <c r="G5590" s="36">
        <f t="shared" si="153"/>
        <v>88.962646570721219</v>
      </c>
      <c r="H5590">
        <v>2018</v>
      </c>
      <c r="I5590">
        <v>3.6757</v>
      </c>
      <c r="J5590" s="40" t="s">
        <v>715</v>
      </c>
    </row>
    <row r="5591" spans="1:10">
      <c r="A5591" t="s">
        <v>46</v>
      </c>
      <c r="B5591" t="s">
        <v>32</v>
      </c>
      <c r="C5591" t="s">
        <v>4</v>
      </c>
      <c r="D5591" t="s">
        <v>367</v>
      </c>
      <c r="E5591" t="s">
        <v>381</v>
      </c>
      <c r="F5591" s="2">
        <v>38</v>
      </c>
      <c r="G5591" s="36">
        <f t="shared" si="153"/>
        <v>10.338166879778001</v>
      </c>
      <c r="H5591">
        <v>2018</v>
      </c>
      <c r="I5591">
        <v>3.6757</v>
      </c>
      <c r="J5591" s="40" t="s">
        <v>715</v>
      </c>
    </row>
    <row r="5592" spans="1:10">
      <c r="A5592" t="s">
        <v>46</v>
      </c>
      <c r="B5592" t="s">
        <v>32</v>
      </c>
      <c r="C5592" t="s">
        <v>4</v>
      </c>
      <c r="D5592" t="s">
        <v>367</v>
      </c>
      <c r="E5592" t="s">
        <v>385</v>
      </c>
      <c r="F5592" s="2">
        <v>4</v>
      </c>
      <c r="G5592" s="36">
        <f t="shared" si="153"/>
        <v>1.0882280926082106</v>
      </c>
      <c r="H5592">
        <v>2018</v>
      </c>
      <c r="I5592">
        <v>3.6757</v>
      </c>
      <c r="J5592" s="40" t="s">
        <v>715</v>
      </c>
    </row>
    <row r="5593" spans="1:10">
      <c r="A5593" t="s">
        <v>18</v>
      </c>
      <c r="B5593" t="s">
        <v>38</v>
      </c>
      <c r="C5593" t="s">
        <v>3</v>
      </c>
      <c r="D5593" t="s">
        <v>328</v>
      </c>
      <c r="F5593" s="2">
        <v>41724000000</v>
      </c>
      <c r="G5593" s="36">
        <f t="shared" si="153"/>
        <v>11130555.407352079</v>
      </c>
      <c r="H5593">
        <v>2021</v>
      </c>
      <c r="I5593" s="32">
        <v>3748.6</v>
      </c>
      <c r="J5593" t="s">
        <v>717</v>
      </c>
    </row>
    <row r="5594" spans="1:10">
      <c r="A5594" t="s">
        <v>18</v>
      </c>
      <c r="B5594" t="s">
        <v>38</v>
      </c>
      <c r="C5594" t="s">
        <v>4</v>
      </c>
      <c r="D5594" t="s">
        <v>328</v>
      </c>
      <c r="F5594" s="2">
        <v>14846000000</v>
      </c>
      <c r="G5594" s="36">
        <f t="shared" si="153"/>
        <v>3960411.8871045192</v>
      </c>
      <c r="H5594">
        <v>2021</v>
      </c>
      <c r="I5594" s="32">
        <v>3748.6</v>
      </c>
      <c r="J5594" t="s">
        <v>717</v>
      </c>
    </row>
    <row r="5595" spans="1:10">
      <c r="A5595" t="s">
        <v>18</v>
      </c>
      <c r="B5595" t="s">
        <v>38</v>
      </c>
      <c r="C5595" t="s">
        <v>3</v>
      </c>
      <c r="D5595" t="s">
        <v>328</v>
      </c>
      <c r="F5595" s="2">
        <v>35558000000</v>
      </c>
      <c r="G5595" s="36">
        <f t="shared" si="153"/>
        <v>9637385.1837195996</v>
      </c>
      <c r="H5595">
        <v>2020</v>
      </c>
      <c r="I5595">
        <v>3689.59</v>
      </c>
      <c r="J5595" t="s">
        <v>717</v>
      </c>
    </row>
    <row r="5596" spans="1:10">
      <c r="A5596" t="s">
        <v>18</v>
      </c>
      <c r="B5596" t="s">
        <v>38</v>
      </c>
      <c r="C5596" t="s">
        <v>4</v>
      </c>
      <c r="D5596" t="s">
        <v>328</v>
      </c>
      <c r="F5596" s="2">
        <v>16615000000</v>
      </c>
      <c r="G5596" s="36">
        <f t="shared" si="153"/>
        <v>4503210.3838095833</v>
      </c>
      <c r="H5596">
        <v>2020</v>
      </c>
      <c r="I5596">
        <v>3689.59</v>
      </c>
      <c r="J5596" t="s">
        <v>717</v>
      </c>
    </row>
    <row r="5597" spans="1:10">
      <c r="A5597" t="s">
        <v>18</v>
      </c>
      <c r="B5597" t="s">
        <v>38</v>
      </c>
      <c r="C5597" t="s">
        <v>3</v>
      </c>
      <c r="D5597" t="s">
        <v>328</v>
      </c>
      <c r="F5597" s="2">
        <v>37040510000</v>
      </c>
      <c r="G5597" s="36">
        <f t="shared" si="153"/>
        <v>11283962.614772527</v>
      </c>
      <c r="H5597">
        <v>2019</v>
      </c>
      <c r="I5597">
        <v>3282.58</v>
      </c>
      <c r="J5597" t="s">
        <v>717</v>
      </c>
    </row>
    <row r="5598" spans="1:10">
      <c r="A5598" t="s">
        <v>18</v>
      </c>
      <c r="B5598" t="s">
        <v>38</v>
      </c>
      <c r="C5598" t="s">
        <v>4</v>
      </c>
      <c r="D5598" t="s">
        <v>328</v>
      </c>
      <c r="F5598" s="2">
        <v>12757390000</v>
      </c>
      <c r="G5598" s="36">
        <f t="shared" si="153"/>
        <v>3886391.1922938665</v>
      </c>
      <c r="H5598">
        <v>2019</v>
      </c>
      <c r="I5598">
        <v>3282.58</v>
      </c>
      <c r="J5598" t="s">
        <v>717</v>
      </c>
    </row>
    <row r="5599" spans="1:10">
      <c r="A5599" t="s">
        <v>18</v>
      </c>
      <c r="B5599" t="s">
        <v>38</v>
      </c>
      <c r="C5599" t="s">
        <v>3</v>
      </c>
      <c r="D5599" t="s">
        <v>328</v>
      </c>
      <c r="F5599" s="2">
        <v>30070000000</v>
      </c>
      <c r="G5599" s="36">
        <f t="shared" si="153"/>
        <v>10036548.121693563</v>
      </c>
      <c r="H5599">
        <v>2018</v>
      </c>
      <c r="I5599">
        <v>2996.05</v>
      </c>
      <c r="J5599" t="s">
        <v>717</v>
      </c>
    </row>
    <row r="5600" spans="1:10">
      <c r="A5600" t="s">
        <v>18</v>
      </c>
      <c r="B5600" t="s">
        <v>38</v>
      </c>
      <c r="C5600" t="s">
        <v>4</v>
      </c>
      <c r="D5600" t="s">
        <v>328</v>
      </c>
      <c r="F5600" s="2">
        <v>13098400000</v>
      </c>
      <c r="G5600" s="36">
        <f t="shared" si="153"/>
        <v>4371889.6547120372</v>
      </c>
      <c r="H5600">
        <v>2018</v>
      </c>
      <c r="I5600">
        <v>2996.05</v>
      </c>
      <c r="J5600" t="s">
        <v>717</v>
      </c>
    </row>
    <row r="5601" spans="1:10">
      <c r="A5601" t="s">
        <v>18</v>
      </c>
      <c r="B5601" t="s">
        <v>38</v>
      </c>
      <c r="C5601" t="s">
        <v>3</v>
      </c>
      <c r="D5601" t="s">
        <v>328</v>
      </c>
      <c r="F5601" s="2">
        <v>26588000000</v>
      </c>
      <c r="G5601" s="36">
        <f t="shared" si="153"/>
        <v>8975579.4562259894</v>
      </c>
      <c r="H5601">
        <v>2017</v>
      </c>
      <c r="I5601">
        <v>2962.26</v>
      </c>
      <c r="J5601" t="s">
        <v>717</v>
      </c>
    </row>
    <row r="5602" spans="1:10">
      <c r="A5602" t="s">
        <v>18</v>
      </c>
      <c r="B5602" t="s">
        <v>38</v>
      </c>
      <c r="C5602" t="s">
        <v>4</v>
      </c>
      <c r="D5602" t="s">
        <v>328</v>
      </c>
      <c r="F5602" s="2">
        <v>16197530000</v>
      </c>
      <c r="G5602" s="36">
        <f t="shared" si="153"/>
        <v>5467963.649375814</v>
      </c>
      <c r="H5602">
        <v>2017</v>
      </c>
      <c r="I5602">
        <v>2962.26</v>
      </c>
      <c r="J5602" t="s">
        <v>717</v>
      </c>
    </row>
    <row r="5603" spans="1:10">
      <c r="A5603" t="s">
        <v>18</v>
      </c>
      <c r="B5603" t="s">
        <v>38</v>
      </c>
      <c r="C5603" t="s">
        <v>3</v>
      </c>
      <c r="D5603" t="s">
        <v>328</v>
      </c>
      <c r="F5603" s="2">
        <f t="shared" ref="F5603:F5616" si="154">G5603*I5603</f>
        <v>25855050000</v>
      </c>
      <c r="G5603" s="36">
        <v>8472037.905374188</v>
      </c>
      <c r="H5603">
        <v>2016</v>
      </c>
      <c r="I5603">
        <v>3051.81</v>
      </c>
      <c r="J5603" t="s">
        <v>717</v>
      </c>
    </row>
    <row r="5604" spans="1:10">
      <c r="A5604" t="s">
        <v>18</v>
      </c>
      <c r="B5604" t="s">
        <v>38</v>
      </c>
      <c r="C5604" t="s">
        <v>4</v>
      </c>
      <c r="D5604" t="s">
        <v>328</v>
      </c>
      <c r="F5604" s="2">
        <f t="shared" si="154"/>
        <v>10864780000</v>
      </c>
      <c r="G5604" s="36">
        <v>3560110.2296669846</v>
      </c>
      <c r="H5604">
        <v>2016</v>
      </c>
      <c r="I5604">
        <v>3051.81</v>
      </c>
      <c r="J5604" t="s">
        <v>717</v>
      </c>
    </row>
    <row r="5605" spans="1:10">
      <c r="A5605" t="s">
        <v>18</v>
      </c>
      <c r="B5605" t="s">
        <v>38</v>
      </c>
      <c r="C5605" t="s">
        <v>3</v>
      </c>
      <c r="D5605" t="s">
        <v>328</v>
      </c>
      <c r="F5605" s="2">
        <f t="shared" si="154"/>
        <v>12190220000.000002</v>
      </c>
      <c r="G5605" s="36">
        <v>4443493.0822831858</v>
      </c>
      <c r="H5605">
        <v>2015</v>
      </c>
      <c r="I5605">
        <v>2743.3867397260219</v>
      </c>
      <c r="J5605" t="s">
        <v>717</v>
      </c>
    </row>
    <row r="5606" spans="1:10">
      <c r="A5606" t="s">
        <v>18</v>
      </c>
      <c r="B5606" t="s">
        <v>38</v>
      </c>
      <c r="C5606" t="s">
        <v>4</v>
      </c>
      <c r="D5606" t="s">
        <v>328</v>
      </c>
      <c r="F5606" s="2">
        <f t="shared" si="154"/>
        <v>2787790000</v>
      </c>
      <c r="G5606" s="36">
        <v>1016185.5634974792</v>
      </c>
      <c r="H5606">
        <v>2015</v>
      </c>
      <c r="I5606">
        <v>2743.3867397260219</v>
      </c>
      <c r="J5606" t="s">
        <v>717</v>
      </c>
    </row>
    <row r="5607" spans="1:10">
      <c r="A5607" s="4" t="s">
        <v>18</v>
      </c>
      <c r="B5607" t="s">
        <v>38</v>
      </c>
      <c r="C5607" t="s">
        <v>3</v>
      </c>
      <c r="D5607" t="s">
        <v>328</v>
      </c>
      <c r="F5607" s="2">
        <f t="shared" si="154"/>
        <v>11324760000</v>
      </c>
      <c r="G5607" s="36">
        <v>5663308.6274557607</v>
      </c>
      <c r="H5607">
        <v>2014</v>
      </c>
      <c r="I5607">
        <v>1999.672054794521</v>
      </c>
      <c r="J5607" t="s">
        <v>717</v>
      </c>
    </row>
    <row r="5608" spans="1:10">
      <c r="A5608" t="s">
        <v>18</v>
      </c>
      <c r="B5608" t="s">
        <v>38</v>
      </c>
      <c r="C5608" t="s">
        <v>4</v>
      </c>
      <c r="D5608" t="s">
        <v>328</v>
      </c>
      <c r="F5608" s="2">
        <f t="shared" si="154"/>
        <v>5566770000</v>
      </c>
      <c r="G5608" s="36">
        <v>2783841.4737320621</v>
      </c>
      <c r="H5608">
        <v>2014</v>
      </c>
      <c r="I5608">
        <v>1999.672054794521</v>
      </c>
      <c r="J5608" t="s">
        <v>717</v>
      </c>
    </row>
    <row r="5609" spans="1:10">
      <c r="A5609" s="4" t="s">
        <v>18</v>
      </c>
      <c r="B5609" t="s">
        <v>38</v>
      </c>
      <c r="C5609" t="s">
        <v>3</v>
      </c>
      <c r="D5609" t="s">
        <v>328</v>
      </c>
      <c r="F5609" s="2">
        <f t="shared" si="154"/>
        <v>12758780000</v>
      </c>
      <c r="G5609" s="36">
        <v>6828064.7539669098</v>
      </c>
      <c r="H5609">
        <v>2013</v>
      </c>
      <c r="I5609">
        <v>1868.5792328767116</v>
      </c>
      <c r="J5609" t="s">
        <v>717</v>
      </c>
    </row>
    <row r="5610" spans="1:10">
      <c r="A5610" t="s">
        <v>18</v>
      </c>
      <c r="B5610" t="s">
        <v>38</v>
      </c>
      <c r="C5610" t="s">
        <v>4</v>
      </c>
      <c r="D5610" t="s">
        <v>328</v>
      </c>
      <c r="F5610" s="2">
        <f t="shared" si="154"/>
        <v>6052909972.21</v>
      </c>
      <c r="G5610" s="36">
        <v>3239311.3793154149</v>
      </c>
      <c r="H5610">
        <v>2013</v>
      </c>
      <c r="I5610">
        <v>1868.5792328767116</v>
      </c>
      <c r="J5610" t="s">
        <v>717</v>
      </c>
    </row>
    <row r="5611" spans="1:10">
      <c r="A5611" s="4" t="s">
        <v>18</v>
      </c>
      <c r="B5611" t="s">
        <v>38</v>
      </c>
      <c r="C5611" t="s">
        <v>3</v>
      </c>
      <c r="D5611" t="s">
        <v>328</v>
      </c>
      <c r="F5611" s="2">
        <f t="shared" si="154"/>
        <v>13849805466.778164</v>
      </c>
      <c r="G5611" s="36">
        <v>7705991.3899843693</v>
      </c>
      <c r="H5611">
        <v>2012</v>
      </c>
      <c r="I5611">
        <v>1797.2775683060108</v>
      </c>
      <c r="J5611" t="s">
        <v>717</v>
      </c>
    </row>
    <row r="5612" spans="1:10">
      <c r="A5612" t="s">
        <v>18</v>
      </c>
      <c r="B5612" t="s">
        <v>38</v>
      </c>
      <c r="C5612" t="s">
        <v>4</v>
      </c>
      <c r="D5612" t="s">
        <v>328</v>
      </c>
      <c r="F5612" s="2">
        <f t="shared" si="154"/>
        <v>5218140011.3973331</v>
      </c>
      <c r="G5612" s="36">
        <v>2903357.8916336168</v>
      </c>
      <c r="H5612">
        <v>2012</v>
      </c>
      <c r="I5612">
        <v>1797.2775683060108</v>
      </c>
      <c r="J5612" t="s">
        <v>717</v>
      </c>
    </row>
    <row r="5613" spans="1:10">
      <c r="A5613" s="4" t="s">
        <v>18</v>
      </c>
      <c r="B5613" t="s">
        <v>38</v>
      </c>
      <c r="C5613" t="s">
        <v>3</v>
      </c>
      <c r="D5613" t="s">
        <v>328</v>
      </c>
      <c r="F5613" s="2">
        <f t="shared" si="154"/>
        <v>14756026224.958643</v>
      </c>
      <c r="G5613" s="36">
        <v>7991321.177929257</v>
      </c>
      <c r="H5613">
        <v>2011</v>
      </c>
      <c r="I5613">
        <v>1846.5064657534242</v>
      </c>
      <c r="J5613" t="s">
        <v>717</v>
      </c>
    </row>
    <row r="5614" spans="1:10">
      <c r="A5614" t="s">
        <v>18</v>
      </c>
      <c r="B5614" t="s">
        <v>38</v>
      </c>
      <c r="C5614" t="s">
        <v>4</v>
      </c>
      <c r="D5614" t="s">
        <v>328</v>
      </c>
      <c r="F5614" s="2">
        <f t="shared" si="154"/>
        <v>6379961621.4414043</v>
      </c>
      <c r="G5614" s="36">
        <v>3455152.602911796</v>
      </c>
      <c r="H5614">
        <v>2011</v>
      </c>
      <c r="I5614">
        <v>1846.5064657534242</v>
      </c>
      <c r="J5614" t="s">
        <v>717</v>
      </c>
    </row>
    <row r="5615" spans="1:10">
      <c r="A5615" s="4" t="s">
        <v>18</v>
      </c>
      <c r="B5615" t="s">
        <v>38</v>
      </c>
      <c r="C5615" t="s">
        <v>3</v>
      </c>
      <c r="D5615" t="s">
        <v>328</v>
      </c>
      <c r="F5615" s="2">
        <f t="shared" si="154"/>
        <v>11510477475.296347</v>
      </c>
      <c r="G5615" s="36">
        <v>6063561.7139275698</v>
      </c>
      <c r="H5615">
        <v>2010</v>
      </c>
      <c r="I5615">
        <v>1898.3030136986317</v>
      </c>
      <c r="J5615" t="s">
        <v>717</v>
      </c>
    </row>
    <row r="5616" spans="1:10">
      <c r="A5616" t="s">
        <v>18</v>
      </c>
      <c r="B5616" t="s">
        <v>38</v>
      </c>
      <c r="C5616" t="s">
        <v>4</v>
      </c>
      <c r="D5616" t="s">
        <v>328</v>
      </c>
      <c r="F5616" s="2">
        <f t="shared" si="154"/>
        <v>2873011285.0701003</v>
      </c>
      <c r="G5616" s="36">
        <v>1513462.9531416895</v>
      </c>
      <c r="H5616">
        <v>2010</v>
      </c>
      <c r="I5616">
        <v>1898.3030136986317</v>
      </c>
      <c r="J5616" t="s">
        <v>717</v>
      </c>
    </row>
    <row r="5617" spans="1:10">
      <c r="A5617" t="s">
        <v>18</v>
      </c>
      <c r="B5617" t="s">
        <v>34</v>
      </c>
      <c r="C5617" t="s">
        <v>3</v>
      </c>
      <c r="D5617" t="s">
        <v>328</v>
      </c>
      <c r="E5617" t="s">
        <v>534</v>
      </c>
      <c r="F5617" s="2">
        <v>13803430.470000001</v>
      </c>
      <c r="G5617" s="36">
        <f t="shared" ref="G5617:G5629" si="155">F5617/I5617</f>
        <v>13803430.470000001</v>
      </c>
      <c r="H5617">
        <v>2024</v>
      </c>
      <c r="I5617">
        <v>1</v>
      </c>
      <c r="J5617" t="s">
        <v>717</v>
      </c>
    </row>
    <row r="5618" spans="1:10">
      <c r="A5618" t="s">
        <v>18</v>
      </c>
      <c r="B5618" t="s">
        <v>34</v>
      </c>
      <c r="C5618" t="s">
        <v>3</v>
      </c>
      <c r="D5618" t="s">
        <v>1</v>
      </c>
      <c r="E5618" t="s">
        <v>434</v>
      </c>
      <c r="F5618" s="2">
        <v>72797.78</v>
      </c>
      <c r="G5618" s="36">
        <f t="shared" si="155"/>
        <v>72797.78</v>
      </c>
      <c r="H5618">
        <v>2024</v>
      </c>
      <c r="I5618">
        <v>1</v>
      </c>
      <c r="J5618" t="s">
        <v>717</v>
      </c>
    </row>
    <row r="5619" spans="1:10">
      <c r="A5619" t="s">
        <v>18</v>
      </c>
      <c r="B5619" t="s">
        <v>34</v>
      </c>
      <c r="C5619" t="s">
        <v>4</v>
      </c>
      <c r="D5619" t="s">
        <v>328</v>
      </c>
      <c r="E5619" t="s">
        <v>534</v>
      </c>
      <c r="F5619" s="2">
        <v>6549178.9699999997</v>
      </c>
      <c r="G5619" s="36">
        <f t="shared" si="155"/>
        <v>6549178.9699999997</v>
      </c>
      <c r="H5619">
        <v>2024</v>
      </c>
      <c r="I5619">
        <v>1</v>
      </c>
      <c r="J5619" t="s">
        <v>717</v>
      </c>
    </row>
    <row r="5620" spans="1:10">
      <c r="A5620" t="s">
        <v>18</v>
      </c>
      <c r="B5620" t="s">
        <v>34</v>
      </c>
      <c r="C5620" t="s">
        <v>4</v>
      </c>
      <c r="D5620" t="s">
        <v>1</v>
      </c>
      <c r="E5620" t="s">
        <v>434</v>
      </c>
      <c r="F5620" s="2">
        <v>2552.17</v>
      </c>
      <c r="G5620" s="36">
        <f t="shared" si="155"/>
        <v>2552.17</v>
      </c>
      <c r="H5620">
        <v>2024</v>
      </c>
      <c r="I5620">
        <v>1</v>
      </c>
      <c r="J5620" t="s">
        <v>717</v>
      </c>
    </row>
    <row r="5621" spans="1:10">
      <c r="A5621" t="s">
        <v>18</v>
      </c>
      <c r="B5621" t="s">
        <v>34</v>
      </c>
      <c r="C5621" t="s">
        <v>3</v>
      </c>
      <c r="D5621" t="s">
        <v>1</v>
      </c>
      <c r="E5621" t="s">
        <v>434</v>
      </c>
      <c r="F5621" s="2">
        <v>79803.19</v>
      </c>
      <c r="G5621" s="36">
        <f t="shared" si="155"/>
        <v>79803.19</v>
      </c>
      <c r="H5621">
        <v>2023</v>
      </c>
      <c r="I5621">
        <v>1</v>
      </c>
      <c r="J5621" t="s">
        <v>717</v>
      </c>
    </row>
    <row r="5622" spans="1:10">
      <c r="A5622" t="s">
        <v>18</v>
      </c>
      <c r="B5622" t="s">
        <v>34</v>
      </c>
      <c r="C5622" t="s">
        <v>3</v>
      </c>
      <c r="D5622" t="s">
        <v>328</v>
      </c>
      <c r="F5622" s="2">
        <v>13716650.289999999</v>
      </c>
      <c r="G5622" s="36">
        <f t="shared" si="155"/>
        <v>13716650.289999999</v>
      </c>
      <c r="H5622">
        <v>2022</v>
      </c>
      <c r="I5622">
        <v>1</v>
      </c>
      <c r="J5622" t="s">
        <v>717</v>
      </c>
    </row>
    <row r="5623" spans="1:10">
      <c r="A5623" t="s">
        <v>18</v>
      </c>
      <c r="B5623" t="s">
        <v>34</v>
      </c>
      <c r="C5623" t="s">
        <v>3</v>
      </c>
      <c r="D5623" t="s">
        <v>1</v>
      </c>
      <c r="F5623" s="2">
        <v>59723.06</v>
      </c>
      <c r="G5623" s="36">
        <f t="shared" si="155"/>
        <v>59723.06</v>
      </c>
      <c r="H5623">
        <v>2022</v>
      </c>
      <c r="I5623">
        <v>1</v>
      </c>
      <c r="J5623" t="s">
        <v>717</v>
      </c>
    </row>
    <row r="5624" spans="1:10">
      <c r="A5624" t="s">
        <v>18</v>
      </c>
      <c r="B5624" t="s">
        <v>34</v>
      </c>
      <c r="C5624" t="s">
        <v>5</v>
      </c>
      <c r="D5624" t="s">
        <v>328</v>
      </c>
      <c r="F5624" s="2">
        <v>2799535.2</v>
      </c>
      <c r="G5624" s="36">
        <f t="shared" si="155"/>
        <v>2799535.2</v>
      </c>
      <c r="H5624">
        <v>2022</v>
      </c>
      <c r="I5624">
        <v>1</v>
      </c>
      <c r="J5624" t="s">
        <v>717</v>
      </c>
    </row>
    <row r="5625" spans="1:10">
      <c r="A5625" t="s">
        <v>18</v>
      </c>
      <c r="B5625" t="s">
        <v>34</v>
      </c>
      <c r="C5625" t="s">
        <v>5</v>
      </c>
      <c r="D5625" t="s">
        <v>1</v>
      </c>
      <c r="F5625" s="2">
        <v>53958.45</v>
      </c>
      <c r="G5625" s="36">
        <f t="shared" si="155"/>
        <v>53958.45</v>
      </c>
      <c r="H5625">
        <v>2022</v>
      </c>
      <c r="I5625">
        <v>1</v>
      </c>
      <c r="J5625" t="s">
        <v>717</v>
      </c>
    </row>
    <row r="5626" spans="1:10">
      <c r="A5626" t="s">
        <v>18</v>
      </c>
      <c r="B5626" t="s">
        <v>34</v>
      </c>
      <c r="C5626" t="s">
        <v>3</v>
      </c>
      <c r="D5626" t="s">
        <v>328</v>
      </c>
      <c r="E5626" t="s">
        <v>450</v>
      </c>
      <c r="F5626" s="2">
        <v>10852965.949999999</v>
      </c>
      <c r="G5626" s="36">
        <f t="shared" si="155"/>
        <v>10852965.949999999</v>
      </c>
      <c r="H5626">
        <v>2021</v>
      </c>
      <c r="I5626">
        <v>1</v>
      </c>
      <c r="J5626" t="s">
        <v>717</v>
      </c>
    </row>
    <row r="5627" spans="1:10">
      <c r="A5627" t="s">
        <v>18</v>
      </c>
      <c r="B5627" t="s">
        <v>34</v>
      </c>
      <c r="C5627" t="s">
        <v>3</v>
      </c>
      <c r="D5627" t="s">
        <v>1</v>
      </c>
      <c r="E5627" t="s">
        <v>451</v>
      </c>
      <c r="F5627" s="2">
        <v>353003.89</v>
      </c>
      <c r="G5627" s="36">
        <f t="shared" si="155"/>
        <v>353003.89</v>
      </c>
      <c r="H5627">
        <v>2021</v>
      </c>
      <c r="I5627">
        <v>1</v>
      </c>
      <c r="J5627" t="s">
        <v>717</v>
      </c>
    </row>
    <row r="5628" spans="1:10">
      <c r="A5628" t="s">
        <v>18</v>
      </c>
      <c r="B5628" t="s">
        <v>34</v>
      </c>
      <c r="C5628" t="s">
        <v>4</v>
      </c>
      <c r="D5628" t="s">
        <v>328</v>
      </c>
      <c r="E5628" t="s">
        <v>450</v>
      </c>
      <c r="F5628" s="2">
        <v>7729316.7199999997</v>
      </c>
      <c r="G5628" s="36">
        <f t="shared" si="155"/>
        <v>7729316.7199999997</v>
      </c>
      <c r="H5628">
        <v>2021</v>
      </c>
      <c r="I5628">
        <v>1</v>
      </c>
      <c r="J5628" t="s">
        <v>717</v>
      </c>
    </row>
    <row r="5629" spans="1:10">
      <c r="A5629" t="s">
        <v>18</v>
      </c>
      <c r="B5629" t="s">
        <v>34</v>
      </c>
      <c r="C5629" t="s">
        <v>4</v>
      </c>
      <c r="D5629" t="s">
        <v>1</v>
      </c>
      <c r="E5629" t="s">
        <v>451</v>
      </c>
      <c r="F5629" s="2">
        <v>399274.83</v>
      </c>
      <c r="G5629" s="36">
        <f t="shared" si="155"/>
        <v>399274.83</v>
      </c>
      <c r="H5629">
        <v>2021</v>
      </c>
      <c r="I5629">
        <v>1</v>
      </c>
      <c r="J5629" t="s">
        <v>717</v>
      </c>
    </row>
    <row r="5630" spans="1:10">
      <c r="A5630" t="s">
        <v>18</v>
      </c>
      <c r="B5630" t="s">
        <v>34</v>
      </c>
      <c r="C5630" t="s">
        <v>3</v>
      </c>
      <c r="D5630" t="s">
        <v>328</v>
      </c>
      <c r="F5630" s="2">
        <v>8721741.7699999996</v>
      </c>
      <c r="G5630" s="36">
        <v>8721741.7699999996</v>
      </c>
      <c r="H5630">
        <v>2020</v>
      </c>
      <c r="I5630">
        <v>1</v>
      </c>
      <c r="J5630" t="s">
        <v>717</v>
      </c>
    </row>
    <row r="5631" spans="1:10">
      <c r="A5631" t="s">
        <v>18</v>
      </c>
      <c r="B5631" t="s">
        <v>34</v>
      </c>
      <c r="C5631" t="s">
        <v>3</v>
      </c>
      <c r="D5631" t="s">
        <v>1</v>
      </c>
      <c r="F5631" s="2">
        <v>292897.81</v>
      </c>
      <c r="G5631" s="36">
        <v>292897.81</v>
      </c>
      <c r="H5631">
        <v>2020</v>
      </c>
      <c r="I5631">
        <v>1</v>
      </c>
      <c r="J5631" t="s">
        <v>717</v>
      </c>
    </row>
    <row r="5632" spans="1:10">
      <c r="A5632" t="s">
        <v>18</v>
      </c>
      <c r="B5632" t="s">
        <v>34</v>
      </c>
      <c r="C5632" t="s">
        <v>4</v>
      </c>
      <c r="D5632" t="s">
        <v>328</v>
      </c>
      <c r="F5632" s="2">
        <v>6284951.3100000005</v>
      </c>
      <c r="G5632" s="36">
        <v>6284951.3100000005</v>
      </c>
      <c r="H5632">
        <v>2020</v>
      </c>
      <c r="I5632">
        <v>1</v>
      </c>
      <c r="J5632" t="s">
        <v>717</v>
      </c>
    </row>
    <row r="5633" spans="1:10">
      <c r="A5633" t="s">
        <v>18</v>
      </c>
      <c r="B5633" t="s">
        <v>34</v>
      </c>
      <c r="C5633" t="s">
        <v>4</v>
      </c>
      <c r="D5633" t="s">
        <v>1</v>
      </c>
      <c r="F5633" s="2">
        <v>1098956.83</v>
      </c>
      <c r="G5633" s="36">
        <v>1098956.83</v>
      </c>
      <c r="H5633">
        <v>2020</v>
      </c>
      <c r="I5633">
        <v>1</v>
      </c>
      <c r="J5633" t="s">
        <v>717</v>
      </c>
    </row>
    <row r="5634" spans="1:10">
      <c r="A5634" s="4" t="s">
        <v>18</v>
      </c>
      <c r="B5634" t="s">
        <v>34</v>
      </c>
      <c r="C5634" t="s">
        <v>3</v>
      </c>
      <c r="D5634" t="s">
        <v>328</v>
      </c>
      <c r="F5634" s="2">
        <f>G5634*I5634</f>
        <v>10170950</v>
      </c>
      <c r="G5634" s="36">
        <v>10170950</v>
      </c>
      <c r="H5634">
        <v>2019</v>
      </c>
      <c r="I5634">
        <v>1</v>
      </c>
      <c r="J5634" t="s">
        <v>717</v>
      </c>
    </row>
    <row r="5635" spans="1:10">
      <c r="A5635" s="4" t="s">
        <v>18</v>
      </c>
      <c r="B5635" t="s">
        <v>34</v>
      </c>
      <c r="C5635" t="s">
        <v>3</v>
      </c>
      <c r="D5635" t="s">
        <v>1</v>
      </c>
      <c r="F5635" s="2">
        <f>G5635*I5635</f>
        <v>152994</v>
      </c>
      <c r="G5635" s="36">
        <v>152994</v>
      </c>
      <c r="H5635">
        <v>2019</v>
      </c>
      <c r="I5635">
        <v>1</v>
      </c>
      <c r="J5635" t="s">
        <v>717</v>
      </c>
    </row>
    <row r="5636" spans="1:10">
      <c r="A5636" s="4" t="s">
        <v>18</v>
      </c>
      <c r="B5636" t="s">
        <v>34</v>
      </c>
      <c r="C5636" t="s">
        <v>4</v>
      </c>
      <c r="D5636" t="s">
        <v>328</v>
      </c>
      <c r="F5636" s="2">
        <f>G5636*I5636</f>
        <v>2106762</v>
      </c>
      <c r="G5636" s="36">
        <v>2106762</v>
      </c>
      <c r="H5636">
        <v>2019</v>
      </c>
      <c r="I5636">
        <v>1</v>
      </c>
      <c r="J5636" t="s">
        <v>717</v>
      </c>
    </row>
    <row r="5637" spans="1:10">
      <c r="A5637" s="4" t="s">
        <v>18</v>
      </c>
      <c r="B5637" t="s">
        <v>34</v>
      </c>
      <c r="C5637" t="s">
        <v>4</v>
      </c>
      <c r="D5637" t="s">
        <v>1</v>
      </c>
      <c r="F5637" s="2">
        <f>G5637*I5637</f>
        <v>-343009</v>
      </c>
      <c r="G5637" s="36">
        <v>-343009</v>
      </c>
      <c r="H5637">
        <v>2019</v>
      </c>
      <c r="I5637">
        <v>1</v>
      </c>
      <c r="J5637" t="s">
        <v>717</v>
      </c>
    </row>
    <row r="5638" spans="1:10">
      <c r="A5638" t="s">
        <v>18</v>
      </c>
      <c r="B5638" t="s">
        <v>34</v>
      </c>
      <c r="C5638" t="s">
        <v>3</v>
      </c>
      <c r="D5638" t="s">
        <v>328</v>
      </c>
      <c r="F5638" s="2">
        <v>9107912.0099999998</v>
      </c>
      <c r="G5638" s="36">
        <f>F5638/I5638</f>
        <v>9107912.0099999998</v>
      </c>
      <c r="H5638">
        <v>2018</v>
      </c>
      <c r="I5638">
        <v>1</v>
      </c>
      <c r="J5638" t="s">
        <v>717</v>
      </c>
    </row>
    <row r="5639" spans="1:10">
      <c r="A5639" t="s">
        <v>18</v>
      </c>
      <c r="B5639" t="s">
        <v>34</v>
      </c>
      <c r="C5639" t="s">
        <v>3</v>
      </c>
      <c r="D5639" t="s">
        <v>1</v>
      </c>
      <c r="E5639" t="s">
        <v>364</v>
      </c>
      <c r="F5639" s="2">
        <v>57816.92</v>
      </c>
      <c r="G5639" s="36">
        <f>F5639/I5639</f>
        <v>57816.92</v>
      </c>
      <c r="H5639">
        <v>2018</v>
      </c>
      <c r="I5639">
        <v>1</v>
      </c>
      <c r="J5639" t="s">
        <v>717</v>
      </c>
    </row>
    <row r="5640" spans="1:10">
      <c r="A5640" t="s">
        <v>18</v>
      </c>
      <c r="B5640" t="s">
        <v>34</v>
      </c>
      <c r="C5640" t="s">
        <v>4</v>
      </c>
      <c r="D5640" t="s">
        <v>328</v>
      </c>
      <c r="F5640" s="2"/>
      <c r="G5640" s="36">
        <v>1969524.09</v>
      </c>
      <c r="H5640">
        <v>2018</v>
      </c>
      <c r="I5640">
        <v>1</v>
      </c>
      <c r="J5640" t="s">
        <v>717</v>
      </c>
    </row>
    <row r="5641" spans="1:10">
      <c r="A5641" t="s">
        <v>18</v>
      </c>
      <c r="B5641" t="s">
        <v>34</v>
      </c>
      <c r="C5641" t="s">
        <v>4</v>
      </c>
      <c r="D5641" t="s">
        <v>1</v>
      </c>
      <c r="E5641" t="s">
        <v>364</v>
      </c>
      <c r="F5641" s="2"/>
      <c r="G5641" s="36">
        <v>461666.39</v>
      </c>
      <c r="H5641">
        <v>2018</v>
      </c>
      <c r="I5641">
        <v>1</v>
      </c>
      <c r="J5641" t="s">
        <v>717</v>
      </c>
    </row>
    <row r="5642" spans="1:10">
      <c r="A5642" t="s">
        <v>18</v>
      </c>
      <c r="B5642" t="s">
        <v>34</v>
      </c>
      <c r="C5642" t="s">
        <v>3</v>
      </c>
      <c r="D5642" t="s">
        <v>328</v>
      </c>
      <c r="F5642" s="2">
        <v>7645800.6299999999</v>
      </c>
      <c r="G5642" s="36">
        <f>F5642/I5642</f>
        <v>7645800.6299999999</v>
      </c>
      <c r="H5642">
        <v>2017</v>
      </c>
      <c r="I5642">
        <v>1</v>
      </c>
      <c r="J5642" t="s">
        <v>717</v>
      </c>
    </row>
    <row r="5643" spans="1:10">
      <c r="A5643" t="s">
        <v>18</v>
      </c>
      <c r="B5643" t="s">
        <v>34</v>
      </c>
      <c r="C5643" t="s">
        <v>3</v>
      </c>
      <c r="D5643" t="s">
        <v>1</v>
      </c>
      <c r="E5643" t="s">
        <v>364</v>
      </c>
      <c r="F5643" s="2">
        <v>20620.47</v>
      </c>
      <c r="G5643" s="36">
        <f>F5643/I5643</f>
        <v>20620.47</v>
      </c>
      <c r="H5643">
        <v>2017</v>
      </c>
      <c r="I5643">
        <v>1</v>
      </c>
      <c r="J5643" t="s">
        <v>717</v>
      </c>
    </row>
    <row r="5644" spans="1:10">
      <c r="A5644" t="s">
        <v>18</v>
      </c>
      <c r="B5644" t="s">
        <v>34</v>
      </c>
      <c r="C5644" t="s">
        <v>4</v>
      </c>
      <c r="D5644" t="s">
        <v>328</v>
      </c>
      <c r="F5644" s="2"/>
      <c r="G5644" s="36">
        <v>1253031.0900000001</v>
      </c>
      <c r="H5644">
        <v>2017</v>
      </c>
      <c r="I5644">
        <v>1</v>
      </c>
      <c r="J5644" t="s">
        <v>717</v>
      </c>
    </row>
    <row r="5645" spans="1:10">
      <c r="A5645" t="s">
        <v>18</v>
      </c>
      <c r="B5645" t="s">
        <v>34</v>
      </c>
      <c r="C5645" t="s">
        <v>4</v>
      </c>
      <c r="D5645" t="s">
        <v>1</v>
      </c>
      <c r="E5645" t="s">
        <v>364</v>
      </c>
      <c r="F5645" s="2"/>
      <c r="G5645" s="36">
        <v>-103</v>
      </c>
      <c r="H5645">
        <v>2017</v>
      </c>
      <c r="I5645">
        <v>1</v>
      </c>
      <c r="J5645" t="s">
        <v>717</v>
      </c>
    </row>
    <row r="5646" spans="1:10">
      <c r="A5646" t="s">
        <v>18</v>
      </c>
      <c r="B5646" t="s">
        <v>34</v>
      </c>
      <c r="C5646" t="s">
        <v>3</v>
      </c>
      <c r="D5646" t="s">
        <v>328</v>
      </c>
      <c r="F5646" s="2">
        <v>8113296.9500000002</v>
      </c>
      <c r="G5646" s="36">
        <v>8113296.9500000002</v>
      </c>
      <c r="H5646">
        <v>2016</v>
      </c>
      <c r="I5646">
        <v>1</v>
      </c>
      <c r="J5646" t="s">
        <v>717</v>
      </c>
    </row>
    <row r="5647" spans="1:10">
      <c r="A5647" t="s">
        <v>18</v>
      </c>
      <c r="B5647" t="s">
        <v>34</v>
      </c>
      <c r="C5647" t="s">
        <v>3</v>
      </c>
      <c r="D5647" t="s">
        <v>1</v>
      </c>
      <c r="F5647" s="2">
        <v>21731.85</v>
      </c>
      <c r="G5647" s="36">
        <v>21731.85</v>
      </c>
      <c r="H5647">
        <v>2016</v>
      </c>
      <c r="I5647">
        <v>1</v>
      </c>
      <c r="J5647" t="s">
        <v>717</v>
      </c>
    </row>
    <row r="5648" spans="1:10">
      <c r="A5648" t="s">
        <v>18</v>
      </c>
      <c r="B5648" t="s">
        <v>34</v>
      </c>
      <c r="C5648" t="s">
        <v>4</v>
      </c>
      <c r="D5648" t="s">
        <v>328</v>
      </c>
      <c r="F5648" s="2">
        <v>925913.94</v>
      </c>
      <c r="G5648" s="36">
        <v>925913.94</v>
      </c>
      <c r="H5648">
        <v>2016</v>
      </c>
      <c r="I5648">
        <v>1</v>
      </c>
      <c r="J5648" t="s">
        <v>717</v>
      </c>
    </row>
    <row r="5649" spans="1:10">
      <c r="A5649" t="s">
        <v>18</v>
      </c>
      <c r="B5649" t="s">
        <v>34</v>
      </c>
      <c r="C5649" t="s">
        <v>3</v>
      </c>
      <c r="D5649" t="s">
        <v>328</v>
      </c>
      <c r="F5649" s="2">
        <v>9512703.2400000002</v>
      </c>
      <c r="G5649" s="36">
        <v>9512703.2400000002</v>
      </c>
      <c r="H5649">
        <v>2015</v>
      </c>
      <c r="I5649">
        <v>1</v>
      </c>
      <c r="J5649" t="s">
        <v>717</v>
      </c>
    </row>
    <row r="5650" spans="1:10">
      <c r="A5650" t="s">
        <v>25</v>
      </c>
      <c r="B5650" t="s">
        <v>32</v>
      </c>
      <c r="C5650" t="s">
        <v>4</v>
      </c>
      <c r="D5650" t="s">
        <v>328</v>
      </c>
      <c r="E5650" t="s">
        <v>365</v>
      </c>
      <c r="F5650" s="2">
        <v>13831730</v>
      </c>
      <c r="G5650" s="36">
        <f t="shared" ref="G5650:G5661" si="156">F5650/I5650</f>
        <v>3763019.2888429416</v>
      </c>
      <c r="H5650">
        <v>2018</v>
      </c>
      <c r="I5650">
        <v>3.6757</v>
      </c>
      <c r="J5650" s="40" t="s">
        <v>715</v>
      </c>
    </row>
    <row r="5651" spans="1:10">
      <c r="A5651" t="s">
        <v>25</v>
      </c>
      <c r="B5651" t="s">
        <v>32</v>
      </c>
      <c r="C5651" t="s">
        <v>4</v>
      </c>
      <c r="D5651" t="s">
        <v>328</v>
      </c>
      <c r="E5651" t="s">
        <v>366</v>
      </c>
      <c r="F5651" s="2">
        <v>3044671</v>
      </c>
      <c r="G5651" s="36">
        <f t="shared" si="156"/>
        <v>828324.12873738341</v>
      </c>
      <c r="H5651">
        <v>2018</v>
      </c>
      <c r="I5651">
        <v>3.6757</v>
      </c>
      <c r="J5651" s="40" t="s">
        <v>715</v>
      </c>
    </row>
    <row r="5652" spans="1:10">
      <c r="A5652" t="s">
        <v>25</v>
      </c>
      <c r="B5652" t="s">
        <v>32</v>
      </c>
      <c r="C5652" t="s">
        <v>4</v>
      </c>
      <c r="D5652" t="s">
        <v>1</v>
      </c>
      <c r="E5652" t="s">
        <v>364</v>
      </c>
      <c r="F5652" s="2">
        <v>-4</v>
      </c>
      <c r="G5652" s="36">
        <f t="shared" si="156"/>
        <v>-1.0882280926082106</v>
      </c>
      <c r="H5652">
        <v>2018</v>
      </c>
      <c r="I5652">
        <v>3.6757</v>
      </c>
      <c r="J5652" s="40" t="s">
        <v>715</v>
      </c>
    </row>
    <row r="5653" spans="1:10">
      <c r="A5653" t="s">
        <v>25</v>
      </c>
      <c r="B5653" t="s">
        <v>32</v>
      </c>
      <c r="C5653" t="s">
        <v>4</v>
      </c>
      <c r="D5653" t="s">
        <v>367</v>
      </c>
      <c r="E5653" t="s">
        <v>370</v>
      </c>
      <c r="F5653" s="2">
        <v>2852330</v>
      </c>
      <c r="G5653" s="36">
        <f t="shared" si="156"/>
        <v>775996.4088472944</v>
      </c>
      <c r="H5653">
        <v>2018</v>
      </c>
      <c r="I5653">
        <v>3.6757</v>
      </c>
      <c r="J5653" s="40" t="s">
        <v>715</v>
      </c>
    </row>
    <row r="5654" spans="1:10">
      <c r="A5654" t="s">
        <v>25</v>
      </c>
      <c r="B5654" t="s">
        <v>32</v>
      </c>
      <c r="C5654" t="s">
        <v>4</v>
      </c>
      <c r="D5654" t="s">
        <v>367</v>
      </c>
      <c r="E5654" t="s">
        <v>382</v>
      </c>
      <c r="F5654" s="2">
        <v>2816933</v>
      </c>
      <c r="G5654" s="36">
        <f t="shared" si="156"/>
        <v>766366.40639878123</v>
      </c>
      <c r="H5654">
        <v>2018</v>
      </c>
      <c r="I5654">
        <v>3.6757</v>
      </c>
      <c r="J5654" s="40" t="s">
        <v>715</v>
      </c>
    </row>
    <row r="5655" spans="1:10">
      <c r="A5655" t="s">
        <v>295</v>
      </c>
      <c r="B5655" t="s">
        <v>32</v>
      </c>
      <c r="C5655" t="s">
        <v>4</v>
      </c>
      <c r="D5655" t="s">
        <v>328</v>
      </c>
      <c r="E5655" t="s">
        <v>365</v>
      </c>
      <c r="F5655" s="2">
        <v>2065306</v>
      </c>
      <c r="G5655" s="36">
        <f t="shared" si="156"/>
        <v>561881.00225807331</v>
      </c>
      <c r="H5655">
        <v>2018</v>
      </c>
      <c r="I5655">
        <v>3.6757</v>
      </c>
      <c r="J5655" s="40" t="s">
        <v>715</v>
      </c>
    </row>
    <row r="5656" spans="1:10">
      <c r="A5656" t="s">
        <v>295</v>
      </c>
      <c r="B5656" t="s">
        <v>32</v>
      </c>
      <c r="C5656" t="s">
        <v>4</v>
      </c>
      <c r="D5656" t="s">
        <v>328</v>
      </c>
      <c r="E5656" t="s">
        <v>366</v>
      </c>
      <c r="F5656" s="2">
        <v>-1432915</v>
      </c>
      <c r="G5656" s="36">
        <f t="shared" si="156"/>
        <v>-389834.58932992356</v>
      </c>
      <c r="H5656">
        <v>2018</v>
      </c>
      <c r="I5656">
        <v>3.6757</v>
      </c>
      <c r="J5656" s="40" t="s">
        <v>715</v>
      </c>
    </row>
    <row r="5657" spans="1:10">
      <c r="A5657" t="s">
        <v>295</v>
      </c>
      <c r="B5657" t="s">
        <v>32</v>
      </c>
      <c r="C5657" t="s">
        <v>4</v>
      </c>
      <c r="D5657" t="s">
        <v>367</v>
      </c>
      <c r="E5657" t="s">
        <v>382</v>
      </c>
      <c r="F5657" s="2">
        <v>555</v>
      </c>
      <c r="G5657" s="36">
        <f t="shared" si="156"/>
        <v>150.99164784938924</v>
      </c>
      <c r="H5657">
        <v>2018</v>
      </c>
      <c r="I5657">
        <v>3.6757</v>
      </c>
      <c r="J5657" s="40" t="s">
        <v>715</v>
      </c>
    </row>
    <row r="5658" spans="1:10">
      <c r="A5658" t="s">
        <v>295</v>
      </c>
      <c r="B5658" t="s">
        <v>32</v>
      </c>
      <c r="C5658" t="s">
        <v>4</v>
      </c>
      <c r="D5658" t="s">
        <v>367</v>
      </c>
      <c r="E5658" t="s">
        <v>370</v>
      </c>
      <c r="F5658" s="2">
        <v>185</v>
      </c>
      <c r="G5658" s="36">
        <f t="shared" si="156"/>
        <v>50.330549283129741</v>
      </c>
      <c r="H5658">
        <v>2018</v>
      </c>
      <c r="I5658">
        <v>3.6757</v>
      </c>
      <c r="J5658" s="40" t="s">
        <v>715</v>
      </c>
    </row>
    <row r="5659" spans="1:10">
      <c r="A5659" t="s">
        <v>295</v>
      </c>
      <c r="B5659" t="s">
        <v>32</v>
      </c>
      <c r="C5659" t="s">
        <v>4</v>
      </c>
      <c r="D5659" t="s">
        <v>367</v>
      </c>
      <c r="E5659" t="s">
        <v>386</v>
      </c>
      <c r="F5659" s="2">
        <v>-22</v>
      </c>
      <c r="G5659" s="36">
        <f t="shared" si="156"/>
        <v>-5.9852545093451592</v>
      </c>
      <c r="H5659">
        <v>2018</v>
      </c>
      <c r="I5659">
        <v>3.6757</v>
      </c>
      <c r="J5659" s="40" t="s">
        <v>715</v>
      </c>
    </row>
    <row r="5660" spans="1:10">
      <c r="A5660" t="s">
        <v>295</v>
      </c>
      <c r="B5660" t="s">
        <v>32</v>
      </c>
      <c r="C5660" t="s">
        <v>4</v>
      </c>
      <c r="D5660" t="s">
        <v>380</v>
      </c>
      <c r="F5660" s="2">
        <v>-1282807</v>
      </c>
      <c r="G5660" s="36">
        <f t="shared" si="156"/>
        <v>-348996.65369861521</v>
      </c>
      <c r="H5660">
        <v>2018</v>
      </c>
      <c r="I5660">
        <v>3.6757</v>
      </c>
      <c r="J5660" s="40" t="s">
        <v>715</v>
      </c>
    </row>
    <row r="5661" spans="1:10">
      <c r="A5661" s="4" t="s">
        <v>25</v>
      </c>
      <c r="B5661" t="s">
        <v>32</v>
      </c>
      <c r="C5661" t="s">
        <v>4</v>
      </c>
      <c r="D5661" t="s">
        <v>380</v>
      </c>
      <c r="F5661" s="2">
        <v>-4</v>
      </c>
      <c r="G5661" s="36">
        <f t="shared" si="156"/>
        <v>-1.0882280926082106</v>
      </c>
      <c r="H5661">
        <v>2018</v>
      </c>
      <c r="I5661">
        <v>3.6757</v>
      </c>
      <c r="J5661" s="40" t="s">
        <v>715</v>
      </c>
    </row>
    <row r="5662" spans="1:10">
      <c r="A5662" t="s">
        <v>18</v>
      </c>
      <c r="B5662" t="s">
        <v>34</v>
      </c>
      <c r="C5662" t="s">
        <v>3</v>
      </c>
      <c r="D5662" t="s">
        <v>1</v>
      </c>
      <c r="F5662" s="2">
        <v>19010.830000000002</v>
      </c>
      <c r="G5662" s="36">
        <v>19010.830000000002</v>
      </c>
      <c r="H5662">
        <v>2015</v>
      </c>
      <c r="I5662">
        <v>1</v>
      </c>
      <c r="J5662" t="s">
        <v>717</v>
      </c>
    </row>
    <row r="5663" spans="1:10">
      <c r="A5663" t="s">
        <v>18</v>
      </c>
      <c r="B5663" t="s">
        <v>34</v>
      </c>
      <c r="C5663" t="s">
        <v>4</v>
      </c>
      <c r="D5663" t="s">
        <v>328</v>
      </c>
      <c r="F5663" s="2">
        <v>62101.23</v>
      </c>
      <c r="G5663" s="36">
        <v>62101.23</v>
      </c>
      <c r="H5663">
        <v>2015</v>
      </c>
      <c r="I5663">
        <v>1</v>
      </c>
      <c r="J5663" t="s">
        <v>717</v>
      </c>
    </row>
    <row r="5664" spans="1:10">
      <c r="A5664" t="s">
        <v>18</v>
      </c>
      <c r="B5664" t="s">
        <v>34</v>
      </c>
      <c r="C5664" t="s">
        <v>4</v>
      </c>
      <c r="D5664" t="s">
        <v>1</v>
      </c>
      <c r="F5664" s="2">
        <v>-7438.04</v>
      </c>
      <c r="G5664" s="36">
        <v>-7438.04</v>
      </c>
      <c r="H5664">
        <v>2015</v>
      </c>
      <c r="I5664">
        <v>1</v>
      </c>
      <c r="J5664" t="s">
        <v>717</v>
      </c>
    </row>
    <row r="5665" spans="1:10">
      <c r="A5665" t="s">
        <v>18</v>
      </c>
      <c r="B5665" t="s">
        <v>6</v>
      </c>
      <c r="C5665" t="s">
        <v>3</v>
      </c>
      <c r="D5665" t="s">
        <v>328</v>
      </c>
      <c r="F5665" s="2">
        <v>1559333210.3099999</v>
      </c>
      <c r="G5665" s="36">
        <f t="shared" ref="G5665:G5685" si="157">F5665/I5665</f>
        <v>85163858.169395626</v>
      </c>
      <c r="H5665">
        <v>2024</v>
      </c>
      <c r="I5665">
        <v>18.309799999999999</v>
      </c>
      <c r="J5665" t="s">
        <v>717</v>
      </c>
    </row>
    <row r="5666" spans="1:10">
      <c r="A5666" t="s">
        <v>18</v>
      </c>
      <c r="B5666" t="s">
        <v>6</v>
      </c>
      <c r="C5666" t="s">
        <v>3</v>
      </c>
      <c r="D5666" t="s">
        <v>1</v>
      </c>
      <c r="F5666" s="2">
        <v>38253132.119999997</v>
      </c>
      <c r="G5666" s="36">
        <f t="shared" si="157"/>
        <v>2089216.273252575</v>
      </c>
      <c r="H5666">
        <v>2024</v>
      </c>
      <c r="I5666">
        <v>18.309799999999999</v>
      </c>
      <c r="J5666" t="s">
        <v>717</v>
      </c>
    </row>
    <row r="5667" spans="1:10">
      <c r="A5667" t="s">
        <v>18</v>
      </c>
      <c r="B5667" t="s">
        <v>6</v>
      </c>
      <c r="C5667" t="s">
        <v>4</v>
      </c>
      <c r="D5667" t="s">
        <v>328</v>
      </c>
      <c r="F5667" s="2">
        <v>893240162.9799999</v>
      </c>
      <c r="G5667" s="36">
        <f t="shared" si="157"/>
        <v>48784812.667533234</v>
      </c>
      <c r="H5667">
        <v>2024</v>
      </c>
      <c r="I5667">
        <v>18.309799999999999</v>
      </c>
      <c r="J5667" t="s">
        <v>717</v>
      </c>
    </row>
    <row r="5668" spans="1:10" ht="15.75">
      <c r="A5668" s="19" t="s">
        <v>18</v>
      </c>
      <c r="B5668" t="s">
        <v>6</v>
      </c>
      <c r="C5668" t="s">
        <v>4</v>
      </c>
      <c r="D5668" t="s">
        <v>1</v>
      </c>
      <c r="F5668" s="2">
        <v>-10175321</v>
      </c>
      <c r="G5668" s="36">
        <f t="shared" si="157"/>
        <v>-555730.86543818063</v>
      </c>
      <c r="H5668">
        <v>2024</v>
      </c>
      <c r="I5668">
        <v>18.309799999999999</v>
      </c>
      <c r="J5668" t="s">
        <v>717</v>
      </c>
    </row>
    <row r="5669" spans="1:10">
      <c r="A5669" s="5" t="s">
        <v>18</v>
      </c>
      <c r="B5669" t="s">
        <v>6</v>
      </c>
      <c r="C5669" t="s">
        <v>3</v>
      </c>
      <c r="D5669" t="s">
        <v>328</v>
      </c>
      <c r="F5669" s="2">
        <v>1591211870</v>
      </c>
      <c r="G5669" s="36">
        <f t="shared" si="157"/>
        <v>79185649.44985494</v>
      </c>
      <c r="H5669">
        <v>2022</v>
      </c>
      <c r="I5669">
        <v>20.0947</v>
      </c>
      <c r="J5669" t="s">
        <v>717</v>
      </c>
    </row>
    <row r="5670" spans="1:10">
      <c r="A5670" s="5" t="s">
        <v>18</v>
      </c>
      <c r="B5670" t="s">
        <v>6</v>
      </c>
      <c r="C5670" t="s">
        <v>3</v>
      </c>
      <c r="D5670" t="s">
        <v>1</v>
      </c>
      <c r="F5670" s="2">
        <v>33637403</v>
      </c>
      <c r="G5670" s="36">
        <f t="shared" si="157"/>
        <v>1673944.0250414289</v>
      </c>
      <c r="H5670">
        <v>2022</v>
      </c>
      <c r="I5670">
        <v>20.0947</v>
      </c>
      <c r="J5670" t="s">
        <v>717</v>
      </c>
    </row>
    <row r="5671" spans="1:10">
      <c r="A5671" s="5" t="s">
        <v>18</v>
      </c>
      <c r="B5671" t="s">
        <v>6</v>
      </c>
      <c r="C5671" t="s">
        <v>4</v>
      </c>
      <c r="D5671" t="s">
        <v>328</v>
      </c>
      <c r="F5671" s="2">
        <v>878421070</v>
      </c>
      <c r="G5671" s="36">
        <f t="shared" si="157"/>
        <v>43714067.390904069</v>
      </c>
      <c r="H5671">
        <v>2022</v>
      </c>
      <c r="I5671">
        <v>20.0947</v>
      </c>
      <c r="J5671" t="s">
        <v>717</v>
      </c>
    </row>
    <row r="5672" spans="1:10">
      <c r="A5672" s="5" t="s">
        <v>18</v>
      </c>
      <c r="B5672" t="s">
        <v>6</v>
      </c>
      <c r="C5672" t="s">
        <v>4</v>
      </c>
      <c r="D5672" t="s">
        <v>1</v>
      </c>
      <c r="F5672" s="2">
        <v>4631434</v>
      </c>
      <c r="G5672" s="36">
        <f t="shared" si="157"/>
        <v>230480.37542237507</v>
      </c>
      <c r="H5672">
        <v>2022</v>
      </c>
      <c r="I5672">
        <v>20.0947</v>
      </c>
      <c r="J5672" t="s">
        <v>717</v>
      </c>
    </row>
    <row r="5673" spans="1:10">
      <c r="A5673" s="5" t="s">
        <v>18</v>
      </c>
      <c r="B5673" t="s">
        <v>6</v>
      </c>
      <c r="C5673" t="s">
        <v>3</v>
      </c>
      <c r="D5673" t="s">
        <v>328</v>
      </c>
      <c r="F5673" s="2">
        <v>1215640000</v>
      </c>
      <c r="G5673" s="36">
        <f t="shared" si="157"/>
        <v>59962906.694552414</v>
      </c>
      <c r="H5673">
        <v>2021</v>
      </c>
      <c r="I5673">
        <v>20.273199999999999</v>
      </c>
      <c r="J5673" t="s">
        <v>717</v>
      </c>
    </row>
    <row r="5674" spans="1:10">
      <c r="A5674" s="6" t="s">
        <v>18</v>
      </c>
      <c r="B5674" t="s">
        <v>6</v>
      </c>
      <c r="C5674" t="s">
        <v>3</v>
      </c>
      <c r="D5674" t="s">
        <v>1</v>
      </c>
      <c r="F5674" s="2">
        <v>32610000</v>
      </c>
      <c r="G5674" s="36">
        <f t="shared" si="157"/>
        <v>1608527.5141566207</v>
      </c>
      <c r="H5674">
        <v>2021</v>
      </c>
      <c r="I5674">
        <v>20.273199999999999</v>
      </c>
      <c r="J5674" t="s">
        <v>717</v>
      </c>
    </row>
    <row r="5675" spans="1:10">
      <c r="A5675" s="5" t="s">
        <v>18</v>
      </c>
      <c r="B5675" t="s">
        <v>6</v>
      </c>
      <c r="C5675" t="s">
        <v>4</v>
      </c>
      <c r="D5675" t="s">
        <v>328</v>
      </c>
      <c r="F5675" s="2">
        <v>596550387</v>
      </c>
      <c r="G5675" s="36">
        <f t="shared" si="157"/>
        <v>29425566.116843913</v>
      </c>
      <c r="H5675">
        <v>2021</v>
      </c>
      <c r="I5675">
        <v>20.273199999999999</v>
      </c>
      <c r="J5675" t="s">
        <v>717</v>
      </c>
    </row>
    <row r="5676" spans="1:10">
      <c r="A5676" s="6" t="s">
        <v>18</v>
      </c>
      <c r="B5676" t="s">
        <v>6</v>
      </c>
      <c r="C5676" t="s">
        <v>4</v>
      </c>
      <c r="D5676" t="s">
        <v>1</v>
      </c>
      <c r="F5676" s="2">
        <v>29052553</v>
      </c>
      <c r="G5676" s="36">
        <f t="shared" si="157"/>
        <v>1433052.1575281653</v>
      </c>
      <c r="H5676">
        <v>2021</v>
      </c>
      <c r="I5676">
        <v>20.273199999999999</v>
      </c>
      <c r="J5676" t="s">
        <v>717</v>
      </c>
    </row>
    <row r="5677" spans="1:10">
      <c r="A5677" t="s">
        <v>17</v>
      </c>
      <c r="B5677" t="s">
        <v>32</v>
      </c>
      <c r="C5677" t="s">
        <v>3</v>
      </c>
      <c r="D5677" t="s">
        <v>328</v>
      </c>
      <c r="E5677" t="s">
        <v>365</v>
      </c>
      <c r="F5677" s="2">
        <v>90444230</v>
      </c>
      <c r="G5677" s="36">
        <f t="shared" si="157"/>
        <v>28263821.875</v>
      </c>
      <c r="H5677">
        <v>2017</v>
      </c>
      <c r="I5677">
        <v>3.2</v>
      </c>
      <c r="J5677" s="40" t="s">
        <v>715</v>
      </c>
    </row>
    <row r="5678" spans="1:10">
      <c r="A5678" t="s">
        <v>17</v>
      </c>
      <c r="B5678" t="s">
        <v>32</v>
      </c>
      <c r="C5678" t="s">
        <v>3</v>
      </c>
      <c r="D5678" t="s">
        <v>328</v>
      </c>
      <c r="E5678" t="s">
        <v>366</v>
      </c>
      <c r="F5678" s="2">
        <v>28335279</v>
      </c>
      <c r="G5678" s="36">
        <f t="shared" si="157"/>
        <v>8854774.6875</v>
      </c>
      <c r="H5678">
        <v>2017</v>
      </c>
      <c r="I5678">
        <v>3.2</v>
      </c>
      <c r="J5678" s="40" t="s">
        <v>715</v>
      </c>
    </row>
    <row r="5679" spans="1:10">
      <c r="A5679" t="s">
        <v>17</v>
      </c>
      <c r="B5679" t="s">
        <v>32</v>
      </c>
      <c r="C5679" t="s">
        <v>3</v>
      </c>
      <c r="D5679" t="s">
        <v>1</v>
      </c>
      <c r="E5679" t="s">
        <v>364</v>
      </c>
      <c r="F5679" s="2">
        <v>16283186</v>
      </c>
      <c r="G5679" s="36">
        <f t="shared" si="157"/>
        <v>5088495.625</v>
      </c>
      <c r="H5679">
        <v>2017</v>
      </c>
      <c r="I5679">
        <v>3.2</v>
      </c>
      <c r="J5679" s="40" t="s">
        <v>715</v>
      </c>
    </row>
    <row r="5680" spans="1:10">
      <c r="A5680" t="s">
        <v>17</v>
      </c>
      <c r="B5680" t="s">
        <v>32</v>
      </c>
      <c r="C5680" t="s">
        <v>3</v>
      </c>
      <c r="D5680" t="s">
        <v>367</v>
      </c>
      <c r="E5680" t="s">
        <v>370</v>
      </c>
      <c r="F5680" s="2">
        <v>113313027</v>
      </c>
      <c r="G5680" s="36">
        <f t="shared" si="157"/>
        <v>35410320.9375</v>
      </c>
      <c r="H5680">
        <v>2017</v>
      </c>
      <c r="I5680">
        <v>3.2</v>
      </c>
      <c r="J5680" s="40" t="s">
        <v>715</v>
      </c>
    </row>
    <row r="5681" spans="1:10">
      <c r="A5681" t="s">
        <v>17</v>
      </c>
      <c r="B5681" t="s">
        <v>32</v>
      </c>
      <c r="C5681" t="s">
        <v>3</v>
      </c>
      <c r="D5681" t="s">
        <v>367</v>
      </c>
      <c r="E5681" t="s">
        <v>382</v>
      </c>
      <c r="F5681" s="2">
        <v>42283613</v>
      </c>
      <c r="G5681" s="36">
        <f t="shared" si="157"/>
        <v>13213629.0625</v>
      </c>
      <c r="H5681">
        <v>2017</v>
      </c>
      <c r="I5681">
        <v>3.2</v>
      </c>
      <c r="J5681" s="40" t="s">
        <v>715</v>
      </c>
    </row>
    <row r="5682" spans="1:10">
      <c r="A5682" t="s">
        <v>17</v>
      </c>
      <c r="B5682" t="s">
        <v>32</v>
      </c>
      <c r="C5682" t="s">
        <v>3</v>
      </c>
      <c r="D5682" t="s">
        <v>367</v>
      </c>
      <c r="E5682" t="s">
        <v>381</v>
      </c>
      <c r="F5682" s="2">
        <v>7038409</v>
      </c>
      <c r="G5682" s="36">
        <f t="shared" si="157"/>
        <v>2199502.8125</v>
      </c>
      <c r="H5682">
        <v>2017</v>
      </c>
      <c r="I5682">
        <v>3.2</v>
      </c>
      <c r="J5682" s="40" t="s">
        <v>715</v>
      </c>
    </row>
    <row r="5683" spans="1:10">
      <c r="A5683" t="s">
        <v>17</v>
      </c>
      <c r="B5683" t="s">
        <v>32</v>
      </c>
      <c r="C5683" t="s">
        <v>3</v>
      </c>
      <c r="D5683" t="s">
        <v>367</v>
      </c>
      <c r="E5683" t="s">
        <v>366</v>
      </c>
      <c r="F5683" s="2">
        <v>6745287</v>
      </c>
      <c r="G5683" s="36">
        <f t="shared" si="157"/>
        <v>2107902.1875</v>
      </c>
      <c r="H5683">
        <v>2017</v>
      </c>
      <c r="I5683">
        <v>3.2</v>
      </c>
      <c r="J5683" s="40" t="s">
        <v>715</v>
      </c>
    </row>
    <row r="5684" spans="1:10">
      <c r="A5684" t="s">
        <v>17</v>
      </c>
      <c r="B5684" t="s">
        <v>32</v>
      </c>
      <c r="C5684" t="s">
        <v>3</v>
      </c>
      <c r="D5684" t="s">
        <v>380</v>
      </c>
      <c r="F5684" s="2">
        <v>0</v>
      </c>
      <c r="G5684" s="36">
        <f t="shared" si="157"/>
        <v>0</v>
      </c>
      <c r="H5684">
        <v>2017</v>
      </c>
      <c r="I5684">
        <v>3.2</v>
      </c>
      <c r="J5684" s="40" t="s">
        <v>715</v>
      </c>
    </row>
    <row r="5685" spans="1:10">
      <c r="A5685" t="s">
        <v>17</v>
      </c>
      <c r="B5685" t="s">
        <v>32</v>
      </c>
      <c r="C5685" t="s">
        <v>3</v>
      </c>
      <c r="D5685" t="s">
        <v>383</v>
      </c>
      <c r="F5685" s="2">
        <v>25105</v>
      </c>
      <c r="G5685" s="36">
        <f t="shared" si="157"/>
        <v>7845.3125</v>
      </c>
      <c r="H5685">
        <v>2017</v>
      </c>
      <c r="I5685">
        <v>3.2</v>
      </c>
      <c r="J5685" s="40" t="s">
        <v>715</v>
      </c>
    </row>
    <row r="5686" spans="1:10">
      <c r="A5686" t="s">
        <v>18</v>
      </c>
      <c r="B5686" t="s">
        <v>6</v>
      </c>
      <c r="C5686" t="s">
        <v>3</v>
      </c>
      <c r="D5686" t="s">
        <v>328</v>
      </c>
      <c r="F5686" s="2">
        <v>1038520000</v>
      </c>
      <c r="G5686" s="36">
        <v>48368046.499497004</v>
      </c>
      <c r="H5686">
        <v>2020</v>
      </c>
      <c r="I5686">
        <v>21.4712</v>
      </c>
      <c r="J5686" t="s">
        <v>717</v>
      </c>
    </row>
    <row r="5687" spans="1:10">
      <c r="A5687" t="s">
        <v>18</v>
      </c>
      <c r="B5687" t="s">
        <v>6</v>
      </c>
      <c r="C5687" t="s">
        <v>3</v>
      </c>
      <c r="D5687" t="s">
        <v>1</v>
      </c>
      <c r="F5687" s="2">
        <v>33640000</v>
      </c>
      <c r="G5687" s="36">
        <v>1566749.8789075599</v>
      </c>
      <c r="H5687">
        <v>2020</v>
      </c>
      <c r="I5687">
        <v>21.4712</v>
      </c>
      <c r="J5687" t="s">
        <v>717</v>
      </c>
    </row>
    <row r="5688" spans="1:10">
      <c r="A5688" t="s">
        <v>18</v>
      </c>
      <c r="B5688" t="s">
        <v>6</v>
      </c>
      <c r="C5688" t="s">
        <v>4</v>
      </c>
      <c r="D5688" t="s">
        <v>328</v>
      </c>
      <c r="F5688" s="2">
        <v>138370000</v>
      </c>
      <c r="G5688" s="36">
        <v>6444446.5144006861</v>
      </c>
      <c r="H5688">
        <v>2020</v>
      </c>
      <c r="I5688">
        <v>21.4712</v>
      </c>
      <c r="J5688" t="s">
        <v>717</v>
      </c>
    </row>
    <row r="5689" spans="1:10">
      <c r="A5689" t="s">
        <v>18</v>
      </c>
      <c r="B5689" t="s">
        <v>6</v>
      </c>
      <c r="C5689" t="s">
        <v>4</v>
      </c>
      <c r="D5689" t="s">
        <v>1</v>
      </c>
      <c r="F5689" s="2">
        <v>1240000</v>
      </c>
      <c r="G5689" s="36">
        <v>57751.779127389251</v>
      </c>
      <c r="H5689">
        <v>2020</v>
      </c>
      <c r="I5689">
        <v>21.4712</v>
      </c>
      <c r="J5689" t="s">
        <v>717</v>
      </c>
    </row>
    <row r="5690" spans="1:10">
      <c r="A5690" t="s">
        <v>18</v>
      </c>
      <c r="B5690" t="s">
        <v>6</v>
      </c>
      <c r="C5690" t="s">
        <v>3</v>
      </c>
      <c r="D5690" t="s">
        <v>1</v>
      </c>
      <c r="F5690" s="2">
        <v>27168000</v>
      </c>
      <c r="G5690" s="36">
        <f t="shared" ref="G5690:G5701" si="158">F5690/I5690</f>
        <v>1411390.6624205809</v>
      </c>
      <c r="H5690">
        <v>2019</v>
      </c>
      <c r="I5690">
        <v>19.249099999999999</v>
      </c>
      <c r="J5690" t="s">
        <v>717</v>
      </c>
    </row>
    <row r="5691" spans="1:10">
      <c r="A5691" t="s">
        <v>18</v>
      </c>
      <c r="B5691" t="s">
        <v>6</v>
      </c>
      <c r="C5691" t="s">
        <v>3</v>
      </c>
      <c r="D5691" t="s">
        <v>328</v>
      </c>
      <c r="F5691" s="2">
        <v>1215638486</v>
      </c>
      <c r="G5691" s="36">
        <f t="shared" si="158"/>
        <v>63153003.828750439</v>
      </c>
      <c r="H5691">
        <v>2019</v>
      </c>
      <c r="I5691">
        <v>19.249099999999999</v>
      </c>
      <c r="J5691" t="s">
        <v>717</v>
      </c>
    </row>
    <row r="5692" spans="1:10">
      <c r="A5692" t="s">
        <v>18</v>
      </c>
      <c r="B5692" t="s">
        <v>6</v>
      </c>
      <c r="C5692" t="s">
        <v>4</v>
      </c>
      <c r="D5692" t="s">
        <v>1</v>
      </c>
      <c r="F5692" s="2">
        <v>3806000</v>
      </c>
      <c r="G5692" s="36">
        <f t="shared" si="158"/>
        <v>197723.52993126953</v>
      </c>
      <c r="H5692">
        <v>2019</v>
      </c>
      <c r="I5692">
        <v>19.249099999999999</v>
      </c>
      <c r="J5692" t="s">
        <v>717</v>
      </c>
    </row>
    <row r="5693" spans="1:10">
      <c r="A5693" t="s">
        <v>18</v>
      </c>
      <c r="B5693" t="s">
        <v>6</v>
      </c>
      <c r="C5693" t="s">
        <v>4</v>
      </c>
      <c r="D5693" t="s">
        <v>328</v>
      </c>
      <c r="F5693" s="2">
        <v>612142000</v>
      </c>
      <c r="G5693" s="36">
        <f t="shared" si="158"/>
        <v>31801071.218914133</v>
      </c>
      <c r="H5693">
        <v>2019</v>
      </c>
      <c r="I5693">
        <v>19.249099999999999</v>
      </c>
      <c r="J5693" t="s">
        <v>717</v>
      </c>
    </row>
    <row r="5694" spans="1:10">
      <c r="A5694" t="s">
        <v>18</v>
      </c>
      <c r="B5694" t="s">
        <v>6</v>
      </c>
      <c r="C5694" t="s">
        <v>3</v>
      </c>
      <c r="D5694" t="s">
        <v>328</v>
      </c>
      <c r="F5694" s="2">
        <v>954965000</v>
      </c>
      <c r="G5694" s="36">
        <f t="shared" si="158"/>
        <v>49582814.122533746</v>
      </c>
      <c r="H5694">
        <v>2018</v>
      </c>
      <c r="I5694">
        <v>19.260000000000002</v>
      </c>
      <c r="J5694" t="s">
        <v>717</v>
      </c>
    </row>
    <row r="5695" spans="1:10">
      <c r="A5695" t="s">
        <v>18</v>
      </c>
      <c r="B5695" t="s">
        <v>6</v>
      </c>
      <c r="C5695" t="s">
        <v>3</v>
      </c>
      <c r="D5695" t="s">
        <v>1</v>
      </c>
      <c r="E5695" t="s">
        <v>364</v>
      </c>
      <c r="F5695" s="2">
        <v>26337000</v>
      </c>
      <c r="G5695" s="36">
        <f t="shared" si="158"/>
        <v>1367445.4828660435</v>
      </c>
      <c r="H5695">
        <v>2018</v>
      </c>
      <c r="I5695">
        <v>19.260000000000002</v>
      </c>
      <c r="J5695" t="s">
        <v>717</v>
      </c>
    </row>
    <row r="5696" spans="1:10">
      <c r="A5696" t="s">
        <v>18</v>
      </c>
      <c r="B5696" t="s">
        <v>6</v>
      </c>
      <c r="C5696" t="s">
        <v>4</v>
      </c>
      <c r="D5696" t="s">
        <v>328</v>
      </c>
      <c r="F5696" s="2">
        <v>514480000</v>
      </c>
      <c r="G5696" s="36">
        <f t="shared" si="158"/>
        <v>26712357.217030112</v>
      </c>
      <c r="H5696">
        <v>2018</v>
      </c>
      <c r="I5696">
        <v>19.260000000000002</v>
      </c>
      <c r="J5696" t="s">
        <v>717</v>
      </c>
    </row>
    <row r="5697" spans="1:10">
      <c r="A5697" t="s">
        <v>18</v>
      </c>
      <c r="B5697" t="s">
        <v>6</v>
      </c>
      <c r="C5697" t="s">
        <v>4</v>
      </c>
      <c r="D5697" t="s">
        <v>1</v>
      </c>
      <c r="E5697" t="s">
        <v>364</v>
      </c>
      <c r="F5697" s="2">
        <v>8758000</v>
      </c>
      <c r="G5697" s="36">
        <f t="shared" si="158"/>
        <v>454724.81827622012</v>
      </c>
      <c r="H5697">
        <v>2018</v>
      </c>
      <c r="I5697">
        <v>19.260000000000002</v>
      </c>
      <c r="J5697" t="s">
        <v>717</v>
      </c>
    </row>
    <row r="5698" spans="1:10">
      <c r="A5698" t="s">
        <v>18</v>
      </c>
      <c r="B5698" t="s">
        <v>6</v>
      </c>
      <c r="C5698" t="s">
        <v>3</v>
      </c>
      <c r="D5698" t="s">
        <v>328</v>
      </c>
      <c r="F5698" s="2">
        <v>836717000</v>
      </c>
      <c r="G5698" s="36">
        <f t="shared" si="158"/>
        <v>44317637.711864412</v>
      </c>
      <c r="H5698">
        <v>2017</v>
      </c>
      <c r="I5698">
        <v>18.88</v>
      </c>
      <c r="J5698" t="s">
        <v>717</v>
      </c>
    </row>
    <row r="5699" spans="1:10">
      <c r="A5699" t="s">
        <v>18</v>
      </c>
      <c r="B5699" t="s">
        <v>6</v>
      </c>
      <c r="C5699" t="s">
        <v>3</v>
      </c>
      <c r="D5699" t="s">
        <v>1</v>
      </c>
      <c r="E5699" t="s">
        <v>364</v>
      </c>
      <c r="F5699" s="2">
        <v>25358000</v>
      </c>
      <c r="G5699" s="36">
        <f t="shared" si="158"/>
        <v>1343114.4067796611</v>
      </c>
      <c r="H5699">
        <v>2017</v>
      </c>
      <c r="I5699">
        <v>18.88</v>
      </c>
      <c r="J5699" t="s">
        <v>717</v>
      </c>
    </row>
    <row r="5700" spans="1:10">
      <c r="A5700" t="s">
        <v>18</v>
      </c>
      <c r="B5700" t="s">
        <v>6</v>
      </c>
      <c r="C5700" t="s">
        <v>4</v>
      </c>
      <c r="D5700" t="s">
        <v>328</v>
      </c>
      <c r="F5700" s="2">
        <v>738134863.70000005</v>
      </c>
      <c r="G5700" s="36">
        <f t="shared" si="158"/>
        <v>39096126.255296618</v>
      </c>
      <c r="H5700">
        <v>2017</v>
      </c>
      <c r="I5700">
        <v>18.88</v>
      </c>
      <c r="J5700" t="s">
        <v>717</v>
      </c>
    </row>
    <row r="5701" spans="1:10">
      <c r="A5701" t="s">
        <v>18</v>
      </c>
      <c r="B5701" t="s">
        <v>6</v>
      </c>
      <c r="C5701" t="s">
        <v>4</v>
      </c>
      <c r="D5701" t="s">
        <v>1</v>
      </c>
      <c r="E5701" t="s">
        <v>364</v>
      </c>
      <c r="F5701" s="2">
        <v>1505924</v>
      </c>
      <c r="G5701" s="36">
        <f t="shared" si="158"/>
        <v>79762.923728813563</v>
      </c>
      <c r="H5701">
        <v>2017</v>
      </c>
      <c r="I5701">
        <v>18.88</v>
      </c>
      <c r="J5701" t="s">
        <v>717</v>
      </c>
    </row>
    <row r="5702" spans="1:10">
      <c r="A5702" t="s">
        <v>18</v>
      </c>
      <c r="B5702" t="s">
        <v>6</v>
      </c>
      <c r="C5702" t="s">
        <v>3</v>
      </c>
      <c r="D5702" t="s">
        <v>328</v>
      </c>
      <c r="F5702" s="2">
        <v>116188000</v>
      </c>
      <c r="G5702" s="36">
        <v>6217384.7899141675</v>
      </c>
      <c r="H5702">
        <v>2016</v>
      </c>
      <c r="I5702">
        <v>18.6876</v>
      </c>
      <c r="J5702" t="s">
        <v>717</v>
      </c>
    </row>
    <row r="5703" spans="1:10">
      <c r="A5703" t="s">
        <v>18</v>
      </c>
      <c r="B5703" t="s">
        <v>6</v>
      </c>
      <c r="C5703" t="s">
        <v>3</v>
      </c>
      <c r="D5703" t="s">
        <v>1</v>
      </c>
      <c r="F5703" s="2">
        <v>116188000</v>
      </c>
      <c r="G5703" s="36">
        <v>6217384.7899141675</v>
      </c>
      <c r="H5703">
        <v>2016</v>
      </c>
      <c r="I5703">
        <v>18.6876</v>
      </c>
      <c r="J5703" t="s">
        <v>717</v>
      </c>
    </row>
    <row r="5704" spans="1:10">
      <c r="A5704" t="s">
        <v>18</v>
      </c>
      <c r="B5704" t="s">
        <v>6</v>
      </c>
      <c r="C5704" t="s">
        <v>4</v>
      </c>
      <c r="D5704" t="s">
        <v>328</v>
      </c>
      <c r="F5704" s="2">
        <v>75021000</v>
      </c>
      <c r="G5704" s="36">
        <v>4014480.1900725616</v>
      </c>
      <c r="H5704">
        <v>2016</v>
      </c>
      <c r="I5704">
        <v>18.6876</v>
      </c>
      <c r="J5704" t="s">
        <v>717</v>
      </c>
    </row>
    <row r="5705" spans="1:10">
      <c r="A5705" t="s">
        <v>18</v>
      </c>
      <c r="B5705" t="s">
        <v>6</v>
      </c>
      <c r="C5705" t="s">
        <v>4</v>
      </c>
      <c r="D5705" t="s">
        <v>1</v>
      </c>
      <c r="F5705" s="2">
        <v>3347000</v>
      </c>
      <c r="G5705" s="36">
        <v>179102.72052055909</v>
      </c>
      <c r="H5705">
        <v>2016</v>
      </c>
      <c r="I5705">
        <v>18.6876</v>
      </c>
      <c r="J5705" t="s">
        <v>717</v>
      </c>
    </row>
    <row r="5706" spans="1:10">
      <c r="A5706" t="s">
        <v>18</v>
      </c>
      <c r="B5706" t="s">
        <v>6</v>
      </c>
      <c r="C5706" t="s">
        <v>3</v>
      </c>
      <c r="D5706" t="s">
        <v>328</v>
      </c>
      <c r="F5706" s="2">
        <v>172498662</v>
      </c>
      <c r="G5706" s="36">
        <v>10880329.775092987</v>
      </c>
      <c r="H5706">
        <v>2015</v>
      </c>
      <c r="I5706">
        <v>15.854175890410984</v>
      </c>
      <c r="J5706" t="s">
        <v>717</v>
      </c>
    </row>
    <row r="5707" spans="1:10">
      <c r="A5707" t="s">
        <v>18</v>
      </c>
      <c r="B5707" t="s">
        <v>6</v>
      </c>
      <c r="C5707" t="s">
        <v>3</v>
      </c>
      <c r="D5707" t="s">
        <v>1</v>
      </c>
      <c r="F5707" s="2">
        <v>1417066</v>
      </c>
      <c r="G5707" s="36">
        <v>89381.246290895404</v>
      </c>
      <c r="H5707">
        <v>2015</v>
      </c>
      <c r="I5707">
        <v>15.854175890410984</v>
      </c>
      <c r="J5707" t="s">
        <v>717</v>
      </c>
    </row>
    <row r="5708" spans="1:10">
      <c r="A5708" t="s">
        <v>18</v>
      </c>
      <c r="B5708" t="s">
        <v>6</v>
      </c>
      <c r="C5708" t="s">
        <v>4</v>
      </c>
      <c r="D5708" t="s">
        <v>328</v>
      </c>
      <c r="F5708" s="2">
        <v>115924301</v>
      </c>
      <c r="G5708" s="36">
        <v>7311909.6067373659</v>
      </c>
      <c r="H5708">
        <v>2015</v>
      </c>
      <c r="I5708">
        <v>15.854175890410984</v>
      </c>
      <c r="J5708" t="s">
        <v>717</v>
      </c>
    </row>
    <row r="5709" spans="1:10">
      <c r="A5709" t="s">
        <v>18</v>
      </c>
      <c r="B5709" t="s">
        <v>6</v>
      </c>
      <c r="C5709" t="s">
        <v>4</v>
      </c>
      <c r="D5709" t="s">
        <v>1</v>
      </c>
      <c r="F5709" s="2">
        <v>198278</v>
      </c>
      <c r="G5709" s="36">
        <v>12506.358032770639</v>
      </c>
      <c r="H5709">
        <v>2015</v>
      </c>
      <c r="I5709">
        <v>15.854175890410984</v>
      </c>
      <c r="J5709" t="s">
        <v>717</v>
      </c>
    </row>
    <row r="5710" spans="1:10">
      <c r="A5710" t="s">
        <v>18</v>
      </c>
      <c r="B5710" t="s">
        <v>6</v>
      </c>
      <c r="C5710" t="s">
        <v>3</v>
      </c>
      <c r="D5710" t="s">
        <v>328</v>
      </c>
      <c r="F5710" s="2">
        <v>140610000</v>
      </c>
      <c r="G5710" s="36">
        <v>10569653.524105811</v>
      </c>
      <c r="H5710">
        <v>2014</v>
      </c>
      <c r="I5710">
        <v>13.303179681274893</v>
      </c>
      <c r="J5710" t="s">
        <v>717</v>
      </c>
    </row>
    <row r="5711" spans="1:10">
      <c r="A5711" t="s">
        <v>18</v>
      </c>
      <c r="B5711" t="s">
        <v>6</v>
      </c>
      <c r="C5711" t="s">
        <v>3</v>
      </c>
      <c r="D5711" t="s">
        <v>1</v>
      </c>
      <c r="F5711" s="2">
        <v>1139000</v>
      </c>
      <c r="G5711" s="36">
        <v>85618.628575183277</v>
      </c>
      <c r="H5711">
        <v>2014</v>
      </c>
      <c r="I5711">
        <v>13.303179681274893</v>
      </c>
      <c r="J5711" t="s">
        <v>717</v>
      </c>
    </row>
    <row r="5712" spans="1:10">
      <c r="A5712" t="s">
        <v>18</v>
      </c>
      <c r="B5712" t="s">
        <v>6</v>
      </c>
      <c r="C5712" t="s">
        <v>4</v>
      </c>
      <c r="D5712" t="s">
        <v>328</v>
      </c>
      <c r="F5712" s="2">
        <v>97388000</v>
      </c>
      <c r="G5712" s="36">
        <v>7320655.8381737918</v>
      </c>
      <c r="H5712">
        <v>2014</v>
      </c>
      <c r="I5712">
        <v>13.303179681274893</v>
      </c>
      <c r="J5712" t="s">
        <v>717</v>
      </c>
    </row>
    <row r="5713" spans="1:10">
      <c r="A5713" t="s">
        <v>18</v>
      </c>
      <c r="B5713" t="s">
        <v>6</v>
      </c>
      <c r="C5713" t="s">
        <v>4</v>
      </c>
      <c r="D5713" t="s">
        <v>1</v>
      </c>
      <c r="F5713" s="2">
        <v>5000</v>
      </c>
      <c r="G5713" s="36">
        <v>375.84999374531725</v>
      </c>
      <c r="H5713">
        <v>2014</v>
      </c>
      <c r="I5713">
        <v>13.303179681274893</v>
      </c>
      <c r="J5713" t="s">
        <v>717</v>
      </c>
    </row>
    <row r="5714" spans="1:10">
      <c r="A5714" t="s">
        <v>18</v>
      </c>
      <c r="B5714" t="s">
        <v>6</v>
      </c>
      <c r="C5714" t="s">
        <v>3</v>
      </c>
      <c r="D5714" t="s">
        <v>328</v>
      </c>
      <c r="F5714" s="2">
        <v>137003000</v>
      </c>
      <c r="G5714" s="36">
        <v>10733861.738438405</v>
      </c>
      <c r="H5714">
        <v>2013</v>
      </c>
      <c r="I5714">
        <v>12.763626301369856</v>
      </c>
      <c r="J5714" t="s">
        <v>717</v>
      </c>
    </row>
    <row r="5715" spans="1:10">
      <c r="A5715" t="s">
        <v>18</v>
      </c>
      <c r="B5715" t="s">
        <v>6</v>
      </c>
      <c r="C5715" t="s">
        <v>3</v>
      </c>
      <c r="D5715" t="s">
        <v>328</v>
      </c>
      <c r="F5715" s="2">
        <v>10752195.316664122</v>
      </c>
      <c r="G5715" s="36">
        <v>842409.12909759372</v>
      </c>
      <c r="H5715">
        <v>2013</v>
      </c>
      <c r="I5715">
        <v>12.763626301369856</v>
      </c>
      <c r="J5715" t="s">
        <v>717</v>
      </c>
    </row>
    <row r="5716" spans="1:10">
      <c r="A5716" t="s">
        <v>18</v>
      </c>
      <c r="B5716" t="s">
        <v>6</v>
      </c>
      <c r="C5716" t="s">
        <v>3</v>
      </c>
      <c r="D5716" t="s">
        <v>1</v>
      </c>
      <c r="F5716" s="2">
        <v>2224000</v>
      </c>
      <c r="G5716" s="36">
        <v>174245.15161191372</v>
      </c>
      <c r="H5716">
        <v>2013</v>
      </c>
      <c r="I5716">
        <v>12.763626301369856</v>
      </c>
      <c r="J5716" t="s">
        <v>717</v>
      </c>
    </row>
    <row r="5717" spans="1:10">
      <c r="A5717" t="s">
        <v>18</v>
      </c>
      <c r="B5717" t="s">
        <v>6</v>
      </c>
      <c r="C5717" t="s">
        <v>3</v>
      </c>
      <c r="D5717" t="s">
        <v>1</v>
      </c>
      <c r="F5717" s="2">
        <v>174542.76464209548</v>
      </c>
      <c r="G5717" s="36">
        <v>13675.013708554181</v>
      </c>
      <c r="H5717">
        <v>2013</v>
      </c>
      <c r="I5717">
        <v>12.763626301369856</v>
      </c>
      <c r="J5717" t="s">
        <v>717</v>
      </c>
    </row>
    <row r="5718" spans="1:10">
      <c r="A5718" t="s">
        <v>18</v>
      </c>
      <c r="B5718" t="s">
        <v>6</v>
      </c>
      <c r="C5718" t="s">
        <v>3</v>
      </c>
      <c r="D5718" t="s">
        <v>367</v>
      </c>
      <c r="F5718" s="2">
        <v>2123000</v>
      </c>
      <c r="G5718" s="36">
        <v>166332.0399604734</v>
      </c>
      <c r="H5718">
        <v>2013</v>
      </c>
      <c r="I5718">
        <v>12.763626301369856</v>
      </c>
      <c r="J5718" t="s">
        <v>717</v>
      </c>
    </row>
    <row r="5719" spans="1:10">
      <c r="A5719" t="s">
        <v>18</v>
      </c>
      <c r="B5719" t="s">
        <v>6</v>
      </c>
      <c r="C5719" t="s">
        <v>3</v>
      </c>
      <c r="D5719" t="s">
        <v>367</v>
      </c>
      <c r="F5719" s="2">
        <v>166616.13729099312</v>
      </c>
      <c r="G5719" s="36">
        <v>13053.981161538008</v>
      </c>
      <c r="H5719">
        <v>2013</v>
      </c>
      <c r="I5719">
        <v>12.763626301369856</v>
      </c>
      <c r="J5719" t="s">
        <v>717</v>
      </c>
    </row>
    <row r="5720" spans="1:10">
      <c r="A5720" t="s">
        <v>18</v>
      </c>
      <c r="B5720" t="s">
        <v>6</v>
      </c>
      <c r="C5720" t="s">
        <v>4</v>
      </c>
      <c r="D5720" t="s">
        <v>328</v>
      </c>
      <c r="F5720" s="2">
        <v>64752999.999999993</v>
      </c>
      <c r="G5720" s="36">
        <v>5073244.740254608</v>
      </c>
      <c r="H5720">
        <v>2013</v>
      </c>
      <c r="I5720">
        <v>12.763626301369856</v>
      </c>
      <c r="J5720" t="s">
        <v>717</v>
      </c>
    </row>
    <row r="5721" spans="1:10">
      <c r="A5721" t="s">
        <v>18</v>
      </c>
      <c r="B5721" t="s">
        <v>6</v>
      </c>
      <c r="C5721" t="s">
        <v>4</v>
      </c>
      <c r="D5721" t="s">
        <v>328</v>
      </c>
      <c r="F5721" s="2">
        <v>5081909.9095636737</v>
      </c>
      <c r="G5721" s="36">
        <v>398155.64868255804</v>
      </c>
      <c r="H5721">
        <v>2013</v>
      </c>
      <c r="I5721">
        <v>12.763626301369856</v>
      </c>
      <c r="J5721" t="s">
        <v>717</v>
      </c>
    </row>
    <row r="5722" spans="1:10">
      <c r="A5722" t="s">
        <v>18</v>
      </c>
      <c r="B5722" t="s">
        <v>6</v>
      </c>
      <c r="C5722" t="s">
        <v>4</v>
      </c>
      <c r="D5722" t="s">
        <v>1</v>
      </c>
      <c r="F5722" s="2">
        <v>4000</v>
      </c>
      <c r="G5722" s="36">
        <v>313.39056045308223</v>
      </c>
      <c r="H5722">
        <v>2013</v>
      </c>
      <c r="I5722">
        <v>12.763626301369856</v>
      </c>
      <c r="J5722" t="s">
        <v>717</v>
      </c>
    </row>
    <row r="5723" spans="1:10">
      <c r="A5723" t="s">
        <v>18</v>
      </c>
      <c r="B5723" t="s">
        <v>6</v>
      </c>
      <c r="C5723" t="s">
        <v>4</v>
      </c>
      <c r="D5723" t="s">
        <v>1</v>
      </c>
      <c r="F5723" s="2">
        <v>313.9258356872221</v>
      </c>
      <c r="G5723" s="36">
        <v>24.595348396680183</v>
      </c>
      <c r="H5723">
        <v>2013</v>
      </c>
      <c r="I5723">
        <v>12.763626301369856</v>
      </c>
      <c r="J5723" t="s">
        <v>717</v>
      </c>
    </row>
    <row r="5724" spans="1:10">
      <c r="A5724" t="s">
        <v>18</v>
      </c>
      <c r="B5724" t="s">
        <v>6</v>
      </c>
      <c r="C5724" t="s">
        <v>4</v>
      </c>
      <c r="D5724" t="s">
        <v>367</v>
      </c>
      <c r="F5724" s="2">
        <v>3000</v>
      </c>
      <c r="G5724" s="36">
        <v>235.04292033981167</v>
      </c>
      <c r="H5724">
        <v>2013</v>
      </c>
      <c r="I5724">
        <v>12.763626301369856</v>
      </c>
      <c r="J5724" t="s">
        <v>717</v>
      </c>
    </row>
    <row r="5725" spans="1:10">
      <c r="A5725" t="s">
        <v>18</v>
      </c>
      <c r="B5725" t="s">
        <v>6</v>
      </c>
      <c r="C5725" t="s">
        <v>4</v>
      </c>
      <c r="D5725" t="s">
        <v>367</v>
      </c>
      <c r="F5725" s="2">
        <v>235.44437676541659</v>
      </c>
      <c r="G5725" s="36">
        <v>18.446511297510138</v>
      </c>
      <c r="H5725">
        <v>2013</v>
      </c>
      <c r="I5725">
        <v>12.763626301369856</v>
      </c>
      <c r="J5725" t="s">
        <v>717</v>
      </c>
    </row>
    <row r="5726" spans="1:10">
      <c r="A5726" t="s">
        <v>18</v>
      </c>
      <c r="B5726" t="s">
        <v>6</v>
      </c>
      <c r="C5726" t="s">
        <v>3</v>
      </c>
      <c r="D5726" t="s">
        <v>328</v>
      </c>
      <c r="F5726" s="2">
        <v>121778999.99999999</v>
      </c>
      <c r="G5726" s="36">
        <v>9205341.7322834618</v>
      </c>
      <c r="H5726">
        <v>2012</v>
      </c>
      <c r="I5726">
        <v>13.22916666666667</v>
      </c>
      <c r="J5726" t="s">
        <v>717</v>
      </c>
    </row>
    <row r="5727" spans="1:10">
      <c r="A5727" t="s">
        <v>18</v>
      </c>
      <c r="B5727" t="s">
        <v>6</v>
      </c>
      <c r="C5727" t="s">
        <v>3</v>
      </c>
      <c r="D5727" t="s">
        <v>328</v>
      </c>
      <c r="F5727" s="2">
        <v>9205341.7322834618</v>
      </c>
      <c r="G5727" s="36">
        <v>695836.85535371036</v>
      </c>
      <c r="H5727">
        <v>2012</v>
      </c>
      <c r="I5727">
        <v>13.22916666666667</v>
      </c>
      <c r="J5727" t="s">
        <v>717</v>
      </c>
    </row>
    <row r="5728" spans="1:10">
      <c r="A5728" t="s">
        <v>18</v>
      </c>
      <c r="B5728" t="s">
        <v>6</v>
      </c>
      <c r="C5728" t="s">
        <v>3</v>
      </c>
      <c r="D5728" t="s">
        <v>1</v>
      </c>
      <c r="F5728" s="2">
        <v>5765000</v>
      </c>
      <c r="G5728" s="36">
        <v>435779.52755905502</v>
      </c>
      <c r="H5728">
        <v>2012</v>
      </c>
      <c r="I5728">
        <v>13.22916666666667</v>
      </c>
      <c r="J5728" t="s">
        <v>717</v>
      </c>
    </row>
    <row r="5729" spans="1:10">
      <c r="A5729" t="s">
        <v>18</v>
      </c>
      <c r="B5729" t="s">
        <v>6</v>
      </c>
      <c r="C5729" t="s">
        <v>3</v>
      </c>
      <c r="D5729" t="s">
        <v>1</v>
      </c>
      <c r="F5729" s="2">
        <v>435779.52755905496</v>
      </c>
      <c r="G5729" s="36">
        <v>32940.814681629345</v>
      </c>
      <c r="H5729">
        <v>2012</v>
      </c>
      <c r="I5729">
        <v>13.22916666666667</v>
      </c>
      <c r="J5729" t="s">
        <v>717</v>
      </c>
    </row>
    <row r="5730" spans="1:10">
      <c r="A5730" t="s">
        <v>18</v>
      </c>
      <c r="B5730" t="s">
        <v>6</v>
      </c>
      <c r="C5730" t="s">
        <v>3</v>
      </c>
      <c r="D5730" t="s">
        <v>367</v>
      </c>
      <c r="F5730" s="2">
        <v>3002000</v>
      </c>
      <c r="G5730" s="36">
        <v>226922.83464566924</v>
      </c>
      <c r="H5730">
        <v>2012</v>
      </c>
      <c r="I5730">
        <v>13.22916666666667</v>
      </c>
      <c r="J5730" t="s">
        <v>717</v>
      </c>
    </row>
    <row r="5731" spans="1:10">
      <c r="A5731" t="s">
        <v>18</v>
      </c>
      <c r="B5731" t="s">
        <v>6</v>
      </c>
      <c r="C5731" t="s">
        <v>3</v>
      </c>
      <c r="D5731" t="s">
        <v>367</v>
      </c>
      <c r="F5731" s="2">
        <v>226922.83464566924</v>
      </c>
      <c r="G5731" s="36">
        <v>17153.222146444285</v>
      </c>
      <c r="H5731">
        <v>2012</v>
      </c>
      <c r="I5731">
        <v>13.22916666666667</v>
      </c>
      <c r="J5731" t="s">
        <v>717</v>
      </c>
    </row>
    <row r="5732" spans="1:10">
      <c r="A5732" t="s">
        <v>18</v>
      </c>
      <c r="B5732" t="s">
        <v>6</v>
      </c>
      <c r="C5732" t="s">
        <v>4</v>
      </c>
      <c r="D5732" t="s">
        <v>328</v>
      </c>
      <c r="F5732" s="2">
        <v>70546000</v>
      </c>
      <c r="G5732" s="36">
        <v>5332611.0236220462</v>
      </c>
      <c r="H5732">
        <v>2012</v>
      </c>
      <c r="I5732">
        <v>13.22916666666667</v>
      </c>
      <c r="J5732" t="s">
        <v>717</v>
      </c>
    </row>
    <row r="5733" spans="1:10">
      <c r="A5733" t="s">
        <v>18</v>
      </c>
      <c r="B5733" t="s">
        <v>6</v>
      </c>
      <c r="C5733" t="s">
        <v>4</v>
      </c>
      <c r="D5733" t="s">
        <v>328</v>
      </c>
      <c r="F5733" s="2">
        <v>5332611.0236220462</v>
      </c>
      <c r="G5733" s="36">
        <v>403095.00651001284</v>
      </c>
      <c r="H5733">
        <v>2012</v>
      </c>
      <c r="I5733">
        <v>13.22916666666667</v>
      </c>
      <c r="J5733" t="s">
        <v>717</v>
      </c>
    </row>
    <row r="5734" spans="1:10">
      <c r="A5734" t="s">
        <v>18</v>
      </c>
      <c r="B5734" t="s">
        <v>6</v>
      </c>
      <c r="C5734" t="s">
        <v>4</v>
      </c>
      <c r="D5734" t="s">
        <v>1</v>
      </c>
      <c r="F5734" s="2">
        <v>620000</v>
      </c>
      <c r="G5734" s="36">
        <v>46866.141732283453</v>
      </c>
      <c r="H5734">
        <v>2012</v>
      </c>
      <c r="I5734">
        <v>13.22916666666667</v>
      </c>
      <c r="J5734" t="s">
        <v>717</v>
      </c>
    </row>
    <row r="5735" spans="1:10">
      <c r="A5735" t="s">
        <v>18</v>
      </c>
      <c r="B5735" t="s">
        <v>6</v>
      </c>
      <c r="C5735" t="s">
        <v>4</v>
      </c>
      <c r="D5735" t="s">
        <v>1</v>
      </c>
      <c r="F5735" s="2">
        <v>46866.141732283453</v>
      </c>
      <c r="G5735" s="36">
        <v>3542.6374852749691</v>
      </c>
      <c r="H5735">
        <v>2012</v>
      </c>
      <c r="I5735">
        <v>13.22916666666667</v>
      </c>
      <c r="J5735" t="s">
        <v>717</v>
      </c>
    </row>
    <row r="5736" spans="1:10">
      <c r="A5736" t="s">
        <v>18</v>
      </c>
      <c r="B5736" t="s">
        <v>6</v>
      </c>
      <c r="C5736" t="s">
        <v>4</v>
      </c>
      <c r="D5736" t="s">
        <v>367</v>
      </c>
      <c r="F5736" s="2">
        <v>3000</v>
      </c>
      <c r="G5736" s="36">
        <v>226.77165354330702</v>
      </c>
      <c r="H5736">
        <v>2012</v>
      </c>
      <c r="I5736">
        <v>13.22916666666667</v>
      </c>
      <c r="J5736" t="s">
        <v>717</v>
      </c>
    </row>
    <row r="5737" spans="1:10">
      <c r="A5737" t="s">
        <v>18</v>
      </c>
      <c r="B5737" t="s">
        <v>6</v>
      </c>
      <c r="C5737" t="s">
        <v>4</v>
      </c>
      <c r="D5737" t="s">
        <v>367</v>
      </c>
      <c r="F5737" s="2">
        <v>226.77165354330702</v>
      </c>
      <c r="G5737" s="36">
        <v>17.14179428358856</v>
      </c>
      <c r="H5737">
        <v>2012</v>
      </c>
      <c r="I5737">
        <v>13.22916666666667</v>
      </c>
      <c r="J5737" t="s">
        <v>717</v>
      </c>
    </row>
    <row r="5738" spans="1:10">
      <c r="A5738" t="s">
        <v>18</v>
      </c>
      <c r="B5738" t="s">
        <v>6</v>
      </c>
      <c r="C5738" t="s">
        <v>3</v>
      </c>
      <c r="D5738" t="s">
        <v>328</v>
      </c>
      <c r="F5738" s="2">
        <v>117036000</v>
      </c>
      <c r="G5738" s="36">
        <v>9415607.4014481083</v>
      </c>
      <c r="H5738">
        <v>2011</v>
      </c>
      <c r="I5738">
        <v>12.430000000000001</v>
      </c>
      <c r="J5738" t="s">
        <v>717</v>
      </c>
    </row>
    <row r="5739" spans="1:10">
      <c r="A5739" t="s">
        <v>18</v>
      </c>
      <c r="B5739" t="s">
        <v>6</v>
      </c>
      <c r="C5739" t="s">
        <v>3</v>
      </c>
      <c r="D5739" t="s">
        <v>328</v>
      </c>
      <c r="F5739" s="2">
        <v>9415607.4014481083</v>
      </c>
      <c r="G5739" s="36">
        <v>757490.53913500463</v>
      </c>
      <c r="H5739">
        <v>2011</v>
      </c>
      <c r="I5739">
        <v>12.430000000000001</v>
      </c>
      <c r="J5739" t="s">
        <v>717</v>
      </c>
    </row>
    <row r="5740" spans="1:10">
      <c r="A5740" t="s">
        <v>18</v>
      </c>
      <c r="B5740" t="s">
        <v>6</v>
      </c>
      <c r="C5740" t="s">
        <v>3</v>
      </c>
      <c r="D5740" t="s">
        <v>1</v>
      </c>
      <c r="F5740" s="2">
        <v>5270000</v>
      </c>
      <c r="G5740" s="36">
        <v>423974.25583266286</v>
      </c>
      <c r="H5740">
        <v>2011</v>
      </c>
      <c r="I5740">
        <v>12.430000000000001</v>
      </c>
      <c r="J5740" t="s">
        <v>717</v>
      </c>
    </row>
    <row r="5741" spans="1:10">
      <c r="A5741" t="s">
        <v>18</v>
      </c>
      <c r="B5741" t="s">
        <v>6</v>
      </c>
      <c r="C5741" t="s">
        <v>3</v>
      </c>
      <c r="D5741" t="s">
        <v>1</v>
      </c>
      <c r="F5741" s="2">
        <v>423974.25583266286</v>
      </c>
      <c r="G5741" s="36">
        <v>34108.95058991656</v>
      </c>
      <c r="H5741">
        <v>2011</v>
      </c>
      <c r="I5741">
        <v>12.430000000000001</v>
      </c>
      <c r="J5741" t="s">
        <v>717</v>
      </c>
    </row>
    <row r="5742" spans="1:10">
      <c r="A5742" t="s">
        <v>18</v>
      </c>
      <c r="B5742" t="s">
        <v>6</v>
      </c>
      <c r="C5742" t="s">
        <v>3</v>
      </c>
      <c r="D5742" t="s">
        <v>367</v>
      </c>
      <c r="F5742" s="2">
        <v>3264000.0000000005</v>
      </c>
      <c r="G5742" s="36">
        <v>262590.50683829444</v>
      </c>
      <c r="H5742">
        <v>2011</v>
      </c>
      <c r="I5742">
        <v>12.430000000000001</v>
      </c>
      <c r="J5742" t="s">
        <v>717</v>
      </c>
    </row>
    <row r="5743" spans="1:10">
      <c r="A5743" t="s">
        <v>18</v>
      </c>
      <c r="B5743" t="s">
        <v>6</v>
      </c>
      <c r="C5743" t="s">
        <v>3</v>
      </c>
      <c r="D5743" t="s">
        <v>367</v>
      </c>
      <c r="F5743" s="2">
        <v>262590.50683829439</v>
      </c>
      <c r="G5743" s="36">
        <v>21125.543591174122</v>
      </c>
      <c r="H5743">
        <v>2011</v>
      </c>
      <c r="I5743">
        <v>12.430000000000001</v>
      </c>
      <c r="J5743" t="s">
        <v>717</v>
      </c>
    </row>
    <row r="5744" spans="1:10">
      <c r="A5744" t="s">
        <v>18</v>
      </c>
      <c r="B5744" t="s">
        <v>6</v>
      </c>
      <c r="C5744" t="s">
        <v>4</v>
      </c>
      <c r="D5744" t="s">
        <v>328</v>
      </c>
      <c r="F5744" s="2">
        <v>86090000</v>
      </c>
      <c r="G5744" s="36">
        <v>6925985.5189058725</v>
      </c>
      <c r="H5744">
        <v>2011</v>
      </c>
      <c r="I5744">
        <v>12.430000000000001</v>
      </c>
      <c r="J5744" t="s">
        <v>717</v>
      </c>
    </row>
    <row r="5745" spans="1:10">
      <c r="A5745" t="s">
        <v>18</v>
      </c>
      <c r="B5745" t="s">
        <v>6</v>
      </c>
      <c r="C5745" t="s">
        <v>4</v>
      </c>
      <c r="D5745" t="s">
        <v>328</v>
      </c>
      <c r="F5745" s="2">
        <v>6925985.5189058715</v>
      </c>
      <c r="G5745" s="36">
        <v>557199.15679049643</v>
      </c>
      <c r="H5745">
        <v>2011</v>
      </c>
      <c r="I5745">
        <v>12.430000000000001</v>
      </c>
      <c r="J5745" t="s">
        <v>717</v>
      </c>
    </row>
    <row r="5746" spans="1:10">
      <c r="A5746" s="4" t="s">
        <v>49</v>
      </c>
      <c r="B5746" t="s">
        <v>32</v>
      </c>
      <c r="C5746" t="s">
        <v>3</v>
      </c>
      <c r="D5746" t="s">
        <v>328</v>
      </c>
      <c r="E5746" t="s">
        <v>365</v>
      </c>
      <c r="F5746" s="2">
        <v>24258736</v>
      </c>
      <c r="G5746" s="36">
        <f t="shared" ref="G5746:G5755" si="159">F5746/I5746</f>
        <v>7580855</v>
      </c>
      <c r="H5746">
        <v>2017</v>
      </c>
      <c r="I5746">
        <v>3.2</v>
      </c>
      <c r="J5746" s="40" t="s">
        <v>715</v>
      </c>
    </row>
    <row r="5747" spans="1:10">
      <c r="A5747" s="4" t="s">
        <v>49</v>
      </c>
      <c r="B5747" t="s">
        <v>32</v>
      </c>
      <c r="C5747" t="s">
        <v>3</v>
      </c>
      <c r="D5747" t="s">
        <v>328</v>
      </c>
      <c r="E5747" t="s">
        <v>366</v>
      </c>
      <c r="F5747" s="2">
        <v>10154057</v>
      </c>
      <c r="G5747" s="36">
        <f t="shared" si="159"/>
        <v>3173142.8125</v>
      </c>
      <c r="H5747">
        <v>2017</v>
      </c>
      <c r="I5747">
        <v>3.2</v>
      </c>
      <c r="J5747" s="40" t="s">
        <v>715</v>
      </c>
    </row>
    <row r="5748" spans="1:10">
      <c r="A5748" s="4" t="s">
        <v>49</v>
      </c>
      <c r="B5748" t="s">
        <v>32</v>
      </c>
      <c r="C5748" t="s">
        <v>3</v>
      </c>
      <c r="D5748" t="s">
        <v>1</v>
      </c>
      <c r="E5748" t="s">
        <v>364</v>
      </c>
      <c r="F5748" s="2">
        <v>8287158</v>
      </c>
      <c r="G5748" s="36">
        <f t="shared" si="159"/>
        <v>2589736.875</v>
      </c>
      <c r="H5748">
        <v>2017</v>
      </c>
      <c r="I5748">
        <v>3.2</v>
      </c>
      <c r="J5748" s="40" t="s">
        <v>715</v>
      </c>
    </row>
    <row r="5749" spans="1:10">
      <c r="A5749" s="4" t="s">
        <v>49</v>
      </c>
      <c r="B5749" t="s">
        <v>32</v>
      </c>
      <c r="C5749" t="s">
        <v>3</v>
      </c>
      <c r="D5749" t="s">
        <v>367</v>
      </c>
      <c r="E5749" t="s">
        <v>370</v>
      </c>
      <c r="F5749" s="2">
        <v>12751685</v>
      </c>
      <c r="G5749" s="36">
        <f t="shared" si="159"/>
        <v>3984901.5625</v>
      </c>
      <c r="H5749">
        <v>2017</v>
      </c>
      <c r="I5749">
        <v>3.2</v>
      </c>
      <c r="J5749" s="40" t="s">
        <v>715</v>
      </c>
    </row>
    <row r="5750" spans="1:10">
      <c r="A5750" s="4" t="s">
        <v>49</v>
      </c>
      <c r="B5750" t="s">
        <v>32</v>
      </c>
      <c r="C5750" t="s">
        <v>3</v>
      </c>
      <c r="D5750" t="s">
        <v>367</v>
      </c>
      <c r="E5750" t="s">
        <v>382</v>
      </c>
      <c r="F5750" s="2">
        <v>5089569</v>
      </c>
      <c r="G5750" s="36">
        <f t="shared" si="159"/>
        <v>1590490.3125</v>
      </c>
      <c r="H5750">
        <v>2017</v>
      </c>
      <c r="I5750">
        <v>3.2</v>
      </c>
      <c r="J5750" s="40" t="s">
        <v>715</v>
      </c>
    </row>
    <row r="5751" spans="1:10">
      <c r="A5751" s="4" t="s">
        <v>49</v>
      </c>
      <c r="B5751" t="s">
        <v>32</v>
      </c>
      <c r="C5751" t="s">
        <v>3</v>
      </c>
      <c r="D5751" t="s">
        <v>367</v>
      </c>
      <c r="E5751" t="s">
        <v>386</v>
      </c>
      <c r="F5751" s="2">
        <v>345240</v>
      </c>
      <c r="G5751" s="36">
        <f t="shared" si="159"/>
        <v>107887.5</v>
      </c>
      <c r="H5751">
        <v>2017</v>
      </c>
      <c r="I5751">
        <v>3.2</v>
      </c>
      <c r="J5751" s="40" t="s">
        <v>715</v>
      </c>
    </row>
    <row r="5752" spans="1:10">
      <c r="A5752" s="4" t="s">
        <v>49</v>
      </c>
      <c r="B5752" t="s">
        <v>32</v>
      </c>
      <c r="C5752" t="s">
        <v>3</v>
      </c>
      <c r="D5752" t="s">
        <v>367</v>
      </c>
      <c r="E5752" t="s">
        <v>385</v>
      </c>
      <c r="F5752" s="2">
        <v>78688</v>
      </c>
      <c r="G5752" s="36">
        <f t="shared" si="159"/>
        <v>24590</v>
      </c>
      <c r="H5752">
        <v>2017</v>
      </c>
      <c r="I5752">
        <v>3.2</v>
      </c>
      <c r="J5752" s="40" t="s">
        <v>715</v>
      </c>
    </row>
    <row r="5753" spans="1:10">
      <c r="A5753" s="4" t="s">
        <v>49</v>
      </c>
      <c r="B5753" t="s">
        <v>32</v>
      </c>
      <c r="C5753" t="s">
        <v>3</v>
      </c>
      <c r="D5753" t="s">
        <v>367</v>
      </c>
      <c r="E5753" t="s">
        <v>381</v>
      </c>
      <c r="F5753" s="2">
        <v>0</v>
      </c>
      <c r="G5753" s="36">
        <f t="shared" si="159"/>
        <v>0</v>
      </c>
      <c r="H5753">
        <v>2017</v>
      </c>
      <c r="I5753">
        <v>3.2</v>
      </c>
      <c r="J5753" s="40" t="s">
        <v>715</v>
      </c>
    </row>
    <row r="5754" spans="1:10">
      <c r="A5754" s="4" t="s">
        <v>49</v>
      </c>
      <c r="B5754" t="s">
        <v>32</v>
      </c>
      <c r="C5754" t="s">
        <v>3</v>
      </c>
      <c r="D5754" t="s">
        <v>380</v>
      </c>
      <c r="F5754" s="2">
        <v>11329861</v>
      </c>
      <c r="G5754" s="36">
        <f t="shared" si="159"/>
        <v>3540581.5625</v>
      </c>
      <c r="H5754">
        <v>2017</v>
      </c>
      <c r="I5754">
        <v>3.2</v>
      </c>
      <c r="J5754" s="40" t="s">
        <v>715</v>
      </c>
    </row>
    <row r="5755" spans="1:10">
      <c r="A5755" s="4" t="s">
        <v>49</v>
      </c>
      <c r="B5755" t="s">
        <v>32</v>
      </c>
      <c r="C5755" t="s">
        <v>3</v>
      </c>
      <c r="D5755" t="s">
        <v>383</v>
      </c>
      <c r="F5755" s="2">
        <v>19954211</v>
      </c>
      <c r="G5755" s="36">
        <f t="shared" si="159"/>
        <v>6235690.9375</v>
      </c>
      <c r="H5755">
        <v>2017</v>
      </c>
      <c r="I5755">
        <v>3.2</v>
      </c>
      <c r="J5755" s="40" t="s">
        <v>715</v>
      </c>
    </row>
    <row r="5756" spans="1:10">
      <c r="A5756" t="s">
        <v>18</v>
      </c>
      <c r="B5756" t="s">
        <v>6</v>
      </c>
      <c r="C5756" t="s">
        <v>4</v>
      </c>
      <c r="D5756" t="s">
        <v>1</v>
      </c>
      <c r="F5756" s="2">
        <v>1354000</v>
      </c>
      <c r="G5756" s="36">
        <v>108930.00804505228</v>
      </c>
      <c r="H5756">
        <v>2011</v>
      </c>
      <c r="I5756">
        <v>12.430000000000001</v>
      </c>
      <c r="J5756" t="s">
        <v>717</v>
      </c>
    </row>
    <row r="5757" spans="1:10">
      <c r="A5757" t="s">
        <v>18</v>
      </c>
      <c r="B5757" t="s">
        <v>6</v>
      </c>
      <c r="C5757" t="s">
        <v>4</v>
      </c>
      <c r="D5757" t="s">
        <v>1</v>
      </c>
      <c r="F5757" s="2">
        <v>108930.00804505228</v>
      </c>
      <c r="G5757" s="36">
        <v>8763.4761098191684</v>
      </c>
      <c r="H5757">
        <v>2011</v>
      </c>
      <c r="I5757">
        <v>12.430000000000001</v>
      </c>
      <c r="J5757" t="s">
        <v>717</v>
      </c>
    </row>
    <row r="5758" spans="1:10">
      <c r="A5758" t="s">
        <v>18</v>
      </c>
      <c r="B5758" t="s">
        <v>6</v>
      </c>
      <c r="C5758" t="s">
        <v>4</v>
      </c>
      <c r="D5758" t="s">
        <v>367</v>
      </c>
      <c r="F5758" s="2">
        <v>5000</v>
      </c>
      <c r="G5758" s="36">
        <v>402.25261464199514</v>
      </c>
      <c r="H5758">
        <v>2011</v>
      </c>
      <c r="I5758">
        <v>12.430000000000001</v>
      </c>
      <c r="J5758" t="s">
        <v>717</v>
      </c>
    </row>
    <row r="5759" spans="1:10">
      <c r="A5759" t="s">
        <v>18</v>
      </c>
      <c r="B5759" t="s">
        <v>6</v>
      </c>
      <c r="C5759" t="s">
        <v>4</v>
      </c>
      <c r="D5759" t="s">
        <v>367</v>
      </c>
      <c r="F5759" s="2">
        <v>402.25261464199508</v>
      </c>
      <c r="G5759" s="36">
        <v>32.361433197264283</v>
      </c>
      <c r="H5759">
        <v>2011</v>
      </c>
      <c r="I5759">
        <v>12.430000000000001</v>
      </c>
      <c r="J5759" t="s">
        <v>717</v>
      </c>
    </row>
    <row r="5760" spans="1:10">
      <c r="A5760" t="s">
        <v>18</v>
      </c>
      <c r="B5760" t="s">
        <v>6</v>
      </c>
      <c r="C5760" t="s">
        <v>3</v>
      </c>
      <c r="D5760" t="s">
        <v>328</v>
      </c>
      <c r="F5760" s="2">
        <v>84483000</v>
      </c>
      <c r="G5760" s="36">
        <v>6681579.120806695</v>
      </c>
      <c r="H5760">
        <v>2010</v>
      </c>
      <c r="I5760">
        <v>12.644166666666669</v>
      </c>
      <c r="J5760" t="s">
        <v>717</v>
      </c>
    </row>
    <row r="5761" spans="1:10">
      <c r="A5761" t="s">
        <v>18</v>
      </c>
      <c r="B5761" t="s">
        <v>6</v>
      </c>
      <c r="C5761" t="s">
        <v>3</v>
      </c>
      <c r="D5761" t="s">
        <v>328</v>
      </c>
      <c r="F5761" s="2">
        <v>6681579.120806695</v>
      </c>
      <c r="G5761" s="36">
        <v>528431.75014618284</v>
      </c>
      <c r="H5761">
        <v>2010</v>
      </c>
      <c r="I5761">
        <v>12.644166666666669</v>
      </c>
      <c r="J5761" t="s">
        <v>717</v>
      </c>
    </row>
    <row r="5762" spans="1:10">
      <c r="A5762" t="s">
        <v>18</v>
      </c>
      <c r="B5762" t="s">
        <v>6</v>
      </c>
      <c r="C5762" t="s">
        <v>3</v>
      </c>
      <c r="D5762" t="s">
        <v>1</v>
      </c>
      <c r="F5762" s="2">
        <v>7882000</v>
      </c>
      <c r="G5762" s="36">
        <v>623370.46068674605</v>
      </c>
      <c r="H5762">
        <v>2010</v>
      </c>
      <c r="I5762">
        <v>12.644166666666669</v>
      </c>
      <c r="J5762" t="s">
        <v>717</v>
      </c>
    </row>
    <row r="5763" spans="1:10">
      <c r="A5763" t="s">
        <v>18</v>
      </c>
      <c r="B5763" t="s">
        <v>6</v>
      </c>
      <c r="C5763" t="s">
        <v>3</v>
      </c>
      <c r="D5763" t="s">
        <v>1</v>
      </c>
      <c r="F5763" s="2">
        <v>623370.46068674605</v>
      </c>
      <c r="G5763" s="36">
        <v>49301.031623548086</v>
      </c>
      <c r="H5763">
        <v>2010</v>
      </c>
      <c r="I5763">
        <v>12.644166666666669</v>
      </c>
      <c r="J5763" t="s">
        <v>717</v>
      </c>
    </row>
    <row r="5764" spans="1:10">
      <c r="A5764" t="s">
        <v>18</v>
      </c>
      <c r="B5764" t="s">
        <v>6</v>
      </c>
      <c r="C5764" t="s">
        <v>3</v>
      </c>
      <c r="D5764" t="s">
        <v>367</v>
      </c>
      <c r="F5764" s="2">
        <v>4138000</v>
      </c>
      <c r="G5764" s="36">
        <v>327265.53746787051</v>
      </c>
      <c r="H5764">
        <v>2010</v>
      </c>
      <c r="I5764">
        <v>12.644166666666669</v>
      </c>
      <c r="J5764" t="s">
        <v>717</v>
      </c>
    </row>
    <row r="5765" spans="1:10">
      <c r="A5765" t="s">
        <v>18</v>
      </c>
      <c r="B5765" t="s">
        <v>6</v>
      </c>
      <c r="C5765" t="s">
        <v>3</v>
      </c>
      <c r="D5765" t="s">
        <v>367</v>
      </c>
      <c r="F5765" s="2">
        <v>327265.53746787051</v>
      </c>
      <c r="G5765" s="36">
        <v>25882.728857934788</v>
      </c>
      <c r="H5765">
        <v>2010</v>
      </c>
      <c r="I5765">
        <v>12.644166666666669</v>
      </c>
      <c r="J5765" t="s">
        <v>717</v>
      </c>
    </row>
    <row r="5766" spans="1:10">
      <c r="A5766" t="s">
        <v>18</v>
      </c>
      <c r="B5766" t="s">
        <v>6</v>
      </c>
      <c r="C5766" t="s">
        <v>4</v>
      </c>
      <c r="D5766" t="s">
        <v>328</v>
      </c>
      <c r="F5766" s="2">
        <v>69930000</v>
      </c>
      <c r="G5766" s="36">
        <v>5530613.5899294792</v>
      </c>
      <c r="H5766">
        <v>2010</v>
      </c>
      <c r="I5766">
        <v>12.644166666666669</v>
      </c>
      <c r="J5766" t="s">
        <v>717</v>
      </c>
    </row>
    <row r="5767" spans="1:10">
      <c r="A5767" t="s">
        <v>18</v>
      </c>
      <c r="B5767" t="s">
        <v>6</v>
      </c>
      <c r="C5767" t="s">
        <v>4</v>
      </c>
      <c r="D5767" t="s">
        <v>328</v>
      </c>
      <c r="F5767" s="2">
        <v>5530613.5899294792</v>
      </c>
      <c r="G5767" s="36">
        <v>437404.3569442677</v>
      </c>
      <c r="H5767">
        <v>2010</v>
      </c>
      <c r="I5767">
        <v>12.644166666666669</v>
      </c>
      <c r="J5767" t="s">
        <v>717</v>
      </c>
    </row>
    <row r="5768" spans="1:10">
      <c r="A5768" t="s">
        <v>18</v>
      </c>
      <c r="B5768" t="s">
        <v>6</v>
      </c>
      <c r="C5768" t="s">
        <v>4</v>
      </c>
      <c r="D5768" t="s">
        <v>1</v>
      </c>
      <c r="F5768" s="2">
        <v>55987000</v>
      </c>
      <c r="G5768" s="36">
        <v>4427891.6496408088</v>
      </c>
      <c r="H5768">
        <v>2010</v>
      </c>
      <c r="I5768">
        <v>12.644166666666669</v>
      </c>
      <c r="J5768" t="s">
        <v>717</v>
      </c>
    </row>
    <row r="5769" spans="1:10">
      <c r="A5769" t="s">
        <v>18</v>
      </c>
      <c r="B5769" t="s">
        <v>6</v>
      </c>
      <c r="C5769" t="s">
        <v>4</v>
      </c>
      <c r="D5769" t="s">
        <v>1</v>
      </c>
      <c r="F5769" s="2">
        <v>4427891.6496408088</v>
      </c>
      <c r="G5769" s="36">
        <v>350192.44576345943</v>
      </c>
      <c r="H5769">
        <v>2010</v>
      </c>
      <c r="I5769">
        <v>12.644166666666669</v>
      </c>
      <c r="J5769" t="s">
        <v>717</v>
      </c>
    </row>
    <row r="5770" spans="1:10">
      <c r="A5770" t="s">
        <v>18</v>
      </c>
      <c r="B5770" t="s">
        <v>6</v>
      </c>
      <c r="C5770" t="s">
        <v>4</v>
      </c>
      <c r="D5770" t="s">
        <v>367</v>
      </c>
      <c r="F5770" s="2">
        <v>62999.999999999993</v>
      </c>
      <c r="G5770" s="36">
        <v>4982.534765702233</v>
      </c>
      <c r="H5770">
        <v>2010</v>
      </c>
      <c r="I5770">
        <v>12.644166666666669</v>
      </c>
      <c r="J5770" t="s">
        <v>717</v>
      </c>
    </row>
    <row r="5771" spans="1:10">
      <c r="A5771" t="s">
        <v>18</v>
      </c>
      <c r="B5771" t="s">
        <v>6</v>
      </c>
      <c r="C5771" t="s">
        <v>4</v>
      </c>
      <c r="D5771" t="s">
        <v>367</v>
      </c>
      <c r="F5771" s="2">
        <v>4982.534765702233</v>
      </c>
      <c r="G5771" s="36">
        <v>394.05797922906999</v>
      </c>
      <c r="H5771">
        <v>2010</v>
      </c>
      <c r="I5771">
        <v>12.644166666666669</v>
      </c>
      <c r="J5771" t="s">
        <v>717</v>
      </c>
    </row>
    <row r="5772" spans="1:10">
      <c r="A5772" t="s">
        <v>18</v>
      </c>
      <c r="B5772" t="s">
        <v>37</v>
      </c>
      <c r="C5772" t="s">
        <v>3</v>
      </c>
      <c r="D5772" t="s">
        <v>328</v>
      </c>
      <c r="E5772" t="s">
        <v>434</v>
      </c>
      <c r="F5772" s="2">
        <v>1411624</v>
      </c>
      <c r="G5772" s="36">
        <f t="shared" ref="G5772:G5779" si="160">F5772/I5772</f>
        <v>1411624</v>
      </c>
      <c r="H5772">
        <v>2024</v>
      </c>
      <c r="I5772">
        <v>1</v>
      </c>
      <c r="J5772" t="s">
        <v>717</v>
      </c>
    </row>
    <row r="5773" spans="1:10">
      <c r="A5773" t="s">
        <v>18</v>
      </c>
      <c r="B5773" t="s">
        <v>37</v>
      </c>
      <c r="C5773" t="s">
        <v>4</v>
      </c>
      <c r="D5773" t="s">
        <v>328</v>
      </c>
      <c r="E5773" t="s">
        <v>434</v>
      </c>
      <c r="F5773" s="2">
        <v>310873</v>
      </c>
      <c r="G5773" s="36">
        <f t="shared" si="160"/>
        <v>310873</v>
      </c>
      <c r="H5773">
        <v>2024</v>
      </c>
      <c r="I5773">
        <v>1</v>
      </c>
      <c r="J5773" t="s">
        <v>717</v>
      </c>
    </row>
    <row r="5774" spans="1:10">
      <c r="A5774" t="s">
        <v>18</v>
      </c>
      <c r="B5774" t="s">
        <v>37</v>
      </c>
      <c r="C5774" t="s">
        <v>3</v>
      </c>
      <c r="D5774" t="s">
        <v>328</v>
      </c>
      <c r="E5774" t="s">
        <v>434</v>
      </c>
      <c r="F5774" s="2">
        <v>1098773</v>
      </c>
      <c r="G5774" s="36">
        <f t="shared" si="160"/>
        <v>1098773</v>
      </c>
      <c r="H5774">
        <v>2023</v>
      </c>
      <c r="I5774">
        <v>1</v>
      </c>
      <c r="J5774" t="s">
        <v>717</v>
      </c>
    </row>
    <row r="5775" spans="1:10">
      <c r="A5775" t="s">
        <v>18</v>
      </c>
      <c r="B5775" t="s">
        <v>37</v>
      </c>
      <c r="C5775" t="s">
        <v>4</v>
      </c>
      <c r="D5775" t="s">
        <v>328</v>
      </c>
      <c r="E5775" t="s">
        <v>434</v>
      </c>
      <c r="F5775" s="2">
        <v>1012436</v>
      </c>
      <c r="G5775" s="36">
        <f t="shared" si="160"/>
        <v>1012436</v>
      </c>
      <c r="H5775">
        <v>2023</v>
      </c>
      <c r="I5775">
        <v>1</v>
      </c>
      <c r="J5775" t="s">
        <v>717</v>
      </c>
    </row>
    <row r="5776" spans="1:10">
      <c r="A5776" s="6" t="s">
        <v>18</v>
      </c>
      <c r="B5776" t="s">
        <v>37</v>
      </c>
      <c r="C5776" t="s">
        <v>3</v>
      </c>
      <c r="D5776" t="s">
        <v>328</v>
      </c>
      <c r="E5776" t="s">
        <v>490</v>
      </c>
      <c r="F5776" s="2">
        <v>1164829</v>
      </c>
      <c r="G5776" s="36">
        <f t="shared" si="160"/>
        <v>1164829</v>
      </c>
      <c r="H5776">
        <v>2022</v>
      </c>
      <c r="I5776">
        <v>1</v>
      </c>
      <c r="J5776" t="s">
        <v>717</v>
      </c>
    </row>
    <row r="5777" spans="1:10">
      <c r="A5777" s="6" t="s">
        <v>18</v>
      </c>
      <c r="B5777" t="s">
        <v>37</v>
      </c>
      <c r="C5777" t="s">
        <v>5</v>
      </c>
      <c r="D5777" t="s">
        <v>328</v>
      </c>
      <c r="E5777" t="s">
        <v>490</v>
      </c>
      <c r="F5777" s="2">
        <v>182996</v>
      </c>
      <c r="G5777" s="36">
        <f t="shared" si="160"/>
        <v>182996</v>
      </c>
      <c r="H5777">
        <v>2022</v>
      </c>
      <c r="I5777">
        <v>1</v>
      </c>
      <c r="J5777" t="s">
        <v>717</v>
      </c>
    </row>
    <row r="5778" spans="1:10">
      <c r="A5778" s="6" t="s">
        <v>18</v>
      </c>
      <c r="B5778" t="s">
        <v>37</v>
      </c>
      <c r="C5778" t="s">
        <v>3</v>
      </c>
      <c r="D5778" t="s">
        <v>328</v>
      </c>
      <c r="E5778" t="s">
        <v>490</v>
      </c>
      <c r="F5778" s="2">
        <v>973262</v>
      </c>
      <c r="G5778" s="36">
        <f t="shared" si="160"/>
        <v>973262</v>
      </c>
      <c r="H5778">
        <v>2021</v>
      </c>
      <c r="I5778">
        <v>1</v>
      </c>
      <c r="J5778" t="s">
        <v>717</v>
      </c>
    </row>
    <row r="5779" spans="1:10">
      <c r="A5779" s="6" t="s">
        <v>18</v>
      </c>
      <c r="B5779" t="s">
        <v>37</v>
      </c>
      <c r="C5779" t="s">
        <v>4</v>
      </c>
      <c r="D5779" t="s">
        <v>328</v>
      </c>
      <c r="E5779" t="s">
        <v>490</v>
      </c>
      <c r="F5779" s="2">
        <v>543827</v>
      </c>
      <c r="G5779" s="36">
        <f t="shared" si="160"/>
        <v>543827</v>
      </c>
      <c r="H5779">
        <v>2021</v>
      </c>
      <c r="I5779">
        <v>1</v>
      </c>
      <c r="J5779" t="s">
        <v>717</v>
      </c>
    </row>
    <row r="5780" spans="1:10">
      <c r="A5780" t="s">
        <v>18</v>
      </c>
      <c r="B5780" t="s">
        <v>37</v>
      </c>
      <c r="C5780" t="s">
        <v>3</v>
      </c>
      <c r="D5780" t="s">
        <v>328</v>
      </c>
      <c r="E5780" t="s">
        <v>492</v>
      </c>
      <c r="F5780" s="2">
        <v>371480.69</v>
      </c>
      <c r="G5780" s="36">
        <v>371480.69</v>
      </c>
      <c r="H5780">
        <v>2020</v>
      </c>
      <c r="I5780">
        <v>1</v>
      </c>
      <c r="J5780" t="s">
        <v>717</v>
      </c>
    </row>
    <row r="5781" spans="1:10">
      <c r="A5781" t="s">
        <v>18</v>
      </c>
      <c r="B5781" t="s">
        <v>37</v>
      </c>
      <c r="C5781" t="s">
        <v>4</v>
      </c>
      <c r="D5781" t="s">
        <v>328</v>
      </c>
      <c r="E5781" t="s">
        <v>492</v>
      </c>
      <c r="F5781" s="2">
        <v>25733.25</v>
      </c>
      <c r="G5781" s="36">
        <v>25733.25</v>
      </c>
      <c r="H5781">
        <v>2020</v>
      </c>
      <c r="I5781">
        <v>1</v>
      </c>
      <c r="J5781" t="s">
        <v>717</v>
      </c>
    </row>
    <row r="5782" spans="1:10">
      <c r="A5782" t="s">
        <v>18</v>
      </c>
      <c r="B5782" t="s">
        <v>37</v>
      </c>
      <c r="C5782" t="s">
        <v>3</v>
      </c>
      <c r="D5782" t="s">
        <v>328</v>
      </c>
      <c r="F5782" s="2">
        <v>-256195.57</v>
      </c>
      <c r="G5782" s="36">
        <f>F5782/I5782</f>
        <v>-256195.57</v>
      </c>
      <c r="H5782">
        <v>2019</v>
      </c>
      <c r="I5782">
        <v>1</v>
      </c>
      <c r="J5782" t="s">
        <v>717</v>
      </c>
    </row>
    <row r="5783" spans="1:10">
      <c r="A5783" t="s">
        <v>18</v>
      </c>
      <c r="B5783" t="s">
        <v>37</v>
      </c>
      <c r="C5783" t="s">
        <v>4</v>
      </c>
      <c r="D5783" t="s">
        <v>328</v>
      </c>
      <c r="F5783" s="2">
        <v>141524.20000000001</v>
      </c>
      <c r="G5783" s="36">
        <f>F5783/I5783</f>
        <v>141524.20000000001</v>
      </c>
      <c r="H5783">
        <v>2019</v>
      </c>
      <c r="I5783">
        <v>1</v>
      </c>
      <c r="J5783" t="s">
        <v>717</v>
      </c>
    </row>
    <row r="5784" spans="1:10">
      <c r="A5784" t="s">
        <v>18</v>
      </c>
      <c r="B5784" t="s">
        <v>37</v>
      </c>
      <c r="C5784" t="s">
        <v>3</v>
      </c>
      <c r="D5784" t="s">
        <v>328</v>
      </c>
      <c r="F5784" s="2">
        <v>481765.31</v>
      </c>
      <c r="G5784" s="36">
        <f>F5784/I5784</f>
        <v>481765.31</v>
      </c>
      <c r="H5784">
        <v>2018</v>
      </c>
      <c r="I5784">
        <v>1</v>
      </c>
      <c r="J5784" t="s">
        <v>717</v>
      </c>
    </row>
    <row r="5785" spans="1:10">
      <c r="A5785" t="s">
        <v>18</v>
      </c>
      <c r="B5785" t="s">
        <v>37</v>
      </c>
      <c r="C5785" t="s">
        <v>4</v>
      </c>
      <c r="D5785" t="s">
        <v>328</v>
      </c>
      <c r="F5785" s="2"/>
      <c r="G5785" s="36">
        <v>80671.009999999995</v>
      </c>
      <c r="H5785">
        <v>2018</v>
      </c>
      <c r="I5785">
        <v>1</v>
      </c>
      <c r="J5785" t="s">
        <v>717</v>
      </c>
    </row>
    <row r="5786" spans="1:10">
      <c r="A5786" t="s">
        <v>18</v>
      </c>
      <c r="B5786" t="s">
        <v>37</v>
      </c>
      <c r="C5786" t="s">
        <v>3</v>
      </c>
      <c r="D5786" t="s">
        <v>328</v>
      </c>
      <c r="F5786" s="2">
        <v>791972.78</v>
      </c>
      <c r="G5786" s="36">
        <f>F5786/I5786</f>
        <v>791972.78</v>
      </c>
      <c r="H5786">
        <v>2017</v>
      </c>
      <c r="I5786">
        <v>1</v>
      </c>
      <c r="J5786" t="s">
        <v>717</v>
      </c>
    </row>
    <row r="5787" spans="1:10">
      <c r="A5787" t="s">
        <v>18</v>
      </c>
      <c r="B5787" t="s">
        <v>37</v>
      </c>
      <c r="C5787" t="s">
        <v>4</v>
      </c>
      <c r="D5787" t="s">
        <v>328</v>
      </c>
      <c r="F5787" s="2"/>
      <c r="G5787" s="36">
        <v>150019.13</v>
      </c>
      <c r="H5787">
        <v>2017</v>
      </c>
      <c r="I5787">
        <v>1</v>
      </c>
      <c r="J5787" t="s">
        <v>717</v>
      </c>
    </row>
    <row r="5788" spans="1:10">
      <c r="A5788" t="s">
        <v>18</v>
      </c>
      <c r="B5788" t="s">
        <v>37</v>
      </c>
      <c r="C5788" t="s">
        <v>3</v>
      </c>
      <c r="D5788" t="s">
        <v>328</v>
      </c>
      <c r="F5788" s="2">
        <v>312486.65999999997</v>
      </c>
      <c r="G5788" s="36">
        <v>312486.65999999997</v>
      </c>
      <c r="H5788">
        <v>2016</v>
      </c>
      <c r="I5788">
        <v>1</v>
      </c>
      <c r="J5788" t="s">
        <v>717</v>
      </c>
    </row>
    <row r="5789" spans="1:10">
      <c r="A5789" t="s">
        <v>18</v>
      </c>
      <c r="B5789" t="s">
        <v>37</v>
      </c>
      <c r="C5789" t="s">
        <v>4</v>
      </c>
      <c r="D5789" t="s">
        <v>328</v>
      </c>
      <c r="F5789" s="2">
        <v>296.43</v>
      </c>
      <c r="G5789" s="36">
        <v>296.43</v>
      </c>
      <c r="H5789">
        <v>2016</v>
      </c>
      <c r="I5789">
        <v>1</v>
      </c>
      <c r="J5789" t="s">
        <v>717</v>
      </c>
    </row>
    <row r="5790" spans="1:10">
      <c r="A5790" t="s">
        <v>18</v>
      </c>
      <c r="B5790" t="s">
        <v>36</v>
      </c>
      <c r="C5790" t="s">
        <v>3</v>
      </c>
      <c r="D5790" t="s">
        <v>328</v>
      </c>
      <c r="E5790" t="s">
        <v>534</v>
      </c>
      <c r="F5790" s="2">
        <v>31074810</v>
      </c>
      <c r="G5790" s="36">
        <f t="shared" ref="G5790:G5800" si="161">F5790/I5790</f>
        <v>8304775.7763643162</v>
      </c>
      <c r="H5790">
        <v>2024</v>
      </c>
      <c r="I5790">
        <v>3.7418</v>
      </c>
      <c r="J5790" t="s">
        <v>717</v>
      </c>
    </row>
    <row r="5791" spans="1:10">
      <c r="A5791" t="s">
        <v>18</v>
      </c>
      <c r="B5791" t="s">
        <v>36</v>
      </c>
      <c r="C5791" t="s">
        <v>4</v>
      </c>
      <c r="D5791" t="s">
        <v>328</v>
      </c>
      <c r="E5791" t="s">
        <v>534</v>
      </c>
      <c r="F5791" s="2">
        <v>20263570</v>
      </c>
      <c r="G5791" s="36">
        <f t="shared" si="161"/>
        <v>5415460.4735688707</v>
      </c>
      <c r="H5791">
        <v>2024</v>
      </c>
      <c r="I5791">
        <v>3.7418</v>
      </c>
      <c r="J5791" t="s">
        <v>717</v>
      </c>
    </row>
    <row r="5792" spans="1:10" ht="15.75">
      <c r="A5792" s="19" t="s">
        <v>18</v>
      </c>
      <c r="B5792" t="s">
        <v>36</v>
      </c>
      <c r="C5792" t="s">
        <v>4</v>
      </c>
      <c r="D5792" t="s">
        <v>328</v>
      </c>
      <c r="E5792" t="s">
        <v>466</v>
      </c>
      <c r="F5792" s="2">
        <v>31859570</v>
      </c>
      <c r="G5792" s="36">
        <f t="shared" si="161"/>
        <v>8546939.0492542125</v>
      </c>
      <c r="H5792">
        <v>2023</v>
      </c>
      <c r="I5792">
        <v>3.7275999999999998</v>
      </c>
      <c r="J5792" t="s">
        <v>717</v>
      </c>
    </row>
    <row r="5793" spans="1:10">
      <c r="A5793" t="s">
        <v>18</v>
      </c>
      <c r="B5793" t="s">
        <v>36</v>
      </c>
      <c r="C5793" t="s">
        <v>3</v>
      </c>
      <c r="D5793" t="s">
        <v>328</v>
      </c>
      <c r="F5793" s="2">
        <v>33197190.000000004</v>
      </c>
      <c r="G5793" s="36">
        <f t="shared" si="161"/>
        <v>8681046.5207499806</v>
      </c>
      <c r="H5793">
        <v>2022</v>
      </c>
      <c r="I5793" s="32">
        <v>3.8241000000000001</v>
      </c>
      <c r="J5793" t="s">
        <v>717</v>
      </c>
    </row>
    <row r="5794" spans="1:10">
      <c r="A5794" t="s">
        <v>18</v>
      </c>
      <c r="B5794" t="s">
        <v>36</v>
      </c>
      <c r="C5794" t="s">
        <v>4</v>
      </c>
      <c r="D5794" t="s">
        <v>328</v>
      </c>
      <c r="F5794" s="2">
        <v>33104120.000000004</v>
      </c>
      <c r="G5794" s="36">
        <f t="shared" si="161"/>
        <v>8656708.7680761497</v>
      </c>
      <c r="H5794">
        <v>2022</v>
      </c>
      <c r="I5794" s="32">
        <v>3.8241000000000001</v>
      </c>
      <c r="J5794" t="s">
        <v>717</v>
      </c>
    </row>
    <row r="5795" spans="1:10">
      <c r="A5795" t="s">
        <v>18</v>
      </c>
      <c r="B5795" t="s">
        <v>36</v>
      </c>
      <c r="C5795" t="s">
        <v>3</v>
      </c>
      <c r="D5795" t="s">
        <v>328</v>
      </c>
      <c r="F5795" s="2">
        <v>33927000</v>
      </c>
      <c r="G5795" s="36">
        <f t="shared" si="161"/>
        <v>8748581.7431665808</v>
      </c>
      <c r="H5795">
        <v>2021</v>
      </c>
      <c r="I5795" s="32">
        <v>3.8780000000000001</v>
      </c>
      <c r="J5795" t="s">
        <v>717</v>
      </c>
    </row>
    <row r="5796" spans="1:10">
      <c r="A5796" t="s">
        <v>18</v>
      </c>
      <c r="B5796" t="s">
        <v>36</v>
      </c>
      <c r="C5796" t="s">
        <v>4</v>
      </c>
      <c r="D5796" t="s">
        <v>328</v>
      </c>
      <c r="F5796" s="2">
        <v>10859000</v>
      </c>
      <c r="G5796" s="36">
        <f t="shared" si="161"/>
        <v>2800154.7189272819</v>
      </c>
      <c r="H5796">
        <v>2021</v>
      </c>
      <c r="I5796" s="32">
        <v>3.8780000000000001</v>
      </c>
      <c r="J5796" t="s">
        <v>717</v>
      </c>
    </row>
    <row r="5797" spans="1:10">
      <c r="A5797" t="s">
        <v>18</v>
      </c>
      <c r="B5797" t="s">
        <v>36</v>
      </c>
      <c r="C5797" t="s">
        <v>3</v>
      </c>
      <c r="D5797" t="s">
        <v>328</v>
      </c>
      <c r="F5797" s="2">
        <v>24278000</v>
      </c>
      <c r="G5797" s="36">
        <f t="shared" si="161"/>
        <v>6949875.4759110296</v>
      </c>
      <c r="H5797">
        <v>2020</v>
      </c>
      <c r="I5797">
        <v>3.4933000000000001</v>
      </c>
      <c r="J5797" t="s">
        <v>717</v>
      </c>
    </row>
    <row r="5798" spans="1:10">
      <c r="A5798" t="s">
        <v>18</v>
      </c>
      <c r="B5798" t="s">
        <v>36</v>
      </c>
      <c r="C5798" t="s">
        <v>4</v>
      </c>
      <c r="D5798" t="s">
        <v>328</v>
      </c>
      <c r="F5798" s="2">
        <v>7467000</v>
      </c>
      <c r="G5798" s="36">
        <f t="shared" si="161"/>
        <v>2137520.3961869865</v>
      </c>
      <c r="H5798">
        <v>2020</v>
      </c>
      <c r="I5798">
        <v>3.4933000000000001</v>
      </c>
      <c r="J5798" t="s">
        <v>717</v>
      </c>
    </row>
    <row r="5799" spans="1:10">
      <c r="A5799" s="5" t="s">
        <v>18</v>
      </c>
      <c r="B5799" t="s">
        <v>36</v>
      </c>
      <c r="C5799" t="s">
        <v>3</v>
      </c>
      <c r="D5799" t="s">
        <v>328</v>
      </c>
      <c r="E5799" t="s">
        <v>466</v>
      </c>
      <c r="F5799" s="2">
        <v>22882170</v>
      </c>
      <c r="G5799" s="36">
        <f t="shared" si="161"/>
        <v>6856902.6999490578</v>
      </c>
      <c r="H5799">
        <v>2019</v>
      </c>
      <c r="I5799">
        <v>3.3371</v>
      </c>
      <c r="J5799" t="s">
        <v>717</v>
      </c>
    </row>
    <row r="5800" spans="1:10">
      <c r="A5800" s="5" t="s">
        <v>18</v>
      </c>
      <c r="B5800" t="s">
        <v>36</v>
      </c>
      <c r="C5800" t="s">
        <v>4</v>
      </c>
      <c r="D5800" t="s">
        <v>328</v>
      </c>
      <c r="E5800" t="s">
        <v>466</v>
      </c>
      <c r="F5800" s="2">
        <v>11372380</v>
      </c>
      <c r="G5800" s="36">
        <f t="shared" si="161"/>
        <v>3407863.1146804113</v>
      </c>
      <c r="H5800">
        <v>2019</v>
      </c>
      <c r="I5800">
        <v>3.3371</v>
      </c>
      <c r="J5800" t="s">
        <v>717</v>
      </c>
    </row>
    <row r="5801" spans="1:10">
      <c r="A5801" s="4" t="s">
        <v>18</v>
      </c>
      <c r="B5801" t="s">
        <v>36</v>
      </c>
      <c r="C5801" t="s">
        <v>3</v>
      </c>
      <c r="D5801" t="s">
        <v>328</v>
      </c>
      <c r="E5801" t="s">
        <v>533</v>
      </c>
      <c r="F5801" s="2">
        <v>20291120</v>
      </c>
      <c r="G5801" s="36">
        <f>(F5801/I5801)</f>
        <v>6169576.4541336009</v>
      </c>
      <c r="H5801">
        <v>2018</v>
      </c>
      <c r="I5801">
        <v>3.2888999999999999</v>
      </c>
      <c r="J5801" t="s">
        <v>717</v>
      </c>
    </row>
    <row r="5802" spans="1:10">
      <c r="A5802" s="4" t="s">
        <v>18</v>
      </c>
      <c r="B5802" t="s">
        <v>36</v>
      </c>
      <c r="C5802" t="s">
        <v>4</v>
      </c>
      <c r="D5802" t="s">
        <v>328</v>
      </c>
      <c r="E5802" t="s">
        <v>533</v>
      </c>
      <c r="F5802" s="2">
        <v>15673190</v>
      </c>
      <c r="G5802" s="36">
        <f>(F5802/I5802)</f>
        <v>4765480.8598619597</v>
      </c>
      <c r="H5802">
        <v>2018</v>
      </c>
      <c r="I5802">
        <v>3.2888999999999999</v>
      </c>
      <c r="J5802" t="s">
        <v>717</v>
      </c>
    </row>
    <row r="5803" spans="1:10">
      <c r="A5803" s="4" t="s">
        <v>18</v>
      </c>
      <c r="B5803" t="s">
        <v>36</v>
      </c>
      <c r="C5803" t="s">
        <v>3</v>
      </c>
      <c r="D5803" t="s">
        <v>328</v>
      </c>
      <c r="E5803" t="s">
        <v>533</v>
      </c>
      <c r="F5803" s="2">
        <v>19047560</v>
      </c>
      <c r="G5803" s="36">
        <f>(F5803/I5803)</f>
        <v>5841376.3493621191</v>
      </c>
      <c r="H5803">
        <v>2017</v>
      </c>
      <c r="I5803">
        <v>3.2608000000000001</v>
      </c>
      <c r="J5803" t="s">
        <v>717</v>
      </c>
    </row>
    <row r="5804" spans="1:10">
      <c r="A5804" s="4" t="s">
        <v>18</v>
      </c>
      <c r="B5804" t="s">
        <v>36</v>
      </c>
      <c r="C5804" t="s">
        <v>4</v>
      </c>
      <c r="D5804" t="s">
        <v>328</v>
      </c>
      <c r="E5804" t="s">
        <v>534</v>
      </c>
      <c r="F5804" s="2">
        <v>10240850</v>
      </c>
      <c r="G5804" s="36">
        <f>(F5804/I5804)</f>
        <v>3140594.3326790971</v>
      </c>
      <c r="H5804">
        <v>2017</v>
      </c>
      <c r="I5804">
        <v>3.2608000000000001</v>
      </c>
      <c r="J5804" t="s">
        <v>717</v>
      </c>
    </row>
    <row r="5805" spans="1:10">
      <c r="A5805" t="s">
        <v>18</v>
      </c>
      <c r="B5805" t="s">
        <v>36</v>
      </c>
      <c r="C5805" t="s">
        <v>3</v>
      </c>
      <c r="D5805" t="s">
        <v>328</v>
      </c>
      <c r="F5805" s="2">
        <v>17238880</v>
      </c>
      <c r="G5805" s="36">
        <v>5108573.1219439916</v>
      </c>
      <c r="H5805">
        <v>2016</v>
      </c>
      <c r="I5805">
        <v>3.3744999999999998</v>
      </c>
      <c r="J5805" t="s">
        <v>717</v>
      </c>
    </row>
    <row r="5806" spans="1:10">
      <c r="A5806" t="s">
        <v>18</v>
      </c>
      <c r="B5806" t="s">
        <v>36</v>
      </c>
      <c r="C5806" t="s">
        <v>4</v>
      </c>
      <c r="D5806" t="s">
        <v>328</v>
      </c>
      <c r="F5806" s="2">
        <v>16549859.999999998</v>
      </c>
      <c r="G5806" s="36">
        <v>4904388.7983404947</v>
      </c>
      <c r="H5806">
        <v>2016</v>
      </c>
      <c r="I5806">
        <v>3.3744999999999998</v>
      </c>
      <c r="J5806" t="s">
        <v>717</v>
      </c>
    </row>
    <row r="5807" spans="1:10">
      <c r="A5807" t="s">
        <v>592</v>
      </c>
      <c r="B5807" s="18" t="s">
        <v>35</v>
      </c>
      <c r="C5807" s="18" t="s">
        <v>3</v>
      </c>
      <c r="D5807" s="18" t="s">
        <v>1</v>
      </c>
      <c r="E5807" s="18"/>
      <c r="F5807" s="2">
        <v>173709809</v>
      </c>
      <c r="G5807" s="36">
        <f t="shared" ref="G5807:G5826" si="162">F5807/I5807</f>
        <v>189749.33965606077</v>
      </c>
      <c r="H5807" s="18">
        <v>2024</v>
      </c>
      <c r="I5807" s="18">
        <v>915.46990000000005</v>
      </c>
      <c r="J5807" t="s">
        <v>717</v>
      </c>
    </row>
    <row r="5808" spans="1:10">
      <c r="A5808" t="s">
        <v>592</v>
      </c>
      <c r="B5808" s="18" t="s">
        <v>35</v>
      </c>
      <c r="C5808" s="18" t="s">
        <v>3</v>
      </c>
      <c r="D5808" s="18" t="s">
        <v>328</v>
      </c>
      <c r="E5808" s="18"/>
      <c r="F5808" s="2">
        <v>6667116334</v>
      </c>
      <c r="G5808" s="36">
        <f t="shared" si="162"/>
        <v>22525632.161189757</v>
      </c>
      <c r="H5808" s="18">
        <v>2023</v>
      </c>
      <c r="I5808" s="18">
        <v>295.97910000000002</v>
      </c>
      <c r="J5808" t="s">
        <v>717</v>
      </c>
    </row>
    <row r="5809" spans="1:10">
      <c r="A5809" t="s">
        <v>592</v>
      </c>
      <c r="B5809" s="18" t="s">
        <v>35</v>
      </c>
      <c r="C5809" s="18" t="s">
        <v>4</v>
      </c>
      <c r="D5809" s="18" t="s">
        <v>328</v>
      </c>
      <c r="E5809" s="18"/>
      <c r="F5809" s="2">
        <v>1953713042</v>
      </c>
      <c r="G5809" s="36">
        <f t="shared" si="162"/>
        <v>6600847.9720358625</v>
      </c>
      <c r="H5809" s="18">
        <v>2023</v>
      </c>
      <c r="I5809" s="18">
        <v>295.97910000000002</v>
      </c>
      <c r="J5809" t="s">
        <v>717</v>
      </c>
    </row>
    <row r="5810" spans="1:10">
      <c r="A5810" t="s">
        <v>592</v>
      </c>
      <c r="B5810" s="18" t="s">
        <v>35</v>
      </c>
      <c r="C5810" s="18" t="s">
        <v>4</v>
      </c>
      <c r="D5810" s="18" t="s">
        <v>1</v>
      </c>
      <c r="E5810" s="18"/>
      <c r="F5810" s="2">
        <v>28000203.5</v>
      </c>
      <c r="G5810" s="36">
        <f t="shared" si="162"/>
        <v>94601.961760137783</v>
      </c>
      <c r="H5810" s="18">
        <v>2023</v>
      </c>
      <c r="I5810" s="18">
        <v>295.97910000000002</v>
      </c>
      <c r="J5810" t="s">
        <v>717</v>
      </c>
    </row>
    <row r="5811" spans="1:10">
      <c r="A5811" t="s">
        <v>592</v>
      </c>
      <c r="B5811" t="s">
        <v>32</v>
      </c>
      <c r="C5811" t="s">
        <v>3</v>
      </c>
      <c r="D5811" t="s">
        <v>328</v>
      </c>
      <c r="E5811" t="s">
        <v>365</v>
      </c>
      <c r="F5811" s="2">
        <v>109906211</v>
      </c>
      <c r="G5811" s="36">
        <f t="shared" si="162"/>
        <v>22000602.730402756</v>
      </c>
      <c r="H5811">
        <v>2023</v>
      </c>
      <c r="I5811">
        <v>4.9955999999999996</v>
      </c>
      <c r="J5811" t="s">
        <v>717</v>
      </c>
    </row>
    <row r="5812" spans="1:10">
      <c r="A5812" t="s">
        <v>592</v>
      </c>
      <c r="B5812" t="s">
        <v>32</v>
      </c>
      <c r="C5812" t="s">
        <v>4</v>
      </c>
      <c r="D5812" t="s">
        <v>328</v>
      </c>
      <c r="E5812" t="s">
        <v>365</v>
      </c>
      <c r="F5812" s="2">
        <v>32124773</v>
      </c>
      <c r="G5812" s="36">
        <f t="shared" si="162"/>
        <v>6430613.5399151258</v>
      </c>
      <c r="H5812">
        <v>2023</v>
      </c>
      <c r="I5812">
        <v>4.9955999999999996</v>
      </c>
      <c r="J5812" t="s">
        <v>717</v>
      </c>
    </row>
    <row r="5813" spans="1:10">
      <c r="A5813" t="s">
        <v>592</v>
      </c>
      <c r="B5813" t="s">
        <v>32</v>
      </c>
      <c r="C5813" t="s">
        <v>3</v>
      </c>
      <c r="D5813" t="s">
        <v>367</v>
      </c>
      <c r="E5813" t="s">
        <v>366</v>
      </c>
      <c r="F5813" s="2">
        <v>11248165</v>
      </c>
      <c r="G5813" s="36">
        <f t="shared" si="162"/>
        <v>2251614.4206902077</v>
      </c>
      <c r="H5813">
        <v>2023</v>
      </c>
      <c r="I5813">
        <v>4.9955999999999996</v>
      </c>
      <c r="J5813" t="s">
        <v>717</v>
      </c>
    </row>
    <row r="5814" spans="1:10">
      <c r="A5814" t="s">
        <v>592</v>
      </c>
      <c r="B5814" t="s">
        <v>32</v>
      </c>
      <c r="C5814" t="s">
        <v>4</v>
      </c>
      <c r="D5814" t="s">
        <v>367</v>
      </c>
      <c r="E5814" t="s">
        <v>366</v>
      </c>
      <c r="F5814" s="2">
        <v>8799980</v>
      </c>
      <c r="G5814" s="36">
        <f t="shared" si="162"/>
        <v>1761546.1606213469</v>
      </c>
      <c r="H5814">
        <v>2023</v>
      </c>
      <c r="I5814">
        <v>4.9955999999999996</v>
      </c>
      <c r="J5814" t="s">
        <v>717</v>
      </c>
    </row>
    <row r="5815" spans="1:10">
      <c r="A5815" t="s">
        <v>592</v>
      </c>
      <c r="B5815" t="s">
        <v>32</v>
      </c>
      <c r="C5815" t="s">
        <v>3</v>
      </c>
      <c r="D5815" t="s">
        <v>367</v>
      </c>
      <c r="E5815" t="s">
        <v>368</v>
      </c>
      <c r="F5815" s="2">
        <v>-381956</v>
      </c>
      <c r="G5815" s="36">
        <f t="shared" si="162"/>
        <v>-76458.483465449608</v>
      </c>
      <c r="H5815">
        <v>2023</v>
      </c>
      <c r="I5815">
        <v>4.9955999999999996</v>
      </c>
      <c r="J5815" t="s">
        <v>717</v>
      </c>
    </row>
    <row r="5816" spans="1:10">
      <c r="A5816" t="s">
        <v>592</v>
      </c>
      <c r="B5816" t="s">
        <v>32</v>
      </c>
      <c r="C5816" t="s">
        <v>4</v>
      </c>
      <c r="D5816" t="s">
        <v>367</v>
      </c>
      <c r="E5816" t="s">
        <v>624</v>
      </c>
      <c r="F5816" s="2">
        <v>440370</v>
      </c>
      <c r="G5816" s="36">
        <f t="shared" si="162"/>
        <v>88151.573384578442</v>
      </c>
      <c r="H5816">
        <v>2023</v>
      </c>
      <c r="I5816">
        <v>4.9955999999999996</v>
      </c>
      <c r="J5816" t="s">
        <v>717</v>
      </c>
    </row>
    <row r="5817" spans="1:10">
      <c r="A5817" t="s">
        <v>592</v>
      </c>
      <c r="B5817" t="s">
        <v>32</v>
      </c>
      <c r="C5817" t="s">
        <v>3</v>
      </c>
      <c r="D5817" t="s">
        <v>367</v>
      </c>
      <c r="E5817" t="s">
        <v>370</v>
      </c>
      <c r="F5817" s="2">
        <v>114505320</v>
      </c>
      <c r="G5817" s="36">
        <f t="shared" si="162"/>
        <v>22921234.686524142</v>
      </c>
      <c r="H5817">
        <v>2023</v>
      </c>
      <c r="I5817">
        <v>4.9955999999999996</v>
      </c>
      <c r="J5817" t="s">
        <v>717</v>
      </c>
    </row>
    <row r="5818" spans="1:10">
      <c r="A5818" t="s">
        <v>592</v>
      </c>
      <c r="B5818" t="s">
        <v>32</v>
      </c>
      <c r="C5818" t="s">
        <v>4</v>
      </c>
      <c r="D5818" t="s">
        <v>367</v>
      </c>
      <c r="E5818" t="s">
        <v>370</v>
      </c>
      <c r="F5818" s="2">
        <v>79273154</v>
      </c>
      <c r="G5818" s="36">
        <f t="shared" si="162"/>
        <v>15868595.163744096</v>
      </c>
      <c r="H5818">
        <v>2023</v>
      </c>
      <c r="I5818">
        <v>4.9955999999999996</v>
      </c>
      <c r="J5818" t="s">
        <v>717</v>
      </c>
    </row>
    <row r="5819" spans="1:10">
      <c r="A5819" t="s">
        <v>592</v>
      </c>
      <c r="B5819" t="s">
        <v>32</v>
      </c>
      <c r="C5819" t="s">
        <v>3</v>
      </c>
      <c r="D5819" t="s">
        <v>367</v>
      </c>
      <c r="E5819" t="s">
        <v>371</v>
      </c>
      <c r="F5819" s="2">
        <v>82820271</v>
      </c>
      <c r="G5819" s="36">
        <f t="shared" si="162"/>
        <v>16578643.406197455</v>
      </c>
      <c r="H5819">
        <v>2023</v>
      </c>
      <c r="I5819">
        <v>4.9955999999999996</v>
      </c>
      <c r="J5819" t="s">
        <v>717</v>
      </c>
    </row>
    <row r="5820" spans="1:10">
      <c r="A5820" t="s">
        <v>592</v>
      </c>
      <c r="B5820" t="s">
        <v>32</v>
      </c>
      <c r="C5820" t="s">
        <v>4</v>
      </c>
      <c r="D5820" t="s">
        <v>367</v>
      </c>
      <c r="E5820" t="s">
        <v>371</v>
      </c>
      <c r="F5820" s="2">
        <v>36947865</v>
      </c>
      <c r="G5820" s="36">
        <f t="shared" si="162"/>
        <v>7396081.5517655546</v>
      </c>
      <c r="H5820">
        <v>2023</v>
      </c>
      <c r="I5820">
        <v>4.9955999999999996</v>
      </c>
      <c r="J5820" t="s">
        <v>717</v>
      </c>
    </row>
    <row r="5821" spans="1:10">
      <c r="A5821" t="s">
        <v>592</v>
      </c>
      <c r="B5821" t="s">
        <v>32</v>
      </c>
      <c r="C5821" t="s">
        <v>4</v>
      </c>
      <c r="D5821" t="s">
        <v>367</v>
      </c>
      <c r="E5821" t="s">
        <v>372</v>
      </c>
      <c r="F5821" s="2">
        <v>2362949</v>
      </c>
      <c r="G5821" s="36">
        <f t="shared" si="162"/>
        <v>473006.04531988152</v>
      </c>
      <c r="H5821">
        <v>2023</v>
      </c>
      <c r="I5821">
        <v>4.9955999999999996</v>
      </c>
      <c r="J5821" t="s">
        <v>717</v>
      </c>
    </row>
    <row r="5822" spans="1:10">
      <c r="A5822" t="s">
        <v>592</v>
      </c>
      <c r="B5822" t="s">
        <v>32</v>
      </c>
      <c r="C5822" t="s">
        <v>3</v>
      </c>
      <c r="D5822" t="s">
        <v>373</v>
      </c>
      <c r="F5822" s="2">
        <v>69597478</v>
      </c>
      <c r="G5822" s="36">
        <f t="shared" si="162"/>
        <v>13931755.544879494</v>
      </c>
      <c r="H5822">
        <v>2023</v>
      </c>
      <c r="I5822">
        <v>4.9955999999999996</v>
      </c>
      <c r="J5822" t="s">
        <v>717</v>
      </c>
    </row>
    <row r="5823" spans="1:10">
      <c r="A5823" t="s">
        <v>592</v>
      </c>
      <c r="B5823" t="s">
        <v>32</v>
      </c>
      <c r="C5823" t="s">
        <v>4</v>
      </c>
      <c r="D5823" t="s">
        <v>373</v>
      </c>
      <c r="F5823" s="2">
        <v>14951194</v>
      </c>
      <c r="G5823" s="36">
        <f t="shared" si="162"/>
        <v>2992872.5278244857</v>
      </c>
      <c r="H5823">
        <v>2023</v>
      </c>
      <c r="I5823">
        <v>4.9955999999999996</v>
      </c>
      <c r="J5823" t="s">
        <v>717</v>
      </c>
    </row>
    <row r="5824" spans="1:10">
      <c r="A5824" t="s">
        <v>592</v>
      </c>
      <c r="B5824" t="s">
        <v>32</v>
      </c>
      <c r="C5824" t="s">
        <v>3</v>
      </c>
      <c r="D5824" t="s">
        <v>1</v>
      </c>
      <c r="F5824" s="2">
        <v>-3095385</v>
      </c>
      <c r="G5824" s="36">
        <f t="shared" si="162"/>
        <v>-619622.26759548404</v>
      </c>
      <c r="H5824">
        <v>2023</v>
      </c>
      <c r="I5824">
        <v>4.9955999999999996</v>
      </c>
      <c r="J5824" t="s">
        <v>717</v>
      </c>
    </row>
    <row r="5825" spans="1:10">
      <c r="A5825" t="s">
        <v>592</v>
      </c>
      <c r="B5825" t="s">
        <v>32</v>
      </c>
      <c r="C5825" t="s">
        <v>4</v>
      </c>
      <c r="D5825" t="s">
        <v>1</v>
      </c>
      <c r="F5825" s="2">
        <v>9795264</v>
      </c>
      <c r="G5825" s="36">
        <f t="shared" si="162"/>
        <v>1960778.2848907041</v>
      </c>
      <c r="H5825">
        <v>2023</v>
      </c>
      <c r="I5825">
        <v>4.9955999999999996</v>
      </c>
      <c r="J5825" t="s">
        <v>717</v>
      </c>
    </row>
    <row r="5826" spans="1:10">
      <c r="A5826" t="s">
        <v>592</v>
      </c>
      <c r="B5826" t="s">
        <v>32</v>
      </c>
      <c r="C5826" t="s">
        <v>3</v>
      </c>
      <c r="D5826" t="s">
        <v>374</v>
      </c>
      <c r="F5826" s="2">
        <v>-694134</v>
      </c>
      <c r="G5826" s="36">
        <f t="shared" si="162"/>
        <v>-138949.07518616383</v>
      </c>
      <c r="H5826">
        <v>2023</v>
      </c>
      <c r="I5826">
        <v>4.9955999999999996</v>
      </c>
      <c r="J5826" t="s">
        <v>717</v>
      </c>
    </row>
    <row r="5827" spans="1:10" ht="15.75">
      <c r="A5827" s="19" t="s">
        <v>592</v>
      </c>
      <c r="B5827" t="s">
        <v>33</v>
      </c>
      <c r="C5827" t="s">
        <v>3</v>
      </c>
      <c r="D5827" t="s">
        <v>328</v>
      </c>
      <c r="E5827" t="s">
        <v>626</v>
      </c>
      <c r="F5827" s="2">
        <f>G5827*I5827</f>
        <v>28772246626.9119</v>
      </c>
      <c r="G5827" s="36">
        <v>34271034.038368054</v>
      </c>
      <c r="H5827">
        <v>2023</v>
      </c>
      <c r="I5827">
        <v>839.55</v>
      </c>
      <c r="J5827" t="s">
        <v>717</v>
      </c>
    </row>
    <row r="5828" spans="1:10" ht="15.75">
      <c r="A5828" s="19" t="s">
        <v>592</v>
      </c>
      <c r="B5828" t="s">
        <v>33</v>
      </c>
      <c r="C5828" t="s">
        <v>3</v>
      </c>
      <c r="D5828" t="s">
        <v>328</v>
      </c>
      <c r="E5828" t="s">
        <v>631</v>
      </c>
      <c r="F5828" s="2">
        <f>G5828*I5828</f>
        <v>8498028569.1111126</v>
      </c>
      <c r="G5828" s="36">
        <v>10122123.243536552</v>
      </c>
      <c r="H5828">
        <v>2023</v>
      </c>
      <c r="I5828">
        <v>839.55</v>
      </c>
      <c r="J5828" t="s">
        <v>717</v>
      </c>
    </row>
    <row r="5829" spans="1:10">
      <c r="A5829" t="s">
        <v>46</v>
      </c>
      <c r="B5829" t="s">
        <v>32</v>
      </c>
      <c r="C5829" t="s">
        <v>3</v>
      </c>
      <c r="D5829" t="s">
        <v>328</v>
      </c>
      <c r="E5829" t="s">
        <v>365</v>
      </c>
      <c r="F5829" s="2">
        <v>112018188</v>
      </c>
      <c r="G5829" s="36">
        <f t="shared" ref="G5829:G5838" si="163">F5829/I5829</f>
        <v>35005683.75</v>
      </c>
      <c r="H5829">
        <v>2017</v>
      </c>
      <c r="I5829">
        <v>3.2</v>
      </c>
      <c r="J5829" s="40" t="s">
        <v>715</v>
      </c>
    </row>
    <row r="5830" spans="1:10">
      <c r="A5830" t="s">
        <v>46</v>
      </c>
      <c r="B5830" t="s">
        <v>32</v>
      </c>
      <c r="C5830" t="s">
        <v>3</v>
      </c>
      <c r="D5830" t="s">
        <v>328</v>
      </c>
      <c r="E5830" t="s">
        <v>366</v>
      </c>
      <c r="F5830" s="2">
        <v>61001685</v>
      </c>
      <c r="G5830" s="36">
        <f t="shared" si="163"/>
        <v>19063026.5625</v>
      </c>
      <c r="H5830">
        <v>2017</v>
      </c>
      <c r="I5830">
        <v>3.2</v>
      </c>
      <c r="J5830" s="40" t="s">
        <v>715</v>
      </c>
    </row>
    <row r="5831" spans="1:10">
      <c r="A5831" t="s">
        <v>46</v>
      </c>
      <c r="B5831" t="s">
        <v>32</v>
      </c>
      <c r="C5831" t="s">
        <v>3</v>
      </c>
      <c r="D5831" t="s">
        <v>1</v>
      </c>
      <c r="E5831" t="s">
        <v>364</v>
      </c>
      <c r="F5831" s="2">
        <v>280748</v>
      </c>
      <c r="G5831" s="36">
        <f t="shared" si="163"/>
        <v>87733.75</v>
      </c>
      <c r="H5831">
        <v>2017</v>
      </c>
      <c r="I5831">
        <v>3.2</v>
      </c>
      <c r="J5831" s="40" t="s">
        <v>715</v>
      </c>
    </row>
    <row r="5832" spans="1:10">
      <c r="A5832" t="s">
        <v>46</v>
      </c>
      <c r="B5832" t="s">
        <v>32</v>
      </c>
      <c r="C5832" t="s">
        <v>3</v>
      </c>
      <c r="D5832" t="s">
        <v>367</v>
      </c>
      <c r="E5832" t="s">
        <v>370</v>
      </c>
      <c r="F5832" s="2">
        <v>83365628</v>
      </c>
      <c r="G5832" s="36">
        <f t="shared" si="163"/>
        <v>26051758.75</v>
      </c>
      <c r="H5832">
        <v>2017</v>
      </c>
      <c r="I5832">
        <v>3.2</v>
      </c>
      <c r="J5832" s="40" t="s">
        <v>715</v>
      </c>
    </row>
    <row r="5833" spans="1:10">
      <c r="A5833" t="s">
        <v>46</v>
      </c>
      <c r="B5833" t="s">
        <v>32</v>
      </c>
      <c r="C5833" t="s">
        <v>3</v>
      </c>
      <c r="D5833" t="s">
        <v>367</v>
      </c>
      <c r="E5833" t="s">
        <v>382</v>
      </c>
      <c r="F5833" s="2">
        <v>54207770</v>
      </c>
      <c r="G5833" s="36">
        <f t="shared" si="163"/>
        <v>16939928.125</v>
      </c>
      <c r="H5833">
        <v>2017</v>
      </c>
      <c r="I5833">
        <v>3.2</v>
      </c>
      <c r="J5833" s="40" t="s">
        <v>715</v>
      </c>
    </row>
    <row r="5834" spans="1:10">
      <c r="A5834" t="s">
        <v>46</v>
      </c>
      <c r="B5834" t="s">
        <v>32</v>
      </c>
      <c r="C5834" t="s">
        <v>3</v>
      </c>
      <c r="D5834" t="s">
        <v>367</v>
      </c>
      <c r="E5834" t="s">
        <v>366</v>
      </c>
      <c r="F5834" s="2">
        <v>3616755</v>
      </c>
      <c r="G5834" s="36">
        <f t="shared" si="163"/>
        <v>1130235.9375</v>
      </c>
      <c r="H5834">
        <v>2017</v>
      </c>
      <c r="I5834">
        <v>3.2</v>
      </c>
      <c r="J5834" s="40" t="s">
        <v>715</v>
      </c>
    </row>
    <row r="5835" spans="1:10">
      <c r="A5835" t="s">
        <v>46</v>
      </c>
      <c r="B5835" t="s">
        <v>32</v>
      </c>
      <c r="C5835" t="s">
        <v>3</v>
      </c>
      <c r="D5835" t="s">
        <v>367</v>
      </c>
      <c r="E5835" t="s">
        <v>385</v>
      </c>
      <c r="F5835" s="2">
        <v>909739</v>
      </c>
      <c r="G5835" s="36">
        <f t="shared" si="163"/>
        <v>284293.4375</v>
      </c>
      <c r="H5835">
        <v>2017</v>
      </c>
      <c r="I5835">
        <v>3.2</v>
      </c>
      <c r="J5835" s="40" t="s">
        <v>715</v>
      </c>
    </row>
    <row r="5836" spans="1:10">
      <c r="A5836" t="s">
        <v>46</v>
      </c>
      <c r="B5836" t="s">
        <v>32</v>
      </c>
      <c r="C5836" t="s">
        <v>3</v>
      </c>
      <c r="D5836" t="s">
        <v>367</v>
      </c>
      <c r="E5836" t="s">
        <v>386</v>
      </c>
      <c r="F5836" s="2">
        <v>590697</v>
      </c>
      <c r="G5836" s="36">
        <f t="shared" si="163"/>
        <v>184592.8125</v>
      </c>
      <c r="H5836">
        <v>2017</v>
      </c>
      <c r="I5836">
        <v>3.2</v>
      </c>
      <c r="J5836" s="40" t="s">
        <v>715</v>
      </c>
    </row>
    <row r="5837" spans="1:10">
      <c r="A5837" t="s">
        <v>46</v>
      </c>
      <c r="B5837" t="s">
        <v>32</v>
      </c>
      <c r="C5837" t="s">
        <v>3</v>
      </c>
      <c r="D5837" t="s">
        <v>367</v>
      </c>
      <c r="E5837" t="s">
        <v>381</v>
      </c>
      <c r="F5837" s="2">
        <v>467870</v>
      </c>
      <c r="G5837" s="36">
        <f t="shared" si="163"/>
        <v>146209.375</v>
      </c>
      <c r="H5837">
        <v>2017</v>
      </c>
      <c r="I5837">
        <v>3.2</v>
      </c>
      <c r="J5837" s="40" t="s">
        <v>715</v>
      </c>
    </row>
    <row r="5838" spans="1:10">
      <c r="A5838" t="s">
        <v>46</v>
      </c>
      <c r="B5838" t="s">
        <v>32</v>
      </c>
      <c r="C5838" t="s">
        <v>3</v>
      </c>
      <c r="D5838" t="s">
        <v>380</v>
      </c>
      <c r="F5838" s="2">
        <v>16054088</v>
      </c>
      <c r="G5838" s="36">
        <f t="shared" si="163"/>
        <v>5016902.5</v>
      </c>
      <c r="H5838">
        <v>2017</v>
      </c>
      <c r="I5838">
        <v>3.2</v>
      </c>
      <c r="J5838" s="40" t="s">
        <v>715</v>
      </c>
    </row>
    <row r="5839" spans="1:10" ht="15.75">
      <c r="A5839" s="19" t="s">
        <v>592</v>
      </c>
      <c r="B5839" t="s">
        <v>33</v>
      </c>
      <c r="C5839" t="s">
        <v>3</v>
      </c>
      <c r="D5839" t="s">
        <v>1</v>
      </c>
      <c r="E5839" t="s">
        <v>632</v>
      </c>
      <c r="F5839" s="2">
        <f>G5839*I5839</f>
        <v>79750558.959517956</v>
      </c>
      <c r="G5839" s="36">
        <v>94992.030206084164</v>
      </c>
      <c r="H5839">
        <v>2023</v>
      </c>
      <c r="I5839">
        <v>839.55</v>
      </c>
      <c r="J5839" t="s">
        <v>717</v>
      </c>
    </row>
    <row r="5840" spans="1:10" ht="15.75">
      <c r="A5840" s="19" t="s">
        <v>592</v>
      </c>
      <c r="B5840" t="s">
        <v>33</v>
      </c>
      <c r="C5840" t="s">
        <v>4</v>
      </c>
      <c r="D5840" t="s">
        <v>328</v>
      </c>
      <c r="E5840" t="s">
        <v>626</v>
      </c>
      <c r="F5840" s="2">
        <f>G5840*I5840</f>
        <v>7243000071.2759581</v>
      </c>
      <c r="G5840" s="36">
        <v>8627240.8686510138</v>
      </c>
      <c r="H5840">
        <v>2023</v>
      </c>
      <c r="I5840">
        <v>839.55</v>
      </c>
      <c r="J5840" t="s">
        <v>717</v>
      </c>
    </row>
    <row r="5841" spans="1:10" ht="15.75">
      <c r="A5841" s="19" t="s">
        <v>592</v>
      </c>
      <c r="B5841" t="s">
        <v>33</v>
      </c>
      <c r="C5841" t="s">
        <v>4</v>
      </c>
      <c r="D5841" t="s">
        <v>1</v>
      </c>
      <c r="E5841" t="s">
        <v>632</v>
      </c>
      <c r="F5841" s="2">
        <f>G5841*I5841</f>
        <v>-3476493.7993872864</v>
      </c>
      <c r="G5841" s="36">
        <v>-4140.9014345629048</v>
      </c>
      <c r="H5841">
        <v>2023</v>
      </c>
      <c r="I5841">
        <v>839.55</v>
      </c>
      <c r="J5841" t="s">
        <v>717</v>
      </c>
    </row>
    <row r="5842" spans="1:10">
      <c r="A5842" t="s">
        <v>592</v>
      </c>
      <c r="B5842" t="s">
        <v>34</v>
      </c>
      <c r="C5842" t="s">
        <v>3</v>
      </c>
      <c r="D5842" t="s">
        <v>328</v>
      </c>
      <c r="E5842" t="s">
        <v>534</v>
      </c>
      <c r="F5842" s="2">
        <v>14954572.369999999</v>
      </c>
      <c r="G5842" s="36">
        <f t="shared" ref="G5842:G5855" si="164">F5842/I5842</f>
        <v>14954572.369999999</v>
      </c>
      <c r="H5842">
        <v>2023</v>
      </c>
      <c r="I5842">
        <v>1</v>
      </c>
      <c r="J5842" t="s">
        <v>717</v>
      </c>
    </row>
    <row r="5843" spans="1:10">
      <c r="A5843" t="s">
        <v>592</v>
      </c>
      <c r="B5843" t="s">
        <v>34</v>
      </c>
      <c r="C5843" t="s">
        <v>4</v>
      </c>
      <c r="D5843" t="s">
        <v>328</v>
      </c>
      <c r="E5843" t="s">
        <v>534</v>
      </c>
      <c r="F5843" s="2">
        <v>6792051.1500000004</v>
      </c>
      <c r="G5843" s="36">
        <f t="shared" si="164"/>
        <v>6792051.1500000004</v>
      </c>
      <c r="H5843">
        <v>2023</v>
      </c>
      <c r="I5843">
        <v>1</v>
      </c>
      <c r="J5843" t="s">
        <v>717</v>
      </c>
    </row>
    <row r="5844" spans="1:10">
      <c r="A5844" t="s">
        <v>592</v>
      </c>
      <c r="B5844" t="s">
        <v>34</v>
      </c>
      <c r="C5844" t="s">
        <v>4</v>
      </c>
      <c r="D5844" t="s">
        <v>1</v>
      </c>
      <c r="E5844" t="s">
        <v>434</v>
      </c>
      <c r="F5844" s="2">
        <v>-6251</v>
      </c>
      <c r="G5844" s="36">
        <f t="shared" si="164"/>
        <v>-6251</v>
      </c>
      <c r="H5844">
        <v>2023</v>
      </c>
      <c r="I5844">
        <v>1</v>
      </c>
      <c r="J5844" t="s">
        <v>717</v>
      </c>
    </row>
    <row r="5845" spans="1:10" ht="15.75">
      <c r="A5845" s="19" t="s">
        <v>592</v>
      </c>
      <c r="B5845" t="s">
        <v>6</v>
      </c>
      <c r="C5845" t="s">
        <v>3</v>
      </c>
      <c r="D5845" t="s">
        <v>328</v>
      </c>
      <c r="F5845" s="2">
        <v>1475194583</v>
      </c>
      <c r="G5845" s="36">
        <f t="shared" si="164"/>
        <v>83227713.881115735</v>
      </c>
      <c r="H5845">
        <v>2023</v>
      </c>
      <c r="I5845">
        <v>17.724799999999998</v>
      </c>
      <c r="J5845" t="s">
        <v>717</v>
      </c>
    </row>
    <row r="5846" spans="1:10" ht="15.75">
      <c r="A5846" s="19" t="s">
        <v>592</v>
      </c>
      <c r="B5846" t="s">
        <v>6</v>
      </c>
      <c r="C5846" t="s">
        <v>3</v>
      </c>
      <c r="D5846" t="s">
        <v>1</v>
      </c>
      <c r="F5846" s="2">
        <v>31635979</v>
      </c>
      <c r="G5846" s="36">
        <f t="shared" si="164"/>
        <v>1784842.6498465429</v>
      </c>
      <c r="H5846">
        <v>2023</v>
      </c>
      <c r="I5846">
        <v>17.724799999999998</v>
      </c>
      <c r="J5846" t="s">
        <v>717</v>
      </c>
    </row>
    <row r="5847" spans="1:10" ht="15.75">
      <c r="A5847" s="19" t="s">
        <v>592</v>
      </c>
      <c r="B5847" t="s">
        <v>6</v>
      </c>
      <c r="C5847" t="s">
        <v>4</v>
      </c>
      <c r="D5847" t="s">
        <v>328</v>
      </c>
      <c r="F5847" s="2">
        <v>982267268</v>
      </c>
      <c r="G5847" s="36">
        <f t="shared" si="164"/>
        <v>55417678.506950721</v>
      </c>
      <c r="H5847">
        <v>2023</v>
      </c>
      <c r="I5847">
        <v>17.724799999999998</v>
      </c>
      <c r="J5847" t="s">
        <v>717</v>
      </c>
    </row>
    <row r="5848" spans="1:10" ht="15.75">
      <c r="A5848" s="19" t="s">
        <v>592</v>
      </c>
      <c r="B5848" t="s">
        <v>6</v>
      </c>
      <c r="C5848" t="s">
        <v>4</v>
      </c>
      <c r="D5848" t="s">
        <v>1</v>
      </c>
      <c r="F5848" s="2">
        <v>100391524</v>
      </c>
      <c r="G5848" s="36">
        <f t="shared" si="164"/>
        <v>5663901.6519227307</v>
      </c>
      <c r="H5848">
        <v>2023</v>
      </c>
      <c r="I5848">
        <v>17.724799999999998</v>
      </c>
      <c r="J5848" t="s">
        <v>717</v>
      </c>
    </row>
    <row r="5849" spans="1:10" ht="15.75">
      <c r="A5849" s="19" t="s">
        <v>592</v>
      </c>
      <c r="B5849" t="s">
        <v>36</v>
      </c>
      <c r="C5849" t="s">
        <v>3</v>
      </c>
      <c r="D5849" t="s">
        <v>328</v>
      </c>
      <c r="E5849" t="s">
        <v>466</v>
      </c>
      <c r="F5849" s="2">
        <v>38881640</v>
      </c>
      <c r="G5849" s="36">
        <f t="shared" si="164"/>
        <v>10430743.642021677</v>
      </c>
      <c r="H5849">
        <v>2023</v>
      </c>
      <c r="I5849">
        <v>3.7275999999999998</v>
      </c>
      <c r="J5849" t="s">
        <v>717</v>
      </c>
    </row>
    <row r="5850" spans="1:10">
      <c r="A5850" t="s">
        <v>226</v>
      </c>
      <c r="B5850" t="s">
        <v>34</v>
      </c>
      <c r="C5850" t="s">
        <v>3</v>
      </c>
      <c r="D5850" t="s">
        <v>328</v>
      </c>
      <c r="E5850" t="s">
        <v>534</v>
      </c>
      <c r="F5850" s="2">
        <v>5175.22</v>
      </c>
      <c r="G5850" s="36">
        <f t="shared" si="164"/>
        <v>5175.22</v>
      </c>
      <c r="H5850">
        <v>2024</v>
      </c>
      <c r="I5850">
        <v>1</v>
      </c>
      <c r="J5850" t="s">
        <v>717</v>
      </c>
    </row>
    <row r="5851" spans="1:10">
      <c r="A5851" t="s">
        <v>226</v>
      </c>
      <c r="B5851" t="s">
        <v>34</v>
      </c>
      <c r="C5851" t="s">
        <v>4</v>
      </c>
      <c r="D5851" t="s">
        <v>328</v>
      </c>
      <c r="E5851" t="s">
        <v>534</v>
      </c>
      <c r="F5851" s="2">
        <v>36</v>
      </c>
      <c r="G5851" s="36">
        <f t="shared" si="164"/>
        <v>36</v>
      </c>
      <c r="H5851">
        <v>2024</v>
      </c>
      <c r="I5851">
        <v>1</v>
      </c>
      <c r="J5851" t="s">
        <v>717</v>
      </c>
    </row>
    <row r="5852" spans="1:10">
      <c r="A5852" t="s">
        <v>226</v>
      </c>
      <c r="B5852" t="s">
        <v>34</v>
      </c>
      <c r="C5852" t="s">
        <v>3</v>
      </c>
      <c r="D5852" t="s">
        <v>328</v>
      </c>
      <c r="E5852" t="s">
        <v>534</v>
      </c>
      <c r="F5852" s="2">
        <v>3547.68</v>
      </c>
      <c r="G5852" s="36">
        <f t="shared" si="164"/>
        <v>3547.68</v>
      </c>
      <c r="H5852">
        <v>2023</v>
      </c>
      <c r="I5852">
        <v>1</v>
      </c>
      <c r="J5852" t="s">
        <v>717</v>
      </c>
    </row>
    <row r="5853" spans="1:10">
      <c r="A5853" t="s">
        <v>226</v>
      </c>
      <c r="B5853" t="s">
        <v>34</v>
      </c>
      <c r="C5853" t="s">
        <v>4</v>
      </c>
      <c r="D5853" t="s">
        <v>328</v>
      </c>
      <c r="E5853" t="s">
        <v>534</v>
      </c>
      <c r="F5853" s="2">
        <v>1248.56</v>
      </c>
      <c r="G5853" s="36">
        <f t="shared" si="164"/>
        <v>1248.56</v>
      </c>
      <c r="H5853">
        <v>2023</v>
      </c>
      <c r="I5853">
        <v>1</v>
      </c>
      <c r="J5853" t="s">
        <v>717</v>
      </c>
    </row>
    <row r="5854" spans="1:10">
      <c r="A5854" t="s">
        <v>226</v>
      </c>
      <c r="B5854" t="s">
        <v>34</v>
      </c>
      <c r="C5854" t="s">
        <v>3</v>
      </c>
      <c r="D5854" t="s">
        <v>328</v>
      </c>
      <c r="F5854" s="2">
        <v>15775.34</v>
      </c>
      <c r="G5854" s="36">
        <f t="shared" si="164"/>
        <v>15775.34</v>
      </c>
      <c r="H5854">
        <v>2022</v>
      </c>
      <c r="I5854">
        <v>1</v>
      </c>
      <c r="J5854" t="s">
        <v>717</v>
      </c>
    </row>
    <row r="5855" spans="1:10">
      <c r="A5855" t="s">
        <v>226</v>
      </c>
      <c r="B5855" t="s">
        <v>34</v>
      </c>
      <c r="C5855" t="s">
        <v>3</v>
      </c>
      <c r="D5855" t="s">
        <v>328</v>
      </c>
      <c r="E5855" t="s">
        <v>450</v>
      </c>
      <c r="F5855" s="2">
        <v>3465.84</v>
      </c>
      <c r="G5855" s="36">
        <f t="shared" si="164"/>
        <v>3465.84</v>
      </c>
      <c r="H5855">
        <v>2021</v>
      </c>
      <c r="I5855">
        <v>1</v>
      </c>
      <c r="J5855" t="s">
        <v>717</v>
      </c>
    </row>
    <row r="5856" spans="1:10">
      <c r="A5856" t="s">
        <v>226</v>
      </c>
      <c r="B5856" t="s">
        <v>34</v>
      </c>
      <c r="C5856" t="s">
        <v>3</v>
      </c>
      <c r="D5856" t="s">
        <v>328</v>
      </c>
      <c r="F5856" s="2">
        <v>2022.74</v>
      </c>
      <c r="G5856" s="36">
        <v>2022.74</v>
      </c>
      <c r="H5856">
        <v>2020</v>
      </c>
      <c r="I5856">
        <v>1</v>
      </c>
      <c r="J5856" t="s">
        <v>717</v>
      </c>
    </row>
    <row r="5857" spans="1:10">
      <c r="A5857" s="4" t="s">
        <v>226</v>
      </c>
      <c r="B5857" t="s">
        <v>34</v>
      </c>
      <c r="C5857" t="s">
        <v>3</v>
      </c>
      <c r="D5857" t="s">
        <v>328</v>
      </c>
      <c r="F5857" s="2">
        <f>G5857*I5857</f>
        <v>2895</v>
      </c>
      <c r="G5857" s="36">
        <v>2895</v>
      </c>
      <c r="H5857">
        <v>2019</v>
      </c>
      <c r="I5857">
        <v>1</v>
      </c>
      <c r="J5857" t="s">
        <v>717</v>
      </c>
    </row>
    <row r="5858" spans="1:10">
      <c r="A5858" s="4" t="s">
        <v>226</v>
      </c>
      <c r="B5858" t="s">
        <v>34</v>
      </c>
      <c r="C5858" t="s">
        <v>4</v>
      </c>
      <c r="D5858" t="s">
        <v>328</v>
      </c>
      <c r="F5858" s="2">
        <f>G5858*I5858</f>
        <v>0</v>
      </c>
      <c r="G5858" s="36">
        <v>0</v>
      </c>
      <c r="H5858">
        <v>2019</v>
      </c>
      <c r="I5858">
        <v>1</v>
      </c>
      <c r="J5858" t="s">
        <v>717</v>
      </c>
    </row>
    <row r="5859" spans="1:10">
      <c r="A5859" t="s">
        <v>456</v>
      </c>
      <c r="B5859" t="s">
        <v>34</v>
      </c>
      <c r="C5859" t="s">
        <v>3</v>
      </c>
      <c r="D5859" t="s">
        <v>328</v>
      </c>
      <c r="F5859" s="2">
        <v>5266902.51</v>
      </c>
      <c r="G5859" s="36">
        <v>5266902.51</v>
      </c>
      <c r="H5859">
        <v>2016</v>
      </c>
      <c r="I5859">
        <v>1</v>
      </c>
      <c r="J5859" t="s">
        <v>717</v>
      </c>
    </row>
    <row r="5860" spans="1:10">
      <c r="A5860" t="s">
        <v>456</v>
      </c>
      <c r="B5860" t="s">
        <v>34</v>
      </c>
      <c r="C5860" t="s">
        <v>3</v>
      </c>
      <c r="D5860" t="s">
        <v>1</v>
      </c>
      <c r="F5860" s="2">
        <v>353841.73</v>
      </c>
      <c r="G5860" s="36">
        <v>353841.73</v>
      </c>
      <c r="H5860">
        <v>2016</v>
      </c>
      <c r="I5860">
        <v>1</v>
      </c>
      <c r="J5860" t="s">
        <v>717</v>
      </c>
    </row>
    <row r="5861" spans="1:10">
      <c r="A5861" t="s">
        <v>456</v>
      </c>
      <c r="B5861" t="s">
        <v>34</v>
      </c>
      <c r="C5861" t="s">
        <v>4</v>
      </c>
      <c r="D5861" t="s">
        <v>328</v>
      </c>
      <c r="F5861" s="2">
        <v>1292430.3</v>
      </c>
      <c r="G5861" s="36">
        <v>1292430.3</v>
      </c>
      <c r="H5861">
        <v>2016</v>
      </c>
      <c r="I5861">
        <v>1</v>
      </c>
      <c r="J5861" t="s">
        <v>717</v>
      </c>
    </row>
    <row r="5862" spans="1:10">
      <c r="A5862" t="s">
        <v>456</v>
      </c>
      <c r="B5862" t="s">
        <v>34</v>
      </c>
      <c r="C5862" t="s">
        <v>4</v>
      </c>
      <c r="D5862" t="s">
        <v>1</v>
      </c>
      <c r="F5862" s="2">
        <v>-19556.32</v>
      </c>
      <c r="G5862" s="36">
        <v>-19556.32</v>
      </c>
      <c r="H5862">
        <v>2016</v>
      </c>
      <c r="I5862">
        <v>1</v>
      </c>
      <c r="J5862" t="s">
        <v>717</v>
      </c>
    </row>
    <row r="5863" spans="1:10">
      <c r="A5863" t="s">
        <v>456</v>
      </c>
      <c r="B5863" t="s">
        <v>34</v>
      </c>
      <c r="C5863" t="s">
        <v>3</v>
      </c>
      <c r="D5863" t="s">
        <v>328</v>
      </c>
      <c r="F5863" s="2">
        <v>5925368.3600000003</v>
      </c>
      <c r="G5863" s="36">
        <v>5925368.3600000003</v>
      </c>
      <c r="H5863">
        <v>2015</v>
      </c>
      <c r="I5863">
        <v>1</v>
      </c>
      <c r="J5863" t="s">
        <v>717</v>
      </c>
    </row>
    <row r="5864" spans="1:10">
      <c r="A5864" t="s">
        <v>456</v>
      </c>
      <c r="B5864" t="s">
        <v>34</v>
      </c>
      <c r="C5864" t="s">
        <v>3</v>
      </c>
      <c r="D5864" t="s">
        <v>1</v>
      </c>
      <c r="F5864" s="2">
        <v>240039.74</v>
      </c>
      <c r="G5864" s="36">
        <v>240039.74</v>
      </c>
      <c r="H5864">
        <v>2015</v>
      </c>
      <c r="I5864">
        <v>1</v>
      </c>
      <c r="J5864" t="s">
        <v>717</v>
      </c>
    </row>
    <row r="5865" spans="1:10">
      <c r="A5865" t="s">
        <v>456</v>
      </c>
      <c r="B5865" t="s">
        <v>34</v>
      </c>
      <c r="C5865" t="s">
        <v>4</v>
      </c>
      <c r="D5865" t="s">
        <v>328</v>
      </c>
      <c r="F5865" s="2">
        <v>720679.13</v>
      </c>
      <c r="G5865" s="36">
        <v>720679.13</v>
      </c>
      <c r="H5865">
        <v>2015</v>
      </c>
      <c r="I5865">
        <v>1</v>
      </c>
      <c r="J5865" t="s">
        <v>717</v>
      </c>
    </row>
    <row r="5866" spans="1:10">
      <c r="A5866" t="s">
        <v>456</v>
      </c>
      <c r="B5866" t="s">
        <v>34</v>
      </c>
      <c r="C5866" t="s">
        <v>4</v>
      </c>
      <c r="D5866" t="s">
        <v>1</v>
      </c>
      <c r="F5866" s="2">
        <v>-54543.53</v>
      </c>
      <c r="G5866" s="36">
        <v>-54543.53</v>
      </c>
      <c r="H5866">
        <v>2015</v>
      </c>
      <c r="I5866">
        <v>1</v>
      </c>
      <c r="J5866" t="s">
        <v>717</v>
      </c>
    </row>
    <row r="5867" spans="1:10">
      <c r="A5867" t="s">
        <v>456</v>
      </c>
      <c r="B5867" t="s">
        <v>34</v>
      </c>
      <c r="C5867" t="s">
        <v>3</v>
      </c>
      <c r="D5867" t="s">
        <v>328</v>
      </c>
      <c r="F5867" s="2">
        <v>8250365.540000001</v>
      </c>
      <c r="G5867" s="36">
        <v>8250365.540000001</v>
      </c>
      <c r="H5867">
        <v>2014</v>
      </c>
      <c r="I5867">
        <v>1</v>
      </c>
      <c r="J5867" t="s">
        <v>717</v>
      </c>
    </row>
    <row r="5868" spans="1:10">
      <c r="A5868" t="s">
        <v>456</v>
      </c>
      <c r="B5868" t="s">
        <v>34</v>
      </c>
      <c r="C5868" t="s">
        <v>3</v>
      </c>
      <c r="D5868" t="s">
        <v>1</v>
      </c>
      <c r="F5868" s="2">
        <v>994357.06</v>
      </c>
      <c r="G5868" s="36">
        <v>994357.06</v>
      </c>
      <c r="H5868">
        <v>2014</v>
      </c>
      <c r="I5868">
        <v>1</v>
      </c>
      <c r="J5868" t="s">
        <v>717</v>
      </c>
    </row>
    <row r="5869" spans="1:10">
      <c r="A5869" t="s">
        <v>456</v>
      </c>
      <c r="B5869" t="s">
        <v>34</v>
      </c>
      <c r="C5869" t="s">
        <v>4</v>
      </c>
      <c r="D5869" t="s">
        <v>328</v>
      </c>
      <c r="F5869" s="2">
        <v>1610636.7</v>
      </c>
      <c r="G5869" s="36">
        <v>1610636.7</v>
      </c>
      <c r="H5869">
        <v>2014</v>
      </c>
      <c r="I5869">
        <v>1</v>
      </c>
      <c r="J5869" t="s">
        <v>717</v>
      </c>
    </row>
    <row r="5870" spans="1:10">
      <c r="A5870" t="s">
        <v>456</v>
      </c>
      <c r="B5870" t="s">
        <v>34</v>
      </c>
      <c r="C5870" t="s">
        <v>4</v>
      </c>
      <c r="D5870" t="s">
        <v>1</v>
      </c>
      <c r="F5870" s="2">
        <v>4404.79</v>
      </c>
      <c r="G5870" s="36">
        <v>4404.79</v>
      </c>
      <c r="H5870">
        <v>2014</v>
      </c>
      <c r="I5870">
        <v>1</v>
      </c>
      <c r="J5870" t="s">
        <v>717</v>
      </c>
    </row>
    <row r="5871" spans="1:10">
      <c r="A5871" t="s">
        <v>456</v>
      </c>
      <c r="B5871" t="s">
        <v>34</v>
      </c>
      <c r="C5871" t="s">
        <v>3</v>
      </c>
      <c r="D5871" t="s">
        <v>328</v>
      </c>
      <c r="F5871" s="2">
        <v>10502233.720000001</v>
      </c>
      <c r="G5871" s="36">
        <v>10502233.720000001</v>
      </c>
      <c r="H5871">
        <v>2013</v>
      </c>
      <c r="I5871">
        <v>1</v>
      </c>
      <c r="J5871" t="s">
        <v>717</v>
      </c>
    </row>
    <row r="5872" spans="1:10">
      <c r="A5872" t="s">
        <v>456</v>
      </c>
      <c r="B5872" t="s">
        <v>34</v>
      </c>
      <c r="C5872" t="s">
        <v>3</v>
      </c>
      <c r="D5872" t="s">
        <v>1</v>
      </c>
      <c r="F5872" s="2">
        <v>1014533.35</v>
      </c>
      <c r="G5872" s="36">
        <v>1014533.35</v>
      </c>
      <c r="H5872">
        <v>2013</v>
      </c>
      <c r="I5872">
        <v>1</v>
      </c>
      <c r="J5872" t="s">
        <v>717</v>
      </c>
    </row>
    <row r="5873" spans="1:10">
      <c r="A5873" t="s">
        <v>456</v>
      </c>
      <c r="B5873" t="s">
        <v>34</v>
      </c>
      <c r="C5873" t="s">
        <v>3</v>
      </c>
      <c r="D5873" t="s">
        <v>374</v>
      </c>
      <c r="F5873" s="2">
        <v>263421.75</v>
      </c>
      <c r="G5873" s="36">
        <v>263421.75</v>
      </c>
      <c r="H5873">
        <v>2013</v>
      </c>
      <c r="I5873">
        <v>1</v>
      </c>
      <c r="J5873" t="s">
        <v>717</v>
      </c>
    </row>
    <row r="5874" spans="1:10">
      <c r="A5874" t="s">
        <v>456</v>
      </c>
      <c r="B5874" t="s">
        <v>34</v>
      </c>
      <c r="C5874" t="s">
        <v>4</v>
      </c>
      <c r="D5874" t="s">
        <v>328</v>
      </c>
      <c r="F5874" s="2">
        <v>2354964.58</v>
      </c>
      <c r="G5874" s="36">
        <v>2354964.58</v>
      </c>
      <c r="H5874">
        <v>2013</v>
      </c>
      <c r="I5874">
        <v>1</v>
      </c>
      <c r="J5874" t="s">
        <v>717</v>
      </c>
    </row>
    <row r="5875" spans="1:10">
      <c r="A5875" t="s">
        <v>456</v>
      </c>
      <c r="B5875" t="s">
        <v>34</v>
      </c>
      <c r="C5875" t="s">
        <v>4</v>
      </c>
      <c r="D5875" t="s">
        <v>1</v>
      </c>
      <c r="F5875" s="2">
        <v>212974.54</v>
      </c>
      <c r="G5875" s="36">
        <v>212974.54</v>
      </c>
      <c r="H5875">
        <v>2013</v>
      </c>
      <c r="I5875">
        <v>1</v>
      </c>
      <c r="J5875" t="s">
        <v>717</v>
      </c>
    </row>
    <row r="5876" spans="1:10">
      <c r="A5876" t="s">
        <v>456</v>
      </c>
      <c r="B5876" t="s">
        <v>34</v>
      </c>
      <c r="C5876" t="s">
        <v>4</v>
      </c>
      <c r="D5876" t="s">
        <v>374</v>
      </c>
      <c r="F5876" s="2">
        <v>1436786.72</v>
      </c>
      <c r="G5876" s="36">
        <v>1436786.72</v>
      </c>
      <c r="H5876">
        <v>2013</v>
      </c>
      <c r="I5876">
        <v>1</v>
      </c>
      <c r="J5876" t="s">
        <v>717</v>
      </c>
    </row>
    <row r="5877" spans="1:10">
      <c r="A5877" t="s">
        <v>456</v>
      </c>
      <c r="B5877" t="s">
        <v>34</v>
      </c>
      <c r="C5877" t="s">
        <v>3</v>
      </c>
      <c r="D5877" t="s">
        <v>328</v>
      </c>
      <c r="F5877" s="2">
        <v>7220000</v>
      </c>
      <c r="G5877" s="36">
        <v>7220000</v>
      </c>
      <c r="H5877">
        <v>2012</v>
      </c>
      <c r="I5877">
        <v>1</v>
      </c>
      <c r="J5877" t="s">
        <v>717</v>
      </c>
    </row>
    <row r="5878" spans="1:10">
      <c r="A5878" t="s">
        <v>456</v>
      </c>
      <c r="B5878" t="s">
        <v>34</v>
      </c>
      <c r="C5878" t="s">
        <v>3</v>
      </c>
      <c r="D5878" t="s">
        <v>1</v>
      </c>
      <c r="F5878" s="2">
        <v>292000</v>
      </c>
      <c r="G5878" s="36">
        <v>292000</v>
      </c>
      <c r="H5878">
        <v>2012</v>
      </c>
      <c r="I5878">
        <v>1</v>
      </c>
      <c r="J5878" t="s">
        <v>717</v>
      </c>
    </row>
    <row r="5879" spans="1:10">
      <c r="A5879" t="s">
        <v>456</v>
      </c>
      <c r="B5879" t="s">
        <v>34</v>
      </c>
      <c r="C5879" t="s">
        <v>4</v>
      </c>
      <c r="D5879" t="s">
        <v>328</v>
      </c>
      <c r="F5879" s="2">
        <v>5658000</v>
      </c>
      <c r="G5879" s="36">
        <v>5658000</v>
      </c>
      <c r="H5879">
        <v>2012</v>
      </c>
      <c r="I5879">
        <v>1</v>
      </c>
      <c r="J5879" t="s">
        <v>717</v>
      </c>
    </row>
    <row r="5880" spans="1:10">
      <c r="A5880" t="s">
        <v>456</v>
      </c>
      <c r="B5880" t="s">
        <v>34</v>
      </c>
      <c r="C5880" t="s">
        <v>4</v>
      </c>
      <c r="D5880" t="s">
        <v>1</v>
      </c>
      <c r="F5880" s="2">
        <v>333000</v>
      </c>
      <c r="G5880" s="36">
        <v>333000</v>
      </c>
      <c r="H5880">
        <v>2012</v>
      </c>
      <c r="I5880">
        <v>1</v>
      </c>
      <c r="J5880" t="s">
        <v>717</v>
      </c>
    </row>
    <row r="5881" spans="1:10">
      <c r="A5881" t="s">
        <v>456</v>
      </c>
      <c r="B5881" t="s">
        <v>34</v>
      </c>
      <c r="C5881" t="s">
        <v>3</v>
      </c>
      <c r="D5881" t="s">
        <v>328</v>
      </c>
      <c r="F5881" s="2">
        <v>7515000</v>
      </c>
      <c r="G5881" s="36">
        <v>7515000</v>
      </c>
      <c r="H5881">
        <v>2011</v>
      </c>
      <c r="I5881">
        <v>1</v>
      </c>
      <c r="J5881" t="s">
        <v>717</v>
      </c>
    </row>
    <row r="5882" spans="1:10">
      <c r="A5882" t="s">
        <v>456</v>
      </c>
      <c r="B5882" t="s">
        <v>34</v>
      </c>
      <c r="C5882" t="s">
        <v>3</v>
      </c>
      <c r="D5882" t="s">
        <v>1</v>
      </c>
      <c r="F5882" s="2">
        <v>58000</v>
      </c>
      <c r="G5882" s="36">
        <v>58000</v>
      </c>
      <c r="H5882">
        <v>2011</v>
      </c>
      <c r="I5882">
        <v>1</v>
      </c>
      <c r="J5882" t="s">
        <v>717</v>
      </c>
    </row>
    <row r="5883" spans="1:10">
      <c r="A5883" t="s">
        <v>456</v>
      </c>
      <c r="B5883" t="s">
        <v>34</v>
      </c>
      <c r="C5883" t="s">
        <v>4</v>
      </c>
      <c r="D5883" t="s">
        <v>328</v>
      </c>
      <c r="F5883" s="2">
        <v>3289000</v>
      </c>
      <c r="G5883" s="36">
        <v>3289000</v>
      </c>
      <c r="H5883">
        <v>2011</v>
      </c>
      <c r="I5883">
        <v>1</v>
      </c>
      <c r="J5883" t="s">
        <v>717</v>
      </c>
    </row>
    <row r="5884" spans="1:10">
      <c r="A5884" t="s">
        <v>456</v>
      </c>
      <c r="B5884" t="s">
        <v>34</v>
      </c>
      <c r="C5884" t="s">
        <v>4</v>
      </c>
      <c r="D5884" t="s">
        <v>1</v>
      </c>
      <c r="F5884" s="2">
        <v>101000</v>
      </c>
      <c r="G5884" s="36">
        <v>101000</v>
      </c>
      <c r="H5884">
        <v>2011</v>
      </c>
      <c r="I5884">
        <v>1</v>
      </c>
      <c r="J5884" t="s">
        <v>717</v>
      </c>
    </row>
    <row r="5885" spans="1:10">
      <c r="A5885" t="s">
        <v>456</v>
      </c>
      <c r="B5885" t="s">
        <v>34</v>
      </c>
      <c r="C5885" t="s">
        <v>3</v>
      </c>
      <c r="D5885" t="s">
        <v>328</v>
      </c>
      <c r="F5885" s="2">
        <v>6790000</v>
      </c>
      <c r="G5885" s="36">
        <v>6790000</v>
      </c>
      <c r="H5885">
        <v>2010</v>
      </c>
      <c r="I5885">
        <v>1</v>
      </c>
      <c r="J5885" t="s">
        <v>717</v>
      </c>
    </row>
    <row r="5886" spans="1:10">
      <c r="A5886" t="s">
        <v>456</v>
      </c>
      <c r="B5886" t="s">
        <v>34</v>
      </c>
      <c r="C5886" t="s">
        <v>3</v>
      </c>
      <c r="D5886" t="s">
        <v>1</v>
      </c>
      <c r="F5886" s="2">
        <v>49000</v>
      </c>
      <c r="G5886" s="36">
        <v>49000</v>
      </c>
      <c r="H5886">
        <v>2010</v>
      </c>
      <c r="I5886">
        <v>1</v>
      </c>
      <c r="J5886" t="s">
        <v>717</v>
      </c>
    </row>
    <row r="5887" spans="1:10">
      <c r="A5887" t="s">
        <v>456</v>
      </c>
      <c r="B5887" t="s">
        <v>34</v>
      </c>
      <c r="C5887" t="s">
        <v>4</v>
      </c>
      <c r="D5887" t="s">
        <v>328</v>
      </c>
      <c r="F5887" s="2">
        <v>2594000</v>
      </c>
      <c r="G5887" s="36">
        <v>2594000</v>
      </c>
      <c r="H5887">
        <v>2010</v>
      </c>
      <c r="I5887">
        <v>1</v>
      </c>
      <c r="J5887" t="s">
        <v>717</v>
      </c>
    </row>
    <row r="5888" spans="1:10">
      <c r="A5888" t="s">
        <v>456</v>
      </c>
      <c r="B5888" t="s">
        <v>34</v>
      </c>
      <c r="C5888" t="s">
        <v>4</v>
      </c>
      <c r="D5888" t="s">
        <v>1</v>
      </c>
      <c r="F5888" s="2">
        <v>4000</v>
      </c>
      <c r="G5888" s="36">
        <v>4000</v>
      </c>
      <c r="H5888">
        <v>2010</v>
      </c>
      <c r="I5888">
        <v>1</v>
      </c>
      <c r="J5888" t="s">
        <v>717</v>
      </c>
    </row>
    <row r="5889" spans="1:10">
      <c r="A5889" t="s">
        <v>358</v>
      </c>
      <c r="B5889" t="s">
        <v>35</v>
      </c>
      <c r="C5889" t="s">
        <v>3</v>
      </c>
      <c r="D5889" t="s">
        <v>328</v>
      </c>
      <c r="F5889" s="2">
        <v>12053276</v>
      </c>
      <c r="G5889" s="36">
        <v>3080563.2502241223</v>
      </c>
      <c r="H5889">
        <v>2010</v>
      </c>
      <c r="I5889">
        <v>3.9126857723577269</v>
      </c>
      <c r="J5889" t="s">
        <v>717</v>
      </c>
    </row>
    <row r="5890" spans="1:10">
      <c r="A5890" t="s">
        <v>358</v>
      </c>
      <c r="B5890" t="s">
        <v>35</v>
      </c>
      <c r="C5890" t="s">
        <v>3</v>
      </c>
      <c r="D5890" t="s">
        <v>1</v>
      </c>
      <c r="F5890" s="2">
        <v>925261</v>
      </c>
      <c r="G5890" s="36">
        <v>236477.2061525532</v>
      </c>
      <c r="H5890">
        <v>2010</v>
      </c>
      <c r="I5890">
        <v>3.9126857723577269</v>
      </c>
      <c r="J5890" t="s">
        <v>717</v>
      </c>
    </row>
    <row r="5891" spans="1:10">
      <c r="A5891" t="s">
        <v>25</v>
      </c>
      <c r="B5891" t="s">
        <v>32</v>
      </c>
      <c r="C5891" t="s">
        <v>3</v>
      </c>
      <c r="D5891" t="s">
        <v>328</v>
      </c>
      <c r="E5891" t="s">
        <v>365</v>
      </c>
      <c r="F5891" s="2">
        <v>13382252</v>
      </c>
      <c r="G5891" s="36">
        <f t="shared" ref="G5891:G5904" si="165">F5891/I5891</f>
        <v>4181953.75</v>
      </c>
      <c r="H5891">
        <v>2017</v>
      </c>
      <c r="I5891">
        <v>3.2</v>
      </c>
      <c r="J5891" s="40" t="s">
        <v>715</v>
      </c>
    </row>
    <row r="5892" spans="1:10">
      <c r="A5892" t="s">
        <v>25</v>
      </c>
      <c r="B5892" t="s">
        <v>32</v>
      </c>
      <c r="C5892" t="s">
        <v>3</v>
      </c>
      <c r="D5892" t="s">
        <v>328</v>
      </c>
      <c r="E5892" t="s">
        <v>366</v>
      </c>
      <c r="F5892" s="2">
        <v>6049816</v>
      </c>
      <c r="G5892" s="36">
        <f t="shared" si="165"/>
        <v>1890567.5</v>
      </c>
      <c r="H5892">
        <v>2017</v>
      </c>
      <c r="I5892">
        <v>3.2</v>
      </c>
      <c r="J5892" s="40" t="s">
        <v>715</v>
      </c>
    </row>
    <row r="5893" spans="1:10">
      <c r="A5893" t="s">
        <v>25</v>
      </c>
      <c r="B5893" t="s">
        <v>32</v>
      </c>
      <c r="C5893" t="s">
        <v>3</v>
      </c>
      <c r="D5893" t="s">
        <v>367</v>
      </c>
      <c r="E5893" t="s">
        <v>370</v>
      </c>
      <c r="F5893" s="2">
        <v>3597306</v>
      </c>
      <c r="G5893" s="36">
        <f t="shared" si="165"/>
        <v>1124158.125</v>
      </c>
      <c r="H5893">
        <v>2017</v>
      </c>
      <c r="I5893">
        <v>3.2</v>
      </c>
      <c r="J5893" s="40" t="s">
        <v>715</v>
      </c>
    </row>
    <row r="5894" spans="1:10">
      <c r="A5894" t="s">
        <v>25</v>
      </c>
      <c r="B5894" t="s">
        <v>32</v>
      </c>
      <c r="C5894" t="s">
        <v>3</v>
      </c>
      <c r="D5894" t="s">
        <v>367</v>
      </c>
      <c r="E5894" t="s">
        <v>382</v>
      </c>
      <c r="F5894" s="2">
        <v>3262214</v>
      </c>
      <c r="G5894" s="36">
        <f t="shared" si="165"/>
        <v>1019441.875</v>
      </c>
      <c r="H5894">
        <v>2017</v>
      </c>
      <c r="I5894">
        <v>3.2</v>
      </c>
      <c r="J5894" s="40" t="s">
        <v>715</v>
      </c>
    </row>
    <row r="5895" spans="1:10">
      <c r="A5895" t="s">
        <v>295</v>
      </c>
      <c r="B5895" t="s">
        <v>32</v>
      </c>
      <c r="C5895" t="s">
        <v>3</v>
      </c>
      <c r="D5895" t="s">
        <v>328</v>
      </c>
      <c r="E5895" t="s">
        <v>365</v>
      </c>
      <c r="F5895" s="2">
        <v>13897784</v>
      </c>
      <c r="G5895" s="36">
        <f t="shared" si="165"/>
        <v>4343057.5</v>
      </c>
      <c r="H5895">
        <v>2017</v>
      </c>
      <c r="I5895">
        <v>3.2</v>
      </c>
      <c r="J5895" s="40" t="s">
        <v>715</v>
      </c>
    </row>
    <row r="5896" spans="1:10">
      <c r="A5896" t="s">
        <v>295</v>
      </c>
      <c r="B5896" t="s">
        <v>32</v>
      </c>
      <c r="C5896" t="s">
        <v>3</v>
      </c>
      <c r="D5896" t="s">
        <v>328</v>
      </c>
      <c r="E5896" t="s">
        <v>366</v>
      </c>
      <c r="F5896" s="2">
        <v>8414180</v>
      </c>
      <c r="G5896" s="36">
        <f t="shared" si="165"/>
        <v>2629431.25</v>
      </c>
      <c r="H5896">
        <v>2017</v>
      </c>
      <c r="I5896">
        <v>3.2</v>
      </c>
      <c r="J5896" s="40" t="s">
        <v>715</v>
      </c>
    </row>
    <row r="5897" spans="1:10">
      <c r="A5897" t="s">
        <v>295</v>
      </c>
      <c r="B5897" t="s">
        <v>32</v>
      </c>
      <c r="C5897" t="s">
        <v>3</v>
      </c>
      <c r="D5897" t="s">
        <v>367</v>
      </c>
      <c r="E5897" t="s">
        <v>370</v>
      </c>
      <c r="F5897" s="2">
        <v>3052614</v>
      </c>
      <c r="G5897" s="36">
        <f t="shared" si="165"/>
        <v>953941.875</v>
      </c>
      <c r="H5897">
        <v>2017</v>
      </c>
      <c r="I5897">
        <v>3.2</v>
      </c>
      <c r="J5897" s="40" t="s">
        <v>715</v>
      </c>
    </row>
    <row r="5898" spans="1:10">
      <c r="A5898" t="s">
        <v>295</v>
      </c>
      <c r="B5898" t="s">
        <v>32</v>
      </c>
      <c r="C5898" t="s">
        <v>3</v>
      </c>
      <c r="D5898" t="s">
        <v>367</v>
      </c>
      <c r="E5898" t="s">
        <v>386</v>
      </c>
      <c r="F5898" s="2">
        <v>0</v>
      </c>
      <c r="G5898" s="36">
        <f t="shared" si="165"/>
        <v>0</v>
      </c>
      <c r="H5898">
        <v>2017</v>
      </c>
      <c r="I5898">
        <v>3.2</v>
      </c>
      <c r="J5898" s="40" t="s">
        <v>715</v>
      </c>
    </row>
    <row r="5899" spans="1:10">
      <c r="A5899" t="s">
        <v>295</v>
      </c>
      <c r="B5899" t="s">
        <v>32</v>
      </c>
      <c r="C5899" t="s">
        <v>3</v>
      </c>
      <c r="D5899" t="s">
        <v>367</v>
      </c>
      <c r="E5899" t="s">
        <v>382</v>
      </c>
      <c r="F5899" s="2">
        <v>0</v>
      </c>
      <c r="G5899" s="36">
        <f t="shared" si="165"/>
        <v>0</v>
      </c>
      <c r="H5899">
        <v>2017</v>
      </c>
      <c r="I5899">
        <v>3.2</v>
      </c>
      <c r="J5899" s="40" t="s">
        <v>715</v>
      </c>
    </row>
    <row r="5900" spans="1:10">
      <c r="A5900" t="s">
        <v>295</v>
      </c>
      <c r="B5900" t="s">
        <v>32</v>
      </c>
      <c r="C5900" t="s">
        <v>3</v>
      </c>
      <c r="D5900" t="s">
        <v>380</v>
      </c>
      <c r="F5900" s="2">
        <v>0</v>
      </c>
      <c r="G5900" s="36">
        <f t="shared" si="165"/>
        <v>0</v>
      </c>
      <c r="H5900">
        <v>2017</v>
      </c>
      <c r="I5900">
        <v>3.2</v>
      </c>
      <c r="J5900" s="40" t="s">
        <v>715</v>
      </c>
    </row>
    <row r="5901" spans="1:10">
      <c r="A5901" s="4" t="s">
        <v>25</v>
      </c>
      <c r="B5901" t="s">
        <v>32</v>
      </c>
      <c r="C5901" t="s">
        <v>3</v>
      </c>
      <c r="D5901" t="s">
        <v>328</v>
      </c>
      <c r="E5901" t="s">
        <v>365</v>
      </c>
      <c r="F5901" s="2">
        <v>0</v>
      </c>
      <c r="G5901" s="36">
        <f t="shared" si="165"/>
        <v>0</v>
      </c>
      <c r="H5901">
        <v>2017</v>
      </c>
      <c r="I5901">
        <v>3.2</v>
      </c>
      <c r="J5901" s="40" t="s">
        <v>715</v>
      </c>
    </row>
    <row r="5902" spans="1:10">
      <c r="A5902" s="4" t="s">
        <v>25</v>
      </c>
      <c r="B5902" t="s">
        <v>32</v>
      </c>
      <c r="C5902" t="s">
        <v>3</v>
      </c>
      <c r="D5902" t="s">
        <v>328</v>
      </c>
      <c r="E5902" t="s">
        <v>366</v>
      </c>
      <c r="F5902" s="2">
        <v>0</v>
      </c>
      <c r="G5902" s="36">
        <f t="shared" si="165"/>
        <v>0</v>
      </c>
      <c r="H5902">
        <v>2017</v>
      </c>
      <c r="I5902">
        <v>3.2</v>
      </c>
      <c r="J5902" s="40" t="s">
        <v>715</v>
      </c>
    </row>
    <row r="5903" spans="1:10">
      <c r="A5903" s="4" t="s">
        <v>25</v>
      </c>
      <c r="B5903" t="s">
        <v>32</v>
      </c>
      <c r="C5903" t="s">
        <v>3</v>
      </c>
      <c r="D5903" t="s">
        <v>367</v>
      </c>
      <c r="E5903" t="s">
        <v>370</v>
      </c>
      <c r="F5903" s="2">
        <v>0</v>
      </c>
      <c r="G5903" s="36">
        <f t="shared" si="165"/>
        <v>0</v>
      </c>
      <c r="H5903">
        <v>2017</v>
      </c>
      <c r="I5903">
        <v>3.2</v>
      </c>
      <c r="J5903" s="40" t="s">
        <v>715</v>
      </c>
    </row>
    <row r="5904" spans="1:10">
      <c r="A5904" s="4" t="s">
        <v>25</v>
      </c>
      <c r="B5904" t="s">
        <v>32</v>
      </c>
      <c r="C5904" t="s">
        <v>3</v>
      </c>
      <c r="D5904" t="s">
        <v>380</v>
      </c>
      <c r="F5904" s="2">
        <v>0</v>
      </c>
      <c r="G5904" s="36">
        <f t="shared" si="165"/>
        <v>0</v>
      </c>
      <c r="H5904">
        <v>2017</v>
      </c>
      <c r="I5904">
        <v>3.2</v>
      </c>
      <c r="J5904" s="40" t="s">
        <v>715</v>
      </c>
    </row>
    <row r="5905" spans="1:10">
      <c r="A5905" t="s">
        <v>358</v>
      </c>
      <c r="B5905" t="s">
        <v>35</v>
      </c>
      <c r="C5905" t="s">
        <v>4</v>
      </c>
      <c r="D5905" t="s">
        <v>328</v>
      </c>
      <c r="F5905" s="2">
        <v>2620846</v>
      </c>
      <c r="G5905" s="36">
        <v>669832.98748795688</v>
      </c>
      <c r="H5905">
        <v>2010</v>
      </c>
      <c r="I5905">
        <v>3.9126857723577269</v>
      </c>
      <c r="J5905" t="s">
        <v>717</v>
      </c>
    </row>
    <row r="5906" spans="1:10">
      <c r="A5906" t="s">
        <v>358</v>
      </c>
      <c r="B5906" t="s">
        <v>35</v>
      </c>
      <c r="C5906" t="s">
        <v>4</v>
      </c>
      <c r="D5906" t="s">
        <v>1</v>
      </c>
      <c r="F5906" s="2">
        <v>135285</v>
      </c>
      <c r="G5906" s="36">
        <v>34575.994053946029</v>
      </c>
      <c r="H5906">
        <v>2010</v>
      </c>
      <c r="I5906">
        <v>3.9126857723577269</v>
      </c>
      <c r="J5906" t="s">
        <v>717</v>
      </c>
    </row>
    <row r="5907" spans="1:10">
      <c r="A5907" s="4" t="s">
        <v>411</v>
      </c>
      <c r="B5907" t="s">
        <v>32</v>
      </c>
      <c r="C5907" t="s">
        <v>4</v>
      </c>
      <c r="D5907" t="s">
        <v>328</v>
      </c>
      <c r="E5907" t="s">
        <v>366</v>
      </c>
      <c r="F5907" s="2">
        <v>5895</v>
      </c>
      <c r="G5907" s="36">
        <v>1707.2935270550772</v>
      </c>
      <c r="H5907">
        <v>2016</v>
      </c>
      <c r="I5907">
        <v>3.4528333333333299</v>
      </c>
      <c r="J5907" t="s">
        <v>717</v>
      </c>
    </row>
    <row r="5908" spans="1:10">
      <c r="A5908" s="4" t="s">
        <v>411</v>
      </c>
      <c r="B5908" t="s">
        <v>32</v>
      </c>
      <c r="C5908" t="s">
        <v>4</v>
      </c>
      <c r="D5908" t="s">
        <v>367</v>
      </c>
      <c r="E5908" t="s">
        <v>370</v>
      </c>
      <c r="F5908" s="2">
        <v>-4414</v>
      </c>
      <c r="G5908" s="36">
        <v>-1278.3704204276694</v>
      </c>
      <c r="H5908">
        <v>2016</v>
      </c>
      <c r="I5908">
        <v>3.4528333333333299</v>
      </c>
      <c r="J5908" t="s">
        <v>717</v>
      </c>
    </row>
    <row r="5909" spans="1:10">
      <c r="A5909" s="4" t="s">
        <v>411</v>
      </c>
      <c r="B5909" t="s">
        <v>32</v>
      </c>
      <c r="C5909" t="s">
        <v>4</v>
      </c>
      <c r="D5909" t="s">
        <v>328</v>
      </c>
      <c r="E5909" t="s">
        <v>366</v>
      </c>
      <c r="F5909" s="2">
        <v>-18893</v>
      </c>
      <c r="G5909" s="36">
        <v>-5749.5435179549604</v>
      </c>
      <c r="H5909">
        <v>2015</v>
      </c>
      <c r="I5909">
        <v>3.286</v>
      </c>
      <c r="J5909" t="s">
        <v>717</v>
      </c>
    </row>
    <row r="5910" spans="1:10">
      <c r="A5910" s="4" t="s">
        <v>411</v>
      </c>
      <c r="B5910" t="s">
        <v>32</v>
      </c>
      <c r="C5910" t="s">
        <v>4</v>
      </c>
      <c r="D5910" t="s">
        <v>328</v>
      </c>
      <c r="E5910" t="s">
        <v>365</v>
      </c>
      <c r="F5910" s="2">
        <v>-34144</v>
      </c>
      <c r="G5910" s="36">
        <v>-10390.748630553864</v>
      </c>
      <c r="H5910">
        <v>2015</v>
      </c>
      <c r="I5910">
        <v>3.286</v>
      </c>
      <c r="J5910" t="s">
        <v>717</v>
      </c>
    </row>
    <row r="5911" spans="1:10">
      <c r="A5911" s="4" t="s">
        <v>411</v>
      </c>
      <c r="B5911" t="s">
        <v>32</v>
      </c>
      <c r="C5911" t="s">
        <v>4</v>
      </c>
      <c r="D5911" t="s">
        <v>367</v>
      </c>
      <c r="E5911" t="s">
        <v>414</v>
      </c>
      <c r="F5911" s="2">
        <v>179</v>
      </c>
      <c r="G5911" s="36">
        <v>54.473524041387705</v>
      </c>
      <c r="H5911">
        <v>2015</v>
      </c>
      <c r="I5911">
        <v>3.286</v>
      </c>
      <c r="J5911" t="s">
        <v>717</v>
      </c>
    </row>
    <row r="5912" spans="1:10">
      <c r="A5912" s="4" t="s">
        <v>411</v>
      </c>
      <c r="B5912" t="s">
        <v>32</v>
      </c>
      <c r="C5912" t="s">
        <v>4</v>
      </c>
      <c r="D5912" t="s">
        <v>383</v>
      </c>
      <c r="F5912" s="2">
        <v>-1084</v>
      </c>
      <c r="G5912" s="36">
        <v>-329.88435788192334</v>
      </c>
      <c r="H5912">
        <v>2015</v>
      </c>
      <c r="I5912">
        <v>3.286</v>
      </c>
      <c r="J5912" t="s">
        <v>717</v>
      </c>
    </row>
    <row r="5913" spans="1:10">
      <c r="A5913" s="4" t="s">
        <v>411</v>
      </c>
      <c r="B5913" t="s">
        <v>32</v>
      </c>
      <c r="C5913" t="s">
        <v>4</v>
      </c>
      <c r="D5913" t="s">
        <v>367</v>
      </c>
      <c r="F5913" s="2">
        <v>75</v>
      </c>
      <c r="G5913" s="36">
        <v>31.86062562048204</v>
      </c>
      <c r="H5913">
        <v>2014</v>
      </c>
      <c r="I5913">
        <v>2.3540027397260279</v>
      </c>
      <c r="J5913" t="s">
        <v>717</v>
      </c>
    </row>
    <row r="5914" spans="1:10">
      <c r="A5914" s="4" t="s">
        <v>104</v>
      </c>
      <c r="B5914" t="s">
        <v>38</v>
      </c>
      <c r="C5914" t="s">
        <v>3</v>
      </c>
      <c r="D5914" t="s">
        <v>328</v>
      </c>
      <c r="F5914" s="2">
        <f t="shared" ref="F5914:F5919" si="166">G5914*I5914</f>
        <v>0</v>
      </c>
      <c r="G5914" s="36">
        <v>0</v>
      </c>
      <c r="H5914">
        <v>2014</v>
      </c>
      <c r="I5914">
        <v>1999.672054794521</v>
      </c>
      <c r="J5914" t="s">
        <v>717</v>
      </c>
    </row>
    <row r="5915" spans="1:10">
      <c r="A5915" t="s">
        <v>104</v>
      </c>
      <c r="B5915" t="s">
        <v>38</v>
      </c>
      <c r="C5915" t="s">
        <v>4</v>
      </c>
      <c r="D5915" t="s">
        <v>328</v>
      </c>
      <c r="F5915" s="2">
        <f t="shared" si="166"/>
        <v>0</v>
      </c>
      <c r="G5915" s="36">
        <v>0</v>
      </c>
      <c r="H5915">
        <v>2014</v>
      </c>
      <c r="I5915">
        <v>1999.672054794521</v>
      </c>
      <c r="J5915" t="s">
        <v>717</v>
      </c>
    </row>
    <row r="5916" spans="1:10">
      <c r="A5916" s="4" t="s">
        <v>104</v>
      </c>
      <c r="B5916" t="s">
        <v>38</v>
      </c>
      <c r="C5916" t="s">
        <v>3</v>
      </c>
      <c r="D5916" t="s">
        <v>328</v>
      </c>
      <c r="F5916" s="2">
        <f t="shared" si="166"/>
        <v>566538.47110008192</v>
      </c>
      <c r="G5916" s="36">
        <v>315.22035387892913</v>
      </c>
      <c r="H5916">
        <v>2012</v>
      </c>
      <c r="I5916">
        <v>1797.2775683060108</v>
      </c>
      <c r="J5916" t="s">
        <v>717</v>
      </c>
    </row>
    <row r="5917" spans="1:10">
      <c r="A5917" t="s">
        <v>104</v>
      </c>
      <c r="B5917" t="s">
        <v>38</v>
      </c>
      <c r="C5917" t="s">
        <v>4</v>
      </c>
      <c r="D5917" t="s">
        <v>328</v>
      </c>
      <c r="F5917" s="2">
        <f t="shared" si="166"/>
        <v>16903139.652872548</v>
      </c>
      <c r="G5917" s="36">
        <v>9404.8576307577659</v>
      </c>
      <c r="H5917">
        <v>2012</v>
      </c>
      <c r="I5917">
        <v>1797.2775683060108</v>
      </c>
      <c r="J5917" t="s">
        <v>717</v>
      </c>
    </row>
    <row r="5918" spans="1:10">
      <c r="A5918" s="4" t="s">
        <v>104</v>
      </c>
      <c r="B5918" t="s">
        <v>38</v>
      </c>
      <c r="C5918" t="s">
        <v>3</v>
      </c>
      <c r="D5918" t="s">
        <v>328</v>
      </c>
      <c r="F5918" s="2">
        <f t="shared" si="166"/>
        <v>5017591.4184599845</v>
      </c>
      <c r="G5918" s="36">
        <v>2717.3429996155865</v>
      </c>
      <c r="H5918">
        <v>2011</v>
      </c>
      <c r="I5918">
        <v>1846.5064657534242</v>
      </c>
      <c r="J5918" t="s">
        <v>717</v>
      </c>
    </row>
    <row r="5919" spans="1:10">
      <c r="A5919" t="s">
        <v>104</v>
      </c>
      <c r="B5919" t="s">
        <v>38</v>
      </c>
      <c r="C5919" t="s">
        <v>4</v>
      </c>
      <c r="D5919" t="s">
        <v>328</v>
      </c>
      <c r="F5919" s="2">
        <f t="shared" si="166"/>
        <v>121999374.11863232</v>
      </c>
      <c r="G5919" s="36">
        <v>66070.374721841712</v>
      </c>
      <c r="H5919">
        <v>2011</v>
      </c>
      <c r="I5919">
        <v>1846.5064657534242</v>
      </c>
      <c r="J5919" t="s">
        <v>717</v>
      </c>
    </row>
    <row r="5920" spans="1:10">
      <c r="A5920" t="s">
        <v>17</v>
      </c>
      <c r="B5920" t="s">
        <v>32</v>
      </c>
      <c r="C5920" t="s">
        <v>4</v>
      </c>
      <c r="D5920" t="s">
        <v>328</v>
      </c>
      <c r="E5920" t="s">
        <v>365</v>
      </c>
      <c r="F5920" s="2">
        <v>65852870</v>
      </c>
      <c r="G5920" s="36">
        <f t="shared" ref="G5920:G5928" si="167">F5920/I5920</f>
        <v>20579021.875</v>
      </c>
      <c r="H5920">
        <v>2017</v>
      </c>
      <c r="I5920">
        <v>3.2</v>
      </c>
      <c r="J5920" s="40" t="s">
        <v>715</v>
      </c>
    </row>
    <row r="5921" spans="1:10">
      <c r="A5921" t="s">
        <v>17</v>
      </c>
      <c r="B5921" t="s">
        <v>32</v>
      </c>
      <c r="C5921" t="s">
        <v>4</v>
      </c>
      <c r="D5921" t="s">
        <v>328</v>
      </c>
      <c r="E5921" t="s">
        <v>366</v>
      </c>
      <c r="F5921" s="2">
        <v>-6892815</v>
      </c>
      <c r="G5921" s="36">
        <f t="shared" si="167"/>
        <v>-2154004.6875</v>
      </c>
      <c r="H5921">
        <v>2017</v>
      </c>
      <c r="I5921">
        <v>3.2</v>
      </c>
      <c r="J5921" s="40" t="s">
        <v>715</v>
      </c>
    </row>
    <row r="5922" spans="1:10">
      <c r="A5922" t="s">
        <v>17</v>
      </c>
      <c r="B5922" t="s">
        <v>32</v>
      </c>
      <c r="C5922" t="s">
        <v>4</v>
      </c>
      <c r="D5922" t="s">
        <v>1</v>
      </c>
      <c r="E5922" t="s">
        <v>364</v>
      </c>
      <c r="F5922" s="2">
        <v>-5095154</v>
      </c>
      <c r="G5922" s="36">
        <f t="shared" si="167"/>
        <v>-1592235.625</v>
      </c>
      <c r="H5922">
        <v>2017</v>
      </c>
      <c r="I5922">
        <v>3.2</v>
      </c>
      <c r="J5922" s="40" t="s">
        <v>715</v>
      </c>
    </row>
    <row r="5923" spans="1:10">
      <c r="A5923" t="s">
        <v>17</v>
      </c>
      <c r="B5923" t="s">
        <v>32</v>
      </c>
      <c r="C5923" t="s">
        <v>4</v>
      </c>
      <c r="D5923" t="s">
        <v>367</v>
      </c>
      <c r="E5923" t="s">
        <v>370</v>
      </c>
      <c r="F5923" s="2">
        <v>62424314</v>
      </c>
      <c r="G5923" s="36">
        <f t="shared" si="167"/>
        <v>19507598.125</v>
      </c>
      <c r="H5923">
        <v>2017</v>
      </c>
      <c r="I5923">
        <v>3.2</v>
      </c>
      <c r="J5923" s="40" t="s">
        <v>715</v>
      </c>
    </row>
    <row r="5924" spans="1:10">
      <c r="A5924" t="s">
        <v>17</v>
      </c>
      <c r="B5924" t="s">
        <v>32</v>
      </c>
      <c r="C5924" t="s">
        <v>4</v>
      </c>
      <c r="D5924" t="s">
        <v>367</v>
      </c>
      <c r="E5924" t="s">
        <v>382</v>
      </c>
      <c r="F5924" s="2">
        <v>29324314</v>
      </c>
      <c r="G5924" s="36">
        <f t="shared" si="167"/>
        <v>9163848.125</v>
      </c>
      <c r="H5924">
        <v>2017</v>
      </c>
      <c r="I5924">
        <v>3.2</v>
      </c>
      <c r="J5924" s="40" t="s">
        <v>715</v>
      </c>
    </row>
    <row r="5925" spans="1:10">
      <c r="A5925" t="s">
        <v>17</v>
      </c>
      <c r="B5925" t="s">
        <v>32</v>
      </c>
      <c r="C5925" t="s">
        <v>4</v>
      </c>
      <c r="D5925" t="s">
        <v>367</v>
      </c>
      <c r="E5925" t="s">
        <v>381</v>
      </c>
      <c r="F5925" s="2">
        <v>6224166</v>
      </c>
      <c r="G5925" s="36">
        <f t="shared" si="167"/>
        <v>1945051.875</v>
      </c>
      <c r="H5925">
        <v>2017</v>
      </c>
      <c r="I5925">
        <v>3.2</v>
      </c>
      <c r="J5925" s="40" t="s">
        <v>715</v>
      </c>
    </row>
    <row r="5926" spans="1:10">
      <c r="A5926" t="s">
        <v>17</v>
      </c>
      <c r="B5926" t="s">
        <v>32</v>
      </c>
      <c r="C5926" t="s">
        <v>4</v>
      </c>
      <c r="D5926" t="s">
        <v>367</v>
      </c>
      <c r="E5926" t="s">
        <v>366</v>
      </c>
      <c r="F5926" s="2">
        <v>2137035</v>
      </c>
      <c r="G5926" s="36">
        <f t="shared" si="167"/>
        <v>667823.4375</v>
      </c>
      <c r="H5926">
        <v>2017</v>
      </c>
      <c r="I5926">
        <v>3.2</v>
      </c>
      <c r="J5926" s="40" t="s">
        <v>715</v>
      </c>
    </row>
    <row r="5927" spans="1:10">
      <c r="A5927" t="s">
        <v>17</v>
      </c>
      <c r="B5927" t="s">
        <v>32</v>
      </c>
      <c r="C5927" t="s">
        <v>4</v>
      </c>
      <c r="D5927" t="s">
        <v>380</v>
      </c>
      <c r="F5927" s="2">
        <v>-1130463</v>
      </c>
      <c r="G5927" s="36">
        <f t="shared" si="167"/>
        <v>-353269.6875</v>
      </c>
      <c r="H5927">
        <v>2017</v>
      </c>
      <c r="I5927">
        <v>3.2</v>
      </c>
      <c r="J5927" s="40" t="s">
        <v>715</v>
      </c>
    </row>
    <row r="5928" spans="1:10">
      <c r="A5928" t="s">
        <v>17</v>
      </c>
      <c r="B5928" t="s">
        <v>32</v>
      </c>
      <c r="C5928" t="s">
        <v>4</v>
      </c>
      <c r="D5928" t="s">
        <v>383</v>
      </c>
      <c r="F5928" s="2">
        <v>286868</v>
      </c>
      <c r="G5928" s="36">
        <f t="shared" si="167"/>
        <v>89646.25</v>
      </c>
      <c r="H5928">
        <v>2017</v>
      </c>
      <c r="I5928">
        <v>3.2</v>
      </c>
      <c r="J5928" s="40" t="s">
        <v>715</v>
      </c>
    </row>
    <row r="5929" spans="1:10">
      <c r="A5929" s="4" t="s">
        <v>104</v>
      </c>
      <c r="B5929" t="s">
        <v>38</v>
      </c>
      <c r="C5929" t="s">
        <v>3</v>
      </c>
      <c r="D5929" t="s">
        <v>328</v>
      </c>
      <c r="F5929" s="2">
        <f>G5929*I5929</f>
        <v>9658626.8815552127</v>
      </c>
      <c r="G5929" s="36">
        <v>5088.0322118524455</v>
      </c>
      <c r="H5929">
        <v>2010</v>
      </c>
      <c r="I5929">
        <v>1898.3030136986317</v>
      </c>
      <c r="J5929" t="s">
        <v>717</v>
      </c>
    </row>
    <row r="5930" spans="1:10">
      <c r="A5930" t="s">
        <v>104</v>
      </c>
      <c r="B5930" t="s">
        <v>38</v>
      </c>
      <c r="C5930" t="s">
        <v>4</v>
      </c>
      <c r="D5930" t="s">
        <v>328</v>
      </c>
      <c r="F5930" s="2">
        <f>G5930*I5930</f>
        <v>30855247.981912464</v>
      </c>
      <c r="G5930" s="36">
        <v>16254.121580829424</v>
      </c>
      <c r="H5930">
        <v>2010</v>
      </c>
      <c r="I5930">
        <v>1898.3030136986317</v>
      </c>
      <c r="J5930" t="s">
        <v>717</v>
      </c>
    </row>
    <row r="5931" spans="1:10">
      <c r="A5931" t="s">
        <v>104</v>
      </c>
      <c r="B5931" t="s">
        <v>34</v>
      </c>
      <c r="C5931" t="s">
        <v>3</v>
      </c>
      <c r="D5931" t="s">
        <v>328</v>
      </c>
      <c r="E5931" t="s">
        <v>534</v>
      </c>
      <c r="F5931" s="2">
        <v>2197870.29</v>
      </c>
      <c r="G5931" s="36">
        <f t="shared" ref="G5931:G5946" si="168">F5931/I5931</f>
        <v>2197870.29</v>
      </c>
      <c r="H5931">
        <v>2024</v>
      </c>
      <c r="I5931">
        <v>1</v>
      </c>
      <c r="J5931" t="s">
        <v>717</v>
      </c>
    </row>
    <row r="5932" spans="1:10">
      <c r="A5932" t="s">
        <v>104</v>
      </c>
      <c r="B5932" t="s">
        <v>34</v>
      </c>
      <c r="C5932" t="s">
        <v>3</v>
      </c>
      <c r="D5932" t="s">
        <v>1</v>
      </c>
      <c r="E5932" t="s">
        <v>434</v>
      </c>
      <c r="F5932" s="2">
        <v>1966531.41</v>
      </c>
      <c r="G5932" s="36">
        <f t="shared" si="168"/>
        <v>1966531.41</v>
      </c>
      <c r="H5932">
        <v>2024</v>
      </c>
      <c r="I5932">
        <v>1</v>
      </c>
      <c r="J5932" t="s">
        <v>717</v>
      </c>
    </row>
    <row r="5933" spans="1:10">
      <c r="A5933" t="s">
        <v>104</v>
      </c>
      <c r="B5933" t="s">
        <v>34</v>
      </c>
      <c r="C5933" t="s">
        <v>4</v>
      </c>
      <c r="D5933" t="s">
        <v>328</v>
      </c>
      <c r="E5933" t="s">
        <v>534</v>
      </c>
      <c r="F5933" s="2">
        <v>417783.77</v>
      </c>
      <c r="G5933" s="36">
        <f t="shared" si="168"/>
        <v>417783.77</v>
      </c>
      <c r="H5933">
        <v>2024</v>
      </c>
      <c r="I5933">
        <v>1</v>
      </c>
      <c r="J5933" t="s">
        <v>717</v>
      </c>
    </row>
    <row r="5934" spans="1:10">
      <c r="A5934" t="s">
        <v>104</v>
      </c>
      <c r="B5934" t="s">
        <v>34</v>
      </c>
      <c r="C5934" t="s">
        <v>4</v>
      </c>
      <c r="D5934" t="s">
        <v>1</v>
      </c>
      <c r="E5934" t="s">
        <v>434</v>
      </c>
      <c r="F5934" s="2">
        <v>107431.37</v>
      </c>
      <c r="G5934" s="36">
        <f t="shared" si="168"/>
        <v>107431.37</v>
      </c>
      <c r="H5934">
        <v>2024</v>
      </c>
      <c r="I5934">
        <v>1</v>
      </c>
      <c r="J5934" t="s">
        <v>717</v>
      </c>
    </row>
    <row r="5935" spans="1:10">
      <c r="A5935" t="s">
        <v>104</v>
      </c>
      <c r="B5935" t="s">
        <v>34</v>
      </c>
      <c r="C5935" t="s">
        <v>3</v>
      </c>
      <c r="D5935" t="s">
        <v>328</v>
      </c>
      <c r="E5935" t="s">
        <v>534</v>
      </c>
      <c r="F5935" s="2">
        <v>2410442.35</v>
      </c>
      <c r="G5935" s="36">
        <f t="shared" si="168"/>
        <v>2410442.35</v>
      </c>
      <c r="H5935">
        <v>2023</v>
      </c>
      <c r="I5935">
        <v>1</v>
      </c>
      <c r="J5935" t="s">
        <v>717</v>
      </c>
    </row>
    <row r="5936" spans="1:10">
      <c r="A5936" t="s">
        <v>104</v>
      </c>
      <c r="B5936" t="s">
        <v>34</v>
      </c>
      <c r="C5936" t="s">
        <v>3</v>
      </c>
      <c r="D5936" t="s">
        <v>1</v>
      </c>
      <c r="E5936" t="s">
        <v>434</v>
      </c>
      <c r="F5936" s="2">
        <v>1329773.24</v>
      </c>
      <c r="G5936" s="36">
        <f t="shared" si="168"/>
        <v>1329773.24</v>
      </c>
      <c r="H5936">
        <v>2023</v>
      </c>
      <c r="I5936">
        <v>1</v>
      </c>
      <c r="J5936" t="s">
        <v>717</v>
      </c>
    </row>
    <row r="5937" spans="1:10">
      <c r="A5937" t="s">
        <v>104</v>
      </c>
      <c r="B5937" t="s">
        <v>34</v>
      </c>
      <c r="C5937" t="s">
        <v>4</v>
      </c>
      <c r="D5937" t="s">
        <v>328</v>
      </c>
      <c r="E5937" t="s">
        <v>534</v>
      </c>
      <c r="F5937" s="2">
        <v>468876.89</v>
      </c>
      <c r="G5937" s="36">
        <f t="shared" si="168"/>
        <v>468876.89</v>
      </c>
      <c r="H5937">
        <v>2023</v>
      </c>
      <c r="I5937">
        <v>1</v>
      </c>
      <c r="J5937" t="s">
        <v>717</v>
      </c>
    </row>
    <row r="5938" spans="1:10">
      <c r="A5938" t="s">
        <v>104</v>
      </c>
      <c r="B5938" t="s">
        <v>34</v>
      </c>
      <c r="C5938" t="s">
        <v>4</v>
      </c>
      <c r="D5938" t="s">
        <v>1</v>
      </c>
      <c r="E5938" t="s">
        <v>434</v>
      </c>
      <c r="F5938" s="2">
        <v>83617.960000000006</v>
      </c>
      <c r="G5938" s="36">
        <f t="shared" si="168"/>
        <v>83617.960000000006</v>
      </c>
      <c r="H5938">
        <v>2023</v>
      </c>
      <c r="I5938">
        <v>1</v>
      </c>
      <c r="J5938" t="s">
        <v>717</v>
      </c>
    </row>
    <row r="5939" spans="1:10">
      <c r="A5939" t="s">
        <v>104</v>
      </c>
      <c r="B5939" t="s">
        <v>34</v>
      </c>
      <c r="C5939" t="s">
        <v>3</v>
      </c>
      <c r="D5939" t="s">
        <v>328</v>
      </c>
      <c r="F5939" s="2">
        <v>1950347.09</v>
      </c>
      <c r="G5939" s="36">
        <f t="shared" si="168"/>
        <v>1950347.09</v>
      </c>
      <c r="H5939">
        <v>2022</v>
      </c>
      <c r="I5939">
        <v>1</v>
      </c>
      <c r="J5939" t="s">
        <v>717</v>
      </c>
    </row>
    <row r="5940" spans="1:10">
      <c r="A5940" t="s">
        <v>104</v>
      </c>
      <c r="B5940" t="s">
        <v>34</v>
      </c>
      <c r="C5940" t="s">
        <v>3</v>
      </c>
      <c r="D5940" t="s">
        <v>1</v>
      </c>
      <c r="F5940" s="2">
        <v>1963145.33</v>
      </c>
      <c r="G5940" s="36">
        <f t="shared" si="168"/>
        <v>1963145.33</v>
      </c>
      <c r="H5940">
        <v>2022</v>
      </c>
      <c r="I5940">
        <v>1</v>
      </c>
      <c r="J5940" t="s">
        <v>717</v>
      </c>
    </row>
    <row r="5941" spans="1:10">
      <c r="A5941" t="s">
        <v>104</v>
      </c>
      <c r="B5941" t="s">
        <v>34</v>
      </c>
      <c r="C5941" t="s">
        <v>5</v>
      </c>
      <c r="D5941" t="s">
        <v>328</v>
      </c>
      <c r="F5941" s="2">
        <v>232162.75</v>
      </c>
      <c r="G5941" s="36">
        <f t="shared" si="168"/>
        <v>232162.75</v>
      </c>
      <c r="H5941">
        <v>2022</v>
      </c>
      <c r="I5941">
        <v>1</v>
      </c>
      <c r="J5941" t="s">
        <v>717</v>
      </c>
    </row>
    <row r="5942" spans="1:10">
      <c r="A5942" t="s">
        <v>104</v>
      </c>
      <c r="B5942" t="s">
        <v>34</v>
      </c>
      <c r="C5942" t="s">
        <v>5</v>
      </c>
      <c r="D5942" t="s">
        <v>1</v>
      </c>
      <c r="F5942" s="2">
        <v>111952.45</v>
      </c>
      <c r="G5942" s="36">
        <f t="shared" si="168"/>
        <v>111952.45</v>
      </c>
      <c r="H5942">
        <v>2022</v>
      </c>
      <c r="I5942">
        <v>1</v>
      </c>
      <c r="J5942" t="s">
        <v>717</v>
      </c>
    </row>
    <row r="5943" spans="1:10">
      <c r="A5943" t="s">
        <v>104</v>
      </c>
      <c r="B5943" t="s">
        <v>34</v>
      </c>
      <c r="C5943" t="s">
        <v>3</v>
      </c>
      <c r="D5943" t="s">
        <v>328</v>
      </c>
      <c r="E5943" t="s">
        <v>450</v>
      </c>
      <c r="F5943" s="2">
        <v>1592318.68</v>
      </c>
      <c r="G5943" s="36">
        <f t="shared" si="168"/>
        <v>1592318.68</v>
      </c>
      <c r="H5943">
        <v>2021</v>
      </c>
      <c r="I5943">
        <v>1</v>
      </c>
      <c r="J5943" t="s">
        <v>717</v>
      </c>
    </row>
    <row r="5944" spans="1:10">
      <c r="A5944" t="s">
        <v>104</v>
      </c>
      <c r="B5944" t="s">
        <v>34</v>
      </c>
      <c r="C5944" t="s">
        <v>3</v>
      </c>
      <c r="D5944" t="s">
        <v>1</v>
      </c>
      <c r="E5944" t="s">
        <v>451</v>
      </c>
      <c r="F5944" s="2">
        <v>1912414.86</v>
      </c>
      <c r="G5944" s="36">
        <f t="shared" si="168"/>
        <v>1912414.86</v>
      </c>
      <c r="H5944">
        <v>2021</v>
      </c>
      <c r="I5944">
        <v>1</v>
      </c>
      <c r="J5944" t="s">
        <v>717</v>
      </c>
    </row>
    <row r="5945" spans="1:10">
      <c r="A5945" t="s">
        <v>104</v>
      </c>
      <c r="B5945" t="s">
        <v>34</v>
      </c>
      <c r="C5945" t="s">
        <v>4</v>
      </c>
      <c r="D5945" t="s">
        <v>328</v>
      </c>
      <c r="E5945" t="s">
        <v>450</v>
      </c>
      <c r="F5945" s="2">
        <v>196222.98</v>
      </c>
      <c r="G5945" s="36">
        <f t="shared" si="168"/>
        <v>196222.98</v>
      </c>
      <c r="H5945">
        <v>2021</v>
      </c>
      <c r="I5945">
        <v>1</v>
      </c>
      <c r="J5945" t="s">
        <v>717</v>
      </c>
    </row>
    <row r="5946" spans="1:10">
      <c r="A5946" t="s">
        <v>104</v>
      </c>
      <c r="B5946" t="s">
        <v>34</v>
      </c>
      <c r="C5946" t="s">
        <v>4</v>
      </c>
      <c r="D5946" t="s">
        <v>1</v>
      </c>
      <c r="E5946" t="s">
        <v>451</v>
      </c>
      <c r="F5946" s="2">
        <v>42260.94</v>
      </c>
      <c r="G5946" s="36">
        <f t="shared" si="168"/>
        <v>42260.94</v>
      </c>
      <c r="H5946">
        <v>2021</v>
      </c>
      <c r="I5946">
        <v>1</v>
      </c>
      <c r="J5946" t="s">
        <v>717</v>
      </c>
    </row>
    <row r="5947" spans="1:10">
      <c r="A5947" t="s">
        <v>104</v>
      </c>
      <c r="B5947" t="s">
        <v>34</v>
      </c>
      <c r="C5947" t="s">
        <v>3</v>
      </c>
      <c r="D5947" t="s">
        <v>328</v>
      </c>
      <c r="F5947" s="2">
        <v>1387389.15</v>
      </c>
      <c r="G5947" s="36">
        <v>1387389.15</v>
      </c>
      <c r="H5947">
        <v>2020</v>
      </c>
      <c r="I5947">
        <v>1</v>
      </c>
      <c r="J5947" t="s">
        <v>717</v>
      </c>
    </row>
    <row r="5948" spans="1:10">
      <c r="A5948" t="s">
        <v>104</v>
      </c>
      <c r="B5948" t="s">
        <v>34</v>
      </c>
      <c r="C5948" t="s">
        <v>3</v>
      </c>
      <c r="D5948" t="s">
        <v>1</v>
      </c>
      <c r="F5948" s="2">
        <v>720579.5</v>
      </c>
      <c r="G5948" s="36">
        <v>720579.5</v>
      </c>
      <c r="H5948">
        <v>2020</v>
      </c>
      <c r="I5948">
        <v>1</v>
      </c>
      <c r="J5948" t="s">
        <v>717</v>
      </c>
    </row>
    <row r="5949" spans="1:10">
      <c r="A5949" t="s">
        <v>104</v>
      </c>
      <c r="B5949" t="s">
        <v>34</v>
      </c>
      <c r="C5949" t="s">
        <v>4</v>
      </c>
      <c r="D5949" t="s">
        <v>328</v>
      </c>
      <c r="F5949" s="2">
        <v>245950.45</v>
      </c>
      <c r="G5949" s="36">
        <v>245950.45</v>
      </c>
      <c r="H5949">
        <v>2020</v>
      </c>
      <c r="I5949">
        <v>1</v>
      </c>
      <c r="J5949" t="s">
        <v>717</v>
      </c>
    </row>
    <row r="5950" spans="1:10">
      <c r="A5950" t="s">
        <v>104</v>
      </c>
      <c r="B5950" t="s">
        <v>34</v>
      </c>
      <c r="C5950" t="s">
        <v>4</v>
      </c>
      <c r="D5950" t="s">
        <v>1</v>
      </c>
      <c r="F5950" s="2">
        <v>264921.54000000004</v>
      </c>
      <c r="G5950" s="36">
        <v>264921.54000000004</v>
      </c>
      <c r="H5950">
        <v>2020</v>
      </c>
      <c r="I5950">
        <v>1</v>
      </c>
      <c r="J5950" t="s">
        <v>717</v>
      </c>
    </row>
    <row r="5951" spans="1:10">
      <c r="A5951" s="4" t="s">
        <v>104</v>
      </c>
      <c r="B5951" t="s">
        <v>34</v>
      </c>
      <c r="C5951" t="s">
        <v>3</v>
      </c>
      <c r="D5951" t="s">
        <v>328</v>
      </c>
      <c r="F5951" s="2">
        <f>G5951*I5951</f>
        <v>1727016</v>
      </c>
      <c r="G5951" s="36">
        <v>1727016</v>
      </c>
      <c r="H5951">
        <v>2019</v>
      </c>
      <c r="I5951">
        <v>1</v>
      </c>
      <c r="J5951" t="s">
        <v>717</v>
      </c>
    </row>
    <row r="5952" spans="1:10">
      <c r="A5952" s="4" t="s">
        <v>104</v>
      </c>
      <c r="B5952" t="s">
        <v>34</v>
      </c>
      <c r="C5952" t="s">
        <v>3</v>
      </c>
      <c r="D5952" t="s">
        <v>1</v>
      </c>
      <c r="F5952" s="2">
        <f>G5952*I5952</f>
        <v>1665549</v>
      </c>
      <c r="G5952" s="36">
        <v>1665549</v>
      </c>
      <c r="H5952">
        <v>2019</v>
      </c>
      <c r="I5952">
        <v>1</v>
      </c>
      <c r="J5952" t="s">
        <v>717</v>
      </c>
    </row>
    <row r="5953" spans="1:10">
      <c r="A5953" s="4" t="s">
        <v>104</v>
      </c>
      <c r="B5953" t="s">
        <v>34</v>
      </c>
      <c r="C5953" t="s">
        <v>4</v>
      </c>
      <c r="D5953" t="s">
        <v>328</v>
      </c>
      <c r="F5953" s="2">
        <f>G5953*I5953</f>
        <v>183810</v>
      </c>
      <c r="G5953" s="36">
        <v>183810</v>
      </c>
      <c r="H5953">
        <v>2019</v>
      </c>
      <c r="I5953">
        <v>1</v>
      </c>
      <c r="J5953" t="s">
        <v>717</v>
      </c>
    </row>
    <row r="5954" spans="1:10">
      <c r="A5954" s="4" t="s">
        <v>104</v>
      </c>
      <c r="B5954" t="s">
        <v>34</v>
      </c>
      <c r="C5954" t="s">
        <v>4</v>
      </c>
      <c r="D5954" t="s">
        <v>1</v>
      </c>
      <c r="F5954" s="2">
        <f>G5954*I5954</f>
        <v>49481</v>
      </c>
      <c r="G5954" s="36">
        <v>49481</v>
      </c>
      <c r="H5954">
        <v>2019</v>
      </c>
      <c r="I5954">
        <v>1</v>
      </c>
      <c r="J5954" t="s">
        <v>717</v>
      </c>
    </row>
    <row r="5955" spans="1:10">
      <c r="A5955" t="s">
        <v>104</v>
      </c>
      <c r="B5955" t="s">
        <v>34</v>
      </c>
      <c r="C5955" t="s">
        <v>3</v>
      </c>
      <c r="D5955" t="s">
        <v>328</v>
      </c>
      <c r="F5955" s="2">
        <v>1558947.1</v>
      </c>
      <c r="G5955" s="36">
        <f>F5955/I5955</f>
        <v>1558947.1</v>
      </c>
      <c r="H5955">
        <v>2018</v>
      </c>
      <c r="I5955">
        <v>1</v>
      </c>
      <c r="J5955" t="s">
        <v>717</v>
      </c>
    </row>
    <row r="5956" spans="1:10">
      <c r="A5956" t="s">
        <v>104</v>
      </c>
      <c r="B5956" t="s">
        <v>34</v>
      </c>
      <c r="C5956" t="s">
        <v>3</v>
      </c>
      <c r="D5956" t="s">
        <v>1</v>
      </c>
      <c r="E5956" t="s">
        <v>364</v>
      </c>
      <c r="F5956" s="2">
        <v>1172131.31</v>
      </c>
      <c r="G5956" s="36">
        <f>F5956/I5956</f>
        <v>1172131.31</v>
      </c>
      <c r="H5956">
        <v>2018</v>
      </c>
      <c r="I5956">
        <v>1</v>
      </c>
      <c r="J5956" t="s">
        <v>717</v>
      </c>
    </row>
    <row r="5957" spans="1:10">
      <c r="A5957" t="s">
        <v>104</v>
      </c>
      <c r="B5957" t="s">
        <v>34</v>
      </c>
      <c r="C5957" t="s">
        <v>4</v>
      </c>
      <c r="D5957" t="s">
        <v>328</v>
      </c>
      <c r="F5957" s="2"/>
      <c r="G5957" s="36">
        <v>301682.45</v>
      </c>
      <c r="H5957">
        <v>2018</v>
      </c>
      <c r="I5957">
        <v>1</v>
      </c>
      <c r="J5957" t="s">
        <v>717</v>
      </c>
    </row>
    <row r="5958" spans="1:10">
      <c r="A5958" t="s">
        <v>104</v>
      </c>
      <c r="B5958" t="s">
        <v>34</v>
      </c>
      <c r="C5958" t="s">
        <v>4</v>
      </c>
      <c r="D5958" t="s">
        <v>1</v>
      </c>
      <c r="E5958" t="s">
        <v>364</v>
      </c>
      <c r="F5958" s="2"/>
      <c r="G5958" s="36">
        <v>75068.600000000006</v>
      </c>
      <c r="H5958">
        <v>2018</v>
      </c>
      <c r="I5958">
        <v>1</v>
      </c>
      <c r="J5958" t="s">
        <v>717</v>
      </c>
    </row>
    <row r="5959" spans="1:10">
      <c r="A5959" t="s">
        <v>104</v>
      </c>
      <c r="B5959" t="s">
        <v>34</v>
      </c>
      <c r="C5959" t="s">
        <v>3</v>
      </c>
      <c r="D5959" t="s">
        <v>328</v>
      </c>
      <c r="F5959" s="2">
        <v>1561567.68</v>
      </c>
      <c r="G5959" s="36">
        <f>F5959/I5959</f>
        <v>1561567.68</v>
      </c>
      <c r="H5959">
        <v>2017</v>
      </c>
      <c r="I5959">
        <v>1</v>
      </c>
      <c r="J5959" t="s">
        <v>717</v>
      </c>
    </row>
    <row r="5960" spans="1:10">
      <c r="A5960" t="s">
        <v>104</v>
      </c>
      <c r="B5960" t="s">
        <v>34</v>
      </c>
      <c r="C5960" t="s">
        <v>3</v>
      </c>
      <c r="D5960" t="s">
        <v>1</v>
      </c>
      <c r="E5960" t="s">
        <v>364</v>
      </c>
      <c r="F5960" s="2">
        <v>698538.37</v>
      </c>
      <c r="G5960" s="36">
        <f>F5960/I5960</f>
        <v>698538.37</v>
      </c>
      <c r="H5960">
        <v>2017</v>
      </c>
      <c r="I5960">
        <v>1</v>
      </c>
      <c r="J5960" t="s">
        <v>717</v>
      </c>
    </row>
    <row r="5961" spans="1:10">
      <c r="A5961" t="s">
        <v>104</v>
      </c>
      <c r="B5961" t="s">
        <v>34</v>
      </c>
      <c r="C5961" t="s">
        <v>4</v>
      </c>
      <c r="D5961" t="s">
        <v>328</v>
      </c>
      <c r="F5961" s="2"/>
      <c r="G5961" s="36">
        <v>-55775.94</v>
      </c>
      <c r="H5961">
        <v>2017</v>
      </c>
      <c r="I5961">
        <v>1</v>
      </c>
      <c r="J5961" t="s">
        <v>717</v>
      </c>
    </row>
    <row r="5962" spans="1:10">
      <c r="A5962" t="s">
        <v>104</v>
      </c>
      <c r="B5962" t="s">
        <v>34</v>
      </c>
      <c r="C5962" t="s">
        <v>4</v>
      </c>
      <c r="D5962" t="s">
        <v>1</v>
      </c>
      <c r="E5962" t="s">
        <v>364</v>
      </c>
      <c r="F5962" s="2"/>
      <c r="G5962" s="36">
        <v>-2651.41</v>
      </c>
      <c r="H5962">
        <v>2017</v>
      </c>
      <c r="I5962">
        <v>1</v>
      </c>
      <c r="J5962" t="s">
        <v>717</v>
      </c>
    </row>
    <row r="5963" spans="1:10">
      <c r="A5963" t="s">
        <v>104</v>
      </c>
      <c r="B5963" t="s">
        <v>34</v>
      </c>
      <c r="C5963" t="s">
        <v>3</v>
      </c>
      <c r="D5963" t="s">
        <v>328</v>
      </c>
      <c r="F5963" s="2">
        <v>1529679.42</v>
      </c>
      <c r="G5963" s="36">
        <v>1529679.42</v>
      </c>
      <c r="H5963">
        <v>2016</v>
      </c>
      <c r="I5963">
        <v>1</v>
      </c>
      <c r="J5963" t="s">
        <v>717</v>
      </c>
    </row>
    <row r="5964" spans="1:10">
      <c r="A5964" t="s">
        <v>104</v>
      </c>
      <c r="B5964" t="s">
        <v>34</v>
      </c>
      <c r="C5964" t="s">
        <v>3</v>
      </c>
      <c r="D5964" t="s">
        <v>1</v>
      </c>
      <c r="F5964" s="2">
        <v>332450.63</v>
      </c>
      <c r="G5964" s="36">
        <v>332450.63</v>
      </c>
      <c r="H5964">
        <v>2016</v>
      </c>
      <c r="I5964">
        <v>1</v>
      </c>
      <c r="J5964" t="s">
        <v>717</v>
      </c>
    </row>
    <row r="5965" spans="1:10">
      <c r="A5965" t="s">
        <v>104</v>
      </c>
      <c r="B5965" t="s">
        <v>34</v>
      </c>
      <c r="C5965" t="s">
        <v>4</v>
      </c>
      <c r="D5965" t="s">
        <v>328</v>
      </c>
      <c r="F5965" s="2">
        <v>391433.05</v>
      </c>
      <c r="G5965" s="36">
        <v>391433.05</v>
      </c>
      <c r="H5965">
        <v>2016</v>
      </c>
      <c r="I5965">
        <v>1</v>
      </c>
      <c r="J5965" t="s">
        <v>717</v>
      </c>
    </row>
    <row r="5966" spans="1:10">
      <c r="A5966" t="s">
        <v>104</v>
      </c>
      <c r="B5966" t="s">
        <v>34</v>
      </c>
      <c r="C5966" t="s">
        <v>4</v>
      </c>
      <c r="D5966" t="s">
        <v>1</v>
      </c>
      <c r="F5966" s="2">
        <v>13799.21</v>
      </c>
      <c r="G5966" s="36">
        <v>13799.21</v>
      </c>
      <c r="H5966">
        <v>2016</v>
      </c>
      <c r="I5966">
        <v>1</v>
      </c>
      <c r="J5966" t="s">
        <v>717</v>
      </c>
    </row>
    <row r="5967" spans="1:10">
      <c r="A5967" t="s">
        <v>104</v>
      </c>
      <c r="B5967" t="s">
        <v>34</v>
      </c>
      <c r="C5967" t="s">
        <v>3</v>
      </c>
      <c r="D5967" t="s">
        <v>328</v>
      </c>
      <c r="F5967" s="2">
        <v>1619789.37</v>
      </c>
      <c r="G5967" s="36">
        <v>1619789.37</v>
      </c>
      <c r="H5967">
        <v>2015</v>
      </c>
      <c r="I5967">
        <v>1</v>
      </c>
      <c r="J5967" t="s">
        <v>717</v>
      </c>
    </row>
    <row r="5968" spans="1:10">
      <c r="A5968" t="s">
        <v>104</v>
      </c>
      <c r="B5968" t="s">
        <v>34</v>
      </c>
      <c r="C5968" t="s">
        <v>3</v>
      </c>
      <c r="D5968" t="s">
        <v>1</v>
      </c>
      <c r="F5968" s="2">
        <v>1170279.26</v>
      </c>
      <c r="G5968" s="36">
        <v>1170279.26</v>
      </c>
      <c r="H5968">
        <v>2015</v>
      </c>
      <c r="I5968">
        <v>1</v>
      </c>
      <c r="J5968" t="s">
        <v>717</v>
      </c>
    </row>
    <row r="5969" spans="1:10">
      <c r="A5969" t="s">
        <v>104</v>
      </c>
      <c r="B5969" t="s">
        <v>34</v>
      </c>
      <c r="C5969" t="s">
        <v>4</v>
      </c>
      <c r="D5969" t="s">
        <v>328</v>
      </c>
      <c r="F5969" s="2">
        <v>135120.85</v>
      </c>
      <c r="G5969" s="36">
        <v>135120.85</v>
      </c>
      <c r="H5969">
        <v>2015</v>
      </c>
      <c r="I5969">
        <v>1</v>
      </c>
      <c r="J5969" t="s">
        <v>717</v>
      </c>
    </row>
    <row r="5970" spans="1:10">
      <c r="A5970" t="s">
        <v>104</v>
      </c>
      <c r="B5970" t="s">
        <v>34</v>
      </c>
      <c r="C5970" t="s">
        <v>4</v>
      </c>
      <c r="D5970" t="s">
        <v>1</v>
      </c>
      <c r="F5970" s="2">
        <v>40</v>
      </c>
      <c r="G5970" s="36">
        <v>40</v>
      </c>
      <c r="H5970">
        <v>2015</v>
      </c>
      <c r="I5970">
        <v>1</v>
      </c>
      <c r="J5970" t="s">
        <v>717</v>
      </c>
    </row>
    <row r="5971" spans="1:10">
      <c r="A5971" t="s">
        <v>104</v>
      </c>
      <c r="B5971" t="s">
        <v>34</v>
      </c>
      <c r="C5971" t="s">
        <v>3</v>
      </c>
      <c r="D5971" t="s">
        <v>328</v>
      </c>
      <c r="F5971" s="2">
        <v>1826911.64</v>
      </c>
      <c r="G5971" s="36">
        <v>1826911.64</v>
      </c>
      <c r="H5971">
        <v>2014</v>
      </c>
      <c r="I5971">
        <v>1</v>
      </c>
      <c r="J5971" t="s">
        <v>717</v>
      </c>
    </row>
    <row r="5972" spans="1:10">
      <c r="A5972" t="s">
        <v>104</v>
      </c>
      <c r="B5972" t="s">
        <v>34</v>
      </c>
      <c r="C5972" t="s">
        <v>3</v>
      </c>
      <c r="D5972" t="s">
        <v>1</v>
      </c>
      <c r="F5972" s="2">
        <v>682638.02</v>
      </c>
      <c r="G5972" s="36">
        <v>682638.02</v>
      </c>
      <c r="H5972">
        <v>2014</v>
      </c>
      <c r="I5972">
        <v>1</v>
      </c>
      <c r="J5972" t="s">
        <v>717</v>
      </c>
    </row>
    <row r="5973" spans="1:10">
      <c r="A5973" t="s">
        <v>104</v>
      </c>
      <c r="B5973" t="s">
        <v>34</v>
      </c>
      <c r="C5973" t="s">
        <v>4</v>
      </c>
      <c r="D5973" t="s">
        <v>328</v>
      </c>
      <c r="F5973" s="2">
        <v>245635.11</v>
      </c>
      <c r="G5973" s="36">
        <v>245635.11</v>
      </c>
      <c r="H5973">
        <v>2014</v>
      </c>
      <c r="I5973">
        <v>1</v>
      </c>
      <c r="J5973" t="s">
        <v>717</v>
      </c>
    </row>
    <row r="5974" spans="1:10">
      <c r="A5974" t="s">
        <v>104</v>
      </c>
      <c r="B5974" t="s">
        <v>34</v>
      </c>
      <c r="C5974" t="s">
        <v>4</v>
      </c>
      <c r="D5974" t="s">
        <v>1</v>
      </c>
      <c r="F5974" s="2">
        <v>0</v>
      </c>
      <c r="G5974" s="36">
        <v>0</v>
      </c>
      <c r="H5974">
        <v>2014</v>
      </c>
      <c r="I5974">
        <v>1</v>
      </c>
      <c r="J5974" t="s">
        <v>717</v>
      </c>
    </row>
    <row r="5975" spans="1:10">
      <c r="A5975" t="s">
        <v>104</v>
      </c>
      <c r="B5975" t="s">
        <v>34</v>
      </c>
      <c r="C5975" t="s">
        <v>3</v>
      </c>
      <c r="D5975" t="s">
        <v>328</v>
      </c>
      <c r="F5975" s="2">
        <v>1786396.61</v>
      </c>
      <c r="G5975" s="36">
        <v>1786396.61</v>
      </c>
      <c r="H5975">
        <v>2013</v>
      </c>
      <c r="I5975">
        <v>1</v>
      </c>
      <c r="J5975" t="s">
        <v>717</v>
      </c>
    </row>
    <row r="5976" spans="1:10">
      <c r="A5976" t="s">
        <v>104</v>
      </c>
      <c r="B5976" t="s">
        <v>34</v>
      </c>
      <c r="C5976" t="s">
        <v>3</v>
      </c>
      <c r="D5976" t="s">
        <v>1</v>
      </c>
      <c r="F5976" s="2">
        <v>180888.02</v>
      </c>
      <c r="G5976" s="36">
        <v>180888.02</v>
      </c>
      <c r="H5976">
        <v>2013</v>
      </c>
      <c r="I5976">
        <v>1</v>
      </c>
      <c r="J5976" t="s">
        <v>717</v>
      </c>
    </row>
    <row r="5977" spans="1:10">
      <c r="A5977" t="s">
        <v>104</v>
      </c>
      <c r="B5977" t="s">
        <v>34</v>
      </c>
      <c r="C5977" t="s">
        <v>4</v>
      </c>
      <c r="D5977" t="s">
        <v>328</v>
      </c>
      <c r="F5977" s="2">
        <v>338417.1</v>
      </c>
      <c r="G5977" s="36">
        <v>338417.1</v>
      </c>
      <c r="H5977">
        <v>2013</v>
      </c>
      <c r="I5977">
        <v>1</v>
      </c>
      <c r="J5977" t="s">
        <v>717</v>
      </c>
    </row>
    <row r="5978" spans="1:10">
      <c r="A5978" t="s">
        <v>104</v>
      </c>
      <c r="B5978" t="s">
        <v>34</v>
      </c>
      <c r="C5978" t="s">
        <v>4</v>
      </c>
      <c r="D5978" t="s">
        <v>1</v>
      </c>
      <c r="F5978" s="2">
        <v>0</v>
      </c>
      <c r="G5978" s="36">
        <v>0</v>
      </c>
      <c r="H5978">
        <v>2013</v>
      </c>
      <c r="I5978">
        <v>1</v>
      </c>
      <c r="J5978" t="s">
        <v>717</v>
      </c>
    </row>
    <row r="5979" spans="1:10">
      <c r="A5979" t="s">
        <v>104</v>
      </c>
      <c r="B5979" t="s">
        <v>34</v>
      </c>
      <c r="C5979" t="s">
        <v>3</v>
      </c>
      <c r="D5979" t="s">
        <v>328</v>
      </c>
      <c r="F5979" s="2">
        <v>1617000</v>
      </c>
      <c r="G5979" s="36">
        <v>1617000</v>
      </c>
      <c r="H5979">
        <v>2012</v>
      </c>
      <c r="I5979">
        <v>1</v>
      </c>
      <c r="J5979" t="s">
        <v>717</v>
      </c>
    </row>
    <row r="5980" spans="1:10">
      <c r="A5980" t="s">
        <v>104</v>
      </c>
      <c r="B5980" t="s">
        <v>34</v>
      </c>
      <c r="C5980" t="s">
        <v>3</v>
      </c>
      <c r="D5980" t="s">
        <v>1</v>
      </c>
      <c r="F5980" s="2">
        <v>12000</v>
      </c>
      <c r="G5980" s="36">
        <v>12000</v>
      </c>
      <c r="H5980">
        <v>2012</v>
      </c>
      <c r="I5980">
        <v>1</v>
      </c>
      <c r="J5980" t="s">
        <v>717</v>
      </c>
    </row>
    <row r="5981" spans="1:10">
      <c r="A5981" t="s">
        <v>104</v>
      </c>
      <c r="B5981" t="s">
        <v>34</v>
      </c>
      <c r="C5981" t="s">
        <v>4</v>
      </c>
      <c r="D5981" t="s">
        <v>328</v>
      </c>
      <c r="F5981" s="2">
        <v>556000</v>
      </c>
      <c r="G5981" s="36">
        <v>556000</v>
      </c>
      <c r="H5981">
        <v>2012</v>
      </c>
      <c r="I5981">
        <v>1</v>
      </c>
      <c r="J5981" t="s">
        <v>717</v>
      </c>
    </row>
    <row r="5982" spans="1:10">
      <c r="A5982" t="s">
        <v>104</v>
      </c>
      <c r="B5982" t="s">
        <v>34</v>
      </c>
      <c r="C5982" t="s">
        <v>4</v>
      </c>
      <c r="D5982" t="s">
        <v>1</v>
      </c>
      <c r="F5982" s="2">
        <v>0</v>
      </c>
      <c r="G5982" s="36">
        <v>0</v>
      </c>
      <c r="H5982">
        <v>2012</v>
      </c>
      <c r="I5982">
        <v>1</v>
      </c>
      <c r="J5982" t="s">
        <v>717</v>
      </c>
    </row>
    <row r="5983" spans="1:10">
      <c r="A5983" t="s">
        <v>104</v>
      </c>
      <c r="B5983" t="s">
        <v>34</v>
      </c>
      <c r="C5983" t="s">
        <v>3</v>
      </c>
      <c r="D5983" t="s">
        <v>328</v>
      </c>
      <c r="F5983" s="2">
        <v>2255000</v>
      </c>
      <c r="G5983" s="36">
        <v>2255000</v>
      </c>
      <c r="H5983">
        <v>2011</v>
      </c>
      <c r="I5983">
        <v>1</v>
      </c>
      <c r="J5983" t="s">
        <v>717</v>
      </c>
    </row>
    <row r="5984" spans="1:10">
      <c r="A5984" t="s">
        <v>104</v>
      </c>
      <c r="B5984" t="s">
        <v>34</v>
      </c>
      <c r="C5984" t="s">
        <v>3</v>
      </c>
      <c r="D5984" t="s">
        <v>1</v>
      </c>
      <c r="F5984" s="2">
        <v>23000</v>
      </c>
      <c r="G5984" s="36">
        <v>23000</v>
      </c>
      <c r="H5984">
        <v>2011</v>
      </c>
      <c r="I5984">
        <v>1</v>
      </c>
      <c r="J5984" t="s">
        <v>717</v>
      </c>
    </row>
    <row r="5985" spans="1:10">
      <c r="A5985" t="s">
        <v>104</v>
      </c>
      <c r="B5985" t="s">
        <v>34</v>
      </c>
      <c r="C5985" t="s">
        <v>4</v>
      </c>
      <c r="D5985" t="s">
        <v>328</v>
      </c>
      <c r="F5985" s="2">
        <v>791000</v>
      </c>
      <c r="G5985" s="36">
        <v>791000</v>
      </c>
      <c r="H5985">
        <v>2011</v>
      </c>
      <c r="I5985">
        <v>1</v>
      </c>
      <c r="J5985" t="s">
        <v>717</v>
      </c>
    </row>
    <row r="5986" spans="1:10">
      <c r="A5986" t="s">
        <v>104</v>
      </c>
      <c r="B5986" t="s">
        <v>34</v>
      </c>
      <c r="C5986" t="s">
        <v>4</v>
      </c>
      <c r="D5986" t="s">
        <v>1</v>
      </c>
      <c r="F5986" s="2">
        <v>0</v>
      </c>
      <c r="G5986" s="36">
        <v>0</v>
      </c>
      <c r="H5986">
        <v>2011</v>
      </c>
      <c r="I5986">
        <v>1</v>
      </c>
      <c r="J5986" t="s">
        <v>717</v>
      </c>
    </row>
    <row r="5987" spans="1:10">
      <c r="A5987" t="s">
        <v>104</v>
      </c>
      <c r="B5987" t="s">
        <v>34</v>
      </c>
      <c r="C5987" t="s">
        <v>3</v>
      </c>
      <c r="D5987" t="s">
        <v>328</v>
      </c>
      <c r="F5987" s="2">
        <v>1341000</v>
      </c>
      <c r="G5987" s="36">
        <v>1341000</v>
      </c>
      <c r="H5987">
        <v>2010</v>
      </c>
      <c r="I5987">
        <v>1</v>
      </c>
      <c r="J5987" t="s">
        <v>717</v>
      </c>
    </row>
    <row r="5988" spans="1:10">
      <c r="A5988" t="s">
        <v>104</v>
      </c>
      <c r="B5988" t="s">
        <v>34</v>
      </c>
      <c r="C5988" t="s">
        <v>3</v>
      </c>
      <c r="D5988" t="s">
        <v>1</v>
      </c>
      <c r="F5988" s="2">
        <v>146000</v>
      </c>
      <c r="G5988" s="36">
        <v>146000</v>
      </c>
      <c r="H5988">
        <v>2010</v>
      </c>
      <c r="I5988">
        <v>1</v>
      </c>
      <c r="J5988" t="s">
        <v>717</v>
      </c>
    </row>
    <row r="5989" spans="1:10">
      <c r="A5989" s="4" t="s">
        <v>49</v>
      </c>
      <c r="B5989" t="s">
        <v>32</v>
      </c>
      <c r="C5989" t="s">
        <v>4</v>
      </c>
      <c r="D5989" t="s">
        <v>328</v>
      </c>
      <c r="E5989" t="s">
        <v>365</v>
      </c>
      <c r="F5989" s="2">
        <v>21882773</v>
      </c>
      <c r="G5989" s="36">
        <f t="shared" ref="G5989:G5998" si="169">F5989/I5989</f>
        <v>6838366.5625</v>
      </c>
      <c r="H5989">
        <v>2017</v>
      </c>
      <c r="I5989">
        <v>3.2</v>
      </c>
      <c r="J5989" s="40" t="s">
        <v>715</v>
      </c>
    </row>
    <row r="5990" spans="1:10">
      <c r="A5990" s="4" t="s">
        <v>49</v>
      </c>
      <c r="B5990" t="s">
        <v>32</v>
      </c>
      <c r="C5990" t="s">
        <v>4</v>
      </c>
      <c r="D5990" t="s">
        <v>328</v>
      </c>
      <c r="E5990" t="s">
        <v>366</v>
      </c>
      <c r="F5990" s="2">
        <v>2109276</v>
      </c>
      <c r="G5990" s="36">
        <f t="shared" si="169"/>
        <v>659148.75</v>
      </c>
      <c r="H5990">
        <v>2017</v>
      </c>
      <c r="I5990">
        <v>3.2</v>
      </c>
      <c r="J5990" s="40" t="s">
        <v>715</v>
      </c>
    </row>
    <row r="5991" spans="1:10">
      <c r="A5991" s="4" t="s">
        <v>49</v>
      </c>
      <c r="B5991" t="s">
        <v>32</v>
      </c>
      <c r="C5991" t="s">
        <v>4</v>
      </c>
      <c r="D5991" t="s">
        <v>1</v>
      </c>
      <c r="E5991" t="s">
        <v>364</v>
      </c>
      <c r="F5991" s="2">
        <v>5102379</v>
      </c>
      <c r="G5991" s="36">
        <f t="shared" si="169"/>
        <v>1594493.4375</v>
      </c>
      <c r="H5991">
        <v>2017</v>
      </c>
      <c r="I5991">
        <v>3.2</v>
      </c>
      <c r="J5991" s="40" t="s">
        <v>715</v>
      </c>
    </row>
    <row r="5992" spans="1:10">
      <c r="A5992" s="4" t="s">
        <v>49</v>
      </c>
      <c r="B5992" t="s">
        <v>32</v>
      </c>
      <c r="C5992" t="s">
        <v>4</v>
      </c>
      <c r="D5992" t="s">
        <v>367</v>
      </c>
      <c r="E5992" t="s">
        <v>370</v>
      </c>
      <c r="F5992" s="2">
        <v>5997105</v>
      </c>
      <c r="G5992" s="36">
        <f t="shared" si="169"/>
        <v>1874095.3125</v>
      </c>
      <c r="H5992">
        <v>2017</v>
      </c>
      <c r="I5992">
        <v>3.2</v>
      </c>
      <c r="J5992" s="40" t="s">
        <v>715</v>
      </c>
    </row>
    <row r="5993" spans="1:10">
      <c r="A5993" s="4" t="s">
        <v>49</v>
      </c>
      <c r="B5993" t="s">
        <v>32</v>
      </c>
      <c r="C5993" t="s">
        <v>4</v>
      </c>
      <c r="D5993" t="s">
        <v>367</v>
      </c>
      <c r="E5993" t="s">
        <v>382</v>
      </c>
      <c r="F5993" s="2">
        <v>5438301</v>
      </c>
      <c r="G5993" s="36">
        <f t="shared" si="169"/>
        <v>1699469.0625</v>
      </c>
      <c r="H5993">
        <v>2017</v>
      </c>
      <c r="I5993">
        <v>3.2</v>
      </c>
      <c r="J5993" s="40" t="s">
        <v>715</v>
      </c>
    </row>
    <row r="5994" spans="1:10">
      <c r="A5994" s="4" t="s">
        <v>49</v>
      </c>
      <c r="B5994" t="s">
        <v>32</v>
      </c>
      <c r="C5994" t="s">
        <v>4</v>
      </c>
      <c r="D5994" t="s">
        <v>367</v>
      </c>
      <c r="E5994" t="s">
        <v>385</v>
      </c>
      <c r="F5994" s="2">
        <v>29</v>
      </c>
      <c r="G5994" s="36">
        <f t="shared" si="169"/>
        <v>9.0625</v>
      </c>
      <c r="H5994">
        <v>2017</v>
      </c>
      <c r="I5994">
        <v>3.2</v>
      </c>
      <c r="J5994" s="40" t="s">
        <v>715</v>
      </c>
    </row>
    <row r="5995" spans="1:10">
      <c r="A5995" s="4" t="s">
        <v>49</v>
      </c>
      <c r="B5995" t="s">
        <v>32</v>
      </c>
      <c r="C5995" t="s">
        <v>4</v>
      </c>
      <c r="D5995" t="s">
        <v>367</v>
      </c>
      <c r="E5995" t="s">
        <v>381</v>
      </c>
      <c r="F5995" s="2">
        <v>-678</v>
      </c>
      <c r="G5995" s="36">
        <f t="shared" si="169"/>
        <v>-211.875</v>
      </c>
      <c r="H5995">
        <v>2017</v>
      </c>
      <c r="I5995">
        <v>3.2</v>
      </c>
      <c r="J5995" s="40" t="s">
        <v>715</v>
      </c>
    </row>
    <row r="5996" spans="1:10">
      <c r="A5996" s="4" t="s">
        <v>49</v>
      </c>
      <c r="B5996" t="s">
        <v>32</v>
      </c>
      <c r="C5996" t="s">
        <v>4</v>
      </c>
      <c r="D5996" t="s">
        <v>367</v>
      </c>
      <c r="E5996" t="s">
        <v>386</v>
      </c>
      <c r="F5996" s="2">
        <v>-14093</v>
      </c>
      <c r="G5996" s="36">
        <f t="shared" si="169"/>
        <v>-4404.0625</v>
      </c>
      <c r="H5996">
        <v>2017</v>
      </c>
      <c r="I5996">
        <v>3.2</v>
      </c>
      <c r="J5996" s="40" t="s">
        <v>715</v>
      </c>
    </row>
    <row r="5997" spans="1:10">
      <c r="A5997" s="4" t="s">
        <v>49</v>
      </c>
      <c r="B5997" t="s">
        <v>32</v>
      </c>
      <c r="C5997" t="s">
        <v>4</v>
      </c>
      <c r="D5997" t="s">
        <v>380</v>
      </c>
      <c r="F5997" s="2">
        <v>4607260</v>
      </c>
      <c r="G5997" s="36">
        <f t="shared" si="169"/>
        <v>1439768.75</v>
      </c>
      <c r="H5997">
        <v>2017</v>
      </c>
      <c r="I5997">
        <v>3.2</v>
      </c>
      <c r="J5997" s="40" t="s">
        <v>715</v>
      </c>
    </row>
    <row r="5998" spans="1:10">
      <c r="A5998" s="4" t="s">
        <v>49</v>
      </c>
      <c r="B5998" t="s">
        <v>32</v>
      </c>
      <c r="C5998" t="s">
        <v>4</v>
      </c>
      <c r="D5998" t="s">
        <v>383</v>
      </c>
      <c r="F5998" s="2">
        <v>6441615</v>
      </c>
      <c r="G5998" s="36">
        <f t="shared" si="169"/>
        <v>2013004.6875</v>
      </c>
      <c r="H5998">
        <v>2017</v>
      </c>
      <c r="I5998">
        <v>3.2</v>
      </c>
      <c r="J5998" s="40" t="s">
        <v>715</v>
      </c>
    </row>
    <row r="5999" spans="1:10">
      <c r="A5999" t="s">
        <v>104</v>
      </c>
      <c r="B5999" t="s">
        <v>34</v>
      </c>
      <c r="C5999" t="s">
        <v>4</v>
      </c>
      <c r="D5999" t="s">
        <v>328</v>
      </c>
      <c r="F5999" s="2">
        <v>347000</v>
      </c>
      <c r="G5999" s="36">
        <v>347000</v>
      </c>
      <c r="H5999">
        <v>2010</v>
      </c>
      <c r="I5999">
        <v>1</v>
      </c>
      <c r="J5999" t="s">
        <v>717</v>
      </c>
    </row>
    <row r="6000" spans="1:10">
      <c r="A6000" t="s">
        <v>104</v>
      </c>
      <c r="B6000" t="s">
        <v>34</v>
      </c>
      <c r="C6000" t="s">
        <v>4</v>
      </c>
      <c r="D6000" t="s">
        <v>1</v>
      </c>
      <c r="F6000" s="2">
        <v>0</v>
      </c>
      <c r="G6000" s="36">
        <v>0</v>
      </c>
      <c r="H6000">
        <v>2010</v>
      </c>
      <c r="I6000">
        <v>1</v>
      </c>
      <c r="J6000" t="s">
        <v>717</v>
      </c>
    </row>
    <row r="6001" spans="1:10">
      <c r="A6001" t="s">
        <v>536</v>
      </c>
      <c r="B6001" t="s">
        <v>39</v>
      </c>
      <c r="C6001" t="s">
        <v>3</v>
      </c>
      <c r="D6001" t="s">
        <v>328</v>
      </c>
      <c r="F6001" s="2">
        <v>1326478.6399999999</v>
      </c>
      <c r="G6001" s="36">
        <f>F6001/I6001</f>
        <v>23483.316928088374</v>
      </c>
      <c r="H6001">
        <v>2020</v>
      </c>
      <c r="I6001">
        <v>56.485999999999997</v>
      </c>
      <c r="J6001" t="s">
        <v>717</v>
      </c>
    </row>
    <row r="6002" spans="1:10">
      <c r="A6002" t="s">
        <v>536</v>
      </c>
      <c r="B6002" t="s">
        <v>39</v>
      </c>
      <c r="C6002" t="s">
        <v>3</v>
      </c>
      <c r="D6002" t="s">
        <v>1</v>
      </c>
      <c r="F6002" s="2">
        <v>1274074.1399999999</v>
      </c>
      <c r="G6002" s="36">
        <f>F6002/I6002</f>
        <v>22555.573770491803</v>
      </c>
      <c r="H6002">
        <v>2020</v>
      </c>
      <c r="I6002">
        <v>56.485999999999997</v>
      </c>
      <c r="J6002" t="s">
        <v>717</v>
      </c>
    </row>
    <row r="6003" spans="1:10">
      <c r="A6003" t="s">
        <v>536</v>
      </c>
      <c r="B6003" t="s">
        <v>39</v>
      </c>
      <c r="C6003" t="s">
        <v>3</v>
      </c>
      <c r="D6003" t="s">
        <v>328</v>
      </c>
      <c r="F6003" s="2">
        <v>1877354.41</v>
      </c>
      <c r="G6003" s="36">
        <f>F6003/I6003</f>
        <v>36615.587650179434</v>
      </c>
      <c r="H6003">
        <v>2019</v>
      </c>
      <c r="I6003">
        <v>51.271999999999998</v>
      </c>
      <c r="J6003" t="s">
        <v>717</v>
      </c>
    </row>
    <row r="6004" spans="1:10">
      <c r="A6004" t="s">
        <v>536</v>
      </c>
      <c r="B6004" t="s">
        <v>39</v>
      </c>
      <c r="C6004" t="s">
        <v>3</v>
      </c>
      <c r="D6004" t="s">
        <v>1</v>
      </c>
      <c r="F6004" s="2">
        <v>1356641.8</v>
      </c>
      <c r="G6004" s="36">
        <f>F6004/I6004</f>
        <v>26459.701201435484</v>
      </c>
      <c r="H6004">
        <v>2019</v>
      </c>
      <c r="I6004">
        <v>51.271999999999998</v>
      </c>
      <c r="J6004" t="s">
        <v>717</v>
      </c>
    </row>
    <row r="6005" spans="1:10">
      <c r="A6005" t="s">
        <v>536</v>
      </c>
      <c r="B6005" t="s">
        <v>39</v>
      </c>
      <c r="C6005" t="s">
        <v>3</v>
      </c>
      <c r="D6005" t="s">
        <v>328</v>
      </c>
      <c r="E6005" t="s">
        <v>540</v>
      </c>
      <c r="F6005" s="2">
        <v>1925002.35</v>
      </c>
      <c r="G6005" s="36">
        <f>(F6005/I6005)</f>
        <v>38869.305401312471</v>
      </c>
      <c r="H6005">
        <v>2018</v>
      </c>
      <c r="I6005">
        <v>49.524999999999999</v>
      </c>
      <c r="J6005" t="s">
        <v>717</v>
      </c>
    </row>
    <row r="6006" spans="1:10">
      <c r="A6006" t="s">
        <v>536</v>
      </c>
      <c r="B6006" t="s">
        <v>39</v>
      </c>
      <c r="C6006" t="s">
        <v>4</v>
      </c>
      <c r="D6006" t="s">
        <v>328</v>
      </c>
      <c r="E6006" t="s">
        <v>540</v>
      </c>
      <c r="F6006" s="2">
        <v>983395.53</v>
      </c>
      <c r="G6006" s="36">
        <f>(F6006/I6006)</f>
        <v>19856.547804139325</v>
      </c>
      <c r="H6006">
        <v>2018</v>
      </c>
      <c r="I6006">
        <v>49.524999999999999</v>
      </c>
      <c r="J6006" t="s">
        <v>717</v>
      </c>
    </row>
    <row r="6007" spans="1:10">
      <c r="A6007" t="s">
        <v>536</v>
      </c>
      <c r="B6007" t="s">
        <v>39</v>
      </c>
      <c r="C6007" t="s">
        <v>3</v>
      </c>
      <c r="D6007" t="s">
        <v>328</v>
      </c>
      <c r="E6007" t="s">
        <v>540</v>
      </c>
      <c r="F6007" s="2">
        <v>2160780.54</v>
      </c>
      <c r="G6007" s="36">
        <f>(F6007/I6007)</f>
        <v>45623.625768036996</v>
      </c>
      <c r="H6007">
        <v>2017</v>
      </c>
      <c r="I6007">
        <v>47.360999999999997</v>
      </c>
      <c r="J6007" t="s">
        <v>717</v>
      </c>
    </row>
    <row r="6008" spans="1:10">
      <c r="A6008" t="s">
        <v>536</v>
      </c>
      <c r="B6008" t="s">
        <v>39</v>
      </c>
      <c r="C6008" t="s">
        <v>4</v>
      </c>
      <c r="D6008" t="s">
        <v>328</v>
      </c>
      <c r="E6008" t="s">
        <v>540</v>
      </c>
      <c r="F6008" s="2">
        <v>171231.82</v>
      </c>
      <c r="G6008" s="36">
        <f>(F6008/I6008)</f>
        <v>3615.4603999070969</v>
      </c>
      <c r="H6008">
        <v>2017</v>
      </c>
      <c r="I6008">
        <v>47.360999999999997</v>
      </c>
      <c r="J6008" t="s">
        <v>717</v>
      </c>
    </row>
    <row r="6009" spans="1:10">
      <c r="A6009" t="s">
        <v>536</v>
      </c>
      <c r="B6009" t="s">
        <v>39</v>
      </c>
      <c r="C6009" t="s">
        <v>3</v>
      </c>
      <c r="D6009" t="s">
        <v>328</v>
      </c>
      <c r="F6009" s="2">
        <v>1427515.44</v>
      </c>
      <c r="G6009" s="36">
        <v>31029.571568307794</v>
      </c>
      <c r="H6009">
        <v>2016</v>
      </c>
      <c r="I6009">
        <v>46.004999999999995</v>
      </c>
      <c r="J6009" t="s">
        <v>717</v>
      </c>
    </row>
    <row r="6010" spans="1:10">
      <c r="A6010" t="s">
        <v>536</v>
      </c>
      <c r="B6010" t="s">
        <v>39</v>
      </c>
      <c r="C6010" t="s">
        <v>3</v>
      </c>
      <c r="D6010" t="s">
        <v>1</v>
      </c>
      <c r="F6010" s="2">
        <v>2079602.75</v>
      </c>
      <c r="G6010" s="36">
        <v>45203.841973698516</v>
      </c>
      <c r="H6010">
        <v>2016</v>
      </c>
      <c r="I6010">
        <v>46.004999999999995</v>
      </c>
      <c r="J6010" t="s">
        <v>717</v>
      </c>
    </row>
    <row r="6011" spans="1:10">
      <c r="A6011" t="s">
        <v>536</v>
      </c>
      <c r="B6011" t="s">
        <v>39</v>
      </c>
      <c r="C6011" t="s">
        <v>3</v>
      </c>
      <c r="D6011" t="s">
        <v>328</v>
      </c>
      <c r="F6011" s="2">
        <v>1246146.78</v>
      </c>
      <c r="G6011" s="36">
        <v>27817.324210164115</v>
      </c>
      <c r="H6011">
        <v>2015</v>
      </c>
      <c r="I6011">
        <v>44.79750714285715</v>
      </c>
      <c r="J6011" t="s">
        <v>717</v>
      </c>
    </row>
    <row r="6012" spans="1:10">
      <c r="A6012" t="s">
        <v>536</v>
      </c>
      <c r="B6012" t="s">
        <v>39</v>
      </c>
      <c r="C6012" t="s">
        <v>3</v>
      </c>
      <c r="D6012" t="s">
        <v>1</v>
      </c>
      <c r="F6012" s="2">
        <v>2941684.5199999996</v>
      </c>
      <c r="G6012" s="36">
        <v>65666.254834651976</v>
      </c>
      <c r="H6012">
        <v>2015</v>
      </c>
      <c r="I6012">
        <v>44.79750714285715</v>
      </c>
      <c r="J6012" t="s">
        <v>717</v>
      </c>
    </row>
    <row r="6013" spans="1:10">
      <c r="A6013" t="s">
        <v>536</v>
      </c>
      <c r="B6013" t="s">
        <v>39</v>
      </c>
      <c r="C6013" t="s">
        <v>3</v>
      </c>
      <c r="D6013" t="s">
        <v>328</v>
      </c>
      <c r="F6013" s="2">
        <v>1601800</v>
      </c>
      <c r="G6013" s="36">
        <v>36891.683364425713</v>
      </c>
      <c r="H6013">
        <v>2014</v>
      </c>
      <c r="I6013">
        <v>43.418999999999997</v>
      </c>
      <c r="J6013" t="s">
        <v>717</v>
      </c>
    </row>
    <row r="6014" spans="1:10">
      <c r="A6014" t="s">
        <v>536</v>
      </c>
      <c r="B6014" t="s">
        <v>39</v>
      </c>
      <c r="C6014" t="s">
        <v>3</v>
      </c>
      <c r="D6014" t="s">
        <v>1</v>
      </c>
      <c r="F6014" s="2">
        <v>2949185.0000000005</v>
      </c>
      <c r="G6014" s="36">
        <v>67923.835187360382</v>
      </c>
      <c r="H6014">
        <v>2014</v>
      </c>
      <c r="I6014">
        <v>43.418999999999997</v>
      </c>
      <c r="J6014" t="s">
        <v>717</v>
      </c>
    </row>
    <row r="6015" spans="1:10">
      <c r="A6015" t="s">
        <v>536</v>
      </c>
      <c r="B6015" t="s">
        <v>39</v>
      </c>
      <c r="C6015" t="s">
        <v>3</v>
      </c>
      <c r="D6015" t="s">
        <v>328</v>
      </c>
      <c r="F6015" s="2">
        <v>1643211</v>
      </c>
      <c r="G6015" s="36">
        <v>39352.351043918519</v>
      </c>
      <c r="H6015">
        <v>2013</v>
      </c>
      <c r="I6015">
        <v>41.75636160000002</v>
      </c>
      <c r="J6015" t="s">
        <v>717</v>
      </c>
    </row>
    <row r="6016" spans="1:10">
      <c r="A6016" t="s">
        <v>536</v>
      </c>
      <c r="B6016" t="s">
        <v>39</v>
      </c>
      <c r="C6016" t="s">
        <v>3</v>
      </c>
      <c r="D6016" t="s">
        <v>1</v>
      </c>
      <c r="F6016" s="2">
        <v>9250430</v>
      </c>
      <c r="G6016" s="36">
        <v>221533.42977085427</v>
      </c>
      <c r="H6016">
        <v>2013</v>
      </c>
      <c r="I6016">
        <v>41.75636160000002</v>
      </c>
      <c r="J6016" t="s">
        <v>717</v>
      </c>
    </row>
    <row r="6017" spans="1:10">
      <c r="A6017" t="s">
        <v>536</v>
      </c>
      <c r="B6017" t="s">
        <v>39</v>
      </c>
      <c r="C6017" t="s">
        <v>3</v>
      </c>
      <c r="D6017" t="s">
        <v>328</v>
      </c>
      <c r="F6017" s="2">
        <v>2244771.6093935207</v>
      </c>
      <c r="G6017" s="36">
        <v>57150.421281519819</v>
      </c>
      <c r="H6017">
        <v>2012</v>
      </c>
      <c r="I6017">
        <v>39.278303800000003</v>
      </c>
      <c r="J6017" t="s">
        <v>717</v>
      </c>
    </row>
    <row r="6018" spans="1:10">
      <c r="A6018" t="s">
        <v>536</v>
      </c>
      <c r="B6018" t="s">
        <v>39</v>
      </c>
      <c r="C6018" t="s">
        <v>3</v>
      </c>
      <c r="D6018" t="s">
        <v>1</v>
      </c>
      <c r="F6018" s="2">
        <v>9247495.2293013278</v>
      </c>
      <c r="G6018" s="36">
        <v>235435.19792474661</v>
      </c>
      <c r="H6018">
        <v>2012</v>
      </c>
      <c r="I6018">
        <v>39.278303800000003</v>
      </c>
      <c r="J6018" t="s">
        <v>717</v>
      </c>
    </row>
    <row r="6019" spans="1:10">
      <c r="A6019" t="s">
        <v>536</v>
      </c>
      <c r="B6019" t="s">
        <v>39</v>
      </c>
      <c r="C6019" t="s">
        <v>3</v>
      </c>
      <c r="D6019" t="s">
        <v>328</v>
      </c>
      <c r="F6019" s="2">
        <v>2446631.6254221671</v>
      </c>
      <c r="G6019" s="36">
        <v>64281.876476455465</v>
      </c>
      <c r="H6019">
        <v>2011</v>
      </c>
      <c r="I6019">
        <v>38.060986385770725</v>
      </c>
      <c r="J6019" t="s">
        <v>717</v>
      </c>
    </row>
    <row r="6020" spans="1:10">
      <c r="A6020" t="s">
        <v>536</v>
      </c>
      <c r="B6020" t="s">
        <v>39</v>
      </c>
      <c r="C6020" t="s">
        <v>3</v>
      </c>
      <c r="D6020" t="s">
        <v>1</v>
      </c>
      <c r="F6020" s="2">
        <v>7791062.3841038896</v>
      </c>
      <c r="G6020" s="36">
        <v>204699.43435350939</v>
      </c>
      <c r="H6020">
        <v>2011</v>
      </c>
      <c r="I6020">
        <v>38.060986385770725</v>
      </c>
      <c r="J6020" t="s">
        <v>717</v>
      </c>
    </row>
    <row r="6021" spans="1:10">
      <c r="A6021" t="s">
        <v>536</v>
      </c>
      <c r="B6021" t="s">
        <v>39</v>
      </c>
      <c r="C6021" t="s">
        <v>3</v>
      </c>
      <c r="D6021" t="s">
        <v>328</v>
      </c>
      <c r="F6021" s="2">
        <v>3142158.3903198969</v>
      </c>
      <c r="G6021" s="36">
        <v>85397.038814657164</v>
      </c>
      <c r="H6021">
        <v>2010</v>
      </c>
      <c r="I6021">
        <v>36.794699604743094</v>
      </c>
      <c r="J6021" t="s">
        <v>717</v>
      </c>
    </row>
    <row r="6022" spans="1:10">
      <c r="A6022" t="s">
        <v>536</v>
      </c>
      <c r="B6022" t="s">
        <v>39</v>
      </c>
      <c r="C6022" t="s">
        <v>3</v>
      </c>
      <c r="D6022" t="s">
        <v>1</v>
      </c>
      <c r="F6022" s="2">
        <v>8805273.0921049099</v>
      </c>
      <c r="G6022" s="36">
        <v>239308.19348148309</v>
      </c>
      <c r="H6022">
        <v>2010</v>
      </c>
      <c r="I6022">
        <v>36.794699604743094</v>
      </c>
      <c r="J6022" t="s">
        <v>717</v>
      </c>
    </row>
    <row r="6023" spans="1:10">
      <c r="A6023" t="s">
        <v>703</v>
      </c>
      <c r="B6023" t="s">
        <v>39</v>
      </c>
      <c r="C6023" t="s">
        <v>3</v>
      </c>
      <c r="D6023" t="s">
        <v>1</v>
      </c>
      <c r="E6023" t="s">
        <v>702</v>
      </c>
      <c r="F6023" s="2">
        <v>1303087.8699999999</v>
      </c>
      <c r="G6023" s="36">
        <f t="shared" ref="G6023:G6028" si="170">F6023/I6023</f>
        <v>21929.753285875362</v>
      </c>
      <c r="H6023">
        <v>2024</v>
      </c>
      <c r="I6023">
        <v>59.420999999999999</v>
      </c>
      <c r="J6023" t="s">
        <v>717</v>
      </c>
    </row>
    <row r="6024" spans="1:10">
      <c r="A6024" t="s">
        <v>673</v>
      </c>
      <c r="B6024" t="s">
        <v>39</v>
      </c>
      <c r="C6024" t="s">
        <v>3</v>
      </c>
      <c r="D6024" t="s">
        <v>328</v>
      </c>
      <c r="E6024" t="s">
        <v>534</v>
      </c>
      <c r="F6024" s="2">
        <v>2625224.16</v>
      </c>
      <c r="G6024" s="36">
        <f t="shared" si="170"/>
        <v>44180.073711314188</v>
      </c>
      <c r="H6024">
        <v>2024</v>
      </c>
      <c r="I6024">
        <v>59.420999999999999</v>
      </c>
      <c r="J6024" t="s">
        <v>717</v>
      </c>
    </row>
    <row r="6025" spans="1:10">
      <c r="A6025" t="s">
        <v>673</v>
      </c>
      <c r="B6025" t="s">
        <v>39</v>
      </c>
      <c r="C6025" t="s">
        <v>3</v>
      </c>
      <c r="D6025" t="s">
        <v>328</v>
      </c>
      <c r="F6025" s="2">
        <v>2171177</v>
      </c>
      <c r="G6025" s="36">
        <f t="shared" si="170"/>
        <v>38766.864264543081</v>
      </c>
      <c r="H6025">
        <v>2023</v>
      </c>
      <c r="I6025">
        <v>56.006</v>
      </c>
      <c r="J6025" t="s">
        <v>717</v>
      </c>
    </row>
    <row r="6026" spans="1:10">
      <c r="A6026" t="s">
        <v>673</v>
      </c>
      <c r="B6026" t="s">
        <v>39</v>
      </c>
      <c r="C6026" t="s">
        <v>4</v>
      </c>
      <c r="D6026" t="s">
        <v>328</v>
      </c>
      <c r="F6026" s="2">
        <v>576186</v>
      </c>
      <c r="G6026" s="36">
        <f t="shared" si="170"/>
        <v>10287.933435703317</v>
      </c>
      <c r="H6026">
        <v>2023</v>
      </c>
      <c r="I6026">
        <v>56.006</v>
      </c>
      <c r="J6026" t="s">
        <v>717</v>
      </c>
    </row>
    <row r="6027" spans="1:10">
      <c r="A6027" t="s">
        <v>217</v>
      </c>
      <c r="B6027" t="s">
        <v>39</v>
      </c>
      <c r="C6027" t="s">
        <v>3</v>
      </c>
      <c r="D6027" t="s">
        <v>328</v>
      </c>
      <c r="F6027" s="2">
        <v>1587746.75</v>
      </c>
      <c r="G6027" s="36">
        <f t="shared" si="170"/>
        <v>28912.806154966765</v>
      </c>
      <c r="H6027">
        <v>2022</v>
      </c>
      <c r="I6027" s="32">
        <v>54.914999999999999</v>
      </c>
      <c r="J6027" t="s">
        <v>717</v>
      </c>
    </row>
    <row r="6028" spans="1:10">
      <c r="A6028" t="s">
        <v>217</v>
      </c>
      <c r="B6028" t="s">
        <v>39</v>
      </c>
      <c r="C6028" t="s">
        <v>3</v>
      </c>
      <c r="D6028" t="s">
        <v>328</v>
      </c>
      <c r="F6028" s="2">
        <v>2884706</v>
      </c>
      <c r="G6028" s="36">
        <f t="shared" si="170"/>
        <v>50582.254953533229</v>
      </c>
      <c r="H6028">
        <v>2021</v>
      </c>
      <c r="I6028" s="32">
        <v>57.03</v>
      </c>
      <c r="J6028" t="s">
        <v>717</v>
      </c>
    </row>
    <row r="6029" spans="1:10">
      <c r="A6029" t="s">
        <v>152</v>
      </c>
      <c r="B6029" t="s">
        <v>38</v>
      </c>
      <c r="C6029" t="s">
        <v>3</v>
      </c>
      <c r="D6029" t="s">
        <v>328</v>
      </c>
      <c r="E6029" t="s">
        <v>534</v>
      </c>
      <c r="F6029" s="2">
        <v>8033915979</v>
      </c>
      <c r="G6029" s="36">
        <v>1881479.1519906323</v>
      </c>
      <c r="H6029">
        <v>2024</v>
      </c>
      <c r="I6029" s="32">
        <v>4270</v>
      </c>
      <c r="J6029" t="s">
        <v>717</v>
      </c>
    </row>
    <row r="6030" spans="1:10">
      <c r="A6030" t="s">
        <v>152</v>
      </c>
      <c r="B6030" t="s">
        <v>38</v>
      </c>
      <c r="C6030" t="s">
        <v>4</v>
      </c>
      <c r="D6030" t="s">
        <v>328</v>
      </c>
      <c r="E6030" t="s">
        <v>534</v>
      </c>
      <c r="F6030" s="2">
        <v>126371237</v>
      </c>
      <c r="G6030" s="36">
        <v>29595.137470725997</v>
      </c>
      <c r="H6030">
        <v>2024</v>
      </c>
      <c r="I6030" s="32">
        <v>4270</v>
      </c>
      <c r="J6030" t="s">
        <v>717</v>
      </c>
    </row>
    <row r="6031" spans="1:10">
      <c r="A6031" t="s">
        <v>152</v>
      </c>
      <c r="B6031" t="s">
        <v>38</v>
      </c>
      <c r="C6031" t="s">
        <v>3</v>
      </c>
      <c r="D6031" t="s">
        <v>328</v>
      </c>
      <c r="E6031" t="s">
        <v>534</v>
      </c>
      <c r="F6031" s="2">
        <v>3528210000</v>
      </c>
      <c r="G6031" s="36">
        <f t="shared" ref="G6031:G6040" si="171">F6031/I6031</f>
        <v>816832.50836925663</v>
      </c>
      <c r="H6031">
        <v>2023</v>
      </c>
      <c r="I6031">
        <v>4319.38</v>
      </c>
      <c r="J6031" t="s">
        <v>717</v>
      </c>
    </row>
    <row r="6032" spans="1:10">
      <c r="A6032" t="s">
        <v>152</v>
      </c>
      <c r="B6032" t="s">
        <v>38</v>
      </c>
      <c r="C6032" t="s">
        <v>4</v>
      </c>
      <c r="D6032" t="s">
        <v>328</v>
      </c>
      <c r="E6032" t="s">
        <v>534</v>
      </c>
      <c r="F6032" s="2">
        <v>428010000</v>
      </c>
      <c r="G6032" s="36">
        <f t="shared" si="171"/>
        <v>99090.610226467688</v>
      </c>
      <c r="H6032">
        <v>2023</v>
      </c>
      <c r="I6032">
        <v>4319.38</v>
      </c>
      <c r="J6032" t="s">
        <v>717</v>
      </c>
    </row>
    <row r="6033" spans="1:10">
      <c r="A6033" t="s">
        <v>152</v>
      </c>
      <c r="B6033" t="s">
        <v>38</v>
      </c>
      <c r="C6033" t="s">
        <v>3</v>
      </c>
      <c r="D6033" t="s">
        <v>328</v>
      </c>
      <c r="F6033" s="2">
        <v>2881420000</v>
      </c>
      <c r="G6033" s="36">
        <f t="shared" si="171"/>
        <v>677184.48883666273</v>
      </c>
      <c r="H6033">
        <v>2022</v>
      </c>
      <c r="I6033" s="32">
        <v>4255</v>
      </c>
      <c r="J6033" t="s">
        <v>717</v>
      </c>
    </row>
    <row r="6034" spans="1:10">
      <c r="A6034" t="s">
        <v>152</v>
      </c>
      <c r="B6034" t="s">
        <v>38</v>
      </c>
      <c r="C6034" t="s">
        <v>4</v>
      </c>
      <c r="D6034" t="s">
        <v>328</v>
      </c>
      <c r="F6034" s="2">
        <v>1389140000</v>
      </c>
      <c r="G6034" s="36">
        <f t="shared" si="171"/>
        <v>326472.38542890718</v>
      </c>
      <c r="H6034">
        <v>2022</v>
      </c>
      <c r="I6034" s="32">
        <v>4255</v>
      </c>
      <c r="J6034" t="s">
        <v>717</v>
      </c>
    </row>
    <row r="6035" spans="1:10">
      <c r="A6035" t="s">
        <v>152</v>
      </c>
      <c r="B6035" t="s">
        <v>38</v>
      </c>
      <c r="C6035" t="s">
        <v>3</v>
      </c>
      <c r="D6035" t="s">
        <v>328</v>
      </c>
      <c r="F6035" s="2">
        <v>1663000000</v>
      </c>
      <c r="G6035" s="36">
        <f t="shared" si="171"/>
        <v>443632.28938803822</v>
      </c>
      <c r="H6035">
        <v>2021</v>
      </c>
      <c r="I6035" s="32">
        <v>3748.6</v>
      </c>
      <c r="J6035" t="s">
        <v>717</v>
      </c>
    </row>
    <row r="6036" spans="1:10">
      <c r="A6036" t="s">
        <v>152</v>
      </c>
      <c r="B6036" t="s">
        <v>38</v>
      </c>
      <c r="C6036" t="s">
        <v>4</v>
      </c>
      <c r="D6036" t="s">
        <v>328</v>
      </c>
      <c r="F6036" s="2">
        <v>759000000</v>
      </c>
      <c r="G6036" s="36">
        <f t="shared" si="171"/>
        <v>202475.59088726458</v>
      </c>
      <c r="H6036">
        <v>2021</v>
      </c>
      <c r="I6036" s="32">
        <v>3748.6</v>
      </c>
      <c r="J6036" t="s">
        <v>717</v>
      </c>
    </row>
    <row r="6037" spans="1:10">
      <c r="A6037" t="s">
        <v>152</v>
      </c>
      <c r="B6037" t="s">
        <v>38</v>
      </c>
      <c r="C6037" t="s">
        <v>3</v>
      </c>
      <c r="D6037" t="s">
        <v>328</v>
      </c>
      <c r="F6037" s="2">
        <v>1167000000</v>
      </c>
      <c r="G6037" s="36">
        <f t="shared" si="171"/>
        <v>316295.30652457319</v>
      </c>
      <c r="H6037">
        <v>2020</v>
      </c>
      <c r="I6037">
        <v>3689.59</v>
      </c>
      <c r="J6037" t="s">
        <v>717</v>
      </c>
    </row>
    <row r="6038" spans="1:10">
      <c r="A6038" t="s">
        <v>152</v>
      </c>
      <c r="B6038" t="s">
        <v>38</v>
      </c>
      <c r="C6038" t="s">
        <v>4</v>
      </c>
      <c r="D6038" t="s">
        <v>328</v>
      </c>
      <c r="F6038" s="2">
        <v>47000000</v>
      </c>
      <c r="G6038" s="36">
        <f t="shared" si="171"/>
        <v>12738.542764914258</v>
      </c>
      <c r="H6038">
        <v>2020</v>
      </c>
      <c r="I6038">
        <v>3689.59</v>
      </c>
      <c r="J6038" t="s">
        <v>717</v>
      </c>
    </row>
    <row r="6039" spans="1:10">
      <c r="A6039" t="s">
        <v>152</v>
      </c>
      <c r="B6039" t="s">
        <v>38</v>
      </c>
      <c r="C6039" t="s">
        <v>3</v>
      </c>
      <c r="D6039" t="s">
        <v>328</v>
      </c>
      <c r="F6039" s="2">
        <v>381180000</v>
      </c>
      <c r="G6039" s="36">
        <f t="shared" si="171"/>
        <v>116122.07470952727</v>
      </c>
      <c r="H6039">
        <v>2019</v>
      </c>
      <c r="I6039">
        <v>3282.58</v>
      </c>
      <c r="J6039" t="s">
        <v>717</v>
      </c>
    </row>
    <row r="6040" spans="1:10">
      <c r="A6040" t="s">
        <v>152</v>
      </c>
      <c r="B6040" t="s">
        <v>38</v>
      </c>
      <c r="C6040" t="s">
        <v>4</v>
      </c>
      <c r="D6040" t="s">
        <v>328</v>
      </c>
      <c r="F6040" s="2">
        <v>0</v>
      </c>
      <c r="G6040" s="36">
        <f t="shared" si="171"/>
        <v>0</v>
      </c>
      <c r="H6040">
        <v>2019</v>
      </c>
      <c r="I6040">
        <v>3282.58</v>
      </c>
      <c r="J6040" t="s">
        <v>717</v>
      </c>
    </row>
    <row r="6041" spans="1:10">
      <c r="A6041" t="s">
        <v>152</v>
      </c>
      <c r="B6041" t="s">
        <v>37</v>
      </c>
      <c r="C6041" t="s">
        <v>3</v>
      </c>
      <c r="D6041" t="s">
        <v>328</v>
      </c>
      <c r="F6041" s="2">
        <v>17830.810000000001</v>
      </c>
      <c r="G6041" s="36">
        <v>17830.810000000001</v>
      </c>
      <c r="H6041">
        <v>2015</v>
      </c>
      <c r="I6041">
        <v>1</v>
      </c>
      <c r="J6041" t="s">
        <v>717</v>
      </c>
    </row>
    <row r="6042" spans="1:10">
      <c r="A6042" t="s">
        <v>152</v>
      </c>
      <c r="B6042" t="s">
        <v>37</v>
      </c>
      <c r="C6042" t="s">
        <v>3</v>
      </c>
      <c r="D6042" t="s">
        <v>1</v>
      </c>
      <c r="F6042" s="2">
        <v>4285.71</v>
      </c>
      <c r="G6042" s="36">
        <v>4285.71</v>
      </c>
      <c r="H6042">
        <v>2015</v>
      </c>
      <c r="I6042">
        <v>1</v>
      </c>
      <c r="J6042" t="s">
        <v>717</v>
      </c>
    </row>
    <row r="6043" spans="1:10">
      <c r="A6043" t="s">
        <v>152</v>
      </c>
      <c r="B6043" t="s">
        <v>37</v>
      </c>
      <c r="C6043" t="s">
        <v>3</v>
      </c>
      <c r="D6043" t="s">
        <v>328</v>
      </c>
      <c r="F6043" s="2">
        <v>36840.06</v>
      </c>
      <c r="G6043" s="36">
        <v>36840.06</v>
      </c>
      <c r="H6043">
        <v>2014</v>
      </c>
      <c r="I6043">
        <v>1</v>
      </c>
      <c r="J6043" t="s">
        <v>717</v>
      </c>
    </row>
    <row r="6044" spans="1:10">
      <c r="A6044" t="s">
        <v>152</v>
      </c>
      <c r="B6044" t="s">
        <v>37</v>
      </c>
      <c r="C6044" t="s">
        <v>3</v>
      </c>
      <c r="D6044" t="s">
        <v>1</v>
      </c>
      <c r="F6044" s="2">
        <v>7633.48</v>
      </c>
      <c r="G6044" s="36">
        <v>7633.48</v>
      </c>
      <c r="H6044">
        <v>2014</v>
      </c>
      <c r="I6044">
        <v>1</v>
      </c>
      <c r="J6044" t="s">
        <v>717</v>
      </c>
    </row>
    <row r="6045" spans="1:10">
      <c r="A6045" t="s">
        <v>152</v>
      </c>
      <c r="B6045" t="s">
        <v>37</v>
      </c>
      <c r="C6045" t="s">
        <v>4</v>
      </c>
      <c r="D6045" t="s">
        <v>328</v>
      </c>
      <c r="F6045" s="2">
        <v>25000</v>
      </c>
      <c r="G6045" s="36">
        <v>25000</v>
      </c>
      <c r="H6045">
        <v>2014</v>
      </c>
      <c r="I6045">
        <v>1</v>
      </c>
      <c r="J6045" t="s">
        <v>717</v>
      </c>
    </row>
    <row r="6046" spans="1:10">
      <c r="A6046" t="s">
        <v>152</v>
      </c>
      <c r="B6046" t="s">
        <v>37</v>
      </c>
      <c r="C6046" t="s">
        <v>3</v>
      </c>
      <c r="D6046" t="s">
        <v>328</v>
      </c>
      <c r="F6046" s="2">
        <v>52362</v>
      </c>
      <c r="G6046" s="36">
        <v>52362</v>
      </c>
      <c r="H6046">
        <v>2013</v>
      </c>
      <c r="I6046">
        <v>1</v>
      </c>
      <c r="J6046" t="s">
        <v>717</v>
      </c>
    </row>
    <row r="6047" spans="1:10">
      <c r="A6047" t="s">
        <v>196</v>
      </c>
      <c r="B6047" t="s">
        <v>33</v>
      </c>
      <c r="C6047" t="s">
        <v>3</v>
      </c>
      <c r="D6047" t="s">
        <v>328</v>
      </c>
      <c r="E6047" t="s">
        <v>631</v>
      </c>
      <c r="F6047" s="2">
        <v>66614000</v>
      </c>
      <c r="G6047" s="36">
        <f>F6047/I6047</f>
        <v>70610.557557769775</v>
      </c>
      <c r="H6047">
        <v>2024</v>
      </c>
      <c r="I6047">
        <v>943.4</v>
      </c>
      <c r="J6047" t="s">
        <v>717</v>
      </c>
    </row>
    <row r="6048" spans="1:10">
      <c r="A6048" t="s">
        <v>196</v>
      </c>
      <c r="B6048" t="s">
        <v>33</v>
      </c>
      <c r="C6048" t="s">
        <v>3</v>
      </c>
      <c r="D6048" t="s">
        <v>328</v>
      </c>
      <c r="E6048" t="s">
        <v>626</v>
      </c>
      <c r="F6048" s="2">
        <v>287002000</v>
      </c>
      <c r="G6048" s="36">
        <f>F6048/I6048</f>
        <v>304220.90311638755</v>
      </c>
      <c r="H6048">
        <v>2024</v>
      </c>
      <c r="I6048">
        <v>943.4</v>
      </c>
      <c r="J6048" t="s">
        <v>717</v>
      </c>
    </row>
    <row r="6049" spans="1:10">
      <c r="A6049" t="s">
        <v>196</v>
      </c>
      <c r="B6049" t="s">
        <v>33</v>
      </c>
      <c r="C6049" t="s">
        <v>4</v>
      </c>
      <c r="D6049" t="s">
        <v>328</v>
      </c>
      <c r="E6049" t="s">
        <v>626</v>
      </c>
      <c r="F6049" s="2">
        <v>29308000</v>
      </c>
      <c r="G6049" s="36">
        <f>F6049/I6049</f>
        <v>31066.355734577064</v>
      </c>
      <c r="H6049">
        <v>2024</v>
      </c>
      <c r="I6049">
        <v>943.4</v>
      </c>
      <c r="J6049" t="s">
        <v>717</v>
      </c>
    </row>
    <row r="6050" spans="1:10" ht="15.75">
      <c r="A6050" s="19" t="s">
        <v>196</v>
      </c>
      <c r="B6050" t="s">
        <v>33</v>
      </c>
      <c r="C6050" t="s">
        <v>3</v>
      </c>
      <c r="D6050" t="s">
        <v>328</v>
      </c>
      <c r="E6050" t="s">
        <v>626</v>
      </c>
      <c r="F6050" s="2">
        <f>G6050*I6050</f>
        <v>206131501.03437749</v>
      </c>
      <c r="G6050" s="36">
        <v>245526.17596852779</v>
      </c>
      <c r="H6050">
        <v>2023</v>
      </c>
      <c r="I6050">
        <v>839.55</v>
      </c>
      <c r="J6050" t="s">
        <v>717</v>
      </c>
    </row>
    <row r="6051" spans="1:10" ht="15.75">
      <c r="A6051" s="19" t="s">
        <v>196</v>
      </c>
      <c r="B6051" t="s">
        <v>33</v>
      </c>
      <c r="C6051" t="s">
        <v>4</v>
      </c>
      <c r="D6051" t="s">
        <v>328</v>
      </c>
      <c r="E6051" t="s">
        <v>626</v>
      </c>
      <c r="F6051" s="2">
        <f>G6051*I6051</f>
        <v>12164406.504708394</v>
      </c>
      <c r="G6051" s="36">
        <v>14489.198385692805</v>
      </c>
      <c r="H6051">
        <v>2023</v>
      </c>
      <c r="I6051">
        <v>839.55</v>
      </c>
      <c r="J6051" t="s">
        <v>717</v>
      </c>
    </row>
    <row r="6052" spans="1:10">
      <c r="A6052" t="s">
        <v>196</v>
      </c>
      <c r="B6052" t="s">
        <v>33</v>
      </c>
      <c r="C6052" t="s">
        <v>3</v>
      </c>
      <c r="D6052" t="s">
        <v>328</v>
      </c>
      <c r="E6052" t="s">
        <v>370</v>
      </c>
      <c r="F6052" s="2">
        <f>G6052*I6052</f>
        <v>79900488</v>
      </c>
      <c r="G6052" s="36">
        <v>91629</v>
      </c>
      <c r="H6052">
        <v>2022</v>
      </c>
      <c r="I6052" s="32">
        <v>872</v>
      </c>
      <c r="J6052" t="s">
        <v>717</v>
      </c>
    </row>
    <row r="6053" spans="1:10">
      <c r="A6053" t="s">
        <v>196</v>
      </c>
      <c r="B6053" t="s">
        <v>33</v>
      </c>
      <c r="C6053" t="s">
        <v>4</v>
      </c>
      <c r="D6053" t="s">
        <v>328</v>
      </c>
      <c r="E6053" t="s">
        <v>370</v>
      </c>
      <c r="F6053" s="2">
        <f>G6053*I6053</f>
        <v>29781573.221952043</v>
      </c>
      <c r="G6053" s="36">
        <v>34153.180300403721</v>
      </c>
      <c r="H6053">
        <v>2022</v>
      </c>
      <c r="I6053" s="32">
        <v>872</v>
      </c>
      <c r="J6053" t="s">
        <v>717</v>
      </c>
    </row>
    <row r="6054" spans="1:10">
      <c r="A6054" t="s">
        <v>196</v>
      </c>
      <c r="B6054" t="s">
        <v>33</v>
      </c>
      <c r="C6054" t="s">
        <v>3</v>
      </c>
      <c r="D6054" t="s">
        <v>328</v>
      </c>
      <c r="E6054" t="s">
        <v>370</v>
      </c>
      <c r="F6054" s="2">
        <v>2097</v>
      </c>
      <c r="G6054" s="36">
        <f t="shared" ref="G6054:G6086" si="172">F6054/I6054</f>
        <v>76060.935799782368</v>
      </c>
      <c r="H6054">
        <v>2021</v>
      </c>
      <c r="I6054" s="32">
        <v>2.7570000000000001E-2</v>
      </c>
      <c r="J6054" t="s">
        <v>717</v>
      </c>
    </row>
    <row r="6055" spans="1:10">
      <c r="A6055" t="s">
        <v>196</v>
      </c>
      <c r="B6055" t="s">
        <v>33</v>
      </c>
      <c r="C6055" t="s">
        <v>4</v>
      </c>
      <c r="D6055" t="s">
        <v>328</v>
      </c>
      <c r="E6055" t="s">
        <v>370</v>
      </c>
      <c r="F6055" s="2"/>
      <c r="G6055" s="36">
        <f t="shared" si="172"/>
        <v>0</v>
      </c>
      <c r="H6055">
        <v>2021</v>
      </c>
      <c r="I6055" s="32">
        <v>2.7570000000000001E-2</v>
      </c>
      <c r="J6055" t="s">
        <v>717</v>
      </c>
    </row>
    <row r="6056" spans="1:10">
      <c r="A6056" t="s">
        <v>196</v>
      </c>
      <c r="B6056" t="s">
        <v>33</v>
      </c>
      <c r="C6056" t="s">
        <v>4</v>
      </c>
      <c r="D6056" t="s">
        <v>328</v>
      </c>
      <c r="F6056" s="2">
        <v>44.495726925948652</v>
      </c>
      <c r="G6056" s="36">
        <f t="shared" si="172"/>
        <v>1613.9182780539954</v>
      </c>
      <c r="H6056">
        <v>2021</v>
      </c>
      <c r="I6056" s="32">
        <v>2.7570000000000001E-2</v>
      </c>
      <c r="J6056" t="s">
        <v>717</v>
      </c>
    </row>
    <row r="6057" spans="1:10">
      <c r="A6057" t="s">
        <v>196</v>
      </c>
      <c r="B6057" t="s">
        <v>33</v>
      </c>
      <c r="C6057" t="s">
        <v>3</v>
      </c>
      <c r="D6057" t="s">
        <v>328</v>
      </c>
      <c r="E6057" t="s">
        <v>370</v>
      </c>
      <c r="F6057" s="2">
        <v>61656088.655000001</v>
      </c>
      <c r="G6057" s="36">
        <f t="shared" si="172"/>
        <v>77928.296180437057</v>
      </c>
      <c r="H6057">
        <v>2020</v>
      </c>
      <c r="I6057">
        <v>791.19</v>
      </c>
      <c r="J6057" t="s">
        <v>717</v>
      </c>
    </row>
    <row r="6058" spans="1:10">
      <c r="A6058" t="s">
        <v>196</v>
      </c>
      <c r="B6058" t="s">
        <v>33</v>
      </c>
      <c r="C6058" t="s">
        <v>4</v>
      </c>
      <c r="D6058" t="s">
        <v>328</v>
      </c>
      <c r="E6058" t="s">
        <v>370</v>
      </c>
      <c r="F6058" s="2">
        <v>0</v>
      </c>
      <c r="G6058" s="36">
        <f t="shared" si="172"/>
        <v>0</v>
      </c>
      <c r="H6058">
        <v>2020</v>
      </c>
      <c r="I6058">
        <v>791.19</v>
      </c>
      <c r="J6058" t="s">
        <v>717</v>
      </c>
    </row>
    <row r="6059" spans="1:10">
      <c r="A6059" s="6" t="s">
        <v>196</v>
      </c>
      <c r="B6059" t="s">
        <v>33</v>
      </c>
      <c r="C6059" t="s">
        <v>3</v>
      </c>
      <c r="D6059" t="s">
        <v>328</v>
      </c>
      <c r="E6059" t="s">
        <v>370</v>
      </c>
      <c r="F6059" s="2">
        <v>136139480.57608035</v>
      </c>
      <c r="G6059" s="36">
        <f t="shared" si="172"/>
        <v>193564.1598909194</v>
      </c>
      <c r="H6059">
        <v>2019</v>
      </c>
      <c r="I6059">
        <v>703.33</v>
      </c>
      <c r="J6059" t="s">
        <v>717</v>
      </c>
    </row>
    <row r="6060" spans="1:10">
      <c r="A6060" s="6" t="s">
        <v>196</v>
      </c>
      <c r="B6060" t="s">
        <v>33</v>
      </c>
      <c r="C6060" t="s">
        <v>4</v>
      </c>
      <c r="D6060" t="s">
        <v>328</v>
      </c>
      <c r="E6060" t="s">
        <v>370</v>
      </c>
      <c r="F6060" s="2">
        <v>73779361.19045113</v>
      </c>
      <c r="G6060" s="36">
        <f t="shared" si="172"/>
        <v>104900.06283032308</v>
      </c>
      <c r="H6060">
        <v>2019</v>
      </c>
      <c r="I6060">
        <v>703.33</v>
      </c>
      <c r="J6060" t="s">
        <v>717</v>
      </c>
    </row>
    <row r="6061" spans="1:10">
      <c r="A6061" t="s">
        <v>196</v>
      </c>
      <c r="B6061" t="s">
        <v>33</v>
      </c>
      <c r="C6061" t="s">
        <v>3</v>
      </c>
      <c r="D6061" t="s">
        <v>328</v>
      </c>
      <c r="E6061" t="s">
        <v>370</v>
      </c>
      <c r="F6061" s="2">
        <v>157014739.84</v>
      </c>
      <c r="G6061" s="36">
        <f t="shared" si="172"/>
        <v>243569.65103003228</v>
      </c>
      <c r="H6061">
        <v>2018</v>
      </c>
      <c r="I6061">
        <v>644.64</v>
      </c>
      <c r="J6061" t="s">
        <v>717</v>
      </c>
    </row>
    <row r="6062" spans="1:10">
      <c r="A6062" t="s">
        <v>196</v>
      </c>
      <c r="B6062" t="s">
        <v>33</v>
      </c>
      <c r="C6062" t="s">
        <v>3</v>
      </c>
      <c r="D6062" t="s">
        <v>328</v>
      </c>
      <c r="E6062" t="s">
        <v>385</v>
      </c>
      <c r="F6062" s="2">
        <v>0</v>
      </c>
      <c r="G6062" s="36">
        <f t="shared" si="172"/>
        <v>0</v>
      </c>
      <c r="H6062">
        <v>2018</v>
      </c>
      <c r="I6062">
        <v>644.64</v>
      </c>
      <c r="J6062" t="s">
        <v>717</v>
      </c>
    </row>
    <row r="6063" spans="1:10">
      <c r="A6063" t="s">
        <v>196</v>
      </c>
      <c r="B6063" t="s">
        <v>33</v>
      </c>
      <c r="C6063" t="s">
        <v>3</v>
      </c>
      <c r="D6063" t="s">
        <v>328</v>
      </c>
      <c r="E6063" t="s">
        <v>386</v>
      </c>
      <c r="F6063" s="2">
        <v>0</v>
      </c>
      <c r="G6063" s="36">
        <f t="shared" si="172"/>
        <v>0</v>
      </c>
      <c r="H6063">
        <v>2018</v>
      </c>
      <c r="I6063">
        <v>644.64</v>
      </c>
      <c r="J6063" t="s">
        <v>717</v>
      </c>
    </row>
    <row r="6064" spans="1:10">
      <c r="A6064" t="s">
        <v>196</v>
      </c>
      <c r="B6064" t="s">
        <v>33</v>
      </c>
      <c r="C6064" t="s">
        <v>3</v>
      </c>
      <c r="D6064" t="s">
        <v>1</v>
      </c>
      <c r="E6064" t="s">
        <v>364</v>
      </c>
      <c r="F6064" s="2">
        <v>0</v>
      </c>
      <c r="G6064" s="36">
        <f t="shared" si="172"/>
        <v>0</v>
      </c>
      <c r="H6064">
        <v>2018</v>
      </c>
      <c r="I6064">
        <v>644.64</v>
      </c>
      <c r="J6064" t="s">
        <v>717</v>
      </c>
    </row>
    <row r="6065" spans="1:10">
      <c r="A6065" t="s">
        <v>196</v>
      </c>
      <c r="B6065" t="s">
        <v>33</v>
      </c>
      <c r="C6065" t="s">
        <v>4</v>
      </c>
      <c r="D6065" t="s">
        <v>328</v>
      </c>
      <c r="E6065" t="s">
        <v>370</v>
      </c>
      <c r="F6065" s="2">
        <v>34677763.82</v>
      </c>
      <c r="G6065" s="36">
        <f t="shared" si="172"/>
        <v>53793.999472573843</v>
      </c>
      <c r="H6065">
        <v>2018</v>
      </c>
      <c r="I6065">
        <v>644.64</v>
      </c>
      <c r="J6065" t="s">
        <v>717</v>
      </c>
    </row>
    <row r="6066" spans="1:10">
      <c r="A6066" t="s">
        <v>196</v>
      </c>
      <c r="B6066" t="s">
        <v>33</v>
      </c>
      <c r="C6066" t="s">
        <v>4</v>
      </c>
      <c r="D6066" t="s">
        <v>328</v>
      </c>
      <c r="E6066" t="s">
        <v>385</v>
      </c>
      <c r="F6066" s="2">
        <v>0</v>
      </c>
      <c r="G6066" s="36">
        <f t="shared" si="172"/>
        <v>0</v>
      </c>
      <c r="H6066">
        <v>2018</v>
      </c>
      <c r="I6066">
        <v>644.64</v>
      </c>
      <c r="J6066" t="s">
        <v>717</v>
      </c>
    </row>
    <row r="6067" spans="1:10">
      <c r="A6067" t="s">
        <v>196</v>
      </c>
      <c r="B6067" t="s">
        <v>33</v>
      </c>
      <c r="C6067" t="s">
        <v>4</v>
      </c>
      <c r="D6067" t="s">
        <v>328</v>
      </c>
      <c r="E6067" t="s">
        <v>386</v>
      </c>
      <c r="F6067" s="2">
        <v>0</v>
      </c>
      <c r="G6067" s="36">
        <f t="shared" si="172"/>
        <v>0</v>
      </c>
      <c r="H6067">
        <v>2018</v>
      </c>
      <c r="I6067">
        <v>644.64</v>
      </c>
      <c r="J6067" t="s">
        <v>717</v>
      </c>
    </row>
    <row r="6068" spans="1:10">
      <c r="A6068" t="s">
        <v>196</v>
      </c>
      <c r="B6068" t="s">
        <v>33</v>
      </c>
      <c r="C6068" t="s">
        <v>4</v>
      </c>
      <c r="D6068" t="s">
        <v>1</v>
      </c>
      <c r="E6068" t="s">
        <v>364</v>
      </c>
      <c r="F6068" s="2">
        <v>0</v>
      </c>
      <c r="G6068" s="36">
        <f t="shared" si="172"/>
        <v>0</v>
      </c>
      <c r="H6068">
        <v>2018</v>
      </c>
      <c r="I6068">
        <v>644.64</v>
      </c>
      <c r="J6068" t="s">
        <v>717</v>
      </c>
    </row>
    <row r="6069" spans="1:10">
      <c r="A6069" s="5" t="s">
        <v>196</v>
      </c>
      <c r="B6069" t="s">
        <v>33</v>
      </c>
      <c r="C6069" t="s">
        <v>3</v>
      </c>
      <c r="D6069" t="s">
        <v>328</v>
      </c>
      <c r="E6069" t="s">
        <v>370</v>
      </c>
      <c r="F6069" s="2">
        <v>148086521.63999999</v>
      </c>
      <c r="G6069" s="36">
        <f t="shared" si="172"/>
        <v>228204.58860876533</v>
      </c>
      <c r="H6069">
        <v>2017</v>
      </c>
      <c r="I6069">
        <v>648.91999999999996</v>
      </c>
      <c r="J6069" t="s">
        <v>717</v>
      </c>
    </row>
    <row r="6070" spans="1:10">
      <c r="A6070" s="5" t="s">
        <v>196</v>
      </c>
      <c r="B6070" t="s">
        <v>33</v>
      </c>
      <c r="C6070" t="s">
        <v>3</v>
      </c>
      <c r="D6070" t="s">
        <v>328</v>
      </c>
      <c r="E6070" t="s">
        <v>385</v>
      </c>
      <c r="F6070" s="2">
        <v>0</v>
      </c>
      <c r="G6070" s="36">
        <f t="shared" si="172"/>
        <v>0</v>
      </c>
      <c r="H6070">
        <v>2017</v>
      </c>
      <c r="I6070">
        <v>648.91999999999996</v>
      </c>
      <c r="J6070" t="s">
        <v>717</v>
      </c>
    </row>
    <row r="6071" spans="1:10">
      <c r="A6071" s="5" t="s">
        <v>196</v>
      </c>
      <c r="B6071" t="s">
        <v>33</v>
      </c>
      <c r="C6071" t="s">
        <v>3</v>
      </c>
      <c r="D6071" t="s">
        <v>328</v>
      </c>
      <c r="E6071" t="s">
        <v>386</v>
      </c>
      <c r="F6071" s="2">
        <v>0</v>
      </c>
      <c r="G6071" s="36">
        <f t="shared" si="172"/>
        <v>0</v>
      </c>
      <c r="H6071">
        <v>2017</v>
      </c>
      <c r="I6071">
        <v>648.91999999999996</v>
      </c>
      <c r="J6071" t="s">
        <v>717</v>
      </c>
    </row>
    <row r="6072" spans="1:10">
      <c r="A6072" t="s">
        <v>46</v>
      </c>
      <c r="B6072" t="s">
        <v>32</v>
      </c>
      <c r="C6072" t="s">
        <v>4</v>
      </c>
      <c r="D6072" t="s">
        <v>328</v>
      </c>
      <c r="E6072" t="s">
        <v>365</v>
      </c>
      <c r="F6072" s="2">
        <v>72861766</v>
      </c>
      <c r="G6072" s="36">
        <f t="shared" si="172"/>
        <v>22769301.875</v>
      </c>
      <c r="H6072">
        <v>2017</v>
      </c>
      <c r="I6072">
        <v>3.2</v>
      </c>
      <c r="J6072" s="40" t="s">
        <v>715</v>
      </c>
    </row>
    <row r="6073" spans="1:10">
      <c r="A6073" t="s">
        <v>46</v>
      </c>
      <c r="B6073" t="s">
        <v>32</v>
      </c>
      <c r="C6073" t="s">
        <v>4</v>
      </c>
      <c r="D6073" t="s">
        <v>328</v>
      </c>
      <c r="E6073" t="s">
        <v>366</v>
      </c>
      <c r="F6073" s="2">
        <v>60678350</v>
      </c>
      <c r="G6073" s="36">
        <f t="shared" si="172"/>
        <v>18961984.375</v>
      </c>
      <c r="H6073">
        <v>2017</v>
      </c>
      <c r="I6073">
        <v>3.2</v>
      </c>
      <c r="J6073" s="40" t="s">
        <v>715</v>
      </c>
    </row>
    <row r="6074" spans="1:10">
      <c r="A6074" t="s">
        <v>46</v>
      </c>
      <c r="B6074" t="s">
        <v>32</v>
      </c>
      <c r="C6074" t="s">
        <v>4</v>
      </c>
      <c r="D6074" t="s">
        <v>1</v>
      </c>
      <c r="E6074" t="s">
        <v>364</v>
      </c>
      <c r="F6074" s="2">
        <v>179026</v>
      </c>
      <c r="G6074" s="36">
        <f t="shared" si="172"/>
        <v>55945.625</v>
      </c>
      <c r="H6074">
        <v>2017</v>
      </c>
      <c r="I6074">
        <v>3.2</v>
      </c>
      <c r="J6074" s="40" t="s">
        <v>715</v>
      </c>
    </row>
    <row r="6075" spans="1:10">
      <c r="A6075" t="s">
        <v>46</v>
      </c>
      <c r="B6075" t="s">
        <v>32</v>
      </c>
      <c r="C6075" t="s">
        <v>4</v>
      </c>
      <c r="D6075" t="s">
        <v>367</v>
      </c>
      <c r="E6075" t="s">
        <v>382</v>
      </c>
      <c r="F6075" s="2">
        <v>44341545</v>
      </c>
      <c r="G6075" s="36">
        <f t="shared" si="172"/>
        <v>13856732.8125</v>
      </c>
      <c r="H6075">
        <v>2017</v>
      </c>
      <c r="I6075">
        <v>3.2</v>
      </c>
      <c r="J6075" s="40" t="s">
        <v>715</v>
      </c>
    </row>
    <row r="6076" spans="1:10">
      <c r="A6076" t="s">
        <v>46</v>
      </c>
      <c r="B6076" t="s">
        <v>32</v>
      </c>
      <c r="C6076" t="s">
        <v>4</v>
      </c>
      <c r="D6076" t="s">
        <v>367</v>
      </c>
      <c r="E6076" t="s">
        <v>370</v>
      </c>
      <c r="F6076" s="2">
        <v>30559870</v>
      </c>
      <c r="G6076" s="36">
        <f t="shared" si="172"/>
        <v>9549959.375</v>
      </c>
      <c r="H6076">
        <v>2017</v>
      </c>
      <c r="I6076">
        <v>3.2</v>
      </c>
      <c r="J6076" s="40" t="s">
        <v>715</v>
      </c>
    </row>
    <row r="6077" spans="1:10">
      <c r="A6077" t="s">
        <v>46</v>
      </c>
      <c r="B6077" t="s">
        <v>32</v>
      </c>
      <c r="C6077" t="s">
        <v>4</v>
      </c>
      <c r="D6077" t="s">
        <v>367</v>
      </c>
      <c r="E6077" t="s">
        <v>366</v>
      </c>
      <c r="F6077" s="2">
        <v>308024</v>
      </c>
      <c r="G6077" s="36">
        <f t="shared" si="172"/>
        <v>96257.5</v>
      </c>
      <c r="H6077">
        <v>2017</v>
      </c>
      <c r="I6077">
        <v>3.2</v>
      </c>
      <c r="J6077" s="40" t="s">
        <v>715</v>
      </c>
    </row>
    <row r="6078" spans="1:10">
      <c r="A6078" t="s">
        <v>46</v>
      </c>
      <c r="B6078" t="s">
        <v>32</v>
      </c>
      <c r="C6078" t="s">
        <v>4</v>
      </c>
      <c r="D6078" t="s">
        <v>367</v>
      </c>
      <c r="E6078" t="s">
        <v>386</v>
      </c>
      <c r="F6078" s="2">
        <v>140888</v>
      </c>
      <c r="G6078" s="36">
        <f t="shared" si="172"/>
        <v>44027.5</v>
      </c>
      <c r="H6078">
        <v>2017</v>
      </c>
      <c r="I6078">
        <v>3.2</v>
      </c>
      <c r="J6078" s="40" t="s">
        <v>715</v>
      </c>
    </row>
    <row r="6079" spans="1:10">
      <c r="A6079" t="s">
        <v>46</v>
      </c>
      <c r="B6079" t="s">
        <v>32</v>
      </c>
      <c r="C6079" t="s">
        <v>4</v>
      </c>
      <c r="D6079" t="s">
        <v>367</v>
      </c>
      <c r="E6079" t="s">
        <v>385</v>
      </c>
      <c r="F6079" s="2">
        <v>7287</v>
      </c>
      <c r="G6079" s="36">
        <f t="shared" si="172"/>
        <v>2277.1875</v>
      </c>
      <c r="H6079">
        <v>2017</v>
      </c>
      <c r="I6079">
        <v>3.2</v>
      </c>
      <c r="J6079" s="40" t="s">
        <v>715</v>
      </c>
    </row>
    <row r="6080" spans="1:10">
      <c r="A6080" t="s">
        <v>46</v>
      </c>
      <c r="B6080" t="s">
        <v>32</v>
      </c>
      <c r="C6080" t="s">
        <v>4</v>
      </c>
      <c r="D6080" t="s">
        <v>367</v>
      </c>
      <c r="E6080" t="s">
        <v>381</v>
      </c>
      <c r="F6080" s="2">
        <v>0</v>
      </c>
      <c r="G6080" s="36">
        <f t="shared" si="172"/>
        <v>0</v>
      </c>
      <c r="H6080">
        <v>2017</v>
      </c>
      <c r="I6080">
        <v>3.2</v>
      </c>
      <c r="J6080" s="40" t="s">
        <v>715</v>
      </c>
    </row>
    <row r="6081" spans="1:10">
      <c r="A6081" t="s">
        <v>46</v>
      </c>
      <c r="B6081" t="s">
        <v>32</v>
      </c>
      <c r="C6081" t="s">
        <v>4</v>
      </c>
      <c r="D6081" t="s">
        <v>380</v>
      </c>
      <c r="F6081" s="2">
        <v>-553157</v>
      </c>
      <c r="G6081" s="36">
        <f t="shared" si="172"/>
        <v>-172861.5625</v>
      </c>
      <c r="H6081">
        <v>2017</v>
      </c>
      <c r="I6081">
        <v>3.2</v>
      </c>
      <c r="J6081" s="40" t="s">
        <v>715</v>
      </c>
    </row>
    <row r="6082" spans="1:10">
      <c r="A6082" s="5" t="s">
        <v>196</v>
      </c>
      <c r="B6082" t="s">
        <v>33</v>
      </c>
      <c r="C6082" t="s">
        <v>3</v>
      </c>
      <c r="D6082" t="s">
        <v>1</v>
      </c>
      <c r="E6082" t="s">
        <v>364</v>
      </c>
      <c r="F6082" s="2">
        <v>0</v>
      </c>
      <c r="G6082" s="36">
        <f t="shared" si="172"/>
        <v>0</v>
      </c>
      <c r="H6082">
        <v>2017</v>
      </c>
      <c r="I6082">
        <v>648.91999999999996</v>
      </c>
      <c r="J6082" t="s">
        <v>717</v>
      </c>
    </row>
    <row r="6083" spans="1:10">
      <c r="A6083" s="5" t="s">
        <v>196</v>
      </c>
      <c r="B6083" t="s">
        <v>33</v>
      </c>
      <c r="C6083" t="s">
        <v>4</v>
      </c>
      <c r="D6083" t="s">
        <v>328</v>
      </c>
      <c r="E6083" t="s">
        <v>370</v>
      </c>
      <c r="F6083" s="2">
        <v>318388701.33999997</v>
      </c>
      <c r="G6083" s="36">
        <f t="shared" si="172"/>
        <v>490643.99516119092</v>
      </c>
      <c r="H6083">
        <v>2017</v>
      </c>
      <c r="I6083">
        <v>648.91999999999996</v>
      </c>
      <c r="J6083" t="s">
        <v>717</v>
      </c>
    </row>
    <row r="6084" spans="1:10">
      <c r="A6084" s="5" t="s">
        <v>196</v>
      </c>
      <c r="B6084" t="s">
        <v>33</v>
      </c>
      <c r="C6084" t="s">
        <v>4</v>
      </c>
      <c r="D6084" t="s">
        <v>328</v>
      </c>
      <c r="E6084" t="s">
        <v>385</v>
      </c>
      <c r="F6084" s="2">
        <v>0</v>
      </c>
      <c r="G6084" s="36">
        <f t="shared" si="172"/>
        <v>0</v>
      </c>
      <c r="H6084">
        <v>2017</v>
      </c>
      <c r="I6084">
        <v>648.91999999999996</v>
      </c>
      <c r="J6084" t="s">
        <v>717</v>
      </c>
    </row>
    <row r="6085" spans="1:10">
      <c r="A6085" s="5" t="s">
        <v>196</v>
      </c>
      <c r="B6085" t="s">
        <v>33</v>
      </c>
      <c r="C6085" t="s">
        <v>4</v>
      </c>
      <c r="D6085" t="s">
        <v>328</v>
      </c>
      <c r="E6085" t="s">
        <v>386</v>
      </c>
      <c r="F6085" s="2">
        <v>0</v>
      </c>
      <c r="G6085" s="36">
        <f t="shared" si="172"/>
        <v>0</v>
      </c>
      <c r="H6085">
        <v>2017</v>
      </c>
      <c r="I6085">
        <v>648.91999999999996</v>
      </c>
      <c r="J6085" t="s">
        <v>717</v>
      </c>
    </row>
    <row r="6086" spans="1:10">
      <c r="A6086" s="5" t="s">
        <v>196</v>
      </c>
      <c r="B6086" t="s">
        <v>33</v>
      </c>
      <c r="C6086" t="s">
        <v>4</v>
      </c>
      <c r="D6086" t="s">
        <v>1</v>
      </c>
      <c r="E6086" t="s">
        <v>364</v>
      </c>
      <c r="F6086" s="2">
        <v>0</v>
      </c>
      <c r="G6086" s="36">
        <f t="shared" si="172"/>
        <v>0</v>
      </c>
      <c r="H6086">
        <v>2017</v>
      </c>
      <c r="I6086">
        <v>648.91999999999996</v>
      </c>
      <c r="J6086" t="s">
        <v>717</v>
      </c>
    </row>
    <row r="6087" spans="1:10">
      <c r="A6087" s="4" t="s">
        <v>196</v>
      </c>
      <c r="B6087" t="s">
        <v>33</v>
      </c>
      <c r="C6087" t="s">
        <v>3</v>
      </c>
      <c r="D6087" t="s">
        <v>328</v>
      </c>
      <c r="E6087" t="s">
        <v>370</v>
      </c>
      <c r="F6087" s="2">
        <f t="shared" ref="F6087:F6107" si="173">G6087*I6087</f>
        <v>156053954.35268027</v>
      </c>
      <c r="G6087" s="36">
        <v>232085.00052450961</v>
      </c>
      <c r="H6087">
        <v>2016</v>
      </c>
      <c r="I6087">
        <v>672.4</v>
      </c>
      <c r="J6087" t="s">
        <v>717</v>
      </c>
    </row>
    <row r="6088" spans="1:10">
      <c r="A6088" s="4" t="s">
        <v>196</v>
      </c>
      <c r="B6088" t="s">
        <v>33</v>
      </c>
      <c r="C6088" t="s">
        <v>4</v>
      </c>
      <c r="D6088" t="s">
        <v>328</v>
      </c>
      <c r="E6088" t="s">
        <v>370</v>
      </c>
      <c r="F6088" s="2">
        <f t="shared" si="173"/>
        <v>542092711.11510742</v>
      </c>
      <c r="G6088" s="36">
        <v>806205.69767267618</v>
      </c>
      <c r="H6088">
        <v>2016</v>
      </c>
      <c r="I6088">
        <v>672.4</v>
      </c>
      <c r="J6088" t="s">
        <v>717</v>
      </c>
    </row>
    <row r="6089" spans="1:10">
      <c r="A6089" s="4" t="s">
        <v>196</v>
      </c>
      <c r="B6089" t="s">
        <v>33</v>
      </c>
      <c r="C6089" t="s">
        <v>3</v>
      </c>
      <c r="D6089" t="s">
        <v>328</v>
      </c>
      <c r="E6089" t="s">
        <v>370</v>
      </c>
      <c r="F6089" s="2">
        <f t="shared" si="173"/>
        <v>169946899.46854413</v>
      </c>
      <c r="G6089" s="36">
        <v>259761.92495829446</v>
      </c>
      <c r="H6089">
        <v>2015</v>
      </c>
      <c r="I6089">
        <v>654.24099200000001</v>
      </c>
      <c r="J6089" t="s">
        <v>717</v>
      </c>
    </row>
    <row r="6090" spans="1:10">
      <c r="A6090" s="4" t="s">
        <v>196</v>
      </c>
      <c r="B6090" t="s">
        <v>33</v>
      </c>
      <c r="C6090" t="s">
        <v>4</v>
      </c>
      <c r="D6090" t="s">
        <v>328</v>
      </c>
      <c r="E6090" t="s">
        <v>370</v>
      </c>
      <c r="F6090" s="2">
        <f t="shared" si="173"/>
        <v>27890382.097390223</v>
      </c>
      <c r="G6090" s="36">
        <v>42630.135436989287</v>
      </c>
      <c r="H6090">
        <v>2015</v>
      </c>
      <c r="I6090">
        <v>654.24099200000001</v>
      </c>
      <c r="J6090" t="s">
        <v>717</v>
      </c>
    </row>
    <row r="6091" spans="1:10">
      <c r="A6091" s="4" t="s">
        <v>196</v>
      </c>
      <c r="B6091" t="s">
        <v>33</v>
      </c>
      <c r="C6091" t="s">
        <v>4</v>
      </c>
      <c r="D6091" t="s">
        <v>328</v>
      </c>
      <c r="E6091" t="s">
        <v>370</v>
      </c>
      <c r="F6091" s="2">
        <f t="shared" si="173"/>
        <v>192403.00689332371</v>
      </c>
      <c r="G6091" s="36">
        <v>286.14367473724525</v>
      </c>
      <c r="H6091">
        <v>2015</v>
      </c>
      <c r="I6091">
        <v>672.4</v>
      </c>
      <c r="J6091" t="s">
        <v>717</v>
      </c>
    </row>
    <row r="6092" spans="1:10">
      <c r="A6092" s="4" t="s">
        <v>196</v>
      </c>
      <c r="B6092" t="s">
        <v>33</v>
      </c>
      <c r="C6092" t="s">
        <v>3</v>
      </c>
      <c r="D6092" t="s">
        <v>328</v>
      </c>
      <c r="E6092" t="s">
        <v>370</v>
      </c>
      <c r="F6092" s="2">
        <f t="shared" si="173"/>
        <v>148157569.54920068</v>
      </c>
      <c r="G6092" s="36">
        <v>259761.92495829446</v>
      </c>
      <c r="H6092">
        <v>2014</v>
      </c>
      <c r="I6092">
        <v>570.3590684931512</v>
      </c>
      <c r="J6092" t="s">
        <v>717</v>
      </c>
    </row>
    <row r="6093" spans="1:10">
      <c r="A6093" s="4" t="s">
        <v>196</v>
      </c>
      <c r="B6093" t="s">
        <v>33</v>
      </c>
      <c r="C6093" t="s">
        <v>3</v>
      </c>
      <c r="D6093" t="s">
        <v>328</v>
      </c>
      <c r="E6093" t="s">
        <v>419</v>
      </c>
      <c r="F6093" s="2">
        <f t="shared" si="173"/>
        <v>0</v>
      </c>
      <c r="G6093" s="36">
        <v>0</v>
      </c>
      <c r="H6093">
        <v>2014</v>
      </c>
      <c r="I6093">
        <v>654.24099200000001</v>
      </c>
      <c r="J6093" t="s">
        <v>717</v>
      </c>
    </row>
    <row r="6094" spans="1:10">
      <c r="A6094" s="4" t="s">
        <v>196</v>
      </c>
      <c r="B6094" t="s">
        <v>33</v>
      </c>
      <c r="C6094" t="s">
        <v>3</v>
      </c>
      <c r="D6094" t="s">
        <v>328</v>
      </c>
      <c r="E6094" t="s">
        <v>432</v>
      </c>
      <c r="F6094" s="2">
        <f t="shared" si="173"/>
        <v>0</v>
      </c>
      <c r="G6094" s="36">
        <v>0</v>
      </c>
      <c r="H6094">
        <v>2014</v>
      </c>
      <c r="I6094">
        <v>654.24099200000001</v>
      </c>
      <c r="J6094" t="s">
        <v>717</v>
      </c>
    </row>
    <row r="6095" spans="1:10">
      <c r="A6095" s="4" t="s">
        <v>196</v>
      </c>
      <c r="B6095" t="s">
        <v>33</v>
      </c>
      <c r="C6095" t="s">
        <v>4</v>
      </c>
      <c r="D6095" t="s">
        <v>328</v>
      </c>
      <c r="E6095" t="s">
        <v>370</v>
      </c>
      <c r="F6095" s="2">
        <f t="shared" si="173"/>
        <v>9150085.2240726817</v>
      </c>
      <c r="G6095" s="36">
        <v>16042.675096315321</v>
      </c>
      <c r="H6095">
        <v>2014</v>
      </c>
      <c r="I6095">
        <v>570.3590684931512</v>
      </c>
      <c r="J6095" t="s">
        <v>717</v>
      </c>
    </row>
    <row r="6096" spans="1:10">
      <c r="A6096" s="4" t="s">
        <v>196</v>
      </c>
      <c r="B6096" t="s">
        <v>33</v>
      </c>
      <c r="C6096" t="s">
        <v>4</v>
      </c>
      <c r="D6096" t="s">
        <v>328</v>
      </c>
      <c r="E6096" t="s">
        <v>432</v>
      </c>
      <c r="F6096" s="2">
        <f t="shared" si="173"/>
        <v>-51647.648534893007</v>
      </c>
      <c r="G6096" s="36">
        <v>-90.55286640982581</v>
      </c>
      <c r="H6096">
        <v>2014</v>
      </c>
      <c r="I6096">
        <v>570.3590684931512</v>
      </c>
      <c r="J6096" t="s">
        <v>717</v>
      </c>
    </row>
    <row r="6097" spans="1:10">
      <c r="A6097" s="4" t="s">
        <v>196</v>
      </c>
      <c r="B6097" t="s">
        <v>33</v>
      </c>
      <c r="C6097" t="s">
        <v>4</v>
      </c>
      <c r="D6097" t="s">
        <v>328</v>
      </c>
      <c r="E6097" t="s">
        <v>419</v>
      </c>
      <c r="F6097" s="2">
        <f t="shared" si="173"/>
        <v>-253543.00189856571</v>
      </c>
      <c r="G6097" s="36">
        <v>-444.53225328459945</v>
      </c>
      <c r="H6097">
        <v>2014</v>
      </c>
      <c r="I6097">
        <v>570.3590684931512</v>
      </c>
      <c r="J6097" t="s">
        <v>717</v>
      </c>
    </row>
    <row r="6098" spans="1:10">
      <c r="A6098" s="4" t="s">
        <v>196</v>
      </c>
      <c r="B6098" t="s">
        <v>33</v>
      </c>
      <c r="C6098" t="s">
        <v>3</v>
      </c>
      <c r="D6098" t="s">
        <v>328</v>
      </c>
      <c r="F6098" s="2">
        <f t="shared" si="173"/>
        <v>22301619.756303739</v>
      </c>
      <c r="G6098" s="36">
        <v>45020.620131357871</v>
      </c>
      <c r="H6098">
        <v>2013</v>
      </c>
      <c r="I6098">
        <v>495.36456164383571</v>
      </c>
      <c r="J6098" t="s">
        <v>717</v>
      </c>
    </row>
    <row r="6099" spans="1:10">
      <c r="A6099" s="4" t="s">
        <v>196</v>
      </c>
      <c r="B6099" t="s">
        <v>33</v>
      </c>
      <c r="C6099" t="s">
        <v>3</v>
      </c>
      <c r="D6099" t="s">
        <v>1</v>
      </c>
      <c r="F6099" s="2">
        <f t="shared" si="173"/>
        <v>0</v>
      </c>
      <c r="G6099" s="36">
        <v>0</v>
      </c>
      <c r="H6099">
        <v>2013</v>
      </c>
      <c r="I6099">
        <v>495.36456164383571</v>
      </c>
      <c r="J6099" t="s">
        <v>717</v>
      </c>
    </row>
    <row r="6100" spans="1:10">
      <c r="A6100" s="4" t="s">
        <v>196</v>
      </c>
      <c r="B6100" t="s">
        <v>33</v>
      </c>
      <c r="C6100" t="s">
        <v>4</v>
      </c>
      <c r="D6100" t="s">
        <v>328</v>
      </c>
      <c r="F6100" s="2">
        <f t="shared" si="173"/>
        <v>211855.92983087519</v>
      </c>
      <c r="G6100" s="36">
        <v>427.67679853367952</v>
      </c>
      <c r="H6100">
        <v>2013</v>
      </c>
      <c r="I6100">
        <v>495.36456164383571</v>
      </c>
      <c r="J6100" t="s">
        <v>717</v>
      </c>
    </row>
    <row r="6101" spans="1:10">
      <c r="A6101" s="4" t="s">
        <v>196</v>
      </c>
      <c r="B6101" t="s">
        <v>33</v>
      </c>
      <c r="C6101" t="s">
        <v>4</v>
      </c>
      <c r="D6101" t="s">
        <v>1</v>
      </c>
      <c r="F6101" s="2">
        <f t="shared" si="173"/>
        <v>0</v>
      </c>
      <c r="G6101" s="36">
        <v>0</v>
      </c>
      <c r="H6101">
        <v>2013</v>
      </c>
      <c r="I6101">
        <v>495.36456164383571</v>
      </c>
      <c r="J6101" t="s">
        <v>717</v>
      </c>
    </row>
    <row r="6102" spans="1:10">
      <c r="A6102" s="4" t="s">
        <v>196</v>
      </c>
      <c r="B6102" t="s">
        <v>33</v>
      </c>
      <c r="C6102" t="s">
        <v>3</v>
      </c>
      <c r="D6102" t="s">
        <v>328</v>
      </c>
      <c r="F6102" s="2">
        <f t="shared" si="173"/>
        <v>32401342.154371008</v>
      </c>
      <c r="G6102" s="36">
        <v>66625.574592561636</v>
      </c>
      <c r="H6102">
        <v>2012</v>
      </c>
      <c r="I6102">
        <v>486.31989071038242</v>
      </c>
      <c r="J6102" t="s">
        <v>717</v>
      </c>
    </row>
    <row r="6103" spans="1:10">
      <c r="A6103" s="4" t="s">
        <v>196</v>
      </c>
      <c r="B6103" t="s">
        <v>33</v>
      </c>
      <c r="C6103" t="s">
        <v>4</v>
      </c>
      <c r="D6103" t="s">
        <v>328</v>
      </c>
      <c r="F6103" s="2">
        <f t="shared" si="173"/>
        <v>69096.850330768924</v>
      </c>
      <c r="G6103" s="36">
        <v>142.0810697868784</v>
      </c>
      <c r="H6103">
        <v>2012</v>
      </c>
      <c r="I6103">
        <v>486.31989071038242</v>
      </c>
      <c r="J6103" t="s">
        <v>717</v>
      </c>
    </row>
    <row r="6104" spans="1:10">
      <c r="A6104" s="4" t="s">
        <v>196</v>
      </c>
      <c r="B6104" t="s">
        <v>33</v>
      </c>
      <c r="C6104" t="s">
        <v>3</v>
      </c>
      <c r="D6104" t="s">
        <v>328</v>
      </c>
      <c r="F6104" s="2">
        <f t="shared" si="173"/>
        <v>13026787.253398217</v>
      </c>
      <c r="G6104" s="36">
        <v>26949.806949806949</v>
      </c>
      <c r="H6104">
        <v>2011</v>
      </c>
      <c r="I6104">
        <v>483.37219178082211</v>
      </c>
      <c r="J6104" t="s">
        <v>717</v>
      </c>
    </row>
    <row r="6105" spans="1:10">
      <c r="A6105" s="4" t="s">
        <v>196</v>
      </c>
      <c r="B6105" t="s">
        <v>33</v>
      </c>
      <c r="C6105" t="s">
        <v>4</v>
      </c>
      <c r="D6105" t="s">
        <v>328</v>
      </c>
      <c r="F6105" s="2">
        <f t="shared" si="173"/>
        <v>1108643.3117973825</v>
      </c>
      <c r="G6105" s="36">
        <v>2293.5603881409884</v>
      </c>
      <c r="H6105">
        <v>2011</v>
      </c>
      <c r="I6105">
        <v>483.37219178082211</v>
      </c>
      <c r="J6105" t="s">
        <v>717</v>
      </c>
    </row>
    <row r="6106" spans="1:10">
      <c r="A6106" s="4" t="s">
        <v>196</v>
      </c>
      <c r="B6106" t="s">
        <v>33</v>
      </c>
      <c r="C6106" t="s">
        <v>3</v>
      </c>
      <c r="D6106" t="s">
        <v>328</v>
      </c>
      <c r="F6106" s="2">
        <f t="shared" si="173"/>
        <v>7254688.9930770406</v>
      </c>
      <c r="G6106" s="36">
        <v>14223.655913978495</v>
      </c>
      <c r="H6106">
        <v>2010</v>
      </c>
      <c r="I6106">
        <v>510.04390410958933</v>
      </c>
      <c r="J6106" t="s">
        <v>717</v>
      </c>
    </row>
    <row r="6107" spans="1:10">
      <c r="A6107" s="4" t="s">
        <v>196</v>
      </c>
      <c r="B6107" t="s">
        <v>33</v>
      </c>
      <c r="C6107" t="s">
        <v>4</v>
      </c>
      <c r="D6107" t="s">
        <v>328</v>
      </c>
      <c r="F6107" s="2">
        <f t="shared" si="173"/>
        <v>1121645.7527870636</v>
      </c>
      <c r="G6107" s="36">
        <v>2199.1160834383072</v>
      </c>
      <c r="H6107">
        <v>2010</v>
      </c>
      <c r="I6107">
        <v>510.04390410958933</v>
      </c>
      <c r="J6107" t="s">
        <v>717</v>
      </c>
    </row>
    <row r="6108" spans="1:10">
      <c r="A6108" t="s">
        <v>197</v>
      </c>
      <c r="B6108" t="s">
        <v>34</v>
      </c>
      <c r="C6108" t="s">
        <v>3</v>
      </c>
      <c r="D6108" t="s">
        <v>328</v>
      </c>
      <c r="E6108" t="s">
        <v>534</v>
      </c>
      <c r="F6108" s="2">
        <v>87679.99</v>
      </c>
      <c r="G6108" s="36">
        <f t="shared" ref="G6108:G6116" si="174">F6108/I6108</f>
        <v>87679.99</v>
      </c>
      <c r="H6108">
        <v>2024</v>
      </c>
      <c r="I6108">
        <v>1</v>
      </c>
      <c r="J6108" t="s">
        <v>717</v>
      </c>
    </row>
    <row r="6109" spans="1:10">
      <c r="A6109" t="s">
        <v>197</v>
      </c>
      <c r="B6109" t="s">
        <v>34</v>
      </c>
      <c r="C6109" t="s">
        <v>3</v>
      </c>
      <c r="D6109" t="s">
        <v>1</v>
      </c>
      <c r="E6109" t="s">
        <v>434</v>
      </c>
      <c r="F6109" s="2">
        <v>15686.72</v>
      </c>
      <c r="G6109" s="36">
        <f t="shared" si="174"/>
        <v>15686.72</v>
      </c>
      <c r="H6109">
        <v>2024</v>
      </c>
      <c r="I6109">
        <v>1</v>
      </c>
      <c r="J6109" t="s">
        <v>717</v>
      </c>
    </row>
    <row r="6110" spans="1:10">
      <c r="A6110" t="s">
        <v>197</v>
      </c>
      <c r="B6110" t="s">
        <v>34</v>
      </c>
      <c r="C6110" t="s">
        <v>4</v>
      </c>
      <c r="D6110" t="s">
        <v>328</v>
      </c>
      <c r="E6110" t="s">
        <v>534</v>
      </c>
      <c r="F6110" s="2">
        <v>62161.06</v>
      </c>
      <c r="G6110" s="36">
        <f t="shared" si="174"/>
        <v>62161.06</v>
      </c>
      <c r="H6110">
        <v>2024</v>
      </c>
      <c r="I6110">
        <v>1</v>
      </c>
      <c r="J6110" t="s">
        <v>717</v>
      </c>
    </row>
    <row r="6111" spans="1:10">
      <c r="A6111" t="s">
        <v>197</v>
      </c>
      <c r="B6111" t="s">
        <v>34</v>
      </c>
      <c r="C6111" t="s">
        <v>4</v>
      </c>
      <c r="D6111" t="s">
        <v>1</v>
      </c>
      <c r="E6111" t="s">
        <v>434</v>
      </c>
      <c r="F6111" s="2">
        <v>201.91</v>
      </c>
      <c r="G6111" s="36">
        <f t="shared" si="174"/>
        <v>201.91</v>
      </c>
      <c r="H6111">
        <v>2024</v>
      </c>
      <c r="I6111">
        <v>1</v>
      </c>
      <c r="J6111" t="s">
        <v>717</v>
      </c>
    </row>
    <row r="6112" spans="1:10">
      <c r="A6112" t="s">
        <v>197</v>
      </c>
      <c r="B6112" t="s">
        <v>34</v>
      </c>
      <c r="C6112" t="s">
        <v>3</v>
      </c>
      <c r="D6112" t="s">
        <v>328</v>
      </c>
      <c r="E6112" t="s">
        <v>534</v>
      </c>
      <c r="F6112" s="2">
        <v>100407.26</v>
      </c>
      <c r="G6112" s="36">
        <f t="shared" si="174"/>
        <v>100407.26</v>
      </c>
      <c r="H6112">
        <v>2023</v>
      </c>
      <c r="I6112">
        <v>1</v>
      </c>
      <c r="J6112" t="s">
        <v>717</v>
      </c>
    </row>
    <row r="6113" spans="1:10">
      <c r="A6113" t="s">
        <v>197</v>
      </c>
      <c r="B6113" t="s">
        <v>34</v>
      </c>
      <c r="C6113" t="s">
        <v>3</v>
      </c>
      <c r="D6113" t="s">
        <v>328</v>
      </c>
      <c r="F6113" s="2">
        <v>66363.41</v>
      </c>
      <c r="G6113" s="36">
        <f t="shared" si="174"/>
        <v>66363.41</v>
      </c>
      <c r="H6113">
        <v>2022</v>
      </c>
      <c r="I6113">
        <v>1</v>
      </c>
      <c r="J6113" t="s">
        <v>717</v>
      </c>
    </row>
    <row r="6114" spans="1:10">
      <c r="A6114" t="s">
        <v>197</v>
      </c>
      <c r="B6114" t="s">
        <v>34</v>
      </c>
      <c r="C6114" t="s">
        <v>3</v>
      </c>
      <c r="D6114" t="s">
        <v>1</v>
      </c>
      <c r="F6114" s="2">
        <v>22660.02</v>
      </c>
      <c r="G6114" s="36">
        <f t="shared" si="174"/>
        <v>22660.02</v>
      </c>
      <c r="H6114">
        <v>2022</v>
      </c>
      <c r="I6114">
        <v>1</v>
      </c>
      <c r="J6114" t="s">
        <v>717</v>
      </c>
    </row>
    <row r="6115" spans="1:10">
      <c r="A6115" t="s">
        <v>197</v>
      </c>
      <c r="B6115" t="s">
        <v>34</v>
      </c>
      <c r="C6115" t="s">
        <v>5</v>
      </c>
      <c r="D6115" t="s">
        <v>328</v>
      </c>
      <c r="F6115" s="2">
        <v>-17809.48</v>
      </c>
      <c r="G6115" s="36">
        <f t="shared" si="174"/>
        <v>-17809.48</v>
      </c>
      <c r="H6115">
        <v>2022</v>
      </c>
      <c r="I6115">
        <v>1</v>
      </c>
      <c r="J6115" t="s">
        <v>717</v>
      </c>
    </row>
    <row r="6116" spans="1:10">
      <c r="A6116" t="s">
        <v>197</v>
      </c>
      <c r="B6116" t="s">
        <v>34</v>
      </c>
      <c r="C6116" t="s">
        <v>5</v>
      </c>
      <c r="D6116" t="s">
        <v>1</v>
      </c>
      <c r="F6116" s="2">
        <v>3807.58</v>
      </c>
      <c r="G6116" s="36">
        <f t="shared" si="174"/>
        <v>3807.58</v>
      </c>
      <c r="H6116">
        <v>2022</v>
      </c>
      <c r="I6116">
        <v>1</v>
      </c>
      <c r="J6116" t="s">
        <v>717</v>
      </c>
    </row>
    <row r="6117" spans="1:10">
      <c r="A6117" t="s">
        <v>197</v>
      </c>
      <c r="B6117" t="s">
        <v>34</v>
      </c>
      <c r="C6117" t="s">
        <v>3</v>
      </c>
      <c r="D6117" t="s">
        <v>328</v>
      </c>
      <c r="F6117" s="2">
        <v>225591.15</v>
      </c>
      <c r="G6117" s="36">
        <v>225591.15</v>
      </c>
      <c r="H6117">
        <v>2020</v>
      </c>
      <c r="I6117">
        <v>1</v>
      </c>
      <c r="J6117" t="s">
        <v>717</v>
      </c>
    </row>
    <row r="6118" spans="1:10">
      <c r="A6118" t="s">
        <v>197</v>
      </c>
      <c r="B6118" t="s">
        <v>34</v>
      </c>
      <c r="C6118" t="s">
        <v>3</v>
      </c>
      <c r="D6118" t="s">
        <v>1</v>
      </c>
      <c r="F6118" s="2">
        <v>78851</v>
      </c>
      <c r="G6118" s="36">
        <v>78851</v>
      </c>
      <c r="H6118">
        <v>2020</v>
      </c>
      <c r="I6118">
        <v>1</v>
      </c>
      <c r="J6118" t="s">
        <v>717</v>
      </c>
    </row>
    <row r="6119" spans="1:10">
      <c r="A6119" t="s">
        <v>197</v>
      </c>
      <c r="B6119" t="s">
        <v>34</v>
      </c>
      <c r="C6119" t="s">
        <v>4</v>
      </c>
      <c r="D6119" t="s">
        <v>328</v>
      </c>
      <c r="F6119" s="2">
        <v>583335.57000000007</v>
      </c>
      <c r="G6119" s="36">
        <v>583335.57000000007</v>
      </c>
      <c r="H6119">
        <v>2020</v>
      </c>
      <c r="I6119">
        <v>1</v>
      </c>
      <c r="J6119" t="s">
        <v>717</v>
      </c>
    </row>
    <row r="6120" spans="1:10">
      <c r="A6120" t="s">
        <v>197</v>
      </c>
      <c r="B6120" t="s">
        <v>34</v>
      </c>
      <c r="C6120" t="s">
        <v>4</v>
      </c>
      <c r="D6120" t="s">
        <v>1</v>
      </c>
      <c r="F6120" s="2">
        <v>569.33000000000004</v>
      </c>
      <c r="G6120" s="36">
        <v>569.33000000000004</v>
      </c>
      <c r="H6120">
        <v>2020</v>
      </c>
      <c r="I6120">
        <v>1</v>
      </c>
      <c r="J6120" t="s">
        <v>717</v>
      </c>
    </row>
    <row r="6121" spans="1:10">
      <c r="A6121" s="4" t="s">
        <v>197</v>
      </c>
      <c r="B6121" t="s">
        <v>34</v>
      </c>
      <c r="C6121" t="s">
        <v>3</v>
      </c>
      <c r="D6121" t="s">
        <v>328</v>
      </c>
      <c r="F6121" s="2">
        <f>G6121*I6121</f>
        <v>103063</v>
      </c>
      <c r="G6121" s="36">
        <v>103063</v>
      </c>
      <c r="H6121">
        <v>2019</v>
      </c>
      <c r="I6121">
        <v>1</v>
      </c>
      <c r="J6121" t="s">
        <v>717</v>
      </c>
    </row>
    <row r="6122" spans="1:10">
      <c r="A6122" s="4" t="s">
        <v>197</v>
      </c>
      <c r="B6122" t="s">
        <v>34</v>
      </c>
      <c r="C6122" t="s">
        <v>3</v>
      </c>
      <c r="D6122" t="s">
        <v>1</v>
      </c>
      <c r="F6122" s="2">
        <f>G6122*I6122</f>
        <v>40756</v>
      </c>
      <c r="G6122" s="36">
        <v>40756</v>
      </c>
      <c r="H6122">
        <v>2019</v>
      </c>
      <c r="I6122">
        <v>1</v>
      </c>
      <c r="J6122" t="s">
        <v>717</v>
      </c>
    </row>
    <row r="6123" spans="1:10">
      <c r="A6123" s="4" t="s">
        <v>197</v>
      </c>
      <c r="B6123" t="s">
        <v>34</v>
      </c>
      <c r="C6123" t="s">
        <v>4</v>
      </c>
      <c r="D6123" t="s">
        <v>328</v>
      </c>
      <c r="F6123" s="2">
        <f>G6123*I6123</f>
        <v>-53746</v>
      </c>
      <c r="G6123" s="36">
        <v>-53746</v>
      </c>
      <c r="H6123">
        <v>2019</v>
      </c>
      <c r="I6123">
        <v>1</v>
      </c>
      <c r="J6123" t="s">
        <v>717</v>
      </c>
    </row>
    <row r="6124" spans="1:10">
      <c r="A6124" s="4" t="s">
        <v>197</v>
      </c>
      <c r="B6124" t="s">
        <v>34</v>
      </c>
      <c r="C6124" t="s">
        <v>4</v>
      </c>
      <c r="D6124" t="s">
        <v>1</v>
      </c>
      <c r="F6124" s="2">
        <f>G6124*I6124</f>
        <v>0</v>
      </c>
      <c r="G6124" s="36">
        <v>0</v>
      </c>
      <c r="H6124">
        <v>2019</v>
      </c>
      <c r="I6124">
        <v>1</v>
      </c>
      <c r="J6124" t="s">
        <v>717</v>
      </c>
    </row>
    <row r="6125" spans="1:10">
      <c r="A6125" t="s">
        <v>197</v>
      </c>
      <c r="B6125" t="s">
        <v>34</v>
      </c>
      <c r="C6125" t="s">
        <v>3</v>
      </c>
      <c r="D6125" t="s">
        <v>328</v>
      </c>
      <c r="F6125" s="2">
        <v>103166.94</v>
      </c>
      <c r="G6125" s="36">
        <f>F6125/I6125</f>
        <v>103166.94</v>
      </c>
      <c r="H6125">
        <v>2018</v>
      </c>
      <c r="I6125">
        <v>1</v>
      </c>
      <c r="J6125" t="s">
        <v>717</v>
      </c>
    </row>
    <row r="6126" spans="1:10">
      <c r="A6126" t="s">
        <v>197</v>
      </c>
      <c r="B6126" t="s">
        <v>34</v>
      </c>
      <c r="C6126" t="s">
        <v>3</v>
      </c>
      <c r="D6126" t="s">
        <v>1</v>
      </c>
      <c r="E6126" t="s">
        <v>364</v>
      </c>
      <c r="F6126" s="2">
        <v>-21206.01</v>
      </c>
      <c r="G6126" s="36">
        <f>F6126/I6126</f>
        <v>-21206.01</v>
      </c>
      <c r="H6126">
        <v>2018</v>
      </c>
      <c r="I6126">
        <v>1</v>
      </c>
      <c r="J6126" t="s">
        <v>717</v>
      </c>
    </row>
    <row r="6127" spans="1:10">
      <c r="A6127" t="s">
        <v>197</v>
      </c>
      <c r="B6127" t="s">
        <v>34</v>
      </c>
      <c r="C6127" t="s">
        <v>4</v>
      </c>
      <c r="D6127" t="s">
        <v>328</v>
      </c>
      <c r="F6127" s="2"/>
      <c r="G6127" s="36">
        <v>-7585.36</v>
      </c>
      <c r="H6127">
        <v>2018</v>
      </c>
      <c r="I6127">
        <v>1</v>
      </c>
      <c r="J6127" t="s">
        <v>717</v>
      </c>
    </row>
    <row r="6128" spans="1:10">
      <c r="A6128" t="s">
        <v>197</v>
      </c>
      <c r="B6128" t="s">
        <v>34</v>
      </c>
      <c r="C6128" t="s">
        <v>4</v>
      </c>
      <c r="D6128" t="s">
        <v>1</v>
      </c>
      <c r="E6128" t="s">
        <v>364</v>
      </c>
      <c r="F6128" s="2"/>
      <c r="G6128" s="36">
        <v>-817.78</v>
      </c>
      <c r="H6128">
        <v>2018</v>
      </c>
      <c r="I6128">
        <v>1</v>
      </c>
      <c r="J6128" t="s">
        <v>717</v>
      </c>
    </row>
    <row r="6129" spans="1:10">
      <c r="A6129" t="s">
        <v>197</v>
      </c>
      <c r="B6129" t="s">
        <v>34</v>
      </c>
      <c r="C6129" t="s">
        <v>3</v>
      </c>
      <c r="D6129" t="s">
        <v>328</v>
      </c>
      <c r="F6129" s="2">
        <v>201742.68</v>
      </c>
      <c r="G6129" s="36">
        <f>F6129/I6129</f>
        <v>201742.68</v>
      </c>
      <c r="H6129">
        <v>2017</v>
      </c>
      <c r="I6129">
        <v>1</v>
      </c>
      <c r="J6129" t="s">
        <v>717</v>
      </c>
    </row>
    <row r="6130" spans="1:10">
      <c r="A6130" t="s">
        <v>197</v>
      </c>
      <c r="B6130" t="s">
        <v>34</v>
      </c>
      <c r="C6130" t="s">
        <v>3</v>
      </c>
      <c r="D6130" t="s">
        <v>1</v>
      </c>
      <c r="E6130" t="s">
        <v>364</v>
      </c>
      <c r="F6130" s="2">
        <v>119846.96</v>
      </c>
      <c r="G6130" s="36">
        <f>F6130/I6130</f>
        <v>119846.96</v>
      </c>
      <c r="H6130">
        <v>2017</v>
      </c>
      <c r="I6130">
        <v>1</v>
      </c>
      <c r="J6130" t="s">
        <v>717</v>
      </c>
    </row>
    <row r="6131" spans="1:10">
      <c r="A6131" t="s">
        <v>197</v>
      </c>
      <c r="B6131" t="s">
        <v>34</v>
      </c>
      <c r="C6131" t="s">
        <v>4</v>
      </c>
      <c r="D6131" t="s">
        <v>328</v>
      </c>
      <c r="F6131" s="2"/>
      <c r="G6131" s="36">
        <v>125930.84</v>
      </c>
      <c r="H6131">
        <v>2017</v>
      </c>
      <c r="I6131">
        <v>1</v>
      </c>
      <c r="J6131" t="s">
        <v>717</v>
      </c>
    </row>
    <row r="6132" spans="1:10">
      <c r="A6132" t="s">
        <v>197</v>
      </c>
      <c r="B6132" t="s">
        <v>34</v>
      </c>
      <c r="C6132" t="s">
        <v>4</v>
      </c>
      <c r="D6132" t="s">
        <v>1</v>
      </c>
      <c r="E6132" t="s">
        <v>364</v>
      </c>
      <c r="F6132" s="2"/>
      <c r="G6132" s="36">
        <v>9225.57</v>
      </c>
      <c r="H6132">
        <v>2017</v>
      </c>
      <c r="I6132">
        <v>1</v>
      </c>
      <c r="J6132" t="s">
        <v>717</v>
      </c>
    </row>
    <row r="6133" spans="1:10">
      <c r="A6133" t="s">
        <v>197</v>
      </c>
      <c r="B6133" t="s">
        <v>34</v>
      </c>
      <c r="C6133" t="s">
        <v>3</v>
      </c>
      <c r="D6133" t="s">
        <v>328</v>
      </c>
      <c r="F6133" s="2">
        <v>214887.89</v>
      </c>
      <c r="G6133" s="36">
        <v>214887.89</v>
      </c>
      <c r="H6133">
        <v>2016</v>
      </c>
      <c r="I6133">
        <v>1</v>
      </c>
      <c r="J6133" t="s">
        <v>717</v>
      </c>
    </row>
    <row r="6134" spans="1:10">
      <c r="A6134" t="s">
        <v>25</v>
      </c>
      <c r="B6134" t="s">
        <v>32</v>
      </c>
      <c r="C6134" t="s">
        <v>4</v>
      </c>
      <c r="D6134" t="s">
        <v>328</v>
      </c>
      <c r="E6134" t="s">
        <v>365</v>
      </c>
      <c r="F6134" s="2">
        <v>7517247</v>
      </c>
      <c r="G6134" s="36">
        <f t="shared" ref="G6134:G6147" si="175">F6134/I6134</f>
        <v>2349139.6875</v>
      </c>
      <c r="H6134">
        <v>2017</v>
      </c>
      <c r="I6134">
        <v>3.2</v>
      </c>
      <c r="J6134" s="40" t="s">
        <v>715</v>
      </c>
    </row>
    <row r="6135" spans="1:10">
      <c r="A6135" t="s">
        <v>25</v>
      </c>
      <c r="B6135" t="s">
        <v>32</v>
      </c>
      <c r="C6135" t="s">
        <v>4</v>
      </c>
      <c r="D6135" t="s">
        <v>328</v>
      </c>
      <c r="E6135" t="s">
        <v>366</v>
      </c>
      <c r="F6135" s="2">
        <v>777683</v>
      </c>
      <c r="G6135" s="36">
        <f t="shared" si="175"/>
        <v>243025.9375</v>
      </c>
      <c r="H6135">
        <v>2017</v>
      </c>
      <c r="I6135">
        <v>3.2</v>
      </c>
      <c r="J6135" s="40" t="s">
        <v>715</v>
      </c>
    </row>
    <row r="6136" spans="1:10">
      <c r="A6136" t="s">
        <v>25</v>
      </c>
      <c r="B6136" t="s">
        <v>32</v>
      </c>
      <c r="C6136" t="s">
        <v>4</v>
      </c>
      <c r="D6136" t="s">
        <v>367</v>
      </c>
      <c r="E6136" t="s">
        <v>382</v>
      </c>
      <c r="F6136" s="2">
        <v>2178008</v>
      </c>
      <c r="G6136" s="36">
        <f t="shared" si="175"/>
        <v>680627.5</v>
      </c>
      <c r="H6136">
        <v>2017</v>
      </c>
      <c r="I6136">
        <v>3.2</v>
      </c>
      <c r="J6136" s="40" t="s">
        <v>715</v>
      </c>
    </row>
    <row r="6137" spans="1:10">
      <c r="A6137" t="s">
        <v>25</v>
      </c>
      <c r="B6137" t="s">
        <v>32</v>
      </c>
      <c r="C6137" t="s">
        <v>4</v>
      </c>
      <c r="D6137" t="s">
        <v>367</v>
      </c>
      <c r="E6137" t="s">
        <v>370</v>
      </c>
      <c r="F6137" s="2">
        <v>1613375</v>
      </c>
      <c r="G6137" s="36">
        <f t="shared" si="175"/>
        <v>504179.6875</v>
      </c>
      <c r="H6137">
        <v>2017</v>
      </c>
      <c r="I6137">
        <v>3.2</v>
      </c>
      <c r="J6137" s="40" t="s">
        <v>715</v>
      </c>
    </row>
    <row r="6138" spans="1:10">
      <c r="A6138" t="s">
        <v>295</v>
      </c>
      <c r="B6138" t="s">
        <v>32</v>
      </c>
      <c r="C6138" t="s">
        <v>4</v>
      </c>
      <c r="D6138" t="s">
        <v>328</v>
      </c>
      <c r="E6138" t="s">
        <v>365</v>
      </c>
      <c r="F6138" s="2">
        <v>14346565</v>
      </c>
      <c r="G6138" s="36">
        <f t="shared" si="175"/>
        <v>4483301.5625</v>
      </c>
      <c r="H6138">
        <v>2017</v>
      </c>
      <c r="I6138">
        <v>3.2</v>
      </c>
      <c r="J6138" s="40" t="s">
        <v>715</v>
      </c>
    </row>
    <row r="6139" spans="1:10">
      <c r="A6139" t="s">
        <v>295</v>
      </c>
      <c r="B6139" t="s">
        <v>32</v>
      </c>
      <c r="C6139" t="s">
        <v>4</v>
      </c>
      <c r="D6139" t="s">
        <v>328</v>
      </c>
      <c r="E6139" t="s">
        <v>366</v>
      </c>
      <c r="F6139" s="2">
        <v>3630683</v>
      </c>
      <c r="G6139" s="36">
        <f t="shared" si="175"/>
        <v>1134588.4375</v>
      </c>
      <c r="H6139">
        <v>2017</v>
      </c>
      <c r="I6139">
        <v>3.2</v>
      </c>
      <c r="J6139" s="40" t="s">
        <v>715</v>
      </c>
    </row>
    <row r="6140" spans="1:10">
      <c r="A6140" t="s">
        <v>295</v>
      </c>
      <c r="B6140" t="s">
        <v>32</v>
      </c>
      <c r="C6140" t="s">
        <v>4</v>
      </c>
      <c r="D6140" t="s">
        <v>367</v>
      </c>
      <c r="E6140" t="s">
        <v>382</v>
      </c>
      <c r="F6140" s="2">
        <v>470141</v>
      </c>
      <c r="G6140" s="36">
        <f t="shared" si="175"/>
        <v>146919.0625</v>
      </c>
      <c r="H6140">
        <v>2017</v>
      </c>
      <c r="I6140">
        <v>3.2</v>
      </c>
      <c r="J6140" s="40" t="s">
        <v>715</v>
      </c>
    </row>
    <row r="6141" spans="1:10">
      <c r="A6141" t="s">
        <v>295</v>
      </c>
      <c r="B6141" t="s">
        <v>32</v>
      </c>
      <c r="C6141" t="s">
        <v>4</v>
      </c>
      <c r="D6141" t="s">
        <v>367</v>
      </c>
      <c r="E6141" t="s">
        <v>386</v>
      </c>
      <c r="F6141" s="2">
        <v>48</v>
      </c>
      <c r="G6141" s="36">
        <f t="shared" si="175"/>
        <v>15</v>
      </c>
      <c r="H6141">
        <v>2017</v>
      </c>
      <c r="I6141">
        <v>3.2</v>
      </c>
      <c r="J6141" s="40" t="s">
        <v>715</v>
      </c>
    </row>
    <row r="6142" spans="1:10">
      <c r="A6142" t="s">
        <v>295</v>
      </c>
      <c r="B6142" t="s">
        <v>32</v>
      </c>
      <c r="C6142" t="s">
        <v>4</v>
      </c>
      <c r="D6142" t="s">
        <v>367</v>
      </c>
      <c r="E6142" t="s">
        <v>370</v>
      </c>
      <c r="F6142" s="2">
        <v>-1451058</v>
      </c>
      <c r="G6142" s="36">
        <f t="shared" si="175"/>
        <v>-453455.625</v>
      </c>
      <c r="H6142">
        <v>2017</v>
      </c>
      <c r="I6142">
        <v>3.2</v>
      </c>
      <c r="J6142" s="40" t="s">
        <v>715</v>
      </c>
    </row>
    <row r="6143" spans="1:10">
      <c r="A6143" t="s">
        <v>295</v>
      </c>
      <c r="B6143" t="s">
        <v>32</v>
      </c>
      <c r="C6143" t="s">
        <v>4</v>
      </c>
      <c r="D6143" t="s">
        <v>380</v>
      </c>
      <c r="F6143" s="2">
        <v>1105037</v>
      </c>
      <c r="G6143" s="36">
        <f t="shared" si="175"/>
        <v>345324.0625</v>
      </c>
      <c r="H6143">
        <v>2017</v>
      </c>
      <c r="I6143">
        <v>3.2</v>
      </c>
      <c r="J6143" s="40" t="s">
        <v>715</v>
      </c>
    </row>
    <row r="6144" spans="1:10">
      <c r="A6144" s="4" t="s">
        <v>25</v>
      </c>
      <c r="B6144" t="s">
        <v>32</v>
      </c>
      <c r="C6144" t="s">
        <v>4</v>
      </c>
      <c r="D6144" t="s">
        <v>328</v>
      </c>
      <c r="E6144" t="s">
        <v>366</v>
      </c>
      <c r="F6144" s="2">
        <v>26318</v>
      </c>
      <c r="G6144" s="36">
        <f t="shared" si="175"/>
        <v>8224.375</v>
      </c>
      <c r="H6144">
        <v>2017</v>
      </c>
      <c r="I6144">
        <v>3.2</v>
      </c>
      <c r="J6144" s="40" t="s">
        <v>715</v>
      </c>
    </row>
    <row r="6145" spans="1:10">
      <c r="A6145" s="4" t="s">
        <v>25</v>
      </c>
      <c r="B6145" t="s">
        <v>32</v>
      </c>
      <c r="C6145" t="s">
        <v>4</v>
      </c>
      <c r="D6145" t="s">
        <v>328</v>
      </c>
      <c r="E6145" t="s">
        <v>365</v>
      </c>
      <c r="F6145" s="2"/>
      <c r="G6145" s="36">
        <f t="shared" si="175"/>
        <v>0</v>
      </c>
      <c r="H6145">
        <v>2017</v>
      </c>
      <c r="I6145">
        <v>3.2</v>
      </c>
      <c r="J6145" s="40" t="s">
        <v>715</v>
      </c>
    </row>
    <row r="6146" spans="1:10">
      <c r="A6146" s="4" t="s">
        <v>25</v>
      </c>
      <c r="B6146" t="s">
        <v>32</v>
      </c>
      <c r="C6146" t="s">
        <v>4</v>
      </c>
      <c r="D6146" t="s">
        <v>367</v>
      </c>
      <c r="E6146" t="s">
        <v>370</v>
      </c>
      <c r="F6146" s="2">
        <v>9756</v>
      </c>
      <c r="G6146" s="36">
        <f t="shared" si="175"/>
        <v>3048.75</v>
      </c>
      <c r="H6146">
        <v>2017</v>
      </c>
      <c r="I6146">
        <v>3.2</v>
      </c>
      <c r="J6146" s="40" t="s">
        <v>715</v>
      </c>
    </row>
    <row r="6147" spans="1:10">
      <c r="A6147" s="4" t="s">
        <v>25</v>
      </c>
      <c r="B6147" t="s">
        <v>32</v>
      </c>
      <c r="C6147" t="s">
        <v>4</v>
      </c>
      <c r="D6147" t="s">
        <v>380</v>
      </c>
      <c r="F6147" s="2">
        <v>-425</v>
      </c>
      <c r="G6147" s="36">
        <f t="shared" si="175"/>
        <v>-132.8125</v>
      </c>
      <c r="H6147">
        <v>2017</v>
      </c>
      <c r="I6147">
        <v>3.2</v>
      </c>
      <c r="J6147" s="40" t="s">
        <v>715</v>
      </c>
    </row>
    <row r="6148" spans="1:10">
      <c r="A6148" t="s">
        <v>197</v>
      </c>
      <c r="B6148" t="s">
        <v>34</v>
      </c>
      <c r="C6148" t="s">
        <v>3</v>
      </c>
      <c r="D6148" t="s">
        <v>1</v>
      </c>
      <c r="F6148" s="2">
        <v>-409628.01</v>
      </c>
      <c r="G6148" s="36">
        <v>-409628.01</v>
      </c>
      <c r="H6148">
        <v>2016</v>
      </c>
      <c r="I6148">
        <v>1</v>
      </c>
      <c r="J6148" t="s">
        <v>717</v>
      </c>
    </row>
    <row r="6149" spans="1:10">
      <c r="A6149" t="s">
        <v>197</v>
      </c>
      <c r="B6149" t="s">
        <v>34</v>
      </c>
      <c r="C6149" t="s">
        <v>4</v>
      </c>
      <c r="D6149" t="s">
        <v>328</v>
      </c>
      <c r="F6149" s="2">
        <v>5158.76</v>
      </c>
      <c r="G6149" s="36">
        <v>5158.76</v>
      </c>
      <c r="H6149">
        <v>2016</v>
      </c>
      <c r="I6149">
        <v>1</v>
      </c>
      <c r="J6149" t="s">
        <v>717</v>
      </c>
    </row>
    <row r="6150" spans="1:10">
      <c r="A6150" t="s">
        <v>197</v>
      </c>
      <c r="B6150" t="s">
        <v>34</v>
      </c>
      <c r="C6150" t="s">
        <v>4</v>
      </c>
      <c r="D6150" t="s">
        <v>1</v>
      </c>
      <c r="F6150" s="2">
        <v>-17214.45</v>
      </c>
      <c r="G6150" s="36">
        <v>-17214.45</v>
      </c>
      <c r="H6150">
        <v>2016</v>
      </c>
      <c r="I6150">
        <v>1</v>
      </c>
      <c r="J6150" t="s">
        <v>717</v>
      </c>
    </row>
    <row r="6151" spans="1:10">
      <c r="A6151" t="s">
        <v>197</v>
      </c>
      <c r="B6151" t="s">
        <v>34</v>
      </c>
      <c r="C6151" t="s">
        <v>3</v>
      </c>
      <c r="D6151" t="s">
        <v>328</v>
      </c>
      <c r="F6151" s="2">
        <v>186856.88</v>
      </c>
      <c r="G6151" s="36">
        <v>186856.88</v>
      </c>
      <c r="H6151">
        <v>2015</v>
      </c>
      <c r="I6151">
        <v>1</v>
      </c>
      <c r="J6151" t="s">
        <v>717</v>
      </c>
    </row>
    <row r="6152" spans="1:10">
      <c r="A6152" t="s">
        <v>197</v>
      </c>
      <c r="B6152" t="s">
        <v>34</v>
      </c>
      <c r="C6152" t="s">
        <v>3</v>
      </c>
      <c r="D6152" t="s">
        <v>1</v>
      </c>
      <c r="F6152" s="2">
        <v>197446.05</v>
      </c>
      <c r="G6152" s="36">
        <v>197446.05</v>
      </c>
      <c r="H6152">
        <v>2015</v>
      </c>
      <c r="I6152">
        <v>1</v>
      </c>
      <c r="J6152" t="s">
        <v>717</v>
      </c>
    </row>
    <row r="6153" spans="1:10">
      <c r="A6153" t="s">
        <v>197</v>
      </c>
      <c r="B6153" t="s">
        <v>34</v>
      </c>
      <c r="C6153" t="s">
        <v>4</v>
      </c>
      <c r="D6153" t="s">
        <v>328</v>
      </c>
      <c r="F6153" s="2">
        <v>60542.16</v>
      </c>
      <c r="G6153" s="36">
        <v>60542.16</v>
      </c>
      <c r="H6153">
        <v>2015</v>
      </c>
      <c r="I6153">
        <v>1</v>
      </c>
      <c r="J6153" t="s">
        <v>717</v>
      </c>
    </row>
    <row r="6154" spans="1:10">
      <c r="A6154" t="s">
        <v>197</v>
      </c>
      <c r="B6154" t="s">
        <v>34</v>
      </c>
      <c r="C6154" t="s">
        <v>4</v>
      </c>
      <c r="D6154" t="s">
        <v>1</v>
      </c>
      <c r="F6154" s="2">
        <v>30206.21</v>
      </c>
      <c r="G6154" s="36">
        <v>30206.21</v>
      </c>
      <c r="H6154">
        <v>2015</v>
      </c>
      <c r="I6154">
        <v>1</v>
      </c>
      <c r="J6154" t="s">
        <v>717</v>
      </c>
    </row>
    <row r="6155" spans="1:10">
      <c r="A6155" t="s">
        <v>197</v>
      </c>
      <c r="B6155" t="s">
        <v>34</v>
      </c>
      <c r="C6155" t="s">
        <v>3</v>
      </c>
      <c r="D6155" t="s">
        <v>328</v>
      </c>
      <c r="F6155" s="2">
        <v>242603.81</v>
      </c>
      <c r="G6155" s="36">
        <v>242603.81</v>
      </c>
      <c r="H6155">
        <v>2014</v>
      </c>
      <c r="I6155">
        <v>1</v>
      </c>
      <c r="J6155" t="s">
        <v>717</v>
      </c>
    </row>
    <row r="6156" spans="1:10">
      <c r="A6156" t="s">
        <v>197</v>
      </c>
      <c r="B6156" t="s">
        <v>34</v>
      </c>
      <c r="C6156" t="s">
        <v>3</v>
      </c>
      <c r="D6156" t="s">
        <v>1</v>
      </c>
      <c r="F6156" s="2">
        <v>329273.11</v>
      </c>
      <c r="G6156" s="36">
        <v>329273.11</v>
      </c>
      <c r="H6156">
        <v>2014</v>
      </c>
      <c r="I6156">
        <v>1</v>
      </c>
      <c r="J6156" t="s">
        <v>717</v>
      </c>
    </row>
    <row r="6157" spans="1:10">
      <c r="A6157" t="s">
        <v>197</v>
      </c>
      <c r="B6157" t="s">
        <v>34</v>
      </c>
      <c r="C6157" t="s">
        <v>4</v>
      </c>
      <c r="D6157" t="s">
        <v>328</v>
      </c>
      <c r="F6157" s="2">
        <v>163566.04</v>
      </c>
      <c r="G6157" s="36">
        <v>163566.04</v>
      </c>
      <c r="H6157">
        <v>2014</v>
      </c>
      <c r="I6157">
        <v>1</v>
      </c>
      <c r="J6157" t="s">
        <v>717</v>
      </c>
    </row>
    <row r="6158" spans="1:10">
      <c r="A6158" t="s">
        <v>197</v>
      </c>
      <c r="B6158" t="s">
        <v>34</v>
      </c>
      <c r="C6158" t="s">
        <v>4</v>
      </c>
      <c r="D6158" t="s">
        <v>1</v>
      </c>
      <c r="F6158" s="2">
        <v>0</v>
      </c>
      <c r="G6158" s="36">
        <v>0</v>
      </c>
      <c r="H6158">
        <v>2014</v>
      </c>
      <c r="I6158">
        <v>1</v>
      </c>
      <c r="J6158" t="s">
        <v>717</v>
      </c>
    </row>
    <row r="6159" spans="1:10">
      <c r="A6159" t="s">
        <v>197</v>
      </c>
      <c r="B6159" t="s">
        <v>34</v>
      </c>
      <c r="C6159" t="s">
        <v>3</v>
      </c>
      <c r="D6159" t="s">
        <v>328</v>
      </c>
      <c r="F6159" s="2">
        <v>289685.39</v>
      </c>
      <c r="G6159" s="36">
        <v>289685.39</v>
      </c>
      <c r="H6159">
        <v>2013</v>
      </c>
      <c r="I6159">
        <v>1</v>
      </c>
      <c r="J6159" t="s">
        <v>717</v>
      </c>
    </row>
    <row r="6160" spans="1:10">
      <c r="A6160" t="s">
        <v>197</v>
      </c>
      <c r="B6160" t="s">
        <v>34</v>
      </c>
      <c r="C6160" t="s">
        <v>3</v>
      </c>
      <c r="D6160" t="s">
        <v>1</v>
      </c>
      <c r="F6160" s="2">
        <v>2847284.86</v>
      </c>
      <c r="G6160" s="36">
        <v>2847284.86</v>
      </c>
      <c r="H6160">
        <v>2013</v>
      </c>
      <c r="I6160">
        <v>1</v>
      </c>
      <c r="J6160" t="s">
        <v>717</v>
      </c>
    </row>
    <row r="6161" spans="1:10">
      <c r="A6161" s="4" t="s">
        <v>17</v>
      </c>
      <c r="B6161" t="s">
        <v>32</v>
      </c>
      <c r="C6161" t="s">
        <v>3</v>
      </c>
      <c r="D6161" t="s">
        <v>328</v>
      </c>
      <c r="E6161" t="s">
        <v>366</v>
      </c>
      <c r="F6161" s="2">
        <v>43401138</v>
      </c>
      <c r="G6161" s="36">
        <v>12569717.043973561</v>
      </c>
      <c r="H6161">
        <v>2016</v>
      </c>
      <c r="I6161">
        <v>3.4528333333333299</v>
      </c>
      <c r="J6161" s="40" t="s">
        <v>715</v>
      </c>
    </row>
    <row r="6162" spans="1:10">
      <c r="A6162" s="4" t="s">
        <v>17</v>
      </c>
      <c r="B6162" t="s">
        <v>32</v>
      </c>
      <c r="C6162" t="s">
        <v>3</v>
      </c>
      <c r="D6162" t="s">
        <v>328</v>
      </c>
      <c r="E6162" t="s">
        <v>365</v>
      </c>
      <c r="F6162" s="2">
        <v>7616551</v>
      </c>
      <c r="G6162" s="36">
        <v>2205884.3461891222</v>
      </c>
      <c r="H6162">
        <v>2016</v>
      </c>
      <c r="I6162">
        <v>3.4528333333333299</v>
      </c>
      <c r="J6162" s="40" t="s">
        <v>715</v>
      </c>
    </row>
    <row r="6163" spans="1:10">
      <c r="A6163" s="4" t="s">
        <v>17</v>
      </c>
      <c r="B6163" t="s">
        <v>32</v>
      </c>
      <c r="C6163" t="s">
        <v>3</v>
      </c>
      <c r="D6163" t="s">
        <v>1</v>
      </c>
      <c r="F6163" s="2">
        <v>8576683</v>
      </c>
      <c r="G6163" s="36">
        <v>2483955.1093305042</v>
      </c>
      <c r="H6163">
        <v>2016</v>
      </c>
      <c r="I6163">
        <v>3.4528333333333299</v>
      </c>
      <c r="J6163" s="40" t="s">
        <v>715</v>
      </c>
    </row>
    <row r="6164" spans="1:10">
      <c r="A6164" s="4" t="s">
        <v>17</v>
      </c>
      <c r="B6164" t="s">
        <v>32</v>
      </c>
      <c r="C6164" t="s">
        <v>3</v>
      </c>
      <c r="D6164" t="s">
        <v>367</v>
      </c>
      <c r="E6164" t="s">
        <v>370</v>
      </c>
      <c r="F6164" s="2">
        <v>106063943</v>
      </c>
      <c r="G6164" s="36">
        <v>30717944.586571444</v>
      </c>
      <c r="H6164">
        <v>2016</v>
      </c>
      <c r="I6164">
        <v>3.4528333333333299</v>
      </c>
      <c r="J6164" s="40" t="s">
        <v>715</v>
      </c>
    </row>
    <row r="6165" spans="1:10">
      <c r="A6165" s="4" t="s">
        <v>17</v>
      </c>
      <c r="B6165" t="s">
        <v>32</v>
      </c>
      <c r="C6165" t="s">
        <v>3</v>
      </c>
      <c r="D6165" t="s">
        <v>367</v>
      </c>
      <c r="E6165" t="s">
        <v>370</v>
      </c>
      <c r="F6165" s="2">
        <v>37012928</v>
      </c>
      <c r="G6165" s="36">
        <v>10719581.406574322</v>
      </c>
      <c r="H6165">
        <v>2016</v>
      </c>
      <c r="I6165">
        <v>3.4528333333333299</v>
      </c>
      <c r="J6165" s="40" t="s">
        <v>715</v>
      </c>
    </row>
    <row r="6166" spans="1:10">
      <c r="A6166" s="4" t="s">
        <v>17</v>
      </c>
      <c r="B6166" t="s">
        <v>32</v>
      </c>
      <c r="C6166" t="s">
        <v>3</v>
      </c>
      <c r="D6166" t="s">
        <v>367</v>
      </c>
      <c r="E6166" t="s">
        <v>370</v>
      </c>
      <c r="F6166" s="2">
        <v>7264250</v>
      </c>
      <c r="G6166" s="36">
        <v>2103851.9090601942</v>
      </c>
      <c r="H6166">
        <v>2016</v>
      </c>
      <c r="I6166">
        <v>3.4528333333333299</v>
      </c>
      <c r="J6166" s="40" t="s">
        <v>715</v>
      </c>
    </row>
    <row r="6167" spans="1:10">
      <c r="A6167" s="4" t="s">
        <v>17</v>
      </c>
      <c r="B6167" t="s">
        <v>32</v>
      </c>
      <c r="C6167" t="s">
        <v>3</v>
      </c>
      <c r="D6167" t="s">
        <v>367</v>
      </c>
      <c r="E6167" t="s">
        <v>370</v>
      </c>
      <c r="F6167" s="2">
        <v>5394563</v>
      </c>
      <c r="G6167" s="36">
        <v>1562358.3530433958</v>
      </c>
      <c r="H6167">
        <v>2016</v>
      </c>
      <c r="I6167">
        <v>3.4528333333333299</v>
      </c>
      <c r="J6167" s="40" t="s">
        <v>715</v>
      </c>
    </row>
    <row r="6168" spans="1:10">
      <c r="A6168" s="4" t="s">
        <v>17</v>
      </c>
      <c r="B6168" t="s">
        <v>32</v>
      </c>
      <c r="C6168" t="s">
        <v>3</v>
      </c>
      <c r="D6168" t="s">
        <v>383</v>
      </c>
      <c r="F6168" s="2">
        <v>198255</v>
      </c>
      <c r="G6168" s="36">
        <v>57418.062460781061</v>
      </c>
      <c r="H6168">
        <v>2016</v>
      </c>
      <c r="I6168">
        <v>3.4528333333333299</v>
      </c>
      <c r="J6168" s="40" t="s">
        <v>715</v>
      </c>
    </row>
    <row r="6169" spans="1:10">
      <c r="A6169" t="s">
        <v>197</v>
      </c>
      <c r="B6169" t="s">
        <v>34</v>
      </c>
      <c r="C6169" t="s">
        <v>4</v>
      </c>
      <c r="D6169" t="s">
        <v>328</v>
      </c>
      <c r="F6169" s="2">
        <v>117113.91</v>
      </c>
      <c r="G6169" s="36">
        <v>117113.91</v>
      </c>
      <c r="H6169">
        <v>2013</v>
      </c>
      <c r="I6169">
        <v>1</v>
      </c>
      <c r="J6169" t="s">
        <v>717</v>
      </c>
    </row>
    <row r="6170" spans="1:10">
      <c r="A6170" t="s">
        <v>197</v>
      </c>
      <c r="B6170" t="s">
        <v>34</v>
      </c>
      <c r="C6170" t="s">
        <v>4</v>
      </c>
      <c r="D6170" t="s">
        <v>1</v>
      </c>
      <c r="F6170" s="2">
        <v>0</v>
      </c>
      <c r="G6170" s="36">
        <v>0</v>
      </c>
      <c r="H6170">
        <v>2013</v>
      </c>
      <c r="I6170">
        <v>1</v>
      </c>
      <c r="J6170" t="s">
        <v>717</v>
      </c>
    </row>
    <row r="6171" spans="1:10">
      <c r="A6171" t="s">
        <v>197</v>
      </c>
      <c r="B6171" t="s">
        <v>34</v>
      </c>
      <c r="C6171" t="s">
        <v>3</v>
      </c>
      <c r="D6171" t="s">
        <v>328</v>
      </c>
      <c r="F6171" s="2">
        <v>358000</v>
      </c>
      <c r="G6171" s="36">
        <v>358000</v>
      </c>
      <c r="H6171">
        <v>2012</v>
      </c>
      <c r="I6171">
        <v>1</v>
      </c>
      <c r="J6171" t="s">
        <v>717</v>
      </c>
    </row>
    <row r="6172" spans="1:10">
      <c r="A6172" t="s">
        <v>197</v>
      </c>
      <c r="B6172" t="s">
        <v>34</v>
      </c>
      <c r="C6172" t="s">
        <v>3</v>
      </c>
      <c r="D6172" t="s">
        <v>1</v>
      </c>
      <c r="F6172" s="2">
        <v>161000</v>
      </c>
      <c r="G6172" s="36">
        <v>161000</v>
      </c>
      <c r="H6172">
        <v>2012</v>
      </c>
      <c r="I6172">
        <v>1</v>
      </c>
      <c r="J6172" t="s">
        <v>717</v>
      </c>
    </row>
    <row r="6173" spans="1:10">
      <c r="A6173" t="s">
        <v>197</v>
      </c>
      <c r="B6173" t="s">
        <v>34</v>
      </c>
      <c r="C6173" t="s">
        <v>4</v>
      </c>
      <c r="D6173" t="s">
        <v>328</v>
      </c>
      <c r="F6173" s="2">
        <v>17000</v>
      </c>
      <c r="G6173" s="36">
        <v>17000</v>
      </c>
      <c r="H6173">
        <v>2012</v>
      </c>
      <c r="I6173">
        <v>1</v>
      </c>
      <c r="J6173" t="s">
        <v>717</v>
      </c>
    </row>
    <row r="6174" spans="1:10">
      <c r="A6174" t="s">
        <v>197</v>
      </c>
      <c r="B6174" t="s">
        <v>34</v>
      </c>
      <c r="C6174" t="s">
        <v>4</v>
      </c>
      <c r="D6174" t="s">
        <v>1</v>
      </c>
      <c r="F6174" s="2">
        <v>0</v>
      </c>
      <c r="G6174" s="36">
        <v>0</v>
      </c>
      <c r="H6174">
        <v>2012</v>
      </c>
      <c r="I6174">
        <v>1</v>
      </c>
      <c r="J6174" t="s">
        <v>717</v>
      </c>
    </row>
    <row r="6175" spans="1:10">
      <c r="A6175" t="s">
        <v>197</v>
      </c>
      <c r="B6175" t="s">
        <v>34</v>
      </c>
      <c r="C6175" t="s">
        <v>3</v>
      </c>
      <c r="D6175" t="s">
        <v>328</v>
      </c>
      <c r="F6175" s="2">
        <v>290000</v>
      </c>
      <c r="G6175" s="36">
        <v>290000</v>
      </c>
      <c r="H6175">
        <v>2011</v>
      </c>
      <c r="I6175">
        <v>1</v>
      </c>
      <c r="J6175" t="s">
        <v>717</v>
      </c>
    </row>
    <row r="6176" spans="1:10">
      <c r="A6176" t="s">
        <v>197</v>
      </c>
      <c r="B6176" t="s">
        <v>34</v>
      </c>
      <c r="C6176" t="s">
        <v>3</v>
      </c>
      <c r="D6176" t="s">
        <v>1</v>
      </c>
      <c r="F6176" s="2">
        <v>45000</v>
      </c>
      <c r="G6176" s="36">
        <v>45000</v>
      </c>
      <c r="H6176">
        <v>2011</v>
      </c>
      <c r="I6176">
        <v>1</v>
      </c>
      <c r="J6176" t="s">
        <v>717</v>
      </c>
    </row>
    <row r="6177" spans="1:10">
      <c r="A6177" t="s">
        <v>197</v>
      </c>
      <c r="B6177" t="s">
        <v>34</v>
      </c>
      <c r="C6177" t="s">
        <v>4</v>
      </c>
      <c r="D6177" t="s">
        <v>328</v>
      </c>
      <c r="F6177" s="2">
        <v>61000</v>
      </c>
      <c r="G6177" s="36">
        <v>61000</v>
      </c>
      <c r="H6177">
        <v>2011</v>
      </c>
      <c r="I6177">
        <v>1</v>
      </c>
      <c r="J6177" t="s">
        <v>717</v>
      </c>
    </row>
    <row r="6178" spans="1:10">
      <c r="A6178" t="s">
        <v>197</v>
      </c>
      <c r="B6178" t="s">
        <v>34</v>
      </c>
      <c r="C6178" t="s">
        <v>4</v>
      </c>
      <c r="D6178" t="s">
        <v>1</v>
      </c>
      <c r="F6178" s="2">
        <v>0</v>
      </c>
      <c r="G6178" s="36">
        <v>0</v>
      </c>
      <c r="H6178">
        <v>2011</v>
      </c>
      <c r="I6178">
        <v>1</v>
      </c>
      <c r="J6178" t="s">
        <v>717</v>
      </c>
    </row>
    <row r="6179" spans="1:10">
      <c r="A6179" t="s">
        <v>197</v>
      </c>
      <c r="B6179" t="s">
        <v>34</v>
      </c>
      <c r="C6179" t="s">
        <v>3</v>
      </c>
      <c r="D6179" t="s">
        <v>328</v>
      </c>
      <c r="F6179" s="2">
        <v>178000</v>
      </c>
      <c r="G6179" s="36">
        <v>178000</v>
      </c>
      <c r="H6179">
        <v>2010</v>
      </c>
      <c r="I6179">
        <v>1</v>
      </c>
      <c r="J6179" t="s">
        <v>717</v>
      </c>
    </row>
    <row r="6180" spans="1:10">
      <c r="A6180" t="s">
        <v>197</v>
      </c>
      <c r="B6180" t="s">
        <v>34</v>
      </c>
      <c r="C6180" t="s">
        <v>3</v>
      </c>
      <c r="D6180" t="s">
        <v>1</v>
      </c>
      <c r="F6180" s="2">
        <v>-1000</v>
      </c>
      <c r="G6180" s="36">
        <v>-1000</v>
      </c>
      <c r="H6180">
        <v>2010</v>
      </c>
      <c r="I6180">
        <v>1</v>
      </c>
      <c r="J6180" t="s">
        <v>717</v>
      </c>
    </row>
    <row r="6181" spans="1:10">
      <c r="A6181" t="s">
        <v>197</v>
      </c>
      <c r="B6181" t="s">
        <v>34</v>
      </c>
      <c r="C6181" t="s">
        <v>4</v>
      </c>
      <c r="D6181" t="s">
        <v>328</v>
      </c>
      <c r="F6181" s="2">
        <v>4000</v>
      </c>
      <c r="G6181" s="36">
        <v>4000</v>
      </c>
      <c r="H6181">
        <v>2010</v>
      </c>
      <c r="I6181">
        <v>1</v>
      </c>
      <c r="J6181" t="s">
        <v>717</v>
      </c>
    </row>
    <row r="6182" spans="1:10">
      <c r="A6182" t="s">
        <v>197</v>
      </c>
      <c r="B6182" t="s">
        <v>34</v>
      </c>
      <c r="C6182" t="s">
        <v>4</v>
      </c>
      <c r="D6182" t="s">
        <v>1</v>
      </c>
      <c r="F6182" s="2">
        <v>0</v>
      </c>
      <c r="G6182" s="36">
        <v>0</v>
      </c>
      <c r="H6182">
        <v>2010</v>
      </c>
      <c r="I6182">
        <v>1</v>
      </c>
      <c r="J6182" t="s">
        <v>717</v>
      </c>
    </row>
    <row r="6183" spans="1:10">
      <c r="A6183" t="s">
        <v>197</v>
      </c>
      <c r="B6183" t="s">
        <v>37</v>
      </c>
      <c r="C6183" t="s">
        <v>4</v>
      </c>
      <c r="D6183" t="s">
        <v>328</v>
      </c>
      <c r="F6183" s="2">
        <v>32655.25</v>
      </c>
      <c r="G6183" s="36">
        <v>32655.25</v>
      </c>
      <c r="H6183">
        <v>2015</v>
      </c>
      <c r="I6183">
        <v>1</v>
      </c>
      <c r="J6183" t="s">
        <v>717</v>
      </c>
    </row>
    <row r="6184" spans="1:10">
      <c r="A6184" t="s">
        <v>197</v>
      </c>
      <c r="B6184" t="s">
        <v>37</v>
      </c>
      <c r="C6184" t="s">
        <v>3</v>
      </c>
      <c r="D6184" t="s">
        <v>328</v>
      </c>
      <c r="F6184" s="2">
        <v>74558.320000000007</v>
      </c>
      <c r="G6184" s="36">
        <v>74558.320000000007</v>
      </c>
      <c r="H6184">
        <v>2014</v>
      </c>
      <c r="I6184">
        <v>1</v>
      </c>
      <c r="J6184" t="s">
        <v>717</v>
      </c>
    </row>
    <row r="6185" spans="1:10">
      <c r="A6185" t="s">
        <v>197</v>
      </c>
      <c r="B6185" t="s">
        <v>37</v>
      </c>
      <c r="C6185" t="s">
        <v>3</v>
      </c>
      <c r="D6185" t="s">
        <v>1</v>
      </c>
      <c r="F6185" s="2">
        <v>835040.86</v>
      </c>
      <c r="G6185" s="36">
        <v>835040.86</v>
      </c>
      <c r="H6185">
        <v>2014</v>
      </c>
      <c r="I6185">
        <v>1</v>
      </c>
      <c r="J6185" t="s">
        <v>717</v>
      </c>
    </row>
    <row r="6186" spans="1:10">
      <c r="A6186" t="s">
        <v>197</v>
      </c>
      <c r="B6186" t="s">
        <v>37</v>
      </c>
      <c r="C6186" t="s">
        <v>4</v>
      </c>
      <c r="D6186" t="s">
        <v>328</v>
      </c>
      <c r="F6186" s="2">
        <v>39243.160000000003</v>
      </c>
      <c r="G6186" s="36">
        <v>39243.160000000003</v>
      </c>
      <c r="H6186">
        <v>2014</v>
      </c>
      <c r="I6186">
        <v>1</v>
      </c>
      <c r="J6186" t="s">
        <v>717</v>
      </c>
    </row>
    <row r="6187" spans="1:10">
      <c r="A6187" t="s">
        <v>197</v>
      </c>
      <c r="B6187" t="s">
        <v>37</v>
      </c>
      <c r="C6187" t="s">
        <v>3</v>
      </c>
      <c r="D6187" t="s">
        <v>328</v>
      </c>
      <c r="F6187" s="2">
        <v>114086</v>
      </c>
      <c r="G6187" s="36">
        <v>114086</v>
      </c>
      <c r="H6187">
        <v>2013</v>
      </c>
      <c r="I6187">
        <v>1</v>
      </c>
      <c r="J6187" t="s">
        <v>717</v>
      </c>
    </row>
    <row r="6188" spans="1:10">
      <c r="A6188" t="s">
        <v>197</v>
      </c>
      <c r="B6188" t="s">
        <v>37</v>
      </c>
      <c r="C6188" t="s">
        <v>3</v>
      </c>
      <c r="D6188" t="s">
        <v>1</v>
      </c>
      <c r="F6188" s="2">
        <v>579902</v>
      </c>
      <c r="G6188" s="36">
        <v>579902</v>
      </c>
      <c r="H6188">
        <v>2013</v>
      </c>
      <c r="I6188">
        <v>1</v>
      </c>
      <c r="J6188" t="s">
        <v>717</v>
      </c>
    </row>
    <row r="6189" spans="1:10">
      <c r="A6189" t="s">
        <v>197</v>
      </c>
      <c r="B6189" t="s">
        <v>37</v>
      </c>
      <c r="C6189" t="s">
        <v>4</v>
      </c>
      <c r="D6189" t="s">
        <v>328</v>
      </c>
      <c r="F6189" s="2">
        <v>18383</v>
      </c>
      <c r="G6189" s="36">
        <v>18383</v>
      </c>
      <c r="H6189">
        <v>2013</v>
      </c>
      <c r="I6189">
        <v>1</v>
      </c>
      <c r="J6189" t="s">
        <v>717</v>
      </c>
    </row>
    <row r="6190" spans="1:10">
      <c r="A6190" t="s">
        <v>197</v>
      </c>
      <c r="B6190" t="s">
        <v>37</v>
      </c>
      <c r="C6190" t="s">
        <v>3</v>
      </c>
      <c r="D6190" t="s">
        <v>328</v>
      </c>
      <c r="F6190" s="2">
        <v>66096</v>
      </c>
      <c r="G6190" s="36">
        <v>66096</v>
      </c>
      <c r="H6190">
        <v>2012</v>
      </c>
      <c r="I6190">
        <v>1</v>
      </c>
      <c r="J6190" t="s">
        <v>717</v>
      </c>
    </row>
    <row r="6191" spans="1:10">
      <c r="A6191" t="s">
        <v>197</v>
      </c>
      <c r="B6191" t="s">
        <v>37</v>
      </c>
      <c r="C6191" t="s">
        <v>3</v>
      </c>
      <c r="D6191" t="s">
        <v>1</v>
      </c>
      <c r="F6191" s="2">
        <v>441347</v>
      </c>
      <c r="G6191" s="36">
        <v>441347</v>
      </c>
      <c r="H6191">
        <v>2012</v>
      </c>
      <c r="I6191">
        <v>1</v>
      </c>
      <c r="J6191" t="s">
        <v>717</v>
      </c>
    </row>
    <row r="6192" spans="1:10">
      <c r="A6192" t="s">
        <v>197</v>
      </c>
      <c r="B6192" t="s">
        <v>37</v>
      </c>
      <c r="C6192" t="s">
        <v>3</v>
      </c>
      <c r="D6192" t="s">
        <v>328</v>
      </c>
      <c r="F6192" s="2">
        <v>21320</v>
      </c>
      <c r="G6192" s="36">
        <v>21320</v>
      </c>
      <c r="H6192">
        <v>2011</v>
      </c>
      <c r="I6192">
        <v>1</v>
      </c>
      <c r="J6192" t="s">
        <v>717</v>
      </c>
    </row>
    <row r="6193" spans="1:10">
      <c r="A6193" t="s">
        <v>197</v>
      </c>
      <c r="B6193" t="s">
        <v>37</v>
      </c>
      <c r="C6193" t="s">
        <v>3</v>
      </c>
      <c r="D6193" t="s">
        <v>328</v>
      </c>
      <c r="F6193" s="2">
        <v>21320</v>
      </c>
      <c r="G6193" s="36">
        <v>21320</v>
      </c>
      <c r="H6193">
        <v>2011</v>
      </c>
      <c r="I6193">
        <v>1</v>
      </c>
      <c r="J6193" t="s">
        <v>717</v>
      </c>
    </row>
    <row r="6194" spans="1:10">
      <c r="A6194" t="s">
        <v>197</v>
      </c>
      <c r="B6194" t="s">
        <v>37</v>
      </c>
      <c r="C6194" t="s">
        <v>3</v>
      </c>
      <c r="D6194" t="s">
        <v>1</v>
      </c>
      <c r="F6194" s="2">
        <v>219592.93</v>
      </c>
      <c r="G6194" s="36">
        <v>219592.93</v>
      </c>
      <c r="H6194">
        <v>2011</v>
      </c>
      <c r="I6194">
        <v>1</v>
      </c>
      <c r="J6194" t="s">
        <v>717</v>
      </c>
    </row>
    <row r="6195" spans="1:10">
      <c r="A6195" t="s">
        <v>197</v>
      </c>
      <c r="B6195" t="s">
        <v>37</v>
      </c>
      <c r="C6195" t="s">
        <v>3</v>
      </c>
      <c r="D6195" t="s">
        <v>1</v>
      </c>
      <c r="F6195" s="2">
        <v>219592.93</v>
      </c>
      <c r="G6195" s="36">
        <v>219592.93</v>
      </c>
      <c r="H6195">
        <v>2011</v>
      </c>
      <c r="I6195">
        <v>1</v>
      </c>
      <c r="J6195" t="s">
        <v>717</v>
      </c>
    </row>
    <row r="6196" spans="1:10">
      <c r="A6196" t="s">
        <v>197</v>
      </c>
      <c r="B6196" t="s">
        <v>37</v>
      </c>
      <c r="C6196" t="s">
        <v>4</v>
      </c>
      <c r="D6196" t="s">
        <v>328</v>
      </c>
      <c r="F6196" s="2">
        <v>505</v>
      </c>
      <c r="G6196" s="36">
        <v>505</v>
      </c>
      <c r="H6196">
        <v>2011</v>
      </c>
      <c r="I6196">
        <v>1</v>
      </c>
      <c r="J6196" t="s">
        <v>717</v>
      </c>
    </row>
    <row r="6197" spans="1:10">
      <c r="A6197" t="s">
        <v>197</v>
      </c>
      <c r="B6197" t="s">
        <v>37</v>
      </c>
      <c r="C6197" t="s">
        <v>4</v>
      </c>
      <c r="D6197" t="s">
        <v>328</v>
      </c>
      <c r="F6197" s="2">
        <v>505</v>
      </c>
      <c r="G6197" s="36">
        <v>505</v>
      </c>
      <c r="H6197">
        <v>2011</v>
      </c>
      <c r="I6197">
        <v>1</v>
      </c>
      <c r="J6197" t="s">
        <v>717</v>
      </c>
    </row>
    <row r="6198" spans="1:10">
      <c r="A6198" t="s">
        <v>197</v>
      </c>
      <c r="B6198" t="s">
        <v>37</v>
      </c>
      <c r="C6198" t="s">
        <v>4</v>
      </c>
      <c r="D6198" t="s">
        <v>1</v>
      </c>
      <c r="F6198" s="2">
        <v>101905</v>
      </c>
      <c r="G6198" s="36">
        <v>101905</v>
      </c>
      <c r="H6198">
        <v>2011</v>
      </c>
      <c r="I6198">
        <v>1</v>
      </c>
      <c r="J6198" t="s">
        <v>717</v>
      </c>
    </row>
    <row r="6199" spans="1:10">
      <c r="A6199" t="s">
        <v>197</v>
      </c>
      <c r="B6199" t="s">
        <v>37</v>
      </c>
      <c r="C6199" t="s">
        <v>4</v>
      </c>
      <c r="D6199" t="s">
        <v>1</v>
      </c>
      <c r="F6199" s="2">
        <v>101905</v>
      </c>
      <c r="G6199" s="36">
        <v>101905</v>
      </c>
      <c r="H6199">
        <v>2011</v>
      </c>
      <c r="I6199">
        <v>1</v>
      </c>
      <c r="J6199" t="s">
        <v>717</v>
      </c>
    </row>
    <row r="6200" spans="1:10">
      <c r="A6200" t="s">
        <v>197</v>
      </c>
      <c r="B6200" t="s">
        <v>37</v>
      </c>
      <c r="C6200" t="s">
        <v>3</v>
      </c>
      <c r="D6200" t="s">
        <v>328</v>
      </c>
      <c r="F6200" s="2">
        <v>41419</v>
      </c>
      <c r="G6200" s="36">
        <v>41419</v>
      </c>
      <c r="H6200">
        <v>2010</v>
      </c>
      <c r="I6200">
        <v>1</v>
      </c>
      <c r="J6200" t="s">
        <v>717</v>
      </c>
    </row>
    <row r="6201" spans="1:10">
      <c r="A6201" t="s">
        <v>197</v>
      </c>
      <c r="B6201" t="s">
        <v>37</v>
      </c>
      <c r="C6201" t="s">
        <v>3</v>
      </c>
      <c r="D6201" t="s">
        <v>328</v>
      </c>
      <c r="F6201" s="2">
        <v>41419</v>
      </c>
      <c r="G6201" s="36">
        <v>41419</v>
      </c>
      <c r="H6201">
        <v>2010</v>
      </c>
      <c r="I6201">
        <v>1</v>
      </c>
      <c r="J6201" t="s">
        <v>717</v>
      </c>
    </row>
    <row r="6202" spans="1:10">
      <c r="A6202" t="s">
        <v>197</v>
      </c>
      <c r="B6202" t="s">
        <v>37</v>
      </c>
      <c r="C6202" t="s">
        <v>3</v>
      </c>
      <c r="D6202" t="s">
        <v>1</v>
      </c>
      <c r="F6202" s="2">
        <v>-1434719</v>
      </c>
      <c r="G6202" s="36">
        <v>-1434719</v>
      </c>
      <c r="H6202">
        <v>2010</v>
      </c>
      <c r="I6202">
        <v>1</v>
      </c>
      <c r="J6202" t="s">
        <v>717</v>
      </c>
    </row>
    <row r="6203" spans="1:10">
      <c r="A6203" t="s">
        <v>197</v>
      </c>
      <c r="B6203" t="s">
        <v>37</v>
      </c>
      <c r="C6203" t="s">
        <v>3</v>
      </c>
      <c r="D6203" t="s">
        <v>1</v>
      </c>
      <c r="F6203" s="2">
        <v>-1434719</v>
      </c>
      <c r="G6203" s="36">
        <v>-1434719</v>
      </c>
      <c r="H6203">
        <v>2010</v>
      </c>
      <c r="I6203">
        <v>1</v>
      </c>
      <c r="J6203" t="s">
        <v>717</v>
      </c>
    </row>
    <row r="6204" spans="1:10">
      <c r="A6204" t="s">
        <v>197</v>
      </c>
      <c r="B6204" t="s">
        <v>39</v>
      </c>
      <c r="C6204" t="s">
        <v>3</v>
      </c>
      <c r="D6204" t="s">
        <v>328</v>
      </c>
      <c r="F6204" s="2">
        <v>4361927.67</v>
      </c>
      <c r="G6204" s="36">
        <v>94814.208672970344</v>
      </c>
      <c r="H6204">
        <v>2016</v>
      </c>
      <c r="I6204">
        <v>46.004999999999995</v>
      </c>
      <c r="J6204" t="s">
        <v>717</v>
      </c>
    </row>
    <row r="6205" spans="1:10">
      <c r="A6205" t="s">
        <v>197</v>
      </c>
      <c r="B6205" t="s">
        <v>39</v>
      </c>
      <c r="C6205" t="s">
        <v>3</v>
      </c>
      <c r="D6205" t="s">
        <v>1</v>
      </c>
      <c r="F6205" s="2">
        <v>62143447.990000002</v>
      </c>
      <c r="G6205" s="36">
        <v>1350797.6956852518</v>
      </c>
      <c r="H6205">
        <v>2016</v>
      </c>
      <c r="I6205">
        <v>46.004999999999995</v>
      </c>
      <c r="J6205" t="s">
        <v>717</v>
      </c>
    </row>
    <row r="6206" spans="1:10">
      <c r="A6206" t="s">
        <v>197</v>
      </c>
      <c r="B6206" t="s">
        <v>39</v>
      </c>
      <c r="C6206" t="s">
        <v>3</v>
      </c>
      <c r="D6206" t="s">
        <v>328</v>
      </c>
      <c r="F6206" s="2">
        <v>19802460.77</v>
      </c>
      <c r="G6206" s="36">
        <v>442043.8107605158</v>
      </c>
      <c r="H6206">
        <v>2015</v>
      </c>
      <c r="I6206">
        <v>44.79750714285715</v>
      </c>
      <c r="J6206" t="s">
        <v>717</v>
      </c>
    </row>
    <row r="6207" spans="1:10">
      <c r="A6207" t="s">
        <v>197</v>
      </c>
      <c r="B6207" t="s">
        <v>39</v>
      </c>
      <c r="C6207" t="s">
        <v>3</v>
      </c>
      <c r="D6207" t="s">
        <v>1</v>
      </c>
      <c r="F6207" s="2">
        <v>33718145.18</v>
      </c>
      <c r="G6207" s="36">
        <v>752679.05136940803</v>
      </c>
      <c r="H6207">
        <v>2015</v>
      </c>
      <c r="I6207">
        <v>44.79750714285715</v>
      </c>
      <c r="J6207" t="s">
        <v>717</v>
      </c>
    </row>
    <row r="6208" spans="1:10">
      <c r="A6208" t="s">
        <v>197</v>
      </c>
      <c r="B6208" t="s">
        <v>39</v>
      </c>
      <c r="C6208" t="s">
        <v>3</v>
      </c>
      <c r="D6208" t="s">
        <v>328</v>
      </c>
      <c r="F6208" s="2">
        <v>25228586.000000004</v>
      </c>
      <c r="G6208" s="36">
        <v>581049.4483981668</v>
      </c>
      <c r="H6208">
        <v>2014</v>
      </c>
      <c r="I6208">
        <v>43.418999999999997</v>
      </c>
      <c r="J6208" t="s">
        <v>717</v>
      </c>
    </row>
    <row r="6209" spans="1:10">
      <c r="A6209" t="s">
        <v>197</v>
      </c>
      <c r="B6209" t="s">
        <v>39</v>
      </c>
      <c r="C6209" t="s">
        <v>3</v>
      </c>
      <c r="D6209" t="s">
        <v>1</v>
      </c>
      <c r="F6209" s="2">
        <v>39709405</v>
      </c>
      <c r="G6209" s="36">
        <v>914562.86418388272</v>
      </c>
      <c r="H6209">
        <v>2014</v>
      </c>
      <c r="I6209">
        <v>43.418999999999997</v>
      </c>
      <c r="J6209" t="s">
        <v>717</v>
      </c>
    </row>
    <row r="6210" spans="1:10">
      <c r="A6210" t="s">
        <v>197</v>
      </c>
      <c r="B6210" t="s">
        <v>39</v>
      </c>
      <c r="C6210" t="s">
        <v>3</v>
      </c>
      <c r="D6210" t="s">
        <v>328</v>
      </c>
      <c r="F6210" s="2">
        <v>25780463</v>
      </c>
      <c r="G6210" s="36">
        <v>617402.04395586008</v>
      </c>
      <c r="H6210">
        <v>2013</v>
      </c>
      <c r="I6210">
        <v>41.75636160000002</v>
      </c>
      <c r="J6210" t="s">
        <v>717</v>
      </c>
    </row>
    <row r="6211" spans="1:10">
      <c r="A6211" t="s">
        <v>197</v>
      </c>
      <c r="B6211" t="s">
        <v>39</v>
      </c>
      <c r="C6211" t="s">
        <v>3</v>
      </c>
      <c r="D6211" t="s">
        <v>1</v>
      </c>
      <c r="F6211" s="2">
        <v>40161579</v>
      </c>
      <c r="G6211" s="36">
        <v>961807.43391205766</v>
      </c>
      <c r="H6211">
        <v>2013</v>
      </c>
      <c r="I6211">
        <v>41.75636160000002</v>
      </c>
      <c r="J6211" t="s">
        <v>717</v>
      </c>
    </row>
    <row r="6212" spans="1:10">
      <c r="A6212" t="s">
        <v>197</v>
      </c>
      <c r="B6212" t="s">
        <v>39</v>
      </c>
      <c r="C6212" t="s">
        <v>3</v>
      </c>
      <c r="D6212" t="s">
        <v>328</v>
      </c>
      <c r="F6212" s="2">
        <v>23693608.237287235</v>
      </c>
      <c r="G6212" s="36">
        <v>603223.81429534219</v>
      </c>
      <c r="H6212">
        <v>2012</v>
      </c>
      <c r="I6212">
        <v>39.278303800000003</v>
      </c>
      <c r="J6212" t="s">
        <v>717</v>
      </c>
    </row>
    <row r="6213" spans="1:10">
      <c r="A6213" t="s">
        <v>197</v>
      </c>
      <c r="B6213" t="s">
        <v>39</v>
      </c>
      <c r="C6213" t="s">
        <v>3</v>
      </c>
      <c r="D6213" t="s">
        <v>1</v>
      </c>
      <c r="F6213" s="2">
        <v>57796915.332772404</v>
      </c>
      <c r="G6213" s="36">
        <v>1471471.7729937308</v>
      </c>
      <c r="H6213">
        <v>2012</v>
      </c>
      <c r="I6213">
        <v>39.278303800000003</v>
      </c>
      <c r="J6213" t="s">
        <v>717</v>
      </c>
    </row>
    <row r="6214" spans="1:10">
      <c r="A6214" t="s">
        <v>197</v>
      </c>
      <c r="B6214" t="s">
        <v>39</v>
      </c>
      <c r="C6214" t="s">
        <v>3</v>
      </c>
      <c r="D6214" t="s">
        <v>328</v>
      </c>
      <c r="F6214" s="2">
        <v>18656368.612208191</v>
      </c>
      <c r="G6214" s="36">
        <v>490170.3918840884</v>
      </c>
      <c r="H6214">
        <v>2011</v>
      </c>
      <c r="I6214">
        <v>38.060986385770725</v>
      </c>
      <c r="J6214" t="s">
        <v>717</v>
      </c>
    </row>
    <row r="6215" spans="1:10">
      <c r="A6215" t="s">
        <v>197</v>
      </c>
      <c r="B6215" t="s">
        <v>39</v>
      </c>
      <c r="C6215" t="s">
        <v>3</v>
      </c>
      <c r="D6215" t="s">
        <v>1</v>
      </c>
      <c r="F6215" s="2">
        <v>89871611.199252382</v>
      </c>
      <c r="G6215" s="36">
        <v>2361252.8137960001</v>
      </c>
      <c r="H6215">
        <v>2011</v>
      </c>
      <c r="I6215">
        <v>38.060986385770725</v>
      </c>
      <c r="J6215" t="s">
        <v>717</v>
      </c>
    </row>
    <row r="6216" spans="1:10">
      <c r="A6216" t="s">
        <v>197</v>
      </c>
      <c r="B6216" t="s">
        <v>39</v>
      </c>
      <c r="C6216" t="s">
        <v>3</v>
      </c>
      <c r="D6216" t="s">
        <v>328</v>
      </c>
      <c r="F6216" s="2">
        <v>16235891.658156645</v>
      </c>
      <c r="G6216" s="36">
        <v>441256.26333592145</v>
      </c>
      <c r="H6216">
        <v>2010</v>
      </c>
      <c r="I6216">
        <v>36.794699604743094</v>
      </c>
      <c r="J6216" t="s">
        <v>717</v>
      </c>
    </row>
    <row r="6217" spans="1:10">
      <c r="A6217" t="s">
        <v>197</v>
      </c>
      <c r="B6217" t="s">
        <v>39</v>
      </c>
      <c r="C6217" t="s">
        <v>3</v>
      </c>
      <c r="D6217" t="s">
        <v>1</v>
      </c>
      <c r="F6217" s="2">
        <v>77736797.930602133</v>
      </c>
      <c r="G6217" s="36">
        <v>2112717.2871546238</v>
      </c>
      <c r="H6217">
        <v>2010</v>
      </c>
      <c r="I6217">
        <v>36.794699604743094</v>
      </c>
      <c r="J6217" t="s">
        <v>717</v>
      </c>
    </row>
    <row r="6218" spans="1:10">
      <c r="A6218" t="s">
        <v>197</v>
      </c>
      <c r="B6218" t="s">
        <v>552</v>
      </c>
      <c r="C6218" t="s">
        <v>3</v>
      </c>
      <c r="D6218" t="s">
        <v>328</v>
      </c>
      <c r="F6218" s="2">
        <v>12259000</v>
      </c>
      <c r="G6218" s="36">
        <v>1950579.1751527495</v>
      </c>
      <c r="H6218">
        <v>2015</v>
      </c>
      <c r="I6218">
        <v>6.2847999999999997</v>
      </c>
      <c r="J6218" t="s">
        <v>717</v>
      </c>
    </row>
    <row r="6219" spans="1:10">
      <c r="A6219" t="s">
        <v>197</v>
      </c>
      <c r="B6219" t="s">
        <v>552</v>
      </c>
      <c r="C6219" t="s">
        <v>3</v>
      </c>
      <c r="D6219" t="s">
        <v>1</v>
      </c>
      <c r="F6219" s="2">
        <v>1456000</v>
      </c>
      <c r="G6219" s="36">
        <v>231670.06109979635</v>
      </c>
      <c r="H6219">
        <v>2015</v>
      </c>
      <c r="I6219">
        <v>6.2847999999999997</v>
      </c>
      <c r="J6219" t="s">
        <v>717</v>
      </c>
    </row>
    <row r="6220" spans="1:10">
      <c r="A6220" t="s">
        <v>197</v>
      </c>
      <c r="B6220" t="s">
        <v>552</v>
      </c>
      <c r="C6220" t="s">
        <v>4</v>
      </c>
      <c r="D6220" t="s">
        <v>328</v>
      </c>
      <c r="F6220" s="2">
        <v>381000</v>
      </c>
      <c r="G6220" s="36">
        <v>60622.45417515275</v>
      </c>
      <c r="H6220">
        <v>2015</v>
      </c>
      <c r="I6220">
        <v>6.2847999999999997</v>
      </c>
      <c r="J6220" t="s">
        <v>717</v>
      </c>
    </row>
    <row r="6221" spans="1:10">
      <c r="A6221" t="s">
        <v>197</v>
      </c>
      <c r="B6221" t="s">
        <v>552</v>
      </c>
      <c r="C6221" t="s">
        <v>4</v>
      </c>
      <c r="D6221" t="s">
        <v>1</v>
      </c>
      <c r="F6221" s="2">
        <v>12000</v>
      </c>
      <c r="G6221" s="36">
        <v>1909.3686354378819</v>
      </c>
      <c r="H6221">
        <v>2015</v>
      </c>
      <c r="I6221">
        <v>6.2847999999999997</v>
      </c>
      <c r="J6221" t="s">
        <v>717</v>
      </c>
    </row>
    <row r="6222" spans="1:10">
      <c r="A6222" t="s">
        <v>197</v>
      </c>
      <c r="B6222" t="s">
        <v>552</v>
      </c>
      <c r="C6222" t="s">
        <v>3</v>
      </c>
      <c r="D6222" t="s">
        <v>328</v>
      </c>
      <c r="F6222" s="2">
        <v>8549000</v>
      </c>
      <c r="G6222" s="36">
        <v>1358687.8784507557</v>
      </c>
      <c r="H6222">
        <v>2014</v>
      </c>
      <c r="I6222">
        <v>6.2920999999999996</v>
      </c>
      <c r="J6222" t="s">
        <v>717</v>
      </c>
    </row>
    <row r="6223" spans="1:10">
      <c r="A6223" s="4" t="s">
        <v>49</v>
      </c>
      <c r="B6223" t="s">
        <v>32</v>
      </c>
      <c r="C6223" t="s">
        <v>3</v>
      </c>
      <c r="D6223" t="s">
        <v>328</v>
      </c>
      <c r="E6223" t="s">
        <v>366</v>
      </c>
      <c r="F6223" s="2">
        <v>10850275</v>
      </c>
      <c r="G6223" s="36">
        <v>3142426.5096297758</v>
      </c>
      <c r="H6223">
        <v>2016</v>
      </c>
      <c r="I6223">
        <v>3.4528333333333299</v>
      </c>
      <c r="J6223" s="40" t="s">
        <v>715</v>
      </c>
    </row>
    <row r="6224" spans="1:10">
      <c r="A6224" s="4" t="s">
        <v>49</v>
      </c>
      <c r="B6224" t="s">
        <v>32</v>
      </c>
      <c r="C6224" t="s">
        <v>3</v>
      </c>
      <c r="D6224" t="s">
        <v>328</v>
      </c>
      <c r="E6224" t="s">
        <v>365</v>
      </c>
      <c r="F6224" s="2">
        <v>986146</v>
      </c>
      <c r="G6224" s="36">
        <v>285604.86556933948</v>
      </c>
      <c r="H6224">
        <v>2016</v>
      </c>
      <c r="I6224">
        <v>3.4528333333333299</v>
      </c>
      <c r="J6224" s="40" t="s">
        <v>715</v>
      </c>
    </row>
    <row r="6225" spans="1:10">
      <c r="A6225" s="4" t="s">
        <v>49</v>
      </c>
      <c r="B6225" t="s">
        <v>32</v>
      </c>
      <c r="C6225" t="s">
        <v>3</v>
      </c>
      <c r="D6225" t="s">
        <v>1</v>
      </c>
      <c r="F6225" s="2">
        <v>8829718</v>
      </c>
      <c r="G6225" s="36">
        <v>2557238.4032437154</v>
      </c>
      <c r="H6225">
        <v>2016</v>
      </c>
      <c r="I6225">
        <v>3.4528333333333299</v>
      </c>
      <c r="J6225" s="40" t="s">
        <v>715</v>
      </c>
    </row>
    <row r="6226" spans="1:10">
      <c r="A6226" s="4" t="s">
        <v>49</v>
      </c>
      <c r="B6226" t="s">
        <v>32</v>
      </c>
      <c r="C6226" t="s">
        <v>3</v>
      </c>
      <c r="D6226" t="s">
        <v>367</v>
      </c>
      <c r="E6226" t="s">
        <v>370</v>
      </c>
      <c r="F6226" s="2">
        <v>11741943</v>
      </c>
      <c r="G6226" s="36">
        <v>3400668.919245068</v>
      </c>
      <c r="H6226">
        <v>2016</v>
      </c>
      <c r="I6226">
        <v>3.4528333333333299</v>
      </c>
      <c r="J6226" s="40" t="s">
        <v>715</v>
      </c>
    </row>
    <row r="6227" spans="1:10">
      <c r="A6227" s="4" t="s">
        <v>49</v>
      </c>
      <c r="B6227" t="s">
        <v>32</v>
      </c>
      <c r="C6227" t="s">
        <v>3</v>
      </c>
      <c r="D6227" t="s">
        <v>367</v>
      </c>
      <c r="E6227" t="s">
        <v>370</v>
      </c>
      <c r="F6227" s="2">
        <v>4978293</v>
      </c>
      <c r="G6227" s="36">
        <v>1441799.3918038341</v>
      </c>
      <c r="H6227">
        <v>2016</v>
      </c>
      <c r="I6227">
        <v>3.4528333333333299</v>
      </c>
      <c r="J6227" s="40" t="s">
        <v>715</v>
      </c>
    </row>
    <row r="6228" spans="1:10">
      <c r="A6228" s="4" t="s">
        <v>49</v>
      </c>
      <c r="B6228" t="s">
        <v>32</v>
      </c>
      <c r="C6228" t="s">
        <v>3</v>
      </c>
      <c r="D6228" t="s">
        <v>367</v>
      </c>
      <c r="E6228" t="s">
        <v>370</v>
      </c>
      <c r="F6228" s="2">
        <v>529492</v>
      </c>
      <c r="G6228" s="36">
        <v>153350.00241347702</v>
      </c>
      <c r="H6228">
        <v>2016</v>
      </c>
      <c r="I6228">
        <v>3.4528333333333299</v>
      </c>
      <c r="J6228" s="40" t="s">
        <v>715</v>
      </c>
    </row>
    <row r="6229" spans="1:10">
      <c r="A6229" s="4" t="s">
        <v>49</v>
      </c>
      <c r="B6229" t="s">
        <v>32</v>
      </c>
      <c r="C6229" t="s">
        <v>3</v>
      </c>
      <c r="D6229" t="s">
        <v>367</v>
      </c>
      <c r="E6229" t="s">
        <v>370</v>
      </c>
      <c r="F6229" s="2">
        <v>181258</v>
      </c>
      <c r="G6229" s="36">
        <v>52495.438528744562</v>
      </c>
      <c r="H6229">
        <v>2016</v>
      </c>
      <c r="I6229">
        <v>3.4528333333333299</v>
      </c>
      <c r="J6229" s="40" t="s">
        <v>715</v>
      </c>
    </row>
    <row r="6230" spans="1:10">
      <c r="A6230" s="4" t="s">
        <v>49</v>
      </c>
      <c r="B6230" t="s">
        <v>32</v>
      </c>
      <c r="C6230" t="s">
        <v>3</v>
      </c>
      <c r="D6230" t="s">
        <v>367</v>
      </c>
      <c r="E6230" t="s">
        <v>370</v>
      </c>
      <c r="F6230" s="2">
        <v>37601</v>
      </c>
      <c r="G6230" s="36">
        <v>10889.897185885999</v>
      </c>
      <c r="H6230">
        <v>2016</v>
      </c>
      <c r="I6230">
        <v>3.4528333333333299</v>
      </c>
      <c r="J6230" s="40" t="s">
        <v>715</v>
      </c>
    </row>
    <row r="6231" spans="1:10">
      <c r="A6231" s="4" t="s">
        <v>49</v>
      </c>
      <c r="B6231" t="s">
        <v>32</v>
      </c>
      <c r="C6231" t="s">
        <v>3</v>
      </c>
      <c r="D6231" t="s">
        <v>380</v>
      </c>
      <c r="F6231" s="2">
        <v>52200643</v>
      </c>
      <c r="G6231" s="36">
        <v>15118205.242071725</v>
      </c>
      <c r="H6231">
        <v>2016</v>
      </c>
      <c r="I6231">
        <v>3.4528333333333339</v>
      </c>
      <c r="J6231" s="40" t="s">
        <v>715</v>
      </c>
    </row>
    <row r="6232" spans="1:10">
      <c r="A6232" s="4" t="s">
        <v>49</v>
      </c>
      <c r="B6232" t="s">
        <v>32</v>
      </c>
      <c r="C6232" t="s">
        <v>3</v>
      </c>
      <c r="D6232" t="s">
        <v>383</v>
      </c>
      <c r="F6232" s="2">
        <v>27159166</v>
      </c>
      <c r="G6232" s="36">
        <v>7865762.2242602771</v>
      </c>
      <c r="H6232">
        <v>2016</v>
      </c>
      <c r="I6232">
        <v>3.4528333333333299</v>
      </c>
      <c r="J6232" s="40" t="s">
        <v>715</v>
      </c>
    </row>
    <row r="6233" spans="1:10">
      <c r="A6233" t="s">
        <v>197</v>
      </c>
      <c r="B6233" t="s">
        <v>552</v>
      </c>
      <c r="C6233" t="s">
        <v>3</v>
      </c>
      <c r="D6233" t="s">
        <v>1</v>
      </c>
      <c r="F6233" s="2">
        <v>288999.99999999994</v>
      </c>
      <c r="G6233" s="36">
        <v>45930.611401598828</v>
      </c>
      <c r="H6233">
        <v>2014</v>
      </c>
      <c r="I6233">
        <v>6.2920999999999996</v>
      </c>
      <c r="J6233" t="s">
        <v>717</v>
      </c>
    </row>
    <row r="6234" spans="1:10">
      <c r="A6234" t="s">
        <v>197</v>
      </c>
      <c r="B6234" t="s">
        <v>552</v>
      </c>
      <c r="C6234" t="s">
        <v>4</v>
      </c>
      <c r="D6234" t="s">
        <v>328</v>
      </c>
      <c r="F6234" s="2">
        <v>273000.00000000006</v>
      </c>
      <c r="G6234" s="36">
        <v>43387.740182133159</v>
      </c>
      <c r="H6234">
        <v>2014</v>
      </c>
      <c r="I6234">
        <v>6.2920999999999996</v>
      </c>
      <c r="J6234" t="s">
        <v>717</v>
      </c>
    </row>
    <row r="6235" spans="1:10">
      <c r="A6235" t="s">
        <v>197</v>
      </c>
      <c r="B6235" t="s">
        <v>552</v>
      </c>
      <c r="C6235" t="s">
        <v>3</v>
      </c>
      <c r="D6235" t="s">
        <v>328</v>
      </c>
      <c r="F6235" s="2">
        <v>3664000</v>
      </c>
      <c r="G6235" s="36">
        <v>583049.55284682219</v>
      </c>
      <c r="H6235">
        <v>2013</v>
      </c>
      <c r="I6235">
        <v>6.2842000000000002</v>
      </c>
      <c r="J6235" t="s">
        <v>717</v>
      </c>
    </row>
    <row r="6236" spans="1:10">
      <c r="A6236" t="s">
        <v>197</v>
      </c>
      <c r="B6236" t="s">
        <v>552</v>
      </c>
      <c r="C6236" t="s">
        <v>3</v>
      </c>
      <c r="D6236" t="s">
        <v>1</v>
      </c>
      <c r="F6236" s="2">
        <v>785000</v>
      </c>
      <c r="G6236" s="36">
        <v>124916.45714649437</v>
      </c>
      <c r="H6236">
        <v>2013</v>
      </c>
      <c r="I6236">
        <v>6.2842000000000002</v>
      </c>
      <c r="J6236" t="s">
        <v>717</v>
      </c>
    </row>
    <row r="6237" spans="1:10">
      <c r="A6237" t="s">
        <v>197</v>
      </c>
      <c r="B6237" t="s">
        <v>552</v>
      </c>
      <c r="C6237" t="s">
        <v>4</v>
      </c>
      <c r="D6237" t="s">
        <v>328</v>
      </c>
      <c r="F6237" s="2">
        <v>119000</v>
      </c>
      <c r="G6237" s="36">
        <v>18936.380127939912</v>
      </c>
      <c r="H6237">
        <v>2013</v>
      </c>
      <c r="I6237">
        <v>6.2842000000000002</v>
      </c>
      <c r="J6237" t="s">
        <v>717</v>
      </c>
    </row>
    <row r="6238" spans="1:10">
      <c r="A6238" t="s">
        <v>197</v>
      </c>
      <c r="B6238" t="s">
        <v>552</v>
      </c>
      <c r="C6238" t="s">
        <v>4</v>
      </c>
      <c r="D6238" t="s">
        <v>1</v>
      </c>
      <c r="F6238" s="2">
        <v>173000</v>
      </c>
      <c r="G6238" s="36">
        <v>27529.359345660545</v>
      </c>
      <c r="H6238">
        <v>2013</v>
      </c>
      <c r="I6238">
        <v>6.2842000000000002</v>
      </c>
      <c r="J6238" t="s">
        <v>717</v>
      </c>
    </row>
    <row r="6239" spans="1:10">
      <c r="A6239" t="s">
        <v>197</v>
      </c>
      <c r="B6239" t="s">
        <v>552</v>
      </c>
      <c r="C6239" t="s">
        <v>3</v>
      </c>
      <c r="D6239" t="s">
        <v>328</v>
      </c>
      <c r="F6239" s="2">
        <v>1235000.0000000002</v>
      </c>
      <c r="G6239" s="36">
        <v>287925.76877346053</v>
      </c>
      <c r="H6239">
        <v>2012</v>
      </c>
      <c r="I6239">
        <v>4.2892999999999857</v>
      </c>
      <c r="J6239" t="s">
        <v>717</v>
      </c>
    </row>
    <row r="6240" spans="1:10">
      <c r="A6240" t="s">
        <v>197</v>
      </c>
      <c r="B6240" t="s">
        <v>552</v>
      </c>
      <c r="C6240" t="s">
        <v>3</v>
      </c>
      <c r="D6240" t="s">
        <v>1</v>
      </c>
      <c r="F6240" s="2">
        <v>561000</v>
      </c>
      <c r="G6240" s="36">
        <v>130790.57188818732</v>
      </c>
      <c r="H6240">
        <v>2012</v>
      </c>
      <c r="I6240">
        <v>4.2892999999999857</v>
      </c>
      <c r="J6240" t="s">
        <v>717</v>
      </c>
    </row>
    <row r="6241" spans="1:10">
      <c r="A6241" t="s">
        <v>197</v>
      </c>
      <c r="B6241" t="s">
        <v>552</v>
      </c>
      <c r="C6241" t="s">
        <v>4</v>
      </c>
      <c r="D6241" t="s">
        <v>328</v>
      </c>
      <c r="F6241" s="2">
        <v>0</v>
      </c>
      <c r="G6241" s="36">
        <v>0</v>
      </c>
      <c r="H6241">
        <v>2012</v>
      </c>
      <c r="I6241">
        <v>4.2892999999999857</v>
      </c>
      <c r="J6241" t="s">
        <v>717</v>
      </c>
    </row>
    <row r="6242" spans="1:10">
      <c r="A6242" t="s">
        <v>197</v>
      </c>
      <c r="B6242" t="s">
        <v>552</v>
      </c>
      <c r="C6242" t="s">
        <v>4</v>
      </c>
      <c r="D6242" t="s">
        <v>1</v>
      </c>
      <c r="F6242" s="2">
        <v>7000</v>
      </c>
      <c r="G6242" s="36">
        <v>1631.9679201734602</v>
      </c>
      <c r="H6242">
        <v>2012</v>
      </c>
      <c r="I6242">
        <v>4.2892999999999857</v>
      </c>
      <c r="J6242" t="s">
        <v>717</v>
      </c>
    </row>
    <row r="6243" spans="1:10">
      <c r="A6243" t="s">
        <v>197</v>
      </c>
      <c r="B6243" t="s">
        <v>552</v>
      </c>
      <c r="C6243" t="s">
        <v>3</v>
      </c>
      <c r="D6243" t="s">
        <v>328</v>
      </c>
      <c r="F6243" s="2">
        <v>1302000.0000000009</v>
      </c>
      <c r="G6243" s="36">
        <v>303546.03315226384</v>
      </c>
      <c r="H6243">
        <v>2011</v>
      </c>
      <c r="I6243">
        <v>4.2892999999999857</v>
      </c>
      <c r="J6243" t="s">
        <v>717</v>
      </c>
    </row>
    <row r="6244" spans="1:10">
      <c r="A6244" t="s">
        <v>197</v>
      </c>
      <c r="B6244" t="s">
        <v>552</v>
      </c>
      <c r="C6244" t="s">
        <v>3</v>
      </c>
      <c r="D6244" t="s">
        <v>1</v>
      </c>
      <c r="F6244" s="2">
        <v>378000.00000000029</v>
      </c>
      <c r="G6244" s="36">
        <v>88126.267689366927</v>
      </c>
      <c r="H6244">
        <v>2011</v>
      </c>
      <c r="I6244">
        <v>4.2892999999999857</v>
      </c>
      <c r="J6244" t="s">
        <v>717</v>
      </c>
    </row>
    <row r="6245" spans="1:10">
      <c r="A6245" t="s">
        <v>197</v>
      </c>
      <c r="B6245" t="s">
        <v>552</v>
      </c>
      <c r="C6245" t="s">
        <v>4</v>
      </c>
      <c r="D6245" t="s">
        <v>328</v>
      </c>
      <c r="F6245" s="2">
        <v>94000.000000000087</v>
      </c>
      <c r="G6245" s="36">
        <v>21914.997785186486</v>
      </c>
      <c r="H6245">
        <v>2011</v>
      </c>
      <c r="I6245">
        <v>4.2892999999999857</v>
      </c>
      <c r="J6245" t="s">
        <v>717</v>
      </c>
    </row>
    <row r="6246" spans="1:10">
      <c r="A6246" t="s">
        <v>197</v>
      </c>
      <c r="B6246" t="s">
        <v>552</v>
      </c>
      <c r="C6246" t="s">
        <v>4</v>
      </c>
      <c r="D6246" t="s">
        <v>1</v>
      </c>
      <c r="F6246" s="2">
        <v>0</v>
      </c>
      <c r="G6246" s="36">
        <v>0</v>
      </c>
      <c r="H6246">
        <v>2011</v>
      </c>
      <c r="I6246">
        <v>4.2892999999999857</v>
      </c>
      <c r="J6246" t="s">
        <v>717</v>
      </c>
    </row>
    <row r="6247" spans="1:10">
      <c r="A6247" t="s">
        <v>197</v>
      </c>
      <c r="B6247" t="s">
        <v>552</v>
      </c>
      <c r="C6247" t="s">
        <v>3</v>
      </c>
      <c r="D6247" t="s">
        <v>328</v>
      </c>
      <c r="F6247" s="2">
        <v>287000</v>
      </c>
      <c r="G6247" s="36">
        <v>67839.551672879388</v>
      </c>
      <c r="H6247">
        <v>2010</v>
      </c>
      <c r="I6247">
        <v>4.2305704109588866</v>
      </c>
      <c r="J6247" t="s">
        <v>717</v>
      </c>
    </row>
    <row r="6248" spans="1:10">
      <c r="A6248" t="s">
        <v>197</v>
      </c>
      <c r="B6248" t="s">
        <v>552</v>
      </c>
      <c r="C6248" t="s">
        <v>3</v>
      </c>
      <c r="D6248" t="s">
        <v>1</v>
      </c>
      <c r="F6248" s="2">
        <v>358000</v>
      </c>
      <c r="G6248" s="36">
        <v>84622.158532720641</v>
      </c>
      <c r="H6248">
        <v>2010</v>
      </c>
      <c r="I6248">
        <v>4.2305704109588866</v>
      </c>
      <c r="J6248" t="s">
        <v>717</v>
      </c>
    </row>
    <row r="6249" spans="1:10">
      <c r="A6249" t="s">
        <v>197</v>
      </c>
      <c r="B6249" t="s">
        <v>552</v>
      </c>
      <c r="C6249" t="s">
        <v>4</v>
      </c>
      <c r="D6249" t="s">
        <v>328</v>
      </c>
      <c r="F6249" s="2">
        <v>1000</v>
      </c>
      <c r="G6249" s="36">
        <v>236.37474450480624</v>
      </c>
      <c r="H6249">
        <v>2010</v>
      </c>
      <c r="I6249">
        <v>4.2305704109588866</v>
      </c>
      <c r="J6249" t="s">
        <v>717</v>
      </c>
    </row>
    <row r="6250" spans="1:10">
      <c r="A6250" t="s">
        <v>197</v>
      </c>
      <c r="B6250" t="s">
        <v>552</v>
      </c>
      <c r="C6250" t="s">
        <v>4</v>
      </c>
      <c r="D6250" t="s">
        <v>1</v>
      </c>
      <c r="F6250" s="2">
        <v>0</v>
      </c>
      <c r="G6250" s="36">
        <v>0</v>
      </c>
      <c r="H6250">
        <v>2010</v>
      </c>
      <c r="I6250">
        <v>4.2305704109588866</v>
      </c>
      <c r="J6250" t="s">
        <v>717</v>
      </c>
    </row>
    <row r="6251" spans="1:10">
      <c r="A6251" t="s">
        <v>645</v>
      </c>
      <c r="B6251" t="s">
        <v>34</v>
      </c>
      <c r="C6251" t="s">
        <v>4</v>
      </c>
      <c r="D6251" t="s">
        <v>328</v>
      </c>
      <c r="E6251" t="s">
        <v>534</v>
      </c>
      <c r="F6251" s="2">
        <v>18030.07</v>
      </c>
      <c r="G6251" s="36">
        <f t="shared" ref="G6251:G6258" si="176">F6251/I6251</f>
        <v>18030.07</v>
      </c>
      <c r="H6251">
        <v>2023</v>
      </c>
      <c r="I6251">
        <v>1</v>
      </c>
      <c r="J6251" t="s">
        <v>717</v>
      </c>
    </row>
    <row r="6252" spans="1:10">
      <c r="A6252" t="s">
        <v>645</v>
      </c>
      <c r="B6252" t="s">
        <v>34</v>
      </c>
      <c r="C6252" t="s">
        <v>4</v>
      </c>
      <c r="D6252" t="s">
        <v>1</v>
      </c>
      <c r="E6252" t="s">
        <v>434</v>
      </c>
      <c r="F6252" s="2">
        <v>-74.239999999999995</v>
      </c>
      <c r="G6252" s="36">
        <f t="shared" si="176"/>
        <v>-74.239999999999995</v>
      </c>
      <c r="H6252">
        <v>2023</v>
      </c>
      <c r="I6252">
        <v>1</v>
      </c>
      <c r="J6252" t="s">
        <v>717</v>
      </c>
    </row>
    <row r="6253" spans="1:10">
      <c r="A6253" t="s">
        <v>265</v>
      </c>
      <c r="B6253" t="s">
        <v>34</v>
      </c>
      <c r="C6253" t="s">
        <v>3</v>
      </c>
      <c r="D6253" t="s">
        <v>328</v>
      </c>
      <c r="E6253" t="s">
        <v>450</v>
      </c>
      <c r="F6253" s="2">
        <v>252928.77</v>
      </c>
      <c r="G6253" s="36">
        <f t="shared" si="176"/>
        <v>252928.77</v>
      </c>
      <c r="H6253">
        <v>2021</v>
      </c>
      <c r="I6253">
        <v>1</v>
      </c>
      <c r="J6253" t="s">
        <v>717</v>
      </c>
    </row>
    <row r="6254" spans="1:10">
      <c r="A6254" t="s">
        <v>265</v>
      </c>
      <c r="B6254" t="s">
        <v>34</v>
      </c>
      <c r="C6254" t="s">
        <v>3</v>
      </c>
      <c r="D6254" t="s">
        <v>1</v>
      </c>
      <c r="E6254" t="s">
        <v>451</v>
      </c>
      <c r="F6254" s="2">
        <v>72586.740000000005</v>
      </c>
      <c r="G6254" s="36">
        <f t="shared" si="176"/>
        <v>72586.740000000005</v>
      </c>
      <c r="H6254">
        <v>2021</v>
      </c>
      <c r="I6254">
        <v>1</v>
      </c>
      <c r="J6254" t="s">
        <v>717</v>
      </c>
    </row>
    <row r="6255" spans="1:10">
      <c r="A6255" t="s">
        <v>265</v>
      </c>
      <c r="B6255" t="s">
        <v>34</v>
      </c>
      <c r="C6255" t="s">
        <v>4</v>
      </c>
      <c r="D6255" t="s">
        <v>328</v>
      </c>
      <c r="E6255" t="s">
        <v>450</v>
      </c>
      <c r="F6255" s="2">
        <v>55350.59</v>
      </c>
      <c r="G6255" s="36">
        <f t="shared" si="176"/>
        <v>55350.59</v>
      </c>
      <c r="H6255">
        <v>2021</v>
      </c>
      <c r="I6255">
        <v>1</v>
      </c>
      <c r="J6255" t="s">
        <v>717</v>
      </c>
    </row>
    <row r="6256" spans="1:10">
      <c r="A6256" t="s">
        <v>265</v>
      </c>
      <c r="B6256" t="s">
        <v>34</v>
      </c>
      <c r="C6256" t="s">
        <v>4</v>
      </c>
      <c r="D6256" t="s">
        <v>1</v>
      </c>
      <c r="E6256" t="s">
        <v>451</v>
      </c>
      <c r="F6256" s="2">
        <v>1988.94</v>
      </c>
      <c r="G6256" s="36">
        <f t="shared" si="176"/>
        <v>1988.94</v>
      </c>
      <c r="H6256">
        <v>2021</v>
      </c>
      <c r="I6256">
        <v>1</v>
      </c>
      <c r="J6256" t="s">
        <v>717</v>
      </c>
    </row>
    <row r="6257" spans="1:10">
      <c r="A6257" s="3" t="s">
        <v>345</v>
      </c>
      <c r="B6257" t="s">
        <v>35</v>
      </c>
      <c r="C6257" t="s">
        <v>3</v>
      </c>
      <c r="D6257" t="s">
        <v>328</v>
      </c>
      <c r="F6257" s="2">
        <v>27411</v>
      </c>
      <c r="G6257" s="36">
        <f t="shared" si="176"/>
        <v>957.33534502629868</v>
      </c>
      <c r="H6257">
        <v>2018</v>
      </c>
      <c r="I6257">
        <v>28.6326</v>
      </c>
      <c r="J6257" t="s">
        <v>717</v>
      </c>
    </row>
    <row r="6258" spans="1:10">
      <c r="A6258" s="4" t="s">
        <v>345</v>
      </c>
      <c r="B6258" t="s">
        <v>35</v>
      </c>
      <c r="C6258" t="s">
        <v>4</v>
      </c>
      <c r="D6258" t="s">
        <v>328</v>
      </c>
      <c r="F6258" s="2">
        <v>0</v>
      </c>
      <c r="G6258" s="36">
        <f t="shared" si="176"/>
        <v>0</v>
      </c>
      <c r="H6258">
        <v>2018</v>
      </c>
      <c r="I6258">
        <v>28.6326</v>
      </c>
      <c r="J6258" t="s">
        <v>717</v>
      </c>
    </row>
    <row r="6259" spans="1:10">
      <c r="A6259" s="1" t="s">
        <v>345</v>
      </c>
      <c r="B6259" t="s">
        <v>35</v>
      </c>
      <c r="C6259" t="s">
        <v>3</v>
      </c>
      <c r="D6259" t="s">
        <v>328</v>
      </c>
      <c r="F6259" s="2">
        <v>27411</v>
      </c>
      <c r="G6259" s="36">
        <f>(F6259/I6259)</f>
        <v>1656.5270283255181</v>
      </c>
      <c r="H6259">
        <v>2017</v>
      </c>
      <c r="I6259">
        <v>16.547270000000001</v>
      </c>
      <c r="J6259" t="s">
        <v>717</v>
      </c>
    </row>
    <row r="6260" spans="1:10">
      <c r="A6260" s="1" t="s">
        <v>345</v>
      </c>
      <c r="B6260" t="s">
        <v>35</v>
      </c>
      <c r="C6260" t="s">
        <v>4</v>
      </c>
      <c r="D6260" t="s">
        <v>328</v>
      </c>
      <c r="F6260" s="2">
        <v>0</v>
      </c>
      <c r="G6260" s="36">
        <f>(F6260/I6260)</f>
        <v>0</v>
      </c>
      <c r="H6260">
        <v>2017</v>
      </c>
      <c r="I6260">
        <v>16.547270000000001</v>
      </c>
      <c r="J6260" t="s">
        <v>717</v>
      </c>
    </row>
    <row r="6261" spans="1:10">
      <c r="A6261" t="s">
        <v>95</v>
      </c>
      <c r="B6261" t="s">
        <v>33</v>
      </c>
      <c r="C6261" t="s">
        <v>3</v>
      </c>
      <c r="D6261" t="s">
        <v>328</v>
      </c>
      <c r="E6261" t="s">
        <v>631</v>
      </c>
      <c r="F6261" s="2">
        <v>1673366000</v>
      </c>
      <c r="G6261" s="36">
        <f t="shared" ref="G6261:G6266" si="177">F6261/I6261</f>
        <v>1773760.8649565403</v>
      </c>
      <c r="H6261">
        <v>2024</v>
      </c>
      <c r="I6261">
        <v>943.4</v>
      </c>
      <c r="J6261" t="s">
        <v>717</v>
      </c>
    </row>
    <row r="6262" spans="1:10">
      <c r="A6262" t="s">
        <v>95</v>
      </c>
      <c r="B6262" t="s">
        <v>33</v>
      </c>
      <c r="C6262" t="s">
        <v>3</v>
      </c>
      <c r="D6262" t="s">
        <v>328</v>
      </c>
      <c r="E6262" t="s">
        <v>626</v>
      </c>
      <c r="F6262" s="2">
        <v>7331899000</v>
      </c>
      <c r="G6262" s="36">
        <f t="shared" si="177"/>
        <v>7771781.8528725887</v>
      </c>
      <c r="H6262">
        <v>2024</v>
      </c>
      <c r="I6262">
        <v>943.4</v>
      </c>
      <c r="J6262" t="s">
        <v>717</v>
      </c>
    </row>
    <row r="6263" spans="1:10">
      <c r="A6263" t="s">
        <v>95</v>
      </c>
      <c r="B6263" t="s">
        <v>33</v>
      </c>
      <c r="C6263" t="s">
        <v>3</v>
      </c>
      <c r="D6263" t="s">
        <v>1</v>
      </c>
      <c r="E6263" t="s">
        <v>632</v>
      </c>
      <c r="F6263" s="2">
        <v>428950000</v>
      </c>
      <c r="G6263" s="36">
        <f t="shared" si="177"/>
        <v>454685.18125927495</v>
      </c>
      <c r="H6263">
        <v>2024</v>
      </c>
      <c r="I6263">
        <v>943.4</v>
      </c>
      <c r="J6263" t="s">
        <v>717</v>
      </c>
    </row>
    <row r="6264" spans="1:10">
      <c r="A6264" t="s">
        <v>95</v>
      </c>
      <c r="B6264" t="s">
        <v>33</v>
      </c>
      <c r="C6264" t="s">
        <v>4</v>
      </c>
      <c r="D6264" t="s">
        <v>328</v>
      </c>
      <c r="E6264" t="s">
        <v>626</v>
      </c>
      <c r="F6264" s="2">
        <v>1934133000</v>
      </c>
      <c r="G6264" s="36">
        <f t="shared" si="177"/>
        <v>2050172.7793088828</v>
      </c>
      <c r="H6264">
        <v>2024</v>
      </c>
      <c r="I6264">
        <v>943.4</v>
      </c>
      <c r="J6264" t="s">
        <v>717</v>
      </c>
    </row>
    <row r="6265" spans="1:10">
      <c r="A6265" t="s">
        <v>95</v>
      </c>
      <c r="B6265" t="s">
        <v>33</v>
      </c>
      <c r="C6265" t="s">
        <v>4</v>
      </c>
      <c r="D6265" t="s">
        <v>328</v>
      </c>
      <c r="E6265" t="s">
        <v>631</v>
      </c>
      <c r="F6265" s="2">
        <v>376675000</v>
      </c>
      <c r="G6265" s="36">
        <f t="shared" si="177"/>
        <v>399273.90290438838</v>
      </c>
      <c r="H6265">
        <v>2024</v>
      </c>
      <c r="I6265">
        <v>943.4</v>
      </c>
      <c r="J6265" t="s">
        <v>717</v>
      </c>
    </row>
    <row r="6266" spans="1:10">
      <c r="A6266" t="s">
        <v>95</v>
      </c>
      <c r="B6266" t="s">
        <v>33</v>
      </c>
      <c r="C6266" t="s">
        <v>4</v>
      </c>
      <c r="D6266" t="s">
        <v>1</v>
      </c>
      <c r="E6266" t="s">
        <v>632</v>
      </c>
      <c r="F6266" s="2">
        <v>34351000</v>
      </c>
      <c r="G6266" s="36">
        <f t="shared" si="177"/>
        <v>36411.914352342588</v>
      </c>
      <c r="H6266">
        <v>2024</v>
      </c>
      <c r="I6266">
        <v>943.4</v>
      </c>
      <c r="J6266" t="s">
        <v>717</v>
      </c>
    </row>
    <row r="6267" spans="1:10" ht="15.75">
      <c r="A6267" s="19" t="s">
        <v>95</v>
      </c>
      <c r="B6267" t="s">
        <v>33</v>
      </c>
      <c r="C6267" t="s">
        <v>3</v>
      </c>
      <c r="D6267" t="s">
        <v>328</v>
      </c>
      <c r="E6267" t="s">
        <v>626</v>
      </c>
      <c r="F6267" s="2">
        <f t="shared" ref="F6267:F6280" si="178">G6267*I6267</f>
        <v>5800560749.4997673</v>
      </c>
      <c r="G6267" s="36">
        <v>6909130.7837529248</v>
      </c>
      <c r="H6267">
        <v>2023</v>
      </c>
      <c r="I6267">
        <v>839.55</v>
      </c>
      <c r="J6267" t="s">
        <v>717</v>
      </c>
    </row>
    <row r="6268" spans="1:10" ht="15.75">
      <c r="A6268" s="19" t="s">
        <v>95</v>
      </c>
      <c r="B6268" t="s">
        <v>33</v>
      </c>
      <c r="C6268" t="s">
        <v>3</v>
      </c>
      <c r="D6268" t="s">
        <v>328</v>
      </c>
      <c r="E6268" t="s">
        <v>631</v>
      </c>
      <c r="F6268" s="2">
        <f t="shared" si="178"/>
        <v>1331654673.0688791</v>
      </c>
      <c r="G6268" s="36">
        <v>1586152.9069964616</v>
      </c>
      <c r="H6268">
        <v>2023</v>
      </c>
      <c r="I6268">
        <v>839.55</v>
      </c>
      <c r="J6268" t="s">
        <v>717</v>
      </c>
    </row>
    <row r="6269" spans="1:10" ht="15.75">
      <c r="A6269" s="19" t="s">
        <v>95</v>
      </c>
      <c r="B6269" t="s">
        <v>33</v>
      </c>
      <c r="C6269" t="s">
        <v>3</v>
      </c>
      <c r="D6269" t="s">
        <v>1</v>
      </c>
      <c r="E6269" t="s">
        <v>632</v>
      </c>
      <c r="F6269" s="2">
        <f t="shared" si="178"/>
        <v>58626801.795181938</v>
      </c>
      <c r="G6269" s="36">
        <v>69831.22124374003</v>
      </c>
      <c r="H6269">
        <v>2023</v>
      </c>
      <c r="I6269">
        <v>839.55</v>
      </c>
      <c r="J6269" t="s">
        <v>717</v>
      </c>
    </row>
    <row r="6270" spans="1:10" ht="15.75">
      <c r="A6270" s="19" t="s">
        <v>95</v>
      </c>
      <c r="B6270" t="s">
        <v>33</v>
      </c>
      <c r="C6270" t="s">
        <v>4</v>
      </c>
      <c r="D6270" t="s">
        <v>328</v>
      </c>
      <c r="E6270" t="s">
        <v>626</v>
      </c>
      <c r="F6270" s="2">
        <f t="shared" si="178"/>
        <v>1675288479.6346328</v>
      </c>
      <c r="G6270" s="36">
        <v>1995460.0436360347</v>
      </c>
      <c r="H6270">
        <v>2023</v>
      </c>
      <c r="I6270">
        <v>839.55</v>
      </c>
      <c r="J6270" t="s">
        <v>717</v>
      </c>
    </row>
    <row r="6271" spans="1:10" ht="15.75">
      <c r="A6271" s="19" t="s">
        <v>95</v>
      </c>
      <c r="B6271" t="s">
        <v>33</v>
      </c>
      <c r="C6271" t="s">
        <v>4</v>
      </c>
      <c r="D6271" t="s">
        <v>328</v>
      </c>
      <c r="E6271" t="s">
        <v>631</v>
      </c>
      <c r="F6271" s="2">
        <f t="shared" si="178"/>
        <v>986272654.22399068</v>
      </c>
      <c r="G6271" s="36">
        <v>1174763.4497337749</v>
      </c>
      <c r="H6271">
        <v>2023</v>
      </c>
      <c r="I6271">
        <v>839.55</v>
      </c>
      <c r="J6271" t="s">
        <v>717</v>
      </c>
    </row>
    <row r="6272" spans="1:10" ht="15.75">
      <c r="A6272" s="19" t="s">
        <v>95</v>
      </c>
      <c r="B6272" t="s">
        <v>33</v>
      </c>
      <c r="C6272" t="s">
        <v>4</v>
      </c>
      <c r="D6272" t="s">
        <v>1</v>
      </c>
      <c r="E6272" t="s">
        <v>632</v>
      </c>
      <c r="F6272" s="2">
        <f t="shared" si="178"/>
        <v>-677645.80200997065</v>
      </c>
      <c r="G6272" s="36">
        <v>-807.15359658146713</v>
      </c>
      <c r="H6272">
        <v>2023</v>
      </c>
      <c r="I6272">
        <v>839.55</v>
      </c>
      <c r="J6272" t="s">
        <v>717</v>
      </c>
    </row>
    <row r="6273" spans="1:10">
      <c r="A6273" t="s">
        <v>95</v>
      </c>
      <c r="B6273" t="s">
        <v>33</v>
      </c>
      <c r="C6273" t="s">
        <v>3</v>
      </c>
      <c r="D6273" t="s">
        <v>1</v>
      </c>
      <c r="F6273" s="2">
        <f t="shared" si="178"/>
        <v>8100880</v>
      </c>
      <c r="G6273" s="36">
        <v>9290</v>
      </c>
      <c r="H6273">
        <v>2022</v>
      </c>
      <c r="I6273" s="32">
        <v>872</v>
      </c>
      <c r="J6273" t="s">
        <v>717</v>
      </c>
    </row>
    <row r="6274" spans="1:10">
      <c r="A6274" t="s">
        <v>95</v>
      </c>
      <c r="B6274" t="s">
        <v>33</v>
      </c>
      <c r="C6274" t="s">
        <v>3</v>
      </c>
      <c r="D6274" t="s">
        <v>328</v>
      </c>
      <c r="E6274" t="s">
        <v>370</v>
      </c>
      <c r="F6274" s="2">
        <f t="shared" si="178"/>
        <v>3112364626.3568778</v>
      </c>
      <c r="G6274" s="36">
        <v>3569225.4889413738</v>
      </c>
      <c r="H6274">
        <v>2022</v>
      </c>
      <c r="I6274" s="32">
        <v>872</v>
      </c>
      <c r="J6274" t="s">
        <v>717</v>
      </c>
    </row>
    <row r="6275" spans="1:10">
      <c r="A6275" t="s">
        <v>95</v>
      </c>
      <c r="B6275" t="s">
        <v>33</v>
      </c>
      <c r="C6275" t="s">
        <v>3</v>
      </c>
      <c r="D6275" t="s">
        <v>328</v>
      </c>
      <c r="E6275" t="s">
        <v>419</v>
      </c>
      <c r="F6275" s="2">
        <f t="shared" si="178"/>
        <v>1450296164.0934951</v>
      </c>
      <c r="G6275" s="36">
        <v>1663183.6744191458</v>
      </c>
      <c r="H6275">
        <v>2022</v>
      </c>
      <c r="I6275" s="32">
        <v>872</v>
      </c>
      <c r="J6275" t="s">
        <v>717</v>
      </c>
    </row>
    <row r="6276" spans="1:10">
      <c r="A6276" t="s">
        <v>95</v>
      </c>
      <c r="B6276" t="s">
        <v>33</v>
      </c>
      <c r="C6276" t="s">
        <v>3</v>
      </c>
      <c r="D6276" t="s">
        <v>328</v>
      </c>
      <c r="E6276" t="s">
        <v>369</v>
      </c>
      <c r="F6276" s="2">
        <f t="shared" si="178"/>
        <v>69911368.105083123</v>
      </c>
      <c r="G6276" s="36">
        <v>80173.587276471473</v>
      </c>
      <c r="H6276">
        <v>2022</v>
      </c>
      <c r="I6276" s="32">
        <v>872</v>
      </c>
      <c r="J6276" t="s">
        <v>717</v>
      </c>
    </row>
    <row r="6277" spans="1:10">
      <c r="A6277" t="s">
        <v>95</v>
      </c>
      <c r="B6277" t="s">
        <v>33</v>
      </c>
      <c r="C6277" t="s">
        <v>4</v>
      </c>
      <c r="D6277" t="s">
        <v>1</v>
      </c>
      <c r="F6277" s="2">
        <f t="shared" si="178"/>
        <v>1160632</v>
      </c>
      <c r="G6277" s="36">
        <v>1331</v>
      </c>
      <c r="H6277">
        <v>2022</v>
      </c>
      <c r="I6277" s="32">
        <v>872</v>
      </c>
      <c r="J6277" t="s">
        <v>717</v>
      </c>
    </row>
    <row r="6278" spans="1:10">
      <c r="A6278" t="s">
        <v>95</v>
      </c>
      <c r="B6278" t="s">
        <v>33</v>
      </c>
      <c r="C6278" t="s">
        <v>4</v>
      </c>
      <c r="D6278" t="s">
        <v>328</v>
      </c>
      <c r="E6278" t="s">
        <v>370</v>
      </c>
      <c r="F6278" s="2">
        <f t="shared" si="178"/>
        <v>1521585266.0236647</v>
      </c>
      <c r="G6278" s="36">
        <v>1744937.2316785145</v>
      </c>
      <c r="H6278">
        <v>2022</v>
      </c>
      <c r="I6278" s="32">
        <v>872</v>
      </c>
      <c r="J6278" t="s">
        <v>717</v>
      </c>
    </row>
    <row r="6279" spans="1:10">
      <c r="A6279" t="s">
        <v>95</v>
      </c>
      <c r="B6279" t="s">
        <v>33</v>
      </c>
      <c r="C6279" t="s">
        <v>4</v>
      </c>
      <c r="D6279" t="s">
        <v>328</v>
      </c>
      <c r="E6279" t="s">
        <v>419</v>
      </c>
      <c r="F6279" s="2">
        <f t="shared" si="178"/>
        <v>708886663.33143306</v>
      </c>
      <c r="G6279" s="36">
        <v>812943.42125164345</v>
      </c>
      <c r="H6279">
        <v>2022</v>
      </c>
      <c r="I6279" s="32">
        <v>872</v>
      </c>
      <c r="J6279" t="s">
        <v>717</v>
      </c>
    </row>
    <row r="6280" spans="1:10">
      <c r="A6280" t="s">
        <v>95</v>
      </c>
      <c r="B6280" t="s">
        <v>33</v>
      </c>
      <c r="C6280" t="s">
        <v>4</v>
      </c>
      <c r="D6280" t="s">
        <v>328</v>
      </c>
      <c r="E6280" t="s">
        <v>369</v>
      </c>
      <c r="F6280" s="2">
        <f t="shared" si="178"/>
        <v>43182520.273178905</v>
      </c>
      <c r="G6280" s="36">
        <v>49521.238845388652</v>
      </c>
      <c r="H6280">
        <v>2022</v>
      </c>
      <c r="I6280" s="32">
        <v>872</v>
      </c>
      <c r="J6280" t="s">
        <v>717</v>
      </c>
    </row>
    <row r="6281" spans="1:10">
      <c r="A6281" t="s">
        <v>95</v>
      </c>
      <c r="B6281" t="s">
        <v>33</v>
      </c>
      <c r="C6281" t="s">
        <v>3</v>
      </c>
      <c r="D6281" t="s">
        <v>1</v>
      </c>
      <c r="F6281" s="2">
        <v>247</v>
      </c>
      <c r="G6281" s="36">
        <f t="shared" ref="G6281:G6300" si="179">F6281/I6281</f>
        <v>8959.0134203844755</v>
      </c>
      <c r="H6281">
        <v>2021</v>
      </c>
      <c r="I6281" s="32">
        <v>2.7570000000000001E-2</v>
      </c>
      <c r="J6281" t="s">
        <v>717</v>
      </c>
    </row>
    <row r="6282" spans="1:10">
      <c r="A6282" t="s">
        <v>95</v>
      </c>
      <c r="B6282" t="s">
        <v>33</v>
      </c>
      <c r="C6282" t="s">
        <v>3</v>
      </c>
      <c r="D6282" t="s">
        <v>328</v>
      </c>
      <c r="E6282" t="s">
        <v>370</v>
      </c>
      <c r="F6282" s="2">
        <v>41047</v>
      </c>
      <c r="G6282" s="36">
        <f t="shared" si="179"/>
        <v>1488828.4367065651</v>
      </c>
      <c r="H6282">
        <v>2021</v>
      </c>
      <c r="I6282" s="32">
        <v>2.7570000000000001E-2</v>
      </c>
      <c r="J6282" t="s">
        <v>717</v>
      </c>
    </row>
    <row r="6283" spans="1:10">
      <c r="A6283" t="s">
        <v>95</v>
      </c>
      <c r="B6283" t="s">
        <v>33</v>
      </c>
      <c r="C6283" t="s">
        <v>3</v>
      </c>
      <c r="D6283" t="s">
        <v>328</v>
      </c>
      <c r="E6283" t="s">
        <v>419</v>
      </c>
      <c r="F6283" s="2">
        <v>19475</v>
      </c>
      <c r="G6283" s="36">
        <f t="shared" si="179"/>
        <v>706383.75045339135</v>
      </c>
      <c r="H6283">
        <v>2021</v>
      </c>
      <c r="I6283" s="32">
        <v>2.7570000000000001E-2</v>
      </c>
      <c r="J6283" t="s">
        <v>717</v>
      </c>
    </row>
    <row r="6284" spans="1:10">
      <c r="A6284" t="s">
        <v>95</v>
      </c>
      <c r="B6284" t="s">
        <v>33</v>
      </c>
      <c r="C6284" t="s">
        <v>3</v>
      </c>
      <c r="D6284" t="s">
        <v>328</v>
      </c>
      <c r="E6284" t="s">
        <v>432</v>
      </c>
      <c r="F6284" s="2">
        <v>1491</v>
      </c>
      <c r="G6284" s="36">
        <f t="shared" si="179"/>
        <v>54080.522306855273</v>
      </c>
      <c r="H6284">
        <v>2021</v>
      </c>
      <c r="I6284" s="32">
        <v>2.7570000000000001E-2</v>
      </c>
      <c r="J6284" t="s">
        <v>717</v>
      </c>
    </row>
    <row r="6285" spans="1:10">
      <c r="A6285" t="s">
        <v>95</v>
      </c>
      <c r="B6285" t="s">
        <v>33</v>
      </c>
      <c r="C6285" t="s">
        <v>4</v>
      </c>
      <c r="D6285" t="s">
        <v>1</v>
      </c>
      <c r="F6285" s="2">
        <f>247*0.25</f>
        <v>61.75</v>
      </c>
      <c r="G6285" s="36">
        <f t="shared" si="179"/>
        <v>2239.7533550961189</v>
      </c>
      <c r="H6285">
        <v>2021</v>
      </c>
      <c r="I6285" s="32">
        <v>2.7570000000000001E-2</v>
      </c>
      <c r="J6285" t="s">
        <v>717</v>
      </c>
    </row>
    <row r="6286" spans="1:10">
      <c r="A6286" t="s">
        <v>95</v>
      </c>
      <c r="B6286" t="s">
        <v>33</v>
      </c>
      <c r="C6286" t="s">
        <v>4</v>
      </c>
      <c r="D6286" t="s">
        <v>328</v>
      </c>
      <c r="E6286" t="s">
        <v>370</v>
      </c>
      <c r="F6286" s="2"/>
      <c r="G6286" s="36">
        <f t="shared" si="179"/>
        <v>0</v>
      </c>
      <c r="H6286">
        <v>2021</v>
      </c>
      <c r="I6286" s="32">
        <v>2.7570000000000001E-2</v>
      </c>
      <c r="J6286" t="s">
        <v>717</v>
      </c>
    </row>
    <row r="6287" spans="1:10">
      <c r="A6287" t="s">
        <v>95</v>
      </c>
      <c r="B6287" t="s">
        <v>33</v>
      </c>
      <c r="C6287" t="s">
        <v>4</v>
      </c>
      <c r="D6287" t="s">
        <v>328</v>
      </c>
      <c r="E6287" t="s">
        <v>419</v>
      </c>
      <c r="F6287" s="2"/>
      <c r="G6287" s="36">
        <f t="shared" si="179"/>
        <v>0</v>
      </c>
      <c r="H6287">
        <v>2021</v>
      </c>
      <c r="I6287" s="32">
        <v>2.7570000000000001E-2</v>
      </c>
      <c r="J6287" t="s">
        <v>717</v>
      </c>
    </row>
    <row r="6288" spans="1:10">
      <c r="A6288" t="s">
        <v>95</v>
      </c>
      <c r="B6288" t="s">
        <v>33</v>
      </c>
      <c r="C6288" t="s">
        <v>4</v>
      </c>
      <c r="D6288" t="s">
        <v>328</v>
      </c>
      <c r="E6288" t="s">
        <v>432</v>
      </c>
      <c r="F6288" s="2"/>
      <c r="G6288" s="36">
        <f t="shared" si="179"/>
        <v>0</v>
      </c>
      <c r="H6288">
        <v>2021</v>
      </c>
      <c r="I6288" s="32">
        <v>2.7570000000000001E-2</v>
      </c>
      <c r="J6288" t="s">
        <v>717</v>
      </c>
    </row>
    <row r="6289" spans="1:10">
      <c r="A6289" t="s">
        <v>95</v>
      </c>
      <c r="B6289" t="s">
        <v>33</v>
      </c>
      <c r="C6289" t="s">
        <v>4</v>
      </c>
      <c r="D6289" t="s">
        <v>328</v>
      </c>
      <c r="F6289" s="2">
        <v>15683.533741571138</v>
      </c>
      <c r="G6289" s="36">
        <f t="shared" si="179"/>
        <v>568862.30473598617</v>
      </c>
      <c r="H6289">
        <v>2021</v>
      </c>
      <c r="I6289" s="32">
        <v>2.7570000000000001E-2</v>
      </c>
      <c r="J6289" t="s">
        <v>717</v>
      </c>
    </row>
    <row r="6290" spans="1:10">
      <c r="A6290" t="s">
        <v>95</v>
      </c>
      <c r="B6290" t="s">
        <v>33</v>
      </c>
      <c r="C6290" t="s">
        <v>3</v>
      </c>
      <c r="D6290" t="s">
        <v>328</v>
      </c>
      <c r="E6290" t="s">
        <v>370</v>
      </c>
      <c r="F6290" s="2">
        <v>635095010.92000008</v>
      </c>
      <c r="G6290" s="36">
        <f t="shared" si="179"/>
        <v>802708.59201961604</v>
      </c>
      <c r="H6290">
        <v>2020</v>
      </c>
      <c r="I6290">
        <v>791.19</v>
      </c>
      <c r="J6290" t="s">
        <v>717</v>
      </c>
    </row>
    <row r="6291" spans="1:10">
      <c r="A6291" t="s">
        <v>95</v>
      </c>
      <c r="B6291" t="s">
        <v>33</v>
      </c>
      <c r="C6291" t="s">
        <v>3</v>
      </c>
      <c r="D6291" t="s">
        <v>328</v>
      </c>
      <c r="E6291" t="s">
        <v>385</v>
      </c>
      <c r="F6291" s="2">
        <v>309944497.78500003</v>
      </c>
      <c r="G6291" s="36">
        <f t="shared" si="179"/>
        <v>391744.71085959126</v>
      </c>
      <c r="H6291">
        <v>2020</v>
      </c>
      <c r="I6291">
        <v>791.19</v>
      </c>
      <c r="J6291" t="s">
        <v>717</v>
      </c>
    </row>
    <row r="6292" spans="1:10">
      <c r="A6292" t="s">
        <v>95</v>
      </c>
      <c r="B6292" t="s">
        <v>33</v>
      </c>
      <c r="C6292" t="s">
        <v>3</v>
      </c>
      <c r="D6292" t="s">
        <v>328</v>
      </c>
      <c r="E6292" t="s">
        <v>386</v>
      </c>
      <c r="F6292" s="2">
        <v>46708288.660000004</v>
      </c>
      <c r="G6292" s="36">
        <f t="shared" si="179"/>
        <v>59035.489149256187</v>
      </c>
      <c r="H6292">
        <v>2020</v>
      </c>
      <c r="I6292">
        <v>791.19</v>
      </c>
      <c r="J6292" t="s">
        <v>717</v>
      </c>
    </row>
    <row r="6293" spans="1:10">
      <c r="A6293" t="s">
        <v>95</v>
      </c>
      <c r="B6293" t="s">
        <v>33</v>
      </c>
      <c r="C6293" t="s">
        <v>4</v>
      </c>
      <c r="D6293" t="s">
        <v>328</v>
      </c>
      <c r="E6293" t="s">
        <v>370</v>
      </c>
      <c r="F6293" s="2">
        <f>635095010.92*0.548</f>
        <v>348032065.98416001</v>
      </c>
      <c r="G6293" s="36">
        <f t="shared" si="179"/>
        <v>439884.30842674954</v>
      </c>
      <c r="H6293">
        <v>2020</v>
      </c>
      <c r="I6293">
        <v>791.19</v>
      </c>
      <c r="J6293" t="s">
        <v>717</v>
      </c>
    </row>
    <row r="6294" spans="1:10">
      <c r="A6294" t="s">
        <v>95</v>
      </c>
      <c r="B6294" t="s">
        <v>33</v>
      </c>
      <c r="C6294" t="s">
        <v>4</v>
      </c>
      <c r="D6294" t="s">
        <v>328</v>
      </c>
      <c r="E6294" t="s">
        <v>385</v>
      </c>
      <c r="F6294" s="2">
        <v>237417485.30331004</v>
      </c>
      <c r="G6294" s="36">
        <f t="shared" si="179"/>
        <v>300076.44851844694</v>
      </c>
      <c r="H6294">
        <v>2020</v>
      </c>
      <c r="I6294">
        <v>791.19</v>
      </c>
      <c r="J6294" t="s">
        <v>717</v>
      </c>
    </row>
    <row r="6295" spans="1:10">
      <c r="A6295" t="s">
        <v>95</v>
      </c>
      <c r="B6295" t="s">
        <v>33</v>
      </c>
      <c r="C6295" t="s">
        <v>4</v>
      </c>
      <c r="D6295" t="s">
        <v>328</v>
      </c>
      <c r="E6295" t="s">
        <v>386</v>
      </c>
      <c r="F6295" s="2">
        <v>38254088.412540004</v>
      </c>
      <c r="G6295" s="36">
        <f t="shared" si="179"/>
        <v>48350.065613240818</v>
      </c>
      <c r="H6295">
        <v>2020</v>
      </c>
      <c r="I6295">
        <v>791.19</v>
      </c>
      <c r="J6295" t="s">
        <v>717</v>
      </c>
    </row>
    <row r="6296" spans="1:10">
      <c r="A6296" s="6" t="s">
        <v>95</v>
      </c>
      <c r="B6296" t="s">
        <v>33</v>
      </c>
      <c r="C6296" t="s">
        <v>3</v>
      </c>
      <c r="D6296" t="s">
        <v>328</v>
      </c>
      <c r="E6296" t="s">
        <v>370</v>
      </c>
      <c r="F6296" s="2">
        <v>64164607.535727739</v>
      </c>
      <c r="G6296" s="36">
        <f t="shared" si="179"/>
        <v>91229.732182229869</v>
      </c>
      <c r="H6296">
        <v>2019</v>
      </c>
      <c r="I6296">
        <v>703.33</v>
      </c>
      <c r="J6296" t="s">
        <v>717</v>
      </c>
    </row>
    <row r="6297" spans="1:10">
      <c r="A6297" s="6" t="s">
        <v>95</v>
      </c>
      <c r="B6297" t="s">
        <v>33</v>
      </c>
      <c r="C6297" t="s">
        <v>3</v>
      </c>
      <c r="D6297" t="s">
        <v>328</v>
      </c>
      <c r="E6297" t="s">
        <v>434</v>
      </c>
      <c r="F6297" s="2">
        <v>8113309.3160918048</v>
      </c>
      <c r="G6297" s="36">
        <f t="shared" si="179"/>
        <v>11535.565546886673</v>
      </c>
      <c r="H6297">
        <v>2019</v>
      </c>
      <c r="I6297">
        <v>703.33</v>
      </c>
      <c r="J6297" t="s">
        <v>717</v>
      </c>
    </row>
    <row r="6298" spans="1:10">
      <c r="A6298" t="s">
        <v>63</v>
      </c>
      <c r="B6298" t="s">
        <v>33</v>
      </c>
      <c r="C6298" t="s">
        <v>3</v>
      </c>
      <c r="D6298" t="s">
        <v>328</v>
      </c>
      <c r="E6298" t="s">
        <v>631</v>
      </c>
      <c r="F6298" s="2">
        <v>4555238000</v>
      </c>
      <c r="G6298" s="36">
        <f t="shared" si="179"/>
        <v>4828532.9658681368</v>
      </c>
      <c r="H6298">
        <v>2024</v>
      </c>
      <c r="I6298">
        <v>943.4</v>
      </c>
      <c r="J6298" t="s">
        <v>717</v>
      </c>
    </row>
    <row r="6299" spans="1:10">
      <c r="A6299" t="s">
        <v>63</v>
      </c>
      <c r="B6299" t="s">
        <v>33</v>
      </c>
      <c r="C6299" t="s">
        <v>3</v>
      </c>
      <c r="D6299" t="s">
        <v>328</v>
      </c>
      <c r="E6299" t="s">
        <v>626</v>
      </c>
      <c r="F6299" s="2">
        <v>5666924000</v>
      </c>
      <c r="G6299" s="36">
        <f t="shared" si="179"/>
        <v>6006915.4123383509</v>
      </c>
      <c r="H6299">
        <v>2024</v>
      </c>
      <c r="I6299">
        <v>943.4</v>
      </c>
      <c r="J6299" t="s">
        <v>717</v>
      </c>
    </row>
    <row r="6300" spans="1:10">
      <c r="A6300" t="s">
        <v>63</v>
      </c>
      <c r="B6300" t="s">
        <v>33</v>
      </c>
      <c r="C6300" t="s">
        <v>3</v>
      </c>
      <c r="D6300" t="s">
        <v>1</v>
      </c>
      <c r="E6300" t="s">
        <v>632</v>
      </c>
      <c r="F6300" s="2">
        <v>1904727000</v>
      </c>
      <c r="G6300" s="36">
        <f t="shared" si="179"/>
        <v>2019002.5439898241</v>
      </c>
      <c r="H6300">
        <v>2024</v>
      </c>
      <c r="I6300">
        <v>943.4</v>
      </c>
      <c r="J6300" t="s">
        <v>717</v>
      </c>
    </row>
    <row r="6301" spans="1:10">
      <c r="A6301" s="4" t="s">
        <v>46</v>
      </c>
      <c r="B6301" t="s">
        <v>32</v>
      </c>
      <c r="C6301" t="s">
        <v>3</v>
      </c>
      <c r="D6301" t="s">
        <v>328</v>
      </c>
      <c r="E6301" t="s">
        <v>365</v>
      </c>
      <c r="F6301" s="2">
        <v>93417218</v>
      </c>
      <c r="G6301" s="36">
        <v>27055235.217454292</v>
      </c>
      <c r="H6301">
        <v>2016</v>
      </c>
      <c r="I6301">
        <v>3.4528333333333299</v>
      </c>
      <c r="J6301" s="40" t="s">
        <v>715</v>
      </c>
    </row>
    <row r="6302" spans="1:10">
      <c r="A6302" s="4" t="s">
        <v>46</v>
      </c>
      <c r="B6302" t="s">
        <v>32</v>
      </c>
      <c r="C6302" t="s">
        <v>3</v>
      </c>
      <c r="D6302" t="s">
        <v>328</v>
      </c>
      <c r="E6302" t="s">
        <v>366</v>
      </c>
      <c r="F6302" s="2">
        <v>58000229.999999993</v>
      </c>
      <c r="G6302" s="36">
        <v>16797865.521069668</v>
      </c>
      <c r="H6302">
        <v>2016</v>
      </c>
      <c r="I6302">
        <v>3.4528333333333299</v>
      </c>
      <c r="J6302" s="40" t="s">
        <v>715</v>
      </c>
    </row>
    <row r="6303" spans="1:10">
      <c r="A6303" s="4" t="s">
        <v>46</v>
      </c>
      <c r="B6303" t="s">
        <v>32</v>
      </c>
      <c r="C6303" t="s">
        <v>3</v>
      </c>
      <c r="D6303" t="s">
        <v>1</v>
      </c>
      <c r="F6303" s="2">
        <v>687236</v>
      </c>
      <c r="G6303" s="36">
        <v>199035.38157069092</v>
      </c>
      <c r="H6303">
        <v>2016</v>
      </c>
      <c r="I6303">
        <v>3.4528333333333299</v>
      </c>
      <c r="J6303" s="40" t="s">
        <v>715</v>
      </c>
    </row>
    <row r="6304" spans="1:10">
      <c r="A6304" s="4" t="s">
        <v>46</v>
      </c>
      <c r="B6304" t="s">
        <v>32</v>
      </c>
      <c r="C6304" t="s">
        <v>3</v>
      </c>
      <c r="D6304" t="s">
        <v>367</v>
      </c>
      <c r="E6304" t="s">
        <v>370</v>
      </c>
      <c r="F6304" s="2">
        <v>62072140.000000007</v>
      </c>
      <c r="G6304" s="36">
        <v>17977160.785828084</v>
      </c>
      <c r="H6304">
        <v>2016</v>
      </c>
      <c r="I6304">
        <v>3.4528333333333299</v>
      </c>
      <c r="J6304" s="40" t="s">
        <v>715</v>
      </c>
    </row>
    <row r="6305" spans="1:10">
      <c r="A6305" s="4" t="s">
        <v>46</v>
      </c>
      <c r="B6305" t="s">
        <v>32</v>
      </c>
      <c r="C6305" t="s">
        <v>3</v>
      </c>
      <c r="D6305" t="s">
        <v>367</v>
      </c>
      <c r="E6305" t="s">
        <v>370</v>
      </c>
      <c r="F6305" s="2">
        <v>44398001</v>
      </c>
      <c r="G6305" s="36">
        <v>12858425.737317191</v>
      </c>
      <c r="H6305">
        <v>2016</v>
      </c>
      <c r="I6305">
        <v>3.4528333333333299</v>
      </c>
      <c r="J6305" s="40" t="s">
        <v>715</v>
      </c>
    </row>
    <row r="6306" spans="1:10">
      <c r="A6306" s="4" t="s">
        <v>46</v>
      </c>
      <c r="B6306" t="s">
        <v>32</v>
      </c>
      <c r="C6306" t="s">
        <v>3</v>
      </c>
      <c r="D6306" t="s">
        <v>367</v>
      </c>
      <c r="E6306" t="s">
        <v>370</v>
      </c>
      <c r="F6306" s="2">
        <v>1133892</v>
      </c>
      <c r="G6306" s="36">
        <v>328394.65173529019</v>
      </c>
      <c r="H6306">
        <v>2016</v>
      </c>
      <c r="I6306">
        <v>3.4528333333333299</v>
      </c>
      <c r="J6306" s="40" t="s">
        <v>715</v>
      </c>
    </row>
    <row r="6307" spans="1:10">
      <c r="A6307" s="4" t="s">
        <v>46</v>
      </c>
      <c r="B6307" t="s">
        <v>32</v>
      </c>
      <c r="C6307" t="s">
        <v>3</v>
      </c>
      <c r="D6307" t="s">
        <v>367</v>
      </c>
      <c r="E6307" t="s">
        <v>370</v>
      </c>
      <c r="F6307" s="2">
        <v>608542</v>
      </c>
      <c r="G6307" s="36">
        <v>176244.24385770157</v>
      </c>
      <c r="H6307">
        <v>2016</v>
      </c>
      <c r="I6307">
        <v>3.4528333333333299</v>
      </c>
      <c r="J6307" s="40" t="s">
        <v>715</v>
      </c>
    </row>
    <row r="6308" spans="1:10">
      <c r="A6308" s="4" t="s">
        <v>46</v>
      </c>
      <c r="B6308" t="s">
        <v>32</v>
      </c>
      <c r="C6308" t="s">
        <v>3</v>
      </c>
      <c r="D6308" t="s">
        <v>367</v>
      </c>
      <c r="E6308" t="s">
        <v>370</v>
      </c>
      <c r="F6308" s="2">
        <v>141954</v>
      </c>
      <c r="G6308" s="36">
        <v>41112.323212820433</v>
      </c>
      <c r="H6308">
        <v>2016</v>
      </c>
      <c r="I6308">
        <v>3.4528333333333299</v>
      </c>
      <c r="J6308" s="40" t="s">
        <v>715</v>
      </c>
    </row>
    <row r="6309" spans="1:10">
      <c r="A6309" s="4" t="s">
        <v>46</v>
      </c>
      <c r="B6309" t="s">
        <v>32</v>
      </c>
      <c r="C6309" t="s">
        <v>3</v>
      </c>
      <c r="D6309" t="s">
        <v>380</v>
      </c>
      <c r="F6309" s="2">
        <v>79903073</v>
      </c>
      <c r="G6309" s="36">
        <v>23141306.077134717</v>
      </c>
      <c r="H6309">
        <v>2016</v>
      </c>
      <c r="I6309">
        <v>3.4528333333333339</v>
      </c>
      <c r="J6309" s="40" t="s">
        <v>715</v>
      </c>
    </row>
    <row r="6310" spans="1:10">
      <c r="A6310" t="s">
        <v>63</v>
      </c>
      <c r="B6310" t="s">
        <v>33</v>
      </c>
      <c r="C6310" t="s">
        <v>4</v>
      </c>
      <c r="D6310" t="s">
        <v>328</v>
      </c>
      <c r="E6310" t="s">
        <v>626</v>
      </c>
      <c r="F6310" s="2">
        <v>2344426000</v>
      </c>
      <c r="G6310" s="36">
        <f>F6310/I6310</f>
        <v>2485081.6196735213</v>
      </c>
      <c r="H6310">
        <v>2024</v>
      </c>
      <c r="I6310">
        <v>943.4</v>
      </c>
      <c r="J6310" t="s">
        <v>717</v>
      </c>
    </row>
    <row r="6311" spans="1:10">
      <c r="A6311" t="s">
        <v>63</v>
      </c>
      <c r="B6311" t="s">
        <v>33</v>
      </c>
      <c r="C6311" t="s">
        <v>4</v>
      </c>
      <c r="D6311" t="s">
        <v>328</v>
      </c>
      <c r="E6311" t="s">
        <v>631</v>
      </c>
      <c r="F6311" s="2">
        <v>1961698000</v>
      </c>
      <c r="G6311" s="36">
        <f>F6311/I6311</f>
        <v>2079391.5624337504</v>
      </c>
      <c r="H6311">
        <v>2024</v>
      </c>
      <c r="I6311">
        <v>943.4</v>
      </c>
      <c r="J6311" t="s">
        <v>717</v>
      </c>
    </row>
    <row r="6312" spans="1:10">
      <c r="A6312" t="s">
        <v>63</v>
      </c>
      <c r="B6312" t="s">
        <v>33</v>
      </c>
      <c r="C6312" t="s">
        <v>4</v>
      </c>
      <c r="D6312" t="s">
        <v>1</v>
      </c>
      <c r="E6312" t="s">
        <v>632</v>
      </c>
      <c r="F6312" s="2">
        <v>1499179000</v>
      </c>
      <c r="G6312" s="36">
        <f>F6312/I6312</f>
        <v>1589123.3835064659</v>
      </c>
      <c r="H6312">
        <v>2024</v>
      </c>
      <c r="I6312">
        <v>943.4</v>
      </c>
      <c r="J6312" t="s">
        <v>717</v>
      </c>
    </row>
    <row r="6313" spans="1:10" ht="15.75">
      <c r="A6313" s="19" t="s">
        <v>63</v>
      </c>
      <c r="B6313" t="s">
        <v>33</v>
      </c>
      <c r="C6313" t="s">
        <v>4</v>
      </c>
      <c r="D6313" t="s">
        <v>328</v>
      </c>
      <c r="E6313" t="s">
        <v>631</v>
      </c>
      <c r="F6313" s="2">
        <f t="shared" ref="F6313:F6321" si="180">G6313*I6313</f>
        <v>1939912961.6545517</v>
      </c>
      <c r="G6313" s="36">
        <v>2310658.0449699862</v>
      </c>
      <c r="H6313">
        <v>2023</v>
      </c>
      <c r="I6313">
        <v>839.55</v>
      </c>
      <c r="J6313" t="s">
        <v>717</v>
      </c>
    </row>
    <row r="6314" spans="1:10">
      <c r="A6314" t="s">
        <v>63</v>
      </c>
      <c r="B6314" t="s">
        <v>33</v>
      </c>
      <c r="C6314" t="s">
        <v>3</v>
      </c>
      <c r="D6314" t="s">
        <v>1</v>
      </c>
      <c r="F6314" s="2">
        <f t="shared" si="180"/>
        <v>6964642200</v>
      </c>
      <c r="G6314" s="36">
        <v>7986975</v>
      </c>
      <c r="H6314">
        <v>2022</v>
      </c>
      <c r="I6314" s="32">
        <v>872</v>
      </c>
      <c r="J6314" t="s">
        <v>717</v>
      </c>
    </row>
    <row r="6315" spans="1:10">
      <c r="A6315" t="s">
        <v>63</v>
      </c>
      <c r="B6315" t="s">
        <v>33</v>
      </c>
      <c r="C6315" t="s">
        <v>3</v>
      </c>
      <c r="D6315" t="s">
        <v>328</v>
      </c>
      <c r="E6315" t="s">
        <v>370</v>
      </c>
      <c r="F6315" s="2">
        <f t="shared" si="180"/>
        <v>8189689148.4683142</v>
      </c>
      <c r="G6315" s="36">
        <v>9391845.3537480664</v>
      </c>
      <c r="H6315">
        <v>2022</v>
      </c>
      <c r="I6315" s="32">
        <v>872</v>
      </c>
      <c r="J6315" t="s">
        <v>717</v>
      </c>
    </row>
    <row r="6316" spans="1:10">
      <c r="A6316" t="s">
        <v>63</v>
      </c>
      <c r="B6316" t="s">
        <v>33</v>
      </c>
      <c r="C6316" t="s">
        <v>3</v>
      </c>
      <c r="D6316" t="s">
        <v>328</v>
      </c>
      <c r="E6316" t="s">
        <v>419</v>
      </c>
      <c r="F6316" s="2">
        <f t="shared" si="180"/>
        <v>4574811834.6499758</v>
      </c>
      <c r="G6316" s="36">
        <v>5246343.8470756598</v>
      </c>
      <c r="H6316">
        <v>2022</v>
      </c>
      <c r="I6316" s="32">
        <v>872</v>
      </c>
      <c r="J6316" t="s">
        <v>717</v>
      </c>
    </row>
    <row r="6317" spans="1:10">
      <c r="A6317" t="s">
        <v>63</v>
      </c>
      <c r="B6317" t="s">
        <v>33</v>
      </c>
      <c r="C6317" t="s">
        <v>3</v>
      </c>
      <c r="D6317" t="s">
        <v>328</v>
      </c>
      <c r="E6317" t="s">
        <v>369</v>
      </c>
      <c r="F6317" s="2">
        <f t="shared" si="180"/>
        <v>1604988.8890181615</v>
      </c>
      <c r="G6317" s="36">
        <v>1840.5835883235798</v>
      </c>
      <c r="H6317">
        <v>2022</v>
      </c>
      <c r="I6317" s="32">
        <v>872</v>
      </c>
      <c r="J6317" t="s">
        <v>717</v>
      </c>
    </row>
    <row r="6318" spans="1:10">
      <c r="A6318" t="s">
        <v>63</v>
      </c>
      <c r="B6318" t="s">
        <v>33</v>
      </c>
      <c r="C6318" t="s">
        <v>4</v>
      </c>
      <c r="D6318" t="s">
        <v>1</v>
      </c>
      <c r="F6318" s="2">
        <f t="shared" si="180"/>
        <v>1981677552</v>
      </c>
      <c r="G6318" s="36">
        <v>2272566</v>
      </c>
      <c r="H6318">
        <v>2022</v>
      </c>
      <c r="I6318" s="32">
        <v>872</v>
      </c>
      <c r="J6318" t="s">
        <v>717</v>
      </c>
    </row>
    <row r="6319" spans="1:10">
      <c r="A6319" t="s">
        <v>63</v>
      </c>
      <c r="B6319" t="s">
        <v>33</v>
      </c>
      <c r="C6319" t="s">
        <v>4</v>
      </c>
      <c r="D6319" t="s">
        <v>328</v>
      </c>
      <c r="E6319" t="s">
        <v>370</v>
      </c>
      <c r="F6319" s="2">
        <f t="shared" si="180"/>
        <v>-1394510118.5559216</v>
      </c>
      <c r="G6319" s="36">
        <v>-1599208.8515549558</v>
      </c>
      <c r="H6319">
        <v>2022</v>
      </c>
      <c r="I6319" s="32">
        <v>872</v>
      </c>
      <c r="J6319" t="s">
        <v>717</v>
      </c>
    </row>
    <row r="6320" spans="1:10">
      <c r="A6320" t="s">
        <v>63</v>
      </c>
      <c r="B6320" t="s">
        <v>33</v>
      </c>
      <c r="C6320" t="s">
        <v>4</v>
      </c>
      <c r="D6320" t="s">
        <v>328</v>
      </c>
      <c r="E6320" t="s">
        <v>419</v>
      </c>
      <c r="F6320" s="2">
        <f t="shared" si="180"/>
        <v>571831569.14986455</v>
      </c>
      <c r="G6320" s="36">
        <v>655770.14810764277</v>
      </c>
      <c r="H6320">
        <v>2022</v>
      </c>
      <c r="I6320" s="32">
        <v>872</v>
      </c>
      <c r="J6320" t="s">
        <v>717</v>
      </c>
    </row>
    <row r="6321" spans="1:10">
      <c r="A6321" t="s">
        <v>63</v>
      </c>
      <c r="B6321" t="s">
        <v>33</v>
      </c>
      <c r="C6321" t="s">
        <v>4</v>
      </c>
      <c r="D6321" t="s">
        <v>328</v>
      </c>
      <c r="E6321" t="s">
        <v>369</v>
      </c>
      <c r="F6321" s="2">
        <f t="shared" si="180"/>
        <v>-124787.37885539435</v>
      </c>
      <c r="G6321" s="36">
        <v>-143.10479226536049</v>
      </c>
      <c r="H6321">
        <v>2022</v>
      </c>
      <c r="I6321" s="32">
        <v>872</v>
      </c>
      <c r="J6321" t="s">
        <v>717</v>
      </c>
    </row>
    <row r="6322" spans="1:10">
      <c r="A6322" t="s">
        <v>63</v>
      </c>
      <c r="B6322" t="s">
        <v>33</v>
      </c>
      <c r="C6322" t="s">
        <v>3</v>
      </c>
      <c r="D6322" t="s">
        <v>1</v>
      </c>
      <c r="F6322" s="2">
        <v>90517</v>
      </c>
      <c r="G6322" s="36">
        <f t="shared" ref="G6322:G6344" si="181">F6322/I6322</f>
        <v>3283170.1124410592</v>
      </c>
      <c r="H6322">
        <v>2021</v>
      </c>
      <c r="I6322" s="32">
        <v>2.7570000000000001E-2</v>
      </c>
      <c r="J6322" t="s">
        <v>717</v>
      </c>
    </row>
    <row r="6323" spans="1:10">
      <c r="A6323" t="s">
        <v>63</v>
      </c>
      <c r="B6323" t="s">
        <v>33</v>
      </c>
      <c r="C6323" t="s">
        <v>3</v>
      </c>
      <c r="D6323" t="s">
        <v>328</v>
      </c>
      <c r="E6323" t="s">
        <v>370</v>
      </c>
      <c r="F6323" s="2">
        <v>98899</v>
      </c>
      <c r="G6323" s="36">
        <f t="shared" si="181"/>
        <v>3587196.2277838229</v>
      </c>
      <c r="H6323">
        <v>2021</v>
      </c>
      <c r="I6323" s="32">
        <v>2.7570000000000001E-2</v>
      </c>
      <c r="J6323" t="s">
        <v>717</v>
      </c>
    </row>
    <row r="6324" spans="1:10">
      <c r="A6324" t="s">
        <v>63</v>
      </c>
      <c r="B6324" t="s">
        <v>33</v>
      </c>
      <c r="C6324" t="s">
        <v>3</v>
      </c>
      <c r="D6324" t="s">
        <v>328</v>
      </c>
      <c r="E6324" t="s">
        <v>419</v>
      </c>
      <c r="F6324" s="2">
        <v>97045</v>
      </c>
      <c r="G6324" s="36">
        <f t="shared" si="181"/>
        <v>3519949.220166848</v>
      </c>
      <c r="H6324">
        <v>2021</v>
      </c>
      <c r="I6324" s="32">
        <v>2.7570000000000001E-2</v>
      </c>
      <c r="J6324" t="s">
        <v>717</v>
      </c>
    </row>
    <row r="6325" spans="1:10">
      <c r="A6325" t="s">
        <v>63</v>
      </c>
      <c r="B6325" t="s">
        <v>33</v>
      </c>
      <c r="C6325" t="s">
        <v>3</v>
      </c>
      <c r="D6325" t="s">
        <v>328</v>
      </c>
      <c r="E6325" t="s">
        <v>432</v>
      </c>
      <c r="F6325" s="2">
        <v>87</v>
      </c>
      <c r="G6325" s="36">
        <f t="shared" si="181"/>
        <v>3155.6039173014146</v>
      </c>
      <c r="H6325">
        <v>2021</v>
      </c>
      <c r="I6325" s="32">
        <v>2.7570000000000001E-2</v>
      </c>
      <c r="J6325" t="s">
        <v>717</v>
      </c>
    </row>
    <row r="6326" spans="1:10">
      <c r="A6326" t="s">
        <v>63</v>
      </c>
      <c r="B6326" t="s">
        <v>33</v>
      </c>
      <c r="C6326" t="s">
        <v>4</v>
      </c>
      <c r="D6326" t="s">
        <v>1</v>
      </c>
      <c r="F6326" s="2">
        <f>90517*0.338</f>
        <v>30594.746000000003</v>
      </c>
      <c r="G6326" s="36">
        <f t="shared" si="181"/>
        <v>1109711.4980050779</v>
      </c>
      <c r="H6326">
        <v>2021</v>
      </c>
      <c r="I6326" s="32">
        <v>2.7570000000000001E-2</v>
      </c>
      <c r="J6326" t="s">
        <v>717</v>
      </c>
    </row>
    <row r="6327" spans="1:10">
      <c r="A6327" t="s">
        <v>63</v>
      </c>
      <c r="B6327" t="s">
        <v>33</v>
      </c>
      <c r="C6327" t="s">
        <v>4</v>
      </c>
      <c r="D6327" t="s">
        <v>328</v>
      </c>
      <c r="E6327" t="s">
        <v>370</v>
      </c>
      <c r="F6327" s="2"/>
      <c r="G6327" s="36">
        <f t="shared" si="181"/>
        <v>0</v>
      </c>
      <c r="H6327">
        <v>2021</v>
      </c>
      <c r="I6327" s="32">
        <v>2.7570000000000001E-2</v>
      </c>
      <c r="J6327" t="s">
        <v>717</v>
      </c>
    </row>
    <row r="6328" spans="1:10">
      <c r="A6328" t="s">
        <v>63</v>
      </c>
      <c r="B6328" t="s">
        <v>33</v>
      </c>
      <c r="C6328" t="s">
        <v>4</v>
      </c>
      <c r="D6328" t="s">
        <v>328</v>
      </c>
      <c r="E6328" t="s">
        <v>419</v>
      </c>
      <c r="F6328" s="2"/>
      <c r="G6328" s="36">
        <f t="shared" si="181"/>
        <v>0</v>
      </c>
      <c r="H6328">
        <v>2021</v>
      </c>
      <c r="I6328" s="32">
        <v>2.7570000000000001E-2</v>
      </c>
      <c r="J6328" t="s">
        <v>717</v>
      </c>
    </row>
    <row r="6329" spans="1:10">
      <c r="A6329" t="s">
        <v>63</v>
      </c>
      <c r="B6329" t="s">
        <v>33</v>
      </c>
      <c r="C6329" t="s">
        <v>4</v>
      </c>
      <c r="D6329" t="s">
        <v>328</v>
      </c>
      <c r="E6329" t="s">
        <v>432</v>
      </c>
      <c r="F6329" s="2"/>
      <c r="G6329" s="36">
        <f t="shared" si="181"/>
        <v>0</v>
      </c>
      <c r="H6329">
        <v>2021</v>
      </c>
      <c r="I6329" s="32">
        <v>2.7570000000000001E-2</v>
      </c>
      <c r="J6329" t="s">
        <v>717</v>
      </c>
    </row>
    <row r="6330" spans="1:10">
      <c r="A6330" t="s">
        <v>63</v>
      </c>
      <c r="B6330" t="s">
        <v>33</v>
      </c>
      <c r="C6330" t="s">
        <v>4</v>
      </c>
      <c r="D6330" t="s">
        <v>328</v>
      </c>
      <c r="F6330" s="2">
        <v>74985.141202139654</v>
      </c>
      <c r="G6330" s="36">
        <f t="shared" si="181"/>
        <v>2719809.2565157656</v>
      </c>
      <c r="H6330">
        <v>2021</v>
      </c>
      <c r="I6330" s="32">
        <v>2.7570000000000001E-2</v>
      </c>
      <c r="J6330" t="s">
        <v>717</v>
      </c>
    </row>
    <row r="6331" spans="1:10">
      <c r="A6331" t="s">
        <v>63</v>
      </c>
      <c r="B6331" t="s">
        <v>33</v>
      </c>
      <c r="C6331" t="s">
        <v>3</v>
      </c>
      <c r="D6331" t="s">
        <v>1</v>
      </c>
      <c r="F6331" s="2">
        <v>3928120040</v>
      </c>
      <c r="G6331" s="36">
        <f t="shared" si="181"/>
        <v>4964825.1873759776</v>
      </c>
      <c r="H6331">
        <v>2020</v>
      </c>
      <c r="I6331">
        <v>791.19</v>
      </c>
      <c r="J6331" t="s">
        <v>717</v>
      </c>
    </row>
    <row r="6332" spans="1:10">
      <c r="A6332" t="s">
        <v>63</v>
      </c>
      <c r="B6332" t="s">
        <v>33</v>
      </c>
      <c r="C6332" t="s">
        <v>3</v>
      </c>
      <c r="D6332" t="s">
        <v>328</v>
      </c>
      <c r="E6332" t="s">
        <v>370</v>
      </c>
      <c r="F6332" s="2">
        <v>3523405900.165</v>
      </c>
      <c r="G6332" s="36">
        <f t="shared" si="181"/>
        <v>4453299.3341232827</v>
      </c>
      <c r="H6332">
        <v>2020</v>
      </c>
      <c r="I6332">
        <v>791.19</v>
      </c>
      <c r="J6332" t="s">
        <v>717</v>
      </c>
    </row>
    <row r="6333" spans="1:10">
      <c r="A6333" t="s">
        <v>63</v>
      </c>
      <c r="B6333" t="s">
        <v>33</v>
      </c>
      <c r="C6333" t="s">
        <v>3</v>
      </c>
      <c r="D6333" t="s">
        <v>328</v>
      </c>
      <c r="E6333" t="s">
        <v>385</v>
      </c>
      <c r="F6333" s="2">
        <v>2430294230.665</v>
      </c>
      <c r="G6333" s="36">
        <f t="shared" si="181"/>
        <v>3071694.8276204197</v>
      </c>
      <c r="H6333">
        <v>2020</v>
      </c>
      <c r="I6333">
        <v>791.19</v>
      </c>
      <c r="J6333" t="s">
        <v>717</v>
      </c>
    </row>
    <row r="6334" spans="1:10">
      <c r="A6334" t="s">
        <v>63</v>
      </c>
      <c r="B6334" t="s">
        <v>33</v>
      </c>
      <c r="C6334" t="s">
        <v>3</v>
      </c>
      <c r="D6334" t="s">
        <v>328</v>
      </c>
      <c r="E6334" t="s">
        <v>386</v>
      </c>
      <c r="F6334" s="2">
        <v>3356799.6150000002</v>
      </c>
      <c r="G6334" s="36">
        <f t="shared" si="181"/>
        <v>4242.7225002843816</v>
      </c>
      <c r="H6334">
        <v>2020</v>
      </c>
      <c r="I6334">
        <v>791.19</v>
      </c>
      <c r="J6334" t="s">
        <v>717</v>
      </c>
    </row>
    <row r="6335" spans="1:10">
      <c r="A6335" t="s">
        <v>63</v>
      </c>
      <c r="B6335" t="s">
        <v>33</v>
      </c>
      <c r="C6335" t="s">
        <v>4</v>
      </c>
      <c r="D6335" t="s">
        <v>1</v>
      </c>
      <c r="F6335" s="2">
        <f>3928120040*0.485</f>
        <v>1905138219.3999999</v>
      </c>
      <c r="G6335" s="36">
        <f t="shared" si="181"/>
        <v>2407940.215877349</v>
      </c>
      <c r="H6335">
        <v>2020</v>
      </c>
      <c r="I6335">
        <v>791.19</v>
      </c>
      <c r="J6335" t="s">
        <v>717</v>
      </c>
    </row>
    <row r="6336" spans="1:10">
      <c r="A6336" t="s">
        <v>63</v>
      </c>
      <c r="B6336" t="s">
        <v>33</v>
      </c>
      <c r="C6336" t="s">
        <v>4</v>
      </c>
      <c r="D6336" t="s">
        <v>328</v>
      </c>
      <c r="E6336" t="s">
        <v>370</v>
      </c>
      <c r="F6336" s="2">
        <v>0</v>
      </c>
      <c r="G6336" s="36">
        <f t="shared" si="181"/>
        <v>0</v>
      </c>
      <c r="H6336">
        <v>2020</v>
      </c>
      <c r="I6336">
        <v>791.19</v>
      </c>
      <c r="J6336" t="s">
        <v>717</v>
      </c>
    </row>
    <row r="6337" spans="1:10">
      <c r="A6337" t="s">
        <v>63</v>
      </c>
      <c r="B6337" t="s">
        <v>33</v>
      </c>
      <c r="C6337" t="s">
        <v>4</v>
      </c>
      <c r="D6337" t="s">
        <v>328</v>
      </c>
      <c r="E6337" t="s">
        <v>385</v>
      </c>
      <c r="F6337" s="2">
        <v>0</v>
      </c>
      <c r="G6337" s="36">
        <f t="shared" si="181"/>
        <v>0</v>
      </c>
      <c r="H6337">
        <v>2020</v>
      </c>
      <c r="I6337">
        <v>791.19</v>
      </c>
      <c r="J6337" t="s">
        <v>717</v>
      </c>
    </row>
    <row r="6338" spans="1:10">
      <c r="A6338" t="s">
        <v>63</v>
      </c>
      <c r="B6338" t="s">
        <v>33</v>
      </c>
      <c r="C6338" t="s">
        <v>4</v>
      </c>
      <c r="D6338" t="s">
        <v>328</v>
      </c>
      <c r="E6338" t="s">
        <v>386</v>
      </c>
      <c r="F6338" s="2">
        <v>0</v>
      </c>
      <c r="G6338" s="36">
        <f t="shared" si="181"/>
        <v>0</v>
      </c>
      <c r="H6338">
        <v>2020</v>
      </c>
      <c r="I6338">
        <v>791.19</v>
      </c>
      <c r="J6338" t="s">
        <v>717</v>
      </c>
    </row>
    <row r="6339" spans="1:10">
      <c r="A6339" s="6" t="s">
        <v>63</v>
      </c>
      <c r="B6339" t="s">
        <v>33</v>
      </c>
      <c r="C6339" t="s">
        <v>3</v>
      </c>
      <c r="D6339" t="s">
        <v>328</v>
      </c>
      <c r="E6339" t="s">
        <v>370</v>
      </c>
      <c r="F6339" s="2">
        <v>2255205801.2383637</v>
      </c>
      <c r="G6339" s="36">
        <f t="shared" si="181"/>
        <v>3206468.942371808</v>
      </c>
      <c r="H6339">
        <v>2019</v>
      </c>
      <c r="I6339">
        <v>703.33</v>
      </c>
      <c r="J6339" t="s">
        <v>717</v>
      </c>
    </row>
    <row r="6340" spans="1:10">
      <c r="A6340" s="6" t="s">
        <v>63</v>
      </c>
      <c r="B6340" t="s">
        <v>33</v>
      </c>
      <c r="C6340" t="s">
        <v>3</v>
      </c>
      <c r="D6340" t="s">
        <v>328</v>
      </c>
      <c r="E6340" t="s">
        <v>434</v>
      </c>
      <c r="F6340" s="2">
        <v>1328077696.8520598</v>
      </c>
      <c r="G6340" s="36">
        <f t="shared" si="181"/>
        <v>1888271.0773777028</v>
      </c>
      <c r="H6340">
        <v>2019</v>
      </c>
      <c r="I6340">
        <v>703.33</v>
      </c>
      <c r="J6340" t="s">
        <v>717</v>
      </c>
    </row>
    <row r="6341" spans="1:10">
      <c r="A6341" s="6" t="s">
        <v>63</v>
      </c>
      <c r="B6341" t="s">
        <v>33</v>
      </c>
      <c r="C6341" t="s">
        <v>3</v>
      </c>
      <c r="D6341" t="s">
        <v>1</v>
      </c>
      <c r="E6341" t="s">
        <v>434</v>
      </c>
      <c r="F6341" s="2">
        <v>1213014519.8001127</v>
      </c>
      <c r="G6341" s="36">
        <f t="shared" si="181"/>
        <v>1724673.3678360267</v>
      </c>
      <c r="H6341">
        <v>2019</v>
      </c>
      <c r="I6341">
        <v>703.33</v>
      </c>
      <c r="J6341" t="s">
        <v>717</v>
      </c>
    </row>
    <row r="6342" spans="1:10">
      <c r="A6342" s="6" t="s">
        <v>63</v>
      </c>
      <c r="B6342" t="s">
        <v>33</v>
      </c>
      <c r="C6342" t="s">
        <v>4</v>
      </c>
      <c r="D6342" t="s">
        <v>328</v>
      </c>
      <c r="E6342" t="s">
        <v>370</v>
      </c>
      <c r="F6342" s="2">
        <v>780186292.62160218</v>
      </c>
      <c r="G6342" s="36">
        <f t="shared" si="181"/>
        <v>1109274.8675893282</v>
      </c>
      <c r="H6342">
        <v>2019</v>
      </c>
      <c r="I6342">
        <v>703.33</v>
      </c>
      <c r="J6342" t="s">
        <v>717</v>
      </c>
    </row>
    <row r="6343" spans="1:10">
      <c r="A6343" s="6" t="s">
        <v>63</v>
      </c>
      <c r="B6343" t="s">
        <v>33</v>
      </c>
      <c r="C6343" t="s">
        <v>4</v>
      </c>
      <c r="D6343" t="s">
        <v>328</v>
      </c>
      <c r="E6343" t="s">
        <v>434</v>
      </c>
      <c r="F6343" s="2">
        <v>23209417.10614717</v>
      </c>
      <c r="G6343" s="36">
        <f t="shared" si="181"/>
        <v>32999.327635885245</v>
      </c>
      <c r="H6343">
        <v>2019</v>
      </c>
      <c r="I6343">
        <v>703.33</v>
      </c>
      <c r="J6343" t="s">
        <v>717</v>
      </c>
    </row>
    <row r="6344" spans="1:10">
      <c r="A6344" s="6" t="s">
        <v>63</v>
      </c>
      <c r="B6344" t="s">
        <v>33</v>
      </c>
      <c r="C6344" t="s">
        <v>4</v>
      </c>
      <c r="D6344" t="s">
        <v>1</v>
      </c>
      <c r="E6344" t="s">
        <v>434</v>
      </c>
      <c r="F6344" s="2">
        <v>89380214.030125111</v>
      </c>
      <c r="G6344" s="36">
        <f t="shared" si="181"/>
        <v>127081.47531048741</v>
      </c>
      <c r="H6344">
        <v>2019</v>
      </c>
      <c r="I6344">
        <v>703.33</v>
      </c>
      <c r="J6344" t="s">
        <v>717</v>
      </c>
    </row>
    <row r="6345" spans="1:10">
      <c r="A6345" s="4" t="s">
        <v>295</v>
      </c>
      <c r="B6345" t="s">
        <v>32</v>
      </c>
      <c r="C6345" t="s">
        <v>3</v>
      </c>
      <c r="D6345" t="s">
        <v>328</v>
      </c>
      <c r="E6345" t="s">
        <v>366</v>
      </c>
      <c r="F6345" s="2">
        <v>14318693</v>
      </c>
      <c r="G6345" s="36">
        <v>4146940.0975044691</v>
      </c>
      <c r="H6345">
        <v>2016</v>
      </c>
      <c r="I6345">
        <v>3.4528333333333299</v>
      </c>
      <c r="J6345" s="40" t="s">
        <v>715</v>
      </c>
    </row>
    <row r="6346" spans="1:10">
      <c r="A6346" s="4" t="s">
        <v>295</v>
      </c>
      <c r="B6346" t="s">
        <v>32</v>
      </c>
      <c r="C6346" t="s">
        <v>3</v>
      </c>
      <c r="D6346" t="s">
        <v>367</v>
      </c>
      <c r="E6346" t="s">
        <v>370</v>
      </c>
      <c r="F6346" s="2">
        <v>7144354</v>
      </c>
      <c r="G6346" s="36">
        <v>2069127.9625428412</v>
      </c>
      <c r="H6346">
        <v>2016</v>
      </c>
      <c r="I6346">
        <v>3.4528333333333299</v>
      </c>
      <c r="J6346" s="40" t="s">
        <v>715</v>
      </c>
    </row>
    <row r="6347" spans="1:10">
      <c r="A6347" s="4" t="s">
        <v>295</v>
      </c>
      <c r="B6347" t="s">
        <v>32</v>
      </c>
      <c r="C6347" t="s">
        <v>3</v>
      </c>
      <c r="D6347" t="s">
        <v>367</v>
      </c>
      <c r="E6347" t="s">
        <v>370</v>
      </c>
      <c r="F6347" s="2">
        <v>-4166</v>
      </c>
      <c r="G6347" s="36">
        <v>-1206.5453492301021</v>
      </c>
      <c r="H6347">
        <v>2016</v>
      </c>
      <c r="I6347">
        <v>3.4528333333333299</v>
      </c>
      <c r="J6347" s="40" t="s">
        <v>715</v>
      </c>
    </row>
    <row r="6348" spans="1:10">
      <c r="A6348" s="4" t="s">
        <v>295</v>
      </c>
      <c r="B6348" t="s">
        <v>32</v>
      </c>
      <c r="C6348" t="s">
        <v>3</v>
      </c>
      <c r="D6348" t="s">
        <v>367</v>
      </c>
      <c r="E6348" t="s">
        <v>370</v>
      </c>
      <c r="F6348" s="2">
        <v>-252563</v>
      </c>
      <c r="G6348" s="36">
        <v>-73146.594584158011</v>
      </c>
      <c r="H6348">
        <v>2016</v>
      </c>
      <c r="I6348">
        <v>3.4528333333333299</v>
      </c>
      <c r="J6348" s="40" t="s">
        <v>715</v>
      </c>
    </row>
    <row r="6349" spans="1:10">
      <c r="A6349" s="4" t="s">
        <v>295</v>
      </c>
      <c r="B6349" t="s">
        <v>32</v>
      </c>
      <c r="C6349" t="s">
        <v>3</v>
      </c>
      <c r="D6349" t="s">
        <v>380</v>
      </c>
      <c r="F6349" s="2">
        <v>13961687</v>
      </c>
      <c r="G6349" s="36">
        <v>4043545.0113433404</v>
      </c>
      <c r="H6349">
        <v>2016</v>
      </c>
      <c r="I6349">
        <v>3.4528333333333339</v>
      </c>
      <c r="J6349" s="40" t="s">
        <v>715</v>
      </c>
    </row>
    <row r="6350" spans="1:10">
      <c r="A6350" s="4" t="s">
        <v>410</v>
      </c>
      <c r="B6350" t="s">
        <v>32</v>
      </c>
      <c r="C6350" t="s">
        <v>3</v>
      </c>
      <c r="D6350" t="s">
        <v>328</v>
      </c>
      <c r="E6350" t="s">
        <v>365</v>
      </c>
      <c r="F6350" s="2">
        <v>8639255</v>
      </c>
      <c r="G6350" s="36">
        <v>2502077.0381812062</v>
      </c>
      <c r="H6350">
        <v>2016</v>
      </c>
      <c r="I6350">
        <v>3.4528333333333299</v>
      </c>
      <c r="J6350" s="40" t="s">
        <v>715</v>
      </c>
    </row>
    <row r="6351" spans="1:10">
      <c r="A6351" s="4" t="s">
        <v>25</v>
      </c>
      <c r="B6351" t="s">
        <v>32</v>
      </c>
      <c r="C6351" t="s">
        <v>3</v>
      </c>
      <c r="D6351" t="s">
        <v>328</v>
      </c>
      <c r="E6351" t="s">
        <v>365</v>
      </c>
      <c r="F6351" s="2">
        <v>10784430</v>
      </c>
      <c r="G6351" s="36">
        <v>3123356.6636095992</v>
      </c>
      <c r="H6351">
        <v>2016</v>
      </c>
      <c r="I6351">
        <v>3.4528333333333299</v>
      </c>
      <c r="J6351" s="40" t="s">
        <v>715</v>
      </c>
    </row>
    <row r="6352" spans="1:10">
      <c r="A6352" t="s">
        <v>63</v>
      </c>
      <c r="B6352" t="s">
        <v>33</v>
      </c>
      <c r="C6352" t="s">
        <v>3</v>
      </c>
      <c r="D6352" t="s">
        <v>328</v>
      </c>
      <c r="E6352" t="s">
        <v>370</v>
      </c>
      <c r="F6352" s="2">
        <v>3312388023.77</v>
      </c>
      <c r="G6352" s="36">
        <f t="shared" ref="G6352:G6366" si="182">F6352/I6352</f>
        <v>5138353.2262503104</v>
      </c>
      <c r="H6352">
        <v>2018</v>
      </c>
      <c r="I6352">
        <v>644.64</v>
      </c>
      <c r="J6352" t="s">
        <v>717</v>
      </c>
    </row>
    <row r="6353" spans="1:10">
      <c r="A6353" t="s">
        <v>63</v>
      </c>
      <c r="B6353" t="s">
        <v>33</v>
      </c>
      <c r="C6353" t="s">
        <v>3</v>
      </c>
      <c r="D6353" t="s">
        <v>328</v>
      </c>
      <c r="E6353" t="s">
        <v>385</v>
      </c>
      <c r="F6353" s="2">
        <v>1157818311.5799999</v>
      </c>
      <c r="G6353" s="36">
        <f t="shared" si="182"/>
        <v>1796069.6071916108</v>
      </c>
      <c r="H6353">
        <v>2018</v>
      </c>
      <c r="I6353">
        <v>644.64</v>
      </c>
      <c r="J6353" t="s">
        <v>717</v>
      </c>
    </row>
    <row r="6354" spans="1:10">
      <c r="A6354" t="s">
        <v>63</v>
      </c>
      <c r="B6354" t="s">
        <v>33</v>
      </c>
      <c r="C6354" t="s">
        <v>3</v>
      </c>
      <c r="D6354" t="s">
        <v>328</v>
      </c>
      <c r="E6354" t="s">
        <v>386</v>
      </c>
      <c r="F6354" s="2">
        <v>1902039.51</v>
      </c>
      <c r="G6354" s="36">
        <f t="shared" si="182"/>
        <v>2950.5452810871184</v>
      </c>
      <c r="H6354">
        <v>2018</v>
      </c>
      <c r="I6354">
        <v>644.64</v>
      </c>
      <c r="J6354" t="s">
        <v>717</v>
      </c>
    </row>
    <row r="6355" spans="1:10">
      <c r="A6355" t="s">
        <v>63</v>
      </c>
      <c r="B6355" t="s">
        <v>33</v>
      </c>
      <c r="C6355" t="s">
        <v>3</v>
      </c>
      <c r="D6355" t="s">
        <v>1</v>
      </c>
      <c r="E6355" t="s">
        <v>364</v>
      </c>
      <c r="F6355" s="2">
        <v>600327774.62</v>
      </c>
      <c r="G6355" s="36">
        <f t="shared" si="182"/>
        <v>931260.50915239519</v>
      </c>
      <c r="H6355">
        <v>2018</v>
      </c>
      <c r="I6355">
        <v>644.64</v>
      </c>
      <c r="J6355" t="s">
        <v>717</v>
      </c>
    </row>
    <row r="6356" spans="1:10">
      <c r="A6356" t="s">
        <v>63</v>
      </c>
      <c r="B6356" t="s">
        <v>33</v>
      </c>
      <c r="C6356" t="s">
        <v>4</v>
      </c>
      <c r="D6356" t="s">
        <v>328</v>
      </c>
      <c r="E6356" t="s">
        <v>370</v>
      </c>
      <c r="F6356" s="2">
        <v>556525734.31000006</v>
      </c>
      <c r="G6356" s="36">
        <f t="shared" si="182"/>
        <v>863312.44463576586</v>
      </c>
      <c r="H6356">
        <v>2018</v>
      </c>
      <c r="I6356">
        <v>644.64</v>
      </c>
      <c r="J6356" t="s">
        <v>717</v>
      </c>
    </row>
    <row r="6357" spans="1:10">
      <c r="A6357" t="s">
        <v>63</v>
      </c>
      <c r="B6357" t="s">
        <v>33</v>
      </c>
      <c r="C6357" t="s">
        <v>4</v>
      </c>
      <c r="D6357" t="s">
        <v>328</v>
      </c>
      <c r="E6357" t="s">
        <v>385</v>
      </c>
      <c r="F6357" s="2">
        <v>478211324.92000002</v>
      </c>
      <c r="G6357" s="36">
        <f t="shared" si="182"/>
        <v>741826.94980143965</v>
      </c>
      <c r="H6357">
        <v>2018</v>
      </c>
      <c r="I6357">
        <v>644.64</v>
      </c>
      <c r="J6357" t="s">
        <v>717</v>
      </c>
    </row>
    <row r="6358" spans="1:10">
      <c r="A6358" t="s">
        <v>63</v>
      </c>
      <c r="B6358" t="s">
        <v>33</v>
      </c>
      <c r="C6358" t="s">
        <v>4</v>
      </c>
      <c r="D6358" t="s">
        <v>328</v>
      </c>
      <c r="E6358" t="s">
        <v>386</v>
      </c>
      <c r="F6358" s="2">
        <v>-441052.64</v>
      </c>
      <c r="G6358" s="36">
        <f t="shared" si="182"/>
        <v>-684.18441300570862</v>
      </c>
      <c r="H6358">
        <v>2018</v>
      </c>
      <c r="I6358">
        <v>644.64</v>
      </c>
      <c r="J6358" t="s">
        <v>717</v>
      </c>
    </row>
    <row r="6359" spans="1:10">
      <c r="A6359" t="s">
        <v>63</v>
      </c>
      <c r="B6359" t="s">
        <v>33</v>
      </c>
      <c r="C6359" t="s">
        <v>4</v>
      </c>
      <c r="D6359" t="s">
        <v>1</v>
      </c>
      <c r="E6359" t="s">
        <v>364</v>
      </c>
      <c r="F6359" s="2">
        <v>38288882.310000002</v>
      </c>
      <c r="G6359" s="36">
        <f t="shared" si="182"/>
        <v>59395.759354058086</v>
      </c>
      <c r="H6359">
        <v>2018</v>
      </c>
      <c r="I6359">
        <v>644.64</v>
      </c>
      <c r="J6359" t="s">
        <v>717</v>
      </c>
    </row>
    <row r="6360" spans="1:10">
      <c r="A6360" s="5" t="s">
        <v>63</v>
      </c>
      <c r="B6360" t="s">
        <v>33</v>
      </c>
      <c r="C6360" t="s">
        <v>3</v>
      </c>
      <c r="D6360" t="s">
        <v>328</v>
      </c>
      <c r="E6360" t="s">
        <v>370</v>
      </c>
      <c r="F6360" s="2">
        <v>2493808110.2599998</v>
      </c>
      <c r="G6360" s="36">
        <f t="shared" si="182"/>
        <v>3843013.176138815</v>
      </c>
      <c r="H6360">
        <v>2017</v>
      </c>
      <c r="I6360">
        <v>648.91999999999996</v>
      </c>
      <c r="J6360" t="s">
        <v>717</v>
      </c>
    </row>
    <row r="6361" spans="1:10">
      <c r="A6361" s="5" t="s">
        <v>63</v>
      </c>
      <c r="B6361" t="s">
        <v>33</v>
      </c>
      <c r="C6361" t="s">
        <v>3</v>
      </c>
      <c r="D6361" t="s">
        <v>328</v>
      </c>
      <c r="E6361" t="s">
        <v>385</v>
      </c>
      <c r="F6361" s="2">
        <v>1778994523.8999999</v>
      </c>
      <c r="G6361" s="36">
        <f t="shared" si="182"/>
        <v>2741469.7095173518</v>
      </c>
      <c r="H6361">
        <v>2017</v>
      </c>
      <c r="I6361">
        <v>648.91999999999996</v>
      </c>
      <c r="J6361" t="s">
        <v>717</v>
      </c>
    </row>
    <row r="6362" spans="1:10">
      <c r="A6362" s="5" t="s">
        <v>63</v>
      </c>
      <c r="B6362" t="s">
        <v>33</v>
      </c>
      <c r="C6362" t="s">
        <v>3</v>
      </c>
      <c r="D6362" t="s">
        <v>328</v>
      </c>
      <c r="E6362" t="s">
        <v>386</v>
      </c>
      <c r="F6362" s="2">
        <v>46066002.659999996</v>
      </c>
      <c r="G6362" s="36">
        <f t="shared" si="182"/>
        <v>70988.723818036116</v>
      </c>
      <c r="H6362">
        <v>2017</v>
      </c>
      <c r="I6362">
        <v>648.91999999999996</v>
      </c>
      <c r="J6362" t="s">
        <v>717</v>
      </c>
    </row>
    <row r="6363" spans="1:10">
      <c r="A6363" s="5" t="s">
        <v>63</v>
      </c>
      <c r="B6363" t="s">
        <v>33</v>
      </c>
      <c r="C6363" t="s">
        <v>3</v>
      </c>
      <c r="D6363" t="s">
        <v>1</v>
      </c>
      <c r="E6363" t="s">
        <v>364</v>
      </c>
      <c r="F6363" s="2">
        <v>53703472.560000002</v>
      </c>
      <c r="G6363" s="36">
        <f t="shared" si="182"/>
        <v>82758.233002527282</v>
      </c>
      <c r="H6363">
        <v>2017</v>
      </c>
      <c r="I6363">
        <v>648.91999999999996</v>
      </c>
      <c r="J6363" t="s">
        <v>717</v>
      </c>
    </row>
    <row r="6364" spans="1:10">
      <c r="A6364" s="5" t="s">
        <v>63</v>
      </c>
      <c r="B6364" t="s">
        <v>33</v>
      </c>
      <c r="C6364" t="s">
        <v>4</v>
      </c>
      <c r="D6364" t="s">
        <v>328</v>
      </c>
      <c r="E6364" t="s">
        <v>385</v>
      </c>
      <c r="F6364" s="2">
        <v>967600440.98000002</v>
      </c>
      <c r="G6364" s="36">
        <f t="shared" si="182"/>
        <v>1491093.5723663934</v>
      </c>
      <c r="H6364">
        <v>2017</v>
      </c>
      <c r="I6364">
        <v>648.91999999999996</v>
      </c>
      <c r="J6364" t="s">
        <v>717</v>
      </c>
    </row>
    <row r="6365" spans="1:10">
      <c r="A6365" s="5" t="s">
        <v>63</v>
      </c>
      <c r="B6365" t="s">
        <v>33</v>
      </c>
      <c r="C6365" t="s">
        <v>4</v>
      </c>
      <c r="D6365" t="s">
        <v>328</v>
      </c>
      <c r="E6365" t="s">
        <v>370</v>
      </c>
      <c r="F6365" s="2">
        <v>877746277.55999994</v>
      </c>
      <c r="G6365" s="36">
        <f t="shared" si="182"/>
        <v>1352626.3292239413</v>
      </c>
      <c r="H6365">
        <v>2017</v>
      </c>
      <c r="I6365">
        <v>648.91999999999996</v>
      </c>
      <c r="J6365" t="s">
        <v>717</v>
      </c>
    </row>
    <row r="6366" spans="1:10">
      <c r="A6366" s="5" t="s">
        <v>63</v>
      </c>
      <c r="B6366" t="s">
        <v>33</v>
      </c>
      <c r="C6366" t="s">
        <v>4</v>
      </c>
      <c r="D6366" t="s">
        <v>328</v>
      </c>
      <c r="E6366" t="s">
        <v>386</v>
      </c>
      <c r="F6366" s="2">
        <v>4421693.0999999996</v>
      </c>
      <c r="G6366" s="36">
        <f t="shared" si="182"/>
        <v>6813.9263699685634</v>
      </c>
      <c r="H6366">
        <v>2017</v>
      </c>
      <c r="I6366">
        <v>648.91999999999996</v>
      </c>
      <c r="J6366" t="s">
        <v>717</v>
      </c>
    </row>
    <row r="6367" spans="1:10">
      <c r="A6367" s="4" t="s">
        <v>17</v>
      </c>
      <c r="B6367" t="s">
        <v>32</v>
      </c>
      <c r="C6367" t="s">
        <v>4</v>
      </c>
      <c r="D6367" t="s">
        <v>328</v>
      </c>
      <c r="E6367" t="s">
        <v>365</v>
      </c>
      <c r="F6367" s="2">
        <v>36610918</v>
      </c>
      <c r="G6367" s="36">
        <v>10603152.38692862</v>
      </c>
      <c r="H6367">
        <v>2016</v>
      </c>
      <c r="I6367">
        <v>3.4528333333333299</v>
      </c>
      <c r="J6367" s="40" t="s">
        <v>715</v>
      </c>
    </row>
    <row r="6368" spans="1:10">
      <c r="A6368" s="4" t="s">
        <v>17</v>
      </c>
      <c r="B6368" t="s">
        <v>32</v>
      </c>
      <c r="C6368" t="s">
        <v>4</v>
      </c>
      <c r="D6368" t="s">
        <v>328</v>
      </c>
      <c r="E6368" t="s">
        <v>366</v>
      </c>
      <c r="F6368" s="2">
        <v>-20794621</v>
      </c>
      <c r="G6368" s="36">
        <v>-6022480.3784331772</v>
      </c>
      <c r="H6368">
        <v>2016</v>
      </c>
      <c r="I6368">
        <v>3.4528333333333299</v>
      </c>
      <c r="J6368" s="40" t="s">
        <v>715</v>
      </c>
    </row>
    <row r="6369" spans="1:10">
      <c r="A6369" s="4" t="s">
        <v>17</v>
      </c>
      <c r="B6369" t="s">
        <v>32</v>
      </c>
      <c r="C6369" t="s">
        <v>4</v>
      </c>
      <c r="D6369" t="s">
        <v>1</v>
      </c>
      <c r="F6369" s="2">
        <v>5232008</v>
      </c>
      <c r="G6369" s="36">
        <v>1515279.6254283937</v>
      </c>
      <c r="H6369">
        <v>2016</v>
      </c>
      <c r="I6369">
        <v>3.4528333333333299</v>
      </c>
      <c r="J6369" s="40" t="s">
        <v>715</v>
      </c>
    </row>
    <row r="6370" spans="1:10">
      <c r="A6370" s="4" t="s">
        <v>17</v>
      </c>
      <c r="B6370" t="s">
        <v>32</v>
      </c>
      <c r="C6370" t="s">
        <v>4</v>
      </c>
      <c r="D6370" t="s">
        <v>367</v>
      </c>
      <c r="E6370" t="s">
        <v>370</v>
      </c>
      <c r="F6370" s="2">
        <v>49402627</v>
      </c>
      <c r="G6370" s="36">
        <v>14307851.619442984</v>
      </c>
      <c r="H6370">
        <v>2016</v>
      </c>
      <c r="I6370">
        <v>3.4528333333333299</v>
      </c>
      <c r="J6370" s="40" t="s">
        <v>715</v>
      </c>
    </row>
    <row r="6371" spans="1:10">
      <c r="A6371" s="4" t="s">
        <v>17</v>
      </c>
      <c r="B6371" t="s">
        <v>32</v>
      </c>
      <c r="C6371" t="s">
        <v>4</v>
      </c>
      <c r="D6371" t="s">
        <v>367</v>
      </c>
      <c r="E6371" t="s">
        <v>370</v>
      </c>
      <c r="F6371" s="2">
        <v>29920173.999999996</v>
      </c>
      <c r="G6371" s="36">
        <v>8665397.6927161347</v>
      </c>
      <c r="H6371">
        <v>2016</v>
      </c>
      <c r="I6371">
        <v>3.4528333333333299</v>
      </c>
      <c r="J6371" s="40" t="s">
        <v>715</v>
      </c>
    </row>
    <row r="6372" spans="1:10">
      <c r="A6372" s="4" t="s">
        <v>17</v>
      </c>
      <c r="B6372" t="s">
        <v>32</v>
      </c>
      <c r="C6372" t="s">
        <v>4</v>
      </c>
      <c r="D6372" t="s">
        <v>367</v>
      </c>
      <c r="E6372" t="s">
        <v>370</v>
      </c>
      <c r="F6372" s="2">
        <v>6651510</v>
      </c>
      <c r="G6372" s="36">
        <v>1926391.8521021402</v>
      </c>
      <c r="H6372">
        <v>2016</v>
      </c>
      <c r="I6372">
        <v>3.4528333333333299</v>
      </c>
      <c r="J6372" s="40" t="s">
        <v>715</v>
      </c>
    </row>
    <row r="6373" spans="1:10">
      <c r="A6373" s="4" t="s">
        <v>17</v>
      </c>
      <c r="B6373" t="s">
        <v>32</v>
      </c>
      <c r="C6373" t="s">
        <v>4</v>
      </c>
      <c r="D6373" t="s">
        <v>367</v>
      </c>
      <c r="E6373" t="s">
        <v>370</v>
      </c>
      <c r="F6373" s="2">
        <v>-134735</v>
      </c>
      <c r="G6373" s="36">
        <v>-39021.576483081568</v>
      </c>
      <c r="H6373">
        <v>2016</v>
      </c>
      <c r="I6373">
        <v>3.4528333333333299</v>
      </c>
      <c r="J6373" s="40" t="s">
        <v>715</v>
      </c>
    </row>
    <row r="6374" spans="1:10">
      <c r="A6374" s="4" t="s">
        <v>17</v>
      </c>
      <c r="B6374" t="s">
        <v>32</v>
      </c>
      <c r="C6374" t="s">
        <v>4</v>
      </c>
      <c r="D6374" t="s">
        <v>380</v>
      </c>
      <c r="F6374" s="2">
        <v>-31538.000000000004</v>
      </c>
      <c r="G6374" s="36">
        <v>-9133.9479654390107</v>
      </c>
      <c r="H6374">
        <v>2016</v>
      </c>
      <c r="I6374">
        <v>3.4528333333333339</v>
      </c>
      <c r="J6374" s="40" t="s">
        <v>715</v>
      </c>
    </row>
    <row r="6375" spans="1:10">
      <c r="A6375" s="5" t="s">
        <v>63</v>
      </c>
      <c r="B6375" t="s">
        <v>33</v>
      </c>
      <c r="C6375" t="s">
        <v>4</v>
      </c>
      <c r="D6375" t="s">
        <v>1</v>
      </c>
      <c r="E6375" t="s">
        <v>364</v>
      </c>
      <c r="F6375" s="2">
        <v>4234106.12</v>
      </c>
      <c r="G6375" s="36">
        <f>F6375/I6375</f>
        <v>6524.8507057880788</v>
      </c>
      <c r="H6375">
        <v>2017</v>
      </c>
      <c r="I6375">
        <v>648.91999999999996</v>
      </c>
      <c r="J6375" t="s">
        <v>717</v>
      </c>
    </row>
    <row r="6376" spans="1:10">
      <c r="A6376" s="4" t="s">
        <v>63</v>
      </c>
      <c r="B6376" t="s">
        <v>33</v>
      </c>
      <c r="C6376" t="s">
        <v>3</v>
      </c>
      <c r="D6376" t="s">
        <v>328</v>
      </c>
      <c r="E6376" t="s">
        <v>419</v>
      </c>
      <c r="F6376" s="2">
        <f t="shared" ref="F6376:F6392" si="183">G6376*I6376</f>
        <v>489616913.7856105</v>
      </c>
      <c r="G6376" s="36">
        <v>728163.16743844515</v>
      </c>
      <c r="H6376">
        <v>2016</v>
      </c>
      <c r="I6376">
        <v>672.4</v>
      </c>
      <c r="J6376" t="s">
        <v>717</v>
      </c>
    </row>
    <row r="6377" spans="1:10">
      <c r="A6377" s="4" t="s">
        <v>63</v>
      </c>
      <c r="B6377" t="s">
        <v>33</v>
      </c>
      <c r="C6377" t="s">
        <v>3</v>
      </c>
      <c r="D6377" t="s">
        <v>328</v>
      </c>
      <c r="E6377" t="s">
        <v>370</v>
      </c>
      <c r="F6377" s="2">
        <f t="shared" si="183"/>
        <v>3406891.1567684216</v>
      </c>
      <c r="G6377" s="36">
        <v>5066.7625769905144</v>
      </c>
      <c r="H6377">
        <v>2016</v>
      </c>
      <c r="I6377">
        <v>672.4</v>
      </c>
      <c r="J6377" t="s">
        <v>717</v>
      </c>
    </row>
    <row r="6378" spans="1:10">
      <c r="A6378" s="4" t="s">
        <v>63</v>
      </c>
      <c r="B6378" t="s">
        <v>33</v>
      </c>
      <c r="C6378" t="s">
        <v>3</v>
      </c>
      <c r="D6378" t="s">
        <v>328</v>
      </c>
      <c r="E6378" t="s">
        <v>432</v>
      </c>
      <c r="F6378" s="2">
        <f t="shared" si="183"/>
        <v>1723094.9062626446</v>
      </c>
      <c r="G6378" s="36">
        <v>2562.6039652924519</v>
      </c>
      <c r="H6378">
        <v>2016</v>
      </c>
      <c r="I6378">
        <v>672.4</v>
      </c>
      <c r="J6378" t="s">
        <v>717</v>
      </c>
    </row>
    <row r="6379" spans="1:10">
      <c r="A6379" s="4" t="s">
        <v>63</v>
      </c>
      <c r="B6379" t="s">
        <v>33</v>
      </c>
      <c r="C6379" t="s">
        <v>3</v>
      </c>
      <c r="D6379" t="s">
        <v>1</v>
      </c>
      <c r="F6379" s="2">
        <f t="shared" si="183"/>
        <v>32965526.232972175</v>
      </c>
      <c r="G6379" s="36">
        <v>49026.66007283191</v>
      </c>
      <c r="H6379">
        <v>2016</v>
      </c>
      <c r="I6379">
        <v>672.4</v>
      </c>
      <c r="J6379" t="s">
        <v>717</v>
      </c>
    </row>
    <row r="6380" spans="1:10">
      <c r="A6380" s="4" t="s">
        <v>63</v>
      </c>
      <c r="B6380" t="s">
        <v>33</v>
      </c>
      <c r="C6380" t="s">
        <v>4</v>
      </c>
      <c r="D6380" t="s">
        <v>328</v>
      </c>
      <c r="E6380" t="s">
        <v>419</v>
      </c>
      <c r="F6380" s="2">
        <f t="shared" si="183"/>
        <v>348649.61261220759</v>
      </c>
      <c r="G6380" s="36">
        <v>518.51518829894053</v>
      </c>
      <c r="H6380">
        <v>2016</v>
      </c>
      <c r="I6380">
        <v>672.4</v>
      </c>
      <c r="J6380" t="s">
        <v>717</v>
      </c>
    </row>
    <row r="6381" spans="1:10">
      <c r="A6381" s="4" t="s">
        <v>63</v>
      </c>
      <c r="B6381" t="s">
        <v>33</v>
      </c>
      <c r="C6381" t="s">
        <v>4</v>
      </c>
      <c r="D6381" t="s">
        <v>328</v>
      </c>
      <c r="E6381" t="s">
        <v>370</v>
      </c>
      <c r="F6381" s="2">
        <f t="shared" si="183"/>
        <v>33312160.529904544</v>
      </c>
      <c r="G6381" s="36">
        <v>49542.178063510626</v>
      </c>
      <c r="H6381">
        <v>2016</v>
      </c>
      <c r="I6381">
        <v>672.4</v>
      </c>
      <c r="J6381" t="s">
        <v>717</v>
      </c>
    </row>
    <row r="6382" spans="1:10">
      <c r="A6382" s="4" t="s">
        <v>63</v>
      </c>
      <c r="B6382" t="s">
        <v>33</v>
      </c>
      <c r="C6382" t="s">
        <v>4</v>
      </c>
      <c r="D6382" t="s">
        <v>328</v>
      </c>
      <c r="E6382" t="s">
        <v>432</v>
      </c>
      <c r="F6382" s="2">
        <f t="shared" si="183"/>
        <v>-120006002.78739381</v>
      </c>
      <c r="G6382" s="36">
        <v>-178474.12669154344</v>
      </c>
      <c r="H6382">
        <v>2016</v>
      </c>
      <c r="I6382">
        <v>672.4</v>
      </c>
      <c r="J6382" t="s">
        <v>717</v>
      </c>
    </row>
    <row r="6383" spans="1:10">
      <c r="A6383" s="4" t="s">
        <v>63</v>
      </c>
      <c r="B6383" t="s">
        <v>33</v>
      </c>
      <c r="C6383" t="s">
        <v>4</v>
      </c>
      <c r="D6383" t="s">
        <v>1</v>
      </c>
      <c r="F6383" s="2">
        <f t="shared" si="183"/>
        <v>3051187.9392767767</v>
      </c>
      <c r="G6383" s="36">
        <v>4537.7571970207864</v>
      </c>
      <c r="H6383">
        <v>2016</v>
      </c>
      <c r="I6383">
        <v>672.4</v>
      </c>
      <c r="J6383" t="s">
        <v>717</v>
      </c>
    </row>
    <row r="6384" spans="1:10">
      <c r="A6384" s="4" t="s">
        <v>63</v>
      </c>
      <c r="B6384" t="s">
        <v>33</v>
      </c>
      <c r="C6384" t="s">
        <v>3</v>
      </c>
      <c r="D6384" t="s">
        <v>328</v>
      </c>
      <c r="E6384" t="s">
        <v>419</v>
      </c>
      <c r="F6384" s="2">
        <f t="shared" si="183"/>
        <v>134695913.11529958</v>
      </c>
      <c r="G6384" s="36">
        <v>205881.1886787118</v>
      </c>
      <c r="H6384">
        <v>2015</v>
      </c>
      <c r="I6384">
        <v>654.24099200000001</v>
      </c>
      <c r="J6384" t="s">
        <v>717</v>
      </c>
    </row>
    <row r="6385" spans="1:10">
      <c r="A6385" s="4" t="s">
        <v>63</v>
      </c>
      <c r="B6385" t="s">
        <v>33</v>
      </c>
      <c r="C6385" t="s">
        <v>4</v>
      </c>
      <c r="D6385" t="s">
        <v>328</v>
      </c>
      <c r="E6385" t="s">
        <v>419</v>
      </c>
      <c r="F6385" s="2">
        <f t="shared" si="183"/>
        <v>165699614.37896344</v>
      </c>
      <c r="G6385" s="36">
        <v>253269.9974552549</v>
      </c>
      <c r="H6385">
        <v>2015</v>
      </c>
      <c r="I6385">
        <v>654.24099200000001</v>
      </c>
      <c r="J6385" t="s">
        <v>717</v>
      </c>
    </row>
    <row r="6386" spans="1:10">
      <c r="A6386" s="4" t="s">
        <v>63</v>
      </c>
      <c r="B6386" t="s">
        <v>33</v>
      </c>
      <c r="C6386" t="s">
        <v>4</v>
      </c>
      <c r="D6386" t="s">
        <v>328</v>
      </c>
      <c r="E6386" t="s">
        <v>419</v>
      </c>
      <c r="F6386" s="2">
        <f t="shared" si="183"/>
        <v>-31569.595912606736</v>
      </c>
      <c r="G6386" s="36">
        <v>-46.950618549385389</v>
      </c>
      <c r="H6386">
        <v>2015</v>
      </c>
      <c r="I6386">
        <v>672.4</v>
      </c>
      <c r="J6386" t="s">
        <v>717</v>
      </c>
    </row>
    <row r="6387" spans="1:10">
      <c r="A6387" s="4" t="s">
        <v>63</v>
      </c>
      <c r="B6387" t="s">
        <v>33</v>
      </c>
      <c r="C6387" t="s">
        <v>4</v>
      </c>
      <c r="D6387" t="s">
        <v>328</v>
      </c>
      <c r="E6387" t="s">
        <v>370</v>
      </c>
      <c r="F6387" s="2">
        <f t="shared" si="183"/>
        <v>1324724.1716328964</v>
      </c>
      <c r="G6387" s="36">
        <v>1970.1430274135878</v>
      </c>
      <c r="H6387">
        <v>2015</v>
      </c>
      <c r="I6387">
        <v>672.4</v>
      </c>
      <c r="J6387" t="s">
        <v>717</v>
      </c>
    </row>
    <row r="6388" spans="1:10">
      <c r="A6388" s="4" t="s">
        <v>63</v>
      </c>
      <c r="B6388" t="s">
        <v>33</v>
      </c>
      <c r="C6388" t="s">
        <v>4</v>
      </c>
      <c r="D6388" t="s">
        <v>328</v>
      </c>
      <c r="E6388" t="s">
        <v>432</v>
      </c>
      <c r="F6388" s="2">
        <f t="shared" si="183"/>
        <v>13432.471131639721</v>
      </c>
      <c r="G6388" s="36">
        <v>19.976905311778289</v>
      </c>
      <c r="H6388">
        <v>2015</v>
      </c>
      <c r="I6388">
        <v>672.4</v>
      </c>
      <c r="J6388" t="s">
        <v>717</v>
      </c>
    </row>
    <row r="6389" spans="1:10">
      <c r="A6389" s="4" t="s">
        <v>63</v>
      </c>
      <c r="B6389" t="s">
        <v>33</v>
      </c>
      <c r="C6389" t="s">
        <v>3</v>
      </c>
      <c r="D6389" t="s">
        <v>328</v>
      </c>
      <c r="F6389" s="2">
        <f t="shared" si="183"/>
        <v>0</v>
      </c>
      <c r="G6389" s="36">
        <v>0</v>
      </c>
      <c r="H6389">
        <v>2013</v>
      </c>
      <c r="I6389">
        <v>495.36456164383571</v>
      </c>
      <c r="J6389" t="s">
        <v>717</v>
      </c>
    </row>
    <row r="6390" spans="1:10">
      <c r="A6390" s="4" t="s">
        <v>63</v>
      </c>
      <c r="B6390" t="s">
        <v>33</v>
      </c>
      <c r="C6390" t="s">
        <v>3</v>
      </c>
      <c r="D6390" t="s">
        <v>1</v>
      </c>
      <c r="F6390" s="2">
        <f t="shared" si="183"/>
        <v>0</v>
      </c>
      <c r="G6390" s="36">
        <v>0</v>
      </c>
      <c r="H6390">
        <v>2013</v>
      </c>
      <c r="I6390">
        <v>495.36456164383571</v>
      </c>
      <c r="J6390" t="s">
        <v>717</v>
      </c>
    </row>
    <row r="6391" spans="1:10">
      <c r="A6391" s="4" t="s">
        <v>63</v>
      </c>
      <c r="B6391" t="s">
        <v>33</v>
      </c>
      <c r="C6391" t="s">
        <v>4</v>
      </c>
      <c r="D6391" t="s">
        <v>328</v>
      </c>
      <c r="F6391" s="2">
        <f t="shared" si="183"/>
        <v>0</v>
      </c>
      <c r="G6391" s="36">
        <v>0</v>
      </c>
      <c r="H6391">
        <v>2013</v>
      </c>
      <c r="I6391">
        <v>495.36456164383571</v>
      </c>
      <c r="J6391" t="s">
        <v>717</v>
      </c>
    </row>
    <row r="6392" spans="1:10">
      <c r="A6392" s="4" t="s">
        <v>63</v>
      </c>
      <c r="B6392" t="s">
        <v>33</v>
      </c>
      <c r="C6392" t="s">
        <v>4</v>
      </c>
      <c r="D6392" t="s">
        <v>1</v>
      </c>
      <c r="F6392" s="2">
        <f t="shared" si="183"/>
        <v>0</v>
      </c>
      <c r="G6392" s="36">
        <v>0</v>
      </c>
      <c r="H6392">
        <v>2013</v>
      </c>
      <c r="I6392">
        <v>495.36456164383571</v>
      </c>
      <c r="J6392" t="s">
        <v>717</v>
      </c>
    </row>
    <row r="6393" spans="1:10">
      <c r="A6393" t="s">
        <v>63</v>
      </c>
      <c r="B6393" t="s">
        <v>41</v>
      </c>
      <c r="C6393" t="s">
        <v>3</v>
      </c>
      <c r="D6393" t="s">
        <v>328</v>
      </c>
      <c r="E6393" t="s">
        <v>689</v>
      </c>
      <c r="F6393" s="2">
        <v>98704.25</v>
      </c>
      <c r="G6393" s="36">
        <f t="shared" ref="G6393:G6404" si="184">F6393/I6393</f>
        <v>3970.2285900462971</v>
      </c>
      <c r="H6393">
        <v>2024</v>
      </c>
      <c r="I6393">
        <v>24.8611</v>
      </c>
      <c r="J6393" t="s">
        <v>717</v>
      </c>
    </row>
    <row r="6394" spans="1:10">
      <c r="A6394" t="s">
        <v>63</v>
      </c>
      <c r="B6394" t="s">
        <v>41</v>
      </c>
      <c r="C6394" t="s">
        <v>3</v>
      </c>
      <c r="D6394" t="s">
        <v>328</v>
      </c>
      <c r="E6394" t="s">
        <v>692</v>
      </c>
      <c r="F6394" s="2">
        <v>2953624.88</v>
      </c>
      <c r="G6394" s="36">
        <f t="shared" si="184"/>
        <v>118805.07620338601</v>
      </c>
      <c r="H6394">
        <v>2024</v>
      </c>
      <c r="I6394">
        <v>24.8611</v>
      </c>
      <c r="J6394" t="s">
        <v>717</v>
      </c>
    </row>
    <row r="6395" spans="1:10">
      <c r="A6395" t="s">
        <v>63</v>
      </c>
      <c r="B6395" t="s">
        <v>41</v>
      </c>
      <c r="C6395" t="s">
        <v>3</v>
      </c>
      <c r="D6395" t="s">
        <v>1</v>
      </c>
      <c r="E6395" t="s">
        <v>632</v>
      </c>
      <c r="F6395" s="2">
        <v>7642843.75</v>
      </c>
      <c r="G6395" s="36">
        <f t="shared" si="184"/>
        <v>307421.78543990408</v>
      </c>
      <c r="H6395">
        <v>2024</v>
      </c>
      <c r="I6395">
        <v>24.8611</v>
      </c>
      <c r="J6395" t="s">
        <v>717</v>
      </c>
    </row>
    <row r="6396" spans="1:10">
      <c r="A6396" t="s">
        <v>63</v>
      </c>
      <c r="B6396" t="s">
        <v>41</v>
      </c>
      <c r="C6396" t="s">
        <v>4</v>
      </c>
      <c r="D6396" t="s">
        <v>328</v>
      </c>
      <c r="E6396" t="s">
        <v>692</v>
      </c>
      <c r="F6396" s="2">
        <v>363853.66</v>
      </c>
      <c r="G6396" s="36">
        <f t="shared" si="184"/>
        <v>14635.461021435092</v>
      </c>
      <c r="H6396">
        <v>2024</v>
      </c>
      <c r="I6396">
        <v>24.8611</v>
      </c>
      <c r="J6396" t="s">
        <v>717</v>
      </c>
    </row>
    <row r="6397" spans="1:10">
      <c r="A6397" t="s">
        <v>63</v>
      </c>
      <c r="B6397" t="s">
        <v>41</v>
      </c>
      <c r="C6397" t="s">
        <v>3</v>
      </c>
      <c r="D6397" t="s">
        <v>328</v>
      </c>
      <c r="E6397" t="s">
        <v>631</v>
      </c>
      <c r="F6397" s="2">
        <v>140052.29</v>
      </c>
      <c r="G6397" s="36">
        <f t="shared" si="184"/>
        <v>5700.2963047380272</v>
      </c>
      <c r="H6397">
        <v>2023</v>
      </c>
      <c r="I6397">
        <v>24.569299999999998</v>
      </c>
      <c r="J6397" t="s">
        <v>717</v>
      </c>
    </row>
    <row r="6398" spans="1:10">
      <c r="A6398" t="s">
        <v>63</v>
      </c>
      <c r="B6398" t="s">
        <v>41</v>
      </c>
      <c r="C6398" t="s">
        <v>3</v>
      </c>
      <c r="D6398" t="s">
        <v>328</v>
      </c>
      <c r="E6398" t="s">
        <v>626</v>
      </c>
      <c r="F6398" s="2">
        <v>2274877.8200000003</v>
      </c>
      <c r="G6398" s="36">
        <f t="shared" si="184"/>
        <v>92590.257760701381</v>
      </c>
      <c r="H6398">
        <v>2023</v>
      </c>
      <c r="I6398">
        <v>24.569299999999998</v>
      </c>
      <c r="J6398" t="s">
        <v>717</v>
      </c>
    </row>
    <row r="6399" spans="1:10">
      <c r="A6399" t="s">
        <v>63</v>
      </c>
      <c r="B6399" t="s">
        <v>41</v>
      </c>
      <c r="C6399" t="s">
        <v>3</v>
      </c>
      <c r="D6399" t="s">
        <v>1</v>
      </c>
      <c r="E6399" t="s">
        <v>632</v>
      </c>
      <c r="F6399" s="2">
        <v>8318313.4899999993</v>
      </c>
      <c r="G6399" s="36">
        <f t="shared" si="184"/>
        <v>338565.34333497495</v>
      </c>
      <c r="H6399">
        <v>2023</v>
      </c>
      <c r="I6399">
        <v>24.569299999999998</v>
      </c>
      <c r="J6399" t="s">
        <v>717</v>
      </c>
    </row>
    <row r="6400" spans="1:10">
      <c r="A6400" t="s">
        <v>63</v>
      </c>
      <c r="B6400" t="s">
        <v>41</v>
      </c>
      <c r="C6400" t="s">
        <v>4</v>
      </c>
      <c r="D6400" t="s">
        <v>328</v>
      </c>
      <c r="E6400" t="s">
        <v>626</v>
      </c>
      <c r="F6400" s="2">
        <v>4790866</v>
      </c>
      <c r="G6400" s="36">
        <f t="shared" si="184"/>
        <v>194993.99657295895</v>
      </c>
      <c r="H6400">
        <v>2023</v>
      </c>
      <c r="I6400">
        <v>24.569299999999998</v>
      </c>
      <c r="J6400" t="s">
        <v>717</v>
      </c>
    </row>
    <row r="6401" spans="1:10">
      <c r="A6401" t="s">
        <v>63</v>
      </c>
      <c r="B6401" t="s">
        <v>41</v>
      </c>
      <c r="C6401" t="s">
        <v>5</v>
      </c>
      <c r="D6401" t="s">
        <v>328</v>
      </c>
      <c r="E6401" t="s">
        <v>468</v>
      </c>
      <c r="F6401" s="2">
        <v>3206572.96</v>
      </c>
      <c r="G6401" s="36">
        <f t="shared" si="184"/>
        <v>130539.52776420779</v>
      </c>
      <c r="H6401">
        <v>2022</v>
      </c>
      <c r="I6401">
        <v>24.564</v>
      </c>
      <c r="J6401" t="s">
        <v>717</v>
      </c>
    </row>
    <row r="6402" spans="1:10">
      <c r="A6402" t="s">
        <v>63</v>
      </c>
      <c r="B6402" t="s">
        <v>41</v>
      </c>
      <c r="C6402" t="s">
        <v>3</v>
      </c>
      <c r="D6402" t="s">
        <v>328</v>
      </c>
      <c r="E6402" t="s">
        <v>370</v>
      </c>
      <c r="F6402" s="2">
        <v>438200</v>
      </c>
      <c r="G6402" s="36">
        <f t="shared" si="184"/>
        <v>18718.496369073047</v>
      </c>
      <c r="H6402">
        <v>2017</v>
      </c>
      <c r="I6402">
        <v>23.41</v>
      </c>
      <c r="J6402" t="s">
        <v>717</v>
      </c>
    </row>
    <row r="6403" spans="1:10">
      <c r="A6403" t="s">
        <v>63</v>
      </c>
      <c r="B6403" t="s">
        <v>41</v>
      </c>
      <c r="C6403" t="s">
        <v>3</v>
      </c>
      <c r="D6403" t="s">
        <v>328</v>
      </c>
      <c r="E6403" t="s">
        <v>385</v>
      </c>
      <c r="F6403" s="2">
        <v>43700</v>
      </c>
      <c r="G6403" s="36">
        <f t="shared" si="184"/>
        <v>1866.7236223835966</v>
      </c>
      <c r="H6403">
        <v>2017</v>
      </c>
      <c r="I6403">
        <v>23.41</v>
      </c>
      <c r="J6403" t="s">
        <v>717</v>
      </c>
    </row>
    <row r="6404" spans="1:10">
      <c r="A6404" t="s">
        <v>63</v>
      </c>
      <c r="B6404" t="s">
        <v>41</v>
      </c>
      <c r="C6404" t="s">
        <v>4</v>
      </c>
      <c r="D6404" t="s">
        <v>328</v>
      </c>
      <c r="E6404" t="s">
        <v>370</v>
      </c>
      <c r="F6404" s="2">
        <v>244900</v>
      </c>
      <c r="G6404" s="36">
        <f t="shared" si="184"/>
        <v>10461.341307133704</v>
      </c>
      <c r="H6404">
        <v>2017</v>
      </c>
      <c r="I6404">
        <v>23.41</v>
      </c>
      <c r="J6404" t="s">
        <v>717</v>
      </c>
    </row>
    <row r="6405" spans="1:10">
      <c r="A6405" t="s">
        <v>63</v>
      </c>
      <c r="B6405" t="s">
        <v>41</v>
      </c>
      <c r="C6405" t="s">
        <v>3</v>
      </c>
      <c r="D6405" t="s">
        <v>328</v>
      </c>
      <c r="E6405" t="s">
        <v>370</v>
      </c>
      <c r="F6405" s="2">
        <v>-265500</v>
      </c>
      <c r="G6405" s="36">
        <v>-8890.8088124491405</v>
      </c>
      <c r="H6405">
        <v>2016</v>
      </c>
      <c r="I6405">
        <v>29.862300000000001</v>
      </c>
      <c r="J6405" t="s">
        <v>717</v>
      </c>
    </row>
    <row r="6406" spans="1:10">
      <c r="A6406" t="s">
        <v>63</v>
      </c>
      <c r="B6406" t="s">
        <v>41</v>
      </c>
      <c r="C6406" t="s">
        <v>3</v>
      </c>
      <c r="D6406" t="s">
        <v>328</v>
      </c>
      <c r="E6406" t="s">
        <v>419</v>
      </c>
      <c r="F6406" s="2">
        <v>-1164800</v>
      </c>
      <c r="G6406" s="36">
        <v>-39005.702842714723</v>
      </c>
      <c r="H6406">
        <v>2016</v>
      </c>
      <c r="I6406">
        <v>29.862300000000001</v>
      </c>
      <c r="J6406" t="s">
        <v>717</v>
      </c>
    </row>
    <row r="6407" spans="1:10">
      <c r="A6407" t="s">
        <v>63</v>
      </c>
      <c r="B6407" t="s">
        <v>41</v>
      </c>
      <c r="C6407" t="s">
        <v>4</v>
      </c>
      <c r="D6407" t="s">
        <v>328</v>
      </c>
      <c r="E6407" t="s">
        <v>370</v>
      </c>
      <c r="F6407" s="2">
        <v>980500</v>
      </c>
      <c r="G6407" s="36">
        <v>32834.041584204831</v>
      </c>
      <c r="H6407">
        <v>2016</v>
      </c>
      <c r="I6407">
        <v>29.862300000000001</v>
      </c>
      <c r="J6407" t="s">
        <v>717</v>
      </c>
    </row>
    <row r="6408" spans="1:10">
      <c r="A6408" t="s">
        <v>63</v>
      </c>
      <c r="B6408" t="s">
        <v>41</v>
      </c>
      <c r="C6408" t="s">
        <v>3</v>
      </c>
      <c r="D6408" t="s">
        <v>328</v>
      </c>
      <c r="E6408" t="s">
        <v>370</v>
      </c>
      <c r="F6408" s="2">
        <v>1945100</v>
      </c>
      <c r="G6408" s="36">
        <v>90064.268780560073</v>
      </c>
      <c r="H6408">
        <v>2015</v>
      </c>
      <c r="I6408">
        <v>21.596800000000002</v>
      </c>
      <c r="J6408" t="s">
        <v>717</v>
      </c>
    </row>
    <row r="6409" spans="1:10">
      <c r="A6409" t="s">
        <v>63</v>
      </c>
      <c r="B6409" t="s">
        <v>41</v>
      </c>
      <c r="C6409" t="s">
        <v>3</v>
      </c>
      <c r="D6409" t="s">
        <v>328</v>
      </c>
      <c r="E6409" t="s">
        <v>419</v>
      </c>
      <c r="F6409" s="2">
        <v>1319200</v>
      </c>
      <c r="G6409" s="36">
        <v>61083.123425692691</v>
      </c>
      <c r="H6409">
        <v>2015</v>
      </c>
      <c r="I6409">
        <v>21.596800000000002</v>
      </c>
      <c r="J6409" t="s">
        <v>717</v>
      </c>
    </row>
    <row r="6410" spans="1:10">
      <c r="A6410" t="s">
        <v>63</v>
      </c>
      <c r="B6410" t="s">
        <v>41</v>
      </c>
      <c r="C6410" t="s">
        <v>3</v>
      </c>
      <c r="D6410" t="s">
        <v>328</v>
      </c>
      <c r="E6410" t="s">
        <v>370</v>
      </c>
      <c r="F6410" s="2">
        <v>1842753.82</v>
      </c>
      <c r="G6410" s="36">
        <v>87190.71205367682</v>
      </c>
      <c r="H6410">
        <v>2014</v>
      </c>
      <c r="I6410">
        <v>21.134749064390643</v>
      </c>
      <c r="J6410" t="s">
        <v>717</v>
      </c>
    </row>
    <row r="6411" spans="1:10">
      <c r="A6411" t="s">
        <v>63</v>
      </c>
      <c r="B6411" t="s">
        <v>41</v>
      </c>
      <c r="C6411" t="s">
        <v>3</v>
      </c>
      <c r="D6411" t="s">
        <v>328</v>
      </c>
      <c r="E6411" t="s">
        <v>419</v>
      </c>
      <c r="F6411" s="2">
        <v>1369664.6</v>
      </c>
      <c r="G6411" s="36">
        <v>64806.286359354519</v>
      </c>
      <c r="H6411">
        <v>2014</v>
      </c>
      <c r="I6411">
        <v>21.134749064390643</v>
      </c>
      <c r="J6411" t="s">
        <v>717</v>
      </c>
    </row>
    <row r="6412" spans="1:10">
      <c r="A6412" t="s">
        <v>63</v>
      </c>
      <c r="B6412" t="s">
        <v>41</v>
      </c>
      <c r="C6412" t="s">
        <v>3</v>
      </c>
      <c r="D6412" t="s">
        <v>328</v>
      </c>
      <c r="E6412" t="s">
        <v>432</v>
      </c>
      <c r="F6412" s="2">
        <v>0</v>
      </c>
      <c r="G6412" s="36">
        <v>0</v>
      </c>
      <c r="H6412">
        <v>2014</v>
      </c>
      <c r="I6412">
        <v>21.134749064390643</v>
      </c>
      <c r="J6412" t="s">
        <v>717</v>
      </c>
    </row>
    <row r="6413" spans="1:10">
      <c r="A6413" t="s">
        <v>63</v>
      </c>
      <c r="B6413" t="s">
        <v>41</v>
      </c>
      <c r="C6413" t="s">
        <v>4</v>
      </c>
      <c r="D6413" t="s">
        <v>328</v>
      </c>
      <c r="E6413" t="s">
        <v>370</v>
      </c>
      <c r="F6413" s="2">
        <v>162953.75</v>
      </c>
      <c r="G6413" s="36">
        <v>7710.2287566099512</v>
      </c>
      <c r="H6413">
        <v>2014</v>
      </c>
      <c r="I6413">
        <v>21.134749064390643</v>
      </c>
      <c r="J6413" t="s">
        <v>717</v>
      </c>
    </row>
    <row r="6414" spans="1:10">
      <c r="A6414" t="s">
        <v>63</v>
      </c>
      <c r="B6414" t="s">
        <v>41</v>
      </c>
      <c r="C6414" t="s">
        <v>4</v>
      </c>
      <c r="D6414" t="s">
        <v>328</v>
      </c>
      <c r="E6414" t="s">
        <v>419</v>
      </c>
      <c r="F6414" s="2">
        <v>0</v>
      </c>
      <c r="G6414" s="36">
        <v>0</v>
      </c>
      <c r="H6414">
        <v>2014</v>
      </c>
      <c r="I6414">
        <v>21.134749064390643</v>
      </c>
      <c r="J6414" t="s">
        <v>717</v>
      </c>
    </row>
    <row r="6415" spans="1:10">
      <c r="A6415" t="s">
        <v>63</v>
      </c>
      <c r="B6415" t="s">
        <v>41</v>
      </c>
      <c r="C6415" t="s">
        <v>4</v>
      </c>
      <c r="D6415" t="s">
        <v>328</v>
      </c>
      <c r="E6415" t="s">
        <v>432</v>
      </c>
      <c r="F6415" s="2">
        <v>0</v>
      </c>
      <c r="G6415" s="36">
        <v>0</v>
      </c>
      <c r="H6415">
        <v>2014</v>
      </c>
      <c r="I6415">
        <v>21.134749064390643</v>
      </c>
      <c r="J6415" t="s">
        <v>717</v>
      </c>
    </row>
    <row r="6416" spans="1:10">
      <c r="A6416" t="s">
        <v>63</v>
      </c>
      <c r="B6416" t="s">
        <v>41</v>
      </c>
      <c r="C6416" t="s">
        <v>3</v>
      </c>
      <c r="D6416" t="s">
        <v>328</v>
      </c>
      <c r="F6416" s="2">
        <v>4001801.1400000006</v>
      </c>
      <c r="G6416" s="36">
        <v>195256.55296486663</v>
      </c>
      <c r="H6416">
        <v>2013</v>
      </c>
      <c r="I6416">
        <v>20.495092631897801</v>
      </c>
      <c r="J6416" t="s">
        <v>717</v>
      </c>
    </row>
    <row r="6417" spans="1:10">
      <c r="A6417" t="s">
        <v>63</v>
      </c>
      <c r="B6417" t="s">
        <v>41</v>
      </c>
      <c r="C6417" t="s">
        <v>4</v>
      </c>
      <c r="D6417" t="s">
        <v>328</v>
      </c>
      <c r="F6417" s="2">
        <v>716400</v>
      </c>
      <c r="G6417" s="36">
        <v>34954.709054840845</v>
      </c>
      <c r="H6417">
        <v>2013</v>
      </c>
      <c r="I6417">
        <v>20.495092631897801</v>
      </c>
      <c r="J6417" t="s">
        <v>717</v>
      </c>
    </row>
    <row r="6418" spans="1:10">
      <c r="A6418" t="s">
        <v>63</v>
      </c>
      <c r="B6418" t="s">
        <v>41</v>
      </c>
      <c r="C6418" t="s">
        <v>3</v>
      </c>
      <c r="D6418" t="s">
        <v>328</v>
      </c>
      <c r="F6418" s="2">
        <v>3385904.9800000004</v>
      </c>
      <c r="G6418" s="36">
        <v>172416.59100153489</v>
      </c>
      <c r="H6418">
        <v>2012</v>
      </c>
      <c r="I6418">
        <v>19.637930203421423</v>
      </c>
      <c r="J6418" t="s">
        <v>717</v>
      </c>
    </row>
    <row r="6419" spans="1:10">
      <c r="A6419" t="s">
        <v>63</v>
      </c>
      <c r="B6419" t="s">
        <v>41</v>
      </c>
      <c r="C6419" t="s">
        <v>4</v>
      </c>
      <c r="D6419" t="s">
        <v>328</v>
      </c>
      <c r="F6419" s="2">
        <v>2086832.77</v>
      </c>
      <c r="G6419" s="36">
        <v>106265.41332937527</v>
      </c>
      <c r="H6419">
        <v>2012</v>
      </c>
      <c r="I6419">
        <v>19.637930203421423</v>
      </c>
      <c r="J6419" t="s">
        <v>717</v>
      </c>
    </row>
    <row r="6420" spans="1:10">
      <c r="A6420" t="s">
        <v>63</v>
      </c>
      <c r="B6420" t="s">
        <v>41</v>
      </c>
      <c r="C6420" t="s">
        <v>3</v>
      </c>
      <c r="D6420" t="s">
        <v>328</v>
      </c>
      <c r="F6420" s="2">
        <v>3207328.9899999998</v>
      </c>
      <c r="G6420" s="36">
        <v>168376.51641844871</v>
      </c>
      <c r="H6420">
        <v>2011</v>
      </c>
      <c r="I6420">
        <v>19.048552958710449</v>
      </c>
      <c r="J6420" t="s">
        <v>717</v>
      </c>
    </row>
    <row r="6421" spans="1:10">
      <c r="A6421" t="s">
        <v>63</v>
      </c>
      <c r="B6421" t="s">
        <v>41</v>
      </c>
      <c r="C6421" t="s">
        <v>4</v>
      </c>
      <c r="D6421" t="s">
        <v>328</v>
      </c>
      <c r="F6421" s="2">
        <v>1410566.6400000001</v>
      </c>
      <c r="G6421" s="36">
        <v>74051.117849084781</v>
      </c>
      <c r="H6421">
        <v>2011</v>
      </c>
      <c r="I6421">
        <v>19.048552958710449</v>
      </c>
      <c r="J6421" t="s">
        <v>717</v>
      </c>
    </row>
    <row r="6422" spans="1:10">
      <c r="A6422" t="s">
        <v>63</v>
      </c>
      <c r="B6422" t="s">
        <v>41</v>
      </c>
      <c r="C6422" t="s">
        <v>3</v>
      </c>
      <c r="D6422" t="s">
        <v>328</v>
      </c>
      <c r="F6422" s="2">
        <v>1419592.2699999998</v>
      </c>
      <c r="G6422" s="36">
        <v>74609.845804720637</v>
      </c>
      <c r="H6422">
        <v>2010</v>
      </c>
      <c r="I6422">
        <v>19.026875805581422</v>
      </c>
      <c r="J6422" t="s">
        <v>717</v>
      </c>
    </row>
    <row r="6423" spans="1:10">
      <c r="A6423" t="s">
        <v>63</v>
      </c>
      <c r="B6423" t="s">
        <v>41</v>
      </c>
      <c r="C6423" t="s">
        <v>4</v>
      </c>
      <c r="D6423" t="s">
        <v>328</v>
      </c>
      <c r="F6423" s="2">
        <v>1477165.71</v>
      </c>
      <c r="G6423" s="36">
        <v>77635.746671909321</v>
      </c>
      <c r="H6423">
        <v>2010</v>
      </c>
      <c r="I6423">
        <v>19.026875805581422</v>
      </c>
      <c r="J6423" t="s">
        <v>717</v>
      </c>
    </row>
    <row r="6424" spans="1:10">
      <c r="A6424" s="8" t="s">
        <v>63</v>
      </c>
      <c r="B6424" t="s">
        <v>41</v>
      </c>
      <c r="C6424" t="s">
        <v>3</v>
      </c>
      <c r="D6424" t="s">
        <v>1</v>
      </c>
      <c r="F6424" s="2">
        <v>9468352.9199999999</v>
      </c>
      <c r="G6424" s="36">
        <f>F6424/I6424</f>
        <v>385456.47777234978</v>
      </c>
      <c r="H6424">
        <v>2022</v>
      </c>
      <c r="I6424">
        <v>24.564</v>
      </c>
      <c r="J6424" t="s">
        <v>717</v>
      </c>
    </row>
    <row r="6425" spans="1:10">
      <c r="A6425" t="s">
        <v>63</v>
      </c>
      <c r="B6425" t="s">
        <v>41</v>
      </c>
      <c r="C6425" t="s">
        <v>3</v>
      </c>
      <c r="D6425" t="s">
        <v>1</v>
      </c>
      <c r="E6425" t="s">
        <v>364</v>
      </c>
      <c r="F6425" s="2">
        <v>-9800</v>
      </c>
      <c r="G6425" s="36">
        <f>F6425/I6425</f>
        <v>-418.62451943613843</v>
      </c>
      <c r="H6425">
        <v>2017</v>
      </c>
      <c r="I6425">
        <v>23.41</v>
      </c>
      <c r="J6425" t="s">
        <v>717</v>
      </c>
    </row>
    <row r="6426" spans="1:10">
      <c r="A6426" t="s">
        <v>63</v>
      </c>
      <c r="B6426" t="s">
        <v>41</v>
      </c>
      <c r="C6426" t="s">
        <v>3</v>
      </c>
      <c r="D6426" t="s">
        <v>1</v>
      </c>
      <c r="F6426" s="2">
        <v>-9200</v>
      </c>
      <c r="G6426" s="36">
        <v>-308.08075734287041</v>
      </c>
      <c r="H6426">
        <v>2016</v>
      </c>
      <c r="I6426">
        <v>29.862300000000001</v>
      </c>
      <c r="J6426" t="s">
        <v>717</v>
      </c>
    </row>
    <row r="6427" spans="1:10">
      <c r="A6427" t="s">
        <v>63</v>
      </c>
      <c r="B6427" t="s">
        <v>41</v>
      </c>
      <c r="C6427" t="s">
        <v>3</v>
      </c>
      <c r="D6427" t="s">
        <v>1</v>
      </c>
      <c r="F6427" s="2">
        <v>585700</v>
      </c>
      <c r="G6427" s="36">
        <v>27119.75848273818</v>
      </c>
      <c r="H6427">
        <v>2015</v>
      </c>
      <c r="I6427">
        <v>21.596800000000002</v>
      </c>
      <c r="J6427" t="s">
        <v>717</v>
      </c>
    </row>
    <row r="6428" spans="1:10">
      <c r="A6428" t="s">
        <v>63</v>
      </c>
      <c r="B6428" t="s">
        <v>41</v>
      </c>
      <c r="C6428" t="s">
        <v>3</v>
      </c>
      <c r="D6428" t="s">
        <v>1</v>
      </c>
      <c r="F6428" s="2">
        <v>570593.88</v>
      </c>
      <c r="G6428" s="36">
        <v>26997.901809081704</v>
      </c>
      <c r="H6428">
        <v>2014</v>
      </c>
      <c r="I6428">
        <v>21.134749064390643</v>
      </c>
      <c r="J6428" t="s">
        <v>717</v>
      </c>
    </row>
    <row r="6429" spans="1:10">
      <c r="A6429" t="s">
        <v>63</v>
      </c>
      <c r="B6429" t="s">
        <v>41</v>
      </c>
      <c r="C6429" t="s">
        <v>4</v>
      </c>
      <c r="D6429" t="s">
        <v>1</v>
      </c>
      <c r="F6429" s="2">
        <v>0</v>
      </c>
      <c r="G6429" s="36">
        <v>0</v>
      </c>
      <c r="H6429">
        <v>2014</v>
      </c>
      <c r="I6429">
        <v>21.134749064390643</v>
      </c>
      <c r="J6429" t="s">
        <v>717</v>
      </c>
    </row>
    <row r="6430" spans="1:10">
      <c r="A6430" t="s">
        <v>63</v>
      </c>
      <c r="B6430" t="s">
        <v>41</v>
      </c>
      <c r="C6430" t="s">
        <v>3</v>
      </c>
      <c r="D6430" t="s">
        <v>1</v>
      </c>
      <c r="F6430" s="2">
        <v>529857.73</v>
      </c>
      <c r="G6430" s="36">
        <v>25852.907304031847</v>
      </c>
      <c r="H6430">
        <v>2013</v>
      </c>
      <c r="I6430">
        <v>20.495092631897801</v>
      </c>
      <c r="J6430" t="s">
        <v>717</v>
      </c>
    </row>
    <row r="6431" spans="1:10">
      <c r="A6431" t="s">
        <v>63</v>
      </c>
      <c r="B6431" t="s">
        <v>41</v>
      </c>
      <c r="C6431" t="s">
        <v>3</v>
      </c>
      <c r="D6431" t="s">
        <v>1</v>
      </c>
      <c r="F6431" s="2">
        <v>517733.20999999996</v>
      </c>
      <c r="G6431" s="36">
        <v>26363.939816315153</v>
      </c>
      <c r="H6431">
        <v>2012</v>
      </c>
      <c r="I6431">
        <v>19.637930203421423</v>
      </c>
      <c r="J6431" t="s">
        <v>717</v>
      </c>
    </row>
    <row r="6432" spans="1:10">
      <c r="A6432" t="s">
        <v>63</v>
      </c>
      <c r="B6432" t="s">
        <v>41</v>
      </c>
      <c r="C6432" t="s">
        <v>3</v>
      </c>
      <c r="D6432" t="s">
        <v>1</v>
      </c>
      <c r="F6432" s="2">
        <v>4644725.33</v>
      </c>
      <c r="G6432" s="36">
        <v>243836.1244587914</v>
      </c>
      <c r="H6432">
        <v>2011</v>
      </c>
      <c r="I6432">
        <v>19.048552958710449</v>
      </c>
      <c r="J6432" t="s">
        <v>717</v>
      </c>
    </row>
    <row r="6433" spans="1:10">
      <c r="A6433" t="s">
        <v>63</v>
      </c>
      <c r="B6433" t="s">
        <v>41</v>
      </c>
      <c r="C6433" t="s">
        <v>4</v>
      </c>
      <c r="D6433" t="s">
        <v>1</v>
      </c>
      <c r="F6433" s="2">
        <v>107324.63000000002</v>
      </c>
      <c r="G6433" s="36">
        <v>5634.2668250253109</v>
      </c>
      <c r="H6433">
        <v>2011</v>
      </c>
      <c r="I6433">
        <v>19.048552958710449</v>
      </c>
      <c r="J6433" t="s">
        <v>717</v>
      </c>
    </row>
    <row r="6434" spans="1:10">
      <c r="A6434" t="s">
        <v>63</v>
      </c>
      <c r="B6434" t="s">
        <v>41</v>
      </c>
      <c r="C6434" t="s">
        <v>3</v>
      </c>
      <c r="D6434" t="s">
        <v>1</v>
      </c>
      <c r="F6434" s="2">
        <v>6190035.3799999999</v>
      </c>
      <c r="G6434" s="36">
        <v>325331.14964592294</v>
      </c>
      <c r="H6434">
        <v>2010</v>
      </c>
      <c r="I6434">
        <v>19.026875805581422</v>
      </c>
      <c r="J6434" t="s">
        <v>717</v>
      </c>
    </row>
    <row r="6435" spans="1:10">
      <c r="A6435" t="s">
        <v>63</v>
      </c>
      <c r="B6435" t="s">
        <v>41</v>
      </c>
      <c r="C6435" t="s">
        <v>4</v>
      </c>
      <c r="D6435" t="s">
        <v>1</v>
      </c>
      <c r="F6435" s="2">
        <v>888283.24</v>
      </c>
      <c r="G6435" s="36">
        <v>46685.711783509265</v>
      </c>
      <c r="H6435">
        <v>2010</v>
      </c>
      <c r="I6435">
        <v>19.026875805581422</v>
      </c>
      <c r="J6435" t="s">
        <v>717</v>
      </c>
    </row>
    <row r="6436" spans="1:10">
      <c r="A6436" t="s">
        <v>63</v>
      </c>
      <c r="B6436" t="s">
        <v>41</v>
      </c>
      <c r="C6436" t="s">
        <v>3</v>
      </c>
      <c r="D6436" t="s">
        <v>328</v>
      </c>
      <c r="F6436" s="2">
        <v>7780301.3099999996</v>
      </c>
      <c r="G6436" s="36">
        <f>F6436/I6436</f>
        <v>316735.92696629214</v>
      </c>
      <c r="H6436">
        <v>2022</v>
      </c>
      <c r="I6436">
        <v>24.564</v>
      </c>
      <c r="J6436" t="s">
        <v>717</v>
      </c>
    </row>
    <row r="6437" spans="1:10">
      <c r="A6437" s="4" t="s">
        <v>49</v>
      </c>
      <c r="B6437" t="s">
        <v>32</v>
      </c>
      <c r="C6437" t="s">
        <v>4</v>
      </c>
      <c r="D6437" t="s">
        <v>328</v>
      </c>
      <c r="E6437" t="s">
        <v>365</v>
      </c>
      <c r="F6437" s="2">
        <v>15328287</v>
      </c>
      <c r="G6437" s="36">
        <v>4439335.9077086495</v>
      </c>
      <c r="H6437">
        <v>2016</v>
      </c>
      <c r="I6437">
        <v>3.4528333333333299</v>
      </c>
      <c r="J6437" s="40" t="s">
        <v>715</v>
      </c>
    </row>
    <row r="6438" spans="1:10">
      <c r="A6438" s="4" t="s">
        <v>49</v>
      </c>
      <c r="B6438" t="s">
        <v>32</v>
      </c>
      <c r="C6438" t="s">
        <v>4</v>
      </c>
      <c r="D6438" t="s">
        <v>328</v>
      </c>
      <c r="E6438" t="s">
        <v>366</v>
      </c>
      <c r="F6438" s="2">
        <v>297035</v>
      </c>
      <c r="G6438" s="36">
        <v>86026.451706328226</v>
      </c>
      <c r="H6438">
        <v>2016</v>
      </c>
      <c r="I6438">
        <v>3.4528333333333299</v>
      </c>
      <c r="J6438" s="40" t="s">
        <v>715</v>
      </c>
    </row>
    <row r="6439" spans="1:10">
      <c r="A6439" s="4" t="s">
        <v>49</v>
      </c>
      <c r="B6439" t="s">
        <v>32</v>
      </c>
      <c r="C6439" t="s">
        <v>4</v>
      </c>
      <c r="D6439" t="s">
        <v>1</v>
      </c>
      <c r="F6439" s="2">
        <v>386361</v>
      </c>
      <c r="G6439" s="36">
        <v>111896.7997296907</v>
      </c>
      <c r="H6439">
        <v>2016</v>
      </c>
      <c r="I6439">
        <v>3.4528333333333299</v>
      </c>
      <c r="J6439" s="40" t="s">
        <v>715</v>
      </c>
    </row>
    <row r="6440" spans="1:10">
      <c r="A6440" s="4" t="s">
        <v>49</v>
      </c>
      <c r="B6440" t="s">
        <v>32</v>
      </c>
      <c r="C6440" t="s">
        <v>4</v>
      </c>
      <c r="D6440" t="s">
        <v>367</v>
      </c>
      <c r="E6440" t="s">
        <v>370</v>
      </c>
      <c r="F6440" s="2">
        <v>7289286.0000000009</v>
      </c>
      <c r="G6440" s="36">
        <v>2111102.7658444778</v>
      </c>
      <c r="H6440">
        <v>2016</v>
      </c>
      <c r="I6440">
        <v>3.4528333333333299</v>
      </c>
      <c r="J6440" s="40" t="s">
        <v>715</v>
      </c>
    </row>
    <row r="6441" spans="1:10">
      <c r="A6441" s="4" t="s">
        <v>49</v>
      </c>
      <c r="B6441" t="s">
        <v>32</v>
      </c>
      <c r="C6441" t="s">
        <v>4</v>
      </c>
      <c r="D6441" t="s">
        <v>367</v>
      </c>
      <c r="E6441" t="s">
        <v>370</v>
      </c>
      <c r="F6441" s="2">
        <v>5522701</v>
      </c>
      <c r="G6441" s="36">
        <v>1599469.3247091777</v>
      </c>
      <c r="H6441">
        <v>2016</v>
      </c>
      <c r="I6441">
        <v>3.4528333333333299</v>
      </c>
      <c r="J6441" s="40" t="s">
        <v>715</v>
      </c>
    </row>
    <row r="6442" spans="1:10">
      <c r="A6442" s="4" t="s">
        <v>49</v>
      </c>
      <c r="B6442" t="s">
        <v>32</v>
      </c>
      <c r="C6442" t="s">
        <v>4</v>
      </c>
      <c r="D6442" t="s">
        <v>367</v>
      </c>
      <c r="E6442" t="s">
        <v>370</v>
      </c>
      <c r="F6442" s="2">
        <v>119242</v>
      </c>
      <c r="G6442" s="36">
        <v>34534.536853791607</v>
      </c>
      <c r="H6442">
        <v>2016</v>
      </c>
      <c r="I6442">
        <v>3.4528333333333299</v>
      </c>
      <c r="J6442" s="40" t="s">
        <v>715</v>
      </c>
    </row>
    <row r="6443" spans="1:10">
      <c r="A6443" s="4" t="s">
        <v>49</v>
      </c>
      <c r="B6443" t="s">
        <v>32</v>
      </c>
      <c r="C6443" t="s">
        <v>4</v>
      </c>
      <c r="D6443" t="s">
        <v>367</v>
      </c>
      <c r="E6443" t="s">
        <v>370</v>
      </c>
      <c r="F6443" s="2">
        <v>1445</v>
      </c>
      <c r="G6443" s="36">
        <v>418.49688661485777</v>
      </c>
      <c r="H6443">
        <v>2016</v>
      </c>
      <c r="I6443">
        <v>3.4528333333333299</v>
      </c>
      <c r="J6443" s="40" t="s">
        <v>715</v>
      </c>
    </row>
    <row r="6444" spans="1:10">
      <c r="A6444" s="4" t="s">
        <v>49</v>
      </c>
      <c r="B6444" t="s">
        <v>32</v>
      </c>
      <c r="C6444" t="s">
        <v>4</v>
      </c>
      <c r="D6444" t="s">
        <v>367</v>
      </c>
      <c r="E6444" t="s">
        <v>370</v>
      </c>
      <c r="F6444" s="2">
        <v>-13104</v>
      </c>
      <c r="G6444" s="36">
        <v>-3795.1440845682328</v>
      </c>
      <c r="H6444">
        <v>2016</v>
      </c>
      <c r="I6444">
        <v>3.4528333333333299</v>
      </c>
      <c r="J6444" s="40" t="s">
        <v>715</v>
      </c>
    </row>
    <row r="6445" spans="1:10">
      <c r="A6445" s="4" t="s">
        <v>49</v>
      </c>
      <c r="B6445" t="s">
        <v>32</v>
      </c>
      <c r="C6445" t="s">
        <v>4</v>
      </c>
      <c r="D6445" t="s">
        <v>380</v>
      </c>
      <c r="F6445" s="2">
        <v>-36883660</v>
      </c>
      <c r="G6445" s="36">
        <v>-10682143.167447023</v>
      </c>
      <c r="H6445">
        <v>2016</v>
      </c>
      <c r="I6445">
        <v>3.4528333333333339</v>
      </c>
      <c r="J6445" s="40" t="s">
        <v>715</v>
      </c>
    </row>
    <row r="6446" spans="1:10">
      <c r="A6446" s="4" t="s">
        <v>49</v>
      </c>
      <c r="B6446" t="s">
        <v>32</v>
      </c>
      <c r="C6446" t="s">
        <v>4</v>
      </c>
      <c r="D6446" t="s">
        <v>383</v>
      </c>
      <c r="F6446" s="2">
        <v>6745332</v>
      </c>
      <c r="G6446" s="36">
        <v>1953564.3191581813</v>
      </c>
      <c r="H6446">
        <v>2016</v>
      </c>
      <c r="I6446">
        <v>3.4528333333333299</v>
      </c>
      <c r="J6446" s="40" t="s">
        <v>715</v>
      </c>
    </row>
    <row r="6447" spans="1:10" ht="15.75">
      <c r="A6447" s="19" t="s">
        <v>438</v>
      </c>
      <c r="B6447" t="s">
        <v>33</v>
      </c>
      <c r="C6447" t="s">
        <v>3</v>
      </c>
      <c r="D6447" t="s">
        <v>328</v>
      </c>
      <c r="E6447" t="s">
        <v>626</v>
      </c>
      <c r="F6447" s="2">
        <f t="shared" ref="F6447:F6453" si="185">G6447*I6447</f>
        <v>8352212289.8744049</v>
      </c>
      <c r="G6447" s="36">
        <v>9948439.389999887</v>
      </c>
      <c r="H6447">
        <v>2023</v>
      </c>
      <c r="I6447">
        <v>839.55</v>
      </c>
      <c r="J6447" t="s">
        <v>717</v>
      </c>
    </row>
    <row r="6448" spans="1:10" ht="15.75">
      <c r="A6448" s="19" t="s">
        <v>438</v>
      </c>
      <c r="B6448" t="s">
        <v>33</v>
      </c>
      <c r="C6448" t="s">
        <v>3</v>
      </c>
      <c r="D6448" t="s">
        <v>328</v>
      </c>
      <c r="E6448" t="s">
        <v>631</v>
      </c>
      <c r="F6448" s="2">
        <f t="shared" si="185"/>
        <v>4192200707.2768173</v>
      </c>
      <c r="G6448" s="36">
        <v>4993390.1581523642</v>
      </c>
      <c r="H6448">
        <v>2023</v>
      </c>
      <c r="I6448">
        <v>839.55</v>
      </c>
      <c r="J6448" t="s">
        <v>717</v>
      </c>
    </row>
    <row r="6449" spans="1:10" ht="15.75">
      <c r="A6449" s="19" t="s">
        <v>438</v>
      </c>
      <c r="B6449" t="s">
        <v>33</v>
      </c>
      <c r="C6449" t="s">
        <v>3</v>
      </c>
      <c r="D6449" t="s">
        <v>1</v>
      </c>
      <c r="E6449" t="s">
        <v>632</v>
      </c>
      <c r="F6449" s="2">
        <f t="shared" si="185"/>
        <v>3177148037.226285</v>
      </c>
      <c r="G6449" s="36">
        <v>3784346.4203755409</v>
      </c>
      <c r="H6449">
        <v>2023</v>
      </c>
      <c r="I6449">
        <v>839.55</v>
      </c>
      <c r="J6449" t="s">
        <v>717</v>
      </c>
    </row>
    <row r="6450" spans="1:10" ht="15.75">
      <c r="A6450" s="19" t="s">
        <v>438</v>
      </c>
      <c r="B6450" t="s">
        <v>33</v>
      </c>
      <c r="C6450" t="s">
        <v>4</v>
      </c>
      <c r="D6450" t="s">
        <v>328</v>
      </c>
      <c r="E6450" t="s">
        <v>626</v>
      </c>
      <c r="F6450" s="2">
        <f t="shared" si="185"/>
        <v>-166465494.52288631</v>
      </c>
      <c r="G6450" s="36">
        <v>-198279.4288879594</v>
      </c>
      <c r="H6450">
        <v>2023</v>
      </c>
      <c r="I6450">
        <v>839.55</v>
      </c>
      <c r="J6450" t="s">
        <v>717</v>
      </c>
    </row>
    <row r="6451" spans="1:10" ht="15.75">
      <c r="A6451" s="19" t="s">
        <v>438</v>
      </c>
      <c r="B6451" t="s">
        <v>33</v>
      </c>
      <c r="C6451" t="s">
        <v>4</v>
      </c>
      <c r="D6451" t="s">
        <v>1</v>
      </c>
      <c r="E6451" t="s">
        <v>632</v>
      </c>
      <c r="F6451" s="2">
        <f t="shared" si="185"/>
        <v>2524350197.0404367</v>
      </c>
      <c r="G6451" s="36">
        <v>3006789.5861359499</v>
      </c>
      <c r="H6451">
        <v>2023</v>
      </c>
      <c r="I6451">
        <v>839.55</v>
      </c>
      <c r="J6451" t="s">
        <v>717</v>
      </c>
    </row>
    <row r="6452" spans="1:10">
      <c r="A6452" s="4" t="s">
        <v>438</v>
      </c>
      <c r="B6452" t="s">
        <v>33</v>
      </c>
      <c r="C6452" t="s">
        <v>3</v>
      </c>
      <c r="D6452" t="s">
        <v>328</v>
      </c>
      <c r="E6452" t="s">
        <v>419</v>
      </c>
      <c r="F6452" s="2">
        <f t="shared" si="185"/>
        <v>134695913.11529958</v>
      </c>
      <c r="G6452" s="36">
        <v>205881.1886787118</v>
      </c>
      <c r="H6452">
        <v>2014</v>
      </c>
      <c r="I6452">
        <v>654.24099200000001</v>
      </c>
      <c r="J6452" t="s">
        <v>717</v>
      </c>
    </row>
    <row r="6453" spans="1:10">
      <c r="A6453" s="4" t="s">
        <v>438</v>
      </c>
      <c r="B6453" t="s">
        <v>33</v>
      </c>
      <c r="C6453" t="s">
        <v>3</v>
      </c>
      <c r="D6453" t="s">
        <v>328</v>
      </c>
      <c r="E6453" t="s">
        <v>432</v>
      </c>
      <c r="F6453" s="2">
        <f t="shared" si="185"/>
        <v>0</v>
      </c>
      <c r="G6453" s="36">
        <v>0</v>
      </c>
      <c r="H6453">
        <v>2014</v>
      </c>
      <c r="I6453">
        <v>654.24099200000001</v>
      </c>
      <c r="J6453" t="s">
        <v>717</v>
      </c>
    </row>
    <row r="6454" spans="1:10">
      <c r="A6454" t="s">
        <v>119</v>
      </c>
      <c r="B6454" s="18" t="s">
        <v>35</v>
      </c>
      <c r="C6454" s="18" t="s">
        <v>3</v>
      </c>
      <c r="D6454" s="18" t="s">
        <v>328</v>
      </c>
      <c r="E6454" s="18" t="s">
        <v>677</v>
      </c>
      <c r="F6454" s="2">
        <v>2220354516</v>
      </c>
      <c r="G6454" s="36">
        <f t="shared" ref="G6454:G6469" si="186">F6454/I6454</f>
        <v>2425371.4032542193</v>
      </c>
      <c r="H6454" s="18">
        <v>2024</v>
      </c>
      <c r="I6454" s="18">
        <v>915.46990000000005</v>
      </c>
      <c r="J6454" t="s">
        <v>717</v>
      </c>
    </row>
    <row r="6455" spans="1:10">
      <c r="A6455" t="s">
        <v>119</v>
      </c>
      <c r="B6455" s="18" t="s">
        <v>35</v>
      </c>
      <c r="C6455" s="18" t="s">
        <v>3</v>
      </c>
      <c r="D6455" s="18" t="s">
        <v>1</v>
      </c>
      <c r="E6455" s="18"/>
      <c r="F6455" s="2">
        <v>96042011</v>
      </c>
      <c r="G6455" s="36">
        <f t="shared" si="186"/>
        <v>104910.069681155</v>
      </c>
      <c r="H6455" s="18">
        <v>2024</v>
      </c>
      <c r="I6455" s="18">
        <v>915.46990000000005</v>
      </c>
      <c r="J6455" t="s">
        <v>717</v>
      </c>
    </row>
    <row r="6456" spans="1:10">
      <c r="A6456" t="s">
        <v>119</v>
      </c>
      <c r="B6456" s="18" t="s">
        <v>35</v>
      </c>
      <c r="C6456" s="18" t="s">
        <v>4</v>
      </c>
      <c r="D6456" s="18" t="s">
        <v>328</v>
      </c>
      <c r="E6456" s="18" t="s">
        <v>677</v>
      </c>
      <c r="F6456" s="2">
        <v>176222517</v>
      </c>
      <c r="G6456" s="36">
        <f t="shared" si="186"/>
        <v>192494.05906190907</v>
      </c>
      <c r="H6456" s="18">
        <v>2024</v>
      </c>
      <c r="I6456" s="18">
        <v>915.46990000000005</v>
      </c>
      <c r="J6456" t="s">
        <v>717</v>
      </c>
    </row>
    <row r="6457" spans="1:10">
      <c r="A6457" t="s">
        <v>119</v>
      </c>
      <c r="B6457" s="18" t="s">
        <v>35</v>
      </c>
      <c r="C6457" s="18" t="s">
        <v>4</v>
      </c>
      <c r="D6457" s="18" t="s">
        <v>1</v>
      </c>
      <c r="E6457" s="18"/>
      <c r="F6457" s="2">
        <v>17101987</v>
      </c>
      <c r="G6457" s="36">
        <f t="shared" si="186"/>
        <v>18681.102458966699</v>
      </c>
      <c r="H6457" s="18">
        <v>2024</v>
      </c>
      <c r="I6457" s="18">
        <v>915.46990000000005</v>
      </c>
      <c r="J6457" t="s">
        <v>717</v>
      </c>
    </row>
    <row r="6458" spans="1:10">
      <c r="A6458" t="s">
        <v>119</v>
      </c>
      <c r="B6458" s="18" t="s">
        <v>35</v>
      </c>
      <c r="C6458" s="18" t="s">
        <v>3</v>
      </c>
      <c r="D6458" s="18" t="s">
        <v>328</v>
      </c>
      <c r="E6458" s="18"/>
      <c r="F6458" s="2">
        <v>757072163.5</v>
      </c>
      <c r="G6458" s="36">
        <f t="shared" si="186"/>
        <v>2557856.8334723632</v>
      </c>
      <c r="H6458" s="18">
        <v>2023</v>
      </c>
      <c r="I6458" s="18">
        <v>295.97910000000002</v>
      </c>
      <c r="J6458" t="s">
        <v>717</v>
      </c>
    </row>
    <row r="6459" spans="1:10">
      <c r="A6459" t="s">
        <v>119</v>
      </c>
      <c r="B6459" s="18" t="s">
        <v>35</v>
      </c>
      <c r="C6459" s="18" t="s">
        <v>3</v>
      </c>
      <c r="D6459" s="18" t="s">
        <v>1</v>
      </c>
      <c r="E6459" s="18"/>
      <c r="F6459" s="2">
        <v>26850014.5</v>
      </c>
      <c r="G6459" s="36">
        <f t="shared" si="186"/>
        <v>90715.913724989354</v>
      </c>
      <c r="H6459" s="18">
        <v>2023</v>
      </c>
      <c r="I6459" s="18">
        <v>295.97910000000002</v>
      </c>
      <c r="J6459" t="s">
        <v>717</v>
      </c>
    </row>
    <row r="6460" spans="1:10">
      <c r="A6460" t="s">
        <v>119</v>
      </c>
      <c r="B6460" s="18" t="s">
        <v>35</v>
      </c>
      <c r="C6460" s="18" t="s">
        <v>4</v>
      </c>
      <c r="D6460" s="18" t="s">
        <v>328</v>
      </c>
      <c r="E6460" s="18"/>
      <c r="F6460" s="2">
        <v>59380583</v>
      </c>
      <c r="G6460" s="36">
        <f t="shared" si="186"/>
        <v>200624.24340096986</v>
      </c>
      <c r="H6460" s="18">
        <v>2023</v>
      </c>
      <c r="I6460" s="18">
        <v>295.97910000000002</v>
      </c>
      <c r="J6460" t="s">
        <v>717</v>
      </c>
    </row>
    <row r="6461" spans="1:10">
      <c r="A6461" t="s">
        <v>119</v>
      </c>
      <c r="B6461" s="18" t="s">
        <v>35</v>
      </c>
      <c r="C6461" s="18" t="s">
        <v>4</v>
      </c>
      <c r="D6461" s="18" t="s">
        <v>1</v>
      </c>
      <c r="E6461" s="18"/>
      <c r="F6461" s="2">
        <v>767778.5</v>
      </c>
      <c r="G6461" s="36">
        <f t="shared" si="186"/>
        <v>2594.0294432951514</v>
      </c>
      <c r="H6461" s="18">
        <v>2023</v>
      </c>
      <c r="I6461" s="18">
        <v>295.97910000000002</v>
      </c>
      <c r="J6461" t="s">
        <v>717</v>
      </c>
    </row>
    <row r="6462" spans="1:10">
      <c r="A6462" s="14" t="s">
        <v>119</v>
      </c>
      <c r="B6462" t="s">
        <v>35</v>
      </c>
      <c r="C6462" t="s">
        <v>3</v>
      </c>
      <c r="D6462" t="s">
        <v>328</v>
      </c>
      <c r="F6462" s="2">
        <v>359358343</v>
      </c>
      <c r="G6462" s="36">
        <f t="shared" si="186"/>
        <v>2745842.8819868942</v>
      </c>
      <c r="H6462">
        <v>2022</v>
      </c>
      <c r="I6462">
        <v>130.87360000000001</v>
      </c>
      <c r="J6462" t="s">
        <v>717</v>
      </c>
    </row>
    <row r="6463" spans="1:10">
      <c r="A6463" s="14" t="s">
        <v>119</v>
      </c>
      <c r="B6463" t="s">
        <v>35</v>
      </c>
      <c r="C6463" t="s">
        <v>3</v>
      </c>
      <c r="D6463" t="s">
        <v>1</v>
      </c>
      <c r="F6463" s="2">
        <v>11775073</v>
      </c>
      <c r="G6463" s="36">
        <f t="shared" si="186"/>
        <v>89972.866949484072</v>
      </c>
      <c r="H6463">
        <v>2022</v>
      </c>
      <c r="I6463">
        <v>130.87360000000001</v>
      </c>
      <c r="J6463" t="s">
        <v>717</v>
      </c>
    </row>
    <row r="6464" spans="1:10">
      <c r="A6464" s="14" t="s">
        <v>119</v>
      </c>
      <c r="B6464" t="s">
        <v>35</v>
      </c>
      <c r="C6464" t="s">
        <v>5</v>
      </c>
      <c r="D6464" t="s">
        <v>328</v>
      </c>
      <c r="F6464" s="2">
        <v>48080104</v>
      </c>
      <c r="G6464" s="36">
        <f t="shared" si="186"/>
        <v>367378.17252677388</v>
      </c>
      <c r="H6464">
        <v>2022</v>
      </c>
      <c r="I6464">
        <v>130.87360000000001</v>
      </c>
      <c r="J6464" t="s">
        <v>717</v>
      </c>
    </row>
    <row r="6465" spans="1:10">
      <c r="A6465" s="14" t="s">
        <v>119</v>
      </c>
      <c r="B6465" t="s">
        <v>35</v>
      </c>
      <c r="C6465" t="s">
        <v>5</v>
      </c>
      <c r="D6465" t="s">
        <v>1</v>
      </c>
      <c r="F6465" s="2">
        <v>3518444</v>
      </c>
      <c r="G6465" s="36">
        <f t="shared" si="186"/>
        <v>26884.291407892804</v>
      </c>
      <c r="H6465">
        <v>2022</v>
      </c>
      <c r="I6465">
        <v>130.87360000000001</v>
      </c>
      <c r="J6465" t="s">
        <v>717</v>
      </c>
    </row>
    <row r="6466" spans="1:10">
      <c r="A6466" s="14" t="s">
        <v>119</v>
      </c>
      <c r="B6466" t="s">
        <v>35</v>
      </c>
      <c r="C6466" t="s">
        <v>3</v>
      </c>
      <c r="D6466" t="s">
        <v>328</v>
      </c>
      <c r="E6466" t="s">
        <v>329</v>
      </c>
      <c r="F6466" s="2">
        <v>175892911</v>
      </c>
      <c r="G6466" s="36">
        <f t="shared" si="186"/>
        <v>1849884.2171908391</v>
      </c>
      <c r="H6466">
        <v>2021</v>
      </c>
      <c r="I6466">
        <v>95.083200000000005</v>
      </c>
      <c r="J6466" t="s">
        <v>717</v>
      </c>
    </row>
    <row r="6467" spans="1:10">
      <c r="A6467" s="14" t="s">
        <v>119</v>
      </c>
      <c r="B6467" t="s">
        <v>35</v>
      </c>
      <c r="C6467" t="s">
        <v>3</v>
      </c>
      <c r="D6467" t="s">
        <v>1</v>
      </c>
      <c r="E6467" t="s">
        <v>330</v>
      </c>
      <c r="F6467" s="2">
        <v>5713612</v>
      </c>
      <c r="G6467" s="36">
        <f t="shared" si="186"/>
        <v>60090.657445268982</v>
      </c>
      <c r="H6467">
        <v>2021</v>
      </c>
      <c r="I6467">
        <v>95.083200000000005</v>
      </c>
      <c r="J6467" t="s">
        <v>717</v>
      </c>
    </row>
    <row r="6468" spans="1:10">
      <c r="A6468" s="14" t="s">
        <v>119</v>
      </c>
      <c r="B6468" t="s">
        <v>35</v>
      </c>
      <c r="C6468" t="s">
        <v>4</v>
      </c>
      <c r="D6468" t="s">
        <v>328</v>
      </c>
      <c r="E6468" t="s">
        <v>329</v>
      </c>
      <c r="F6468" s="2">
        <v>26171402</v>
      </c>
      <c r="G6468" s="36">
        <f t="shared" si="186"/>
        <v>275247.3833442711</v>
      </c>
      <c r="H6468">
        <v>2021</v>
      </c>
      <c r="I6468">
        <v>95.083200000000005</v>
      </c>
      <c r="J6468" t="s">
        <v>717</v>
      </c>
    </row>
    <row r="6469" spans="1:10">
      <c r="A6469" s="14" t="s">
        <v>119</v>
      </c>
      <c r="B6469" t="s">
        <v>35</v>
      </c>
      <c r="C6469" t="s">
        <v>4</v>
      </c>
      <c r="D6469" t="s">
        <v>1</v>
      </c>
      <c r="E6469" t="s">
        <v>330</v>
      </c>
      <c r="F6469" s="2">
        <v>429705</v>
      </c>
      <c r="G6469" s="36">
        <f t="shared" si="186"/>
        <v>4519.2526124488868</v>
      </c>
      <c r="H6469">
        <v>2021</v>
      </c>
      <c r="I6469">
        <v>95.083200000000005</v>
      </c>
      <c r="J6469" t="s">
        <v>717</v>
      </c>
    </row>
    <row r="6470" spans="1:10">
      <c r="A6470" t="s">
        <v>119</v>
      </c>
      <c r="B6470" t="s">
        <v>35</v>
      </c>
      <c r="C6470" t="s">
        <v>3</v>
      </c>
      <c r="D6470" t="s">
        <v>328</v>
      </c>
      <c r="F6470" s="2">
        <v>115840555</v>
      </c>
      <c r="G6470" s="36">
        <v>1642513.3708795572</v>
      </c>
      <c r="H6470">
        <v>2020</v>
      </c>
      <c r="I6470">
        <v>70.526399999999995</v>
      </c>
      <c r="J6470" t="s">
        <v>717</v>
      </c>
    </row>
    <row r="6471" spans="1:10">
      <c r="A6471" t="s">
        <v>119</v>
      </c>
      <c r="B6471" t="s">
        <v>35</v>
      </c>
      <c r="C6471" t="s">
        <v>3</v>
      </c>
      <c r="D6471" t="s">
        <v>1</v>
      </c>
      <c r="F6471" s="2">
        <v>2949229</v>
      </c>
      <c r="G6471" s="36">
        <v>41817.376188207541</v>
      </c>
      <c r="H6471">
        <v>2020</v>
      </c>
      <c r="I6471">
        <v>70.526399999999995</v>
      </c>
      <c r="J6471" t="s">
        <v>717</v>
      </c>
    </row>
    <row r="6472" spans="1:10">
      <c r="A6472" t="s">
        <v>119</v>
      </c>
      <c r="B6472" t="s">
        <v>35</v>
      </c>
      <c r="C6472" t="s">
        <v>4</v>
      </c>
      <c r="D6472" t="s">
        <v>328</v>
      </c>
      <c r="F6472" s="2">
        <v>12407058</v>
      </c>
      <c r="G6472" s="36">
        <v>175920.76158715037</v>
      </c>
      <c r="H6472">
        <v>2020</v>
      </c>
      <c r="I6472">
        <v>70.526399999999995</v>
      </c>
      <c r="J6472" t="s">
        <v>717</v>
      </c>
    </row>
    <row r="6473" spans="1:10">
      <c r="A6473" t="s">
        <v>119</v>
      </c>
      <c r="B6473" t="s">
        <v>35</v>
      </c>
      <c r="C6473" t="s">
        <v>4</v>
      </c>
      <c r="D6473" t="s">
        <v>1</v>
      </c>
      <c r="F6473" s="2">
        <v>95842</v>
      </c>
      <c r="G6473" s="36">
        <v>1358.9521087139001</v>
      </c>
      <c r="H6473">
        <v>2020</v>
      </c>
      <c r="I6473">
        <v>70.526399999999995</v>
      </c>
      <c r="J6473" t="s">
        <v>717</v>
      </c>
    </row>
    <row r="6474" spans="1:10">
      <c r="A6474" s="1" t="s">
        <v>119</v>
      </c>
      <c r="B6474" t="s">
        <v>35</v>
      </c>
      <c r="C6474" t="s">
        <v>3</v>
      </c>
      <c r="D6474" t="s">
        <v>328</v>
      </c>
      <c r="E6474" t="s">
        <v>343</v>
      </c>
      <c r="F6474" s="2">
        <v>67336273</v>
      </c>
      <c r="G6474" s="36">
        <f t="shared" ref="G6474:G6481" si="187">F6474/I6474</f>
        <v>1396247.5687691027</v>
      </c>
      <c r="H6474">
        <v>2019</v>
      </c>
      <c r="I6474">
        <v>48.226599999999998</v>
      </c>
      <c r="J6474" t="s">
        <v>717</v>
      </c>
    </row>
    <row r="6475" spans="1:10">
      <c r="A6475" t="s">
        <v>119</v>
      </c>
      <c r="B6475" t="s">
        <v>35</v>
      </c>
      <c r="C6475" t="s">
        <v>3</v>
      </c>
      <c r="D6475" t="s">
        <v>1</v>
      </c>
      <c r="F6475" s="2">
        <v>1660588</v>
      </c>
      <c r="G6475" s="36">
        <f t="shared" si="187"/>
        <v>34433.030734076216</v>
      </c>
      <c r="H6475">
        <v>2019</v>
      </c>
      <c r="I6475">
        <v>48.226599999999998</v>
      </c>
      <c r="J6475" t="s">
        <v>717</v>
      </c>
    </row>
    <row r="6476" spans="1:10">
      <c r="A6476" s="1" t="s">
        <v>119</v>
      </c>
      <c r="B6476" t="s">
        <v>35</v>
      </c>
      <c r="C6476" t="s">
        <v>4</v>
      </c>
      <c r="D6476" t="s">
        <v>328</v>
      </c>
      <c r="E6476" t="s">
        <v>343</v>
      </c>
      <c r="F6476" s="2">
        <v>7830234</v>
      </c>
      <c r="G6476" s="36">
        <f t="shared" si="187"/>
        <v>162363.38452223461</v>
      </c>
      <c r="H6476">
        <v>2019</v>
      </c>
      <c r="I6476">
        <v>48.226599999999998</v>
      </c>
      <c r="J6476" t="s">
        <v>717</v>
      </c>
    </row>
    <row r="6477" spans="1:10">
      <c r="A6477" t="s">
        <v>119</v>
      </c>
      <c r="B6477" t="s">
        <v>35</v>
      </c>
      <c r="C6477" t="s">
        <v>4</v>
      </c>
      <c r="D6477" t="s">
        <v>1</v>
      </c>
      <c r="F6477" s="2">
        <v>222288</v>
      </c>
      <c r="G6477" s="36">
        <f t="shared" si="187"/>
        <v>4609.2405436004201</v>
      </c>
      <c r="H6477">
        <v>2019</v>
      </c>
      <c r="I6477">
        <v>48.226599999999998</v>
      </c>
      <c r="J6477" t="s">
        <v>717</v>
      </c>
    </row>
    <row r="6478" spans="1:10">
      <c r="A6478" s="3" t="s">
        <v>119</v>
      </c>
      <c r="B6478" t="s">
        <v>35</v>
      </c>
      <c r="C6478" t="s">
        <v>3</v>
      </c>
      <c r="D6478" t="s">
        <v>328</v>
      </c>
      <c r="F6478" s="2">
        <v>47743008</v>
      </c>
      <c r="G6478" s="36">
        <f t="shared" si="187"/>
        <v>1667435.3010205152</v>
      </c>
      <c r="H6478">
        <v>2018</v>
      </c>
      <c r="I6478">
        <v>28.6326</v>
      </c>
      <c r="J6478" t="s">
        <v>717</v>
      </c>
    </row>
    <row r="6479" spans="1:10">
      <c r="A6479" s="4" t="s">
        <v>119</v>
      </c>
      <c r="B6479" t="s">
        <v>35</v>
      </c>
      <c r="C6479" t="s">
        <v>3</v>
      </c>
      <c r="D6479" t="s">
        <v>1</v>
      </c>
      <c r="F6479" s="2">
        <v>1217534</v>
      </c>
      <c r="G6479" s="36">
        <f t="shared" si="187"/>
        <v>42522.649008472858</v>
      </c>
      <c r="H6479">
        <v>2018</v>
      </c>
      <c r="I6479">
        <v>28.6326</v>
      </c>
      <c r="J6479" t="s">
        <v>717</v>
      </c>
    </row>
    <row r="6480" spans="1:10">
      <c r="A6480" s="4" t="s">
        <v>119</v>
      </c>
      <c r="B6480" t="s">
        <v>35</v>
      </c>
      <c r="C6480" t="s">
        <v>4</v>
      </c>
      <c r="D6480" t="s">
        <v>328</v>
      </c>
      <c r="F6480" s="2">
        <f>-(-8930517)</f>
        <v>8930517</v>
      </c>
      <c r="G6480" s="36">
        <f t="shared" si="187"/>
        <v>311900.31642253936</v>
      </c>
      <c r="H6480">
        <v>2018</v>
      </c>
      <c r="I6480">
        <v>28.6326</v>
      </c>
      <c r="J6480" t="s">
        <v>717</v>
      </c>
    </row>
    <row r="6481" spans="1:10">
      <c r="A6481" s="4" t="s">
        <v>119</v>
      </c>
      <c r="B6481" t="s">
        <v>35</v>
      </c>
      <c r="C6481" t="s">
        <v>4</v>
      </c>
      <c r="D6481" t="s">
        <v>1</v>
      </c>
      <c r="F6481" s="2">
        <f>-(-64354)</f>
        <v>64354</v>
      </c>
      <c r="G6481" s="36">
        <f t="shared" si="187"/>
        <v>2247.5779356397952</v>
      </c>
      <c r="H6481">
        <v>2018</v>
      </c>
      <c r="I6481">
        <v>28.6326</v>
      </c>
      <c r="J6481" t="s">
        <v>717</v>
      </c>
    </row>
    <row r="6482" spans="1:10">
      <c r="A6482" s="1" t="s">
        <v>119</v>
      </c>
      <c r="B6482" t="s">
        <v>35</v>
      </c>
      <c r="C6482" t="s">
        <v>3</v>
      </c>
      <c r="D6482" t="s">
        <v>328</v>
      </c>
      <c r="F6482" s="2">
        <v>29225866</v>
      </c>
      <c r="G6482" s="36">
        <f>(F6482/I6482)</f>
        <v>1766204.6972098721</v>
      </c>
      <c r="H6482">
        <v>2017</v>
      </c>
      <c r="I6482">
        <v>16.547270000000001</v>
      </c>
      <c r="J6482" t="s">
        <v>717</v>
      </c>
    </row>
    <row r="6483" spans="1:10">
      <c r="A6483" s="1" t="s">
        <v>119</v>
      </c>
      <c r="B6483" t="s">
        <v>35</v>
      </c>
      <c r="C6483" t="s">
        <v>3</v>
      </c>
      <c r="D6483" t="s">
        <v>1</v>
      </c>
      <c r="F6483" s="2">
        <v>799473</v>
      </c>
      <c r="G6483" s="36">
        <f>(F6483/I6483)</f>
        <v>48314.495382017696</v>
      </c>
      <c r="H6483">
        <v>2017</v>
      </c>
      <c r="I6483">
        <v>16.547270000000001</v>
      </c>
      <c r="J6483" t="s">
        <v>717</v>
      </c>
    </row>
    <row r="6484" spans="1:10">
      <c r="A6484" s="1" t="s">
        <v>119</v>
      </c>
      <c r="B6484" t="s">
        <v>35</v>
      </c>
      <c r="C6484" t="s">
        <v>4</v>
      </c>
      <c r="D6484" t="s">
        <v>328</v>
      </c>
      <c r="F6484" s="2">
        <f>-(-3126237)</f>
        <v>3126237</v>
      </c>
      <c r="G6484" s="36">
        <f>(F6484/I6484)</f>
        <v>188927.65997049664</v>
      </c>
      <c r="H6484">
        <v>2017</v>
      </c>
      <c r="I6484">
        <v>16.547270000000001</v>
      </c>
      <c r="J6484" t="s">
        <v>717</v>
      </c>
    </row>
    <row r="6485" spans="1:10">
      <c r="A6485" s="1" t="s">
        <v>119</v>
      </c>
      <c r="B6485" t="s">
        <v>35</v>
      </c>
      <c r="C6485" t="s">
        <v>4</v>
      </c>
      <c r="D6485" t="s">
        <v>1</v>
      </c>
      <c r="F6485" s="2">
        <f>-(-37930)</f>
        <v>37930</v>
      </c>
      <c r="G6485" s="36">
        <f>(F6485/I6485)</f>
        <v>2292.2210128921565</v>
      </c>
      <c r="H6485">
        <v>2017</v>
      </c>
      <c r="I6485">
        <v>16.547270000000001</v>
      </c>
      <c r="J6485" t="s">
        <v>717</v>
      </c>
    </row>
    <row r="6486" spans="1:10">
      <c r="A6486" t="s">
        <v>119</v>
      </c>
      <c r="B6486" t="s">
        <v>35</v>
      </c>
      <c r="C6486" t="s">
        <v>3</v>
      </c>
      <c r="D6486" t="s">
        <v>328</v>
      </c>
      <c r="F6486" s="2">
        <v>12734954</v>
      </c>
      <c r="G6486" s="36">
        <v>862293.49908929016</v>
      </c>
      <c r="H6486">
        <v>2016</v>
      </c>
      <c r="I6486">
        <v>14.768700000000001</v>
      </c>
      <c r="J6486" t="s">
        <v>717</v>
      </c>
    </row>
    <row r="6487" spans="1:10">
      <c r="A6487" t="s">
        <v>119</v>
      </c>
      <c r="B6487" t="s">
        <v>35</v>
      </c>
      <c r="C6487" t="s">
        <v>3</v>
      </c>
      <c r="D6487" t="s">
        <v>1</v>
      </c>
      <c r="F6487" s="2">
        <v>391379</v>
      </c>
      <c r="G6487" s="36">
        <v>26500.57215597852</v>
      </c>
      <c r="H6487">
        <v>2016</v>
      </c>
      <c r="I6487">
        <v>14.768700000000001</v>
      </c>
      <c r="J6487" t="s">
        <v>717</v>
      </c>
    </row>
    <row r="6488" spans="1:10">
      <c r="A6488" t="s">
        <v>119</v>
      </c>
      <c r="B6488" t="s">
        <v>35</v>
      </c>
      <c r="C6488" t="s">
        <v>4</v>
      </c>
      <c r="D6488" t="s">
        <v>328</v>
      </c>
      <c r="F6488" s="2">
        <v>1142386</v>
      </c>
      <c r="G6488" s="36">
        <v>77351.831914792769</v>
      </c>
      <c r="H6488">
        <v>2016</v>
      </c>
      <c r="I6488">
        <v>14.768700000000001</v>
      </c>
      <c r="J6488" t="s">
        <v>717</v>
      </c>
    </row>
    <row r="6489" spans="1:10">
      <c r="A6489" t="s">
        <v>119</v>
      </c>
      <c r="B6489" t="s">
        <v>35</v>
      </c>
      <c r="C6489" t="s">
        <v>4</v>
      </c>
      <c r="D6489" t="s">
        <v>1</v>
      </c>
      <c r="F6489" s="2">
        <v>26675</v>
      </c>
      <c r="G6489" s="36">
        <v>1806.1847014293742</v>
      </c>
      <c r="H6489">
        <v>2016</v>
      </c>
      <c r="I6489">
        <v>14.768700000000001</v>
      </c>
      <c r="J6489" t="s">
        <v>717</v>
      </c>
    </row>
    <row r="6490" spans="1:10">
      <c r="A6490" t="s">
        <v>119</v>
      </c>
      <c r="B6490" t="s">
        <v>35</v>
      </c>
      <c r="C6490" t="s">
        <v>3</v>
      </c>
      <c r="D6490" t="s">
        <v>328</v>
      </c>
      <c r="F6490" s="2">
        <v>9983982.0000000019</v>
      </c>
      <c r="G6490" s="36">
        <v>1077090.4265648264</v>
      </c>
      <c r="H6490">
        <v>2015</v>
      </c>
      <c r="I6490">
        <v>9.2693999999999992</v>
      </c>
      <c r="J6490" t="s">
        <v>717</v>
      </c>
    </row>
    <row r="6491" spans="1:10">
      <c r="A6491" t="s">
        <v>119</v>
      </c>
      <c r="B6491" t="s">
        <v>35</v>
      </c>
      <c r="C6491" t="s">
        <v>3</v>
      </c>
      <c r="D6491" t="s">
        <v>1</v>
      </c>
      <c r="F6491" s="2">
        <v>327946</v>
      </c>
      <c r="G6491" s="36">
        <v>35379.420458713619</v>
      </c>
      <c r="H6491">
        <v>2015</v>
      </c>
      <c r="I6491">
        <v>9.2693999999999992</v>
      </c>
      <c r="J6491" t="s">
        <v>717</v>
      </c>
    </row>
    <row r="6492" spans="1:10">
      <c r="A6492" t="s">
        <v>119</v>
      </c>
      <c r="B6492" t="s">
        <v>35</v>
      </c>
      <c r="C6492" t="s">
        <v>4</v>
      </c>
      <c r="D6492" t="s">
        <v>328</v>
      </c>
      <c r="F6492" s="2">
        <v>296740</v>
      </c>
      <c r="G6492" s="36">
        <v>32012.859516257799</v>
      </c>
      <c r="H6492">
        <v>2015</v>
      </c>
      <c r="I6492">
        <v>9.2693999999999992</v>
      </c>
      <c r="J6492" t="s">
        <v>717</v>
      </c>
    </row>
    <row r="6493" spans="1:10">
      <c r="A6493" t="s">
        <v>119</v>
      </c>
      <c r="B6493" t="s">
        <v>35</v>
      </c>
      <c r="C6493" t="s">
        <v>4</v>
      </c>
      <c r="D6493" t="s">
        <v>1</v>
      </c>
      <c r="F6493" s="2">
        <v>18477</v>
      </c>
      <c r="G6493" s="36">
        <v>1993.3329018059424</v>
      </c>
      <c r="H6493">
        <v>2015</v>
      </c>
      <c r="I6493">
        <v>9.2693999999999992</v>
      </c>
      <c r="J6493" t="s">
        <v>717</v>
      </c>
    </row>
    <row r="6494" spans="1:10">
      <c r="A6494" t="s">
        <v>119</v>
      </c>
      <c r="B6494" t="s">
        <v>35</v>
      </c>
      <c r="C6494" t="s">
        <v>3</v>
      </c>
      <c r="D6494" t="s">
        <v>328</v>
      </c>
      <c r="F6494" s="2">
        <v>7354998</v>
      </c>
      <c r="G6494" s="36">
        <v>906082.1830424373</v>
      </c>
      <c r="H6494">
        <v>2014</v>
      </c>
      <c r="I6494">
        <v>8.1173630136986379</v>
      </c>
      <c r="J6494" t="s">
        <v>717</v>
      </c>
    </row>
    <row r="6495" spans="1:10">
      <c r="A6495" t="s">
        <v>119</v>
      </c>
      <c r="B6495" t="s">
        <v>35</v>
      </c>
      <c r="C6495" t="s">
        <v>3</v>
      </c>
      <c r="D6495" t="s">
        <v>1</v>
      </c>
      <c r="F6495" s="2">
        <v>182016</v>
      </c>
      <c r="G6495" s="36">
        <v>22423.045475831845</v>
      </c>
      <c r="H6495">
        <v>2014</v>
      </c>
      <c r="I6495">
        <v>8.1173630136986379</v>
      </c>
      <c r="J6495" t="s">
        <v>717</v>
      </c>
    </row>
    <row r="6496" spans="1:10">
      <c r="A6496" t="s">
        <v>119</v>
      </c>
      <c r="B6496" t="s">
        <v>35</v>
      </c>
      <c r="C6496" t="s">
        <v>4</v>
      </c>
      <c r="D6496" t="s">
        <v>328</v>
      </c>
      <c r="F6496" s="2">
        <v>982564</v>
      </c>
      <c r="G6496" s="36">
        <v>121044.7282377112</v>
      </c>
      <c r="H6496">
        <v>2014</v>
      </c>
      <c r="I6496">
        <v>8.1173630136986379</v>
      </c>
      <c r="J6496" t="s">
        <v>717</v>
      </c>
    </row>
    <row r="6497" spans="1:10">
      <c r="A6497" t="s">
        <v>119</v>
      </c>
      <c r="B6497" t="s">
        <v>35</v>
      </c>
      <c r="C6497" t="s">
        <v>4</v>
      </c>
      <c r="D6497" t="s">
        <v>1</v>
      </c>
      <c r="F6497" s="2">
        <v>55401</v>
      </c>
      <c r="G6497" s="36">
        <v>6824.9996835803449</v>
      </c>
      <c r="H6497">
        <v>2014</v>
      </c>
      <c r="I6497">
        <v>8.1173630136986379</v>
      </c>
      <c r="J6497" t="s">
        <v>717</v>
      </c>
    </row>
    <row r="6498" spans="1:10">
      <c r="A6498" t="s">
        <v>119</v>
      </c>
      <c r="B6498" t="s">
        <v>35</v>
      </c>
      <c r="C6498" t="s">
        <v>3</v>
      </c>
      <c r="D6498" t="s">
        <v>328</v>
      </c>
      <c r="F6498" s="2">
        <v>5678990</v>
      </c>
      <c r="G6498" s="36">
        <v>1036675.4140249843</v>
      </c>
      <c r="H6498">
        <v>2013</v>
      </c>
      <c r="I6498">
        <v>5.47807917808219</v>
      </c>
      <c r="J6498" t="s">
        <v>717</v>
      </c>
    </row>
    <row r="6499" spans="1:10">
      <c r="A6499" t="s">
        <v>119</v>
      </c>
      <c r="B6499" t="s">
        <v>35</v>
      </c>
      <c r="C6499" t="s">
        <v>3</v>
      </c>
      <c r="D6499" t="s">
        <v>1</v>
      </c>
      <c r="F6499" s="2">
        <v>123449.00000000001</v>
      </c>
      <c r="G6499" s="36">
        <v>22535.088666465392</v>
      </c>
      <c r="H6499">
        <v>2013</v>
      </c>
      <c r="I6499">
        <v>5.47807917808219</v>
      </c>
      <c r="J6499" t="s">
        <v>717</v>
      </c>
    </row>
    <row r="6500" spans="1:10">
      <c r="A6500" t="s">
        <v>119</v>
      </c>
      <c r="B6500" t="s">
        <v>35</v>
      </c>
      <c r="C6500" t="s">
        <v>4</v>
      </c>
      <c r="D6500" t="s">
        <v>328</v>
      </c>
      <c r="F6500" s="2">
        <v>784775.99999999988</v>
      </c>
      <c r="G6500" s="36">
        <v>143257.51316992476</v>
      </c>
      <c r="H6500">
        <v>2013</v>
      </c>
      <c r="I6500">
        <v>5.47807917808219</v>
      </c>
      <c r="J6500" t="s">
        <v>717</v>
      </c>
    </row>
    <row r="6501" spans="1:10">
      <c r="A6501" t="s">
        <v>119</v>
      </c>
      <c r="B6501" t="s">
        <v>35</v>
      </c>
      <c r="C6501" t="s">
        <v>4</v>
      </c>
      <c r="D6501" t="s">
        <v>1</v>
      </c>
      <c r="F6501" s="2">
        <v>2487</v>
      </c>
      <c r="G6501" s="36">
        <v>453.99124750706306</v>
      </c>
      <c r="H6501">
        <v>2013</v>
      </c>
      <c r="I6501">
        <v>5.47807917808219</v>
      </c>
      <c r="J6501" t="s">
        <v>717</v>
      </c>
    </row>
    <row r="6502" spans="1:10">
      <c r="A6502" t="s">
        <v>119</v>
      </c>
      <c r="B6502" t="s">
        <v>35</v>
      </c>
      <c r="C6502" t="s">
        <v>3</v>
      </c>
      <c r="D6502" t="s">
        <v>328</v>
      </c>
      <c r="F6502" s="2">
        <v>4274130</v>
      </c>
      <c r="G6502" s="36">
        <v>939063.40192904149</v>
      </c>
      <c r="H6502">
        <v>2012</v>
      </c>
      <c r="I6502">
        <v>4.5514818181818208</v>
      </c>
      <c r="J6502" t="s">
        <v>717</v>
      </c>
    </row>
    <row r="6503" spans="1:10">
      <c r="A6503" t="s">
        <v>119</v>
      </c>
      <c r="B6503" t="s">
        <v>35</v>
      </c>
      <c r="C6503" t="s">
        <v>3</v>
      </c>
      <c r="D6503" t="s">
        <v>1</v>
      </c>
      <c r="F6503" s="2">
        <v>50062</v>
      </c>
      <c r="G6503" s="36">
        <v>10999.055252734866</v>
      </c>
      <c r="H6503">
        <v>2012</v>
      </c>
      <c r="I6503">
        <v>4.5514818181818208</v>
      </c>
      <c r="J6503" t="s">
        <v>717</v>
      </c>
    </row>
    <row r="6504" spans="1:10">
      <c r="A6504" t="s">
        <v>119</v>
      </c>
      <c r="B6504" t="s">
        <v>35</v>
      </c>
      <c r="C6504" t="s">
        <v>4</v>
      </c>
      <c r="D6504" t="s">
        <v>328</v>
      </c>
      <c r="F6504" s="2">
        <v>1125574</v>
      </c>
      <c r="G6504" s="36">
        <v>247298.36237149526</v>
      </c>
      <c r="H6504">
        <v>2012</v>
      </c>
      <c r="I6504">
        <v>4.5514818181818208</v>
      </c>
      <c r="J6504" t="s">
        <v>717</v>
      </c>
    </row>
    <row r="6505" spans="1:10">
      <c r="A6505" t="s">
        <v>119</v>
      </c>
      <c r="B6505" t="s">
        <v>35</v>
      </c>
      <c r="C6505" t="s">
        <v>4</v>
      </c>
      <c r="D6505" t="s">
        <v>1</v>
      </c>
      <c r="F6505" s="2">
        <v>0</v>
      </c>
      <c r="G6505" s="36">
        <v>0</v>
      </c>
      <c r="H6505">
        <v>2012</v>
      </c>
      <c r="I6505">
        <v>4.5514818181818208</v>
      </c>
      <c r="J6505" t="s">
        <v>717</v>
      </c>
    </row>
    <row r="6506" spans="1:10">
      <c r="A6506" t="s">
        <v>119</v>
      </c>
      <c r="B6506" t="s">
        <v>35</v>
      </c>
      <c r="C6506" t="s">
        <v>3</v>
      </c>
      <c r="D6506" t="s">
        <v>328</v>
      </c>
      <c r="F6506" s="2">
        <v>12547518</v>
      </c>
      <c r="G6506" s="36">
        <v>3037973.3979819785</v>
      </c>
      <c r="H6506">
        <v>2011</v>
      </c>
      <c r="I6506">
        <v>4.1302264227642302</v>
      </c>
      <c r="J6506" t="s">
        <v>717</v>
      </c>
    </row>
    <row r="6507" spans="1:10">
      <c r="A6507" t="s">
        <v>119</v>
      </c>
      <c r="B6507" t="s">
        <v>35</v>
      </c>
      <c r="C6507" t="s">
        <v>3</v>
      </c>
      <c r="D6507" t="s">
        <v>1</v>
      </c>
      <c r="F6507" s="2">
        <v>38288</v>
      </c>
      <c r="G6507" s="36">
        <v>9270.1939508621545</v>
      </c>
      <c r="H6507">
        <v>2011</v>
      </c>
      <c r="I6507">
        <v>4.1302264227642302</v>
      </c>
      <c r="J6507" t="s">
        <v>717</v>
      </c>
    </row>
    <row r="6508" spans="1:10">
      <c r="A6508" t="s">
        <v>119</v>
      </c>
      <c r="B6508" t="s">
        <v>35</v>
      </c>
      <c r="C6508" t="s">
        <v>4</v>
      </c>
      <c r="D6508" t="s">
        <v>328</v>
      </c>
      <c r="F6508" s="2">
        <v>4205576</v>
      </c>
      <c r="G6508" s="36">
        <v>1018243.4495165863</v>
      </c>
      <c r="H6508">
        <v>2011</v>
      </c>
      <c r="I6508">
        <v>4.1302264227642302</v>
      </c>
      <c r="J6508" t="s">
        <v>717</v>
      </c>
    </row>
    <row r="6509" spans="1:10">
      <c r="A6509" t="s">
        <v>119</v>
      </c>
      <c r="B6509" t="s">
        <v>35</v>
      </c>
      <c r="C6509" t="s">
        <v>4</v>
      </c>
      <c r="D6509" t="s">
        <v>1</v>
      </c>
      <c r="F6509" s="2">
        <v>0</v>
      </c>
      <c r="G6509" s="36">
        <v>0</v>
      </c>
      <c r="H6509">
        <v>2011</v>
      </c>
      <c r="I6509">
        <v>4.1302264227642302</v>
      </c>
      <c r="J6509" t="s">
        <v>717</v>
      </c>
    </row>
    <row r="6510" spans="1:10">
      <c r="A6510" t="s">
        <v>119</v>
      </c>
      <c r="B6510" t="s">
        <v>35</v>
      </c>
      <c r="C6510" t="s">
        <v>3</v>
      </c>
      <c r="D6510" t="s">
        <v>328</v>
      </c>
      <c r="F6510" s="2">
        <v>2576678</v>
      </c>
      <c r="G6510" s="36">
        <v>658544.57779453415</v>
      </c>
      <c r="H6510">
        <v>2010</v>
      </c>
      <c r="I6510">
        <v>3.9126857723577269</v>
      </c>
      <c r="J6510" t="s">
        <v>717</v>
      </c>
    </row>
    <row r="6511" spans="1:10">
      <c r="A6511" t="s">
        <v>119</v>
      </c>
      <c r="B6511" t="s">
        <v>35</v>
      </c>
      <c r="C6511" t="s">
        <v>4</v>
      </c>
      <c r="D6511" t="s">
        <v>328</v>
      </c>
      <c r="F6511" s="2">
        <v>555479</v>
      </c>
      <c r="G6511" s="36">
        <v>141968.72233501045</v>
      </c>
      <c r="H6511">
        <v>2010</v>
      </c>
      <c r="I6511">
        <v>3.9126857723577269</v>
      </c>
      <c r="J6511" t="s">
        <v>717</v>
      </c>
    </row>
    <row r="6512" spans="1:10">
      <c r="A6512" t="s">
        <v>537</v>
      </c>
      <c r="B6512" t="s">
        <v>39</v>
      </c>
      <c r="C6512" t="s">
        <v>3</v>
      </c>
      <c r="D6512" t="s">
        <v>328</v>
      </c>
      <c r="E6512" t="s">
        <v>534</v>
      </c>
      <c r="F6512" s="2">
        <v>1862946.5099999998</v>
      </c>
      <c r="G6512" s="36">
        <f t="shared" ref="G6512:G6517" si="188">F6512/I6512</f>
        <v>31351.651941232893</v>
      </c>
      <c r="H6512">
        <v>2024</v>
      </c>
      <c r="I6512">
        <v>59.420999999999999</v>
      </c>
      <c r="J6512" t="s">
        <v>717</v>
      </c>
    </row>
    <row r="6513" spans="1:10">
      <c r="A6513" t="s">
        <v>537</v>
      </c>
      <c r="B6513" t="s">
        <v>39</v>
      </c>
      <c r="C6513" t="s">
        <v>3</v>
      </c>
      <c r="D6513" t="s">
        <v>1</v>
      </c>
      <c r="E6513" t="s">
        <v>702</v>
      </c>
      <c r="F6513" s="2">
        <v>434690.76</v>
      </c>
      <c r="G6513" s="36">
        <f t="shared" si="188"/>
        <v>7315.4399959610237</v>
      </c>
      <c r="H6513">
        <v>2024</v>
      </c>
      <c r="I6513">
        <v>59.420999999999999</v>
      </c>
      <c r="J6513" t="s">
        <v>717</v>
      </c>
    </row>
    <row r="6514" spans="1:10">
      <c r="A6514" t="s">
        <v>537</v>
      </c>
      <c r="B6514" t="s">
        <v>39</v>
      </c>
      <c r="C6514" t="s">
        <v>3</v>
      </c>
      <c r="D6514" t="s">
        <v>328</v>
      </c>
      <c r="F6514" s="2">
        <v>1547586</v>
      </c>
      <c r="G6514" s="36">
        <f t="shared" si="188"/>
        <v>27632.503660322109</v>
      </c>
      <c r="H6514">
        <v>2023</v>
      </c>
      <c r="I6514">
        <v>56.006</v>
      </c>
      <c r="J6514" t="s">
        <v>717</v>
      </c>
    </row>
    <row r="6515" spans="1:10">
      <c r="A6515" t="s">
        <v>537</v>
      </c>
      <c r="B6515" t="s">
        <v>39</v>
      </c>
      <c r="C6515" t="s">
        <v>3</v>
      </c>
      <c r="D6515" t="s">
        <v>328</v>
      </c>
      <c r="F6515" s="2">
        <v>560757.75</v>
      </c>
      <c r="G6515" s="36">
        <f t="shared" si="188"/>
        <v>9927.3758099352053</v>
      </c>
      <c r="H6515">
        <v>2020</v>
      </c>
      <c r="I6515">
        <v>56.485999999999997</v>
      </c>
      <c r="J6515" t="s">
        <v>717</v>
      </c>
    </row>
    <row r="6516" spans="1:10">
      <c r="A6516" t="s">
        <v>537</v>
      </c>
      <c r="B6516" t="s">
        <v>39</v>
      </c>
      <c r="C6516" t="s">
        <v>3</v>
      </c>
      <c r="D6516" t="s">
        <v>1</v>
      </c>
      <c r="F6516" s="2">
        <v>0</v>
      </c>
      <c r="G6516" s="36">
        <f t="shared" si="188"/>
        <v>0</v>
      </c>
      <c r="H6516">
        <v>2020</v>
      </c>
      <c r="I6516">
        <v>56.485999999999997</v>
      </c>
      <c r="J6516" t="s">
        <v>717</v>
      </c>
    </row>
    <row r="6517" spans="1:10">
      <c r="A6517" t="s">
        <v>537</v>
      </c>
      <c r="B6517" t="s">
        <v>39</v>
      </c>
      <c r="C6517" t="s">
        <v>3</v>
      </c>
      <c r="D6517" t="s">
        <v>328</v>
      </c>
      <c r="F6517" s="2">
        <v>366152.77999999997</v>
      </c>
      <c r="G6517" s="36">
        <f t="shared" si="188"/>
        <v>7141.378920268372</v>
      </c>
      <c r="H6517">
        <v>2019</v>
      </c>
      <c r="I6517">
        <v>51.271999999999998</v>
      </c>
      <c r="J6517" t="s">
        <v>717</v>
      </c>
    </row>
    <row r="6518" spans="1:10">
      <c r="A6518" t="s">
        <v>537</v>
      </c>
      <c r="B6518" t="s">
        <v>39</v>
      </c>
      <c r="C6518" t="s">
        <v>3</v>
      </c>
      <c r="D6518" t="s">
        <v>328</v>
      </c>
      <c r="E6518" t="s">
        <v>540</v>
      </c>
      <c r="F6518" s="2">
        <v>262584</v>
      </c>
      <c r="G6518" s="36">
        <f>(F6518/I6518)</f>
        <v>5302.0494699646642</v>
      </c>
      <c r="H6518">
        <v>2018</v>
      </c>
      <c r="I6518">
        <v>49.524999999999999</v>
      </c>
      <c r="J6518" t="s">
        <v>717</v>
      </c>
    </row>
    <row r="6519" spans="1:10">
      <c r="A6519" t="s">
        <v>537</v>
      </c>
      <c r="B6519" t="s">
        <v>39</v>
      </c>
      <c r="C6519" t="s">
        <v>4</v>
      </c>
      <c r="D6519" t="s">
        <v>328</v>
      </c>
      <c r="E6519" t="s">
        <v>540</v>
      </c>
      <c r="F6519" s="2">
        <v>0</v>
      </c>
      <c r="G6519" s="36">
        <f>(F6519/I6519)</f>
        <v>0</v>
      </c>
      <c r="H6519">
        <v>2018</v>
      </c>
      <c r="I6519">
        <v>49.524999999999999</v>
      </c>
      <c r="J6519" t="s">
        <v>717</v>
      </c>
    </row>
    <row r="6520" spans="1:10">
      <c r="A6520" t="s">
        <v>537</v>
      </c>
      <c r="B6520" t="s">
        <v>39</v>
      </c>
      <c r="C6520" t="s">
        <v>3</v>
      </c>
      <c r="D6520" t="s">
        <v>328</v>
      </c>
      <c r="E6520" t="s">
        <v>540</v>
      </c>
      <c r="F6520" s="2">
        <v>557958</v>
      </c>
      <c r="G6520" s="36">
        <f>(F6520/I6520)</f>
        <v>11780.95901691265</v>
      </c>
      <c r="H6520">
        <v>2017</v>
      </c>
      <c r="I6520">
        <v>47.360999999999997</v>
      </c>
      <c r="J6520" t="s">
        <v>717</v>
      </c>
    </row>
    <row r="6521" spans="1:10">
      <c r="A6521" t="s">
        <v>537</v>
      </c>
      <c r="B6521" t="s">
        <v>39</v>
      </c>
      <c r="C6521" t="s">
        <v>4</v>
      </c>
      <c r="D6521" t="s">
        <v>328</v>
      </c>
      <c r="E6521" t="s">
        <v>540</v>
      </c>
      <c r="F6521" s="2">
        <v>0</v>
      </c>
      <c r="G6521" s="36">
        <f>(F6521/I6521)</f>
        <v>0</v>
      </c>
      <c r="H6521">
        <v>2017</v>
      </c>
      <c r="I6521">
        <v>47.360999999999997</v>
      </c>
      <c r="J6521" t="s">
        <v>717</v>
      </c>
    </row>
    <row r="6522" spans="1:10">
      <c r="A6522" t="s">
        <v>537</v>
      </c>
      <c r="B6522" t="s">
        <v>39</v>
      </c>
      <c r="C6522" t="s">
        <v>3</v>
      </c>
      <c r="D6522" t="s">
        <v>328</v>
      </c>
      <c r="F6522" s="2">
        <v>513695.16000000003</v>
      </c>
      <c r="G6522" s="36">
        <v>11166.072383436585</v>
      </c>
      <c r="H6522">
        <v>2016</v>
      </c>
      <c r="I6522">
        <v>46.004999999999995</v>
      </c>
      <c r="J6522" t="s">
        <v>717</v>
      </c>
    </row>
    <row r="6523" spans="1:10">
      <c r="A6523" t="s">
        <v>537</v>
      </c>
      <c r="B6523" t="s">
        <v>39</v>
      </c>
      <c r="C6523" t="s">
        <v>3</v>
      </c>
      <c r="D6523" t="s">
        <v>328</v>
      </c>
      <c r="F6523" s="2">
        <v>500934.98</v>
      </c>
      <c r="G6523" s="36">
        <v>11182.206599187357</v>
      </c>
      <c r="H6523">
        <v>2015</v>
      </c>
      <c r="I6523">
        <v>44.79750714285715</v>
      </c>
      <c r="J6523" t="s">
        <v>717</v>
      </c>
    </row>
    <row r="6524" spans="1:10">
      <c r="A6524" t="s">
        <v>537</v>
      </c>
      <c r="B6524" t="s">
        <v>39</v>
      </c>
      <c r="C6524" t="s">
        <v>3</v>
      </c>
      <c r="D6524" t="s">
        <v>328</v>
      </c>
      <c r="F6524" s="2">
        <v>625000</v>
      </c>
      <c r="G6524" s="36">
        <v>14394.619866878556</v>
      </c>
      <c r="H6524">
        <v>2014</v>
      </c>
      <c r="I6524">
        <v>43.418999999999997</v>
      </c>
      <c r="J6524" t="s">
        <v>717</v>
      </c>
    </row>
    <row r="6525" spans="1:10">
      <c r="A6525" t="s">
        <v>537</v>
      </c>
      <c r="B6525" t="s">
        <v>39</v>
      </c>
      <c r="C6525" t="s">
        <v>3</v>
      </c>
      <c r="D6525" t="s">
        <v>328</v>
      </c>
      <c r="F6525" s="2">
        <v>1527032.0000000002</v>
      </c>
      <c r="G6525" s="36">
        <v>36570.044455214207</v>
      </c>
      <c r="H6525">
        <v>2013</v>
      </c>
      <c r="I6525">
        <v>41.75636160000002</v>
      </c>
      <c r="J6525" t="s">
        <v>717</v>
      </c>
    </row>
    <row r="6526" spans="1:10">
      <c r="A6526" t="s">
        <v>537</v>
      </c>
      <c r="B6526" t="s">
        <v>39</v>
      </c>
      <c r="C6526" t="s">
        <v>3</v>
      </c>
      <c r="D6526" t="s">
        <v>328</v>
      </c>
      <c r="F6526" s="2">
        <v>361654.3591578679</v>
      </c>
      <c r="G6526" s="36">
        <v>9207.4841367734389</v>
      </c>
      <c r="H6526">
        <v>2012</v>
      </c>
      <c r="I6526">
        <v>39.278303800000003</v>
      </c>
      <c r="J6526" t="s">
        <v>717</v>
      </c>
    </row>
    <row r="6527" spans="1:10">
      <c r="A6527" t="s">
        <v>537</v>
      </c>
      <c r="B6527" t="s">
        <v>39</v>
      </c>
      <c r="C6527" t="s">
        <v>3</v>
      </c>
      <c r="D6527" t="s">
        <v>328</v>
      </c>
      <c r="F6527" s="2">
        <v>132702.26946621752</v>
      </c>
      <c r="G6527" s="36">
        <v>3486.5693737204056</v>
      </c>
      <c r="H6527">
        <v>2011</v>
      </c>
      <c r="I6527">
        <v>38.060986385770725</v>
      </c>
      <c r="J6527" t="s">
        <v>717</v>
      </c>
    </row>
    <row r="6528" spans="1:10">
      <c r="A6528" t="s">
        <v>537</v>
      </c>
      <c r="B6528" t="s">
        <v>39</v>
      </c>
      <c r="C6528" t="s">
        <v>3</v>
      </c>
      <c r="D6528" t="s">
        <v>328</v>
      </c>
      <c r="F6528" s="2">
        <v>5975635.6548882127</v>
      </c>
      <c r="G6528" s="36">
        <v>162404.79523083023</v>
      </c>
      <c r="H6528">
        <v>2010</v>
      </c>
      <c r="I6528">
        <v>36.794699604743094</v>
      </c>
      <c r="J6528" t="s">
        <v>717</v>
      </c>
    </row>
    <row r="6529" spans="1:10">
      <c r="A6529" t="s">
        <v>225</v>
      </c>
      <c r="B6529" t="s">
        <v>34</v>
      </c>
      <c r="C6529" t="s">
        <v>3</v>
      </c>
      <c r="D6529" t="s">
        <v>328</v>
      </c>
      <c r="F6529" s="2">
        <v>1269246.92</v>
      </c>
      <c r="G6529" s="36">
        <v>1269246.92</v>
      </c>
      <c r="H6529">
        <v>2013</v>
      </c>
      <c r="I6529">
        <v>1</v>
      </c>
      <c r="J6529" t="s">
        <v>717</v>
      </c>
    </row>
    <row r="6530" spans="1:10">
      <c r="A6530" t="s">
        <v>225</v>
      </c>
      <c r="B6530" t="s">
        <v>34</v>
      </c>
      <c r="C6530" t="s">
        <v>4</v>
      </c>
      <c r="D6530" t="s">
        <v>328</v>
      </c>
      <c r="F6530" s="2">
        <v>248562.73</v>
      </c>
      <c r="G6530" s="36">
        <v>248562.73</v>
      </c>
      <c r="H6530">
        <v>2013</v>
      </c>
      <c r="I6530">
        <v>1</v>
      </c>
      <c r="J6530" t="s">
        <v>717</v>
      </c>
    </row>
    <row r="6531" spans="1:10">
      <c r="A6531" t="s">
        <v>225</v>
      </c>
      <c r="B6531" t="s">
        <v>34</v>
      </c>
      <c r="C6531" t="s">
        <v>3</v>
      </c>
      <c r="D6531" t="s">
        <v>328</v>
      </c>
      <c r="F6531" s="2">
        <v>961000</v>
      </c>
      <c r="G6531" s="36">
        <v>961000</v>
      </c>
      <c r="H6531">
        <v>2012</v>
      </c>
      <c r="I6531">
        <v>1</v>
      </c>
      <c r="J6531" t="s">
        <v>717</v>
      </c>
    </row>
    <row r="6532" spans="1:10">
      <c r="A6532" t="s">
        <v>225</v>
      </c>
      <c r="B6532" t="s">
        <v>34</v>
      </c>
      <c r="C6532" t="s">
        <v>3</v>
      </c>
      <c r="D6532" t="s">
        <v>1</v>
      </c>
      <c r="F6532" s="2">
        <v>1000</v>
      </c>
      <c r="G6532" s="36">
        <v>1000</v>
      </c>
      <c r="H6532">
        <v>2012</v>
      </c>
      <c r="I6532">
        <v>1</v>
      </c>
      <c r="J6532" t="s">
        <v>717</v>
      </c>
    </row>
    <row r="6533" spans="1:10">
      <c r="A6533" t="s">
        <v>225</v>
      </c>
      <c r="B6533" t="s">
        <v>34</v>
      </c>
      <c r="C6533" t="s">
        <v>4</v>
      </c>
      <c r="D6533" t="s">
        <v>328</v>
      </c>
      <c r="F6533" s="2">
        <v>364000</v>
      </c>
      <c r="G6533" s="36">
        <v>364000</v>
      </c>
      <c r="H6533">
        <v>2012</v>
      </c>
      <c r="I6533">
        <v>1</v>
      </c>
      <c r="J6533" t="s">
        <v>717</v>
      </c>
    </row>
    <row r="6534" spans="1:10">
      <c r="A6534" t="s">
        <v>225</v>
      </c>
      <c r="B6534" t="s">
        <v>34</v>
      </c>
      <c r="C6534" t="s">
        <v>4</v>
      </c>
      <c r="D6534" t="s">
        <v>1</v>
      </c>
      <c r="F6534" s="2">
        <v>0</v>
      </c>
      <c r="G6534" s="36">
        <v>0</v>
      </c>
      <c r="H6534">
        <v>2012</v>
      </c>
      <c r="I6534">
        <v>1</v>
      </c>
      <c r="J6534" t="s">
        <v>717</v>
      </c>
    </row>
    <row r="6535" spans="1:10">
      <c r="A6535" t="s">
        <v>225</v>
      </c>
      <c r="B6535" t="s">
        <v>34</v>
      </c>
      <c r="C6535" t="s">
        <v>3</v>
      </c>
      <c r="D6535" t="s">
        <v>328</v>
      </c>
      <c r="F6535" s="2">
        <v>1091000</v>
      </c>
      <c r="G6535" s="36">
        <v>1091000</v>
      </c>
      <c r="H6535">
        <v>2011</v>
      </c>
      <c r="I6535">
        <v>1</v>
      </c>
      <c r="J6535" t="s">
        <v>717</v>
      </c>
    </row>
    <row r="6536" spans="1:10">
      <c r="A6536" s="4" t="s">
        <v>46</v>
      </c>
      <c r="B6536" t="s">
        <v>32</v>
      </c>
      <c r="C6536" t="s">
        <v>4</v>
      </c>
      <c r="D6536" t="s">
        <v>328</v>
      </c>
      <c r="E6536" t="s">
        <v>365</v>
      </c>
      <c r="F6536" s="2">
        <v>62978324</v>
      </c>
      <c r="G6536" s="36">
        <v>18239607.279046211</v>
      </c>
      <c r="H6536">
        <v>2016</v>
      </c>
      <c r="I6536">
        <v>3.4528333333333299</v>
      </c>
      <c r="J6536" s="40" t="s">
        <v>715</v>
      </c>
    </row>
    <row r="6537" spans="1:10">
      <c r="A6537" s="4" t="s">
        <v>46</v>
      </c>
      <c r="B6537" t="s">
        <v>32</v>
      </c>
      <c r="C6537" t="s">
        <v>4</v>
      </c>
      <c r="D6537" t="s">
        <v>328</v>
      </c>
      <c r="E6537" t="s">
        <v>366</v>
      </c>
      <c r="F6537" s="2">
        <v>-9207624</v>
      </c>
      <c r="G6537" s="36">
        <v>-2666686.4893565699</v>
      </c>
      <c r="H6537">
        <v>2016</v>
      </c>
      <c r="I6537">
        <v>3.4528333333333299</v>
      </c>
      <c r="J6537" s="40" t="s">
        <v>715</v>
      </c>
    </row>
    <row r="6538" spans="1:10">
      <c r="A6538" s="4" t="s">
        <v>46</v>
      </c>
      <c r="B6538" t="s">
        <v>32</v>
      </c>
      <c r="C6538" t="s">
        <v>4</v>
      </c>
      <c r="D6538" t="s">
        <v>1</v>
      </c>
      <c r="F6538" s="2">
        <v>4332032</v>
      </c>
      <c r="G6538" s="36">
        <v>1254631.075927983</v>
      </c>
      <c r="H6538">
        <v>2016</v>
      </c>
      <c r="I6538">
        <v>3.4528333333333299</v>
      </c>
      <c r="J6538" s="40" t="s">
        <v>715</v>
      </c>
    </row>
    <row r="6539" spans="1:10">
      <c r="A6539" s="4" t="s">
        <v>46</v>
      </c>
      <c r="B6539" t="s">
        <v>32</v>
      </c>
      <c r="C6539" t="s">
        <v>4</v>
      </c>
      <c r="D6539" t="s">
        <v>367</v>
      </c>
      <c r="E6539" t="s">
        <v>370</v>
      </c>
      <c r="F6539" s="2">
        <v>39024845</v>
      </c>
      <c r="G6539" s="36">
        <v>11302267.22015737</v>
      </c>
      <c r="H6539">
        <v>2016</v>
      </c>
      <c r="I6539">
        <v>3.4528333333333299</v>
      </c>
      <c r="J6539" s="40" t="s">
        <v>715</v>
      </c>
    </row>
    <row r="6540" spans="1:10">
      <c r="A6540" s="4" t="s">
        <v>46</v>
      </c>
      <c r="B6540" t="s">
        <v>32</v>
      </c>
      <c r="C6540" t="s">
        <v>4</v>
      </c>
      <c r="D6540" t="s">
        <v>367</v>
      </c>
      <c r="E6540" t="s">
        <v>370</v>
      </c>
      <c r="F6540" s="2">
        <v>20925164</v>
      </c>
      <c r="G6540" s="36">
        <v>6060287.8795192419</v>
      </c>
      <c r="H6540">
        <v>2016</v>
      </c>
      <c r="I6540">
        <v>3.4528333333333299</v>
      </c>
      <c r="J6540" s="40" t="s">
        <v>715</v>
      </c>
    </row>
    <row r="6541" spans="1:10">
      <c r="A6541" s="4" t="s">
        <v>46</v>
      </c>
      <c r="B6541" t="s">
        <v>32</v>
      </c>
      <c r="C6541" t="s">
        <v>4</v>
      </c>
      <c r="D6541" t="s">
        <v>367</v>
      </c>
      <c r="E6541" t="s">
        <v>370</v>
      </c>
      <c r="F6541" s="2">
        <v>239800.00000000003</v>
      </c>
      <c r="G6541" s="36">
        <v>69450.209972486438</v>
      </c>
      <c r="H6541">
        <v>2016</v>
      </c>
      <c r="I6541">
        <v>3.4528333333333299</v>
      </c>
      <c r="J6541" s="40" t="s">
        <v>715</v>
      </c>
    </row>
    <row r="6542" spans="1:10">
      <c r="A6542" s="4" t="s">
        <v>46</v>
      </c>
      <c r="B6542" t="s">
        <v>32</v>
      </c>
      <c r="C6542" t="s">
        <v>4</v>
      </c>
      <c r="D6542" t="s">
        <v>367</v>
      </c>
      <c r="E6542" t="s">
        <v>370</v>
      </c>
      <c r="F6542" s="2">
        <v>19282</v>
      </c>
      <c r="G6542" s="36">
        <v>5584.3992856108562</v>
      </c>
      <c r="H6542">
        <v>2016</v>
      </c>
      <c r="I6542">
        <v>3.4528333333333299</v>
      </c>
      <c r="J6542" s="40" t="s">
        <v>715</v>
      </c>
    </row>
    <row r="6543" spans="1:10">
      <c r="A6543" s="4" t="s">
        <v>46</v>
      </c>
      <c r="B6543" t="s">
        <v>32</v>
      </c>
      <c r="C6543" t="s">
        <v>4</v>
      </c>
      <c r="D6543" t="s">
        <v>367</v>
      </c>
      <c r="E6543" t="s">
        <v>370</v>
      </c>
      <c r="F6543" s="2">
        <v>6658</v>
      </c>
      <c r="G6543" s="36">
        <v>1928.2714678766249</v>
      </c>
      <c r="H6543">
        <v>2016</v>
      </c>
      <c r="I6543">
        <v>3.4528333333333299</v>
      </c>
      <c r="J6543" s="40" t="s">
        <v>715</v>
      </c>
    </row>
    <row r="6544" spans="1:10">
      <c r="A6544" s="4" t="s">
        <v>46</v>
      </c>
      <c r="B6544" t="s">
        <v>32</v>
      </c>
      <c r="C6544" t="s">
        <v>4</v>
      </c>
      <c r="D6544" t="s">
        <v>380</v>
      </c>
      <c r="F6544" s="2">
        <v>5291522</v>
      </c>
      <c r="G6544" s="36">
        <v>1532515.9048124726</v>
      </c>
      <c r="H6544">
        <v>2016</v>
      </c>
      <c r="I6544">
        <v>3.4528333333333339</v>
      </c>
      <c r="J6544" s="40" t="s">
        <v>715</v>
      </c>
    </row>
    <row r="6545" spans="1:10">
      <c r="A6545" t="s">
        <v>225</v>
      </c>
      <c r="B6545" t="s">
        <v>34</v>
      </c>
      <c r="C6545" t="s">
        <v>3</v>
      </c>
      <c r="D6545" t="s">
        <v>1</v>
      </c>
      <c r="F6545" s="2">
        <v>1000</v>
      </c>
      <c r="G6545" s="36">
        <v>1000</v>
      </c>
      <c r="H6545">
        <v>2011</v>
      </c>
      <c r="I6545">
        <v>1</v>
      </c>
      <c r="J6545" t="s">
        <v>717</v>
      </c>
    </row>
    <row r="6546" spans="1:10">
      <c r="A6546" t="s">
        <v>225</v>
      </c>
      <c r="B6546" t="s">
        <v>34</v>
      </c>
      <c r="C6546" t="s">
        <v>4</v>
      </c>
      <c r="D6546" t="s">
        <v>328</v>
      </c>
      <c r="F6546" s="2">
        <v>256000</v>
      </c>
      <c r="G6546" s="36">
        <v>256000</v>
      </c>
      <c r="H6546">
        <v>2011</v>
      </c>
      <c r="I6546">
        <v>1</v>
      </c>
      <c r="J6546" t="s">
        <v>717</v>
      </c>
    </row>
    <row r="6547" spans="1:10">
      <c r="A6547" t="s">
        <v>225</v>
      </c>
      <c r="B6547" t="s">
        <v>34</v>
      </c>
      <c r="C6547" t="s">
        <v>4</v>
      </c>
      <c r="D6547" t="s">
        <v>1</v>
      </c>
      <c r="F6547" s="2">
        <v>0</v>
      </c>
      <c r="G6547" s="36">
        <v>0</v>
      </c>
      <c r="H6547">
        <v>2011</v>
      </c>
      <c r="I6547">
        <v>1</v>
      </c>
      <c r="J6547" t="s">
        <v>717</v>
      </c>
    </row>
    <row r="6548" spans="1:10">
      <c r="A6548" t="s">
        <v>225</v>
      </c>
      <c r="B6548" t="s">
        <v>34</v>
      </c>
      <c r="C6548" t="s">
        <v>3</v>
      </c>
      <c r="D6548" t="s">
        <v>328</v>
      </c>
      <c r="F6548" s="2">
        <v>1028000</v>
      </c>
      <c r="G6548" s="36">
        <v>1028000</v>
      </c>
      <c r="H6548">
        <v>2010</v>
      </c>
      <c r="I6548">
        <v>1</v>
      </c>
      <c r="J6548" t="s">
        <v>717</v>
      </c>
    </row>
    <row r="6549" spans="1:10">
      <c r="A6549" t="s">
        <v>225</v>
      </c>
      <c r="B6549" t="s">
        <v>34</v>
      </c>
      <c r="C6549" t="s">
        <v>3</v>
      </c>
      <c r="D6549" t="s">
        <v>1</v>
      </c>
      <c r="F6549" s="2">
        <v>1000</v>
      </c>
      <c r="G6549" s="36">
        <v>1000</v>
      </c>
      <c r="H6549">
        <v>2010</v>
      </c>
      <c r="I6549">
        <v>1</v>
      </c>
      <c r="J6549" t="s">
        <v>717</v>
      </c>
    </row>
    <row r="6550" spans="1:10">
      <c r="A6550" t="s">
        <v>225</v>
      </c>
      <c r="B6550" t="s">
        <v>34</v>
      </c>
      <c r="C6550" t="s">
        <v>4</v>
      </c>
      <c r="D6550" t="s">
        <v>328</v>
      </c>
      <c r="F6550" s="2">
        <v>235000</v>
      </c>
      <c r="G6550" s="36">
        <v>235000</v>
      </c>
      <c r="H6550">
        <v>2010</v>
      </c>
      <c r="I6550">
        <v>1</v>
      </c>
      <c r="J6550" t="s">
        <v>717</v>
      </c>
    </row>
    <row r="6551" spans="1:10">
      <c r="A6551" t="s">
        <v>225</v>
      </c>
      <c r="B6551" t="s">
        <v>34</v>
      </c>
      <c r="C6551" t="s">
        <v>4</v>
      </c>
      <c r="D6551" t="s">
        <v>1</v>
      </c>
      <c r="F6551" s="2">
        <v>0</v>
      </c>
      <c r="G6551" s="36">
        <v>0</v>
      </c>
      <c r="H6551">
        <v>2010</v>
      </c>
      <c r="I6551">
        <v>1</v>
      </c>
      <c r="J6551" t="s">
        <v>717</v>
      </c>
    </row>
    <row r="6552" spans="1:10">
      <c r="A6552" t="s">
        <v>225</v>
      </c>
      <c r="B6552" t="s">
        <v>39</v>
      </c>
      <c r="C6552" t="s">
        <v>3</v>
      </c>
      <c r="D6552" t="s">
        <v>328</v>
      </c>
      <c r="F6552" s="2">
        <v>868225.8</v>
      </c>
      <c r="G6552" s="36">
        <f t="shared" ref="G6552:G6569" si="189">F6552/I6552</f>
        <v>15810.357825730676</v>
      </c>
      <c r="H6552">
        <v>2022</v>
      </c>
      <c r="I6552" s="32">
        <v>54.914999999999999</v>
      </c>
      <c r="J6552" t="s">
        <v>717</v>
      </c>
    </row>
    <row r="6553" spans="1:10">
      <c r="A6553" t="s">
        <v>225</v>
      </c>
      <c r="B6553" t="s">
        <v>39</v>
      </c>
      <c r="C6553" t="s">
        <v>3</v>
      </c>
      <c r="D6553" t="s">
        <v>328</v>
      </c>
      <c r="F6553" s="2">
        <v>620691</v>
      </c>
      <c r="G6553" s="36">
        <f t="shared" si="189"/>
        <v>10883.587585481326</v>
      </c>
      <c r="H6553">
        <v>2021</v>
      </c>
      <c r="I6553" s="32">
        <v>57.03</v>
      </c>
      <c r="J6553" t="s">
        <v>717</v>
      </c>
    </row>
    <row r="6554" spans="1:10">
      <c r="A6554" t="s">
        <v>208</v>
      </c>
      <c r="B6554" s="18" t="s">
        <v>35</v>
      </c>
      <c r="C6554" s="18" t="s">
        <v>3</v>
      </c>
      <c r="D6554" s="18" t="s">
        <v>328</v>
      </c>
      <c r="E6554" s="18" t="s">
        <v>677</v>
      </c>
      <c r="F6554" s="2">
        <v>31183896</v>
      </c>
      <c r="G6554" s="36">
        <f t="shared" si="189"/>
        <v>34063.267399616307</v>
      </c>
      <c r="H6554" s="18">
        <v>2024</v>
      </c>
      <c r="I6554" s="18">
        <v>915.46990000000005</v>
      </c>
      <c r="J6554" t="s">
        <v>717</v>
      </c>
    </row>
    <row r="6555" spans="1:10">
      <c r="A6555" t="s">
        <v>208</v>
      </c>
      <c r="B6555" s="18" t="s">
        <v>35</v>
      </c>
      <c r="C6555" s="18" t="s">
        <v>3</v>
      </c>
      <c r="D6555" s="18" t="s">
        <v>1</v>
      </c>
      <c r="E6555" s="18"/>
      <c r="F6555" s="2">
        <v>8007491</v>
      </c>
      <c r="G6555" s="36">
        <f t="shared" si="189"/>
        <v>8746.8643152549303</v>
      </c>
      <c r="H6555" s="18">
        <v>2024</v>
      </c>
      <c r="I6555" s="18">
        <v>915.46990000000005</v>
      </c>
      <c r="J6555" t="s">
        <v>717</v>
      </c>
    </row>
    <row r="6556" spans="1:10">
      <c r="A6556" t="s">
        <v>208</v>
      </c>
      <c r="B6556" s="18" t="s">
        <v>35</v>
      </c>
      <c r="C6556" s="18" t="s">
        <v>4</v>
      </c>
      <c r="D6556" s="18" t="s">
        <v>328</v>
      </c>
      <c r="E6556" s="18" t="s">
        <v>677</v>
      </c>
      <c r="F6556" s="2">
        <v>2378666</v>
      </c>
      <c r="G6556" s="36">
        <f t="shared" si="189"/>
        <v>2598.3006104296819</v>
      </c>
      <c r="H6556" s="18">
        <v>2024</v>
      </c>
      <c r="I6556" s="18">
        <v>915.46990000000005</v>
      </c>
      <c r="J6556" t="s">
        <v>717</v>
      </c>
    </row>
    <row r="6557" spans="1:10">
      <c r="A6557" t="s">
        <v>208</v>
      </c>
      <c r="B6557" s="18" t="s">
        <v>35</v>
      </c>
      <c r="C6557" s="18" t="s">
        <v>4</v>
      </c>
      <c r="D6557" s="18" t="s">
        <v>1</v>
      </c>
      <c r="E6557" s="18"/>
      <c r="F6557" s="2">
        <v>793930</v>
      </c>
      <c r="G6557" s="36">
        <f t="shared" si="189"/>
        <v>867.23768853569072</v>
      </c>
      <c r="H6557" s="18">
        <v>2024</v>
      </c>
      <c r="I6557" s="18">
        <v>915.46990000000005</v>
      </c>
      <c r="J6557" t="s">
        <v>717</v>
      </c>
    </row>
    <row r="6558" spans="1:10">
      <c r="A6558" t="s">
        <v>208</v>
      </c>
      <c r="B6558" s="18" t="s">
        <v>35</v>
      </c>
      <c r="C6558" s="18" t="s">
        <v>3</v>
      </c>
      <c r="D6558" s="18" t="s">
        <v>328</v>
      </c>
      <c r="E6558" s="18"/>
      <c r="F6558" s="2">
        <v>14898504.5</v>
      </c>
      <c r="G6558" s="36">
        <f t="shared" si="189"/>
        <v>50336.339626683097</v>
      </c>
      <c r="H6558" s="18">
        <v>2023</v>
      </c>
      <c r="I6558" s="18">
        <v>295.97910000000002</v>
      </c>
      <c r="J6558" t="s">
        <v>717</v>
      </c>
    </row>
    <row r="6559" spans="1:10">
      <c r="A6559" t="s">
        <v>208</v>
      </c>
      <c r="B6559" s="18" t="s">
        <v>35</v>
      </c>
      <c r="C6559" s="18" t="s">
        <v>3</v>
      </c>
      <c r="D6559" s="18" t="s">
        <v>1</v>
      </c>
      <c r="E6559" s="18"/>
      <c r="F6559" s="2">
        <v>3363183.5</v>
      </c>
      <c r="G6559" s="36">
        <f t="shared" si="189"/>
        <v>11362.908732407119</v>
      </c>
      <c r="H6559" s="18">
        <v>2023</v>
      </c>
      <c r="I6559" s="18">
        <v>295.97910000000002</v>
      </c>
      <c r="J6559" t="s">
        <v>717</v>
      </c>
    </row>
    <row r="6560" spans="1:10">
      <c r="A6560" t="s">
        <v>208</v>
      </c>
      <c r="B6560" s="18" t="s">
        <v>35</v>
      </c>
      <c r="C6560" s="18" t="s">
        <v>4</v>
      </c>
      <c r="D6560" s="18" t="s">
        <v>328</v>
      </c>
      <c r="E6560" s="18"/>
      <c r="F6560" s="2">
        <v>386778.5</v>
      </c>
      <c r="G6560" s="36">
        <f t="shared" si="189"/>
        <v>1306.7763906302844</v>
      </c>
      <c r="H6560" s="18">
        <v>2023</v>
      </c>
      <c r="I6560" s="18">
        <v>295.97910000000002</v>
      </c>
      <c r="J6560" t="s">
        <v>717</v>
      </c>
    </row>
    <row r="6561" spans="1:10">
      <c r="A6561" t="s">
        <v>208</v>
      </c>
      <c r="B6561" s="18" t="s">
        <v>35</v>
      </c>
      <c r="C6561" s="18" t="s">
        <v>4</v>
      </c>
      <c r="D6561" s="18" t="s">
        <v>1</v>
      </c>
      <c r="E6561" s="18"/>
      <c r="F6561" s="2">
        <v>-15450</v>
      </c>
      <c r="G6561" s="36">
        <f t="shared" si="189"/>
        <v>-52.19963166318162</v>
      </c>
      <c r="H6561" s="18">
        <v>2023</v>
      </c>
      <c r="I6561" s="18">
        <v>295.97910000000002</v>
      </c>
      <c r="J6561" t="s">
        <v>717</v>
      </c>
    </row>
    <row r="6562" spans="1:10">
      <c r="A6562" s="14" t="s">
        <v>208</v>
      </c>
      <c r="B6562" t="s">
        <v>35</v>
      </c>
      <c r="C6562" t="s">
        <v>3</v>
      </c>
      <c r="D6562" t="s">
        <v>328</v>
      </c>
      <c r="F6562" s="2">
        <v>5809427</v>
      </c>
      <c r="G6562" s="36">
        <f t="shared" si="189"/>
        <v>44389.601875397326</v>
      </c>
      <c r="H6562">
        <v>2022</v>
      </c>
      <c r="I6562">
        <v>130.87360000000001</v>
      </c>
      <c r="J6562" t="s">
        <v>717</v>
      </c>
    </row>
    <row r="6563" spans="1:10">
      <c r="A6563" s="14" t="s">
        <v>208</v>
      </c>
      <c r="B6563" t="s">
        <v>35</v>
      </c>
      <c r="C6563" t="s">
        <v>3</v>
      </c>
      <c r="D6563" t="s">
        <v>1</v>
      </c>
      <c r="F6563" s="2">
        <v>1352902</v>
      </c>
      <c r="G6563" s="36">
        <f t="shared" si="189"/>
        <v>10337.470658711916</v>
      </c>
      <c r="H6563">
        <v>2022</v>
      </c>
      <c r="I6563">
        <v>130.87360000000001</v>
      </c>
      <c r="J6563" t="s">
        <v>717</v>
      </c>
    </row>
    <row r="6564" spans="1:10">
      <c r="A6564" s="14" t="s">
        <v>208</v>
      </c>
      <c r="B6564" t="s">
        <v>35</v>
      </c>
      <c r="C6564" t="s">
        <v>5</v>
      </c>
      <c r="D6564" t="s">
        <v>328</v>
      </c>
      <c r="F6564" s="2">
        <v>234973</v>
      </c>
      <c r="G6564" s="36">
        <f t="shared" si="189"/>
        <v>1795.4193970365297</v>
      </c>
      <c r="H6564">
        <v>2022</v>
      </c>
      <c r="I6564">
        <v>130.87360000000001</v>
      </c>
      <c r="J6564" t="s">
        <v>717</v>
      </c>
    </row>
    <row r="6565" spans="1:10">
      <c r="A6565" s="14" t="s">
        <v>208</v>
      </c>
      <c r="B6565" t="s">
        <v>35</v>
      </c>
      <c r="C6565" t="s">
        <v>5</v>
      </c>
      <c r="D6565" t="s">
        <v>1</v>
      </c>
      <c r="F6565" s="2">
        <v>43965</v>
      </c>
      <c r="G6565" s="36">
        <f t="shared" si="189"/>
        <v>335.9348256638466</v>
      </c>
      <c r="H6565">
        <v>2022</v>
      </c>
      <c r="I6565">
        <v>130.87360000000001</v>
      </c>
      <c r="J6565" t="s">
        <v>717</v>
      </c>
    </row>
    <row r="6566" spans="1:10">
      <c r="A6566" s="14" t="s">
        <v>208</v>
      </c>
      <c r="B6566" t="s">
        <v>35</v>
      </c>
      <c r="C6566" t="s">
        <v>3</v>
      </c>
      <c r="D6566" t="s">
        <v>328</v>
      </c>
      <c r="E6566" t="s">
        <v>329</v>
      </c>
      <c r="F6566" s="2">
        <v>3430888</v>
      </c>
      <c r="G6566" s="36">
        <f t="shared" si="189"/>
        <v>36083.009406498728</v>
      </c>
      <c r="H6566">
        <v>2021</v>
      </c>
      <c r="I6566">
        <v>95.083200000000005</v>
      </c>
      <c r="J6566" t="s">
        <v>717</v>
      </c>
    </row>
    <row r="6567" spans="1:10">
      <c r="A6567" s="14" t="s">
        <v>208</v>
      </c>
      <c r="B6567" t="s">
        <v>35</v>
      </c>
      <c r="C6567" t="s">
        <v>3</v>
      </c>
      <c r="D6567" t="s">
        <v>1</v>
      </c>
      <c r="E6567" t="s">
        <v>330</v>
      </c>
      <c r="F6567" s="2">
        <v>891043</v>
      </c>
      <c r="G6567" s="36">
        <f t="shared" si="189"/>
        <v>9371.1928079829031</v>
      </c>
      <c r="H6567">
        <v>2021</v>
      </c>
      <c r="I6567">
        <v>95.083200000000005</v>
      </c>
      <c r="J6567" t="s">
        <v>717</v>
      </c>
    </row>
    <row r="6568" spans="1:10">
      <c r="A6568" s="14" t="s">
        <v>208</v>
      </c>
      <c r="B6568" t="s">
        <v>35</v>
      </c>
      <c r="C6568" t="s">
        <v>4</v>
      </c>
      <c r="D6568" t="s">
        <v>328</v>
      </c>
      <c r="E6568" t="s">
        <v>329</v>
      </c>
      <c r="F6568" s="2">
        <v>591542</v>
      </c>
      <c r="G6568" s="36">
        <f t="shared" si="189"/>
        <v>6221.30933750652</v>
      </c>
      <c r="H6568">
        <v>2021</v>
      </c>
      <c r="I6568">
        <v>95.083200000000005</v>
      </c>
      <c r="J6568" t="s">
        <v>717</v>
      </c>
    </row>
    <row r="6569" spans="1:10">
      <c r="A6569" s="14" t="s">
        <v>208</v>
      </c>
      <c r="B6569" t="s">
        <v>35</v>
      </c>
      <c r="C6569" t="s">
        <v>4</v>
      </c>
      <c r="D6569" t="s">
        <v>1</v>
      </c>
      <c r="E6569" t="s">
        <v>330</v>
      </c>
      <c r="F6569" s="2">
        <v>12293</v>
      </c>
      <c r="G6569" s="36">
        <f t="shared" si="189"/>
        <v>129.28677200599054</v>
      </c>
      <c r="H6569">
        <v>2021</v>
      </c>
      <c r="I6569">
        <v>95.083200000000005</v>
      </c>
      <c r="J6569" t="s">
        <v>717</v>
      </c>
    </row>
    <row r="6570" spans="1:10">
      <c r="A6570" t="s">
        <v>208</v>
      </c>
      <c r="B6570" t="s">
        <v>35</v>
      </c>
      <c r="C6570" t="s">
        <v>3</v>
      </c>
      <c r="D6570" t="s">
        <v>328</v>
      </c>
      <c r="F6570" s="2">
        <v>2532377</v>
      </c>
      <c r="G6570" s="36">
        <v>35906.795185916199</v>
      </c>
      <c r="H6570">
        <v>2020</v>
      </c>
      <c r="I6570">
        <v>70.526399999999995</v>
      </c>
      <c r="J6570" t="s">
        <v>717</v>
      </c>
    </row>
    <row r="6571" spans="1:10">
      <c r="A6571" t="s">
        <v>208</v>
      </c>
      <c r="B6571" t="s">
        <v>35</v>
      </c>
      <c r="C6571" t="s">
        <v>3</v>
      </c>
      <c r="D6571" t="s">
        <v>1</v>
      </c>
      <c r="F6571" s="2">
        <v>609115</v>
      </c>
      <c r="G6571" s="36">
        <v>8636.6949114090621</v>
      </c>
      <c r="H6571">
        <v>2020</v>
      </c>
      <c r="I6571">
        <v>70.526399999999995</v>
      </c>
      <c r="J6571" t="s">
        <v>717</v>
      </c>
    </row>
    <row r="6572" spans="1:10">
      <c r="A6572" t="s">
        <v>208</v>
      </c>
      <c r="B6572" t="s">
        <v>35</v>
      </c>
      <c r="C6572" t="s">
        <v>4</v>
      </c>
      <c r="D6572" t="s">
        <v>328</v>
      </c>
      <c r="F6572" s="2">
        <v>254949</v>
      </c>
      <c r="G6572" s="36">
        <v>3614.9441911114141</v>
      </c>
      <c r="H6572">
        <v>2020</v>
      </c>
      <c r="I6572">
        <v>70.526399999999995</v>
      </c>
      <c r="J6572" t="s">
        <v>717</v>
      </c>
    </row>
    <row r="6573" spans="1:10">
      <c r="A6573" t="s">
        <v>208</v>
      </c>
      <c r="B6573" t="s">
        <v>35</v>
      </c>
      <c r="C6573" t="s">
        <v>4</v>
      </c>
      <c r="D6573" t="s">
        <v>1</v>
      </c>
      <c r="F6573" s="2">
        <v>10554</v>
      </c>
      <c r="G6573" s="36">
        <v>149.64608997481795</v>
      </c>
      <c r="H6573">
        <v>2020</v>
      </c>
      <c r="I6573">
        <v>70.526399999999995</v>
      </c>
      <c r="J6573" t="s">
        <v>717</v>
      </c>
    </row>
    <row r="6574" spans="1:10">
      <c r="A6574" s="1" t="s">
        <v>208</v>
      </c>
      <c r="B6574" t="s">
        <v>35</v>
      </c>
      <c r="C6574" t="s">
        <v>3</v>
      </c>
      <c r="D6574" t="s">
        <v>328</v>
      </c>
      <c r="E6574" t="s">
        <v>343</v>
      </c>
      <c r="F6574" s="2">
        <v>1590739</v>
      </c>
      <c r="G6574" s="36">
        <f t="shared" ref="G6574:G6581" si="190">F6574/I6574</f>
        <v>32984.680653415337</v>
      </c>
      <c r="H6574">
        <v>2019</v>
      </c>
      <c r="I6574">
        <v>48.226599999999998</v>
      </c>
      <c r="J6574" t="s">
        <v>717</v>
      </c>
    </row>
    <row r="6575" spans="1:10">
      <c r="A6575" t="s">
        <v>208</v>
      </c>
      <c r="B6575" t="s">
        <v>35</v>
      </c>
      <c r="C6575" t="s">
        <v>3</v>
      </c>
      <c r="D6575" t="s">
        <v>1</v>
      </c>
      <c r="F6575" s="2">
        <v>265624</v>
      </c>
      <c r="G6575" s="36">
        <f t="shared" si="190"/>
        <v>5507.8317774837951</v>
      </c>
      <c r="H6575">
        <v>2019</v>
      </c>
      <c r="I6575">
        <v>48.226599999999998</v>
      </c>
      <c r="J6575" t="s">
        <v>717</v>
      </c>
    </row>
    <row r="6576" spans="1:10">
      <c r="A6576" s="1" t="s">
        <v>208</v>
      </c>
      <c r="B6576" t="s">
        <v>35</v>
      </c>
      <c r="C6576" t="s">
        <v>4</v>
      </c>
      <c r="D6576" t="s">
        <v>328</v>
      </c>
      <c r="E6576" t="s">
        <v>343</v>
      </c>
      <c r="F6576" s="2">
        <v>97135</v>
      </c>
      <c r="G6576" s="36">
        <f t="shared" si="190"/>
        <v>2014.1374262336553</v>
      </c>
      <c r="H6576">
        <v>2019</v>
      </c>
      <c r="I6576">
        <v>48.226599999999998</v>
      </c>
      <c r="J6576" t="s">
        <v>717</v>
      </c>
    </row>
    <row r="6577" spans="1:10">
      <c r="A6577" t="s">
        <v>208</v>
      </c>
      <c r="B6577" t="s">
        <v>35</v>
      </c>
      <c r="C6577" t="s">
        <v>4</v>
      </c>
      <c r="D6577" t="s">
        <v>1</v>
      </c>
      <c r="F6577" s="2">
        <v>101958</v>
      </c>
      <c r="G6577" s="36">
        <f t="shared" si="190"/>
        <v>2114.1444762848719</v>
      </c>
      <c r="H6577">
        <v>2019</v>
      </c>
      <c r="I6577">
        <v>48.226599999999998</v>
      </c>
      <c r="J6577" t="s">
        <v>717</v>
      </c>
    </row>
    <row r="6578" spans="1:10">
      <c r="A6578" s="3" t="s">
        <v>208</v>
      </c>
      <c r="B6578" t="s">
        <v>35</v>
      </c>
      <c r="C6578" t="s">
        <v>3</v>
      </c>
      <c r="D6578" t="s">
        <v>328</v>
      </c>
      <c r="F6578" s="2">
        <v>910384</v>
      </c>
      <c r="G6578" s="36">
        <f t="shared" si="190"/>
        <v>31795.366121134652</v>
      </c>
      <c r="H6578">
        <v>2018</v>
      </c>
      <c r="I6578">
        <v>28.6326</v>
      </c>
      <c r="J6578" t="s">
        <v>717</v>
      </c>
    </row>
    <row r="6579" spans="1:10">
      <c r="A6579" s="4" t="s">
        <v>208</v>
      </c>
      <c r="B6579" t="s">
        <v>35</v>
      </c>
      <c r="C6579" t="s">
        <v>3</v>
      </c>
      <c r="D6579" t="s">
        <v>1</v>
      </c>
      <c r="F6579" s="2">
        <v>145366</v>
      </c>
      <c r="G6579" s="36">
        <f t="shared" si="190"/>
        <v>5076.9402708800462</v>
      </c>
      <c r="H6579">
        <v>2018</v>
      </c>
      <c r="I6579">
        <v>28.6326</v>
      </c>
      <c r="J6579" t="s">
        <v>717</v>
      </c>
    </row>
    <row r="6580" spans="1:10">
      <c r="A6580" s="4" t="s">
        <v>208</v>
      </c>
      <c r="B6580" t="s">
        <v>35</v>
      </c>
      <c r="C6580" t="s">
        <v>4</v>
      </c>
      <c r="D6580" t="s">
        <v>328</v>
      </c>
      <c r="F6580" s="2">
        <f>-(-65581)</f>
        <v>65581</v>
      </c>
      <c r="G6580" s="36">
        <f t="shared" si="190"/>
        <v>2290.4311868289992</v>
      </c>
      <c r="H6580">
        <v>2018</v>
      </c>
      <c r="I6580">
        <v>28.6326</v>
      </c>
      <c r="J6580" t="s">
        <v>717</v>
      </c>
    </row>
    <row r="6581" spans="1:10">
      <c r="A6581" s="4" t="s">
        <v>208</v>
      </c>
      <c r="B6581" t="s">
        <v>35</v>
      </c>
      <c r="C6581" t="s">
        <v>4</v>
      </c>
      <c r="D6581" t="s">
        <v>1</v>
      </c>
      <c r="F6581" s="2">
        <f>-(-8918)</f>
        <v>8918</v>
      </c>
      <c r="G6581" s="36">
        <f t="shared" si="190"/>
        <v>311.46315738004932</v>
      </c>
      <c r="H6581">
        <v>2018</v>
      </c>
      <c r="I6581">
        <v>28.6326</v>
      </c>
      <c r="J6581" t="s">
        <v>717</v>
      </c>
    </row>
    <row r="6582" spans="1:10">
      <c r="A6582" s="1" t="s">
        <v>208</v>
      </c>
      <c r="B6582" t="s">
        <v>35</v>
      </c>
      <c r="C6582" t="s">
        <v>3</v>
      </c>
      <c r="D6582" t="s">
        <v>328</v>
      </c>
      <c r="F6582" s="2">
        <v>699952</v>
      </c>
      <c r="G6582" s="36">
        <f>(F6582/I6582)</f>
        <v>42300.149813232027</v>
      </c>
      <c r="H6582">
        <v>2017</v>
      </c>
      <c r="I6582">
        <v>16.547270000000001</v>
      </c>
      <c r="J6582" t="s">
        <v>717</v>
      </c>
    </row>
    <row r="6583" spans="1:10">
      <c r="A6583" s="1" t="s">
        <v>208</v>
      </c>
      <c r="B6583" t="s">
        <v>35</v>
      </c>
      <c r="C6583" t="s">
        <v>3</v>
      </c>
      <c r="D6583" t="s">
        <v>1</v>
      </c>
      <c r="F6583" s="2">
        <v>119480</v>
      </c>
      <c r="G6583" s="36">
        <f>(F6583/I6583)</f>
        <v>7220.5264070750036</v>
      </c>
      <c r="H6583">
        <v>2017</v>
      </c>
      <c r="I6583">
        <v>16.547270000000001</v>
      </c>
      <c r="J6583" t="s">
        <v>717</v>
      </c>
    </row>
    <row r="6584" spans="1:10">
      <c r="A6584" s="1" t="s">
        <v>208</v>
      </c>
      <c r="B6584" t="s">
        <v>35</v>
      </c>
      <c r="C6584" t="s">
        <v>4</v>
      </c>
      <c r="D6584" t="s">
        <v>328</v>
      </c>
      <c r="F6584" s="2">
        <f>-(-194297)</f>
        <v>194297</v>
      </c>
      <c r="G6584" s="36">
        <f>(F6584/I6584)</f>
        <v>11741.936887474489</v>
      </c>
      <c r="H6584">
        <v>2017</v>
      </c>
      <c r="I6584">
        <v>16.547270000000001</v>
      </c>
      <c r="J6584" t="s">
        <v>717</v>
      </c>
    </row>
    <row r="6585" spans="1:10">
      <c r="A6585" s="1" t="s">
        <v>208</v>
      </c>
      <c r="B6585" t="s">
        <v>35</v>
      </c>
      <c r="C6585" t="s">
        <v>4</v>
      </c>
      <c r="D6585" t="s">
        <v>1</v>
      </c>
      <c r="F6585" s="2">
        <f>-(-256941)</f>
        <v>256941</v>
      </c>
      <c r="G6585" s="36">
        <f>(F6585/I6585)</f>
        <v>15527.697318047025</v>
      </c>
      <c r="H6585">
        <v>2017</v>
      </c>
      <c r="I6585">
        <v>16.547270000000001</v>
      </c>
      <c r="J6585" t="s">
        <v>717</v>
      </c>
    </row>
    <row r="6586" spans="1:10">
      <c r="A6586" t="s">
        <v>208</v>
      </c>
      <c r="B6586" t="s">
        <v>35</v>
      </c>
      <c r="C6586" t="s">
        <v>3</v>
      </c>
      <c r="D6586" t="s">
        <v>328</v>
      </c>
      <c r="F6586" s="2">
        <v>320139</v>
      </c>
      <c r="G6586" s="36">
        <v>21676.857137053361</v>
      </c>
      <c r="H6586">
        <v>2016</v>
      </c>
      <c r="I6586">
        <v>14.768700000000001</v>
      </c>
      <c r="J6586" t="s">
        <v>717</v>
      </c>
    </row>
    <row r="6587" spans="1:10">
      <c r="A6587" t="s">
        <v>208</v>
      </c>
      <c r="B6587" t="s">
        <v>35</v>
      </c>
      <c r="C6587" t="s">
        <v>3</v>
      </c>
      <c r="D6587" t="s">
        <v>1</v>
      </c>
      <c r="F6587" s="2">
        <v>31920</v>
      </c>
      <c r="G6587" s="36">
        <v>2161.3276727132379</v>
      </c>
      <c r="H6587">
        <v>2016</v>
      </c>
      <c r="I6587">
        <v>14.768700000000001</v>
      </c>
      <c r="J6587" t="s">
        <v>717</v>
      </c>
    </row>
    <row r="6588" spans="1:10">
      <c r="A6588" t="s">
        <v>208</v>
      </c>
      <c r="B6588" t="s">
        <v>35</v>
      </c>
      <c r="C6588" t="s">
        <v>4</v>
      </c>
      <c r="D6588" t="s">
        <v>328</v>
      </c>
      <c r="F6588" s="2">
        <v>22163</v>
      </c>
      <c r="G6588" s="36">
        <v>1500.6737221285555</v>
      </c>
      <c r="H6588">
        <v>2016</v>
      </c>
      <c r="I6588">
        <v>14.768700000000001</v>
      </c>
      <c r="J6588" t="s">
        <v>717</v>
      </c>
    </row>
    <row r="6589" spans="1:10">
      <c r="A6589" s="4" t="s">
        <v>295</v>
      </c>
      <c r="B6589" t="s">
        <v>32</v>
      </c>
      <c r="C6589" t="s">
        <v>4</v>
      </c>
      <c r="D6589" t="s">
        <v>328</v>
      </c>
      <c r="E6589" t="s">
        <v>365</v>
      </c>
      <c r="F6589" s="2">
        <v>8309473.0000000009</v>
      </c>
      <c r="G6589" s="36">
        <v>2406566.4912873511</v>
      </c>
      <c r="H6589">
        <v>2016</v>
      </c>
      <c r="I6589">
        <v>3.4528333333333299</v>
      </c>
      <c r="J6589" s="40" t="s">
        <v>715</v>
      </c>
    </row>
    <row r="6590" spans="1:10">
      <c r="A6590" s="4" t="s">
        <v>295</v>
      </c>
      <c r="B6590" t="s">
        <v>32</v>
      </c>
      <c r="C6590" t="s">
        <v>4</v>
      </c>
      <c r="D6590" t="s">
        <v>328</v>
      </c>
      <c r="E6590" t="s">
        <v>366</v>
      </c>
      <c r="F6590" s="2">
        <v>-6669076</v>
      </c>
      <c r="G6590" s="36">
        <v>-1931479.2682338196</v>
      </c>
      <c r="H6590">
        <v>2016</v>
      </c>
      <c r="I6590">
        <v>3.4528333333333299</v>
      </c>
      <c r="J6590" s="40" t="s">
        <v>715</v>
      </c>
    </row>
    <row r="6591" spans="1:10">
      <c r="A6591" s="4" t="s">
        <v>295</v>
      </c>
      <c r="B6591" t="s">
        <v>32</v>
      </c>
      <c r="C6591" t="s">
        <v>4</v>
      </c>
      <c r="D6591" t="s">
        <v>367</v>
      </c>
      <c r="E6591" t="s">
        <v>370</v>
      </c>
      <c r="F6591" s="2">
        <v>2552941</v>
      </c>
      <c r="G6591" s="36">
        <v>739375.68180721218</v>
      </c>
      <c r="H6591">
        <v>2016</v>
      </c>
      <c r="I6591">
        <v>3.4528333333333299</v>
      </c>
      <c r="J6591" s="40" t="s">
        <v>715</v>
      </c>
    </row>
    <row r="6592" spans="1:10">
      <c r="A6592" s="4" t="s">
        <v>295</v>
      </c>
      <c r="B6592" t="s">
        <v>32</v>
      </c>
      <c r="C6592" t="s">
        <v>4</v>
      </c>
      <c r="D6592" t="s">
        <v>367</v>
      </c>
      <c r="E6592" t="s">
        <v>370</v>
      </c>
      <c r="F6592" s="2">
        <v>-19859</v>
      </c>
      <c r="G6592" s="36">
        <v>-5751.5084230342291</v>
      </c>
      <c r="H6592">
        <v>2016</v>
      </c>
      <c r="I6592">
        <v>3.4528333333333299</v>
      </c>
      <c r="J6592" s="40" t="s">
        <v>715</v>
      </c>
    </row>
    <row r="6593" spans="1:10">
      <c r="A6593" s="4" t="s">
        <v>295</v>
      </c>
      <c r="B6593" t="s">
        <v>32</v>
      </c>
      <c r="C6593" t="s">
        <v>4</v>
      </c>
      <c r="D6593" t="s">
        <v>367</v>
      </c>
      <c r="E6593" t="s">
        <v>370</v>
      </c>
      <c r="F6593" s="2">
        <v>-54318</v>
      </c>
      <c r="G6593" s="36">
        <v>-15731.428295602662</v>
      </c>
      <c r="H6593">
        <v>2016</v>
      </c>
      <c r="I6593">
        <v>3.4528333333333299</v>
      </c>
      <c r="J6593" s="40" t="s">
        <v>715</v>
      </c>
    </row>
    <row r="6594" spans="1:10">
      <c r="A6594" s="4" t="s">
        <v>295</v>
      </c>
      <c r="B6594" t="s">
        <v>32</v>
      </c>
      <c r="C6594" t="s">
        <v>4</v>
      </c>
      <c r="D6594" t="s">
        <v>367</v>
      </c>
      <c r="E6594" t="s">
        <v>370</v>
      </c>
      <c r="F6594" s="2">
        <v>-315286</v>
      </c>
      <c r="G6594" s="36">
        <v>-91312.255635468551</v>
      </c>
      <c r="H6594">
        <v>2016</v>
      </c>
      <c r="I6594">
        <v>3.4528333333333299</v>
      </c>
      <c r="J6594" s="40" t="s">
        <v>715</v>
      </c>
    </row>
    <row r="6595" spans="1:10">
      <c r="A6595" s="4" t="s">
        <v>410</v>
      </c>
      <c r="B6595" t="s">
        <v>32</v>
      </c>
      <c r="C6595" t="s">
        <v>4</v>
      </c>
      <c r="D6595" t="s">
        <v>380</v>
      </c>
      <c r="F6595" s="2">
        <v>-26435</v>
      </c>
      <c r="G6595" s="36">
        <v>-7656.0312786600362</v>
      </c>
      <c r="H6595">
        <v>2016</v>
      </c>
      <c r="I6595">
        <v>3.4528333333333339</v>
      </c>
      <c r="J6595" s="40" t="s">
        <v>715</v>
      </c>
    </row>
    <row r="6596" spans="1:10">
      <c r="A6596" s="4" t="s">
        <v>25</v>
      </c>
      <c r="B6596" t="s">
        <v>32</v>
      </c>
      <c r="C6596" t="s">
        <v>4</v>
      </c>
      <c r="D6596" t="s">
        <v>328</v>
      </c>
      <c r="E6596" t="s">
        <v>366</v>
      </c>
      <c r="F6596" s="2">
        <v>3612</v>
      </c>
      <c r="G6596" s="36">
        <v>1046.097407925859</v>
      </c>
      <c r="H6596">
        <v>2016</v>
      </c>
      <c r="I6596">
        <v>3.4528333333333299</v>
      </c>
      <c r="J6596" s="40" t="s">
        <v>715</v>
      </c>
    </row>
    <row r="6597" spans="1:10">
      <c r="A6597" s="4" t="s">
        <v>25</v>
      </c>
      <c r="B6597" t="s">
        <v>32</v>
      </c>
      <c r="C6597" t="s">
        <v>4</v>
      </c>
      <c r="D6597" t="s">
        <v>328</v>
      </c>
      <c r="E6597" t="s">
        <v>365</v>
      </c>
      <c r="F6597" s="2">
        <v>-27704</v>
      </c>
      <c r="G6597" s="36">
        <v>-8023.5555341024356</v>
      </c>
      <c r="H6597">
        <v>2016</v>
      </c>
      <c r="I6597">
        <v>3.4528333333333299</v>
      </c>
      <c r="J6597" s="40" t="s">
        <v>715</v>
      </c>
    </row>
    <row r="6598" spans="1:10">
      <c r="A6598" s="4" t="s">
        <v>25</v>
      </c>
      <c r="B6598" t="s">
        <v>32</v>
      </c>
      <c r="C6598" t="s">
        <v>4</v>
      </c>
      <c r="D6598" t="s">
        <v>380</v>
      </c>
      <c r="F6598" s="2">
        <v>-864</v>
      </c>
      <c r="G6598" s="36">
        <v>-250.22928030120187</v>
      </c>
      <c r="H6598">
        <v>2016</v>
      </c>
      <c r="I6598">
        <v>3.4528333333333339</v>
      </c>
      <c r="J6598" s="40" t="s">
        <v>715</v>
      </c>
    </row>
    <row r="6599" spans="1:10">
      <c r="A6599" t="s">
        <v>208</v>
      </c>
      <c r="B6599" t="s">
        <v>35</v>
      </c>
      <c r="C6599" t="s">
        <v>4</v>
      </c>
      <c r="D6599" t="s">
        <v>1</v>
      </c>
      <c r="F6599" s="2">
        <v>208529</v>
      </c>
      <c r="G6599" s="36">
        <v>14119.658466892819</v>
      </c>
      <c r="H6599">
        <v>2016</v>
      </c>
      <c r="I6599">
        <v>14.768700000000001</v>
      </c>
      <c r="J6599" t="s">
        <v>717</v>
      </c>
    </row>
    <row r="6600" spans="1:10">
      <c r="A6600" t="s">
        <v>208</v>
      </c>
      <c r="B6600" t="s">
        <v>35</v>
      </c>
      <c r="C6600" t="s">
        <v>3</v>
      </c>
      <c r="D6600" t="s">
        <v>328</v>
      </c>
      <c r="F6600" s="2">
        <v>154016</v>
      </c>
      <c r="G6600" s="36">
        <v>16615.53067080933</v>
      </c>
      <c r="H6600">
        <v>2015</v>
      </c>
      <c r="I6600">
        <v>9.2693999999999992</v>
      </c>
      <c r="J6600" t="s">
        <v>717</v>
      </c>
    </row>
    <row r="6601" spans="1:10">
      <c r="A6601" t="s">
        <v>208</v>
      </c>
      <c r="B6601" t="s">
        <v>35</v>
      </c>
      <c r="C6601" t="s">
        <v>3</v>
      </c>
      <c r="D6601" t="s">
        <v>1</v>
      </c>
      <c r="F6601" s="2">
        <v>27665</v>
      </c>
      <c r="G6601" s="36">
        <v>2984.5513193949987</v>
      </c>
      <c r="H6601">
        <v>2015</v>
      </c>
      <c r="I6601">
        <v>9.2693999999999992</v>
      </c>
      <c r="J6601" t="s">
        <v>717</v>
      </c>
    </row>
    <row r="6602" spans="1:10">
      <c r="A6602" t="s">
        <v>208</v>
      </c>
      <c r="B6602" t="s">
        <v>35</v>
      </c>
      <c r="C6602" t="s">
        <v>4</v>
      </c>
      <c r="D6602" t="s">
        <v>328</v>
      </c>
      <c r="F6602" s="2">
        <v>2416</v>
      </c>
      <c r="G6602" s="36">
        <v>260.64254428549856</v>
      </c>
      <c r="H6602">
        <v>2015</v>
      </c>
      <c r="I6602">
        <v>9.2693999999999992</v>
      </c>
      <c r="J6602" t="s">
        <v>717</v>
      </c>
    </row>
    <row r="6603" spans="1:10">
      <c r="A6603" t="s">
        <v>208</v>
      </c>
      <c r="B6603" t="s">
        <v>35</v>
      </c>
      <c r="C6603" t="s">
        <v>4</v>
      </c>
      <c r="D6603" t="s">
        <v>1</v>
      </c>
      <c r="F6603" s="2">
        <v>7771</v>
      </c>
      <c r="G6603" s="36">
        <v>838.34983925604683</v>
      </c>
      <c r="H6603">
        <v>2015</v>
      </c>
      <c r="I6603">
        <v>9.2693999999999992</v>
      </c>
      <c r="J6603" t="s">
        <v>717</v>
      </c>
    </row>
    <row r="6604" spans="1:10">
      <c r="A6604" t="s">
        <v>208</v>
      </c>
      <c r="B6604" t="s">
        <v>35</v>
      </c>
      <c r="C6604" t="s">
        <v>3</v>
      </c>
      <c r="D6604" t="s">
        <v>328</v>
      </c>
      <c r="F6604" s="2">
        <v>130745</v>
      </c>
      <c r="G6604" s="36">
        <v>16106.831711155253</v>
      </c>
      <c r="H6604">
        <v>2014</v>
      </c>
      <c r="I6604">
        <v>8.1173630136986379</v>
      </c>
      <c r="J6604" t="s">
        <v>717</v>
      </c>
    </row>
    <row r="6605" spans="1:10">
      <c r="A6605" t="s">
        <v>208</v>
      </c>
      <c r="B6605" t="s">
        <v>35</v>
      </c>
      <c r="C6605" t="s">
        <v>3</v>
      </c>
      <c r="D6605" t="s">
        <v>1</v>
      </c>
      <c r="F6605" s="2">
        <v>19210</v>
      </c>
      <c r="G6605" s="36">
        <v>2366.5320828428808</v>
      </c>
      <c r="H6605">
        <v>2014</v>
      </c>
      <c r="I6605">
        <v>8.1173630136986379</v>
      </c>
      <c r="J6605" t="s">
        <v>717</v>
      </c>
    </row>
    <row r="6606" spans="1:10">
      <c r="A6606" t="s">
        <v>208</v>
      </c>
      <c r="B6606" t="s">
        <v>35</v>
      </c>
      <c r="C6606" t="s">
        <v>4</v>
      </c>
      <c r="D6606" t="s">
        <v>328</v>
      </c>
      <c r="F6606" s="2">
        <v>6284</v>
      </c>
      <c r="G6606" s="36">
        <v>774.14303011893082</v>
      </c>
      <c r="H6606">
        <v>2014</v>
      </c>
      <c r="I6606">
        <v>8.1173630136986379</v>
      </c>
      <c r="J6606" t="s">
        <v>717</v>
      </c>
    </row>
    <row r="6607" spans="1:10">
      <c r="A6607" t="s">
        <v>208</v>
      </c>
      <c r="B6607" t="s">
        <v>35</v>
      </c>
      <c r="C6607" t="s">
        <v>4</v>
      </c>
      <c r="D6607" t="s">
        <v>1</v>
      </c>
      <c r="F6607" s="2">
        <v>11381</v>
      </c>
      <c r="G6607" s="36">
        <v>1402.0563058216983</v>
      </c>
      <c r="H6607">
        <v>2014</v>
      </c>
      <c r="I6607">
        <v>8.1173630136986379</v>
      </c>
      <c r="J6607" t="s">
        <v>717</v>
      </c>
    </row>
    <row r="6608" spans="1:10">
      <c r="A6608" t="s">
        <v>208</v>
      </c>
      <c r="B6608" t="s">
        <v>35</v>
      </c>
      <c r="C6608" t="s">
        <v>3</v>
      </c>
      <c r="D6608" t="s">
        <v>328</v>
      </c>
      <c r="F6608" s="2">
        <v>122147</v>
      </c>
      <c r="G6608" s="36">
        <v>22297.414117107048</v>
      </c>
      <c r="H6608">
        <v>2013</v>
      </c>
      <c r="I6608">
        <v>5.47807917808219</v>
      </c>
      <c r="J6608" t="s">
        <v>717</v>
      </c>
    </row>
    <row r="6609" spans="1:10">
      <c r="A6609" t="s">
        <v>208</v>
      </c>
      <c r="B6609" t="s">
        <v>35</v>
      </c>
      <c r="C6609" t="s">
        <v>3</v>
      </c>
      <c r="D6609" t="s">
        <v>1</v>
      </c>
      <c r="F6609" s="2">
        <v>9263</v>
      </c>
      <c r="G6609" s="36">
        <v>1690.921160296713</v>
      </c>
      <c r="H6609">
        <v>2013</v>
      </c>
      <c r="I6609">
        <v>5.47807917808219</v>
      </c>
      <c r="J6609" t="s">
        <v>717</v>
      </c>
    </row>
    <row r="6610" spans="1:10">
      <c r="A6610" t="s">
        <v>208</v>
      </c>
      <c r="B6610" t="s">
        <v>35</v>
      </c>
      <c r="C6610" t="s">
        <v>4</v>
      </c>
      <c r="D6610" t="s">
        <v>328</v>
      </c>
      <c r="F6610" s="2">
        <v>22225</v>
      </c>
      <c r="G6610" s="36">
        <v>4057.079001143738</v>
      </c>
      <c r="H6610">
        <v>2013</v>
      </c>
      <c r="I6610">
        <v>5.47807917808219</v>
      </c>
      <c r="J6610" t="s">
        <v>717</v>
      </c>
    </row>
    <row r="6611" spans="1:10">
      <c r="A6611" t="s">
        <v>208</v>
      </c>
      <c r="B6611" t="s">
        <v>35</v>
      </c>
      <c r="C6611" t="s">
        <v>4</v>
      </c>
      <c r="D6611" t="s">
        <v>1</v>
      </c>
      <c r="F6611" s="2">
        <v>43023</v>
      </c>
      <c r="G6611" s="36">
        <v>7853.6652358248384</v>
      </c>
      <c r="H6611">
        <v>2013</v>
      </c>
      <c r="I6611">
        <v>5.47807917808219</v>
      </c>
      <c r="J6611" t="s">
        <v>717</v>
      </c>
    </row>
    <row r="6612" spans="1:10">
      <c r="A6612" t="s">
        <v>208</v>
      </c>
      <c r="B6612" t="s">
        <v>35</v>
      </c>
      <c r="C6612" t="s">
        <v>3</v>
      </c>
      <c r="D6612" t="s">
        <v>328</v>
      </c>
      <c r="F6612" s="2">
        <v>89674</v>
      </c>
      <c r="G6612" s="36">
        <v>19702.154942546171</v>
      </c>
      <c r="H6612">
        <v>2012</v>
      </c>
      <c r="I6612">
        <v>4.5514818181818208</v>
      </c>
      <c r="J6612" t="s">
        <v>717</v>
      </c>
    </row>
    <row r="6613" spans="1:10">
      <c r="A6613" t="s">
        <v>208</v>
      </c>
      <c r="B6613" t="s">
        <v>35</v>
      </c>
      <c r="C6613" t="s">
        <v>3</v>
      </c>
      <c r="D6613" t="s">
        <v>1</v>
      </c>
      <c r="F6613" s="2">
        <v>8613</v>
      </c>
      <c r="G6613" s="36">
        <v>1892.3507429148938</v>
      </c>
      <c r="H6613">
        <v>2012</v>
      </c>
      <c r="I6613">
        <v>4.5514818181818208</v>
      </c>
      <c r="J6613" t="s">
        <v>717</v>
      </c>
    </row>
    <row r="6614" spans="1:10">
      <c r="A6614" t="s">
        <v>208</v>
      </c>
      <c r="B6614" t="s">
        <v>35</v>
      </c>
      <c r="C6614" t="s">
        <v>4</v>
      </c>
      <c r="D6614" t="s">
        <v>328</v>
      </c>
      <c r="F6614" s="2">
        <v>50158</v>
      </c>
      <c r="G6614" s="36">
        <v>11020.147284700481</v>
      </c>
      <c r="H6614">
        <v>2012</v>
      </c>
      <c r="I6614">
        <v>4.5514818181818208</v>
      </c>
      <c r="J6614" t="s">
        <v>717</v>
      </c>
    </row>
    <row r="6615" spans="1:10">
      <c r="A6615" t="s">
        <v>208</v>
      </c>
      <c r="B6615" t="s">
        <v>35</v>
      </c>
      <c r="C6615" t="s">
        <v>4</v>
      </c>
      <c r="D6615" t="s">
        <v>1</v>
      </c>
      <c r="F6615" s="2">
        <v>2988</v>
      </c>
      <c r="G6615" s="36">
        <v>656.48949492972281</v>
      </c>
      <c r="H6615">
        <v>2012</v>
      </c>
      <c r="I6615">
        <v>4.5514818181818208</v>
      </c>
      <c r="J6615" t="s">
        <v>717</v>
      </c>
    </row>
    <row r="6616" spans="1:10">
      <c r="A6616" t="s">
        <v>208</v>
      </c>
      <c r="B6616" t="s">
        <v>35</v>
      </c>
      <c r="C6616" t="s">
        <v>3</v>
      </c>
      <c r="D6616" t="s">
        <v>328</v>
      </c>
      <c r="F6616" s="2">
        <v>11299971</v>
      </c>
      <c r="G6616" s="36">
        <v>2735920.466180468</v>
      </c>
      <c r="H6616">
        <v>2011</v>
      </c>
      <c r="I6616">
        <v>4.1302264227642302</v>
      </c>
      <c r="J6616" t="s">
        <v>717</v>
      </c>
    </row>
    <row r="6617" spans="1:10">
      <c r="A6617" t="s">
        <v>208</v>
      </c>
      <c r="B6617" t="s">
        <v>35</v>
      </c>
      <c r="C6617" t="s">
        <v>4</v>
      </c>
      <c r="D6617" t="s">
        <v>328</v>
      </c>
      <c r="F6617" s="2">
        <v>2178052</v>
      </c>
      <c r="G6617" s="36">
        <v>527344.45453048521</v>
      </c>
      <c r="H6617">
        <v>2011</v>
      </c>
      <c r="I6617">
        <v>4.1302264227642302</v>
      </c>
      <c r="J6617" t="s">
        <v>717</v>
      </c>
    </row>
    <row r="6618" spans="1:10">
      <c r="A6618" t="s">
        <v>208</v>
      </c>
      <c r="B6618" t="s">
        <v>35</v>
      </c>
      <c r="C6618" t="s">
        <v>3</v>
      </c>
      <c r="D6618" t="s">
        <v>328</v>
      </c>
      <c r="F6618" s="2">
        <v>52270</v>
      </c>
      <c r="G6618" s="36">
        <v>13359.110094982881</v>
      </c>
      <c r="H6618">
        <v>2010</v>
      </c>
      <c r="I6618">
        <v>3.9126857723577269</v>
      </c>
      <c r="J6618" t="s">
        <v>717</v>
      </c>
    </row>
    <row r="6619" spans="1:10">
      <c r="A6619" t="s">
        <v>208</v>
      </c>
      <c r="B6619" t="s">
        <v>35</v>
      </c>
      <c r="C6619" t="s">
        <v>4</v>
      </c>
      <c r="D6619" t="s">
        <v>328</v>
      </c>
      <c r="F6619" s="2">
        <v>3622</v>
      </c>
      <c r="G6619" s="36">
        <v>925.70684453851152</v>
      </c>
      <c r="H6619">
        <v>2010</v>
      </c>
      <c r="I6619">
        <v>3.9126857723577269</v>
      </c>
      <c r="J6619" t="s">
        <v>717</v>
      </c>
    </row>
    <row r="6620" spans="1:10">
      <c r="A6620" t="s">
        <v>208</v>
      </c>
      <c r="B6620" t="s">
        <v>35</v>
      </c>
      <c r="C6620" t="s">
        <v>4</v>
      </c>
      <c r="D6620" t="s">
        <v>1</v>
      </c>
      <c r="F6620" s="2">
        <v>-88</v>
      </c>
      <c r="G6620" s="36">
        <v>-22.490944870068748</v>
      </c>
      <c r="H6620">
        <v>2010</v>
      </c>
      <c r="I6620">
        <v>3.9126857723577269</v>
      </c>
      <c r="J6620" t="s">
        <v>717</v>
      </c>
    </row>
    <row r="6621" spans="1:10">
      <c r="A6621" t="s">
        <v>283</v>
      </c>
      <c r="B6621" t="s">
        <v>6</v>
      </c>
      <c r="C6621" t="s">
        <v>4</v>
      </c>
      <c r="D6621" t="s">
        <v>328</v>
      </c>
      <c r="F6621" s="2">
        <v>-70528.37</v>
      </c>
      <c r="G6621" s="36">
        <f>F6621/I6621</f>
        <v>-3851.94649859638</v>
      </c>
      <c r="H6621">
        <v>2024</v>
      </c>
      <c r="I6621">
        <v>18.309799999999999</v>
      </c>
      <c r="J6621" t="s">
        <v>717</v>
      </c>
    </row>
    <row r="6622" spans="1:10">
      <c r="A6622" s="5" t="s">
        <v>283</v>
      </c>
      <c r="B6622" t="s">
        <v>6</v>
      </c>
      <c r="C6622" t="s">
        <v>4</v>
      </c>
      <c r="D6622" t="s">
        <v>328</v>
      </c>
      <c r="F6622" s="2">
        <v>-5377365</v>
      </c>
      <c r="G6622" s="36">
        <f>F6622/I6622</f>
        <v>-267601.15851443418</v>
      </c>
      <c r="H6622">
        <v>2022</v>
      </c>
      <c r="I6622">
        <v>20.0947</v>
      </c>
      <c r="J6622" t="s">
        <v>717</v>
      </c>
    </row>
    <row r="6623" spans="1:10">
      <c r="A6623" s="5" t="s">
        <v>308</v>
      </c>
      <c r="B6623" t="s">
        <v>6</v>
      </c>
      <c r="C6623" t="s">
        <v>3</v>
      </c>
      <c r="D6623" t="s">
        <v>328</v>
      </c>
      <c r="F6623" s="2">
        <v>-300000</v>
      </c>
      <c r="G6623" s="36">
        <f>F6623/I6623</f>
        <v>-14797.861215792278</v>
      </c>
      <c r="H6623">
        <v>2021</v>
      </c>
      <c r="I6623">
        <v>20.273199999999999</v>
      </c>
      <c r="J6623" t="s">
        <v>717</v>
      </c>
    </row>
    <row r="6624" spans="1:10">
      <c r="A6624" s="5" t="s">
        <v>308</v>
      </c>
      <c r="B6624" t="s">
        <v>6</v>
      </c>
      <c r="C6624" t="s">
        <v>4</v>
      </c>
      <c r="D6624" t="s">
        <v>328</v>
      </c>
      <c r="F6624" s="2">
        <v>-1149176</v>
      </c>
      <c r="G6624" s="36">
        <f>F6624/I6624</f>
        <v>-56684.489868397686</v>
      </c>
      <c r="H6624">
        <v>2021</v>
      </c>
      <c r="I6624">
        <v>20.273199999999999</v>
      </c>
      <c r="J6624" t="s">
        <v>717</v>
      </c>
    </row>
    <row r="6625" spans="1:10">
      <c r="A6625" t="s">
        <v>560</v>
      </c>
      <c r="B6625" t="s">
        <v>552</v>
      </c>
      <c r="C6625" t="s">
        <v>3</v>
      </c>
      <c r="D6625" t="s">
        <v>328</v>
      </c>
      <c r="F6625" s="2">
        <v>423000</v>
      </c>
      <c r="G6625" s="36">
        <v>67305.244399185336</v>
      </c>
      <c r="H6625">
        <v>2015</v>
      </c>
      <c r="I6625">
        <v>6.2847999999999997</v>
      </c>
      <c r="J6625" t="s">
        <v>717</v>
      </c>
    </row>
    <row r="6626" spans="1:10">
      <c r="A6626" t="s">
        <v>560</v>
      </c>
      <c r="B6626" t="s">
        <v>552</v>
      </c>
      <c r="C6626" t="s">
        <v>3</v>
      </c>
      <c r="D6626" t="s">
        <v>1</v>
      </c>
      <c r="F6626" s="2">
        <v>162000</v>
      </c>
      <c r="G6626" s="36">
        <v>25776.476578411406</v>
      </c>
      <c r="H6626">
        <v>2015</v>
      </c>
      <c r="I6626">
        <v>6.2847999999999997</v>
      </c>
      <c r="J6626" t="s">
        <v>717</v>
      </c>
    </row>
    <row r="6627" spans="1:10">
      <c r="A6627" t="s">
        <v>560</v>
      </c>
      <c r="B6627" t="s">
        <v>552</v>
      </c>
      <c r="C6627" t="s">
        <v>3</v>
      </c>
      <c r="D6627" t="s">
        <v>328</v>
      </c>
      <c r="F6627" s="2">
        <v>220000</v>
      </c>
      <c r="G6627" s="36">
        <v>34964.479267653092</v>
      </c>
      <c r="H6627">
        <v>2014</v>
      </c>
      <c r="I6627">
        <v>6.2920999999999996</v>
      </c>
      <c r="J6627" t="s">
        <v>717</v>
      </c>
    </row>
    <row r="6628" spans="1:10">
      <c r="A6628" t="s">
        <v>560</v>
      </c>
      <c r="B6628" t="s">
        <v>552</v>
      </c>
      <c r="C6628" t="s">
        <v>3</v>
      </c>
      <c r="D6628" t="s">
        <v>1</v>
      </c>
      <c r="F6628" s="2">
        <v>101000</v>
      </c>
      <c r="G6628" s="36">
        <v>16051.874572877101</v>
      </c>
      <c r="H6628">
        <v>2014</v>
      </c>
      <c r="I6628">
        <v>6.2920999999999996</v>
      </c>
      <c r="J6628" t="s">
        <v>717</v>
      </c>
    </row>
    <row r="6629" spans="1:10">
      <c r="A6629" t="s">
        <v>560</v>
      </c>
      <c r="B6629" t="s">
        <v>552</v>
      </c>
      <c r="C6629" t="s">
        <v>3</v>
      </c>
      <c r="D6629" t="s">
        <v>328</v>
      </c>
      <c r="F6629" s="2">
        <v>62000.000000000007</v>
      </c>
      <c r="G6629" s="36">
        <v>9866.0131759014675</v>
      </c>
      <c r="H6629">
        <v>2013</v>
      </c>
      <c r="I6629">
        <v>6.2842000000000002</v>
      </c>
      <c r="J6629" t="s">
        <v>717</v>
      </c>
    </row>
    <row r="6630" spans="1:10">
      <c r="A6630" s="4" t="s">
        <v>17</v>
      </c>
      <c r="B6630" t="s">
        <v>32</v>
      </c>
      <c r="C6630" t="s">
        <v>3</v>
      </c>
      <c r="D6630" t="s">
        <v>328</v>
      </c>
      <c r="E6630" t="s">
        <v>365</v>
      </c>
      <c r="F6630" s="2">
        <v>72819900</v>
      </c>
      <c r="G6630" s="36">
        <v>22160651.247717589</v>
      </c>
      <c r="H6630">
        <v>2015</v>
      </c>
      <c r="I6630">
        <v>3.286</v>
      </c>
      <c r="J6630" s="40" t="s">
        <v>715</v>
      </c>
    </row>
    <row r="6631" spans="1:10">
      <c r="A6631" s="4" t="s">
        <v>17</v>
      </c>
      <c r="B6631" t="s">
        <v>32</v>
      </c>
      <c r="C6631" t="s">
        <v>3</v>
      </c>
      <c r="D6631" t="s">
        <v>328</v>
      </c>
      <c r="E6631" t="s">
        <v>366</v>
      </c>
      <c r="F6631" s="2">
        <v>47527275</v>
      </c>
      <c r="G6631" s="36">
        <v>14463565.124771759</v>
      </c>
      <c r="H6631">
        <v>2015</v>
      </c>
      <c r="I6631">
        <v>3.286</v>
      </c>
      <c r="J6631" s="40" t="s">
        <v>715</v>
      </c>
    </row>
    <row r="6632" spans="1:10">
      <c r="A6632" s="4" t="s">
        <v>17</v>
      </c>
      <c r="B6632" t="s">
        <v>32</v>
      </c>
      <c r="C6632" t="s">
        <v>3</v>
      </c>
      <c r="D6632" t="s">
        <v>1</v>
      </c>
      <c r="F6632" s="2">
        <v>8615638</v>
      </c>
      <c r="G6632" s="36">
        <v>2621922.7023737067</v>
      </c>
      <c r="H6632">
        <v>2015</v>
      </c>
      <c r="I6632">
        <v>3.286</v>
      </c>
      <c r="J6632" s="40" t="s">
        <v>715</v>
      </c>
    </row>
    <row r="6633" spans="1:10">
      <c r="A6633" s="4" t="s">
        <v>17</v>
      </c>
      <c r="B6633" t="s">
        <v>32</v>
      </c>
      <c r="C6633" t="s">
        <v>3</v>
      </c>
      <c r="D6633" t="s">
        <v>367</v>
      </c>
      <c r="E6633" t="s">
        <v>414</v>
      </c>
      <c r="F6633" s="2">
        <v>109399794</v>
      </c>
      <c r="G6633" s="36">
        <v>33292694.461351186</v>
      </c>
      <c r="H6633">
        <v>2015</v>
      </c>
      <c r="I6633">
        <v>3.286</v>
      </c>
      <c r="J6633" s="40" t="s">
        <v>715</v>
      </c>
    </row>
    <row r="6634" spans="1:10">
      <c r="A6634" s="4" t="s">
        <v>17</v>
      </c>
      <c r="B6634" t="s">
        <v>32</v>
      </c>
      <c r="C6634" t="s">
        <v>3</v>
      </c>
      <c r="D6634" t="s">
        <v>367</v>
      </c>
      <c r="E6634" t="s">
        <v>415</v>
      </c>
      <c r="F6634" s="2">
        <v>35391168</v>
      </c>
      <c r="G6634" s="36">
        <v>10770288.496652465</v>
      </c>
      <c r="H6634">
        <v>2015</v>
      </c>
      <c r="I6634">
        <v>3.286</v>
      </c>
      <c r="J6634" s="40" t="s">
        <v>715</v>
      </c>
    </row>
    <row r="6635" spans="1:10">
      <c r="A6635" s="4" t="s">
        <v>17</v>
      </c>
      <c r="B6635" t="s">
        <v>32</v>
      </c>
      <c r="C6635" t="s">
        <v>3</v>
      </c>
      <c r="D6635" t="s">
        <v>367</v>
      </c>
      <c r="E6635" t="s">
        <v>416</v>
      </c>
      <c r="F6635" s="2">
        <v>3066538</v>
      </c>
      <c r="G6635" s="36">
        <v>933213.02495435183</v>
      </c>
      <c r="H6635">
        <v>2015</v>
      </c>
      <c r="I6635">
        <v>3.286</v>
      </c>
      <c r="J6635" s="40" t="s">
        <v>715</v>
      </c>
    </row>
    <row r="6636" spans="1:10">
      <c r="A6636" s="4" t="s">
        <v>17</v>
      </c>
      <c r="B6636" t="s">
        <v>32</v>
      </c>
      <c r="C6636" t="s">
        <v>3</v>
      </c>
      <c r="D6636" t="s">
        <v>367</v>
      </c>
      <c r="E6636" t="s">
        <v>417</v>
      </c>
      <c r="F6636" s="2">
        <v>3066538</v>
      </c>
      <c r="G6636" s="36">
        <v>933213.02495435183</v>
      </c>
      <c r="H6636">
        <v>2015</v>
      </c>
      <c r="I6636">
        <v>3.286</v>
      </c>
      <c r="J6636" s="40" t="s">
        <v>715</v>
      </c>
    </row>
    <row r="6637" spans="1:10">
      <c r="A6637" s="4" t="s">
        <v>17</v>
      </c>
      <c r="B6637" t="s">
        <v>32</v>
      </c>
      <c r="C6637" t="s">
        <v>3</v>
      </c>
      <c r="D6637" t="s">
        <v>367</v>
      </c>
      <c r="E6637" t="s">
        <v>413</v>
      </c>
      <c r="F6637" s="2">
        <v>-11668389</v>
      </c>
      <c r="G6637" s="36">
        <v>-3550940.048691418</v>
      </c>
      <c r="H6637">
        <v>2015</v>
      </c>
      <c r="I6637">
        <v>3.286</v>
      </c>
      <c r="J6637" s="40" t="s">
        <v>715</v>
      </c>
    </row>
    <row r="6638" spans="1:10">
      <c r="A6638" t="s">
        <v>560</v>
      </c>
      <c r="B6638" t="s">
        <v>552</v>
      </c>
      <c r="C6638" t="s">
        <v>3</v>
      </c>
      <c r="D6638" t="s">
        <v>1</v>
      </c>
      <c r="F6638" s="2">
        <v>84000</v>
      </c>
      <c r="G6638" s="36">
        <v>13366.856560898761</v>
      </c>
      <c r="H6638">
        <v>2013</v>
      </c>
      <c r="I6638">
        <v>6.2842000000000002</v>
      </c>
      <c r="J6638" t="s">
        <v>717</v>
      </c>
    </row>
    <row r="6639" spans="1:10">
      <c r="A6639" t="s">
        <v>560</v>
      </c>
      <c r="B6639" t="s">
        <v>552</v>
      </c>
      <c r="C6639" t="s">
        <v>3</v>
      </c>
      <c r="D6639" t="s">
        <v>328</v>
      </c>
      <c r="F6639" s="2">
        <v>0</v>
      </c>
      <c r="G6639" s="36">
        <v>0</v>
      </c>
      <c r="H6639">
        <v>2012</v>
      </c>
      <c r="I6639">
        <v>4.2892999999999857</v>
      </c>
      <c r="J6639" t="s">
        <v>717</v>
      </c>
    </row>
    <row r="6640" spans="1:10">
      <c r="A6640" t="s">
        <v>560</v>
      </c>
      <c r="B6640" t="s">
        <v>552</v>
      </c>
      <c r="C6640" t="s">
        <v>3</v>
      </c>
      <c r="D6640" t="s">
        <v>1</v>
      </c>
      <c r="F6640" s="2">
        <v>0</v>
      </c>
      <c r="G6640" s="36">
        <v>0</v>
      </c>
      <c r="H6640">
        <v>2012</v>
      </c>
      <c r="I6640">
        <v>4.2892999999999857</v>
      </c>
      <c r="J6640" t="s">
        <v>717</v>
      </c>
    </row>
    <row r="6641" spans="1:10">
      <c r="A6641" t="s">
        <v>560</v>
      </c>
      <c r="B6641" t="s">
        <v>552</v>
      </c>
      <c r="C6641" t="s">
        <v>4</v>
      </c>
      <c r="D6641" t="s">
        <v>328</v>
      </c>
      <c r="F6641" s="2">
        <v>0</v>
      </c>
      <c r="G6641" s="36">
        <v>0</v>
      </c>
      <c r="H6641">
        <v>2012</v>
      </c>
      <c r="I6641">
        <v>4.2892999999999857</v>
      </c>
      <c r="J6641" t="s">
        <v>717</v>
      </c>
    </row>
    <row r="6642" spans="1:10">
      <c r="A6642" t="s">
        <v>560</v>
      </c>
      <c r="B6642" t="s">
        <v>552</v>
      </c>
      <c r="C6642" t="s">
        <v>4</v>
      </c>
      <c r="D6642" t="s">
        <v>1</v>
      </c>
      <c r="F6642" s="2">
        <v>0</v>
      </c>
      <c r="G6642" s="36">
        <v>0</v>
      </c>
      <c r="H6642">
        <v>2012</v>
      </c>
      <c r="I6642">
        <v>4.2892999999999857</v>
      </c>
      <c r="J6642" t="s">
        <v>717</v>
      </c>
    </row>
    <row r="6643" spans="1:10">
      <c r="A6643" t="s">
        <v>560</v>
      </c>
      <c r="B6643" t="s">
        <v>552</v>
      </c>
      <c r="C6643" t="s">
        <v>3</v>
      </c>
      <c r="D6643" t="s">
        <v>328</v>
      </c>
      <c r="F6643" s="2">
        <v>0</v>
      </c>
      <c r="G6643" s="36">
        <v>0</v>
      </c>
      <c r="H6643">
        <v>2011</v>
      </c>
      <c r="I6643">
        <v>4.2892999999999857</v>
      </c>
      <c r="J6643" t="s">
        <v>717</v>
      </c>
    </row>
    <row r="6644" spans="1:10">
      <c r="A6644" t="s">
        <v>560</v>
      </c>
      <c r="B6644" t="s">
        <v>552</v>
      </c>
      <c r="C6644" t="s">
        <v>3</v>
      </c>
      <c r="D6644" t="s">
        <v>1</v>
      </c>
      <c r="F6644" s="2">
        <v>0</v>
      </c>
      <c r="G6644" s="36">
        <v>0</v>
      </c>
      <c r="H6644">
        <v>2011</v>
      </c>
      <c r="I6644">
        <v>4.2892999999999857</v>
      </c>
      <c r="J6644" t="s">
        <v>717</v>
      </c>
    </row>
    <row r="6645" spans="1:10">
      <c r="A6645" t="s">
        <v>560</v>
      </c>
      <c r="B6645" t="s">
        <v>552</v>
      </c>
      <c r="C6645" t="s">
        <v>4</v>
      </c>
      <c r="D6645" t="s">
        <v>328</v>
      </c>
      <c r="F6645" s="2">
        <v>0</v>
      </c>
      <c r="G6645" s="36">
        <v>0</v>
      </c>
      <c r="H6645">
        <v>2011</v>
      </c>
      <c r="I6645">
        <v>4.2892999999999857</v>
      </c>
      <c r="J6645" t="s">
        <v>717</v>
      </c>
    </row>
    <row r="6646" spans="1:10">
      <c r="A6646" t="s">
        <v>560</v>
      </c>
      <c r="B6646" t="s">
        <v>552</v>
      </c>
      <c r="C6646" t="s">
        <v>4</v>
      </c>
      <c r="D6646" t="s">
        <v>1</v>
      </c>
      <c r="F6646" s="2">
        <v>0</v>
      </c>
      <c r="G6646" s="36">
        <v>0</v>
      </c>
      <c r="H6646">
        <v>2011</v>
      </c>
      <c r="I6646">
        <v>4.2892999999999857</v>
      </c>
      <c r="J6646" t="s">
        <v>717</v>
      </c>
    </row>
    <row r="6647" spans="1:10">
      <c r="A6647" t="s">
        <v>560</v>
      </c>
      <c r="B6647" t="s">
        <v>552</v>
      </c>
      <c r="C6647" t="s">
        <v>3</v>
      </c>
      <c r="D6647" t="s">
        <v>328</v>
      </c>
      <c r="F6647" s="2">
        <v>0</v>
      </c>
      <c r="G6647" s="36">
        <v>0</v>
      </c>
      <c r="H6647">
        <v>2010</v>
      </c>
      <c r="I6647">
        <v>4.2305704109588866</v>
      </c>
      <c r="J6647" t="s">
        <v>717</v>
      </c>
    </row>
    <row r="6648" spans="1:10">
      <c r="A6648" t="s">
        <v>560</v>
      </c>
      <c r="B6648" t="s">
        <v>552</v>
      </c>
      <c r="C6648" t="s">
        <v>3</v>
      </c>
      <c r="D6648" t="s">
        <v>1</v>
      </c>
      <c r="F6648" s="2">
        <v>28000</v>
      </c>
      <c r="G6648" s="36">
        <v>6618.4928461345753</v>
      </c>
      <c r="H6648">
        <v>2010</v>
      </c>
      <c r="I6648">
        <v>4.2305704109588866</v>
      </c>
      <c r="J6648" t="s">
        <v>717</v>
      </c>
    </row>
    <row r="6649" spans="1:10">
      <c r="A6649" t="s">
        <v>560</v>
      </c>
      <c r="B6649" t="s">
        <v>552</v>
      </c>
      <c r="C6649" t="s">
        <v>4</v>
      </c>
      <c r="D6649" t="s">
        <v>328</v>
      </c>
      <c r="F6649" s="2">
        <v>0</v>
      </c>
      <c r="G6649" s="36">
        <v>0</v>
      </c>
      <c r="H6649">
        <v>2010</v>
      </c>
      <c r="I6649">
        <v>4.2305704109588866</v>
      </c>
      <c r="J6649" t="s">
        <v>717</v>
      </c>
    </row>
    <row r="6650" spans="1:10">
      <c r="A6650" t="s">
        <v>560</v>
      </c>
      <c r="B6650" t="s">
        <v>552</v>
      </c>
      <c r="C6650" t="s">
        <v>4</v>
      </c>
      <c r="D6650" t="s">
        <v>1</v>
      </c>
      <c r="F6650" s="2">
        <v>0</v>
      </c>
      <c r="G6650" s="36">
        <v>0</v>
      </c>
      <c r="H6650">
        <v>2010</v>
      </c>
      <c r="I6650">
        <v>4.2305704109588866</v>
      </c>
      <c r="J6650" t="s">
        <v>717</v>
      </c>
    </row>
    <row r="6651" spans="1:10">
      <c r="A6651" s="4" t="s">
        <v>423</v>
      </c>
      <c r="B6651" t="s">
        <v>32</v>
      </c>
      <c r="C6651" t="s">
        <v>3</v>
      </c>
      <c r="D6651" t="s">
        <v>328</v>
      </c>
      <c r="E6651" t="s">
        <v>366</v>
      </c>
      <c r="F6651" s="2">
        <v>22623268</v>
      </c>
      <c r="G6651" s="36">
        <v>9610552.9607977532</v>
      </c>
      <c r="H6651">
        <v>2014</v>
      </c>
      <c r="I6651">
        <v>2.3540027397260279</v>
      </c>
      <c r="J6651" t="s">
        <v>717</v>
      </c>
    </row>
    <row r="6652" spans="1:10">
      <c r="A6652" t="s">
        <v>184</v>
      </c>
      <c r="B6652" t="s">
        <v>39</v>
      </c>
      <c r="C6652" t="s">
        <v>3</v>
      </c>
      <c r="D6652" t="s">
        <v>328</v>
      </c>
      <c r="E6652" t="s">
        <v>534</v>
      </c>
      <c r="F6652" s="2">
        <v>1816387.22</v>
      </c>
      <c r="G6652" s="36">
        <f t="shared" ref="G6652:G6659" si="191">F6652/I6652</f>
        <v>30568.102522677167</v>
      </c>
      <c r="H6652">
        <v>2024</v>
      </c>
      <c r="I6652">
        <v>59.420999999999999</v>
      </c>
      <c r="J6652" t="s">
        <v>717</v>
      </c>
    </row>
    <row r="6653" spans="1:10">
      <c r="A6653" t="s">
        <v>184</v>
      </c>
      <c r="B6653" t="s">
        <v>39</v>
      </c>
      <c r="C6653" t="s">
        <v>3</v>
      </c>
      <c r="D6653" t="s">
        <v>1</v>
      </c>
      <c r="E6653" t="s">
        <v>702</v>
      </c>
      <c r="F6653" s="2">
        <v>488996.82</v>
      </c>
      <c r="G6653" s="36">
        <f t="shared" si="191"/>
        <v>8229.3603271570664</v>
      </c>
      <c r="H6653">
        <v>2024</v>
      </c>
      <c r="I6653">
        <v>59.420999999999999</v>
      </c>
      <c r="J6653" t="s">
        <v>717</v>
      </c>
    </row>
    <row r="6654" spans="1:10">
      <c r="A6654" t="s">
        <v>184</v>
      </c>
      <c r="B6654" t="s">
        <v>39</v>
      </c>
      <c r="C6654" t="s">
        <v>3</v>
      </c>
      <c r="D6654" t="s">
        <v>328</v>
      </c>
      <c r="F6654" s="2">
        <v>9034821</v>
      </c>
      <c r="G6654" s="36">
        <f t="shared" si="191"/>
        <v>161318.80512802201</v>
      </c>
      <c r="H6654">
        <v>2023</v>
      </c>
      <c r="I6654">
        <v>56.006</v>
      </c>
      <c r="J6654" t="s">
        <v>717</v>
      </c>
    </row>
    <row r="6655" spans="1:10">
      <c r="A6655" t="s">
        <v>184</v>
      </c>
      <c r="B6655" t="s">
        <v>39</v>
      </c>
      <c r="C6655" t="s">
        <v>3</v>
      </c>
      <c r="D6655" t="s">
        <v>1</v>
      </c>
      <c r="F6655" s="2">
        <v>1587701</v>
      </c>
      <c r="G6655" s="36">
        <f t="shared" si="191"/>
        <v>28348.766203621042</v>
      </c>
      <c r="H6655">
        <v>2023</v>
      </c>
      <c r="I6655">
        <v>56.006</v>
      </c>
      <c r="J6655" t="s">
        <v>717</v>
      </c>
    </row>
    <row r="6656" spans="1:10">
      <c r="A6656" t="s">
        <v>184</v>
      </c>
      <c r="B6656" t="s">
        <v>39</v>
      </c>
      <c r="C6656" t="s">
        <v>4</v>
      </c>
      <c r="D6656" t="s">
        <v>328</v>
      </c>
      <c r="F6656" s="2">
        <v>1003331</v>
      </c>
      <c r="G6656" s="36">
        <f t="shared" si="191"/>
        <v>17914.705567260651</v>
      </c>
      <c r="H6656">
        <v>2023</v>
      </c>
      <c r="I6656">
        <v>56.006</v>
      </c>
      <c r="J6656" t="s">
        <v>717</v>
      </c>
    </row>
    <row r="6657" spans="1:10">
      <c r="A6657" t="s">
        <v>184</v>
      </c>
      <c r="B6657" t="s">
        <v>39</v>
      </c>
      <c r="C6657" t="s">
        <v>4</v>
      </c>
      <c r="D6657" t="s">
        <v>1</v>
      </c>
      <c r="F6657" s="2">
        <v>47222</v>
      </c>
      <c r="G6657" s="36">
        <f t="shared" si="191"/>
        <v>843.159661464843</v>
      </c>
      <c r="H6657">
        <v>2023</v>
      </c>
      <c r="I6657">
        <v>56.006</v>
      </c>
      <c r="J6657" t="s">
        <v>717</v>
      </c>
    </row>
    <row r="6658" spans="1:10">
      <c r="A6658" t="s">
        <v>184</v>
      </c>
      <c r="B6658" t="s">
        <v>39</v>
      </c>
      <c r="C6658" t="s">
        <v>3</v>
      </c>
      <c r="D6658" t="s">
        <v>328</v>
      </c>
      <c r="F6658" s="2">
        <v>7795007.3799999999</v>
      </c>
      <c r="G6658" s="36">
        <f t="shared" si="191"/>
        <v>141946.7792042247</v>
      </c>
      <c r="H6658">
        <v>2022</v>
      </c>
      <c r="I6658" s="32">
        <v>54.914999999999999</v>
      </c>
      <c r="J6658" t="s">
        <v>717</v>
      </c>
    </row>
    <row r="6659" spans="1:10">
      <c r="A6659" t="s">
        <v>184</v>
      </c>
      <c r="B6659" t="s">
        <v>39</v>
      </c>
      <c r="C6659" t="s">
        <v>3</v>
      </c>
      <c r="D6659" t="s">
        <v>1</v>
      </c>
      <c r="F6659" s="2">
        <v>822439.44</v>
      </c>
      <c r="G6659" s="36">
        <f t="shared" si="191"/>
        <v>14976.590002731493</v>
      </c>
      <c r="H6659">
        <v>2022</v>
      </c>
      <c r="I6659" s="32">
        <v>54.914999999999999</v>
      </c>
      <c r="J6659" t="s">
        <v>717</v>
      </c>
    </row>
    <row r="6660" spans="1:10">
      <c r="A6660" t="s">
        <v>100</v>
      </c>
      <c r="B6660" t="s">
        <v>44</v>
      </c>
      <c r="C6660" t="s">
        <v>3</v>
      </c>
      <c r="D6660" t="s">
        <v>328</v>
      </c>
      <c r="E6660" t="s">
        <v>466</v>
      </c>
      <c r="F6660" s="2">
        <f t="shared" ref="F6660:F6670" si="192">G6660*I6660</f>
        <v>31689129.399999999</v>
      </c>
      <c r="G6660" s="36">
        <v>4574000</v>
      </c>
      <c r="H6660">
        <v>2023</v>
      </c>
      <c r="I6660">
        <v>6.9280999999999997</v>
      </c>
      <c r="J6660" t="s">
        <v>717</v>
      </c>
    </row>
    <row r="6661" spans="1:10">
      <c r="A6661" t="s">
        <v>100</v>
      </c>
      <c r="B6661" t="s">
        <v>44</v>
      </c>
      <c r="C6661" t="s">
        <v>3</v>
      </c>
      <c r="D6661" t="s">
        <v>1</v>
      </c>
      <c r="E6661" t="s">
        <v>590</v>
      </c>
      <c r="F6661" s="2">
        <f t="shared" si="192"/>
        <v>13856.199999999999</v>
      </c>
      <c r="G6661" s="36">
        <v>2000</v>
      </c>
      <c r="H6661">
        <v>2023</v>
      </c>
      <c r="I6661">
        <v>6.9280999999999997</v>
      </c>
      <c r="J6661" t="s">
        <v>717</v>
      </c>
    </row>
    <row r="6662" spans="1:10">
      <c r="A6662" t="s">
        <v>100</v>
      </c>
      <c r="B6662" t="s">
        <v>44</v>
      </c>
      <c r="C6662" t="s">
        <v>4</v>
      </c>
      <c r="D6662" t="s">
        <v>328</v>
      </c>
      <c r="E6662" t="s">
        <v>466</v>
      </c>
      <c r="F6662" s="2">
        <f t="shared" si="192"/>
        <v>12020253.5</v>
      </c>
      <c r="G6662" s="36">
        <v>1735000</v>
      </c>
      <c r="H6662">
        <v>2023</v>
      </c>
      <c r="I6662">
        <v>6.9280999999999997</v>
      </c>
      <c r="J6662" t="s">
        <v>717</v>
      </c>
    </row>
    <row r="6663" spans="1:10">
      <c r="A6663" t="s">
        <v>100</v>
      </c>
      <c r="B6663" t="s">
        <v>44</v>
      </c>
      <c r="C6663" t="s">
        <v>4</v>
      </c>
      <c r="D6663" t="s">
        <v>1</v>
      </c>
      <c r="E6663" t="s">
        <v>590</v>
      </c>
      <c r="F6663" s="2">
        <f t="shared" si="192"/>
        <v>13856.199999999999</v>
      </c>
      <c r="G6663" s="36">
        <v>2000</v>
      </c>
      <c r="H6663">
        <v>2023</v>
      </c>
      <c r="I6663">
        <v>6.9280999999999997</v>
      </c>
      <c r="J6663" t="s">
        <v>717</v>
      </c>
    </row>
    <row r="6664" spans="1:10">
      <c r="A6664" t="s">
        <v>100</v>
      </c>
      <c r="B6664" t="s">
        <v>44</v>
      </c>
      <c r="C6664" t="s">
        <v>3</v>
      </c>
      <c r="D6664" t="s">
        <v>328</v>
      </c>
      <c r="E6664" t="s">
        <v>466</v>
      </c>
      <c r="F6664" s="2">
        <f t="shared" si="192"/>
        <v>31419934.5</v>
      </c>
      <c r="G6664" s="36">
        <v>4555000</v>
      </c>
      <c r="H6664">
        <v>2022</v>
      </c>
      <c r="I6664">
        <v>6.8978999999999999</v>
      </c>
      <c r="J6664" t="s">
        <v>717</v>
      </c>
    </row>
    <row r="6665" spans="1:10">
      <c r="A6665" t="s">
        <v>100</v>
      </c>
      <c r="B6665" t="s">
        <v>44</v>
      </c>
      <c r="C6665" t="s">
        <v>3</v>
      </c>
      <c r="D6665" t="s">
        <v>1</v>
      </c>
      <c r="E6665" t="s">
        <v>590</v>
      </c>
      <c r="F6665" s="2">
        <f t="shared" si="192"/>
        <v>20693.7</v>
      </c>
      <c r="G6665" s="36">
        <v>3000</v>
      </c>
      <c r="H6665">
        <v>2022</v>
      </c>
      <c r="I6665">
        <v>6.8978999999999999</v>
      </c>
      <c r="J6665" t="s">
        <v>717</v>
      </c>
    </row>
    <row r="6666" spans="1:10">
      <c r="A6666" t="s">
        <v>100</v>
      </c>
      <c r="B6666" t="s">
        <v>44</v>
      </c>
      <c r="C6666" t="s">
        <v>5</v>
      </c>
      <c r="D6666" t="s">
        <v>328</v>
      </c>
      <c r="E6666" t="s">
        <v>466</v>
      </c>
      <c r="F6666" s="2">
        <f t="shared" si="192"/>
        <v>16686020.1</v>
      </c>
      <c r="G6666" s="36">
        <v>2419000</v>
      </c>
      <c r="H6666">
        <v>2022</v>
      </c>
      <c r="I6666">
        <v>6.8978999999999999</v>
      </c>
      <c r="J6666" t="s">
        <v>717</v>
      </c>
    </row>
    <row r="6667" spans="1:10">
      <c r="A6667" t="s">
        <v>100</v>
      </c>
      <c r="B6667" t="s">
        <v>44</v>
      </c>
      <c r="C6667" t="s">
        <v>5</v>
      </c>
      <c r="D6667" t="s">
        <v>1</v>
      </c>
      <c r="E6667" t="s">
        <v>590</v>
      </c>
      <c r="F6667" s="2">
        <f t="shared" si="192"/>
        <v>6897.9</v>
      </c>
      <c r="G6667" s="36">
        <v>1000</v>
      </c>
      <c r="H6667">
        <v>2022</v>
      </c>
      <c r="I6667">
        <v>6.8978999999999999</v>
      </c>
      <c r="J6667" t="s">
        <v>717</v>
      </c>
    </row>
    <row r="6668" spans="1:10">
      <c r="A6668" t="s">
        <v>100</v>
      </c>
      <c r="B6668" t="s">
        <v>44</v>
      </c>
      <c r="C6668" t="s">
        <v>3</v>
      </c>
      <c r="D6668" t="s">
        <v>328</v>
      </c>
      <c r="E6668" t="s">
        <v>466</v>
      </c>
      <c r="F6668" s="2">
        <f t="shared" si="192"/>
        <v>23198784</v>
      </c>
      <c r="G6668" s="36">
        <v>3360000</v>
      </c>
      <c r="H6668">
        <v>2021</v>
      </c>
      <c r="I6668">
        <v>6.9043999999999999</v>
      </c>
      <c r="J6668" t="s">
        <v>717</v>
      </c>
    </row>
    <row r="6669" spans="1:10">
      <c r="A6669" t="s">
        <v>100</v>
      </c>
      <c r="B6669" t="s">
        <v>44</v>
      </c>
      <c r="C6669" t="s">
        <v>3</v>
      </c>
      <c r="D6669" t="s">
        <v>1</v>
      </c>
      <c r="E6669" t="s">
        <v>590</v>
      </c>
      <c r="F6669" s="2">
        <f t="shared" si="192"/>
        <v>75948.399999999994</v>
      </c>
      <c r="G6669" s="36">
        <v>11000</v>
      </c>
      <c r="H6669">
        <v>2021</v>
      </c>
      <c r="I6669">
        <v>6.9043999999999999</v>
      </c>
      <c r="J6669" t="s">
        <v>717</v>
      </c>
    </row>
    <row r="6670" spans="1:10">
      <c r="A6670" t="s">
        <v>100</v>
      </c>
      <c r="B6670" t="s">
        <v>44</v>
      </c>
      <c r="C6670" t="s">
        <v>4</v>
      </c>
      <c r="D6670" t="s">
        <v>328</v>
      </c>
      <c r="E6670" s="17" t="s">
        <v>466</v>
      </c>
      <c r="F6670" s="2">
        <f t="shared" si="192"/>
        <v>13353109.6</v>
      </c>
      <c r="G6670" s="36">
        <v>1934000</v>
      </c>
      <c r="H6670">
        <v>2021</v>
      </c>
      <c r="I6670">
        <v>6.9043999999999999</v>
      </c>
      <c r="J6670" t="s">
        <v>717</v>
      </c>
    </row>
    <row r="6671" spans="1:10">
      <c r="A6671" t="s">
        <v>100</v>
      </c>
      <c r="B6671" t="s">
        <v>44</v>
      </c>
      <c r="C6671" t="s">
        <v>3</v>
      </c>
      <c r="D6671" t="s">
        <v>328</v>
      </c>
      <c r="F6671" s="2">
        <v>16851931.699999999</v>
      </c>
      <c r="G6671" s="36">
        <v>2441000</v>
      </c>
      <c r="H6671">
        <v>2020</v>
      </c>
      <c r="I6671">
        <v>6.9036999999999997</v>
      </c>
      <c r="J6671" t="s">
        <v>717</v>
      </c>
    </row>
    <row r="6672" spans="1:10">
      <c r="A6672" t="s">
        <v>100</v>
      </c>
      <c r="B6672" t="s">
        <v>44</v>
      </c>
      <c r="C6672" t="s">
        <v>3</v>
      </c>
      <c r="D6672" t="s">
        <v>1</v>
      </c>
      <c r="F6672" s="2">
        <v>82844.399999999994</v>
      </c>
      <c r="G6672" s="36">
        <v>12000</v>
      </c>
      <c r="H6672">
        <v>2020</v>
      </c>
      <c r="I6672">
        <v>6.9036999999999997</v>
      </c>
      <c r="J6672" t="s">
        <v>717</v>
      </c>
    </row>
    <row r="6673" spans="1:10">
      <c r="A6673" t="s">
        <v>100</v>
      </c>
      <c r="B6673" t="s">
        <v>44</v>
      </c>
      <c r="C6673" t="s">
        <v>4</v>
      </c>
      <c r="D6673" t="s">
        <v>328</v>
      </c>
      <c r="F6673" s="2">
        <v>8864350.7999999989</v>
      </c>
      <c r="G6673" s="36">
        <v>1284000</v>
      </c>
      <c r="H6673">
        <v>2020</v>
      </c>
      <c r="I6673">
        <v>6.9036999999999997</v>
      </c>
      <c r="J6673" t="s">
        <v>717</v>
      </c>
    </row>
    <row r="6674" spans="1:10">
      <c r="A6674" t="s">
        <v>100</v>
      </c>
      <c r="B6674" t="s">
        <v>44</v>
      </c>
      <c r="C6674" t="s">
        <v>4</v>
      </c>
      <c r="D6674" t="s">
        <v>1</v>
      </c>
      <c r="F6674" s="2">
        <v>165688.79999999999</v>
      </c>
      <c r="G6674" s="36">
        <v>24000</v>
      </c>
      <c r="H6674">
        <v>2020</v>
      </c>
      <c r="I6674">
        <v>6.9036999999999997</v>
      </c>
      <c r="J6674" t="s">
        <v>717</v>
      </c>
    </row>
    <row r="6675" spans="1:10">
      <c r="A6675" s="4" t="s">
        <v>100</v>
      </c>
      <c r="B6675" t="s">
        <v>44</v>
      </c>
      <c r="C6675" t="s">
        <v>3</v>
      </c>
      <c r="D6675" t="s">
        <v>328</v>
      </c>
      <c r="F6675" s="2">
        <f>G6675*I6674</f>
        <v>19571989.5</v>
      </c>
      <c r="G6675" s="36">
        <v>2835000</v>
      </c>
      <c r="H6675">
        <v>2019</v>
      </c>
      <c r="I6675">
        <v>6.9225000000000003</v>
      </c>
      <c r="J6675" t="s">
        <v>717</v>
      </c>
    </row>
    <row r="6676" spans="1:10">
      <c r="A6676" s="4" t="s">
        <v>100</v>
      </c>
      <c r="B6676" t="s">
        <v>44</v>
      </c>
      <c r="C6676" t="s">
        <v>3</v>
      </c>
      <c r="D6676" t="s">
        <v>1</v>
      </c>
      <c r="F6676" s="2">
        <f>G6676*I6675</f>
        <v>179985</v>
      </c>
      <c r="G6676" s="36">
        <v>26000</v>
      </c>
      <c r="H6676">
        <v>2019</v>
      </c>
      <c r="I6676">
        <v>6.9225000000000003</v>
      </c>
      <c r="J6676" t="s">
        <v>717</v>
      </c>
    </row>
    <row r="6677" spans="1:10">
      <c r="A6677" s="4" t="s">
        <v>49</v>
      </c>
      <c r="B6677" t="s">
        <v>32</v>
      </c>
      <c r="C6677" t="s">
        <v>3</v>
      </c>
      <c r="D6677" t="s">
        <v>328</v>
      </c>
      <c r="E6677" t="s">
        <v>365</v>
      </c>
      <c r="F6677" s="2">
        <v>9752392</v>
      </c>
      <c r="G6677" s="36">
        <v>2967861.2294583078</v>
      </c>
      <c r="H6677">
        <v>2015</v>
      </c>
      <c r="I6677">
        <v>3.286</v>
      </c>
      <c r="J6677" s="40" t="s">
        <v>715</v>
      </c>
    </row>
    <row r="6678" spans="1:10">
      <c r="A6678" s="4" t="s">
        <v>49</v>
      </c>
      <c r="B6678" t="s">
        <v>32</v>
      </c>
      <c r="C6678" t="s">
        <v>3</v>
      </c>
      <c r="D6678" t="s">
        <v>328</v>
      </c>
      <c r="E6678" t="s">
        <v>366</v>
      </c>
      <c r="F6678" s="2">
        <v>9346201</v>
      </c>
      <c r="G6678" s="36">
        <v>2844248.6305538649</v>
      </c>
      <c r="H6678">
        <v>2015</v>
      </c>
      <c r="I6678">
        <v>3.286</v>
      </c>
      <c r="J6678" s="40" t="s">
        <v>715</v>
      </c>
    </row>
    <row r="6679" spans="1:10">
      <c r="A6679" s="4" t="s">
        <v>49</v>
      </c>
      <c r="B6679" t="s">
        <v>32</v>
      </c>
      <c r="C6679" t="s">
        <v>3</v>
      </c>
      <c r="D6679" t="s">
        <v>1</v>
      </c>
      <c r="F6679" s="2">
        <v>13456336</v>
      </c>
      <c r="G6679" s="36">
        <v>4095050.5173463179</v>
      </c>
      <c r="H6679">
        <v>2015</v>
      </c>
      <c r="I6679">
        <v>3.286</v>
      </c>
      <c r="J6679" s="40" t="s">
        <v>715</v>
      </c>
    </row>
    <row r="6680" spans="1:10">
      <c r="A6680" s="4" t="s">
        <v>49</v>
      </c>
      <c r="B6680" t="s">
        <v>32</v>
      </c>
      <c r="C6680" t="s">
        <v>3</v>
      </c>
      <c r="D6680" t="s">
        <v>367</v>
      </c>
      <c r="E6680" t="s">
        <v>413</v>
      </c>
      <c r="F6680" s="2">
        <v>31785428.000000004</v>
      </c>
      <c r="G6680" s="36">
        <v>9672984.7839318328</v>
      </c>
      <c r="H6680">
        <v>2015</v>
      </c>
      <c r="I6680">
        <v>3.286</v>
      </c>
      <c r="J6680" s="40" t="s">
        <v>715</v>
      </c>
    </row>
    <row r="6681" spans="1:10">
      <c r="A6681" s="4" t="s">
        <v>49</v>
      </c>
      <c r="B6681" t="s">
        <v>32</v>
      </c>
      <c r="C6681" t="s">
        <v>3</v>
      </c>
      <c r="D6681" t="s">
        <v>367</v>
      </c>
      <c r="E6681" t="s">
        <v>414</v>
      </c>
      <c r="F6681" s="2">
        <v>4834770</v>
      </c>
      <c r="G6681" s="36">
        <v>1471323.7979306148</v>
      </c>
      <c r="H6681">
        <v>2015</v>
      </c>
      <c r="I6681">
        <v>3.286</v>
      </c>
      <c r="J6681" s="40" t="s">
        <v>715</v>
      </c>
    </row>
    <row r="6682" spans="1:10">
      <c r="A6682" s="4" t="s">
        <v>49</v>
      </c>
      <c r="B6682" t="s">
        <v>32</v>
      </c>
      <c r="C6682" t="s">
        <v>3</v>
      </c>
      <c r="D6682" t="s">
        <v>367</v>
      </c>
      <c r="E6682" t="s">
        <v>415</v>
      </c>
      <c r="F6682" s="2">
        <v>1680899</v>
      </c>
      <c r="G6682" s="36">
        <v>511533.47534996958</v>
      </c>
      <c r="H6682">
        <v>2015</v>
      </c>
      <c r="I6682">
        <v>3.286</v>
      </c>
      <c r="J6682" s="40" t="s">
        <v>715</v>
      </c>
    </row>
    <row r="6683" spans="1:10">
      <c r="A6683" s="4" t="s">
        <v>49</v>
      </c>
      <c r="B6683" t="s">
        <v>32</v>
      </c>
      <c r="C6683" t="s">
        <v>3</v>
      </c>
      <c r="D6683" t="s">
        <v>367</v>
      </c>
      <c r="E6683" t="s">
        <v>418</v>
      </c>
      <c r="F6683" s="2">
        <v>158535</v>
      </c>
      <c r="G6683" s="36">
        <v>48245.587340231286</v>
      </c>
      <c r="H6683">
        <v>2015</v>
      </c>
      <c r="I6683">
        <v>3.286</v>
      </c>
      <c r="J6683" s="40" t="s">
        <v>715</v>
      </c>
    </row>
    <row r="6684" spans="1:10">
      <c r="A6684" s="4" t="s">
        <v>49</v>
      </c>
      <c r="B6684" t="s">
        <v>32</v>
      </c>
      <c r="C6684" t="s">
        <v>3</v>
      </c>
      <c r="D6684" t="s">
        <v>367</v>
      </c>
      <c r="E6684" t="s">
        <v>420</v>
      </c>
      <c r="F6684" s="2">
        <v>58836</v>
      </c>
      <c r="G6684" s="36">
        <v>17905.051734631772</v>
      </c>
      <c r="H6684">
        <v>2015</v>
      </c>
      <c r="I6684">
        <v>3.286</v>
      </c>
      <c r="J6684" s="40" t="s">
        <v>715</v>
      </c>
    </row>
    <row r="6685" spans="1:10">
      <c r="A6685" s="4" t="s">
        <v>49</v>
      </c>
      <c r="B6685" t="s">
        <v>32</v>
      </c>
      <c r="C6685" t="s">
        <v>3</v>
      </c>
      <c r="D6685" t="s">
        <v>367</v>
      </c>
      <c r="E6685" t="s">
        <v>419</v>
      </c>
      <c r="F6685" s="2">
        <v>41403</v>
      </c>
      <c r="G6685" s="36">
        <v>12599.817407181985</v>
      </c>
      <c r="H6685">
        <v>2015</v>
      </c>
      <c r="I6685">
        <v>3.286</v>
      </c>
      <c r="J6685" s="40" t="s">
        <v>715</v>
      </c>
    </row>
    <row r="6686" spans="1:10">
      <c r="A6686" s="4" t="s">
        <v>49</v>
      </c>
      <c r="B6686" t="s">
        <v>32</v>
      </c>
      <c r="C6686" t="s">
        <v>3</v>
      </c>
      <c r="D6686" t="s">
        <v>383</v>
      </c>
      <c r="F6686" s="2">
        <v>9886904</v>
      </c>
      <c r="G6686" s="36">
        <v>3008796.1046865489</v>
      </c>
      <c r="H6686">
        <v>2015</v>
      </c>
      <c r="I6686">
        <v>3.286</v>
      </c>
      <c r="J6686" s="40" t="s">
        <v>715</v>
      </c>
    </row>
    <row r="6687" spans="1:10">
      <c r="A6687" s="4" t="s">
        <v>100</v>
      </c>
      <c r="B6687" t="s">
        <v>44</v>
      </c>
      <c r="C6687" t="s">
        <v>4</v>
      </c>
      <c r="D6687" t="s">
        <v>328</v>
      </c>
      <c r="F6687" s="2">
        <f>G6687*I6686</f>
        <v>4731840</v>
      </c>
      <c r="G6687" s="36">
        <v>1440000</v>
      </c>
      <c r="H6687">
        <v>2019</v>
      </c>
      <c r="I6687">
        <v>6.9225000000000003</v>
      </c>
      <c r="J6687" t="s">
        <v>717</v>
      </c>
    </row>
    <row r="6688" spans="1:10">
      <c r="A6688" s="4" t="s">
        <v>100</v>
      </c>
      <c r="B6688" t="s">
        <v>44</v>
      </c>
      <c r="C6688" t="s">
        <v>4</v>
      </c>
      <c r="D6688" t="s">
        <v>1</v>
      </c>
      <c r="F6688" s="2">
        <f t="shared" ref="F6688:F6694" si="193">G6688*I6688</f>
        <v>0</v>
      </c>
      <c r="G6688" s="36">
        <v>0</v>
      </c>
      <c r="H6688">
        <v>2019</v>
      </c>
      <c r="I6688">
        <v>6.9225000000000003</v>
      </c>
      <c r="J6688" t="s">
        <v>717</v>
      </c>
    </row>
    <row r="6689" spans="1:10">
      <c r="A6689" s="5" t="s">
        <v>100</v>
      </c>
      <c r="B6689" t="s">
        <v>44</v>
      </c>
      <c r="C6689" t="s">
        <v>3</v>
      </c>
      <c r="D6689" t="s">
        <v>328</v>
      </c>
      <c r="F6689" s="2">
        <f t="shared" si="193"/>
        <v>17603031.600000001</v>
      </c>
      <c r="G6689" s="36">
        <v>2541000</v>
      </c>
      <c r="H6689">
        <v>2018</v>
      </c>
      <c r="I6689">
        <v>6.9276</v>
      </c>
      <c r="J6689" t="s">
        <v>717</v>
      </c>
    </row>
    <row r="6690" spans="1:10">
      <c r="A6690" s="5" t="s">
        <v>100</v>
      </c>
      <c r="B6690" t="s">
        <v>44</v>
      </c>
      <c r="C6690" t="s">
        <v>3</v>
      </c>
      <c r="D6690" t="s">
        <v>1</v>
      </c>
      <c r="E6690" t="s">
        <v>364</v>
      </c>
      <c r="F6690" s="2">
        <f t="shared" si="193"/>
        <v>671977.2</v>
      </c>
      <c r="G6690" s="36">
        <v>97000</v>
      </c>
      <c r="H6690">
        <v>2018</v>
      </c>
      <c r="I6690">
        <v>6.9276</v>
      </c>
      <c r="J6690" t="s">
        <v>717</v>
      </c>
    </row>
    <row r="6691" spans="1:10">
      <c r="A6691" s="5" t="s">
        <v>100</v>
      </c>
      <c r="B6691" t="s">
        <v>44</v>
      </c>
      <c r="C6691" t="s">
        <v>4</v>
      </c>
      <c r="D6691" t="s">
        <v>328</v>
      </c>
      <c r="F6691" s="2">
        <f t="shared" si="193"/>
        <v>5549007.5999999996</v>
      </c>
      <c r="G6691" s="36">
        <v>801000</v>
      </c>
      <c r="H6691">
        <v>2018</v>
      </c>
      <c r="I6691">
        <v>6.9276</v>
      </c>
      <c r="J6691" t="s">
        <v>717</v>
      </c>
    </row>
    <row r="6692" spans="1:10">
      <c r="A6692" s="5" t="s">
        <v>100</v>
      </c>
      <c r="B6692" t="s">
        <v>44</v>
      </c>
      <c r="C6692" t="s">
        <v>3</v>
      </c>
      <c r="D6692" t="s">
        <v>328</v>
      </c>
      <c r="F6692" s="2">
        <f t="shared" si="193"/>
        <v>16775899.9</v>
      </c>
      <c r="G6692" s="36">
        <v>2413000</v>
      </c>
      <c r="H6692">
        <v>2017</v>
      </c>
      <c r="I6692">
        <v>6.9523000000000001</v>
      </c>
      <c r="J6692" t="s">
        <v>717</v>
      </c>
    </row>
    <row r="6693" spans="1:10">
      <c r="A6693" s="5" t="s">
        <v>100</v>
      </c>
      <c r="B6693" t="s">
        <v>44</v>
      </c>
      <c r="C6693" t="s">
        <v>3</v>
      </c>
      <c r="D6693" t="s">
        <v>1</v>
      </c>
      <c r="E6693" t="s">
        <v>364</v>
      </c>
      <c r="F6693" s="2">
        <f t="shared" si="193"/>
        <v>785609.9</v>
      </c>
      <c r="G6693" s="36">
        <v>113000</v>
      </c>
      <c r="H6693">
        <v>2017</v>
      </c>
      <c r="I6693">
        <v>6.9523000000000001</v>
      </c>
      <c r="J6693" t="s">
        <v>717</v>
      </c>
    </row>
    <row r="6694" spans="1:10">
      <c r="A6694" s="5" t="s">
        <v>100</v>
      </c>
      <c r="B6694" t="s">
        <v>44</v>
      </c>
      <c r="C6694" t="s">
        <v>4</v>
      </c>
      <c r="D6694" t="s">
        <v>328</v>
      </c>
      <c r="F6694" s="2">
        <f t="shared" si="193"/>
        <v>9781886.0999999996</v>
      </c>
      <c r="G6694" s="36">
        <v>1407000</v>
      </c>
      <c r="H6694">
        <v>2017</v>
      </c>
      <c r="I6694">
        <v>6.9523000000000001</v>
      </c>
      <c r="J6694" t="s">
        <v>717</v>
      </c>
    </row>
    <row r="6695" spans="1:10">
      <c r="A6695" t="s">
        <v>100</v>
      </c>
      <c r="B6695" t="s">
        <v>44</v>
      </c>
      <c r="C6695" t="s">
        <v>3</v>
      </c>
      <c r="D6695" t="s">
        <v>328</v>
      </c>
      <c r="F6695" s="2">
        <v>15121661.84</v>
      </c>
      <c r="G6695" s="36">
        <v>2188000</v>
      </c>
      <c r="H6695">
        <v>2016</v>
      </c>
      <c r="I6695">
        <v>6.9111799999999999</v>
      </c>
      <c r="J6695" t="s">
        <v>717</v>
      </c>
    </row>
    <row r="6696" spans="1:10">
      <c r="A6696" t="s">
        <v>100</v>
      </c>
      <c r="B6696" t="s">
        <v>44</v>
      </c>
      <c r="C6696" t="s">
        <v>3</v>
      </c>
      <c r="D6696" t="s">
        <v>1</v>
      </c>
      <c r="F6696" s="2">
        <v>933009.29999999993</v>
      </c>
      <c r="G6696" s="36">
        <v>135000</v>
      </c>
      <c r="H6696">
        <v>2016</v>
      </c>
      <c r="I6696">
        <v>6.9111799999999999</v>
      </c>
      <c r="J6696" t="s">
        <v>717</v>
      </c>
    </row>
    <row r="6697" spans="1:10">
      <c r="A6697" t="s">
        <v>100</v>
      </c>
      <c r="B6697" t="s">
        <v>44</v>
      </c>
      <c r="C6697" t="s">
        <v>4</v>
      </c>
      <c r="D6697" t="s">
        <v>328</v>
      </c>
      <c r="F6697" s="2">
        <v>3821882.54</v>
      </c>
      <c r="G6697" s="36">
        <v>553000</v>
      </c>
      <c r="H6697">
        <v>2016</v>
      </c>
      <c r="I6697">
        <v>6.9111799999999999</v>
      </c>
      <c r="J6697" t="s">
        <v>717</v>
      </c>
    </row>
    <row r="6698" spans="1:10">
      <c r="A6698" t="s">
        <v>100</v>
      </c>
      <c r="B6698" t="s">
        <v>44</v>
      </c>
      <c r="C6698" t="s">
        <v>4</v>
      </c>
      <c r="D6698" t="s">
        <v>1</v>
      </c>
      <c r="F6698" s="2">
        <v>20733.54</v>
      </c>
      <c r="G6698" s="36">
        <v>3000</v>
      </c>
      <c r="H6698">
        <v>2016</v>
      </c>
      <c r="I6698">
        <v>6.9111799999999999</v>
      </c>
      <c r="J6698" t="s">
        <v>717</v>
      </c>
    </row>
    <row r="6699" spans="1:10">
      <c r="A6699" t="s">
        <v>100</v>
      </c>
      <c r="B6699" t="s">
        <v>44</v>
      </c>
      <c r="C6699" t="s">
        <v>3</v>
      </c>
      <c r="D6699" t="s">
        <v>328</v>
      </c>
      <c r="F6699" s="2">
        <v>13551766.800000001</v>
      </c>
      <c r="G6699" s="36">
        <v>1963000</v>
      </c>
      <c r="H6699">
        <v>2015</v>
      </c>
      <c r="I6699">
        <v>6.9036</v>
      </c>
      <c r="J6699" t="s">
        <v>717</v>
      </c>
    </row>
    <row r="6700" spans="1:10">
      <c r="A6700" t="s">
        <v>100</v>
      </c>
      <c r="B6700" t="s">
        <v>44</v>
      </c>
      <c r="C6700" t="s">
        <v>3</v>
      </c>
      <c r="D6700" t="s">
        <v>1</v>
      </c>
      <c r="F6700" s="2">
        <v>952696.8</v>
      </c>
      <c r="G6700" s="36">
        <v>138000</v>
      </c>
      <c r="H6700">
        <v>2015</v>
      </c>
      <c r="I6700">
        <v>6.9036</v>
      </c>
      <c r="J6700" t="s">
        <v>717</v>
      </c>
    </row>
    <row r="6701" spans="1:10">
      <c r="A6701" t="s">
        <v>100</v>
      </c>
      <c r="B6701" t="s">
        <v>44</v>
      </c>
      <c r="C6701" t="s">
        <v>4</v>
      </c>
      <c r="D6701" t="s">
        <v>328</v>
      </c>
      <c r="F6701" s="2">
        <v>7317816</v>
      </c>
      <c r="G6701" s="36">
        <v>1060000</v>
      </c>
      <c r="H6701">
        <v>2015</v>
      </c>
      <c r="I6701">
        <v>6.9036</v>
      </c>
      <c r="J6701" t="s">
        <v>717</v>
      </c>
    </row>
    <row r="6702" spans="1:10">
      <c r="A6702" t="s">
        <v>100</v>
      </c>
      <c r="B6702" t="s">
        <v>44</v>
      </c>
      <c r="C6702" t="s">
        <v>4</v>
      </c>
      <c r="D6702" t="s">
        <v>1</v>
      </c>
      <c r="F6702" s="2">
        <v>324469.2</v>
      </c>
      <c r="G6702" s="36">
        <v>47000</v>
      </c>
      <c r="H6702">
        <v>2015</v>
      </c>
      <c r="I6702">
        <v>6.9036</v>
      </c>
      <c r="J6702" t="s">
        <v>717</v>
      </c>
    </row>
    <row r="6703" spans="1:10">
      <c r="A6703" t="s">
        <v>100</v>
      </c>
      <c r="B6703" t="s">
        <v>44</v>
      </c>
      <c r="C6703" t="s">
        <v>3</v>
      </c>
      <c r="D6703" t="s">
        <v>328</v>
      </c>
      <c r="F6703" s="2">
        <v>13178773.658109825</v>
      </c>
      <c r="G6703" s="36">
        <v>1922000</v>
      </c>
      <c r="H6703">
        <v>2014</v>
      </c>
      <c r="I6703">
        <v>6.8568021113994924</v>
      </c>
      <c r="J6703" t="s">
        <v>717</v>
      </c>
    </row>
    <row r="6704" spans="1:10">
      <c r="A6704" t="s">
        <v>100</v>
      </c>
      <c r="B6704" t="s">
        <v>44</v>
      </c>
      <c r="C6704" t="s">
        <v>3</v>
      </c>
      <c r="D6704" t="s">
        <v>1</v>
      </c>
      <c r="F6704" s="2">
        <v>774818.63858814258</v>
      </c>
      <c r="G6704" s="36">
        <v>113000</v>
      </c>
      <c r="H6704">
        <v>2014</v>
      </c>
      <c r="I6704">
        <v>6.8568021113994924</v>
      </c>
      <c r="J6704" t="s">
        <v>717</v>
      </c>
    </row>
    <row r="6705" spans="1:10">
      <c r="A6705" t="s">
        <v>100</v>
      </c>
      <c r="B6705" t="s">
        <v>44</v>
      </c>
      <c r="C6705" t="s">
        <v>4</v>
      </c>
      <c r="D6705" t="s">
        <v>328</v>
      </c>
      <c r="F6705" s="2">
        <v>3119844.9606867689</v>
      </c>
      <c r="G6705" s="36">
        <v>455000</v>
      </c>
      <c r="H6705">
        <v>2014</v>
      </c>
      <c r="I6705">
        <v>6.8568021113994924</v>
      </c>
      <c r="J6705" t="s">
        <v>717</v>
      </c>
    </row>
    <row r="6706" spans="1:10">
      <c r="A6706" t="s">
        <v>100</v>
      </c>
      <c r="B6706" t="s">
        <v>44</v>
      </c>
      <c r="C6706" t="s">
        <v>3</v>
      </c>
      <c r="D6706" t="s">
        <v>328</v>
      </c>
      <c r="F6706" s="2">
        <v>13089463.157894736</v>
      </c>
      <c r="G6706" s="36">
        <v>1895000</v>
      </c>
      <c r="H6706">
        <v>2013</v>
      </c>
      <c r="I6706">
        <v>6.9073684210526309</v>
      </c>
      <c r="J6706" t="s">
        <v>717</v>
      </c>
    </row>
    <row r="6707" spans="1:10">
      <c r="A6707" t="s">
        <v>100</v>
      </c>
      <c r="B6707" t="s">
        <v>44</v>
      </c>
      <c r="C6707" t="s">
        <v>3</v>
      </c>
      <c r="D6707" t="s">
        <v>1</v>
      </c>
      <c r="F6707" s="2">
        <v>75981.052631578947</v>
      </c>
      <c r="G6707" s="36">
        <v>11000</v>
      </c>
      <c r="H6707">
        <v>2013</v>
      </c>
      <c r="I6707">
        <v>6.9073684210526309</v>
      </c>
      <c r="J6707" t="s">
        <v>717</v>
      </c>
    </row>
    <row r="6708" spans="1:10">
      <c r="A6708" t="s">
        <v>100</v>
      </c>
      <c r="B6708" t="s">
        <v>44</v>
      </c>
      <c r="C6708" t="s">
        <v>4</v>
      </c>
      <c r="D6708" t="s">
        <v>328</v>
      </c>
      <c r="F6708" s="2">
        <v>5021656.8421052629</v>
      </c>
      <c r="G6708" s="36">
        <v>727000</v>
      </c>
      <c r="H6708">
        <v>2013</v>
      </c>
      <c r="I6708">
        <v>6.9073684210526309</v>
      </c>
      <c r="J6708" t="s">
        <v>717</v>
      </c>
    </row>
    <row r="6709" spans="1:10">
      <c r="A6709" t="s">
        <v>100</v>
      </c>
      <c r="B6709" t="s">
        <v>44</v>
      </c>
      <c r="C6709" t="s">
        <v>3</v>
      </c>
      <c r="D6709" t="s">
        <v>328</v>
      </c>
      <c r="F6709" s="2">
        <v>12133960.000000002</v>
      </c>
      <c r="G6709" s="36">
        <v>1756000</v>
      </c>
      <c r="H6709">
        <v>2012</v>
      </c>
      <c r="I6709">
        <v>6.910000000000001</v>
      </c>
      <c r="J6709" t="s">
        <v>717</v>
      </c>
    </row>
    <row r="6710" spans="1:10">
      <c r="A6710" t="s">
        <v>100</v>
      </c>
      <c r="B6710" t="s">
        <v>44</v>
      </c>
      <c r="C6710" t="s">
        <v>3</v>
      </c>
      <c r="D6710" t="s">
        <v>1</v>
      </c>
      <c r="F6710" s="2">
        <v>55280.000000000007</v>
      </c>
      <c r="G6710" s="36">
        <v>8000</v>
      </c>
      <c r="H6710">
        <v>2012</v>
      </c>
      <c r="I6710">
        <v>6.910000000000001</v>
      </c>
      <c r="J6710" t="s">
        <v>717</v>
      </c>
    </row>
    <row r="6711" spans="1:10">
      <c r="A6711" t="s">
        <v>100</v>
      </c>
      <c r="B6711" t="s">
        <v>44</v>
      </c>
      <c r="C6711" t="s">
        <v>4</v>
      </c>
      <c r="D6711" t="s">
        <v>328</v>
      </c>
      <c r="F6711" s="2">
        <v>4235830.0000000009</v>
      </c>
      <c r="G6711" s="36">
        <v>613000</v>
      </c>
      <c r="H6711">
        <v>2012</v>
      </c>
      <c r="I6711">
        <v>6.910000000000001</v>
      </c>
      <c r="J6711" t="s">
        <v>717</v>
      </c>
    </row>
    <row r="6712" spans="1:10">
      <c r="A6712" t="s">
        <v>100</v>
      </c>
      <c r="B6712" t="s">
        <v>44</v>
      </c>
      <c r="C6712" t="s">
        <v>4</v>
      </c>
      <c r="D6712" t="s">
        <v>1</v>
      </c>
      <c r="F6712" s="2">
        <v>27640.000000000004</v>
      </c>
      <c r="G6712" s="36">
        <v>4000</v>
      </c>
      <c r="H6712">
        <v>2012</v>
      </c>
      <c r="I6712">
        <v>6.910000000000001</v>
      </c>
      <c r="J6712" t="s">
        <v>717</v>
      </c>
    </row>
    <row r="6713" spans="1:10">
      <c r="A6713" t="s">
        <v>100</v>
      </c>
      <c r="B6713" t="s">
        <v>44</v>
      </c>
      <c r="C6713" t="s">
        <v>3</v>
      </c>
      <c r="D6713" t="s">
        <v>328</v>
      </c>
      <c r="F6713" s="2">
        <v>9581308.7500000037</v>
      </c>
      <c r="G6713" s="36">
        <v>1383000</v>
      </c>
      <c r="H6713">
        <v>2011</v>
      </c>
      <c r="I6713">
        <v>6.9279166666666692</v>
      </c>
      <c r="J6713" t="s">
        <v>717</v>
      </c>
    </row>
    <row r="6714" spans="1:10">
      <c r="A6714" t="s">
        <v>100</v>
      </c>
      <c r="B6714" t="s">
        <v>44</v>
      </c>
      <c r="C6714" t="s">
        <v>3</v>
      </c>
      <c r="D6714" t="s">
        <v>1</v>
      </c>
      <c r="F6714" s="2">
        <v>48495.416666666686</v>
      </c>
      <c r="G6714" s="36">
        <v>7000</v>
      </c>
      <c r="H6714">
        <v>2011</v>
      </c>
      <c r="I6714">
        <v>6.9279166666666692</v>
      </c>
      <c r="J6714" t="s">
        <v>717</v>
      </c>
    </row>
    <row r="6715" spans="1:10">
      <c r="A6715" t="s">
        <v>100</v>
      </c>
      <c r="B6715" t="s">
        <v>44</v>
      </c>
      <c r="C6715" t="s">
        <v>4</v>
      </c>
      <c r="D6715" t="s">
        <v>328</v>
      </c>
      <c r="F6715" s="2">
        <v>1551853.333333334</v>
      </c>
      <c r="G6715" s="36">
        <v>224000</v>
      </c>
      <c r="H6715">
        <v>2011</v>
      </c>
      <c r="I6715">
        <v>6.9279166666666692</v>
      </c>
      <c r="J6715" t="s">
        <v>717</v>
      </c>
    </row>
    <row r="6716" spans="1:10">
      <c r="A6716" t="s">
        <v>100</v>
      </c>
      <c r="B6716" t="s">
        <v>44</v>
      </c>
      <c r="C6716" t="s">
        <v>3</v>
      </c>
      <c r="D6716" t="s">
        <v>328</v>
      </c>
      <c r="F6716" s="2">
        <v>7219292.4999999991</v>
      </c>
      <c r="G6716" s="36">
        <v>1029000</v>
      </c>
      <c r="H6716">
        <v>2010</v>
      </c>
      <c r="I6716">
        <v>7.0158333333333323</v>
      </c>
      <c r="J6716" t="s">
        <v>717</v>
      </c>
    </row>
    <row r="6717" spans="1:10">
      <c r="A6717" t="s">
        <v>100</v>
      </c>
      <c r="B6717" t="s">
        <v>44</v>
      </c>
      <c r="C6717" t="s">
        <v>3</v>
      </c>
      <c r="D6717" t="s">
        <v>1</v>
      </c>
      <c r="F6717" s="2">
        <v>14031.666666666664</v>
      </c>
      <c r="G6717" s="36">
        <v>2000</v>
      </c>
      <c r="H6717">
        <v>2010</v>
      </c>
      <c r="I6717">
        <v>7.0158333333333323</v>
      </c>
      <c r="J6717" t="s">
        <v>717</v>
      </c>
    </row>
    <row r="6718" spans="1:10">
      <c r="A6718" t="s">
        <v>100</v>
      </c>
      <c r="B6718" t="s">
        <v>44</v>
      </c>
      <c r="C6718" t="s">
        <v>4</v>
      </c>
      <c r="D6718" t="s">
        <v>328</v>
      </c>
      <c r="F6718" s="2">
        <v>2504652.4999999995</v>
      </c>
      <c r="G6718" s="36">
        <v>357000</v>
      </c>
      <c r="H6718">
        <v>2010</v>
      </c>
      <c r="I6718">
        <v>7.0158333333333323</v>
      </c>
      <c r="J6718" t="s">
        <v>717</v>
      </c>
    </row>
    <row r="6719" spans="1:10">
      <c r="A6719" t="s">
        <v>683</v>
      </c>
      <c r="B6719" t="s">
        <v>44</v>
      </c>
      <c r="C6719" t="s">
        <v>3</v>
      </c>
      <c r="D6719" t="s">
        <v>328</v>
      </c>
      <c r="E6719" t="s">
        <v>534</v>
      </c>
      <c r="F6719" s="2">
        <f>G6719*I6719</f>
        <v>29899066.5</v>
      </c>
      <c r="G6719" s="36">
        <v>4315000</v>
      </c>
      <c r="H6719">
        <v>2024</v>
      </c>
      <c r="I6719">
        <v>6.9291</v>
      </c>
      <c r="J6719" t="s">
        <v>717</v>
      </c>
    </row>
    <row r="6720" spans="1:10">
      <c r="A6720" t="s">
        <v>683</v>
      </c>
      <c r="B6720" t="s">
        <v>44</v>
      </c>
      <c r="C6720" t="s">
        <v>3</v>
      </c>
      <c r="D6720" t="s">
        <v>1</v>
      </c>
      <c r="E6720" t="s">
        <v>590</v>
      </c>
      <c r="F6720" s="2">
        <f>G6720*I6720</f>
        <v>13858.2</v>
      </c>
      <c r="G6720" s="36">
        <v>2000</v>
      </c>
      <c r="H6720">
        <v>2024</v>
      </c>
      <c r="I6720">
        <v>6.9291</v>
      </c>
      <c r="J6720" t="s">
        <v>717</v>
      </c>
    </row>
    <row r="6721" spans="1:10">
      <c r="A6721" t="s">
        <v>683</v>
      </c>
      <c r="B6721" t="s">
        <v>44</v>
      </c>
      <c r="C6721" t="s">
        <v>4</v>
      </c>
      <c r="D6721" t="s">
        <v>328</v>
      </c>
      <c r="E6721" t="s">
        <v>534</v>
      </c>
      <c r="F6721" s="2">
        <f>G6721*I6721</f>
        <v>13248439.199999999</v>
      </c>
      <c r="G6721" s="36">
        <v>1912000</v>
      </c>
      <c r="H6721">
        <v>2024</v>
      </c>
      <c r="I6721">
        <v>6.9291</v>
      </c>
      <c r="J6721" t="s">
        <v>717</v>
      </c>
    </row>
    <row r="6722" spans="1:10">
      <c r="A6722" t="s">
        <v>161</v>
      </c>
      <c r="B6722" t="s">
        <v>41</v>
      </c>
      <c r="C6722" t="s">
        <v>3</v>
      </c>
      <c r="D6722" t="s">
        <v>328</v>
      </c>
      <c r="E6722" t="s">
        <v>692</v>
      </c>
      <c r="F6722" s="2">
        <v>9203332.3300000001</v>
      </c>
      <c r="G6722" s="36">
        <f t="shared" ref="G6722:G6731" si="194">F6722/I6722</f>
        <v>370190.06922461191</v>
      </c>
      <c r="H6722">
        <v>2024</v>
      </c>
      <c r="I6722">
        <v>24.8611</v>
      </c>
      <c r="J6722" t="s">
        <v>717</v>
      </c>
    </row>
    <row r="6723" spans="1:10">
      <c r="A6723" t="s">
        <v>161</v>
      </c>
      <c r="B6723" t="s">
        <v>41</v>
      </c>
      <c r="C6723" t="s">
        <v>3</v>
      </c>
      <c r="D6723" t="s">
        <v>1</v>
      </c>
      <c r="E6723" t="s">
        <v>632</v>
      </c>
      <c r="F6723" s="2">
        <v>7945914.4499999993</v>
      </c>
      <c r="G6723" s="36">
        <f t="shared" si="194"/>
        <v>319612.34418428788</v>
      </c>
      <c r="H6723">
        <v>2024</v>
      </c>
      <c r="I6723">
        <v>24.8611</v>
      </c>
      <c r="J6723" t="s">
        <v>717</v>
      </c>
    </row>
    <row r="6724" spans="1:10">
      <c r="A6724" t="s">
        <v>161</v>
      </c>
      <c r="B6724" t="s">
        <v>41</v>
      </c>
      <c r="C6724" t="s">
        <v>4</v>
      </c>
      <c r="D6724" t="s">
        <v>328</v>
      </c>
      <c r="E6724" t="s">
        <v>692</v>
      </c>
      <c r="F6724" s="2">
        <v>3024637</v>
      </c>
      <c r="G6724" s="36">
        <f t="shared" si="194"/>
        <v>121661.43091013671</v>
      </c>
      <c r="H6724">
        <v>2024</v>
      </c>
      <c r="I6724">
        <v>24.8611</v>
      </c>
      <c r="J6724" t="s">
        <v>717</v>
      </c>
    </row>
    <row r="6725" spans="1:10">
      <c r="A6725" t="s">
        <v>161</v>
      </c>
      <c r="B6725" t="s">
        <v>41</v>
      </c>
      <c r="C6725" t="s">
        <v>3</v>
      </c>
      <c r="D6725" t="s">
        <v>328</v>
      </c>
      <c r="E6725" t="s">
        <v>626</v>
      </c>
      <c r="F6725" s="2">
        <v>10077438.57</v>
      </c>
      <c r="G6725" s="36">
        <f t="shared" si="194"/>
        <v>410163.84553080477</v>
      </c>
      <c r="H6725">
        <v>2023</v>
      </c>
      <c r="I6725">
        <v>24.569299999999998</v>
      </c>
      <c r="J6725" t="s">
        <v>717</v>
      </c>
    </row>
    <row r="6726" spans="1:10">
      <c r="A6726" t="s">
        <v>161</v>
      </c>
      <c r="B6726" t="s">
        <v>41</v>
      </c>
      <c r="C6726" t="s">
        <v>3</v>
      </c>
      <c r="D6726" t="s">
        <v>1</v>
      </c>
      <c r="E6726" t="s">
        <v>632</v>
      </c>
      <c r="F6726" s="2">
        <v>6735518.6299999999</v>
      </c>
      <c r="G6726" s="36">
        <f t="shared" si="194"/>
        <v>274143.69273849885</v>
      </c>
      <c r="H6726">
        <v>2023</v>
      </c>
      <c r="I6726">
        <v>24.569299999999998</v>
      </c>
      <c r="J6726" t="s">
        <v>717</v>
      </c>
    </row>
    <row r="6727" spans="1:10">
      <c r="A6727" t="s">
        <v>161</v>
      </c>
      <c r="B6727" t="s">
        <v>41</v>
      </c>
      <c r="C6727" t="s">
        <v>4</v>
      </c>
      <c r="D6727" t="s">
        <v>328</v>
      </c>
      <c r="E6727" t="s">
        <v>626</v>
      </c>
      <c r="F6727" s="2">
        <v>3386685</v>
      </c>
      <c r="G6727" s="36">
        <f t="shared" si="194"/>
        <v>137842.14446484027</v>
      </c>
      <c r="H6727">
        <v>2023</v>
      </c>
      <c r="I6727">
        <v>24.569299999999998</v>
      </c>
      <c r="J6727" t="s">
        <v>717</v>
      </c>
    </row>
    <row r="6728" spans="1:10">
      <c r="A6728" t="s">
        <v>161</v>
      </c>
      <c r="B6728" t="s">
        <v>41</v>
      </c>
      <c r="C6728" t="s">
        <v>4</v>
      </c>
      <c r="D6728" t="s">
        <v>1</v>
      </c>
      <c r="E6728" t="s">
        <v>632</v>
      </c>
      <c r="F6728" s="2">
        <v>186652.96</v>
      </c>
      <c r="G6728" s="36">
        <f t="shared" si="194"/>
        <v>7596.9995075154766</v>
      </c>
      <c r="H6728">
        <v>2023</v>
      </c>
      <c r="I6728">
        <v>24.569299999999998</v>
      </c>
      <c r="J6728" t="s">
        <v>717</v>
      </c>
    </row>
    <row r="6729" spans="1:10">
      <c r="A6729" t="s">
        <v>161</v>
      </c>
      <c r="B6729" t="s">
        <v>41</v>
      </c>
      <c r="C6729" t="s">
        <v>5</v>
      </c>
      <c r="D6729" t="s">
        <v>328</v>
      </c>
      <c r="E6729" t="s">
        <v>468</v>
      </c>
      <c r="F6729" s="2">
        <v>4518648.209999999</v>
      </c>
      <c r="G6729" s="36">
        <f t="shared" si="194"/>
        <v>183954.08768930138</v>
      </c>
      <c r="H6729">
        <v>2022</v>
      </c>
      <c r="I6729">
        <v>24.564</v>
      </c>
      <c r="J6729" t="s">
        <v>717</v>
      </c>
    </row>
    <row r="6730" spans="1:10">
      <c r="A6730" t="s">
        <v>161</v>
      </c>
      <c r="B6730" t="s">
        <v>41</v>
      </c>
      <c r="C6730" t="s">
        <v>3</v>
      </c>
      <c r="D6730" t="s">
        <v>328</v>
      </c>
      <c r="E6730" t="s">
        <v>468</v>
      </c>
      <c r="F6730" s="2">
        <v>4603882</v>
      </c>
      <c r="G6730" s="36">
        <f t="shared" si="194"/>
        <v>191857.19524595354</v>
      </c>
      <c r="H6730">
        <v>2021</v>
      </c>
      <c r="I6730">
        <v>23.996400000000001</v>
      </c>
      <c r="J6730" t="s">
        <v>717</v>
      </c>
    </row>
    <row r="6731" spans="1:10">
      <c r="A6731" t="s">
        <v>161</v>
      </c>
      <c r="B6731" t="s">
        <v>41</v>
      </c>
      <c r="C6731" t="s">
        <v>4</v>
      </c>
      <c r="D6731" t="s">
        <v>328</v>
      </c>
      <c r="E6731" t="s">
        <v>468</v>
      </c>
      <c r="F6731" s="2">
        <v>5053044</v>
      </c>
      <c r="G6731" s="36">
        <f t="shared" si="194"/>
        <v>210575.08626293944</v>
      </c>
      <c r="H6731">
        <v>2021</v>
      </c>
      <c r="I6731">
        <v>23.996400000000001</v>
      </c>
      <c r="J6731" t="s">
        <v>717</v>
      </c>
    </row>
    <row r="6732" spans="1:10">
      <c r="A6732" t="s">
        <v>161</v>
      </c>
      <c r="B6732" t="s">
        <v>41</v>
      </c>
      <c r="C6732" t="s">
        <v>3</v>
      </c>
      <c r="D6732" t="s">
        <v>328</v>
      </c>
      <c r="E6732" t="s">
        <v>370</v>
      </c>
      <c r="F6732" s="2">
        <v>6921000</v>
      </c>
      <c r="G6732" s="36">
        <v>281424.97570417239</v>
      </c>
      <c r="H6732">
        <v>2020</v>
      </c>
      <c r="I6732">
        <v>24.592700000000001</v>
      </c>
      <c r="J6732" t="s">
        <v>717</v>
      </c>
    </row>
    <row r="6733" spans="1:10">
      <c r="A6733" t="s">
        <v>161</v>
      </c>
      <c r="B6733" t="s">
        <v>41</v>
      </c>
      <c r="C6733" t="s">
        <v>4</v>
      </c>
      <c r="D6733" t="s">
        <v>328</v>
      </c>
      <c r="E6733" t="s">
        <v>370</v>
      </c>
      <c r="F6733" s="2">
        <v>513200</v>
      </c>
      <c r="G6733" s="36">
        <v>20867.981148877512</v>
      </c>
      <c r="H6733">
        <v>2020</v>
      </c>
      <c r="I6733">
        <v>24.592700000000001</v>
      </c>
      <c r="J6733" t="s">
        <v>717</v>
      </c>
    </row>
    <row r="6734" spans="1:10">
      <c r="A6734" s="8" t="s">
        <v>161</v>
      </c>
      <c r="B6734" t="s">
        <v>41</v>
      </c>
      <c r="C6734" t="s">
        <v>3</v>
      </c>
      <c r="D6734" t="s">
        <v>328</v>
      </c>
      <c r="E6734" t="s">
        <v>370</v>
      </c>
      <c r="F6734" s="2">
        <v>2522240.69</v>
      </c>
      <c r="G6734" s="36">
        <f t="shared" ref="G6734:G6739" si="195">F6734/I6734</f>
        <v>102908.27634885923</v>
      </c>
      <c r="H6734">
        <v>2019</v>
      </c>
      <c r="I6734">
        <v>24.509599999999999</v>
      </c>
      <c r="J6734" t="s">
        <v>717</v>
      </c>
    </row>
    <row r="6735" spans="1:10">
      <c r="A6735" s="8" t="s">
        <v>161</v>
      </c>
      <c r="B6735" t="s">
        <v>41</v>
      </c>
      <c r="C6735" t="s">
        <v>4</v>
      </c>
      <c r="D6735" t="s">
        <v>328</v>
      </c>
      <c r="E6735" t="s">
        <v>370</v>
      </c>
      <c r="F6735" s="2">
        <v>865754.67</v>
      </c>
      <c r="G6735" s="36">
        <f t="shared" si="195"/>
        <v>35323.084424062414</v>
      </c>
      <c r="H6735">
        <v>2019</v>
      </c>
      <c r="I6735">
        <v>24.509599999999999</v>
      </c>
      <c r="J6735" t="s">
        <v>717</v>
      </c>
    </row>
    <row r="6736" spans="1:10">
      <c r="A6736" t="s">
        <v>161</v>
      </c>
      <c r="B6736" t="s">
        <v>41</v>
      </c>
      <c r="C6736" t="s">
        <v>3</v>
      </c>
      <c r="D6736" t="s">
        <v>328</v>
      </c>
      <c r="E6736" t="s">
        <v>370</v>
      </c>
      <c r="F6736" s="2">
        <v>4389340</v>
      </c>
      <c r="G6736" s="36">
        <f t="shared" si="195"/>
        <v>183577.58260142201</v>
      </c>
      <c r="H6736">
        <v>2018</v>
      </c>
      <c r="I6736">
        <v>23.91</v>
      </c>
      <c r="J6736" t="s">
        <v>717</v>
      </c>
    </row>
    <row r="6737" spans="1:10">
      <c r="A6737" t="s">
        <v>161</v>
      </c>
      <c r="B6737" t="s">
        <v>41</v>
      </c>
      <c r="C6737" t="s">
        <v>4</v>
      </c>
      <c r="D6737" t="s">
        <v>328</v>
      </c>
      <c r="E6737" t="s">
        <v>370</v>
      </c>
      <c r="F6737" s="2">
        <v>360470</v>
      </c>
      <c r="G6737" s="36">
        <f t="shared" si="195"/>
        <v>15076.11877875366</v>
      </c>
      <c r="H6737">
        <v>2018</v>
      </c>
      <c r="I6737">
        <v>23.91</v>
      </c>
      <c r="J6737" t="s">
        <v>717</v>
      </c>
    </row>
    <row r="6738" spans="1:10">
      <c r="A6738" t="s">
        <v>161</v>
      </c>
      <c r="B6738" t="s">
        <v>41</v>
      </c>
      <c r="C6738" t="s">
        <v>3</v>
      </c>
      <c r="D6738" t="s">
        <v>328</v>
      </c>
      <c r="E6738" t="s">
        <v>370</v>
      </c>
      <c r="F6738" s="2">
        <v>3327700</v>
      </c>
      <c r="G6738" s="36">
        <f t="shared" si="195"/>
        <v>142148.65442118753</v>
      </c>
      <c r="H6738">
        <v>2017</v>
      </c>
      <c r="I6738">
        <v>23.41</v>
      </c>
      <c r="J6738" t="s">
        <v>717</v>
      </c>
    </row>
    <row r="6739" spans="1:10">
      <c r="A6739" t="s">
        <v>161</v>
      </c>
      <c r="B6739" t="s">
        <v>41</v>
      </c>
      <c r="C6739" t="s">
        <v>4</v>
      </c>
      <c r="D6739" t="s">
        <v>328</v>
      </c>
      <c r="E6739" t="s">
        <v>370</v>
      </c>
      <c r="F6739" s="2">
        <v>639900</v>
      </c>
      <c r="G6739" s="36">
        <f t="shared" si="195"/>
        <v>27334.472447671935</v>
      </c>
      <c r="H6739">
        <v>2017</v>
      </c>
      <c r="I6739">
        <v>23.41</v>
      </c>
      <c r="J6739" t="s">
        <v>717</v>
      </c>
    </row>
    <row r="6740" spans="1:10">
      <c r="A6740" t="s">
        <v>161</v>
      </c>
      <c r="B6740" t="s">
        <v>41</v>
      </c>
      <c r="C6740" t="s">
        <v>3</v>
      </c>
      <c r="D6740" t="s">
        <v>328</v>
      </c>
      <c r="E6740" t="s">
        <v>370</v>
      </c>
      <c r="F6740" s="2">
        <v>2343400</v>
      </c>
      <c r="G6740" s="36">
        <v>78473.526821443753</v>
      </c>
      <c r="H6740">
        <v>2016</v>
      </c>
      <c r="I6740">
        <v>29.862300000000001</v>
      </c>
      <c r="J6740" t="s">
        <v>717</v>
      </c>
    </row>
    <row r="6741" spans="1:10">
      <c r="A6741" t="s">
        <v>161</v>
      </c>
      <c r="B6741" t="s">
        <v>41</v>
      </c>
      <c r="C6741" t="s">
        <v>4</v>
      </c>
      <c r="D6741" t="s">
        <v>328</v>
      </c>
      <c r="E6741" t="s">
        <v>370</v>
      </c>
      <c r="F6741" s="2">
        <v>-453800</v>
      </c>
      <c r="G6741" s="36">
        <v>-15196.418226325501</v>
      </c>
      <c r="H6741">
        <v>2016</v>
      </c>
      <c r="I6741">
        <v>29.862300000000001</v>
      </c>
      <c r="J6741" t="s">
        <v>717</v>
      </c>
    </row>
    <row r="6742" spans="1:10">
      <c r="A6742" t="s">
        <v>161</v>
      </c>
      <c r="B6742" t="s">
        <v>41</v>
      </c>
      <c r="C6742" t="s">
        <v>3</v>
      </c>
      <c r="D6742" t="s">
        <v>328</v>
      </c>
      <c r="E6742" t="s">
        <v>370</v>
      </c>
      <c r="F6742" s="2">
        <v>2995400</v>
      </c>
      <c r="G6742" s="36">
        <v>138696.47355163726</v>
      </c>
      <c r="H6742">
        <v>2015</v>
      </c>
      <c r="I6742">
        <v>21.596800000000002</v>
      </c>
      <c r="J6742" t="s">
        <v>717</v>
      </c>
    </row>
    <row r="6743" spans="1:10">
      <c r="A6743" t="s">
        <v>161</v>
      </c>
      <c r="B6743" t="s">
        <v>41</v>
      </c>
      <c r="C6743" t="s">
        <v>4</v>
      </c>
      <c r="D6743" t="s">
        <v>328</v>
      </c>
      <c r="E6743" t="s">
        <v>370</v>
      </c>
      <c r="F6743" s="2">
        <v>-121600.00000000001</v>
      </c>
      <c r="G6743" s="36">
        <v>-5630.4637724107279</v>
      </c>
      <c r="H6743">
        <v>2015</v>
      </c>
      <c r="I6743">
        <v>21.596800000000002</v>
      </c>
      <c r="J6743" t="s">
        <v>717</v>
      </c>
    </row>
    <row r="6744" spans="1:10">
      <c r="A6744" t="s">
        <v>161</v>
      </c>
      <c r="B6744" t="s">
        <v>41</v>
      </c>
      <c r="C6744" t="s">
        <v>3</v>
      </c>
      <c r="D6744" t="s">
        <v>328</v>
      </c>
      <c r="E6744" t="s">
        <v>370</v>
      </c>
      <c r="F6744" s="2">
        <v>4412547.97</v>
      </c>
      <c r="G6744" s="36">
        <v>208781.65889532989</v>
      </c>
      <c r="H6744">
        <v>2014</v>
      </c>
      <c r="I6744">
        <v>21.134749064390643</v>
      </c>
      <c r="J6744" t="s">
        <v>717</v>
      </c>
    </row>
    <row r="6745" spans="1:10">
      <c r="A6745" t="s">
        <v>161</v>
      </c>
      <c r="B6745" t="s">
        <v>41</v>
      </c>
      <c r="C6745" t="s">
        <v>3</v>
      </c>
      <c r="D6745" t="s">
        <v>328</v>
      </c>
      <c r="E6745" t="s">
        <v>419</v>
      </c>
      <c r="F6745" s="2">
        <v>0</v>
      </c>
      <c r="G6745" s="36">
        <v>0</v>
      </c>
      <c r="H6745">
        <v>2014</v>
      </c>
      <c r="I6745">
        <v>21.134749064390643</v>
      </c>
      <c r="J6745" t="s">
        <v>717</v>
      </c>
    </row>
    <row r="6746" spans="1:10">
      <c r="A6746" t="s">
        <v>161</v>
      </c>
      <c r="B6746" t="s">
        <v>41</v>
      </c>
      <c r="C6746" t="s">
        <v>3</v>
      </c>
      <c r="D6746" t="s">
        <v>328</v>
      </c>
      <c r="E6746" t="s">
        <v>432</v>
      </c>
      <c r="F6746" s="2">
        <v>0</v>
      </c>
      <c r="G6746" s="36">
        <v>0</v>
      </c>
      <c r="H6746">
        <v>2014</v>
      </c>
      <c r="I6746">
        <v>21.134749064390643</v>
      </c>
      <c r="J6746" t="s">
        <v>717</v>
      </c>
    </row>
    <row r="6747" spans="1:10">
      <c r="A6747" t="s">
        <v>161</v>
      </c>
      <c r="B6747" t="s">
        <v>41</v>
      </c>
      <c r="C6747" t="s">
        <v>4</v>
      </c>
      <c r="D6747" t="s">
        <v>328</v>
      </c>
      <c r="E6747" t="s">
        <v>370</v>
      </c>
      <c r="F6747" s="2">
        <v>5065793.1399999997</v>
      </c>
      <c r="G6747" s="36">
        <v>239690.24304789191</v>
      </c>
      <c r="H6747">
        <v>2014</v>
      </c>
      <c r="I6747">
        <v>21.134749064390643</v>
      </c>
      <c r="J6747" t="s">
        <v>717</v>
      </c>
    </row>
    <row r="6748" spans="1:10">
      <c r="A6748" t="s">
        <v>161</v>
      </c>
      <c r="B6748" t="s">
        <v>41</v>
      </c>
      <c r="C6748" t="s">
        <v>4</v>
      </c>
      <c r="D6748" t="s">
        <v>328</v>
      </c>
      <c r="E6748" t="s">
        <v>419</v>
      </c>
      <c r="F6748" s="2">
        <v>0</v>
      </c>
      <c r="G6748" s="36">
        <v>0</v>
      </c>
      <c r="H6748">
        <v>2014</v>
      </c>
      <c r="I6748">
        <v>21.134749064390643</v>
      </c>
      <c r="J6748" t="s">
        <v>717</v>
      </c>
    </row>
    <row r="6749" spans="1:10">
      <c r="A6749" t="s">
        <v>161</v>
      </c>
      <c r="B6749" t="s">
        <v>41</v>
      </c>
      <c r="C6749" t="s">
        <v>4</v>
      </c>
      <c r="D6749" t="s">
        <v>328</v>
      </c>
      <c r="E6749" t="s">
        <v>432</v>
      </c>
      <c r="F6749" s="2">
        <v>0</v>
      </c>
      <c r="G6749" s="36">
        <v>0</v>
      </c>
      <c r="H6749">
        <v>2014</v>
      </c>
      <c r="I6749">
        <v>21.134749064390643</v>
      </c>
      <c r="J6749" t="s">
        <v>717</v>
      </c>
    </row>
    <row r="6750" spans="1:10">
      <c r="A6750" t="s">
        <v>161</v>
      </c>
      <c r="B6750" t="s">
        <v>41</v>
      </c>
      <c r="C6750" t="s">
        <v>3</v>
      </c>
      <c r="D6750" t="s">
        <v>328</v>
      </c>
      <c r="F6750" s="2">
        <v>3119522.7</v>
      </c>
      <c r="G6750" s="36">
        <v>152208.27522120543</v>
      </c>
      <c r="H6750">
        <v>2013</v>
      </c>
      <c r="I6750">
        <v>20.495092631897801</v>
      </c>
      <c r="J6750" t="s">
        <v>717</v>
      </c>
    </row>
    <row r="6751" spans="1:10">
      <c r="A6751" t="s">
        <v>161</v>
      </c>
      <c r="B6751" t="s">
        <v>41</v>
      </c>
      <c r="C6751" t="s">
        <v>4</v>
      </c>
      <c r="D6751" t="s">
        <v>328</v>
      </c>
      <c r="F6751" s="2">
        <v>1280984.4099999999</v>
      </c>
      <c r="G6751" s="36">
        <v>62502.006358650135</v>
      </c>
      <c r="H6751">
        <v>2013</v>
      </c>
      <c r="I6751">
        <v>20.495092631897801</v>
      </c>
      <c r="J6751" t="s">
        <v>717</v>
      </c>
    </row>
    <row r="6752" spans="1:10">
      <c r="A6752" t="s">
        <v>161</v>
      </c>
      <c r="B6752" t="s">
        <v>41</v>
      </c>
      <c r="C6752" t="s">
        <v>3</v>
      </c>
      <c r="D6752" t="s">
        <v>328</v>
      </c>
      <c r="F6752" s="2">
        <v>2640937.2400000002</v>
      </c>
      <c r="G6752" s="36">
        <v>134481.44548043472</v>
      </c>
      <c r="H6752">
        <v>2012</v>
      </c>
      <c r="I6752">
        <v>19.637930203421423</v>
      </c>
      <c r="J6752" t="s">
        <v>717</v>
      </c>
    </row>
    <row r="6753" spans="1:10">
      <c r="A6753" t="s">
        <v>161</v>
      </c>
      <c r="B6753" t="s">
        <v>41</v>
      </c>
      <c r="C6753" t="s">
        <v>4</v>
      </c>
      <c r="D6753" t="s">
        <v>328</v>
      </c>
      <c r="F6753" s="2">
        <v>533464.21</v>
      </c>
      <c r="G6753" s="36">
        <v>27164.991650039425</v>
      </c>
      <c r="H6753">
        <v>2012</v>
      </c>
      <c r="I6753">
        <v>19.637930203421423</v>
      </c>
      <c r="J6753" t="s">
        <v>717</v>
      </c>
    </row>
    <row r="6754" spans="1:10">
      <c r="A6754" t="s">
        <v>161</v>
      </c>
      <c r="B6754" t="s">
        <v>41</v>
      </c>
      <c r="C6754" t="s">
        <v>3</v>
      </c>
      <c r="D6754" t="s">
        <v>328</v>
      </c>
      <c r="F6754" s="2">
        <v>3164691.94</v>
      </c>
      <c r="G6754" s="36">
        <v>166138.18103977613</v>
      </c>
      <c r="H6754">
        <v>2011</v>
      </c>
      <c r="I6754">
        <v>19.048552958710449</v>
      </c>
      <c r="J6754" t="s">
        <v>717</v>
      </c>
    </row>
    <row r="6755" spans="1:10">
      <c r="A6755" t="s">
        <v>161</v>
      </c>
      <c r="B6755" t="s">
        <v>41</v>
      </c>
      <c r="C6755" t="s">
        <v>4</v>
      </c>
      <c r="D6755" t="s">
        <v>328</v>
      </c>
      <c r="F6755" s="2">
        <v>1372483.8400000003</v>
      </c>
      <c r="G6755" s="36">
        <v>72051.86887292644</v>
      </c>
      <c r="H6755">
        <v>2011</v>
      </c>
      <c r="I6755">
        <v>19.048552958710449</v>
      </c>
      <c r="J6755" t="s">
        <v>717</v>
      </c>
    </row>
    <row r="6756" spans="1:10">
      <c r="A6756" t="s">
        <v>161</v>
      </c>
      <c r="B6756" t="s">
        <v>41</v>
      </c>
      <c r="C6756" t="s">
        <v>3</v>
      </c>
      <c r="D6756" t="s">
        <v>328</v>
      </c>
      <c r="F6756" s="2">
        <v>2796291.11</v>
      </c>
      <c r="G6756" s="36">
        <v>146965.33149071821</v>
      </c>
      <c r="H6756">
        <v>2010</v>
      </c>
      <c r="I6756">
        <v>19.026875805581422</v>
      </c>
      <c r="J6756" t="s">
        <v>717</v>
      </c>
    </row>
    <row r="6757" spans="1:10">
      <c r="A6757" t="s">
        <v>161</v>
      </c>
      <c r="B6757" t="s">
        <v>41</v>
      </c>
      <c r="C6757" t="s">
        <v>4</v>
      </c>
      <c r="D6757" t="s">
        <v>328</v>
      </c>
      <c r="F6757" s="2">
        <v>2719367.09</v>
      </c>
      <c r="G6757" s="36">
        <v>142922.41762582428</v>
      </c>
      <c r="H6757">
        <v>2010</v>
      </c>
      <c r="I6757">
        <v>19.026875805581422</v>
      </c>
      <c r="J6757" t="s">
        <v>717</v>
      </c>
    </row>
    <row r="6758" spans="1:10">
      <c r="A6758" s="4" t="s">
        <v>46</v>
      </c>
      <c r="B6758" t="s">
        <v>32</v>
      </c>
      <c r="C6758" t="s">
        <v>3</v>
      </c>
      <c r="D6758" t="s">
        <v>328</v>
      </c>
      <c r="E6758" t="s">
        <v>365</v>
      </c>
      <c r="F6758" s="2">
        <v>54777758</v>
      </c>
      <c r="G6758" s="36">
        <v>16670041.996348143</v>
      </c>
      <c r="H6758">
        <v>2015</v>
      </c>
      <c r="I6758">
        <v>3.286</v>
      </c>
      <c r="J6758" s="40" t="s">
        <v>715</v>
      </c>
    </row>
    <row r="6759" spans="1:10">
      <c r="A6759" s="4" t="s">
        <v>46</v>
      </c>
      <c r="B6759" t="s">
        <v>32</v>
      </c>
      <c r="C6759" t="s">
        <v>3</v>
      </c>
      <c r="D6759" t="s">
        <v>328</v>
      </c>
      <c r="E6759" t="s">
        <v>366</v>
      </c>
      <c r="F6759" s="2">
        <v>41227308</v>
      </c>
      <c r="G6759" s="36">
        <v>12546350.57821059</v>
      </c>
      <c r="H6759">
        <v>2015</v>
      </c>
      <c r="I6759">
        <v>3.286</v>
      </c>
      <c r="J6759" s="40" t="s">
        <v>715</v>
      </c>
    </row>
    <row r="6760" spans="1:10">
      <c r="A6760" s="4" t="s">
        <v>46</v>
      </c>
      <c r="B6760" t="s">
        <v>32</v>
      </c>
      <c r="C6760" t="s">
        <v>3</v>
      </c>
      <c r="D6760" t="s">
        <v>1</v>
      </c>
      <c r="F6760" s="2">
        <v>8545138</v>
      </c>
      <c r="G6760" s="36">
        <v>2600468.0462568472</v>
      </c>
      <c r="H6760">
        <v>2015</v>
      </c>
      <c r="I6760">
        <v>3.286</v>
      </c>
      <c r="J6760" s="40" t="s">
        <v>715</v>
      </c>
    </row>
    <row r="6761" spans="1:10">
      <c r="A6761" s="4" t="s">
        <v>46</v>
      </c>
      <c r="B6761" t="s">
        <v>32</v>
      </c>
      <c r="C6761" t="s">
        <v>3</v>
      </c>
      <c r="D6761" t="s">
        <v>367</v>
      </c>
      <c r="E6761" t="s">
        <v>414</v>
      </c>
      <c r="F6761" s="2">
        <v>34587204</v>
      </c>
      <c r="G6761" s="36">
        <v>10525625.076080341</v>
      </c>
      <c r="H6761">
        <v>2015</v>
      </c>
      <c r="I6761">
        <v>3.286</v>
      </c>
      <c r="J6761" s="40" t="s">
        <v>715</v>
      </c>
    </row>
    <row r="6762" spans="1:10">
      <c r="A6762" s="4" t="s">
        <v>46</v>
      </c>
      <c r="B6762" t="s">
        <v>32</v>
      </c>
      <c r="C6762" t="s">
        <v>3</v>
      </c>
      <c r="D6762" t="s">
        <v>367</v>
      </c>
      <c r="E6762" t="s">
        <v>415</v>
      </c>
      <c r="F6762" s="2">
        <v>22802434</v>
      </c>
      <c r="G6762" s="36">
        <v>6939267.8027997566</v>
      </c>
      <c r="H6762">
        <v>2015</v>
      </c>
      <c r="I6762">
        <v>3.286</v>
      </c>
      <c r="J6762" s="40" t="s">
        <v>715</v>
      </c>
    </row>
    <row r="6763" spans="1:10">
      <c r="A6763" s="4" t="s">
        <v>46</v>
      </c>
      <c r="B6763" t="s">
        <v>32</v>
      </c>
      <c r="C6763" t="s">
        <v>3</v>
      </c>
      <c r="D6763" t="s">
        <v>367</v>
      </c>
      <c r="E6763" t="s">
        <v>419</v>
      </c>
      <c r="F6763" s="2">
        <v>1931794</v>
      </c>
      <c r="G6763" s="36">
        <v>587886.18381010345</v>
      </c>
      <c r="H6763">
        <v>2015</v>
      </c>
      <c r="I6763">
        <v>3.286</v>
      </c>
      <c r="J6763" s="40" t="s">
        <v>715</v>
      </c>
    </row>
    <row r="6764" spans="1:10">
      <c r="A6764" s="4" t="s">
        <v>46</v>
      </c>
      <c r="B6764" t="s">
        <v>32</v>
      </c>
      <c r="C6764" t="s">
        <v>3</v>
      </c>
      <c r="D6764" t="s">
        <v>367</v>
      </c>
      <c r="E6764" t="s">
        <v>416</v>
      </c>
      <c r="F6764" s="2">
        <v>244332</v>
      </c>
      <c r="G6764" s="36">
        <v>74355.447352404139</v>
      </c>
      <c r="H6764">
        <v>2015</v>
      </c>
      <c r="I6764">
        <v>3.286</v>
      </c>
      <c r="J6764" s="40" t="s">
        <v>715</v>
      </c>
    </row>
    <row r="6765" spans="1:10">
      <c r="A6765" s="4" t="s">
        <v>46</v>
      </c>
      <c r="B6765" t="s">
        <v>32</v>
      </c>
      <c r="C6765" t="s">
        <v>3</v>
      </c>
      <c r="D6765" t="s">
        <v>367</v>
      </c>
      <c r="E6765" t="s">
        <v>417</v>
      </c>
      <c r="F6765" s="2">
        <v>244332</v>
      </c>
      <c r="G6765" s="36">
        <v>74355.447352404139</v>
      </c>
      <c r="H6765">
        <v>2015</v>
      </c>
      <c r="I6765">
        <v>3.286</v>
      </c>
      <c r="J6765" s="40" t="s">
        <v>715</v>
      </c>
    </row>
    <row r="6766" spans="1:10">
      <c r="A6766" s="4" t="s">
        <v>46</v>
      </c>
      <c r="B6766" t="s">
        <v>32</v>
      </c>
      <c r="C6766" t="s">
        <v>3</v>
      </c>
      <c r="D6766" t="s">
        <v>367</v>
      </c>
      <c r="E6766" t="s">
        <v>418</v>
      </c>
      <c r="F6766" s="2">
        <v>7064.0000000000009</v>
      </c>
      <c r="G6766" s="36">
        <v>2149.7261107729764</v>
      </c>
      <c r="H6766">
        <v>2015</v>
      </c>
      <c r="I6766">
        <v>3.286</v>
      </c>
      <c r="J6766" s="40" t="s">
        <v>715</v>
      </c>
    </row>
    <row r="6767" spans="1:10">
      <c r="A6767" s="4" t="s">
        <v>46</v>
      </c>
      <c r="B6767" t="s">
        <v>32</v>
      </c>
      <c r="C6767" t="s">
        <v>3</v>
      </c>
      <c r="D6767" t="s">
        <v>383</v>
      </c>
      <c r="F6767" s="2">
        <v>4195264</v>
      </c>
      <c r="G6767" s="36">
        <v>1276708.4601339013</v>
      </c>
      <c r="H6767">
        <v>2015</v>
      </c>
      <c r="I6767">
        <v>3.286</v>
      </c>
      <c r="J6767" s="40" t="s">
        <v>715</v>
      </c>
    </row>
    <row r="6768" spans="1:10">
      <c r="A6768" s="8" t="s">
        <v>161</v>
      </c>
      <c r="B6768" t="s">
        <v>41</v>
      </c>
      <c r="C6768" t="s">
        <v>3</v>
      </c>
      <c r="D6768" t="s">
        <v>1</v>
      </c>
      <c r="F6768" s="2">
        <v>5002526.4200000009</v>
      </c>
      <c r="G6768" s="36">
        <f>F6768/I6768</f>
        <v>203652.76095098522</v>
      </c>
      <c r="H6768">
        <v>2022</v>
      </c>
      <c r="I6768">
        <v>24.564</v>
      </c>
      <c r="J6768" t="s">
        <v>717</v>
      </c>
    </row>
    <row r="6769" spans="1:10">
      <c r="A6769" t="s">
        <v>161</v>
      </c>
      <c r="B6769" t="s">
        <v>41</v>
      </c>
      <c r="C6769" t="s">
        <v>3</v>
      </c>
      <c r="D6769" t="s">
        <v>1</v>
      </c>
      <c r="E6769" t="s">
        <v>472</v>
      </c>
      <c r="F6769" s="2">
        <v>1218337</v>
      </c>
      <c r="G6769" s="36">
        <f>F6769/I6769</f>
        <v>50771.657415278954</v>
      </c>
      <c r="H6769">
        <v>2021</v>
      </c>
      <c r="I6769">
        <v>23.996400000000001</v>
      </c>
      <c r="J6769" t="s">
        <v>717</v>
      </c>
    </row>
    <row r="6770" spans="1:10">
      <c r="A6770" t="s">
        <v>161</v>
      </c>
      <c r="B6770" t="s">
        <v>41</v>
      </c>
      <c r="C6770" t="s">
        <v>4</v>
      </c>
      <c r="D6770" t="s">
        <v>1</v>
      </c>
      <c r="E6770" t="s">
        <v>472</v>
      </c>
      <c r="F6770" s="2">
        <v>289870</v>
      </c>
      <c r="G6770" s="36">
        <f>F6770/I6770</f>
        <v>12079.728625960561</v>
      </c>
      <c r="H6770">
        <v>2021</v>
      </c>
      <c r="I6770">
        <v>23.996400000000001</v>
      </c>
      <c r="J6770" t="s">
        <v>717</v>
      </c>
    </row>
    <row r="6771" spans="1:10">
      <c r="A6771" t="s">
        <v>161</v>
      </c>
      <c r="B6771" t="s">
        <v>41</v>
      </c>
      <c r="C6771" t="s">
        <v>3</v>
      </c>
      <c r="D6771" t="s">
        <v>1</v>
      </c>
      <c r="F6771" s="2">
        <v>1363800</v>
      </c>
      <c r="G6771" s="36">
        <v>55455.480691424687</v>
      </c>
      <c r="H6771">
        <v>2020</v>
      </c>
      <c r="I6771">
        <v>24.592700000000001</v>
      </c>
      <c r="J6771" t="s">
        <v>717</v>
      </c>
    </row>
    <row r="6772" spans="1:10">
      <c r="A6772" t="s">
        <v>161</v>
      </c>
      <c r="B6772" t="s">
        <v>41</v>
      </c>
      <c r="C6772" t="s">
        <v>3</v>
      </c>
      <c r="D6772" t="s">
        <v>1</v>
      </c>
      <c r="E6772" t="s">
        <v>434</v>
      </c>
      <c r="F6772" s="2">
        <v>4503790.92</v>
      </c>
      <c r="G6772" s="36">
        <f>F6772/I6772</f>
        <v>183756.19838757059</v>
      </c>
      <c r="H6772">
        <v>2019</v>
      </c>
      <c r="I6772">
        <v>24.509599999999999</v>
      </c>
      <c r="J6772" t="s">
        <v>717</v>
      </c>
    </row>
    <row r="6773" spans="1:10">
      <c r="A6773" t="s">
        <v>161</v>
      </c>
      <c r="B6773" t="s">
        <v>41</v>
      </c>
      <c r="C6773" t="s">
        <v>3</v>
      </c>
      <c r="D6773" t="s">
        <v>1</v>
      </c>
      <c r="E6773" t="s">
        <v>364</v>
      </c>
      <c r="F6773" s="2">
        <v>1342210</v>
      </c>
      <c r="G6773" s="36">
        <f>F6773/I6773</f>
        <v>56135.926390631532</v>
      </c>
      <c r="H6773">
        <v>2018</v>
      </c>
      <c r="I6773">
        <v>23.91</v>
      </c>
      <c r="J6773" t="s">
        <v>717</v>
      </c>
    </row>
    <row r="6774" spans="1:10">
      <c r="A6774" t="s">
        <v>161</v>
      </c>
      <c r="B6774" t="s">
        <v>41</v>
      </c>
      <c r="C6774" t="s">
        <v>3</v>
      </c>
      <c r="D6774" t="s">
        <v>1</v>
      </c>
      <c r="E6774" t="s">
        <v>364</v>
      </c>
      <c r="F6774" s="2">
        <v>53000</v>
      </c>
      <c r="G6774" s="36">
        <f>F6774/I6774</f>
        <v>2263.9897479709525</v>
      </c>
      <c r="H6774">
        <v>2017</v>
      </c>
      <c r="I6774">
        <v>23.41</v>
      </c>
      <c r="J6774" t="s">
        <v>717</v>
      </c>
    </row>
    <row r="6775" spans="1:10">
      <c r="A6775" t="s">
        <v>161</v>
      </c>
      <c r="B6775" t="s">
        <v>41</v>
      </c>
      <c r="C6775" t="s">
        <v>3</v>
      </c>
      <c r="D6775" t="s">
        <v>1</v>
      </c>
      <c r="F6775" s="2">
        <v>25000</v>
      </c>
      <c r="G6775" s="36">
        <v>837.17597104040874</v>
      </c>
      <c r="H6775">
        <v>2016</v>
      </c>
      <c r="I6775">
        <v>29.862300000000001</v>
      </c>
      <c r="J6775" t="s">
        <v>717</v>
      </c>
    </row>
    <row r="6776" spans="1:10">
      <c r="A6776" t="s">
        <v>161</v>
      </c>
      <c r="B6776" t="s">
        <v>41</v>
      </c>
      <c r="C6776" t="s">
        <v>3</v>
      </c>
      <c r="D6776" t="s">
        <v>1</v>
      </c>
      <c r="F6776" s="2">
        <v>268100</v>
      </c>
      <c r="G6776" s="36">
        <v>12413.876129797007</v>
      </c>
      <c r="H6776">
        <v>2015</v>
      </c>
      <c r="I6776">
        <v>21.596800000000002</v>
      </c>
      <c r="J6776" t="s">
        <v>717</v>
      </c>
    </row>
    <row r="6777" spans="1:10">
      <c r="A6777" t="s">
        <v>161</v>
      </c>
      <c r="B6777" t="s">
        <v>41</v>
      </c>
      <c r="C6777" t="s">
        <v>3</v>
      </c>
      <c r="D6777" t="s">
        <v>1</v>
      </c>
      <c r="F6777" s="2">
        <v>0</v>
      </c>
      <c r="G6777" s="36">
        <v>0</v>
      </c>
      <c r="H6777">
        <v>2014</v>
      </c>
      <c r="I6777">
        <v>21.134749064390643</v>
      </c>
      <c r="J6777" t="s">
        <v>717</v>
      </c>
    </row>
    <row r="6778" spans="1:10">
      <c r="A6778" t="s">
        <v>161</v>
      </c>
      <c r="B6778" t="s">
        <v>41</v>
      </c>
      <c r="C6778" t="s">
        <v>4</v>
      </c>
      <c r="D6778" t="s">
        <v>1</v>
      </c>
      <c r="F6778" s="2">
        <v>0</v>
      </c>
      <c r="G6778" s="36">
        <v>0</v>
      </c>
      <c r="H6778">
        <v>2014</v>
      </c>
      <c r="I6778">
        <v>21.134749064390643</v>
      </c>
      <c r="J6778" t="s">
        <v>717</v>
      </c>
    </row>
    <row r="6779" spans="1:10">
      <c r="A6779" t="s">
        <v>161</v>
      </c>
      <c r="B6779" t="s">
        <v>41</v>
      </c>
      <c r="C6779" t="s">
        <v>3</v>
      </c>
      <c r="D6779" t="s">
        <v>1</v>
      </c>
      <c r="F6779" s="2">
        <v>159311.53</v>
      </c>
      <c r="G6779" s="36">
        <v>7773.1549137793818</v>
      </c>
      <c r="H6779">
        <v>2013</v>
      </c>
      <c r="I6779">
        <v>20.495092631897801</v>
      </c>
      <c r="J6779" t="s">
        <v>717</v>
      </c>
    </row>
    <row r="6780" spans="1:10">
      <c r="A6780" t="s">
        <v>161</v>
      </c>
      <c r="B6780" t="s">
        <v>41</v>
      </c>
      <c r="C6780" t="s">
        <v>4</v>
      </c>
      <c r="D6780" t="s">
        <v>1</v>
      </c>
      <c r="F6780" s="2">
        <v>84062.61</v>
      </c>
      <c r="G6780" s="36">
        <v>4101.5969778623039</v>
      </c>
      <c r="H6780">
        <v>2013</v>
      </c>
      <c r="I6780">
        <v>20.495092631897801</v>
      </c>
      <c r="J6780" t="s">
        <v>717</v>
      </c>
    </row>
    <row r="6781" spans="1:10">
      <c r="A6781" t="s">
        <v>161</v>
      </c>
      <c r="B6781" t="s">
        <v>41</v>
      </c>
      <c r="C6781" t="s">
        <v>3</v>
      </c>
      <c r="D6781" t="s">
        <v>1</v>
      </c>
      <c r="F6781" s="2">
        <v>13355.210000000001</v>
      </c>
      <c r="G6781" s="36">
        <v>680.07217978976144</v>
      </c>
      <c r="H6781">
        <v>2012</v>
      </c>
      <c r="I6781">
        <v>19.637930203421423</v>
      </c>
      <c r="J6781" t="s">
        <v>717</v>
      </c>
    </row>
    <row r="6782" spans="1:10">
      <c r="A6782" t="s">
        <v>161</v>
      </c>
      <c r="B6782" t="s">
        <v>41</v>
      </c>
      <c r="C6782" t="s">
        <v>3</v>
      </c>
      <c r="D6782" t="s">
        <v>1</v>
      </c>
      <c r="F6782" s="2">
        <v>9681.34</v>
      </c>
      <c r="G6782" s="36">
        <v>508.24543055765054</v>
      </c>
      <c r="H6782">
        <v>2011</v>
      </c>
      <c r="I6782">
        <v>19.048552958710449</v>
      </c>
      <c r="J6782" t="s">
        <v>717</v>
      </c>
    </row>
    <row r="6783" spans="1:10">
      <c r="A6783" t="s">
        <v>161</v>
      </c>
      <c r="B6783" t="s">
        <v>41</v>
      </c>
      <c r="C6783" t="s">
        <v>3</v>
      </c>
      <c r="D6783" t="s">
        <v>328</v>
      </c>
      <c r="F6783" s="2">
        <v>5046233</v>
      </c>
      <c r="G6783" s="36">
        <f>F6783/I6783</f>
        <v>205432.05503989579</v>
      </c>
      <c r="H6783">
        <v>2022</v>
      </c>
      <c r="I6783">
        <v>24.564</v>
      </c>
      <c r="J6783" t="s">
        <v>717</v>
      </c>
    </row>
    <row r="6784" spans="1:10">
      <c r="A6784" t="s">
        <v>470</v>
      </c>
      <c r="B6784" t="s">
        <v>41</v>
      </c>
      <c r="C6784" t="s">
        <v>3</v>
      </c>
      <c r="D6784" t="s">
        <v>328</v>
      </c>
      <c r="E6784" t="s">
        <v>419</v>
      </c>
      <c r="F6784" s="2">
        <v>132889.60000000001</v>
      </c>
      <c r="G6784" s="36">
        <v>6287.7302018173486</v>
      </c>
      <c r="H6784">
        <v>2014</v>
      </c>
      <c r="I6784">
        <v>21.134749064390643</v>
      </c>
      <c r="J6784" t="s">
        <v>717</v>
      </c>
    </row>
    <row r="6785" spans="1:10">
      <c r="A6785" t="s">
        <v>470</v>
      </c>
      <c r="B6785" t="s">
        <v>41</v>
      </c>
      <c r="C6785" t="s">
        <v>3</v>
      </c>
      <c r="D6785" t="s">
        <v>328</v>
      </c>
      <c r="E6785" t="s">
        <v>370</v>
      </c>
      <c r="F6785" s="2">
        <v>0</v>
      </c>
      <c r="G6785" s="36">
        <v>0</v>
      </c>
      <c r="H6785">
        <v>2014</v>
      </c>
      <c r="I6785">
        <v>21.134749064390643</v>
      </c>
      <c r="J6785" t="s">
        <v>717</v>
      </c>
    </row>
    <row r="6786" spans="1:10">
      <c r="A6786" t="s">
        <v>470</v>
      </c>
      <c r="B6786" t="s">
        <v>41</v>
      </c>
      <c r="C6786" t="s">
        <v>3</v>
      </c>
      <c r="D6786" t="s">
        <v>328</v>
      </c>
      <c r="E6786" t="s">
        <v>432</v>
      </c>
      <c r="F6786" s="2">
        <v>0</v>
      </c>
      <c r="G6786" s="36">
        <v>0</v>
      </c>
      <c r="H6786">
        <v>2014</v>
      </c>
      <c r="I6786">
        <v>21.134749064390643</v>
      </c>
      <c r="J6786" t="s">
        <v>717</v>
      </c>
    </row>
    <row r="6787" spans="1:10">
      <c r="A6787" t="s">
        <v>470</v>
      </c>
      <c r="B6787" t="s">
        <v>41</v>
      </c>
      <c r="C6787" t="s">
        <v>4</v>
      </c>
      <c r="D6787" t="s">
        <v>328</v>
      </c>
      <c r="E6787" t="s">
        <v>370</v>
      </c>
      <c r="F6787" s="2">
        <v>705754.14</v>
      </c>
      <c r="G6787" s="36">
        <v>33393.069293124739</v>
      </c>
      <c r="H6787">
        <v>2014</v>
      </c>
      <c r="I6787">
        <v>21.134749064390643</v>
      </c>
      <c r="J6787" t="s">
        <v>717</v>
      </c>
    </row>
    <row r="6788" spans="1:10">
      <c r="A6788" t="s">
        <v>470</v>
      </c>
      <c r="B6788" t="s">
        <v>41</v>
      </c>
      <c r="C6788" t="s">
        <v>4</v>
      </c>
      <c r="D6788" t="s">
        <v>328</v>
      </c>
      <c r="E6788" t="s">
        <v>419</v>
      </c>
      <c r="F6788" s="2">
        <v>0</v>
      </c>
      <c r="G6788" s="36">
        <v>0</v>
      </c>
      <c r="H6788">
        <v>2014</v>
      </c>
      <c r="I6788">
        <v>21.134749064390643</v>
      </c>
      <c r="J6788" t="s">
        <v>717</v>
      </c>
    </row>
    <row r="6789" spans="1:10">
      <c r="A6789" t="s">
        <v>470</v>
      </c>
      <c r="B6789" t="s">
        <v>41</v>
      </c>
      <c r="C6789" t="s">
        <v>4</v>
      </c>
      <c r="D6789" t="s">
        <v>328</v>
      </c>
      <c r="E6789" t="s">
        <v>432</v>
      </c>
      <c r="F6789" s="2">
        <v>0</v>
      </c>
      <c r="G6789" s="36">
        <v>0</v>
      </c>
      <c r="H6789">
        <v>2014</v>
      </c>
      <c r="I6789">
        <v>21.134749064390643</v>
      </c>
      <c r="J6789" t="s">
        <v>717</v>
      </c>
    </row>
    <row r="6790" spans="1:10">
      <c r="A6790" t="s">
        <v>470</v>
      </c>
      <c r="B6790" t="s">
        <v>41</v>
      </c>
      <c r="C6790" t="s">
        <v>3</v>
      </c>
      <c r="D6790" t="s">
        <v>328</v>
      </c>
      <c r="F6790" s="2">
        <v>538422.32000000007</v>
      </c>
      <c r="G6790" s="36">
        <v>26270.792216963175</v>
      </c>
      <c r="H6790">
        <v>2013</v>
      </c>
      <c r="I6790">
        <v>20.495092631897801</v>
      </c>
      <c r="J6790" t="s">
        <v>717</v>
      </c>
    </row>
    <row r="6791" spans="1:10">
      <c r="A6791" t="s">
        <v>470</v>
      </c>
      <c r="B6791" t="s">
        <v>41</v>
      </c>
      <c r="C6791" t="s">
        <v>4</v>
      </c>
      <c r="D6791" t="s">
        <v>328</v>
      </c>
      <c r="F6791" s="2">
        <v>2287261.52</v>
      </c>
      <c r="G6791" s="36">
        <v>111600.44802335712</v>
      </c>
      <c r="H6791">
        <v>2013</v>
      </c>
      <c r="I6791">
        <v>20.495092631897801</v>
      </c>
      <c r="J6791" t="s">
        <v>717</v>
      </c>
    </row>
    <row r="6792" spans="1:10">
      <c r="A6792" t="s">
        <v>470</v>
      </c>
      <c r="B6792" t="s">
        <v>41</v>
      </c>
      <c r="C6792" t="s">
        <v>3</v>
      </c>
      <c r="D6792" t="s">
        <v>328</v>
      </c>
      <c r="F6792" s="2">
        <v>94881.15</v>
      </c>
      <c r="G6792" s="36">
        <v>4831.5249630263634</v>
      </c>
      <c r="H6792">
        <v>2012</v>
      </c>
      <c r="I6792">
        <v>19.637930203421423</v>
      </c>
      <c r="J6792" t="s">
        <v>717</v>
      </c>
    </row>
    <row r="6793" spans="1:10">
      <c r="A6793" t="s">
        <v>470</v>
      </c>
      <c r="B6793" t="s">
        <v>41</v>
      </c>
      <c r="C6793" t="s">
        <v>4</v>
      </c>
      <c r="D6793" t="s">
        <v>328</v>
      </c>
      <c r="F6793" s="2">
        <v>299266.5</v>
      </c>
      <c r="G6793" s="36">
        <v>15239.207844208562</v>
      </c>
      <c r="H6793">
        <v>2012</v>
      </c>
      <c r="I6793">
        <v>19.637930203421423</v>
      </c>
      <c r="J6793" t="s">
        <v>717</v>
      </c>
    </row>
    <row r="6794" spans="1:10">
      <c r="A6794" t="s">
        <v>470</v>
      </c>
      <c r="B6794" t="s">
        <v>41</v>
      </c>
      <c r="C6794" t="s">
        <v>3</v>
      </c>
      <c r="D6794" t="s">
        <v>328</v>
      </c>
      <c r="F6794" s="2">
        <v>300768.42</v>
      </c>
      <c r="G6794" s="36">
        <v>15789.567882239882</v>
      </c>
      <c r="H6794">
        <v>2011</v>
      </c>
      <c r="I6794">
        <v>19.048552958710449</v>
      </c>
      <c r="J6794" t="s">
        <v>717</v>
      </c>
    </row>
    <row r="6795" spans="1:10">
      <c r="A6795" t="s">
        <v>470</v>
      </c>
      <c r="B6795" t="s">
        <v>41</v>
      </c>
      <c r="C6795" t="s">
        <v>3</v>
      </c>
      <c r="D6795" t="s">
        <v>328</v>
      </c>
      <c r="F6795" s="2">
        <v>87838.54</v>
      </c>
      <c r="G6795" s="36">
        <v>4616.5508671808893</v>
      </c>
      <c r="H6795">
        <v>2010</v>
      </c>
      <c r="I6795">
        <v>19.026875805581422</v>
      </c>
      <c r="J6795" t="s">
        <v>717</v>
      </c>
    </row>
    <row r="6796" spans="1:10">
      <c r="A6796" t="s">
        <v>470</v>
      </c>
      <c r="B6796" t="s">
        <v>41</v>
      </c>
      <c r="C6796" t="s">
        <v>3</v>
      </c>
      <c r="D6796" t="s">
        <v>1</v>
      </c>
      <c r="F6796" s="2">
        <v>0</v>
      </c>
      <c r="G6796" s="36">
        <v>0</v>
      </c>
      <c r="H6796">
        <v>2014</v>
      </c>
      <c r="I6796">
        <v>21.134749064390643</v>
      </c>
      <c r="J6796" t="s">
        <v>717</v>
      </c>
    </row>
    <row r="6797" spans="1:10">
      <c r="A6797" t="s">
        <v>470</v>
      </c>
      <c r="B6797" t="s">
        <v>41</v>
      </c>
      <c r="C6797" t="s">
        <v>4</v>
      </c>
      <c r="D6797" t="s">
        <v>1</v>
      </c>
      <c r="F6797" s="2">
        <v>0</v>
      </c>
      <c r="G6797" s="36">
        <v>0</v>
      </c>
      <c r="H6797">
        <v>2014</v>
      </c>
      <c r="I6797">
        <v>21.134749064390643</v>
      </c>
      <c r="J6797" t="s">
        <v>717</v>
      </c>
    </row>
    <row r="6798" spans="1:10">
      <c r="A6798" t="s">
        <v>138</v>
      </c>
      <c r="B6798" t="s">
        <v>42</v>
      </c>
      <c r="C6798" t="s">
        <v>3</v>
      </c>
      <c r="D6798" t="s">
        <v>328</v>
      </c>
      <c r="E6798" t="s">
        <v>689</v>
      </c>
      <c r="F6798" s="2">
        <v>385063</v>
      </c>
      <c r="G6798" s="36">
        <f t="shared" ref="G6798:G6806" si="196">F6798/I6798</f>
        <v>385063</v>
      </c>
      <c r="H6798">
        <v>2024</v>
      </c>
      <c r="I6798">
        <v>1</v>
      </c>
      <c r="J6798" t="s">
        <v>717</v>
      </c>
    </row>
    <row r="6799" spans="1:10">
      <c r="A6799" t="s">
        <v>138</v>
      </c>
      <c r="B6799" t="s">
        <v>42</v>
      </c>
      <c r="C6799" t="s">
        <v>3</v>
      </c>
      <c r="D6799" t="s">
        <v>328</v>
      </c>
      <c r="E6799" t="s">
        <v>626</v>
      </c>
      <c r="F6799" s="2">
        <v>244374</v>
      </c>
      <c r="G6799" s="36">
        <f t="shared" si="196"/>
        <v>244374</v>
      </c>
      <c r="H6799">
        <v>2024</v>
      </c>
      <c r="I6799">
        <v>1</v>
      </c>
      <c r="J6799" t="s">
        <v>717</v>
      </c>
    </row>
    <row r="6800" spans="1:10">
      <c r="A6800" t="s">
        <v>138</v>
      </c>
      <c r="B6800" t="s">
        <v>42</v>
      </c>
      <c r="C6800" t="s">
        <v>3</v>
      </c>
      <c r="D6800" t="s">
        <v>1</v>
      </c>
      <c r="E6800" t="s">
        <v>701</v>
      </c>
      <c r="F6800" s="2">
        <v>6222</v>
      </c>
      <c r="G6800" s="36">
        <f t="shared" si="196"/>
        <v>6222</v>
      </c>
      <c r="H6800">
        <v>2024</v>
      </c>
      <c r="I6800">
        <v>1</v>
      </c>
      <c r="J6800" t="s">
        <v>717</v>
      </c>
    </row>
    <row r="6801" spans="1:10">
      <c r="A6801" t="s">
        <v>138</v>
      </c>
      <c r="B6801" t="s">
        <v>42</v>
      </c>
      <c r="C6801" t="s">
        <v>4</v>
      </c>
      <c r="D6801" t="s">
        <v>328</v>
      </c>
      <c r="E6801" t="s">
        <v>689</v>
      </c>
      <c r="F6801" s="2">
        <v>3438</v>
      </c>
      <c r="G6801" s="36">
        <f t="shared" si="196"/>
        <v>3438</v>
      </c>
      <c r="H6801">
        <v>2024</v>
      </c>
      <c r="I6801">
        <v>1</v>
      </c>
      <c r="J6801" t="s">
        <v>717</v>
      </c>
    </row>
    <row r="6802" spans="1:10">
      <c r="A6802" t="s">
        <v>138</v>
      </c>
      <c r="B6802" t="s">
        <v>42</v>
      </c>
      <c r="C6802" t="s">
        <v>4</v>
      </c>
      <c r="D6802" t="s">
        <v>328</v>
      </c>
      <c r="E6802" t="s">
        <v>626</v>
      </c>
      <c r="F6802" s="2">
        <v>25447</v>
      </c>
      <c r="G6802" s="36">
        <f t="shared" si="196"/>
        <v>25447</v>
      </c>
      <c r="H6802">
        <v>2024</v>
      </c>
      <c r="I6802">
        <v>1</v>
      </c>
      <c r="J6802" t="s">
        <v>717</v>
      </c>
    </row>
    <row r="6803" spans="1:10">
      <c r="A6803" t="s">
        <v>138</v>
      </c>
      <c r="B6803" t="s">
        <v>42</v>
      </c>
      <c r="C6803" t="s">
        <v>3</v>
      </c>
      <c r="D6803" t="s">
        <v>328</v>
      </c>
      <c r="E6803" t="s">
        <v>370</v>
      </c>
      <c r="F6803" s="2">
        <v>258620</v>
      </c>
      <c r="G6803" s="36">
        <f t="shared" si="196"/>
        <v>258620</v>
      </c>
      <c r="H6803">
        <v>2023</v>
      </c>
      <c r="I6803">
        <v>1</v>
      </c>
      <c r="J6803" t="s">
        <v>717</v>
      </c>
    </row>
    <row r="6804" spans="1:10">
      <c r="A6804" t="s">
        <v>138</v>
      </c>
      <c r="B6804" t="s">
        <v>42</v>
      </c>
      <c r="C6804" t="s">
        <v>3</v>
      </c>
      <c r="D6804" t="s">
        <v>328</v>
      </c>
      <c r="E6804" t="s">
        <v>434</v>
      </c>
      <c r="F6804" s="2">
        <v>374878</v>
      </c>
      <c r="G6804" s="36">
        <f t="shared" si="196"/>
        <v>374878</v>
      </c>
      <c r="H6804">
        <v>2023</v>
      </c>
      <c r="I6804">
        <v>1</v>
      </c>
      <c r="J6804" t="s">
        <v>717</v>
      </c>
    </row>
    <row r="6805" spans="1:10">
      <c r="A6805" t="s">
        <v>138</v>
      </c>
      <c r="B6805" t="s">
        <v>42</v>
      </c>
      <c r="C6805" t="s">
        <v>4</v>
      </c>
      <c r="D6805" t="s">
        <v>328</v>
      </c>
      <c r="E6805" t="s">
        <v>370</v>
      </c>
      <c r="F6805" s="2">
        <v>1723</v>
      </c>
      <c r="G6805" s="36">
        <f t="shared" si="196"/>
        <v>1723</v>
      </c>
      <c r="H6805">
        <v>2023</v>
      </c>
      <c r="I6805">
        <v>1</v>
      </c>
      <c r="J6805" t="s">
        <v>717</v>
      </c>
    </row>
    <row r="6806" spans="1:10">
      <c r="A6806" t="s">
        <v>138</v>
      </c>
      <c r="B6806" t="s">
        <v>42</v>
      </c>
      <c r="C6806" t="s">
        <v>4</v>
      </c>
      <c r="D6806" t="s">
        <v>328</v>
      </c>
      <c r="E6806" t="s">
        <v>434</v>
      </c>
      <c r="F6806" s="2">
        <v>83206</v>
      </c>
      <c r="G6806" s="36">
        <f t="shared" si="196"/>
        <v>83206</v>
      </c>
      <c r="H6806">
        <v>2023</v>
      </c>
      <c r="I6806">
        <v>1</v>
      </c>
      <c r="J6806" t="s">
        <v>717</v>
      </c>
    </row>
    <row r="6807" spans="1:10">
      <c r="A6807" t="s">
        <v>138</v>
      </c>
      <c r="B6807" t="s">
        <v>42</v>
      </c>
      <c r="C6807" t="s">
        <v>3</v>
      </c>
      <c r="D6807" t="s">
        <v>328</v>
      </c>
      <c r="E6807" t="s">
        <v>419</v>
      </c>
      <c r="F6807" s="2">
        <v>296773.13</v>
      </c>
      <c r="G6807" s="36">
        <v>296773.13</v>
      </c>
      <c r="H6807">
        <v>2022</v>
      </c>
      <c r="I6807">
        <v>1</v>
      </c>
      <c r="J6807" t="s">
        <v>717</v>
      </c>
    </row>
    <row r="6808" spans="1:10">
      <c r="A6808" t="s">
        <v>138</v>
      </c>
      <c r="B6808" t="s">
        <v>42</v>
      </c>
      <c r="C6808" t="s">
        <v>3</v>
      </c>
      <c r="D6808" t="s">
        <v>328</v>
      </c>
      <c r="E6808" t="s">
        <v>432</v>
      </c>
      <c r="F6808" s="2">
        <v>0</v>
      </c>
      <c r="G6808" s="36">
        <v>0</v>
      </c>
      <c r="H6808">
        <v>2022</v>
      </c>
      <c r="I6808">
        <v>1</v>
      </c>
      <c r="J6808" t="s">
        <v>717</v>
      </c>
    </row>
    <row r="6809" spans="1:10">
      <c r="A6809" t="s">
        <v>138</v>
      </c>
      <c r="B6809" t="s">
        <v>42</v>
      </c>
      <c r="C6809" t="s">
        <v>3</v>
      </c>
      <c r="D6809" t="s">
        <v>328</v>
      </c>
      <c r="E6809" t="s">
        <v>370</v>
      </c>
      <c r="F6809" s="2">
        <v>230738.47</v>
      </c>
      <c r="G6809" s="36">
        <v>230738.47</v>
      </c>
      <c r="H6809">
        <v>2022</v>
      </c>
      <c r="I6809">
        <v>1</v>
      </c>
      <c r="J6809" t="s">
        <v>717</v>
      </c>
    </row>
    <row r="6810" spans="1:10">
      <c r="A6810" t="s">
        <v>138</v>
      </c>
      <c r="B6810" t="s">
        <v>42</v>
      </c>
      <c r="C6810" t="s">
        <v>4</v>
      </c>
      <c r="D6810" t="s">
        <v>328</v>
      </c>
      <c r="E6810" t="s">
        <v>419</v>
      </c>
      <c r="F6810" s="2">
        <v>20111.25</v>
      </c>
      <c r="G6810" s="36">
        <v>20111.25</v>
      </c>
      <c r="H6810">
        <v>2022</v>
      </c>
      <c r="I6810">
        <v>1</v>
      </c>
      <c r="J6810" t="s">
        <v>717</v>
      </c>
    </row>
    <row r="6811" spans="1:10">
      <c r="A6811" t="s">
        <v>138</v>
      </c>
      <c r="B6811" t="s">
        <v>42</v>
      </c>
      <c r="C6811" t="s">
        <v>4</v>
      </c>
      <c r="D6811" t="s">
        <v>328</v>
      </c>
      <c r="E6811" t="s">
        <v>370</v>
      </c>
      <c r="F6811" s="2">
        <v>35017.4</v>
      </c>
      <c r="G6811" s="36">
        <v>35017.4</v>
      </c>
      <c r="H6811">
        <v>2022</v>
      </c>
      <c r="I6811">
        <v>1</v>
      </c>
      <c r="J6811" t="s">
        <v>717</v>
      </c>
    </row>
    <row r="6812" spans="1:10">
      <c r="A6812" t="s">
        <v>138</v>
      </c>
      <c r="B6812" t="s">
        <v>42</v>
      </c>
      <c r="C6812" t="s">
        <v>3</v>
      </c>
      <c r="D6812" t="s">
        <v>1</v>
      </c>
      <c r="F6812" s="2">
        <v>16528.310000000001</v>
      </c>
      <c r="G6812" s="36">
        <v>16528.310000000001</v>
      </c>
      <c r="H6812">
        <v>2022</v>
      </c>
      <c r="I6812">
        <v>1</v>
      </c>
      <c r="J6812" t="s">
        <v>717</v>
      </c>
    </row>
    <row r="6813" spans="1:10">
      <c r="A6813" t="s">
        <v>136</v>
      </c>
      <c r="B6813" t="s">
        <v>41</v>
      </c>
      <c r="C6813" t="s">
        <v>3</v>
      </c>
      <c r="D6813" t="s">
        <v>328</v>
      </c>
      <c r="E6813" t="s">
        <v>631</v>
      </c>
      <c r="F6813" s="2">
        <v>9888406.5299999993</v>
      </c>
      <c r="G6813" s="36">
        <f t="shared" ref="G6813:G6819" si="197">F6813/I6813</f>
        <v>402470.01461173088</v>
      </c>
      <c r="H6813">
        <v>2023</v>
      </c>
      <c r="I6813">
        <v>24.569299999999998</v>
      </c>
      <c r="J6813" t="s">
        <v>717</v>
      </c>
    </row>
    <row r="6814" spans="1:10">
      <c r="A6814" t="s">
        <v>136</v>
      </c>
      <c r="B6814" t="s">
        <v>41</v>
      </c>
      <c r="C6814" t="s">
        <v>3</v>
      </c>
      <c r="D6814" t="s">
        <v>328</v>
      </c>
      <c r="E6814" t="s">
        <v>626</v>
      </c>
      <c r="F6814" s="2">
        <v>23794532.489999998</v>
      </c>
      <c r="G6814" s="36">
        <f t="shared" si="197"/>
        <v>968466.03240629565</v>
      </c>
      <c r="H6814">
        <v>2023</v>
      </c>
      <c r="I6814">
        <v>24.569299999999998</v>
      </c>
      <c r="J6814" t="s">
        <v>717</v>
      </c>
    </row>
    <row r="6815" spans="1:10">
      <c r="A6815" t="s">
        <v>136</v>
      </c>
      <c r="B6815" t="s">
        <v>41</v>
      </c>
      <c r="C6815" t="s">
        <v>3</v>
      </c>
      <c r="D6815" t="s">
        <v>1</v>
      </c>
      <c r="E6815" t="s">
        <v>632</v>
      </c>
      <c r="F6815" s="2">
        <v>7927733.2199999997</v>
      </c>
      <c r="G6815" s="36">
        <f t="shared" si="197"/>
        <v>322668.25754091487</v>
      </c>
      <c r="H6815">
        <v>2023</v>
      </c>
      <c r="I6815">
        <v>24.569299999999998</v>
      </c>
      <c r="J6815" t="s">
        <v>717</v>
      </c>
    </row>
    <row r="6816" spans="1:10">
      <c r="A6816" t="s">
        <v>136</v>
      </c>
      <c r="B6816" t="s">
        <v>41</v>
      </c>
      <c r="C6816" t="s">
        <v>4</v>
      </c>
      <c r="D6816" t="s">
        <v>328</v>
      </c>
      <c r="E6816" t="s">
        <v>631</v>
      </c>
      <c r="F6816" s="2">
        <v>9391393</v>
      </c>
      <c r="G6816" s="36">
        <f t="shared" si="197"/>
        <v>382240.96738612826</v>
      </c>
      <c r="H6816">
        <v>2023</v>
      </c>
      <c r="I6816">
        <v>24.569299999999998</v>
      </c>
      <c r="J6816" t="s">
        <v>717</v>
      </c>
    </row>
    <row r="6817" spans="1:10">
      <c r="A6817" t="s">
        <v>136</v>
      </c>
      <c r="B6817" t="s">
        <v>41</v>
      </c>
      <c r="C6817" t="s">
        <v>4</v>
      </c>
      <c r="D6817" t="s">
        <v>328</v>
      </c>
      <c r="E6817" t="s">
        <v>626</v>
      </c>
      <c r="F6817" s="2">
        <v>5367196</v>
      </c>
      <c r="G6817" s="36">
        <f t="shared" si="197"/>
        <v>218451.31932940704</v>
      </c>
      <c r="H6817">
        <v>2023</v>
      </c>
      <c r="I6817">
        <v>24.569299999999998</v>
      </c>
      <c r="J6817" t="s">
        <v>717</v>
      </c>
    </row>
    <row r="6818" spans="1:10">
      <c r="A6818" t="s">
        <v>136</v>
      </c>
      <c r="B6818" t="s">
        <v>41</v>
      </c>
      <c r="C6818" t="s">
        <v>5</v>
      </c>
      <c r="D6818" t="s">
        <v>328</v>
      </c>
      <c r="E6818" t="s">
        <v>467</v>
      </c>
      <c r="F6818" s="2">
        <v>5588069.8499999996</v>
      </c>
      <c r="G6818" s="36">
        <f t="shared" si="197"/>
        <v>227490.22349780163</v>
      </c>
      <c r="H6818">
        <v>2022</v>
      </c>
      <c r="I6818">
        <v>24.564</v>
      </c>
      <c r="J6818" t="s">
        <v>717</v>
      </c>
    </row>
    <row r="6819" spans="1:10">
      <c r="A6819" t="s">
        <v>136</v>
      </c>
      <c r="B6819" t="s">
        <v>41</v>
      </c>
      <c r="C6819" t="s">
        <v>5</v>
      </c>
      <c r="D6819" t="s">
        <v>328</v>
      </c>
      <c r="E6819" t="s">
        <v>468</v>
      </c>
      <c r="F6819" s="2">
        <v>7174495.3700000001</v>
      </c>
      <c r="G6819" s="36">
        <f t="shared" si="197"/>
        <v>292073.57800032571</v>
      </c>
      <c r="H6819">
        <v>2022</v>
      </c>
      <c r="I6819">
        <v>24.564</v>
      </c>
      <c r="J6819" t="s">
        <v>717</v>
      </c>
    </row>
    <row r="6820" spans="1:10">
      <c r="A6820" s="4" t="s">
        <v>25</v>
      </c>
      <c r="B6820" t="s">
        <v>32</v>
      </c>
      <c r="C6820" t="s">
        <v>3</v>
      </c>
      <c r="D6820" t="s">
        <v>328</v>
      </c>
      <c r="E6820" t="s">
        <v>365</v>
      </c>
      <c r="F6820" s="2">
        <v>27679815</v>
      </c>
      <c r="G6820" s="36">
        <v>8423559.0383444913</v>
      </c>
      <c r="H6820">
        <v>2015</v>
      </c>
      <c r="I6820">
        <v>3.286</v>
      </c>
      <c r="J6820" s="40" t="s">
        <v>715</v>
      </c>
    </row>
    <row r="6821" spans="1:10">
      <c r="A6821" s="4" t="s">
        <v>25</v>
      </c>
      <c r="B6821" t="s">
        <v>32</v>
      </c>
      <c r="C6821" t="s">
        <v>3</v>
      </c>
      <c r="D6821" t="s">
        <v>328</v>
      </c>
      <c r="E6821" t="s">
        <v>366</v>
      </c>
      <c r="F6821" s="2">
        <v>17496827</v>
      </c>
      <c r="G6821" s="36">
        <v>5324658.2471089466</v>
      </c>
      <c r="H6821">
        <v>2015</v>
      </c>
      <c r="I6821">
        <v>3.286</v>
      </c>
      <c r="J6821" s="40" t="s">
        <v>715</v>
      </c>
    </row>
    <row r="6822" spans="1:10">
      <c r="A6822" s="4" t="s">
        <v>25</v>
      </c>
      <c r="B6822" t="s">
        <v>32</v>
      </c>
      <c r="C6822" t="s">
        <v>3</v>
      </c>
      <c r="D6822" t="s">
        <v>367</v>
      </c>
      <c r="E6822" t="s">
        <v>414</v>
      </c>
      <c r="F6822" s="2">
        <v>14010235</v>
      </c>
      <c r="G6822" s="36">
        <v>4263613.8161898963</v>
      </c>
      <c r="H6822">
        <v>2015</v>
      </c>
      <c r="I6822">
        <v>3.286</v>
      </c>
      <c r="J6822" s="40" t="s">
        <v>715</v>
      </c>
    </row>
    <row r="6823" spans="1:10">
      <c r="A6823" s="4" t="s">
        <v>25</v>
      </c>
      <c r="B6823" t="s">
        <v>32</v>
      </c>
      <c r="C6823" t="s">
        <v>3</v>
      </c>
      <c r="D6823" t="s">
        <v>367</v>
      </c>
      <c r="E6823" t="s">
        <v>415</v>
      </c>
      <c r="F6823" s="2">
        <v>350939</v>
      </c>
      <c r="G6823" s="36">
        <v>106798.23493609251</v>
      </c>
      <c r="H6823">
        <v>2015</v>
      </c>
      <c r="I6823">
        <v>3.286</v>
      </c>
      <c r="J6823" s="40" t="s">
        <v>715</v>
      </c>
    </row>
    <row r="6824" spans="1:10">
      <c r="A6824" s="4" t="s">
        <v>25</v>
      </c>
      <c r="B6824" t="s">
        <v>32</v>
      </c>
      <c r="C6824" t="s">
        <v>3</v>
      </c>
      <c r="D6824" t="s">
        <v>367</v>
      </c>
      <c r="E6824" t="s">
        <v>418</v>
      </c>
      <c r="F6824" s="2">
        <v>12868</v>
      </c>
      <c r="G6824" s="36">
        <v>3916.0073037127204</v>
      </c>
      <c r="H6824">
        <v>2015</v>
      </c>
      <c r="I6824">
        <v>3.286</v>
      </c>
      <c r="J6824" s="40" t="s">
        <v>715</v>
      </c>
    </row>
    <row r="6825" spans="1:10">
      <c r="A6825" s="4" t="s">
        <v>25</v>
      </c>
      <c r="B6825" t="s">
        <v>32</v>
      </c>
      <c r="C6825" t="s">
        <v>3</v>
      </c>
      <c r="D6825" t="s">
        <v>367</v>
      </c>
      <c r="E6825" t="s">
        <v>416</v>
      </c>
      <c r="F6825" s="2">
        <v>-31760</v>
      </c>
      <c r="G6825" s="36">
        <v>-9665.2465003043217</v>
      </c>
      <c r="H6825">
        <v>2015</v>
      </c>
      <c r="I6825">
        <v>3.286</v>
      </c>
      <c r="J6825" s="40" t="s">
        <v>715</v>
      </c>
    </row>
    <row r="6826" spans="1:10">
      <c r="A6826" s="4" t="s">
        <v>25</v>
      </c>
      <c r="B6826" t="s">
        <v>32</v>
      </c>
      <c r="C6826" t="s">
        <v>3</v>
      </c>
      <c r="D6826" t="s">
        <v>367</v>
      </c>
      <c r="E6826" t="s">
        <v>417</v>
      </c>
      <c r="F6826" s="2">
        <v>-31760</v>
      </c>
      <c r="G6826" s="36">
        <v>-9665.2465003043217</v>
      </c>
      <c r="H6826">
        <v>2015</v>
      </c>
      <c r="I6826">
        <v>3.286</v>
      </c>
      <c r="J6826" s="40" t="s">
        <v>715</v>
      </c>
    </row>
    <row r="6827" spans="1:10">
      <c r="A6827" s="4" t="s">
        <v>25</v>
      </c>
      <c r="B6827" t="s">
        <v>32</v>
      </c>
      <c r="C6827" t="s">
        <v>3</v>
      </c>
      <c r="D6827" t="s">
        <v>383</v>
      </c>
      <c r="F6827" s="2">
        <v>529062</v>
      </c>
      <c r="G6827" s="36">
        <v>161004.86914181375</v>
      </c>
      <c r="H6827">
        <v>2015</v>
      </c>
      <c r="I6827">
        <v>3.286</v>
      </c>
      <c r="J6827" s="40" t="s">
        <v>715</v>
      </c>
    </row>
    <row r="6828" spans="1:10">
      <c r="A6828" t="s">
        <v>136</v>
      </c>
      <c r="B6828" t="s">
        <v>41</v>
      </c>
      <c r="C6828" t="s">
        <v>3</v>
      </c>
      <c r="D6828" t="s">
        <v>328</v>
      </c>
      <c r="E6828" t="s">
        <v>467</v>
      </c>
      <c r="F6828" s="2">
        <v>10895337</v>
      </c>
      <c r="G6828" s="36">
        <f>F6828/I6828</f>
        <v>454040.48107216082</v>
      </c>
      <c r="H6828">
        <v>2021</v>
      </c>
      <c r="I6828">
        <v>23.996400000000001</v>
      </c>
      <c r="J6828" t="s">
        <v>717</v>
      </c>
    </row>
    <row r="6829" spans="1:10">
      <c r="A6829" t="s">
        <v>136</v>
      </c>
      <c r="B6829" t="s">
        <v>41</v>
      </c>
      <c r="C6829" t="s">
        <v>3</v>
      </c>
      <c r="D6829" t="s">
        <v>328</v>
      </c>
      <c r="E6829" t="s">
        <v>468</v>
      </c>
      <c r="F6829" s="2">
        <v>12405066</v>
      </c>
      <c r="G6829" s="36">
        <f>F6829/I6829</f>
        <v>516955.29329399409</v>
      </c>
      <c r="H6829">
        <v>2021</v>
      </c>
      <c r="I6829">
        <v>23.996400000000001</v>
      </c>
      <c r="J6829" t="s">
        <v>717</v>
      </c>
    </row>
    <row r="6830" spans="1:10">
      <c r="A6830" t="s">
        <v>136</v>
      </c>
      <c r="B6830" t="s">
        <v>41</v>
      </c>
      <c r="C6830" t="s">
        <v>4</v>
      </c>
      <c r="D6830" t="s">
        <v>328</v>
      </c>
      <c r="E6830" t="s">
        <v>467</v>
      </c>
      <c r="F6830" s="2">
        <v>12618354</v>
      </c>
      <c r="G6830" s="36">
        <f>F6830/I6830</f>
        <v>525843.62654398161</v>
      </c>
      <c r="H6830">
        <v>2021</v>
      </c>
      <c r="I6830">
        <v>23.996400000000001</v>
      </c>
      <c r="J6830" t="s">
        <v>717</v>
      </c>
    </row>
    <row r="6831" spans="1:10">
      <c r="A6831" t="s">
        <v>136</v>
      </c>
      <c r="B6831" t="s">
        <v>41</v>
      </c>
      <c r="C6831" t="s">
        <v>4</v>
      </c>
      <c r="D6831" t="s">
        <v>328</v>
      </c>
      <c r="E6831" t="s">
        <v>468</v>
      </c>
      <c r="F6831" s="2">
        <v>3380266</v>
      </c>
      <c r="G6831" s="36">
        <f>F6831/I6831</f>
        <v>140865.54649864146</v>
      </c>
      <c r="H6831">
        <v>2021</v>
      </c>
      <c r="I6831">
        <v>23.996400000000001</v>
      </c>
      <c r="J6831" t="s">
        <v>717</v>
      </c>
    </row>
    <row r="6832" spans="1:10">
      <c r="A6832" t="s">
        <v>136</v>
      </c>
      <c r="B6832" t="s">
        <v>41</v>
      </c>
      <c r="C6832" t="s">
        <v>3</v>
      </c>
      <c r="D6832" t="s">
        <v>328</v>
      </c>
      <c r="E6832" t="s">
        <v>385</v>
      </c>
      <c r="F6832" s="2">
        <v>8218800</v>
      </c>
      <c r="G6832" s="36">
        <v>334196.73317691835</v>
      </c>
      <c r="H6832">
        <v>2020</v>
      </c>
      <c r="I6832">
        <v>24.592700000000001</v>
      </c>
      <c r="J6832" t="s">
        <v>717</v>
      </c>
    </row>
    <row r="6833" spans="1:10">
      <c r="A6833" t="s">
        <v>136</v>
      </c>
      <c r="B6833" t="s">
        <v>41</v>
      </c>
      <c r="C6833" t="s">
        <v>3</v>
      </c>
      <c r="D6833" t="s">
        <v>328</v>
      </c>
      <c r="E6833" t="s">
        <v>370</v>
      </c>
      <c r="F6833" s="2">
        <v>9306500</v>
      </c>
      <c r="G6833" s="36">
        <v>378425.30507020373</v>
      </c>
      <c r="H6833">
        <v>2020</v>
      </c>
      <c r="I6833">
        <v>24.592700000000001</v>
      </c>
      <c r="J6833" t="s">
        <v>717</v>
      </c>
    </row>
    <row r="6834" spans="1:10">
      <c r="A6834" t="s">
        <v>136</v>
      </c>
      <c r="B6834" t="s">
        <v>41</v>
      </c>
      <c r="C6834" t="s">
        <v>4</v>
      </c>
      <c r="D6834" t="s">
        <v>328</v>
      </c>
      <c r="E6834" t="s">
        <v>385</v>
      </c>
      <c r="F6834" s="2">
        <v>8810200</v>
      </c>
      <c r="G6834" s="36">
        <v>358244.5197152</v>
      </c>
      <c r="H6834">
        <v>2020</v>
      </c>
      <c r="I6834">
        <v>24.592700000000001</v>
      </c>
      <c r="J6834" t="s">
        <v>717</v>
      </c>
    </row>
    <row r="6835" spans="1:10">
      <c r="A6835" t="s">
        <v>136</v>
      </c>
      <c r="B6835" t="s">
        <v>41</v>
      </c>
      <c r="C6835" t="s">
        <v>4</v>
      </c>
      <c r="D6835" t="s">
        <v>328</v>
      </c>
      <c r="E6835" t="s">
        <v>370</v>
      </c>
      <c r="F6835" s="2">
        <v>4780900</v>
      </c>
      <c r="G6835" s="36">
        <v>194403.21721486456</v>
      </c>
      <c r="H6835">
        <v>2020</v>
      </c>
      <c r="I6835">
        <v>24.592700000000001</v>
      </c>
      <c r="J6835" t="s">
        <v>717</v>
      </c>
    </row>
    <row r="6836" spans="1:10">
      <c r="A6836" s="8" t="s">
        <v>136</v>
      </c>
      <c r="B6836" t="s">
        <v>41</v>
      </c>
      <c r="C6836" t="s">
        <v>3</v>
      </c>
      <c r="D6836" t="s">
        <v>328</v>
      </c>
      <c r="E6836" t="s">
        <v>370</v>
      </c>
      <c r="F6836" s="2">
        <v>12268999</v>
      </c>
      <c r="G6836" s="36">
        <f t="shared" ref="G6836:G6847" si="198">F6836/I6836</f>
        <v>500579.32401997584</v>
      </c>
      <c r="H6836">
        <v>2019</v>
      </c>
      <c r="I6836">
        <v>24.509599999999999</v>
      </c>
      <c r="J6836" t="s">
        <v>717</v>
      </c>
    </row>
    <row r="6837" spans="1:10">
      <c r="A6837" s="8" t="s">
        <v>136</v>
      </c>
      <c r="B6837" t="s">
        <v>41</v>
      </c>
      <c r="C6837" t="s">
        <v>3</v>
      </c>
      <c r="D6837" t="s">
        <v>328</v>
      </c>
      <c r="E6837" t="s">
        <v>434</v>
      </c>
      <c r="F6837" s="2">
        <v>6531323.0999999996</v>
      </c>
      <c r="G6837" s="36">
        <f t="shared" si="198"/>
        <v>266480.19959526061</v>
      </c>
      <c r="H6837">
        <v>2019</v>
      </c>
      <c r="I6837">
        <v>24.509599999999999</v>
      </c>
      <c r="J6837" t="s">
        <v>717</v>
      </c>
    </row>
    <row r="6838" spans="1:10">
      <c r="A6838" s="8" t="s">
        <v>136</v>
      </c>
      <c r="B6838" t="s">
        <v>41</v>
      </c>
      <c r="C6838" t="s">
        <v>4</v>
      </c>
      <c r="D6838" t="s">
        <v>328</v>
      </c>
      <c r="E6838" t="s">
        <v>370</v>
      </c>
      <c r="F6838" s="2">
        <v>3248190.33</v>
      </c>
      <c r="G6838" s="36">
        <f t="shared" si="198"/>
        <v>132527.26809087052</v>
      </c>
      <c r="H6838">
        <v>2019</v>
      </c>
      <c r="I6838">
        <v>24.509599999999999</v>
      </c>
      <c r="J6838" t="s">
        <v>717</v>
      </c>
    </row>
    <row r="6839" spans="1:10">
      <c r="A6839" s="8" t="s">
        <v>136</v>
      </c>
      <c r="B6839" t="s">
        <v>41</v>
      </c>
      <c r="C6839" t="s">
        <v>4</v>
      </c>
      <c r="D6839" t="s">
        <v>328</v>
      </c>
      <c r="E6839" t="s">
        <v>434</v>
      </c>
      <c r="F6839" s="2">
        <v>1015.54398</v>
      </c>
      <c r="G6839" s="36">
        <f t="shared" si="198"/>
        <v>41.434539119365475</v>
      </c>
      <c r="H6839">
        <v>2019</v>
      </c>
      <c r="I6839">
        <v>24.509599999999999</v>
      </c>
      <c r="J6839" t="s">
        <v>717</v>
      </c>
    </row>
    <row r="6840" spans="1:10">
      <c r="A6840" t="s">
        <v>136</v>
      </c>
      <c r="B6840" t="s">
        <v>41</v>
      </c>
      <c r="C6840" t="s">
        <v>3</v>
      </c>
      <c r="D6840" t="s">
        <v>328</v>
      </c>
      <c r="E6840" t="s">
        <v>370</v>
      </c>
      <c r="F6840" s="2">
        <v>16115300</v>
      </c>
      <c r="G6840" s="36">
        <f t="shared" si="198"/>
        <v>673998.32705980761</v>
      </c>
      <c r="H6840">
        <v>2018</v>
      </c>
      <c r="I6840">
        <v>23.91</v>
      </c>
      <c r="J6840" t="s">
        <v>717</v>
      </c>
    </row>
    <row r="6841" spans="1:10">
      <c r="A6841" t="s">
        <v>136</v>
      </c>
      <c r="B6841" t="s">
        <v>41</v>
      </c>
      <c r="C6841" t="s">
        <v>3</v>
      </c>
      <c r="D6841" t="s">
        <v>328</v>
      </c>
      <c r="E6841" t="s">
        <v>385</v>
      </c>
      <c r="F6841" s="2">
        <v>6170660</v>
      </c>
      <c r="G6841" s="36">
        <f t="shared" si="198"/>
        <v>258078.62818904224</v>
      </c>
      <c r="H6841">
        <v>2018</v>
      </c>
      <c r="I6841">
        <v>23.91</v>
      </c>
      <c r="J6841" t="s">
        <v>717</v>
      </c>
    </row>
    <row r="6842" spans="1:10">
      <c r="A6842" t="s">
        <v>136</v>
      </c>
      <c r="B6842" t="s">
        <v>41</v>
      </c>
      <c r="C6842" t="s">
        <v>4</v>
      </c>
      <c r="D6842" t="s">
        <v>328</v>
      </c>
      <c r="E6842" t="s">
        <v>385</v>
      </c>
      <c r="F6842" s="2">
        <v>4349180</v>
      </c>
      <c r="G6842" s="36">
        <f t="shared" si="198"/>
        <v>181897.95064826432</v>
      </c>
      <c r="H6842">
        <v>2018</v>
      </c>
      <c r="I6842">
        <v>23.91</v>
      </c>
      <c r="J6842" t="s">
        <v>717</v>
      </c>
    </row>
    <row r="6843" spans="1:10">
      <c r="A6843" t="s">
        <v>136</v>
      </c>
      <c r="B6843" t="s">
        <v>41</v>
      </c>
      <c r="C6843" t="s">
        <v>4</v>
      </c>
      <c r="D6843" t="s">
        <v>328</v>
      </c>
      <c r="E6843" t="s">
        <v>370</v>
      </c>
      <c r="F6843" s="2">
        <v>2320630</v>
      </c>
      <c r="G6843" s="36">
        <f t="shared" si="198"/>
        <v>97056.879966541193</v>
      </c>
      <c r="H6843">
        <v>2018</v>
      </c>
      <c r="I6843">
        <v>23.91</v>
      </c>
      <c r="J6843" t="s">
        <v>717</v>
      </c>
    </row>
    <row r="6844" spans="1:10">
      <c r="A6844" t="s">
        <v>136</v>
      </c>
      <c r="B6844" t="s">
        <v>41</v>
      </c>
      <c r="C6844" t="s">
        <v>3</v>
      </c>
      <c r="D6844" t="s">
        <v>328</v>
      </c>
      <c r="E6844" t="s">
        <v>370</v>
      </c>
      <c r="F6844" s="2">
        <v>15184300</v>
      </c>
      <c r="G6844" s="36">
        <f t="shared" si="198"/>
        <v>648624.51943613845</v>
      </c>
      <c r="H6844">
        <v>2017</v>
      </c>
      <c r="I6844">
        <v>23.41</v>
      </c>
      <c r="J6844" t="s">
        <v>717</v>
      </c>
    </row>
    <row r="6845" spans="1:10">
      <c r="A6845" t="s">
        <v>136</v>
      </c>
      <c r="B6845" t="s">
        <v>41</v>
      </c>
      <c r="C6845" t="s">
        <v>3</v>
      </c>
      <c r="D6845" t="s">
        <v>328</v>
      </c>
      <c r="E6845" t="s">
        <v>385</v>
      </c>
      <c r="F6845" s="2">
        <v>6355900</v>
      </c>
      <c r="G6845" s="36">
        <f t="shared" si="198"/>
        <v>271503.63092695427</v>
      </c>
      <c r="H6845">
        <v>2017</v>
      </c>
      <c r="I6845">
        <v>23.41</v>
      </c>
      <c r="J6845" t="s">
        <v>717</v>
      </c>
    </row>
    <row r="6846" spans="1:10">
      <c r="A6846" t="s">
        <v>136</v>
      </c>
      <c r="B6846" t="s">
        <v>41</v>
      </c>
      <c r="C6846" t="s">
        <v>4</v>
      </c>
      <c r="D6846" t="s">
        <v>328</v>
      </c>
      <c r="E6846" t="s">
        <v>370</v>
      </c>
      <c r="F6846" s="2">
        <v>5087300</v>
      </c>
      <c r="G6846" s="36">
        <f t="shared" si="198"/>
        <v>217313.11405382314</v>
      </c>
      <c r="H6846">
        <v>2017</v>
      </c>
      <c r="I6846">
        <v>23.41</v>
      </c>
      <c r="J6846" t="s">
        <v>717</v>
      </c>
    </row>
    <row r="6847" spans="1:10">
      <c r="A6847" t="s">
        <v>136</v>
      </c>
      <c r="B6847" t="s">
        <v>41</v>
      </c>
      <c r="C6847" t="s">
        <v>4</v>
      </c>
      <c r="D6847" t="s">
        <v>328</v>
      </c>
      <c r="E6847" t="s">
        <v>385</v>
      </c>
      <c r="F6847" s="2">
        <v>67200</v>
      </c>
      <c r="G6847" s="36">
        <f t="shared" si="198"/>
        <v>2870.5681332763775</v>
      </c>
      <c r="H6847">
        <v>2017</v>
      </c>
      <c r="I6847">
        <v>23.41</v>
      </c>
      <c r="J6847" t="s">
        <v>717</v>
      </c>
    </row>
    <row r="6848" spans="1:10">
      <c r="A6848" t="s">
        <v>136</v>
      </c>
      <c r="B6848" t="s">
        <v>41</v>
      </c>
      <c r="C6848" t="s">
        <v>3</v>
      </c>
      <c r="D6848" t="s">
        <v>328</v>
      </c>
      <c r="E6848" t="s">
        <v>370</v>
      </c>
      <c r="F6848" s="2">
        <v>14267800</v>
      </c>
      <c r="G6848" s="36">
        <v>477786.37278441375</v>
      </c>
      <c r="H6848">
        <v>2016</v>
      </c>
      <c r="I6848">
        <v>29.862300000000001</v>
      </c>
      <c r="J6848" t="s">
        <v>717</v>
      </c>
    </row>
    <row r="6849" spans="1:10">
      <c r="A6849" t="s">
        <v>136</v>
      </c>
      <c r="B6849" t="s">
        <v>41</v>
      </c>
      <c r="C6849" t="s">
        <v>4</v>
      </c>
      <c r="D6849" t="s">
        <v>328</v>
      </c>
      <c r="E6849" t="s">
        <v>370</v>
      </c>
      <c r="F6849" s="2">
        <v>3239700</v>
      </c>
      <c r="G6849" s="36">
        <v>108487.95973518449</v>
      </c>
      <c r="H6849">
        <v>2016</v>
      </c>
      <c r="I6849">
        <v>29.862300000000001</v>
      </c>
      <c r="J6849" t="s">
        <v>717</v>
      </c>
    </row>
    <row r="6850" spans="1:10">
      <c r="A6850" t="s">
        <v>136</v>
      </c>
      <c r="B6850" t="s">
        <v>41</v>
      </c>
      <c r="C6850" t="s">
        <v>3</v>
      </c>
      <c r="D6850" t="s">
        <v>328</v>
      </c>
      <c r="E6850" t="s">
        <v>370</v>
      </c>
      <c r="F6850" s="2">
        <v>22520200</v>
      </c>
      <c r="G6850" s="36">
        <v>1042756.3342717439</v>
      </c>
      <c r="H6850">
        <v>2015</v>
      </c>
      <c r="I6850">
        <v>21.596800000000002</v>
      </c>
      <c r="J6850" t="s">
        <v>717</v>
      </c>
    </row>
    <row r="6851" spans="1:10">
      <c r="A6851" t="s">
        <v>136</v>
      </c>
      <c r="B6851" t="s">
        <v>41</v>
      </c>
      <c r="C6851" t="s">
        <v>4</v>
      </c>
      <c r="D6851" t="s">
        <v>328</v>
      </c>
      <c r="E6851" t="s">
        <v>370</v>
      </c>
      <c r="F6851" s="2">
        <v>-183200.00000000003</v>
      </c>
      <c r="G6851" s="36">
        <v>-8482.7381834345833</v>
      </c>
      <c r="H6851">
        <v>2015</v>
      </c>
      <c r="I6851">
        <v>21.596800000000002</v>
      </c>
      <c r="J6851" t="s">
        <v>717</v>
      </c>
    </row>
    <row r="6852" spans="1:10">
      <c r="A6852" t="s">
        <v>136</v>
      </c>
      <c r="B6852" t="s">
        <v>41</v>
      </c>
      <c r="C6852" t="s">
        <v>3</v>
      </c>
      <c r="D6852" t="s">
        <v>328</v>
      </c>
      <c r="E6852" t="s">
        <v>370</v>
      </c>
      <c r="F6852" s="2">
        <v>14814565.07</v>
      </c>
      <c r="G6852" s="36">
        <v>700957.69885248621</v>
      </c>
      <c r="H6852">
        <v>2014</v>
      </c>
      <c r="I6852">
        <v>21.134749064390643</v>
      </c>
      <c r="J6852" t="s">
        <v>717</v>
      </c>
    </row>
    <row r="6853" spans="1:10">
      <c r="A6853" t="s">
        <v>136</v>
      </c>
      <c r="B6853" t="s">
        <v>41</v>
      </c>
      <c r="C6853" t="s">
        <v>3</v>
      </c>
      <c r="D6853" t="s">
        <v>328</v>
      </c>
      <c r="E6853" t="s">
        <v>419</v>
      </c>
      <c r="F6853" s="2">
        <v>0</v>
      </c>
      <c r="G6853" s="36">
        <v>0</v>
      </c>
      <c r="H6853">
        <v>2014</v>
      </c>
      <c r="I6853">
        <v>21.134749064390643</v>
      </c>
      <c r="J6853" t="s">
        <v>717</v>
      </c>
    </row>
    <row r="6854" spans="1:10">
      <c r="A6854" t="s">
        <v>136</v>
      </c>
      <c r="B6854" t="s">
        <v>41</v>
      </c>
      <c r="C6854" t="s">
        <v>3</v>
      </c>
      <c r="D6854" t="s">
        <v>328</v>
      </c>
      <c r="E6854" t="s">
        <v>432</v>
      </c>
      <c r="F6854" s="2">
        <v>0</v>
      </c>
      <c r="G6854" s="36">
        <v>0</v>
      </c>
      <c r="H6854">
        <v>2014</v>
      </c>
      <c r="I6854">
        <v>21.134749064390643</v>
      </c>
      <c r="J6854" t="s">
        <v>717</v>
      </c>
    </row>
    <row r="6855" spans="1:10">
      <c r="A6855" t="s">
        <v>136</v>
      </c>
      <c r="B6855" t="s">
        <v>41</v>
      </c>
      <c r="C6855" t="s">
        <v>4</v>
      </c>
      <c r="D6855" t="s">
        <v>328</v>
      </c>
      <c r="E6855" t="s">
        <v>370</v>
      </c>
      <c r="F6855" s="2">
        <v>4493741.92</v>
      </c>
      <c r="G6855" s="36">
        <v>212623.38655212056</v>
      </c>
      <c r="H6855">
        <v>2014</v>
      </c>
      <c r="I6855">
        <v>21.134749064390643</v>
      </c>
      <c r="J6855" t="s">
        <v>717</v>
      </c>
    </row>
    <row r="6856" spans="1:10">
      <c r="A6856" t="s">
        <v>136</v>
      </c>
      <c r="B6856" t="s">
        <v>41</v>
      </c>
      <c r="C6856" t="s">
        <v>4</v>
      </c>
      <c r="D6856" t="s">
        <v>328</v>
      </c>
      <c r="E6856" t="s">
        <v>419</v>
      </c>
      <c r="F6856" s="2">
        <v>0</v>
      </c>
      <c r="G6856" s="36">
        <v>0</v>
      </c>
      <c r="H6856">
        <v>2014</v>
      </c>
      <c r="I6856">
        <v>21.134749064390643</v>
      </c>
      <c r="J6856" t="s">
        <v>717</v>
      </c>
    </row>
    <row r="6857" spans="1:10">
      <c r="A6857" t="s">
        <v>136</v>
      </c>
      <c r="B6857" t="s">
        <v>41</v>
      </c>
      <c r="C6857" t="s">
        <v>4</v>
      </c>
      <c r="D6857" t="s">
        <v>328</v>
      </c>
      <c r="E6857" t="s">
        <v>432</v>
      </c>
      <c r="F6857" s="2">
        <v>0</v>
      </c>
      <c r="G6857" s="36">
        <v>0</v>
      </c>
      <c r="H6857">
        <v>2014</v>
      </c>
      <c r="I6857">
        <v>21.134749064390643</v>
      </c>
      <c r="J6857" t="s">
        <v>717</v>
      </c>
    </row>
    <row r="6858" spans="1:10">
      <c r="A6858" t="s">
        <v>136</v>
      </c>
      <c r="B6858" t="s">
        <v>41</v>
      </c>
      <c r="C6858" t="s">
        <v>3</v>
      </c>
      <c r="D6858" t="s">
        <v>328</v>
      </c>
      <c r="F6858" s="2">
        <v>17811350.43</v>
      </c>
      <c r="G6858" s="36">
        <v>869054.39999227307</v>
      </c>
      <c r="H6858">
        <v>2013</v>
      </c>
      <c r="I6858">
        <v>20.495092631897801</v>
      </c>
      <c r="J6858" t="s">
        <v>717</v>
      </c>
    </row>
    <row r="6859" spans="1:10">
      <c r="A6859" t="s">
        <v>136</v>
      </c>
      <c r="B6859" t="s">
        <v>41</v>
      </c>
      <c r="C6859" t="s">
        <v>4</v>
      </c>
      <c r="D6859" t="s">
        <v>328</v>
      </c>
      <c r="F6859" s="2">
        <v>7019404.5599999996</v>
      </c>
      <c r="G6859" s="36">
        <v>342491.96556815063</v>
      </c>
      <c r="H6859">
        <v>2013</v>
      </c>
      <c r="I6859">
        <v>20.495092631897801</v>
      </c>
      <c r="J6859" t="s">
        <v>717</v>
      </c>
    </row>
    <row r="6860" spans="1:10">
      <c r="A6860" t="s">
        <v>136</v>
      </c>
      <c r="B6860" t="s">
        <v>41</v>
      </c>
      <c r="C6860" t="s">
        <v>3</v>
      </c>
      <c r="D6860" t="s">
        <v>328</v>
      </c>
      <c r="F6860" s="2">
        <v>19269964.300000001</v>
      </c>
      <c r="G6860" s="36">
        <v>981262.49051657633</v>
      </c>
      <c r="H6860">
        <v>2012</v>
      </c>
      <c r="I6860">
        <v>19.637930203421423</v>
      </c>
      <c r="J6860" t="s">
        <v>717</v>
      </c>
    </row>
    <row r="6861" spans="1:10">
      <c r="A6861" t="s">
        <v>136</v>
      </c>
      <c r="B6861" t="s">
        <v>41</v>
      </c>
      <c r="C6861" t="s">
        <v>4</v>
      </c>
      <c r="D6861" t="s">
        <v>328</v>
      </c>
      <c r="F6861" s="2">
        <v>7028564.8399999999</v>
      </c>
      <c r="G6861" s="36">
        <v>357907.61893916124</v>
      </c>
      <c r="H6861">
        <v>2012</v>
      </c>
      <c r="I6861">
        <v>19.637930203421423</v>
      </c>
      <c r="J6861" t="s">
        <v>717</v>
      </c>
    </row>
    <row r="6862" spans="1:10">
      <c r="A6862" t="s">
        <v>136</v>
      </c>
      <c r="B6862" t="s">
        <v>41</v>
      </c>
      <c r="C6862" t="s">
        <v>3</v>
      </c>
      <c r="D6862" t="s">
        <v>328</v>
      </c>
      <c r="F6862" s="2">
        <v>13634662.969999999</v>
      </c>
      <c r="G6862" s="36">
        <v>715784.71076277702</v>
      </c>
      <c r="H6862">
        <v>2011</v>
      </c>
      <c r="I6862">
        <v>19.048552958710449</v>
      </c>
      <c r="J6862" t="s">
        <v>717</v>
      </c>
    </row>
    <row r="6863" spans="1:10">
      <c r="A6863" s="4" t="s">
        <v>17</v>
      </c>
      <c r="B6863" t="s">
        <v>32</v>
      </c>
      <c r="C6863" t="s">
        <v>4</v>
      </c>
      <c r="D6863" t="s">
        <v>328</v>
      </c>
      <c r="E6863" t="s">
        <v>365</v>
      </c>
      <c r="F6863" s="2">
        <v>57301162</v>
      </c>
      <c r="G6863" s="36">
        <v>17437967.741935484</v>
      </c>
      <c r="H6863">
        <v>2015</v>
      </c>
      <c r="I6863">
        <v>3.286</v>
      </c>
      <c r="J6863" s="40" t="s">
        <v>715</v>
      </c>
    </row>
    <row r="6864" spans="1:10">
      <c r="A6864" s="4" t="s">
        <v>17</v>
      </c>
      <c r="B6864" t="s">
        <v>32</v>
      </c>
      <c r="C6864" t="s">
        <v>4</v>
      </c>
      <c r="D6864" t="s">
        <v>328</v>
      </c>
      <c r="E6864" t="s">
        <v>366</v>
      </c>
      <c r="F6864" s="2">
        <v>8069844</v>
      </c>
      <c r="G6864" s="36">
        <v>2455825.9281801581</v>
      </c>
      <c r="H6864">
        <v>2015</v>
      </c>
      <c r="I6864">
        <v>3.286</v>
      </c>
      <c r="J6864" s="40" t="s">
        <v>715</v>
      </c>
    </row>
    <row r="6865" spans="1:10">
      <c r="A6865" s="4" t="s">
        <v>17</v>
      </c>
      <c r="B6865" t="s">
        <v>32</v>
      </c>
      <c r="C6865" t="s">
        <v>4</v>
      </c>
      <c r="D6865" t="s">
        <v>1</v>
      </c>
      <c r="F6865" s="2">
        <v>13901476</v>
      </c>
      <c r="G6865" s="36">
        <v>4230516.1290322579</v>
      </c>
      <c r="H6865">
        <v>2015</v>
      </c>
      <c r="I6865">
        <v>3.286</v>
      </c>
      <c r="J6865" s="40" t="s">
        <v>715</v>
      </c>
    </row>
    <row r="6866" spans="1:10">
      <c r="A6866" s="4" t="s">
        <v>17</v>
      </c>
      <c r="B6866" t="s">
        <v>32</v>
      </c>
      <c r="C6866" t="s">
        <v>4</v>
      </c>
      <c r="D6866" t="s">
        <v>367</v>
      </c>
      <c r="E6866" t="s">
        <v>414</v>
      </c>
      <c r="F6866" s="2">
        <v>54408434</v>
      </c>
      <c r="G6866" s="36">
        <v>16557648.813146682</v>
      </c>
      <c r="H6866">
        <v>2015</v>
      </c>
      <c r="I6866">
        <v>3.286</v>
      </c>
      <c r="J6866" s="40" t="s">
        <v>715</v>
      </c>
    </row>
    <row r="6867" spans="1:10">
      <c r="A6867" s="4" t="s">
        <v>17</v>
      </c>
      <c r="B6867" t="s">
        <v>32</v>
      </c>
      <c r="C6867" t="s">
        <v>4</v>
      </c>
      <c r="D6867" t="s">
        <v>367</v>
      </c>
      <c r="E6867" t="s">
        <v>415</v>
      </c>
      <c r="F6867" s="2">
        <v>27809993.000000004</v>
      </c>
      <c r="G6867" s="36">
        <v>8463174.9847839326</v>
      </c>
      <c r="H6867">
        <v>2015</v>
      </c>
      <c r="I6867">
        <v>3.286</v>
      </c>
      <c r="J6867" s="40" t="s">
        <v>715</v>
      </c>
    </row>
    <row r="6868" spans="1:10">
      <c r="A6868" s="4" t="s">
        <v>17</v>
      </c>
      <c r="B6868" t="s">
        <v>32</v>
      </c>
      <c r="C6868" t="s">
        <v>4</v>
      </c>
      <c r="D6868" t="s">
        <v>367</v>
      </c>
      <c r="E6868" t="s">
        <v>413</v>
      </c>
      <c r="F6868" s="2">
        <v>448165.99999999994</v>
      </c>
      <c r="G6868" s="36">
        <v>136386.48813146682</v>
      </c>
      <c r="H6868">
        <v>2015</v>
      </c>
      <c r="I6868">
        <v>3.286</v>
      </c>
      <c r="J6868" s="40" t="s">
        <v>715</v>
      </c>
    </row>
    <row r="6869" spans="1:10">
      <c r="A6869" s="4" t="s">
        <v>17</v>
      </c>
      <c r="B6869" t="s">
        <v>32</v>
      </c>
      <c r="C6869" t="s">
        <v>4</v>
      </c>
      <c r="D6869" t="s">
        <v>367</v>
      </c>
      <c r="E6869" t="s">
        <v>421</v>
      </c>
      <c r="F6869" s="2">
        <v>-569103</v>
      </c>
      <c r="G6869" s="36">
        <v>-173190.20085209981</v>
      </c>
      <c r="H6869">
        <v>2015</v>
      </c>
      <c r="I6869">
        <v>3.286</v>
      </c>
      <c r="J6869" s="40" t="s">
        <v>715</v>
      </c>
    </row>
    <row r="6870" spans="1:10">
      <c r="A6870" s="4" t="s">
        <v>17</v>
      </c>
      <c r="B6870" t="s">
        <v>32</v>
      </c>
      <c r="C6870" t="s">
        <v>4</v>
      </c>
      <c r="D6870" t="s">
        <v>367</v>
      </c>
      <c r="E6870" t="s">
        <v>417</v>
      </c>
      <c r="F6870" s="2">
        <v>-569103</v>
      </c>
      <c r="G6870" s="36">
        <v>-173190.20085209981</v>
      </c>
      <c r="H6870">
        <v>2015</v>
      </c>
      <c r="I6870">
        <v>3.286</v>
      </c>
      <c r="J6870" s="40" t="s">
        <v>715</v>
      </c>
    </row>
    <row r="6871" spans="1:10">
      <c r="A6871" s="4" t="s">
        <v>17</v>
      </c>
      <c r="B6871" t="s">
        <v>32</v>
      </c>
      <c r="C6871" t="s">
        <v>4</v>
      </c>
      <c r="D6871" t="s">
        <v>383</v>
      </c>
      <c r="F6871" s="2">
        <v>53433</v>
      </c>
      <c r="G6871" s="36">
        <v>16260.80340839927</v>
      </c>
      <c r="H6871">
        <v>2015</v>
      </c>
      <c r="I6871">
        <v>3.286</v>
      </c>
      <c r="J6871" s="40" t="s">
        <v>715</v>
      </c>
    </row>
    <row r="6872" spans="1:10">
      <c r="A6872" t="s">
        <v>136</v>
      </c>
      <c r="B6872" t="s">
        <v>41</v>
      </c>
      <c r="C6872" t="s">
        <v>4</v>
      </c>
      <c r="D6872" t="s">
        <v>328</v>
      </c>
      <c r="F6872" s="2">
        <v>6482601.5599999996</v>
      </c>
      <c r="G6872" s="36">
        <v>340319.89590241609</v>
      </c>
      <c r="H6872">
        <v>2011</v>
      </c>
      <c r="I6872">
        <v>19.048552958710449</v>
      </c>
      <c r="J6872" t="s">
        <v>717</v>
      </c>
    </row>
    <row r="6873" spans="1:10">
      <c r="A6873" t="s">
        <v>136</v>
      </c>
      <c r="B6873" t="s">
        <v>41</v>
      </c>
      <c r="C6873" t="s">
        <v>3</v>
      </c>
      <c r="D6873" t="s">
        <v>328</v>
      </c>
      <c r="F6873" s="2">
        <v>8833579.9700000007</v>
      </c>
      <c r="G6873" s="36">
        <v>464268.54625333298</v>
      </c>
      <c r="H6873">
        <v>2010</v>
      </c>
      <c r="I6873">
        <v>19.026875805581422</v>
      </c>
      <c r="J6873" t="s">
        <v>717</v>
      </c>
    </row>
    <row r="6874" spans="1:10">
      <c r="A6874" t="s">
        <v>136</v>
      </c>
      <c r="B6874" t="s">
        <v>41</v>
      </c>
      <c r="C6874" t="s">
        <v>4</v>
      </c>
      <c r="D6874" t="s">
        <v>328</v>
      </c>
      <c r="F6874" s="2">
        <v>7158250.6199999992</v>
      </c>
      <c r="G6874" s="36">
        <v>376217.86640874424</v>
      </c>
      <c r="H6874">
        <v>2010</v>
      </c>
      <c r="I6874">
        <v>19.026875805581422</v>
      </c>
      <c r="J6874" t="s">
        <v>717</v>
      </c>
    </row>
    <row r="6875" spans="1:10">
      <c r="A6875" s="8" t="s">
        <v>136</v>
      </c>
      <c r="B6875" t="s">
        <v>41</v>
      </c>
      <c r="C6875" t="s">
        <v>3</v>
      </c>
      <c r="D6875" t="s">
        <v>1</v>
      </c>
      <c r="F6875" s="2">
        <v>8310494.2300000004</v>
      </c>
      <c r="G6875" s="36">
        <f>F6875/I6875</f>
        <v>338320.07124246866</v>
      </c>
      <c r="H6875">
        <v>2022</v>
      </c>
      <c r="I6875">
        <v>24.564</v>
      </c>
      <c r="J6875" t="s">
        <v>717</v>
      </c>
    </row>
    <row r="6876" spans="1:10">
      <c r="A6876" t="s">
        <v>136</v>
      </c>
      <c r="B6876" t="s">
        <v>41</v>
      </c>
      <c r="C6876" t="s">
        <v>5</v>
      </c>
      <c r="D6876" t="s">
        <v>1</v>
      </c>
      <c r="F6876" s="2">
        <v>19000.25</v>
      </c>
      <c r="G6876" s="36">
        <f>F6876/I6876</f>
        <v>773.49983716007159</v>
      </c>
      <c r="H6876">
        <v>2022</v>
      </c>
      <c r="I6876">
        <v>24.564</v>
      </c>
      <c r="J6876" t="s">
        <v>717</v>
      </c>
    </row>
    <row r="6877" spans="1:10">
      <c r="A6877" t="s">
        <v>136</v>
      </c>
      <c r="B6877" t="s">
        <v>41</v>
      </c>
      <c r="C6877" t="s">
        <v>3</v>
      </c>
      <c r="D6877" t="s">
        <v>1</v>
      </c>
      <c r="E6877" t="s">
        <v>472</v>
      </c>
      <c r="F6877" s="2">
        <v>7424241</v>
      </c>
      <c r="G6877" s="36">
        <f>F6877/I6877</f>
        <v>309389.78346752009</v>
      </c>
      <c r="H6877">
        <v>2021</v>
      </c>
      <c r="I6877">
        <v>23.996400000000001</v>
      </c>
      <c r="J6877" t="s">
        <v>717</v>
      </c>
    </row>
    <row r="6878" spans="1:10">
      <c r="A6878" t="s">
        <v>136</v>
      </c>
      <c r="B6878" t="s">
        <v>41</v>
      </c>
      <c r="C6878" t="s">
        <v>4</v>
      </c>
      <c r="D6878" t="s">
        <v>1</v>
      </c>
      <c r="E6878" t="s">
        <v>472</v>
      </c>
      <c r="F6878" s="2">
        <v>983158</v>
      </c>
      <c r="G6878" s="36">
        <f>F6878/I6878</f>
        <v>40971.06232601557</v>
      </c>
      <c r="H6878">
        <v>2021</v>
      </c>
      <c r="I6878">
        <v>23.996400000000001</v>
      </c>
      <c r="J6878" t="s">
        <v>717</v>
      </c>
    </row>
    <row r="6879" spans="1:10">
      <c r="A6879" t="s">
        <v>136</v>
      </c>
      <c r="B6879" t="s">
        <v>41</v>
      </c>
      <c r="C6879" t="s">
        <v>3</v>
      </c>
      <c r="D6879" t="s">
        <v>1</v>
      </c>
      <c r="F6879" s="2">
        <v>7450200</v>
      </c>
      <c r="G6879" s="36">
        <v>302943.55642121442</v>
      </c>
      <c r="H6879">
        <v>2020</v>
      </c>
      <c r="I6879">
        <v>24.592700000000001</v>
      </c>
      <c r="J6879" t="s">
        <v>717</v>
      </c>
    </row>
    <row r="6880" spans="1:10">
      <c r="A6880" t="s">
        <v>136</v>
      </c>
      <c r="B6880" t="s">
        <v>41</v>
      </c>
      <c r="C6880" t="s">
        <v>3</v>
      </c>
      <c r="D6880" t="s">
        <v>1</v>
      </c>
      <c r="E6880" t="s">
        <v>434</v>
      </c>
      <c r="F6880" s="2">
        <v>9080039.5199999996</v>
      </c>
      <c r="G6880" s="36">
        <f>F6880/I6880</f>
        <v>370468.69471554004</v>
      </c>
      <c r="H6880">
        <v>2019</v>
      </c>
      <c r="I6880">
        <v>24.509599999999999</v>
      </c>
      <c r="J6880" t="s">
        <v>717</v>
      </c>
    </row>
    <row r="6881" spans="1:10">
      <c r="A6881" t="s">
        <v>136</v>
      </c>
      <c r="B6881" t="s">
        <v>41</v>
      </c>
      <c r="C6881" t="s">
        <v>3</v>
      </c>
      <c r="D6881" t="s">
        <v>1</v>
      </c>
      <c r="E6881" t="s">
        <v>364</v>
      </c>
      <c r="F6881" s="2">
        <v>5646140</v>
      </c>
      <c r="G6881" s="36">
        <f>F6881/I6881</f>
        <v>236141.36344625679</v>
      </c>
      <c r="H6881">
        <v>2018</v>
      </c>
      <c r="I6881">
        <v>23.91</v>
      </c>
      <c r="J6881" t="s">
        <v>717</v>
      </c>
    </row>
    <row r="6882" spans="1:10">
      <c r="A6882" t="s">
        <v>136</v>
      </c>
      <c r="B6882" t="s">
        <v>41</v>
      </c>
      <c r="C6882" t="s">
        <v>3</v>
      </c>
      <c r="D6882" t="s">
        <v>1</v>
      </c>
      <c r="E6882" t="s">
        <v>364</v>
      </c>
      <c r="F6882" s="2">
        <v>13819700</v>
      </c>
      <c r="G6882" s="36">
        <f>F6882/I6882</f>
        <v>590333.19094404101</v>
      </c>
      <c r="H6882">
        <v>2017</v>
      </c>
      <c r="I6882">
        <v>23.41</v>
      </c>
      <c r="J6882" t="s">
        <v>717</v>
      </c>
    </row>
    <row r="6883" spans="1:10">
      <c r="A6883" t="s">
        <v>136</v>
      </c>
      <c r="B6883" t="s">
        <v>41</v>
      </c>
      <c r="C6883" t="s">
        <v>3</v>
      </c>
      <c r="D6883" t="s">
        <v>1</v>
      </c>
      <c r="F6883" s="2">
        <v>6044000</v>
      </c>
      <c r="G6883" s="36">
        <v>202395.66275872922</v>
      </c>
      <c r="H6883">
        <v>2016</v>
      </c>
      <c r="I6883">
        <v>29.862300000000001</v>
      </c>
      <c r="J6883" t="s">
        <v>717</v>
      </c>
    </row>
    <row r="6884" spans="1:10">
      <c r="A6884" t="s">
        <v>136</v>
      </c>
      <c r="B6884" t="s">
        <v>41</v>
      </c>
      <c r="C6884" t="s">
        <v>3</v>
      </c>
      <c r="D6884" t="s">
        <v>1</v>
      </c>
      <c r="F6884" s="2">
        <v>5789300</v>
      </c>
      <c r="G6884" s="36">
        <v>268062.86116461694</v>
      </c>
      <c r="H6884">
        <v>2015</v>
      </c>
      <c r="I6884">
        <v>21.596800000000002</v>
      </c>
      <c r="J6884" t="s">
        <v>717</v>
      </c>
    </row>
    <row r="6885" spans="1:10">
      <c r="A6885" t="s">
        <v>136</v>
      </c>
      <c r="B6885" t="s">
        <v>41</v>
      </c>
      <c r="C6885" t="s">
        <v>3</v>
      </c>
      <c r="D6885" t="s">
        <v>1</v>
      </c>
      <c r="F6885" s="2">
        <v>5973885</v>
      </c>
      <c r="G6885" s="36">
        <v>282657.01105792803</v>
      </c>
      <c r="H6885">
        <v>2014</v>
      </c>
      <c r="I6885">
        <v>21.134749064390643</v>
      </c>
      <c r="J6885" t="s">
        <v>717</v>
      </c>
    </row>
    <row r="6886" spans="1:10">
      <c r="A6886" t="s">
        <v>136</v>
      </c>
      <c r="B6886" t="s">
        <v>41</v>
      </c>
      <c r="C6886" t="s">
        <v>4</v>
      </c>
      <c r="D6886" t="s">
        <v>1</v>
      </c>
      <c r="F6886" s="2">
        <v>0</v>
      </c>
      <c r="G6886" s="36">
        <v>0</v>
      </c>
      <c r="H6886">
        <v>2014</v>
      </c>
      <c r="I6886">
        <v>21.134749064390643</v>
      </c>
      <c r="J6886" t="s">
        <v>717</v>
      </c>
    </row>
    <row r="6887" spans="1:10">
      <c r="A6887" t="s">
        <v>136</v>
      </c>
      <c r="B6887" t="s">
        <v>41</v>
      </c>
      <c r="C6887" t="s">
        <v>3</v>
      </c>
      <c r="D6887" t="s">
        <v>1</v>
      </c>
      <c r="F6887" s="2">
        <v>5913518.1699999999</v>
      </c>
      <c r="G6887" s="36">
        <v>288533.3711932787</v>
      </c>
      <c r="H6887">
        <v>2013</v>
      </c>
      <c r="I6887">
        <v>20.495092631897801</v>
      </c>
      <c r="J6887" t="s">
        <v>717</v>
      </c>
    </row>
    <row r="6888" spans="1:10">
      <c r="A6888" t="s">
        <v>136</v>
      </c>
      <c r="B6888" t="s">
        <v>41</v>
      </c>
      <c r="C6888" t="s">
        <v>3</v>
      </c>
      <c r="D6888" t="s">
        <v>328</v>
      </c>
      <c r="F6888" s="2">
        <v>28984174.02</v>
      </c>
      <c r="G6888" s="36">
        <f>F6888/I6888</f>
        <v>1179945.2051783097</v>
      </c>
      <c r="H6888">
        <v>2022</v>
      </c>
      <c r="I6888">
        <v>24.564</v>
      </c>
      <c r="J6888" t="s">
        <v>717</v>
      </c>
    </row>
    <row r="6889" spans="1:10">
      <c r="A6889" t="s">
        <v>474</v>
      </c>
      <c r="B6889" t="s">
        <v>6</v>
      </c>
      <c r="C6889" t="s">
        <v>4</v>
      </c>
      <c r="D6889" t="s">
        <v>328</v>
      </c>
      <c r="F6889" s="2">
        <v>100000</v>
      </c>
      <c r="G6889" s="36">
        <v>4657.401542531391</v>
      </c>
      <c r="H6889">
        <v>2020</v>
      </c>
      <c r="I6889">
        <v>21.4712</v>
      </c>
      <c r="J6889" t="s">
        <v>717</v>
      </c>
    </row>
    <row r="6890" spans="1:10">
      <c r="A6890" t="s">
        <v>545</v>
      </c>
      <c r="B6890" t="s">
        <v>39</v>
      </c>
      <c r="C6890" t="s">
        <v>3</v>
      </c>
      <c r="D6890" t="s">
        <v>328</v>
      </c>
      <c r="F6890" s="2">
        <v>145767</v>
      </c>
      <c r="G6890" s="36">
        <v>3357.2168866164584</v>
      </c>
      <c r="H6890">
        <v>2014</v>
      </c>
      <c r="I6890">
        <v>43.418999999999997</v>
      </c>
      <c r="J6890" t="s">
        <v>717</v>
      </c>
    </row>
    <row r="6891" spans="1:10">
      <c r="A6891" t="s">
        <v>545</v>
      </c>
      <c r="B6891" t="s">
        <v>39</v>
      </c>
      <c r="C6891" t="s">
        <v>3</v>
      </c>
      <c r="D6891" t="s">
        <v>1</v>
      </c>
      <c r="F6891" s="2">
        <v>145767</v>
      </c>
      <c r="G6891" s="36">
        <v>3357.2168866164584</v>
      </c>
      <c r="H6891">
        <v>2014</v>
      </c>
      <c r="I6891">
        <v>43.418999999999997</v>
      </c>
      <c r="J6891" t="s">
        <v>717</v>
      </c>
    </row>
    <row r="6892" spans="1:10">
      <c r="A6892" t="s">
        <v>545</v>
      </c>
      <c r="B6892" t="s">
        <v>39</v>
      </c>
      <c r="C6892" t="s">
        <v>3</v>
      </c>
      <c r="D6892" t="s">
        <v>328</v>
      </c>
      <c r="F6892" s="2">
        <v>483864</v>
      </c>
      <c r="G6892" s="36">
        <v>11587.791212153881</v>
      </c>
      <c r="H6892">
        <v>2013</v>
      </c>
      <c r="I6892">
        <v>41.75636160000002</v>
      </c>
      <c r="J6892" t="s">
        <v>717</v>
      </c>
    </row>
    <row r="6893" spans="1:10">
      <c r="A6893" t="s">
        <v>545</v>
      </c>
      <c r="B6893" t="s">
        <v>39</v>
      </c>
      <c r="C6893" t="s">
        <v>3</v>
      </c>
      <c r="D6893" t="s">
        <v>328</v>
      </c>
      <c r="F6893" s="2">
        <v>1185193.2214593035</v>
      </c>
      <c r="G6893" s="36">
        <v>30174.246512633355</v>
      </c>
      <c r="H6893">
        <v>2012</v>
      </c>
      <c r="I6893">
        <v>39.278303800000003</v>
      </c>
      <c r="J6893" t="s">
        <v>717</v>
      </c>
    </row>
    <row r="6894" spans="1:10">
      <c r="A6894" t="s">
        <v>545</v>
      </c>
      <c r="B6894" t="s">
        <v>39</v>
      </c>
      <c r="C6894" t="s">
        <v>3</v>
      </c>
      <c r="D6894" t="s">
        <v>328</v>
      </c>
      <c r="F6894" s="2">
        <v>348507.54277873674</v>
      </c>
      <c r="G6894" s="36">
        <v>9156.5557247099587</v>
      </c>
      <c r="H6894">
        <v>2011</v>
      </c>
      <c r="I6894">
        <v>38.060986385770725</v>
      </c>
      <c r="J6894" t="s">
        <v>717</v>
      </c>
    </row>
    <row r="6895" spans="1:10">
      <c r="A6895" t="s">
        <v>545</v>
      </c>
      <c r="B6895" t="s">
        <v>39</v>
      </c>
      <c r="C6895" t="s">
        <v>3</v>
      </c>
      <c r="D6895" t="s">
        <v>328</v>
      </c>
      <c r="F6895" s="2">
        <v>10322.295365218164</v>
      </c>
      <c r="G6895" s="36">
        <v>280.53756318444158</v>
      </c>
      <c r="H6895">
        <v>2010</v>
      </c>
      <c r="I6895">
        <v>36.794699604743094</v>
      </c>
      <c r="J6895" t="s">
        <v>717</v>
      </c>
    </row>
    <row r="6896" spans="1:10">
      <c r="A6896" t="s">
        <v>227</v>
      </c>
      <c r="B6896" s="18" t="s">
        <v>35</v>
      </c>
      <c r="C6896" s="18" t="s">
        <v>3</v>
      </c>
      <c r="D6896" s="18" t="s">
        <v>328</v>
      </c>
      <c r="E6896" s="18" t="s">
        <v>677</v>
      </c>
      <c r="F6896" s="2">
        <v>5498241</v>
      </c>
      <c r="G6896" s="36">
        <f t="shared" ref="G6896:G6907" si="199">F6896/I6896</f>
        <v>6005.9222045421693</v>
      </c>
      <c r="H6896" s="18">
        <v>2024</v>
      </c>
      <c r="I6896" s="18">
        <v>915.46990000000005</v>
      </c>
      <c r="J6896" t="s">
        <v>717</v>
      </c>
    </row>
    <row r="6897" spans="1:10">
      <c r="A6897" t="s">
        <v>227</v>
      </c>
      <c r="B6897" s="18" t="s">
        <v>35</v>
      </c>
      <c r="C6897" s="18" t="s">
        <v>3</v>
      </c>
      <c r="D6897" s="18" t="s">
        <v>1</v>
      </c>
      <c r="E6897" s="18"/>
      <c r="F6897" s="2">
        <v>73434</v>
      </c>
      <c r="G6897" s="36">
        <f t="shared" si="199"/>
        <v>80.214543372753155</v>
      </c>
      <c r="H6897" s="18">
        <v>2024</v>
      </c>
      <c r="I6897" s="18">
        <v>915.46990000000005</v>
      </c>
      <c r="J6897" t="s">
        <v>717</v>
      </c>
    </row>
    <row r="6898" spans="1:10">
      <c r="A6898" t="s">
        <v>227</v>
      </c>
      <c r="B6898" s="18" t="s">
        <v>35</v>
      </c>
      <c r="C6898" s="18" t="s">
        <v>4</v>
      </c>
      <c r="D6898" s="18" t="s">
        <v>328</v>
      </c>
      <c r="E6898" s="18" t="s">
        <v>677</v>
      </c>
      <c r="F6898" s="2">
        <v>-507060</v>
      </c>
      <c r="G6898" s="36">
        <f t="shared" si="199"/>
        <v>-553.87948855554941</v>
      </c>
      <c r="H6898" s="18">
        <v>2024</v>
      </c>
      <c r="I6898" s="18">
        <v>915.46990000000005</v>
      </c>
      <c r="J6898" t="s">
        <v>717</v>
      </c>
    </row>
    <row r="6899" spans="1:10">
      <c r="A6899" t="s">
        <v>227</v>
      </c>
      <c r="B6899" s="18" t="s">
        <v>35</v>
      </c>
      <c r="C6899" s="18" t="s">
        <v>4</v>
      </c>
      <c r="D6899" s="18" t="s">
        <v>1</v>
      </c>
      <c r="E6899" s="18"/>
      <c r="F6899" s="2">
        <v>5269</v>
      </c>
      <c r="G6899" s="36">
        <f t="shared" si="199"/>
        <v>5.7555141900350844</v>
      </c>
      <c r="H6899" s="18">
        <v>2024</v>
      </c>
      <c r="I6899" s="18">
        <v>915.46990000000005</v>
      </c>
      <c r="J6899" t="s">
        <v>717</v>
      </c>
    </row>
    <row r="6900" spans="1:10">
      <c r="A6900" t="s">
        <v>227</v>
      </c>
      <c r="B6900" s="18" t="s">
        <v>35</v>
      </c>
      <c r="C6900" s="18" t="s">
        <v>3</v>
      </c>
      <c r="D6900" s="18" t="s">
        <v>328</v>
      </c>
      <c r="E6900" s="18"/>
      <c r="F6900" s="2">
        <v>3336290.5</v>
      </c>
      <c r="G6900" s="36">
        <f t="shared" si="199"/>
        <v>11272.047587143821</v>
      </c>
      <c r="H6900" s="18">
        <v>2023</v>
      </c>
      <c r="I6900" s="18">
        <v>295.97910000000002</v>
      </c>
      <c r="J6900" t="s">
        <v>717</v>
      </c>
    </row>
    <row r="6901" spans="1:10">
      <c r="A6901" t="s">
        <v>227</v>
      </c>
      <c r="B6901" s="18" t="s">
        <v>35</v>
      </c>
      <c r="C6901" s="18" t="s">
        <v>3</v>
      </c>
      <c r="D6901" s="18" t="s">
        <v>1</v>
      </c>
      <c r="E6901" s="18"/>
      <c r="F6901" s="2">
        <v>44877</v>
      </c>
      <c r="G6901" s="36">
        <f t="shared" si="199"/>
        <v>151.62219224262793</v>
      </c>
      <c r="H6901" s="18">
        <v>2023</v>
      </c>
      <c r="I6901" s="18">
        <v>295.97910000000002</v>
      </c>
      <c r="J6901" t="s">
        <v>717</v>
      </c>
    </row>
    <row r="6902" spans="1:10">
      <c r="A6902" t="s">
        <v>227</v>
      </c>
      <c r="B6902" s="18" t="s">
        <v>35</v>
      </c>
      <c r="C6902" s="18" t="s">
        <v>4</v>
      </c>
      <c r="D6902" s="18" t="s">
        <v>328</v>
      </c>
      <c r="E6902" s="18"/>
      <c r="F6902" s="2">
        <v>-79189</v>
      </c>
      <c r="G6902" s="36">
        <f t="shared" si="199"/>
        <v>-267.54929655506078</v>
      </c>
      <c r="H6902" s="18">
        <v>2023</v>
      </c>
      <c r="I6902" s="18">
        <v>295.97910000000002</v>
      </c>
      <c r="J6902" t="s">
        <v>717</v>
      </c>
    </row>
    <row r="6903" spans="1:10">
      <c r="A6903" t="s">
        <v>227</v>
      </c>
      <c r="B6903" s="18" t="s">
        <v>35</v>
      </c>
      <c r="C6903" s="18" t="s">
        <v>4</v>
      </c>
      <c r="D6903" s="18" t="s">
        <v>1</v>
      </c>
      <c r="E6903" s="18"/>
      <c r="F6903" s="2">
        <v>1427</v>
      </c>
      <c r="G6903" s="36">
        <f t="shared" si="199"/>
        <v>4.8212863678550271</v>
      </c>
      <c r="H6903" s="18">
        <v>2023</v>
      </c>
      <c r="I6903" s="18">
        <v>295.97910000000002</v>
      </c>
      <c r="J6903" t="s">
        <v>717</v>
      </c>
    </row>
    <row r="6904" spans="1:10">
      <c r="A6904" s="14" t="s">
        <v>227</v>
      </c>
      <c r="B6904" t="s">
        <v>35</v>
      </c>
      <c r="C6904" t="s">
        <v>3</v>
      </c>
      <c r="D6904" t="s">
        <v>328</v>
      </c>
      <c r="F6904" s="2">
        <v>2051296</v>
      </c>
      <c r="G6904" s="36">
        <f t="shared" si="199"/>
        <v>15673.871582962491</v>
      </c>
      <c r="H6904">
        <v>2022</v>
      </c>
      <c r="I6904">
        <v>130.87360000000001</v>
      </c>
      <c r="J6904" t="s">
        <v>717</v>
      </c>
    </row>
    <row r="6905" spans="1:10">
      <c r="A6905" s="14" t="s">
        <v>227</v>
      </c>
      <c r="B6905" t="s">
        <v>35</v>
      </c>
      <c r="C6905" t="s">
        <v>5</v>
      </c>
      <c r="D6905" t="s">
        <v>328</v>
      </c>
      <c r="F6905" s="2">
        <v>142279</v>
      </c>
      <c r="G6905" s="36">
        <f t="shared" si="199"/>
        <v>1087.148210181427</v>
      </c>
      <c r="H6905">
        <v>2022</v>
      </c>
      <c r="I6905">
        <v>130.87360000000001</v>
      </c>
      <c r="J6905" t="s">
        <v>717</v>
      </c>
    </row>
    <row r="6906" spans="1:10">
      <c r="A6906" s="14" t="s">
        <v>227</v>
      </c>
      <c r="B6906" t="s">
        <v>35</v>
      </c>
      <c r="C6906" t="s">
        <v>3</v>
      </c>
      <c r="D6906" t="s">
        <v>328</v>
      </c>
      <c r="E6906" t="s">
        <v>329</v>
      </c>
      <c r="F6906" s="2">
        <v>264463</v>
      </c>
      <c r="G6906" s="36">
        <f t="shared" si="199"/>
        <v>2781.3851447995016</v>
      </c>
      <c r="H6906">
        <v>2021</v>
      </c>
      <c r="I6906">
        <v>95.083200000000005</v>
      </c>
      <c r="J6906" t="s">
        <v>717</v>
      </c>
    </row>
    <row r="6907" spans="1:10">
      <c r="A6907" s="14" t="s">
        <v>227</v>
      </c>
      <c r="B6907" t="s">
        <v>35</v>
      </c>
      <c r="C6907" t="s">
        <v>4</v>
      </c>
      <c r="D6907" t="s">
        <v>328</v>
      </c>
      <c r="E6907" t="s">
        <v>329</v>
      </c>
      <c r="F6907" s="2">
        <v>14440</v>
      </c>
      <c r="G6907" s="36">
        <f t="shared" si="199"/>
        <v>151.86699648308007</v>
      </c>
      <c r="H6907">
        <v>2021</v>
      </c>
      <c r="I6907">
        <v>95.083200000000005</v>
      </c>
      <c r="J6907" t="s">
        <v>717</v>
      </c>
    </row>
    <row r="6908" spans="1:10">
      <c r="A6908" t="s">
        <v>227</v>
      </c>
      <c r="B6908" t="s">
        <v>35</v>
      </c>
      <c r="C6908" t="s">
        <v>3</v>
      </c>
      <c r="D6908" t="s">
        <v>328</v>
      </c>
      <c r="F6908" s="2">
        <v>59669</v>
      </c>
      <c r="G6908" s="36">
        <v>846.0519748633136</v>
      </c>
      <c r="H6908">
        <v>2020</v>
      </c>
      <c r="I6908">
        <v>70.526399999999995</v>
      </c>
      <c r="J6908" t="s">
        <v>717</v>
      </c>
    </row>
    <row r="6909" spans="1:10">
      <c r="A6909" t="s">
        <v>227</v>
      </c>
      <c r="B6909" t="s">
        <v>35</v>
      </c>
      <c r="C6909" t="s">
        <v>4</v>
      </c>
      <c r="D6909" t="s">
        <v>328</v>
      </c>
      <c r="F6909" s="2">
        <v>0</v>
      </c>
      <c r="G6909" s="36">
        <v>0</v>
      </c>
      <c r="H6909">
        <v>2020</v>
      </c>
      <c r="I6909">
        <v>70.526399999999995</v>
      </c>
      <c r="J6909" t="s">
        <v>717</v>
      </c>
    </row>
    <row r="6910" spans="1:10">
      <c r="A6910" t="s">
        <v>309</v>
      </c>
      <c r="B6910" t="s">
        <v>39</v>
      </c>
      <c r="C6910" t="s">
        <v>3</v>
      </c>
      <c r="D6910" t="s">
        <v>328</v>
      </c>
      <c r="E6910" t="s">
        <v>534</v>
      </c>
      <c r="F6910" s="2">
        <v>306306.68000000005</v>
      </c>
      <c r="G6910" s="36">
        <f t="shared" ref="G6910:G6916" si="200">F6910/I6910</f>
        <v>5154.8556907490629</v>
      </c>
      <c r="H6910">
        <v>2024</v>
      </c>
      <c r="I6910">
        <v>59.420999999999999</v>
      </c>
      <c r="J6910" t="s">
        <v>717</v>
      </c>
    </row>
    <row r="6911" spans="1:10">
      <c r="A6911" t="s">
        <v>309</v>
      </c>
      <c r="B6911" t="s">
        <v>39</v>
      </c>
      <c r="C6911" t="s">
        <v>3</v>
      </c>
      <c r="D6911" t="s">
        <v>1</v>
      </c>
      <c r="E6911" t="s">
        <v>702</v>
      </c>
      <c r="F6911" s="2">
        <v>1086855.6300000001</v>
      </c>
      <c r="G6911" s="36">
        <f t="shared" si="200"/>
        <v>18290.766395718689</v>
      </c>
      <c r="H6911">
        <v>2024</v>
      </c>
      <c r="I6911">
        <v>59.420999999999999</v>
      </c>
      <c r="J6911" t="s">
        <v>717</v>
      </c>
    </row>
    <row r="6912" spans="1:10">
      <c r="A6912" t="s">
        <v>309</v>
      </c>
      <c r="B6912" t="s">
        <v>39</v>
      </c>
      <c r="C6912" t="s">
        <v>3</v>
      </c>
      <c r="D6912" t="s">
        <v>328</v>
      </c>
      <c r="F6912" s="2">
        <v>314271</v>
      </c>
      <c r="G6912" s="36">
        <f t="shared" si="200"/>
        <v>5611.3809234724849</v>
      </c>
      <c r="H6912">
        <v>2023</v>
      </c>
      <c r="I6912">
        <v>56.006</v>
      </c>
      <c r="J6912" t="s">
        <v>717</v>
      </c>
    </row>
    <row r="6913" spans="1:10">
      <c r="A6913" t="s">
        <v>309</v>
      </c>
      <c r="B6913" t="s">
        <v>39</v>
      </c>
      <c r="C6913" t="s">
        <v>3</v>
      </c>
      <c r="D6913" t="s">
        <v>1</v>
      </c>
      <c r="F6913" s="2">
        <v>158779</v>
      </c>
      <c r="G6913" s="36">
        <f t="shared" si="200"/>
        <v>2835.0355319072955</v>
      </c>
      <c r="H6913">
        <v>2023</v>
      </c>
      <c r="I6913">
        <v>56.006</v>
      </c>
      <c r="J6913" t="s">
        <v>717</v>
      </c>
    </row>
    <row r="6914" spans="1:10">
      <c r="A6914" t="s">
        <v>309</v>
      </c>
      <c r="B6914" t="s">
        <v>39</v>
      </c>
      <c r="C6914" t="s">
        <v>3</v>
      </c>
      <c r="D6914" t="s">
        <v>1</v>
      </c>
      <c r="F6914" s="2">
        <v>856284</v>
      </c>
      <c r="G6914" s="36">
        <f t="shared" si="200"/>
        <v>15014.62388216728</v>
      </c>
      <c r="H6914">
        <v>2021</v>
      </c>
      <c r="I6914" s="32">
        <v>57.03</v>
      </c>
      <c r="J6914" t="s">
        <v>717</v>
      </c>
    </row>
    <row r="6915" spans="1:10">
      <c r="A6915" t="s">
        <v>309</v>
      </c>
      <c r="B6915" t="s">
        <v>39</v>
      </c>
      <c r="C6915" t="s">
        <v>3</v>
      </c>
      <c r="D6915" t="s">
        <v>1</v>
      </c>
      <c r="F6915" s="2">
        <v>450899.51</v>
      </c>
      <c r="G6915" s="36">
        <f t="shared" si="200"/>
        <v>7982.5002655525268</v>
      </c>
      <c r="H6915">
        <v>2020</v>
      </c>
      <c r="I6915">
        <v>56.485999999999997</v>
      </c>
      <c r="J6915" t="s">
        <v>717</v>
      </c>
    </row>
    <row r="6916" spans="1:10">
      <c r="A6916" t="s">
        <v>309</v>
      </c>
      <c r="B6916" t="s">
        <v>39</v>
      </c>
      <c r="C6916" t="s">
        <v>3</v>
      </c>
      <c r="D6916" t="s">
        <v>1</v>
      </c>
      <c r="F6916" s="2">
        <v>994623.99000000011</v>
      </c>
      <c r="G6916" s="36">
        <f t="shared" si="200"/>
        <v>19398.970003120616</v>
      </c>
      <c r="H6916">
        <v>2019</v>
      </c>
      <c r="I6916">
        <v>51.271999999999998</v>
      </c>
      <c r="J6916" t="s">
        <v>717</v>
      </c>
    </row>
    <row r="6917" spans="1:10">
      <c r="A6917" t="s">
        <v>309</v>
      </c>
      <c r="B6917" t="s">
        <v>39</v>
      </c>
      <c r="C6917" t="s">
        <v>3</v>
      </c>
      <c r="D6917" t="s">
        <v>1</v>
      </c>
      <c r="E6917" t="s">
        <v>364</v>
      </c>
      <c r="F6917" s="2">
        <v>338680.56093519996</v>
      </c>
      <c r="G6917" s="36">
        <f>(F6917/I6917)</f>
        <v>6838.5777069197366</v>
      </c>
      <c r="H6917">
        <v>2018</v>
      </c>
      <c r="I6917">
        <v>49.524999999999999</v>
      </c>
      <c r="J6917" t="s">
        <v>717</v>
      </c>
    </row>
    <row r="6918" spans="1:10">
      <c r="A6918" t="s">
        <v>309</v>
      </c>
      <c r="B6918" t="s">
        <v>39</v>
      </c>
      <c r="C6918" t="s">
        <v>3</v>
      </c>
      <c r="D6918" t="s">
        <v>1</v>
      </c>
      <c r="E6918" t="s">
        <v>364</v>
      </c>
      <c r="F6918" s="2">
        <v>332065.81</v>
      </c>
      <c r="G6918" s="36">
        <f>(F6918/I6918)</f>
        <v>7011.3766601211973</v>
      </c>
      <c r="H6918">
        <v>2017</v>
      </c>
      <c r="I6918">
        <v>47.360999999999997</v>
      </c>
      <c r="J6918" t="s">
        <v>717</v>
      </c>
    </row>
    <row r="6919" spans="1:10">
      <c r="A6919" t="s">
        <v>309</v>
      </c>
      <c r="B6919" t="s">
        <v>39</v>
      </c>
      <c r="C6919" t="s">
        <v>3</v>
      </c>
      <c r="D6919" t="s">
        <v>1</v>
      </c>
      <c r="F6919" s="2">
        <v>827746.48</v>
      </c>
      <c r="G6919" s="36">
        <v>17992.532985545051</v>
      </c>
      <c r="H6919">
        <v>2016</v>
      </c>
      <c r="I6919">
        <v>46.004999999999995</v>
      </c>
      <c r="J6919" t="s">
        <v>717</v>
      </c>
    </row>
    <row r="6920" spans="1:10">
      <c r="A6920" t="s">
        <v>309</v>
      </c>
      <c r="B6920" t="s">
        <v>39</v>
      </c>
      <c r="C6920" t="s">
        <v>3</v>
      </c>
      <c r="D6920" t="s">
        <v>1</v>
      </c>
      <c r="F6920" s="2">
        <v>3034676.2800000003</v>
      </c>
      <c r="G6920" s="36">
        <v>67742.079270673697</v>
      </c>
      <c r="H6920">
        <v>2015</v>
      </c>
      <c r="I6920">
        <v>44.79750714285715</v>
      </c>
      <c r="J6920" t="s">
        <v>717</v>
      </c>
    </row>
    <row r="6921" spans="1:10">
      <c r="A6921" t="s">
        <v>309</v>
      </c>
      <c r="B6921" t="s">
        <v>39</v>
      </c>
      <c r="C6921" t="s">
        <v>3</v>
      </c>
      <c r="D6921" t="s">
        <v>1</v>
      </c>
      <c r="F6921" s="2">
        <v>3034676.2799999993</v>
      </c>
      <c r="G6921" s="36">
        <v>67742.079270673683</v>
      </c>
      <c r="H6921">
        <v>2015</v>
      </c>
      <c r="I6921">
        <v>44.79750714285715</v>
      </c>
      <c r="J6921" t="s">
        <v>717</v>
      </c>
    </row>
    <row r="6922" spans="1:10">
      <c r="A6922" t="s">
        <v>309</v>
      </c>
      <c r="B6922" t="s">
        <v>39</v>
      </c>
      <c r="C6922" t="s">
        <v>3</v>
      </c>
      <c r="D6922" t="s">
        <v>1</v>
      </c>
      <c r="F6922" s="2">
        <v>18152595</v>
      </c>
      <c r="G6922" s="36">
        <v>418079.52739584056</v>
      </c>
      <c r="H6922">
        <v>2014</v>
      </c>
      <c r="I6922">
        <v>43.418999999999997</v>
      </c>
      <c r="J6922" t="s">
        <v>717</v>
      </c>
    </row>
    <row r="6923" spans="1:10">
      <c r="A6923" s="4" t="s">
        <v>49</v>
      </c>
      <c r="B6923" t="s">
        <v>32</v>
      </c>
      <c r="C6923" t="s">
        <v>4</v>
      </c>
      <c r="D6923" t="s">
        <v>328</v>
      </c>
      <c r="E6923" t="s">
        <v>365</v>
      </c>
      <c r="F6923" s="2">
        <v>10198038</v>
      </c>
      <c r="G6923" s="36">
        <v>3103480.8277541082</v>
      </c>
      <c r="H6923">
        <v>2015</v>
      </c>
      <c r="I6923">
        <v>3.286</v>
      </c>
      <c r="J6923" s="40" t="s">
        <v>715</v>
      </c>
    </row>
    <row r="6924" spans="1:10">
      <c r="A6924" s="4" t="s">
        <v>49</v>
      </c>
      <c r="B6924" t="s">
        <v>32</v>
      </c>
      <c r="C6924" t="s">
        <v>4</v>
      </c>
      <c r="D6924" t="s">
        <v>328</v>
      </c>
      <c r="E6924" t="s">
        <v>366</v>
      </c>
      <c r="F6924" s="2">
        <v>-133322</v>
      </c>
      <c r="G6924" s="36">
        <v>-40572.73280584297</v>
      </c>
      <c r="H6924">
        <v>2015</v>
      </c>
      <c r="I6924">
        <v>3.286</v>
      </c>
      <c r="J6924" s="40" t="s">
        <v>715</v>
      </c>
    </row>
    <row r="6925" spans="1:10">
      <c r="A6925" s="4" t="s">
        <v>49</v>
      </c>
      <c r="B6925" t="s">
        <v>32</v>
      </c>
      <c r="C6925" t="s">
        <v>4</v>
      </c>
      <c r="D6925" t="s">
        <v>1</v>
      </c>
      <c r="F6925" s="2">
        <v>6819433</v>
      </c>
      <c r="G6925" s="36">
        <v>2075299.1479001825</v>
      </c>
      <c r="H6925">
        <v>2015</v>
      </c>
      <c r="I6925">
        <v>3.286</v>
      </c>
      <c r="J6925" s="40" t="s">
        <v>715</v>
      </c>
    </row>
    <row r="6926" spans="1:10">
      <c r="A6926" s="4" t="s">
        <v>49</v>
      </c>
      <c r="B6926" t="s">
        <v>32</v>
      </c>
      <c r="C6926" t="s">
        <v>4</v>
      </c>
      <c r="D6926" t="s">
        <v>367</v>
      </c>
      <c r="E6926" t="s">
        <v>415</v>
      </c>
      <c r="F6926" s="2">
        <v>2178459</v>
      </c>
      <c r="G6926" s="36">
        <v>662951.61290322582</v>
      </c>
      <c r="H6926">
        <v>2015</v>
      </c>
      <c r="I6926">
        <v>3.286</v>
      </c>
      <c r="J6926" s="40" t="s">
        <v>715</v>
      </c>
    </row>
    <row r="6927" spans="1:10">
      <c r="A6927" s="4" t="s">
        <v>49</v>
      </c>
      <c r="B6927" t="s">
        <v>32</v>
      </c>
      <c r="C6927" t="s">
        <v>4</v>
      </c>
      <c r="D6927" t="s">
        <v>367</v>
      </c>
      <c r="E6927" t="s">
        <v>414</v>
      </c>
      <c r="F6927" s="2">
        <v>1826632</v>
      </c>
      <c r="G6927" s="36">
        <v>555883.14059646986</v>
      </c>
      <c r="H6927">
        <v>2015</v>
      </c>
      <c r="I6927">
        <v>3.286</v>
      </c>
      <c r="J6927" s="40" t="s">
        <v>715</v>
      </c>
    </row>
    <row r="6928" spans="1:10">
      <c r="A6928" s="4" t="s">
        <v>49</v>
      </c>
      <c r="B6928" t="s">
        <v>32</v>
      </c>
      <c r="C6928" t="s">
        <v>4</v>
      </c>
      <c r="D6928" t="s">
        <v>367</v>
      </c>
      <c r="E6928" t="s">
        <v>418</v>
      </c>
      <c r="F6928" s="2">
        <v>1823987.0000316</v>
      </c>
      <c r="G6928" s="36">
        <v>555078.21059999999</v>
      </c>
      <c r="H6928">
        <v>2015</v>
      </c>
      <c r="I6928">
        <v>3.286</v>
      </c>
      <c r="J6928" s="40" t="s">
        <v>715</v>
      </c>
    </row>
    <row r="6929" spans="1:10">
      <c r="A6929" s="4" t="s">
        <v>49</v>
      </c>
      <c r="B6929" t="s">
        <v>32</v>
      </c>
      <c r="C6929" t="s">
        <v>4</v>
      </c>
      <c r="D6929" t="s">
        <v>367</v>
      </c>
      <c r="E6929" t="s">
        <v>419</v>
      </c>
      <c r="F6929" s="2">
        <v>11578</v>
      </c>
      <c r="G6929" s="36">
        <v>3523.4327449786974</v>
      </c>
      <c r="H6929">
        <v>2015</v>
      </c>
      <c r="I6929">
        <v>3.286</v>
      </c>
      <c r="J6929" s="40" t="s">
        <v>715</v>
      </c>
    </row>
    <row r="6930" spans="1:10">
      <c r="A6930" s="4" t="s">
        <v>49</v>
      </c>
      <c r="B6930" t="s">
        <v>32</v>
      </c>
      <c r="C6930" t="s">
        <v>4</v>
      </c>
      <c r="D6930" t="s">
        <v>367</v>
      </c>
      <c r="E6930" t="s">
        <v>420</v>
      </c>
      <c r="F6930" s="2">
        <v>4132</v>
      </c>
      <c r="G6930" s="36">
        <v>1257.4558734023128</v>
      </c>
      <c r="H6930">
        <v>2015</v>
      </c>
      <c r="I6930">
        <v>3.286</v>
      </c>
      <c r="J6930" s="40" t="s">
        <v>715</v>
      </c>
    </row>
    <row r="6931" spans="1:10">
      <c r="A6931" s="4" t="s">
        <v>49</v>
      </c>
      <c r="B6931" t="s">
        <v>32</v>
      </c>
      <c r="C6931" t="s">
        <v>4</v>
      </c>
      <c r="D6931" t="s">
        <v>367</v>
      </c>
      <c r="E6931" t="s">
        <v>413</v>
      </c>
      <c r="F6931" s="2">
        <v>-2859397</v>
      </c>
      <c r="G6931" s="36">
        <v>-870175.59342665854</v>
      </c>
      <c r="H6931">
        <v>2015</v>
      </c>
      <c r="I6931">
        <v>3.286</v>
      </c>
      <c r="J6931" s="40" t="s">
        <v>715</v>
      </c>
    </row>
    <row r="6932" spans="1:10">
      <c r="A6932" s="4" t="s">
        <v>49</v>
      </c>
      <c r="B6932" t="s">
        <v>32</v>
      </c>
      <c r="C6932" t="s">
        <v>4</v>
      </c>
      <c r="D6932" t="s">
        <v>383</v>
      </c>
      <c r="F6932" s="2">
        <v>130778368</v>
      </c>
      <c r="G6932" s="36">
        <v>39798651.247717589</v>
      </c>
      <c r="H6932">
        <v>2015</v>
      </c>
      <c r="I6932">
        <v>3.286</v>
      </c>
      <c r="J6932" s="40" t="s">
        <v>715</v>
      </c>
    </row>
    <row r="6933" spans="1:10">
      <c r="A6933" t="s">
        <v>309</v>
      </c>
      <c r="B6933" t="s">
        <v>39</v>
      </c>
      <c r="C6933" t="s">
        <v>3</v>
      </c>
      <c r="D6933" t="s">
        <v>1</v>
      </c>
      <c r="F6933" s="2">
        <v>1426120</v>
      </c>
      <c r="G6933" s="36">
        <v>32845.528455284555</v>
      </c>
      <c r="H6933">
        <v>2014</v>
      </c>
      <c r="I6933">
        <v>43.418999999999997</v>
      </c>
      <c r="J6933" t="s">
        <v>717</v>
      </c>
    </row>
    <row r="6934" spans="1:10">
      <c r="A6934" t="s">
        <v>309</v>
      </c>
      <c r="B6934" t="s">
        <v>39</v>
      </c>
      <c r="C6934" t="s">
        <v>3</v>
      </c>
      <c r="D6934" t="s">
        <v>1</v>
      </c>
      <c r="F6934" s="2">
        <v>1103574</v>
      </c>
      <c r="G6934" s="36">
        <v>26428.883114183958</v>
      </c>
      <c r="H6934">
        <v>2013</v>
      </c>
      <c r="I6934">
        <v>41.75636160000002</v>
      </c>
      <c r="J6934" t="s">
        <v>717</v>
      </c>
    </row>
    <row r="6935" spans="1:10">
      <c r="A6935" t="s">
        <v>309</v>
      </c>
      <c r="B6935" t="s">
        <v>39</v>
      </c>
      <c r="C6935" t="s">
        <v>3</v>
      </c>
      <c r="D6935" t="s">
        <v>1</v>
      </c>
      <c r="F6935" s="2">
        <v>1245029.0805298276</v>
      </c>
      <c r="G6935" s="36">
        <v>31697.628463524117</v>
      </c>
      <c r="H6935">
        <v>2012</v>
      </c>
      <c r="I6935">
        <v>39.278303800000003</v>
      </c>
      <c r="J6935" t="s">
        <v>717</v>
      </c>
    </row>
    <row r="6936" spans="1:10">
      <c r="A6936" t="s">
        <v>309</v>
      </c>
      <c r="B6936" t="s">
        <v>39</v>
      </c>
      <c r="C6936" t="s">
        <v>3</v>
      </c>
      <c r="D6936" t="s">
        <v>1</v>
      </c>
      <c r="F6936" s="2">
        <v>637016.91268496658</v>
      </c>
      <c r="G6936" s="36">
        <v>16736.742086198752</v>
      </c>
      <c r="H6936">
        <v>2011</v>
      </c>
      <c r="I6936">
        <v>38.060986385770725</v>
      </c>
      <c r="J6936" t="s">
        <v>717</v>
      </c>
    </row>
    <row r="6937" spans="1:10">
      <c r="A6937" t="s">
        <v>215</v>
      </c>
      <c r="B6937" t="s">
        <v>39</v>
      </c>
      <c r="C6937" t="s">
        <v>3</v>
      </c>
      <c r="D6937" t="s">
        <v>328</v>
      </c>
      <c r="F6937" s="2">
        <v>938385.99</v>
      </c>
      <c r="G6937" s="36">
        <f>F6937/I6937</f>
        <v>17087.972138759902</v>
      </c>
      <c r="H6937">
        <v>2022</v>
      </c>
      <c r="I6937" s="32">
        <v>54.914999999999999</v>
      </c>
      <c r="J6937" t="s">
        <v>717</v>
      </c>
    </row>
    <row r="6938" spans="1:10">
      <c r="A6938" t="s">
        <v>215</v>
      </c>
      <c r="B6938" t="s">
        <v>39</v>
      </c>
      <c r="C6938" t="s">
        <v>3</v>
      </c>
      <c r="D6938" t="s">
        <v>1</v>
      </c>
      <c r="F6938" s="2">
        <v>767051.14</v>
      </c>
      <c r="G6938" s="36">
        <f>F6938/I6938</f>
        <v>13967.97122826186</v>
      </c>
      <c r="H6938">
        <v>2022</v>
      </c>
      <c r="I6938" s="32">
        <v>54.914999999999999</v>
      </c>
      <c r="J6938" t="s">
        <v>717</v>
      </c>
    </row>
    <row r="6939" spans="1:10">
      <c r="A6939" t="s">
        <v>538</v>
      </c>
      <c r="B6939" t="s">
        <v>39</v>
      </c>
      <c r="C6939" t="s">
        <v>3</v>
      </c>
      <c r="D6939" t="s">
        <v>328</v>
      </c>
      <c r="F6939" s="2">
        <v>256758.81000000003</v>
      </c>
      <c r="G6939" s="36">
        <f>F6939/I6939</f>
        <v>4545.5300428424753</v>
      </c>
      <c r="H6939">
        <v>2020</v>
      </c>
      <c r="I6939">
        <v>56.485999999999997</v>
      </c>
      <c r="J6939" t="s">
        <v>717</v>
      </c>
    </row>
    <row r="6940" spans="1:10">
      <c r="A6940" t="s">
        <v>538</v>
      </c>
      <c r="B6940" t="s">
        <v>39</v>
      </c>
      <c r="C6940" t="s">
        <v>3</v>
      </c>
      <c r="D6940" t="s">
        <v>328</v>
      </c>
      <c r="F6940" s="2">
        <v>22016.31</v>
      </c>
      <c r="G6940" s="36">
        <f>F6940/I6940</f>
        <v>429.40220783273526</v>
      </c>
      <c r="H6940">
        <v>2019</v>
      </c>
      <c r="I6940">
        <v>51.271999999999998</v>
      </c>
      <c r="J6940" t="s">
        <v>717</v>
      </c>
    </row>
    <row r="6941" spans="1:10">
      <c r="A6941" t="s">
        <v>538</v>
      </c>
      <c r="B6941" t="s">
        <v>39</v>
      </c>
      <c r="C6941" t="s">
        <v>3</v>
      </c>
      <c r="D6941" t="s">
        <v>328</v>
      </c>
      <c r="E6941" t="s">
        <v>540</v>
      </c>
      <c r="F6941" s="2">
        <v>288003.40000000002</v>
      </c>
      <c r="G6941" s="36">
        <f>(F6941/I6941)</f>
        <v>5815.3134780413939</v>
      </c>
      <c r="H6941">
        <v>2018</v>
      </c>
      <c r="I6941">
        <v>49.524999999999999</v>
      </c>
      <c r="J6941" t="s">
        <v>717</v>
      </c>
    </row>
    <row r="6942" spans="1:10">
      <c r="A6942" t="s">
        <v>538</v>
      </c>
      <c r="B6942" t="s">
        <v>39</v>
      </c>
      <c r="C6942" t="s">
        <v>4</v>
      </c>
      <c r="D6942" t="s">
        <v>328</v>
      </c>
      <c r="E6942" t="s">
        <v>540</v>
      </c>
      <c r="F6942" s="2">
        <v>0</v>
      </c>
      <c r="G6942" s="36">
        <f>(F6942/I6942)</f>
        <v>0</v>
      </c>
      <c r="H6942">
        <v>2018</v>
      </c>
      <c r="I6942">
        <v>49.524999999999999</v>
      </c>
      <c r="J6942" t="s">
        <v>717</v>
      </c>
    </row>
    <row r="6943" spans="1:10">
      <c r="A6943" t="s">
        <v>538</v>
      </c>
      <c r="B6943" t="s">
        <v>39</v>
      </c>
      <c r="C6943" t="s">
        <v>3</v>
      </c>
      <c r="D6943" t="s">
        <v>328</v>
      </c>
      <c r="E6943" t="s">
        <v>540</v>
      </c>
      <c r="F6943" s="2">
        <v>238338.01</v>
      </c>
      <c r="G6943" s="36">
        <f>(F6943/I6943)</f>
        <v>5032.3686155275445</v>
      </c>
      <c r="H6943">
        <v>2017</v>
      </c>
      <c r="I6943">
        <v>47.360999999999997</v>
      </c>
      <c r="J6943" t="s">
        <v>717</v>
      </c>
    </row>
    <row r="6944" spans="1:10">
      <c r="A6944" t="s">
        <v>538</v>
      </c>
      <c r="B6944" t="s">
        <v>39</v>
      </c>
      <c r="C6944" t="s">
        <v>4</v>
      </c>
      <c r="D6944" t="s">
        <v>328</v>
      </c>
      <c r="E6944" t="s">
        <v>540</v>
      </c>
      <c r="F6944" s="2">
        <v>0</v>
      </c>
      <c r="G6944" s="36">
        <f>(F6944/I6944)</f>
        <v>0</v>
      </c>
      <c r="H6944">
        <v>2017</v>
      </c>
      <c r="I6944">
        <v>47.360999999999997</v>
      </c>
      <c r="J6944" t="s">
        <v>717</v>
      </c>
    </row>
    <row r="6945" spans="1:10">
      <c r="A6945" t="s">
        <v>538</v>
      </c>
      <c r="B6945" t="s">
        <v>39</v>
      </c>
      <c r="C6945" t="s">
        <v>3</v>
      </c>
      <c r="D6945" t="s">
        <v>328</v>
      </c>
      <c r="F6945" s="2">
        <v>457251.51</v>
      </c>
      <c r="G6945" s="36">
        <v>9939.1698728399097</v>
      </c>
      <c r="H6945">
        <v>2016</v>
      </c>
      <c r="I6945">
        <v>46.004999999999995</v>
      </c>
      <c r="J6945" t="s">
        <v>717</v>
      </c>
    </row>
    <row r="6946" spans="1:10">
      <c r="A6946" t="s">
        <v>538</v>
      </c>
      <c r="B6946" t="s">
        <v>39</v>
      </c>
      <c r="C6946" t="s">
        <v>3</v>
      </c>
      <c r="D6946" t="s">
        <v>328</v>
      </c>
      <c r="F6946" s="2">
        <v>304915.88</v>
      </c>
      <c r="G6946" s="36">
        <v>6806.5367795497541</v>
      </c>
      <c r="H6946">
        <v>2015</v>
      </c>
      <c r="I6946">
        <v>44.79750714285715</v>
      </c>
      <c r="J6946" t="s">
        <v>717</v>
      </c>
    </row>
    <row r="6947" spans="1:10">
      <c r="A6947" t="s">
        <v>538</v>
      </c>
      <c r="B6947" t="s">
        <v>39</v>
      </c>
      <c r="C6947" t="s">
        <v>3</v>
      </c>
      <c r="D6947" t="s">
        <v>328</v>
      </c>
      <c r="F6947" s="2">
        <v>304915.88</v>
      </c>
      <c r="G6947" s="36">
        <v>6806.5367795497541</v>
      </c>
      <c r="H6947">
        <v>2015</v>
      </c>
      <c r="I6947">
        <v>44.79750714285715</v>
      </c>
      <c r="J6947" t="s">
        <v>717</v>
      </c>
    </row>
    <row r="6948" spans="1:10">
      <c r="A6948" t="s">
        <v>538</v>
      </c>
      <c r="B6948" t="s">
        <v>39</v>
      </c>
      <c r="C6948" t="s">
        <v>3</v>
      </c>
      <c r="D6948" t="s">
        <v>328</v>
      </c>
      <c r="F6948" s="2">
        <v>839075.99999999988</v>
      </c>
      <c r="G6948" s="36">
        <v>19325.088095073585</v>
      </c>
      <c r="H6948">
        <v>2014</v>
      </c>
      <c r="I6948">
        <v>43.418999999999997</v>
      </c>
      <c r="J6948" t="s">
        <v>717</v>
      </c>
    </row>
    <row r="6949" spans="1:10">
      <c r="A6949" t="s">
        <v>538</v>
      </c>
      <c r="B6949" t="s">
        <v>39</v>
      </c>
      <c r="C6949" t="s">
        <v>3</v>
      </c>
      <c r="D6949" t="s">
        <v>328</v>
      </c>
      <c r="F6949" s="2">
        <v>1370258.6878986487</v>
      </c>
      <c r="G6949" s="36">
        <v>34885.892600551873</v>
      </c>
      <c r="H6949">
        <v>2012</v>
      </c>
      <c r="I6949">
        <v>39.278303800000003</v>
      </c>
      <c r="J6949" t="s">
        <v>717</v>
      </c>
    </row>
    <row r="6950" spans="1:10">
      <c r="A6950" t="s">
        <v>538</v>
      </c>
      <c r="B6950" t="s">
        <v>39</v>
      </c>
      <c r="C6950" t="s">
        <v>3</v>
      </c>
      <c r="D6950" t="s">
        <v>328</v>
      </c>
      <c r="F6950" s="2">
        <v>425335.98851821775</v>
      </c>
      <c r="G6950" s="36">
        <v>11175.117328993649</v>
      </c>
      <c r="H6950">
        <v>2011</v>
      </c>
      <c r="I6950">
        <v>38.060986385770725</v>
      </c>
      <c r="J6950" t="s">
        <v>717</v>
      </c>
    </row>
    <row r="6951" spans="1:10">
      <c r="A6951" t="s">
        <v>538</v>
      </c>
      <c r="B6951" t="s">
        <v>39</v>
      </c>
      <c r="C6951" t="s">
        <v>3</v>
      </c>
      <c r="D6951" t="s">
        <v>328</v>
      </c>
      <c r="F6951" s="2">
        <v>8610.884254670973</v>
      </c>
      <c r="G6951" s="36">
        <v>234.02512718329055</v>
      </c>
      <c r="H6951">
        <v>2010</v>
      </c>
      <c r="I6951">
        <v>36.794699604743094</v>
      </c>
      <c r="J6951" t="s">
        <v>717</v>
      </c>
    </row>
    <row r="6952" spans="1:10">
      <c r="A6952" t="s">
        <v>502</v>
      </c>
      <c r="B6952" t="s">
        <v>37</v>
      </c>
      <c r="C6952" t="s">
        <v>3</v>
      </c>
      <c r="D6952" t="s">
        <v>328</v>
      </c>
      <c r="F6952" s="2">
        <v>50571.86</v>
      </c>
      <c r="G6952" s="36">
        <v>50571.86</v>
      </c>
      <c r="H6952">
        <v>2014</v>
      </c>
      <c r="I6952">
        <v>1</v>
      </c>
      <c r="J6952" t="s">
        <v>717</v>
      </c>
    </row>
    <row r="6953" spans="1:10">
      <c r="A6953" t="s">
        <v>502</v>
      </c>
      <c r="B6953" t="s">
        <v>37</v>
      </c>
      <c r="C6953" t="s">
        <v>4</v>
      </c>
      <c r="D6953" t="s">
        <v>328</v>
      </c>
      <c r="F6953" s="2">
        <v>44936.53</v>
      </c>
      <c r="G6953" s="36">
        <v>44936.53</v>
      </c>
      <c r="H6953">
        <v>2014</v>
      </c>
      <c r="I6953">
        <v>1</v>
      </c>
      <c r="J6953" t="s">
        <v>717</v>
      </c>
    </row>
    <row r="6954" spans="1:10">
      <c r="A6954" t="s">
        <v>502</v>
      </c>
      <c r="B6954" t="s">
        <v>37</v>
      </c>
      <c r="C6954" t="s">
        <v>3</v>
      </c>
      <c r="D6954" t="s">
        <v>328</v>
      </c>
      <c r="F6954" s="2">
        <v>37301</v>
      </c>
      <c r="G6954" s="36">
        <v>37301</v>
      </c>
      <c r="H6954">
        <v>2013</v>
      </c>
      <c r="I6954">
        <v>1</v>
      </c>
      <c r="J6954" t="s">
        <v>717</v>
      </c>
    </row>
    <row r="6955" spans="1:10">
      <c r="A6955" t="s">
        <v>502</v>
      </c>
      <c r="B6955" t="s">
        <v>37</v>
      </c>
      <c r="C6955" t="s">
        <v>3</v>
      </c>
      <c r="D6955" t="s">
        <v>328</v>
      </c>
      <c r="F6955" s="2">
        <v>49171</v>
      </c>
      <c r="G6955" s="36">
        <v>49171</v>
      </c>
      <c r="H6955">
        <v>2012</v>
      </c>
      <c r="I6955">
        <v>1</v>
      </c>
      <c r="J6955" t="s">
        <v>717</v>
      </c>
    </row>
    <row r="6956" spans="1:10">
      <c r="A6956" t="s">
        <v>502</v>
      </c>
      <c r="B6956" t="s">
        <v>37</v>
      </c>
      <c r="C6956" t="s">
        <v>3</v>
      </c>
      <c r="D6956" t="s">
        <v>1</v>
      </c>
      <c r="F6956" s="2">
        <v>3006</v>
      </c>
      <c r="G6956" s="36">
        <v>3006</v>
      </c>
      <c r="H6956">
        <v>2012</v>
      </c>
      <c r="I6956">
        <v>1</v>
      </c>
      <c r="J6956" t="s">
        <v>717</v>
      </c>
    </row>
    <row r="6957" spans="1:10">
      <c r="A6957" t="s">
        <v>502</v>
      </c>
      <c r="B6957" t="s">
        <v>37</v>
      </c>
      <c r="C6957" t="s">
        <v>4</v>
      </c>
      <c r="D6957" t="s">
        <v>328</v>
      </c>
      <c r="F6957" s="2">
        <v>37219</v>
      </c>
      <c r="G6957" s="36">
        <v>37219</v>
      </c>
      <c r="H6957">
        <v>2012</v>
      </c>
      <c r="I6957">
        <v>1</v>
      </c>
      <c r="J6957" t="s">
        <v>717</v>
      </c>
    </row>
    <row r="6958" spans="1:10">
      <c r="A6958" t="s">
        <v>502</v>
      </c>
      <c r="B6958" t="s">
        <v>37</v>
      </c>
      <c r="C6958" t="s">
        <v>4</v>
      </c>
      <c r="D6958" t="s">
        <v>1</v>
      </c>
      <c r="F6958" s="2">
        <v>1793</v>
      </c>
      <c r="G6958" s="36">
        <v>1793</v>
      </c>
      <c r="H6958">
        <v>2012</v>
      </c>
      <c r="I6958">
        <v>1</v>
      </c>
      <c r="J6958" t="s">
        <v>717</v>
      </c>
    </row>
    <row r="6959" spans="1:10">
      <c r="A6959" t="s">
        <v>502</v>
      </c>
      <c r="B6959" t="s">
        <v>37</v>
      </c>
      <c r="C6959" t="s">
        <v>3</v>
      </c>
      <c r="D6959" t="s">
        <v>328</v>
      </c>
      <c r="F6959" s="2">
        <v>103015</v>
      </c>
      <c r="G6959" s="36">
        <v>103015</v>
      </c>
      <c r="H6959">
        <v>2011</v>
      </c>
      <c r="I6959">
        <v>1</v>
      </c>
      <c r="J6959" t="s">
        <v>717</v>
      </c>
    </row>
    <row r="6960" spans="1:10">
      <c r="A6960" t="s">
        <v>502</v>
      </c>
      <c r="B6960" t="s">
        <v>37</v>
      </c>
      <c r="C6960" t="s">
        <v>3</v>
      </c>
      <c r="D6960" t="s">
        <v>328</v>
      </c>
      <c r="F6960" s="2">
        <v>103015</v>
      </c>
      <c r="G6960" s="36">
        <v>103015</v>
      </c>
      <c r="H6960">
        <v>2011</v>
      </c>
      <c r="I6960">
        <v>1</v>
      </c>
      <c r="J6960" t="s">
        <v>717</v>
      </c>
    </row>
    <row r="6961" spans="1:10">
      <c r="A6961" t="s">
        <v>502</v>
      </c>
      <c r="B6961" t="s">
        <v>37</v>
      </c>
      <c r="C6961" t="s">
        <v>3</v>
      </c>
      <c r="D6961" t="s">
        <v>1</v>
      </c>
      <c r="F6961" s="2">
        <v>3414</v>
      </c>
      <c r="G6961" s="36">
        <v>3414</v>
      </c>
      <c r="H6961">
        <v>2011</v>
      </c>
      <c r="I6961">
        <v>1</v>
      </c>
      <c r="J6961" t="s">
        <v>717</v>
      </c>
    </row>
    <row r="6962" spans="1:10">
      <c r="A6962" t="s">
        <v>502</v>
      </c>
      <c r="B6962" t="s">
        <v>37</v>
      </c>
      <c r="C6962" t="s">
        <v>3</v>
      </c>
      <c r="D6962" t="s">
        <v>1</v>
      </c>
      <c r="F6962" s="2">
        <v>3414</v>
      </c>
      <c r="G6962" s="36">
        <v>3414</v>
      </c>
      <c r="H6962">
        <v>2011</v>
      </c>
      <c r="I6962">
        <v>1</v>
      </c>
      <c r="J6962" t="s">
        <v>717</v>
      </c>
    </row>
    <row r="6963" spans="1:10">
      <c r="A6963" t="s">
        <v>502</v>
      </c>
      <c r="B6963" t="s">
        <v>37</v>
      </c>
      <c r="C6963" t="s">
        <v>4</v>
      </c>
      <c r="D6963" t="s">
        <v>328</v>
      </c>
      <c r="F6963" s="2">
        <v>2997</v>
      </c>
      <c r="G6963" s="36">
        <v>2997</v>
      </c>
      <c r="H6963">
        <v>2011</v>
      </c>
      <c r="I6963">
        <v>1</v>
      </c>
      <c r="J6963" t="s">
        <v>717</v>
      </c>
    </row>
    <row r="6964" spans="1:10">
      <c r="A6964" t="s">
        <v>502</v>
      </c>
      <c r="B6964" t="s">
        <v>37</v>
      </c>
      <c r="C6964" t="s">
        <v>4</v>
      </c>
      <c r="D6964" t="s">
        <v>328</v>
      </c>
      <c r="F6964" s="2">
        <v>2997</v>
      </c>
      <c r="G6964" s="36">
        <v>2997</v>
      </c>
      <c r="H6964">
        <v>2011</v>
      </c>
      <c r="I6964">
        <v>1</v>
      </c>
      <c r="J6964" t="s">
        <v>717</v>
      </c>
    </row>
    <row r="6965" spans="1:10">
      <c r="A6965" t="s">
        <v>502</v>
      </c>
      <c r="B6965" t="s">
        <v>37</v>
      </c>
      <c r="C6965" t="s">
        <v>4</v>
      </c>
      <c r="D6965" t="s">
        <v>1</v>
      </c>
      <c r="F6965" s="2">
        <v>1455</v>
      </c>
      <c r="G6965" s="36">
        <v>1455</v>
      </c>
      <c r="H6965">
        <v>2011</v>
      </c>
      <c r="I6965">
        <v>1</v>
      </c>
      <c r="J6965" t="s">
        <v>717</v>
      </c>
    </row>
    <row r="6966" spans="1:10">
      <c r="A6966" t="s">
        <v>502</v>
      </c>
      <c r="B6966" t="s">
        <v>37</v>
      </c>
      <c r="C6966" t="s">
        <v>4</v>
      </c>
      <c r="D6966" t="s">
        <v>1</v>
      </c>
      <c r="F6966" s="2">
        <v>1455</v>
      </c>
      <c r="G6966" s="36">
        <v>1455</v>
      </c>
      <c r="H6966">
        <v>2011</v>
      </c>
      <c r="I6966">
        <v>1</v>
      </c>
      <c r="J6966" t="s">
        <v>717</v>
      </c>
    </row>
    <row r="6967" spans="1:10">
      <c r="A6967" t="s">
        <v>502</v>
      </c>
      <c r="B6967" t="s">
        <v>37</v>
      </c>
      <c r="C6967" t="s">
        <v>3</v>
      </c>
      <c r="D6967" t="s">
        <v>328</v>
      </c>
      <c r="F6967" s="2">
        <v>29428</v>
      </c>
      <c r="G6967" s="36">
        <v>29428</v>
      </c>
      <c r="H6967">
        <v>2010</v>
      </c>
      <c r="I6967">
        <v>1</v>
      </c>
      <c r="J6967" t="s">
        <v>717</v>
      </c>
    </row>
    <row r="6968" spans="1:10">
      <c r="A6968" t="s">
        <v>502</v>
      </c>
      <c r="B6968" t="s">
        <v>37</v>
      </c>
      <c r="C6968" t="s">
        <v>3</v>
      </c>
      <c r="D6968" t="s">
        <v>328</v>
      </c>
      <c r="F6968" s="2">
        <v>29428</v>
      </c>
      <c r="G6968" s="36">
        <v>29428</v>
      </c>
      <c r="H6968">
        <v>2010</v>
      </c>
      <c r="I6968">
        <v>1</v>
      </c>
      <c r="J6968" t="s">
        <v>717</v>
      </c>
    </row>
    <row r="6969" spans="1:10">
      <c r="A6969" t="s">
        <v>502</v>
      </c>
      <c r="B6969" t="s">
        <v>37</v>
      </c>
      <c r="C6969" t="s">
        <v>3</v>
      </c>
      <c r="D6969" t="s">
        <v>1</v>
      </c>
      <c r="F6969" s="2">
        <v>4890</v>
      </c>
      <c r="G6969" s="36">
        <v>4890</v>
      </c>
      <c r="H6969">
        <v>2010</v>
      </c>
      <c r="I6969">
        <v>1</v>
      </c>
      <c r="J6969" t="s">
        <v>717</v>
      </c>
    </row>
    <row r="6970" spans="1:10">
      <c r="A6970" t="s">
        <v>502</v>
      </c>
      <c r="B6970" t="s">
        <v>37</v>
      </c>
      <c r="C6970" t="s">
        <v>3</v>
      </c>
      <c r="D6970" t="s">
        <v>1</v>
      </c>
      <c r="F6970" s="2">
        <v>4890</v>
      </c>
      <c r="G6970" s="36">
        <v>4890</v>
      </c>
      <c r="H6970">
        <v>2010</v>
      </c>
      <c r="I6970">
        <v>1</v>
      </c>
      <c r="J6970" t="s">
        <v>717</v>
      </c>
    </row>
    <row r="6971" spans="1:10">
      <c r="A6971" t="s">
        <v>502</v>
      </c>
      <c r="B6971" t="s">
        <v>37</v>
      </c>
      <c r="C6971" t="s">
        <v>4</v>
      </c>
      <c r="D6971" t="s">
        <v>328</v>
      </c>
      <c r="F6971" s="2">
        <v>-944</v>
      </c>
      <c r="G6971" s="36">
        <v>-944</v>
      </c>
      <c r="H6971">
        <v>2010</v>
      </c>
      <c r="I6971">
        <v>1</v>
      </c>
      <c r="J6971" t="s">
        <v>717</v>
      </c>
    </row>
    <row r="6972" spans="1:10">
      <c r="A6972" t="s">
        <v>502</v>
      </c>
      <c r="B6972" t="s">
        <v>37</v>
      </c>
      <c r="C6972" t="s">
        <v>4</v>
      </c>
      <c r="D6972" t="s">
        <v>328</v>
      </c>
      <c r="F6972" s="2">
        <v>-944</v>
      </c>
      <c r="G6972" s="36">
        <v>-944</v>
      </c>
      <c r="H6972">
        <v>2010</v>
      </c>
      <c r="I6972">
        <v>1</v>
      </c>
      <c r="J6972" t="s">
        <v>717</v>
      </c>
    </row>
    <row r="6973" spans="1:10">
      <c r="A6973" t="s">
        <v>86</v>
      </c>
      <c r="B6973" t="s">
        <v>34</v>
      </c>
      <c r="C6973" t="s">
        <v>3</v>
      </c>
      <c r="D6973" t="s">
        <v>328</v>
      </c>
      <c r="E6973" t="s">
        <v>534</v>
      </c>
      <c r="F6973" s="2">
        <v>5967014.8399999999</v>
      </c>
      <c r="G6973" s="36">
        <f t="shared" ref="G6973:G6988" si="201">F6973/I6973</f>
        <v>5967014.8399999999</v>
      </c>
      <c r="H6973">
        <v>2024</v>
      </c>
      <c r="I6973">
        <v>1</v>
      </c>
      <c r="J6973" t="s">
        <v>717</v>
      </c>
    </row>
    <row r="6974" spans="1:10">
      <c r="A6974" t="s">
        <v>86</v>
      </c>
      <c r="B6974" t="s">
        <v>34</v>
      </c>
      <c r="C6974" t="s">
        <v>3</v>
      </c>
      <c r="D6974" t="s">
        <v>1</v>
      </c>
      <c r="E6974" t="s">
        <v>434</v>
      </c>
      <c r="F6974" s="2">
        <v>1251427.67</v>
      </c>
      <c r="G6974" s="36">
        <f t="shared" si="201"/>
        <v>1251427.67</v>
      </c>
      <c r="H6974">
        <v>2024</v>
      </c>
      <c r="I6974">
        <v>1</v>
      </c>
      <c r="J6974" t="s">
        <v>717</v>
      </c>
    </row>
    <row r="6975" spans="1:10">
      <c r="A6975" t="s">
        <v>86</v>
      </c>
      <c r="B6975" t="s">
        <v>34</v>
      </c>
      <c r="C6975" t="s">
        <v>4</v>
      </c>
      <c r="D6975" t="s">
        <v>328</v>
      </c>
      <c r="E6975" t="s">
        <v>534</v>
      </c>
      <c r="F6975" s="2">
        <v>823625.67</v>
      </c>
      <c r="G6975" s="36">
        <f t="shared" si="201"/>
        <v>823625.67</v>
      </c>
      <c r="H6975">
        <v>2024</v>
      </c>
      <c r="I6975">
        <v>1</v>
      </c>
      <c r="J6975" t="s">
        <v>717</v>
      </c>
    </row>
    <row r="6976" spans="1:10">
      <c r="A6976" t="s">
        <v>86</v>
      </c>
      <c r="B6976" t="s">
        <v>34</v>
      </c>
      <c r="C6976" t="s">
        <v>4</v>
      </c>
      <c r="D6976" t="s">
        <v>1</v>
      </c>
      <c r="E6976" t="s">
        <v>434</v>
      </c>
      <c r="F6976" s="2">
        <v>60940</v>
      </c>
      <c r="G6976" s="36">
        <f t="shared" si="201"/>
        <v>60940</v>
      </c>
      <c r="H6976">
        <v>2024</v>
      </c>
      <c r="I6976">
        <v>1</v>
      </c>
      <c r="J6976" t="s">
        <v>717</v>
      </c>
    </row>
    <row r="6977" spans="1:10">
      <c r="A6977" t="s">
        <v>86</v>
      </c>
      <c r="B6977" t="s">
        <v>34</v>
      </c>
      <c r="C6977" t="s">
        <v>3</v>
      </c>
      <c r="D6977" t="s">
        <v>328</v>
      </c>
      <c r="E6977" t="s">
        <v>534</v>
      </c>
      <c r="F6977" s="2">
        <v>5635896.8399999999</v>
      </c>
      <c r="G6977" s="36">
        <f t="shared" si="201"/>
        <v>5635896.8399999999</v>
      </c>
      <c r="H6977">
        <v>2023</v>
      </c>
      <c r="I6977">
        <v>1</v>
      </c>
      <c r="J6977" t="s">
        <v>717</v>
      </c>
    </row>
    <row r="6978" spans="1:10">
      <c r="A6978" t="s">
        <v>86</v>
      </c>
      <c r="B6978" t="s">
        <v>34</v>
      </c>
      <c r="C6978" t="s">
        <v>3</v>
      </c>
      <c r="D6978" t="s">
        <v>1</v>
      </c>
      <c r="E6978" t="s">
        <v>434</v>
      </c>
      <c r="F6978" s="2">
        <v>1410780.78</v>
      </c>
      <c r="G6978" s="36">
        <f t="shared" si="201"/>
        <v>1410780.78</v>
      </c>
      <c r="H6978">
        <v>2023</v>
      </c>
      <c r="I6978">
        <v>1</v>
      </c>
      <c r="J6978" t="s">
        <v>717</v>
      </c>
    </row>
    <row r="6979" spans="1:10">
      <c r="A6979" t="s">
        <v>86</v>
      </c>
      <c r="B6979" t="s">
        <v>34</v>
      </c>
      <c r="C6979" t="s">
        <v>4</v>
      </c>
      <c r="D6979" t="s">
        <v>328</v>
      </c>
      <c r="E6979" t="s">
        <v>534</v>
      </c>
      <c r="F6979" s="2">
        <v>792144.46</v>
      </c>
      <c r="G6979" s="36">
        <f t="shared" si="201"/>
        <v>792144.46</v>
      </c>
      <c r="H6979">
        <v>2023</v>
      </c>
      <c r="I6979">
        <v>1</v>
      </c>
      <c r="J6979" t="s">
        <v>717</v>
      </c>
    </row>
    <row r="6980" spans="1:10">
      <c r="A6980" t="s">
        <v>86</v>
      </c>
      <c r="B6980" t="s">
        <v>34</v>
      </c>
      <c r="C6980" t="s">
        <v>4</v>
      </c>
      <c r="D6980" t="s">
        <v>1</v>
      </c>
      <c r="E6980" t="s">
        <v>434</v>
      </c>
      <c r="F6980" s="2">
        <v>27003.52</v>
      </c>
      <c r="G6980" s="36">
        <f t="shared" si="201"/>
        <v>27003.52</v>
      </c>
      <c r="H6980">
        <v>2023</v>
      </c>
      <c r="I6980">
        <v>1</v>
      </c>
      <c r="J6980" t="s">
        <v>717</v>
      </c>
    </row>
    <row r="6981" spans="1:10">
      <c r="A6981" t="s">
        <v>86</v>
      </c>
      <c r="B6981" t="s">
        <v>34</v>
      </c>
      <c r="C6981" t="s">
        <v>3</v>
      </c>
      <c r="D6981" t="s">
        <v>328</v>
      </c>
      <c r="F6981" s="2">
        <v>6215917.9800000004</v>
      </c>
      <c r="G6981" s="36">
        <f t="shared" si="201"/>
        <v>6215917.9800000004</v>
      </c>
      <c r="H6981">
        <v>2022</v>
      </c>
      <c r="I6981">
        <v>1</v>
      </c>
      <c r="J6981" t="s">
        <v>717</v>
      </c>
    </row>
    <row r="6982" spans="1:10">
      <c r="A6982" t="s">
        <v>86</v>
      </c>
      <c r="B6982" t="s">
        <v>34</v>
      </c>
      <c r="C6982" t="s">
        <v>3</v>
      </c>
      <c r="D6982" t="s">
        <v>1</v>
      </c>
      <c r="F6982" s="2">
        <v>1872841.12</v>
      </c>
      <c r="G6982" s="36">
        <f t="shared" si="201"/>
        <v>1872841.12</v>
      </c>
      <c r="H6982">
        <v>2022</v>
      </c>
      <c r="I6982">
        <v>1</v>
      </c>
      <c r="J6982" t="s">
        <v>717</v>
      </c>
    </row>
    <row r="6983" spans="1:10">
      <c r="A6983" t="s">
        <v>86</v>
      </c>
      <c r="B6983" t="s">
        <v>34</v>
      </c>
      <c r="C6983" t="s">
        <v>5</v>
      </c>
      <c r="D6983" t="s">
        <v>328</v>
      </c>
      <c r="F6983" s="2">
        <v>1077616.92</v>
      </c>
      <c r="G6983" s="36">
        <f t="shared" si="201"/>
        <v>1077616.92</v>
      </c>
      <c r="H6983">
        <v>2022</v>
      </c>
      <c r="I6983">
        <v>1</v>
      </c>
      <c r="J6983" t="s">
        <v>717</v>
      </c>
    </row>
    <row r="6984" spans="1:10">
      <c r="A6984" t="s">
        <v>86</v>
      </c>
      <c r="B6984" t="s">
        <v>34</v>
      </c>
      <c r="C6984" t="s">
        <v>5</v>
      </c>
      <c r="D6984" t="s">
        <v>1</v>
      </c>
      <c r="F6984" s="2">
        <v>85188.31</v>
      </c>
      <c r="G6984" s="36">
        <f t="shared" si="201"/>
        <v>85188.31</v>
      </c>
      <c r="H6984">
        <v>2022</v>
      </c>
      <c r="I6984">
        <v>1</v>
      </c>
      <c r="J6984" t="s">
        <v>717</v>
      </c>
    </row>
    <row r="6985" spans="1:10">
      <c r="A6985" t="s">
        <v>86</v>
      </c>
      <c r="B6985" t="s">
        <v>34</v>
      </c>
      <c r="C6985" t="s">
        <v>3</v>
      </c>
      <c r="D6985" t="s">
        <v>328</v>
      </c>
      <c r="E6985" t="s">
        <v>450</v>
      </c>
      <c r="F6985" s="2">
        <v>4753227.43</v>
      </c>
      <c r="G6985" s="36">
        <f t="shared" si="201"/>
        <v>4753227.43</v>
      </c>
      <c r="H6985">
        <v>2021</v>
      </c>
      <c r="I6985">
        <v>1</v>
      </c>
      <c r="J6985" t="s">
        <v>717</v>
      </c>
    </row>
    <row r="6986" spans="1:10">
      <c r="A6986" t="s">
        <v>86</v>
      </c>
      <c r="B6986" t="s">
        <v>34</v>
      </c>
      <c r="C6986" t="s">
        <v>3</v>
      </c>
      <c r="D6986" t="s">
        <v>1</v>
      </c>
      <c r="E6986" t="s">
        <v>451</v>
      </c>
      <c r="F6986" s="2">
        <v>2027776.75</v>
      </c>
      <c r="G6986" s="36">
        <f t="shared" si="201"/>
        <v>2027776.75</v>
      </c>
      <c r="H6986">
        <v>2021</v>
      </c>
      <c r="I6986">
        <v>1</v>
      </c>
      <c r="J6986" t="s">
        <v>717</v>
      </c>
    </row>
    <row r="6987" spans="1:10">
      <c r="A6987" t="s">
        <v>86</v>
      </c>
      <c r="B6987" t="s">
        <v>34</v>
      </c>
      <c r="C6987" t="s">
        <v>4</v>
      </c>
      <c r="D6987" t="s">
        <v>328</v>
      </c>
      <c r="E6987" t="s">
        <v>450</v>
      </c>
      <c r="F6987" s="2">
        <v>351148.77</v>
      </c>
      <c r="G6987" s="36">
        <f t="shared" si="201"/>
        <v>351148.77</v>
      </c>
      <c r="H6987">
        <v>2021</v>
      </c>
      <c r="I6987">
        <v>1</v>
      </c>
      <c r="J6987" t="s">
        <v>717</v>
      </c>
    </row>
    <row r="6988" spans="1:10">
      <c r="A6988" t="s">
        <v>86</v>
      </c>
      <c r="B6988" t="s">
        <v>34</v>
      </c>
      <c r="C6988" t="s">
        <v>4</v>
      </c>
      <c r="D6988" t="s">
        <v>1</v>
      </c>
      <c r="E6988" t="s">
        <v>451</v>
      </c>
      <c r="F6988" s="2">
        <v>107665.28</v>
      </c>
      <c r="G6988" s="36">
        <f t="shared" si="201"/>
        <v>107665.28</v>
      </c>
      <c r="H6988">
        <v>2021</v>
      </c>
      <c r="I6988">
        <v>1</v>
      </c>
      <c r="J6988" t="s">
        <v>717</v>
      </c>
    </row>
    <row r="6989" spans="1:10">
      <c r="A6989" t="s">
        <v>86</v>
      </c>
      <c r="B6989" t="s">
        <v>34</v>
      </c>
      <c r="C6989" t="s">
        <v>3</v>
      </c>
      <c r="D6989" t="s">
        <v>328</v>
      </c>
      <c r="F6989" s="2">
        <v>4923379.74</v>
      </c>
      <c r="G6989" s="36">
        <v>4923379.74</v>
      </c>
      <c r="H6989">
        <v>2020</v>
      </c>
      <c r="I6989">
        <v>1</v>
      </c>
      <c r="J6989" t="s">
        <v>717</v>
      </c>
    </row>
    <row r="6990" spans="1:10">
      <c r="A6990" t="s">
        <v>86</v>
      </c>
      <c r="B6990" t="s">
        <v>34</v>
      </c>
      <c r="C6990" t="s">
        <v>3</v>
      </c>
      <c r="D6990" t="s">
        <v>1</v>
      </c>
      <c r="F6990" s="2">
        <v>1962824.92</v>
      </c>
      <c r="G6990" s="36">
        <v>1962824.92</v>
      </c>
      <c r="H6990">
        <v>2020</v>
      </c>
      <c r="I6990">
        <v>1</v>
      </c>
      <c r="J6990" t="s">
        <v>717</v>
      </c>
    </row>
    <row r="6991" spans="1:10">
      <c r="A6991" t="s">
        <v>86</v>
      </c>
      <c r="B6991" t="s">
        <v>34</v>
      </c>
      <c r="C6991" t="s">
        <v>4</v>
      </c>
      <c r="D6991" t="s">
        <v>328</v>
      </c>
      <c r="F6991" s="2">
        <v>446314.80999999994</v>
      </c>
      <c r="G6991" s="36">
        <v>446314.80999999994</v>
      </c>
      <c r="H6991">
        <v>2020</v>
      </c>
      <c r="I6991">
        <v>1</v>
      </c>
      <c r="J6991" t="s">
        <v>717</v>
      </c>
    </row>
    <row r="6992" spans="1:10">
      <c r="A6992" t="s">
        <v>86</v>
      </c>
      <c r="B6992" t="s">
        <v>34</v>
      </c>
      <c r="C6992" t="s">
        <v>4</v>
      </c>
      <c r="D6992" t="s">
        <v>1</v>
      </c>
      <c r="F6992" s="2">
        <v>-2623.9699999999989</v>
      </c>
      <c r="G6992" s="36">
        <v>-2623.9699999999989</v>
      </c>
      <c r="H6992">
        <v>2020</v>
      </c>
      <c r="I6992">
        <v>1</v>
      </c>
      <c r="J6992" t="s">
        <v>717</v>
      </c>
    </row>
    <row r="6993" spans="1:10">
      <c r="A6993" s="4" t="s">
        <v>86</v>
      </c>
      <c r="B6993" t="s">
        <v>34</v>
      </c>
      <c r="C6993" t="s">
        <v>3</v>
      </c>
      <c r="D6993" t="s">
        <v>328</v>
      </c>
      <c r="F6993" s="2">
        <f>G6993*I6993</f>
        <v>4704641</v>
      </c>
      <c r="G6993" s="36">
        <v>4704641</v>
      </c>
      <c r="H6993">
        <v>2019</v>
      </c>
      <c r="I6993">
        <v>1</v>
      </c>
      <c r="J6993" t="s">
        <v>717</v>
      </c>
    </row>
    <row r="6994" spans="1:10">
      <c r="A6994" s="4" t="s">
        <v>86</v>
      </c>
      <c r="B6994" t="s">
        <v>34</v>
      </c>
      <c r="C6994" t="s">
        <v>3</v>
      </c>
      <c r="D6994" t="s">
        <v>1</v>
      </c>
      <c r="F6994" s="2">
        <f>G6994*I6994</f>
        <v>1657274</v>
      </c>
      <c r="G6994" s="36">
        <v>1657274</v>
      </c>
      <c r="H6994">
        <v>2019</v>
      </c>
      <c r="I6994">
        <v>1</v>
      </c>
      <c r="J6994" t="s">
        <v>717</v>
      </c>
    </row>
    <row r="6995" spans="1:10">
      <c r="A6995" s="4" t="s">
        <v>86</v>
      </c>
      <c r="B6995" t="s">
        <v>34</v>
      </c>
      <c r="C6995" t="s">
        <v>4</v>
      </c>
      <c r="D6995" t="s">
        <v>328</v>
      </c>
      <c r="F6995" s="2">
        <f>G6995*I6995</f>
        <v>144625</v>
      </c>
      <c r="G6995" s="36">
        <v>144625</v>
      </c>
      <c r="H6995">
        <v>2019</v>
      </c>
      <c r="I6995">
        <v>1</v>
      </c>
      <c r="J6995" t="s">
        <v>717</v>
      </c>
    </row>
    <row r="6996" spans="1:10">
      <c r="A6996" s="4" t="s">
        <v>86</v>
      </c>
      <c r="B6996" t="s">
        <v>34</v>
      </c>
      <c r="C6996" t="s">
        <v>4</v>
      </c>
      <c r="D6996" t="s">
        <v>1</v>
      </c>
      <c r="F6996" s="2">
        <f>G6996*I6996</f>
        <v>82328</v>
      </c>
      <c r="G6996" s="36">
        <v>82328</v>
      </c>
      <c r="H6996">
        <v>2019</v>
      </c>
      <c r="I6996">
        <v>1</v>
      </c>
      <c r="J6996" t="s">
        <v>717</v>
      </c>
    </row>
    <row r="6997" spans="1:10">
      <c r="A6997" t="s">
        <v>86</v>
      </c>
      <c r="B6997" t="s">
        <v>34</v>
      </c>
      <c r="C6997" t="s">
        <v>3</v>
      </c>
      <c r="D6997" t="s">
        <v>328</v>
      </c>
      <c r="F6997" s="2">
        <v>5806223.4699999997</v>
      </c>
      <c r="G6997" s="36">
        <f>F6997/I6997</f>
        <v>5806223.4699999997</v>
      </c>
      <c r="H6997">
        <v>2018</v>
      </c>
      <c r="I6997">
        <v>1</v>
      </c>
      <c r="J6997" t="s">
        <v>717</v>
      </c>
    </row>
    <row r="6998" spans="1:10">
      <c r="A6998" t="s">
        <v>86</v>
      </c>
      <c r="B6998" t="s">
        <v>34</v>
      </c>
      <c r="C6998" t="s">
        <v>3</v>
      </c>
      <c r="D6998" t="s">
        <v>1</v>
      </c>
      <c r="E6998" t="s">
        <v>364</v>
      </c>
      <c r="F6998" s="2">
        <v>1102248.31</v>
      </c>
      <c r="G6998" s="36">
        <f>F6998/I6998</f>
        <v>1102248.31</v>
      </c>
      <c r="H6998">
        <v>2018</v>
      </c>
      <c r="I6998">
        <v>1</v>
      </c>
      <c r="J6998" t="s">
        <v>717</v>
      </c>
    </row>
    <row r="6999" spans="1:10">
      <c r="A6999" t="s">
        <v>86</v>
      </c>
      <c r="B6999" t="s">
        <v>34</v>
      </c>
      <c r="C6999" t="s">
        <v>4</v>
      </c>
      <c r="D6999" t="s">
        <v>328</v>
      </c>
      <c r="F6999" s="2"/>
      <c r="G6999" s="36">
        <v>668600.67000000004</v>
      </c>
      <c r="H6999">
        <v>2018</v>
      </c>
      <c r="I6999">
        <v>1</v>
      </c>
      <c r="J6999" t="s">
        <v>717</v>
      </c>
    </row>
    <row r="7000" spans="1:10">
      <c r="A7000" t="s">
        <v>86</v>
      </c>
      <c r="B7000" t="s">
        <v>34</v>
      </c>
      <c r="C7000" t="s">
        <v>4</v>
      </c>
      <c r="D7000" t="s">
        <v>1</v>
      </c>
      <c r="E7000" t="s">
        <v>364</v>
      </c>
      <c r="F7000" s="2"/>
      <c r="G7000" s="36">
        <v>13956.81</v>
      </c>
      <c r="H7000">
        <v>2018</v>
      </c>
      <c r="I7000">
        <v>1</v>
      </c>
      <c r="J7000" t="s">
        <v>717</v>
      </c>
    </row>
    <row r="7001" spans="1:10">
      <c r="A7001" t="s">
        <v>86</v>
      </c>
      <c r="B7001" t="s">
        <v>34</v>
      </c>
      <c r="C7001" t="s">
        <v>3</v>
      </c>
      <c r="D7001" t="s">
        <v>328</v>
      </c>
      <c r="F7001" s="2">
        <v>4833241.5999999996</v>
      </c>
      <c r="G7001" s="36">
        <f>F7001/I7001</f>
        <v>4833241.5999999996</v>
      </c>
      <c r="H7001">
        <v>2017</v>
      </c>
      <c r="I7001">
        <v>1</v>
      </c>
      <c r="J7001" t="s">
        <v>717</v>
      </c>
    </row>
    <row r="7002" spans="1:10">
      <c r="A7002" t="s">
        <v>86</v>
      </c>
      <c r="B7002" t="s">
        <v>34</v>
      </c>
      <c r="C7002" t="s">
        <v>3</v>
      </c>
      <c r="D7002" t="s">
        <v>1</v>
      </c>
      <c r="E7002" t="s">
        <v>364</v>
      </c>
      <c r="F7002" s="2">
        <v>2695976.72</v>
      </c>
      <c r="G7002" s="36">
        <f>F7002/I7002</f>
        <v>2695976.72</v>
      </c>
      <c r="H7002">
        <v>2017</v>
      </c>
      <c r="I7002">
        <v>1</v>
      </c>
      <c r="J7002" t="s">
        <v>717</v>
      </c>
    </row>
    <row r="7003" spans="1:10">
      <c r="A7003" t="s">
        <v>86</v>
      </c>
      <c r="B7003" t="s">
        <v>34</v>
      </c>
      <c r="C7003" t="s">
        <v>4</v>
      </c>
      <c r="D7003" t="s">
        <v>328</v>
      </c>
      <c r="F7003" s="2"/>
      <c r="G7003" s="36">
        <v>624874.89</v>
      </c>
      <c r="H7003">
        <v>2017</v>
      </c>
      <c r="I7003">
        <v>1</v>
      </c>
      <c r="J7003" t="s">
        <v>717</v>
      </c>
    </row>
    <row r="7004" spans="1:10">
      <c r="A7004" t="s">
        <v>86</v>
      </c>
      <c r="B7004" t="s">
        <v>34</v>
      </c>
      <c r="C7004" t="s">
        <v>4</v>
      </c>
      <c r="D7004" t="s">
        <v>1</v>
      </c>
      <c r="E7004" t="s">
        <v>364</v>
      </c>
      <c r="F7004" s="2"/>
      <c r="G7004" s="36">
        <v>104666.5</v>
      </c>
      <c r="H7004">
        <v>2017</v>
      </c>
      <c r="I7004">
        <v>1</v>
      </c>
      <c r="J7004" t="s">
        <v>717</v>
      </c>
    </row>
    <row r="7005" spans="1:10">
      <c r="A7005" t="s">
        <v>86</v>
      </c>
      <c r="B7005" t="s">
        <v>34</v>
      </c>
      <c r="C7005" t="s">
        <v>3</v>
      </c>
      <c r="D7005" t="s">
        <v>328</v>
      </c>
      <c r="F7005" s="2">
        <v>3767534.19</v>
      </c>
      <c r="G7005" s="36">
        <v>3767534.19</v>
      </c>
      <c r="H7005">
        <v>2016</v>
      </c>
      <c r="I7005">
        <v>1</v>
      </c>
      <c r="J7005" t="s">
        <v>717</v>
      </c>
    </row>
    <row r="7006" spans="1:10">
      <c r="A7006" t="s">
        <v>86</v>
      </c>
      <c r="B7006" t="s">
        <v>34</v>
      </c>
      <c r="C7006" t="s">
        <v>3</v>
      </c>
      <c r="D7006" t="s">
        <v>1</v>
      </c>
      <c r="F7006" s="2">
        <v>2599825.62</v>
      </c>
      <c r="G7006" s="36">
        <v>2599825.62</v>
      </c>
      <c r="H7006">
        <v>2016</v>
      </c>
      <c r="I7006">
        <v>1</v>
      </c>
      <c r="J7006" t="s">
        <v>717</v>
      </c>
    </row>
    <row r="7007" spans="1:10">
      <c r="A7007" t="s">
        <v>86</v>
      </c>
      <c r="B7007" t="s">
        <v>34</v>
      </c>
      <c r="C7007" t="s">
        <v>4</v>
      </c>
      <c r="D7007" t="s">
        <v>328</v>
      </c>
      <c r="F7007" s="2">
        <v>594869.99</v>
      </c>
      <c r="G7007" s="36">
        <v>594869.99</v>
      </c>
      <c r="H7007">
        <v>2016</v>
      </c>
      <c r="I7007">
        <v>1</v>
      </c>
      <c r="J7007" t="s">
        <v>717</v>
      </c>
    </row>
    <row r="7008" spans="1:10">
      <c r="A7008" t="s">
        <v>86</v>
      </c>
      <c r="B7008" t="s">
        <v>34</v>
      </c>
      <c r="C7008" t="s">
        <v>4</v>
      </c>
      <c r="D7008" t="s">
        <v>1</v>
      </c>
      <c r="F7008" s="2">
        <v>1.3</v>
      </c>
      <c r="G7008" s="36">
        <v>1.3</v>
      </c>
      <c r="H7008">
        <v>2016</v>
      </c>
      <c r="I7008">
        <v>1</v>
      </c>
      <c r="J7008" t="s">
        <v>717</v>
      </c>
    </row>
    <row r="7009" spans="1:10">
      <c r="A7009" t="s">
        <v>86</v>
      </c>
      <c r="B7009" t="s">
        <v>34</v>
      </c>
      <c r="C7009" t="s">
        <v>3</v>
      </c>
      <c r="D7009" t="s">
        <v>328</v>
      </c>
      <c r="F7009" s="2">
        <v>3658083.65</v>
      </c>
      <c r="G7009" s="36">
        <v>3658083.65</v>
      </c>
      <c r="H7009">
        <v>2015</v>
      </c>
      <c r="I7009">
        <v>1</v>
      </c>
      <c r="J7009" t="s">
        <v>717</v>
      </c>
    </row>
    <row r="7010" spans="1:10">
      <c r="A7010" t="s">
        <v>86</v>
      </c>
      <c r="B7010" t="s">
        <v>34</v>
      </c>
      <c r="C7010" t="s">
        <v>3</v>
      </c>
      <c r="D7010" t="s">
        <v>1</v>
      </c>
      <c r="F7010" s="2">
        <v>219305.97</v>
      </c>
      <c r="G7010" s="36">
        <v>219305.97</v>
      </c>
      <c r="H7010">
        <v>2015</v>
      </c>
      <c r="I7010">
        <v>1</v>
      </c>
      <c r="J7010" t="s">
        <v>717</v>
      </c>
    </row>
    <row r="7011" spans="1:10">
      <c r="A7011" t="s">
        <v>86</v>
      </c>
      <c r="B7011" t="s">
        <v>34</v>
      </c>
      <c r="C7011" t="s">
        <v>4</v>
      </c>
      <c r="D7011" t="s">
        <v>328</v>
      </c>
      <c r="F7011" s="2">
        <v>616113.51</v>
      </c>
      <c r="G7011" s="36">
        <v>616113.51</v>
      </c>
      <c r="H7011">
        <v>2015</v>
      </c>
      <c r="I7011">
        <v>1</v>
      </c>
      <c r="J7011" t="s">
        <v>717</v>
      </c>
    </row>
    <row r="7012" spans="1:10">
      <c r="A7012" s="4" t="s">
        <v>46</v>
      </c>
      <c r="B7012" t="s">
        <v>32</v>
      </c>
      <c r="C7012" t="s">
        <v>4</v>
      </c>
      <c r="D7012" t="s">
        <v>328</v>
      </c>
      <c r="E7012" t="s">
        <v>365</v>
      </c>
      <c r="F7012" s="2">
        <v>34268297</v>
      </c>
      <c r="G7012" s="36">
        <v>10428574.863055386</v>
      </c>
      <c r="H7012">
        <v>2015</v>
      </c>
      <c r="I7012">
        <v>3.286</v>
      </c>
      <c r="J7012" s="40" t="s">
        <v>715</v>
      </c>
    </row>
    <row r="7013" spans="1:10">
      <c r="A7013" s="4" t="s">
        <v>46</v>
      </c>
      <c r="B7013" t="s">
        <v>32</v>
      </c>
      <c r="C7013" t="s">
        <v>4</v>
      </c>
      <c r="D7013" t="s">
        <v>328</v>
      </c>
      <c r="E7013" t="s">
        <v>366</v>
      </c>
      <c r="F7013" s="2">
        <v>26538905</v>
      </c>
      <c r="G7013" s="36">
        <v>8076355.7516737673</v>
      </c>
      <c r="H7013">
        <v>2015</v>
      </c>
      <c r="I7013">
        <v>3.286</v>
      </c>
      <c r="J7013" s="40" t="s">
        <v>715</v>
      </c>
    </row>
    <row r="7014" spans="1:10">
      <c r="A7014" s="4" t="s">
        <v>46</v>
      </c>
      <c r="B7014" t="s">
        <v>32</v>
      </c>
      <c r="C7014" t="s">
        <v>4</v>
      </c>
      <c r="D7014" t="s">
        <v>1</v>
      </c>
      <c r="F7014" s="2">
        <v>4739129</v>
      </c>
      <c r="G7014" s="36">
        <v>1442218.198417529</v>
      </c>
      <c r="H7014">
        <v>2015</v>
      </c>
      <c r="I7014">
        <v>3.286</v>
      </c>
      <c r="J7014" s="40" t="s">
        <v>715</v>
      </c>
    </row>
    <row r="7015" spans="1:10">
      <c r="A7015" s="4" t="s">
        <v>46</v>
      </c>
      <c r="B7015" t="s">
        <v>32</v>
      </c>
      <c r="C7015" t="s">
        <v>4</v>
      </c>
      <c r="D7015" t="s">
        <v>367</v>
      </c>
      <c r="E7015" t="s">
        <v>415</v>
      </c>
      <c r="F7015" s="2">
        <v>12022274</v>
      </c>
      <c r="G7015" s="36">
        <v>3658634.8143639681</v>
      </c>
      <c r="H7015">
        <v>2015</v>
      </c>
      <c r="I7015">
        <v>3.286</v>
      </c>
      <c r="J7015" s="40" t="s">
        <v>715</v>
      </c>
    </row>
    <row r="7016" spans="1:10">
      <c r="A7016" s="4" t="s">
        <v>46</v>
      </c>
      <c r="B7016" t="s">
        <v>32</v>
      </c>
      <c r="C7016" t="s">
        <v>4</v>
      </c>
      <c r="D7016" t="s">
        <v>367</v>
      </c>
      <c r="E7016" t="s">
        <v>414</v>
      </c>
      <c r="F7016" s="2">
        <v>10083282</v>
      </c>
      <c r="G7016" s="36">
        <v>3068558.1253804015</v>
      </c>
      <c r="H7016">
        <v>2015</v>
      </c>
      <c r="I7016">
        <v>3.286</v>
      </c>
      <c r="J7016" s="40" t="s">
        <v>715</v>
      </c>
    </row>
    <row r="7017" spans="1:10">
      <c r="A7017" s="4" t="s">
        <v>46</v>
      </c>
      <c r="B7017" t="s">
        <v>32</v>
      </c>
      <c r="C7017" t="s">
        <v>4</v>
      </c>
      <c r="D7017" t="s">
        <v>367</v>
      </c>
      <c r="E7017" t="s">
        <v>418</v>
      </c>
      <c r="F7017" s="2">
        <v>1631745.0001466002</v>
      </c>
      <c r="G7017" s="36">
        <v>496574.86310000002</v>
      </c>
      <c r="H7017">
        <v>2015</v>
      </c>
      <c r="I7017">
        <v>3.286</v>
      </c>
      <c r="J7017" s="40" t="s">
        <v>715</v>
      </c>
    </row>
    <row r="7018" spans="1:10">
      <c r="A7018" s="4" t="s">
        <v>46</v>
      </c>
      <c r="B7018" t="s">
        <v>32</v>
      </c>
      <c r="C7018" t="s">
        <v>4</v>
      </c>
      <c r="D7018" t="s">
        <v>367</v>
      </c>
      <c r="E7018" t="s">
        <v>421</v>
      </c>
      <c r="F7018" s="2">
        <v>-23636</v>
      </c>
      <c r="G7018" s="36">
        <v>-7192.9397443700545</v>
      </c>
      <c r="H7018">
        <v>2015</v>
      </c>
      <c r="I7018">
        <v>3.286</v>
      </c>
      <c r="J7018" s="40" t="s">
        <v>715</v>
      </c>
    </row>
    <row r="7019" spans="1:10">
      <c r="A7019" s="4" t="s">
        <v>46</v>
      </c>
      <c r="B7019" t="s">
        <v>32</v>
      </c>
      <c r="C7019" t="s">
        <v>4</v>
      </c>
      <c r="D7019" t="s">
        <v>367</v>
      </c>
      <c r="E7019" t="s">
        <v>417</v>
      </c>
      <c r="F7019" s="2">
        <v>-23636</v>
      </c>
      <c r="G7019" s="36">
        <v>-7192.9397443700545</v>
      </c>
      <c r="H7019">
        <v>2015</v>
      </c>
      <c r="I7019">
        <v>3.286</v>
      </c>
      <c r="J7019" s="40" t="s">
        <v>715</v>
      </c>
    </row>
    <row r="7020" spans="1:10">
      <c r="A7020" s="4" t="s">
        <v>46</v>
      </c>
      <c r="B7020" t="s">
        <v>32</v>
      </c>
      <c r="C7020" t="s">
        <v>4</v>
      </c>
      <c r="D7020" t="s">
        <v>367</v>
      </c>
      <c r="E7020" t="s">
        <v>419</v>
      </c>
      <c r="F7020" s="2">
        <v>-91450</v>
      </c>
      <c r="G7020" s="36">
        <v>-27830.188679245282</v>
      </c>
      <c r="H7020">
        <v>2015</v>
      </c>
      <c r="I7020">
        <v>3.286</v>
      </c>
      <c r="J7020" s="40" t="s">
        <v>715</v>
      </c>
    </row>
    <row r="7021" spans="1:10">
      <c r="A7021" s="4" t="s">
        <v>46</v>
      </c>
      <c r="B7021" t="s">
        <v>32</v>
      </c>
      <c r="C7021" t="s">
        <v>4</v>
      </c>
      <c r="D7021" t="s">
        <v>383</v>
      </c>
      <c r="F7021" s="2">
        <v>21462</v>
      </c>
      <c r="G7021" s="36">
        <v>6531.3451004260496</v>
      </c>
      <c r="H7021">
        <v>2015</v>
      </c>
      <c r="I7021">
        <v>3.286</v>
      </c>
      <c r="J7021" s="40" t="s">
        <v>715</v>
      </c>
    </row>
    <row r="7022" spans="1:10">
      <c r="A7022" t="s">
        <v>86</v>
      </c>
      <c r="B7022" t="s">
        <v>34</v>
      </c>
      <c r="C7022" t="s">
        <v>4</v>
      </c>
      <c r="D7022" t="s">
        <v>1</v>
      </c>
      <c r="F7022" s="2">
        <v>11877.99</v>
      </c>
      <c r="G7022" s="36">
        <v>11877.99</v>
      </c>
      <c r="H7022">
        <v>2015</v>
      </c>
      <c r="I7022">
        <v>1</v>
      </c>
      <c r="J7022" t="s">
        <v>717</v>
      </c>
    </row>
    <row r="7023" spans="1:10">
      <c r="A7023" t="s">
        <v>86</v>
      </c>
      <c r="B7023" t="s">
        <v>34</v>
      </c>
      <c r="C7023" t="s">
        <v>3</v>
      </c>
      <c r="D7023" t="s">
        <v>328</v>
      </c>
      <c r="F7023" s="2">
        <v>4180198.6999999997</v>
      </c>
      <c r="G7023" s="36">
        <v>4180198.6999999997</v>
      </c>
      <c r="H7023">
        <v>2014</v>
      </c>
      <c r="I7023">
        <v>1</v>
      </c>
      <c r="J7023" t="s">
        <v>717</v>
      </c>
    </row>
    <row r="7024" spans="1:10">
      <c r="A7024" t="s">
        <v>86</v>
      </c>
      <c r="B7024" t="s">
        <v>34</v>
      </c>
      <c r="C7024" t="s">
        <v>3</v>
      </c>
      <c r="D7024" t="s">
        <v>1</v>
      </c>
      <c r="F7024" s="2">
        <v>1032087.2</v>
      </c>
      <c r="G7024" s="36">
        <v>1032087.2</v>
      </c>
      <c r="H7024">
        <v>2014</v>
      </c>
      <c r="I7024">
        <v>1</v>
      </c>
      <c r="J7024" t="s">
        <v>717</v>
      </c>
    </row>
    <row r="7025" spans="1:10">
      <c r="A7025" t="s">
        <v>86</v>
      </c>
      <c r="B7025" t="s">
        <v>34</v>
      </c>
      <c r="C7025" t="s">
        <v>4</v>
      </c>
      <c r="D7025" t="s">
        <v>328</v>
      </c>
      <c r="F7025" s="2">
        <v>1645116.02</v>
      </c>
      <c r="G7025" s="36">
        <v>1645116.02</v>
      </c>
      <c r="H7025">
        <v>2014</v>
      </c>
      <c r="I7025">
        <v>1</v>
      </c>
      <c r="J7025" t="s">
        <v>717</v>
      </c>
    </row>
    <row r="7026" spans="1:10">
      <c r="A7026" t="s">
        <v>86</v>
      </c>
      <c r="B7026" t="s">
        <v>34</v>
      </c>
      <c r="C7026" t="s">
        <v>4</v>
      </c>
      <c r="D7026" t="s">
        <v>1</v>
      </c>
      <c r="F7026" s="2">
        <v>29886.52</v>
      </c>
      <c r="G7026" s="36">
        <v>29886.52</v>
      </c>
      <c r="H7026">
        <v>2014</v>
      </c>
      <c r="I7026">
        <v>1</v>
      </c>
      <c r="J7026" t="s">
        <v>717</v>
      </c>
    </row>
    <row r="7027" spans="1:10">
      <c r="A7027" t="s">
        <v>86</v>
      </c>
      <c r="B7027" t="s">
        <v>34</v>
      </c>
      <c r="C7027" t="s">
        <v>3</v>
      </c>
      <c r="D7027" t="s">
        <v>328</v>
      </c>
      <c r="F7027" s="2">
        <v>4327018.5199999996</v>
      </c>
      <c r="G7027" s="36">
        <v>4327018.5199999996</v>
      </c>
      <c r="H7027">
        <v>2013</v>
      </c>
      <c r="I7027">
        <v>1</v>
      </c>
      <c r="J7027" t="s">
        <v>717</v>
      </c>
    </row>
    <row r="7028" spans="1:10">
      <c r="A7028" t="s">
        <v>86</v>
      </c>
      <c r="B7028" t="s">
        <v>34</v>
      </c>
      <c r="C7028" t="s">
        <v>3</v>
      </c>
      <c r="D7028" t="s">
        <v>1</v>
      </c>
      <c r="F7028" s="2">
        <v>300784.83</v>
      </c>
      <c r="G7028" s="36">
        <v>300784.83</v>
      </c>
      <c r="H7028">
        <v>2013</v>
      </c>
      <c r="I7028">
        <v>1</v>
      </c>
      <c r="J7028" t="s">
        <v>717</v>
      </c>
    </row>
    <row r="7029" spans="1:10">
      <c r="A7029" t="s">
        <v>86</v>
      </c>
      <c r="B7029" t="s">
        <v>34</v>
      </c>
      <c r="C7029" t="s">
        <v>4</v>
      </c>
      <c r="D7029" t="s">
        <v>328</v>
      </c>
      <c r="F7029" s="2">
        <v>981152.61</v>
      </c>
      <c r="G7029" s="36">
        <v>981152.61</v>
      </c>
      <c r="H7029">
        <v>2013</v>
      </c>
      <c r="I7029">
        <v>1</v>
      </c>
      <c r="J7029" t="s">
        <v>717</v>
      </c>
    </row>
    <row r="7030" spans="1:10">
      <c r="A7030" t="s">
        <v>86</v>
      </c>
      <c r="B7030" t="s">
        <v>34</v>
      </c>
      <c r="C7030" t="s">
        <v>4</v>
      </c>
      <c r="D7030" t="s">
        <v>1</v>
      </c>
      <c r="F7030" s="2">
        <v>0</v>
      </c>
      <c r="G7030" s="36">
        <v>0</v>
      </c>
      <c r="H7030">
        <v>2013</v>
      </c>
      <c r="I7030">
        <v>1</v>
      </c>
      <c r="J7030" t="s">
        <v>717</v>
      </c>
    </row>
    <row r="7031" spans="1:10">
      <c r="A7031" t="s">
        <v>86</v>
      </c>
      <c r="B7031" t="s">
        <v>34</v>
      </c>
      <c r="C7031" t="s">
        <v>3</v>
      </c>
      <c r="D7031" t="s">
        <v>328</v>
      </c>
      <c r="F7031" s="2">
        <v>4091000</v>
      </c>
      <c r="G7031" s="36">
        <v>4091000</v>
      </c>
      <c r="H7031">
        <v>2012</v>
      </c>
      <c r="I7031">
        <v>1</v>
      </c>
      <c r="J7031" t="s">
        <v>717</v>
      </c>
    </row>
    <row r="7032" spans="1:10">
      <c r="A7032" t="s">
        <v>86</v>
      </c>
      <c r="B7032" t="s">
        <v>34</v>
      </c>
      <c r="C7032" t="s">
        <v>3</v>
      </c>
      <c r="D7032" t="s">
        <v>1</v>
      </c>
      <c r="F7032" s="2">
        <v>79000</v>
      </c>
      <c r="G7032" s="36">
        <v>79000</v>
      </c>
      <c r="H7032">
        <v>2012</v>
      </c>
      <c r="I7032">
        <v>1</v>
      </c>
      <c r="J7032" t="s">
        <v>717</v>
      </c>
    </row>
    <row r="7033" spans="1:10">
      <c r="A7033" t="s">
        <v>86</v>
      </c>
      <c r="B7033" t="s">
        <v>34</v>
      </c>
      <c r="C7033" t="s">
        <v>4</v>
      </c>
      <c r="D7033" t="s">
        <v>328</v>
      </c>
      <c r="F7033" s="2">
        <v>1207000</v>
      </c>
      <c r="G7033" s="36">
        <v>1207000</v>
      </c>
      <c r="H7033">
        <v>2012</v>
      </c>
      <c r="I7033">
        <v>1</v>
      </c>
      <c r="J7033" t="s">
        <v>717</v>
      </c>
    </row>
    <row r="7034" spans="1:10">
      <c r="A7034" t="s">
        <v>86</v>
      </c>
      <c r="B7034" t="s">
        <v>34</v>
      </c>
      <c r="C7034" t="s">
        <v>4</v>
      </c>
      <c r="D7034" t="s">
        <v>1</v>
      </c>
      <c r="F7034" s="2">
        <v>83000</v>
      </c>
      <c r="G7034" s="36">
        <v>83000</v>
      </c>
      <c r="H7034">
        <v>2012</v>
      </c>
      <c r="I7034">
        <v>1</v>
      </c>
      <c r="J7034" t="s">
        <v>717</v>
      </c>
    </row>
    <row r="7035" spans="1:10">
      <c r="A7035" t="s">
        <v>86</v>
      </c>
      <c r="B7035" t="s">
        <v>34</v>
      </c>
      <c r="C7035" t="s">
        <v>3</v>
      </c>
      <c r="D7035" t="s">
        <v>328</v>
      </c>
      <c r="F7035" s="2">
        <v>2854000</v>
      </c>
      <c r="G7035" s="36">
        <v>2854000</v>
      </c>
      <c r="H7035">
        <v>2011</v>
      </c>
      <c r="I7035">
        <v>1</v>
      </c>
      <c r="J7035" t="s">
        <v>717</v>
      </c>
    </row>
    <row r="7036" spans="1:10">
      <c r="A7036" t="s">
        <v>86</v>
      </c>
      <c r="B7036" t="s">
        <v>34</v>
      </c>
      <c r="C7036" t="s">
        <v>3</v>
      </c>
      <c r="D7036" t="s">
        <v>1</v>
      </c>
      <c r="F7036" s="2">
        <v>55000</v>
      </c>
      <c r="G7036" s="36">
        <v>55000</v>
      </c>
      <c r="H7036">
        <v>2011</v>
      </c>
      <c r="I7036">
        <v>1</v>
      </c>
      <c r="J7036" t="s">
        <v>717</v>
      </c>
    </row>
    <row r="7037" spans="1:10">
      <c r="A7037" t="s">
        <v>86</v>
      </c>
      <c r="B7037" t="s">
        <v>34</v>
      </c>
      <c r="C7037" t="s">
        <v>4</v>
      </c>
      <c r="D7037" t="s">
        <v>328</v>
      </c>
      <c r="F7037" s="2">
        <v>1815000</v>
      </c>
      <c r="G7037" s="36">
        <v>1815000</v>
      </c>
      <c r="H7037">
        <v>2011</v>
      </c>
      <c r="I7037">
        <v>1</v>
      </c>
      <c r="J7037" t="s">
        <v>717</v>
      </c>
    </row>
    <row r="7038" spans="1:10">
      <c r="A7038" t="s">
        <v>86</v>
      </c>
      <c r="B7038" t="s">
        <v>34</v>
      </c>
      <c r="C7038" t="s">
        <v>4</v>
      </c>
      <c r="D7038" t="s">
        <v>1</v>
      </c>
      <c r="F7038" s="2">
        <v>38000</v>
      </c>
      <c r="G7038" s="36">
        <v>38000</v>
      </c>
      <c r="H7038">
        <v>2011</v>
      </c>
      <c r="I7038">
        <v>1</v>
      </c>
      <c r="J7038" t="s">
        <v>717</v>
      </c>
    </row>
    <row r="7039" spans="1:10">
      <c r="A7039" t="s">
        <v>86</v>
      </c>
      <c r="B7039" t="s">
        <v>34</v>
      </c>
      <c r="C7039" t="s">
        <v>3</v>
      </c>
      <c r="D7039" t="s">
        <v>328</v>
      </c>
      <c r="F7039" s="2">
        <v>3264000</v>
      </c>
      <c r="G7039" s="36">
        <v>3264000</v>
      </c>
      <c r="H7039">
        <v>2010</v>
      </c>
      <c r="I7039">
        <v>1</v>
      </c>
      <c r="J7039" t="s">
        <v>717</v>
      </c>
    </row>
    <row r="7040" spans="1:10">
      <c r="A7040" t="s">
        <v>86</v>
      </c>
      <c r="B7040" t="s">
        <v>34</v>
      </c>
      <c r="C7040" t="s">
        <v>3</v>
      </c>
      <c r="D7040" t="s">
        <v>1</v>
      </c>
      <c r="F7040" s="2">
        <v>160000</v>
      </c>
      <c r="G7040" s="36">
        <v>160000</v>
      </c>
      <c r="H7040">
        <v>2010</v>
      </c>
      <c r="I7040">
        <v>1</v>
      </c>
      <c r="J7040" t="s">
        <v>717</v>
      </c>
    </row>
    <row r="7041" spans="1:10">
      <c r="A7041" t="s">
        <v>86</v>
      </c>
      <c r="B7041" t="s">
        <v>34</v>
      </c>
      <c r="C7041" t="s">
        <v>4</v>
      </c>
      <c r="D7041" t="s">
        <v>328</v>
      </c>
      <c r="F7041" s="2">
        <v>2251000</v>
      </c>
      <c r="G7041" s="36">
        <v>2251000</v>
      </c>
      <c r="H7041">
        <v>2010</v>
      </c>
      <c r="I7041">
        <v>1</v>
      </c>
      <c r="J7041" t="s">
        <v>717</v>
      </c>
    </row>
    <row r="7042" spans="1:10">
      <c r="A7042" t="s">
        <v>86</v>
      </c>
      <c r="B7042" t="s">
        <v>34</v>
      </c>
      <c r="C7042" t="s">
        <v>4</v>
      </c>
      <c r="D7042" t="s">
        <v>1</v>
      </c>
      <c r="F7042" s="2">
        <v>0</v>
      </c>
      <c r="G7042" s="36">
        <v>0</v>
      </c>
      <c r="H7042">
        <v>2010</v>
      </c>
      <c r="I7042">
        <v>1</v>
      </c>
      <c r="J7042" t="s">
        <v>717</v>
      </c>
    </row>
    <row r="7043" spans="1:10">
      <c r="A7043" t="s">
        <v>479</v>
      </c>
      <c r="B7043" t="s">
        <v>6</v>
      </c>
      <c r="C7043" t="s">
        <v>3</v>
      </c>
      <c r="D7043" t="s">
        <v>328</v>
      </c>
      <c r="F7043" s="2">
        <v>67656152.519999996</v>
      </c>
      <c r="G7043" s="36">
        <f>F7043/I7043</f>
        <v>3695078.7294235872</v>
      </c>
      <c r="H7043">
        <v>2024</v>
      </c>
      <c r="I7043">
        <v>18.309799999999999</v>
      </c>
      <c r="J7043" t="s">
        <v>717</v>
      </c>
    </row>
    <row r="7044" spans="1:10">
      <c r="A7044" t="s">
        <v>479</v>
      </c>
      <c r="B7044" t="s">
        <v>6</v>
      </c>
      <c r="C7044" t="s">
        <v>3</v>
      </c>
      <c r="D7044" t="s">
        <v>1</v>
      </c>
      <c r="F7044" s="2">
        <v>15585894.07</v>
      </c>
      <c r="G7044" s="36">
        <f>F7044/I7044</f>
        <v>851232.34934297483</v>
      </c>
      <c r="H7044">
        <v>2024</v>
      </c>
      <c r="I7044">
        <v>18.309799999999999</v>
      </c>
      <c r="J7044" t="s">
        <v>717</v>
      </c>
    </row>
    <row r="7045" spans="1:10">
      <c r="A7045" t="s">
        <v>479</v>
      </c>
      <c r="B7045" t="s">
        <v>6</v>
      </c>
      <c r="C7045" t="s">
        <v>4</v>
      </c>
      <c r="D7045" t="s">
        <v>328</v>
      </c>
      <c r="F7045" s="2">
        <v>30231548.260000002</v>
      </c>
      <c r="G7045" s="36">
        <f>F7045/I7045</f>
        <v>1651112.970103442</v>
      </c>
      <c r="H7045">
        <v>2024</v>
      </c>
      <c r="I7045">
        <v>18.309799999999999</v>
      </c>
      <c r="J7045" t="s">
        <v>717</v>
      </c>
    </row>
    <row r="7046" spans="1:10" ht="15.75">
      <c r="A7046" s="19" t="s">
        <v>479</v>
      </c>
      <c r="B7046" t="s">
        <v>6</v>
      </c>
      <c r="C7046" t="s">
        <v>4</v>
      </c>
      <c r="D7046" t="s">
        <v>1</v>
      </c>
      <c r="F7046" s="2">
        <v>3587844</v>
      </c>
      <c r="G7046" s="36">
        <f>F7046/I7046</f>
        <v>195952.11307605763</v>
      </c>
      <c r="H7046">
        <v>2024</v>
      </c>
      <c r="I7046">
        <v>18.309799999999999</v>
      </c>
      <c r="J7046" t="s">
        <v>717</v>
      </c>
    </row>
    <row r="7047" spans="1:10">
      <c r="A7047" t="s">
        <v>479</v>
      </c>
      <c r="B7047" t="s">
        <v>6</v>
      </c>
      <c r="C7047" t="s">
        <v>3</v>
      </c>
      <c r="D7047" t="s">
        <v>328</v>
      </c>
      <c r="F7047" s="2">
        <v>5487000</v>
      </c>
      <c r="G7047" s="36">
        <v>293617.15790149616</v>
      </c>
      <c r="H7047">
        <v>2016</v>
      </c>
      <c r="I7047">
        <v>18.6876</v>
      </c>
      <c r="J7047" t="s">
        <v>717</v>
      </c>
    </row>
    <row r="7048" spans="1:10">
      <c r="A7048" t="s">
        <v>479</v>
      </c>
      <c r="B7048" t="s">
        <v>6</v>
      </c>
      <c r="C7048" t="s">
        <v>3</v>
      </c>
      <c r="D7048" t="s">
        <v>1</v>
      </c>
      <c r="F7048" s="2">
        <v>5487000</v>
      </c>
      <c r="G7048" s="36">
        <v>293617.15790149616</v>
      </c>
      <c r="H7048">
        <v>2016</v>
      </c>
      <c r="I7048">
        <v>18.6876</v>
      </c>
      <c r="J7048" t="s">
        <v>717</v>
      </c>
    </row>
    <row r="7049" spans="1:10">
      <c r="A7049" t="s">
        <v>479</v>
      </c>
      <c r="B7049" t="s">
        <v>6</v>
      </c>
      <c r="C7049" t="s">
        <v>4</v>
      </c>
      <c r="D7049" t="s">
        <v>328</v>
      </c>
      <c r="F7049" s="2">
        <v>34000</v>
      </c>
      <c r="G7049" s="36">
        <v>1819.3882574541408</v>
      </c>
      <c r="H7049">
        <v>2016</v>
      </c>
      <c r="I7049">
        <v>18.6876</v>
      </c>
      <c r="J7049" t="s">
        <v>717</v>
      </c>
    </row>
    <row r="7050" spans="1:10" ht="15.75">
      <c r="A7050" s="19" t="s">
        <v>23</v>
      </c>
      <c r="B7050" t="s">
        <v>6</v>
      </c>
      <c r="C7050" t="s">
        <v>3</v>
      </c>
      <c r="D7050" t="s">
        <v>328</v>
      </c>
      <c r="F7050" s="2">
        <v>66577542</v>
      </c>
      <c r="G7050" s="36">
        <f t="shared" ref="G7050:G7060" si="202">F7050/I7050</f>
        <v>3756180.1543599931</v>
      </c>
      <c r="H7050">
        <v>2023</v>
      </c>
      <c r="I7050">
        <v>17.724799999999998</v>
      </c>
      <c r="J7050" t="s">
        <v>717</v>
      </c>
    </row>
    <row r="7051" spans="1:10" ht="15.75">
      <c r="A7051" s="19" t="s">
        <v>23</v>
      </c>
      <c r="B7051" t="s">
        <v>6</v>
      </c>
      <c r="C7051" t="s">
        <v>3</v>
      </c>
      <c r="D7051" t="s">
        <v>1</v>
      </c>
      <c r="F7051" s="2">
        <v>9709145</v>
      </c>
      <c r="G7051" s="36">
        <f t="shared" si="202"/>
        <v>547771.76611301687</v>
      </c>
      <c r="H7051">
        <v>2023</v>
      </c>
      <c r="I7051">
        <v>17.724799999999998</v>
      </c>
      <c r="J7051" t="s">
        <v>717</v>
      </c>
    </row>
    <row r="7052" spans="1:10" ht="15.75">
      <c r="A7052" s="19" t="s">
        <v>23</v>
      </c>
      <c r="B7052" t="s">
        <v>6</v>
      </c>
      <c r="C7052" t="s">
        <v>4</v>
      </c>
      <c r="D7052" t="s">
        <v>328</v>
      </c>
      <c r="F7052" s="2">
        <v>27049333</v>
      </c>
      <c r="G7052" s="36">
        <f t="shared" si="202"/>
        <v>1526072.6778299334</v>
      </c>
      <c r="H7052">
        <v>2023</v>
      </c>
      <c r="I7052">
        <v>17.724799999999998</v>
      </c>
      <c r="J7052" t="s">
        <v>717</v>
      </c>
    </row>
    <row r="7053" spans="1:10" ht="15.75">
      <c r="A7053" s="19" t="s">
        <v>23</v>
      </c>
      <c r="B7053" t="s">
        <v>6</v>
      </c>
      <c r="C7053" t="s">
        <v>4</v>
      </c>
      <c r="D7053" t="s">
        <v>1</v>
      </c>
      <c r="F7053" s="2">
        <v>2969531</v>
      </c>
      <c r="G7053" s="36">
        <f t="shared" si="202"/>
        <v>167535.37416501174</v>
      </c>
      <c r="H7053">
        <v>2023</v>
      </c>
      <c r="I7053">
        <v>17.724799999999998</v>
      </c>
      <c r="J7053" t="s">
        <v>717</v>
      </c>
    </row>
    <row r="7054" spans="1:10">
      <c r="A7054" s="5" t="s">
        <v>23</v>
      </c>
      <c r="B7054" t="s">
        <v>6</v>
      </c>
      <c r="C7054" t="s">
        <v>3</v>
      </c>
      <c r="D7054" t="s">
        <v>328</v>
      </c>
      <c r="F7054" s="2">
        <v>53855150</v>
      </c>
      <c r="G7054" s="36">
        <f t="shared" si="202"/>
        <v>2680067.380951196</v>
      </c>
      <c r="H7054">
        <v>2022</v>
      </c>
      <c r="I7054">
        <v>20.0947</v>
      </c>
      <c r="J7054" t="s">
        <v>717</v>
      </c>
    </row>
    <row r="7055" spans="1:10">
      <c r="A7055" s="5" t="s">
        <v>23</v>
      </c>
      <c r="B7055" t="s">
        <v>6</v>
      </c>
      <c r="C7055" t="s">
        <v>3</v>
      </c>
      <c r="D7055" t="s">
        <v>1</v>
      </c>
      <c r="F7055" s="2">
        <v>6285933</v>
      </c>
      <c r="G7055" s="36">
        <f t="shared" si="202"/>
        <v>312815.468755443</v>
      </c>
      <c r="H7055">
        <v>2022</v>
      </c>
      <c r="I7055">
        <v>20.0947</v>
      </c>
      <c r="J7055" t="s">
        <v>717</v>
      </c>
    </row>
    <row r="7056" spans="1:10">
      <c r="A7056" s="5" t="s">
        <v>23</v>
      </c>
      <c r="B7056" t="s">
        <v>6</v>
      </c>
      <c r="C7056" t="s">
        <v>4</v>
      </c>
      <c r="D7056" t="s">
        <v>328</v>
      </c>
      <c r="F7056" s="2">
        <v>26232170</v>
      </c>
      <c r="G7056" s="36">
        <f t="shared" si="202"/>
        <v>1305427.3017263259</v>
      </c>
      <c r="H7056">
        <v>2022</v>
      </c>
      <c r="I7056">
        <v>20.0947</v>
      </c>
      <c r="J7056" t="s">
        <v>717</v>
      </c>
    </row>
    <row r="7057" spans="1:10">
      <c r="A7057" s="5" t="s">
        <v>23</v>
      </c>
      <c r="B7057" t="s">
        <v>6</v>
      </c>
      <c r="C7057" t="s">
        <v>4</v>
      </c>
      <c r="D7057" t="s">
        <v>1</v>
      </c>
      <c r="F7057" s="2">
        <v>5427628</v>
      </c>
      <c r="G7057" s="36">
        <f t="shared" si="202"/>
        <v>270102.46482903452</v>
      </c>
      <c r="H7057">
        <v>2022</v>
      </c>
      <c r="I7057">
        <v>20.0947</v>
      </c>
      <c r="J7057" t="s">
        <v>717</v>
      </c>
    </row>
    <row r="7058" spans="1:10">
      <c r="A7058" s="5" t="s">
        <v>23</v>
      </c>
      <c r="B7058" t="s">
        <v>6</v>
      </c>
      <c r="C7058" t="s">
        <v>3</v>
      </c>
      <c r="D7058" t="s">
        <v>328</v>
      </c>
      <c r="F7058" s="2">
        <v>44390000</v>
      </c>
      <c r="G7058" s="36">
        <f t="shared" si="202"/>
        <v>2189590.1978967306</v>
      </c>
      <c r="H7058">
        <v>2021</v>
      </c>
      <c r="I7058">
        <v>20.273199999999999</v>
      </c>
      <c r="J7058" t="s">
        <v>717</v>
      </c>
    </row>
    <row r="7059" spans="1:10">
      <c r="A7059" s="6" t="s">
        <v>23</v>
      </c>
      <c r="B7059" t="s">
        <v>6</v>
      </c>
      <c r="C7059" t="s">
        <v>3</v>
      </c>
      <c r="D7059" t="s">
        <v>1</v>
      </c>
      <c r="F7059" s="2">
        <v>3270000</v>
      </c>
      <c r="G7059" s="36">
        <f t="shared" si="202"/>
        <v>161296.68725213583</v>
      </c>
      <c r="H7059">
        <v>2021</v>
      </c>
      <c r="I7059">
        <v>20.273199999999999</v>
      </c>
      <c r="J7059" t="s">
        <v>717</v>
      </c>
    </row>
    <row r="7060" spans="1:10">
      <c r="A7060" s="5" t="s">
        <v>23</v>
      </c>
      <c r="B7060" t="s">
        <v>6</v>
      </c>
      <c r="C7060" t="s">
        <v>4</v>
      </c>
      <c r="D7060" t="s">
        <v>328</v>
      </c>
      <c r="F7060" s="2">
        <v>14396686</v>
      </c>
      <c r="G7060" s="36">
        <f t="shared" si="202"/>
        <v>710133.87131779885</v>
      </c>
      <c r="H7060">
        <v>2021</v>
      </c>
      <c r="I7060">
        <v>20.273199999999999</v>
      </c>
      <c r="J7060" t="s">
        <v>717</v>
      </c>
    </row>
    <row r="7061" spans="1:10">
      <c r="A7061" t="s">
        <v>23</v>
      </c>
      <c r="B7061" t="s">
        <v>6</v>
      </c>
      <c r="C7061" t="s">
        <v>3</v>
      </c>
      <c r="D7061" t="s">
        <v>328</v>
      </c>
      <c r="F7061" s="2">
        <v>38930000</v>
      </c>
      <c r="G7061" s="36">
        <v>1813126.4205074706</v>
      </c>
      <c r="H7061">
        <v>2020</v>
      </c>
      <c r="I7061">
        <v>21.4712</v>
      </c>
      <c r="J7061" t="s">
        <v>717</v>
      </c>
    </row>
    <row r="7062" spans="1:10">
      <c r="A7062" t="s">
        <v>23</v>
      </c>
      <c r="B7062" t="s">
        <v>6</v>
      </c>
      <c r="C7062" t="s">
        <v>3</v>
      </c>
      <c r="D7062" t="s">
        <v>1</v>
      </c>
      <c r="F7062" s="2">
        <v>3130000</v>
      </c>
      <c r="G7062" s="36">
        <v>145776.66828123253</v>
      </c>
      <c r="H7062">
        <v>2020</v>
      </c>
      <c r="I7062">
        <v>21.4712</v>
      </c>
      <c r="J7062" t="s">
        <v>717</v>
      </c>
    </row>
    <row r="7063" spans="1:10">
      <c r="A7063" t="s">
        <v>23</v>
      </c>
      <c r="B7063" t="s">
        <v>6</v>
      </c>
      <c r="C7063" t="s">
        <v>4</v>
      </c>
      <c r="D7063" t="s">
        <v>328</v>
      </c>
      <c r="F7063" s="2">
        <v>10930000</v>
      </c>
      <c r="G7063" s="36">
        <v>509053.98859868106</v>
      </c>
      <c r="H7063">
        <v>2020</v>
      </c>
      <c r="I7063">
        <v>21.4712</v>
      </c>
      <c r="J7063" t="s">
        <v>717</v>
      </c>
    </row>
    <row r="7064" spans="1:10">
      <c r="A7064" t="s">
        <v>23</v>
      </c>
      <c r="B7064" t="s">
        <v>6</v>
      </c>
      <c r="C7064" t="s">
        <v>3</v>
      </c>
      <c r="D7064" t="s">
        <v>1</v>
      </c>
      <c r="F7064" s="2">
        <v>3132000</v>
      </c>
      <c r="G7064" s="36">
        <f t="shared" ref="G7064:G7075" si="203">F7064/I7064</f>
        <v>162708.90587092386</v>
      </c>
      <c r="H7064">
        <v>2019</v>
      </c>
      <c r="I7064">
        <v>19.249099999999999</v>
      </c>
      <c r="J7064" t="s">
        <v>717</v>
      </c>
    </row>
    <row r="7065" spans="1:10">
      <c r="A7065" t="s">
        <v>23</v>
      </c>
      <c r="B7065" t="s">
        <v>6</v>
      </c>
      <c r="C7065" t="s">
        <v>3</v>
      </c>
      <c r="D7065" t="s">
        <v>328</v>
      </c>
      <c r="F7065" s="2">
        <v>44392862</v>
      </c>
      <c r="G7065" s="36">
        <f t="shared" si="203"/>
        <v>2306230.5250635096</v>
      </c>
      <c r="H7065">
        <v>2019</v>
      </c>
      <c r="I7065">
        <v>19.249099999999999</v>
      </c>
      <c r="J7065" t="s">
        <v>717</v>
      </c>
    </row>
    <row r="7066" spans="1:10">
      <c r="A7066" t="s">
        <v>23</v>
      </c>
      <c r="B7066" t="s">
        <v>6</v>
      </c>
      <c r="C7066" t="s">
        <v>4</v>
      </c>
      <c r="D7066" t="s">
        <v>1</v>
      </c>
      <c r="F7066" s="2">
        <v>2000</v>
      </c>
      <c r="G7066" s="36">
        <f t="shared" si="203"/>
        <v>103.90096160339965</v>
      </c>
      <c r="H7066">
        <v>2019</v>
      </c>
      <c r="I7066">
        <v>19.249099999999999</v>
      </c>
      <c r="J7066" t="s">
        <v>717</v>
      </c>
    </row>
    <row r="7067" spans="1:10">
      <c r="A7067" t="s">
        <v>23</v>
      </c>
      <c r="B7067" t="s">
        <v>6</v>
      </c>
      <c r="C7067" t="s">
        <v>4</v>
      </c>
      <c r="D7067" t="s">
        <v>328</v>
      </c>
      <c r="F7067" s="2">
        <v>14378000</v>
      </c>
      <c r="G7067" s="36">
        <f t="shared" si="203"/>
        <v>746944.01296684006</v>
      </c>
      <c r="H7067">
        <v>2019</v>
      </c>
      <c r="I7067">
        <v>19.249099999999999</v>
      </c>
      <c r="J7067" t="s">
        <v>717</v>
      </c>
    </row>
    <row r="7068" spans="1:10">
      <c r="A7068" t="s">
        <v>23</v>
      </c>
      <c r="B7068" t="s">
        <v>6</v>
      </c>
      <c r="C7068" t="s">
        <v>3</v>
      </c>
      <c r="D7068" t="s">
        <v>328</v>
      </c>
      <c r="F7068" s="2">
        <v>36305000</v>
      </c>
      <c r="G7068" s="36">
        <f t="shared" si="203"/>
        <v>1884994.807892004</v>
      </c>
      <c r="H7068">
        <v>2018</v>
      </c>
      <c r="I7068">
        <v>19.260000000000002</v>
      </c>
      <c r="J7068" t="s">
        <v>717</v>
      </c>
    </row>
    <row r="7069" spans="1:10">
      <c r="A7069" t="s">
        <v>23</v>
      </c>
      <c r="B7069" t="s">
        <v>6</v>
      </c>
      <c r="C7069" t="s">
        <v>4</v>
      </c>
      <c r="D7069" t="s">
        <v>328</v>
      </c>
      <c r="F7069" s="2">
        <v>23101000</v>
      </c>
      <c r="G7069" s="36">
        <f t="shared" si="203"/>
        <v>1199428.8681204568</v>
      </c>
      <c r="H7069">
        <v>2018</v>
      </c>
      <c r="I7069">
        <v>19.260000000000002</v>
      </c>
      <c r="J7069" t="s">
        <v>717</v>
      </c>
    </row>
    <row r="7070" spans="1:10">
      <c r="A7070" t="s">
        <v>23</v>
      </c>
      <c r="B7070" t="s">
        <v>6</v>
      </c>
      <c r="C7070" t="s">
        <v>3</v>
      </c>
      <c r="D7070" t="s">
        <v>328</v>
      </c>
      <c r="F7070" s="2">
        <v>30763000</v>
      </c>
      <c r="G7070" s="36">
        <f t="shared" si="203"/>
        <v>1629396.1864406781</v>
      </c>
      <c r="H7070">
        <v>2017</v>
      </c>
      <c r="I7070">
        <v>18.88</v>
      </c>
      <c r="J7070" t="s">
        <v>717</v>
      </c>
    </row>
    <row r="7071" spans="1:10">
      <c r="A7071" t="s">
        <v>23</v>
      </c>
      <c r="B7071" t="s">
        <v>6</v>
      </c>
      <c r="C7071" t="s">
        <v>4</v>
      </c>
      <c r="D7071" t="s">
        <v>328</v>
      </c>
      <c r="F7071" s="2">
        <v>17664015.899999999</v>
      </c>
      <c r="G7071" s="36">
        <f t="shared" si="203"/>
        <v>935594.0625</v>
      </c>
      <c r="H7071">
        <v>2017</v>
      </c>
      <c r="I7071">
        <v>18.88</v>
      </c>
      <c r="J7071" t="s">
        <v>717</v>
      </c>
    </row>
    <row r="7072" spans="1:10">
      <c r="A7072" t="s">
        <v>704</v>
      </c>
      <c r="B7072" t="s">
        <v>319</v>
      </c>
      <c r="C7072" t="s">
        <v>3</v>
      </c>
      <c r="D7072" t="s">
        <v>328</v>
      </c>
      <c r="F7072" s="2">
        <v>4168525890</v>
      </c>
      <c r="G7072" s="36">
        <f t="shared" si="203"/>
        <v>551787.90746805246</v>
      </c>
      <c r="H7072">
        <v>2024</v>
      </c>
      <c r="I7072">
        <v>7554.58</v>
      </c>
      <c r="J7072" t="s">
        <v>717</v>
      </c>
    </row>
    <row r="7073" spans="1:10">
      <c r="A7073" t="s">
        <v>704</v>
      </c>
      <c r="B7073" t="s">
        <v>319</v>
      </c>
      <c r="C7073" t="s">
        <v>4</v>
      </c>
      <c r="D7073" t="s">
        <v>328</v>
      </c>
      <c r="F7073" s="2">
        <v>1417457519</v>
      </c>
      <c r="G7073" s="36">
        <f t="shared" si="203"/>
        <v>187628.89783416153</v>
      </c>
      <c r="H7073">
        <v>2024</v>
      </c>
      <c r="I7073">
        <v>7554.58</v>
      </c>
      <c r="J7073" t="s">
        <v>717</v>
      </c>
    </row>
    <row r="7074" spans="1:10">
      <c r="A7074" s="5" t="s">
        <v>157</v>
      </c>
      <c r="B7074" t="s">
        <v>319</v>
      </c>
      <c r="C7074" t="s">
        <v>3</v>
      </c>
      <c r="D7074" t="s">
        <v>328</v>
      </c>
      <c r="F7074" s="2">
        <v>3262224557</v>
      </c>
      <c r="G7074" s="36">
        <f t="shared" si="203"/>
        <v>467724.57435262168</v>
      </c>
      <c r="H7074">
        <v>2022</v>
      </c>
      <c r="I7074">
        <v>6974.67</v>
      </c>
      <c r="J7074" t="s">
        <v>717</v>
      </c>
    </row>
    <row r="7075" spans="1:10">
      <c r="A7075" s="5" t="s">
        <v>157</v>
      </c>
      <c r="B7075" t="s">
        <v>319</v>
      </c>
      <c r="C7075" t="s">
        <v>5</v>
      </c>
      <c r="D7075" t="s">
        <v>328</v>
      </c>
      <c r="F7075" s="2">
        <v>482699589</v>
      </c>
      <c r="G7075" s="36">
        <f t="shared" si="203"/>
        <v>69207.516484650885</v>
      </c>
      <c r="H7075">
        <v>2022</v>
      </c>
      <c r="I7075">
        <v>6974.67</v>
      </c>
      <c r="J7075" t="s">
        <v>717</v>
      </c>
    </row>
    <row r="7076" spans="1:10">
      <c r="A7076" t="s">
        <v>157</v>
      </c>
      <c r="B7076" t="s">
        <v>319</v>
      </c>
      <c r="C7076" t="s">
        <v>3</v>
      </c>
      <c r="D7076" t="s">
        <v>328</v>
      </c>
      <c r="F7076" s="2">
        <v>2001435780</v>
      </c>
      <c r="G7076" s="36">
        <v>295915.42003152194</v>
      </c>
      <c r="H7076">
        <v>2020</v>
      </c>
      <c r="I7076">
        <v>6763.54</v>
      </c>
      <c r="J7076" t="s">
        <v>717</v>
      </c>
    </row>
    <row r="7077" spans="1:10">
      <c r="A7077" s="4" t="s">
        <v>25</v>
      </c>
      <c r="B7077" t="s">
        <v>32</v>
      </c>
      <c r="C7077" t="s">
        <v>4</v>
      </c>
      <c r="D7077" t="s">
        <v>328</v>
      </c>
      <c r="E7077" t="s">
        <v>365</v>
      </c>
      <c r="F7077" s="2">
        <v>24823092</v>
      </c>
      <c r="G7077" s="36">
        <v>7554197.2002434572</v>
      </c>
      <c r="H7077">
        <v>2015</v>
      </c>
      <c r="I7077">
        <v>3.286</v>
      </c>
      <c r="J7077" s="40" t="s">
        <v>715</v>
      </c>
    </row>
    <row r="7078" spans="1:10">
      <c r="A7078" s="4" t="s">
        <v>25</v>
      </c>
      <c r="B7078" t="s">
        <v>32</v>
      </c>
      <c r="C7078" t="s">
        <v>4</v>
      </c>
      <c r="D7078" t="s">
        <v>328</v>
      </c>
      <c r="E7078" t="s">
        <v>366</v>
      </c>
      <c r="F7078" s="2">
        <v>17179621</v>
      </c>
      <c r="G7078" s="36">
        <v>5228125.6847230671</v>
      </c>
      <c r="H7078">
        <v>2015</v>
      </c>
      <c r="I7078">
        <v>3.286</v>
      </c>
      <c r="J7078" s="40" t="s">
        <v>715</v>
      </c>
    </row>
    <row r="7079" spans="1:10">
      <c r="A7079" s="4" t="s">
        <v>25</v>
      </c>
      <c r="B7079" t="s">
        <v>32</v>
      </c>
      <c r="C7079" t="s">
        <v>4</v>
      </c>
      <c r="D7079" t="s">
        <v>367</v>
      </c>
      <c r="E7079" t="s">
        <v>414</v>
      </c>
      <c r="F7079" s="2">
        <v>12058389</v>
      </c>
      <c r="G7079" s="36">
        <v>3669625.380401704</v>
      </c>
      <c r="H7079">
        <v>2015</v>
      </c>
      <c r="I7079">
        <v>3.286</v>
      </c>
      <c r="J7079" s="40" t="s">
        <v>715</v>
      </c>
    </row>
    <row r="7080" spans="1:10">
      <c r="A7080" s="4" t="s">
        <v>25</v>
      </c>
      <c r="B7080" t="s">
        <v>32</v>
      </c>
      <c r="C7080" t="s">
        <v>4</v>
      </c>
      <c r="D7080" t="s">
        <v>367</v>
      </c>
      <c r="E7080" t="s">
        <v>415</v>
      </c>
      <c r="F7080" s="2">
        <v>319691</v>
      </c>
      <c r="G7080" s="36">
        <v>97288.800973828358</v>
      </c>
      <c r="H7080">
        <v>2015</v>
      </c>
      <c r="I7080">
        <v>3.286</v>
      </c>
      <c r="J7080" s="40" t="s">
        <v>715</v>
      </c>
    </row>
    <row r="7081" spans="1:10">
      <c r="A7081" s="4" t="s">
        <v>25</v>
      </c>
      <c r="B7081" t="s">
        <v>32</v>
      </c>
      <c r="C7081" t="s">
        <v>4</v>
      </c>
      <c r="D7081" t="s">
        <v>367</v>
      </c>
      <c r="E7081" t="s">
        <v>421</v>
      </c>
      <c r="F7081" s="2">
        <v>-3630</v>
      </c>
      <c r="G7081" s="36">
        <v>-1104.6865489957395</v>
      </c>
      <c r="H7081">
        <v>2015</v>
      </c>
      <c r="I7081">
        <v>3.286</v>
      </c>
      <c r="J7081" s="40" t="s">
        <v>715</v>
      </c>
    </row>
    <row r="7082" spans="1:10">
      <c r="A7082" s="4" t="s">
        <v>25</v>
      </c>
      <c r="B7082" t="s">
        <v>32</v>
      </c>
      <c r="C7082" t="s">
        <v>4</v>
      </c>
      <c r="D7082" t="s">
        <v>367</v>
      </c>
      <c r="E7082" t="s">
        <v>417</v>
      </c>
      <c r="F7082" s="2">
        <v>-3630</v>
      </c>
      <c r="G7082" s="36">
        <v>-1104.6865489957395</v>
      </c>
      <c r="H7082">
        <v>2015</v>
      </c>
      <c r="I7082">
        <v>3.286</v>
      </c>
      <c r="J7082" s="40" t="s">
        <v>715</v>
      </c>
    </row>
    <row r="7083" spans="1:10">
      <c r="A7083" s="4" t="s">
        <v>25</v>
      </c>
      <c r="B7083" t="s">
        <v>32</v>
      </c>
      <c r="C7083" t="s">
        <v>4</v>
      </c>
      <c r="D7083" t="s">
        <v>367</v>
      </c>
      <c r="E7083" t="s">
        <v>418</v>
      </c>
      <c r="F7083" s="2">
        <v>-3630.0000000140003</v>
      </c>
      <c r="G7083" s="36">
        <v>-1104.686549</v>
      </c>
      <c r="H7083">
        <v>2015</v>
      </c>
      <c r="I7083">
        <v>3.286</v>
      </c>
      <c r="J7083" s="40" t="s">
        <v>715</v>
      </c>
    </row>
    <row r="7084" spans="1:10">
      <c r="A7084" s="4" t="s">
        <v>25</v>
      </c>
      <c r="B7084" t="s">
        <v>32</v>
      </c>
      <c r="C7084" t="s">
        <v>4</v>
      </c>
      <c r="D7084" t="s">
        <v>383</v>
      </c>
      <c r="F7084" s="2">
        <v>5988353</v>
      </c>
      <c r="G7084" s="36">
        <v>1822383.7492391965</v>
      </c>
      <c r="H7084">
        <v>2015</v>
      </c>
      <c r="I7084">
        <v>3.286</v>
      </c>
      <c r="J7084" s="40" t="s">
        <v>715</v>
      </c>
    </row>
    <row r="7085" spans="1:10">
      <c r="A7085" s="4" t="s">
        <v>25</v>
      </c>
      <c r="B7085" t="s">
        <v>32</v>
      </c>
      <c r="C7085" t="s">
        <v>4</v>
      </c>
      <c r="D7085" t="s">
        <v>328</v>
      </c>
      <c r="E7085" t="s">
        <v>365</v>
      </c>
      <c r="F7085" s="2">
        <v>1403</v>
      </c>
      <c r="G7085" s="36">
        <v>426.9628727936701</v>
      </c>
      <c r="H7085">
        <v>2015</v>
      </c>
      <c r="I7085">
        <v>3.286</v>
      </c>
      <c r="J7085" s="40" t="s">
        <v>715</v>
      </c>
    </row>
    <row r="7086" spans="1:10">
      <c r="A7086" s="5" t="s">
        <v>157</v>
      </c>
      <c r="B7086" t="s">
        <v>319</v>
      </c>
      <c r="C7086" t="s">
        <v>3</v>
      </c>
      <c r="D7086" t="s">
        <v>328</v>
      </c>
      <c r="F7086" s="2">
        <v>1673257682</v>
      </c>
      <c r="G7086" s="36">
        <f t="shared" ref="G7086:G7091" si="204">F7086/I7086</f>
        <v>268240.97282895335</v>
      </c>
      <c r="H7086">
        <v>2019</v>
      </c>
      <c r="I7086">
        <v>6237.89</v>
      </c>
      <c r="J7086" t="s">
        <v>717</v>
      </c>
    </row>
    <row r="7087" spans="1:10">
      <c r="A7087" s="5" t="s">
        <v>157</v>
      </c>
      <c r="B7087" t="s">
        <v>319</v>
      </c>
      <c r="C7087" t="s">
        <v>4</v>
      </c>
      <c r="D7087" t="s">
        <v>328</v>
      </c>
      <c r="F7087" s="2">
        <v>549921155</v>
      </c>
      <c r="G7087" s="36">
        <f t="shared" si="204"/>
        <v>88158.200128569108</v>
      </c>
      <c r="H7087">
        <v>2019</v>
      </c>
      <c r="I7087">
        <v>6237.89</v>
      </c>
      <c r="J7087" t="s">
        <v>717</v>
      </c>
    </row>
    <row r="7088" spans="1:10">
      <c r="A7088" s="5" t="s">
        <v>157</v>
      </c>
      <c r="B7088" t="s">
        <v>319</v>
      </c>
      <c r="C7088" t="s">
        <v>3</v>
      </c>
      <c r="D7088" t="s">
        <v>328</v>
      </c>
      <c r="F7088" s="2">
        <v>1633739150</v>
      </c>
      <c r="G7088" s="36">
        <f t="shared" si="204"/>
        <v>284561.5763117788</v>
      </c>
      <c r="H7088">
        <v>2018</v>
      </c>
      <c r="I7088">
        <v>5741.25</v>
      </c>
      <c r="J7088" t="s">
        <v>717</v>
      </c>
    </row>
    <row r="7089" spans="1:10">
      <c r="A7089" s="5" t="s">
        <v>157</v>
      </c>
      <c r="B7089" t="s">
        <v>319</v>
      </c>
      <c r="C7089" t="s">
        <v>4</v>
      </c>
      <c r="D7089" t="s">
        <v>328</v>
      </c>
      <c r="F7089" s="2">
        <v>635820515</v>
      </c>
      <c r="G7089" s="36">
        <f t="shared" si="204"/>
        <v>110746.00740256913</v>
      </c>
      <c r="H7089">
        <v>2018</v>
      </c>
      <c r="I7089">
        <v>5741.25</v>
      </c>
      <c r="J7089" t="s">
        <v>717</v>
      </c>
    </row>
    <row r="7090" spans="1:10">
      <c r="A7090" s="5" t="s">
        <v>157</v>
      </c>
      <c r="B7090" t="s">
        <v>319</v>
      </c>
      <c r="C7090" t="s">
        <v>3</v>
      </c>
      <c r="D7090" t="s">
        <v>328</v>
      </c>
      <c r="F7090" s="2">
        <v>1341911856</v>
      </c>
      <c r="G7090" s="36">
        <f t="shared" si="204"/>
        <v>238246.56339603549</v>
      </c>
      <c r="H7090">
        <v>2017</v>
      </c>
      <c r="I7090">
        <v>5632.45</v>
      </c>
      <c r="J7090" t="s">
        <v>717</v>
      </c>
    </row>
    <row r="7091" spans="1:10">
      <c r="A7091" s="5" t="s">
        <v>157</v>
      </c>
      <c r="B7091" t="s">
        <v>319</v>
      </c>
      <c r="C7091" t="s">
        <v>4</v>
      </c>
      <c r="D7091" t="s">
        <v>328</v>
      </c>
      <c r="F7091" s="2">
        <v>273022428</v>
      </c>
      <c r="G7091" s="36">
        <f t="shared" si="204"/>
        <v>48473.120578078815</v>
      </c>
      <c r="H7091">
        <v>2017</v>
      </c>
      <c r="I7091">
        <v>5632.45</v>
      </c>
      <c r="J7091" t="s">
        <v>717</v>
      </c>
    </row>
    <row r="7092" spans="1:10">
      <c r="A7092" t="s">
        <v>157</v>
      </c>
      <c r="B7092" t="s">
        <v>319</v>
      </c>
      <c r="C7092" t="s">
        <v>3</v>
      </c>
      <c r="D7092" t="s">
        <v>328</v>
      </c>
      <c r="F7092" s="2">
        <v>1039623153</v>
      </c>
      <c r="G7092" s="36">
        <v>182753.39616781904</v>
      </c>
      <c r="H7092">
        <v>2016</v>
      </c>
      <c r="I7092">
        <v>5688.666666666667</v>
      </c>
      <c r="J7092" t="s">
        <v>717</v>
      </c>
    </row>
    <row r="7093" spans="1:10">
      <c r="A7093" t="s">
        <v>157</v>
      </c>
      <c r="B7093" t="s">
        <v>319</v>
      </c>
      <c r="C7093" t="s">
        <v>3</v>
      </c>
      <c r="D7093" t="s">
        <v>1</v>
      </c>
      <c r="F7093" s="2">
        <v>39007344</v>
      </c>
      <c r="G7093" s="36">
        <v>6857.027540138286</v>
      </c>
      <c r="H7093">
        <v>2016</v>
      </c>
      <c r="I7093">
        <v>5688.666666666667</v>
      </c>
      <c r="J7093" t="s">
        <v>717</v>
      </c>
    </row>
    <row r="7094" spans="1:10">
      <c r="A7094" t="s">
        <v>157</v>
      </c>
      <c r="B7094" t="s">
        <v>319</v>
      </c>
      <c r="C7094" t="s">
        <v>4</v>
      </c>
      <c r="D7094" t="s">
        <v>328</v>
      </c>
      <c r="F7094" s="2">
        <v>257072154</v>
      </c>
      <c r="G7094" s="36">
        <v>45190.229813664591</v>
      </c>
      <c r="H7094">
        <v>2016</v>
      </c>
      <c r="I7094">
        <v>5688.666666666667</v>
      </c>
      <c r="J7094" t="s">
        <v>717</v>
      </c>
    </row>
    <row r="7095" spans="1:10">
      <c r="A7095" t="s">
        <v>157</v>
      </c>
      <c r="B7095" t="s">
        <v>319</v>
      </c>
      <c r="C7095" t="s">
        <v>4</v>
      </c>
      <c r="D7095" t="s">
        <v>1</v>
      </c>
      <c r="F7095" s="2">
        <v>65561897</v>
      </c>
      <c r="G7095" s="36">
        <v>11525.002402437594</v>
      </c>
      <c r="H7095">
        <v>2016</v>
      </c>
      <c r="I7095">
        <v>5688.666666666667</v>
      </c>
      <c r="J7095" t="s">
        <v>717</v>
      </c>
    </row>
    <row r="7096" spans="1:10">
      <c r="A7096" t="s">
        <v>157</v>
      </c>
      <c r="B7096" t="s">
        <v>319</v>
      </c>
      <c r="C7096" t="s">
        <v>3</v>
      </c>
      <c r="D7096" t="s">
        <v>328</v>
      </c>
      <c r="F7096" s="2">
        <v>835396646</v>
      </c>
      <c r="G7096" s="36">
        <v>161038.45468775299</v>
      </c>
      <c r="H7096">
        <v>2015</v>
      </c>
      <c r="I7096">
        <v>5187.5600000000004</v>
      </c>
      <c r="J7096" t="s">
        <v>717</v>
      </c>
    </row>
    <row r="7097" spans="1:10">
      <c r="A7097" t="s">
        <v>157</v>
      </c>
      <c r="B7097" t="s">
        <v>319</v>
      </c>
      <c r="C7097" t="s">
        <v>3</v>
      </c>
      <c r="D7097" t="s">
        <v>1</v>
      </c>
      <c r="F7097" s="2">
        <v>53365157</v>
      </c>
      <c r="G7097" s="36">
        <v>10287.140196932662</v>
      </c>
      <c r="H7097">
        <v>2015</v>
      </c>
      <c r="I7097">
        <v>5187.5600000000004</v>
      </c>
      <c r="J7097" t="s">
        <v>717</v>
      </c>
    </row>
    <row r="7098" spans="1:10">
      <c r="A7098" t="s">
        <v>157</v>
      </c>
      <c r="B7098" t="s">
        <v>319</v>
      </c>
      <c r="C7098" t="s">
        <v>4</v>
      </c>
      <c r="D7098" t="s">
        <v>328</v>
      </c>
      <c r="F7098" s="2">
        <v>336677617</v>
      </c>
      <c r="G7098" s="36">
        <v>64900.958639514523</v>
      </c>
      <c r="H7098">
        <v>2015</v>
      </c>
      <c r="I7098">
        <v>5187.5600000000004</v>
      </c>
      <c r="J7098" t="s">
        <v>717</v>
      </c>
    </row>
    <row r="7099" spans="1:10">
      <c r="A7099" t="s">
        <v>157</v>
      </c>
      <c r="B7099" t="s">
        <v>319</v>
      </c>
      <c r="C7099" t="s">
        <v>3</v>
      </c>
      <c r="D7099" t="s">
        <v>328</v>
      </c>
      <c r="F7099" s="2">
        <v>921259499</v>
      </c>
      <c r="G7099" s="36">
        <v>206289.68262691124</v>
      </c>
      <c r="H7099">
        <v>2014</v>
      </c>
      <c r="I7099">
        <v>4465.8534894649083</v>
      </c>
      <c r="J7099" t="s">
        <v>717</v>
      </c>
    </row>
    <row r="7100" spans="1:10">
      <c r="A7100" t="s">
        <v>157</v>
      </c>
      <c r="B7100" t="s">
        <v>319</v>
      </c>
      <c r="C7100" t="s">
        <v>3</v>
      </c>
      <c r="D7100" t="s">
        <v>1</v>
      </c>
      <c r="F7100" s="2">
        <v>60622070</v>
      </c>
      <c r="G7100" s="36">
        <v>13574.576537947205</v>
      </c>
      <c r="H7100">
        <v>2014</v>
      </c>
      <c r="I7100">
        <v>4465.8534894649083</v>
      </c>
      <c r="J7100" t="s">
        <v>717</v>
      </c>
    </row>
    <row r="7101" spans="1:10">
      <c r="A7101" t="s">
        <v>157</v>
      </c>
      <c r="B7101" t="s">
        <v>319</v>
      </c>
      <c r="C7101" t="s">
        <v>4</v>
      </c>
      <c r="D7101" t="s">
        <v>328</v>
      </c>
      <c r="F7101" s="2">
        <v>33109927</v>
      </c>
      <c r="G7101" s="36">
        <v>7414.0199803032901</v>
      </c>
      <c r="H7101">
        <v>2014</v>
      </c>
      <c r="I7101">
        <v>4465.8534894649083</v>
      </c>
      <c r="J7101" t="s">
        <v>717</v>
      </c>
    </row>
    <row r="7102" spans="1:10">
      <c r="A7102" t="s">
        <v>157</v>
      </c>
      <c r="B7102" t="s">
        <v>319</v>
      </c>
      <c r="C7102" t="s">
        <v>4</v>
      </c>
      <c r="D7102" t="s">
        <v>1</v>
      </c>
      <c r="F7102" s="2">
        <v>27931000</v>
      </c>
      <c r="G7102" s="36">
        <v>6254.3475879560592</v>
      </c>
      <c r="H7102">
        <v>2014</v>
      </c>
      <c r="I7102">
        <v>4465.8534894649083</v>
      </c>
      <c r="J7102" t="s">
        <v>717</v>
      </c>
    </row>
    <row r="7103" spans="1:10">
      <c r="A7103" t="s">
        <v>157</v>
      </c>
      <c r="B7103" t="s">
        <v>319</v>
      </c>
      <c r="C7103" t="s">
        <v>3</v>
      </c>
      <c r="D7103" t="s">
        <v>328</v>
      </c>
      <c r="F7103" s="2">
        <v>794804970</v>
      </c>
      <c r="G7103" s="36">
        <v>184936.38840511648</v>
      </c>
      <c r="H7103">
        <v>2013</v>
      </c>
      <c r="I7103">
        <v>4297.7208371719817</v>
      </c>
      <c r="J7103" t="s">
        <v>717</v>
      </c>
    </row>
    <row r="7104" spans="1:10">
      <c r="A7104" t="s">
        <v>157</v>
      </c>
      <c r="B7104" t="s">
        <v>319</v>
      </c>
      <c r="C7104" t="s">
        <v>3</v>
      </c>
      <c r="D7104" t="s">
        <v>328</v>
      </c>
      <c r="F7104" s="2">
        <v>794804970</v>
      </c>
      <c r="G7104" s="36">
        <v>184936.38840511648</v>
      </c>
      <c r="H7104">
        <v>2013</v>
      </c>
      <c r="I7104">
        <v>4297.7208371719817</v>
      </c>
      <c r="J7104" t="s">
        <v>717</v>
      </c>
    </row>
    <row r="7105" spans="1:10">
      <c r="A7105" t="s">
        <v>157</v>
      </c>
      <c r="B7105" t="s">
        <v>319</v>
      </c>
      <c r="C7105" t="s">
        <v>3</v>
      </c>
      <c r="D7105" t="s">
        <v>1</v>
      </c>
      <c r="F7105" s="2">
        <v>100358587</v>
      </c>
      <c r="G7105" s="36">
        <v>23351.583502580103</v>
      </c>
      <c r="H7105">
        <v>2013</v>
      </c>
      <c r="I7105">
        <v>4297.7208371719817</v>
      </c>
      <c r="J7105" t="s">
        <v>717</v>
      </c>
    </row>
    <row r="7106" spans="1:10">
      <c r="A7106" t="s">
        <v>157</v>
      </c>
      <c r="B7106" t="s">
        <v>319</v>
      </c>
      <c r="C7106" t="s">
        <v>3</v>
      </c>
      <c r="D7106" t="s">
        <v>1</v>
      </c>
      <c r="F7106" s="2">
        <v>100358587</v>
      </c>
      <c r="G7106" s="36">
        <v>23351.583502580103</v>
      </c>
      <c r="H7106">
        <v>2013</v>
      </c>
      <c r="I7106">
        <v>4297.7208371719817</v>
      </c>
      <c r="J7106" t="s">
        <v>717</v>
      </c>
    </row>
    <row r="7107" spans="1:10">
      <c r="A7107" t="s">
        <v>157</v>
      </c>
      <c r="B7107" t="s">
        <v>319</v>
      </c>
      <c r="C7107" t="s">
        <v>3</v>
      </c>
      <c r="D7107" t="s">
        <v>328</v>
      </c>
      <c r="F7107" s="2">
        <v>894778116.51018202</v>
      </c>
      <c r="G7107" s="36">
        <v>202599.67125499999</v>
      </c>
      <c r="H7107">
        <v>2012</v>
      </c>
      <c r="I7107">
        <v>4416.4835558098157</v>
      </c>
      <c r="J7107" t="s">
        <v>717</v>
      </c>
    </row>
    <row r="7108" spans="1:10">
      <c r="A7108" t="s">
        <v>157</v>
      </c>
      <c r="B7108" t="s">
        <v>319</v>
      </c>
      <c r="C7108" t="s">
        <v>3</v>
      </c>
      <c r="D7108" t="s">
        <v>328</v>
      </c>
      <c r="F7108" s="2">
        <v>894778116.51018202</v>
      </c>
      <c r="G7108" s="36">
        <v>202599.67125499999</v>
      </c>
      <c r="H7108">
        <v>2012</v>
      </c>
      <c r="I7108">
        <v>4416.4835558098157</v>
      </c>
      <c r="J7108" t="s">
        <v>717</v>
      </c>
    </row>
    <row r="7109" spans="1:10">
      <c r="A7109" s="4" t="s">
        <v>17</v>
      </c>
      <c r="B7109" t="s">
        <v>32</v>
      </c>
      <c r="C7109" t="s">
        <v>3</v>
      </c>
      <c r="D7109" t="s">
        <v>328</v>
      </c>
      <c r="E7109" t="s">
        <v>365</v>
      </c>
      <c r="F7109" s="2">
        <v>108258099</v>
      </c>
      <c r="G7109" s="36">
        <v>45988943.501654416</v>
      </c>
      <c r="H7109">
        <v>2014</v>
      </c>
      <c r="I7109">
        <v>2.3540027397260279</v>
      </c>
      <c r="J7109" s="40" t="s">
        <v>715</v>
      </c>
    </row>
    <row r="7110" spans="1:10">
      <c r="A7110" s="4" t="s">
        <v>17</v>
      </c>
      <c r="B7110" t="s">
        <v>32</v>
      </c>
      <c r="C7110" t="s">
        <v>3</v>
      </c>
      <c r="D7110" t="s">
        <v>328</v>
      </c>
      <c r="E7110" t="s">
        <v>366</v>
      </c>
      <c r="F7110" s="2">
        <v>15411523</v>
      </c>
      <c r="G7110" s="36">
        <v>6546943.5272593098</v>
      </c>
      <c r="H7110">
        <v>2014</v>
      </c>
      <c r="I7110">
        <v>2.3540027397260279</v>
      </c>
      <c r="J7110" s="40" t="s">
        <v>715</v>
      </c>
    </row>
    <row r="7111" spans="1:10">
      <c r="A7111" s="4" t="s">
        <v>17</v>
      </c>
      <c r="B7111" t="s">
        <v>32</v>
      </c>
      <c r="C7111" t="s">
        <v>3</v>
      </c>
      <c r="D7111" t="s">
        <v>1</v>
      </c>
      <c r="F7111" s="2">
        <v>7493424</v>
      </c>
      <c r="G7111" s="36">
        <v>3183269.0223938003</v>
      </c>
      <c r="H7111">
        <v>2014</v>
      </c>
      <c r="I7111">
        <v>2.3540027397260279</v>
      </c>
      <c r="J7111" s="40" t="s">
        <v>715</v>
      </c>
    </row>
    <row r="7112" spans="1:10">
      <c r="A7112" s="4" t="s">
        <v>17</v>
      </c>
      <c r="B7112" t="s">
        <v>32</v>
      </c>
      <c r="C7112" t="s">
        <v>3</v>
      </c>
      <c r="D7112" t="s">
        <v>1</v>
      </c>
      <c r="F7112" s="2">
        <v>509326</v>
      </c>
      <c r="G7112" s="36">
        <v>216365.93339703514</v>
      </c>
      <c r="H7112">
        <v>2014</v>
      </c>
      <c r="I7112">
        <v>2.3540027397260279</v>
      </c>
      <c r="J7112" s="40" t="s">
        <v>715</v>
      </c>
    </row>
    <row r="7113" spans="1:10">
      <c r="A7113" s="4" t="s">
        <v>17</v>
      </c>
      <c r="B7113" t="s">
        <v>32</v>
      </c>
      <c r="C7113" t="s">
        <v>3</v>
      </c>
      <c r="D7113" t="s">
        <v>367</v>
      </c>
      <c r="F7113" s="2">
        <v>28107528</v>
      </c>
      <c r="G7113" s="36">
        <v>11940312.356336217</v>
      </c>
      <c r="H7113">
        <v>2014</v>
      </c>
      <c r="I7113">
        <v>2.3540027397260279</v>
      </c>
      <c r="J7113" s="40" t="s">
        <v>715</v>
      </c>
    </row>
    <row r="7114" spans="1:10">
      <c r="A7114" t="s">
        <v>157</v>
      </c>
      <c r="B7114" t="s">
        <v>319</v>
      </c>
      <c r="C7114" t="s">
        <v>3</v>
      </c>
      <c r="D7114" t="s">
        <v>1</v>
      </c>
      <c r="F7114" s="2">
        <v>116872627.85775526</v>
      </c>
      <c r="G7114" s="36">
        <v>26462.824185999998</v>
      </c>
      <c r="H7114">
        <v>2012</v>
      </c>
      <c r="I7114">
        <v>4416.4835558098157</v>
      </c>
      <c r="J7114" t="s">
        <v>717</v>
      </c>
    </row>
    <row r="7115" spans="1:10">
      <c r="A7115" t="s">
        <v>157</v>
      </c>
      <c r="B7115" t="s">
        <v>319</v>
      </c>
      <c r="C7115" t="s">
        <v>3</v>
      </c>
      <c r="D7115" t="s">
        <v>1</v>
      </c>
      <c r="F7115" s="2">
        <v>116872627.85775526</v>
      </c>
      <c r="G7115" s="36">
        <v>26462.824185999998</v>
      </c>
      <c r="H7115">
        <v>2012</v>
      </c>
      <c r="I7115">
        <v>4416.4835558098157</v>
      </c>
      <c r="J7115" t="s">
        <v>717</v>
      </c>
    </row>
    <row r="7116" spans="1:10">
      <c r="A7116" t="s">
        <v>157</v>
      </c>
      <c r="B7116" t="s">
        <v>319</v>
      </c>
      <c r="C7116" t="s">
        <v>3</v>
      </c>
      <c r="D7116" t="s">
        <v>328</v>
      </c>
      <c r="F7116" s="2">
        <v>1654665388.9639406</v>
      </c>
      <c r="G7116" s="36">
        <v>395159.13216000004</v>
      </c>
      <c r="H7116">
        <v>2011</v>
      </c>
      <c r="I7116">
        <v>4187.3393635604152</v>
      </c>
      <c r="J7116" t="s">
        <v>717</v>
      </c>
    </row>
    <row r="7117" spans="1:10">
      <c r="A7117" t="s">
        <v>157</v>
      </c>
      <c r="B7117" t="s">
        <v>319</v>
      </c>
      <c r="C7117" t="s">
        <v>3</v>
      </c>
      <c r="D7117" t="s">
        <v>328</v>
      </c>
      <c r="F7117" s="2">
        <v>1654665388.9639406</v>
      </c>
      <c r="G7117" s="36">
        <v>395159.13216000004</v>
      </c>
      <c r="H7117">
        <v>2011</v>
      </c>
      <c r="I7117">
        <v>4187.3393635604152</v>
      </c>
      <c r="J7117" t="s">
        <v>717</v>
      </c>
    </row>
    <row r="7118" spans="1:10">
      <c r="A7118" t="s">
        <v>157</v>
      </c>
      <c r="B7118" t="s">
        <v>319</v>
      </c>
      <c r="C7118" t="s">
        <v>3</v>
      </c>
      <c r="D7118" t="s">
        <v>1</v>
      </c>
      <c r="F7118" s="2">
        <v>99866990.62131919</v>
      </c>
      <c r="G7118" s="36">
        <v>23849.748480000002</v>
      </c>
      <c r="H7118">
        <v>2011</v>
      </c>
      <c r="I7118">
        <v>4187.3393635604152</v>
      </c>
      <c r="J7118" t="s">
        <v>717</v>
      </c>
    </row>
    <row r="7119" spans="1:10">
      <c r="A7119" t="s">
        <v>157</v>
      </c>
      <c r="B7119" t="s">
        <v>319</v>
      </c>
      <c r="C7119" t="s">
        <v>3</v>
      </c>
      <c r="D7119" t="s">
        <v>1</v>
      </c>
      <c r="F7119" s="2">
        <v>99866990.62131919</v>
      </c>
      <c r="G7119" s="36">
        <v>23849.748480000002</v>
      </c>
      <c r="H7119">
        <v>2011</v>
      </c>
      <c r="I7119">
        <v>4187.3393635604152</v>
      </c>
      <c r="J7119" t="s">
        <v>717</v>
      </c>
    </row>
    <row r="7120" spans="1:10">
      <c r="A7120" t="s">
        <v>157</v>
      </c>
      <c r="B7120" t="s">
        <v>319</v>
      </c>
      <c r="C7120" t="s">
        <v>3</v>
      </c>
      <c r="D7120" t="s">
        <v>328</v>
      </c>
      <c r="F7120" s="2">
        <v>1082404273.2212842</v>
      </c>
      <c r="G7120" s="36">
        <v>228662.63634699999</v>
      </c>
      <c r="H7120">
        <v>2010</v>
      </c>
      <c r="I7120">
        <v>4733.6298160173164</v>
      </c>
      <c r="J7120" t="s">
        <v>717</v>
      </c>
    </row>
    <row r="7121" spans="1:10">
      <c r="A7121" t="s">
        <v>157</v>
      </c>
      <c r="B7121" t="s">
        <v>319</v>
      </c>
      <c r="C7121" t="s">
        <v>3</v>
      </c>
      <c r="D7121" t="s">
        <v>328</v>
      </c>
      <c r="F7121" s="2">
        <v>1082404273.2212842</v>
      </c>
      <c r="G7121" s="36">
        <v>228662.63634699999</v>
      </c>
      <c r="H7121">
        <v>2010</v>
      </c>
      <c r="I7121">
        <v>4733.6298160173164</v>
      </c>
      <c r="J7121" t="s">
        <v>717</v>
      </c>
    </row>
    <row r="7122" spans="1:10">
      <c r="A7122" t="s">
        <v>157</v>
      </c>
      <c r="B7122" t="s">
        <v>319</v>
      </c>
      <c r="C7122" t="s">
        <v>3</v>
      </c>
      <c r="D7122" t="s">
        <v>1</v>
      </c>
      <c r="F7122" s="2">
        <v>53083194.999744385</v>
      </c>
      <c r="G7122" s="36">
        <v>11214.05709</v>
      </c>
      <c r="H7122">
        <v>2010</v>
      </c>
      <c r="I7122">
        <v>4733.6298160173164</v>
      </c>
      <c r="J7122" t="s">
        <v>717</v>
      </c>
    </row>
    <row r="7123" spans="1:10">
      <c r="A7123" t="s">
        <v>157</v>
      </c>
      <c r="B7123" t="s">
        <v>319</v>
      </c>
      <c r="C7123" t="s">
        <v>3</v>
      </c>
      <c r="D7123" t="s">
        <v>1</v>
      </c>
      <c r="F7123" s="2">
        <v>53083194.999744385</v>
      </c>
      <c r="G7123" s="36">
        <v>11214.05709</v>
      </c>
      <c r="H7123">
        <v>2010</v>
      </c>
      <c r="I7123">
        <v>4733.6298160173164</v>
      </c>
      <c r="J7123" t="s">
        <v>717</v>
      </c>
    </row>
    <row r="7124" spans="1:10" ht="15.75">
      <c r="A7124" s="19" t="s">
        <v>656</v>
      </c>
      <c r="B7124" t="s">
        <v>319</v>
      </c>
      <c r="C7124" t="s">
        <v>3</v>
      </c>
      <c r="D7124" t="s">
        <v>328</v>
      </c>
      <c r="F7124" s="2">
        <v>4037438431</v>
      </c>
      <c r="G7124" s="36">
        <f t="shared" ref="G7124:G7131" si="205">F7124/I7124</f>
        <v>554387.58029302326</v>
      </c>
      <c r="H7124">
        <v>2023</v>
      </c>
      <c r="I7124">
        <v>7282.7</v>
      </c>
      <c r="J7124" t="s">
        <v>717</v>
      </c>
    </row>
    <row r="7125" spans="1:10" ht="15.75">
      <c r="A7125" s="19" t="s">
        <v>656</v>
      </c>
      <c r="B7125" t="s">
        <v>319</v>
      </c>
      <c r="C7125" t="s">
        <v>4</v>
      </c>
      <c r="D7125" t="s">
        <v>328</v>
      </c>
      <c r="F7125" s="2">
        <v>1386805575</v>
      </c>
      <c r="G7125" s="36">
        <f t="shared" si="205"/>
        <v>190424.64676562263</v>
      </c>
      <c r="H7125">
        <v>2023</v>
      </c>
      <c r="I7125">
        <v>7282.7</v>
      </c>
      <c r="J7125" t="s">
        <v>717</v>
      </c>
    </row>
    <row r="7126" spans="1:10">
      <c r="A7126" s="5" t="s">
        <v>314</v>
      </c>
      <c r="B7126" t="s">
        <v>319</v>
      </c>
      <c r="C7126" t="s">
        <v>3</v>
      </c>
      <c r="D7126" t="s">
        <v>328</v>
      </c>
      <c r="E7126" t="s">
        <v>361</v>
      </c>
      <c r="F7126" s="2">
        <v>2745595377</v>
      </c>
      <c r="G7126" s="36">
        <f t="shared" si="205"/>
        <v>405760.00724150415</v>
      </c>
      <c r="H7126">
        <v>2021</v>
      </c>
      <c r="I7126">
        <v>6766.55</v>
      </c>
      <c r="J7126" t="s">
        <v>717</v>
      </c>
    </row>
    <row r="7127" spans="1:10">
      <c r="A7127" s="5" t="s">
        <v>314</v>
      </c>
      <c r="B7127" t="s">
        <v>319</v>
      </c>
      <c r="C7127" t="s">
        <v>4</v>
      </c>
      <c r="D7127" t="s">
        <v>328</v>
      </c>
      <c r="E7127" t="s">
        <v>361</v>
      </c>
      <c r="F7127" s="2">
        <v>489472375</v>
      </c>
      <c r="G7127" s="36">
        <f t="shared" si="205"/>
        <v>72337.066156313042</v>
      </c>
      <c r="H7127">
        <v>2021</v>
      </c>
      <c r="I7127">
        <v>6766.55</v>
      </c>
      <c r="J7127" t="s">
        <v>717</v>
      </c>
    </row>
    <row r="7128" spans="1:10">
      <c r="A7128" t="s">
        <v>480</v>
      </c>
      <c r="B7128" t="s">
        <v>6</v>
      </c>
      <c r="C7128" t="s">
        <v>3</v>
      </c>
      <c r="D7128" t="s">
        <v>328</v>
      </c>
      <c r="F7128" s="2">
        <v>96868655.840000004</v>
      </c>
      <c r="G7128" s="36">
        <f t="shared" si="205"/>
        <v>5290535.9883778086</v>
      </c>
      <c r="H7128">
        <v>2024</v>
      </c>
      <c r="I7128">
        <v>18.309799999999999</v>
      </c>
      <c r="J7128" t="s">
        <v>717</v>
      </c>
    </row>
    <row r="7129" spans="1:10">
      <c r="A7129" t="s">
        <v>480</v>
      </c>
      <c r="B7129" t="s">
        <v>6</v>
      </c>
      <c r="C7129" t="s">
        <v>3</v>
      </c>
      <c r="D7129" t="s">
        <v>1</v>
      </c>
      <c r="F7129" s="2">
        <v>82404147.379999995</v>
      </c>
      <c r="G7129" s="36">
        <f t="shared" si="205"/>
        <v>4500548.7432959396</v>
      </c>
      <c r="H7129">
        <v>2024</v>
      </c>
      <c r="I7129">
        <v>18.309799999999999</v>
      </c>
      <c r="J7129" t="s">
        <v>717</v>
      </c>
    </row>
    <row r="7130" spans="1:10">
      <c r="A7130" t="s">
        <v>480</v>
      </c>
      <c r="B7130" t="s">
        <v>6</v>
      </c>
      <c r="C7130" t="s">
        <v>4</v>
      </c>
      <c r="D7130" t="s">
        <v>328</v>
      </c>
      <c r="F7130" s="2">
        <v>27682713.899999995</v>
      </c>
      <c r="G7130" s="36">
        <f t="shared" si="205"/>
        <v>1511906.9514686123</v>
      </c>
      <c r="H7130">
        <v>2024</v>
      </c>
      <c r="I7130">
        <v>18.309799999999999</v>
      </c>
      <c r="J7130" t="s">
        <v>717</v>
      </c>
    </row>
    <row r="7131" spans="1:10" ht="15.75">
      <c r="A7131" s="19" t="s">
        <v>480</v>
      </c>
      <c r="B7131" t="s">
        <v>6</v>
      </c>
      <c r="C7131" t="s">
        <v>4</v>
      </c>
      <c r="D7131" t="s">
        <v>1</v>
      </c>
      <c r="F7131" s="2">
        <v>7579734</v>
      </c>
      <c r="G7131" s="36">
        <f t="shared" si="205"/>
        <v>413971.42513845046</v>
      </c>
      <c r="H7131">
        <v>2024</v>
      </c>
      <c r="I7131">
        <v>18.309799999999999</v>
      </c>
      <c r="J7131" t="s">
        <v>717</v>
      </c>
    </row>
    <row r="7132" spans="1:10">
      <c r="A7132" t="s">
        <v>480</v>
      </c>
      <c r="B7132" t="s">
        <v>6</v>
      </c>
      <c r="C7132" t="s">
        <v>3</v>
      </c>
      <c r="D7132" t="s">
        <v>328</v>
      </c>
      <c r="F7132" s="2">
        <v>58034000</v>
      </c>
      <c r="G7132" s="36">
        <v>3105481.7097968706</v>
      </c>
      <c r="H7132">
        <v>2016</v>
      </c>
      <c r="I7132">
        <v>18.6876</v>
      </c>
      <c r="J7132" t="s">
        <v>717</v>
      </c>
    </row>
    <row r="7133" spans="1:10">
      <c r="A7133" t="s">
        <v>480</v>
      </c>
      <c r="B7133" t="s">
        <v>6</v>
      </c>
      <c r="C7133" t="s">
        <v>3</v>
      </c>
      <c r="D7133" t="s">
        <v>1</v>
      </c>
      <c r="F7133" s="2">
        <v>58034000</v>
      </c>
      <c r="G7133" s="36">
        <v>3105481.7097968706</v>
      </c>
      <c r="H7133">
        <v>2016</v>
      </c>
      <c r="I7133">
        <v>18.6876</v>
      </c>
      <c r="J7133" t="s">
        <v>717</v>
      </c>
    </row>
    <row r="7134" spans="1:10">
      <c r="A7134" t="s">
        <v>480</v>
      </c>
      <c r="B7134" t="s">
        <v>6</v>
      </c>
      <c r="C7134" t="s">
        <v>4</v>
      </c>
      <c r="D7134" t="s">
        <v>328</v>
      </c>
      <c r="F7134" s="2">
        <v>32575000</v>
      </c>
      <c r="G7134" s="36">
        <v>1743134.4848990776</v>
      </c>
      <c r="H7134">
        <v>2016</v>
      </c>
      <c r="I7134">
        <v>18.6876</v>
      </c>
      <c r="J7134" t="s">
        <v>717</v>
      </c>
    </row>
    <row r="7135" spans="1:10">
      <c r="A7135" t="s">
        <v>480</v>
      </c>
      <c r="B7135" t="s">
        <v>6</v>
      </c>
      <c r="C7135" t="s">
        <v>4</v>
      </c>
      <c r="D7135" t="s">
        <v>1</v>
      </c>
      <c r="F7135" s="2">
        <v>456000</v>
      </c>
      <c r="G7135" s="36">
        <v>24401.207217620242</v>
      </c>
      <c r="H7135">
        <v>2016</v>
      </c>
      <c r="I7135">
        <v>18.6876</v>
      </c>
      <c r="J7135" t="s">
        <v>717</v>
      </c>
    </row>
    <row r="7136" spans="1:10">
      <c r="A7136" t="s">
        <v>480</v>
      </c>
      <c r="B7136" t="s">
        <v>6</v>
      </c>
      <c r="C7136" t="s">
        <v>3</v>
      </c>
      <c r="D7136" t="s">
        <v>328</v>
      </c>
      <c r="F7136" s="2">
        <v>56992780</v>
      </c>
      <c r="G7136" s="36">
        <v>3594811.8901891778</v>
      </c>
      <c r="H7136">
        <v>2015</v>
      </c>
      <c r="I7136">
        <v>15.854175890410984</v>
      </c>
      <c r="J7136" t="s">
        <v>717</v>
      </c>
    </row>
    <row r="7137" spans="1:10">
      <c r="A7137" t="s">
        <v>480</v>
      </c>
      <c r="B7137" t="s">
        <v>6</v>
      </c>
      <c r="C7137" t="s">
        <v>3</v>
      </c>
      <c r="D7137" t="s">
        <v>1</v>
      </c>
      <c r="F7137" s="2">
        <v>6997897</v>
      </c>
      <c r="G7137" s="36">
        <v>441391.40680484753</v>
      </c>
      <c r="H7137">
        <v>2015</v>
      </c>
      <c r="I7137">
        <v>15.854175890410984</v>
      </c>
      <c r="J7137" t="s">
        <v>717</v>
      </c>
    </row>
    <row r="7138" spans="1:10">
      <c r="A7138" t="s">
        <v>480</v>
      </c>
      <c r="B7138" t="s">
        <v>6</v>
      </c>
      <c r="C7138" t="s">
        <v>4</v>
      </c>
      <c r="D7138" t="s">
        <v>328</v>
      </c>
      <c r="F7138" s="2">
        <v>8865219</v>
      </c>
      <c r="G7138" s="36">
        <v>559172.48939832405</v>
      </c>
      <c r="H7138">
        <v>2015</v>
      </c>
      <c r="I7138">
        <v>15.854175890410984</v>
      </c>
      <c r="J7138" t="s">
        <v>717</v>
      </c>
    </row>
    <row r="7139" spans="1:10">
      <c r="A7139" t="s">
        <v>480</v>
      </c>
      <c r="B7139" t="s">
        <v>6</v>
      </c>
      <c r="C7139" t="s">
        <v>3</v>
      </c>
      <c r="D7139" t="s">
        <v>328</v>
      </c>
      <c r="F7139" s="2">
        <v>45168000</v>
      </c>
      <c r="G7139" s="36">
        <v>3395278.5034976979</v>
      </c>
      <c r="H7139">
        <v>2014</v>
      </c>
      <c r="I7139">
        <v>13.303179681274893</v>
      </c>
      <c r="J7139" t="s">
        <v>717</v>
      </c>
    </row>
    <row r="7140" spans="1:10">
      <c r="A7140" t="s">
        <v>480</v>
      </c>
      <c r="B7140" t="s">
        <v>6</v>
      </c>
      <c r="C7140" t="s">
        <v>3</v>
      </c>
      <c r="D7140" t="s">
        <v>1</v>
      </c>
      <c r="F7140" s="2">
        <v>2010000</v>
      </c>
      <c r="G7140" s="36">
        <v>151091.69748561754</v>
      </c>
      <c r="H7140">
        <v>2014</v>
      </c>
      <c r="I7140">
        <v>13.303179681274893</v>
      </c>
      <c r="J7140" t="s">
        <v>717</v>
      </c>
    </row>
    <row r="7141" spans="1:10">
      <c r="A7141" t="s">
        <v>480</v>
      </c>
      <c r="B7141" t="s">
        <v>6</v>
      </c>
      <c r="C7141" t="s">
        <v>4</v>
      </c>
      <c r="D7141" t="s">
        <v>328</v>
      </c>
      <c r="F7141" s="2">
        <v>10360000</v>
      </c>
      <c r="G7141" s="36">
        <v>778761.18704029731</v>
      </c>
      <c r="H7141">
        <v>2014</v>
      </c>
      <c r="I7141">
        <v>13.303179681274893</v>
      </c>
      <c r="J7141" t="s">
        <v>717</v>
      </c>
    </row>
    <row r="7142" spans="1:10">
      <c r="A7142" t="s">
        <v>480</v>
      </c>
      <c r="B7142" t="s">
        <v>6</v>
      </c>
      <c r="C7142" t="s">
        <v>4</v>
      </c>
      <c r="D7142" t="s">
        <v>1</v>
      </c>
      <c r="F7142" s="2">
        <v>415000</v>
      </c>
      <c r="G7142" s="36">
        <v>31195.549480861333</v>
      </c>
      <c r="H7142">
        <v>2014</v>
      </c>
      <c r="I7142">
        <v>13.303179681274893</v>
      </c>
      <c r="J7142" t="s">
        <v>717</v>
      </c>
    </row>
    <row r="7143" spans="1:10">
      <c r="A7143" t="s">
        <v>480</v>
      </c>
      <c r="B7143" t="s">
        <v>6</v>
      </c>
      <c r="C7143" t="s">
        <v>3</v>
      </c>
      <c r="D7143" t="s">
        <v>328</v>
      </c>
      <c r="F7143" s="2">
        <v>26996000</v>
      </c>
      <c r="G7143" s="36">
        <v>2115072.892497852</v>
      </c>
      <c r="H7143">
        <v>2013</v>
      </c>
      <c r="I7143">
        <v>12.763626301369856</v>
      </c>
      <c r="J7143" t="s">
        <v>717</v>
      </c>
    </row>
    <row r="7144" spans="1:10">
      <c r="A7144" s="4" t="s">
        <v>49</v>
      </c>
      <c r="B7144" t="s">
        <v>32</v>
      </c>
      <c r="C7144" t="s">
        <v>3</v>
      </c>
      <c r="D7144" t="s">
        <v>328</v>
      </c>
      <c r="E7144" t="s">
        <v>366</v>
      </c>
      <c r="F7144" s="2">
        <v>9223516</v>
      </c>
      <c r="G7144" s="36">
        <v>3918226.5357403471</v>
      </c>
      <c r="H7144">
        <v>2014</v>
      </c>
      <c r="I7144">
        <v>2.3540027397260279</v>
      </c>
      <c r="J7144" s="40" t="s">
        <v>715</v>
      </c>
    </row>
    <row r="7145" spans="1:10">
      <c r="A7145" s="4" t="s">
        <v>49</v>
      </c>
      <c r="B7145" t="s">
        <v>32</v>
      </c>
      <c r="C7145" t="s">
        <v>3</v>
      </c>
      <c r="D7145" t="s">
        <v>328</v>
      </c>
      <c r="E7145" t="s">
        <v>365</v>
      </c>
      <c r="F7145" s="2">
        <v>7227235</v>
      </c>
      <c r="G7145" s="36">
        <v>3070189.7147499267</v>
      </c>
      <c r="H7145">
        <v>2014</v>
      </c>
      <c r="I7145">
        <v>2.3540027397260279</v>
      </c>
      <c r="J7145" s="40" t="s">
        <v>715</v>
      </c>
    </row>
    <row r="7146" spans="1:10">
      <c r="A7146" s="4" t="s">
        <v>49</v>
      </c>
      <c r="B7146" t="s">
        <v>32</v>
      </c>
      <c r="C7146" t="s">
        <v>3</v>
      </c>
      <c r="D7146" t="s">
        <v>367</v>
      </c>
      <c r="F7146" s="2">
        <v>54840240</v>
      </c>
      <c r="G7146" s="36">
        <v>23296591.407698452</v>
      </c>
      <c r="H7146">
        <v>2014</v>
      </c>
      <c r="I7146">
        <v>2.3540027397260279</v>
      </c>
      <c r="J7146" s="40" t="s">
        <v>715</v>
      </c>
    </row>
    <row r="7147" spans="1:10">
      <c r="A7147" s="4" t="s">
        <v>49</v>
      </c>
      <c r="B7147" t="s">
        <v>32</v>
      </c>
      <c r="C7147" t="s">
        <v>3</v>
      </c>
      <c r="D7147" t="s">
        <v>367</v>
      </c>
      <c r="F7147" s="2">
        <v>21859955</v>
      </c>
      <c r="G7147" s="36">
        <v>9286291.2311411258</v>
      </c>
      <c r="H7147">
        <v>2014</v>
      </c>
      <c r="I7147">
        <v>2.3540027397260279</v>
      </c>
      <c r="J7147" s="40" t="s">
        <v>715</v>
      </c>
    </row>
    <row r="7148" spans="1:10">
      <c r="A7148" s="4" t="s">
        <v>49</v>
      </c>
      <c r="B7148" t="s">
        <v>32</v>
      </c>
      <c r="C7148" t="s">
        <v>3</v>
      </c>
      <c r="D7148" t="s">
        <v>367</v>
      </c>
      <c r="F7148" s="2">
        <v>9731092</v>
      </c>
      <c r="G7148" s="36">
        <v>4133849.0545395711</v>
      </c>
      <c r="H7148">
        <v>2014</v>
      </c>
      <c r="I7148">
        <v>2.3540027397260279</v>
      </c>
      <c r="J7148" s="40" t="s">
        <v>715</v>
      </c>
    </row>
    <row r="7149" spans="1:10">
      <c r="A7149" s="4" t="s">
        <v>49</v>
      </c>
      <c r="B7149" t="s">
        <v>32</v>
      </c>
      <c r="C7149" t="s">
        <v>3</v>
      </c>
      <c r="D7149" t="s">
        <v>367</v>
      </c>
      <c r="F7149" s="2">
        <v>1946391</v>
      </c>
      <c r="G7149" s="36">
        <v>826843.13282767544</v>
      </c>
      <c r="H7149">
        <v>2014</v>
      </c>
      <c r="I7149">
        <v>2.3540027397260279</v>
      </c>
      <c r="J7149" s="40" t="s">
        <v>715</v>
      </c>
    </row>
    <row r="7150" spans="1:10">
      <c r="A7150" s="4" t="s">
        <v>49</v>
      </c>
      <c r="B7150" t="s">
        <v>32</v>
      </c>
      <c r="C7150" t="s">
        <v>3</v>
      </c>
      <c r="D7150" t="s">
        <v>367</v>
      </c>
      <c r="F7150" s="2">
        <v>151545</v>
      </c>
      <c r="G7150" s="36">
        <v>64377.580128746013</v>
      </c>
      <c r="H7150">
        <v>2014</v>
      </c>
      <c r="I7150">
        <v>2.3540027397260279</v>
      </c>
      <c r="J7150" s="40" t="s">
        <v>715</v>
      </c>
    </row>
    <row r="7151" spans="1:10">
      <c r="A7151" t="s">
        <v>480</v>
      </c>
      <c r="B7151" t="s">
        <v>6</v>
      </c>
      <c r="C7151" t="s">
        <v>3</v>
      </c>
      <c r="D7151" t="s">
        <v>328</v>
      </c>
      <c r="F7151" s="2">
        <v>2118685.465053062</v>
      </c>
      <c r="G7151" s="36">
        <v>165994.00632919456</v>
      </c>
      <c r="H7151">
        <v>2013</v>
      </c>
      <c r="I7151">
        <v>12.763626301369856</v>
      </c>
      <c r="J7151" t="s">
        <v>717</v>
      </c>
    </row>
    <row r="7152" spans="1:10">
      <c r="A7152" t="s">
        <v>480</v>
      </c>
      <c r="B7152" t="s">
        <v>6</v>
      </c>
      <c r="C7152" t="s">
        <v>3</v>
      </c>
      <c r="D7152" t="s">
        <v>1</v>
      </c>
      <c r="F7152" s="2">
        <v>6478000</v>
      </c>
      <c r="G7152" s="36">
        <v>507536.01265376667</v>
      </c>
      <c r="H7152">
        <v>2013</v>
      </c>
      <c r="I7152">
        <v>12.763626301369856</v>
      </c>
      <c r="J7152" t="s">
        <v>717</v>
      </c>
    </row>
    <row r="7153" spans="1:10">
      <c r="A7153" t="s">
        <v>480</v>
      </c>
      <c r="B7153" t="s">
        <v>6</v>
      </c>
      <c r="C7153" t="s">
        <v>3</v>
      </c>
      <c r="D7153" t="s">
        <v>1</v>
      </c>
      <c r="F7153" s="2">
        <v>508402.89089545619</v>
      </c>
      <c r="G7153" s="36">
        <v>39832.166728423559</v>
      </c>
      <c r="H7153">
        <v>2013</v>
      </c>
      <c r="I7153">
        <v>12.763626301369856</v>
      </c>
      <c r="J7153" t="s">
        <v>717</v>
      </c>
    </row>
    <row r="7154" spans="1:10">
      <c r="A7154" t="s">
        <v>480</v>
      </c>
      <c r="B7154" t="s">
        <v>6</v>
      </c>
      <c r="C7154" t="s">
        <v>3</v>
      </c>
      <c r="D7154" t="s">
        <v>367</v>
      </c>
      <c r="F7154" s="2">
        <v>1933000</v>
      </c>
      <c r="G7154" s="36">
        <v>151445.98833895198</v>
      </c>
      <c r="H7154">
        <v>2013</v>
      </c>
      <c r="I7154">
        <v>12.763626301369856</v>
      </c>
      <c r="J7154" t="s">
        <v>717</v>
      </c>
    </row>
    <row r="7155" spans="1:10">
      <c r="A7155" t="s">
        <v>480</v>
      </c>
      <c r="B7155" t="s">
        <v>6</v>
      </c>
      <c r="C7155" t="s">
        <v>3</v>
      </c>
      <c r="D7155" t="s">
        <v>367</v>
      </c>
      <c r="F7155" s="2">
        <v>151704.66009585009</v>
      </c>
      <c r="G7155" s="36">
        <v>11885.702112695699</v>
      </c>
      <c r="H7155">
        <v>2013</v>
      </c>
      <c r="I7155">
        <v>12.763626301369856</v>
      </c>
      <c r="J7155" t="s">
        <v>717</v>
      </c>
    </row>
    <row r="7156" spans="1:10">
      <c r="A7156" t="s">
        <v>480</v>
      </c>
      <c r="B7156" t="s">
        <v>6</v>
      </c>
      <c r="C7156" t="s">
        <v>4</v>
      </c>
      <c r="D7156" t="s">
        <v>328</v>
      </c>
      <c r="F7156" s="2">
        <v>3504000</v>
      </c>
      <c r="G7156" s="36">
        <v>274530.13095690002</v>
      </c>
      <c r="H7156">
        <v>2013</v>
      </c>
      <c r="I7156">
        <v>12.763626301369856</v>
      </c>
      <c r="J7156" t="s">
        <v>717</v>
      </c>
    </row>
    <row r="7157" spans="1:10">
      <c r="A7157" t="s">
        <v>480</v>
      </c>
      <c r="B7157" t="s">
        <v>6</v>
      </c>
      <c r="C7157" t="s">
        <v>4</v>
      </c>
      <c r="D7157" t="s">
        <v>328</v>
      </c>
      <c r="F7157" s="2">
        <v>274999.03206200659</v>
      </c>
      <c r="G7157" s="36">
        <v>21545.525195491842</v>
      </c>
      <c r="H7157">
        <v>2013</v>
      </c>
      <c r="I7157">
        <v>12.763626301369856</v>
      </c>
      <c r="J7157" t="s">
        <v>717</v>
      </c>
    </row>
    <row r="7158" spans="1:10">
      <c r="A7158" t="s">
        <v>480</v>
      </c>
      <c r="B7158" t="s">
        <v>6</v>
      </c>
      <c r="C7158" t="s">
        <v>4</v>
      </c>
      <c r="D7158" t="s">
        <v>1</v>
      </c>
      <c r="F7158" s="2">
        <v>215000</v>
      </c>
      <c r="G7158" s="36">
        <v>16844.74262435317</v>
      </c>
      <c r="H7158">
        <v>2013</v>
      </c>
      <c r="I7158">
        <v>12.763626301369856</v>
      </c>
      <c r="J7158" t="s">
        <v>717</v>
      </c>
    </row>
    <row r="7159" spans="1:10">
      <c r="A7159" t="s">
        <v>480</v>
      </c>
      <c r="B7159" t="s">
        <v>6</v>
      </c>
      <c r="C7159" t="s">
        <v>4</v>
      </c>
      <c r="D7159" t="s">
        <v>1</v>
      </c>
      <c r="F7159" s="2">
        <v>16873.513668188189</v>
      </c>
      <c r="G7159" s="36">
        <v>1321.9999763215599</v>
      </c>
      <c r="H7159">
        <v>2013</v>
      </c>
      <c r="I7159">
        <v>12.763626301369856</v>
      </c>
      <c r="J7159" t="s">
        <v>717</v>
      </c>
    </row>
    <row r="7160" spans="1:10">
      <c r="A7160" t="s">
        <v>480</v>
      </c>
      <c r="B7160" t="s">
        <v>6</v>
      </c>
      <c r="C7160" t="s">
        <v>4</v>
      </c>
      <c r="D7160" t="s">
        <v>367</v>
      </c>
      <c r="F7160" s="2">
        <v>140000</v>
      </c>
      <c r="G7160" s="36">
        <v>10968.669615857878</v>
      </c>
      <c r="H7160">
        <v>2013</v>
      </c>
      <c r="I7160">
        <v>12.763626301369856</v>
      </c>
      <c r="J7160" t="s">
        <v>717</v>
      </c>
    </row>
    <row r="7161" spans="1:10">
      <c r="A7161" t="s">
        <v>480</v>
      </c>
      <c r="B7161" t="s">
        <v>6</v>
      </c>
      <c r="C7161" t="s">
        <v>4</v>
      </c>
      <c r="D7161" t="s">
        <v>367</v>
      </c>
      <c r="F7161" s="2">
        <v>10987.404249052774</v>
      </c>
      <c r="G7161" s="36">
        <v>860.83719388380644</v>
      </c>
      <c r="H7161">
        <v>2013</v>
      </c>
      <c r="I7161">
        <v>12.763626301369856</v>
      </c>
      <c r="J7161" t="s">
        <v>717</v>
      </c>
    </row>
    <row r="7162" spans="1:10">
      <c r="A7162" t="s">
        <v>480</v>
      </c>
      <c r="B7162" t="s">
        <v>6</v>
      </c>
      <c r="C7162" t="s">
        <v>3</v>
      </c>
      <c r="D7162" t="s">
        <v>328</v>
      </c>
      <c r="F7162" s="2">
        <v>22777000</v>
      </c>
      <c r="G7162" s="36">
        <v>1721725.9842519681</v>
      </c>
      <c r="H7162">
        <v>2012</v>
      </c>
      <c r="I7162">
        <v>13.22916666666667</v>
      </c>
      <c r="J7162" t="s">
        <v>717</v>
      </c>
    </row>
    <row r="7163" spans="1:10">
      <c r="A7163" t="s">
        <v>480</v>
      </c>
      <c r="B7163" t="s">
        <v>6</v>
      </c>
      <c r="C7163" t="s">
        <v>3</v>
      </c>
      <c r="D7163" t="s">
        <v>328</v>
      </c>
      <c r="F7163" s="2">
        <v>1721725.9842519681</v>
      </c>
      <c r="G7163" s="36">
        <v>130146.21613243221</v>
      </c>
      <c r="H7163">
        <v>2012</v>
      </c>
      <c r="I7163">
        <v>13.22916666666667</v>
      </c>
      <c r="J7163" t="s">
        <v>717</v>
      </c>
    </row>
    <row r="7164" spans="1:10">
      <c r="A7164" t="s">
        <v>480</v>
      </c>
      <c r="B7164" t="s">
        <v>6</v>
      </c>
      <c r="C7164" t="s">
        <v>3</v>
      </c>
      <c r="D7164" t="s">
        <v>1</v>
      </c>
      <c r="F7164" s="2">
        <v>7282999.9999999991</v>
      </c>
      <c r="G7164" s="36">
        <v>550525.98425196833</v>
      </c>
      <c r="H7164">
        <v>2012</v>
      </c>
      <c r="I7164">
        <v>13.22916666666667</v>
      </c>
      <c r="J7164" t="s">
        <v>717</v>
      </c>
    </row>
    <row r="7165" spans="1:10">
      <c r="A7165" t="s">
        <v>480</v>
      </c>
      <c r="B7165" t="s">
        <v>6</v>
      </c>
      <c r="C7165" t="s">
        <v>3</v>
      </c>
      <c r="D7165" t="s">
        <v>1</v>
      </c>
      <c r="F7165" s="2">
        <v>550525.98425196845</v>
      </c>
      <c r="G7165" s="36">
        <v>41614.562589125162</v>
      </c>
      <c r="H7165">
        <v>2012</v>
      </c>
      <c r="I7165">
        <v>13.22916666666667</v>
      </c>
      <c r="J7165" t="s">
        <v>717</v>
      </c>
    </row>
    <row r="7166" spans="1:10">
      <c r="A7166" t="s">
        <v>480</v>
      </c>
      <c r="B7166" t="s">
        <v>6</v>
      </c>
      <c r="C7166" t="s">
        <v>3</v>
      </c>
      <c r="D7166" t="s">
        <v>367</v>
      </c>
      <c r="F7166" s="2">
        <v>2351000</v>
      </c>
      <c r="G7166" s="36">
        <v>177713.38582677161</v>
      </c>
      <c r="H7166">
        <v>2012</v>
      </c>
      <c r="I7166">
        <v>13.22916666666667</v>
      </c>
      <c r="J7166" t="s">
        <v>717</v>
      </c>
    </row>
    <row r="7167" spans="1:10">
      <c r="A7167" t="s">
        <v>480</v>
      </c>
      <c r="B7167" t="s">
        <v>6</v>
      </c>
      <c r="C7167" t="s">
        <v>3</v>
      </c>
      <c r="D7167" t="s">
        <v>367</v>
      </c>
      <c r="F7167" s="2">
        <v>177713.38582677161</v>
      </c>
      <c r="G7167" s="36">
        <v>13433.452786905567</v>
      </c>
      <c r="H7167">
        <v>2012</v>
      </c>
      <c r="I7167">
        <v>13.22916666666667</v>
      </c>
      <c r="J7167" t="s">
        <v>717</v>
      </c>
    </row>
    <row r="7168" spans="1:10">
      <c r="A7168" t="s">
        <v>480</v>
      </c>
      <c r="B7168" t="s">
        <v>6</v>
      </c>
      <c r="C7168" t="s">
        <v>4</v>
      </c>
      <c r="D7168" t="s">
        <v>328</v>
      </c>
      <c r="F7168" s="2">
        <v>6203000</v>
      </c>
      <c r="G7168" s="36">
        <v>468888.18897637783</v>
      </c>
      <c r="H7168">
        <v>2012</v>
      </c>
      <c r="I7168">
        <v>13.22916666666667</v>
      </c>
      <c r="J7168" t="s">
        <v>717</v>
      </c>
    </row>
    <row r="7169" spans="1:10">
      <c r="A7169" t="s">
        <v>480</v>
      </c>
      <c r="B7169" t="s">
        <v>6</v>
      </c>
      <c r="C7169" t="s">
        <v>4</v>
      </c>
      <c r="D7169" t="s">
        <v>328</v>
      </c>
      <c r="F7169" s="2">
        <v>468888.18897637795</v>
      </c>
      <c r="G7169" s="36">
        <v>35443.516647033284</v>
      </c>
      <c r="H7169">
        <v>2012</v>
      </c>
      <c r="I7169">
        <v>13.22916666666667</v>
      </c>
      <c r="J7169" t="s">
        <v>717</v>
      </c>
    </row>
    <row r="7170" spans="1:10">
      <c r="A7170" t="s">
        <v>480</v>
      </c>
      <c r="B7170" t="s">
        <v>6</v>
      </c>
      <c r="C7170" t="s">
        <v>4</v>
      </c>
      <c r="D7170" t="s">
        <v>1</v>
      </c>
      <c r="F7170" s="2">
        <v>1238000</v>
      </c>
      <c r="G7170" s="36">
        <v>93581.102362204707</v>
      </c>
      <c r="H7170">
        <v>2012</v>
      </c>
      <c r="I7170">
        <v>13.22916666666667</v>
      </c>
      <c r="J7170" t="s">
        <v>717</v>
      </c>
    </row>
    <row r="7171" spans="1:10">
      <c r="A7171" t="s">
        <v>480</v>
      </c>
      <c r="B7171" t="s">
        <v>6</v>
      </c>
      <c r="C7171" t="s">
        <v>4</v>
      </c>
      <c r="D7171" t="s">
        <v>1</v>
      </c>
      <c r="F7171" s="2">
        <v>93581.102362204707</v>
      </c>
      <c r="G7171" s="36">
        <v>7073.8471076942124</v>
      </c>
      <c r="H7171">
        <v>2012</v>
      </c>
      <c r="I7171">
        <v>13.22916666666667</v>
      </c>
      <c r="J7171" t="s">
        <v>717</v>
      </c>
    </row>
    <row r="7172" spans="1:10">
      <c r="A7172" t="s">
        <v>480</v>
      </c>
      <c r="B7172" t="s">
        <v>6</v>
      </c>
      <c r="C7172" t="s">
        <v>4</v>
      </c>
      <c r="D7172" t="s">
        <v>367</v>
      </c>
      <c r="F7172" s="2">
        <v>40000</v>
      </c>
      <c r="G7172" s="36">
        <v>3023.6220472440937</v>
      </c>
      <c r="H7172">
        <v>2012</v>
      </c>
      <c r="I7172">
        <v>13.22916666666667</v>
      </c>
      <c r="J7172" t="s">
        <v>717</v>
      </c>
    </row>
    <row r="7173" spans="1:10">
      <c r="A7173" t="s">
        <v>480</v>
      </c>
      <c r="B7173" t="s">
        <v>6</v>
      </c>
      <c r="C7173" t="s">
        <v>4</v>
      </c>
      <c r="D7173" t="s">
        <v>367</v>
      </c>
      <c r="F7173" s="2">
        <v>3023.6220472440937</v>
      </c>
      <c r="G7173" s="36">
        <v>228.55725711451413</v>
      </c>
      <c r="H7173">
        <v>2012</v>
      </c>
      <c r="I7173">
        <v>13.22916666666667</v>
      </c>
      <c r="J7173" t="s">
        <v>717</v>
      </c>
    </row>
    <row r="7174" spans="1:10">
      <c r="A7174" t="s">
        <v>480</v>
      </c>
      <c r="B7174" t="s">
        <v>6</v>
      </c>
      <c r="C7174" t="s">
        <v>3</v>
      </c>
      <c r="D7174" t="s">
        <v>328</v>
      </c>
      <c r="F7174" s="2">
        <v>22242000</v>
      </c>
      <c r="G7174" s="36">
        <v>1789380.5309734512</v>
      </c>
      <c r="H7174">
        <v>2011</v>
      </c>
      <c r="I7174">
        <v>12.430000000000001</v>
      </c>
      <c r="J7174" t="s">
        <v>717</v>
      </c>
    </row>
    <row r="7175" spans="1:10">
      <c r="A7175" t="s">
        <v>480</v>
      </c>
      <c r="B7175" t="s">
        <v>6</v>
      </c>
      <c r="C7175" t="s">
        <v>3</v>
      </c>
      <c r="D7175" t="s">
        <v>328</v>
      </c>
      <c r="F7175" s="2">
        <v>1789380.5309734507</v>
      </c>
      <c r="G7175" s="36">
        <v>143956.59943471043</v>
      </c>
      <c r="H7175">
        <v>2011</v>
      </c>
      <c r="I7175">
        <v>12.430000000000001</v>
      </c>
      <c r="J7175" t="s">
        <v>717</v>
      </c>
    </row>
    <row r="7176" spans="1:10">
      <c r="A7176" t="s">
        <v>480</v>
      </c>
      <c r="B7176" t="s">
        <v>6</v>
      </c>
      <c r="C7176" t="s">
        <v>3</v>
      </c>
      <c r="D7176" t="s">
        <v>1</v>
      </c>
      <c r="F7176" s="2">
        <v>10373000</v>
      </c>
      <c r="G7176" s="36">
        <v>834513.2743362831</v>
      </c>
      <c r="H7176">
        <v>2011</v>
      </c>
      <c r="I7176">
        <v>12.430000000000001</v>
      </c>
      <c r="J7176" t="s">
        <v>717</v>
      </c>
    </row>
    <row r="7177" spans="1:10">
      <c r="A7177" t="s">
        <v>480</v>
      </c>
      <c r="B7177" t="s">
        <v>6</v>
      </c>
      <c r="C7177" t="s">
        <v>3</v>
      </c>
      <c r="D7177" t="s">
        <v>1</v>
      </c>
      <c r="F7177" s="2">
        <v>834513.2743362831</v>
      </c>
      <c r="G7177" s="36">
        <v>67137.029311044491</v>
      </c>
      <c r="H7177">
        <v>2011</v>
      </c>
      <c r="I7177">
        <v>12.430000000000001</v>
      </c>
      <c r="J7177" t="s">
        <v>717</v>
      </c>
    </row>
    <row r="7178" spans="1:10">
      <c r="A7178" t="s">
        <v>480</v>
      </c>
      <c r="B7178" t="s">
        <v>6</v>
      </c>
      <c r="C7178" t="s">
        <v>3</v>
      </c>
      <c r="D7178" t="s">
        <v>367</v>
      </c>
      <c r="F7178" s="2">
        <v>3553000</v>
      </c>
      <c r="G7178" s="36">
        <v>285840.70796460175</v>
      </c>
      <c r="H7178">
        <v>2011</v>
      </c>
      <c r="I7178">
        <v>12.430000000000001</v>
      </c>
      <c r="J7178" t="s">
        <v>717</v>
      </c>
    </row>
    <row r="7179" spans="1:10">
      <c r="A7179" t="s">
        <v>480</v>
      </c>
      <c r="B7179" t="s">
        <v>6</v>
      </c>
      <c r="C7179" t="s">
        <v>3</v>
      </c>
      <c r="D7179" t="s">
        <v>367</v>
      </c>
      <c r="F7179" s="2">
        <v>285840.70796460169</v>
      </c>
      <c r="G7179" s="36">
        <v>22996.034429976</v>
      </c>
      <c r="H7179">
        <v>2011</v>
      </c>
      <c r="I7179">
        <v>12.430000000000001</v>
      </c>
      <c r="J7179" t="s">
        <v>717</v>
      </c>
    </row>
    <row r="7180" spans="1:10">
      <c r="A7180" t="s">
        <v>480</v>
      </c>
      <c r="B7180" t="s">
        <v>6</v>
      </c>
      <c r="C7180" t="s">
        <v>4</v>
      </c>
      <c r="D7180" t="s">
        <v>328</v>
      </c>
      <c r="F7180" s="2">
        <v>8245000.0000000009</v>
      </c>
      <c r="G7180" s="36">
        <v>663314.56154465</v>
      </c>
      <c r="H7180">
        <v>2011</v>
      </c>
      <c r="I7180">
        <v>12.430000000000001</v>
      </c>
      <c r="J7180" t="s">
        <v>717</v>
      </c>
    </row>
    <row r="7181" spans="1:10">
      <c r="A7181" t="s">
        <v>480</v>
      </c>
      <c r="B7181" t="s">
        <v>6</v>
      </c>
      <c r="C7181" t="s">
        <v>4</v>
      </c>
      <c r="D7181" t="s">
        <v>328</v>
      </c>
      <c r="F7181" s="2">
        <v>663314.56154464989</v>
      </c>
      <c r="G7181" s="36">
        <v>53364.003342288801</v>
      </c>
      <c r="H7181">
        <v>2011</v>
      </c>
      <c r="I7181">
        <v>12.430000000000001</v>
      </c>
      <c r="J7181" t="s">
        <v>717</v>
      </c>
    </row>
    <row r="7182" spans="1:10">
      <c r="A7182" t="s">
        <v>480</v>
      </c>
      <c r="B7182" t="s">
        <v>6</v>
      </c>
      <c r="C7182" t="s">
        <v>4</v>
      </c>
      <c r="D7182" t="s">
        <v>1</v>
      </c>
      <c r="F7182" s="2">
        <v>1406000</v>
      </c>
      <c r="G7182" s="36">
        <v>113113.43523732903</v>
      </c>
      <c r="H7182">
        <v>2011</v>
      </c>
      <c r="I7182">
        <v>12.430000000000001</v>
      </c>
      <c r="J7182" t="s">
        <v>717</v>
      </c>
    </row>
    <row r="7183" spans="1:10">
      <c r="A7183" t="s">
        <v>480</v>
      </c>
      <c r="B7183" t="s">
        <v>6</v>
      </c>
      <c r="C7183" t="s">
        <v>4</v>
      </c>
      <c r="D7183" t="s">
        <v>1</v>
      </c>
      <c r="F7183" s="2">
        <v>113113.43523732902</v>
      </c>
      <c r="G7183" s="36">
        <v>9100.0350150707163</v>
      </c>
      <c r="H7183">
        <v>2011</v>
      </c>
      <c r="I7183">
        <v>12.430000000000001</v>
      </c>
      <c r="J7183" t="s">
        <v>717</v>
      </c>
    </row>
    <row r="7184" spans="1:10">
      <c r="A7184" t="s">
        <v>480</v>
      </c>
      <c r="B7184" t="s">
        <v>6</v>
      </c>
      <c r="C7184" t="s">
        <v>4</v>
      </c>
      <c r="D7184" t="s">
        <v>367</v>
      </c>
      <c r="F7184" s="2">
        <v>31000</v>
      </c>
      <c r="G7184" s="36">
        <v>2493.9662107803697</v>
      </c>
      <c r="H7184">
        <v>2011</v>
      </c>
      <c r="I7184">
        <v>12.430000000000001</v>
      </c>
      <c r="J7184" t="s">
        <v>717</v>
      </c>
    </row>
    <row r="7185" spans="1:10">
      <c r="A7185" t="s">
        <v>480</v>
      </c>
      <c r="B7185" t="s">
        <v>6</v>
      </c>
      <c r="C7185" t="s">
        <v>4</v>
      </c>
      <c r="D7185" t="s">
        <v>367</v>
      </c>
      <c r="F7185" s="2">
        <v>2493.9662107803697</v>
      </c>
      <c r="G7185" s="36">
        <v>200.64088582303856</v>
      </c>
      <c r="H7185">
        <v>2011</v>
      </c>
      <c r="I7185">
        <v>12.430000000000001</v>
      </c>
      <c r="J7185" t="s">
        <v>717</v>
      </c>
    </row>
    <row r="7186" spans="1:10">
      <c r="A7186" t="s">
        <v>480</v>
      </c>
      <c r="B7186" t="s">
        <v>6</v>
      </c>
      <c r="C7186" t="s">
        <v>3</v>
      </c>
      <c r="D7186" t="s">
        <v>328</v>
      </c>
      <c r="F7186" s="2">
        <v>23231000</v>
      </c>
      <c r="G7186" s="36">
        <v>1837289.9228893425</v>
      </c>
      <c r="H7186">
        <v>2010</v>
      </c>
      <c r="I7186">
        <v>12.644166666666669</v>
      </c>
      <c r="J7186" t="s">
        <v>717</v>
      </c>
    </row>
    <row r="7187" spans="1:10">
      <c r="A7187" t="s">
        <v>480</v>
      </c>
      <c r="B7187" t="s">
        <v>6</v>
      </c>
      <c r="C7187" t="s">
        <v>3</v>
      </c>
      <c r="D7187" t="s">
        <v>328</v>
      </c>
      <c r="F7187" s="2">
        <v>1837289.9228893425</v>
      </c>
      <c r="G7187" s="36">
        <v>145307.31611857977</v>
      </c>
      <c r="H7187">
        <v>2010</v>
      </c>
      <c r="I7187">
        <v>12.644166666666669</v>
      </c>
      <c r="J7187" t="s">
        <v>717</v>
      </c>
    </row>
    <row r="7188" spans="1:10">
      <c r="A7188" t="s">
        <v>480</v>
      </c>
      <c r="B7188" t="s">
        <v>6</v>
      </c>
      <c r="C7188" t="s">
        <v>3</v>
      </c>
      <c r="D7188" t="s">
        <v>1</v>
      </c>
      <c r="F7188" s="2">
        <v>11054000</v>
      </c>
      <c r="G7188" s="36">
        <v>874237.13174718234</v>
      </c>
      <c r="H7188">
        <v>2010</v>
      </c>
      <c r="I7188">
        <v>12.644166666666669</v>
      </c>
      <c r="J7188" t="s">
        <v>717</v>
      </c>
    </row>
    <row r="7189" spans="1:10">
      <c r="A7189" t="s">
        <v>480</v>
      </c>
      <c r="B7189" t="s">
        <v>6</v>
      </c>
      <c r="C7189" t="s">
        <v>3</v>
      </c>
      <c r="D7189" t="s">
        <v>1</v>
      </c>
      <c r="F7189" s="2">
        <v>874237.13174718234</v>
      </c>
      <c r="G7189" s="36">
        <v>69141.538133303809</v>
      </c>
      <c r="H7189">
        <v>2010</v>
      </c>
      <c r="I7189">
        <v>12.644166666666669</v>
      </c>
      <c r="J7189" t="s">
        <v>717</v>
      </c>
    </row>
    <row r="7190" spans="1:10">
      <c r="A7190" t="s">
        <v>480</v>
      </c>
      <c r="B7190" t="s">
        <v>6</v>
      </c>
      <c r="C7190" t="s">
        <v>3</v>
      </c>
      <c r="D7190" t="s">
        <v>367</v>
      </c>
      <c r="F7190" s="2">
        <v>3254000</v>
      </c>
      <c r="G7190" s="36">
        <v>257351.87504119155</v>
      </c>
      <c r="H7190">
        <v>2010</v>
      </c>
      <c r="I7190">
        <v>12.644166666666669</v>
      </c>
      <c r="J7190" t="s">
        <v>717</v>
      </c>
    </row>
    <row r="7191" spans="1:10">
      <c r="A7191" t="s">
        <v>480</v>
      </c>
      <c r="B7191" t="s">
        <v>6</v>
      </c>
      <c r="C7191" t="s">
        <v>3</v>
      </c>
      <c r="D7191" t="s">
        <v>367</v>
      </c>
      <c r="F7191" s="2">
        <v>257351.87504119155</v>
      </c>
      <c r="G7191" s="36">
        <v>20353.407371609424</v>
      </c>
      <c r="H7191">
        <v>2010</v>
      </c>
      <c r="I7191">
        <v>12.644166666666669</v>
      </c>
      <c r="J7191" t="s">
        <v>717</v>
      </c>
    </row>
    <row r="7192" spans="1:10">
      <c r="A7192" t="s">
        <v>480</v>
      </c>
      <c r="B7192" t="s">
        <v>6</v>
      </c>
      <c r="C7192" t="s">
        <v>4</v>
      </c>
      <c r="D7192" t="s">
        <v>328</v>
      </c>
      <c r="F7192" s="2">
        <v>11047000</v>
      </c>
      <c r="G7192" s="36">
        <v>873683.51677321538</v>
      </c>
      <c r="H7192">
        <v>2010</v>
      </c>
      <c r="I7192">
        <v>12.644166666666669</v>
      </c>
      <c r="J7192" t="s">
        <v>717</v>
      </c>
    </row>
    <row r="7193" spans="1:10">
      <c r="A7193" t="s">
        <v>480</v>
      </c>
      <c r="B7193" t="s">
        <v>6</v>
      </c>
      <c r="C7193" t="s">
        <v>4</v>
      </c>
      <c r="D7193" t="s">
        <v>328</v>
      </c>
      <c r="F7193" s="2">
        <v>873683.51677321538</v>
      </c>
      <c r="G7193" s="36">
        <v>69097.753913389461</v>
      </c>
      <c r="H7193">
        <v>2010</v>
      </c>
      <c r="I7193">
        <v>12.644166666666669</v>
      </c>
      <c r="J7193" t="s">
        <v>717</v>
      </c>
    </row>
    <row r="7194" spans="1:10">
      <c r="A7194" t="s">
        <v>480</v>
      </c>
      <c r="B7194" t="s">
        <v>6</v>
      </c>
      <c r="C7194" t="s">
        <v>4</v>
      </c>
      <c r="D7194" t="s">
        <v>1</v>
      </c>
      <c r="F7194" s="2">
        <v>183000</v>
      </c>
      <c r="G7194" s="36">
        <v>14473.077176563631</v>
      </c>
      <c r="H7194">
        <v>2010</v>
      </c>
      <c r="I7194">
        <v>12.644166666666669</v>
      </c>
      <c r="J7194" t="s">
        <v>717</v>
      </c>
    </row>
    <row r="7195" spans="1:10">
      <c r="A7195" t="s">
        <v>480</v>
      </c>
      <c r="B7195" t="s">
        <v>6</v>
      </c>
      <c r="C7195" t="s">
        <v>4</v>
      </c>
      <c r="D7195" t="s">
        <v>1</v>
      </c>
      <c r="F7195" s="2">
        <v>14473.077176563631</v>
      </c>
      <c r="G7195" s="36">
        <v>1144.6446063320604</v>
      </c>
      <c r="H7195">
        <v>2010</v>
      </c>
      <c r="I7195">
        <v>12.644166666666669</v>
      </c>
      <c r="J7195" t="s">
        <v>717</v>
      </c>
    </row>
    <row r="7196" spans="1:10">
      <c r="A7196" t="s">
        <v>480</v>
      </c>
      <c r="B7196" t="s">
        <v>6</v>
      </c>
      <c r="C7196" t="s">
        <v>4</v>
      </c>
      <c r="D7196" t="s">
        <v>367</v>
      </c>
      <c r="F7196" s="2">
        <v>724000</v>
      </c>
      <c r="G7196" s="36">
        <v>57259.60587886376</v>
      </c>
      <c r="H7196">
        <v>2010</v>
      </c>
      <c r="I7196">
        <v>12.644166666666669</v>
      </c>
      <c r="J7196" t="s">
        <v>717</v>
      </c>
    </row>
    <row r="7197" spans="1:10">
      <c r="A7197" t="s">
        <v>480</v>
      </c>
      <c r="B7197" t="s">
        <v>6</v>
      </c>
      <c r="C7197" t="s">
        <v>4</v>
      </c>
      <c r="D7197" t="s">
        <v>367</v>
      </c>
      <c r="F7197" s="2">
        <v>57259.60587886376</v>
      </c>
      <c r="G7197" s="36">
        <v>4528.5393168547089</v>
      </c>
      <c r="H7197">
        <v>2010</v>
      </c>
      <c r="I7197">
        <v>12.644166666666669</v>
      </c>
      <c r="J7197" t="s">
        <v>717</v>
      </c>
    </row>
    <row r="7198" spans="1:10" ht="15.75">
      <c r="A7198" s="19" t="s">
        <v>14</v>
      </c>
      <c r="B7198" t="s">
        <v>6</v>
      </c>
      <c r="C7198" t="s">
        <v>3</v>
      </c>
      <c r="D7198" t="s">
        <v>328</v>
      </c>
      <c r="F7198" s="2">
        <v>106619913</v>
      </c>
      <c r="G7198" s="36">
        <f t="shared" ref="G7198:G7209" si="206">F7198/I7198</f>
        <v>6015295.6873984477</v>
      </c>
      <c r="H7198">
        <v>2023</v>
      </c>
      <c r="I7198">
        <v>17.724799999999998</v>
      </c>
      <c r="J7198" t="s">
        <v>717</v>
      </c>
    </row>
    <row r="7199" spans="1:10" ht="15.75">
      <c r="A7199" s="19" t="s">
        <v>14</v>
      </c>
      <c r="B7199" t="s">
        <v>6</v>
      </c>
      <c r="C7199" t="s">
        <v>3</v>
      </c>
      <c r="D7199" t="s">
        <v>1</v>
      </c>
      <c r="F7199" s="2">
        <v>93643905</v>
      </c>
      <c r="G7199" s="36">
        <f t="shared" si="206"/>
        <v>5283213.6328759706</v>
      </c>
      <c r="H7199">
        <v>2023</v>
      </c>
      <c r="I7199">
        <v>17.724799999999998</v>
      </c>
      <c r="J7199" t="s">
        <v>717</v>
      </c>
    </row>
    <row r="7200" spans="1:10" ht="15.75">
      <c r="A7200" s="19" t="s">
        <v>14</v>
      </c>
      <c r="B7200" t="s">
        <v>6</v>
      </c>
      <c r="C7200" t="s">
        <v>4</v>
      </c>
      <c r="D7200" t="s">
        <v>328</v>
      </c>
      <c r="F7200" s="2">
        <v>27364925</v>
      </c>
      <c r="G7200" s="36">
        <f t="shared" si="206"/>
        <v>1543877.7870554253</v>
      </c>
      <c r="H7200">
        <v>2023</v>
      </c>
      <c r="I7200">
        <v>17.724799999999998</v>
      </c>
      <c r="J7200" t="s">
        <v>717</v>
      </c>
    </row>
    <row r="7201" spans="1:10" ht="15.75">
      <c r="A7201" s="19" t="s">
        <v>14</v>
      </c>
      <c r="B7201" t="s">
        <v>6</v>
      </c>
      <c r="C7201" t="s">
        <v>4</v>
      </c>
      <c r="D7201" t="s">
        <v>1</v>
      </c>
      <c r="F7201" s="2">
        <v>9209805</v>
      </c>
      <c r="G7201" s="36">
        <f t="shared" si="206"/>
        <v>519599.93906842393</v>
      </c>
      <c r="H7201">
        <v>2023</v>
      </c>
      <c r="I7201">
        <v>17.724799999999998</v>
      </c>
      <c r="J7201" t="s">
        <v>717</v>
      </c>
    </row>
    <row r="7202" spans="1:10">
      <c r="A7202" s="5" t="s">
        <v>14</v>
      </c>
      <c r="B7202" t="s">
        <v>6</v>
      </c>
      <c r="C7202" t="s">
        <v>3</v>
      </c>
      <c r="D7202" t="s">
        <v>328</v>
      </c>
      <c r="F7202" s="2">
        <v>118292236</v>
      </c>
      <c r="G7202" s="36">
        <f t="shared" si="206"/>
        <v>5886738.0951196086</v>
      </c>
      <c r="H7202">
        <v>2022</v>
      </c>
      <c r="I7202">
        <v>20.0947</v>
      </c>
      <c r="J7202" t="s">
        <v>717</v>
      </c>
    </row>
    <row r="7203" spans="1:10">
      <c r="A7203" s="5" t="s">
        <v>14</v>
      </c>
      <c r="B7203" t="s">
        <v>6</v>
      </c>
      <c r="C7203" t="s">
        <v>3</v>
      </c>
      <c r="D7203" t="s">
        <v>1</v>
      </c>
      <c r="F7203" s="2">
        <v>82762912</v>
      </c>
      <c r="G7203" s="36">
        <f t="shared" si="206"/>
        <v>4118643.8215051731</v>
      </c>
      <c r="H7203">
        <v>2022</v>
      </c>
      <c r="I7203">
        <v>20.0947</v>
      </c>
      <c r="J7203" t="s">
        <v>717</v>
      </c>
    </row>
    <row r="7204" spans="1:10">
      <c r="A7204" s="5" t="s">
        <v>14</v>
      </c>
      <c r="B7204" t="s">
        <v>6</v>
      </c>
      <c r="C7204" t="s">
        <v>4</v>
      </c>
      <c r="D7204" t="s">
        <v>328</v>
      </c>
      <c r="F7204" s="2">
        <v>49166217</v>
      </c>
      <c r="G7204" s="36">
        <f t="shared" si="206"/>
        <v>2446725.6042638109</v>
      </c>
      <c r="H7204">
        <v>2022</v>
      </c>
      <c r="I7204">
        <v>20.0947</v>
      </c>
      <c r="J7204" t="s">
        <v>717</v>
      </c>
    </row>
    <row r="7205" spans="1:10">
      <c r="A7205" s="5" t="s">
        <v>14</v>
      </c>
      <c r="B7205" t="s">
        <v>6</v>
      </c>
      <c r="C7205" t="s">
        <v>4</v>
      </c>
      <c r="D7205" t="s">
        <v>1</v>
      </c>
      <c r="F7205" s="2">
        <v>66158733</v>
      </c>
      <c r="G7205" s="36">
        <f t="shared" si="206"/>
        <v>3292347.3851314029</v>
      </c>
      <c r="H7205">
        <v>2022</v>
      </c>
      <c r="I7205">
        <v>20.0947</v>
      </c>
      <c r="J7205" t="s">
        <v>717</v>
      </c>
    </row>
    <row r="7206" spans="1:10">
      <c r="A7206" s="5" t="s">
        <v>14</v>
      </c>
      <c r="B7206" t="s">
        <v>6</v>
      </c>
      <c r="C7206" t="s">
        <v>3</v>
      </c>
      <c r="D7206" t="s">
        <v>328</v>
      </c>
      <c r="F7206" s="2">
        <v>120130000</v>
      </c>
      <c r="G7206" s="36">
        <f t="shared" si="206"/>
        <v>5925556.892843755</v>
      </c>
      <c r="H7206">
        <v>2021</v>
      </c>
      <c r="I7206">
        <v>20.273199999999999</v>
      </c>
      <c r="J7206" t="s">
        <v>717</v>
      </c>
    </row>
    <row r="7207" spans="1:10">
      <c r="A7207" s="6" t="s">
        <v>14</v>
      </c>
      <c r="B7207" t="s">
        <v>6</v>
      </c>
      <c r="C7207" t="s">
        <v>3</v>
      </c>
      <c r="D7207" t="s">
        <v>1</v>
      </c>
      <c r="F7207" s="2">
        <v>79600000</v>
      </c>
      <c r="G7207" s="36">
        <f t="shared" si="206"/>
        <v>3926365.8425902179</v>
      </c>
      <c r="H7207">
        <v>2021</v>
      </c>
      <c r="I7207">
        <v>20.273199999999999</v>
      </c>
      <c r="J7207" t="s">
        <v>717</v>
      </c>
    </row>
    <row r="7208" spans="1:10">
      <c r="A7208" s="5" t="s">
        <v>14</v>
      </c>
      <c r="B7208" t="s">
        <v>6</v>
      </c>
      <c r="C7208" t="s">
        <v>4</v>
      </c>
      <c r="D7208" t="s">
        <v>328</v>
      </c>
      <c r="F7208" s="2">
        <v>41916473</v>
      </c>
      <c r="G7208" s="36">
        <f t="shared" si="206"/>
        <v>2067580.500365014</v>
      </c>
      <c r="H7208">
        <v>2021</v>
      </c>
      <c r="I7208">
        <v>20.273199999999999</v>
      </c>
      <c r="J7208" t="s">
        <v>717</v>
      </c>
    </row>
    <row r="7209" spans="1:10">
      <c r="A7209" s="6" t="s">
        <v>14</v>
      </c>
      <c r="B7209" t="s">
        <v>6</v>
      </c>
      <c r="C7209" t="s">
        <v>4</v>
      </c>
      <c r="D7209" t="s">
        <v>1</v>
      </c>
      <c r="F7209" s="2">
        <v>26023506</v>
      </c>
      <c r="G7209" s="36">
        <f t="shared" si="206"/>
        <v>1283640.7671211255</v>
      </c>
      <c r="H7209">
        <v>2021</v>
      </c>
      <c r="I7209">
        <v>20.273199999999999</v>
      </c>
      <c r="J7209" t="s">
        <v>717</v>
      </c>
    </row>
    <row r="7210" spans="1:10">
      <c r="A7210" t="s">
        <v>14</v>
      </c>
      <c r="B7210" t="s">
        <v>6</v>
      </c>
      <c r="C7210" t="s">
        <v>3</v>
      </c>
      <c r="D7210" t="s">
        <v>328</v>
      </c>
      <c r="F7210" s="2">
        <v>85440000</v>
      </c>
      <c r="G7210" s="36">
        <v>3979283.8779388205</v>
      </c>
      <c r="H7210">
        <v>2020</v>
      </c>
      <c r="I7210">
        <v>21.4712</v>
      </c>
      <c r="J7210" t="s">
        <v>717</v>
      </c>
    </row>
    <row r="7211" spans="1:10">
      <c r="A7211" t="s">
        <v>14</v>
      </c>
      <c r="B7211" t="s">
        <v>6</v>
      </c>
      <c r="C7211" t="s">
        <v>3</v>
      </c>
      <c r="D7211" t="s">
        <v>1</v>
      </c>
      <c r="F7211" s="2">
        <v>29160000</v>
      </c>
      <c r="G7211" s="36">
        <v>1358098.2898021536</v>
      </c>
      <c r="H7211">
        <v>2020</v>
      </c>
      <c r="I7211">
        <v>21.4712</v>
      </c>
      <c r="J7211" t="s">
        <v>717</v>
      </c>
    </row>
    <row r="7212" spans="1:10">
      <c r="A7212" t="s">
        <v>14</v>
      </c>
      <c r="B7212" t="s">
        <v>6</v>
      </c>
      <c r="C7212" t="s">
        <v>4</v>
      </c>
      <c r="D7212" t="s">
        <v>328</v>
      </c>
      <c r="F7212" s="2">
        <v>19560000</v>
      </c>
      <c r="G7212" s="36">
        <v>910987.74171914009</v>
      </c>
      <c r="H7212">
        <v>2020</v>
      </c>
      <c r="I7212">
        <v>21.4712</v>
      </c>
      <c r="J7212" t="s">
        <v>717</v>
      </c>
    </row>
    <row r="7213" spans="1:10">
      <c r="A7213" t="s">
        <v>14</v>
      </c>
      <c r="B7213" t="s">
        <v>6</v>
      </c>
      <c r="C7213" t="s">
        <v>4</v>
      </c>
      <c r="D7213" t="s">
        <v>1</v>
      </c>
      <c r="F7213" s="2">
        <v>2230000</v>
      </c>
      <c r="G7213" s="36">
        <v>103860.05439845003</v>
      </c>
      <c r="H7213">
        <v>2020</v>
      </c>
      <c r="I7213">
        <v>21.4712</v>
      </c>
      <c r="J7213" t="s">
        <v>717</v>
      </c>
    </row>
    <row r="7214" spans="1:10">
      <c r="A7214" t="s">
        <v>14</v>
      </c>
      <c r="B7214" t="s">
        <v>6</v>
      </c>
      <c r="C7214" t="s">
        <v>3</v>
      </c>
      <c r="D7214" t="s">
        <v>1</v>
      </c>
      <c r="F7214" s="2">
        <v>21132000</v>
      </c>
      <c r="G7214" s="36">
        <f>F7214/I7214</f>
        <v>1097817.5603015206</v>
      </c>
      <c r="H7214">
        <v>2019</v>
      </c>
      <c r="I7214">
        <v>19.249099999999999</v>
      </c>
      <c r="J7214" t="s">
        <v>717</v>
      </c>
    </row>
    <row r="7215" spans="1:10">
      <c r="A7215" t="s">
        <v>14</v>
      </c>
      <c r="B7215" t="s">
        <v>6</v>
      </c>
      <c r="C7215" t="s">
        <v>3</v>
      </c>
      <c r="D7215" t="s">
        <v>328</v>
      </c>
      <c r="F7215" s="2">
        <v>120132513</v>
      </c>
      <c r="G7215" s="36">
        <f>F7215/I7215</f>
        <v>6240941.8102664547</v>
      </c>
      <c r="H7215">
        <v>2019</v>
      </c>
      <c r="I7215">
        <v>19.249099999999999</v>
      </c>
      <c r="J7215" t="s">
        <v>717</v>
      </c>
    </row>
    <row r="7216" spans="1:10">
      <c r="A7216" t="s">
        <v>14</v>
      </c>
      <c r="B7216" t="s">
        <v>6</v>
      </c>
      <c r="C7216" t="s">
        <v>4</v>
      </c>
      <c r="D7216" t="s">
        <v>1</v>
      </c>
      <c r="F7216" s="2">
        <v>7417000</v>
      </c>
      <c r="G7216" s="36">
        <f>F7216/I7216</f>
        <v>385316.71610620758</v>
      </c>
      <c r="H7216">
        <v>2019</v>
      </c>
      <c r="I7216">
        <v>19.249099999999999</v>
      </c>
      <c r="J7216" t="s">
        <v>717</v>
      </c>
    </row>
    <row r="7217" spans="1:10">
      <c r="A7217" t="s">
        <v>14</v>
      </c>
      <c r="B7217" t="s">
        <v>6</v>
      </c>
      <c r="C7217" t="s">
        <v>4</v>
      </c>
      <c r="D7217" t="s">
        <v>328</v>
      </c>
      <c r="F7217" s="2">
        <v>34211000</v>
      </c>
      <c r="G7217" s="36">
        <f>F7217/I7217</f>
        <v>1777277.8987069526</v>
      </c>
      <c r="H7217">
        <v>2019</v>
      </c>
      <c r="I7217">
        <v>19.249099999999999</v>
      </c>
      <c r="J7217" t="s">
        <v>717</v>
      </c>
    </row>
    <row r="7218" spans="1:10">
      <c r="A7218" s="4" t="s">
        <v>25</v>
      </c>
      <c r="B7218" t="s">
        <v>32</v>
      </c>
      <c r="C7218" t="s">
        <v>3</v>
      </c>
      <c r="D7218" t="s">
        <v>328</v>
      </c>
      <c r="E7218" t="s">
        <v>365</v>
      </c>
      <c r="F7218" s="2">
        <v>49664749</v>
      </c>
      <c r="G7218" s="36">
        <v>21097999.658989463</v>
      </c>
      <c r="H7218">
        <v>2014</v>
      </c>
      <c r="I7218">
        <v>2.3540027397260279</v>
      </c>
      <c r="J7218" s="40" t="s">
        <v>715</v>
      </c>
    </row>
    <row r="7219" spans="1:10">
      <c r="A7219" s="4" t="s">
        <v>25</v>
      </c>
      <c r="B7219" t="s">
        <v>32</v>
      </c>
      <c r="C7219" t="s">
        <v>3</v>
      </c>
      <c r="D7219" t="s">
        <v>367</v>
      </c>
      <c r="F7219" s="2">
        <v>19285050</v>
      </c>
      <c r="G7219" s="36">
        <v>8192450.1082970286</v>
      </c>
      <c r="H7219">
        <v>2014</v>
      </c>
      <c r="I7219">
        <v>2.3540027397260279</v>
      </c>
      <c r="J7219" s="40" t="s">
        <v>715</v>
      </c>
    </row>
    <row r="7220" spans="1:10">
      <c r="A7220" s="4" t="s">
        <v>25</v>
      </c>
      <c r="B7220" t="s">
        <v>32</v>
      </c>
      <c r="C7220" t="s">
        <v>3</v>
      </c>
      <c r="D7220" t="s">
        <v>367</v>
      </c>
      <c r="F7220" s="2">
        <v>3476736</v>
      </c>
      <c r="G7220" s="36">
        <v>1476946.4543633633</v>
      </c>
      <c r="H7220">
        <v>2014</v>
      </c>
      <c r="I7220">
        <v>2.3540027397260279</v>
      </c>
      <c r="J7220" s="40" t="s">
        <v>715</v>
      </c>
    </row>
    <row r="7221" spans="1:10">
      <c r="A7221" s="4" t="s">
        <v>25</v>
      </c>
      <c r="B7221" t="s">
        <v>32</v>
      </c>
      <c r="C7221" t="s">
        <v>3</v>
      </c>
      <c r="D7221" t="s">
        <v>367</v>
      </c>
      <c r="F7221" s="2">
        <v>53652</v>
      </c>
      <c r="G7221" s="36">
        <v>22791.817143868033</v>
      </c>
      <c r="H7221">
        <v>2014</v>
      </c>
      <c r="I7221">
        <v>2.3540027397260279</v>
      </c>
      <c r="J7221" s="40" t="s">
        <v>715</v>
      </c>
    </row>
    <row r="7222" spans="1:10">
      <c r="A7222" t="s">
        <v>14</v>
      </c>
      <c r="B7222" t="s">
        <v>6</v>
      </c>
      <c r="C7222" t="s">
        <v>3</v>
      </c>
      <c r="D7222" t="s">
        <v>328</v>
      </c>
      <c r="F7222" s="2">
        <v>72572000</v>
      </c>
      <c r="G7222" s="36">
        <f t="shared" ref="G7222:G7233" si="207">F7222/I7222</f>
        <v>3768016.6147455862</v>
      </c>
      <c r="H7222">
        <v>2018</v>
      </c>
      <c r="I7222">
        <v>19.260000000000002</v>
      </c>
      <c r="J7222" t="s">
        <v>717</v>
      </c>
    </row>
    <row r="7223" spans="1:10">
      <c r="A7223" t="s">
        <v>14</v>
      </c>
      <c r="B7223" t="s">
        <v>6</v>
      </c>
      <c r="C7223" t="s">
        <v>3</v>
      </c>
      <c r="D7223" t="s">
        <v>1</v>
      </c>
      <c r="E7223" t="s">
        <v>364</v>
      </c>
      <c r="F7223" s="2">
        <v>12573000</v>
      </c>
      <c r="G7223" s="36">
        <f t="shared" si="207"/>
        <v>652803.73831775691</v>
      </c>
      <c r="H7223">
        <v>2018</v>
      </c>
      <c r="I7223">
        <v>19.260000000000002</v>
      </c>
      <c r="J7223" t="s">
        <v>717</v>
      </c>
    </row>
    <row r="7224" spans="1:10">
      <c r="A7224" t="s">
        <v>14</v>
      </c>
      <c r="B7224" t="s">
        <v>6</v>
      </c>
      <c r="C7224" t="s">
        <v>4</v>
      </c>
      <c r="D7224" t="s">
        <v>328</v>
      </c>
      <c r="F7224" s="2">
        <v>16500000</v>
      </c>
      <c r="G7224" s="36">
        <f t="shared" si="207"/>
        <v>856697.81931464165</v>
      </c>
      <c r="H7224">
        <v>2018</v>
      </c>
      <c r="I7224">
        <v>19.260000000000002</v>
      </c>
      <c r="J7224" t="s">
        <v>717</v>
      </c>
    </row>
    <row r="7225" spans="1:10">
      <c r="A7225" t="s">
        <v>14</v>
      </c>
      <c r="B7225" t="s">
        <v>6</v>
      </c>
      <c r="C7225" t="s">
        <v>4</v>
      </c>
      <c r="D7225" t="s">
        <v>1</v>
      </c>
      <c r="E7225" t="s">
        <v>364</v>
      </c>
      <c r="F7225" s="2">
        <v>1502000</v>
      </c>
      <c r="G7225" s="36">
        <f t="shared" si="207"/>
        <v>77985.462097611628</v>
      </c>
      <c r="H7225">
        <v>2018</v>
      </c>
      <c r="I7225">
        <v>19.260000000000002</v>
      </c>
      <c r="J7225" t="s">
        <v>717</v>
      </c>
    </row>
    <row r="7226" spans="1:10">
      <c r="A7226" t="s">
        <v>14</v>
      </c>
      <c r="B7226" t="s">
        <v>6</v>
      </c>
      <c r="C7226" t="s">
        <v>3</v>
      </c>
      <c r="D7226" t="s">
        <v>328</v>
      </c>
      <c r="F7226" s="2">
        <v>60270000</v>
      </c>
      <c r="G7226" s="36">
        <f t="shared" si="207"/>
        <v>3192266.9491525427</v>
      </c>
      <c r="H7226">
        <v>2017</v>
      </c>
      <c r="I7226">
        <v>18.88</v>
      </c>
      <c r="J7226" t="s">
        <v>717</v>
      </c>
    </row>
    <row r="7227" spans="1:10">
      <c r="A7227" t="s">
        <v>14</v>
      </c>
      <c r="B7227" t="s">
        <v>6</v>
      </c>
      <c r="C7227" t="s">
        <v>3</v>
      </c>
      <c r="D7227" t="s">
        <v>1</v>
      </c>
      <c r="E7227" t="s">
        <v>364</v>
      </c>
      <c r="F7227" s="2">
        <v>5906000</v>
      </c>
      <c r="G7227" s="36">
        <f t="shared" si="207"/>
        <v>312817.79661016952</v>
      </c>
      <c r="H7227">
        <v>2017</v>
      </c>
      <c r="I7227">
        <v>18.88</v>
      </c>
      <c r="J7227" t="s">
        <v>717</v>
      </c>
    </row>
    <row r="7228" spans="1:10">
      <c r="A7228" t="s">
        <v>14</v>
      </c>
      <c r="B7228" t="s">
        <v>6</v>
      </c>
      <c r="C7228" t="s">
        <v>4</v>
      </c>
      <c r="D7228" t="s">
        <v>328</v>
      </c>
      <c r="F7228" s="2">
        <v>12987012.99</v>
      </c>
      <c r="G7228" s="36">
        <f t="shared" si="207"/>
        <v>687871.45074152551</v>
      </c>
      <c r="H7228">
        <v>2017</v>
      </c>
      <c r="I7228">
        <v>18.88</v>
      </c>
      <c r="J7228" t="s">
        <v>717</v>
      </c>
    </row>
    <row r="7229" spans="1:10">
      <c r="A7229" t="s">
        <v>14</v>
      </c>
      <c r="B7229" t="s">
        <v>6</v>
      </c>
      <c r="C7229" t="s">
        <v>4</v>
      </c>
      <c r="D7229" t="s">
        <v>1</v>
      </c>
      <c r="E7229" t="s">
        <v>364</v>
      </c>
      <c r="F7229" s="2">
        <v>0</v>
      </c>
      <c r="G7229" s="36">
        <f t="shared" si="207"/>
        <v>0</v>
      </c>
      <c r="H7229">
        <v>2017</v>
      </c>
      <c r="I7229">
        <v>18.88</v>
      </c>
      <c r="J7229" t="s">
        <v>717</v>
      </c>
    </row>
    <row r="7230" spans="1:10">
      <c r="A7230" t="s">
        <v>181</v>
      </c>
      <c r="B7230" t="s">
        <v>319</v>
      </c>
      <c r="C7230" t="s">
        <v>3</v>
      </c>
      <c r="D7230" t="s">
        <v>328</v>
      </c>
      <c r="F7230" s="2">
        <v>2636885332</v>
      </c>
      <c r="G7230" s="36">
        <f t="shared" si="207"/>
        <v>349044.59705238411</v>
      </c>
      <c r="H7230">
        <v>2024</v>
      </c>
      <c r="I7230">
        <v>7554.58</v>
      </c>
      <c r="J7230" t="s">
        <v>717</v>
      </c>
    </row>
    <row r="7231" spans="1:10">
      <c r="A7231" t="s">
        <v>181</v>
      </c>
      <c r="B7231" t="s">
        <v>319</v>
      </c>
      <c r="C7231" t="s">
        <v>4</v>
      </c>
      <c r="D7231" t="s">
        <v>328</v>
      </c>
      <c r="F7231" s="2">
        <v>1048760520</v>
      </c>
      <c r="G7231" s="36">
        <f t="shared" si="207"/>
        <v>138824.4640999235</v>
      </c>
      <c r="H7231">
        <v>2024</v>
      </c>
      <c r="I7231">
        <v>7554.58</v>
      </c>
      <c r="J7231" t="s">
        <v>717</v>
      </c>
    </row>
    <row r="7232" spans="1:10">
      <c r="A7232" s="5" t="s">
        <v>181</v>
      </c>
      <c r="B7232" t="s">
        <v>319</v>
      </c>
      <c r="C7232" t="s">
        <v>3</v>
      </c>
      <c r="D7232" t="s">
        <v>328</v>
      </c>
      <c r="F7232" s="2">
        <v>1125990210</v>
      </c>
      <c r="G7232" s="36">
        <f t="shared" si="207"/>
        <v>161439.92619005631</v>
      </c>
      <c r="H7232">
        <v>2022</v>
      </c>
      <c r="I7232">
        <v>6974.67</v>
      </c>
      <c r="J7232" t="s">
        <v>717</v>
      </c>
    </row>
    <row r="7233" spans="1:10">
      <c r="A7233" s="5" t="s">
        <v>181</v>
      </c>
      <c r="B7233" t="s">
        <v>319</v>
      </c>
      <c r="C7233" t="s">
        <v>5</v>
      </c>
      <c r="D7233" t="s">
        <v>328</v>
      </c>
      <c r="F7233" s="2">
        <v>14264070</v>
      </c>
      <c r="G7233" s="36">
        <f t="shared" si="207"/>
        <v>2045.1247155779413</v>
      </c>
      <c r="H7233">
        <v>2022</v>
      </c>
      <c r="I7233">
        <v>6974.67</v>
      </c>
      <c r="J7233" t="s">
        <v>717</v>
      </c>
    </row>
    <row r="7234" spans="1:10">
      <c r="A7234" t="s">
        <v>181</v>
      </c>
      <c r="B7234" t="s">
        <v>319</v>
      </c>
      <c r="C7234" t="s">
        <v>3</v>
      </c>
      <c r="D7234" t="s">
        <v>328</v>
      </c>
      <c r="F7234" s="2">
        <v>537653356</v>
      </c>
      <c r="G7234" s="36">
        <v>79492.892183678967</v>
      </c>
      <c r="H7234">
        <v>2020</v>
      </c>
      <c r="I7234">
        <v>6763.54</v>
      </c>
      <c r="J7234" t="s">
        <v>717</v>
      </c>
    </row>
    <row r="7235" spans="1:10">
      <c r="A7235" t="s">
        <v>181</v>
      </c>
      <c r="B7235" t="s">
        <v>319</v>
      </c>
      <c r="C7235" t="s">
        <v>4</v>
      </c>
      <c r="D7235" t="s">
        <v>328</v>
      </c>
      <c r="F7235" s="2">
        <v>3442266</v>
      </c>
      <c r="G7235" s="36">
        <v>508.94442850933092</v>
      </c>
      <c r="H7235">
        <v>2020</v>
      </c>
      <c r="I7235">
        <v>6763.54</v>
      </c>
      <c r="J7235" t="s">
        <v>717</v>
      </c>
    </row>
    <row r="7236" spans="1:10">
      <c r="A7236" s="4" t="s">
        <v>17</v>
      </c>
      <c r="B7236" t="s">
        <v>32</v>
      </c>
      <c r="C7236" t="s">
        <v>4</v>
      </c>
      <c r="D7236" t="s">
        <v>328</v>
      </c>
      <c r="E7236" t="s">
        <v>365</v>
      </c>
      <c r="F7236" s="2">
        <v>61073401</v>
      </c>
      <c r="G7236" s="36">
        <v>25944490.195074312</v>
      </c>
      <c r="H7236">
        <v>2014</v>
      </c>
      <c r="I7236">
        <v>2.3540027397260279</v>
      </c>
      <c r="J7236" s="40" t="s">
        <v>715</v>
      </c>
    </row>
    <row r="7237" spans="1:10">
      <c r="A7237" s="4" t="s">
        <v>17</v>
      </c>
      <c r="B7237" t="s">
        <v>32</v>
      </c>
      <c r="C7237" t="s">
        <v>4</v>
      </c>
      <c r="D7237" t="s">
        <v>1</v>
      </c>
      <c r="F7237" s="2">
        <v>11202680</v>
      </c>
      <c r="G7237" s="36">
        <v>4758991.91234749</v>
      </c>
      <c r="H7237">
        <v>2014</v>
      </c>
      <c r="I7237">
        <v>2.3540027397260279</v>
      </c>
      <c r="J7237" s="40" t="s">
        <v>715</v>
      </c>
    </row>
    <row r="7238" spans="1:10">
      <c r="A7238" s="4" t="s">
        <v>17</v>
      </c>
      <c r="B7238" t="s">
        <v>32</v>
      </c>
      <c r="C7238" t="s">
        <v>4</v>
      </c>
      <c r="D7238" t="s">
        <v>367</v>
      </c>
      <c r="F7238" s="2">
        <v>98693332</v>
      </c>
      <c r="G7238" s="36">
        <v>41925750.694532536</v>
      </c>
      <c r="H7238">
        <v>2014</v>
      </c>
      <c r="I7238">
        <v>2.3540027397260279</v>
      </c>
      <c r="J7238" s="40" t="s">
        <v>715</v>
      </c>
    </row>
    <row r="7239" spans="1:10">
      <c r="A7239" t="s">
        <v>181</v>
      </c>
      <c r="B7239" t="s">
        <v>319</v>
      </c>
      <c r="C7239" t="s">
        <v>3</v>
      </c>
      <c r="D7239" t="s">
        <v>328</v>
      </c>
      <c r="F7239" s="2">
        <v>568427134</v>
      </c>
      <c r="G7239" s="36">
        <f t="shared" ref="G7239:G7244" si="208">F7239/I7239</f>
        <v>91124.905056036572</v>
      </c>
      <c r="H7239">
        <v>2019</v>
      </c>
      <c r="I7239">
        <v>6237.89</v>
      </c>
      <c r="J7239" t="s">
        <v>717</v>
      </c>
    </row>
    <row r="7240" spans="1:10">
      <c r="A7240" t="s">
        <v>181</v>
      </c>
      <c r="B7240" t="s">
        <v>319</v>
      </c>
      <c r="C7240" t="s">
        <v>4</v>
      </c>
      <c r="D7240" t="s">
        <v>328</v>
      </c>
      <c r="F7240" s="2">
        <v>58875215</v>
      </c>
      <c r="G7240" s="36">
        <f t="shared" si="208"/>
        <v>9438.3220928871779</v>
      </c>
      <c r="H7240">
        <v>2019</v>
      </c>
      <c r="I7240">
        <v>6237.89</v>
      </c>
      <c r="J7240" t="s">
        <v>717</v>
      </c>
    </row>
    <row r="7241" spans="1:10">
      <c r="A7241" s="5" t="s">
        <v>181</v>
      </c>
      <c r="B7241" t="s">
        <v>319</v>
      </c>
      <c r="C7241" t="s">
        <v>3</v>
      </c>
      <c r="D7241" t="s">
        <v>328</v>
      </c>
      <c r="F7241" s="2">
        <v>754662152</v>
      </c>
      <c r="G7241" s="36">
        <f t="shared" si="208"/>
        <v>131445.6175919878</v>
      </c>
      <c r="H7241">
        <v>2018</v>
      </c>
      <c r="I7241">
        <v>5741.25</v>
      </c>
      <c r="J7241" t="s">
        <v>717</v>
      </c>
    </row>
    <row r="7242" spans="1:10">
      <c r="A7242" s="5" t="s">
        <v>181</v>
      </c>
      <c r="B7242" t="s">
        <v>319</v>
      </c>
      <c r="C7242" t="s">
        <v>4</v>
      </c>
      <c r="D7242" t="s">
        <v>328</v>
      </c>
      <c r="F7242" s="2">
        <v>94511726</v>
      </c>
      <c r="G7242" s="36">
        <f t="shared" si="208"/>
        <v>16461.87258872197</v>
      </c>
      <c r="H7242">
        <v>2018</v>
      </c>
      <c r="I7242">
        <v>5741.25</v>
      </c>
      <c r="J7242" t="s">
        <v>717</v>
      </c>
    </row>
    <row r="7243" spans="1:10">
      <c r="A7243" s="5" t="s">
        <v>181</v>
      </c>
      <c r="B7243" t="s">
        <v>319</v>
      </c>
      <c r="C7243" t="s">
        <v>3</v>
      </c>
      <c r="D7243" t="s">
        <v>328</v>
      </c>
      <c r="F7243" s="2">
        <v>637371818</v>
      </c>
      <c r="G7243" s="36">
        <f t="shared" si="208"/>
        <v>113160.67040098005</v>
      </c>
      <c r="H7243">
        <v>2017</v>
      </c>
      <c r="I7243">
        <v>5632.45</v>
      </c>
      <c r="J7243" t="s">
        <v>717</v>
      </c>
    </row>
    <row r="7244" spans="1:10">
      <c r="A7244" s="5" t="s">
        <v>181</v>
      </c>
      <c r="B7244" t="s">
        <v>319</v>
      </c>
      <c r="C7244" t="s">
        <v>4</v>
      </c>
      <c r="D7244" t="s">
        <v>328</v>
      </c>
      <c r="F7244" s="2">
        <v>101410723</v>
      </c>
      <c r="G7244" s="36">
        <f t="shared" si="208"/>
        <v>18004.726717503039</v>
      </c>
      <c r="H7244">
        <v>2017</v>
      </c>
      <c r="I7244">
        <v>5632.45</v>
      </c>
      <c r="J7244" t="s">
        <v>717</v>
      </c>
    </row>
    <row r="7245" spans="1:10">
      <c r="A7245" t="s">
        <v>181</v>
      </c>
      <c r="B7245" t="s">
        <v>319</v>
      </c>
      <c r="C7245" t="s">
        <v>3</v>
      </c>
      <c r="D7245" t="s">
        <v>328</v>
      </c>
      <c r="F7245" s="2">
        <v>665948065</v>
      </c>
      <c r="G7245" s="36">
        <v>117065.7561818821</v>
      </c>
      <c r="H7245">
        <v>2016</v>
      </c>
      <c r="I7245">
        <v>5688.666666666667</v>
      </c>
      <c r="J7245" t="s">
        <v>717</v>
      </c>
    </row>
    <row r="7246" spans="1:10">
      <c r="A7246" t="s">
        <v>181</v>
      </c>
      <c r="B7246" t="s">
        <v>319</v>
      </c>
      <c r="C7246" t="s">
        <v>4</v>
      </c>
      <c r="D7246" t="s">
        <v>328</v>
      </c>
      <c r="F7246" s="2">
        <v>15804753</v>
      </c>
      <c r="G7246" s="36">
        <v>2778.2877651470758</v>
      </c>
      <c r="H7246">
        <v>2016</v>
      </c>
      <c r="I7246">
        <v>5688.666666666667</v>
      </c>
      <c r="J7246" t="s">
        <v>717</v>
      </c>
    </row>
    <row r="7247" spans="1:10">
      <c r="A7247" t="s">
        <v>181</v>
      </c>
      <c r="B7247" t="s">
        <v>319</v>
      </c>
      <c r="C7247" t="s">
        <v>3</v>
      </c>
      <c r="D7247" t="s">
        <v>328</v>
      </c>
      <c r="F7247" s="2">
        <v>464419710</v>
      </c>
      <c r="G7247" s="36">
        <v>89525.655606874905</v>
      </c>
      <c r="H7247">
        <v>2015</v>
      </c>
      <c r="I7247">
        <v>5187.5600000000004</v>
      </c>
      <c r="J7247" t="s">
        <v>717</v>
      </c>
    </row>
    <row r="7248" spans="1:10">
      <c r="A7248" t="s">
        <v>181</v>
      </c>
      <c r="B7248" t="s">
        <v>319</v>
      </c>
      <c r="C7248" t="s">
        <v>3</v>
      </c>
      <c r="D7248" t="s">
        <v>1</v>
      </c>
      <c r="F7248" s="2">
        <v>49972527.000000007</v>
      </c>
      <c r="G7248" s="36">
        <v>9633.1467973382478</v>
      </c>
      <c r="H7248">
        <v>2015</v>
      </c>
      <c r="I7248">
        <v>5187.5600000000004</v>
      </c>
      <c r="J7248" t="s">
        <v>717</v>
      </c>
    </row>
    <row r="7249" spans="1:10">
      <c r="A7249" t="s">
        <v>181</v>
      </c>
      <c r="B7249" t="s">
        <v>319</v>
      </c>
      <c r="C7249" t="s">
        <v>4</v>
      </c>
      <c r="D7249" t="s">
        <v>328</v>
      </c>
      <c r="F7249" s="2">
        <v>92422999</v>
      </c>
      <c r="G7249" s="36">
        <v>17816.275667173006</v>
      </c>
      <c r="H7249">
        <v>2015</v>
      </c>
      <c r="I7249">
        <v>5187.5600000000004</v>
      </c>
      <c r="J7249" t="s">
        <v>717</v>
      </c>
    </row>
    <row r="7250" spans="1:10">
      <c r="A7250" t="s">
        <v>181</v>
      </c>
      <c r="B7250" t="s">
        <v>319</v>
      </c>
      <c r="C7250" t="s">
        <v>3</v>
      </c>
      <c r="D7250" t="s">
        <v>328</v>
      </c>
      <c r="F7250" s="2">
        <v>373697067</v>
      </c>
      <c r="G7250" s="36">
        <v>83678.756565024669</v>
      </c>
      <c r="H7250">
        <v>2014</v>
      </c>
      <c r="I7250">
        <v>4465.8534894649083</v>
      </c>
      <c r="J7250" t="s">
        <v>717</v>
      </c>
    </row>
    <row r="7251" spans="1:10">
      <c r="A7251" t="s">
        <v>181</v>
      </c>
      <c r="B7251" t="s">
        <v>319</v>
      </c>
      <c r="C7251" t="s">
        <v>3</v>
      </c>
      <c r="D7251" t="s">
        <v>1</v>
      </c>
      <c r="F7251" s="2">
        <v>141621654</v>
      </c>
      <c r="G7251" s="36">
        <v>31712.113783869092</v>
      </c>
      <c r="H7251">
        <v>2014</v>
      </c>
      <c r="I7251">
        <v>4465.8534894649083</v>
      </c>
      <c r="J7251" t="s">
        <v>717</v>
      </c>
    </row>
    <row r="7252" spans="1:10">
      <c r="A7252" t="s">
        <v>181</v>
      </c>
      <c r="B7252" t="s">
        <v>319</v>
      </c>
      <c r="C7252" t="s">
        <v>4</v>
      </c>
      <c r="D7252" t="s">
        <v>328</v>
      </c>
      <c r="F7252" s="2">
        <v>375239583.99999994</v>
      </c>
      <c r="G7252" s="36">
        <v>84024.159074005045</v>
      </c>
      <c r="H7252">
        <v>2014</v>
      </c>
      <c r="I7252">
        <v>4465.8534894649083</v>
      </c>
      <c r="J7252" t="s">
        <v>717</v>
      </c>
    </row>
    <row r="7253" spans="1:10">
      <c r="A7253" t="s">
        <v>181</v>
      </c>
      <c r="B7253" t="s">
        <v>319</v>
      </c>
      <c r="C7253" t="s">
        <v>3</v>
      </c>
      <c r="D7253" t="s">
        <v>328</v>
      </c>
      <c r="F7253" s="2">
        <v>454721794</v>
      </c>
      <c r="G7253" s="36">
        <v>105805.33525281727</v>
      </c>
      <c r="H7253">
        <v>2013</v>
      </c>
      <c r="I7253">
        <v>4297.7208371719817</v>
      </c>
      <c r="J7253" t="s">
        <v>717</v>
      </c>
    </row>
    <row r="7254" spans="1:10">
      <c r="A7254" t="s">
        <v>181</v>
      </c>
      <c r="B7254" t="s">
        <v>319</v>
      </c>
      <c r="C7254" t="s">
        <v>3</v>
      </c>
      <c r="D7254" t="s">
        <v>328</v>
      </c>
      <c r="F7254" s="2">
        <v>454721794</v>
      </c>
      <c r="G7254" s="36">
        <v>105805.33525281727</v>
      </c>
      <c r="H7254">
        <v>2013</v>
      </c>
      <c r="I7254">
        <v>4297.7208371719817</v>
      </c>
      <c r="J7254" t="s">
        <v>717</v>
      </c>
    </row>
    <row r="7255" spans="1:10">
      <c r="A7255" t="s">
        <v>181</v>
      </c>
      <c r="B7255" t="s">
        <v>319</v>
      </c>
      <c r="C7255" t="s">
        <v>3</v>
      </c>
      <c r="D7255" t="s">
        <v>1</v>
      </c>
      <c r="F7255" s="2">
        <v>106905980</v>
      </c>
      <c r="G7255" s="36">
        <v>24875.040527375684</v>
      </c>
      <c r="H7255">
        <v>2013</v>
      </c>
      <c r="I7255">
        <v>4297.7208371719817</v>
      </c>
      <c r="J7255" t="s">
        <v>717</v>
      </c>
    </row>
    <row r="7256" spans="1:10">
      <c r="A7256" t="s">
        <v>181</v>
      </c>
      <c r="B7256" t="s">
        <v>319</v>
      </c>
      <c r="C7256" t="s">
        <v>3</v>
      </c>
      <c r="D7256" t="s">
        <v>1</v>
      </c>
      <c r="F7256" s="2">
        <v>106905980</v>
      </c>
      <c r="G7256" s="36">
        <v>24875.040527375684</v>
      </c>
      <c r="H7256">
        <v>2013</v>
      </c>
      <c r="I7256">
        <v>4297.7208371719817</v>
      </c>
      <c r="J7256" t="s">
        <v>717</v>
      </c>
    </row>
    <row r="7257" spans="1:10">
      <c r="A7257" t="s">
        <v>181</v>
      </c>
      <c r="B7257" t="s">
        <v>319</v>
      </c>
      <c r="C7257" t="s">
        <v>3</v>
      </c>
      <c r="D7257" t="s">
        <v>328</v>
      </c>
      <c r="F7257" s="2">
        <v>373939841.2682721</v>
      </c>
      <c r="G7257" s="36">
        <v>84669.134741000002</v>
      </c>
      <c r="H7257">
        <v>2012</v>
      </c>
      <c r="I7257">
        <v>4416.4835558098157</v>
      </c>
      <c r="J7257" t="s">
        <v>717</v>
      </c>
    </row>
    <row r="7258" spans="1:10">
      <c r="A7258" t="s">
        <v>181</v>
      </c>
      <c r="B7258" t="s">
        <v>319</v>
      </c>
      <c r="C7258" t="s">
        <v>3</v>
      </c>
      <c r="D7258" t="s">
        <v>328</v>
      </c>
      <c r="F7258" s="2">
        <v>373939841.2682721</v>
      </c>
      <c r="G7258" s="36">
        <v>84669.134741000002</v>
      </c>
      <c r="H7258">
        <v>2012</v>
      </c>
      <c r="I7258">
        <v>4416.4835558098157</v>
      </c>
      <c r="J7258" t="s">
        <v>717</v>
      </c>
    </row>
    <row r="7259" spans="1:10">
      <c r="A7259" t="s">
        <v>181</v>
      </c>
      <c r="B7259" t="s">
        <v>319</v>
      </c>
      <c r="C7259" t="s">
        <v>3</v>
      </c>
      <c r="D7259" t="s">
        <v>1</v>
      </c>
      <c r="F7259" s="2">
        <v>5201158.6169023989</v>
      </c>
      <c r="G7259" s="36">
        <v>1177.6696439999998</v>
      </c>
      <c r="H7259">
        <v>2012</v>
      </c>
      <c r="I7259">
        <v>4416.4835558098157</v>
      </c>
      <c r="J7259" t="s">
        <v>717</v>
      </c>
    </row>
    <row r="7260" spans="1:10">
      <c r="A7260" t="s">
        <v>181</v>
      </c>
      <c r="B7260" t="s">
        <v>319</v>
      </c>
      <c r="C7260" t="s">
        <v>3</v>
      </c>
      <c r="D7260" t="s">
        <v>1</v>
      </c>
      <c r="F7260" s="2">
        <v>5201158.6169023989</v>
      </c>
      <c r="G7260" s="36">
        <v>1177.6696439999998</v>
      </c>
      <c r="H7260">
        <v>2012</v>
      </c>
      <c r="I7260">
        <v>4416.4835558098157</v>
      </c>
      <c r="J7260" t="s">
        <v>717</v>
      </c>
    </row>
    <row r="7261" spans="1:10">
      <c r="A7261" t="s">
        <v>181</v>
      </c>
      <c r="B7261" t="s">
        <v>319</v>
      </c>
      <c r="C7261" t="s">
        <v>3</v>
      </c>
      <c r="D7261" t="s">
        <v>328</v>
      </c>
      <c r="F7261" s="2">
        <v>625664918.18437529</v>
      </c>
      <c r="G7261" s="36">
        <v>149418.24960000001</v>
      </c>
      <c r="H7261">
        <v>2011</v>
      </c>
      <c r="I7261">
        <v>4187.3393635604152</v>
      </c>
      <c r="J7261" t="s">
        <v>717</v>
      </c>
    </row>
    <row r="7262" spans="1:10">
      <c r="A7262" t="s">
        <v>181</v>
      </c>
      <c r="B7262" t="s">
        <v>319</v>
      </c>
      <c r="C7262" t="s">
        <v>3</v>
      </c>
      <c r="D7262" t="s">
        <v>328</v>
      </c>
      <c r="F7262" s="2">
        <v>625664918.18437529</v>
      </c>
      <c r="G7262" s="36">
        <v>149418.24960000001</v>
      </c>
      <c r="H7262">
        <v>2011</v>
      </c>
      <c r="I7262">
        <v>4187.3393635604152</v>
      </c>
      <c r="J7262" t="s">
        <v>717</v>
      </c>
    </row>
    <row r="7263" spans="1:10">
      <c r="A7263" t="s">
        <v>181</v>
      </c>
      <c r="B7263" t="s">
        <v>319</v>
      </c>
      <c r="C7263" t="s">
        <v>3</v>
      </c>
      <c r="D7263" t="s">
        <v>1</v>
      </c>
      <c r="F7263" s="2">
        <v>2026823.3311674783</v>
      </c>
      <c r="G7263" s="36">
        <v>484.03608000000003</v>
      </c>
      <c r="H7263">
        <v>2011</v>
      </c>
      <c r="I7263">
        <v>4187.3393635604152</v>
      </c>
      <c r="J7263" t="s">
        <v>717</v>
      </c>
    </row>
    <row r="7264" spans="1:10">
      <c r="A7264" s="4" t="s">
        <v>49</v>
      </c>
      <c r="B7264" t="s">
        <v>32</v>
      </c>
      <c r="C7264" t="s">
        <v>4</v>
      </c>
      <c r="D7264" t="s">
        <v>328</v>
      </c>
      <c r="E7264" t="s">
        <v>365</v>
      </c>
      <c r="F7264" s="2">
        <v>10798844</v>
      </c>
      <c r="G7264" s="36">
        <v>4587439.0109065166</v>
      </c>
      <c r="H7264">
        <v>2014</v>
      </c>
      <c r="I7264">
        <v>2.3540027397260279</v>
      </c>
      <c r="J7264" s="40" t="s">
        <v>715</v>
      </c>
    </row>
    <row r="7265" spans="1:10">
      <c r="A7265" s="4" t="s">
        <v>49</v>
      </c>
      <c r="B7265" t="s">
        <v>32</v>
      </c>
      <c r="C7265" t="s">
        <v>4</v>
      </c>
      <c r="D7265" t="s">
        <v>1</v>
      </c>
      <c r="F7265" s="2">
        <v>5435018</v>
      </c>
      <c r="G7265" s="36">
        <v>2308840.9831810808</v>
      </c>
      <c r="H7265">
        <v>2014</v>
      </c>
      <c r="I7265">
        <v>2.3540027397260279</v>
      </c>
      <c r="J7265" s="40" t="s">
        <v>715</v>
      </c>
    </row>
    <row r="7266" spans="1:10">
      <c r="A7266" s="4" t="s">
        <v>49</v>
      </c>
      <c r="B7266" t="s">
        <v>32</v>
      </c>
      <c r="C7266" t="s">
        <v>4</v>
      </c>
      <c r="D7266" t="s">
        <v>367</v>
      </c>
      <c r="F7266" s="2">
        <v>4515935</v>
      </c>
      <c r="G7266" s="36">
        <v>1918406.8581524207</v>
      </c>
      <c r="H7266">
        <v>2014</v>
      </c>
      <c r="I7266">
        <v>2.3540027397260279</v>
      </c>
      <c r="J7266" s="40" t="s">
        <v>715</v>
      </c>
    </row>
    <row r="7267" spans="1:10">
      <c r="A7267" s="4" t="s">
        <v>49</v>
      </c>
      <c r="B7267" t="s">
        <v>32</v>
      </c>
      <c r="C7267" t="s">
        <v>4</v>
      </c>
      <c r="D7267" t="s">
        <v>367</v>
      </c>
      <c r="F7267" s="2">
        <v>17631</v>
      </c>
      <c r="G7267" s="36">
        <v>7489.7958708629176</v>
      </c>
      <c r="H7267">
        <v>2014</v>
      </c>
      <c r="I7267">
        <v>2.3540027397260279</v>
      </c>
      <c r="J7267" s="40" t="s">
        <v>715</v>
      </c>
    </row>
    <row r="7268" spans="1:10">
      <c r="A7268" s="4" t="s">
        <v>49</v>
      </c>
      <c r="B7268" t="s">
        <v>32</v>
      </c>
      <c r="C7268" t="s">
        <v>4</v>
      </c>
      <c r="D7268" t="s">
        <v>367</v>
      </c>
      <c r="F7268" s="2">
        <v>-4632</v>
      </c>
      <c r="G7268" s="36">
        <v>-1967.7122383209708</v>
      </c>
      <c r="H7268">
        <v>2014</v>
      </c>
      <c r="I7268">
        <v>2.3540027397260279</v>
      </c>
      <c r="J7268" s="40" t="s">
        <v>715</v>
      </c>
    </row>
    <row r="7269" spans="1:10">
      <c r="A7269" s="4" t="s">
        <v>49</v>
      </c>
      <c r="B7269" t="s">
        <v>32</v>
      </c>
      <c r="C7269" t="s">
        <v>4</v>
      </c>
      <c r="D7269" t="s">
        <v>367</v>
      </c>
      <c r="F7269" s="2">
        <v>-14456</v>
      </c>
      <c r="G7269" s="36">
        <v>-6141.0293862625113</v>
      </c>
      <c r="H7269">
        <v>2014</v>
      </c>
      <c r="I7269">
        <v>2.3540027397260279</v>
      </c>
      <c r="J7269" s="40" t="s">
        <v>715</v>
      </c>
    </row>
    <row r="7270" spans="1:10">
      <c r="A7270" t="s">
        <v>181</v>
      </c>
      <c r="B7270" t="s">
        <v>319</v>
      </c>
      <c r="C7270" t="s">
        <v>3</v>
      </c>
      <c r="D7270" t="s">
        <v>1</v>
      </c>
      <c r="F7270" s="2">
        <v>2026823.3311674783</v>
      </c>
      <c r="G7270" s="36">
        <v>484.03608000000003</v>
      </c>
      <c r="H7270">
        <v>2011</v>
      </c>
      <c r="I7270">
        <v>4187.3393635604152</v>
      </c>
      <c r="J7270" t="s">
        <v>717</v>
      </c>
    </row>
    <row r="7271" spans="1:10">
      <c r="A7271" t="s">
        <v>181</v>
      </c>
      <c r="B7271" t="s">
        <v>319</v>
      </c>
      <c r="C7271" t="s">
        <v>3</v>
      </c>
      <c r="D7271" t="s">
        <v>328</v>
      </c>
      <c r="F7271" s="2">
        <v>393216314.96383464</v>
      </c>
      <c r="G7271" s="36">
        <v>83068.666171000004</v>
      </c>
      <c r="H7271">
        <v>2010</v>
      </c>
      <c r="I7271">
        <v>4733.6298160173164</v>
      </c>
      <c r="J7271" t="s">
        <v>717</v>
      </c>
    </row>
    <row r="7272" spans="1:10">
      <c r="A7272" t="s">
        <v>181</v>
      </c>
      <c r="B7272" t="s">
        <v>319</v>
      </c>
      <c r="C7272" t="s">
        <v>3</v>
      </c>
      <c r="D7272" t="s">
        <v>328</v>
      </c>
      <c r="F7272" s="2">
        <v>393216314.96383464</v>
      </c>
      <c r="G7272" s="36">
        <v>83068.666171000004</v>
      </c>
      <c r="H7272">
        <v>2010</v>
      </c>
      <c r="I7272">
        <v>4733.6298160173164</v>
      </c>
      <c r="J7272" t="s">
        <v>717</v>
      </c>
    </row>
    <row r="7273" spans="1:10">
      <c r="A7273" t="s">
        <v>181</v>
      </c>
      <c r="B7273" t="s">
        <v>319</v>
      </c>
      <c r="C7273" t="s">
        <v>3</v>
      </c>
      <c r="D7273" t="s">
        <v>1</v>
      </c>
      <c r="F7273" s="2">
        <v>1510848.580710727</v>
      </c>
      <c r="G7273" s="36">
        <v>319.17337000000003</v>
      </c>
      <c r="H7273">
        <v>2010</v>
      </c>
      <c r="I7273">
        <v>4733.6298160173164</v>
      </c>
      <c r="J7273" t="s">
        <v>717</v>
      </c>
    </row>
    <row r="7274" spans="1:10">
      <c r="A7274" t="s">
        <v>181</v>
      </c>
      <c r="B7274" t="s">
        <v>319</v>
      </c>
      <c r="C7274" t="s">
        <v>3</v>
      </c>
      <c r="D7274" t="s">
        <v>1</v>
      </c>
      <c r="F7274" s="2">
        <v>1510848.580710727</v>
      </c>
      <c r="G7274" s="36">
        <v>319.17337000000003</v>
      </c>
      <c r="H7274">
        <v>2010</v>
      </c>
      <c r="I7274">
        <v>4733.6298160173164</v>
      </c>
      <c r="J7274" t="s">
        <v>717</v>
      </c>
    </row>
    <row r="7275" spans="1:10" ht="15.75">
      <c r="A7275" s="19" t="s">
        <v>658</v>
      </c>
      <c r="B7275" t="s">
        <v>319</v>
      </c>
      <c r="C7275" t="s">
        <v>3</v>
      </c>
      <c r="D7275" t="s">
        <v>328</v>
      </c>
      <c r="F7275" s="2">
        <v>2029481089</v>
      </c>
      <c r="G7275" s="36">
        <f>F7275/I7275</f>
        <v>278671.52141376137</v>
      </c>
      <c r="H7275">
        <v>2023</v>
      </c>
      <c r="I7275">
        <v>7282.7</v>
      </c>
      <c r="J7275" t="s">
        <v>717</v>
      </c>
    </row>
    <row r="7276" spans="1:10" ht="15.75">
      <c r="A7276" s="19" t="s">
        <v>658</v>
      </c>
      <c r="B7276" t="s">
        <v>319</v>
      </c>
      <c r="C7276" t="s">
        <v>4</v>
      </c>
      <c r="D7276" t="s">
        <v>328</v>
      </c>
      <c r="F7276" s="2">
        <v>48598632</v>
      </c>
      <c r="G7276" s="36">
        <f>F7276/I7276</f>
        <v>6673.1613275296249</v>
      </c>
      <c r="H7276">
        <v>2023</v>
      </c>
      <c r="I7276">
        <v>7282.7</v>
      </c>
      <c r="J7276" t="s">
        <v>717</v>
      </c>
    </row>
    <row r="7277" spans="1:10">
      <c r="A7277" s="5" t="s">
        <v>291</v>
      </c>
      <c r="B7277" t="s">
        <v>319</v>
      </c>
      <c r="C7277" t="s">
        <v>3</v>
      </c>
      <c r="D7277" t="s">
        <v>328</v>
      </c>
      <c r="E7277" t="s">
        <v>361</v>
      </c>
      <c r="F7277" s="2">
        <v>576544930</v>
      </c>
      <c r="G7277" s="36">
        <f>F7277/I7277</f>
        <v>85205.153290820279</v>
      </c>
      <c r="H7277">
        <v>2021</v>
      </c>
      <c r="I7277">
        <v>6766.55</v>
      </c>
      <c r="J7277" t="s">
        <v>717</v>
      </c>
    </row>
    <row r="7278" spans="1:10">
      <c r="A7278" s="5" t="s">
        <v>291</v>
      </c>
      <c r="B7278" t="s">
        <v>319</v>
      </c>
      <c r="C7278" t="s">
        <v>4</v>
      </c>
      <c r="D7278" t="s">
        <v>328</v>
      </c>
      <c r="E7278" t="s">
        <v>361</v>
      </c>
      <c r="F7278" s="2">
        <v>14899900</v>
      </c>
      <c r="G7278" s="36">
        <f>F7278/I7278</f>
        <v>2201.9936304320518</v>
      </c>
      <c r="H7278">
        <v>2021</v>
      </c>
      <c r="I7278">
        <v>6766.55</v>
      </c>
      <c r="J7278" t="s">
        <v>717</v>
      </c>
    </row>
    <row r="7279" spans="1:10">
      <c r="A7279" t="s">
        <v>507</v>
      </c>
      <c r="B7279" t="s">
        <v>319</v>
      </c>
      <c r="C7279" t="s">
        <v>3</v>
      </c>
      <c r="D7279" t="s">
        <v>328</v>
      </c>
      <c r="F7279" s="2">
        <v>2009642215</v>
      </c>
      <c r="G7279" s="36">
        <v>297128.75432096212</v>
      </c>
      <c r="H7279">
        <v>2020</v>
      </c>
      <c r="I7279">
        <v>6763.54</v>
      </c>
      <c r="J7279" t="s">
        <v>717</v>
      </c>
    </row>
    <row r="7280" spans="1:10">
      <c r="A7280" t="s">
        <v>507</v>
      </c>
      <c r="B7280" t="s">
        <v>319</v>
      </c>
      <c r="C7280" t="s">
        <v>3</v>
      </c>
      <c r="D7280" t="s">
        <v>328</v>
      </c>
      <c r="F7280" s="2">
        <v>1342488391</v>
      </c>
      <c r="G7280" s="36">
        <f t="shared" ref="G7280:G7285" si="209">F7280/I7280</f>
        <v>215215.14342189426</v>
      </c>
      <c r="H7280">
        <v>2019</v>
      </c>
      <c r="I7280">
        <v>6237.89</v>
      </c>
      <c r="J7280" t="s">
        <v>717</v>
      </c>
    </row>
    <row r="7281" spans="1:10">
      <c r="A7281" t="s">
        <v>507</v>
      </c>
      <c r="B7281" t="s">
        <v>319</v>
      </c>
      <c r="C7281" t="s">
        <v>4</v>
      </c>
      <c r="D7281" t="s">
        <v>328</v>
      </c>
      <c r="F7281" s="2">
        <v>651854902</v>
      </c>
      <c r="G7281" s="36">
        <f t="shared" si="209"/>
        <v>104499.26209022601</v>
      </c>
      <c r="H7281">
        <v>2019</v>
      </c>
      <c r="I7281">
        <v>6237.89</v>
      </c>
      <c r="J7281" t="s">
        <v>717</v>
      </c>
    </row>
    <row r="7282" spans="1:10">
      <c r="A7282" t="s">
        <v>507</v>
      </c>
      <c r="B7282" t="s">
        <v>319</v>
      </c>
      <c r="C7282" t="s">
        <v>3</v>
      </c>
      <c r="D7282" t="s">
        <v>328</v>
      </c>
      <c r="F7282" s="2">
        <v>995068040</v>
      </c>
      <c r="G7282" s="36">
        <f t="shared" si="209"/>
        <v>173319.05769649465</v>
      </c>
      <c r="H7282">
        <v>2018</v>
      </c>
      <c r="I7282">
        <v>5741.25</v>
      </c>
      <c r="J7282" t="s">
        <v>717</v>
      </c>
    </row>
    <row r="7283" spans="1:10">
      <c r="A7283" t="s">
        <v>507</v>
      </c>
      <c r="B7283" t="s">
        <v>319</v>
      </c>
      <c r="C7283" t="s">
        <v>4</v>
      </c>
      <c r="D7283" t="s">
        <v>328</v>
      </c>
      <c r="F7283" s="2">
        <v>709500349</v>
      </c>
      <c r="G7283" s="36">
        <f t="shared" si="209"/>
        <v>123579.42068364903</v>
      </c>
      <c r="H7283">
        <v>2018</v>
      </c>
      <c r="I7283">
        <v>5741.25</v>
      </c>
      <c r="J7283" t="s">
        <v>717</v>
      </c>
    </row>
    <row r="7284" spans="1:10">
      <c r="A7284" t="s">
        <v>507</v>
      </c>
      <c r="B7284" t="s">
        <v>319</v>
      </c>
      <c r="C7284" t="s">
        <v>3</v>
      </c>
      <c r="D7284" t="s">
        <v>328</v>
      </c>
      <c r="F7284" s="2">
        <v>883921119</v>
      </c>
      <c r="G7284" s="36">
        <f t="shared" si="209"/>
        <v>156933.6823229678</v>
      </c>
      <c r="H7284">
        <v>2017</v>
      </c>
      <c r="I7284">
        <v>5632.45</v>
      </c>
      <c r="J7284" t="s">
        <v>717</v>
      </c>
    </row>
    <row r="7285" spans="1:10">
      <c r="A7285" t="s">
        <v>507</v>
      </c>
      <c r="B7285" t="s">
        <v>319</v>
      </c>
      <c r="C7285" t="s">
        <v>4</v>
      </c>
      <c r="D7285" t="s">
        <v>328</v>
      </c>
      <c r="F7285" s="2">
        <v>307993344</v>
      </c>
      <c r="G7285" s="36">
        <f t="shared" si="209"/>
        <v>54681.949063018757</v>
      </c>
      <c r="H7285">
        <v>2017</v>
      </c>
      <c r="I7285">
        <v>5632.45</v>
      </c>
      <c r="J7285" t="s">
        <v>717</v>
      </c>
    </row>
    <row r="7286" spans="1:10">
      <c r="A7286" t="s">
        <v>507</v>
      </c>
      <c r="B7286" t="s">
        <v>319</v>
      </c>
      <c r="C7286" t="s">
        <v>3</v>
      </c>
      <c r="D7286" t="s">
        <v>328</v>
      </c>
      <c r="F7286" s="2">
        <v>602382485</v>
      </c>
      <c r="G7286" s="36">
        <v>105891.68258525724</v>
      </c>
      <c r="H7286">
        <v>2016</v>
      </c>
      <c r="I7286">
        <v>5688.666666666667</v>
      </c>
      <c r="J7286" t="s">
        <v>717</v>
      </c>
    </row>
    <row r="7287" spans="1:10">
      <c r="A7287" t="s">
        <v>507</v>
      </c>
      <c r="B7287" t="s">
        <v>319</v>
      </c>
      <c r="C7287" t="s">
        <v>3</v>
      </c>
      <c r="D7287" t="s">
        <v>1</v>
      </c>
      <c r="F7287" s="2">
        <v>8992366</v>
      </c>
      <c r="G7287" s="36">
        <v>1580.7510840267198</v>
      </c>
      <c r="H7287">
        <v>2016</v>
      </c>
      <c r="I7287">
        <v>5688.666666666667</v>
      </c>
      <c r="J7287" t="s">
        <v>717</v>
      </c>
    </row>
    <row r="7288" spans="1:10">
      <c r="A7288" t="s">
        <v>507</v>
      </c>
      <c r="B7288" t="s">
        <v>319</v>
      </c>
      <c r="C7288" t="s">
        <v>4</v>
      </c>
      <c r="D7288" t="s">
        <v>328</v>
      </c>
      <c r="F7288" s="2">
        <v>118848405</v>
      </c>
      <c r="G7288" s="36">
        <v>20892.13729051916</v>
      </c>
      <c r="H7288">
        <v>2016</v>
      </c>
      <c r="I7288">
        <v>5688.666666666667</v>
      </c>
      <c r="J7288" t="s">
        <v>717</v>
      </c>
    </row>
    <row r="7289" spans="1:10">
      <c r="A7289" t="s">
        <v>507</v>
      </c>
      <c r="B7289" t="s">
        <v>319</v>
      </c>
      <c r="C7289" t="s">
        <v>3</v>
      </c>
      <c r="D7289" t="s">
        <v>328</v>
      </c>
      <c r="F7289" s="2">
        <v>517296663</v>
      </c>
      <c r="G7289" s="36">
        <v>99718.685277857017</v>
      </c>
      <c r="H7289">
        <v>2015</v>
      </c>
      <c r="I7289">
        <v>5187.5600000000004</v>
      </c>
      <c r="J7289" t="s">
        <v>717</v>
      </c>
    </row>
    <row r="7290" spans="1:10">
      <c r="A7290" t="s">
        <v>507</v>
      </c>
      <c r="B7290" t="s">
        <v>319</v>
      </c>
      <c r="C7290" t="s">
        <v>3</v>
      </c>
      <c r="D7290" t="s">
        <v>1</v>
      </c>
      <c r="F7290" s="2">
        <v>12601478</v>
      </c>
      <c r="G7290" s="36">
        <v>2429.1724818604507</v>
      </c>
      <c r="H7290">
        <v>2015</v>
      </c>
      <c r="I7290">
        <v>5187.5600000000004</v>
      </c>
      <c r="J7290" t="s">
        <v>717</v>
      </c>
    </row>
    <row r="7291" spans="1:10">
      <c r="A7291" t="s">
        <v>507</v>
      </c>
      <c r="B7291" t="s">
        <v>319</v>
      </c>
      <c r="C7291" t="s">
        <v>4</v>
      </c>
      <c r="D7291" t="s">
        <v>328</v>
      </c>
      <c r="F7291" s="2">
        <v>157032662</v>
      </c>
      <c r="G7291" s="36">
        <v>30271.006407636727</v>
      </c>
      <c r="H7291">
        <v>2015</v>
      </c>
      <c r="I7291">
        <v>5187.5600000000004</v>
      </c>
      <c r="J7291" t="s">
        <v>717</v>
      </c>
    </row>
    <row r="7292" spans="1:10">
      <c r="A7292" t="s">
        <v>507</v>
      </c>
      <c r="B7292" t="s">
        <v>319</v>
      </c>
      <c r="C7292" t="s">
        <v>4</v>
      </c>
      <c r="D7292" t="s">
        <v>1</v>
      </c>
      <c r="F7292" s="2">
        <v>94605779</v>
      </c>
      <c r="G7292" s="36">
        <v>18237.047667882394</v>
      </c>
      <c r="H7292">
        <v>2015</v>
      </c>
      <c r="I7292">
        <v>5187.5600000000004</v>
      </c>
      <c r="J7292" t="s">
        <v>717</v>
      </c>
    </row>
    <row r="7293" spans="1:10">
      <c r="A7293" t="s">
        <v>507</v>
      </c>
      <c r="B7293" t="s">
        <v>319</v>
      </c>
      <c r="C7293" t="s">
        <v>3</v>
      </c>
      <c r="D7293" t="s">
        <v>328</v>
      </c>
      <c r="F7293" s="2">
        <v>650278169</v>
      </c>
      <c r="G7293" s="36">
        <v>145611.17388513239</v>
      </c>
      <c r="H7293">
        <v>2014</v>
      </c>
      <c r="I7293">
        <v>4465.8534894649083</v>
      </c>
      <c r="J7293" t="s">
        <v>717</v>
      </c>
    </row>
    <row r="7294" spans="1:10">
      <c r="A7294" t="s">
        <v>507</v>
      </c>
      <c r="B7294" t="s">
        <v>319</v>
      </c>
      <c r="C7294" t="s">
        <v>3</v>
      </c>
      <c r="D7294" t="s">
        <v>1</v>
      </c>
      <c r="F7294" s="2">
        <v>20932672.000000004</v>
      </c>
      <c r="G7294" s="36">
        <v>4687.2724439753447</v>
      </c>
      <c r="H7294">
        <v>2014</v>
      </c>
      <c r="I7294">
        <v>4465.8534894649083</v>
      </c>
      <c r="J7294" t="s">
        <v>717</v>
      </c>
    </row>
    <row r="7295" spans="1:10">
      <c r="A7295" t="s">
        <v>507</v>
      </c>
      <c r="B7295" t="s">
        <v>319</v>
      </c>
      <c r="C7295" t="s">
        <v>4</v>
      </c>
      <c r="D7295" t="s">
        <v>328</v>
      </c>
      <c r="F7295" s="2">
        <v>690977207</v>
      </c>
      <c r="G7295" s="36">
        <v>154724.55794397139</v>
      </c>
      <c r="H7295">
        <v>2014</v>
      </c>
      <c r="I7295">
        <v>4465.8534894649083</v>
      </c>
      <c r="J7295" t="s">
        <v>717</v>
      </c>
    </row>
    <row r="7296" spans="1:10">
      <c r="A7296" t="s">
        <v>507</v>
      </c>
      <c r="B7296" t="s">
        <v>319</v>
      </c>
      <c r="C7296" t="s">
        <v>4</v>
      </c>
      <c r="D7296" t="s">
        <v>1</v>
      </c>
      <c r="F7296" s="2">
        <v>10000000</v>
      </c>
      <c r="G7296" s="36">
        <v>2239.213629285045</v>
      </c>
      <c r="H7296">
        <v>2014</v>
      </c>
      <c r="I7296">
        <v>4465.8534894649083</v>
      </c>
      <c r="J7296" t="s">
        <v>717</v>
      </c>
    </row>
    <row r="7297" spans="1:10">
      <c r="A7297" t="s">
        <v>507</v>
      </c>
      <c r="B7297" t="s">
        <v>319</v>
      </c>
      <c r="C7297" t="s">
        <v>3</v>
      </c>
      <c r="D7297" t="s">
        <v>328</v>
      </c>
      <c r="F7297" s="2">
        <v>808712644</v>
      </c>
      <c r="G7297" s="36">
        <v>188172.44642910664</v>
      </c>
      <c r="H7297">
        <v>2013</v>
      </c>
      <c r="I7297">
        <v>4297.7208371719817</v>
      </c>
      <c r="J7297" t="s">
        <v>717</v>
      </c>
    </row>
    <row r="7298" spans="1:10">
      <c r="A7298" t="s">
        <v>507</v>
      </c>
      <c r="B7298" t="s">
        <v>319</v>
      </c>
      <c r="C7298" t="s">
        <v>3</v>
      </c>
      <c r="D7298" t="s">
        <v>328</v>
      </c>
      <c r="F7298" s="2">
        <v>808712644</v>
      </c>
      <c r="G7298" s="36">
        <v>188172.44642910664</v>
      </c>
      <c r="H7298">
        <v>2013</v>
      </c>
      <c r="I7298">
        <v>4297.7208371719817</v>
      </c>
      <c r="J7298" t="s">
        <v>717</v>
      </c>
    </row>
    <row r="7299" spans="1:10">
      <c r="A7299" t="s">
        <v>507</v>
      </c>
      <c r="B7299" t="s">
        <v>319</v>
      </c>
      <c r="C7299" t="s">
        <v>3</v>
      </c>
      <c r="D7299" t="s">
        <v>1</v>
      </c>
      <c r="F7299" s="2">
        <v>25891012.000000004</v>
      </c>
      <c r="G7299" s="36">
        <v>6024.3587196410363</v>
      </c>
      <c r="H7299">
        <v>2013</v>
      </c>
      <c r="I7299">
        <v>4297.7208371719817</v>
      </c>
      <c r="J7299" t="s">
        <v>717</v>
      </c>
    </row>
    <row r="7300" spans="1:10">
      <c r="A7300" t="s">
        <v>507</v>
      </c>
      <c r="B7300" t="s">
        <v>319</v>
      </c>
      <c r="C7300" t="s">
        <v>3</v>
      </c>
      <c r="D7300" t="s">
        <v>1</v>
      </c>
      <c r="F7300" s="2">
        <v>25891012.000000004</v>
      </c>
      <c r="G7300" s="36">
        <v>6024.3587196410363</v>
      </c>
      <c r="H7300">
        <v>2013</v>
      </c>
      <c r="I7300">
        <v>4297.7208371719817</v>
      </c>
      <c r="J7300" t="s">
        <v>717</v>
      </c>
    </row>
    <row r="7301" spans="1:10">
      <c r="A7301" t="s">
        <v>507</v>
      </c>
      <c r="B7301" t="s">
        <v>319</v>
      </c>
      <c r="C7301" t="s">
        <v>3</v>
      </c>
      <c r="D7301" t="s">
        <v>328</v>
      </c>
      <c r="F7301" s="2">
        <v>1132627684.9840975</v>
      </c>
      <c r="G7301" s="36">
        <v>256454.636516</v>
      </c>
      <c r="H7301">
        <v>2012</v>
      </c>
      <c r="I7301">
        <v>4416.4835558098157</v>
      </c>
      <c r="J7301" t="s">
        <v>717</v>
      </c>
    </row>
    <row r="7302" spans="1:10">
      <c r="A7302" t="s">
        <v>507</v>
      </c>
      <c r="B7302" t="s">
        <v>319</v>
      </c>
      <c r="C7302" t="s">
        <v>3</v>
      </c>
      <c r="D7302" t="s">
        <v>328</v>
      </c>
      <c r="F7302" s="2">
        <v>1132627684.9840975</v>
      </c>
      <c r="G7302" s="36">
        <v>256454.636516</v>
      </c>
      <c r="H7302">
        <v>2012</v>
      </c>
      <c r="I7302">
        <v>4416.4835558098157</v>
      </c>
      <c r="J7302" t="s">
        <v>717</v>
      </c>
    </row>
    <row r="7303" spans="1:10">
      <c r="A7303" t="s">
        <v>507</v>
      </c>
      <c r="B7303" t="s">
        <v>319</v>
      </c>
      <c r="C7303" t="s">
        <v>3</v>
      </c>
      <c r="D7303" t="s">
        <v>1</v>
      </c>
      <c r="F7303" s="2">
        <v>27033284.106098589</v>
      </c>
      <c r="G7303" s="36">
        <v>6120.9973419999997</v>
      </c>
      <c r="H7303">
        <v>2012</v>
      </c>
      <c r="I7303">
        <v>4416.4835558098157</v>
      </c>
      <c r="J7303" t="s">
        <v>717</v>
      </c>
    </row>
    <row r="7304" spans="1:10">
      <c r="A7304" t="s">
        <v>507</v>
      </c>
      <c r="B7304" t="s">
        <v>319</v>
      </c>
      <c r="C7304" t="s">
        <v>3</v>
      </c>
      <c r="D7304" t="s">
        <v>1</v>
      </c>
      <c r="F7304" s="2">
        <v>27033284.106098589</v>
      </c>
      <c r="G7304" s="36">
        <v>6120.9973419999997</v>
      </c>
      <c r="H7304">
        <v>2012</v>
      </c>
      <c r="I7304">
        <v>4416.4835558098157</v>
      </c>
      <c r="J7304" t="s">
        <v>717</v>
      </c>
    </row>
    <row r="7305" spans="1:10">
      <c r="A7305" t="s">
        <v>507</v>
      </c>
      <c r="B7305" t="s">
        <v>319</v>
      </c>
      <c r="C7305" t="s">
        <v>3</v>
      </c>
      <c r="D7305" t="s">
        <v>328</v>
      </c>
      <c r="F7305" s="2">
        <v>753033559.15604162</v>
      </c>
      <c r="G7305" s="36">
        <v>179835.80832000001</v>
      </c>
      <c r="H7305">
        <v>2011</v>
      </c>
      <c r="I7305">
        <v>4187.3393635604152</v>
      </c>
      <c r="J7305" t="s">
        <v>717</v>
      </c>
    </row>
    <row r="7306" spans="1:10">
      <c r="A7306" t="s">
        <v>507</v>
      </c>
      <c r="B7306" t="s">
        <v>319</v>
      </c>
      <c r="C7306" t="s">
        <v>3</v>
      </c>
      <c r="D7306" t="s">
        <v>328</v>
      </c>
      <c r="F7306" s="2">
        <v>753033559.15604162</v>
      </c>
      <c r="G7306" s="36">
        <v>179835.80832000001</v>
      </c>
      <c r="H7306">
        <v>2011</v>
      </c>
      <c r="I7306">
        <v>4187.3393635604152</v>
      </c>
      <c r="J7306" t="s">
        <v>717</v>
      </c>
    </row>
    <row r="7307" spans="1:10">
      <c r="A7307" t="s">
        <v>507</v>
      </c>
      <c r="B7307" t="s">
        <v>319</v>
      </c>
      <c r="C7307" t="s">
        <v>3</v>
      </c>
      <c r="D7307" t="s">
        <v>1</v>
      </c>
      <c r="F7307" s="2">
        <v>24126725.50560594</v>
      </c>
      <c r="G7307" s="36">
        <v>5761.8271199999999</v>
      </c>
      <c r="H7307">
        <v>2011</v>
      </c>
      <c r="I7307">
        <v>4187.3393635604152</v>
      </c>
      <c r="J7307" t="s">
        <v>717</v>
      </c>
    </row>
    <row r="7308" spans="1:10">
      <c r="A7308" t="s">
        <v>507</v>
      </c>
      <c r="B7308" t="s">
        <v>319</v>
      </c>
      <c r="C7308" t="s">
        <v>3</v>
      </c>
      <c r="D7308" t="s">
        <v>1</v>
      </c>
      <c r="F7308" s="2">
        <v>24126725.50560594</v>
      </c>
      <c r="G7308" s="36">
        <v>5761.8271199999999</v>
      </c>
      <c r="H7308">
        <v>2011</v>
      </c>
      <c r="I7308">
        <v>4187.3393635604152</v>
      </c>
      <c r="J7308" t="s">
        <v>717</v>
      </c>
    </row>
    <row r="7309" spans="1:10">
      <c r="A7309" t="s">
        <v>507</v>
      </c>
      <c r="B7309" t="s">
        <v>319</v>
      </c>
      <c r="C7309" t="s">
        <v>3</v>
      </c>
      <c r="D7309" t="s">
        <v>328</v>
      </c>
      <c r="F7309" s="2">
        <v>525842109.55171859</v>
      </c>
      <c r="G7309" s="36">
        <v>111086.445284</v>
      </c>
      <c r="H7309">
        <v>2010</v>
      </c>
      <c r="I7309">
        <v>4733.6298160173164</v>
      </c>
      <c r="J7309" t="s">
        <v>717</v>
      </c>
    </row>
    <row r="7310" spans="1:10">
      <c r="A7310" t="s">
        <v>507</v>
      </c>
      <c r="B7310" t="s">
        <v>319</v>
      </c>
      <c r="C7310" t="s">
        <v>3</v>
      </c>
      <c r="D7310" t="s">
        <v>328</v>
      </c>
      <c r="F7310" s="2">
        <v>525842109.55171859</v>
      </c>
      <c r="G7310" s="36">
        <v>111086.445284</v>
      </c>
      <c r="H7310">
        <v>2010</v>
      </c>
      <c r="I7310">
        <v>4733.6298160173164</v>
      </c>
      <c r="J7310" t="s">
        <v>717</v>
      </c>
    </row>
    <row r="7311" spans="1:10">
      <c r="A7311" t="s">
        <v>507</v>
      </c>
      <c r="B7311" t="s">
        <v>319</v>
      </c>
      <c r="C7311" t="s">
        <v>3</v>
      </c>
      <c r="D7311" t="s">
        <v>1</v>
      </c>
      <c r="F7311" s="2">
        <v>18973539.251551762</v>
      </c>
      <c r="G7311" s="36">
        <v>4008.2431430000001</v>
      </c>
      <c r="H7311">
        <v>2010</v>
      </c>
      <c r="I7311">
        <v>4733.6298160173164</v>
      </c>
      <c r="J7311" t="s">
        <v>717</v>
      </c>
    </row>
    <row r="7312" spans="1:10">
      <c r="A7312" t="s">
        <v>507</v>
      </c>
      <c r="B7312" t="s">
        <v>319</v>
      </c>
      <c r="C7312" t="s">
        <v>3</v>
      </c>
      <c r="D7312" t="s">
        <v>1</v>
      </c>
      <c r="F7312" s="2">
        <v>18973539.251551762</v>
      </c>
      <c r="G7312" s="36">
        <v>4008.2431430000001</v>
      </c>
      <c r="H7312">
        <v>2010</v>
      </c>
      <c r="I7312">
        <v>4733.6298160173164</v>
      </c>
      <c r="J7312" t="s">
        <v>717</v>
      </c>
    </row>
    <row r="7313" spans="1:10">
      <c r="A7313" t="s">
        <v>708</v>
      </c>
      <c r="B7313" t="s">
        <v>319</v>
      </c>
      <c r="C7313" t="s">
        <v>3</v>
      </c>
      <c r="D7313" t="s">
        <v>328</v>
      </c>
      <c r="F7313" s="2">
        <v>3756099473</v>
      </c>
      <c r="G7313" s="36">
        <f>F7313/I7313</f>
        <v>497195.00925266527</v>
      </c>
      <c r="H7313">
        <v>2024</v>
      </c>
      <c r="I7313">
        <v>7554.58</v>
      </c>
      <c r="J7313" t="s">
        <v>717</v>
      </c>
    </row>
    <row r="7314" spans="1:10">
      <c r="A7314" t="s">
        <v>708</v>
      </c>
      <c r="B7314" t="s">
        <v>319</v>
      </c>
      <c r="C7314" t="s">
        <v>4</v>
      </c>
      <c r="D7314" t="s">
        <v>328</v>
      </c>
      <c r="F7314" s="2">
        <v>886479657</v>
      </c>
      <c r="G7314" s="36">
        <f>F7314/I7314</f>
        <v>117343.34099314587</v>
      </c>
      <c r="H7314">
        <v>2024</v>
      </c>
      <c r="I7314">
        <v>7554.58</v>
      </c>
      <c r="J7314" t="s">
        <v>717</v>
      </c>
    </row>
    <row r="7315" spans="1:10">
      <c r="A7315" s="5" t="s">
        <v>158</v>
      </c>
      <c r="B7315" t="s">
        <v>319</v>
      </c>
      <c r="C7315" t="s">
        <v>3</v>
      </c>
      <c r="D7315" t="s">
        <v>328</v>
      </c>
      <c r="F7315" s="2">
        <v>2963632816</v>
      </c>
      <c r="G7315" s="36">
        <f>F7315/I7315</f>
        <v>424913.6971354917</v>
      </c>
      <c r="H7315">
        <v>2022</v>
      </c>
      <c r="I7315">
        <v>6974.67</v>
      </c>
      <c r="J7315" t="s">
        <v>717</v>
      </c>
    </row>
    <row r="7316" spans="1:10">
      <c r="A7316" t="s">
        <v>158</v>
      </c>
      <c r="B7316" t="s">
        <v>319</v>
      </c>
      <c r="C7316" t="s">
        <v>5</v>
      </c>
      <c r="D7316" t="s">
        <v>328</v>
      </c>
      <c r="F7316" s="2">
        <v>1539986203</v>
      </c>
      <c r="G7316" s="36">
        <f>F7316/I7316</f>
        <v>220796.99871105014</v>
      </c>
      <c r="H7316">
        <v>2022</v>
      </c>
      <c r="I7316">
        <v>6974.67</v>
      </c>
      <c r="J7316" t="s">
        <v>717</v>
      </c>
    </row>
    <row r="7317" spans="1:10">
      <c r="A7317" t="s">
        <v>158</v>
      </c>
      <c r="B7317" t="s">
        <v>319</v>
      </c>
      <c r="C7317" t="s">
        <v>4</v>
      </c>
      <c r="D7317" t="s">
        <v>328</v>
      </c>
      <c r="F7317" s="2">
        <v>4418368</v>
      </c>
      <c r="G7317" s="36">
        <v>653.26264056987907</v>
      </c>
      <c r="H7317">
        <v>2020</v>
      </c>
      <c r="I7317">
        <v>6763.54</v>
      </c>
      <c r="J7317" t="s">
        <v>717</v>
      </c>
    </row>
    <row r="7318" spans="1:10" ht="15.75">
      <c r="A7318" s="19" t="s">
        <v>663</v>
      </c>
      <c r="B7318" t="s">
        <v>319</v>
      </c>
      <c r="C7318" t="s">
        <v>3</v>
      </c>
      <c r="D7318" t="s">
        <v>328</v>
      </c>
      <c r="F7318" s="2">
        <v>3062557480</v>
      </c>
      <c r="G7318" s="36">
        <f>F7318/I7318</f>
        <v>420525.00858198199</v>
      </c>
      <c r="H7318">
        <v>2023</v>
      </c>
      <c r="I7318">
        <v>7282.7</v>
      </c>
      <c r="J7318" t="s">
        <v>717</v>
      </c>
    </row>
    <row r="7319" spans="1:10" ht="15.75">
      <c r="A7319" s="19" t="s">
        <v>663</v>
      </c>
      <c r="B7319" t="s">
        <v>319</v>
      </c>
      <c r="C7319" t="s">
        <v>4</v>
      </c>
      <c r="D7319" t="s">
        <v>328</v>
      </c>
      <c r="F7319" s="2">
        <v>500232056</v>
      </c>
      <c r="G7319" s="36">
        <f>F7319/I7319</f>
        <v>68687.719664410179</v>
      </c>
      <c r="H7319">
        <v>2023</v>
      </c>
      <c r="I7319">
        <v>7282.7</v>
      </c>
      <c r="J7319" t="s">
        <v>717</v>
      </c>
    </row>
    <row r="7320" spans="1:10">
      <c r="A7320" s="5" t="s">
        <v>316</v>
      </c>
      <c r="B7320" t="s">
        <v>319</v>
      </c>
      <c r="C7320" t="s">
        <v>3</v>
      </c>
      <c r="D7320" t="s">
        <v>328</v>
      </c>
      <c r="E7320" t="s">
        <v>361</v>
      </c>
      <c r="F7320" s="2">
        <v>2531570254</v>
      </c>
      <c r="G7320" s="36">
        <f>F7320/I7320</f>
        <v>374130.13337668381</v>
      </c>
      <c r="H7320">
        <v>2021</v>
      </c>
      <c r="I7320">
        <v>6766.55</v>
      </c>
      <c r="J7320" t="s">
        <v>717</v>
      </c>
    </row>
    <row r="7321" spans="1:10">
      <c r="A7321" s="5" t="s">
        <v>316</v>
      </c>
      <c r="B7321" t="s">
        <v>319</v>
      </c>
      <c r="C7321" t="s">
        <v>4</v>
      </c>
      <c r="D7321" t="s">
        <v>328</v>
      </c>
      <c r="E7321" t="s">
        <v>361</v>
      </c>
      <c r="F7321" s="2">
        <v>1576243370</v>
      </c>
      <c r="G7321" s="36">
        <f>F7321/I7321</f>
        <v>232946.38626774354</v>
      </c>
      <c r="H7321">
        <v>2021</v>
      </c>
      <c r="I7321">
        <v>6766.55</v>
      </c>
      <c r="J7321" t="s">
        <v>717</v>
      </c>
    </row>
    <row r="7322" spans="1:10">
      <c r="A7322" t="s">
        <v>103</v>
      </c>
      <c r="B7322" t="s">
        <v>38</v>
      </c>
      <c r="C7322" t="s">
        <v>3</v>
      </c>
      <c r="D7322" t="s">
        <v>328</v>
      </c>
      <c r="E7322" t="s">
        <v>534</v>
      </c>
      <c r="F7322" s="2">
        <v>16193628066</v>
      </c>
      <c r="G7322" s="36">
        <v>3792418.7508196719</v>
      </c>
      <c r="H7322">
        <v>2024</v>
      </c>
      <c r="I7322" s="32">
        <v>4270</v>
      </c>
      <c r="J7322" t="s">
        <v>717</v>
      </c>
    </row>
    <row r="7323" spans="1:10">
      <c r="A7323" t="s">
        <v>103</v>
      </c>
      <c r="B7323" t="s">
        <v>38</v>
      </c>
      <c r="C7323" t="s">
        <v>4</v>
      </c>
      <c r="D7323" t="s">
        <v>328</v>
      </c>
      <c r="E7323" t="s">
        <v>534</v>
      </c>
      <c r="F7323" s="2">
        <v>7874448385</v>
      </c>
      <c r="G7323" s="36">
        <v>1844133.1112412177</v>
      </c>
      <c r="H7323">
        <v>2024</v>
      </c>
      <c r="I7323" s="32">
        <v>4270</v>
      </c>
      <c r="J7323" t="s">
        <v>717</v>
      </c>
    </row>
    <row r="7324" spans="1:10">
      <c r="A7324" t="s">
        <v>103</v>
      </c>
      <c r="B7324" t="s">
        <v>38</v>
      </c>
      <c r="C7324" t="s">
        <v>3</v>
      </c>
      <c r="D7324" t="s">
        <v>328</v>
      </c>
      <c r="E7324" t="s">
        <v>534</v>
      </c>
      <c r="F7324" s="2">
        <v>17653320000</v>
      </c>
      <c r="G7324" s="36">
        <f t="shared" ref="G7324:G7337" si="210">F7324/I7324</f>
        <v>4087003.227315031</v>
      </c>
      <c r="H7324">
        <v>2023</v>
      </c>
      <c r="I7324">
        <v>4319.38</v>
      </c>
      <c r="J7324" t="s">
        <v>717</v>
      </c>
    </row>
    <row r="7325" spans="1:10">
      <c r="A7325" t="s">
        <v>103</v>
      </c>
      <c r="B7325" t="s">
        <v>38</v>
      </c>
      <c r="C7325" t="s">
        <v>4</v>
      </c>
      <c r="D7325" t="s">
        <v>328</v>
      </c>
      <c r="E7325" t="s">
        <v>534</v>
      </c>
      <c r="F7325" s="2">
        <v>10240320000</v>
      </c>
      <c r="G7325" s="36">
        <f t="shared" si="210"/>
        <v>2370784.6959517337</v>
      </c>
      <c r="H7325">
        <v>2023</v>
      </c>
      <c r="I7325">
        <v>4319.38</v>
      </c>
      <c r="J7325" t="s">
        <v>717</v>
      </c>
    </row>
    <row r="7326" spans="1:10">
      <c r="A7326" t="s">
        <v>103</v>
      </c>
      <c r="B7326" t="s">
        <v>38</v>
      </c>
      <c r="C7326" t="s">
        <v>3</v>
      </c>
      <c r="D7326" t="s">
        <v>328</v>
      </c>
      <c r="F7326" s="2">
        <v>17130640000</v>
      </c>
      <c r="G7326" s="36">
        <f t="shared" si="210"/>
        <v>4026002.3501762631</v>
      </c>
      <c r="H7326">
        <v>2022</v>
      </c>
      <c r="I7326" s="32">
        <v>4255</v>
      </c>
      <c r="J7326" t="s">
        <v>717</v>
      </c>
    </row>
    <row r="7327" spans="1:10">
      <c r="A7327" t="s">
        <v>103</v>
      </c>
      <c r="B7327" t="s">
        <v>38</v>
      </c>
      <c r="C7327" t="s">
        <v>4</v>
      </c>
      <c r="D7327" t="s">
        <v>328</v>
      </c>
      <c r="F7327" s="2">
        <v>8374730000</v>
      </c>
      <c r="G7327" s="36">
        <f t="shared" si="210"/>
        <v>1968209.1656874265</v>
      </c>
      <c r="H7327">
        <v>2022</v>
      </c>
      <c r="I7327" s="32">
        <v>4255</v>
      </c>
      <c r="J7327" t="s">
        <v>717</v>
      </c>
    </row>
    <row r="7328" spans="1:10">
      <c r="A7328" t="s">
        <v>103</v>
      </c>
      <c r="B7328" t="s">
        <v>38</v>
      </c>
      <c r="C7328" t="s">
        <v>3</v>
      </c>
      <c r="D7328" t="s">
        <v>328</v>
      </c>
      <c r="F7328" s="2">
        <v>12312000000</v>
      </c>
      <c r="G7328" s="36">
        <f t="shared" si="210"/>
        <v>3284426.1857760232</v>
      </c>
      <c r="H7328">
        <v>2021</v>
      </c>
      <c r="I7328" s="32">
        <v>3748.6</v>
      </c>
      <c r="J7328" t="s">
        <v>717</v>
      </c>
    </row>
    <row r="7329" spans="1:10">
      <c r="A7329" t="s">
        <v>103</v>
      </c>
      <c r="B7329" t="s">
        <v>38</v>
      </c>
      <c r="C7329" t="s">
        <v>4</v>
      </c>
      <c r="D7329" t="s">
        <v>328</v>
      </c>
      <c r="F7329" s="2">
        <v>3504000000</v>
      </c>
      <c r="G7329" s="36">
        <f t="shared" si="210"/>
        <v>934748.97294990136</v>
      </c>
      <c r="H7329">
        <v>2021</v>
      </c>
      <c r="I7329" s="32">
        <v>3748.6</v>
      </c>
      <c r="J7329" t="s">
        <v>717</v>
      </c>
    </row>
    <row r="7330" spans="1:10">
      <c r="A7330" t="s">
        <v>103</v>
      </c>
      <c r="B7330" t="s">
        <v>38</v>
      </c>
      <c r="C7330" t="s">
        <v>3</v>
      </c>
      <c r="D7330" t="s">
        <v>328</v>
      </c>
      <c r="F7330" s="2">
        <v>10101000000</v>
      </c>
      <c r="G7330" s="36">
        <f t="shared" si="210"/>
        <v>2737702.5631574239</v>
      </c>
      <c r="H7330">
        <v>2020</v>
      </c>
      <c r="I7330">
        <v>3689.59</v>
      </c>
      <c r="J7330" t="s">
        <v>717</v>
      </c>
    </row>
    <row r="7331" spans="1:10">
      <c r="A7331" t="s">
        <v>103</v>
      </c>
      <c r="B7331" t="s">
        <v>38</v>
      </c>
      <c r="C7331" t="s">
        <v>4</v>
      </c>
      <c r="D7331" t="s">
        <v>328</v>
      </c>
      <c r="F7331" s="2">
        <v>4009000000</v>
      </c>
      <c r="G7331" s="36">
        <f t="shared" si="210"/>
        <v>1086570.5945647077</v>
      </c>
      <c r="H7331">
        <v>2020</v>
      </c>
      <c r="I7331">
        <v>3689.59</v>
      </c>
      <c r="J7331" t="s">
        <v>717</v>
      </c>
    </row>
    <row r="7332" spans="1:10">
      <c r="A7332" t="s">
        <v>103</v>
      </c>
      <c r="B7332" t="s">
        <v>38</v>
      </c>
      <c r="C7332" t="s">
        <v>3</v>
      </c>
      <c r="D7332" t="s">
        <v>328</v>
      </c>
      <c r="F7332" s="2">
        <v>9541140000</v>
      </c>
      <c r="G7332" s="36">
        <f t="shared" si="210"/>
        <v>2906597.8590011518</v>
      </c>
      <c r="H7332">
        <v>2019</v>
      </c>
      <c r="I7332">
        <v>3282.58</v>
      </c>
      <c r="J7332" t="s">
        <v>717</v>
      </c>
    </row>
    <row r="7333" spans="1:10">
      <c r="A7333" t="s">
        <v>103</v>
      </c>
      <c r="B7333" t="s">
        <v>38</v>
      </c>
      <c r="C7333" t="s">
        <v>4</v>
      </c>
      <c r="D7333" t="s">
        <v>328</v>
      </c>
      <c r="F7333" s="2">
        <v>3810450000</v>
      </c>
      <c r="G7333" s="36">
        <f t="shared" si="210"/>
        <v>1160809.4852219902</v>
      </c>
      <c r="H7333">
        <v>2019</v>
      </c>
      <c r="I7333">
        <v>3282.58</v>
      </c>
      <c r="J7333" t="s">
        <v>717</v>
      </c>
    </row>
    <row r="7334" spans="1:10">
      <c r="A7334" t="s">
        <v>103</v>
      </c>
      <c r="B7334" t="s">
        <v>38</v>
      </c>
      <c r="C7334" t="s">
        <v>3</v>
      </c>
      <c r="D7334" t="s">
        <v>328</v>
      </c>
      <c r="F7334" s="2">
        <v>8825000000</v>
      </c>
      <c r="G7334" s="36">
        <f t="shared" si="210"/>
        <v>2945544.9675405947</v>
      </c>
      <c r="H7334">
        <v>2018</v>
      </c>
      <c r="I7334">
        <v>2996.05</v>
      </c>
      <c r="J7334" t="s">
        <v>717</v>
      </c>
    </row>
    <row r="7335" spans="1:10">
      <c r="A7335" t="s">
        <v>103</v>
      </c>
      <c r="B7335" t="s">
        <v>38</v>
      </c>
      <c r="C7335" t="s">
        <v>4</v>
      </c>
      <c r="D7335" t="s">
        <v>328</v>
      </c>
      <c r="F7335" s="2">
        <v>4202660000</v>
      </c>
      <c r="G7335" s="36">
        <f t="shared" si="210"/>
        <v>1402733.599238998</v>
      </c>
      <c r="H7335">
        <v>2018</v>
      </c>
      <c r="I7335">
        <v>2996.05</v>
      </c>
      <c r="J7335" t="s">
        <v>717</v>
      </c>
    </row>
    <row r="7336" spans="1:10">
      <c r="A7336" t="s">
        <v>103</v>
      </c>
      <c r="B7336" t="s">
        <v>38</v>
      </c>
      <c r="C7336" t="s">
        <v>3</v>
      </c>
      <c r="D7336" t="s">
        <v>328</v>
      </c>
      <c r="F7336" s="2">
        <v>8136000000</v>
      </c>
      <c r="G7336" s="36">
        <f t="shared" si="210"/>
        <v>2746551.6193716959</v>
      </c>
      <c r="H7336">
        <v>2017</v>
      </c>
      <c r="I7336">
        <v>2962.26</v>
      </c>
      <c r="J7336" t="s">
        <v>717</v>
      </c>
    </row>
    <row r="7337" spans="1:10">
      <c r="A7337" t="s">
        <v>103</v>
      </c>
      <c r="B7337" t="s">
        <v>38</v>
      </c>
      <c r="C7337" t="s">
        <v>4</v>
      </c>
      <c r="D7337" t="s">
        <v>328</v>
      </c>
      <c r="F7337" s="2">
        <v>3706810000</v>
      </c>
      <c r="G7337" s="36">
        <f t="shared" si="210"/>
        <v>1251345.2566621429</v>
      </c>
      <c r="H7337">
        <v>2017</v>
      </c>
      <c r="I7337">
        <v>2962.26</v>
      </c>
      <c r="J7337" t="s">
        <v>717</v>
      </c>
    </row>
    <row r="7338" spans="1:10">
      <c r="A7338" t="s">
        <v>103</v>
      </c>
      <c r="B7338" t="s">
        <v>38</v>
      </c>
      <c r="C7338" t="s">
        <v>3</v>
      </c>
      <c r="D7338" t="s">
        <v>328</v>
      </c>
      <c r="F7338" s="2">
        <f t="shared" ref="F7338:F7351" si="211">G7338*I7338</f>
        <v>6372780000</v>
      </c>
      <c r="G7338" s="36">
        <v>2088196.8405634689</v>
      </c>
      <c r="H7338">
        <v>2016</v>
      </c>
      <c r="I7338">
        <v>3051.81</v>
      </c>
      <c r="J7338" t="s">
        <v>717</v>
      </c>
    </row>
    <row r="7339" spans="1:10">
      <c r="A7339" t="s">
        <v>103</v>
      </c>
      <c r="B7339" t="s">
        <v>38</v>
      </c>
      <c r="C7339" t="s">
        <v>4</v>
      </c>
      <c r="D7339" t="s">
        <v>328</v>
      </c>
      <c r="F7339" s="2">
        <f t="shared" si="211"/>
        <v>1346560000</v>
      </c>
      <c r="G7339" s="36">
        <v>441233.23535868875</v>
      </c>
      <c r="H7339">
        <v>2016</v>
      </c>
      <c r="I7339">
        <v>3051.81</v>
      </c>
      <c r="J7339" t="s">
        <v>717</v>
      </c>
    </row>
    <row r="7340" spans="1:10">
      <c r="A7340" t="s">
        <v>103</v>
      </c>
      <c r="B7340" t="s">
        <v>38</v>
      </c>
      <c r="C7340" t="s">
        <v>3</v>
      </c>
      <c r="D7340" t="s">
        <v>328</v>
      </c>
      <c r="F7340" s="2">
        <f t="shared" si="211"/>
        <v>2279850000</v>
      </c>
      <c r="G7340" s="36">
        <v>831034.85446885461</v>
      </c>
      <c r="H7340">
        <v>2015</v>
      </c>
      <c r="I7340">
        <v>2743.3867397260219</v>
      </c>
      <c r="J7340" t="s">
        <v>717</v>
      </c>
    </row>
    <row r="7341" spans="1:10">
      <c r="A7341" t="s">
        <v>103</v>
      </c>
      <c r="B7341" t="s">
        <v>38</v>
      </c>
      <c r="C7341" t="s">
        <v>4</v>
      </c>
      <c r="D7341" t="s">
        <v>328</v>
      </c>
      <c r="F7341" s="2">
        <f t="shared" si="211"/>
        <v>119440000</v>
      </c>
      <c r="G7341" s="36">
        <v>43537.427031497682</v>
      </c>
      <c r="H7341">
        <v>2015</v>
      </c>
      <c r="I7341">
        <v>2743.3867397260219</v>
      </c>
      <c r="J7341" t="s">
        <v>717</v>
      </c>
    </row>
    <row r="7342" spans="1:10">
      <c r="A7342" s="4" t="s">
        <v>103</v>
      </c>
      <c r="B7342" t="s">
        <v>38</v>
      </c>
      <c r="C7342" t="s">
        <v>3</v>
      </c>
      <c r="D7342" t="s">
        <v>328</v>
      </c>
      <c r="F7342" s="2">
        <f t="shared" si="211"/>
        <v>1959340000</v>
      </c>
      <c r="G7342" s="36">
        <v>979830.66538444709</v>
      </c>
      <c r="H7342">
        <v>2014</v>
      </c>
      <c r="I7342">
        <v>1999.672054794521</v>
      </c>
      <c r="J7342" t="s">
        <v>717</v>
      </c>
    </row>
    <row r="7343" spans="1:10">
      <c r="A7343" t="s">
        <v>103</v>
      </c>
      <c r="B7343" t="s">
        <v>38</v>
      </c>
      <c r="C7343" t="s">
        <v>4</v>
      </c>
      <c r="D7343" t="s">
        <v>328</v>
      </c>
      <c r="F7343" s="2">
        <f t="shared" si="211"/>
        <v>106340000</v>
      </c>
      <c r="G7343" s="36">
        <v>53178.719853104667</v>
      </c>
      <c r="H7343">
        <v>2014</v>
      </c>
      <c r="I7343">
        <v>1999.672054794521</v>
      </c>
      <c r="J7343" t="s">
        <v>717</v>
      </c>
    </row>
    <row r="7344" spans="1:10">
      <c r="A7344" s="4" t="s">
        <v>103</v>
      </c>
      <c r="B7344" t="s">
        <v>38</v>
      </c>
      <c r="C7344" t="s">
        <v>3</v>
      </c>
      <c r="D7344" t="s">
        <v>328</v>
      </c>
      <c r="F7344" s="2">
        <f t="shared" si="211"/>
        <v>2134617999.9999998</v>
      </c>
      <c r="G7344" s="36">
        <v>1142374.8923473353</v>
      </c>
      <c r="H7344">
        <v>2013</v>
      </c>
      <c r="I7344">
        <v>1868.5792328767116</v>
      </c>
      <c r="J7344" t="s">
        <v>717</v>
      </c>
    </row>
    <row r="7345" spans="1:10">
      <c r="A7345" t="s">
        <v>103</v>
      </c>
      <c r="B7345" t="s">
        <v>38</v>
      </c>
      <c r="C7345" t="s">
        <v>4</v>
      </c>
      <c r="D7345" t="s">
        <v>328</v>
      </c>
      <c r="F7345" s="2">
        <f t="shared" si="211"/>
        <v>288600679</v>
      </c>
      <c r="G7345" s="36">
        <v>154449.25958836332</v>
      </c>
      <c r="H7345">
        <v>2013</v>
      </c>
      <c r="I7345">
        <v>1868.5792328767116</v>
      </c>
      <c r="J7345" t="s">
        <v>717</v>
      </c>
    </row>
    <row r="7346" spans="1:10">
      <c r="A7346" s="4" t="s">
        <v>103</v>
      </c>
      <c r="B7346" t="s">
        <v>38</v>
      </c>
      <c r="C7346" t="s">
        <v>3</v>
      </c>
      <c r="D7346" t="s">
        <v>328</v>
      </c>
      <c r="F7346" s="2">
        <f t="shared" si="211"/>
        <v>2032712651.1144664</v>
      </c>
      <c r="G7346" s="36">
        <v>1130995.3937890409</v>
      </c>
      <c r="H7346">
        <v>2012</v>
      </c>
      <c r="I7346">
        <v>1797.2775683060108</v>
      </c>
      <c r="J7346" t="s">
        <v>717</v>
      </c>
    </row>
    <row r="7347" spans="1:10">
      <c r="A7347" t="s">
        <v>103</v>
      </c>
      <c r="B7347" t="s">
        <v>38</v>
      </c>
      <c r="C7347" t="s">
        <v>4</v>
      </c>
      <c r="D7347" t="s">
        <v>328</v>
      </c>
      <c r="F7347" s="2">
        <f t="shared" si="211"/>
        <v>356774995.91836089</v>
      </c>
      <c r="G7347" s="36">
        <v>198508.56774150487</v>
      </c>
      <c r="H7347">
        <v>2012</v>
      </c>
      <c r="I7347">
        <v>1797.2775683060108</v>
      </c>
      <c r="J7347" t="s">
        <v>717</v>
      </c>
    </row>
    <row r="7348" spans="1:10">
      <c r="A7348" s="4" t="s">
        <v>103</v>
      </c>
      <c r="B7348" t="s">
        <v>38</v>
      </c>
      <c r="C7348" t="s">
        <v>3</v>
      </c>
      <c r="D7348" t="s">
        <v>328</v>
      </c>
      <c r="F7348" s="2">
        <f t="shared" si="211"/>
        <v>2278565309.6814427</v>
      </c>
      <c r="G7348" s="36">
        <v>1233987.1817084197</v>
      </c>
      <c r="H7348">
        <v>2011</v>
      </c>
      <c r="I7348">
        <v>1846.5064657534242</v>
      </c>
      <c r="J7348" t="s">
        <v>717</v>
      </c>
    </row>
    <row r="7349" spans="1:10">
      <c r="A7349" t="s">
        <v>103</v>
      </c>
      <c r="B7349" t="s">
        <v>38</v>
      </c>
      <c r="C7349" t="s">
        <v>4</v>
      </c>
      <c r="D7349" t="s">
        <v>328</v>
      </c>
      <c r="F7349" s="2">
        <f t="shared" si="211"/>
        <v>904688047.35282946</v>
      </c>
      <c r="G7349" s="36">
        <v>489945.77822054498</v>
      </c>
      <c r="H7349">
        <v>2011</v>
      </c>
      <c r="I7349">
        <v>1846.5064657534242</v>
      </c>
      <c r="J7349" t="s">
        <v>717</v>
      </c>
    </row>
    <row r="7350" spans="1:10">
      <c r="A7350" s="4" t="s">
        <v>103</v>
      </c>
      <c r="B7350" t="s">
        <v>38</v>
      </c>
      <c r="C7350" t="s">
        <v>3</v>
      </c>
      <c r="D7350" t="s">
        <v>328</v>
      </c>
      <c r="F7350" s="2">
        <f t="shared" si="211"/>
        <v>2312883606.635087</v>
      </c>
      <c r="G7350" s="36">
        <v>1218395.3720479489</v>
      </c>
      <c r="H7350">
        <v>2010</v>
      </c>
      <c r="I7350">
        <v>1898.3030136986317</v>
      </c>
      <c r="J7350" t="s">
        <v>717</v>
      </c>
    </row>
    <row r="7351" spans="1:10">
      <c r="A7351" t="s">
        <v>103</v>
      </c>
      <c r="B7351" t="s">
        <v>38</v>
      </c>
      <c r="C7351" t="s">
        <v>4</v>
      </c>
      <c r="D7351" t="s">
        <v>328</v>
      </c>
      <c r="F7351" s="2">
        <f t="shared" si="211"/>
        <v>321122850.54435235</v>
      </c>
      <c r="G7351" s="36">
        <v>169163.11475409835</v>
      </c>
      <c r="H7351">
        <v>2010</v>
      </c>
      <c r="I7351">
        <v>1898.3030136986317</v>
      </c>
      <c r="J7351" t="s">
        <v>717</v>
      </c>
    </row>
    <row r="7352" spans="1:10">
      <c r="A7352" t="s">
        <v>103</v>
      </c>
      <c r="B7352" t="s">
        <v>41</v>
      </c>
      <c r="C7352" t="s">
        <v>3</v>
      </c>
      <c r="D7352" t="s">
        <v>328</v>
      </c>
      <c r="E7352" t="s">
        <v>692</v>
      </c>
      <c r="F7352" s="2">
        <v>987182.84</v>
      </c>
      <c r="G7352" s="36">
        <f t="shared" ref="G7352:G7358" si="212">F7352/I7352</f>
        <v>39707.930863879716</v>
      </c>
      <c r="H7352">
        <v>2024</v>
      </c>
      <c r="I7352">
        <v>24.8611</v>
      </c>
      <c r="J7352" t="s">
        <v>717</v>
      </c>
    </row>
    <row r="7353" spans="1:10">
      <c r="A7353" t="s">
        <v>103</v>
      </c>
      <c r="B7353" t="s">
        <v>41</v>
      </c>
      <c r="C7353" t="s">
        <v>4</v>
      </c>
      <c r="D7353" t="s">
        <v>328</v>
      </c>
      <c r="E7353" t="s">
        <v>692</v>
      </c>
      <c r="F7353" s="2">
        <v>14920.86</v>
      </c>
      <c r="G7353" s="36">
        <f t="shared" si="212"/>
        <v>600.16893862298934</v>
      </c>
      <c r="H7353">
        <v>2024</v>
      </c>
      <c r="I7353">
        <v>24.8611</v>
      </c>
      <c r="J7353" t="s">
        <v>717</v>
      </c>
    </row>
    <row r="7354" spans="1:10">
      <c r="A7354" t="s">
        <v>103</v>
      </c>
      <c r="B7354" t="s">
        <v>41</v>
      </c>
      <c r="C7354" t="s">
        <v>3</v>
      </c>
      <c r="D7354" t="s">
        <v>328</v>
      </c>
      <c r="E7354" t="s">
        <v>626</v>
      </c>
      <c r="F7354" s="2">
        <v>957907.59</v>
      </c>
      <c r="G7354" s="36">
        <f t="shared" si="212"/>
        <v>38987.988668785845</v>
      </c>
      <c r="H7354">
        <v>2023</v>
      </c>
      <c r="I7354">
        <v>24.569299999999998</v>
      </c>
      <c r="J7354" t="s">
        <v>717</v>
      </c>
    </row>
    <row r="7355" spans="1:10">
      <c r="A7355" t="s">
        <v>103</v>
      </c>
      <c r="B7355" t="s">
        <v>41</v>
      </c>
      <c r="C7355" t="s">
        <v>4</v>
      </c>
      <c r="D7355" t="s">
        <v>328</v>
      </c>
      <c r="E7355" t="s">
        <v>626</v>
      </c>
      <c r="F7355" s="2">
        <v>3387422.22</v>
      </c>
      <c r="G7355" s="36">
        <f t="shared" si="212"/>
        <v>137872.15020370952</v>
      </c>
      <c r="H7355">
        <v>2023</v>
      </c>
      <c r="I7355">
        <v>24.569299999999998</v>
      </c>
      <c r="J7355" t="s">
        <v>717</v>
      </c>
    </row>
    <row r="7356" spans="1:10">
      <c r="A7356" t="s">
        <v>103</v>
      </c>
      <c r="B7356" t="s">
        <v>41</v>
      </c>
      <c r="C7356" t="s">
        <v>5</v>
      </c>
      <c r="D7356" t="s">
        <v>328</v>
      </c>
      <c r="E7356" t="s">
        <v>468</v>
      </c>
      <c r="F7356" s="2">
        <v>62793.59</v>
      </c>
      <c r="G7356" s="36">
        <f t="shared" si="212"/>
        <v>2556.3259241165933</v>
      </c>
      <c r="H7356">
        <v>2022</v>
      </c>
      <c r="I7356">
        <v>24.564</v>
      </c>
      <c r="J7356" t="s">
        <v>717</v>
      </c>
    </row>
    <row r="7357" spans="1:10">
      <c r="A7357" t="s">
        <v>103</v>
      </c>
      <c r="B7357" t="s">
        <v>41</v>
      </c>
      <c r="C7357" t="s">
        <v>3</v>
      </c>
      <c r="D7357" t="s">
        <v>328</v>
      </c>
      <c r="E7357" t="s">
        <v>468</v>
      </c>
      <c r="F7357" s="2">
        <v>414475</v>
      </c>
      <c r="G7357" s="36">
        <f t="shared" si="212"/>
        <v>17272.382524045272</v>
      </c>
      <c r="H7357">
        <v>2021</v>
      </c>
      <c r="I7357">
        <v>23.996400000000001</v>
      </c>
      <c r="J7357" t="s">
        <v>717</v>
      </c>
    </row>
    <row r="7358" spans="1:10">
      <c r="A7358" t="s">
        <v>103</v>
      </c>
      <c r="B7358" t="s">
        <v>41</v>
      </c>
      <c r="C7358" t="s">
        <v>4</v>
      </c>
      <c r="D7358" t="s">
        <v>328</v>
      </c>
      <c r="E7358" t="s">
        <v>468</v>
      </c>
      <c r="F7358" s="2">
        <v>237054</v>
      </c>
      <c r="G7358" s="36">
        <f t="shared" si="212"/>
        <v>9878.7318097714651</v>
      </c>
      <c r="H7358">
        <v>2021</v>
      </c>
      <c r="I7358">
        <v>23.996400000000001</v>
      </c>
      <c r="J7358" t="s">
        <v>717</v>
      </c>
    </row>
    <row r="7359" spans="1:10">
      <c r="A7359" t="s">
        <v>103</v>
      </c>
      <c r="B7359" t="s">
        <v>41</v>
      </c>
      <c r="C7359" t="s">
        <v>3</v>
      </c>
      <c r="D7359" t="s">
        <v>328</v>
      </c>
      <c r="E7359" t="s">
        <v>370</v>
      </c>
      <c r="F7359" s="2">
        <v>20500</v>
      </c>
      <c r="G7359" s="36">
        <v>833.5806967108125</v>
      </c>
      <c r="H7359">
        <v>2020</v>
      </c>
      <c r="I7359">
        <v>24.592700000000001</v>
      </c>
      <c r="J7359" t="s">
        <v>717</v>
      </c>
    </row>
    <row r="7360" spans="1:10">
      <c r="A7360" t="s">
        <v>103</v>
      </c>
      <c r="B7360" t="s">
        <v>41</v>
      </c>
      <c r="C7360" t="s">
        <v>3</v>
      </c>
      <c r="D7360" t="s">
        <v>328</v>
      </c>
      <c r="E7360" t="s">
        <v>370</v>
      </c>
      <c r="F7360" s="2">
        <v>0</v>
      </c>
      <c r="G7360" s="36">
        <v>0</v>
      </c>
      <c r="H7360">
        <v>2014</v>
      </c>
      <c r="I7360">
        <v>21.134749064390643</v>
      </c>
      <c r="J7360" t="s">
        <v>717</v>
      </c>
    </row>
    <row r="7361" spans="1:10">
      <c r="A7361" t="s">
        <v>103</v>
      </c>
      <c r="B7361" t="s">
        <v>41</v>
      </c>
      <c r="C7361" t="s">
        <v>3</v>
      </c>
      <c r="D7361" t="s">
        <v>328</v>
      </c>
      <c r="E7361" t="s">
        <v>419</v>
      </c>
      <c r="F7361" s="2">
        <v>0</v>
      </c>
      <c r="G7361" s="36">
        <v>0</v>
      </c>
      <c r="H7361">
        <v>2014</v>
      </c>
      <c r="I7361">
        <v>21.134749064390643</v>
      </c>
      <c r="J7361" t="s">
        <v>717</v>
      </c>
    </row>
    <row r="7362" spans="1:10">
      <c r="A7362" t="s">
        <v>103</v>
      </c>
      <c r="B7362" t="s">
        <v>41</v>
      </c>
      <c r="C7362" t="s">
        <v>3</v>
      </c>
      <c r="D7362" t="s">
        <v>328</v>
      </c>
      <c r="E7362" t="s">
        <v>432</v>
      </c>
      <c r="F7362" s="2">
        <v>0</v>
      </c>
      <c r="G7362" s="36">
        <v>0</v>
      </c>
      <c r="H7362">
        <v>2014</v>
      </c>
      <c r="I7362">
        <v>21.134749064390643</v>
      </c>
      <c r="J7362" t="s">
        <v>717</v>
      </c>
    </row>
    <row r="7363" spans="1:10">
      <c r="A7363" t="s">
        <v>103</v>
      </c>
      <c r="B7363" t="s">
        <v>41</v>
      </c>
      <c r="C7363" t="s">
        <v>4</v>
      </c>
      <c r="D7363" t="s">
        <v>328</v>
      </c>
      <c r="E7363" t="s">
        <v>370</v>
      </c>
      <c r="F7363" s="2">
        <v>0</v>
      </c>
      <c r="G7363" s="36">
        <v>0</v>
      </c>
      <c r="H7363">
        <v>2014</v>
      </c>
      <c r="I7363">
        <v>21.134749064390643</v>
      </c>
      <c r="J7363" t="s">
        <v>717</v>
      </c>
    </row>
    <row r="7364" spans="1:10">
      <c r="A7364" t="s">
        <v>103</v>
      </c>
      <c r="B7364" t="s">
        <v>41</v>
      </c>
      <c r="C7364" t="s">
        <v>4</v>
      </c>
      <c r="D7364" t="s">
        <v>328</v>
      </c>
      <c r="E7364" t="s">
        <v>419</v>
      </c>
      <c r="F7364" s="2">
        <v>0</v>
      </c>
      <c r="G7364" s="36">
        <v>0</v>
      </c>
      <c r="H7364">
        <v>2014</v>
      </c>
      <c r="I7364">
        <v>21.134749064390643</v>
      </c>
      <c r="J7364" t="s">
        <v>717</v>
      </c>
    </row>
    <row r="7365" spans="1:10">
      <c r="A7365" t="s">
        <v>103</v>
      </c>
      <c r="B7365" t="s">
        <v>41</v>
      </c>
      <c r="C7365" t="s">
        <v>4</v>
      </c>
      <c r="D7365" t="s">
        <v>328</v>
      </c>
      <c r="E7365" t="s">
        <v>432</v>
      </c>
      <c r="F7365" s="2">
        <v>0</v>
      </c>
      <c r="G7365" s="36">
        <v>0</v>
      </c>
      <c r="H7365">
        <v>2014</v>
      </c>
      <c r="I7365">
        <v>21.134749064390643</v>
      </c>
      <c r="J7365" t="s">
        <v>717</v>
      </c>
    </row>
    <row r="7366" spans="1:10">
      <c r="A7366" t="s">
        <v>103</v>
      </c>
      <c r="B7366" t="s">
        <v>41</v>
      </c>
      <c r="C7366" t="s">
        <v>3</v>
      </c>
      <c r="D7366" t="s">
        <v>1</v>
      </c>
      <c r="F7366" s="2">
        <v>0</v>
      </c>
      <c r="G7366" s="36">
        <v>0</v>
      </c>
      <c r="H7366">
        <v>2014</v>
      </c>
      <c r="I7366">
        <v>21.134749064390643</v>
      </c>
      <c r="J7366" t="s">
        <v>717</v>
      </c>
    </row>
    <row r="7367" spans="1:10">
      <c r="A7367" t="s">
        <v>103</v>
      </c>
      <c r="B7367" t="s">
        <v>41</v>
      </c>
      <c r="C7367" t="s">
        <v>4</v>
      </c>
      <c r="D7367" t="s">
        <v>1</v>
      </c>
      <c r="F7367" s="2">
        <v>0</v>
      </c>
      <c r="G7367" s="36">
        <v>0</v>
      </c>
      <c r="H7367">
        <v>2014</v>
      </c>
      <c r="I7367">
        <v>21.134749064390643</v>
      </c>
      <c r="J7367" t="s">
        <v>717</v>
      </c>
    </row>
    <row r="7368" spans="1:10">
      <c r="A7368" t="s">
        <v>103</v>
      </c>
      <c r="B7368" t="s">
        <v>41</v>
      </c>
      <c r="C7368" t="s">
        <v>3</v>
      </c>
      <c r="D7368" t="s">
        <v>328</v>
      </c>
      <c r="F7368" s="2">
        <v>476062.75999999995</v>
      </c>
      <c r="G7368" s="36">
        <f t="shared" ref="G7368:G7384" si="213">F7368/I7368</f>
        <v>19380.506432177168</v>
      </c>
      <c r="H7368">
        <v>2022</v>
      </c>
      <c r="I7368">
        <v>24.564</v>
      </c>
      <c r="J7368" t="s">
        <v>717</v>
      </c>
    </row>
    <row r="7369" spans="1:10">
      <c r="A7369" t="s">
        <v>147</v>
      </c>
      <c r="B7369" s="18" t="s">
        <v>35</v>
      </c>
      <c r="C7369" s="18" t="s">
        <v>3</v>
      </c>
      <c r="D7369" s="18" t="s">
        <v>328</v>
      </c>
      <c r="E7369" s="18" t="s">
        <v>677</v>
      </c>
      <c r="F7369" s="2">
        <v>598414186</v>
      </c>
      <c r="G7369" s="36">
        <f t="shared" si="213"/>
        <v>653668.88195887161</v>
      </c>
      <c r="H7369" s="18">
        <v>2024</v>
      </c>
      <c r="I7369" s="18">
        <v>915.46990000000005</v>
      </c>
      <c r="J7369" t="s">
        <v>717</v>
      </c>
    </row>
    <row r="7370" spans="1:10">
      <c r="A7370" t="s">
        <v>147</v>
      </c>
      <c r="B7370" s="18" t="s">
        <v>35</v>
      </c>
      <c r="C7370" s="18" t="s">
        <v>3</v>
      </c>
      <c r="D7370" s="18" t="s">
        <v>1</v>
      </c>
      <c r="E7370" s="18"/>
      <c r="F7370" s="2">
        <v>30300212</v>
      </c>
      <c r="G7370" s="36">
        <f t="shared" si="213"/>
        <v>33097.988257178091</v>
      </c>
      <c r="H7370" s="18">
        <v>2024</v>
      </c>
      <c r="I7370" s="18">
        <v>915.46990000000005</v>
      </c>
      <c r="J7370" t="s">
        <v>717</v>
      </c>
    </row>
    <row r="7371" spans="1:10">
      <c r="A7371" t="s">
        <v>147</v>
      </c>
      <c r="B7371" s="18" t="s">
        <v>35</v>
      </c>
      <c r="C7371" s="18" t="s">
        <v>4</v>
      </c>
      <c r="D7371" s="18" t="s">
        <v>328</v>
      </c>
      <c r="E7371" s="18" t="s">
        <v>677</v>
      </c>
      <c r="F7371" s="2">
        <v>212957308</v>
      </c>
      <c r="G7371" s="36">
        <f t="shared" si="213"/>
        <v>232620.76448390054</v>
      </c>
      <c r="H7371" s="18">
        <v>2024</v>
      </c>
      <c r="I7371" s="18">
        <v>915.46990000000005</v>
      </c>
      <c r="J7371" t="s">
        <v>717</v>
      </c>
    </row>
    <row r="7372" spans="1:10">
      <c r="A7372" t="s">
        <v>147</v>
      </c>
      <c r="B7372" s="18" t="s">
        <v>35</v>
      </c>
      <c r="C7372" s="18" t="s">
        <v>4</v>
      </c>
      <c r="D7372" s="18" t="s">
        <v>1</v>
      </c>
      <c r="E7372" s="18"/>
      <c r="F7372" s="2">
        <v>7236413</v>
      </c>
      <c r="G7372" s="36">
        <f t="shared" si="213"/>
        <v>7904.5886708017379</v>
      </c>
      <c r="H7372" s="18">
        <v>2024</v>
      </c>
      <c r="I7372" s="18">
        <v>915.46990000000005</v>
      </c>
      <c r="J7372" t="s">
        <v>717</v>
      </c>
    </row>
    <row r="7373" spans="1:10">
      <c r="A7373" t="s">
        <v>147</v>
      </c>
      <c r="B7373" s="18" t="s">
        <v>35</v>
      </c>
      <c r="C7373" s="18" t="s">
        <v>3</v>
      </c>
      <c r="D7373" s="18" t="s">
        <v>328</v>
      </c>
      <c r="E7373" s="18"/>
      <c r="F7373" s="2">
        <v>266806724</v>
      </c>
      <c r="G7373" s="36">
        <f t="shared" si="213"/>
        <v>901437.71637929836</v>
      </c>
      <c r="H7373" s="18">
        <v>2023</v>
      </c>
      <c r="I7373" s="18">
        <v>295.97910000000002</v>
      </c>
      <c r="J7373" t="s">
        <v>717</v>
      </c>
    </row>
    <row r="7374" spans="1:10">
      <c r="A7374" t="s">
        <v>147</v>
      </c>
      <c r="B7374" s="18" t="s">
        <v>35</v>
      </c>
      <c r="C7374" s="18" t="s">
        <v>3</v>
      </c>
      <c r="D7374" s="18" t="s">
        <v>1</v>
      </c>
      <c r="E7374" s="18"/>
      <c r="F7374" s="2">
        <v>11080670.5</v>
      </c>
      <c r="G7374" s="36">
        <f t="shared" si="213"/>
        <v>37437.341014956801</v>
      </c>
      <c r="H7374" s="18">
        <v>2023</v>
      </c>
      <c r="I7374" s="18">
        <v>295.97910000000002</v>
      </c>
      <c r="J7374" t="s">
        <v>717</v>
      </c>
    </row>
    <row r="7375" spans="1:10">
      <c r="A7375" t="s">
        <v>147</v>
      </c>
      <c r="B7375" s="18" t="s">
        <v>35</v>
      </c>
      <c r="C7375" s="18" t="s">
        <v>4</v>
      </c>
      <c r="D7375" s="18" t="s">
        <v>328</v>
      </c>
      <c r="E7375" s="18"/>
      <c r="F7375" s="2">
        <v>86405812</v>
      </c>
      <c r="G7375" s="36">
        <f t="shared" si="213"/>
        <v>291932.13980311446</v>
      </c>
      <c r="H7375" s="18">
        <v>2023</v>
      </c>
      <c r="I7375" s="18">
        <v>295.97910000000002</v>
      </c>
      <c r="J7375" t="s">
        <v>717</v>
      </c>
    </row>
    <row r="7376" spans="1:10">
      <c r="A7376" t="s">
        <v>147</v>
      </c>
      <c r="B7376" s="18" t="s">
        <v>35</v>
      </c>
      <c r="C7376" s="18" t="s">
        <v>4</v>
      </c>
      <c r="D7376" s="18" t="s">
        <v>1</v>
      </c>
      <c r="E7376" s="18"/>
      <c r="F7376" s="2">
        <v>3974879</v>
      </c>
      <c r="G7376" s="36">
        <f t="shared" si="213"/>
        <v>13429.593508460563</v>
      </c>
      <c r="H7376" s="18">
        <v>2023</v>
      </c>
      <c r="I7376" s="18">
        <v>295.97910000000002</v>
      </c>
      <c r="J7376" t="s">
        <v>717</v>
      </c>
    </row>
    <row r="7377" spans="1:10">
      <c r="A7377" s="14" t="s">
        <v>147</v>
      </c>
      <c r="B7377" t="s">
        <v>35</v>
      </c>
      <c r="C7377" t="s">
        <v>3</v>
      </c>
      <c r="D7377" t="s">
        <v>328</v>
      </c>
      <c r="F7377" s="2">
        <v>110757645</v>
      </c>
      <c r="G7377" s="36">
        <f t="shared" si="213"/>
        <v>846294.78366912797</v>
      </c>
      <c r="H7377">
        <v>2022</v>
      </c>
      <c r="I7377">
        <v>130.87360000000001</v>
      </c>
      <c r="J7377" t="s">
        <v>717</v>
      </c>
    </row>
    <row r="7378" spans="1:10">
      <c r="A7378" s="14" t="s">
        <v>147</v>
      </c>
      <c r="B7378" t="s">
        <v>35</v>
      </c>
      <c r="C7378" t="s">
        <v>3</v>
      </c>
      <c r="D7378" t="s">
        <v>1</v>
      </c>
      <c r="F7378" s="2">
        <v>4209447</v>
      </c>
      <c r="G7378" s="36">
        <f t="shared" si="213"/>
        <v>32164.217993544913</v>
      </c>
      <c r="H7378">
        <v>2022</v>
      </c>
      <c r="I7378">
        <v>130.87360000000001</v>
      </c>
      <c r="J7378" t="s">
        <v>717</v>
      </c>
    </row>
    <row r="7379" spans="1:10">
      <c r="A7379" s="14" t="s">
        <v>147</v>
      </c>
      <c r="B7379" t="s">
        <v>35</v>
      </c>
      <c r="C7379" t="s">
        <v>5</v>
      </c>
      <c r="D7379" t="s">
        <v>328</v>
      </c>
      <c r="F7379" s="2">
        <v>33337589</v>
      </c>
      <c r="G7379" s="36">
        <f t="shared" si="213"/>
        <v>254731.19865274584</v>
      </c>
      <c r="H7379">
        <v>2022</v>
      </c>
      <c r="I7379">
        <v>130.87360000000001</v>
      </c>
      <c r="J7379" t="s">
        <v>717</v>
      </c>
    </row>
    <row r="7380" spans="1:10">
      <c r="A7380" s="14" t="s">
        <v>147</v>
      </c>
      <c r="B7380" t="s">
        <v>35</v>
      </c>
      <c r="C7380" t="s">
        <v>5</v>
      </c>
      <c r="D7380" t="s">
        <v>1</v>
      </c>
      <c r="F7380" s="2">
        <v>3426096</v>
      </c>
      <c r="G7380" s="36">
        <f t="shared" si="213"/>
        <v>26178.663993349306</v>
      </c>
      <c r="H7380">
        <v>2022</v>
      </c>
      <c r="I7380">
        <v>130.87360000000001</v>
      </c>
      <c r="J7380" t="s">
        <v>717</v>
      </c>
    </row>
    <row r="7381" spans="1:10">
      <c r="A7381" s="14" t="s">
        <v>147</v>
      </c>
      <c r="B7381" t="s">
        <v>35</v>
      </c>
      <c r="C7381" t="s">
        <v>3</v>
      </c>
      <c r="D7381" t="s">
        <v>328</v>
      </c>
      <c r="E7381" t="s">
        <v>329</v>
      </c>
      <c r="F7381" s="2">
        <v>59095510</v>
      </c>
      <c r="G7381" s="36">
        <f t="shared" si="213"/>
        <v>621513.68485705147</v>
      </c>
      <c r="H7381">
        <v>2021</v>
      </c>
      <c r="I7381">
        <v>95.083200000000005</v>
      </c>
      <c r="J7381" t="s">
        <v>717</v>
      </c>
    </row>
    <row r="7382" spans="1:10">
      <c r="A7382" s="14" t="s">
        <v>147</v>
      </c>
      <c r="B7382" t="s">
        <v>35</v>
      </c>
      <c r="C7382" t="s">
        <v>3</v>
      </c>
      <c r="D7382" t="s">
        <v>1</v>
      </c>
      <c r="E7382" t="s">
        <v>330</v>
      </c>
      <c r="F7382" s="2">
        <v>3150662</v>
      </c>
      <c r="G7382" s="36">
        <f t="shared" si="213"/>
        <v>33135.843135275209</v>
      </c>
      <c r="H7382">
        <v>2021</v>
      </c>
      <c r="I7382">
        <v>95.083200000000005</v>
      </c>
      <c r="J7382" t="s">
        <v>717</v>
      </c>
    </row>
    <row r="7383" spans="1:10">
      <c r="A7383" s="14" t="s">
        <v>147</v>
      </c>
      <c r="B7383" t="s">
        <v>35</v>
      </c>
      <c r="C7383" t="s">
        <v>4</v>
      </c>
      <c r="D7383" t="s">
        <v>328</v>
      </c>
      <c r="E7383" t="s">
        <v>329</v>
      </c>
      <c r="F7383" s="2">
        <v>18373344</v>
      </c>
      <c r="G7383" s="36">
        <f t="shared" si="213"/>
        <v>193234.38840930889</v>
      </c>
      <c r="H7383">
        <v>2021</v>
      </c>
      <c r="I7383">
        <v>95.083200000000005</v>
      </c>
      <c r="J7383" t="s">
        <v>717</v>
      </c>
    </row>
    <row r="7384" spans="1:10">
      <c r="A7384" s="14" t="s">
        <v>147</v>
      </c>
      <c r="B7384" t="s">
        <v>35</v>
      </c>
      <c r="C7384" t="s">
        <v>4</v>
      </c>
      <c r="D7384" t="s">
        <v>1</v>
      </c>
      <c r="E7384" t="s">
        <v>330</v>
      </c>
      <c r="F7384" s="2">
        <v>2840984</v>
      </c>
      <c r="G7384" s="36">
        <f t="shared" si="213"/>
        <v>29878.927087014319</v>
      </c>
      <c r="H7384">
        <v>2021</v>
      </c>
      <c r="I7384">
        <v>95.083200000000005</v>
      </c>
      <c r="J7384" t="s">
        <v>717</v>
      </c>
    </row>
    <row r="7385" spans="1:10">
      <c r="A7385" t="s">
        <v>147</v>
      </c>
      <c r="B7385" t="s">
        <v>35</v>
      </c>
      <c r="C7385" t="s">
        <v>3</v>
      </c>
      <c r="D7385" t="s">
        <v>328</v>
      </c>
      <c r="F7385" s="2">
        <v>34223135</v>
      </c>
      <c r="G7385" s="36">
        <v>485252.82731005695</v>
      </c>
      <c r="H7385">
        <v>2020</v>
      </c>
      <c r="I7385">
        <v>70.526399999999995</v>
      </c>
      <c r="J7385" t="s">
        <v>717</v>
      </c>
    </row>
    <row r="7386" spans="1:10">
      <c r="A7386" t="s">
        <v>147</v>
      </c>
      <c r="B7386" t="s">
        <v>35</v>
      </c>
      <c r="C7386" t="s">
        <v>3</v>
      </c>
      <c r="D7386" t="s">
        <v>1</v>
      </c>
      <c r="F7386" s="2">
        <v>1921811</v>
      </c>
      <c r="G7386" s="36">
        <v>27249.526418475922</v>
      </c>
      <c r="H7386">
        <v>2020</v>
      </c>
      <c r="I7386">
        <v>70.526399999999995</v>
      </c>
      <c r="J7386" t="s">
        <v>717</v>
      </c>
    </row>
    <row r="7387" spans="1:10">
      <c r="A7387" t="s">
        <v>147</v>
      </c>
      <c r="B7387" t="s">
        <v>35</v>
      </c>
      <c r="C7387" t="s">
        <v>4</v>
      </c>
      <c r="D7387" t="s">
        <v>328</v>
      </c>
      <c r="F7387" s="2">
        <v>14906616</v>
      </c>
      <c r="G7387" s="36">
        <v>211362.21329884982</v>
      </c>
      <c r="H7387">
        <v>2020</v>
      </c>
      <c r="I7387">
        <v>70.526399999999995</v>
      </c>
      <c r="J7387" t="s">
        <v>717</v>
      </c>
    </row>
    <row r="7388" spans="1:10">
      <c r="A7388" t="s">
        <v>147</v>
      </c>
      <c r="B7388" t="s">
        <v>35</v>
      </c>
      <c r="C7388" t="s">
        <v>4</v>
      </c>
      <c r="D7388" t="s">
        <v>1</v>
      </c>
      <c r="F7388" s="2">
        <v>798512</v>
      </c>
      <c r="G7388" s="36">
        <v>11322.171555616054</v>
      </c>
      <c r="H7388">
        <v>2020</v>
      </c>
      <c r="I7388">
        <v>70.526399999999995</v>
      </c>
      <c r="J7388" t="s">
        <v>717</v>
      </c>
    </row>
    <row r="7389" spans="1:10">
      <c r="A7389" s="1" t="s">
        <v>147</v>
      </c>
      <c r="B7389" t="s">
        <v>35</v>
      </c>
      <c r="C7389" t="s">
        <v>3</v>
      </c>
      <c r="D7389" t="s">
        <v>328</v>
      </c>
      <c r="E7389" t="s">
        <v>343</v>
      </c>
      <c r="F7389" s="2">
        <v>20810239</v>
      </c>
      <c r="G7389" s="36">
        <f t="shared" ref="G7389:G7395" si="214">F7389/I7389</f>
        <v>431509.56111357635</v>
      </c>
      <c r="H7389">
        <v>2019</v>
      </c>
      <c r="I7389">
        <v>48.226599999999998</v>
      </c>
      <c r="J7389" t="s">
        <v>717</v>
      </c>
    </row>
    <row r="7390" spans="1:10">
      <c r="A7390" t="s">
        <v>147</v>
      </c>
      <c r="B7390" t="s">
        <v>35</v>
      </c>
      <c r="C7390" t="s">
        <v>3</v>
      </c>
      <c r="D7390" t="s">
        <v>1</v>
      </c>
      <c r="F7390" s="2">
        <v>1133336</v>
      </c>
      <c r="G7390" s="36">
        <f t="shared" si="214"/>
        <v>23500.226016347824</v>
      </c>
      <c r="H7390">
        <v>2019</v>
      </c>
      <c r="I7390">
        <v>48.226599999999998</v>
      </c>
      <c r="J7390" t="s">
        <v>717</v>
      </c>
    </row>
    <row r="7391" spans="1:10">
      <c r="A7391" s="1" t="s">
        <v>147</v>
      </c>
      <c r="B7391" t="s">
        <v>35</v>
      </c>
      <c r="C7391" t="s">
        <v>4</v>
      </c>
      <c r="D7391" t="s">
        <v>328</v>
      </c>
      <c r="E7391" t="s">
        <v>343</v>
      </c>
      <c r="F7391" s="2">
        <v>5630523</v>
      </c>
      <c r="G7391" s="36">
        <f t="shared" si="214"/>
        <v>116751.39860574871</v>
      </c>
      <c r="H7391">
        <v>2019</v>
      </c>
      <c r="I7391">
        <v>48.226599999999998</v>
      </c>
      <c r="J7391" t="s">
        <v>717</v>
      </c>
    </row>
    <row r="7392" spans="1:10">
      <c r="A7392" t="s">
        <v>147</v>
      </c>
      <c r="B7392" t="s">
        <v>35</v>
      </c>
      <c r="C7392" t="s">
        <v>4</v>
      </c>
      <c r="D7392" t="s">
        <v>1</v>
      </c>
      <c r="F7392" s="2">
        <v>1151665</v>
      </c>
      <c r="G7392" s="36">
        <f t="shared" si="214"/>
        <v>23880.285983254056</v>
      </c>
      <c r="H7392">
        <v>2019</v>
      </c>
      <c r="I7392">
        <v>48.226599999999998</v>
      </c>
      <c r="J7392" t="s">
        <v>717</v>
      </c>
    </row>
    <row r="7393" spans="1:10">
      <c r="A7393" s="3" t="s">
        <v>147</v>
      </c>
      <c r="B7393" t="s">
        <v>35</v>
      </c>
      <c r="C7393" t="s">
        <v>3</v>
      </c>
      <c r="D7393" t="s">
        <v>328</v>
      </c>
      <c r="F7393" s="2">
        <v>15041456</v>
      </c>
      <c r="G7393" s="36">
        <f t="shared" si="214"/>
        <v>525326.23652759439</v>
      </c>
      <c r="H7393">
        <v>2018</v>
      </c>
      <c r="I7393">
        <v>28.6326</v>
      </c>
      <c r="J7393" t="s">
        <v>717</v>
      </c>
    </row>
    <row r="7394" spans="1:10">
      <c r="A7394" s="4" t="s">
        <v>147</v>
      </c>
      <c r="B7394" t="s">
        <v>35</v>
      </c>
      <c r="C7394" t="s">
        <v>3</v>
      </c>
      <c r="D7394" t="s">
        <v>1</v>
      </c>
      <c r="F7394" s="2">
        <v>606731</v>
      </c>
      <c r="G7394" s="36">
        <f t="shared" si="214"/>
        <v>21190.216745946927</v>
      </c>
      <c r="H7394">
        <v>2018</v>
      </c>
      <c r="I7394">
        <v>28.6326</v>
      </c>
      <c r="J7394" t="s">
        <v>717</v>
      </c>
    </row>
    <row r="7395" spans="1:10">
      <c r="A7395" s="4" t="s">
        <v>147</v>
      </c>
      <c r="B7395" t="s">
        <v>35</v>
      </c>
      <c r="C7395" t="s">
        <v>4</v>
      </c>
      <c r="D7395" t="s">
        <v>328</v>
      </c>
      <c r="F7395" s="2">
        <f>-(-1443551)</f>
        <v>1443551</v>
      </c>
      <c r="G7395" s="36">
        <f t="shared" si="214"/>
        <v>50416.343608334559</v>
      </c>
      <c r="H7395">
        <v>2018</v>
      </c>
      <c r="I7395">
        <v>28.6326</v>
      </c>
      <c r="J7395" t="s">
        <v>717</v>
      </c>
    </row>
    <row r="7396" spans="1:10">
      <c r="A7396" s="4" t="s">
        <v>25</v>
      </c>
      <c r="B7396" t="s">
        <v>32</v>
      </c>
      <c r="C7396" t="s">
        <v>4</v>
      </c>
      <c r="D7396" t="s">
        <v>328</v>
      </c>
      <c r="E7396" t="s">
        <v>365</v>
      </c>
      <c r="F7396" s="2">
        <v>45810856</v>
      </c>
      <c r="G7396" s="36">
        <v>19460833.764930844</v>
      </c>
      <c r="H7396">
        <v>2014</v>
      </c>
      <c r="I7396">
        <v>2.3540027397260279</v>
      </c>
      <c r="J7396" s="40" t="s">
        <v>715</v>
      </c>
    </row>
    <row r="7397" spans="1:10">
      <c r="A7397" s="4" t="s">
        <v>25</v>
      </c>
      <c r="B7397" t="s">
        <v>32</v>
      </c>
      <c r="C7397" t="s">
        <v>4</v>
      </c>
      <c r="D7397" t="s">
        <v>328</v>
      </c>
      <c r="E7397" t="s">
        <v>366</v>
      </c>
      <c r="F7397" s="2">
        <v>5672853.9999999991</v>
      </c>
      <c r="G7397" s="36">
        <v>2409875.6999153867</v>
      </c>
      <c r="H7397">
        <v>2014</v>
      </c>
      <c r="I7397">
        <v>2.3540027397260279</v>
      </c>
      <c r="J7397" s="40" t="s">
        <v>715</v>
      </c>
    </row>
    <row r="7398" spans="1:10">
      <c r="A7398" s="4" t="s">
        <v>25</v>
      </c>
      <c r="B7398" t="s">
        <v>32</v>
      </c>
      <c r="C7398" t="s">
        <v>4</v>
      </c>
      <c r="D7398" t="s">
        <v>328</v>
      </c>
      <c r="E7398" t="s">
        <v>365</v>
      </c>
      <c r="F7398" s="2">
        <v>-115</v>
      </c>
      <c r="G7398" s="36">
        <v>-48.852959284739129</v>
      </c>
      <c r="H7398">
        <v>2014</v>
      </c>
      <c r="I7398">
        <v>2.3540027397260279</v>
      </c>
      <c r="J7398" s="40" t="s">
        <v>715</v>
      </c>
    </row>
    <row r="7399" spans="1:10">
      <c r="A7399" s="4" t="s">
        <v>25</v>
      </c>
      <c r="B7399" t="s">
        <v>32</v>
      </c>
      <c r="C7399" t="s">
        <v>4</v>
      </c>
      <c r="D7399" t="s">
        <v>328</v>
      </c>
      <c r="E7399" t="s">
        <v>366</v>
      </c>
      <c r="F7399" s="2">
        <v>-1088</v>
      </c>
      <c r="G7399" s="36">
        <v>-462.19147566779282</v>
      </c>
      <c r="H7399">
        <v>2014</v>
      </c>
      <c r="I7399">
        <v>2.3540027397260279</v>
      </c>
      <c r="J7399" s="40" t="s">
        <v>715</v>
      </c>
    </row>
    <row r="7400" spans="1:10">
      <c r="A7400" s="4" t="s">
        <v>25</v>
      </c>
      <c r="B7400" t="s">
        <v>32</v>
      </c>
      <c r="C7400" t="s">
        <v>4</v>
      </c>
      <c r="D7400" t="s">
        <v>367</v>
      </c>
      <c r="F7400" s="2">
        <v>7370986</v>
      </c>
      <c r="G7400" s="36">
        <v>3131256.3386641922</v>
      </c>
      <c r="H7400">
        <v>2014</v>
      </c>
      <c r="I7400">
        <v>2.3540027397260279</v>
      </c>
      <c r="J7400" s="40" t="s">
        <v>715</v>
      </c>
    </row>
    <row r="7401" spans="1:10">
      <c r="A7401" s="4" t="s">
        <v>25</v>
      </c>
      <c r="B7401" t="s">
        <v>32</v>
      </c>
      <c r="C7401" t="s">
        <v>4</v>
      </c>
      <c r="D7401" t="s">
        <v>367</v>
      </c>
      <c r="F7401" s="2">
        <v>106399</v>
      </c>
      <c r="G7401" s="36">
        <v>45199.182738582247</v>
      </c>
      <c r="H7401">
        <v>2014</v>
      </c>
      <c r="I7401">
        <v>2.3540027397260279</v>
      </c>
      <c r="J7401" s="40" t="s">
        <v>715</v>
      </c>
    </row>
    <row r="7402" spans="1:10">
      <c r="A7402" s="4" t="s">
        <v>147</v>
      </c>
      <c r="B7402" t="s">
        <v>35</v>
      </c>
      <c r="C7402" t="s">
        <v>4</v>
      </c>
      <c r="D7402" t="s">
        <v>1</v>
      </c>
      <c r="F7402" s="2">
        <f>-(-815232)</f>
        <v>815232</v>
      </c>
      <c r="G7402" s="36">
        <f>F7402/I7402</f>
        <v>28472.16110307831</v>
      </c>
      <c r="H7402">
        <v>2018</v>
      </c>
      <c r="I7402">
        <v>28.6326</v>
      </c>
      <c r="J7402" t="s">
        <v>717</v>
      </c>
    </row>
    <row r="7403" spans="1:10">
      <c r="A7403" s="1" t="s">
        <v>147</v>
      </c>
      <c r="B7403" t="s">
        <v>35</v>
      </c>
      <c r="C7403" t="s">
        <v>3</v>
      </c>
      <c r="D7403" t="s">
        <v>328</v>
      </c>
      <c r="F7403" s="2">
        <v>11612370</v>
      </c>
      <c r="G7403" s="36">
        <f>(F7403/I7403)</f>
        <v>701769.53660634044</v>
      </c>
      <c r="H7403">
        <v>2017</v>
      </c>
      <c r="I7403">
        <v>16.547270000000001</v>
      </c>
      <c r="J7403" t="s">
        <v>717</v>
      </c>
    </row>
    <row r="7404" spans="1:10">
      <c r="A7404" s="1" t="s">
        <v>147</v>
      </c>
      <c r="B7404" t="s">
        <v>35</v>
      </c>
      <c r="C7404" t="s">
        <v>3</v>
      </c>
      <c r="D7404" t="s">
        <v>1</v>
      </c>
      <c r="F7404" s="2">
        <v>479950</v>
      </c>
      <c r="G7404" s="36">
        <f>(F7404/I7404)</f>
        <v>29004.784475022163</v>
      </c>
      <c r="H7404">
        <v>2017</v>
      </c>
      <c r="I7404">
        <v>16.547270000000001</v>
      </c>
      <c r="J7404" t="s">
        <v>717</v>
      </c>
    </row>
    <row r="7405" spans="1:10">
      <c r="A7405" s="1" t="s">
        <v>147</v>
      </c>
      <c r="B7405" t="s">
        <v>35</v>
      </c>
      <c r="C7405" t="s">
        <v>4</v>
      </c>
      <c r="D7405" t="s">
        <v>328</v>
      </c>
      <c r="F7405" s="2">
        <f>-(-4775626)</f>
        <v>4775626</v>
      </c>
      <c r="G7405" s="36">
        <f>(F7405/I7405)</f>
        <v>288605.06899325387</v>
      </c>
      <c r="H7405">
        <v>2017</v>
      </c>
      <c r="I7405">
        <v>16.547270000000001</v>
      </c>
      <c r="J7405" t="s">
        <v>717</v>
      </c>
    </row>
    <row r="7406" spans="1:10">
      <c r="A7406" s="1" t="s">
        <v>147</v>
      </c>
      <c r="B7406" t="s">
        <v>35</v>
      </c>
      <c r="C7406" t="s">
        <v>4</v>
      </c>
      <c r="D7406" t="s">
        <v>1</v>
      </c>
      <c r="F7406" s="2">
        <f>-(-199749)</f>
        <v>199749</v>
      </c>
      <c r="G7406" s="36">
        <f>(F7406/I7406)</f>
        <v>12071.417218671115</v>
      </c>
      <c r="H7406">
        <v>2017</v>
      </c>
      <c r="I7406">
        <v>16.547270000000001</v>
      </c>
      <c r="J7406" t="s">
        <v>717</v>
      </c>
    </row>
    <row r="7407" spans="1:10">
      <c r="A7407" t="s">
        <v>147</v>
      </c>
      <c r="B7407" t="s">
        <v>35</v>
      </c>
      <c r="C7407" t="s">
        <v>3</v>
      </c>
      <c r="D7407" t="s">
        <v>328</v>
      </c>
      <c r="F7407" s="2">
        <v>4460493</v>
      </c>
      <c r="G7407" s="36">
        <v>302023.40084096772</v>
      </c>
      <c r="H7407">
        <v>2016</v>
      </c>
      <c r="I7407">
        <v>14.768700000000001</v>
      </c>
      <c r="J7407" t="s">
        <v>717</v>
      </c>
    </row>
    <row r="7408" spans="1:10">
      <c r="A7408" t="s">
        <v>147</v>
      </c>
      <c r="B7408" t="s">
        <v>35</v>
      </c>
      <c r="C7408" t="s">
        <v>3</v>
      </c>
      <c r="D7408" t="s">
        <v>1</v>
      </c>
      <c r="F7408" s="2">
        <v>228303</v>
      </c>
      <c r="G7408" s="36">
        <v>15458.571167401327</v>
      </c>
      <c r="H7408">
        <v>2016</v>
      </c>
      <c r="I7408">
        <v>14.768700000000001</v>
      </c>
      <c r="J7408" t="s">
        <v>717</v>
      </c>
    </row>
    <row r="7409" spans="1:10">
      <c r="A7409" t="s">
        <v>147</v>
      </c>
      <c r="B7409" t="s">
        <v>35</v>
      </c>
      <c r="C7409" t="s">
        <v>4</v>
      </c>
      <c r="D7409" t="s">
        <v>328</v>
      </c>
      <c r="F7409" s="2">
        <v>1731420</v>
      </c>
      <c r="G7409" s="36">
        <v>117235.7756606878</v>
      </c>
      <c r="H7409">
        <v>2016</v>
      </c>
      <c r="I7409">
        <v>14.768700000000001</v>
      </c>
      <c r="J7409" t="s">
        <v>717</v>
      </c>
    </row>
    <row r="7410" spans="1:10">
      <c r="A7410" t="s">
        <v>147</v>
      </c>
      <c r="B7410" t="s">
        <v>35</v>
      </c>
      <c r="C7410" t="s">
        <v>4</v>
      </c>
      <c r="D7410" t="s">
        <v>1</v>
      </c>
      <c r="F7410" s="2">
        <v>21189</v>
      </c>
      <c r="G7410" s="36">
        <v>1434.7234353734586</v>
      </c>
      <c r="H7410">
        <v>2016</v>
      </c>
      <c r="I7410">
        <v>14.768700000000001</v>
      </c>
      <c r="J7410" t="s">
        <v>717</v>
      </c>
    </row>
    <row r="7411" spans="1:10">
      <c r="A7411" t="s">
        <v>147</v>
      </c>
      <c r="B7411" t="s">
        <v>35</v>
      </c>
      <c r="C7411" t="s">
        <v>3</v>
      </c>
      <c r="D7411" t="s">
        <v>328</v>
      </c>
      <c r="F7411" s="2">
        <v>3207540</v>
      </c>
      <c r="G7411" s="36">
        <v>346035.34209333942</v>
      </c>
      <c r="H7411">
        <v>2015</v>
      </c>
      <c r="I7411">
        <v>9.2693999999999992</v>
      </c>
      <c r="J7411" t="s">
        <v>717</v>
      </c>
    </row>
    <row r="7412" spans="1:10">
      <c r="A7412" t="s">
        <v>147</v>
      </c>
      <c r="B7412" t="s">
        <v>35</v>
      </c>
      <c r="C7412" t="s">
        <v>3</v>
      </c>
      <c r="D7412" t="s">
        <v>1</v>
      </c>
      <c r="F7412" s="2">
        <v>156658</v>
      </c>
      <c r="G7412" s="36">
        <v>16900.554512697694</v>
      </c>
      <c r="H7412">
        <v>2015</v>
      </c>
      <c r="I7412">
        <v>9.2693999999999992</v>
      </c>
      <c r="J7412" t="s">
        <v>717</v>
      </c>
    </row>
    <row r="7413" spans="1:10">
      <c r="A7413" t="s">
        <v>147</v>
      </c>
      <c r="B7413" t="s">
        <v>35</v>
      </c>
      <c r="C7413" t="s">
        <v>4</v>
      </c>
      <c r="D7413" t="s">
        <v>328</v>
      </c>
      <c r="F7413" s="2">
        <v>987692</v>
      </c>
      <c r="G7413" s="36">
        <v>106554.03801756317</v>
      </c>
      <c r="H7413">
        <v>2015</v>
      </c>
      <c r="I7413">
        <v>9.2693999999999992</v>
      </c>
      <c r="J7413" t="s">
        <v>717</v>
      </c>
    </row>
    <row r="7414" spans="1:10">
      <c r="A7414" s="4" t="s">
        <v>17</v>
      </c>
      <c r="B7414" t="s">
        <v>32</v>
      </c>
      <c r="C7414" t="s">
        <v>3</v>
      </c>
      <c r="D7414" t="s">
        <v>328</v>
      </c>
      <c r="F7414" s="2">
        <v>119920536</v>
      </c>
      <c r="G7414" s="36">
        <v>55516839.120832525</v>
      </c>
      <c r="H7414">
        <v>2013</v>
      </c>
      <c r="I7414">
        <v>2.1600749952459051</v>
      </c>
      <c r="J7414" s="40" t="s">
        <v>715</v>
      </c>
    </row>
    <row r="7415" spans="1:10">
      <c r="A7415" s="4" t="s">
        <v>17</v>
      </c>
      <c r="B7415" t="s">
        <v>32</v>
      </c>
      <c r="C7415" t="s">
        <v>3</v>
      </c>
      <c r="D7415" t="s">
        <v>328</v>
      </c>
      <c r="F7415" s="2">
        <v>114321057</v>
      </c>
      <c r="G7415" s="36">
        <v>52924577.735314034</v>
      </c>
      <c r="H7415">
        <v>2013</v>
      </c>
      <c r="I7415">
        <v>2.1600749952459051</v>
      </c>
      <c r="J7415" s="40" t="s">
        <v>715</v>
      </c>
    </row>
    <row r="7416" spans="1:10">
      <c r="A7416" s="4" t="s">
        <v>17</v>
      </c>
      <c r="B7416" t="s">
        <v>32</v>
      </c>
      <c r="C7416" t="s">
        <v>3</v>
      </c>
      <c r="D7416" t="s">
        <v>328</v>
      </c>
      <c r="F7416" s="2">
        <v>63928645</v>
      </c>
      <c r="G7416" s="36">
        <v>29595567.348680086</v>
      </c>
      <c r="H7416">
        <v>2013</v>
      </c>
      <c r="I7416">
        <v>2.1600749952459051</v>
      </c>
      <c r="J7416" s="40" t="s">
        <v>715</v>
      </c>
    </row>
    <row r="7417" spans="1:10">
      <c r="A7417" s="4" t="s">
        <v>17</v>
      </c>
      <c r="B7417" t="s">
        <v>32</v>
      </c>
      <c r="C7417" t="s">
        <v>3</v>
      </c>
      <c r="D7417" t="s">
        <v>328</v>
      </c>
      <c r="F7417" s="2">
        <v>81584</v>
      </c>
      <c r="G7417" s="36">
        <v>37769.059027838244</v>
      </c>
      <c r="H7417">
        <v>2013</v>
      </c>
      <c r="I7417">
        <v>2.1600749952459051</v>
      </c>
      <c r="J7417" s="40" t="s">
        <v>715</v>
      </c>
    </row>
    <row r="7418" spans="1:10">
      <c r="A7418" s="4" t="s">
        <v>17</v>
      </c>
      <c r="B7418" t="s">
        <v>32</v>
      </c>
      <c r="C7418" t="s">
        <v>3</v>
      </c>
      <c r="D7418" t="s">
        <v>1</v>
      </c>
      <c r="F7418" s="2">
        <v>10501252</v>
      </c>
      <c r="G7418" s="36">
        <v>4861521.9485953664</v>
      </c>
      <c r="H7418">
        <v>2013</v>
      </c>
      <c r="I7418">
        <v>2.1600749952459051</v>
      </c>
      <c r="J7418" s="40" t="s">
        <v>715</v>
      </c>
    </row>
    <row r="7419" spans="1:10">
      <c r="A7419" t="s">
        <v>147</v>
      </c>
      <c r="B7419" t="s">
        <v>35</v>
      </c>
      <c r="C7419" t="s">
        <v>4</v>
      </c>
      <c r="D7419" t="s">
        <v>1</v>
      </c>
      <c r="F7419" s="2">
        <v>2039</v>
      </c>
      <c r="G7419" s="36">
        <v>219.97108766478954</v>
      </c>
      <c r="H7419">
        <v>2015</v>
      </c>
      <c r="I7419">
        <v>9.2693999999999992</v>
      </c>
      <c r="J7419" t="s">
        <v>717</v>
      </c>
    </row>
    <row r="7420" spans="1:10">
      <c r="A7420" t="s">
        <v>147</v>
      </c>
      <c r="B7420" t="s">
        <v>35</v>
      </c>
      <c r="C7420" t="s">
        <v>3</v>
      </c>
      <c r="D7420" t="s">
        <v>328</v>
      </c>
      <c r="F7420" s="2">
        <v>2725102</v>
      </c>
      <c r="G7420" s="36">
        <v>335712.7179604008</v>
      </c>
      <c r="H7420">
        <v>2014</v>
      </c>
      <c r="I7420">
        <v>8.1173630136986379</v>
      </c>
      <c r="J7420" t="s">
        <v>717</v>
      </c>
    </row>
    <row r="7421" spans="1:10">
      <c r="A7421" t="s">
        <v>147</v>
      </c>
      <c r="B7421" t="s">
        <v>35</v>
      </c>
      <c r="C7421" t="s">
        <v>3</v>
      </c>
      <c r="D7421" t="s">
        <v>1</v>
      </c>
      <c r="F7421" s="2">
        <v>78480</v>
      </c>
      <c r="G7421" s="36">
        <v>9668.164386335724</v>
      </c>
      <c r="H7421">
        <v>2014</v>
      </c>
      <c r="I7421">
        <v>8.1173630136986379</v>
      </c>
      <c r="J7421" t="s">
        <v>717</v>
      </c>
    </row>
    <row r="7422" spans="1:10">
      <c r="A7422" t="s">
        <v>147</v>
      </c>
      <c r="B7422" t="s">
        <v>35</v>
      </c>
      <c r="C7422" t="s">
        <v>4</v>
      </c>
      <c r="D7422" t="s">
        <v>328</v>
      </c>
      <c r="F7422" s="2">
        <v>470024</v>
      </c>
      <c r="G7422" s="36">
        <v>57903.533352740349</v>
      </c>
      <c r="H7422">
        <v>2014</v>
      </c>
      <c r="I7422">
        <v>8.1173630136986379</v>
      </c>
      <c r="J7422" t="s">
        <v>717</v>
      </c>
    </row>
    <row r="7423" spans="1:10">
      <c r="A7423" t="s">
        <v>147</v>
      </c>
      <c r="B7423" t="s">
        <v>35</v>
      </c>
      <c r="C7423" t="s">
        <v>4</v>
      </c>
      <c r="D7423" t="s">
        <v>1</v>
      </c>
      <c r="F7423" s="2">
        <v>84953</v>
      </c>
      <c r="G7423" s="36">
        <v>10465.590839862116</v>
      </c>
      <c r="H7423">
        <v>2014</v>
      </c>
      <c r="I7423">
        <v>8.1173630136986379</v>
      </c>
      <c r="J7423" t="s">
        <v>717</v>
      </c>
    </row>
    <row r="7424" spans="1:10">
      <c r="A7424" t="s">
        <v>147</v>
      </c>
      <c r="B7424" t="s">
        <v>35</v>
      </c>
      <c r="C7424" t="s">
        <v>3</v>
      </c>
      <c r="D7424" t="s">
        <v>328</v>
      </c>
      <c r="F7424" s="2">
        <v>1815622</v>
      </c>
      <c r="G7424" s="36">
        <v>331434.05580268148</v>
      </c>
      <c r="H7424">
        <v>2013</v>
      </c>
      <c r="I7424">
        <v>5.47807917808219</v>
      </c>
      <c r="J7424" t="s">
        <v>717</v>
      </c>
    </row>
    <row r="7425" spans="1:10">
      <c r="A7425" t="s">
        <v>147</v>
      </c>
      <c r="B7425" t="s">
        <v>35</v>
      </c>
      <c r="C7425" t="s">
        <v>3</v>
      </c>
      <c r="D7425" t="s">
        <v>1</v>
      </c>
      <c r="F7425" s="2">
        <v>59197</v>
      </c>
      <c r="G7425" s="36">
        <v>10806.159983383841</v>
      </c>
      <c r="H7425">
        <v>2013</v>
      </c>
      <c r="I7425">
        <v>5.47807917808219</v>
      </c>
      <c r="J7425" t="s">
        <v>717</v>
      </c>
    </row>
    <row r="7426" spans="1:10">
      <c r="A7426" t="s">
        <v>147</v>
      </c>
      <c r="B7426" t="s">
        <v>35</v>
      </c>
      <c r="C7426" t="s">
        <v>4</v>
      </c>
      <c r="D7426" t="s">
        <v>328</v>
      </c>
      <c r="F7426" s="2">
        <v>75296</v>
      </c>
      <c r="G7426" s="36">
        <v>13744.963800680265</v>
      </c>
      <c r="H7426">
        <v>2013</v>
      </c>
      <c r="I7426">
        <v>5.47807917808219</v>
      </c>
      <c r="J7426" t="s">
        <v>717</v>
      </c>
    </row>
    <row r="7427" spans="1:10">
      <c r="A7427" t="s">
        <v>147</v>
      </c>
      <c r="B7427" t="s">
        <v>35</v>
      </c>
      <c r="C7427" t="s">
        <v>4</v>
      </c>
      <c r="D7427" t="s">
        <v>1</v>
      </c>
      <c r="F7427" s="2">
        <v>28919</v>
      </c>
      <c r="G7427" s="36">
        <v>5279.0401635129701</v>
      </c>
      <c r="H7427">
        <v>2013</v>
      </c>
      <c r="I7427">
        <v>5.47807917808219</v>
      </c>
      <c r="J7427" t="s">
        <v>717</v>
      </c>
    </row>
    <row r="7428" spans="1:10">
      <c r="A7428" t="s">
        <v>147</v>
      </c>
      <c r="B7428" t="s">
        <v>35</v>
      </c>
      <c r="C7428" t="s">
        <v>3</v>
      </c>
      <c r="D7428" t="s">
        <v>328</v>
      </c>
      <c r="F7428" s="2">
        <v>1698593.0000000002</v>
      </c>
      <c r="G7428" s="36">
        <v>373195.60263091122</v>
      </c>
      <c r="H7428">
        <v>2012</v>
      </c>
      <c r="I7428">
        <v>4.5514818181818208</v>
      </c>
      <c r="J7428" t="s">
        <v>717</v>
      </c>
    </row>
    <row r="7429" spans="1:10">
      <c r="A7429" t="s">
        <v>147</v>
      </c>
      <c r="B7429" t="s">
        <v>35</v>
      </c>
      <c r="C7429" t="s">
        <v>3</v>
      </c>
      <c r="D7429" t="s">
        <v>1</v>
      </c>
      <c r="F7429" s="2">
        <v>71245</v>
      </c>
      <c r="G7429" s="36">
        <v>15653.14393114729</v>
      </c>
      <c r="H7429">
        <v>2012</v>
      </c>
      <c r="I7429">
        <v>4.5514818181818208</v>
      </c>
      <c r="J7429" t="s">
        <v>717</v>
      </c>
    </row>
    <row r="7430" spans="1:10">
      <c r="A7430" t="s">
        <v>147</v>
      </c>
      <c r="B7430" t="s">
        <v>35</v>
      </c>
      <c r="C7430" t="s">
        <v>4</v>
      </c>
      <c r="D7430" t="s">
        <v>328</v>
      </c>
      <c r="F7430" s="2">
        <v>106518</v>
      </c>
      <c r="G7430" s="36">
        <v>23402.927717846123</v>
      </c>
      <c r="H7430">
        <v>2012</v>
      </c>
      <c r="I7430">
        <v>4.5514818181818208</v>
      </c>
      <c r="J7430" t="s">
        <v>717</v>
      </c>
    </row>
    <row r="7431" spans="1:10">
      <c r="A7431" t="s">
        <v>147</v>
      </c>
      <c r="B7431" t="s">
        <v>35</v>
      </c>
      <c r="C7431" t="s">
        <v>4</v>
      </c>
      <c r="D7431" t="s">
        <v>1</v>
      </c>
      <c r="F7431" s="2">
        <v>1659</v>
      </c>
      <c r="G7431" s="36">
        <v>364.49667740575973</v>
      </c>
      <c r="H7431">
        <v>2012</v>
      </c>
      <c r="I7431">
        <v>4.5514818181818208</v>
      </c>
      <c r="J7431" t="s">
        <v>717</v>
      </c>
    </row>
    <row r="7432" spans="1:10">
      <c r="A7432" t="s">
        <v>147</v>
      </c>
      <c r="B7432" t="s">
        <v>35</v>
      </c>
      <c r="C7432" t="s">
        <v>3</v>
      </c>
      <c r="D7432" t="s">
        <v>328</v>
      </c>
      <c r="F7432" s="2">
        <v>9064312</v>
      </c>
      <c r="G7432" s="36">
        <v>2194628.3501652535</v>
      </c>
      <c r="H7432">
        <v>2011</v>
      </c>
      <c r="I7432">
        <v>4.1302264227642302</v>
      </c>
      <c r="J7432" t="s">
        <v>717</v>
      </c>
    </row>
    <row r="7433" spans="1:10">
      <c r="A7433" t="s">
        <v>147</v>
      </c>
      <c r="B7433" t="s">
        <v>35</v>
      </c>
      <c r="C7433" t="s">
        <v>3</v>
      </c>
      <c r="D7433" t="s">
        <v>1</v>
      </c>
      <c r="F7433" s="2">
        <v>39616</v>
      </c>
      <c r="G7433" s="36">
        <v>9591.7259600228554</v>
      </c>
      <c r="H7433">
        <v>2011</v>
      </c>
      <c r="I7433">
        <v>4.1302264227642302</v>
      </c>
      <c r="J7433" t="s">
        <v>717</v>
      </c>
    </row>
    <row r="7434" spans="1:10">
      <c r="A7434" t="s">
        <v>147</v>
      </c>
      <c r="B7434" t="s">
        <v>35</v>
      </c>
      <c r="C7434" t="s">
        <v>4</v>
      </c>
      <c r="D7434" t="s">
        <v>328</v>
      </c>
      <c r="F7434" s="2">
        <v>496909</v>
      </c>
      <c r="G7434" s="36">
        <v>120310.35326809867</v>
      </c>
      <c r="H7434">
        <v>2011</v>
      </c>
      <c r="I7434">
        <v>4.1302264227642302</v>
      </c>
      <c r="J7434" t="s">
        <v>717</v>
      </c>
    </row>
    <row r="7435" spans="1:10">
      <c r="A7435" t="s">
        <v>147</v>
      </c>
      <c r="B7435" t="s">
        <v>35</v>
      </c>
      <c r="C7435" t="s">
        <v>4</v>
      </c>
      <c r="D7435" t="s">
        <v>1</v>
      </c>
      <c r="F7435" s="2">
        <v>2185</v>
      </c>
      <c r="G7435" s="36">
        <v>529.02668675913617</v>
      </c>
      <c r="H7435">
        <v>2011</v>
      </c>
      <c r="I7435">
        <v>4.1302264227642302</v>
      </c>
      <c r="J7435" t="s">
        <v>717</v>
      </c>
    </row>
    <row r="7436" spans="1:10">
      <c r="A7436" t="s">
        <v>147</v>
      </c>
      <c r="B7436" t="s">
        <v>35</v>
      </c>
      <c r="C7436" t="s">
        <v>3</v>
      </c>
      <c r="D7436" t="s">
        <v>328</v>
      </c>
      <c r="F7436" s="2">
        <v>1417354</v>
      </c>
      <c r="G7436" s="36">
        <v>362245.80312922073</v>
      </c>
      <c r="H7436">
        <v>2010</v>
      </c>
      <c r="I7436">
        <v>3.9126857723577269</v>
      </c>
      <c r="J7436" t="s">
        <v>717</v>
      </c>
    </row>
    <row r="7437" spans="1:10">
      <c r="A7437" t="s">
        <v>147</v>
      </c>
      <c r="B7437" t="s">
        <v>35</v>
      </c>
      <c r="C7437" t="s">
        <v>4</v>
      </c>
      <c r="D7437" t="s">
        <v>328</v>
      </c>
      <c r="F7437" s="2">
        <v>71413</v>
      </c>
      <c r="G7437" s="36">
        <v>18251.657340979767</v>
      </c>
      <c r="H7437">
        <v>2010</v>
      </c>
      <c r="I7437">
        <v>3.9126857723577269</v>
      </c>
      <c r="J7437" t="s">
        <v>717</v>
      </c>
    </row>
    <row r="7438" spans="1:10">
      <c r="A7438" s="4" t="s">
        <v>49</v>
      </c>
      <c r="B7438" t="s">
        <v>32</v>
      </c>
      <c r="C7438" t="s">
        <v>3</v>
      </c>
      <c r="D7438" t="s">
        <v>328</v>
      </c>
      <c r="F7438" s="2">
        <v>5824774</v>
      </c>
      <c r="G7438" s="36">
        <v>2696561.0049742288</v>
      </c>
      <c r="H7438">
        <v>2013</v>
      </c>
      <c r="I7438">
        <v>2.1600749952459051</v>
      </c>
      <c r="J7438" s="40" t="s">
        <v>715</v>
      </c>
    </row>
    <row r="7439" spans="1:10">
      <c r="A7439" s="4" t="s">
        <v>49</v>
      </c>
      <c r="B7439" t="s">
        <v>32</v>
      </c>
      <c r="C7439" t="s">
        <v>3</v>
      </c>
      <c r="D7439" t="s">
        <v>328</v>
      </c>
      <c r="F7439" s="2">
        <v>4560988</v>
      </c>
      <c r="G7439" s="36">
        <v>2111495.2073600446</v>
      </c>
      <c r="H7439">
        <v>2013</v>
      </c>
      <c r="I7439">
        <v>2.1600749952459051</v>
      </c>
      <c r="J7439" s="40" t="s">
        <v>715</v>
      </c>
    </row>
    <row r="7440" spans="1:10">
      <c r="A7440" s="4" t="s">
        <v>49</v>
      </c>
      <c r="B7440" t="s">
        <v>32</v>
      </c>
      <c r="C7440" t="s">
        <v>3</v>
      </c>
      <c r="D7440" t="s">
        <v>328</v>
      </c>
      <c r="F7440" s="2">
        <v>3091494</v>
      </c>
      <c r="G7440" s="36">
        <v>1431197.531013529</v>
      </c>
      <c r="H7440">
        <v>2013</v>
      </c>
      <c r="I7440">
        <v>2.1600749952459051</v>
      </c>
      <c r="J7440" s="40" t="s">
        <v>715</v>
      </c>
    </row>
    <row r="7441" spans="1:10">
      <c r="A7441" s="4" t="s">
        <v>49</v>
      </c>
      <c r="B7441" t="s">
        <v>32</v>
      </c>
      <c r="C7441" t="s">
        <v>3</v>
      </c>
      <c r="D7441" t="s">
        <v>328</v>
      </c>
      <c r="F7441" s="2">
        <v>44470</v>
      </c>
      <c r="G7441" s="36">
        <v>20587.248173268861</v>
      </c>
      <c r="H7441">
        <v>2013</v>
      </c>
      <c r="I7441">
        <v>2.1600749952459051</v>
      </c>
      <c r="J7441" s="40" t="s">
        <v>715</v>
      </c>
    </row>
    <row r="7442" spans="1:10">
      <c r="A7442" s="4" t="s">
        <v>49</v>
      </c>
      <c r="B7442" t="s">
        <v>32</v>
      </c>
      <c r="C7442" t="s">
        <v>3</v>
      </c>
      <c r="D7442" t="s">
        <v>328</v>
      </c>
      <c r="F7442" s="2">
        <v>34024</v>
      </c>
      <c r="G7442" s="36">
        <v>15751.304966208672</v>
      </c>
      <c r="H7442">
        <v>2013</v>
      </c>
      <c r="I7442">
        <v>2.1600749952459051</v>
      </c>
      <c r="J7442" s="40" t="s">
        <v>715</v>
      </c>
    </row>
    <row r="7443" spans="1:10">
      <c r="A7443" s="4" t="s">
        <v>49</v>
      </c>
      <c r="B7443" t="s">
        <v>32</v>
      </c>
      <c r="C7443" t="s">
        <v>3</v>
      </c>
      <c r="D7443" t="s">
        <v>1</v>
      </c>
      <c r="F7443" s="2">
        <v>9204525</v>
      </c>
      <c r="G7443" s="36">
        <v>4261206.2174962349</v>
      </c>
      <c r="H7443">
        <v>2013</v>
      </c>
      <c r="I7443">
        <v>2.1600749952459051</v>
      </c>
      <c r="J7443" s="40" t="s">
        <v>715</v>
      </c>
    </row>
    <row r="7444" spans="1:10">
      <c r="A7444" t="s">
        <v>147</v>
      </c>
      <c r="B7444" t="s">
        <v>35</v>
      </c>
      <c r="C7444" t="s">
        <v>4</v>
      </c>
      <c r="D7444" t="s">
        <v>1</v>
      </c>
      <c r="F7444" s="2">
        <v>3853</v>
      </c>
      <c r="G7444" s="36">
        <v>984.74557482244199</v>
      </c>
      <c r="H7444">
        <v>2010</v>
      </c>
      <c r="I7444">
        <v>3.9126857723577269</v>
      </c>
      <c r="J7444" t="s">
        <v>717</v>
      </c>
    </row>
    <row r="7445" spans="1:10">
      <c r="A7445" s="14" t="s">
        <v>229</v>
      </c>
      <c r="B7445" t="s">
        <v>35</v>
      </c>
      <c r="C7445" t="s">
        <v>3</v>
      </c>
      <c r="D7445" t="s">
        <v>328</v>
      </c>
      <c r="F7445" s="2">
        <v>1550243</v>
      </c>
      <c r="G7445" s="36">
        <f t="shared" ref="G7445:G7452" si="215">F7445/I7445</f>
        <v>11845.345432539487</v>
      </c>
      <c r="H7445">
        <v>2022</v>
      </c>
      <c r="I7445">
        <v>130.87360000000001</v>
      </c>
      <c r="J7445" t="s">
        <v>717</v>
      </c>
    </row>
    <row r="7446" spans="1:10">
      <c r="A7446" s="14" t="s">
        <v>229</v>
      </c>
      <c r="B7446" t="s">
        <v>35</v>
      </c>
      <c r="C7446" t="s">
        <v>3</v>
      </c>
      <c r="D7446" t="s">
        <v>1</v>
      </c>
      <c r="F7446" s="2">
        <v>47502</v>
      </c>
      <c r="G7446" s="36">
        <f t="shared" si="215"/>
        <v>362.96090273362995</v>
      </c>
      <c r="H7446">
        <v>2022</v>
      </c>
      <c r="I7446">
        <v>130.87360000000001</v>
      </c>
      <c r="J7446" t="s">
        <v>717</v>
      </c>
    </row>
    <row r="7447" spans="1:10">
      <c r="A7447" s="14" t="s">
        <v>229</v>
      </c>
      <c r="B7447" t="s">
        <v>35</v>
      </c>
      <c r="C7447" t="s">
        <v>5</v>
      </c>
      <c r="D7447" t="s">
        <v>328</v>
      </c>
      <c r="F7447" s="2">
        <v>-436649</v>
      </c>
      <c r="G7447" s="36">
        <f t="shared" si="215"/>
        <v>-3336.4177343635383</v>
      </c>
      <c r="H7447">
        <v>2022</v>
      </c>
      <c r="I7447">
        <v>130.87360000000001</v>
      </c>
      <c r="J7447" t="s">
        <v>717</v>
      </c>
    </row>
    <row r="7448" spans="1:10">
      <c r="A7448" s="14" t="s">
        <v>229</v>
      </c>
      <c r="B7448" t="s">
        <v>35</v>
      </c>
      <c r="C7448" t="s">
        <v>5</v>
      </c>
      <c r="D7448" t="s">
        <v>1</v>
      </c>
      <c r="F7448" s="2">
        <v>-7003</v>
      </c>
      <c r="G7448" s="36">
        <f t="shared" si="215"/>
        <v>-53.509645948457134</v>
      </c>
      <c r="H7448">
        <v>2022</v>
      </c>
      <c r="I7448">
        <v>130.87360000000001</v>
      </c>
      <c r="J7448" t="s">
        <v>717</v>
      </c>
    </row>
    <row r="7449" spans="1:10">
      <c r="A7449" s="14" t="s">
        <v>229</v>
      </c>
      <c r="B7449" t="s">
        <v>35</v>
      </c>
      <c r="C7449" t="s">
        <v>3</v>
      </c>
      <c r="D7449" t="s">
        <v>328</v>
      </c>
      <c r="E7449" t="s">
        <v>329</v>
      </c>
      <c r="F7449" s="2">
        <v>915834</v>
      </c>
      <c r="G7449" s="36">
        <f t="shared" si="215"/>
        <v>9631.9223585239033</v>
      </c>
      <c r="H7449">
        <v>2021</v>
      </c>
      <c r="I7449">
        <v>95.083200000000005</v>
      </c>
      <c r="J7449" t="s">
        <v>717</v>
      </c>
    </row>
    <row r="7450" spans="1:10">
      <c r="A7450" s="14" t="s">
        <v>229</v>
      </c>
      <c r="B7450" t="s">
        <v>35</v>
      </c>
      <c r="C7450" t="s">
        <v>3</v>
      </c>
      <c r="D7450" t="s">
        <v>1</v>
      </c>
      <c r="E7450" t="s">
        <v>330</v>
      </c>
      <c r="F7450" s="2">
        <v>75927</v>
      </c>
      <c r="G7450" s="36">
        <f t="shared" si="215"/>
        <v>798.53223282346403</v>
      </c>
      <c r="H7450">
        <v>2021</v>
      </c>
      <c r="I7450">
        <v>95.083200000000005</v>
      </c>
      <c r="J7450" t="s">
        <v>717</v>
      </c>
    </row>
    <row r="7451" spans="1:10">
      <c r="A7451" s="14" t="s">
        <v>229</v>
      </c>
      <c r="B7451" t="s">
        <v>35</v>
      </c>
      <c r="C7451" t="s">
        <v>4</v>
      </c>
      <c r="D7451" t="s">
        <v>328</v>
      </c>
      <c r="E7451" t="s">
        <v>329</v>
      </c>
      <c r="F7451" s="2">
        <v>889505</v>
      </c>
      <c r="G7451" s="36">
        <f t="shared" si="215"/>
        <v>9355.0175004627527</v>
      </c>
      <c r="H7451">
        <v>2021</v>
      </c>
      <c r="I7451">
        <v>95.083200000000005</v>
      </c>
      <c r="J7451" t="s">
        <v>717</v>
      </c>
    </row>
    <row r="7452" spans="1:10">
      <c r="A7452" s="14" t="s">
        <v>229</v>
      </c>
      <c r="B7452" t="s">
        <v>35</v>
      </c>
      <c r="C7452" t="s">
        <v>4</v>
      </c>
      <c r="D7452" t="s">
        <v>1</v>
      </c>
      <c r="E7452" t="s">
        <v>330</v>
      </c>
      <c r="F7452" s="2">
        <v>195</v>
      </c>
      <c r="G7452" s="36">
        <f t="shared" si="215"/>
        <v>2.0508354788227572</v>
      </c>
      <c r="H7452">
        <v>2021</v>
      </c>
      <c r="I7452">
        <v>95.083200000000005</v>
      </c>
      <c r="J7452" t="s">
        <v>717</v>
      </c>
    </row>
    <row r="7453" spans="1:10">
      <c r="A7453" t="s">
        <v>229</v>
      </c>
      <c r="B7453" t="s">
        <v>35</v>
      </c>
      <c r="C7453" t="s">
        <v>3</v>
      </c>
      <c r="D7453" t="s">
        <v>328</v>
      </c>
      <c r="F7453" s="2">
        <v>627648</v>
      </c>
      <c r="G7453" s="36">
        <v>8899.4759409242506</v>
      </c>
      <c r="H7453">
        <v>2020</v>
      </c>
      <c r="I7453">
        <v>70.526399999999995</v>
      </c>
      <c r="J7453" t="s">
        <v>717</v>
      </c>
    </row>
    <row r="7454" spans="1:10">
      <c r="A7454" t="s">
        <v>229</v>
      </c>
      <c r="B7454" t="s">
        <v>35</v>
      </c>
      <c r="C7454" t="s">
        <v>3</v>
      </c>
      <c r="D7454" t="s">
        <v>1</v>
      </c>
      <c r="F7454" s="2">
        <v>91322</v>
      </c>
      <c r="G7454" s="36">
        <v>1294.8626329998413</v>
      </c>
      <c r="H7454">
        <v>2020</v>
      </c>
      <c r="I7454">
        <v>70.526399999999995</v>
      </c>
      <c r="J7454" t="s">
        <v>717</v>
      </c>
    </row>
    <row r="7455" spans="1:10">
      <c r="A7455" t="s">
        <v>229</v>
      </c>
      <c r="B7455" t="s">
        <v>35</v>
      </c>
      <c r="C7455" t="s">
        <v>4</v>
      </c>
      <c r="D7455" t="s">
        <v>328</v>
      </c>
      <c r="F7455" s="2">
        <v>444795</v>
      </c>
      <c r="G7455" s="36">
        <v>6306.7872456271698</v>
      </c>
      <c r="H7455">
        <v>2020</v>
      </c>
      <c r="I7455">
        <v>70.526399999999995</v>
      </c>
      <c r="J7455" t="s">
        <v>717</v>
      </c>
    </row>
    <row r="7456" spans="1:10">
      <c r="A7456" t="s">
        <v>229</v>
      </c>
      <c r="B7456" t="s">
        <v>35</v>
      </c>
      <c r="C7456" t="s">
        <v>4</v>
      </c>
      <c r="D7456" t="s">
        <v>1</v>
      </c>
      <c r="F7456" s="2">
        <v>8868</v>
      </c>
      <c r="G7456" s="36">
        <v>125.7401483699721</v>
      </c>
      <c r="H7456">
        <v>2020</v>
      </c>
      <c r="I7456">
        <v>70.526399999999995</v>
      </c>
      <c r="J7456" t="s">
        <v>717</v>
      </c>
    </row>
    <row r="7457" spans="1:10">
      <c r="A7457" s="1" t="s">
        <v>229</v>
      </c>
      <c r="B7457" t="s">
        <v>35</v>
      </c>
      <c r="C7457" t="s">
        <v>3</v>
      </c>
      <c r="D7457" t="s">
        <v>328</v>
      </c>
      <c r="E7457" t="s">
        <v>343</v>
      </c>
      <c r="F7457" s="2">
        <v>788488</v>
      </c>
      <c r="G7457" s="36">
        <f t="shared" ref="G7457:G7464" si="216">F7457/I7457</f>
        <v>16349.649363629202</v>
      </c>
      <c r="H7457">
        <v>2019</v>
      </c>
      <c r="I7457">
        <v>48.226599999999998</v>
      </c>
      <c r="J7457" t="s">
        <v>717</v>
      </c>
    </row>
    <row r="7458" spans="1:10">
      <c r="A7458" t="s">
        <v>229</v>
      </c>
      <c r="B7458" t="s">
        <v>35</v>
      </c>
      <c r="C7458" t="s">
        <v>3</v>
      </c>
      <c r="D7458" t="s">
        <v>1</v>
      </c>
      <c r="F7458" s="2">
        <v>31578</v>
      </c>
      <c r="G7458" s="36">
        <f t="shared" si="216"/>
        <v>654.78387445932333</v>
      </c>
      <c r="H7458">
        <v>2019</v>
      </c>
      <c r="I7458">
        <v>48.226599999999998</v>
      </c>
      <c r="J7458" t="s">
        <v>717</v>
      </c>
    </row>
    <row r="7459" spans="1:10">
      <c r="A7459" s="1" t="s">
        <v>229</v>
      </c>
      <c r="B7459" t="s">
        <v>35</v>
      </c>
      <c r="C7459" t="s">
        <v>4</v>
      </c>
      <c r="D7459" t="s">
        <v>328</v>
      </c>
      <c r="E7459" t="s">
        <v>343</v>
      </c>
      <c r="F7459" s="2">
        <v>45077</v>
      </c>
      <c r="G7459" s="36">
        <f t="shared" si="216"/>
        <v>934.69164320105506</v>
      </c>
      <c r="H7459">
        <v>2019</v>
      </c>
      <c r="I7459">
        <v>48.226599999999998</v>
      </c>
      <c r="J7459" t="s">
        <v>717</v>
      </c>
    </row>
    <row r="7460" spans="1:10">
      <c r="A7460" t="s">
        <v>229</v>
      </c>
      <c r="B7460" t="s">
        <v>35</v>
      </c>
      <c r="C7460" t="s">
        <v>4</v>
      </c>
      <c r="D7460" t="s">
        <v>1</v>
      </c>
      <c r="F7460" s="2">
        <v>3758</v>
      </c>
      <c r="G7460" s="36">
        <f t="shared" si="216"/>
        <v>77.923801387615967</v>
      </c>
      <c r="H7460">
        <v>2019</v>
      </c>
      <c r="I7460">
        <v>48.226599999999998</v>
      </c>
      <c r="J7460" t="s">
        <v>717</v>
      </c>
    </row>
    <row r="7461" spans="1:10">
      <c r="A7461" s="3" t="s">
        <v>229</v>
      </c>
      <c r="B7461" t="s">
        <v>35</v>
      </c>
      <c r="C7461" t="s">
        <v>3</v>
      </c>
      <c r="D7461" t="s">
        <v>328</v>
      </c>
      <c r="F7461" s="2">
        <v>76041</v>
      </c>
      <c r="G7461" s="36">
        <f t="shared" si="216"/>
        <v>2655.7490413025712</v>
      </c>
      <c r="H7461">
        <v>2018</v>
      </c>
      <c r="I7461">
        <v>28.6326</v>
      </c>
      <c r="J7461" t="s">
        <v>717</v>
      </c>
    </row>
    <row r="7462" spans="1:10">
      <c r="A7462" s="4" t="s">
        <v>229</v>
      </c>
      <c r="B7462" t="s">
        <v>35</v>
      </c>
      <c r="C7462" t="s">
        <v>3</v>
      </c>
      <c r="D7462" t="s">
        <v>1</v>
      </c>
      <c r="F7462" s="2">
        <v>13378</v>
      </c>
      <c r="G7462" s="36">
        <f t="shared" si="216"/>
        <v>467.22966129516703</v>
      </c>
      <c r="H7462">
        <v>2018</v>
      </c>
      <c r="I7462">
        <v>28.6326</v>
      </c>
      <c r="J7462" t="s">
        <v>717</v>
      </c>
    </row>
    <row r="7463" spans="1:10">
      <c r="A7463" s="4" t="s">
        <v>229</v>
      </c>
      <c r="B7463" t="s">
        <v>35</v>
      </c>
      <c r="C7463" t="s">
        <v>4</v>
      </c>
      <c r="D7463" t="s">
        <v>328</v>
      </c>
      <c r="F7463" s="2">
        <f>-(-2760)</f>
        <v>2760</v>
      </c>
      <c r="G7463" s="36">
        <f t="shared" si="216"/>
        <v>96.393621256889006</v>
      </c>
      <c r="H7463">
        <v>2018</v>
      </c>
      <c r="I7463">
        <v>28.6326</v>
      </c>
      <c r="J7463" t="s">
        <v>717</v>
      </c>
    </row>
    <row r="7464" spans="1:10">
      <c r="A7464" s="4" t="s">
        <v>229</v>
      </c>
      <c r="B7464" t="s">
        <v>35</v>
      </c>
      <c r="C7464" t="s">
        <v>4</v>
      </c>
      <c r="D7464" t="s">
        <v>1</v>
      </c>
      <c r="F7464" s="2">
        <f>-(520)</f>
        <v>-520</v>
      </c>
      <c r="G7464" s="36">
        <f t="shared" si="216"/>
        <v>-18.161117048399376</v>
      </c>
      <c r="H7464">
        <v>2018</v>
      </c>
      <c r="I7464">
        <v>28.6326</v>
      </c>
      <c r="J7464" t="s">
        <v>717</v>
      </c>
    </row>
    <row r="7465" spans="1:10">
      <c r="A7465" s="1" t="s">
        <v>229</v>
      </c>
      <c r="B7465" t="s">
        <v>35</v>
      </c>
      <c r="C7465" t="s">
        <v>3</v>
      </c>
      <c r="D7465" t="s">
        <v>328</v>
      </c>
      <c r="F7465" s="2">
        <v>61562</v>
      </c>
      <c r="G7465" s="36">
        <f>(F7465/I7465)</f>
        <v>3720.372000940336</v>
      </c>
      <c r="H7465">
        <v>2017</v>
      </c>
      <c r="I7465">
        <v>16.547270000000001</v>
      </c>
      <c r="J7465" t="s">
        <v>717</v>
      </c>
    </row>
    <row r="7466" spans="1:10">
      <c r="A7466" s="1" t="s">
        <v>229</v>
      </c>
      <c r="B7466" t="s">
        <v>35</v>
      </c>
      <c r="C7466" t="s">
        <v>3</v>
      </c>
      <c r="D7466" t="s">
        <v>1</v>
      </c>
      <c r="F7466" s="2">
        <v>13284</v>
      </c>
      <c r="G7466" s="36">
        <f>(F7466/I7466)</f>
        <v>802.79103441232292</v>
      </c>
      <c r="H7466">
        <v>2017</v>
      </c>
      <c r="I7466">
        <v>16.547270000000001</v>
      </c>
      <c r="J7466" t="s">
        <v>717</v>
      </c>
    </row>
    <row r="7467" spans="1:10">
      <c r="A7467" s="1" t="s">
        <v>229</v>
      </c>
      <c r="B7467" t="s">
        <v>35</v>
      </c>
      <c r="C7467" t="s">
        <v>4</v>
      </c>
      <c r="D7467" t="s">
        <v>328</v>
      </c>
      <c r="F7467" s="2">
        <f>-(-354)</f>
        <v>354</v>
      </c>
      <c r="G7467" s="36">
        <f>(F7467/I7467)</f>
        <v>21.3932570146012</v>
      </c>
      <c r="H7467">
        <v>2017</v>
      </c>
      <c r="I7467">
        <v>16.547270000000001</v>
      </c>
      <c r="J7467" t="s">
        <v>717</v>
      </c>
    </row>
    <row r="7468" spans="1:10">
      <c r="A7468" s="1" t="s">
        <v>229</v>
      </c>
      <c r="B7468" t="s">
        <v>35</v>
      </c>
      <c r="C7468" t="s">
        <v>4</v>
      </c>
      <c r="D7468" t="s">
        <v>1</v>
      </c>
      <c r="F7468" s="2">
        <f>-(82)</f>
        <v>-82</v>
      </c>
      <c r="G7468" s="36">
        <f>(F7468/I7468)</f>
        <v>-4.9555002124217467</v>
      </c>
      <c r="H7468">
        <v>2017</v>
      </c>
      <c r="I7468">
        <v>16.547270000000001</v>
      </c>
      <c r="J7468" t="s">
        <v>717</v>
      </c>
    </row>
    <row r="7469" spans="1:10">
      <c r="A7469" t="s">
        <v>229</v>
      </c>
      <c r="B7469" t="s">
        <v>35</v>
      </c>
      <c r="C7469" t="s">
        <v>3</v>
      </c>
      <c r="D7469" t="s">
        <v>328</v>
      </c>
      <c r="F7469" s="2">
        <v>483.00000000000006</v>
      </c>
      <c r="G7469" s="36">
        <v>32.704300310792419</v>
      </c>
      <c r="H7469">
        <v>2016</v>
      </c>
      <c r="I7469">
        <v>14.768700000000001</v>
      </c>
      <c r="J7469" t="s">
        <v>717</v>
      </c>
    </row>
    <row r="7470" spans="1:10">
      <c r="A7470" t="s">
        <v>229</v>
      </c>
      <c r="B7470" t="s">
        <v>35</v>
      </c>
      <c r="C7470" t="s">
        <v>3</v>
      </c>
      <c r="D7470" t="s">
        <v>1</v>
      </c>
      <c r="F7470" s="2">
        <v>3638</v>
      </c>
      <c r="G7470" s="36">
        <v>246.3317692146228</v>
      </c>
      <c r="H7470">
        <v>2016</v>
      </c>
      <c r="I7470">
        <v>14.768700000000001</v>
      </c>
      <c r="J7470" t="s">
        <v>717</v>
      </c>
    </row>
    <row r="7471" spans="1:10">
      <c r="A7471" t="s">
        <v>229</v>
      </c>
      <c r="B7471" t="s">
        <v>35</v>
      </c>
      <c r="C7471" t="s">
        <v>4</v>
      </c>
      <c r="D7471" t="s">
        <v>328</v>
      </c>
      <c r="F7471" s="2">
        <v>290</v>
      </c>
      <c r="G7471" s="36">
        <v>19.636122339813252</v>
      </c>
      <c r="H7471">
        <v>2016</v>
      </c>
      <c r="I7471">
        <v>14.768700000000001</v>
      </c>
      <c r="J7471" t="s">
        <v>717</v>
      </c>
    </row>
    <row r="7472" spans="1:10">
      <c r="A7472" t="s">
        <v>229</v>
      </c>
      <c r="B7472" t="s">
        <v>35</v>
      </c>
      <c r="C7472" t="s">
        <v>4</v>
      </c>
      <c r="D7472" t="s">
        <v>1</v>
      </c>
      <c r="F7472" s="2">
        <v>988</v>
      </c>
      <c r="G7472" s="36">
        <v>66.898237488743078</v>
      </c>
      <c r="H7472">
        <v>2016</v>
      </c>
      <c r="I7472">
        <v>14.768700000000001</v>
      </c>
      <c r="J7472" t="s">
        <v>717</v>
      </c>
    </row>
    <row r="7473" spans="1:10">
      <c r="A7473" t="s">
        <v>229</v>
      </c>
      <c r="B7473" t="s">
        <v>35</v>
      </c>
      <c r="C7473" t="s">
        <v>3</v>
      </c>
      <c r="D7473" t="s">
        <v>328</v>
      </c>
      <c r="F7473" s="2">
        <v>782</v>
      </c>
      <c r="G7473" s="36">
        <v>84.363604979826107</v>
      </c>
      <c r="H7473">
        <v>2015</v>
      </c>
      <c r="I7473">
        <v>9.2693999999999992</v>
      </c>
      <c r="J7473" t="s">
        <v>717</v>
      </c>
    </row>
    <row r="7474" spans="1:10">
      <c r="A7474" t="s">
        <v>229</v>
      </c>
      <c r="B7474" t="s">
        <v>35</v>
      </c>
      <c r="C7474" t="s">
        <v>3</v>
      </c>
      <c r="D7474" t="s">
        <v>1</v>
      </c>
      <c r="F7474" s="2">
        <v>2145</v>
      </c>
      <c r="G7474" s="36">
        <v>231.40656353162018</v>
      </c>
      <c r="H7474">
        <v>2015</v>
      </c>
      <c r="I7474">
        <v>9.2693999999999992</v>
      </c>
      <c r="J7474" t="s">
        <v>717</v>
      </c>
    </row>
    <row r="7475" spans="1:10">
      <c r="A7475" t="s">
        <v>229</v>
      </c>
      <c r="B7475" t="s">
        <v>35</v>
      </c>
      <c r="C7475" t="s">
        <v>4</v>
      </c>
      <c r="D7475" t="s">
        <v>328</v>
      </c>
      <c r="F7475" s="2">
        <v>-1405</v>
      </c>
      <c r="G7475" s="36">
        <v>-151.57399615940622</v>
      </c>
      <c r="H7475">
        <v>2015</v>
      </c>
      <c r="I7475">
        <v>9.2693999999999992</v>
      </c>
      <c r="J7475" t="s">
        <v>717</v>
      </c>
    </row>
    <row r="7476" spans="1:10">
      <c r="A7476" t="s">
        <v>229</v>
      </c>
      <c r="B7476" t="s">
        <v>35</v>
      </c>
      <c r="C7476" t="s">
        <v>4</v>
      </c>
      <c r="D7476" t="s">
        <v>1</v>
      </c>
      <c r="F7476" s="2">
        <v>-3069</v>
      </c>
      <c r="G7476" s="36">
        <v>-331.08939089908733</v>
      </c>
      <c r="H7476">
        <v>2015</v>
      </c>
      <c r="I7476">
        <v>9.2693999999999992</v>
      </c>
      <c r="J7476" t="s">
        <v>717</v>
      </c>
    </row>
    <row r="7477" spans="1:10">
      <c r="A7477" t="s">
        <v>229</v>
      </c>
      <c r="B7477" t="s">
        <v>35</v>
      </c>
      <c r="C7477" t="s">
        <v>3</v>
      </c>
      <c r="D7477" t="s">
        <v>328</v>
      </c>
      <c r="F7477" s="2">
        <v>138</v>
      </c>
      <c r="G7477" s="36">
        <v>17.000594868938965</v>
      </c>
      <c r="H7477">
        <v>2014</v>
      </c>
      <c r="I7477">
        <v>8.1173630136986379</v>
      </c>
      <c r="J7477" t="s">
        <v>717</v>
      </c>
    </row>
    <row r="7478" spans="1:10">
      <c r="A7478" t="s">
        <v>229</v>
      </c>
      <c r="B7478" t="s">
        <v>35</v>
      </c>
      <c r="C7478" t="s">
        <v>3</v>
      </c>
      <c r="D7478" t="s">
        <v>1</v>
      </c>
      <c r="F7478" s="2">
        <v>2840</v>
      </c>
      <c r="G7478" s="36">
        <v>349.86731469410626</v>
      </c>
      <c r="H7478">
        <v>2014</v>
      </c>
      <c r="I7478">
        <v>8.1173630136986379</v>
      </c>
      <c r="J7478" t="s">
        <v>717</v>
      </c>
    </row>
    <row r="7479" spans="1:10">
      <c r="A7479" t="s">
        <v>229</v>
      </c>
      <c r="B7479" t="s">
        <v>35</v>
      </c>
      <c r="C7479" t="s">
        <v>4</v>
      </c>
      <c r="D7479" t="s">
        <v>328</v>
      </c>
      <c r="F7479" s="2">
        <v>418</v>
      </c>
      <c r="G7479" s="36">
        <v>51.494555472583244</v>
      </c>
      <c r="H7479">
        <v>2014</v>
      </c>
      <c r="I7479">
        <v>8.1173630136986379</v>
      </c>
      <c r="J7479" t="s">
        <v>717</v>
      </c>
    </row>
    <row r="7480" spans="1:10">
      <c r="A7480" t="s">
        <v>229</v>
      </c>
      <c r="B7480" t="s">
        <v>35</v>
      </c>
      <c r="C7480" t="s">
        <v>4</v>
      </c>
      <c r="D7480" t="s">
        <v>1</v>
      </c>
      <c r="F7480" s="2">
        <v>-1362</v>
      </c>
      <c r="G7480" s="36">
        <v>-167.7884797934411</v>
      </c>
      <c r="H7480">
        <v>2014</v>
      </c>
      <c r="I7480">
        <v>8.1173630136986379</v>
      </c>
      <c r="J7480" t="s">
        <v>717</v>
      </c>
    </row>
    <row r="7481" spans="1:10">
      <c r="A7481" t="s">
        <v>229</v>
      </c>
      <c r="B7481" t="s">
        <v>35</v>
      </c>
      <c r="C7481" t="s">
        <v>3</v>
      </c>
      <c r="D7481" t="s">
        <v>328</v>
      </c>
      <c r="F7481" s="2">
        <v>2242</v>
      </c>
      <c r="G7481" s="36">
        <v>409.26754198264388</v>
      </c>
      <c r="H7481">
        <v>2013</v>
      </c>
      <c r="I7481">
        <v>5.47807917808219</v>
      </c>
      <c r="J7481" t="s">
        <v>717</v>
      </c>
    </row>
    <row r="7482" spans="1:10">
      <c r="A7482" t="s">
        <v>229</v>
      </c>
      <c r="B7482" t="s">
        <v>35</v>
      </c>
      <c r="C7482" t="s">
        <v>3</v>
      </c>
      <c r="D7482" t="s">
        <v>1</v>
      </c>
      <c r="F7482" s="2">
        <v>1102</v>
      </c>
      <c r="G7482" s="36">
        <v>201.16540199146903</v>
      </c>
      <c r="H7482">
        <v>2013</v>
      </c>
      <c r="I7482">
        <v>5.47807917808219</v>
      </c>
      <c r="J7482" t="s">
        <v>717</v>
      </c>
    </row>
    <row r="7483" spans="1:10">
      <c r="A7483" t="s">
        <v>229</v>
      </c>
      <c r="B7483" t="s">
        <v>35</v>
      </c>
      <c r="C7483" t="s">
        <v>4</v>
      </c>
      <c r="D7483" t="s">
        <v>328</v>
      </c>
      <c r="F7483" s="2">
        <v>47</v>
      </c>
      <c r="G7483" s="36">
        <v>8.5796496312151032</v>
      </c>
      <c r="H7483">
        <v>2013</v>
      </c>
      <c r="I7483">
        <v>5.47807917808219</v>
      </c>
      <c r="J7483" t="s">
        <v>717</v>
      </c>
    </row>
    <row r="7484" spans="1:10">
      <c r="A7484" t="s">
        <v>229</v>
      </c>
      <c r="B7484" t="s">
        <v>35</v>
      </c>
      <c r="C7484" t="s">
        <v>4</v>
      </c>
      <c r="D7484" t="s">
        <v>1</v>
      </c>
      <c r="F7484" s="2">
        <v>-48788</v>
      </c>
      <c r="G7484" s="36">
        <v>-8906.0414086749461</v>
      </c>
      <c r="H7484">
        <v>2013</v>
      </c>
      <c r="I7484">
        <v>5.47807917808219</v>
      </c>
      <c r="J7484" t="s">
        <v>717</v>
      </c>
    </row>
    <row r="7485" spans="1:10">
      <c r="A7485" t="s">
        <v>229</v>
      </c>
      <c r="B7485" t="s">
        <v>35</v>
      </c>
      <c r="C7485" t="s">
        <v>3</v>
      </c>
      <c r="D7485" t="s">
        <v>1</v>
      </c>
      <c r="F7485" s="2">
        <v>930</v>
      </c>
      <c r="G7485" s="36">
        <v>204.32905966688159</v>
      </c>
      <c r="H7485">
        <v>2012</v>
      </c>
      <c r="I7485">
        <v>4.5514818181818208</v>
      </c>
      <c r="J7485" t="s">
        <v>717</v>
      </c>
    </row>
    <row r="7486" spans="1:10">
      <c r="A7486" t="s">
        <v>229</v>
      </c>
      <c r="B7486" t="s">
        <v>35</v>
      </c>
      <c r="C7486" t="s">
        <v>4</v>
      </c>
      <c r="D7486" t="s">
        <v>1</v>
      </c>
      <c r="F7486" s="2">
        <v>-28974</v>
      </c>
      <c r="G7486" s="36">
        <v>-6365.8388976217502</v>
      </c>
      <c r="H7486">
        <v>2012</v>
      </c>
      <c r="I7486">
        <v>4.5514818181818208</v>
      </c>
      <c r="J7486" t="s">
        <v>717</v>
      </c>
    </row>
    <row r="7487" spans="1:10">
      <c r="A7487" t="s">
        <v>229</v>
      </c>
      <c r="B7487" t="s">
        <v>35</v>
      </c>
      <c r="C7487" t="s">
        <v>3</v>
      </c>
      <c r="D7487" t="s">
        <v>328</v>
      </c>
      <c r="F7487" s="2">
        <v>4757</v>
      </c>
      <c r="G7487" s="36">
        <v>1215.7889175786026</v>
      </c>
      <c r="H7487">
        <v>2010</v>
      </c>
      <c r="I7487">
        <v>3.9126857723577269</v>
      </c>
      <c r="J7487" t="s">
        <v>717</v>
      </c>
    </row>
    <row r="7488" spans="1:10">
      <c r="A7488" t="s">
        <v>229</v>
      </c>
      <c r="B7488" t="s">
        <v>35</v>
      </c>
      <c r="C7488" t="s">
        <v>4</v>
      </c>
      <c r="D7488" t="s">
        <v>328</v>
      </c>
      <c r="F7488" s="2">
        <v>131</v>
      </c>
      <c r="G7488" s="36">
        <v>33.480838386125072</v>
      </c>
      <c r="H7488">
        <v>2010</v>
      </c>
      <c r="I7488">
        <v>3.9126857723577269</v>
      </c>
      <c r="J7488" t="s">
        <v>717</v>
      </c>
    </row>
    <row r="7489" spans="1:10">
      <c r="A7489" t="s">
        <v>229</v>
      </c>
      <c r="B7489" t="s">
        <v>35</v>
      </c>
      <c r="C7489" t="s">
        <v>4</v>
      </c>
      <c r="D7489" t="s">
        <v>1</v>
      </c>
      <c r="F7489" s="2">
        <v>-123</v>
      </c>
      <c r="G7489" s="36">
        <v>-31.43620703430064</v>
      </c>
      <c r="H7489">
        <v>2010</v>
      </c>
      <c r="I7489">
        <v>3.9126857723577269</v>
      </c>
      <c r="J7489" t="s">
        <v>717</v>
      </c>
    </row>
    <row r="7490" spans="1:10">
      <c r="A7490" t="s">
        <v>68</v>
      </c>
      <c r="B7490" t="s">
        <v>32</v>
      </c>
      <c r="C7490" t="s">
        <v>3</v>
      </c>
      <c r="D7490" t="s">
        <v>328</v>
      </c>
      <c r="E7490" t="s">
        <v>365</v>
      </c>
      <c r="F7490" s="2">
        <v>17001593</v>
      </c>
      <c r="G7490" s="36">
        <f t="shared" ref="G7490:G7526" si="217">F7490/I7490</f>
        <v>3153757.8140941216</v>
      </c>
      <c r="H7490">
        <v>2024</v>
      </c>
      <c r="I7490">
        <v>5.3909000000000002</v>
      </c>
      <c r="J7490" t="s">
        <v>717</v>
      </c>
    </row>
    <row r="7491" spans="1:10">
      <c r="A7491" s="21" t="s">
        <v>68</v>
      </c>
      <c r="B7491" t="s">
        <v>32</v>
      </c>
      <c r="C7491" t="s">
        <v>4</v>
      </c>
      <c r="D7491" t="s">
        <v>328</v>
      </c>
      <c r="E7491" t="s">
        <v>365</v>
      </c>
      <c r="F7491" s="2">
        <v>8663857</v>
      </c>
      <c r="G7491" s="36">
        <f t="shared" si="217"/>
        <v>1607126.2683410933</v>
      </c>
      <c r="H7491">
        <v>2024</v>
      </c>
      <c r="I7491">
        <v>5.3909000000000002</v>
      </c>
      <c r="J7491" t="s">
        <v>717</v>
      </c>
    </row>
    <row r="7492" spans="1:10">
      <c r="A7492" t="s">
        <v>68</v>
      </c>
      <c r="B7492" t="s">
        <v>32</v>
      </c>
      <c r="C7492" t="s">
        <v>3</v>
      </c>
      <c r="D7492" t="s">
        <v>328</v>
      </c>
      <c r="E7492" t="s">
        <v>366</v>
      </c>
      <c r="F7492" s="2">
        <v>43253291</v>
      </c>
      <c r="G7492" s="36">
        <f t="shared" si="217"/>
        <v>8023389.6009942675</v>
      </c>
      <c r="H7492">
        <v>2024</v>
      </c>
      <c r="I7492">
        <v>5.3909000000000002</v>
      </c>
      <c r="J7492" t="s">
        <v>717</v>
      </c>
    </row>
    <row r="7493" spans="1:10">
      <c r="A7493" t="s">
        <v>68</v>
      </c>
      <c r="B7493" t="s">
        <v>32</v>
      </c>
      <c r="C7493" t="s">
        <v>4</v>
      </c>
      <c r="D7493" t="s">
        <v>328</v>
      </c>
      <c r="E7493" t="s">
        <v>366</v>
      </c>
      <c r="F7493" s="2">
        <v>8624275</v>
      </c>
      <c r="G7493" s="36">
        <f t="shared" si="217"/>
        <v>1599783.8950824537</v>
      </c>
      <c r="H7493">
        <v>2024</v>
      </c>
      <c r="I7493">
        <v>5.3909000000000002</v>
      </c>
      <c r="J7493" t="s">
        <v>717</v>
      </c>
    </row>
    <row r="7494" spans="1:10">
      <c r="A7494" t="s">
        <v>68</v>
      </c>
      <c r="B7494" t="s">
        <v>32</v>
      </c>
      <c r="C7494" t="s">
        <v>3</v>
      </c>
      <c r="D7494" t="s">
        <v>1</v>
      </c>
      <c r="F7494" s="2">
        <v>61037557</v>
      </c>
      <c r="G7494" s="36">
        <f t="shared" si="217"/>
        <v>11322331.521638315</v>
      </c>
      <c r="H7494">
        <v>2024</v>
      </c>
      <c r="I7494">
        <v>5.3909000000000002</v>
      </c>
      <c r="J7494" t="s">
        <v>717</v>
      </c>
    </row>
    <row r="7495" spans="1:10">
      <c r="A7495" t="s">
        <v>68</v>
      </c>
      <c r="B7495" t="s">
        <v>32</v>
      </c>
      <c r="C7495" t="s">
        <v>4</v>
      </c>
      <c r="D7495" t="s">
        <v>1</v>
      </c>
      <c r="F7495" s="2">
        <v>24445876</v>
      </c>
      <c r="G7495" s="36">
        <f t="shared" si="217"/>
        <v>4534655.8088630838</v>
      </c>
      <c r="H7495">
        <v>2024</v>
      </c>
      <c r="I7495">
        <v>5.3909000000000002</v>
      </c>
      <c r="J7495" t="s">
        <v>717</v>
      </c>
    </row>
    <row r="7496" spans="1:10">
      <c r="A7496" t="s">
        <v>68</v>
      </c>
      <c r="B7496" t="s">
        <v>32</v>
      </c>
      <c r="C7496" t="s">
        <v>3</v>
      </c>
      <c r="D7496" t="s">
        <v>367</v>
      </c>
      <c r="E7496" t="s">
        <v>368</v>
      </c>
      <c r="F7496" s="2">
        <v>9662</v>
      </c>
      <c r="G7496" s="36">
        <f t="shared" si="217"/>
        <v>1792.2795822589919</v>
      </c>
      <c r="H7496">
        <v>2024</v>
      </c>
      <c r="I7496">
        <v>5.3909000000000002</v>
      </c>
      <c r="J7496" t="s">
        <v>717</v>
      </c>
    </row>
    <row r="7497" spans="1:10">
      <c r="A7497" t="s">
        <v>68</v>
      </c>
      <c r="B7497" t="s">
        <v>32</v>
      </c>
      <c r="C7497" t="s">
        <v>4</v>
      </c>
      <c r="D7497" t="s">
        <v>367</v>
      </c>
      <c r="E7497" t="s">
        <v>368</v>
      </c>
      <c r="F7497" s="2">
        <v>944</v>
      </c>
      <c r="G7497" s="36">
        <f t="shared" si="217"/>
        <v>175.10990743660614</v>
      </c>
      <c r="H7497">
        <v>2024</v>
      </c>
      <c r="I7497">
        <v>5.3909000000000002</v>
      </c>
      <c r="J7497" t="s">
        <v>717</v>
      </c>
    </row>
    <row r="7498" spans="1:10">
      <c r="A7498" t="s">
        <v>68</v>
      </c>
      <c r="B7498" t="s">
        <v>32</v>
      </c>
      <c r="C7498" t="s">
        <v>3</v>
      </c>
      <c r="D7498" t="s">
        <v>367</v>
      </c>
      <c r="E7498" t="s">
        <v>370</v>
      </c>
      <c r="F7498" s="2">
        <v>71882395</v>
      </c>
      <c r="G7498" s="36">
        <f t="shared" si="217"/>
        <v>13334024.930902075</v>
      </c>
      <c r="H7498">
        <v>2024</v>
      </c>
      <c r="I7498">
        <v>5.3909000000000002</v>
      </c>
      <c r="J7498" t="s">
        <v>717</v>
      </c>
    </row>
    <row r="7499" spans="1:10">
      <c r="A7499" t="s">
        <v>68</v>
      </c>
      <c r="B7499" t="s">
        <v>32</v>
      </c>
      <c r="C7499" t="s">
        <v>4</v>
      </c>
      <c r="D7499" t="s">
        <v>367</v>
      </c>
      <c r="E7499" t="s">
        <v>370</v>
      </c>
      <c r="F7499" s="2">
        <v>48181744</v>
      </c>
      <c r="G7499" s="36">
        <f t="shared" si="217"/>
        <v>8937606.7075998429</v>
      </c>
      <c r="H7499">
        <v>2024</v>
      </c>
      <c r="I7499">
        <v>5.3909000000000002</v>
      </c>
      <c r="J7499" t="s">
        <v>717</v>
      </c>
    </row>
    <row r="7500" spans="1:10">
      <c r="A7500" t="s">
        <v>68</v>
      </c>
      <c r="B7500" t="s">
        <v>32</v>
      </c>
      <c r="C7500" t="s">
        <v>3</v>
      </c>
      <c r="D7500" t="s">
        <v>367</v>
      </c>
      <c r="E7500" t="s">
        <v>371</v>
      </c>
      <c r="F7500" s="2">
        <v>37093848</v>
      </c>
      <c r="G7500" s="36">
        <f t="shared" si="217"/>
        <v>6880826.5781223914</v>
      </c>
      <c r="H7500">
        <v>2024</v>
      </c>
      <c r="I7500">
        <v>5.3909000000000002</v>
      </c>
      <c r="J7500" t="s">
        <v>717</v>
      </c>
    </row>
    <row r="7501" spans="1:10">
      <c r="A7501" t="s">
        <v>68</v>
      </c>
      <c r="B7501" t="s">
        <v>32</v>
      </c>
      <c r="C7501" t="s">
        <v>4</v>
      </c>
      <c r="D7501" t="s">
        <v>367</v>
      </c>
      <c r="E7501" t="s">
        <v>371</v>
      </c>
      <c r="F7501" s="2">
        <v>13584529</v>
      </c>
      <c r="G7501" s="36">
        <f t="shared" si="217"/>
        <v>2519900.0166948005</v>
      </c>
      <c r="H7501">
        <v>2024</v>
      </c>
      <c r="I7501">
        <v>5.3909000000000002</v>
      </c>
      <c r="J7501" t="s">
        <v>717</v>
      </c>
    </row>
    <row r="7502" spans="1:10">
      <c r="A7502" t="s">
        <v>68</v>
      </c>
      <c r="B7502" t="s">
        <v>32</v>
      </c>
      <c r="C7502" t="s">
        <v>3</v>
      </c>
      <c r="D7502" t="s">
        <v>367</v>
      </c>
      <c r="E7502" t="s">
        <v>372</v>
      </c>
      <c r="F7502" s="2">
        <v>1942355</v>
      </c>
      <c r="G7502" s="36">
        <f t="shared" si="217"/>
        <v>360302.54688456474</v>
      </c>
      <c r="H7502">
        <v>2024</v>
      </c>
      <c r="I7502">
        <v>5.3909000000000002</v>
      </c>
      <c r="J7502" t="s">
        <v>717</v>
      </c>
    </row>
    <row r="7503" spans="1:10">
      <c r="A7503" t="s">
        <v>68</v>
      </c>
      <c r="B7503" t="s">
        <v>32</v>
      </c>
      <c r="C7503" t="s">
        <v>4</v>
      </c>
      <c r="D7503" t="s">
        <v>367</v>
      </c>
      <c r="E7503" t="s">
        <v>372</v>
      </c>
      <c r="F7503" s="2">
        <v>680873</v>
      </c>
      <c r="G7503" s="36">
        <f t="shared" si="217"/>
        <v>126300.43220983508</v>
      </c>
      <c r="H7503">
        <v>2024</v>
      </c>
      <c r="I7503">
        <v>5.3909000000000002</v>
      </c>
      <c r="J7503" t="s">
        <v>717</v>
      </c>
    </row>
    <row r="7504" spans="1:10">
      <c r="A7504" t="s">
        <v>68</v>
      </c>
      <c r="B7504" t="s">
        <v>32</v>
      </c>
      <c r="C7504" t="s">
        <v>4</v>
      </c>
      <c r="D7504" t="s">
        <v>367</v>
      </c>
      <c r="E7504" t="s">
        <v>370</v>
      </c>
      <c r="F7504" s="2">
        <v>31593544</v>
      </c>
      <c r="G7504" s="36">
        <f t="shared" si="217"/>
        <v>6324274.1612619106</v>
      </c>
      <c r="H7504">
        <v>2023</v>
      </c>
      <c r="I7504">
        <v>4.9955999999999996</v>
      </c>
      <c r="J7504" t="s">
        <v>717</v>
      </c>
    </row>
    <row r="7505" spans="1:10">
      <c r="A7505" t="s">
        <v>68</v>
      </c>
      <c r="B7505" t="s">
        <v>32</v>
      </c>
      <c r="C7505" t="s">
        <v>3</v>
      </c>
      <c r="D7505" t="s">
        <v>1</v>
      </c>
      <c r="F7505" s="2">
        <v>53995136</v>
      </c>
      <c r="G7505" s="36">
        <f t="shared" si="217"/>
        <v>10808538.714068381</v>
      </c>
      <c r="H7505">
        <v>2023</v>
      </c>
      <c r="I7505">
        <v>4.9955999999999996</v>
      </c>
      <c r="J7505" t="s">
        <v>717</v>
      </c>
    </row>
    <row r="7506" spans="1:10">
      <c r="A7506" t="s">
        <v>68</v>
      </c>
      <c r="B7506" t="s">
        <v>32</v>
      </c>
      <c r="C7506" t="s">
        <v>3</v>
      </c>
      <c r="D7506" t="s">
        <v>328</v>
      </c>
      <c r="E7506" t="s">
        <v>365</v>
      </c>
      <c r="F7506" s="2">
        <v>8486015</v>
      </c>
      <c r="G7506" s="36">
        <f t="shared" si="217"/>
        <v>1644098.6147437759</v>
      </c>
      <c r="H7506">
        <v>2022</v>
      </c>
      <c r="I7506" s="32">
        <v>5.1615000000000002</v>
      </c>
      <c r="J7506" t="s">
        <v>717</v>
      </c>
    </row>
    <row r="7507" spans="1:10">
      <c r="A7507" t="s">
        <v>68</v>
      </c>
      <c r="B7507" t="s">
        <v>32</v>
      </c>
      <c r="C7507" t="s">
        <v>3</v>
      </c>
      <c r="D7507" t="s">
        <v>328</v>
      </c>
      <c r="E7507" t="s">
        <v>366</v>
      </c>
      <c r="F7507" s="2">
        <v>19427727</v>
      </c>
      <c r="G7507" s="36">
        <f t="shared" si="217"/>
        <v>3763969.1950014527</v>
      </c>
      <c r="H7507">
        <v>2022</v>
      </c>
      <c r="I7507" s="32">
        <v>5.1615000000000002</v>
      </c>
      <c r="J7507" t="s">
        <v>717</v>
      </c>
    </row>
    <row r="7508" spans="1:10">
      <c r="A7508" t="s">
        <v>68</v>
      </c>
      <c r="B7508" t="s">
        <v>32</v>
      </c>
      <c r="C7508" t="s">
        <v>3</v>
      </c>
      <c r="D7508" t="s">
        <v>367</v>
      </c>
      <c r="E7508" t="s">
        <v>370</v>
      </c>
      <c r="F7508" s="2">
        <v>8020342</v>
      </c>
      <c r="G7508" s="36">
        <f t="shared" si="217"/>
        <v>1553878.1362007167</v>
      </c>
      <c r="H7508">
        <v>2022</v>
      </c>
      <c r="I7508" s="32">
        <v>5.1615000000000002</v>
      </c>
      <c r="J7508" t="s">
        <v>717</v>
      </c>
    </row>
    <row r="7509" spans="1:10">
      <c r="A7509" t="s">
        <v>68</v>
      </c>
      <c r="B7509" t="s">
        <v>32</v>
      </c>
      <c r="C7509" t="s">
        <v>3</v>
      </c>
      <c r="D7509" t="s">
        <v>367</v>
      </c>
      <c r="E7509" t="s">
        <v>371</v>
      </c>
      <c r="F7509" s="2">
        <v>6849185</v>
      </c>
      <c r="G7509" s="36">
        <f t="shared" si="217"/>
        <v>1326975.6853627821</v>
      </c>
      <c r="H7509">
        <v>2022</v>
      </c>
      <c r="I7509" s="32">
        <v>5.1615000000000002</v>
      </c>
      <c r="J7509" t="s">
        <v>717</v>
      </c>
    </row>
    <row r="7510" spans="1:10">
      <c r="A7510" t="s">
        <v>68</v>
      </c>
      <c r="B7510" t="s">
        <v>32</v>
      </c>
      <c r="C7510" t="s">
        <v>3</v>
      </c>
      <c r="D7510" t="s">
        <v>1</v>
      </c>
      <c r="F7510" s="2">
        <v>38046108</v>
      </c>
      <c r="G7510" s="36">
        <f t="shared" si="217"/>
        <v>7371133.9726823596</v>
      </c>
      <c r="H7510">
        <v>2022</v>
      </c>
      <c r="I7510" s="32">
        <v>5.1615000000000002</v>
      </c>
      <c r="J7510" t="s">
        <v>717</v>
      </c>
    </row>
    <row r="7511" spans="1:10">
      <c r="A7511" t="s">
        <v>68</v>
      </c>
      <c r="B7511" t="s">
        <v>32</v>
      </c>
      <c r="C7511" t="s">
        <v>4</v>
      </c>
      <c r="D7511" t="s">
        <v>328</v>
      </c>
      <c r="E7511" t="s">
        <v>365</v>
      </c>
      <c r="F7511" s="2">
        <v>2707398</v>
      </c>
      <c r="G7511" s="36">
        <f t="shared" si="217"/>
        <v>524537.0531822145</v>
      </c>
      <c r="H7511">
        <v>2022</v>
      </c>
      <c r="I7511" s="32">
        <v>5.1615000000000002</v>
      </c>
      <c r="J7511" t="s">
        <v>717</v>
      </c>
    </row>
    <row r="7512" spans="1:10">
      <c r="A7512" t="s">
        <v>68</v>
      </c>
      <c r="B7512" t="s">
        <v>32</v>
      </c>
      <c r="C7512" t="s">
        <v>4</v>
      </c>
      <c r="D7512" t="s">
        <v>328</v>
      </c>
      <c r="E7512" t="s">
        <v>366</v>
      </c>
      <c r="F7512" s="2">
        <v>1637078</v>
      </c>
      <c r="G7512" s="36">
        <f t="shared" si="217"/>
        <v>317170.97742904193</v>
      </c>
      <c r="H7512">
        <v>2022</v>
      </c>
      <c r="I7512" s="32">
        <v>5.1615000000000002</v>
      </c>
      <c r="J7512" t="s">
        <v>717</v>
      </c>
    </row>
    <row r="7513" spans="1:10">
      <c r="A7513" t="s">
        <v>68</v>
      </c>
      <c r="B7513" t="s">
        <v>32</v>
      </c>
      <c r="C7513" t="s">
        <v>4</v>
      </c>
      <c r="D7513" t="s">
        <v>367</v>
      </c>
      <c r="E7513" t="s">
        <v>370</v>
      </c>
      <c r="F7513" s="2">
        <v>3952072</v>
      </c>
      <c r="G7513" s="36">
        <f t="shared" si="217"/>
        <v>765682.84413445706</v>
      </c>
      <c r="H7513">
        <v>2022</v>
      </c>
      <c r="I7513" s="32">
        <v>5.1615000000000002</v>
      </c>
      <c r="J7513" t="s">
        <v>717</v>
      </c>
    </row>
    <row r="7514" spans="1:10">
      <c r="A7514" t="s">
        <v>68</v>
      </c>
      <c r="B7514" t="s">
        <v>32</v>
      </c>
      <c r="C7514" t="s">
        <v>4</v>
      </c>
      <c r="D7514" t="s">
        <v>367</v>
      </c>
      <c r="E7514" t="s">
        <v>371</v>
      </c>
      <c r="F7514" s="2">
        <v>9257009</v>
      </c>
      <c r="G7514" s="36">
        <f t="shared" si="217"/>
        <v>1793472.6339242468</v>
      </c>
      <c r="H7514">
        <v>2022</v>
      </c>
      <c r="I7514" s="32">
        <v>5.1615000000000002</v>
      </c>
      <c r="J7514" t="s">
        <v>717</v>
      </c>
    </row>
    <row r="7515" spans="1:10">
      <c r="A7515" t="s">
        <v>68</v>
      </c>
      <c r="B7515" t="s">
        <v>32</v>
      </c>
      <c r="C7515" t="s">
        <v>4</v>
      </c>
      <c r="D7515" t="s">
        <v>1</v>
      </c>
      <c r="F7515" s="2">
        <v>14545304</v>
      </c>
      <c r="G7515" s="36">
        <f t="shared" si="217"/>
        <v>2818038.1671994575</v>
      </c>
      <c r="H7515">
        <v>2022</v>
      </c>
      <c r="I7515" s="32">
        <v>5.1615000000000002</v>
      </c>
      <c r="J7515" t="s">
        <v>717</v>
      </c>
    </row>
    <row r="7516" spans="1:10">
      <c r="A7516" t="s">
        <v>68</v>
      </c>
      <c r="B7516" t="s">
        <v>32</v>
      </c>
      <c r="C7516" t="s">
        <v>3</v>
      </c>
      <c r="D7516" t="s">
        <v>328</v>
      </c>
      <c r="E7516" t="s">
        <v>375</v>
      </c>
      <c r="F7516" s="2">
        <v>383965</v>
      </c>
      <c r="G7516" s="36">
        <f t="shared" si="217"/>
        <v>71141.517824056922</v>
      </c>
      <c r="H7516">
        <v>2021</v>
      </c>
      <c r="I7516" s="32">
        <v>5.3971999999999998</v>
      </c>
      <c r="J7516" t="s">
        <v>717</v>
      </c>
    </row>
    <row r="7517" spans="1:10">
      <c r="A7517" t="s">
        <v>68</v>
      </c>
      <c r="B7517" t="s">
        <v>32</v>
      </c>
      <c r="C7517" t="s">
        <v>3</v>
      </c>
      <c r="D7517" t="s">
        <v>328</v>
      </c>
      <c r="E7517" t="s">
        <v>376</v>
      </c>
      <c r="F7517" s="2">
        <v>484473</v>
      </c>
      <c r="G7517" s="36">
        <f t="shared" si="217"/>
        <v>89763.766397391242</v>
      </c>
      <c r="H7517">
        <v>2021</v>
      </c>
      <c r="I7517" s="32">
        <v>5.3971999999999998</v>
      </c>
      <c r="J7517" t="s">
        <v>717</v>
      </c>
    </row>
    <row r="7518" spans="1:10">
      <c r="A7518" t="s">
        <v>68</v>
      </c>
      <c r="B7518" t="s">
        <v>32</v>
      </c>
      <c r="C7518" t="s">
        <v>3</v>
      </c>
      <c r="D7518" t="s">
        <v>1</v>
      </c>
      <c r="F7518" s="2">
        <v>30177585</v>
      </c>
      <c r="G7518" s="36">
        <f t="shared" si="217"/>
        <v>5591340.8804565333</v>
      </c>
      <c r="H7518">
        <v>2021</v>
      </c>
      <c r="I7518" s="32">
        <v>5.3971999999999998</v>
      </c>
      <c r="J7518" t="s">
        <v>717</v>
      </c>
    </row>
    <row r="7519" spans="1:10">
      <c r="A7519" t="s">
        <v>68</v>
      </c>
      <c r="B7519" t="s">
        <v>32</v>
      </c>
      <c r="C7519" t="s">
        <v>3</v>
      </c>
      <c r="D7519" t="s">
        <v>367</v>
      </c>
      <c r="E7519" t="s">
        <v>370</v>
      </c>
      <c r="F7519" s="2">
        <v>1353090</v>
      </c>
      <c r="G7519" s="36">
        <f t="shared" si="217"/>
        <v>250702.21596383312</v>
      </c>
      <c r="H7519">
        <v>2021</v>
      </c>
      <c r="I7519" s="32">
        <v>5.3971999999999998</v>
      </c>
      <c r="J7519" t="s">
        <v>717</v>
      </c>
    </row>
    <row r="7520" spans="1:10">
      <c r="A7520" t="s">
        <v>68</v>
      </c>
      <c r="B7520" t="s">
        <v>32</v>
      </c>
      <c r="C7520" t="s">
        <v>3</v>
      </c>
      <c r="D7520" t="s">
        <v>367</v>
      </c>
      <c r="E7520" t="s">
        <v>378</v>
      </c>
      <c r="F7520" s="2">
        <v>1077689</v>
      </c>
      <c r="G7520" s="36">
        <f t="shared" si="217"/>
        <v>199675.57251908397</v>
      </c>
      <c r="H7520">
        <v>2021</v>
      </c>
      <c r="I7520" s="32">
        <v>5.3971999999999998</v>
      </c>
      <c r="J7520" t="s">
        <v>717</v>
      </c>
    </row>
    <row r="7521" spans="1:10">
      <c r="A7521" t="s">
        <v>68</v>
      </c>
      <c r="B7521" t="s">
        <v>32</v>
      </c>
      <c r="C7521" t="s">
        <v>4</v>
      </c>
      <c r="D7521" t="s">
        <v>328</v>
      </c>
      <c r="E7521" t="s">
        <v>375</v>
      </c>
      <c r="F7521" s="2">
        <v>75542</v>
      </c>
      <c r="G7521" s="36">
        <f t="shared" si="217"/>
        <v>13996.516712369377</v>
      </c>
      <c r="H7521">
        <v>2021</v>
      </c>
      <c r="I7521" s="32">
        <v>5.3971999999999998</v>
      </c>
      <c r="J7521" t="s">
        <v>717</v>
      </c>
    </row>
    <row r="7522" spans="1:10">
      <c r="A7522" t="s">
        <v>68</v>
      </c>
      <c r="B7522" t="s">
        <v>32</v>
      </c>
      <c r="C7522" t="s">
        <v>4</v>
      </c>
      <c r="D7522" t="s">
        <v>328</v>
      </c>
      <c r="E7522" t="s">
        <v>376</v>
      </c>
      <c r="F7522" s="2">
        <v>96384</v>
      </c>
      <c r="G7522" s="36">
        <f t="shared" si="217"/>
        <v>17858.148669680577</v>
      </c>
      <c r="H7522">
        <v>2021</v>
      </c>
      <c r="I7522" s="32">
        <v>5.3971999999999998</v>
      </c>
      <c r="J7522" t="s">
        <v>717</v>
      </c>
    </row>
    <row r="7523" spans="1:10">
      <c r="A7523" t="s">
        <v>68</v>
      </c>
      <c r="B7523" t="s">
        <v>32</v>
      </c>
      <c r="C7523" t="s">
        <v>4</v>
      </c>
      <c r="D7523" t="s">
        <v>1</v>
      </c>
      <c r="F7523" s="2">
        <v>11083694</v>
      </c>
      <c r="G7523" s="36">
        <f t="shared" si="217"/>
        <v>2053600.7559475284</v>
      </c>
      <c r="H7523">
        <v>2021</v>
      </c>
      <c r="I7523" s="32">
        <v>5.3971999999999998</v>
      </c>
      <c r="J7523" t="s">
        <v>717</v>
      </c>
    </row>
    <row r="7524" spans="1:10">
      <c r="A7524" t="s">
        <v>68</v>
      </c>
      <c r="B7524" t="s">
        <v>32</v>
      </c>
      <c r="C7524" t="s">
        <v>4</v>
      </c>
      <c r="D7524" t="s">
        <v>367</v>
      </c>
      <c r="E7524" t="s">
        <v>370</v>
      </c>
      <c r="F7524" s="2">
        <v>466880</v>
      </c>
      <c r="G7524" s="36">
        <f t="shared" si="217"/>
        <v>86504.113243904256</v>
      </c>
      <c r="H7524">
        <v>2021</v>
      </c>
      <c r="I7524" s="32">
        <v>5.3971999999999998</v>
      </c>
      <c r="J7524" t="s">
        <v>717</v>
      </c>
    </row>
    <row r="7525" spans="1:10">
      <c r="A7525" t="s">
        <v>68</v>
      </c>
      <c r="B7525" t="s">
        <v>32</v>
      </c>
      <c r="C7525" t="s">
        <v>4</v>
      </c>
      <c r="D7525" t="s">
        <v>367</v>
      </c>
      <c r="E7525" t="s">
        <v>378</v>
      </c>
      <c r="F7525" s="2">
        <v>1290121</v>
      </c>
      <c r="G7525" s="36">
        <f t="shared" si="217"/>
        <v>239035.24049507154</v>
      </c>
      <c r="H7525">
        <v>2021</v>
      </c>
      <c r="I7525" s="32">
        <v>5.3971999999999998</v>
      </c>
      <c r="J7525" t="s">
        <v>717</v>
      </c>
    </row>
    <row r="7526" spans="1:10">
      <c r="A7526" t="s">
        <v>68</v>
      </c>
      <c r="B7526" t="s">
        <v>32</v>
      </c>
      <c r="C7526" t="s">
        <v>3</v>
      </c>
      <c r="D7526" t="s">
        <v>328</v>
      </c>
      <c r="E7526" t="s">
        <v>366</v>
      </c>
      <c r="F7526" s="2">
        <v>2869</v>
      </c>
      <c r="G7526" s="36">
        <f t="shared" si="217"/>
        <v>556.73063861991352</v>
      </c>
      <c r="H7526">
        <v>2020</v>
      </c>
      <c r="I7526">
        <v>5.1532999999999998</v>
      </c>
      <c r="J7526" t="s">
        <v>717</v>
      </c>
    </row>
    <row r="7527" spans="1:10">
      <c r="A7527" s="4" t="s">
        <v>25</v>
      </c>
      <c r="B7527" t="s">
        <v>32</v>
      </c>
      <c r="C7527" t="s">
        <v>3</v>
      </c>
      <c r="D7527" t="s">
        <v>328</v>
      </c>
      <c r="F7527" s="2">
        <v>47130636.000000007</v>
      </c>
      <c r="G7527" s="36">
        <v>21818981.333393291</v>
      </c>
      <c r="H7527">
        <v>2013</v>
      </c>
      <c r="I7527">
        <v>2.1600749952459051</v>
      </c>
      <c r="J7527" s="40" t="s">
        <v>715</v>
      </c>
    </row>
    <row r="7528" spans="1:10">
      <c r="A7528" s="4" t="s">
        <v>25</v>
      </c>
      <c r="B7528" t="s">
        <v>32</v>
      </c>
      <c r="C7528" t="s">
        <v>3</v>
      </c>
      <c r="D7528" t="s">
        <v>328</v>
      </c>
      <c r="F7528" s="2">
        <v>38181217</v>
      </c>
      <c r="G7528" s="36">
        <v>17675875.645073801</v>
      </c>
      <c r="H7528">
        <v>2013</v>
      </c>
      <c r="I7528">
        <v>2.1600749952459051</v>
      </c>
      <c r="J7528" s="40" t="s">
        <v>715</v>
      </c>
    </row>
    <row r="7529" spans="1:10">
      <c r="A7529" s="4" t="s">
        <v>25</v>
      </c>
      <c r="B7529" t="s">
        <v>32</v>
      </c>
      <c r="C7529" t="s">
        <v>3</v>
      </c>
      <c r="D7529" t="s">
        <v>328</v>
      </c>
      <c r="F7529" s="2">
        <v>12354962</v>
      </c>
      <c r="G7529" s="36">
        <v>5719691.2270138562</v>
      </c>
      <c r="H7529">
        <v>2013</v>
      </c>
      <c r="I7529">
        <v>2.1600749952459051</v>
      </c>
      <c r="J7529" s="40" t="s">
        <v>715</v>
      </c>
    </row>
    <row r="7530" spans="1:10">
      <c r="A7530" s="4" t="s">
        <v>25</v>
      </c>
      <c r="B7530" t="s">
        <v>32</v>
      </c>
      <c r="C7530" t="s">
        <v>3</v>
      </c>
      <c r="D7530" t="s">
        <v>328</v>
      </c>
      <c r="F7530" s="2">
        <v>31434</v>
      </c>
      <c r="G7530" s="36">
        <v>14552.272522566524</v>
      </c>
      <c r="H7530">
        <v>2013</v>
      </c>
      <c r="I7530">
        <v>2.1600749952459051</v>
      </c>
      <c r="J7530" s="40" t="s">
        <v>715</v>
      </c>
    </row>
    <row r="7531" spans="1:10">
      <c r="A7531" t="s">
        <v>68</v>
      </c>
      <c r="B7531" t="s">
        <v>32</v>
      </c>
      <c r="C7531" t="s">
        <v>3</v>
      </c>
      <c r="D7531" t="s">
        <v>1</v>
      </c>
      <c r="F7531" s="2">
        <v>22618048</v>
      </c>
      <c r="G7531" s="36">
        <f t="shared" ref="G7531:G7543" si="218">F7531/I7531</f>
        <v>4389041.5850037839</v>
      </c>
      <c r="H7531">
        <v>2020</v>
      </c>
      <c r="I7531">
        <v>5.1532999999999998</v>
      </c>
      <c r="J7531" t="s">
        <v>717</v>
      </c>
    </row>
    <row r="7532" spans="1:10">
      <c r="A7532" t="s">
        <v>68</v>
      </c>
      <c r="B7532" t="s">
        <v>32</v>
      </c>
      <c r="C7532" t="s">
        <v>4</v>
      </c>
      <c r="D7532" t="s">
        <v>328</v>
      </c>
      <c r="E7532" t="s">
        <v>366</v>
      </c>
      <c r="F7532" s="2">
        <v>100</v>
      </c>
      <c r="G7532" s="36">
        <f t="shared" si="218"/>
        <v>19.405041429763454</v>
      </c>
      <c r="H7532">
        <v>2020</v>
      </c>
      <c r="I7532">
        <v>5.1532999999999998</v>
      </c>
      <c r="J7532" t="s">
        <v>717</v>
      </c>
    </row>
    <row r="7533" spans="1:10">
      <c r="A7533" t="s">
        <v>68</v>
      </c>
      <c r="B7533" t="s">
        <v>32</v>
      </c>
      <c r="C7533" t="s">
        <v>4</v>
      </c>
      <c r="D7533" t="s">
        <v>1</v>
      </c>
      <c r="F7533" s="2">
        <v>15676165</v>
      </c>
      <c r="G7533" s="36">
        <f t="shared" si="218"/>
        <v>3041966.3128480781</v>
      </c>
      <c r="H7533">
        <v>2020</v>
      </c>
      <c r="I7533">
        <v>5.1532999999999998</v>
      </c>
      <c r="J7533" t="s">
        <v>717</v>
      </c>
    </row>
    <row r="7534" spans="1:10">
      <c r="A7534" t="s">
        <v>68</v>
      </c>
      <c r="B7534" t="s">
        <v>32</v>
      </c>
      <c r="C7534" t="s">
        <v>3</v>
      </c>
      <c r="D7534" t="s">
        <v>328</v>
      </c>
      <c r="E7534" t="s">
        <v>366</v>
      </c>
      <c r="F7534" s="2">
        <v>909</v>
      </c>
      <c r="G7534" s="36">
        <f t="shared" si="218"/>
        <v>230.37737283625214</v>
      </c>
      <c r="H7534">
        <v>2019</v>
      </c>
      <c r="I7534">
        <v>3.9457</v>
      </c>
      <c r="J7534" t="s">
        <v>717</v>
      </c>
    </row>
    <row r="7535" spans="1:10">
      <c r="A7535" t="s">
        <v>68</v>
      </c>
      <c r="B7535" t="s">
        <v>32</v>
      </c>
      <c r="C7535" t="s">
        <v>3</v>
      </c>
      <c r="D7535" t="s">
        <v>1</v>
      </c>
      <c r="F7535" s="2">
        <v>11778498</v>
      </c>
      <c r="G7535" s="36">
        <f t="shared" si="218"/>
        <v>2985147.8825050057</v>
      </c>
      <c r="H7535">
        <v>2019</v>
      </c>
      <c r="I7535">
        <v>3.9457</v>
      </c>
      <c r="J7535" t="s">
        <v>717</v>
      </c>
    </row>
    <row r="7536" spans="1:10">
      <c r="A7536" t="s">
        <v>68</v>
      </c>
      <c r="B7536" t="s">
        <v>32</v>
      </c>
      <c r="C7536" t="s">
        <v>4</v>
      </c>
      <c r="D7536" t="s">
        <v>328</v>
      </c>
      <c r="E7536" t="s">
        <v>366</v>
      </c>
      <c r="F7536" s="2">
        <v>23</v>
      </c>
      <c r="G7536" s="36">
        <f t="shared" si="218"/>
        <v>5.8291304458017592</v>
      </c>
      <c r="H7536">
        <v>2019</v>
      </c>
      <c r="I7536">
        <v>3.9457</v>
      </c>
      <c r="J7536" t="s">
        <v>717</v>
      </c>
    </row>
    <row r="7537" spans="1:10">
      <c r="A7537" t="s">
        <v>68</v>
      </c>
      <c r="B7537" t="s">
        <v>32</v>
      </c>
      <c r="C7537" t="s">
        <v>4</v>
      </c>
      <c r="D7537" t="s">
        <v>1</v>
      </c>
      <c r="F7537" s="2">
        <v>8746866</v>
      </c>
      <c r="G7537" s="36">
        <f t="shared" si="218"/>
        <v>2216809.6915629674</v>
      </c>
      <c r="H7537">
        <v>2019</v>
      </c>
      <c r="I7537">
        <v>3.9457</v>
      </c>
      <c r="J7537" t="s">
        <v>717</v>
      </c>
    </row>
    <row r="7538" spans="1:10">
      <c r="A7538" t="s">
        <v>68</v>
      </c>
      <c r="B7538" t="s">
        <v>32</v>
      </c>
      <c r="C7538" t="s">
        <v>3</v>
      </c>
      <c r="D7538" t="s">
        <v>1</v>
      </c>
      <c r="E7538" t="s">
        <v>364</v>
      </c>
      <c r="F7538" s="2">
        <v>3610692</v>
      </c>
      <c r="G7538" s="36">
        <f t="shared" si="218"/>
        <v>982314.11703893135</v>
      </c>
      <c r="H7538">
        <v>2018</v>
      </c>
      <c r="I7538">
        <v>3.6757</v>
      </c>
      <c r="J7538" t="s">
        <v>717</v>
      </c>
    </row>
    <row r="7539" spans="1:10">
      <c r="A7539" t="s">
        <v>68</v>
      </c>
      <c r="B7539" t="s">
        <v>32</v>
      </c>
      <c r="C7539" t="s">
        <v>4</v>
      </c>
      <c r="D7539" t="s">
        <v>1</v>
      </c>
      <c r="E7539" t="s">
        <v>364</v>
      </c>
      <c r="F7539" s="2">
        <v>1381036</v>
      </c>
      <c r="G7539" s="36">
        <f t="shared" si="218"/>
        <v>375720.54302581819</v>
      </c>
      <c r="H7539">
        <v>2018</v>
      </c>
      <c r="I7539">
        <v>3.6757</v>
      </c>
      <c r="J7539" t="s">
        <v>717</v>
      </c>
    </row>
    <row r="7540" spans="1:10">
      <c r="A7540" t="s">
        <v>602</v>
      </c>
      <c r="B7540" t="s">
        <v>32</v>
      </c>
      <c r="C7540" t="s">
        <v>3</v>
      </c>
      <c r="D7540" t="s">
        <v>328</v>
      </c>
      <c r="E7540" t="s">
        <v>365</v>
      </c>
      <c r="F7540" s="2">
        <v>8386938</v>
      </c>
      <c r="G7540" s="36">
        <f t="shared" si="218"/>
        <v>1678865.0012010571</v>
      </c>
      <c r="H7540">
        <v>2023</v>
      </c>
      <c r="I7540">
        <v>4.9955999999999996</v>
      </c>
      <c r="J7540" t="s">
        <v>717</v>
      </c>
    </row>
    <row r="7541" spans="1:10">
      <c r="A7541" t="s">
        <v>602</v>
      </c>
      <c r="B7541" t="s">
        <v>32</v>
      </c>
      <c r="C7541" t="s">
        <v>4</v>
      </c>
      <c r="D7541" t="s">
        <v>328</v>
      </c>
      <c r="E7541" t="s">
        <v>365</v>
      </c>
      <c r="F7541" s="2">
        <v>2971913</v>
      </c>
      <c r="G7541" s="36">
        <f t="shared" si="218"/>
        <v>594906.1173832973</v>
      </c>
      <c r="H7541">
        <v>2023</v>
      </c>
      <c r="I7541">
        <v>4.9955999999999996</v>
      </c>
      <c r="J7541" t="s">
        <v>717</v>
      </c>
    </row>
    <row r="7542" spans="1:10">
      <c r="A7542" t="s">
        <v>602</v>
      </c>
      <c r="B7542" t="s">
        <v>32</v>
      </c>
      <c r="C7542" t="s">
        <v>3</v>
      </c>
      <c r="D7542" t="s">
        <v>328</v>
      </c>
      <c r="E7542" t="s">
        <v>366</v>
      </c>
      <c r="F7542" s="2">
        <v>13758994</v>
      </c>
      <c r="G7542" s="36">
        <f t="shared" si="218"/>
        <v>2754222.5158139165</v>
      </c>
      <c r="H7542">
        <v>2023</v>
      </c>
      <c r="I7542">
        <v>4.9955999999999996</v>
      </c>
      <c r="J7542" t="s">
        <v>717</v>
      </c>
    </row>
    <row r="7543" spans="1:10">
      <c r="A7543" t="s">
        <v>602</v>
      </c>
      <c r="B7543" t="s">
        <v>32</v>
      </c>
      <c r="C7543" t="s">
        <v>4</v>
      </c>
      <c r="D7543" t="s">
        <v>328</v>
      </c>
      <c r="E7543" t="s">
        <v>366</v>
      </c>
      <c r="F7543" s="2">
        <v>9169453</v>
      </c>
      <c r="G7543" s="36">
        <f t="shared" si="218"/>
        <v>1835505.8451437266</v>
      </c>
      <c r="H7543">
        <v>2023</v>
      </c>
      <c r="I7543">
        <v>4.9955999999999996</v>
      </c>
      <c r="J7543" t="s">
        <v>717</v>
      </c>
    </row>
    <row r="7544" spans="1:10">
      <c r="A7544" s="4" t="s">
        <v>17</v>
      </c>
      <c r="B7544" t="s">
        <v>32</v>
      </c>
      <c r="C7544" t="s">
        <v>4</v>
      </c>
      <c r="D7544" t="s">
        <v>328</v>
      </c>
      <c r="F7544" s="2">
        <v>78492549</v>
      </c>
      <c r="G7544" s="36">
        <v>36337881.403540961</v>
      </c>
      <c r="H7544">
        <v>2013</v>
      </c>
      <c r="I7544">
        <v>2.1600749952459051</v>
      </c>
      <c r="J7544" s="40" t="s">
        <v>715</v>
      </c>
    </row>
    <row r="7545" spans="1:10">
      <c r="A7545" s="4" t="s">
        <v>17</v>
      </c>
      <c r="B7545" t="s">
        <v>32</v>
      </c>
      <c r="C7545" t="s">
        <v>4</v>
      </c>
      <c r="D7545" t="s">
        <v>328</v>
      </c>
      <c r="F7545" s="2">
        <v>51118862</v>
      </c>
      <c r="G7545" s="36">
        <v>23665318.154465549</v>
      </c>
      <c r="H7545">
        <v>2013</v>
      </c>
      <c r="I7545">
        <v>2.1600749952459051</v>
      </c>
      <c r="J7545" s="40" t="s">
        <v>715</v>
      </c>
    </row>
    <row r="7546" spans="1:10">
      <c r="A7546" s="4" t="s">
        <v>17</v>
      </c>
      <c r="B7546" t="s">
        <v>32</v>
      </c>
      <c r="C7546" t="s">
        <v>4</v>
      </c>
      <c r="D7546" t="s">
        <v>328</v>
      </c>
      <c r="F7546" s="2">
        <v>41935606</v>
      </c>
      <c r="G7546" s="36">
        <v>19413958.354360752</v>
      </c>
      <c r="H7546">
        <v>2013</v>
      </c>
      <c r="I7546">
        <v>2.1600749952459051</v>
      </c>
      <c r="J7546" s="40" t="s">
        <v>715</v>
      </c>
    </row>
    <row r="7547" spans="1:10">
      <c r="A7547" s="4" t="s">
        <v>17</v>
      </c>
      <c r="B7547" t="s">
        <v>32</v>
      </c>
      <c r="C7547" t="s">
        <v>4</v>
      </c>
      <c r="D7547" t="s">
        <v>1</v>
      </c>
      <c r="F7547" s="2">
        <v>6156844</v>
      </c>
      <c r="G7547" s="36">
        <v>2850291.7785496139</v>
      </c>
      <c r="H7547">
        <v>2013</v>
      </c>
      <c r="I7547">
        <v>2.1600749952459051</v>
      </c>
      <c r="J7547" s="40" t="s">
        <v>715</v>
      </c>
    </row>
    <row r="7548" spans="1:10">
      <c r="A7548" t="s">
        <v>602</v>
      </c>
      <c r="B7548" t="s">
        <v>32</v>
      </c>
      <c r="C7548" t="s">
        <v>3</v>
      </c>
      <c r="D7548" t="s">
        <v>367</v>
      </c>
      <c r="E7548" t="s">
        <v>370</v>
      </c>
      <c r="F7548" s="2">
        <v>46872040</v>
      </c>
      <c r="G7548" s="36">
        <f>F7548/I7548</f>
        <v>9382664.7449755799</v>
      </c>
      <c r="H7548">
        <v>2023</v>
      </c>
      <c r="I7548">
        <v>4.9955999999999996</v>
      </c>
      <c r="J7548" t="s">
        <v>717</v>
      </c>
    </row>
    <row r="7549" spans="1:10">
      <c r="A7549" t="s">
        <v>602</v>
      </c>
      <c r="B7549" t="s">
        <v>32</v>
      </c>
      <c r="C7549" t="s">
        <v>3</v>
      </c>
      <c r="D7549" t="s">
        <v>367</v>
      </c>
      <c r="E7549" t="s">
        <v>371</v>
      </c>
      <c r="F7549" s="2">
        <v>21408753</v>
      </c>
      <c r="G7549" s="36">
        <f>F7549/I7549</f>
        <v>4285521.8592361277</v>
      </c>
      <c r="H7549">
        <v>2023</v>
      </c>
      <c r="I7549">
        <v>4.9955999999999996</v>
      </c>
      <c r="J7549" t="s">
        <v>717</v>
      </c>
    </row>
    <row r="7550" spans="1:10">
      <c r="A7550" t="s">
        <v>602</v>
      </c>
      <c r="B7550" t="s">
        <v>32</v>
      </c>
      <c r="C7550" t="s">
        <v>4</v>
      </c>
      <c r="D7550" t="s">
        <v>367</v>
      </c>
      <c r="E7550" t="s">
        <v>371</v>
      </c>
      <c r="F7550" s="2">
        <v>7592984</v>
      </c>
      <c r="G7550" s="36">
        <f>F7550/I7550</f>
        <v>1519934.3422211548</v>
      </c>
      <c r="H7550">
        <v>2023</v>
      </c>
      <c r="I7550">
        <v>4.9955999999999996</v>
      </c>
      <c r="J7550" t="s">
        <v>717</v>
      </c>
    </row>
    <row r="7551" spans="1:10">
      <c r="A7551" t="s">
        <v>602</v>
      </c>
      <c r="B7551" t="s">
        <v>32</v>
      </c>
      <c r="C7551" t="s">
        <v>3</v>
      </c>
      <c r="D7551" t="s">
        <v>367</v>
      </c>
      <c r="E7551" t="s">
        <v>372</v>
      </c>
      <c r="F7551" s="2">
        <v>27846</v>
      </c>
      <c r="G7551" s="36">
        <f>F7551/I7551</f>
        <v>5574.1052125870774</v>
      </c>
      <c r="H7551">
        <v>2023</v>
      </c>
      <c r="I7551">
        <v>4.9955999999999996</v>
      </c>
      <c r="J7551" t="s">
        <v>717</v>
      </c>
    </row>
    <row r="7552" spans="1:10">
      <c r="A7552" t="s">
        <v>602</v>
      </c>
      <c r="B7552" t="s">
        <v>32</v>
      </c>
      <c r="C7552" t="s">
        <v>4</v>
      </c>
      <c r="D7552" t="s">
        <v>1</v>
      </c>
      <c r="F7552" s="2">
        <v>22363325</v>
      </c>
      <c r="G7552" s="36">
        <f>F7552/I7552</f>
        <v>4476604.4118824573</v>
      </c>
      <c r="H7552">
        <v>2023</v>
      </c>
      <c r="I7552">
        <v>4.9955999999999996</v>
      </c>
      <c r="J7552" t="s">
        <v>717</v>
      </c>
    </row>
    <row r="7553" spans="1:10">
      <c r="A7553" t="s">
        <v>561</v>
      </c>
      <c r="B7553" t="s">
        <v>552</v>
      </c>
      <c r="C7553" t="s">
        <v>3</v>
      </c>
      <c r="D7553" t="s">
        <v>328</v>
      </c>
      <c r="F7553" s="2">
        <v>434740000</v>
      </c>
      <c r="G7553" s="36">
        <v>69173243.380855396</v>
      </c>
      <c r="H7553">
        <v>2015</v>
      </c>
      <c r="I7553">
        <v>6.2847999999999997</v>
      </c>
      <c r="J7553" t="s">
        <v>717</v>
      </c>
    </row>
    <row r="7554" spans="1:10">
      <c r="A7554" t="s">
        <v>561</v>
      </c>
      <c r="B7554" t="s">
        <v>552</v>
      </c>
      <c r="C7554" t="s">
        <v>3</v>
      </c>
      <c r="D7554" t="s">
        <v>1</v>
      </c>
      <c r="F7554" s="2">
        <v>26006000</v>
      </c>
      <c r="G7554" s="36">
        <v>4137920.0610997966</v>
      </c>
      <c r="H7554">
        <v>2015</v>
      </c>
      <c r="I7554">
        <v>6.2847999999999997</v>
      </c>
      <c r="J7554" t="s">
        <v>717</v>
      </c>
    </row>
    <row r="7555" spans="1:10">
      <c r="A7555" t="s">
        <v>561</v>
      </c>
      <c r="B7555" t="s">
        <v>552</v>
      </c>
      <c r="C7555" t="s">
        <v>4</v>
      </c>
      <c r="D7555" t="s">
        <v>328</v>
      </c>
      <c r="F7555" s="2">
        <v>207916000</v>
      </c>
      <c r="G7555" s="36">
        <v>33082357.433808554</v>
      </c>
      <c r="H7555">
        <v>2015</v>
      </c>
      <c r="I7555">
        <v>6.2847999999999997</v>
      </c>
      <c r="J7555" t="s">
        <v>717</v>
      </c>
    </row>
    <row r="7556" spans="1:10">
      <c r="A7556" t="s">
        <v>561</v>
      </c>
      <c r="B7556" t="s">
        <v>552</v>
      </c>
      <c r="C7556" t="s">
        <v>4</v>
      </c>
      <c r="D7556" t="s">
        <v>1</v>
      </c>
      <c r="F7556" s="2">
        <v>5431000</v>
      </c>
      <c r="G7556" s="36">
        <v>864148.42158859479</v>
      </c>
      <c r="H7556">
        <v>2015</v>
      </c>
      <c r="I7556">
        <v>6.2847999999999997</v>
      </c>
      <c r="J7556" t="s">
        <v>717</v>
      </c>
    </row>
    <row r="7557" spans="1:10">
      <c r="A7557" t="s">
        <v>561</v>
      </c>
      <c r="B7557" t="s">
        <v>552</v>
      </c>
      <c r="C7557" t="s">
        <v>3</v>
      </c>
      <c r="D7557" t="s">
        <v>328</v>
      </c>
      <c r="F7557" s="2">
        <v>265758000</v>
      </c>
      <c r="G7557" s="36">
        <v>42236773.096422501</v>
      </c>
      <c r="H7557">
        <v>2014</v>
      </c>
      <c r="I7557">
        <v>6.2920999999999996</v>
      </c>
      <c r="J7557" t="s">
        <v>717</v>
      </c>
    </row>
    <row r="7558" spans="1:10">
      <c r="A7558" t="s">
        <v>561</v>
      </c>
      <c r="B7558" t="s">
        <v>552</v>
      </c>
      <c r="C7558" t="s">
        <v>3</v>
      </c>
      <c r="D7558" t="s">
        <v>1</v>
      </c>
      <c r="F7558" s="2">
        <v>14646000</v>
      </c>
      <c r="G7558" s="36">
        <v>2327680.7425183961</v>
      </c>
      <c r="H7558">
        <v>2014</v>
      </c>
      <c r="I7558">
        <v>6.2920999999999996</v>
      </c>
      <c r="J7558" t="s">
        <v>717</v>
      </c>
    </row>
    <row r="7559" spans="1:10">
      <c r="A7559" t="s">
        <v>561</v>
      </c>
      <c r="B7559" t="s">
        <v>552</v>
      </c>
      <c r="C7559" t="s">
        <v>4</v>
      </c>
      <c r="D7559" t="s">
        <v>328</v>
      </c>
      <c r="F7559" s="2">
        <v>51157000</v>
      </c>
      <c r="G7559" s="36">
        <v>8130353.9358878601</v>
      </c>
      <c r="H7559">
        <v>2014</v>
      </c>
      <c r="I7559">
        <v>6.2920999999999996</v>
      </c>
      <c r="J7559" t="s">
        <v>717</v>
      </c>
    </row>
    <row r="7560" spans="1:10">
      <c r="A7560" t="s">
        <v>561</v>
      </c>
      <c r="B7560" t="s">
        <v>552</v>
      </c>
      <c r="C7560" t="s">
        <v>4</v>
      </c>
      <c r="D7560" t="s">
        <v>1</v>
      </c>
      <c r="F7560" s="2">
        <v>17257000</v>
      </c>
      <c r="G7560" s="36">
        <v>2742645.5396449519</v>
      </c>
      <c r="H7560">
        <v>2014</v>
      </c>
      <c r="I7560">
        <v>6.2920999999999996</v>
      </c>
      <c r="J7560" t="s">
        <v>717</v>
      </c>
    </row>
    <row r="7561" spans="1:10">
      <c r="A7561" t="s">
        <v>561</v>
      </c>
      <c r="B7561" t="s">
        <v>552</v>
      </c>
      <c r="C7561" t="s">
        <v>3</v>
      </c>
      <c r="D7561" t="s">
        <v>328</v>
      </c>
      <c r="F7561" s="2">
        <v>117618000.00000001</v>
      </c>
      <c r="G7561" s="36">
        <v>18716463.511664174</v>
      </c>
      <c r="H7561">
        <v>2013</v>
      </c>
      <c r="I7561">
        <v>6.2842000000000002</v>
      </c>
      <c r="J7561" t="s">
        <v>717</v>
      </c>
    </row>
    <row r="7562" spans="1:10">
      <c r="A7562" t="s">
        <v>561</v>
      </c>
      <c r="B7562" t="s">
        <v>552</v>
      </c>
      <c r="C7562" t="s">
        <v>3</v>
      </c>
      <c r="D7562" t="s">
        <v>1</v>
      </c>
      <c r="F7562" s="2">
        <v>7303999.9999999991</v>
      </c>
      <c r="G7562" s="36">
        <v>1162280.0038191017</v>
      </c>
      <c r="H7562">
        <v>2013</v>
      </c>
      <c r="I7562">
        <v>6.2842000000000002</v>
      </c>
      <c r="J7562" t="s">
        <v>717</v>
      </c>
    </row>
    <row r="7563" spans="1:10">
      <c r="A7563" t="s">
        <v>561</v>
      </c>
      <c r="B7563" t="s">
        <v>552</v>
      </c>
      <c r="C7563" t="s">
        <v>4</v>
      </c>
      <c r="D7563" t="s">
        <v>328</v>
      </c>
      <c r="F7563" s="2">
        <v>27680000</v>
      </c>
      <c r="G7563" s="36">
        <v>4404697.4953056872</v>
      </c>
      <c r="H7563">
        <v>2013</v>
      </c>
      <c r="I7563">
        <v>6.2842000000000002</v>
      </c>
      <c r="J7563" t="s">
        <v>717</v>
      </c>
    </row>
    <row r="7564" spans="1:10">
      <c r="A7564" t="s">
        <v>561</v>
      </c>
      <c r="B7564" t="s">
        <v>552</v>
      </c>
      <c r="C7564" t="s">
        <v>4</v>
      </c>
      <c r="D7564" t="s">
        <v>1</v>
      </c>
      <c r="F7564" s="2">
        <v>1247000</v>
      </c>
      <c r="G7564" s="36">
        <v>198434.16823143756</v>
      </c>
      <c r="H7564">
        <v>2013</v>
      </c>
      <c r="I7564">
        <v>6.2842000000000002</v>
      </c>
      <c r="J7564" t="s">
        <v>717</v>
      </c>
    </row>
    <row r="7565" spans="1:10">
      <c r="A7565" t="s">
        <v>561</v>
      </c>
      <c r="B7565" t="s">
        <v>552</v>
      </c>
      <c r="C7565" t="s">
        <v>3</v>
      </c>
      <c r="D7565" t="s">
        <v>328</v>
      </c>
      <c r="F7565" s="2">
        <v>70063000</v>
      </c>
      <c r="G7565" s="36">
        <v>16334366.913016165</v>
      </c>
      <c r="H7565">
        <v>2012</v>
      </c>
      <c r="I7565">
        <v>4.2892999999999857</v>
      </c>
      <c r="J7565" t="s">
        <v>717</v>
      </c>
    </row>
    <row r="7566" spans="1:10">
      <c r="A7566" t="s">
        <v>561</v>
      </c>
      <c r="B7566" t="s">
        <v>552</v>
      </c>
      <c r="C7566" t="s">
        <v>3</v>
      </c>
      <c r="D7566" t="s">
        <v>1</v>
      </c>
      <c r="F7566" s="2">
        <v>5281000</v>
      </c>
      <c r="G7566" s="36">
        <v>1231203.2266337206</v>
      </c>
      <c r="H7566">
        <v>2012</v>
      </c>
      <c r="I7566">
        <v>4.2892999999999857</v>
      </c>
      <c r="J7566" t="s">
        <v>717</v>
      </c>
    </row>
    <row r="7567" spans="1:10">
      <c r="A7567" t="s">
        <v>561</v>
      </c>
      <c r="B7567" t="s">
        <v>552</v>
      </c>
      <c r="C7567" t="s">
        <v>4</v>
      </c>
      <c r="D7567" t="s">
        <v>328</v>
      </c>
      <c r="F7567" s="2">
        <v>17774000</v>
      </c>
      <c r="G7567" s="36">
        <v>4143799.6875947262</v>
      </c>
      <c r="H7567">
        <v>2012</v>
      </c>
      <c r="I7567">
        <v>4.2892999999999857</v>
      </c>
      <c r="J7567" t="s">
        <v>717</v>
      </c>
    </row>
    <row r="7568" spans="1:10">
      <c r="A7568" t="s">
        <v>561</v>
      </c>
      <c r="B7568" t="s">
        <v>552</v>
      </c>
      <c r="C7568" t="s">
        <v>4</v>
      </c>
      <c r="D7568" t="s">
        <v>1</v>
      </c>
      <c r="F7568" s="2">
        <v>536000</v>
      </c>
      <c r="G7568" s="36">
        <v>124962.11503042496</v>
      </c>
      <c r="H7568">
        <v>2012</v>
      </c>
      <c r="I7568">
        <v>4.2892999999999857</v>
      </c>
      <c r="J7568" t="s">
        <v>717</v>
      </c>
    </row>
    <row r="7569" spans="1:10">
      <c r="A7569" t="s">
        <v>561</v>
      </c>
      <c r="B7569" t="s">
        <v>552</v>
      </c>
      <c r="C7569" t="s">
        <v>3</v>
      </c>
      <c r="D7569" t="s">
        <v>328</v>
      </c>
      <c r="F7569" s="2">
        <v>54039000.000000045</v>
      </c>
      <c r="G7569" s="36">
        <v>12598559.205464814</v>
      </c>
      <c r="H7569">
        <v>2011</v>
      </c>
      <c r="I7569">
        <v>4.2892999999999857</v>
      </c>
      <c r="J7569" t="s">
        <v>717</v>
      </c>
    </row>
    <row r="7570" spans="1:10">
      <c r="A7570" t="s">
        <v>561</v>
      </c>
      <c r="B7570" t="s">
        <v>552</v>
      </c>
      <c r="C7570" t="s">
        <v>3</v>
      </c>
      <c r="D7570" t="s">
        <v>1</v>
      </c>
      <c r="F7570" s="2">
        <v>6918000.0000000065</v>
      </c>
      <c r="G7570" s="36">
        <v>1612850.5816800012</v>
      </c>
      <c r="H7570">
        <v>2011</v>
      </c>
      <c r="I7570">
        <v>4.2892999999999857</v>
      </c>
      <c r="J7570" t="s">
        <v>717</v>
      </c>
    </row>
    <row r="7571" spans="1:10">
      <c r="A7571" s="4" t="s">
        <v>49</v>
      </c>
      <c r="B7571" t="s">
        <v>32</v>
      </c>
      <c r="C7571" t="s">
        <v>4</v>
      </c>
      <c r="D7571" t="s">
        <v>328</v>
      </c>
      <c r="F7571" s="2">
        <v>3737912.0000000005</v>
      </c>
      <c r="G7571" s="36">
        <v>1730454.7333896954</v>
      </c>
      <c r="H7571">
        <v>2013</v>
      </c>
      <c r="I7571">
        <v>2.1600749952459051</v>
      </c>
      <c r="J7571" s="40" t="s">
        <v>715</v>
      </c>
    </row>
    <row r="7572" spans="1:10">
      <c r="A7572" s="4" t="s">
        <v>49</v>
      </c>
      <c r="B7572" t="s">
        <v>32</v>
      </c>
      <c r="C7572" t="s">
        <v>4</v>
      </c>
      <c r="D7572" t="s">
        <v>328</v>
      </c>
      <c r="F7572" s="2">
        <v>3724838</v>
      </c>
      <c r="G7572" s="36">
        <v>1724402.1657571944</v>
      </c>
      <c r="H7572">
        <v>2013</v>
      </c>
      <c r="I7572">
        <v>2.1600749952459051</v>
      </c>
      <c r="J7572" s="40" t="s">
        <v>715</v>
      </c>
    </row>
    <row r="7573" spans="1:10">
      <c r="A7573" s="4" t="s">
        <v>49</v>
      </c>
      <c r="B7573" t="s">
        <v>32</v>
      </c>
      <c r="C7573" t="s">
        <v>4</v>
      </c>
      <c r="D7573" t="s">
        <v>328</v>
      </c>
      <c r="F7573" s="2">
        <v>2555160</v>
      </c>
      <c r="G7573" s="36">
        <v>1182903.3740141592</v>
      </c>
      <c r="H7573">
        <v>2013</v>
      </c>
      <c r="I7573">
        <v>2.1600749952459051</v>
      </c>
      <c r="J7573" s="40" t="s">
        <v>715</v>
      </c>
    </row>
    <row r="7574" spans="1:10">
      <c r="A7574" s="4" t="s">
        <v>49</v>
      </c>
      <c r="B7574" t="s">
        <v>32</v>
      </c>
      <c r="C7574" t="s">
        <v>4</v>
      </c>
      <c r="D7574" t="s">
        <v>328</v>
      </c>
      <c r="F7574" s="2">
        <v>21406.000000000004</v>
      </c>
      <c r="G7574" s="36">
        <v>9909.8411152910558</v>
      </c>
      <c r="H7574">
        <v>2013</v>
      </c>
      <c r="I7574">
        <v>2.1600749952459051</v>
      </c>
      <c r="J7574" s="40" t="s">
        <v>715</v>
      </c>
    </row>
    <row r="7575" spans="1:10">
      <c r="A7575" s="4" t="s">
        <v>49</v>
      </c>
      <c r="B7575" t="s">
        <v>32</v>
      </c>
      <c r="C7575" t="s">
        <v>4</v>
      </c>
      <c r="D7575" t="s">
        <v>1</v>
      </c>
      <c r="F7575" s="2">
        <v>11946683</v>
      </c>
      <c r="G7575" s="36">
        <v>5530679.7339413567</v>
      </c>
      <c r="H7575">
        <v>2013</v>
      </c>
      <c r="I7575">
        <v>2.1600749952459051</v>
      </c>
      <c r="J7575" s="40" t="s">
        <v>715</v>
      </c>
    </row>
    <row r="7576" spans="1:10">
      <c r="A7576" t="s">
        <v>561</v>
      </c>
      <c r="B7576" t="s">
        <v>552</v>
      </c>
      <c r="C7576" t="s">
        <v>4</v>
      </c>
      <c r="D7576" t="s">
        <v>328</v>
      </c>
      <c r="F7576" s="2">
        <v>8519000.0000000075</v>
      </c>
      <c r="G7576" s="36">
        <v>1986104.958851103</v>
      </c>
      <c r="H7576">
        <v>2011</v>
      </c>
      <c r="I7576">
        <v>4.2892999999999857</v>
      </c>
      <c r="J7576" t="s">
        <v>717</v>
      </c>
    </row>
    <row r="7577" spans="1:10">
      <c r="A7577" t="s">
        <v>561</v>
      </c>
      <c r="B7577" t="s">
        <v>552</v>
      </c>
      <c r="C7577" t="s">
        <v>4</v>
      </c>
      <c r="D7577" t="s">
        <v>1</v>
      </c>
      <c r="F7577" s="2">
        <v>1625000.0000000014</v>
      </c>
      <c r="G7577" s="36">
        <v>378849.6957545536</v>
      </c>
      <c r="H7577">
        <v>2011</v>
      </c>
      <c r="I7577">
        <v>4.2892999999999857</v>
      </c>
      <c r="J7577" t="s">
        <v>717</v>
      </c>
    </row>
    <row r="7578" spans="1:10">
      <c r="A7578" t="s">
        <v>561</v>
      </c>
      <c r="B7578" t="s">
        <v>552</v>
      </c>
      <c r="C7578" t="s">
        <v>3</v>
      </c>
      <c r="D7578" t="s">
        <v>328</v>
      </c>
      <c r="F7578" s="2">
        <v>36820000</v>
      </c>
      <c r="G7578" s="36">
        <v>8703318.0926669668</v>
      </c>
      <c r="H7578">
        <v>2010</v>
      </c>
      <c r="I7578">
        <v>4.2305704109588866</v>
      </c>
      <c r="J7578" t="s">
        <v>717</v>
      </c>
    </row>
    <row r="7579" spans="1:10">
      <c r="A7579" t="s">
        <v>561</v>
      </c>
      <c r="B7579" t="s">
        <v>552</v>
      </c>
      <c r="C7579" t="s">
        <v>3</v>
      </c>
      <c r="D7579" t="s">
        <v>1</v>
      </c>
      <c r="F7579" s="2">
        <v>11287000</v>
      </c>
      <c r="G7579" s="36">
        <v>2667961.7412257483</v>
      </c>
      <c r="H7579">
        <v>2010</v>
      </c>
      <c r="I7579">
        <v>4.2305704109588866</v>
      </c>
      <c r="J7579" t="s">
        <v>717</v>
      </c>
    </row>
    <row r="7580" spans="1:10">
      <c r="A7580" t="s">
        <v>561</v>
      </c>
      <c r="B7580" t="s">
        <v>552</v>
      </c>
      <c r="C7580" t="s">
        <v>4</v>
      </c>
      <c r="D7580" t="s">
        <v>328</v>
      </c>
      <c r="F7580" s="2">
        <v>7209000</v>
      </c>
      <c r="G7580" s="36">
        <v>1704025.5331351482</v>
      </c>
      <c r="H7580">
        <v>2010</v>
      </c>
      <c r="I7580">
        <v>4.2305704109588866</v>
      </c>
      <c r="J7580" t="s">
        <v>717</v>
      </c>
    </row>
    <row r="7581" spans="1:10">
      <c r="A7581" t="s">
        <v>561</v>
      </c>
      <c r="B7581" t="s">
        <v>552</v>
      </c>
      <c r="C7581" t="s">
        <v>4</v>
      </c>
      <c r="D7581" t="s">
        <v>1</v>
      </c>
      <c r="F7581" s="2">
        <v>1049000</v>
      </c>
      <c r="G7581" s="36">
        <v>247957.10698554176</v>
      </c>
      <c r="H7581">
        <v>2010</v>
      </c>
      <c r="I7581">
        <v>4.2305704109588866</v>
      </c>
      <c r="J7581" t="s">
        <v>717</v>
      </c>
    </row>
    <row r="7582" spans="1:10">
      <c r="A7582" t="s">
        <v>332</v>
      </c>
      <c r="B7582" s="18" t="s">
        <v>35</v>
      </c>
      <c r="C7582" s="18" t="s">
        <v>3</v>
      </c>
      <c r="D7582" s="18" t="s">
        <v>328</v>
      </c>
      <c r="E7582" s="18" t="s">
        <v>677</v>
      </c>
      <c r="F7582" s="2">
        <v>62891045</v>
      </c>
      <c r="G7582" s="36">
        <f>F7582/I7582</f>
        <v>68698.102471747014</v>
      </c>
      <c r="H7582" s="18">
        <v>2024</v>
      </c>
      <c r="I7582" s="18">
        <v>915.46990000000005</v>
      </c>
      <c r="J7582" t="s">
        <v>717</v>
      </c>
    </row>
    <row r="7583" spans="1:10">
      <c r="A7583" t="s">
        <v>332</v>
      </c>
      <c r="B7583" s="18" t="s">
        <v>35</v>
      </c>
      <c r="C7583" s="18" t="s">
        <v>4</v>
      </c>
      <c r="D7583" s="18" t="s">
        <v>328</v>
      </c>
      <c r="E7583" s="18" t="s">
        <v>677</v>
      </c>
      <c r="F7583" s="2">
        <v>2854165</v>
      </c>
      <c r="G7583" s="36">
        <f>F7583/I7583</f>
        <v>3117.7049076108347</v>
      </c>
      <c r="H7583" s="18">
        <v>2024</v>
      </c>
      <c r="I7583" s="18">
        <v>915.46990000000005</v>
      </c>
      <c r="J7583" t="s">
        <v>717</v>
      </c>
    </row>
    <row r="7584" spans="1:10">
      <c r="A7584" t="s">
        <v>332</v>
      </c>
      <c r="B7584" s="18" t="s">
        <v>35</v>
      </c>
      <c r="C7584" s="18" t="s">
        <v>3</v>
      </c>
      <c r="D7584" s="18" t="s">
        <v>328</v>
      </c>
      <c r="E7584" s="18"/>
      <c r="F7584" s="2">
        <v>12841527.5</v>
      </c>
      <c r="G7584" s="36">
        <f>F7584/I7584</f>
        <v>43386.602297256795</v>
      </c>
      <c r="H7584" s="18">
        <v>2023</v>
      </c>
      <c r="I7584" s="18">
        <v>295.97910000000002</v>
      </c>
      <c r="J7584" t="s">
        <v>717</v>
      </c>
    </row>
    <row r="7585" spans="1:10">
      <c r="A7585" t="s">
        <v>332</v>
      </c>
      <c r="B7585" s="18" t="s">
        <v>35</v>
      </c>
      <c r="C7585" s="18" t="s">
        <v>4</v>
      </c>
      <c r="D7585" s="18" t="s">
        <v>328</v>
      </c>
      <c r="E7585" s="18"/>
      <c r="F7585" s="2">
        <v>102021.5</v>
      </c>
      <c r="G7585" s="36">
        <f>F7585/I7585</f>
        <v>344.6915677492093</v>
      </c>
      <c r="H7585" s="18">
        <v>2023</v>
      </c>
      <c r="I7585" s="18">
        <v>295.97910000000002</v>
      </c>
      <c r="J7585" t="s">
        <v>717</v>
      </c>
    </row>
    <row r="7586" spans="1:10">
      <c r="A7586" t="s">
        <v>332</v>
      </c>
      <c r="B7586" t="s">
        <v>35</v>
      </c>
      <c r="C7586" t="s">
        <v>3</v>
      </c>
      <c r="D7586" t="s">
        <v>328</v>
      </c>
      <c r="F7586" s="2">
        <v>46536</v>
      </c>
      <c r="G7586" s="36">
        <v>659.83801810385899</v>
      </c>
      <c r="H7586">
        <v>2020</v>
      </c>
      <c r="I7586">
        <v>70.526399999999995</v>
      </c>
      <c r="J7586" t="s">
        <v>717</v>
      </c>
    </row>
    <row r="7587" spans="1:10">
      <c r="A7587" t="s">
        <v>332</v>
      </c>
      <c r="B7587" t="s">
        <v>35</v>
      </c>
      <c r="C7587" t="s">
        <v>4</v>
      </c>
      <c r="D7587" t="s">
        <v>328</v>
      </c>
      <c r="F7587" s="2">
        <v>-2873</v>
      </c>
      <c r="G7587" s="36">
        <v>-40.736518523559972</v>
      </c>
      <c r="H7587">
        <v>2020</v>
      </c>
      <c r="I7587">
        <v>70.526399999999995</v>
      </c>
      <c r="J7587" t="s">
        <v>717</v>
      </c>
    </row>
    <row r="7588" spans="1:10">
      <c r="A7588" s="1" t="s">
        <v>332</v>
      </c>
      <c r="B7588" t="s">
        <v>35</v>
      </c>
      <c r="C7588" t="s">
        <v>3</v>
      </c>
      <c r="D7588" t="s">
        <v>328</v>
      </c>
      <c r="E7588" t="s">
        <v>343</v>
      </c>
      <c r="F7588" s="2">
        <v>131020</v>
      </c>
      <c r="G7588" s="36">
        <f t="shared" ref="G7588:G7594" si="219">F7588/I7588</f>
        <v>2716.7579717417361</v>
      </c>
      <c r="H7588">
        <v>2019</v>
      </c>
      <c r="I7588">
        <v>48.226599999999998</v>
      </c>
      <c r="J7588" t="s">
        <v>717</v>
      </c>
    </row>
    <row r="7589" spans="1:10">
      <c r="A7589" s="1" t="s">
        <v>332</v>
      </c>
      <c r="B7589" t="s">
        <v>35</v>
      </c>
      <c r="C7589" t="s">
        <v>4</v>
      </c>
      <c r="D7589" t="s">
        <v>328</v>
      </c>
      <c r="E7589" t="s">
        <v>343</v>
      </c>
      <c r="F7589" s="2">
        <v>5623</v>
      </c>
      <c r="G7589" s="36">
        <f t="shared" si="219"/>
        <v>116.59540585486019</v>
      </c>
      <c r="H7589">
        <v>2019</v>
      </c>
      <c r="I7589">
        <v>48.226599999999998</v>
      </c>
      <c r="J7589" t="s">
        <v>717</v>
      </c>
    </row>
    <row r="7590" spans="1:10">
      <c r="A7590" s="1" t="s">
        <v>332</v>
      </c>
      <c r="B7590" t="s">
        <v>35</v>
      </c>
      <c r="C7590" t="s">
        <v>4</v>
      </c>
      <c r="D7590" t="s">
        <v>328</v>
      </c>
      <c r="F7590" s="2">
        <f>-(-157)</f>
        <v>157</v>
      </c>
      <c r="G7590" s="36">
        <f t="shared" si="219"/>
        <v>5.4832603396128885</v>
      </c>
      <c r="H7590">
        <v>2018</v>
      </c>
      <c r="I7590">
        <v>28.6326</v>
      </c>
      <c r="J7590" t="s">
        <v>717</v>
      </c>
    </row>
    <row r="7591" spans="1:10">
      <c r="A7591" s="14" t="s">
        <v>216</v>
      </c>
      <c r="B7591" t="s">
        <v>35</v>
      </c>
      <c r="C7591" t="s">
        <v>3</v>
      </c>
      <c r="D7591" t="s">
        <v>328</v>
      </c>
      <c r="F7591" s="2">
        <v>3914625</v>
      </c>
      <c r="G7591" s="36">
        <f t="shared" si="219"/>
        <v>29911.494755244752</v>
      </c>
      <c r="H7591">
        <v>2022</v>
      </c>
      <c r="I7591">
        <v>130.87360000000001</v>
      </c>
      <c r="J7591" t="s">
        <v>717</v>
      </c>
    </row>
    <row r="7592" spans="1:10">
      <c r="A7592" s="14" t="s">
        <v>216</v>
      </c>
      <c r="B7592" t="s">
        <v>35</v>
      </c>
      <c r="C7592" t="s">
        <v>5</v>
      </c>
      <c r="D7592" t="s">
        <v>328</v>
      </c>
      <c r="F7592" s="2">
        <v>590915</v>
      </c>
      <c r="G7592" s="36">
        <f t="shared" si="219"/>
        <v>4515.1581373172276</v>
      </c>
      <c r="H7592">
        <v>2022</v>
      </c>
      <c r="I7592">
        <v>130.87360000000001</v>
      </c>
      <c r="J7592" t="s">
        <v>717</v>
      </c>
    </row>
    <row r="7593" spans="1:10">
      <c r="A7593" s="14" t="s">
        <v>216</v>
      </c>
      <c r="B7593" t="s">
        <v>35</v>
      </c>
      <c r="C7593" t="s">
        <v>3</v>
      </c>
      <c r="D7593" t="s">
        <v>328</v>
      </c>
      <c r="E7593" t="s">
        <v>329</v>
      </c>
      <c r="F7593" s="2">
        <v>1557794</v>
      </c>
      <c r="G7593" s="36">
        <f t="shared" si="219"/>
        <v>16383.483096908813</v>
      </c>
      <c r="H7593">
        <v>2021</v>
      </c>
      <c r="I7593">
        <v>95.083200000000005</v>
      </c>
      <c r="J7593" t="s">
        <v>717</v>
      </c>
    </row>
    <row r="7594" spans="1:10">
      <c r="A7594" s="14" t="s">
        <v>216</v>
      </c>
      <c r="B7594" t="s">
        <v>35</v>
      </c>
      <c r="C7594" t="s">
        <v>4</v>
      </c>
      <c r="D7594" t="s">
        <v>328</v>
      </c>
      <c r="E7594" t="s">
        <v>329</v>
      </c>
      <c r="F7594" s="2">
        <v>89117</v>
      </c>
      <c r="G7594" s="36">
        <f t="shared" si="219"/>
        <v>937.25284803203931</v>
      </c>
      <c r="H7594">
        <v>2021</v>
      </c>
      <c r="I7594">
        <v>95.083200000000005</v>
      </c>
      <c r="J7594" t="s">
        <v>717</v>
      </c>
    </row>
    <row r="7595" spans="1:10">
      <c r="A7595" s="4" t="s">
        <v>424</v>
      </c>
      <c r="B7595" t="s">
        <v>32</v>
      </c>
      <c r="C7595" t="s">
        <v>3</v>
      </c>
      <c r="D7595" t="s">
        <v>328</v>
      </c>
      <c r="E7595" t="s">
        <v>366</v>
      </c>
      <c r="F7595" s="2">
        <v>8643491</v>
      </c>
      <c r="G7595" s="36">
        <v>3671827.077400079</v>
      </c>
      <c r="H7595">
        <v>2014</v>
      </c>
      <c r="I7595">
        <v>2.3540027397260279</v>
      </c>
      <c r="J7595" t="s">
        <v>717</v>
      </c>
    </row>
    <row r="7596" spans="1:10">
      <c r="A7596" s="4" t="s">
        <v>424</v>
      </c>
      <c r="B7596" t="s">
        <v>32</v>
      </c>
      <c r="C7596" t="s">
        <v>4</v>
      </c>
      <c r="D7596" t="s">
        <v>328</v>
      </c>
      <c r="E7596" t="s">
        <v>365</v>
      </c>
      <c r="F7596" s="2">
        <v>-252.99999999999997</v>
      </c>
      <c r="G7596" s="36">
        <v>-107.47651042642607</v>
      </c>
      <c r="H7596">
        <v>2014</v>
      </c>
      <c r="I7596">
        <v>2.3540027397260279</v>
      </c>
      <c r="J7596" t="s">
        <v>717</v>
      </c>
    </row>
    <row r="7597" spans="1:10">
      <c r="A7597" s="4" t="s">
        <v>424</v>
      </c>
      <c r="B7597" t="s">
        <v>32</v>
      </c>
      <c r="C7597" t="s">
        <v>3</v>
      </c>
      <c r="D7597" t="s">
        <v>1</v>
      </c>
      <c r="F7597" s="2">
        <v>2303.4987475787225</v>
      </c>
      <c r="G7597" s="36">
        <v>1178.6079360654242</v>
      </c>
      <c r="H7597">
        <v>2012</v>
      </c>
      <c r="I7597">
        <v>1.9544232455014252</v>
      </c>
      <c r="J7597" t="s">
        <v>717</v>
      </c>
    </row>
    <row r="7598" spans="1:10">
      <c r="A7598" s="4" t="s">
        <v>424</v>
      </c>
      <c r="B7598" t="s">
        <v>32</v>
      </c>
      <c r="C7598" t="s">
        <v>4</v>
      </c>
      <c r="D7598" t="s">
        <v>1</v>
      </c>
      <c r="F7598" s="2">
        <v>1500.3708234445974</v>
      </c>
      <c r="G7598" s="36">
        <v>767.67958368181576</v>
      </c>
      <c r="H7598">
        <v>2012</v>
      </c>
      <c r="I7598">
        <v>1.9544232455014252</v>
      </c>
      <c r="J7598" t="s">
        <v>717</v>
      </c>
    </row>
    <row r="7599" spans="1:10">
      <c r="A7599" s="4" t="s">
        <v>424</v>
      </c>
      <c r="B7599" t="s">
        <v>32</v>
      </c>
      <c r="C7599" t="s">
        <v>3</v>
      </c>
      <c r="D7599" t="s">
        <v>1</v>
      </c>
      <c r="F7599" s="2">
        <v>9751.4318785096129</v>
      </c>
      <c r="G7599" s="36">
        <v>5824.4009246925889</v>
      </c>
      <c r="H7599">
        <v>2011</v>
      </c>
      <c r="I7599">
        <v>1.6742377464381528</v>
      </c>
      <c r="J7599" t="s">
        <v>717</v>
      </c>
    </row>
    <row r="7600" spans="1:10">
      <c r="A7600" s="4" t="s">
        <v>424</v>
      </c>
      <c r="B7600" t="s">
        <v>32</v>
      </c>
      <c r="C7600" t="s">
        <v>4</v>
      </c>
      <c r="D7600" t="s">
        <v>1</v>
      </c>
      <c r="F7600" s="2">
        <v>59.574983475264929</v>
      </c>
      <c r="G7600" s="36">
        <v>35.583347467829689</v>
      </c>
      <c r="H7600">
        <v>2011</v>
      </c>
      <c r="I7600">
        <v>1.6742377464381528</v>
      </c>
      <c r="J7600" t="s">
        <v>717</v>
      </c>
    </row>
    <row r="7601" spans="1:10">
      <c r="A7601" s="4" t="s">
        <v>424</v>
      </c>
      <c r="B7601" t="s">
        <v>32</v>
      </c>
      <c r="C7601" t="s">
        <v>3</v>
      </c>
      <c r="D7601" t="s">
        <v>1</v>
      </c>
      <c r="F7601" s="2">
        <v>8424.5486503688971</v>
      </c>
      <c r="G7601" s="36">
        <v>4784.2626196349447</v>
      </c>
      <c r="H7601">
        <v>2010</v>
      </c>
      <c r="I7601">
        <v>1.7608875850154977</v>
      </c>
      <c r="J7601" t="s">
        <v>717</v>
      </c>
    </row>
    <row r="7602" spans="1:10">
      <c r="A7602" t="s">
        <v>58</v>
      </c>
      <c r="B7602" t="s">
        <v>32</v>
      </c>
      <c r="C7602" t="s">
        <v>3</v>
      </c>
      <c r="D7602" t="s">
        <v>328</v>
      </c>
      <c r="E7602" t="s">
        <v>365</v>
      </c>
      <c r="F7602" s="2">
        <v>14562742</v>
      </c>
      <c r="G7602" s="36">
        <f t="shared" ref="G7602:G7633" si="220">F7602/I7602</f>
        <v>2701356.3597915005</v>
      </c>
      <c r="H7602">
        <v>2024</v>
      </c>
      <c r="I7602">
        <v>5.3909000000000002</v>
      </c>
      <c r="J7602" t="s">
        <v>717</v>
      </c>
    </row>
    <row r="7603" spans="1:10">
      <c r="A7603" s="21" t="s">
        <v>58</v>
      </c>
      <c r="B7603" t="s">
        <v>32</v>
      </c>
      <c r="C7603" t="s">
        <v>4</v>
      </c>
      <c r="D7603" t="s">
        <v>328</v>
      </c>
      <c r="E7603" t="s">
        <v>365</v>
      </c>
      <c r="F7603" s="2">
        <v>5705061</v>
      </c>
      <c r="G7603" s="36">
        <f t="shared" si="220"/>
        <v>1058276.1690997791</v>
      </c>
      <c r="H7603">
        <v>2024</v>
      </c>
      <c r="I7603">
        <v>5.3909000000000002</v>
      </c>
      <c r="J7603" t="s">
        <v>717</v>
      </c>
    </row>
    <row r="7604" spans="1:10">
      <c r="A7604" t="s">
        <v>58</v>
      </c>
      <c r="B7604" t="s">
        <v>32</v>
      </c>
      <c r="C7604" t="s">
        <v>3</v>
      </c>
      <c r="D7604" t="s">
        <v>328</v>
      </c>
      <c r="E7604" t="s">
        <v>366</v>
      </c>
      <c r="F7604" s="2">
        <v>2477265</v>
      </c>
      <c r="G7604" s="36">
        <f t="shared" si="220"/>
        <v>459527.1661503645</v>
      </c>
      <c r="H7604">
        <v>2024</v>
      </c>
      <c r="I7604">
        <v>5.3909000000000002</v>
      </c>
      <c r="J7604" t="s">
        <v>717</v>
      </c>
    </row>
    <row r="7605" spans="1:10">
      <c r="A7605" t="s">
        <v>58</v>
      </c>
      <c r="B7605" t="s">
        <v>32</v>
      </c>
      <c r="C7605" t="s">
        <v>4</v>
      </c>
      <c r="D7605" t="s">
        <v>328</v>
      </c>
      <c r="E7605" t="s">
        <v>366</v>
      </c>
      <c r="F7605" s="2">
        <v>555787</v>
      </c>
      <c r="G7605" s="36">
        <f t="shared" si="220"/>
        <v>103097.25648778497</v>
      </c>
      <c r="H7605">
        <v>2024</v>
      </c>
      <c r="I7605">
        <v>5.3909000000000002</v>
      </c>
      <c r="J7605" t="s">
        <v>717</v>
      </c>
    </row>
    <row r="7606" spans="1:10">
      <c r="A7606" t="s">
        <v>58</v>
      </c>
      <c r="B7606" t="s">
        <v>32</v>
      </c>
      <c r="C7606" t="s">
        <v>3</v>
      </c>
      <c r="D7606" t="s">
        <v>367</v>
      </c>
      <c r="E7606" t="s">
        <v>369</v>
      </c>
      <c r="F7606" s="2">
        <v>37701</v>
      </c>
      <c r="G7606" s="36">
        <f t="shared" si="220"/>
        <v>6993.4519282494575</v>
      </c>
      <c r="H7606">
        <v>2024</v>
      </c>
      <c r="I7606">
        <v>5.3909000000000002</v>
      </c>
      <c r="J7606" t="s">
        <v>717</v>
      </c>
    </row>
    <row r="7607" spans="1:10">
      <c r="A7607" t="s">
        <v>58</v>
      </c>
      <c r="B7607" t="s">
        <v>32</v>
      </c>
      <c r="C7607" t="s">
        <v>4</v>
      </c>
      <c r="D7607" t="s">
        <v>367</v>
      </c>
      <c r="E7607" t="s">
        <v>369</v>
      </c>
      <c r="F7607" s="2">
        <v>14286</v>
      </c>
      <c r="G7607" s="36">
        <f t="shared" si="220"/>
        <v>2650.0213322450795</v>
      </c>
      <c r="H7607">
        <v>2024</v>
      </c>
      <c r="I7607">
        <v>5.3909000000000002</v>
      </c>
      <c r="J7607" t="s">
        <v>717</v>
      </c>
    </row>
    <row r="7608" spans="1:10">
      <c r="A7608" t="s">
        <v>58</v>
      </c>
      <c r="B7608" t="s">
        <v>32</v>
      </c>
      <c r="C7608" t="s">
        <v>3</v>
      </c>
      <c r="D7608" t="s">
        <v>367</v>
      </c>
      <c r="E7608" t="s">
        <v>370</v>
      </c>
      <c r="F7608" s="2">
        <v>20620846</v>
      </c>
      <c r="G7608" s="36">
        <f t="shared" si="220"/>
        <v>3825121.2228013873</v>
      </c>
      <c r="H7608">
        <v>2024</v>
      </c>
      <c r="I7608">
        <v>5.3909000000000002</v>
      </c>
      <c r="J7608" t="s">
        <v>717</v>
      </c>
    </row>
    <row r="7609" spans="1:10">
      <c r="A7609" t="s">
        <v>58</v>
      </c>
      <c r="B7609" t="s">
        <v>32</v>
      </c>
      <c r="C7609" t="s">
        <v>4</v>
      </c>
      <c r="D7609" t="s">
        <v>367</v>
      </c>
      <c r="E7609" t="s">
        <v>370</v>
      </c>
      <c r="F7609" s="2">
        <v>14761813</v>
      </c>
      <c r="G7609" s="36">
        <f t="shared" si="220"/>
        <v>2738283.5890111113</v>
      </c>
      <c r="H7609">
        <v>2024</v>
      </c>
      <c r="I7609">
        <v>5.3909000000000002</v>
      </c>
      <c r="J7609" t="s">
        <v>717</v>
      </c>
    </row>
    <row r="7610" spans="1:10">
      <c r="A7610" t="s">
        <v>58</v>
      </c>
      <c r="B7610" t="s">
        <v>32</v>
      </c>
      <c r="C7610" t="s">
        <v>3</v>
      </c>
      <c r="D7610" t="s">
        <v>367</v>
      </c>
      <c r="E7610" t="s">
        <v>371</v>
      </c>
      <c r="F7610" s="2">
        <v>17719185</v>
      </c>
      <c r="G7610" s="36">
        <f t="shared" si="220"/>
        <v>3286869.5394090037</v>
      </c>
      <c r="H7610">
        <v>2024</v>
      </c>
      <c r="I7610">
        <v>5.3909000000000002</v>
      </c>
      <c r="J7610" t="s">
        <v>717</v>
      </c>
    </row>
    <row r="7611" spans="1:10">
      <c r="A7611" t="s">
        <v>58</v>
      </c>
      <c r="B7611" t="s">
        <v>32</v>
      </c>
      <c r="C7611" t="s">
        <v>4</v>
      </c>
      <c r="D7611" t="s">
        <v>367</v>
      </c>
      <c r="E7611" t="s">
        <v>371</v>
      </c>
      <c r="F7611" s="2">
        <v>6483035</v>
      </c>
      <c r="G7611" s="36">
        <f t="shared" si="220"/>
        <v>1202588.6215659722</v>
      </c>
      <c r="H7611">
        <v>2024</v>
      </c>
      <c r="I7611">
        <v>5.3909000000000002</v>
      </c>
      <c r="J7611" t="s">
        <v>717</v>
      </c>
    </row>
    <row r="7612" spans="1:10">
      <c r="A7612" t="s">
        <v>58</v>
      </c>
      <c r="B7612" t="s">
        <v>32</v>
      </c>
      <c r="C7612" t="s">
        <v>3</v>
      </c>
      <c r="D7612" t="s">
        <v>367</v>
      </c>
      <c r="E7612" t="s">
        <v>372</v>
      </c>
      <c r="F7612" s="2">
        <v>13090</v>
      </c>
      <c r="G7612" s="36">
        <f t="shared" si="220"/>
        <v>2428.165983416498</v>
      </c>
      <c r="H7612">
        <v>2024</v>
      </c>
      <c r="I7612">
        <v>5.3909000000000002</v>
      </c>
      <c r="J7612" t="s">
        <v>717</v>
      </c>
    </row>
    <row r="7613" spans="1:10">
      <c r="A7613" t="s">
        <v>58</v>
      </c>
      <c r="B7613" t="s">
        <v>32</v>
      </c>
      <c r="C7613" t="s">
        <v>3</v>
      </c>
      <c r="D7613" t="s">
        <v>374</v>
      </c>
      <c r="F7613" s="2">
        <v>54965141</v>
      </c>
      <c r="G7613" s="36">
        <f t="shared" si="220"/>
        <v>10195911.814353818</v>
      </c>
      <c r="H7613">
        <v>2024</v>
      </c>
      <c r="I7613">
        <v>5.3909000000000002</v>
      </c>
      <c r="J7613" t="s">
        <v>717</v>
      </c>
    </row>
    <row r="7614" spans="1:10">
      <c r="A7614" t="s">
        <v>58</v>
      </c>
      <c r="B7614" t="s">
        <v>32</v>
      </c>
      <c r="C7614" t="s">
        <v>4</v>
      </c>
      <c r="D7614" t="s">
        <v>374</v>
      </c>
      <c r="F7614" s="2">
        <v>4932775</v>
      </c>
      <c r="G7614" s="36">
        <f t="shared" si="220"/>
        <v>987423.93306109379</v>
      </c>
      <c r="H7614">
        <v>2023</v>
      </c>
      <c r="I7614">
        <v>4.9955999999999996</v>
      </c>
      <c r="J7614" t="s">
        <v>717</v>
      </c>
    </row>
    <row r="7615" spans="1:10">
      <c r="A7615" t="s">
        <v>58</v>
      </c>
      <c r="B7615" t="s">
        <v>32</v>
      </c>
      <c r="C7615" t="s">
        <v>3</v>
      </c>
      <c r="D7615" t="s">
        <v>328</v>
      </c>
      <c r="E7615" t="s">
        <v>365</v>
      </c>
      <c r="F7615" s="2">
        <v>10101137</v>
      </c>
      <c r="G7615" s="36">
        <f t="shared" si="220"/>
        <v>1957015.7899835319</v>
      </c>
      <c r="H7615">
        <v>2022</v>
      </c>
      <c r="I7615" s="32">
        <v>5.1615000000000002</v>
      </c>
      <c r="J7615" t="s">
        <v>717</v>
      </c>
    </row>
    <row r="7616" spans="1:10">
      <c r="A7616" t="s">
        <v>58</v>
      </c>
      <c r="B7616" t="s">
        <v>32</v>
      </c>
      <c r="C7616" t="s">
        <v>3</v>
      </c>
      <c r="D7616" t="s">
        <v>328</v>
      </c>
      <c r="E7616" t="s">
        <v>366</v>
      </c>
      <c r="F7616" s="2">
        <v>2840934</v>
      </c>
      <c r="G7616" s="36">
        <f t="shared" si="220"/>
        <v>550408.60215053766</v>
      </c>
      <c r="H7616">
        <v>2022</v>
      </c>
      <c r="I7616" s="32">
        <v>5.1615000000000002</v>
      </c>
      <c r="J7616" t="s">
        <v>717</v>
      </c>
    </row>
    <row r="7617" spans="1:10">
      <c r="A7617" t="s">
        <v>58</v>
      </c>
      <c r="B7617" t="s">
        <v>32</v>
      </c>
      <c r="C7617" t="s">
        <v>3</v>
      </c>
      <c r="D7617" t="s">
        <v>367</v>
      </c>
      <c r="E7617" t="s">
        <v>369</v>
      </c>
      <c r="F7617" s="2">
        <v>289293</v>
      </c>
      <c r="G7617" s="36">
        <f t="shared" si="220"/>
        <v>56048.241790177271</v>
      </c>
      <c r="H7617">
        <v>2022</v>
      </c>
      <c r="I7617" s="32">
        <v>5.1615000000000002</v>
      </c>
      <c r="J7617" t="s">
        <v>717</v>
      </c>
    </row>
    <row r="7618" spans="1:10">
      <c r="A7618" t="s">
        <v>58</v>
      </c>
      <c r="B7618" t="s">
        <v>32</v>
      </c>
      <c r="C7618" t="s">
        <v>3</v>
      </c>
      <c r="D7618" t="s">
        <v>367</v>
      </c>
      <c r="E7618" t="s">
        <v>370</v>
      </c>
      <c r="F7618" s="2">
        <v>20431608</v>
      </c>
      <c r="G7618" s="36">
        <f t="shared" si="220"/>
        <v>3958463.237430979</v>
      </c>
      <c r="H7618">
        <v>2022</v>
      </c>
      <c r="I7618" s="32">
        <v>5.1615000000000002</v>
      </c>
      <c r="J7618" t="s">
        <v>717</v>
      </c>
    </row>
    <row r="7619" spans="1:10">
      <c r="A7619" t="s">
        <v>58</v>
      </c>
      <c r="B7619" t="s">
        <v>32</v>
      </c>
      <c r="C7619" t="s">
        <v>3</v>
      </c>
      <c r="D7619" t="s">
        <v>367</v>
      </c>
      <c r="E7619" t="s">
        <v>371</v>
      </c>
      <c r="F7619" s="2">
        <v>12139538</v>
      </c>
      <c r="G7619" s="36">
        <f t="shared" si="220"/>
        <v>2351939.9399399399</v>
      </c>
      <c r="H7619">
        <v>2022</v>
      </c>
      <c r="I7619" s="32">
        <v>5.1615000000000002</v>
      </c>
      <c r="J7619" t="s">
        <v>717</v>
      </c>
    </row>
    <row r="7620" spans="1:10">
      <c r="A7620" t="s">
        <v>58</v>
      </c>
      <c r="B7620" t="s">
        <v>32</v>
      </c>
      <c r="C7620" t="s">
        <v>3</v>
      </c>
      <c r="D7620" t="s">
        <v>367</v>
      </c>
      <c r="E7620" t="s">
        <v>372</v>
      </c>
      <c r="F7620" s="2">
        <v>38690</v>
      </c>
      <c r="G7620" s="36">
        <f t="shared" si="220"/>
        <v>7495.8829797539474</v>
      </c>
      <c r="H7620">
        <v>2022</v>
      </c>
      <c r="I7620" s="32">
        <v>5.1615000000000002</v>
      </c>
      <c r="J7620" t="s">
        <v>717</v>
      </c>
    </row>
    <row r="7621" spans="1:10">
      <c r="A7621" t="s">
        <v>58</v>
      </c>
      <c r="B7621" t="s">
        <v>32</v>
      </c>
      <c r="C7621" t="s">
        <v>3</v>
      </c>
      <c r="D7621" t="s">
        <v>374</v>
      </c>
      <c r="F7621" s="2">
        <v>92989264</v>
      </c>
      <c r="G7621" s="36">
        <f t="shared" si="220"/>
        <v>18015938.002518646</v>
      </c>
      <c r="H7621">
        <v>2022</v>
      </c>
      <c r="I7621" s="32">
        <v>5.1615000000000002</v>
      </c>
      <c r="J7621" t="s">
        <v>717</v>
      </c>
    </row>
    <row r="7622" spans="1:10">
      <c r="A7622" t="s">
        <v>58</v>
      </c>
      <c r="B7622" t="s">
        <v>32</v>
      </c>
      <c r="C7622" t="s">
        <v>4</v>
      </c>
      <c r="D7622" t="s">
        <v>328</v>
      </c>
      <c r="E7622" t="s">
        <v>365</v>
      </c>
      <c r="F7622" s="2">
        <v>6147461</v>
      </c>
      <c r="G7622" s="36">
        <f t="shared" si="220"/>
        <v>1191022.1834737964</v>
      </c>
      <c r="H7622">
        <v>2022</v>
      </c>
      <c r="I7622" s="32">
        <v>5.1615000000000002</v>
      </c>
      <c r="J7622" t="s">
        <v>717</v>
      </c>
    </row>
    <row r="7623" spans="1:10">
      <c r="A7623" t="s">
        <v>58</v>
      </c>
      <c r="B7623" t="s">
        <v>32</v>
      </c>
      <c r="C7623" t="s">
        <v>4</v>
      </c>
      <c r="D7623" t="s">
        <v>328</v>
      </c>
      <c r="E7623" t="s">
        <v>366</v>
      </c>
      <c r="F7623" s="2">
        <v>301295</v>
      </c>
      <c r="G7623" s="36">
        <f t="shared" si="220"/>
        <v>58373.534825147726</v>
      </c>
      <c r="H7623">
        <v>2022</v>
      </c>
      <c r="I7623" s="32">
        <v>5.1615000000000002</v>
      </c>
      <c r="J7623" t="s">
        <v>717</v>
      </c>
    </row>
    <row r="7624" spans="1:10">
      <c r="A7624" t="s">
        <v>58</v>
      </c>
      <c r="B7624" t="s">
        <v>32</v>
      </c>
      <c r="C7624" t="s">
        <v>4</v>
      </c>
      <c r="D7624" t="s">
        <v>367</v>
      </c>
      <c r="E7624" t="s">
        <v>369</v>
      </c>
      <c r="F7624" s="2">
        <v>0</v>
      </c>
      <c r="G7624" s="36">
        <f t="shared" si="220"/>
        <v>0</v>
      </c>
      <c r="H7624">
        <v>2022</v>
      </c>
      <c r="I7624" s="32">
        <v>5.1615000000000002</v>
      </c>
      <c r="J7624" t="s">
        <v>717</v>
      </c>
    </row>
    <row r="7625" spans="1:10">
      <c r="A7625" t="s">
        <v>58</v>
      </c>
      <c r="B7625" t="s">
        <v>32</v>
      </c>
      <c r="C7625" t="s">
        <v>4</v>
      </c>
      <c r="D7625" t="s">
        <v>367</v>
      </c>
      <c r="E7625" t="s">
        <v>370</v>
      </c>
      <c r="F7625" s="2">
        <v>10121365</v>
      </c>
      <c r="G7625" s="36">
        <f t="shared" si="220"/>
        <v>1960934.8057735155</v>
      </c>
      <c r="H7625">
        <v>2022</v>
      </c>
      <c r="I7625" s="32">
        <v>5.1615000000000002</v>
      </c>
      <c r="J7625" t="s">
        <v>717</v>
      </c>
    </row>
    <row r="7626" spans="1:10">
      <c r="A7626" t="s">
        <v>58</v>
      </c>
      <c r="B7626" t="s">
        <v>32</v>
      </c>
      <c r="C7626" t="s">
        <v>4</v>
      </c>
      <c r="D7626" t="s">
        <v>367</v>
      </c>
      <c r="E7626" t="s">
        <v>371</v>
      </c>
      <c r="F7626" s="2">
        <v>11830904</v>
      </c>
      <c r="G7626" s="36">
        <f t="shared" si="220"/>
        <v>2292144.5316284024</v>
      </c>
      <c r="H7626">
        <v>2022</v>
      </c>
      <c r="I7626" s="32">
        <v>5.1615000000000002</v>
      </c>
      <c r="J7626" t="s">
        <v>717</v>
      </c>
    </row>
    <row r="7627" spans="1:10">
      <c r="A7627" t="s">
        <v>58</v>
      </c>
      <c r="B7627" t="s">
        <v>32</v>
      </c>
      <c r="C7627" t="s">
        <v>4</v>
      </c>
      <c r="D7627" t="s">
        <v>367</v>
      </c>
      <c r="E7627" t="s">
        <v>372</v>
      </c>
      <c r="F7627" s="2">
        <v>0</v>
      </c>
      <c r="G7627" s="36">
        <f t="shared" si="220"/>
        <v>0</v>
      </c>
      <c r="H7627">
        <v>2022</v>
      </c>
      <c r="I7627" s="32">
        <v>5.1615000000000002</v>
      </c>
      <c r="J7627" t="s">
        <v>717</v>
      </c>
    </row>
    <row r="7628" spans="1:10">
      <c r="A7628" t="s">
        <v>58</v>
      </c>
      <c r="B7628" t="s">
        <v>32</v>
      </c>
      <c r="C7628" t="s">
        <v>4</v>
      </c>
      <c r="D7628" t="s">
        <v>374</v>
      </c>
      <c r="F7628" s="2">
        <v>0</v>
      </c>
      <c r="G7628" s="36">
        <f t="shared" si="220"/>
        <v>0</v>
      </c>
      <c r="H7628">
        <v>2022</v>
      </c>
      <c r="I7628" s="32">
        <v>5.1615000000000002</v>
      </c>
      <c r="J7628" t="s">
        <v>717</v>
      </c>
    </row>
    <row r="7629" spans="1:10">
      <c r="A7629" t="s">
        <v>58</v>
      </c>
      <c r="B7629" t="s">
        <v>32</v>
      </c>
      <c r="C7629" t="s">
        <v>3</v>
      </c>
      <c r="D7629" t="s">
        <v>328</v>
      </c>
      <c r="E7629" t="s">
        <v>375</v>
      </c>
      <c r="F7629" s="2">
        <v>30907887</v>
      </c>
      <c r="G7629" s="36">
        <f t="shared" si="220"/>
        <v>5726652.1529682055</v>
      </c>
      <c r="H7629">
        <v>2021</v>
      </c>
      <c r="I7629" s="32">
        <v>5.3971999999999998</v>
      </c>
      <c r="J7629" t="s">
        <v>717</v>
      </c>
    </row>
    <row r="7630" spans="1:10">
      <c r="A7630" t="s">
        <v>58</v>
      </c>
      <c r="B7630" t="s">
        <v>32</v>
      </c>
      <c r="C7630" t="s">
        <v>3</v>
      </c>
      <c r="D7630" t="s">
        <v>328</v>
      </c>
      <c r="E7630" t="s">
        <v>376</v>
      </c>
      <c r="F7630" s="2">
        <v>2993060</v>
      </c>
      <c r="G7630" s="36">
        <f t="shared" si="220"/>
        <v>554557.91892092198</v>
      </c>
      <c r="H7630">
        <v>2021</v>
      </c>
      <c r="I7630" s="32">
        <v>5.3971999999999998</v>
      </c>
      <c r="J7630" t="s">
        <v>717</v>
      </c>
    </row>
    <row r="7631" spans="1:10">
      <c r="A7631" t="s">
        <v>58</v>
      </c>
      <c r="B7631" t="s">
        <v>32</v>
      </c>
      <c r="C7631" t="s">
        <v>3</v>
      </c>
      <c r="D7631" t="s">
        <v>367</v>
      </c>
      <c r="E7631" t="s">
        <v>379</v>
      </c>
      <c r="F7631" s="2">
        <v>63037</v>
      </c>
      <c r="G7631" s="36">
        <f t="shared" si="220"/>
        <v>11679.574594234047</v>
      </c>
      <c r="H7631">
        <v>2021</v>
      </c>
      <c r="I7631" s="32">
        <v>5.3971999999999998</v>
      </c>
      <c r="J7631" t="s">
        <v>717</v>
      </c>
    </row>
    <row r="7632" spans="1:10">
      <c r="A7632" t="s">
        <v>58</v>
      </c>
      <c r="B7632" t="s">
        <v>32</v>
      </c>
      <c r="C7632" t="s">
        <v>3</v>
      </c>
      <c r="D7632" t="s">
        <v>367</v>
      </c>
      <c r="E7632" t="s">
        <v>370</v>
      </c>
      <c r="F7632" s="2">
        <v>16503823</v>
      </c>
      <c r="G7632" s="36">
        <f t="shared" si="220"/>
        <v>3057849.0698880902</v>
      </c>
      <c r="H7632">
        <v>2021</v>
      </c>
      <c r="I7632" s="32">
        <v>5.3971999999999998</v>
      </c>
      <c r="J7632" t="s">
        <v>717</v>
      </c>
    </row>
    <row r="7633" spans="1:10">
      <c r="A7633" t="s">
        <v>58</v>
      </c>
      <c r="B7633" t="s">
        <v>32</v>
      </c>
      <c r="C7633" t="s">
        <v>3</v>
      </c>
      <c r="D7633" t="s">
        <v>367</v>
      </c>
      <c r="E7633" t="s">
        <v>378</v>
      </c>
      <c r="F7633" s="2">
        <v>14426355</v>
      </c>
      <c r="G7633" s="36">
        <f t="shared" si="220"/>
        <v>2672933.1875787447</v>
      </c>
      <c r="H7633">
        <v>2021</v>
      </c>
      <c r="I7633" s="32">
        <v>5.3971999999999998</v>
      </c>
      <c r="J7633" t="s">
        <v>717</v>
      </c>
    </row>
    <row r="7634" spans="1:10">
      <c r="A7634" t="s">
        <v>58</v>
      </c>
      <c r="B7634" t="s">
        <v>32</v>
      </c>
      <c r="C7634" t="s">
        <v>3</v>
      </c>
      <c r="D7634" t="s">
        <v>374</v>
      </c>
      <c r="F7634" s="2">
        <v>21589844</v>
      </c>
      <c r="G7634" s="36">
        <f t="shared" ref="G7634:G7652" si="221">F7634/I7634</f>
        <v>4000193.4336322541</v>
      </c>
      <c r="H7634">
        <v>2021</v>
      </c>
      <c r="I7634" s="32">
        <v>5.3971999999999998</v>
      </c>
      <c r="J7634" t="s">
        <v>717</v>
      </c>
    </row>
    <row r="7635" spans="1:10">
      <c r="A7635" t="s">
        <v>58</v>
      </c>
      <c r="B7635" t="s">
        <v>32</v>
      </c>
      <c r="C7635" t="s">
        <v>4</v>
      </c>
      <c r="D7635" t="s">
        <v>328</v>
      </c>
      <c r="E7635" t="s">
        <v>375</v>
      </c>
      <c r="F7635" s="2">
        <v>13224349</v>
      </c>
      <c r="G7635" s="36">
        <f t="shared" si="221"/>
        <v>2450224.0050396505</v>
      </c>
      <c r="H7635">
        <v>2021</v>
      </c>
      <c r="I7635" s="32">
        <v>5.3971999999999998</v>
      </c>
      <c r="J7635" t="s">
        <v>717</v>
      </c>
    </row>
    <row r="7636" spans="1:10">
      <c r="A7636" t="s">
        <v>58</v>
      </c>
      <c r="B7636" t="s">
        <v>32</v>
      </c>
      <c r="C7636" t="s">
        <v>4</v>
      </c>
      <c r="D7636" t="s">
        <v>328</v>
      </c>
      <c r="E7636" t="s">
        <v>376</v>
      </c>
      <c r="F7636" s="2">
        <v>81806</v>
      </c>
      <c r="G7636" s="36">
        <f t="shared" si="221"/>
        <v>15157.118505891945</v>
      </c>
      <c r="H7636">
        <v>2021</v>
      </c>
      <c r="I7636" s="32">
        <v>5.3971999999999998</v>
      </c>
      <c r="J7636" t="s">
        <v>717</v>
      </c>
    </row>
    <row r="7637" spans="1:10">
      <c r="A7637" t="s">
        <v>58</v>
      </c>
      <c r="B7637" t="s">
        <v>32</v>
      </c>
      <c r="C7637" t="s">
        <v>4</v>
      </c>
      <c r="D7637" t="s">
        <v>367</v>
      </c>
      <c r="E7637" t="s">
        <v>379</v>
      </c>
      <c r="F7637" s="2">
        <v>0</v>
      </c>
      <c r="G7637" s="36">
        <f t="shared" si="221"/>
        <v>0</v>
      </c>
      <c r="H7637">
        <v>2021</v>
      </c>
      <c r="I7637" s="32">
        <v>5.3971999999999998</v>
      </c>
      <c r="J7637" t="s">
        <v>717</v>
      </c>
    </row>
    <row r="7638" spans="1:10">
      <c r="A7638" t="s">
        <v>58</v>
      </c>
      <c r="B7638" t="s">
        <v>32</v>
      </c>
      <c r="C7638" t="s">
        <v>4</v>
      </c>
      <c r="D7638" t="s">
        <v>367</v>
      </c>
      <c r="E7638" t="s">
        <v>370</v>
      </c>
      <c r="F7638" s="2">
        <v>9989623</v>
      </c>
      <c r="G7638" s="36">
        <f t="shared" si="221"/>
        <v>1850889.9058771215</v>
      </c>
      <c r="H7638">
        <v>2021</v>
      </c>
      <c r="I7638" s="32">
        <v>5.3971999999999998</v>
      </c>
      <c r="J7638" t="s">
        <v>717</v>
      </c>
    </row>
    <row r="7639" spans="1:10">
      <c r="A7639" t="s">
        <v>58</v>
      </c>
      <c r="B7639" t="s">
        <v>32</v>
      </c>
      <c r="C7639" t="s">
        <v>4</v>
      </c>
      <c r="D7639" t="s">
        <v>367</v>
      </c>
      <c r="E7639" t="s">
        <v>378</v>
      </c>
      <c r="F7639" s="2">
        <v>9272552</v>
      </c>
      <c r="G7639" s="36">
        <f t="shared" si="221"/>
        <v>1718030.0896761285</v>
      </c>
      <c r="H7639">
        <v>2021</v>
      </c>
      <c r="I7639" s="32">
        <v>5.3971999999999998</v>
      </c>
      <c r="J7639" t="s">
        <v>717</v>
      </c>
    </row>
    <row r="7640" spans="1:10">
      <c r="A7640" t="s">
        <v>58</v>
      </c>
      <c r="B7640" t="s">
        <v>32</v>
      </c>
      <c r="C7640" t="s">
        <v>4</v>
      </c>
      <c r="D7640" t="s">
        <v>374</v>
      </c>
      <c r="F7640" s="2">
        <v>0</v>
      </c>
      <c r="G7640" s="36">
        <f t="shared" si="221"/>
        <v>0</v>
      </c>
      <c r="H7640">
        <v>2021</v>
      </c>
      <c r="I7640" s="32">
        <v>5.3971999999999998</v>
      </c>
      <c r="J7640" t="s">
        <v>717</v>
      </c>
    </row>
    <row r="7641" spans="1:10">
      <c r="A7641" t="s">
        <v>58</v>
      </c>
      <c r="B7641" t="s">
        <v>32</v>
      </c>
      <c r="C7641" t="s">
        <v>3</v>
      </c>
      <c r="D7641" t="s">
        <v>328</v>
      </c>
      <c r="E7641" t="s">
        <v>365</v>
      </c>
      <c r="F7641" s="2">
        <v>8805297</v>
      </c>
      <c r="G7641" s="36">
        <f t="shared" si="221"/>
        <v>1708671.5308637184</v>
      </c>
      <c r="H7641">
        <v>2020</v>
      </c>
      <c r="I7641">
        <v>5.1532999999999998</v>
      </c>
      <c r="J7641" t="s">
        <v>717</v>
      </c>
    </row>
    <row r="7642" spans="1:10">
      <c r="A7642" t="s">
        <v>58</v>
      </c>
      <c r="B7642" t="s">
        <v>32</v>
      </c>
      <c r="C7642" t="s">
        <v>3</v>
      </c>
      <c r="D7642" t="s">
        <v>328</v>
      </c>
      <c r="E7642" t="s">
        <v>366</v>
      </c>
      <c r="F7642" s="2">
        <v>1884707</v>
      </c>
      <c r="G7642" s="36">
        <f t="shared" si="221"/>
        <v>365728.17417965189</v>
      </c>
      <c r="H7642">
        <v>2020</v>
      </c>
      <c r="I7642">
        <v>5.1532999999999998</v>
      </c>
      <c r="J7642" t="s">
        <v>717</v>
      </c>
    </row>
    <row r="7643" spans="1:10">
      <c r="A7643" t="s">
        <v>58</v>
      </c>
      <c r="B7643" t="s">
        <v>32</v>
      </c>
      <c r="C7643" t="s">
        <v>3</v>
      </c>
      <c r="D7643" t="s">
        <v>367</v>
      </c>
      <c r="E7643" t="s">
        <v>370</v>
      </c>
      <c r="F7643" s="2">
        <v>544166</v>
      </c>
      <c r="G7643" s="36">
        <f t="shared" si="221"/>
        <v>105595.6377466866</v>
      </c>
      <c r="H7643">
        <v>2020</v>
      </c>
      <c r="I7643">
        <v>5.1532999999999998</v>
      </c>
      <c r="J7643" t="s">
        <v>717</v>
      </c>
    </row>
    <row r="7644" spans="1:10">
      <c r="A7644" t="s">
        <v>58</v>
      </c>
      <c r="B7644" t="s">
        <v>32</v>
      </c>
      <c r="C7644" t="s">
        <v>3</v>
      </c>
      <c r="D7644" t="s">
        <v>367</v>
      </c>
      <c r="E7644" t="s">
        <v>382</v>
      </c>
      <c r="F7644" s="2">
        <v>254956</v>
      </c>
      <c r="G7644" s="36">
        <f t="shared" si="221"/>
        <v>49474.317427667709</v>
      </c>
      <c r="H7644">
        <v>2020</v>
      </c>
      <c r="I7644">
        <v>5.1532999999999998</v>
      </c>
      <c r="J7644" t="s">
        <v>717</v>
      </c>
    </row>
    <row r="7645" spans="1:10">
      <c r="A7645" t="s">
        <v>58</v>
      </c>
      <c r="B7645" t="s">
        <v>32</v>
      </c>
      <c r="C7645" t="s">
        <v>4</v>
      </c>
      <c r="D7645" t="s">
        <v>328</v>
      </c>
      <c r="E7645" t="s">
        <v>365</v>
      </c>
      <c r="F7645" s="2">
        <v>321888</v>
      </c>
      <c r="G7645" s="36">
        <f t="shared" si="221"/>
        <v>62462.499757436985</v>
      </c>
      <c r="H7645">
        <v>2020</v>
      </c>
      <c r="I7645">
        <v>5.1532999999999998</v>
      </c>
      <c r="J7645" t="s">
        <v>717</v>
      </c>
    </row>
    <row r="7646" spans="1:10">
      <c r="A7646" t="s">
        <v>58</v>
      </c>
      <c r="B7646" t="s">
        <v>32</v>
      </c>
      <c r="C7646" t="s">
        <v>4</v>
      </c>
      <c r="D7646" t="s">
        <v>328</v>
      </c>
      <c r="E7646" t="s">
        <v>366</v>
      </c>
      <c r="F7646" s="2">
        <v>0</v>
      </c>
      <c r="G7646" s="36">
        <f t="shared" si="221"/>
        <v>0</v>
      </c>
      <c r="H7646">
        <v>2020</v>
      </c>
      <c r="I7646">
        <v>5.1532999999999998</v>
      </c>
      <c r="J7646" t="s">
        <v>717</v>
      </c>
    </row>
    <row r="7647" spans="1:10">
      <c r="A7647" t="s">
        <v>58</v>
      </c>
      <c r="B7647" t="s">
        <v>32</v>
      </c>
      <c r="C7647" t="s">
        <v>4</v>
      </c>
      <c r="D7647" t="s">
        <v>367</v>
      </c>
      <c r="E7647" t="s">
        <v>370</v>
      </c>
      <c r="F7647" s="2">
        <v>424308</v>
      </c>
      <c r="G7647" s="36">
        <f t="shared" si="221"/>
        <v>82337.143189800714</v>
      </c>
      <c r="H7647">
        <v>2020</v>
      </c>
      <c r="I7647">
        <v>5.1532999999999998</v>
      </c>
      <c r="J7647" t="s">
        <v>717</v>
      </c>
    </row>
    <row r="7648" spans="1:10">
      <c r="A7648" t="s">
        <v>58</v>
      </c>
      <c r="B7648" t="s">
        <v>32</v>
      </c>
      <c r="C7648" t="s">
        <v>4</v>
      </c>
      <c r="D7648" t="s">
        <v>367</v>
      </c>
      <c r="E7648" t="s">
        <v>382</v>
      </c>
      <c r="F7648" s="2">
        <v>0</v>
      </c>
      <c r="G7648" s="36">
        <f t="shared" si="221"/>
        <v>0</v>
      </c>
      <c r="H7648">
        <v>2020</v>
      </c>
      <c r="I7648">
        <v>5.1532999999999998</v>
      </c>
      <c r="J7648" t="s">
        <v>717</v>
      </c>
    </row>
    <row r="7649" spans="1:10">
      <c r="A7649" t="s">
        <v>603</v>
      </c>
      <c r="B7649" t="s">
        <v>32</v>
      </c>
      <c r="C7649" t="s">
        <v>3</v>
      </c>
      <c r="D7649" t="s">
        <v>328</v>
      </c>
      <c r="E7649" t="s">
        <v>365</v>
      </c>
      <c r="F7649" s="2">
        <v>10886518</v>
      </c>
      <c r="G7649" s="36">
        <f t="shared" si="221"/>
        <v>2179221.3147569862</v>
      </c>
      <c r="H7649">
        <v>2023</v>
      </c>
      <c r="I7649">
        <v>4.9955999999999996</v>
      </c>
      <c r="J7649" t="s">
        <v>717</v>
      </c>
    </row>
    <row r="7650" spans="1:10">
      <c r="A7650" t="s">
        <v>603</v>
      </c>
      <c r="B7650" t="s">
        <v>32</v>
      </c>
      <c r="C7650" t="s">
        <v>4</v>
      </c>
      <c r="D7650" t="s">
        <v>328</v>
      </c>
      <c r="E7650" t="s">
        <v>365</v>
      </c>
      <c r="F7650" s="2">
        <v>5942792</v>
      </c>
      <c r="G7650" s="36">
        <f t="shared" si="221"/>
        <v>1189605.2526223077</v>
      </c>
      <c r="H7650">
        <v>2023</v>
      </c>
      <c r="I7650">
        <v>4.9955999999999996</v>
      </c>
      <c r="J7650" t="s">
        <v>717</v>
      </c>
    </row>
    <row r="7651" spans="1:10">
      <c r="A7651" t="s">
        <v>603</v>
      </c>
      <c r="B7651" t="s">
        <v>32</v>
      </c>
      <c r="C7651" t="s">
        <v>3</v>
      </c>
      <c r="D7651" t="s">
        <v>328</v>
      </c>
      <c r="E7651" t="s">
        <v>366</v>
      </c>
      <c r="F7651" s="2">
        <v>2395081</v>
      </c>
      <c r="G7651" s="36">
        <f t="shared" si="221"/>
        <v>479438.10553286894</v>
      </c>
      <c r="H7651">
        <v>2023</v>
      </c>
      <c r="I7651">
        <v>4.9955999999999996</v>
      </c>
      <c r="J7651" t="s">
        <v>717</v>
      </c>
    </row>
    <row r="7652" spans="1:10">
      <c r="A7652" t="s">
        <v>603</v>
      </c>
      <c r="B7652" t="s">
        <v>32</v>
      </c>
      <c r="C7652" t="s">
        <v>4</v>
      </c>
      <c r="D7652" t="s">
        <v>328</v>
      </c>
      <c r="E7652" t="s">
        <v>366</v>
      </c>
      <c r="F7652" s="2">
        <v>198384</v>
      </c>
      <c r="G7652" s="36">
        <f t="shared" si="221"/>
        <v>39711.746336776363</v>
      </c>
      <c r="H7652">
        <v>2023</v>
      </c>
      <c r="I7652">
        <v>4.9955999999999996</v>
      </c>
      <c r="J7652" t="s">
        <v>717</v>
      </c>
    </row>
    <row r="7653" spans="1:10">
      <c r="A7653" s="4" t="s">
        <v>25</v>
      </c>
      <c r="B7653" t="s">
        <v>32</v>
      </c>
      <c r="C7653" t="s">
        <v>4</v>
      </c>
      <c r="D7653" t="s">
        <v>328</v>
      </c>
      <c r="F7653" s="2">
        <v>36243150</v>
      </c>
      <c r="G7653" s="36">
        <v>16778653.555903066</v>
      </c>
      <c r="H7653">
        <v>2013</v>
      </c>
      <c r="I7653">
        <v>2.1600749952459051</v>
      </c>
      <c r="J7653" s="40" t="s">
        <v>715</v>
      </c>
    </row>
    <row r="7654" spans="1:10">
      <c r="A7654" s="4" t="s">
        <v>25</v>
      </c>
      <c r="B7654" t="s">
        <v>32</v>
      </c>
      <c r="C7654" t="s">
        <v>4</v>
      </c>
      <c r="D7654" t="s">
        <v>328</v>
      </c>
      <c r="F7654" s="2">
        <v>10439816</v>
      </c>
      <c r="G7654" s="36">
        <v>4833080.3434959073</v>
      </c>
      <c r="H7654">
        <v>2013</v>
      </c>
      <c r="I7654">
        <v>2.1600749952459051</v>
      </c>
      <c r="J7654" s="40" t="s">
        <v>715</v>
      </c>
    </row>
    <row r="7655" spans="1:10">
      <c r="A7655" s="4" t="s">
        <v>25</v>
      </c>
      <c r="B7655" t="s">
        <v>32</v>
      </c>
      <c r="C7655" t="s">
        <v>4</v>
      </c>
      <c r="D7655" t="s">
        <v>328</v>
      </c>
      <c r="F7655" s="2">
        <v>7855569</v>
      </c>
      <c r="G7655" s="36">
        <v>3636711.2333086911</v>
      </c>
      <c r="H7655">
        <v>2013</v>
      </c>
      <c r="I7655">
        <v>2.1600749952459051</v>
      </c>
      <c r="J7655" s="40" t="s">
        <v>715</v>
      </c>
    </row>
    <row r="7656" spans="1:10">
      <c r="A7656" s="4" t="s">
        <v>25</v>
      </c>
      <c r="B7656" t="s">
        <v>32</v>
      </c>
      <c r="C7656" t="s">
        <v>4</v>
      </c>
      <c r="D7656" t="s">
        <v>328</v>
      </c>
      <c r="F7656" s="2">
        <v>31638</v>
      </c>
      <c r="G7656" s="36">
        <v>14646.713688011698</v>
      </c>
      <c r="H7656">
        <v>2013</v>
      </c>
      <c r="I7656">
        <v>2.1600749952459051</v>
      </c>
      <c r="J7656" s="40" t="s">
        <v>715</v>
      </c>
    </row>
    <row r="7657" spans="1:10">
      <c r="A7657" t="s">
        <v>603</v>
      </c>
      <c r="B7657" t="s">
        <v>32</v>
      </c>
      <c r="C7657" t="s">
        <v>3</v>
      </c>
      <c r="D7657" t="s">
        <v>367</v>
      </c>
      <c r="E7657" t="s">
        <v>624</v>
      </c>
      <c r="F7657" s="2">
        <v>273102</v>
      </c>
      <c r="G7657" s="36">
        <f t="shared" ref="G7657:G7664" si="222">F7657/I7657</f>
        <v>54668.508287292825</v>
      </c>
      <c r="H7657">
        <v>2023</v>
      </c>
      <c r="I7657">
        <v>4.9955999999999996</v>
      </c>
      <c r="J7657" t="s">
        <v>717</v>
      </c>
    </row>
    <row r="7658" spans="1:10">
      <c r="A7658" t="s">
        <v>603</v>
      </c>
      <c r="B7658" t="s">
        <v>32</v>
      </c>
      <c r="C7658" t="s">
        <v>4</v>
      </c>
      <c r="D7658" t="s">
        <v>367</v>
      </c>
      <c r="E7658" t="s">
        <v>624</v>
      </c>
      <c r="F7658" s="2">
        <v>8842</v>
      </c>
      <c r="G7658" s="36">
        <f t="shared" si="222"/>
        <v>1769.9575626551366</v>
      </c>
      <c r="H7658">
        <v>2023</v>
      </c>
      <c r="I7658">
        <v>4.9955999999999996</v>
      </c>
      <c r="J7658" t="s">
        <v>717</v>
      </c>
    </row>
    <row r="7659" spans="1:10">
      <c r="A7659" t="s">
        <v>603</v>
      </c>
      <c r="B7659" t="s">
        <v>32</v>
      </c>
      <c r="C7659" t="s">
        <v>3</v>
      </c>
      <c r="D7659" t="s">
        <v>367</v>
      </c>
      <c r="E7659" t="s">
        <v>370</v>
      </c>
      <c r="F7659" s="2">
        <v>21190304</v>
      </c>
      <c r="G7659" s="36">
        <f t="shared" si="222"/>
        <v>4241793.5783489477</v>
      </c>
      <c r="H7659">
        <v>2023</v>
      </c>
      <c r="I7659">
        <v>4.9955999999999996</v>
      </c>
      <c r="J7659" t="s">
        <v>717</v>
      </c>
    </row>
    <row r="7660" spans="1:10">
      <c r="A7660" t="s">
        <v>603</v>
      </c>
      <c r="B7660" t="s">
        <v>32</v>
      </c>
      <c r="C7660" t="s">
        <v>4</v>
      </c>
      <c r="D7660" t="s">
        <v>367</v>
      </c>
      <c r="E7660" t="s">
        <v>370</v>
      </c>
      <c r="F7660" s="2">
        <v>6166693</v>
      </c>
      <c r="G7660" s="36">
        <f t="shared" si="222"/>
        <v>1234424.893906638</v>
      </c>
      <c r="H7660">
        <v>2023</v>
      </c>
      <c r="I7660">
        <v>4.9955999999999996</v>
      </c>
      <c r="J7660" t="s">
        <v>717</v>
      </c>
    </row>
    <row r="7661" spans="1:10">
      <c r="A7661" t="s">
        <v>603</v>
      </c>
      <c r="B7661" t="s">
        <v>32</v>
      </c>
      <c r="C7661" t="s">
        <v>3</v>
      </c>
      <c r="D7661" t="s">
        <v>367</v>
      </c>
      <c r="E7661" t="s">
        <v>371</v>
      </c>
      <c r="F7661" s="2">
        <v>17374800</v>
      </c>
      <c r="G7661" s="36">
        <f t="shared" si="222"/>
        <v>3478020.6581791979</v>
      </c>
      <c r="H7661">
        <v>2023</v>
      </c>
      <c r="I7661">
        <v>4.9955999999999996</v>
      </c>
      <c r="J7661" t="s">
        <v>717</v>
      </c>
    </row>
    <row r="7662" spans="1:10">
      <c r="A7662" t="s">
        <v>603</v>
      </c>
      <c r="B7662" t="s">
        <v>32</v>
      </c>
      <c r="C7662" t="s">
        <v>4</v>
      </c>
      <c r="D7662" t="s">
        <v>367</v>
      </c>
      <c r="E7662" t="s">
        <v>371</v>
      </c>
      <c r="F7662" s="2">
        <v>8657325</v>
      </c>
      <c r="G7662" s="36">
        <f t="shared" si="222"/>
        <v>1732990.0312274804</v>
      </c>
      <c r="H7662">
        <v>2023</v>
      </c>
      <c r="I7662">
        <v>4.9955999999999996</v>
      </c>
      <c r="J7662" t="s">
        <v>717</v>
      </c>
    </row>
    <row r="7663" spans="1:10">
      <c r="A7663" t="s">
        <v>603</v>
      </c>
      <c r="B7663" t="s">
        <v>32</v>
      </c>
      <c r="C7663" t="s">
        <v>3</v>
      </c>
      <c r="D7663" t="s">
        <v>367</v>
      </c>
      <c r="E7663" t="s">
        <v>372</v>
      </c>
      <c r="F7663" s="2">
        <v>26819</v>
      </c>
      <c r="G7663" s="36">
        <f t="shared" si="222"/>
        <v>5368.5243013852196</v>
      </c>
      <c r="H7663">
        <v>2023</v>
      </c>
      <c r="I7663">
        <v>4.9955999999999996</v>
      </c>
      <c r="J7663" t="s">
        <v>717</v>
      </c>
    </row>
    <row r="7664" spans="1:10">
      <c r="A7664" t="s">
        <v>603</v>
      </c>
      <c r="B7664" t="s">
        <v>32</v>
      </c>
      <c r="C7664" t="s">
        <v>3</v>
      </c>
      <c r="D7664" t="s">
        <v>374</v>
      </c>
      <c r="F7664" s="2">
        <v>66605392</v>
      </c>
      <c r="G7664" s="36">
        <f t="shared" si="222"/>
        <v>13332811.273921052</v>
      </c>
      <c r="H7664">
        <v>2023</v>
      </c>
      <c r="I7664">
        <v>4.9955999999999996</v>
      </c>
      <c r="J7664" t="s">
        <v>717</v>
      </c>
    </row>
    <row r="7665" spans="1:10">
      <c r="A7665" s="4" t="s">
        <v>444</v>
      </c>
      <c r="B7665" t="s">
        <v>33</v>
      </c>
      <c r="C7665" t="s">
        <v>3</v>
      </c>
      <c r="D7665" t="s">
        <v>328</v>
      </c>
      <c r="F7665" s="2">
        <f>G7665*I7665</f>
        <v>0</v>
      </c>
      <c r="G7665" s="36">
        <v>0</v>
      </c>
      <c r="H7665">
        <v>2011</v>
      </c>
      <c r="I7665">
        <v>483.37219178082211</v>
      </c>
      <c r="J7665" t="s">
        <v>717</v>
      </c>
    </row>
    <row r="7666" spans="1:10">
      <c r="A7666" s="4" t="s">
        <v>17</v>
      </c>
      <c r="B7666" t="s">
        <v>32</v>
      </c>
      <c r="C7666" t="s">
        <v>3</v>
      </c>
      <c r="D7666" t="s">
        <v>328</v>
      </c>
      <c r="F7666" s="2">
        <v>104558882.81397942</v>
      </c>
      <c r="G7666" s="36">
        <v>53498587.398940742</v>
      </c>
      <c r="H7666">
        <v>2012</v>
      </c>
      <c r="I7666">
        <v>1.9544232455014252</v>
      </c>
      <c r="J7666" s="40" t="s">
        <v>715</v>
      </c>
    </row>
    <row r="7667" spans="1:10">
      <c r="A7667" s="4" t="s">
        <v>17</v>
      </c>
      <c r="B7667" t="s">
        <v>32</v>
      </c>
      <c r="C7667" t="s">
        <v>3</v>
      </c>
      <c r="D7667" t="s">
        <v>328</v>
      </c>
      <c r="F7667" s="2">
        <v>74008477.948638499</v>
      </c>
      <c r="G7667" s="36">
        <v>37867170.337329336</v>
      </c>
      <c r="H7667">
        <v>2012</v>
      </c>
      <c r="I7667">
        <v>1.9544232455014252</v>
      </c>
      <c r="J7667" s="40" t="s">
        <v>715</v>
      </c>
    </row>
    <row r="7668" spans="1:10">
      <c r="A7668" s="4" t="s">
        <v>17</v>
      </c>
      <c r="B7668" t="s">
        <v>32</v>
      </c>
      <c r="C7668" t="s">
        <v>3</v>
      </c>
      <c r="D7668" t="s">
        <v>328</v>
      </c>
      <c r="F7668" s="2">
        <v>61239551.078491196</v>
      </c>
      <c r="G7668" s="36">
        <v>31333822.507201929</v>
      </c>
      <c r="H7668">
        <v>2012</v>
      </c>
      <c r="I7668">
        <v>1.9544232455014252</v>
      </c>
      <c r="J7668" s="40" t="s">
        <v>715</v>
      </c>
    </row>
    <row r="7669" spans="1:10">
      <c r="A7669" s="4" t="s">
        <v>17</v>
      </c>
      <c r="B7669" t="s">
        <v>32</v>
      </c>
      <c r="C7669" t="s">
        <v>3</v>
      </c>
      <c r="D7669" t="s">
        <v>328</v>
      </c>
      <c r="F7669" s="2">
        <v>90276.972815449728</v>
      </c>
      <c r="G7669" s="36">
        <v>46191.106774463449</v>
      </c>
      <c r="H7669">
        <v>2012</v>
      </c>
      <c r="I7669">
        <v>1.9544232455014252</v>
      </c>
      <c r="J7669" s="40" t="s">
        <v>715</v>
      </c>
    </row>
    <row r="7670" spans="1:10">
      <c r="A7670" s="4" t="s">
        <v>17</v>
      </c>
      <c r="B7670" t="s">
        <v>32</v>
      </c>
      <c r="C7670" t="s">
        <v>3</v>
      </c>
      <c r="D7670" t="s">
        <v>1</v>
      </c>
      <c r="F7670" s="2">
        <v>11838436.242710749</v>
      </c>
      <c r="G7670" s="36">
        <v>6057253.0898615513</v>
      </c>
      <c r="H7670">
        <v>2012</v>
      </c>
      <c r="I7670">
        <v>1.9544232455014252</v>
      </c>
      <c r="J7670" s="40" t="s">
        <v>715</v>
      </c>
    </row>
    <row r="7671" spans="1:10">
      <c r="A7671" s="4" t="s">
        <v>17</v>
      </c>
      <c r="B7671" t="s">
        <v>32</v>
      </c>
      <c r="C7671" t="s">
        <v>3</v>
      </c>
      <c r="D7671" t="s">
        <v>380</v>
      </c>
      <c r="F7671" s="2">
        <v>2017444.3595256521</v>
      </c>
      <c r="G7671" s="36">
        <v>1032245.3768237177</v>
      </c>
      <c r="H7671">
        <v>2012</v>
      </c>
      <c r="I7671">
        <v>1.9544232455014252</v>
      </c>
      <c r="J7671" s="40" t="s">
        <v>715</v>
      </c>
    </row>
    <row r="7672" spans="1:10">
      <c r="A7672" s="4" t="s">
        <v>17</v>
      </c>
      <c r="B7672" t="s">
        <v>32</v>
      </c>
      <c r="C7672" t="s">
        <v>3</v>
      </c>
      <c r="D7672" t="s">
        <v>380</v>
      </c>
      <c r="F7672" s="2">
        <v>2017444.3595256521</v>
      </c>
      <c r="G7672" s="36">
        <v>1032245.3768237177</v>
      </c>
      <c r="H7672">
        <v>2012</v>
      </c>
      <c r="I7672">
        <v>1.9544232455014252</v>
      </c>
      <c r="J7672" s="40" t="s">
        <v>715</v>
      </c>
    </row>
    <row r="7673" spans="1:10">
      <c r="A7673" s="4" t="s">
        <v>17</v>
      </c>
      <c r="B7673" t="s">
        <v>32</v>
      </c>
      <c r="C7673" t="s">
        <v>3</v>
      </c>
      <c r="D7673" t="s">
        <v>380</v>
      </c>
      <c r="F7673" s="2">
        <v>-3631112.1595315584</v>
      </c>
      <c r="G7673" s="36">
        <v>-1857894.4800669127</v>
      </c>
      <c r="H7673">
        <v>2012</v>
      </c>
      <c r="I7673">
        <v>1.9544232455014252</v>
      </c>
      <c r="J7673" s="40" t="s">
        <v>715</v>
      </c>
    </row>
    <row r="7674" spans="1:10">
      <c r="A7674" s="4" t="s">
        <v>17</v>
      </c>
      <c r="B7674" t="s">
        <v>32</v>
      </c>
      <c r="C7674" t="s">
        <v>3</v>
      </c>
      <c r="D7674" t="s">
        <v>380</v>
      </c>
      <c r="F7674" s="2">
        <v>-3631112.1595315584</v>
      </c>
      <c r="G7674" s="36">
        <v>-1857894.4800669127</v>
      </c>
      <c r="H7674">
        <v>2012</v>
      </c>
      <c r="I7674">
        <v>1.9544232455014252</v>
      </c>
      <c r="J7674" s="40" t="s">
        <v>715</v>
      </c>
    </row>
    <row r="7675" spans="1:10">
      <c r="A7675" s="4" t="s">
        <v>444</v>
      </c>
      <c r="B7675" t="s">
        <v>33</v>
      </c>
      <c r="C7675" t="s">
        <v>3</v>
      </c>
      <c r="D7675" t="s">
        <v>328</v>
      </c>
      <c r="F7675" s="2">
        <f>G7675*I7675</f>
        <v>0</v>
      </c>
      <c r="G7675" s="36">
        <v>0</v>
      </c>
      <c r="H7675">
        <v>2010</v>
      </c>
      <c r="I7675">
        <v>510.04390410958933</v>
      </c>
      <c r="J7675" t="s">
        <v>717</v>
      </c>
    </row>
    <row r="7676" spans="1:10">
      <c r="A7676" t="s">
        <v>235</v>
      </c>
      <c r="B7676" t="s">
        <v>319</v>
      </c>
      <c r="C7676" t="s">
        <v>3</v>
      </c>
      <c r="D7676" t="s">
        <v>328</v>
      </c>
      <c r="F7676" s="2">
        <v>490768934</v>
      </c>
      <c r="G7676" s="36">
        <f t="shared" ref="G7676:G7694" si="223">F7676/I7676</f>
        <v>64963.099735524673</v>
      </c>
      <c r="H7676">
        <v>2024</v>
      </c>
      <c r="I7676">
        <v>7554.58</v>
      </c>
      <c r="J7676" t="s">
        <v>717</v>
      </c>
    </row>
    <row r="7677" spans="1:10">
      <c r="A7677" t="s">
        <v>235</v>
      </c>
      <c r="B7677" t="s">
        <v>319</v>
      </c>
      <c r="C7677" t="s">
        <v>4</v>
      </c>
      <c r="D7677" t="s">
        <v>328</v>
      </c>
      <c r="F7677" s="2">
        <v>84747833</v>
      </c>
      <c r="G7677" s="36">
        <f t="shared" si="223"/>
        <v>11218.073407125214</v>
      </c>
      <c r="H7677">
        <v>2024</v>
      </c>
      <c r="I7677">
        <v>7554.58</v>
      </c>
      <c r="J7677" t="s">
        <v>717</v>
      </c>
    </row>
    <row r="7678" spans="1:10">
      <c r="A7678" s="5" t="s">
        <v>235</v>
      </c>
      <c r="B7678" t="s">
        <v>319</v>
      </c>
      <c r="C7678" t="s">
        <v>3</v>
      </c>
      <c r="D7678" t="s">
        <v>328</v>
      </c>
      <c r="F7678" s="2">
        <v>7320803</v>
      </c>
      <c r="G7678" s="36">
        <f t="shared" si="223"/>
        <v>1049.6271508186051</v>
      </c>
      <c r="H7678">
        <v>2022</v>
      </c>
      <c r="I7678">
        <v>6974.67</v>
      </c>
      <c r="J7678" t="s">
        <v>717</v>
      </c>
    </row>
    <row r="7679" spans="1:10" ht="15.75">
      <c r="A7679" s="19" t="s">
        <v>671</v>
      </c>
      <c r="B7679" t="s">
        <v>319</v>
      </c>
      <c r="C7679" t="s">
        <v>3</v>
      </c>
      <c r="D7679" t="s">
        <v>328</v>
      </c>
      <c r="F7679" s="2">
        <v>77356847</v>
      </c>
      <c r="G7679" s="36">
        <f t="shared" si="223"/>
        <v>10622.001043569006</v>
      </c>
      <c r="H7679">
        <v>2023</v>
      </c>
      <c r="I7679">
        <v>7282.7</v>
      </c>
      <c r="J7679" t="s">
        <v>717</v>
      </c>
    </row>
    <row r="7680" spans="1:10">
      <c r="A7680" t="s">
        <v>593</v>
      </c>
      <c r="B7680" s="18" t="s">
        <v>35</v>
      </c>
      <c r="C7680" s="18" t="s">
        <v>3</v>
      </c>
      <c r="D7680" s="18" t="s">
        <v>328</v>
      </c>
      <c r="E7680" s="18" t="s">
        <v>677</v>
      </c>
      <c r="F7680" s="2">
        <v>5476890142</v>
      </c>
      <c r="G7680" s="36">
        <f t="shared" si="223"/>
        <v>5982599.9107125197</v>
      </c>
      <c r="H7680" s="18">
        <v>2024</v>
      </c>
      <c r="I7680" s="18">
        <v>915.46990000000005</v>
      </c>
      <c r="J7680" t="s">
        <v>717</v>
      </c>
    </row>
    <row r="7681" spans="1:10">
      <c r="A7681" t="s">
        <v>593</v>
      </c>
      <c r="B7681" s="18" t="s">
        <v>35</v>
      </c>
      <c r="C7681" s="18" t="s">
        <v>3</v>
      </c>
      <c r="D7681" s="18" t="s">
        <v>1</v>
      </c>
      <c r="E7681" s="18"/>
      <c r="F7681" s="2">
        <v>2768592789</v>
      </c>
      <c r="G7681" s="36">
        <f t="shared" si="223"/>
        <v>3024231.3690488348</v>
      </c>
      <c r="H7681" s="18">
        <v>2024</v>
      </c>
      <c r="I7681" s="18">
        <v>915.46990000000005</v>
      </c>
      <c r="J7681" t="s">
        <v>717</v>
      </c>
    </row>
    <row r="7682" spans="1:10">
      <c r="A7682" t="s">
        <v>593</v>
      </c>
      <c r="B7682" s="18" t="s">
        <v>35</v>
      </c>
      <c r="C7682" s="18" t="s">
        <v>4</v>
      </c>
      <c r="D7682" s="18" t="s">
        <v>328</v>
      </c>
      <c r="E7682" s="18" t="s">
        <v>677</v>
      </c>
      <c r="F7682" s="2">
        <v>963782980</v>
      </c>
      <c r="G7682" s="36">
        <f t="shared" si="223"/>
        <v>1052774.0780991269</v>
      </c>
      <c r="H7682" s="18">
        <v>2024</v>
      </c>
      <c r="I7682" s="18">
        <v>915.46990000000005</v>
      </c>
      <c r="J7682" t="s">
        <v>717</v>
      </c>
    </row>
    <row r="7683" spans="1:10">
      <c r="A7683" t="s">
        <v>593</v>
      </c>
      <c r="B7683" s="18" t="s">
        <v>35</v>
      </c>
      <c r="C7683" s="18" t="s">
        <v>4</v>
      </c>
      <c r="D7683" s="18" t="s">
        <v>1</v>
      </c>
      <c r="E7683" s="18"/>
      <c r="F7683" s="2">
        <v>253557652</v>
      </c>
      <c r="G7683" s="36">
        <f t="shared" si="223"/>
        <v>276969.94953083654</v>
      </c>
      <c r="H7683" s="18">
        <v>2024</v>
      </c>
      <c r="I7683" s="18">
        <v>915.46990000000005</v>
      </c>
      <c r="J7683" t="s">
        <v>717</v>
      </c>
    </row>
    <row r="7684" spans="1:10">
      <c r="A7684" t="s">
        <v>593</v>
      </c>
      <c r="B7684" s="18" t="s">
        <v>35</v>
      </c>
      <c r="C7684" s="18" t="s">
        <v>3</v>
      </c>
      <c r="D7684" s="18" t="s">
        <v>328</v>
      </c>
      <c r="E7684" s="18"/>
      <c r="F7684" s="2">
        <v>1871352726</v>
      </c>
      <c r="G7684" s="36">
        <f t="shared" si="223"/>
        <v>6322584.0135333873</v>
      </c>
      <c r="H7684" s="18">
        <v>2023</v>
      </c>
      <c r="I7684" s="18">
        <v>295.97910000000002</v>
      </c>
      <c r="J7684" t="s">
        <v>717</v>
      </c>
    </row>
    <row r="7685" spans="1:10">
      <c r="A7685" t="s">
        <v>593</v>
      </c>
      <c r="B7685" s="18" t="s">
        <v>35</v>
      </c>
      <c r="C7685" s="18" t="s">
        <v>3</v>
      </c>
      <c r="D7685" s="18" t="s">
        <v>1</v>
      </c>
      <c r="E7685" s="18"/>
      <c r="F7685" s="2">
        <v>1348487434</v>
      </c>
      <c r="G7685" s="36">
        <f t="shared" si="223"/>
        <v>4556022.4826685395</v>
      </c>
      <c r="H7685" s="18">
        <v>2023</v>
      </c>
      <c r="I7685" s="18">
        <v>295.97910000000002</v>
      </c>
      <c r="J7685" t="s">
        <v>717</v>
      </c>
    </row>
    <row r="7686" spans="1:10">
      <c r="A7686" t="s">
        <v>593</v>
      </c>
      <c r="B7686" s="18" t="s">
        <v>35</v>
      </c>
      <c r="C7686" s="18" t="s">
        <v>4</v>
      </c>
      <c r="D7686" s="18" t="s">
        <v>328</v>
      </c>
      <c r="E7686" s="18"/>
      <c r="F7686" s="2">
        <v>373263292</v>
      </c>
      <c r="G7686" s="36">
        <f t="shared" si="223"/>
        <v>1261113.6799861882</v>
      </c>
      <c r="H7686" s="18">
        <v>2023</v>
      </c>
      <c r="I7686" s="18">
        <v>295.97910000000002</v>
      </c>
      <c r="J7686" t="s">
        <v>717</v>
      </c>
    </row>
    <row r="7687" spans="1:10">
      <c r="A7687" t="s">
        <v>593</v>
      </c>
      <c r="B7687" s="18" t="s">
        <v>35</v>
      </c>
      <c r="C7687" s="18" t="s">
        <v>4</v>
      </c>
      <c r="D7687" s="18" t="s">
        <v>1</v>
      </c>
      <c r="E7687" s="18"/>
      <c r="F7687" s="2">
        <v>346001174</v>
      </c>
      <c r="G7687" s="36">
        <f t="shared" si="223"/>
        <v>1169005.426396661</v>
      </c>
      <c r="H7687" s="18">
        <v>2023</v>
      </c>
      <c r="I7687" s="18">
        <v>295.97910000000002</v>
      </c>
      <c r="J7687" t="s">
        <v>717</v>
      </c>
    </row>
    <row r="7688" spans="1:10">
      <c r="A7688" t="s">
        <v>649</v>
      </c>
      <c r="B7688" t="s">
        <v>42</v>
      </c>
      <c r="C7688" t="s">
        <v>3</v>
      </c>
      <c r="D7688" t="s">
        <v>328</v>
      </c>
      <c r="E7688" t="s">
        <v>689</v>
      </c>
      <c r="F7688" s="2">
        <v>19829</v>
      </c>
      <c r="G7688" s="36">
        <f t="shared" si="223"/>
        <v>19829</v>
      </c>
      <c r="H7688">
        <v>2024</v>
      </c>
      <c r="I7688">
        <v>1</v>
      </c>
      <c r="J7688" t="s">
        <v>717</v>
      </c>
    </row>
    <row r="7689" spans="1:10">
      <c r="A7689" t="s">
        <v>649</v>
      </c>
      <c r="B7689" t="s">
        <v>42</v>
      </c>
      <c r="C7689" t="s">
        <v>3</v>
      </c>
      <c r="D7689" t="s">
        <v>328</v>
      </c>
      <c r="E7689" t="s">
        <v>626</v>
      </c>
      <c r="F7689" s="2">
        <v>95285</v>
      </c>
      <c r="G7689" s="36">
        <f t="shared" si="223"/>
        <v>95285</v>
      </c>
      <c r="H7689">
        <v>2024</v>
      </c>
      <c r="I7689">
        <v>1</v>
      </c>
      <c r="J7689" t="s">
        <v>717</v>
      </c>
    </row>
    <row r="7690" spans="1:10">
      <c r="A7690" t="s">
        <v>649</v>
      </c>
      <c r="B7690" t="s">
        <v>42</v>
      </c>
      <c r="C7690" t="s">
        <v>4</v>
      </c>
      <c r="D7690" t="s">
        <v>328</v>
      </c>
      <c r="E7690" t="s">
        <v>626</v>
      </c>
      <c r="F7690" s="2">
        <v>29020</v>
      </c>
      <c r="G7690" s="36">
        <f t="shared" si="223"/>
        <v>29020</v>
      </c>
      <c r="H7690">
        <v>2024</v>
      </c>
      <c r="I7690">
        <v>1</v>
      </c>
      <c r="J7690" t="s">
        <v>717</v>
      </c>
    </row>
    <row r="7691" spans="1:10">
      <c r="A7691" t="s">
        <v>649</v>
      </c>
      <c r="B7691" t="s">
        <v>42</v>
      </c>
      <c r="C7691" t="s">
        <v>3</v>
      </c>
      <c r="D7691" t="s">
        <v>328</v>
      </c>
      <c r="E7691" t="s">
        <v>370</v>
      </c>
      <c r="F7691" s="2">
        <v>80357</v>
      </c>
      <c r="G7691" s="36">
        <f t="shared" si="223"/>
        <v>80357</v>
      </c>
      <c r="H7691">
        <v>2023</v>
      </c>
      <c r="I7691">
        <v>1</v>
      </c>
      <c r="J7691" t="s">
        <v>717</v>
      </c>
    </row>
    <row r="7692" spans="1:10">
      <c r="A7692" t="s">
        <v>649</v>
      </c>
      <c r="B7692" t="s">
        <v>42</v>
      </c>
      <c r="C7692" t="s">
        <v>3</v>
      </c>
      <c r="D7692" t="s">
        <v>328</v>
      </c>
      <c r="E7692" t="s">
        <v>434</v>
      </c>
      <c r="F7692" s="2">
        <v>17662</v>
      </c>
      <c r="G7692" s="36">
        <f t="shared" si="223"/>
        <v>17662</v>
      </c>
      <c r="H7692">
        <v>2023</v>
      </c>
      <c r="I7692">
        <v>1</v>
      </c>
      <c r="J7692" t="s">
        <v>717</v>
      </c>
    </row>
    <row r="7693" spans="1:10">
      <c r="A7693" t="s">
        <v>649</v>
      </c>
      <c r="B7693" t="s">
        <v>42</v>
      </c>
      <c r="C7693" t="s">
        <v>4</v>
      </c>
      <c r="D7693" t="s">
        <v>328</v>
      </c>
      <c r="E7693" t="s">
        <v>370</v>
      </c>
      <c r="F7693" s="2">
        <v>29255</v>
      </c>
      <c r="G7693" s="36">
        <f t="shared" si="223"/>
        <v>29255</v>
      </c>
      <c r="H7693">
        <v>2023</v>
      </c>
      <c r="I7693">
        <v>1</v>
      </c>
      <c r="J7693" t="s">
        <v>717</v>
      </c>
    </row>
    <row r="7694" spans="1:10">
      <c r="A7694" t="s">
        <v>649</v>
      </c>
      <c r="B7694" t="s">
        <v>42</v>
      </c>
      <c r="C7694" t="s">
        <v>4</v>
      </c>
      <c r="D7694" t="s">
        <v>328</v>
      </c>
      <c r="E7694" t="s">
        <v>434</v>
      </c>
      <c r="F7694" s="2">
        <v>9562</v>
      </c>
      <c r="G7694" s="36">
        <f t="shared" si="223"/>
        <v>9562</v>
      </c>
      <c r="H7694">
        <v>2023</v>
      </c>
      <c r="I7694">
        <v>1</v>
      </c>
      <c r="J7694" t="s">
        <v>717</v>
      </c>
    </row>
    <row r="7695" spans="1:10">
      <c r="A7695" t="s">
        <v>194</v>
      </c>
      <c r="B7695" t="s">
        <v>42</v>
      </c>
      <c r="C7695" t="s">
        <v>3</v>
      </c>
      <c r="D7695" t="s">
        <v>328</v>
      </c>
      <c r="E7695" t="s">
        <v>419</v>
      </c>
      <c r="F7695" s="2">
        <v>26082.79</v>
      </c>
      <c r="G7695" s="36">
        <v>26082.79</v>
      </c>
      <c r="H7695">
        <v>2022</v>
      </c>
      <c r="I7695">
        <v>1</v>
      </c>
      <c r="J7695" t="s">
        <v>717</v>
      </c>
    </row>
    <row r="7696" spans="1:10">
      <c r="A7696" t="s">
        <v>194</v>
      </c>
      <c r="B7696" t="s">
        <v>42</v>
      </c>
      <c r="C7696" t="s">
        <v>3</v>
      </c>
      <c r="D7696" t="s">
        <v>328</v>
      </c>
      <c r="E7696" t="s">
        <v>432</v>
      </c>
      <c r="F7696" s="2">
        <v>25</v>
      </c>
      <c r="G7696" s="36">
        <v>25</v>
      </c>
      <c r="H7696">
        <v>2022</v>
      </c>
      <c r="I7696">
        <v>1</v>
      </c>
      <c r="J7696" t="s">
        <v>717</v>
      </c>
    </row>
    <row r="7697" spans="1:10">
      <c r="A7697" t="s">
        <v>194</v>
      </c>
      <c r="B7697" t="s">
        <v>42</v>
      </c>
      <c r="C7697" t="s">
        <v>3</v>
      </c>
      <c r="D7697" t="s">
        <v>328</v>
      </c>
      <c r="E7697" t="s">
        <v>370</v>
      </c>
      <c r="F7697" s="2">
        <v>86688.689999999988</v>
      </c>
      <c r="G7697" s="36">
        <v>86688.689999999988</v>
      </c>
      <c r="H7697">
        <v>2022</v>
      </c>
      <c r="I7697">
        <v>1</v>
      </c>
      <c r="J7697" t="s">
        <v>717</v>
      </c>
    </row>
    <row r="7698" spans="1:10">
      <c r="A7698" t="s">
        <v>194</v>
      </c>
      <c r="B7698" t="s">
        <v>42</v>
      </c>
      <c r="C7698" t="s">
        <v>4</v>
      </c>
      <c r="D7698" t="s">
        <v>328</v>
      </c>
      <c r="E7698" t="s">
        <v>419</v>
      </c>
      <c r="F7698" s="2">
        <v>11397.32</v>
      </c>
      <c r="G7698" s="36">
        <v>11397.32</v>
      </c>
      <c r="H7698">
        <v>2022</v>
      </c>
      <c r="I7698">
        <v>1</v>
      </c>
      <c r="J7698" t="s">
        <v>717</v>
      </c>
    </row>
    <row r="7699" spans="1:10">
      <c r="A7699" t="s">
        <v>194</v>
      </c>
      <c r="B7699" t="s">
        <v>42</v>
      </c>
      <c r="C7699" t="s">
        <v>4</v>
      </c>
      <c r="D7699" t="s">
        <v>328</v>
      </c>
      <c r="E7699" t="s">
        <v>370</v>
      </c>
      <c r="F7699" s="2">
        <v>11584.11</v>
      </c>
      <c r="G7699" s="36">
        <v>11584.11</v>
      </c>
      <c r="H7699">
        <v>2022</v>
      </c>
      <c r="I7699">
        <v>1</v>
      </c>
      <c r="J7699" t="s">
        <v>717</v>
      </c>
    </row>
    <row r="7700" spans="1:10">
      <c r="A7700" t="s">
        <v>333</v>
      </c>
      <c r="B7700" t="s">
        <v>35</v>
      </c>
      <c r="C7700" t="s">
        <v>3</v>
      </c>
      <c r="D7700" t="s">
        <v>328</v>
      </c>
      <c r="F7700" s="2">
        <v>272191909</v>
      </c>
      <c r="G7700" s="36">
        <v>3859432.9073935435</v>
      </c>
      <c r="H7700">
        <v>2020</v>
      </c>
      <c r="I7700">
        <v>70.526399999999995</v>
      </c>
      <c r="J7700" t="s">
        <v>717</v>
      </c>
    </row>
    <row r="7701" spans="1:10">
      <c r="A7701" t="s">
        <v>333</v>
      </c>
      <c r="B7701" t="s">
        <v>35</v>
      </c>
      <c r="C7701" t="s">
        <v>3</v>
      </c>
      <c r="D7701" t="s">
        <v>1</v>
      </c>
      <c r="F7701" s="2">
        <v>174547379</v>
      </c>
      <c r="G7701" s="36">
        <v>2474922.5680029038</v>
      </c>
      <c r="H7701">
        <v>2020</v>
      </c>
      <c r="I7701">
        <v>70.526399999999995</v>
      </c>
      <c r="J7701" t="s">
        <v>717</v>
      </c>
    </row>
    <row r="7702" spans="1:10">
      <c r="A7702" t="s">
        <v>333</v>
      </c>
      <c r="B7702" t="s">
        <v>35</v>
      </c>
      <c r="C7702" t="s">
        <v>4</v>
      </c>
      <c r="D7702" t="s">
        <v>328</v>
      </c>
      <c r="F7702" s="2">
        <v>40004702</v>
      </c>
      <c r="G7702" s="36">
        <v>567230.17196397379</v>
      </c>
      <c r="H7702">
        <v>2020</v>
      </c>
      <c r="I7702">
        <v>70.526399999999995</v>
      </c>
      <c r="J7702" t="s">
        <v>717</v>
      </c>
    </row>
    <row r="7703" spans="1:10">
      <c r="A7703" t="s">
        <v>333</v>
      </c>
      <c r="B7703" t="s">
        <v>35</v>
      </c>
      <c r="C7703" t="s">
        <v>4</v>
      </c>
      <c r="D7703" t="s">
        <v>1</v>
      </c>
      <c r="F7703" s="2">
        <v>18242554</v>
      </c>
      <c r="G7703" s="36">
        <v>258662.77025340867</v>
      </c>
      <c r="H7703">
        <v>2020</v>
      </c>
      <c r="I7703">
        <v>70.526399999999995</v>
      </c>
      <c r="J7703" t="s">
        <v>717</v>
      </c>
    </row>
    <row r="7704" spans="1:10">
      <c r="A7704" s="1" t="s">
        <v>333</v>
      </c>
      <c r="B7704" t="s">
        <v>35</v>
      </c>
      <c r="C7704" t="s">
        <v>3</v>
      </c>
      <c r="D7704" t="s">
        <v>328</v>
      </c>
      <c r="E7704" t="s">
        <v>343</v>
      </c>
      <c r="F7704" s="2">
        <v>171074085</v>
      </c>
      <c r="G7704" s="36">
        <f t="shared" ref="G7704:G7711" si="224">F7704/I7704</f>
        <v>3547297.2384534678</v>
      </c>
      <c r="H7704">
        <v>2019</v>
      </c>
      <c r="I7704">
        <v>48.226599999999998</v>
      </c>
      <c r="J7704" t="s">
        <v>717</v>
      </c>
    </row>
    <row r="7705" spans="1:10">
      <c r="A7705" t="s">
        <v>333</v>
      </c>
      <c r="B7705" t="s">
        <v>35</v>
      </c>
      <c r="C7705" t="s">
        <v>3</v>
      </c>
      <c r="D7705" t="s">
        <v>1</v>
      </c>
      <c r="F7705" s="2">
        <v>43909941</v>
      </c>
      <c r="G7705" s="36">
        <f t="shared" si="224"/>
        <v>910492.1557812494</v>
      </c>
      <c r="H7705">
        <v>2019</v>
      </c>
      <c r="I7705">
        <v>48.226599999999998</v>
      </c>
      <c r="J7705" t="s">
        <v>717</v>
      </c>
    </row>
    <row r="7706" spans="1:10">
      <c r="A7706" s="1" t="s">
        <v>333</v>
      </c>
      <c r="B7706" t="s">
        <v>35</v>
      </c>
      <c r="C7706" t="s">
        <v>4</v>
      </c>
      <c r="D7706" t="s">
        <v>328</v>
      </c>
      <c r="E7706" t="s">
        <v>343</v>
      </c>
      <c r="F7706" s="2">
        <v>28665786</v>
      </c>
      <c r="G7706" s="36">
        <f t="shared" si="224"/>
        <v>594397.82194888301</v>
      </c>
      <c r="H7706">
        <v>2019</v>
      </c>
      <c r="I7706">
        <v>48.226599999999998</v>
      </c>
      <c r="J7706" t="s">
        <v>717</v>
      </c>
    </row>
    <row r="7707" spans="1:10">
      <c r="A7707" t="s">
        <v>333</v>
      </c>
      <c r="B7707" t="s">
        <v>35</v>
      </c>
      <c r="C7707" t="s">
        <v>4</v>
      </c>
      <c r="D7707" t="s">
        <v>1</v>
      </c>
      <c r="F7707" s="2">
        <v>8359672</v>
      </c>
      <c r="G7707" s="36">
        <f t="shared" si="224"/>
        <v>173341.51692219646</v>
      </c>
      <c r="H7707">
        <v>2019</v>
      </c>
      <c r="I7707">
        <v>48.226599999999998</v>
      </c>
      <c r="J7707" t="s">
        <v>717</v>
      </c>
    </row>
    <row r="7708" spans="1:10">
      <c r="A7708" t="s">
        <v>333</v>
      </c>
      <c r="B7708" t="s">
        <v>35</v>
      </c>
      <c r="C7708" t="s">
        <v>3</v>
      </c>
      <c r="D7708" t="s">
        <v>328</v>
      </c>
      <c r="F7708" s="2">
        <v>120234444</v>
      </c>
      <c r="G7708" s="36">
        <f t="shared" si="224"/>
        <v>4199215.0206408082</v>
      </c>
      <c r="H7708">
        <v>2018</v>
      </c>
      <c r="I7708">
        <v>28.6326</v>
      </c>
      <c r="J7708" t="s">
        <v>717</v>
      </c>
    </row>
    <row r="7709" spans="1:10">
      <c r="A7709" t="s">
        <v>333</v>
      </c>
      <c r="B7709" t="s">
        <v>35</v>
      </c>
      <c r="C7709" t="s">
        <v>3</v>
      </c>
      <c r="D7709" t="s">
        <v>1</v>
      </c>
      <c r="F7709" s="2">
        <v>19527100</v>
      </c>
      <c r="G7709" s="36">
        <f t="shared" si="224"/>
        <v>681988.36291499902</v>
      </c>
      <c r="H7709">
        <v>2018</v>
      </c>
      <c r="I7709">
        <v>28.6326</v>
      </c>
      <c r="J7709" t="s">
        <v>717</v>
      </c>
    </row>
    <row r="7710" spans="1:10">
      <c r="A7710" t="s">
        <v>333</v>
      </c>
      <c r="B7710" t="s">
        <v>35</v>
      </c>
      <c r="C7710" t="s">
        <v>4</v>
      </c>
      <c r="D7710" t="s">
        <v>328</v>
      </c>
      <c r="F7710" s="2">
        <f>-(-18153330)</f>
        <v>18153330</v>
      </c>
      <c r="G7710" s="36">
        <f t="shared" si="224"/>
        <v>634009.13643888431</v>
      </c>
      <c r="H7710">
        <v>2018</v>
      </c>
      <c r="I7710">
        <v>28.6326</v>
      </c>
      <c r="J7710" t="s">
        <v>717</v>
      </c>
    </row>
    <row r="7711" spans="1:10">
      <c r="A7711" t="s">
        <v>333</v>
      </c>
      <c r="B7711" t="s">
        <v>35</v>
      </c>
      <c r="C7711" t="s">
        <v>4</v>
      </c>
      <c r="D7711" t="s">
        <v>1</v>
      </c>
      <c r="F7711" s="2">
        <f>-(-3374489)</f>
        <v>3374489</v>
      </c>
      <c r="G7711" s="36">
        <f t="shared" si="224"/>
        <v>117854.78789910801</v>
      </c>
      <c r="H7711">
        <v>2018</v>
      </c>
      <c r="I7711">
        <v>28.6326</v>
      </c>
      <c r="J7711" t="s">
        <v>717</v>
      </c>
    </row>
    <row r="7712" spans="1:10">
      <c r="A7712" s="4" t="s">
        <v>49</v>
      </c>
      <c r="B7712" t="s">
        <v>32</v>
      </c>
      <c r="C7712" t="s">
        <v>3</v>
      </c>
      <c r="D7712" t="s">
        <v>328</v>
      </c>
      <c r="F7712" s="2">
        <v>3701108.154431955</v>
      </c>
      <c r="G7712" s="36">
        <v>1893708.6237338535</v>
      </c>
      <c r="H7712">
        <v>2012</v>
      </c>
      <c r="I7712">
        <v>1.9544232455014252</v>
      </c>
      <c r="J7712" s="40" t="s">
        <v>715</v>
      </c>
    </row>
    <row r="7713" spans="1:10">
      <c r="A7713" s="4" t="s">
        <v>49</v>
      </c>
      <c r="B7713" t="s">
        <v>32</v>
      </c>
      <c r="C7713" t="s">
        <v>3</v>
      </c>
      <c r="D7713" t="s">
        <v>328</v>
      </c>
      <c r="F7713" s="2">
        <v>2961060.7343788664</v>
      </c>
      <c r="G7713" s="36">
        <v>1515056.0356844196</v>
      </c>
      <c r="H7713">
        <v>2012</v>
      </c>
      <c r="I7713">
        <v>1.9544232455014252</v>
      </c>
      <c r="J7713" s="40" t="s">
        <v>715</v>
      </c>
    </row>
    <row r="7714" spans="1:10">
      <c r="A7714" s="4" t="s">
        <v>49</v>
      </c>
      <c r="B7714" t="s">
        <v>32</v>
      </c>
      <c r="C7714" t="s">
        <v>3</v>
      </c>
      <c r="D7714" t="s">
        <v>328</v>
      </c>
      <c r="F7714" s="2">
        <v>1072066.8969482481</v>
      </c>
      <c r="G7714" s="36">
        <v>548533.63999628415</v>
      </c>
      <c r="H7714">
        <v>2012</v>
      </c>
      <c r="I7714">
        <v>1.9544232455014252</v>
      </c>
      <c r="J7714" s="40" t="s">
        <v>715</v>
      </c>
    </row>
    <row r="7715" spans="1:10">
      <c r="A7715" s="4" t="s">
        <v>49</v>
      </c>
      <c r="B7715" t="s">
        <v>32</v>
      </c>
      <c r="C7715" t="s">
        <v>3</v>
      </c>
      <c r="D7715" t="s">
        <v>328</v>
      </c>
      <c r="F7715" s="2">
        <v>62803.804535025782</v>
      </c>
      <c r="G7715" s="36">
        <v>32134.188272465461</v>
      </c>
      <c r="H7715">
        <v>2012</v>
      </c>
      <c r="I7715">
        <v>1.9544232455014252</v>
      </c>
      <c r="J7715" s="40" t="s">
        <v>715</v>
      </c>
    </row>
    <row r="7716" spans="1:10">
      <c r="A7716" s="4" t="s">
        <v>49</v>
      </c>
      <c r="B7716" t="s">
        <v>32</v>
      </c>
      <c r="C7716" t="s">
        <v>3</v>
      </c>
      <c r="D7716" t="s">
        <v>328</v>
      </c>
      <c r="F7716" s="2">
        <v>53954.413639622529</v>
      </c>
      <c r="G7716" s="36">
        <v>27606.309822507268</v>
      </c>
      <c r="H7716">
        <v>2012</v>
      </c>
      <c r="I7716">
        <v>1.9544232455014252</v>
      </c>
      <c r="J7716" s="40" t="s">
        <v>715</v>
      </c>
    </row>
    <row r="7717" spans="1:10">
      <c r="A7717" s="4" t="s">
        <v>49</v>
      </c>
      <c r="B7717" t="s">
        <v>32</v>
      </c>
      <c r="C7717" t="s">
        <v>3</v>
      </c>
      <c r="D7717" t="s">
        <v>328</v>
      </c>
      <c r="F7717" s="2">
        <v>52065.464753381697</v>
      </c>
      <c r="G7717" s="36">
        <v>26639.810426540349</v>
      </c>
      <c r="H7717">
        <v>2012</v>
      </c>
      <c r="I7717">
        <v>1.9544232455014252</v>
      </c>
      <c r="J7717" s="40" t="s">
        <v>715</v>
      </c>
    </row>
    <row r="7718" spans="1:10">
      <c r="A7718" s="4" t="s">
        <v>49</v>
      </c>
      <c r="B7718" t="s">
        <v>32</v>
      </c>
      <c r="C7718" t="s">
        <v>3</v>
      </c>
      <c r="D7718" t="s">
        <v>1</v>
      </c>
      <c r="F7718" s="2">
        <v>4381176.7024991056</v>
      </c>
      <c r="G7718" s="36">
        <v>2241672.4282129966</v>
      </c>
      <c r="H7718">
        <v>2012</v>
      </c>
      <c r="I7718">
        <v>1.9544232455014252</v>
      </c>
      <c r="J7718" s="40" t="s">
        <v>715</v>
      </c>
    </row>
    <row r="7719" spans="1:10">
      <c r="A7719" s="4" t="s">
        <v>49</v>
      </c>
      <c r="B7719" t="s">
        <v>32</v>
      </c>
      <c r="C7719" t="s">
        <v>3</v>
      </c>
      <c r="D7719" t="s">
        <v>367</v>
      </c>
      <c r="F7719" s="2">
        <v>110294.23708376283</v>
      </c>
      <c r="G7719" s="36">
        <v>56433.138184183757</v>
      </c>
      <c r="H7719">
        <v>2012</v>
      </c>
      <c r="I7719">
        <v>1.9544232455014252</v>
      </c>
      <c r="J7719" s="40" t="s">
        <v>715</v>
      </c>
    </row>
    <row r="7720" spans="1:10">
      <c r="A7720" s="4" t="s">
        <v>49</v>
      </c>
      <c r="B7720" t="s">
        <v>32</v>
      </c>
      <c r="C7720" t="s">
        <v>3</v>
      </c>
      <c r="D7720" t="s">
        <v>367</v>
      </c>
      <c r="F7720" s="2">
        <v>110294.23708376283</v>
      </c>
      <c r="G7720" s="36">
        <v>56433.138184183757</v>
      </c>
      <c r="H7720">
        <v>2012</v>
      </c>
      <c r="I7720">
        <v>1.9544232455014252</v>
      </c>
      <c r="J7720" s="40" t="s">
        <v>715</v>
      </c>
    </row>
    <row r="7721" spans="1:10">
      <c r="A7721" s="4" t="s">
        <v>49</v>
      </c>
      <c r="B7721" t="s">
        <v>32</v>
      </c>
      <c r="C7721" t="s">
        <v>3</v>
      </c>
      <c r="D7721" t="s">
        <v>380</v>
      </c>
      <c r="F7721" s="2">
        <v>22138269.176692937</v>
      </c>
      <c r="G7721" s="36">
        <v>11327264.56649013</v>
      </c>
      <c r="H7721">
        <v>2012</v>
      </c>
      <c r="I7721">
        <v>1.9544232455014252</v>
      </c>
      <c r="J7721" s="40" t="s">
        <v>715</v>
      </c>
    </row>
    <row r="7722" spans="1:10">
      <c r="A7722" s="4" t="s">
        <v>49</v>
      </c>
      <c r="B7722" t="s">
        <v>32</v>
      </c>
      <c r="C7722" t="s">
        <v>3</v>
      </c>
      <c r="D7722" t="s">
        <v>380</v>
      </c>
      <c r="F7722" s="2">
        <v>22138269.176692937</v>
      </c>
      <c r="G7722" s="36">
        <v>11327264.56649013</v>
      </c>
      <c r="H7722">
        <v>2012</v>
      </c>
      <c r="I7722">
        <v>1.9544232455014252</v>
      </c>
      <c r="J7722" s="40" t="s">
        <v>715</v>
      </c>
    </row>
    <row r="7723" spans="1:10">
      <c r="A7723" s="4" t="s">
        <v>49</v>
      </c>
      <c r="B7723" t="s">
        <v>32</v>
      </c>
      <c r="C7723" t="s">
        <v>3</v>
      </c>
      <c r="D7723" t="s">
        <v>380</v>
      </c>
      <c r="F7723" s="2">
        <v>7889139.5835841121</v>
      </c>
      <c r="G7723" s="36">
        <v>4036556.3609330081</v>
      </c>
      <c r="H7723">
        <v>2012</v>
      </c>
      <c r="I7723">
        <v>1.9544232455014252</v>
      </c>
      <c r="J7723" s="40" t="s">
        <v>715</v>
      </c>
    </row>
    <row r="7724" spans="1:10">
      <c r="A7724" s="4" t="s">
        <v>49</v>
      </c>
      <c r="B7724" t="s">
        <v>32</v>
      </c>
      <c r="C7724" t="s">
        <v>3</v>
      </c>
      <c r="D7724" t="s">
        <v>380</v>
      </c>
      <c r="F7724" s="2">
        <v>7889139.5835841121</v>
      </c>
      <c r="G7724" s="36">
        <v>4036556.3609330081</v>
      </c>
      <c r="H7724">
        <v>2012</v>
      </c>
      <c r="I7724">
        <v>1.9544232455014252</v>
      </c>
      <c r="J7724" s="40" t="s">
        <v>715</v>
      </c>
    </row>
    <row r="7725" spans="1:10">
      <c r="A7725" t="s">
        <v>333</v>
      </c>
      <c r="B7725" t="s">
        <v>35</v>
      </c>
      <c r="C7725" t="s">
        <v>3</v>
      </c>
      <c r="D7725" t="s">
        <v>328</v>
      </c>
      <c r="F7725" s="2">
        <v>85443381</v>
      </c>
      <c r="G7725" s="36">
        <f>(F7725/I7725)</f>
        <v>5163593.813360149</v>
      </c>
      <c r="H7725">
        <v>2017</v>
      </c>
      <c r="I7725">
        <v>16.547270000000001</v>
      </c>
      <c r="J7725" t="s">
        <v>717</v>
      </c>
    </row>
    <row r="7726" spans="1:10">
      <c r="A7726" t="s">
        <v>333</v>
      </c>
      <c r="B7726" t="s">
        <v>35</v>
      </c>
      <c r="C7726" t="s">
        <v>3</v>
      </c>
      <c r="D7726" t="s">
        <v>1</v>
      </c>
      <c r="F7726" s="2">
        <v>14237698</v>
      </c>
      <c r="G7726" s="36">
        <f>(F7726/I7726)</f>
        <v>860425.79833410587</v>
      </c>
      <c r="H7726">
        <v>2017</v>
      </c>
      <c r="I7726">
        <v>16.547270000000001</v>
      </c>
      <c r="J7726" t="s">
        <v>717</v>
      </c>
    </row>
    <row r="7727" spans="1:10">
      <c r="A7727" t="s">
        <v>333</v>
      </c>
      <c r="B7727" t="s">
        <v>35</v>
      </c>
      <c r="C7727" t="s">
        <v>4</v>
      </c>
      <c r="D7727" t="s">
        <v>328</v>
      </c>
      <c r="F7727" s="2">
        <f>-(-14101934)</f>
        <v>14101934</v>
      </c>
      <c r="G7727" s="36">
        <f>(F7727/I7727)</f>
        <v>852221.18210435915</v>
      </c>
      <c r="H7727">
        <v>2017</v>
      </c>
      <c r="I7727">
        <v>16.547270000000001</v>
      </c>
      <c r="J7727" t="s">
        <v>717</v>
      </c>
    </row>
    <row r="7728" spans="1:10">
      <c r="A7728" t="s">
        <v>333</v>
      </c>
      <c r="B7728" t="s">
        <v>35</v>
      </c>
      <c r="C7728" t="s">
        <v>4</v>
      </c>
      <c r="D7728" t="s">
        <v>1</v>
      </c>
      <c r="F7728" s="2">
        <f>-(-10573409)</f>
        <v>10573409</v>
      </c>
      <c r="G7728" s="36">
        <f>(F7728/I7728)</f>
        <v>638982.07982343913</v>
      </c>
      <c r="H7728">
        <v>2017</v>
      </c>
      <c r="I7728">
        <v>16.547270000000001</v>
      </c>
      <c r="J7728" t="s">
        <v>717</v>
      </c>
    </row>
    <row r="7729" spans="1:10">
      <c r="A7729" t="s">
        <v>333</v>
      </c>
      <c r="B7729" t="s">
        <v>35</v>
      </c>
      <c r="C7729" t="s">
        <v>3</v>
      </c>
      <c r="D7729" t="s">
        <v>328</v>
      </c>
      <c r="F7729" s="2">
        <v>37542836</v>
      </c>
      <c r="G7729" s="36">
        <v>2542054.2092398112</v>
      </c>
      <c r="H7729">
        <v>2016</v>
      </c>
      <c r="I7729">
        <v>14.768700000000001</v>
      </c>
      <c r="J7729" t="s">
        <v>717</v>
      </c>
    </row>
    <row r="7730" spans="1:10">
      <c r="A7730" t="s">
        <v>333</v>
      </c>
      <c r="B7730" t="s">
        <v>35</v>
      </c>
      <c r="C7730" t="s">
        <v>3</v>
      </c>
      <c r="D7730" t="s">
        <v>1</v>
      </c>
      <c r="F7730" s="2">
        <v>6649034</v>
      </c>
      <c r="G7730" s="36">
        <v>450211.189881303</v>
      </c>
      <c r="H7730">
        <v>2016</v>
      </c>
      <c r="I7730">
        <v>14.768700000000001</v>
      </c>
      <c r="J7730" t="s">
        <v>717</v>
      </c>
    </row>
    <row r="7731" spans="1:10">
      <c r="A7731" t="s">
        <v>333</v>
      </c>
      <c r="B7731" t="s">
        <v>35</v>
      </c>
      <c r="C7731" t="s">
        <v>4</v>
      </c>
      <c r="D7731" t="s">
        <v>328</v>
      </c>
      <c r="F7731" s="2">
        <v>6180040</v>
      </c>
      <c r="G7731" s="36">
        <v>418455.24656875688</v>
      </c>
      <c r="H7731">
        <v>2016</v>
      </c>
      <c r="I7731">
        <v>14.768700000000001</v>
      </c>
      <c r="J7731" t="s">
        <v>717</v>
      </c>
    </row>
    <row r="7732" spans="1:10">
      <c r="A7732" t="s">
        <v>333</v>
      </c>
      <c r="B7732" t="s">
        <v>35</v>
      </c>
      <c r="C7732" t="s">
        <v>4</v>
      </c>
      <c r="D7732" t="s">
        <v>1</v>
      </c>
      <c r="F7732" s="2">
        <v>1956239.9999999998</v>
      </c>
      <c r="G7732" s="36">
        <v>132458.51022771129</v>
      </c>
      <c r="H7732">
        <v>2016</v>
      </c>
      <c r="I7732">
        <v>14.768700000000001</v>
      </c>
      <c r="J7732" t="s">
        <v>717</v>
      </c>
    </row>
    <row r="7733" spans="1:10">
      <c r="A7733" t="s">
        <v>333</v>
      </c>
      <c r="B7733" t="s">
        <v>35</v>
      </c>
      <c r="C7733" t="s">
        <v>3</v>
      </c>
      <c r="D7733" t="s">
        <v>328</v>
      </c>
      <c r="F7733" s="2">
        <v>25960673</v>
      </c>
      <c r="G7733" s="36">
        <v>2800685.3733790754</v>
      </c>
      <c r="H7733">
        <v>2015</v>
      </c>
      <c r="I7733">
        <v>9.2693999999999992</v>
      </c>
      <c r="J7733" t="s">
        <v>717</v>
      </c>
    </row>
    <row r="7734" spans="1:10">
      <c r="A7734" t="s">
        <v>333</v>
      </c>
      <c r="B7734" t="s">
        <v>35</v>
      </c>
      <c r="C7734" t="s">
        <v>3</v>
      </c>
      <c r="D7734" t="s">
        <v>1</v>
      </c>
      <c r="F7734" s="2">
        <v>4340410</v>
      </c>
      <c r="G7734" s="36">
        <v>468251.45101085294</v>
      </c>
      <c r="H7734">
        <v>2015</v>
      </c>
      <c r="I7734">
        <v>9.2693999999999992</v>
      </c>
      <c r="J7734" t="s">
        <v>717</v>
      </c>
    </row>
    <row r="7735" spans="1:10">
      <c r="A7735" t="s">
        <v>333</v>
      </c>
      <c r="B7735" t="s">
        <v>35</v>
      </c>
      <c r="C7735" t="s">
        <v>4</v>
      </c>
      <c r="D7735" t="s">
        <v>328</v>
      </c>
      <c r="F7735" s="2">
        <v>4250623</v>
      </c>
      <c r="G7735" s="36">
        <v>458565.0635424084</v>
      </c>
      <c r="H7735">
        <v>2015</v>
      </c>
      <c r="I7735">
        <v>9.2693999999999992</v>
      </c>
      <c r="J7735" t="s">
        <v>717</v>
      </c>
    </row>
    <row r="7736" spans="1:10">
      <c r="A7736" t="s">
        <v>333</v>
      </c>
      <c r="B7736" t="s">
        <v>35</v>
      </c>
      <c r="C7736" t="s">
        <v>4</v>
      </c>
      <c r="D7736" t="s">
        <v>1</v>
      </c>
      <c r="F7736" s="2">
        <v>2268822</v>
      </c>
      <c r="G7736" s="36">
        <v>244764.7096899476</v>
      </c>
      <c r="H7736">
        <v>2015</v>
      </c>
      <c r="I7736">
        <v>9.2693999999999992</v>
      </c>
      <c r="J7736" t="s">
        <v>717</v>
      </c>
    </row>
    <row r="7737" spans="1:10">
      <c r="A7737" t="s">
        <v>333</v>
      </c>
      <c r="B7737" t="s">
        <v>35</v>
      </c>
      <c r="C7737" t="s">
        <v>3</v>
      </c>
      <c r="D7737" t="s">
        <v>328</v>
      </c>
      <c r="F7737" s="2">
        <v>24076021</v>
      </c>
      <c r="G7737" s="36">
        <v>2965990.4280946869</v>
      </c>
      <c r="H7737">
        <v>2014</v>
      </c>
      <c r="I7737">
        <v>8.1173630136986379</v>
      </c>
      <c r="J7737" t="s">
        <v>717</v>
      </c>
    </row>
    <row r="7738" spans="1:10">
      <c r="A7738" t="s">
        <v>333</v>
      </c>
      <c r="B7738" t="s">
        <v>35</v>
      </c>
      <c r="C7738" t="s">
        <v>3</v>
      </c>
      <c r="D7738" t="s">
        <v>1</v>
      </c>
      <c r="F7738" s="2">
        <v>3515302</v>
      </c>
      <c r="G7738" s="36">
        <v>433059.60249254265</v>
      </c>
      <c r="H7738">
        <v>2014</v>
      </c>
      <c r="I7738">
        <v>8.1173630136986379</v>
      </c>
      <c r="J7738" t="s">
        <v>717</v>
      </c>
    </row>
    <row r="7739" spans="1:10">
      <c r="A7739" t="s">
        <v>333</v>
      </c>
      <c r="B7739" t="s">
        <v>35</v>
      </c>
      <c r="C7739" t="s">
        <v>4</v>
      </c>
      <c r="D7739" t="s">
        <v>328</v>
      </c>
      <c r="F7739" s="2">
        <v>6437160</v>
      </c>
      <c r="G7739" s="36">
        <v>793011.22656912426</v>
      </c>
      <c r="H7739">
        <v>2014</v>
      </c>
      <c r="I7739">
        <v>8.1173630136986379</v>
      </c>
      <c r="J7739" t="s">
        <v>717</v>
      </c>
    </row>
    <row r="7740" spans="1:10">
      <c r="A7740" t="s">
        <v>333</v>
      </c>
      <c r="B7740" t="s">
        <v>35</v>
      </c>
      <c r="C7740" t="s">
        <v>4</v>
      </c>
      <c r="D7740" t="s">
        <v>1</v>
      </c>
      <c r="F7740" s="2">
        <v>1553727</v>
      </c>
      <c r="G7740" s="36">
        <v>191407.84973863719</v>
      </c>
      <c r="H7740">
        <v>2014</v>
      </c>
      <c r="I7740">
        <v>8.1173630136986379</v>
      </c>
      <c r="J7740" t="s">
        <v>717</v>
      </c>
    </row>
    <row r="7741" spans="1:10">
      <c r="A7741" t="s">
        <v>333</v>
      </c>
      <c r="B7741" t="s">
        <v>35</v>
      </c>
      <c r="C7741" t="s">
        <v>3</v>
      </c>
      <c r="D7741" t="s">
        <v>328</v>
      </c>
      <c r="F7741" s="2">
        <v>18320304</v>
      </c>
      <c r="G7741" s="36">
        <v>3344293.3927095444</v>
      </c>
      <c r="H7741">
        <v>2013</v>
      </c>
      <c r="I7741">
        <v>5.47807917808219</v>
      </c>
      <c r="J7741" t="s">
        <v>717</v>
      </c>
    </row>
    <row r="7742" spans="1:10">
      <c r="A7742" t="s">
        <v>333</v>
      </c>
      <c r="B7742" t="s">
        <v>35</v>
      </c>
      <c r="C7742" t="s">
        <v>3</v>
      </c>
      <c r="D7742" t="s">
        <v>1</v>
      </c>
      <c r="F7742" s="2">
        <v>2394698</v>
      </c>
      <c r="G7742" s="36">
        <v>437141.91090577759</v>
      </c>
      <c r="H7742">
        <v>2013</v>
      </c>
      <c r="I7742">
        <v>5.47807917808219</v>
      </c>
      <c r="J7742" t="s">
        <v>717</v>
      </c>
    </row>
    <row r="7743" spans="1:10">
      <c r="A7743" t="s">
        <v>333</v>
      </c>
      <c r="B7743" t="s">
        <v>35</v>
      </c>
      <c r="C7743" t="s">
        <v>4</v>
      </c>
      <c r="D7743" t="s">
        <v>328</v>
      </c>
      <c r="F7743" s="2">
        <v>4414745</v>
      </c>
      <c r="G7743" s="36">
        <v>805892.87896082387</v>
      </c>
      <c r="H7743">
        <v>2013</v>
      </c>
      <c r="I7743">
        <v>5.47807917808219</v>
      </c>
      <c r="J7743" t="s">
        <v>717</v>
      </c>
    </row>
    <row r="7744" spans="1:10">
      <c r="A7744" t="s">
        <v>333</v>
      </c>
      <c r="B7744" t="s">
        <v>35</v>
      </c>
      <c r="C7744" t="s">
        <v>4</v>
      </c>
      <c r="D7744" t="s">
        <v>1</v>
      </c>
      <c r="F7744" s="2">
        <v>1223070</v>
      </c>
      <c r="G7744" s="36">
        <v>223266.21435000547</v>
      </c>
      <c r="H7744">
        <v>2013</v>
      </c>
      <c r="I7744">
        <v>5.47807917808219</v>
      </c>
      <c r="J7744" t="s">
        <v>717</v>
      </c>
    </row>
    <row r="7745" spans="1:10">
      <c r="A7745" t="s">
        <v>333</v>
      </c>
      <c r="B7745" t="s">
        <v>35</v>
      </c>
      <c r="C7745" t="s">
        <v>3</v>
      </c>
      <c r="D7745" t="s">
        <v>328</v>
      </c>
      <c r="F7745" s="2">
        <v>15177968.000000002</v>
      </c>
      <c r="G7745" s="36">
        <v>3334731.1065527094</v>
      </c>
      <c r="H7745">
        <v>2012</v>
      </c>
      <c r="I7745">
        <v>4.5514818181818208</v>
      </c>
      <c r="J7745" t="s">
        <v>717</v>
      </c>
    </row>
    <row r="7746" spans="1:10">
      <c r="A7746" t="s">
        <v>333</v>
      </c>
      <c r="B7746" t="s">
        <v>35</v>
      </c>
      <c r="C7746" t="s">
        <v>3</v>
      </c>
      <c r="D7746" t="s">
        <v>1</v>
      </c>
      <c r="F7746" s="2">
        <v>1650959.9999999998</v>
      </c>
      <c r="G7746" s="36">
        <v>362730.21972863958</v>
      </c>
      <c r="H7746">
        <v>2012</v>
      </c>
      <c r="I7746">
        <v>4.5514818181818208</v>
      </c>
      <c r="J7746" t="s">
        <v>717</v>
      </c>
    </row>
    <row r="7747" spans="1:10">
      <c r="A7747" t="s">
        <v>333</v>
      </c>
      <c r="B7747" t="s">
        <v>35</v>
      </c>
      <c r="C7747" t="s">
        <v>4</v>
      </c>
      <c r="D7747" t="s">
        <v>328</v>
      </c>
      <c r="F7747" s="2">
        <v>3889286</v>
      </c>
      <c r="G7747" s="36">
        <v>854509.83995222289</v>
      </c>
      <c r="H7747">
        <v>2012</v>
      </c>
      <c r="I7747">
        <v>4.5514818181818208</v>
      </c>
      <c r="J7747" t="s">
        <v>717</v>
      </c>
    </row>
    <row r="7748" spans="1:10">
      <c r="A7748" t="s">
        <v>333</v>
      </c>
      <c r="B7748" t="s">
        <v>35</v>
      </c>
      <c r="C7748" t="s">
        <v>4</v>
      </c>
      <c r="D7748" t="s">
        <v>1</v>
      </c>
      <c r="F7748" s="2">
        <v>776608</v>
      </c>
      <c r="G7748" s="36">
        <v>170627.50792449203</v>
      </c>
      <c r="H7748">
        <v>2012</v>
      </c>
      <c r="I7748">
        <v>4.5514818181818208</v>
      </c>
      <c r="J7748" t="s">
        <v>717</v>
      </c>
    </row>
    <row r="7749" spans="1:10">
      <c r="A7749" t="s">
        <v>333</v>
      </c>
      <c r="B7749" t="s">
        <v>35</v>
      </c>
      <c r="C7749" t="s">
        <v>3</v>
      </c>
      <c r="D7749" t="s">
        <v>328</v>
      </c>
      <c r="F7749" s="2">
        <v>7641890</v>
      </c>
      <c r="G7749" s="36">
        <v>1850235.1246122541</v>
      </c>
      <c r="H7749">
        <v>2011</v>
      </c>
      <c r="I7749">
        <v>4.1302264227642302</v>
      </c>
      <c r="J7749" t="s">
        <v>717</v>
      </c>
    </row>
    <row r="7750" spans="1:10">
      <c r="A7750" t="s">
        <v>333</v>
      </c>
      <c r="B7750" t="s">
        <v>35</v>
      </c>
      <c r="C7750" t="s">
        <v>3</v>
      </c>
      <c r="D7750" t="s">
        <v>1</v>
      </c>
      <c r="F7750" s="2">
        <v>1261296</v>
      </c>
      <c r="G7750" s="36">
        <v>305381.80498972605</v>
      </c>
      <c r="H7750">
        <v>2011</v>
      </c>
      <c r="I7750">
        <v>4.1302264227642302</v>
      </c>
      <c r="J7750" t="s">
        <v>717</v>
      </c>
    </row>
    <row r="7751" spans="1:10">
      <c r="A7751" t="s">
        <v>333</v>
      </c>
      <c r="B7751" t="s">
        <v>35</v>
      </c>
      <c r="C7751" t="s">
        <v>4</v>
      </c>
      <c r="D7751" t="s">
        <v>328</v>
      </c>
      <c r="F7751" s="2">
        <v>148900</v>
      </c>
      <c r="G7751" s="36">
        <v>36051.292292190104</v>
      </c>
      <c r="H7751">
        <v>2011</v>
      </c>
      <c r="I7751">
        <v>4.1302264227642302</v>
      </c>
      <c r="J7751" t="s">
        <v>717</v>
      </c>
    </row>
    <row r="7752" spans="1:10">
      <c r="A7752" t="s">
        <v>333</v>
      </c>
      <c r="B7752" t="s">
        <v>35</v>
      </c>
      <c r="C7752" t="s">
        <v>4</v>
      </c>
      <c r="D7752" t="s">
        <v>1</v>
      </c>
      <c r="F7752" s="2">
        <v>520960</v>
      </c>
      <c r="G7752" s="36">
        <v>126133.52070207761</v>
      </c>
      <c r="H7752">
        <v>2011</v>
      </c>
      <c r="I7752">
        <v>4.1302264227642302</v>
      </c>
      <c r="J7752" t="s">
        <v>717</v>
      </c>
    </row>
    <row r="7753" spans="1:10">
      <c r="A7753" t="s">
        <v>333</v>
      </c>
      <c r="B7753" t="s">
        <v>35</v>
      </c>
      <c r="C7753" t="s">
        <v>3</v>
      </c>
      <c r="D7753" t="s">
        <v>328</v>
      </c>
      <c r="F7753" s="2">
        <v>13450136</v>
      </c>
      <c r="G7753" s="36">
        <v>3437571.2189878072</v>
      </c>
      <c r="H7753">
        <v>2010</v>
      </c>
      <c r="I7753">
        <v>3.9126857723577269</v>
      </c>
      <c r="J7753" t="s">
        <v>717</v>
      </c>
    </row>
    <row r="7754" spans="1:10">
      <c r="A7754" t="s">
        <v>333</v>
      </c>
      <c r="B7754" t="s">
        <v>35</v>
      </c>
      <c r="C7754" t="s">
        <v>3</v>
      </c>
      <c r="D7754" t="s">
        <v>1</v>
      </c>
      <c r="F7754" s="2">
        <v>1097280</v>
      </c>
      <c r="G7754" s="36">
        <v>280441.63621623907</v>
      </c>
      <c r="H7754">
        <v>2010</v>
      </c>
      <c r="I7754">
        <v>3.9126857723577269</v>
      </c>
      <c r="J7754" t="s">
        <v>717</v>
      </c>
    </row>
    <row r="7755" spans="1:10">
      <c r="A7755" t="s">
        <v>333</v>
      </c>
      <c r="B7755" t="s">
        <v>35</v>
      </c>
      <c r="C7755" t="s">
        <v>4</v>
      </c>
      <c r="D7755" t="s">
        <v>328</v>
      </c>
      <c r="F7755" s="2">
        <v>2876499</v>
      </c>
      <c r="G7755" s="36">
        <v>735172.50486145332</v>
      </c>
      <c r="H7755">
        <v>2010</v>
      </c>
      <c r="I7755">
        <v>3.9126857723577269</v>
      </c>
      <c r="J7755" t="s">
        <v>717</v>
      </c>
    </row>
    <row r="7756" spans="1:10">
      <c r="A7756" t="s">
        <v>333</v>
      </c>
      <c r="B7756" t="s">
        <v>35</v>
      </c>
      <c r="C7756" t="s">
        <v>4</v>
      </c>
      <c r="D7756" t="s">
        <v>1</v>
      </c>
      <c r="F7756" s="2">
        <v>70724</v>
      </c>
      <c r="G7756" s="36">
        <v>18075.563465803891</v>
      </c>
      <c r="H7756">
        <v>2010</v>
      </c>
      <c r="I7756">
        <v>3.9126857723577269</v>
      </c>
      <c r="J7756" t="s">
        <v>717</v>
      </c>
    </row>
    <row r="7757" spans="1:10">
      <c r="A7757" s="14" t="s">
        <v>75</v>
      </c>
      <c r="B7757" t="s">
        <v>35</v>
      </c>
      <c r="C7757" t="s">
        <v>3</v>
      </c>
      <c r="D7757" t="s">
        <v>328</v>
      </c>
      <c r="F7757" s="2">
        <v>832466989</v>
      </c>
      <c r="G7757" s="36">
        <f t="shared" ref="G7757:G7764" si="225">F7757/I7757</f>
        <v>6360847.3290258683</v>
      </c>
      <c r="H7757">
        <v>2022</v>
      </c>
      <c r="I7757">
        <v>130.87360000000001</v>
      </c>
      <c r="J7757" t="s">
        <v>717</v>
      </c>
    </row>
    <row r="7758" spans="1:10">
      <c r="A7758" s="14" t="s">
        <v>75</v>
      </c>
      <c r="B7758" t="s">
        <v>35</v>
      </c>
      <c r="C7758" t="s">
        <v>3</v>
      </c>
      <c r="D7758" t="s">
        <v>1</v>
      </c>
      <c r="F7758" s="2">
        <v>671433346</v>
      </c>
      <c r="G7758" s="36">
        <f t="shared" si="225"/>
        <v>5130395.6336495671</v>
      </c>
      <c r="H7758">
        <v>2022</v>
      </c>
      <c r="I7758">
        <v>130.87360000000001</v>
      </c>
      <c r="J7758" t="s">
        <v>717</v>
      </c>
    </row>
    <row r="7759" spans="1:10">
      <c r="A7759" s="14" t="s">
        <v>75</v>
      </c>
      <c r="B7759" t="s">
        <v>35</v>
      </c>
      <c r="C7759" t="s">
        <v>5</v>
      </c>
      <c r="D7759" t="s">
        <v>328</v>
      </c>
      <c r="F7759" s="2">
        <v>178333429</v>
      </c>
      <c r="G7759" s="36">
        <f t="shared" si="225"/>
        <v>1362638.6757909921</v>
      </c>
      <c r="H7759">
        <v>2022</v>
      </c>
      <c r="I7759">
        <v>130.87360000000001</v>
      </c>
      <c r="J7759" t="s">
        <v>717</v>
      </c>
    </row>
    <row r="7760" spans="1:10">
      <c r="A7760" s="14" t="s">
        <v>75</v>
      </c>
      <c r="B7760" t="s">
        <v>35</v>
      </c>
      <c r="C7760" t="s">
        <v>5</v>
      </c>
      <c r="D7760" t="s">
        <v>1</v>
      </c>
      <c r="F7760" s="2">
        <v>131798073</v>
      </c>
      <c r="G7760" s="36">
        <f t="shared" si="225"/>
        <v>1007063.86161915</v>
      </c>
      <c r="H7760">
        <v>2022</v>
      </c>
      <c r="I7760">
        <v>130.87360000000001</v>
      </c>
      <c r="J7760" t="s">
        <v>717</v>
      </c>
    </row>
    <row r="7761" spans="1:10">
      <c r="A7761" s="14" t="s">
        <v>75</v>
      </c>
      <c r="B7761" t="s">
        <v>35</v>
      </c>
      <c r="C7761" t="s">
        <v>3</v>
      </c>
      <c r="D7761" t="s">
        <v>328</v>
      </c>
      <c r="E7761" t="s">
        <v>329</v>
      </c>
      <c r="F7761" s="2">
        <v>465986796</v>
      </c>
      <c r="G7761" s="36">
        <f t="shared" si="225"/>
        <v>4900832.0712807309</v>
      </c>
      <c r="H7761">
        <v>2021</v>
      </c>
      <c r="I7761">
        <v>95.083200000000005</v>
      </c>
      <c r="J7761" t="s">
        <v>717</v>
      </c>
    </row>
    <row r="7762" spans="1:10">
      <c r="A7762" s="14" t="s">
        <v>75</v>
      </c>
      <c r="B7762" t="s">
        <v>35</v>
      </c>
      <c r="C7762" t="s">
        <v>3</v>
      </c>
      <c r="D7762" t="s">
        <v>1</v>
      </c>
      <c r="E7762" t="s">
        <v>330</v>
      </c>
      <c r="F7762" s="2">
        <v>377502460</v>
      </c>
      <c r="G7762" s="36">
        <f t="shared" si="225"/>
        <v>3970233.0169788143</v>
      </c>
      <c r="H7762">
        <v>2021</v>
      </c>
      <c r="I7762">
        <v>95.083200000000005</v>
      </c>
      <c r="J7762" t="s">
        <v>717</v>
      </c>
    </row>
    <row r="7763" spans="1:10">
      <c r="A7763" s="14" t="s">
        <v>75</v>
      </c>
      <c r="B7763" t="s">
        <v>35</v>
      </c>
      <c r="C7763" t="s">
        <v>4</v>
      </c>
      <c r="D7763" t="s">
        <v>328</v>
      </c>
      <c r="E7763" t="s">
        <v>329</v>
      </c>
      <c r="F7763" s="2">
        <v>46632418</v>
      </c>
      <c r="G7763" s="36">
        <f t="shared" si="225"/>
        <v>490438.03742406645</v>
      </c>
      <c r="H7763">
        <v>2021</v>
      </c>
      <c r="I7763">
        <v>95.083200000000005</v>
      </c>
      <c r="J7763" t="s">
        <v>717</v>
      </c>
    </row>
    <row r="7764" spans="1:10">
      <c r="A7764" s="14" t="s">
        <v>75</v>
      </c>
      <c r="B7764" t="s">
        <v>35</v>
      </c>
      <c r="C7764" t="s">
        <v>4</v>
      </c>
      <c r="D7764" t="s">
        <v>1</v>
      </c>
      <c r="E7764" t="s">
        <v>330</v>
      </c>
      <c r="F7764" s="2">
        <v>19138383</v>
      </c>
      <c r="G7764" s="36">
        <f t="shared" si="225"/>
        <v>201280.38391640162</v>
      </c>
      <c r="H7764">
        <v>2021</v>
      </c>
      <c r="I7764">
        <v>95.083200000000005</v>
      </c>
      <c r="J7764" t="s">
        <v>717</v>
      </c>
    </row>
    <row r="7765" spans="1:10">
      <c r="A7765" t="s">
        <v>541</v>
      </c>
      <c r="B7765" t="s">
        <v>39</v>
      </c>
      <c r="C7765" t="s">
        <v>3</v>
      </c>
      <c r="D7765" t="s">
        <v>328</v>
      </c>
      <c r="F7765" s="2">
        <v>592605.84000000008</v>
      </c>
      <c r="G7765" s="36">
        <v>12881.335507010112</v>
      </c>
      <c r="H7765">
        <v>2016</v>
      </c>
      <c r="I7765">
        <v>46.004999999999995</v>
      </c>
      <c r="J7765" t="s">
        <v>717</v>
      </c>
    </row>
    <row r="7766" spans="1:10">
      <c r="A7766" t="s">
        <v>541</v>
      </c>
      <c r="B7766" t="s">
        <v>39</v>
      </c>
      <c r="C7766" t="s">
        <v>3</v>
      </c>
      <c r="D7766" t="s">
        <v>1</v>
      </c>
      <c r="F7766" s="2">
        <v>94919.45</v>
      </c>
      <c r="G7766" s="36">
        <v>2063.2420389088143</v>
      </c>
      <c r="H7766">
        <v>2016</v>
      </c>
      <c r="I7766">
        <v>46.004999999999995</v>
      </c>
      <c r="J7766" t="s">
        <v>717</v>
      </c>
    </row>
    <row r="7767" spans="1:10">
      <c r="A7767" t="s">
        <v>541</v>
      </c>
      <c r="B7767" t="s">
        <v>39</v>
      </c>
      <c r="C7767" t="s">
        <v>3</v>
      </c>
      <c r="D7767" t="s">
        <v>328</v>
      </c>
      <c r="F7767" s="2">
        <v>58500</v>
      </c>
      <c r="G7767" s="36">
        <v>1305.8762357790633</v>
      </c>
      <c r="H7767">
        <v>2015</v>
      </c>
      <c r="I7767">
        <v>44.79750714285715</v>
      </c>
      <c r="J7767" t="s">
        <v>717</v>
      </c>
    </row>
    <row r="7768" spans="1:10">
      <c r="A7768" t="s">
        <v>541</v>
      </c>
      <c r="B7768" t="s">
        <v>552</v>
      </c>
      <c r="C7768" t="s">
        <v>3</v>
      </c>
      <c r="D7768" t="s">
        <v>328</v>
      </c>
      <c r="F7768" s="2">
        <v>3039000</v>
      </c>
      <c r="G7768" s="36">
        <v>483547.60692464362</v>
      </c>
      <c r="H7768">
        <v>2015</v>
      </c>
      <c r="I7768">
        <v>6.2847999999999997</v>
      </c>
      <c r="J7768" t="s">
        <v>717</v>
      </c>
    </row>
    <row r="7769" spans="1:10">
      <c r="A7769" t="s">
        <v>541</v>
      </c>
      <c r="B7769" t="s">
        <v>552</v>
      </c>
      <c r="C7769" t="s">
        <v>3</v>
      </c>
      <c r="D7769" t="s">
        <v>1</v>
      </c>
      <c r="F7769" s="2">
        <v>484999.99999999994</v>
      </c>
      <c r="G7769" s="36">
        <v>77170.315682281056</v>
      </c>
      <c r="H7769">
        <v>2015</v>
      </c>
      <c r="I7769">
        <v>6.2847999999999997</v>
      </c>
      <c r="J7769" t="s">
        <v>717</v>
      </c>
    </row>
    <row r="7770" spans="1:10">
      <c r="A7770" t="s">
        <v>541</v>
      </c>
      <c r="B7770" t="s">
        <v>552</v>
      </c>
      <c r="C7770" t="s">
        <v>4</v>
      </c>
      <c r="D7770" t="s">
        <v>328</v>
      </c>
      <c r="F7770" s="2">
        <v>8000</v>
      </c>
      <c r="G7770" s="36">
        <v>1272.9124236252546</v>
      </c>
      <c r="H7770">
        <v>2015</v>
      </c>
      <c r="I7770">
        <v>6.2847999999999997</v>
      </c>
      <c r="J7770" t="s">
        <v>717</v>
      </c>
    </row>
    <row r="7771" spans="1:10">
      <c r="A7771" t="s">
        <v>541</v>
      </c>
      <c r="B7771" t="s">
        <v>552</v>
      </c>
      <c r="C7771" t="s">
        <v>3</v>
      </c>
      <c r="D7771" t="s">
        <v>328</v>
      </c>
      <c r="F7771" s="2">
        <v>3146000.0000000005</v>
      </c>
      <c r="G7771" s="36">
        <v>499992.05352743925</v>
      </c>
      <c r="H7771">
        <v>2014</v>
      </c>
      <c r="I7771">
        <v>6.2920999999999996</v>
      </c>
      <c r="J7771" t="s">
        <v>717</v>
      </c>
    </row>
    <row r="7772" spans="1:10">
      <c r="A7772" t="s">
        <v>541</v>
      </c>
      <c r="B7772" t="s">
        <v>552</v>
      </c>
      <c r="C7772" t="s">
        <v>3</v>
      </c>
      <c r="D7772" t="s">
        <v>1</v>
      </c>
      <c r="F7772" s="2">
        <v>229999.99999999997</v>
      </c>
      <c r="G7772" s="36">
        <v>36553.773779819137</v>
      </c>
      <c r="H7772">
        <v>2014</v>
      </c>
      <c r="I7772">
        <v>6.2920999999999996</v>
      </c>
      <c r="J7772" t="s">
        <v>717</v>
      </c>
    </row>
    <row r="7773" spans="1:10">
      <c r="A7773" t="s">
        <v>541</v>
      </c>
      <c r="B7773" t="s">
        <v>552</v>
      </c>
      <c r="C7773" t="s">
        <v>4</v>
      </c>
      <c r="D7773" t="s">
        <v>328</v>
      </c>
      <c r="F7773" s="2">
        <v>27000</v>
      </c>
      <c r="G7773" s="36">
        <v>4291.0951828483339</v>
      </c>
      <c r="H7773">
        <v>2014</v>
      </c>
      <c r="I7773">
        <v>6.2920999999999996</v>
      </c>
      <c r="J7773" t="s">
        <v>717</v>
      </c>
    </row>
    <row r="7774" spans="1:10">
      <c r="A7774" t="s">
        <v>541</v>
      </c>
      <c r="B7774" t="s">
        <v>552</v>
      </c>
      <c r="C7774" t="s">
        <v>3</v>
      </c>
      <c r="D7774" t="s">
        <v>328</v>
      </c>
      <c r="F7774" s="2">
        <v>708000</v>
      </c>
      <c r="G7774" s="36">
        <v>112663.50529900385</v>
      </c>
      <c r="H7774">
        <v>2013</v>
      </c>
      <c r="I7774">
        <v>6.2842000000000002</v>
      </c>
      <c r="J7774" t="s">
        <v>717</v>
      </c>
    </row>
    <row r="7775" spans="1:10">
      <c r="A7775" t="s">
        <v>541</v>
      </c>
      <c r="B7775" t="s">
        <v>552</v>
      </c>
      <c r="C7775" t="s">
        <v>3</v>
      </c>
      <c r="D7775" t="s">
        <v>1</v>
      </c>
      <c r="F7775" s="2">
        <v>116000</v>
      </c>
      <c r="G7775" s="36">
        <v>18458.992393622098</v>
      </c>
      <c r="H7775">
        <v>2013</v>
      </c>
      <c r="I7775">
        <v>6.2842000000000002</v>
      </c>
      <c r="J7775" t="s">
        <v>717</v>
      </c>
    </row>
    <row r="7776" spans="1:10">
      <c r="A7776" t="s">
        <v>541</v>
      </c>
      <c r="B7776" t="s">
        <v>552</v>
      </c>
      <c r="C7776" t="s">
        <v>4</v>
      </c>
      <c r="D7776" t="s">
        <v>328</v>
      </c>
      <c r="F7776" s="2">
        <v>214999.99999999997</v>
      </c>
      <c r="G7776" s="36">
        <v>34212.787626109923</v>
      </c>
      <c r="H7776">
        <v>2013</v>
      </c>
      <c r="I7776">
        <v>6.2842000000000002</v>
      </c>
      <c r="J7776" t="s">
        <v>717</v>
      </c>
    </row>
    <row r="7777" spans="1:10">
      <c r="A7777" t="s">
        <v>541</v>
      </c>
      <c r="B7777" t="s">
        <v>552</v>
      </c>
      <c r="C7777" t="s">
        <v>3</v>
      </c>
      <c r="D7777" t="s">
        <v>328</v>
      </c>
      <c r="F7777" s="2">
        <v>279000</v>
      </c>
      <c r="G7777" s="36">
        <v>65045.578532627922</v>
      </c>
      <c r="H7777">
        <v>2012</v>
      </c>
      <c r="I7777">
        <v>4.2892999999999857</v>
      </c>
      <c r="J7777" t="s">
        <v>717</v>
      </c>
    </row>
    <row r="7778" spans="1:10">
      <c r="A7778" t="s">
        <v>541</v>
      </c>
      <c r="B7778" t="s">
        <v>552</v>
      </c>
      <c r="C7778" t="s">
        <v>3</v>
      </c>
      <c r="D7778" t="s">
        <v>1</v>
      </c>
      <c r="F7778" s="2">
        <v>46000</v>
      </c>
      <c r="G7778" s="36">
        <v>10724.360618282739</v>
      </c>
      <c r="H7778">
        <v>2012</v>
      </c>
      <c r="I7778">
        <v>4.2892999999999857</v>
      </c>
      <c r="J7778" t="s">
        <v>717</v>
      </c>
    </row>
    <row r="7779" spans="1:10">
      <c r="A7779" t="s">
        <v>541</v>
      </c>
      <c r="B7779" t="s">
        <v>552</v>
      </c>
      <c r="C7779" t="s">
        <v>4</v>
      </c>
      <c r="D7779" t="s">
        <v>328</v>
      </c>
      <c r="F7779" s="2">
        <v>391000</v>
      </c>
      <c r="G7779" s="36">
        <v>91157.065255403286</v>
      </c>
      <c r="H7779">
        <v>2012</v>
      </c>
      <c r="I7779">
        <v>4.2892999999999857</v>
      </c>
      <c r="J7779" t="s">
        <v>717</v>
      </c>
    </row>
    <row r="7780" spans="1:10">
      <c r="A7780" t="s">
        <v>541</v>
      </c>
      <c r="B7780" t="s">
        <v>552</v>
      </c>
      <c r="C7780" t="s">
        <v>4</v>
      </c>
      <c r="D7780" t="s">
        <v>1</v>
      </c>
      <c r="F7780" s="2">
        <v>0</v>
      </c>
      <c r="G7780" s="36">
        <v>0</v>
      </c>
      <c r="H7780">
        <v>2012</v>
      </c>
      <c r="I7780">
        <v>4.2892999999999857</v>
      </c>
      <c r="J7780" t="s">
        <v>717</v>
      </c>
    </row>
    <row r="7781" spans="1:10">
      <c r="A7781" t="s">
        <v>541</v>
      </c>
      <c r="B7781" t="s">
        <v>552</v>
      </c>
      <c r="C7781" t="s">
        <v>3</v>
      </c>
      <c r="D7781" t="s">
        <v>328</v>
      </c>
      <c r="F7781" s="2">
        <v>200000.00000000017</v>
      </c>
      <c r="G7781" s="36">
        <v>46627.654862098905</v>
      </c>
      <c r="H7781">
        <v>2011</v>
      </c>
      <c r="I7781">
        <v>4.2892999999999857</v>
      </c>
      <c r="J7781" t="s">
        <v>717</v>
      </c>
    </row>
    <row r="7782" spans="1:10">
      <c r="A7782" t="s">
        <v>541</v>
      </c>
      <c r="B7782" t="s">
        <v>552</v>
      </c>
      <c r="C7782" t="s">
        <v>3</v>
      </c>
      <c r="D7782" t="s">
        <v>1</v>
      </c>
      <c r="F7782" s="2">
        <v>26000.000000000018</v>
      </c>
      <c r="G7782" s="36">
        <v>6061.5951320728573</v>
      </c>
      <c r="H7782">
        <v>2011</v>
      </c>
      <c r="I7782">
        <v>4.2892999999999857</v>
      </c>
      <c r="J7782" t="s">
        <v>717</v>
      </c>
    </row>
    <row r="7783" spans="1:10">
      <c r="A7783" t="s">
        <v>541</v>
      </c>
      <c r="B7783" t="s">
        <v>552</v>
      </c>
      <c r="C7783" t="s">
        <v>4</v>
      </c>
      <c r="D7783" t="s">
        <v>328</v>
      </c>
      <c r="F7783" s="2">
        <v>552000.00000000047</v>
      </c>
      <c r="G7783" s="36">
        <v>128692.32741939298</v>
      </c>
      <c r="H7783">
        <v>2011</v>
      </c>
      <c r="I7783">
        <v>4.2892999999999857</v>
      </c>
      <c r="J7783" t="s">
        <v>717</v>
      </c>
    </row>
    <row r="7784" spans="1:10">
      <c r="A7784" t="s">
        <v>541</v>
      </c>
      <c r="B7784" t="s">
        <v>552</v>
      </c>
      <c r="C7784" t="s">
        <v>4</v>
      </c>
      <c r="D7784" t="s">
        <v>1</v>
      </c>
      <c r="F7784" s="2">
        <v>2000.0000000000016</v>
      </c>
      <c r="G7784" s="36">
        <v>466.27654862098905</v>
      </c>
      <c r="H7784">
        <v>2011</v>
      </c>
      <c r="I7784">
        <v>4.2892999999999857</v>
      </c>
      <c r="J7784" t="s">
        <v>717</v>
      </c>
    </row>
    <row r="7785" spans="1:10">
      <c r="A7785" t="s">
        <v>541</v>
      </c>
      <c r="B7785" t="s">
        <v>552</v>
      </c>
      <c r="C7785" t="s">
        <v>3</v>
      </c>
      <c r="D7785" t="s">
        <v>328</v>
      </c>
      <c r="F7785" s="2">
        <v>3137000</v>
      </c>
      <c r="G7785" s="36">
        <v>741507.57351157721</v>
      </c>
      <c r="H7785">
        <v>2010</v>
      </c>
      <c r="I7785">
        <v>4.2305704109588866</v>
      </c>
      <c r="J7785" t="s">
        <v>717</v>
      </c>
    </row>
    <row r="7786" spans="1:10">
      <c r="A7786" t="s">
        <v>541</v>
      </c>
      <c r="B7786" t="s">
        <v>552</v>
      </c>
      <c r="C7786" t="s">
        <v>3</v>
      </c>
      <c r="D7786" t="s">
        <v>1</v>
      </c>
      <c r="F7786" s="2">
        <v>257000</v>
      </c>
      <c r="G7786" s="36">
        <v>60748.309337735205</v>
      </c>
      <c r="H7786">
        <v>2010</v>
      </c>
      <c r="I7786">
        <v>4.2305704109588866</v>
      </c>
      <c r="J7786" t="s">
        <v>717</v>
      </c>
    </row>
    <row r="7787" spans="1:10">
      <c r="A7787" t="s">
        <v>541</v>
      </c>
      <c r="B7787" t="s">
        <v>552</v>
      </c>
      <c r="C7787" t="s">
        <v>4</v>
      </c>
      <c r="D7787" t="s">
        <v>328</v>
      </c>
      <c r="F7787" s="2">
        <v>955000</v>
      </c>
      <c r="G7787" s="36">
        <v>225737.88100208997</v>
      </c>
      <c r="H7787">
        <v>2010</v>
      </c>
      <c r="I7787">
        <v>4.2305704109588866</v>
      </c>
      <c r="J7787" t="s">
        <v>717</v>
      </c>
    </row>
    <row r="7788" spans="1:10">
      <c r="A7788" t="s">
        <v>541</v>
      </c>
      <c r="B7788" t="s">
        <v>552</v>
      </c>
      <c r="C7788" t="s">
        <v>4</v>
      </c>
      <c r="D7788" t="s">
        <v>1</v>
      </c>
      <c r="F7788" s="2">
        <v>0</v>
      </c>
      <c r="G7788" s="36">
        <v>0</v>
      </c>
      <c r="H7788">
        <v>2010</v>
      </c>
      <c r="I7788">
        <v>4.2305704109588866</v>
      </c>
      <c r="J7788" t="s">
        <v>717</v>
      </c>
    </row>
    <row r="7789" spans="1:10">
      <c r="A7789" t="s">
        <v>193</v>
      </c>
      <c r="B7789" t="s">
        <v>37</v>
      </c>
      <c r="C7789" t="s">
        <v>3</v>
      </c>
      <c r="D7789" t="s">
        <v>328</v>
      </c>
      <c r="E7789" t="s">
        <v>370</v>
      </c>
      <c r="F7789" s="2">
        <v>145293</v>
      </c>
      <c r="G7789" s="36">
        <f t="shared" ref="G7789:G7802" si="226">F7789/I7789</f>
        <v>145293</v>
      </c>
      <c r="H7789">
        <v>2024</v>
      </c>
      <c r="I7789">
        <v>1</v>
      </c>
      <c r="J7789" t="s">
        <v>717</v>
      </c>
    </row>
    <row r="7790" spans="1:10">
      <c r="A7790" t="s">
        <v>193</v>
      </c>
      <c r="B7790" t="s">
        <v>37</v>
      </c>
      <c r="C7790" t="s">
        <v>3</v>
      </c>
      <c r="D7790" t="s">
        <v>1</v>
      </c>
      <c r="E7790" t="s">
        <v>434</v>
      </c>
      <c r="F7790" s="2">
        <v>4678</v>
      </c>
      <c r="G7790" s="36">
        <f t="shared" si="226"/>
        <v>4678</v>
      </c>
      <c r="H7790">
        <v>2024</v>
      </c>
      <c r="I7790">
        <v>1</v>
      </c>
      <c r="J7790" t="s">
        <v>717</v>
      </c>
    </row>
    <row r="7791" spans="1:10">
      <c r="A7791" t="s">
        <v>193</v>
      </c>
      <c r="B7791" t="s">
        <v>37</v>
      </c>
      <c r="C7791" t="s">
        <v>4</v>
      </c>
      <c r="D7791" t="s">
        <v>328</v>
      </c>
      <c r="E7791" t="s">
        <v>434</v>
      </c>
      <c r="F7791" s="2">
        <v>10882</v>
      </c>
      <c r="G7791" s="36">
        <f t="shared" si="226"/>
        <v>10882</v>
      </c>
      <c r="H7791">
        <v>2024</v>
      </c>
      <c r="I7791">
        <v>1</v>
      </c>
      <c r="J7791" t="s">
        <v>717</v>
      </c>
    </row>
    <row r="7792" spans="1:10">
      <c r="A7792" t="s">
        <v>193</v>
      </c>
      <c r="B7792" t="s">
        <v>37</v>
      </c>
      <c r="C7792" t="s">
        <v>4</v>
      </c>
      <c r="D7792" t="s">
        <v>1</v>
      </c>
      <c r="E7792" t="s">
        <v>434</v>
      </c>
      <c r="F7792" s="2">
        <v>62</v>
      </c>
      <c r="G7792" s="36">
        <f t="shared" si="226"/>
        <v>62</v>
      </c>
      <c r="H7792">
        <v>2024</v>
      </c>
      <c r="I7792">
        <v>1</v>
      </c>
      <c r="J7792" t="s">
        <v>717</v>
      </c>
    </row>
    <row r="7793" spans="1:10">
      <c r="A7793" t="s">
        <v>193</v>
      </c>
      <c r="B7793" t="s">
        <v>37</v>
      </c>
      <c r="C7793" t="s">
        <v>3</v>
      </c>
      <c r="D7793" t="s">
        <v>328</v>
      </c>
      <c r="E7793" t="s">
        <v>370</v>
      </c>
      <c r="F7793" s="2">
        <v>134048</v>
      </c>
      <c r="G7793" s="36">
        <f t="shared" si="226"/>
        <v>134048</v>
      </c>
      <c r="H7793">
        <v>2023</v>
      </c>
      <c r="I7793">
        <v>1</v>
      </c>
      <c r="J7793" t="s">
        <v>717</v>
      </c>
    </row>
    <row r="7794" spans="1:10">
      <c r="A7794" t="s">
        <v>193</v>
      </c>
      <c r="B7794" t="s">
        <v>37</v>
      </c>
      <c r="C7794" t="s">
        <v>3</v>
      </c>
      <c r="D7794" t="s">
        <v>1</v>
      </c>
      <c r="E7794" t="s">
        <v>434</v>
      </c>
      <c r="F7794" s="2">
        <v>18050</v>
      </c>
      <c r="G7794" s="36">
        <f t="shared" si="226"/>
        <v>18050</v>
      </c>
      <c r="H7794">
        <v>2023</v>
      </c>
      <c r="I7794">
        <v>1</v>
      </c>
      <c r="J7794" t="s">
        <v>717</v>
      </c>
    </row>
    <row r="7795" spans="1:10">
      <c r="A7795" t="s">
        <v>193</v>
      </c>
      <c r="B7795" t="s">
        <v>37</v>
      </c>
      <c r="C7795" t="s">
        <v>4</v>
      </c>
      <c r="D7795" t="s">
        <v>328</v>
      </c>
      <c r="E7795" t="s">
        <v>370</v>
      </c>
      <c r="F7795" s="2">
        <v>25516</v>
      </c>
      <c r="G7795" s="36">
        <f t="shared" si="226"/>
        <v>25516</v>
      </c>
      <c r="H7795">
        <v>2023</v>
      </c>
      <c r="I7795">
        <v>1</v>
      </c>
      <c r="J7795" t="s">
        <v>717</v>
      </c>
    </row>
    <row r="7796" spans="1:10">
      <c r="A7796" t="s">
        <v>193</v>
      </c>
      <c r="B7796" t="s">
        <v>37</v>
      </c>
      <c r="C7796" t="s">
        <v>4</v>
      </c>
      <c r="D7796" t="s">
        <v>328</v>
      </c>
      <c r="E7796" t="s">
        <v>434</v>
      </c>
      <c r="F7796" s="2">
        <v>8687</v>
      </c>
      <c r="G7796" s="36">
        <f t="shared" si="226"/>
        <v>8687</v>
      </c>
      <c r="H7796">
        <v>2023</v>
      </c>
      <c r="I7796">
        <v>1</v>
      </c>
      <c r="J7796" t="s">
        <v>717</v>
      </c>
    </row>
    <row r="7797" spans="1:10">
      <c r="A7797" t="s">
        <v>193</v>
      </c>
      <c r="B7797" t="s">
        <v>37</v>
      </c>
      <c r="C7797" t="s">
        <v>4</v>
      </c>
      <c r="D7797" t="s">
        <v>1</v>
      </c>
      <c r="E7797" t="s">
        <v>434</v>
      </c>
      <c r="F7797" s="2">
        <v>16</v>
      </c>
      <c r="G7797" s="36">
        <f t="shared" si="226"/>
        <v>16</v>
      </c>
      <c r="H7797">
        <v>2023</v>
      </c>
      <c r="I7797">
        <v>1</v>
      </c>
      <c r="J7797" t="s">
        <v>717</v>
      </c>
    </row>
    <row r="7798" spans="1:10">
      <c r="A7798" s="6" t="s">
        <v>193</v>
      </c>
      <c r="B7798" t="s">
        <v>37</v>
      </c>
      <c r="C7798" t="s">
        <v>3</v>
      </c>
      <c r="D7798" t="s">
        <v>328</v>
      </c>
      <c r="E7798" t="s">
        <v>489</v>
      </c>
      <c r="F7798" s="2">
        <v>111990</v>
      </c>
      <c r="G7798" s="36">
        <f t="shared" si="226"/>
        <v>111990</v>
      </c>
      <c r="H7798">
        <v>2022</v>
      </c>
      <c r="I7798">
        <v>1</v>
      </c>
      <c r="J7798" t="s">
        <v>717</v>
      </c>
    </row>
    <row r="7799" spans="1:10">
      <c r="A7799" s="6" t="s">
        <v>193</v>
      </c>
      <c r="B7799" t="s">
        <v>37</v>
      </c>
      <c r="C7799" t="s">
        <v>3</v>
      </c>
      <c r="D7799" t="s">
        <v>1</v>
      </c>
      <c r="F7799" s="2">
        <v>3390</v>
      </c>
      <c r="G7799" s="36">
        <f t="shared" si="226"/>
        <v>3390</v>
      </c>
      <c r="H7799">
        <v>2022</v>
      </c>
      <c r="I7799">
        <v>1</v>
      </c>
      <c r="J7799" t="s">
        <v>717</v>
      </c>
    </row>
    <row r="7800" spans="1:10">
      <c r="A7800" s="6" t="s">
        <v>193</v>
      </c>
      <c r="B7800" t="s">
        <v>37</v>
      </c>
      <c r="C7800" t="s">
        <v>5</v>
      </c>
      <c r="D7800" t="s">
        <v>328</v>
      </c>
      <c r="E7800" t="s">
        <v>489</v>
      </c>
      <c r="F7800" s="2">
        <v>14093</v>
      </c>
      <c r="G7800" s="36">
        <f t="shared" si="226"/>
        <v>14093</v>
      </c>
      <c r="H7800">
        <v>2022</v>
      </c>
      <c r="I7800">
        <v>1</v>
      </c>
      <c r="J7800" t="s">
        <v>717</v>
      </c>
    </row>
    <row r="7801" spans="1:10">
      <c r="A7801" s="6" t="s">
        <v>193</v>
      </c>
      <c r="B7801" t="s">
        <v>37</v>
      </c>
      <c r="C7801" t="s">
        <v>5</v>
      </c>
      <c r="D7801" t="s">
        <v>328</v>
      </c>
      <c r="E7801" t="s">
        <v>490</v>
      </c>
      <c r="F7801" s="2">
        <v>-750</v>
      </c>
      <c r="G7801" s="36">
        <f t="shared" si="226"/>
        <v>-750</v>
      </c>
      <c r="H7801">
        <v>2022</v>
      </c>
      <c r="I7801">
        <v>1</v>
      </c>
      <c r="J7801" t="s">
        <v>717</v>
      </c>
    </row>
    <row r="7802" spans="1:10">
      <c r="A7802" s="6" t="s">
        <v>193</v>
      </c>
      <c r="B7802" t="s">
        <v>37</v>
      </c>
      <c r="C7802" t="s">
        <v>5</v>
      </c>
      <c r="D7802" t="s">
        <v>1</v>
      </c>
      <c r="F7802" s="2">
        <v>354</v>
      </c>
      <c r="G7802" s="36">
        <f t="shared" si="226"/>
        <v>354</v>
      </c>
      <c r="H7802">
        <v>2022</v>
      </c>
      <c r="I7802">
        <v>1</v>
      </c>
      <c r="J7802" t="s">
        <v>717</v>
      </c>
    </row>
    <row r="7803" spans="1:10">
      <c r="A7803" t="s">
        <v>193</v>
      </c>
      <c r="B7803" t="s">
        <v>37</v>
      </c>
      <c r="C7803" t="s">
        <v>3</v>
      </c>
      <c r="D7803" t="s">
        <v>328</v>
      </c>
      <c r="E7803" t="s">
        <v>491</v>
      </c>
      <c r="F7803" s="2">
        <v>126036.13</v>
      </c>
      <c r="G7803" s="36">
        <v>126036.13</v>
      </c>
      <c r="H7803">
        <v>2020</v>
      </c>
      <c r="I7803">
        <v>1</v>
      </c>
      <c r="J7803" t="s">
        <v>717</v>
      </c>
    </row>
    <row r="7804" spans="1:10">
      <c r="A7804" t="s">
        <v>193</v>
      </c>
      <c r="B7804" t="s">
        <v>37</v>
      </c>
      <c r="C7804" t="s">
        <v>3</v>
      </c>
      <c r="D7804" t="s">
        <v>1</v>
      </c>
      <c r="F7804" s="2">
        <v>9470.8700000000008</v>
      </c>
      <c r="G7804" s="36">
        <v>9470.8700000000008</v>
      </c>
      <c r="H7804">
        <v>2020</v>
      </c>
      <c r="I7804">
        <v>1</v>
      </c>
      <c r="J7804" t="s">
        <v>717</v>
      </c>
    </row>
    <row r="7805" spans="1:10">
      <c r="A7805" t="s">
        <v>193</v>
      </c>
      <c r="B7805" t="s">
        <v>37</v>
      </c>
      <c r="C7805" t="s">
        <v>4</v>
      </c>
      <c r="D7805" t="s">
        <v>328</v>
      </c>
      <c r="E7805" t="s">
        <v>491</v>
      </c>
      <c r="F7805" s="2">
        <v>21204.98</v>
      </c>
      <c r="G7805" s="36">
        <v>21204.98</v>
      </c>
      <c r="H7805">
        <v>2020</v>
      </c>
      <c r="I7805">
        <v>1</v>
      </c>
      <c r="J7805" t="s">
        <v>717</v>
      </c>
    </row>
    <row r="7806" spans="1:10">
      <c r="A7806" t="s">
        <v>193</v>
      </c>
      <c r="B7806" t="s">
        <v>37</v>
      </c>
      <c r="C7806" t="s">
        <v>4</v>
      </c>
      <c r="D7806" t="s">
        <v>1</v>
      </c>
      <c r="F7806" s="2">
        <v>5425.55</v>
      </c>
      <c r="G7806" s="36">
        <v>5425.55</v>
      </c>
      <c r="H7806">
        <v>2020</v>
      </c>
      <c r="I7806">
        <v>1</v>
      </c>
      <c r="J7806" t="s">
        <v>717</v>
      </c>
    </row>
    <row r="7807" spans="1:10">
      <c r="A7807" t="s">
        <v>193</v>
      </c>
      <c r="B7807" t="s">
        <v>37</v>
      </c>
      <c r="C7807" t="s">
        <v>3</v>
      </c>
      <c r="D7807" t="s">
        <v>328</v>
      </c>
      <c r="F7807" s="2">
        <v>153940.01999999999</v>
      </c>
      <c r="G7807" s="36">
        <f t="shared" ref="G7807:G7812" si="227">F7807/I7807</f>
        <v>153940.01999999999</v>
      </c>
      <c r="H7807">
        <v>2019</v>
      </c>
      <c r="I7807">
        <v>1</v>
      </c>
      <c r="J7807" t="s">
        <v>717</v>
      </c>
    </row>
    <row r="7808" spans="1:10">
      <c r="A7808" t="s">
        <v>193</v>
      </c>
      <c r="B7808" t="s">
        <v>37</v>
      </c>
      <c r="C7808" t="s">
        <v>3</v>
      </c>
      <c r="D7808" t="s">
        <v>1</v>
      </c>
      <c r="F7808" s="2">
        <v>7511</v>
      </c>
      <c r="G7808" s="36">
        <f t="shared" si="227"/>
        <v>7511</v>
      </c>
      <c r="H7808">
        <v>2019</v>
      </c>
      <c r="I7808">
        <v>1</v>
      </c>
      <c r="J7808" t="s">
        <v>717</v>
      </c>
    </row>
    <row r="7809" spans="1:10">
      <c r="A7809" t="s">
        <v>193</v>
      </c>
      <c r="B7809" t="s">
        <v>37</v>
      </c>
      <c r="C7809" t="s">
        <v>4</v>
      </c>
      <c r="D7809" t="s">
        <v>328</v>
      </c>
      <c r="F7809" s="2">
        <v>36600.269999999997</v>
      </c>
      <c r="G7809" s="36">
        <f t="shared" si="227"/>
        <v>36600.269999999997</v>
      </c>
      <c r="H7809">
        <v>2019</v>
      </c>
      <c r="I7809">
        <v>1</v>
      </c>
      <c r="J7809" t="s">
        <v>717</v>
      </c>
    </row>
    <row r="7810" spans="1:10">
      <c r="A7810" t="s">
        <v>193</v>
      </c>
      <c r="B7810" t="s">
        <v>37</v>
      </c>
      <c r="C7810" t="s">
        <v>4</v>
      </c>
      <c r="D7810" t="s">
        <v>1</v>
      </c>
      <c r="F7810" s="2">
        <v>6135.08</v>
      </c>
      <c r="G7810" s="36">
        <f t="shared" si="227"/>
        <v>6135.08</v>
      </c>
      <c r="H7810">
        <v>2019</v>
      </c>
      <c r="I7810">
        <v>1</v>
      </c>
      <c r="J7810" t="s">
        <v>717</v>
      </c>
    </row>
    <row r="7811" spans="1:10">
      <c r="A7811" t="s">
        <v>193</v>
      </c>
      <c r="B7811" t="s">
        <v>37</v>
      </c>
      <c r="C7811" t="s">
        <v>3</v>
      </c>
      <c r="D7811" t="s">
        <v>328</v>
      </c>
      <c r="F7811" s="2">
        <v>166711.34</v>
      </c>
      <c r="G7811" s="36">
        <f t="shared" si="227"/>
        <v>166711.34</v>
      </c>
      <c r="H7811">
        <v>2018</v>
      </c>
      <c r="I7811">
        <v>1</v>
      </c>
      <c r="J7811" t="s">
        <v>717</v>
      </c>
    </row>
    <row r="7812" spans="1:10">
      <c r="A7812" t="s">
        <v>193</v>
      </c>
      <c r="B7812" t="s">
        <v>37</v>
      </c>
      <c r="C7812" t="s">
        <v>3</v>
      </c>
      <c r="D7812" t="s">
        <v>1</v>
      </c>
      <c r="E7812" t="s">
        <v>364</v>
      </c>
      <c r="F7812" s="2">
        <v>9384.8700000000008</v>
      </c>
      <c r="G7812" s="36">
        <f t="shared" si="227"/>
        <v>9384.8700000000008</v>
      </c>
      <c r="H7812">
        <v>2018</v>
      </c>
      <c r="I7812">
        <v>1</v>
      </c>
      <c r="J7812" t="s">
        <v>717</v>
      </c>
    </row>
    <row r="7813" spans="1:10">
      <c r="A7813" t="s">
        <v>193</v>
      </c>
      <c r="B7813" t="s">
        <v>37</v>
      </c>
      <c r="C7813" t="s">
        <v>4</v>
      </c>
      <c r="D7813" t="s">
        <v>328</v>
      </c>
      <c r="F7813" s="2"/>
      <c r="G7813" s="36">
        <v>13725.38</v>
      </c>
      <c r="H7813">
        <v>2018</v>
      </c>
      <c r="I7813">
        <v>1</v>
      </c>
      <c r="J7813" t="s">
        <v>717</v>
      </c>
    </row>
    <row r="7814" spans="1:10">
      <c r="A7814" t="s">
        <v>193</v>
      </c>
      <c r="B7814" t="s">
        <v>37</v>
      </c>
      <c r="C7814" t="s">
        <v>4</v>
      </c>
      <c r="D7814" t="s">
        <v>1</v>
      </c>
      <c r="E7814" t="s">
        <v>364</v>
      </c>
      <c r="F7814" s="2"/>
      <c r="G7814" s="36">
        <v>3312.97</v>
      </c>
      <c r="H7814">
        <v>2018</v>
      </c>
      <c r="I7814">
        <v>1</v>
      </c>
      <c r="J7814" t="s">
        <v>717</v>
      </c>
    </row>
    <row r="7815" spans="1:10">
      <c r="A7815" t="s">
        <v>193</v>
      </c>
      <c r="B7815" t="s">
        <v>37</v>
      </c>
      <c r="C7815" t="s">
        <v>3</v>
      </c>
      <c r="D7815" t="s">
        <v>328</v>
      </c>
      <c r="F7815" s="2">
        <v>140276.19</v>
      </c>
      <c r="G7815" s="36">
        <f>F7815/I7815</f>
        <v>140276.19</v>
      </c>
      <c r="H7815">
        <v>2017</v>
      </c>
      <c r="I7815">
        <v>1</v>
      </c>
      <c r="J7815" t="s">
        <v>717</v>
      </c>
    </row>
    <row r="7816" spans="1:10">
      <c r="A7816" t="s">
        <v>193</v>
      </c>
      <c r="B7816" t="s">
        <v>37</v>
      </c>
      <c r="C7816" t="s">
        <v>3</v>
      </c>
      <c r="D7816" t="s">
        <v>1</v>
      </c>
      <c r="E7816" t="s">
        <v>364</v>
      </c>
      <c r="F7816" s="2">
        <v>1554.61</v>
      </c>
      <c r="G7816" s="36">
        <f>F7816/I7816</f>
        <v>1554.61</v>
      </c>
      <c r="H7816">
        <v>2017</v>
      </c>
      <c r="I7816">
        <v>1</v>
      </c>
      <c r="J7816" t="s">
        <v>717</v>
      </c>
    </row>
    <row r="7817" spans="1:10">
      <c r="A7817" t="s">
        <v>193</v>
      </c>
      <c r="B7817" t="s">
        <v>37</v>
      </c>
      <c r="C7817" t="s">
        <v>4</v>
      </c>
      <c r="D7817" t="s">
        <v>328</v>
      </c>
      <c r="F7817" s="2"/>
      <c r="G7817" s="36">
        <v>9800.85</v>
      </c>
      <c r="H7817">
        <v>2017</v>
      </c>
      <c r="I7817">
        <v>1</v>
      </c>
      <c r="J7817" t="s">
        <v>717</v>
      </c>
    </row>
    <row r="7818" spans="1:10">
      <c r="A7818" t="s">
        <v>193</v>
      </c>
      <c r="B7818" t="s">
        <v>37</v>
      </c>
      <c r="C7818" t="s">
        <v>4</v>
      </c>
      <c r="D7818" t="s">
        <v>1</v>
      </c>
      <c r="E7818" t="s">
        <v>364</v>
      </c>
      <c r="F7818" s="2"/>
      <c r="G7818" s="36">
        <v>1622.07</v>
      </c>
      <c r="H7818">
        <v>2017</v>
      </c>
      <c r="I7818">
        <v>1</v>
      </c>
      <c r="J7818" t="s">
        <v>717</v>
      </c>
    </row>
    <row r="7819" spans="1:10">
      <c r="A7819" t="s">
        <v>193</v>
      </c>
      <c r="B7819" t="s">
        <v>37</v>
      </c>
      <c r="C7819" t="s">
        <v>3</v>
      </c>
      <c r="D7819" t="s">
        <v>328</v>
      </c>
      <c r="F7819" s="2">
        <v>129145.94</v>
      </c>
      <c r="G7819" s="36">
        <v>129145.94</v>
      </c>
      <c r="H7819">
        <v>2016</v>
      </c>
      <c r="I7819">
        <v>1</v>
      </c>
      <c r="J7819" t="s">
        <v>717</v>
      </c>
    </row>
    <row r="7820" spans="1:10">
      <c r="A7820" t="s">
        <v>193</v>
      </c>
      <c r="B7820" t="s">
        <v>37</v>
      </c>
      <c r="C7820" t="s">
        <v>3</v>
      </c>
      <c r="D7820" t="s">
        <v>1</v>
      </c>
      <c r="F7820" s="2">
        <v>9689.43</v>
      </c>
      <c r="G7820" s="36">
        <v>9689.43</v>
      </c>
      <c r="H7820">
        <v>2016</v>
      </c>
      <c r="I7820">
        <v>1</v>
      </c>
      <c r="J7820" t="s">
        <v>717</v>
      </c>
    </row>
    <row r="7821" spans="1:10">
      <c r="A7821" t="s">
        <v>193</v>
      </c>
      <c r="B7821" t="s">
        <v>37</v>
      </c>
      <c r="C7821" t="s">
        <v>4</v>
      </c>
      <c r="D7821" t="s">
        <v>328</v>
      </c>
      <c r="F7821" s="2">
        <v>7524.58</v>
      </c>
      <c r="G7821" s="36">
        <v>7524.58</v>
      </c>
      <c r="H7821">
        <v>2016</v>
      </c>
      <c r="I7821">
        <v>1</v>
      </c>
      <c r="J7821" t="s">
        <v>717</v>
      </c>
    </row>
    <row r="7822" spans="1:10">
      <c r="A7822" s="4" t="s">
        <v>25</v>
      </c>
      <c r="B7822" t="s">
        <v>32</v>
      </c>
      <c r="C7822" t="s">
        <v>3</v>
      </c>
      <c r="D7822" t="s">
        <v>328</v>
      </c>
      <c r="F7822" s="2">
        <v>44189178.213329598</v>
      </c>
      <c r="G7822" s="36">
        <v>22609830.452560168</v>
      </c>
      <c r="H7822">
        <v>2012</v>
      </c>
      <c r="I7822">
        <v>1.9544232455014252</v>
      </c>
      <c r="J7822" s="40" t="s">
        <v>715</v>
      </c>
    </row>
    <row r="7823" spans="1:10">
      <c r="A7823" s="4" t="s">
        <v>25</v>
      </c>
      <c r="B7823" t="s">
        <v>32</v>
      </c>
      <c r="C7823" t="s">
        <v>3</v>
      </c>
      <c r="D7823" t="s">
        <v>328</v>
      </c>
      <c r="F7823" s="2">
        <v>34043262.148827977</v>
      </c>
      <c r="G7823" s="36">
        <v>17418572.065793183</v>
      </c>
      <c r="H7823">
        <v>2012</v>
      </c>
      <c r="I7823">
        <v>1.9544232455014252</v>
      </c>
      <c r="J7823" s="40" t="s">
        <v>715</v>
      </c>
    </row>
    <row r="7824" spans="1:10">
      <c r="A7824" s="4" t="s">
        <v>25</v>
      </c>
      <c r="B7824" t="s">
        <v>32</v>
      </c>
      <c r="C7824" t="s">
        <v>3</v>
      </c>
      <c r="D7824" t="s">
        <v>328</v>
      </c>
      <c r="F7824" s="2">
        <v>10969638.625964059</v>
      </c>
      <c r="G7824" s="36">
        <v>5612724.1892017601</v>
      </c>
      <c r="H7824">
        <v>2012</v>
      </c>
      <c r="I7824">
        <v>1.9544232455014252</v>
      </c>
      <c r="J7824" s="40" t="s">
        <v>715</v>
      </c>
    </row>
    <row r="7825" spans="1:10">
      <c r="A7825" s="4" t="s">
        <v>25</v>
      </c>
      <c r="B7825" t="s">
        <v>32</v>
      </c>
      <c r="C7825" t="s">
        <v>3</v>
      </c>
      <c r="D7825" t="s">
        <v>328</v>
      </c>
      <c r="F7825" s="2">
        <v>20001.281623056708</v>
      </c>
      <c r="G7825" s="36">
        <v>10233.85373106591</v>
      </c>
      <c r="H7825">
        <v>2012</v>
      </c>
      <c r="I7825">
        <v>1.9544232455014252</v>
      </c>
      <c r="J7825" s="40" t="s">
        <v>715</v>
      </c>
    </row>
    <row r="7826" spans="1:10">
      <c r="A7826" s="4" t="s">
        <v>25</v>
      </c>
      <c r="B7826" t="s">
        <v>32</v>
      </c>
      <c r="C7826" t="s">
        <v>3</v>
      </c>
      <c r="D7826" t="s">
        <v>328</v>
      </c>
      <c r="F7826" s="2">
        <v>249.72883213125789</v>
      </c>
      <c r="G7826" s="36">
        <v>127.77622897500262</v>
      </c>
      <c r="H7826">
        <v>2012</v>
      </c>
      <c r="I7826">
        <v>1.9544232455014252</v>
      </c>
      <c r="J7826" s="40" t="s">
        <v>715</v>
      </c>
    </row>
    <row r="7827" spans="1:10">
      <c r="A7827" s="4" t="s">
        <v>25</v>
      </c>
      <c r="B7827" t="s">
        <v>32</v>
      </c>
      <c r="C7827" t="s">
        <v>3</v>
      </c>
      <c r="D7827" t="s">
        <v>328</v>
      </c>
      <c r="F7827" s="2">
        <v>-2239.5681665531206</v>
      </c>
      <c r="G7827" s="36">
        <v>-1145.8972214478235</v>
      </c>
      <c r="H7827">
        <v>2012</v>
      </c>
      <c r="I7827">
        <v>1.9544232455014252</v>
      </c>
      <c r="J7827" s="40" t="s">
        <v>715</v>
      </c>
    </row>
    <row r="7828" spans="1:10">
      <c r="A7828" s="4" t="s">
        <v>25</v>
      </c>
      <c r="B7828" t="s">
        <v>32</v>
      </c>
      <c r="C7828" t="s">
        <v>3</v>
      </c>
      <c r="D7828" t="s">
        <v>380</v>
      </c>
      <c r="F7828" s="2">
        <v>1280602.4587617908</v>
      </c>
      <c r="G7828" s="36">
        <v>655232.92444940214</v>
      </c>
      <c r="H7828">
        <v>2012</v>
      </c>
      <c r="I7828">
        <v>1.9544232455014252</v>
      </c>
      <c r="J7828" s="40" t="s">
        <v>715</v>
      </c>
    </row>
    <row r="7829" spans="1:10">
      <c r="A7829" s="4" t="s">
        <v>25</v>
      </c>
      <c r="B7829" t="s">
        <v>32</v>
      </c>
      <c r="C7829" t="s">
        <v>3</v>
      </c>
      <c r="D7829" t="s">
        <v>380</v>
      </c>
      <c r="F7829" s="2">
        <v>1280602.4587617908</v>
      </c>
      <c r="G7829" s="36">
        <v>655232.92444940214</v>
      </c>
      <c r="H7829">
        <v>2012</v>
      </c>
      <c r="I7829">
        <v>1.9544232455014252</v>
      </c>
      <c r="J7829" s="40" t="s">
        <v>715</v>
      </c>
    </row>
    <row r="7830" spans="1:10">
      <c r="A7830" t="s">
        <v>193</v>
      </c>
      <c r="B7830" t="s">
        <v>37</v>
      </c>
      <c r="C7830" t="s">
        <v>4</v>
      </c>
      <c r="D7830" t="s">
        <v>1</v>
      </c>
      <c r="F7830" s="2">
        <v>288.52</v>
      </c>
      <c r="G7830" s="36">
        <v>288.52</v>
      </c>
      <c r="H7830">
        <v>2016</v>
      </c>
      <c r="I7830">
        <v>1</v>
      </c>
      <c r="J7830" t="s">
        <v>717</v>
      </c>
    </row>
    <row r="7831" spans="1:10">
      <c r="A7831" t="s">
        <v>193</v>
      </c>
      <c r="B7831" t="s">
        <v>37</v>
      </c>
      <c r="C7831" t="s">
        <v>3</v>
      </c>
      <c r="D7831" t="s">
        <v>328</v>
      </c>
      <c r="F7831" s="2">
        <v>153920.84</v>
      </c>
      <c r="G7831" s="36">
        <v>153920.84</v>
      </c>
      <c r="H7831">
        <v>2015</v>
      </c>
      <c r="I7831">
        <v>1</v>
      </c>
      <c r="J7831" t="s">
        <v>717</v>
      </c>
    </row>
    <row r="7832" spans="1:10">
      <c r="A7832" t="s">
        <v>193</v>
      </c>
      <c r="B7832" t="s">
        <v>37</v>
      </c>
      <c r="C7832" t="s">
        <v>3</v>
      </c>
      <c r="D7832" t="s">
        <v>1</v>
      </c>
      <c r="F7832" s="2">
        <v>4870.18</v>
      </c>
      <c r="G7832" s="36">
        <v>4870.18</v>
      </c>
      <c r="H7832">
        <v>2015</v>
      </c>
      <c r="I7832">
        <v>1</v>
      </c>
      <c r="J7832" t="s">
        <v>717</v>
      </c>
    </row>
    <row r="7833" spans="1:10">
      <c r="A7833" t="s">
        <v>193</v>
      </c>
      <c r="B7833" t="s">
        <v>37</v>
      </c>
      <c r="C7833" t="s">
        <v>4</v>
      </c>
      <c r="D7833" t="s">
        <v>328</v>
      </c>
      <c r="F7833" s="2">
        <v>37773.279999999999</v>
      </c>
      <c r="G7833" s="36">
        <v>37773.279999999999</v>
      </c>
      <c r="H7833">
        <v>2015</v>
      </c>
      <c r="I7833">
        <v>1</v>
      </c>
      <c r="J7833" t="s">
        <v>717</v>
      </c>
    </row>
    <row r="7834" spans="1:10">
      <c r="A7834" t="s">
        <v>193</v>
      </c>
      <c r="B7834" t="s">
        <v>37</v>
      </c>
      <c r="C7834" t="s">
        <v>4</v>
      </c>
      <c r="D7834" t="s">
        <v>1</v>
      </c>
      <c r="F7834" s="2">
        <v>980.08</v>
      </c>
      <c r="G7834" s="36">
        <v>980.08</v>
      </c>
      <c r="H7834">
        <v>2015</v>
      </c>
      <c r="I7834">
        <v>1</v>
      </c>
      <c r="J7834" t="s">
        <v>717</v>
      </c>
    </row>
    <row r="7835" spans="1:10">
      <c r="A7835" t="s">
        <v>193</v>
      </c>
      <c r="B7835" t="s">
        <v>37</v>
      </c>
      <c r="C7835" t="s">
        <v>3</v>
      </c>
      <c r="D7835" t="s">
        <v>328</v>
      </c>
      <c r="F7835" s="2">
        <v>149701.87</v>
      </c>
      <c r="G7835" s="36">
        <v>149701.87</v>
      </c>
      <c r="H7835">
        <v>2014</v>
      </c>
      <c r="I7835">
        <v>1</v>
      </c>
      <c r="J7835" t="s">
        <v>717</v>
      </c>
    </row>
    <row r="7836" spans="1:10">
      <c r="A7836" t="s">
        <v>193</v>
      </c>
      <c r="B7836" t="s">
        <v>37</v>
      </c>
      <c r="C7836" t="s">
        <v>3</v>
      </c>
      <c r="D7836" t="s">
        <v>1</v>
      </c>
      <c r="F7836" s="2">
        <v>8534.11</v>
      </c>
      <c r="G7836" s="36">
        <v>8534.11</v>
      </c>
      <c r="H7836">
        <v>2014</v>
      </c>
      <c r="I7836">
        <v>1</v>
      </c>
      <c r="J7836" t="s">
        <v>717</v>
      </c>
    </row>
    <row r="7837" spans="1:10">
      <c r="A7837" t="s">
        <v>193</v>
      </c>
      <c r="B7837" t="s">
        <v>37</v>
      </c>
      <c r="C7837" t="s">
        <v>4</v>
      </c>
      <c r="D7837" t="s">
        <v>328</v>
      </c>
      <c r="F7837" s="2">
        <v>12257.14</v>
      </c>
      <c r="G7837" s="36">
        <v>12257.14</v>
      </c>
      <c r="H7837">
        <v>2014</v>
      </c>
      <c r="I7837">
        <v>1</v>
      </c>
      <c r="J7837" t="s">
        <v>717</v>
      </c>
    </row>
    <row r="7838" spans="1:10">
      <c r="A7838" t="s">
        <v>193</v>
      </c>
      <c r="B7838" t="s">
        <v>37</v>
      </c>
      <c r="C7838" t="s">
        <v>4</v>
      </c>
      <c r="D7838" t="s">
        <v>1</v>
      </c>
      <c r="F7838" s="2">
        <v>111.32</v>
      </c>
      <c r="G7838" s="36">
        <v>111.32</v>
      </c>
      <c r="H7838">
        <v>2014</v>
      </c>
      <c r="I7838">
        <v>1</v>
      </c>
      <c r="J7838" t="s">
        <v>717</v>
      </c>
    </row>
    <row r="7839" spans="1:10">
      <c r="A7839" t="s">
        <v>193</v>
      </c>
      <c r="B7839" t="s">
        <v>37</v>
      </c>
      <c r="C7839" t="s">
        <v>3</v>
      </c>
      <c r="D7839" t="s">
        <v>328</v>
      </c>
      <c r="F7839" s="2">
        <v>116974.26</v>
      </c>
      <c r="G7839" s="36">
        <v>116974.26</v>
      </c>
      <c r="H7839">
        <v>2013</v>
      </c>
      <c r="I7839">
        <v>1</v>
      </c>
      <c r="J7839" t="s">
        <v>717</v>
      </c>
    </row>
    <row r="7840" spans="1:10">
      <c r="A7840" s="4" t="s">
        <v>17</v>
      </c>
      <c r="B7840" t="s">
        <v>32</v>
      </c>
      <c r="C7840" t="s">
        <v>4</v>
      </c>
      <c r="D7840" t="s">
        <v>328</v>
      </c>
      <c r="F7840" s="2">
        <v>60286621.816030145</v>
      </c>
      <c r="G7840" s="36">
        <v>30846246.817210291</v>
      </c>
      <c r="H7840">
        <v>2012</v>
      </c>
      <c r="I7840">
        <v>1.9544232455014252</v>
      </c>
      <c r="J7840" s="40" t="s">
        <v>715</v>
      </c>
    </row>
    <row r="7841" spans="1:10">
      <c r="A7841" s="4" t="s">
        <v>17</v>
      </c>
      <c r="B7841" t="s">
        <v>32</v>
      </c>
      <c r="C7841" t="s">
        <v>4</v>
      </c>
      <c r="D7841" t="s">
        <v>328</v>
      </c>
      <c r="F7841" s="2">
        <v>58373381.306830391</v>
      </c>
      <c r="G7841" s="36">
        <v>29867318.371898592</v>
      </c>
      <c r="H7841">
        <v>2012</v>
      </c>
      <c r="I7841">
        <v>1.9544232455014252</v>
      </c>
      <c r="J7841" s="40" t="s">
        <v>715</v>
      </c>
    </row>
    <row r="7842" spans="1:10">
      <c r="A7842" s="4" t="s">
        <v>17</v>
      </c>
      <c r="B7842" t="s">
        <v>32</v>
      </c>
      <c r="C7842" t="s">
        <v>4</v>
      </c>
      <c r="D7842" t="s">
        <v>328</v>
      </c>
      <c r="F7842" s="2">
        <v>56562465.688223273</v>
      </c>
      <c r="G7842" s="36">
        <v>28940745.46975195</v>
      </c>
      <c r="H7842">
        <v>2012</v>
      </c>
      <c r="I7842">
        <v>1.9544232455014252</v>
      </c>
      <c r="J7842" s="40" t="s">
        <v>715</v>
      </c>
    </row>
    <row r="7843" spans="1:10">
      <c r="A7843" s="4" t="s">
        <v>17</v>
      </c>
      <c r="B7843" t="s">
        <v>32</v>
      </c>
      <c r="C7843" t="s">
        <v>4</v>
      </c>
      <c r="D7843" t="s">
        <v>1</v>
      </c>
      <c r="F7843" s="2">
        <v>21807531.308164284</v>
      </c>
      <c r="G7843" s="36">
        <v>11158039.262150384</v>
      </c>
      <c r="H7843">
        <v>2012</v>
      </c>
      <c r="I7843">
        <v>1.9544232455014252</v>
      </c>
      <c r="J7843" s="40" t="s">
        <v>715</v>
      </c>
    </row>
    <row r="7844" spans="1:10">
      <c r="A7844" s="4" t="s">
        <v>17</v>
      </c>
      <c r="B7844" t="s">
        <v>32</v>
      </c>
      <c r="C7844" t="s">
        <v>4</v>
      </c>
      <c r="D7844" t="s">
        <v>380</v>
      </c>
      <c r="F7844" s="2">
        <v>7847302.0128794992</v>
      </c>
      <c r="G7844" s="36">
        <v>4015149.7537403684</v>
      </c>
      <c r="H7844">
        <v>2012</v>
      </c>
      <c r="I7844">
        <v>1.9544232455014252</v>
      </c>
      <c r="J7844" s="40" t="s">
        <v>715</v>
      </c>
    </row>
    <row r="7845" spans="1:10">
      <c r="A7845" s="4" t="s">
        <v>17</v>
      </c>
      <c r="B7845" t="s">
        <v>32</v>
      </c>
      <c r="C7845" t="s">
        <v>4</v>
      </c>
      <c r="D7845" t="s">
        <v>380</v>
      </c>
      <c r="F7845" s="2">
        <v>7847302.0128794992</v>
      </c>
      <c r="G7845" s="36">
        <v>4015149.7537403684</v>
      </c>
      <c r="H7845">
        <v>2012</v>
      </c>
      <c r="I7845">
        <v>1.9544232455014252</v>
      </c>
      <c r="J7845" s="40" t="s">
        <v>715</v>
      </c>
    </row>
    <row r="7846" spans="1:10">
      <c r="A7846" t="s">
        <v>193</v>
      </c>
      <c r="B7846" t="s">
        <v>37</v>
      </c>
      <c r="C7846" t="s">
        <v>3</v>
      </c>
      <c r="D7846" t="s">
        <v>1</v>
      </c>
      <c r="F7846" s="2">
        <v>1520.26</v>
      </c>
      <c r="G7846" s="36">
        <v>1520.26</v>
      </c>
      <c r="H7846">
        <v>2013</v>
      </c>
      <c r="I7846">
        <v>1</v>
      </c>
      <c r="J7846" t="s">
        <v>717</v>
      </c>
    </row>
    <row r="7847" spans="1:10">
      <c r="A7847" t="s">
        <v>193</v>
      </c>
      <c r="B7847" t="s">
        <v>37</v>
      </c>
      <c r="C7847" t="s">
        <v>4</v>
      </c>
      <c r="D7847" t="s">
        <v>328</v>
      </c>
      <c r="F7847" s="2">
        <v>3798.6</v>
      </c>
      <c r="G7847" s="36">
        <v>3798.6</v>
      </c>
      <c r="H7847">
        <v>2013</v>
      </c>
      <c r="I7847">
        <v>1</v>
      </c>
      <c r="J7847" t="s">
        <v>717</v>
      </c>
    </row>
    <row r="7848" spans="1:10">
      <c r="A7848" t="s">
        <v>193</v>
      </c>
      <c r="B7848" t="s">
        <v>37</v>
      </c>
      <c r="C7848" t="s">
        <v>4</v>
      </c>
      <c r="D7848" t="s">
        <v>1</v>
      </c>
      <c r="F7848" s="2">
        <v>1179.19</v>
      </c>
      <c r="G7848" s="36">
        <v>1179.19</v>
      </c>
      <c r="H7848">
        <v>2013</v>
      </c>
      <c r="I7848">
        <v>1</v>
      </c>
      <c r="J7848" t="s">
        <v>717</v>
      </c>
    </row>
    <row r="7849" spans="1:10">
      <c r="A7849" t="s">
        <v>193</v>
      </c>
      <c r="B7849" t="s">
        <v>37</v>
      </c>
      <c r="C7849" t="s">
        <v>3</v>
      </c>
      <c r="D7849" t="s">
        <v>328</v>
      </c>
      <c r="F7849" s="2">
        <v>169570</v>
      </c>
      <c r="G7849" s="36">
        <v>169570</v>
      </c>
      <c r="H7849">
        <v>2012</v>
      </c>
      <c r="I7849">
        <v>1</v>
      </c>
      <c r="J7849" t="s">
        <v>717</v>
      </c>
    </row>
    <row r="7850" spans="1:10">
      <c r="A7850" t="s">
        <v>193</v>
      </c>
      <c r="B7850" t="s">
        <v>37</v>
      </c>
      <c r="C7850" t="s">
        <v>3</v>
      </c>
      <c r="D7850" t="s">
        <v>1</v>
      </c>
      <c r="F7850" s="2">
        <v>10857</v>
      </c>
      <c r="G7850" s="36">
        <v>10857</v>
      </c>
      <c r="H7850">
        <v>2012</v>
      </c>
      <c r="I7850">
        <v>1</v>
      </c>
      <c r="J7850" t="s">
        <v>717</v>
      </c>
    </row>
    <row r="7851" spans="1:10">
      <c r="A7851" t="s">
        <v>193</v>
      </c>
      <c r="B7851" t="s">
        <v>37</v>
      </c>
      <c r="C7851" t="s">
        <v>4</v>
      </c>
      <c r="D7851" t="s">
        <v>328</v>
      </c>
      <c r="F7851" s="2">
        <v>35630</v>
      </c>
      <c r="G7851" s="36">
        <v>35630</v>
      </c>
      <c r="H7851">
        <v>2012</v>
      </c>
      <c r="I7851">
        <v>1</v>
      </c>
      <c r="J7851" t="s">
        <v>717</v>
      </c>
    </row>
    <row r="7852" spans="1:10">
      <c r="A7852" t="s">
        <v>193</v>
      </c>
      <c r="B7852" t="s">
        <v>37</v>
      </c>
      <c r="C7852" t="s">
        <v>4</v>
      </c>
      <c r="D7852" t="s">
        <v>1</v>
      </c>
      <c r="F7852" s="2">
        <v>3492</v>
      </c>
      <c r="G7852" s="36">
        <v>3492</v>
      </c>
      <c r="H7852">
        <v>2012</v>
      </c>
      <c r="I7852">
        <v>1</v>
      </c>
      <c r="J7852" t="s">
        <v>717</v>
      </c>
    </row>
    <row r="7853" spans="1:10">
      <c r="A7853" t="s">
        <v>193</v>
      </c>
      <c r="B7853" t="s">
        <v>37</v>
      </c>
      <c r="C7853" t="s">
        <v>3</v>
      </c>
      <c r="D7853" t="s">
        <v>328</v>
      </c>
      <c r="F7853" s="2">
        <v>145423</v>
      </c>
      <c r="G7853" s="36">
        <v>145423</v>
      </c>
      <c r="H7853">
        <v>2011</v>
      </c>
      <c r="I7853">
        <v>1</v>
      </c>
      <c r="J7853" t="s">
        <v>717</v>
      </c>
    </row>
    <row r="7854" spans="1:10">
      <c r="A7854" t="s">
        <v>193</v>
      </c>
      <c r="B7854" t="s">
        <v>37</v>
      </c>
      <c r="C7854" t="s">
        <v>3</v>
      </c>
      <c r="D7854" t="s">
        <v>328</v>
      </c>
      <c r="F7854" s="2">
        <v>145423</v>
      </c>
      <c r="G7854" s="36">
        <v>145423</v>
      </c>
      <c r="H7854">
        <v>2011</v>
      </c>
      <c r="I7854">
        <v>1</v>
      </c>
      <c r="J7854" t="s">
        <v>717</v>
      </c>
    </row>
    <row r="7855" spans="1:10">
      <c r="A7855" t="s">
        <v>193</v>
      </c>
      <c r="B7855" t="s">
        <v>37</v>
      </c>
      <c r="C7855" t="s">
        <v>3</v>
      </c>
      <c r="D7855" t="s">
        <v>1</v>
      </c>
      <c r="F7855" s="2">
        <v>4117</v>
      </c>
      <c r="G7855" s="36">
        <v>4117</v>
      </c>
      <c r="H7855">
        <v>2011</v>
      </c>
      <c r="I7855">
        <v>1</v>
      </c>
      <c r="J7855" t="s">
        <v>717</v>
      </c>
    </row>
    <row r="7856" spans="1:10">
      <c r="A7856" t="s">
        <v>193</v>
      </c>
      <c r="B7856" t="s">
        <v>37</v>
      </c>
      <c r="C7856" t="s">
        <v>3</v>
      </c>
      <c r="D7856" t="s">
        <v>1</v>
      </c>
      <c r="F7856" s="2">
        <v>4117</v>
      </c>
      <c r="G7856" s="36">
        <v>4117</v>
      </c>
      <c r="H7856">
        <v>2011</v>
      </c>
      <c r="I7856">
        <v>1</v>
      </c>
      <c r="J7856" t="s">
        <v>717</v>
      </c>
    </row>
    <row r="7857" spans="1:10">
      <c r="A7857" t="s">
        <v>193</v>
      </c>
      <c r="B7857" t="s">
        <v>37</v>
      </c>
      <c r="C7857" t="s">
        <v>4</v>
      </c>
      <c r="D7857" t="s">
        <v>328</v>
      </c>
      <c r="F7857" s="2">
        <v>26172</v>
      </c>
      <c r="G7857" s="36">
        <v>26172</v>
      </c>
      <c r="H7857">
        <v>2011</v>
      </c>
      <c r="I7857">
        <v>1</v>
      </c>
      <c r="J7857" t="s">
        <v>717</v>
      </c>
    </row>
    <row r="7858" spans="1:10">
      <c r="A7858" t="s">
        <v>193</v>
      </c>
      <c r="B7858" t="s">
        <v>37</v>
      </c>
      <c r="C7858" t="s">
        <v>4</v>
      </c>
      <c r="D7858" t="s">
        <v>328</v>
      </c>
      <c r="F7858" s="2">
        <v>26172</v>
      </c>
      <c r="G7858" s="36">
        <v>26172</v>
      </c>
      <c r="H7858">
        <v>2011</v>
      </c>
      <c r="I7858">
        <v>1</v>
      </c>
      <c r="J7858" t="s">
        <v>717</v>
      </c>
    </row>
    <row r="7859" spans="1:10">
      <c r="A7859" t="s">
        <v>193</v>
      </c>
      <c r="B7859" t="s">
        <v>37</v>
      </c>
      <c r="C7859" t="s">
        <v>3</v>
      </c>
      <c r="D7859" t="s">
        <v>328</v>
      </c>
      <c r="F7859" s="2">
        <v>82493</v>
      </c>
      <c r="G7859" s="36">
        <v>82493</v>
      </c>
      <c r="H7859">
        <v>2010</v>
      </c>
      <c r="I7859">
        <v>1</v>
      </c>
      <c r="J7859" t="s">
        <v>717</v>
      </c>
    </row>
    <row r="7860" spans="1:10">
      <c r="A7860" t="s">
        <v>193</v>
      </c>
      <c r="B7860" t="s">
        <v>37</v>
      </c>
      <c r="C7860" t="s">
        <v>3</v>
      </c>
      <c r="D7860" t="s">
        <v>328</v>
      </c>
      <c r="F7860" s="2">
        <v>82493</v>
      </c>
      <c r="G7860" s="36">
        <v>82493</v>
      </c>
      <c r="H7860">
        <v>2010</v>
      </c>
      <c r="I7860">
        <v>1</v>
      </c>
      <c r="J7860" t="s">
        <v>717</v>
      </c>
    </row>
    <row r="7861" spans="1:10">
      <c r="A7861" t="s">
        <v>193</v>
      </c>
      <c r="B7861" t="s">
        <v>37</v>
      </c>
      <c r="C7861" t="s">
        <v>3</v>
      </c>
      <c r="D7861" t="s">
        <v>1</v>
      </c>
      <c r="F7861" s="2">
        <v>5143</v>
      </c>
      <c r="G7861" s="36">
        <v>5143</v>
      </c>
      <c r="H7861">
        <v>2010</v>
      </c>
      <c r="I7861">
        <v>1</v>
      </c>
      <c r="J7861" t="s">
        <v>717</v>
      </c>
    </row>
    <row r="7862" spans="1:10">
      <c r="A7862" t="s">
        <v>193</v>
      </c>
      <c r="B7862" t="s">
        <v>37</v>
      </c>
      <c r="C7862" t="s">
        <v>3</v>
      </c>
      <c r="D7862" t="s">
        <v>1</v>
      </c>
      <c r="F7862" s="2">
        <v>5143</v>
      </c>
      <c r="G7862" s="36">
        <v>5143</v>
      </c>
      <c r="H7862">
        <v>2010</v>
      </c>
      <c r="I7862">
        <v>1</v>
      </c>
      <c r="J7862" t="s">
        <v>717</v>
      </c>
    </row>
    <row r="7863" spans="1:10">
      <c r="A7863" t="s">
        <v>193</v>
      </c>
      <c r="B7863" t="s">
        <v>37</v>
      </c>
      <c r="C7863" t="s">
        <v>4</v>
      </c>
      <c r="D7863" t="s">
        <v>328</v>
      </c>
      <c r="F7863" s="2">
        <v>-2529</v>
      </c>
      <c r="G7863" s="36">
        <v>-2529</v>
      </c>
      <c r="H7863">
        <v>2010</v>
      </c>
      <c r="I7863">
        <v>1</v>
      </c>
      <c r="J7863" t="s">
        <v>717</v>
      </c>
    </row>
    <row r="7864" spans="1:10">
      <c r="A7864" t="s">
        <v>193</v>
      </c>
      <c r="B7864" t="s">
        <v>37</v>
      </c>
      <c r="C7864" t="s">
        <v>4</v>
      </c>
      <c r="D7864" t="s">
        <v>328</v>
      </c>
      <c r="F7864" s="2">
        <v>-2529</v>
      </c>
      <c r="G7864" s="36">
        <v>-2529</v>
      </c>
      <c r="H7864">
        <v>2010</v>
      </c>
      <c r="I7864">
        <v>1</v>
      </c>
      <c r="J7864" t="s">
        <v>717</v>
      </c>
    </row>
    <row r="7865" spans="1:10">
      <c r="A7865" s="6" t="s">
        <v>290</v>
      </c>
      <c r="B7865" t="s">
        <v>37</v>
      </c>
      <c r="C7865" t="s">
        <v>3</v>
      </c>
      <c r="D7865" t="s">
        <v>328</v>
      </c>
      <c r="E7865" t="s">
        <v>489</v>
      </c>
      <c r="F7865" s="2">
        <v>123668</v>
      </c>
      <c r="G7865" s="36">
        <f t="shared" ref="G7865:G7871" si="228">F7865/I7865</f>
        <v>123668</v>
      </c>
      <c r="H7865">
        <v>2021</v>
      </c>
      <c r="I7865">
        <v>1</v>
      </c>
      <c r="J7865" t="s">
        <v>717</v>
      </c>
    </row>
    <row r="7866" spans="1:10">
      <c r="A7866" s="6" t="s">
        <v>290</v>
      </c>
      <c r="B7866" t="s">
        <v>37</v>
      </c>
      <c r="C7866" t="s">
        <v>3</v>
      </c>
      <c r="D7866" t="s">
        <v>1</v>
      </c>
      <c r="E7866" t="s">
        <v>464</v>
      </c>
      <c r="F7866" s="2">
        <v>15869</v>
      </c>
      <c r="G7866" s="36">
        <f t="shared" si="228"/>
        <v>15869</v>
      </c>
      <c r="H7866">
        <v>2021</v>
      </c>
      <c r="I7866">
        <v>1</v>
      </c>
      <c r="J7866" t="s">
        <v>717</v>
      </c>
    </row>
    <row r="7867" spans="1:10">
      <c r="A7867" s="6" t="s">
        <v>290</v>
      </c>
      <c r="B7867" t="s">
        <v>37</v>
      </c>
      <c r="C7867" t="s">
        <v>4</v>
      </c>
      <c r="D7867" t="s">
        <v>328</v>
      </c>
      <c r="E7867" t="s">
        <v>489</v>
      </c>
      <c r="F7867" s="2">
        <v>1044</v>
      </c>
      <c r="G7867" s="36">
        <f t="shared" si="228"/>
        <v>1044</v>
      </c>
      <c r="H7867">
        <v>2021</v>
      </c>
      <c r="I7867">
        <v>1</v>
      </c>
      <c r="J7867" t="s">
        <v>717</v>
      </c>
    </row>
    <row r="7868" spans="1:10">
      <c r="A7868" s="6" t="s">
        <v>290</v>
      </c>
      <c r="B7868" t="s">
        <v>37</v>
      </c>
      <c r="C7868" t="s">
        <v>4</v>
      </c>
      <c r="D7868" t="s">
        <v>328</v>
      </c>
      <c r="E7868" t="s">
        <v>490</v>
      </c>
      <c r="F7868" s="2">
        <v>750</v>
      </c>
      <c r="G7868" s="36">
        <f t="shared" si="228"/>
        <v>750</v>
      </c>
      <c r="H7868">
        <v>2021</v>
      </c>
      <c r="I7868">
        <v>1</v>
      </c>
      <c r="J7868" t="s">
        <v>717</v>
      </c>
    </row>
    <row r="7869" spans="1:10">
      <c r="A7869" s="6" t="s">
        <v>290</v>
      </c>
      <c r="B7869" t="s">
        <v>37</v>
      </c>
      <c r="C7869" t="s">
        <v>4</v>
      </c>
      <c r="D7869" t="s">
        <v>1</v>
      </c>
      <c r="E7869" t="s">
        <v>464</v>
      </c>
      <c r="F7869" s="2">
        <v>309</v>
      </c>
      <c r="G7869" s="36">
        <f t="shared" si="228"/>
        <v>309</v>
      </c>
      <c r="H7869">
        <v>2021</v>
      </c>
      <c r="I7869">
        <v>1</v>
      </c>
      <c r="J7869" t="s">
        <v>717</v>
      </c>
    </row>
    <row r="7870" spans="1:10">
      <c r="A7870" t="s">
        <v>508</v>
      </c>
      <c r="B7870" t="s">
        <v>319</v>
      </c>
      <c r="C7870" t="s">
        <v>3</v>
      </c>
      <c r="D7870" t="s">
        <v>328</v>
      </c>
      <c r="F7870" s="2">
        <v>2147755345</v>
      </c>
      <c r="G7870" s="36">
        <f t="shared" si="228"/>
        <v>284298.44478448835</v>
      </c>
      <c r="H7870">
        <v>2024</v>
      </c>
      <c r="I7870">
        <v>7554.58</v>
      </c>
      <c r="J7870" t="s">
        <v>717</v>
      </c>
    </row>
    <row r="7871" spans="1:10">
      <c r="A7871" t="s">
        <v>508</v>
      </c>
      <c r="B7871" t="s">
        <v>319</v>
      </c>
      <c r="C7871" t="s">
        <v>4</v>
      </c>
      <c r="D7871" t="s">
        <v>328</v>
      </c>
      <c r="F7871" s="2">
        <v>556165071</v>
      </c>
      <c r="G7871" s="36">
        <f t="shared" si="228"/>
        <v>73619.588514517018</v>
      </c>
      <c r="H7871">
        <v>2024</v>
      </c>
      <c r="I7871">
        <v>7554.58</v>
      </c>
      <c r="J7871" t="s">
        <v>717</v>
      </c>
    </row>
    <row r="7872" spans="1:10">
      <c r="A7872" t="s">
        <v>508</v>
      </c>
      <c r="B7872" t="s">
        <v>319</v>
      </c>
      <c r="C7872" t="s">
        <v>3</v>
      </c>
      <c r="D7872" t="s">
        <v>328</v>
      </c>
      <c r="F7872" s="2">
        <v>2043720983</v>
      </c>
      <c r="G7872" s="36">
        <v>302167.35363433941</v>
      </c>
      <c r="H7872">
        <v>2020</v>
      </c>
      <c r="I7872">
        <v>6763.54</v>
      </c>
      <c r="J7872" t="s">
        <v>717</v>
      </c>
    </row>
    <row r="7873" spans="1:10">
      <c r="A7873" t="s">
        <v>508</v>
      </c>
      <c r="B7873" t="s">
        <v>319</v>
      </c>
      <c r="C7873" t="s">
        <v>3</v>
      </c>
      <c r="D7873" t="s">
        <v>328</v>
      </c>
      <c r="F7873" s="2">
        <v>2004098180</v>
      </c>
      <c r="G7873" s="36">
        <f t="shared" ref="G7873:G7878" si="229">F7873/I7873</f>
        <v>321278.21747417795</v>
      </c>
      <c r="H7873">
        <v>2019</v>
      </c>
      <c r="I7873">
        <v>6237.89</v>
      </c>
      <c r="J7873" t="s">
        <v>717</v>
      </c>
    </row>
    <row r="7874" spans="1:10">
      <c r="A7874" t="s">
        <v>508</v>
      </c>
      <c r="B7874" t="s">
        <v>319</v>
      </c>
      <c r="C7874" t="s">
        <v>4</v>
      </c>
      <c r="D7874" t="s">
        <v>328</v>
      </c>
      <c r="F7874" s="2">
        <v>282168261</v>
      </c>
      <c r="G7874" s="36">
        <f t="shared" si="229"/>
        <v>45234.568259459527</v>
      </c>
      <c r="H7874">
        <v>2019</v>
      </c>
      <c r="I7874">
        <v>6237.89</v>
      </c>
      <c r="J7874" t="s">
        <v>717</v>
      </c>
    </row>
    <row r="7875" spans="1:10">
      <c r="A7875" t="s">
        <v>508</v>
      </c>
      <c r="B7875" t="s">
        <v>319</v>
      </c>
      <c r="C7875" t="s">
        <v>3</v>
      </c>
      <c r="D7875" t="s">
        <v>328</v>
      </c>
      <c r="F7875" s="2">
        <v>2108959229</v>
      </c>
      <c r="G7875" s="36">
        <f t="shared" si="229"/>
        <v>367334.50537774875</v>
      </c>
      <c r="H7875">
        <v>2018</v>
      </c>
      <c r="I7875">
        <v>5741.25</v>
      </c>
      <c r="J7875" t="s">
        <v>717</v>
      </c>
    </row>
    <row r="7876" spans="1:10">
      <c r="A7876" t="s">
        <v>508</v>
      </c>
      <c r="B7876" t="s">
        <v>319</v>
      </c>
      <c r="C7876" t="s">
        <v>4</v>
      </c>
      <c r="D7876" t="s">
        <v>328</v>
      </c>
      <c r="F7876" s="2">
        <v>578061185</v>
      </c>
      <c r="G7876" s="36">
        <f t="shared" si="229"/>
        <v>100685.59721315045</v>
      </c>
      <c r="H7876">
        <v>2018</v>
      </c>
      <c r="I7876">
        <v>5741.25</v>
      </c>
      <c r="J7876" t="s">
        <v>717</v>
      </c>
    </row>
    <row r="7877" spans="1:10">
      <c r="A7877" t="s">
        <v>508</v>
      </c>
      <c r="B7877" t="s">
        <v>319</v>
      </c>
      <c r="C7877" t="s">
        <v>3</v>
      </c>
      <c r="D7877" t="s">
        <v>328</v>
      </c>
      <c r="F7877" s="2">
        <v>1676770824</v>
      </c>
      <c r="G7877" s="36">
        <f t="shared" si="229"/>
        <v>297698.30606574402</v>
      </c>
      <c r="H7877">
        <v>2017</v>
      </c>
      <c r="I7877">
        <v>5632.45</v>
      </c>
      <c r="J7877" t="s">
        <v>717</v>
      </c>
    </row>
    <row r="7878" spans="1:10">
      <c r="A7878" t="s">
        <v>508</v>
      </c>
      <c r="B7878" t="s">
        <v>319</v>
      </c>
      <c r="C7878" t="s">
        <v>4</v>
      </c>
      <c r="D7878" t="s">
        <v>328</v>
      </c>
      <c r="F7878" s="2">
        <v>257575315</v>
      </c>
      <c r="G7878" s="36">
        <f t="shared" si="229"/>
        <v>45730.599472698384</v>
      </c>
      <c r="H7878">
        <v>2017</v>
      </c>
      <c r="I7878">
        <v>5632.45</v>
      </c>
      <c r="J7878" t="s">
        <v>717</v>
      </c>
    </row>
    <row r="7879" spans="1:10">
      <c r="A7879" t="s">
        <v>508</v>
      </c>
      <c r="B7879" t="s">
        <v>319</v>
      </c>
      <c r="C7879" t="s">
        <v>3</v>
      </c>
      <c r="D7879" t="s">
        <v>328</v>
      </c>
      <c r="F7879" s="2">
        <v>2153416622</v>
      </c>
      <c r="G7879" s="36">
        <v>378545.05250205082</v>
      </c>
      <c r="H7879">
        <v>2016</v>
      </c>
      <c r="I7879">
        <v>5688.666666666667</v>
      </c>
      <c r="J7879" t="s">
        <v>717</v>
      </c>
    </row>
    <row r="7880" spans="1:10">
      <c r="A7880" t="s">
        <v>508</v>
      </c>
      <c r="B7880" t="s">
        <v>319</v>
      </c>
      <c r="C7880" t="s">
        <v>3</v>
      </c>
      <c r="D7880" t="s">
        <v>1</v>
      </c>
      <c r="F7880" s="2">
        <v>171826200</v>
      </c>
      <c r="G7880" s="36">
        <v>30205.004101722723</v>
      </c>
      <c r="H7880">
        <v>2016</v>
      </c>
      <c r="I7880">
        <v>5688.666666666667</v>
      </c>
      <c r="J7880" t="s">
        <v>717</v>
      </c>
    </row>
    <row r="7881" spans="1:10">
      <c r="A7881" s="4" t="s">
        <v>49</v>
      </c>
      <c r="B7881" t="s">
        <v>32</v>
      </c>
      <c r="C7881" t="s">
        <v>4</v>
      </c>
      <c r="D7881" t="s">
        <v>328</v>
      </c>
      <c r="F7881" s="2">
        <v>2216861.8222204181</v>
      </c>
      <c r="G7881" s="36">
        <v>1134279.2956045005</v>
      </c>
      <c r="H7881">
        <v>2012</v>
      </c>
      <c r="I7881">
        <v>1.9544232455014252</v>
      </c>
      <c r="J7881" s="40" t="s">
        <v>715</v>
      </c>
    </row>
    <row r="7882" spans="1:10">
      <c r="A7882" s="4" t="s">
        <v>49</v>
      </c>
      <c r="B7882" t="s">
        <v>32</v>
      </c>
      <c r="C7882" t="s">
        <v>4</v>
      </c>
      <c r="D7882" t="s">
        <v>328</v>
      </c>
      <c r="F7882" s="2">
        <v>1164772.2329273422</v>
      </c>
      <c r="G7882" s="36">
        <v>595967.24282130052</v>
      </c>
      <c r="H7882">
        <v>2012</v>
      </c>
      <c r="I7882">
        <v>1.9544232455014252</v>
      </c>
      <c r="J7882" s="40" t="s">
        <v>715</v>
      </c>
    </row>
    <row r="7883" spans="1:10">
      <c r="A7883" s="4" t="s">
        <v>49</v>
      </c>
      <c r="B7883" t="s">
        <v>32</v>
      </c>
      <c r="C7883" t="s">
        <v>4</v>
      </c>
      <c r="D7883" t="s">
        <v>328</v>
      </c>
      <c r="F7883" s="2">
        <v>682857.51966438128</v>
      </c>
      <c r="G7883" s="36">
        <v>349390.80940433039</v>
      </c>
      <c r="H7883">
        <v>2012</v>
      </c>
      <c r="I7883">
        <v>1.9544232455014252</v>
      </c>
      <c r="J7883" s="40" t="s">
        <v>715</v>
      </c>
    </row>
    <row r="7884" spans="1:10">
      <c r="A7884" s="4" t="s">
        <v>49</v>
      </c>
      <c r="B7884" t="s">
        <v>32</v>
      </c>
      <c r="C7884" t="s">
        <v>4</v>
      </c>
      <c r="D7884" t="s">
        <v>1</v>
      </c>
      <c r="F7884" s="2">
        <v>278782.28446140845</v>
      </c>
      <c r="G7884" s="36">
        <v>142641.71545395444</v>
      </c>
      <c r="H7884">
        <v>2012</v>
      </c>
      <c r="I7884">
        <v>1.9544232455014252</v>
      </c>
      <c r="J7884" s="40" t="s">
        <v>715</v>
      </c>
    </row>
    <row r="7885" spans="1:10">
      <c r="A7885" s="4" t="s">
        <v>49</v>
      </c>
      <c r="B7885" t="s">
        <v>32</v>
      </c>
      <c r="C7885" t="s">
        <v>4</v>
      </c>
      <c r="D7885" t="s">
        <v>380</v>
      </c>
      <c r="F7885" s="2">
        <v>38235196.340168677</v>
      </c>
      <c r="G7885" s="36">
        <v>19563416.689898755</v>
      </c>
      <c r="H7885">
        <v>2012</v>
      </c>
      <c r="I7885">
        <v>1.9544232455014252</v>
      </c>
      <c r="J7885" s="40" t="s">
        <v>715</v>
      </c>
    </row>
    <row r="7886" spans="1:10">
      <c r="A7886" s="4" t="s">
        <v>49</v>
      </c>
      <c r="B7886" t="s">
        <v>32</v>
      </c>
      <c r="C7886" t="s">
        <v>4</v>
      </c>
      <c r="D7886" t="s">
        <v>380</v>
      </c>
      <c r="F7886" s="2">
        <v>38235196.340168677</v>
      </c>
      <c r="G7886" s="36">
        <v>19563416.689898755</v>
      </c>
      <c r="H7886">
        <v>2012</v>
      </c>
      <c r="I7886">
        <v>1.9544232455014252</v>
      </c>
      <c r="J7886" s="40" t="s">
        <v>715</v>
      </c>
    </row>
    <row r="7887" spans="1:10">
      <c r="A7887" s="4" t="s">
        <v>49</v>
      </c>
      <c r="B7887" t="s">
        <v>32</v>
      </c>
      <c r="C7887" t="s">
        <v>4</v>
      </c>
      <c r="D7887" t="s">
        <v>380</v>
      </c>
      <c r="F7887" s="2">
        <v>79520.652557892172</v>
      </c>
      <c r="G7887" s="36">
        <v>40687.529040052133</v>
      </c>
      <c r="H7887">
        <v>2012</v>
      </c>
      <c r="I7887">
        <v>1.9544232455014252</v>
      </c>
      <c r="J7887" s="40" t="s">
        <v>715</v>
      </c>
    </row>
    <row r="7888" spans="1:10">
      <c r="A7888" s="4" t="s">
        <v>49</v>
      </c>
      <c r="B7888" t="s">
        <v>32</v>
      </c>
      <c r="C7888" t="s">
        <v>4</v>
      </c>
      <c r="D7888" t="s">
        <v>380</v>
      </c>
      <c r="F7888" s="2">
        <v>79520.652557892172</v>
      </c>
      <c r="G7888" s="36">
        <v>40687.529040052133</v>
      </c>
      <c r="H7888">
        <v>2012</v>
      </c>
      <c r="I7888">
        <v>1.9544232455014252</v>
      </c>
      <c r="J7888" s="40" t="s">
        <v>715</v>
      </c>
    </row>
    <row r="7889" spans="1:10">
      <c r="A7889" t="s">
        <v>508</v>
      </c>
      <c r="B7889" t="s">
        <v>319</v>
      </c>
      <c r="C7889" t="s">
        <v>4</v>
      </c>
      <c r="D7889" t="s">
        <v>328</v>
      </c>
      <c r="F7889" s="2">
        <v>617022755</v>
      </c>
      <c r="G7889" s="36">
        <v>108465.268076878</v>
      </c>
      <c r="H7889">
        <v>2016</v>
      </c>
      <c r="I7889">
        <v>5688.666666666667</v>
      </c>
      <c r="J7889" t="s">
        <v>717</v>
      </c>
    </row>
    <row r="7890" spans="1:10">
      <c r="A7890" t="s">
        <v>508</v>
      </c>
      <c r="B7890" t="s">
        <v>319</v>
      </c>
      <c r="C7890" t="s">
        <v>3</v>
      </c>
      <c r="D7890" t="s">
        <v>328</v>
      </c>
      <c r="F7890" s="2">
        <v>3284618290</v>
      </c>
      <c r="G7890" s="36">
        <v>633172.10596118402</v>
      </c>
      <c r="H7890">
        <v>2015</v>
      </c>
      <c r="I7890">
        <v>5187.5600000000004</v>
      </c>
      <c r="J7890" t="s">
        <v>717</v>
      </c>
    </row>
    <row r="7891" spans="1:10">
      <c r="A7891" t="s">
        <v>508</v>
      </c>
      <c r="B7891" t="s">
        <v>319</v>
      </c>
      <c r="C7891" t="s">
        <v>3</v>
      </c>
      <c r="D7891" t="s">
        <v>1</v>
      </c>
      <c r="F7891" s="2">
        <v>174746743.99999997</v>
      </c>
      <c r="G7891" s="36">
        <v>33685.729707222657</v>
      </c>
      <c r="H7891">
        <v>2015</v>
      </c>
      <c r="I7891">
        <v>5187.5600000000004</v>
      </c>
      <c r="J7891" t="s">
        <v>717</v>
      </c>
    </row>
    <row r="7892" spans="1:10">
      <c r="A7892" t="s">
        <v>508</v>
      </c>
      <c r="B7892" t="s">
        <v>319</v>
      </c>
      <c r="C7892" t="s">
        <v>4</v>
      </c>
      <c r="D7892" t="s">
        <v>328</v>
      </c>
      <c r="F7892" s="2">
        <v>982478056</v>
      </c>
      <c r="G7892" s="36">
        <v>189391.16964430289</v>
      </c>
      <c r="H7892">
        <v>2015</v>
      </c>
      <c r="I7892">
        <v>5187.5600000000004</v>
      </c>
      <c r="J7892" t="s">
        <v>717</v>
      </c>
    </row>
    <row r="7893" spans="1:10">
      <c r="A7893" t="s">
        <v>508</v>
      </c>
      <c r="B7893" t="s">
        <v>319</v>
      </c>
      <c r="C7893" t="s">
        <v>4</v>
      </c>
      <c r="D7893" t="s">
        <v>1</v>
      </c>
      <c r="F7893" s="2">
        <v>8416336</v>
      </c>
      <c r="G7893" s="36">
        <v>1622.4074516728481</v>
      </c>
      <c r="H7893">
        <v>2015</v>
      </c>
      <c r="I7893">
        <v>5187.5600000000004</v>
      </c>
      <c r="J7893" t="s">
        <v>717</v>
      </c>
    </row>
    <row r="7894" spans="1:10">
      <c r="A7894" t="s">
        <v>508</v>
      </c>
      <c r="B7894" t="s">
        <v>319</v>
      </c>
      <c r="C7894" t="s">
        <v>3</v>
      </c>
      <c r="D7894" t="s">
        <v>328</v>
      </c>
      <c r="F7894" s="2">
        <v>2358445497</v>
      </c>
      <c r="G7894" s="36">
        <v>528106.33008083422</v>
      </c>
      <c r="H7894">
        <v>2014</v>
      </c>
      <c r="I7894">
        <v>4465.8534894649083</v>
      </c>
      <c r="J7894" t="s">
        <v>717</v>
      </c>
    </row>
    <row r="7895" spans="1:10">
      <c r="A7895" t="s">
        <v>508</v>
      </c>
      <c r="B7895" t="s">
        <v>319</v>
      </c>
      <c r="C7895" t="s">
        <v>3</v>
      </c>
      <c r="D7895" t="s">
        <v>1</v>
      </c>
      <c r="F7895" s="2">
        <v>181542178</v>
      </c>
      <c r="G7895" s="36">
        <v>40651.171926769166</v>
      </c>
      <c r="H7895">
        <v>2014</v>
      </c>
      <c r="I7895">
        <v>4465.8534894649083</v>
      </c>
      <c r="J7895" t="s">
        <v>717</v>
      </c>
    </row>
    <row r="7896" spans="1:10">
      <c r="A7896" t="s">
        <v>508</v>
      </c>
      <c r="B7896" t="s">
        <v>319</v>
      </c>
      <c r="C7896" t="s">
        <v>4</v>
      </c>
      <c r="D7896" t="s">
        <v>328</v>
      </c>
      <c r="F7896" s="2">
        <v>270549008</v>
      </c>
      <c r="G7896" s="36">
        <v>60581.702610314867</v>
      </c>
      <c r="H7896">
        <v>2014</v>
      </c>
      <c r="I7896">
        <v>4465.8534894649083</v>
      </c>
      <c r="J7896" t="s">
        <v>717</v>
      </c>
    </row>
    <row r="7897" spans="1:10">
      <c r="A7897" t="s">
        <v>508</v>
      </c>
      <c r="B7897" t="s">
        <v>319</v>
      </c>
      <c r="C7897" t="s">
        <v>4</v>
      </c>
      <c r="D7897" t="s">
        <v>1</v>
      </c>
      <c r="F7897" s="2">
        <v>3418256</v>
      </c>
      <c r="G7897" s="36">
        <v>765.42054235853811</v>
      </c>
      <c r="H7897">
        <v>2014</v>
      </c>
      <c r="I7897">
        <v>4465.8534894649083</v>
      </c>
      <c r="J7897" t="s">
        <v>717</v>
      </c>
    </row>
    <row r="7898" spans="1:10">
      <c r="A7898" t="s">
        <v>508</v>
      </c>
      <c r="B7898" t="s">
        <v>319</v>
      </c>
      <c r="C7898" t="s">
        <v>3</v>
      </c>
      <c r="D7898" t="s">
        <v>328</v>
      </c>
      <c r="F7898" s="2">
        <v>1998994764</v>
      </c>
      <c r="G7898" s="36">
        <v>465129.03925965406</v>
      </c>
      <c r="H7898">
        <v>2013</v>
      </c>
      <c r="I7898">
        <v>4297.7208371719817</v>
      </c>
      <c r="J7898" t="s">
        <v>717</v>
      </c>
    </row>
    <row r="7899" spans="1:10">
      <c r="A7899" t="s">
        <v>508</v>
      </c>
      <c r="B7899" t="s">
        <v>319</v>
      </c>
      <c r="C7899" t="s">
        <v>3</v>
      </c>
      <c r="D7899" t="s">
        <v>328</v>
      </c>
      <c r="F7899" s="2">
        <v>1998994764</v>
      </c>
      <c r="G7899" s="36">
        <v>465129.03925965406</v>
      </c>
      <c r="H7899">
        <v>2013</v>
      </c>
      <c r="I7899">
        <v>4297.7208371719817</v>
      </c>
      <c r="J7899" t="s">
        <v>717</v>
      </c>
    </row>
    <row r="7900" spans="1:10">
      <c r="A7900" t="s">
        <v>508</v>
      </c>
      <c r="B7900" t="s">
        <v>319</v>
      </c>
      <c r="C7900" t="s">
        <v>3</v>
      </c>
      <c r="D7900" t="s">
        <v>1</v>
      </c>
      <c r="F7900" s="2">
        <v>93958423</v>
      </c>
      <c r="G7900" s="36">
        <v>21862.38393786117</v>
      </c>
      <c r="H7900">
        <v>2013</v>
      </c>
      <c r="I7900">
        <v>4297.7208371719817</v>
      </c>
      <c r="J7900" t="s">
        <v>717</v>
      </c>
    </row>
    <row r="7901" spans="1:10">
      <c r="A7901" t="s">
        <v>508</v>
      </c>
      <c r="B7901" t="s">
        <v>319</v>
      </c>
      <c r="C7901" t="s">
        <v>3</v>
      </c>
      <c r="D7901" t="s">
        <v>1</v>
      </c>
      <c r="F7901" s="2">
        <v>93958423</v>
      </c>
      <c r="G7901" s="36">
        <v>21862.38393786117</v>
      </c>
      <c r="H7901">
        <v>2013</v>
      </c>
      <c r="I7901">
        <v>4297.7208371719817</v>
      </c>
      <c r="J7901" t="s">
        <v>717</v>
      </c>
    </row>
    <row r="7902" spans="1:10">
      <c r="A7902" t="s">
        <v>508</v>
      </c>
      <c r="B7902" t="s">
        <v>319</v>
      </c>
      <c r="C7902" t="s">
        <v>3</v>
      </c>
      <c r="D7902" t="s">
        <v>328</v>
      </c>
      <c r="F7902" s="2">
        <v>1552812220.4878194</v>
      </c>
      <c r="G7902" s="36">
        <v>351594.70217999996</v>
      </c>
      <c r="H7902">
        <v>2012</v>
      </c>
      <c r="I7902">
        <v>4416.4835558098157</v>
      </c>
      <c r="J7902" t="s">
        <v>717</v>
      </c>
    </row>
    <row r="7903" spans="1:10">
      <c r="A7903" t="s">
        <v>508</v>
      </c>
      <c r="B7903" t="s">
        <v>319</v>
      </c>
      <c r="C7903" t="s">
        <v>3</v>
      </c>
      <c r="D7903" t="s">
        <v>328</v>
      </c>
      <c r="F7903" s="2">
        <v>1552812220.4878194</v>
      </c>
      <c r="G7903" s="36">
        <v>351594.70217999996</v>
      </c>
      <c r="H7903">
        <v>2012</v>
      </c>
      <c r="I7903">
        <v>4416.4835558098157</v>
      </c>
      <c r="J7903" t="s">
        <v>717</v>
      </c>
    </row>
    <row r="7904" spans="1:10">
      <c r="A7904" t="s">
        <v>508</v>
      </c>
      <c r="B7904" t="s">
        <v>319</v>
      </c>
      <c r="C7904" t="s">
        <v>3</v>
      </c>
      <c r="D7904" t="s">
        <v>1</v>
      </c>
      <c r="F7904" s="2">
        <v>75593479.885796487</v>
      </c>
      <c r="G7904" s="36">
        <v>17116.214501999999</v>
      </c>
      <c r="H7904">
        <v>2012</v>
      </c>
      <c r="I7904">
        <v>4416.4835558098157</v>
      </c>
      <c r="J7904" t="s">
        <v>717</v>
      </c>
    </row>
    <row r="7905" spans="1:10">
      <c r="A7905" t="s">
        <v>508</v>
      </c>
      <c r="B7905" t="s">
        <v>319</v>
      </c>
      <c r="C7905" t="s">
        <v>3</v>
      </c>
      <c r="D7905" t="s">
        <v>1</v>
      </c>
      <c r="F7905" s="2">
        <v>75593479.885796487</v>
      </c>
      <c r="G7905" s="36">
        <v>17116.214501999999</v>
      </c>
      <c r="H7905">
        <v>2012</v>
      </c>
      <c r="I7905">
        <v>4416.4835558098157</v>
      </c>
      <c r="J7905" t="s">
        <v>717</v>
      </c>
    </row>
    <row r="7906" spans="1:10">
      <c r="A7906" t="s">
        <v>508</v>
      </c>
      <c r="B7906" t="s">
        <v>319</v>
      </c>
      <c r="C7906" t="s">
        <v>3</v>
      </c>
      <c r="D7906" t="s">
        <v>328</v>
      </c>
      <c r="F7906" s="2">
        <v>1130980422.9925804</v>
      </c>
      <c r="G7906" s="36">
        <v>270095.23824000004</v>
      </c>
      <c r="H7906">
        <v>2011</v>
      </c>
      <c r="I7906">
        <v>4187.3393635604152</v>
      </c>
      <c r="J7906" t="s">
        <v>717</v>
      </c>
    </row>
    <row r="7907" spans="1:10">
      <c r="A7907" t="s">
        <v>508</v>
      </c>
      <c r="B7907" t="s">
        <v>319</v>
      </c>
      <c r="C7907" t="s">
        <v>3</v>
      </c>
      <c r="D7907" t="s">
        <v>328</v>
      </c>
      <c r="F7907" s="2">
        <v>1130980422.9925804</v>
      </c>
      <c r="G7907" s="36">
        <v>270095.23824000004</v>
      </c>
      <c r="H7907">
        <v>2011</v>
      </c>
      <c r="I7907">
        <v>4187.3393635604152</v>
      </c>
      <c r="J7907" t="s">
        <v>717</v>
      </c>
    </row>
    <row r="7908" spans="1:10">
      <c r="A7908" t="s">
        <v>508</v>
      </c>
      <c r="B7908" t="s">
        <v>319</v>
      </c>
      <c r="C7908" t="s">
        <v>3</v>
      </c>
      <c r="D7908" t="s">
        <v>1</v>
      </c>
      <c r="F7908" s="2">
        <v>40131095.324370518</v>
      </c>
      <c r="G7908" s="36">
        <v>9583.9128000000001</v>
      </c>
      <c r="H7908">
        <v>2011</v>
      </c>
      <c r="I7908">
        <v>4187.3393635604152</v>
      </c>
      <c r="J7908" t="s">
        <v>717</v>
      </c>
    </row>
    <row r="7909" spans="1:10">
      <c r="A7909" t="s">
        <v>508</v>
      </c>
      <c r="B7909" t="s">
        <v>319</v>
      </c>
      <c r="C7909" t="s">
        <v>3</v>
      </c>
      <c r="D7909" t="s">
        <v>1</v>
      </c>
      <c r="F7909" s="2">
        <v>40131095.324370518</v>
      </c>
      <c r="G7909" s="36">
        <v>9583.9128000000001</v>
      </c>
      <c r="H7909">
        <v>2011</v>
      </c>
      <c r="I7909">
        <v>4187.3393635604152</v>
      </c>
      <c r="J7909" t="s">
        <v>717</v>
      </c>
    </row>
    <row r="7910" spans="1:10">
      <c r="A7910" t="s">
        <v>508</v>
      </c>
      <c r="B7910" t="s">
        <v>319</v>
      </c>
      <c r="C7910" t="s">
        <v>3</v>
      </c>
      <c r="D7910" t="s">
        <v>328</v>
      </c>
      <c r="F7910" s="2">
        <v>1129489664.9354346</v>
      </c>
      <c r="G7910" s="36">
        <v>238609.63126300002</v>
      </c>
      <c r="H7910">
        <v>2010</v>
      </c>
      <c r="I7910">
        <v>4733.6298160173164</v>
      </c>
      <c r="J7910" t="s">
        <v>717</v>
      </c>
    </row>
    <row r="7911" spans="1:10">
      <c r="A7911" t="s">
        <v>508</v>
      </c>
      <c r="B7911" t="s">
        <v>319</v>
      </c>
      <c r="C7911" t="s">
        <v>3</v>
      </c>
      <c r="D7911" t="s">
        <v>328</v>
      </c>
      <c r="F7911" s="2">
        <v>1129489664.9354346</v>
      </c>
      <c r="G7911" s="36">
        <v>238609.63126300002</v>
      </c>
      <c r="H7911">
        <v>2010</v>
      </c>
      <c r="I7911">
        <v>4733.6298160173164</v>
      </c>
      <c r="J7911" t="s">
        <v>717</v>
      </c>
    </row>
    <row r="7912" spans="1:10">
      <c r="A7912" t="s">
        <v>508</v>
      </c>
      <c r="B7912" t="s">
        <v>319</v>
      </c>
      <c r="C7912" t="s">
        <v>3</v>
      </c>
      <c r="D7912" t="s">
        <v>1</v>
      </c>
      <c r="F7912" s="2">
        <v>24471222.462126732</v>
      </c>
      <c r="G7912" s="36">
        <v>5169.6527640000004</v>
      </c>
      <c r="H7912">
        <v>2010</v>
      </c>
      <c r="I7912">
        <v>4733.6298160173164</v>
      </c>
      <c r="J7912" t="s">
        <v>717</v>
      </c>
    </row>
    <row r="7913" spans="1:10">
      <c r="A7913" t="s">
        <v>508</v>
      </c>
      <c r="B7913" t="s">
        <v>319</v>
      </c>
      <c r="C7913" t="s">
        <v>3</v>
      </c>
      <c r="D7913" t="s">
        <v>1</v>
      </c>
      <c r="F7913" s="2">
        <v>24471222.462126732</v>
      </c>
      <c r="G7913" s="36">
        <v>5169.6527640000004</v>
      </c>
      <c r="H7913">
        <v>2010</v>
      </c>
      <c r="I7913">
        <v>4733.6298160173164</v>
      </c>
      <c r="J7913" t="s">
        <v>717</v>
      </c>
    </row>
    <row r="7914" spans="1:10">
      <c r="A7914" s="5" t="s">
        <v>175</v>
      </c>
      <c r="B7914" t="s">
        <v>319</v>
      </c>
      <c r="C7914" t="s">
        <v>3</v>
      </c>
      <c r="D7914" t="s">
        <v>328</v>
      </c>
      <c r="F7914" s="2">
        <v>1817838127</v>
      </c>
      <c r="G7914" s="36">
        <f t="shared" ref="G7914:G7926" si="230">F7914/I7914</f>
        <v>260634.28477619728</v>
      </c>
      <c r="H7914">
        <v>2022</v>
      </c>
      <c r="I7914">
        <v>6974.67</v>
      </c>
      <c r="J7914" t="s">
        <v>717</v>
      </c>
    </row>
    <row r="7915" spans="1:10">
      <c r="A7915" s="5" t="s">
        <v>175</v>
      </c>
      <c r="B7915" t="s">
        <v>319</v>
      </c>
      <c r="C7915" t="s">
        <v>5</v>
      </c>
      <c r="D7915" t="s">
        <v>328</v>
      </c>
      <c r="F7915" s="2">
        <v>946556039</v>
      </c>
      <c r="G7915" s="36">
        <f t="shared" si="230"/>
        <v>135713.37984449443</v>
      </c>
      <c r="H7915">
        <v>2022</v>
      </c>
      <c r="I7915">
        <v>6974.67</v>
      </c>
      <c r="J7915" t="s">
        <v>717</v>
      </c>
    </row>
    <row r="7916" spans="1:10" ht="15.75">
      <c r="A7916" s="19" t="s">
        <v>661</v>
      </c>
      <c r="B7916" t="s">
        <v>319</v>
      </c>
      <c r="C7916" t="s">
        <v>3</v>
      </c>
      <c r="D7916" t="s">
        <v>328</v>
      </c>
      <c r="F7916" s="2">
        <v>2002598470</v>
      </c>
      <c r="G7916" s="36">
        <f t="shared" si="230"/>
        <v>274980.22299421916</v>
      </c>
      <c r="H7916">
        <v>2023</v>
      </c>
      <c r="I7916">
        <v>7282.7</v>
      </c>
      <c r="J7916" t="s">
        <v>717</v>
      </c>
    </row>
    <row r="7917" spans="1:10" ht="15.75">
      <c r="A7917" s="19" t="s">
        <v>661</v>
      </c>
      <c r="B7917" t="s">
        <v>319</v>
      </c>
      <c r="C7917" t="s">
        <v>4</v>
      </c>
      <c r="D7917" t="s">
        <v>328</v>
      </c>
      <c r="F7917" s="2">
        <v>493493807</v>
      </c>
      <c r="G7917" s="36">
        <f t="shared" si="230"/>
        <v>67762.479162947813</v>
      </c>
      <c r="H7917">
        <v>2023</v>
      </c>
      <c r="I7917">
        <v>7282.7</v>
      </c>
      <c r="J7917" t="s">
        <v>717</v>
      </c>
    </row>
    <row r="7918" spans="1:10">
      <c r="A7918" s="5" t="s">
        <v>277</v>
      </c>
      <c r="B7918" t="s">
        <v>319</v>
      </c>
      <c r="C7918" t="s">
        <v>3</v>
      </c>
      <c r="D7918" t="s">
        <v>328</v>
      </c>
      <c r="E7918" t="s">
        <v>361</v>
      </c>
      <c r="F7918" s="2">
        <v>2071081730</v>
      </c>
      <c r="G7918" s="36">
        <f t="shared" si="230"/>
        <v>306076.46880611242</v>
      </c>
      <c r="H7918">
        <v>2021</v>
      </c>
      <c r="I7918">
        <v>6766.55</v>
      </c>
      <c r="J7918" t="s">
        <v>717</v>
      </c>
    </row>
    <row r="7919" spans="1:10">
      <c r="A7919" s="5" t="s">
        <v>277</v>
      </c>
      <c r="B7919" t="s">
        <v>319</v>
      </c>
      <c r="C7919" t="s">
        <v>4</v>
      </c>
      <c r="D7919" t="s">
        <v>328</v>
      </c>
      <c r="E7919" t="s">
        <v>361</v>
      </c>
      <c r="F7919" s="2">
        <v>1014573613</v>
      </c>
      <c r="G7919" s="36">
        <f t="shared" si="230"/>
        <v>149939.57230789692</v>
      </c>
      <c r="H7919">
        <v>2021</v>
      </c>
      <c r="I7919">
        <v>6766.55</v>
      </c>
      <c r="J7919" t="s">
        <v>717</v>
      </c>
    </row>
    <row r="7920" spans="1:10">
      <c r="A7920" t="s">
        <v>114</v>
      </c>
      <c r="B7920" t="s">
        <v>41</v>
      </c>
      <c r="C7920" t="s">
        <v>3</v>
      </c>
      <c r="D7920" t="s">
        <v>328</v>
      </c>
      <c r="E7920" t="s">
        <v>692</v>
      </c>
      <c r="F7920" s="2">
        <v>80728902.989999995</v>
      </c>
      <c r="G7920" s="36">
        <f t="shared" si="230"/>
        <v>3247197.549183262</v>
      </c>
      <c r="H7920">
        <v>2024</v>
      </c>
      <c r="I7920">
        <v>24.8611</v>
      </c>
      <c r="J7920" t="s">
        <v>717</v>
      </c>
    </row>
    <row r="7921" spans="1:10">
      <c r="A7921" t="s">
        <v>114</v>
      </c>
      <c r="B7921" t="s">
        <v>41</v>
      </c>
      <c r="C7921" t="s">
        <v>3</v>
      </c>
      <c r="D7921" t="s">
        <v>1</v>
      </c>
      <c r="E7921" t="s">
        <v>632</v>
      </c>
      <c r="F7921" s="2">
        <v>2351847.9400000004</v>
      </c>
      <c r="G7921" s="36">
        <f t="shared" si="230"/>
        <v>94599.512491402245</v>
      </c>
      <c r="H7921">
        <v>2024</v>
      </c>
      <c r="I7921">
        <v>24.8611</v>
      </c>
      <c r="J7921" t="s">
        <v>717</v>
      </c>
    </row>
    <row r="7922" spans="1:10">
      <c r="A7922" t="s">
        <v>114</v>
      </c>
      <c r="B7922" t="s">
        <v>41</v>
      </c>
      <c r="C7922" t="s">
        <v>4</v>
      </c>
      <c r="D7922" t="s">
        <v>328</v>
      </c>
      <c r="E7922" t="s">
        <v>692</v>
      </c>
      <c r="F7922" s="2">
        <v>9379324</v>
      </c>
      <c r="G7922" s="36">
        <f t="shared" si="230"/>
        <v>377269.06693589583</v>
      </c>
      <c r="H7922">
        <v>2024</v>
      </c>
      <c r="I7922">
        <v>24.8611</v>
      </c>
      <c r="J7922" t="s">
        <v>717</v>
      </c>
    </row>
    <row r="7923" spans="1:10">
      <c r="A7923" t="s">
        <v>114</v>
      </c>
      <c r="B7923" t="s">
        <v>41</v>
      </c>
      <c r="C7923" t="s">
        <v>4</v>
      </c>
      <c r="D7923" t="s">
        <v>1</v>
      </c>
      <c r="E7923" t="s">
        <v>632</v>
      </c>
      <c r="F7923" s="2">
        <v>148996.20000000001</v>
      </c>
      <c r="G7923" s="36">
        <f t="shared" si="230"/>
        <v>5993.1459187244336</v>
      </c>
      <c r="H7923">
        <v>2024</v>
      </c>
      <c r="I7923">
        <v>24.8611</v>
      </c>
      <c r="J7923" t="s">
        <v>717</v>
      </c>
    </row>
    <row r="7924" spans="1:10">
      <c r="A7924" t="s">
        <v>114</v>
      </c>
      <c r="B7924" t="s">
        <v>41</v>
      </c>
      <c r="C7924" t="s">
        <v>5</v>
      </c>
      <c r="D7924" t="s">
        <v>328</v>
      </c>
      <c r="E7924" t="s">
        <v>468</v>
      </c>
      <c r="F7924" s="2">
        <v>20345640.41</v>
      </c>
      <c r="G7924" s="36">
        <f t="shared" si="230"/>
        <v>828270.65665201109</v>
      </c>
      <c r="H7924">
        <v>2022</v>
      </c>
      <c r="I7924">
        <v>24.564</v>
      </c>
      <c r="J7924" t="s">
        <v>717</v>
      </c>
    </row>
    <row r="7925" spans="1:10">
      <c r="A7925" t="s">
        <v>114</v>
      </c>
      <c r="B7925" t="s">
        <v>41</v>
      </c>
      <c r="C7925" t="s">
        <v>3</v>
      </c>
      <c r="D7925" t="s">
        <v>328</v>
      </c>
      <c r="E7925" t="s">
        <v>468</v>
      </c>
      <c r="F7925" s="2">
        <v>67551441</v>
      </c>
      <c r="G7925" s="36">
        <f t="shared" si="230"/>
        <v>2815065.6348452265</v>
      </c>
      <c r="H7925">
        <v>2021</v>
      </c>
      <c r="I7925">
        <v>23.996400000000001</v>
      </c>
      <c r="J7925" t="s">
        <v>717</v>
      </c>
    </row>
    <row r="7926" spans="1:10">
      <c r="A7926" s="8" t="s">
        <v>114</v>
      </c>
      <c r="B7926" t="s">
        <v>41</v>
      </c>
      <c r="C7926" t="s">
        <v>4</v>
      </c>
      <c r="D7926" t="s">
        <v>328</v>
      </c>
      <c r="E7926" t="s">
        <v>468</v>
      </c>
      <c r="F7926" s="2">
        <v>24260689</v>
      </c>
      <c r="G7926" s="36">
        <f t="shared" si="230"/>
        <v>1011013.6937207247</v>
      </c>
      <c r="H7926">
        <v>2021</v>
      </c>
      <c r="I7926">
        <v>23.996400000000001</v>
      </c>
      <c r="J7926" t="s">
        <v>717</v>
      </c>
    </row>
    <row r="7927" spans="1:10">
      <c r="A7927" t="s">
        <v>114</v>
      </c>
      <c r="B7927" t="s">
        <v>41</v>
      </c>
      <c r="C7927" t="s">
        <v>3</v>
      </c>
      <c r="D7927" t="s">
        <v>328</v>
      </c>
      <c r="E7927" t="s">
        <v>370</v>
      </c>
      <c r="F7927" s="2">
        <v>59928300</v>
      </c>
      <c r="G7927" s="36">
        <v>2436832.8813021751</v>
      </c>
      <c r="H7927">
        <v>2020</v>
      </c>
      <c r="I7927">
        <v>24.592700000000001</v>
      </c>
      <c r="J7927" t="s">
        <v>717</v>
      </c>
    </row>
    <row r="7928" spans="1:10">
      <c r="A7928" t="s">
        <v>114</v>
      </c>
      <c r="B7928" t="s">
        <v>41</v>
      </c>
      <c r="C7928" t="s">
        <v>4</v>
      </c>
      <c r="D7928" t="s">
        <v>328</v>
      </c>
      <c r="E7928" t="s">
        <v>370</v>
      </c>
      <c r="F7928" s="2">
        <v>35707700</v>
      </c>
      <c r="G7928" s="36">
        <v>1451963.3875093015</v>
      </c>
      <c r="H7928">
        <v>2020</v>
      </c>
      <c r="I7928">
        <v>24.592700000000001</v>
      </c>
      <c r="J7928" t="s">
        <v>717</v>
      </c>
    </row>
    <row r="7929" spans="1:10">
      <c r="A7929" s="8" t="s">
        <v>114</v>
      </c>
      <c r="B7929" t="s">
        <v>41</v>
      </c>
      <c r="C7929" t="s">
        <v>3</v>
      </c>
      <c r="D7929" t="s">
        <v>328</v>
      </c>
      <c r="E7929" t="s">
        <v>370</v>
      </c>
      <c r="F7929" s="2">
        <v>75000817.340000004</v>
      </c>
      <c r="G7929" s="36">
        <f t="shared" ref="G7929:G7935" si="231">F7929/I7929</f>
        <v>3060058.8071612758</v>
      </c>
      <c r="H7929">
        <v>2019</v>
      </c>
      <c r="I7929">
        <v>24.509599999999999</v>
      </c>
      <c r="J7929" t="s">
        <v>717</v>
      </c>
    </row>
    <row r="7930" spans="1:10">
      <c r="A7930" s="8" t="s">
        <v>114</v>
      </c>
      <c r="B7930" t="s">
        <v>41</v>
      </c>
      <c r="C7930" t="s">
        <v>4</v>
      </c>
      <c r="D7930" t="s">
        <v>328</v>
      </c>
      <c r="E7930" t="s">
        <v>370</v>
      </c>
      <c r="F7930" s="2">
        <v>24563304.739999998</v>
      </c>
      <c r="G7930" s="36">
        <f t="shared" si="231"/>
        <v>1002191.1716225479</v>
      </c>
      <c r="H7930">
        <v>2019</v>
      </c>
      <c r="I7930">
        <v>24.509599999999999</v>
      </c>
      <c r="J7930" t="s">
        <v>717</v>
      </c>
    </row>
    <row r="7931" spans="1:10">
      <c r="A7931" t="s">
        <v>114</v>
      </c>
      <c r="B7931" t="s">
        <v>41</v>
      </c>
      <c r="C7931" t="s">
        <v>3</v>
      </c>
      <c r="D7931" t="s">
        <v>328</v>
      </c>
      <c r="E7931" t="s">
        <v>370</v>
      </c>
      <c r="F7931" s="2">
        <v>71474050</v>
      </c>
      <c r="G7931" s="36">
        <f t="shared" si="231"/>
        <v>2989295.2739439565</v>
      </c>
      <c r="H7931">
        <v>2018</v>
      </c>
      <c r="I7931">
        <v>23.91</v>
      </c>
      <c r="J7931" t="s">
        <v>717</v>
      </c>
    </row>
    <row r="7932" spans="1:10">
      <c r="A7932" t="s">
        <v>114</v>
      </c>
      <c r="B7932" t="s">
        <v>41</v>
      </c>
      <c r="C7932" t="s">
        <v>4</v>
      </c>
      <c r="D7932" t="s">
        <v>328</v>
      </c>
      <c r="E7932" t="s">
        <v>370</v>
      </c>
      <c r="F7932" s="2">
        <v>29620010</v>
      </c>
      <c r="G7932" s="36">
        <f t="shared" si="231"/>
        <v>1238812.6306984525</v>
      </c>
      <c r="H7932">
        <v>2018</v>
      </c>
      <c r="I7932">
        <v>23.91</v>
      </c>
      <c r="J7932" t="s">
        <v>717</v>
      </c>
    </row>
    <row r="7933" spans="1:10">
      <c r="A7933" s="8" t="s">
        <v>114</v>
      </c>
      <c r="B7933" t="s">
        <v>41</v>
      </c>
      <c r="C7933" t="s">
        <v>3</v>
      </c>
      <c r="D7933" t="s">
        <v>1</v>
      </c>
      <c r="F7933" s="2">
        <v>2451133.1399999997</v>
      </c>
      <c r="G7933" s="36">
        <f t="shared" si="231"/>
        <v>99785.586223742052</v>
      </c>
      <c r="H7933">
        <v>2022</v>
      </c>
      <c r="I7933">
        <v>24.564</v>
      </c>
      <c r="J7933" t="s">
        <v>717</v>
      </c>
    </row>
    <row r="7934" spans="1:10">
      <c r="A7934" t="s">
        <v>114</v>
      </c>
      <c r="B7934" t="s">
        <v>41</v>
      </c>
      <c r="C7934" t="s">
        <v>3</v>
      </c>
      <c r="D7934" t="s">
        <v>1</v>
      </c>
      <c r="E7934" t="s">
        <v>472</v>
      </c>
      <c r="F7934" s="2">
        <v>6627010</v>
      </c>
      <c r="G7934" s="36">
        <f t="shared" si="231"/>
        <v>276166.8416929206</v>
      </c>
      <c r="H7934">
        <v>2021</v>
      </c>
      <c r="I7934">
        <v>23.996400000000001</v>
      </c>
      <c r="J7934" t="s">
        <v>717</v>
      </c>
    </row>
    <row r="7935" spans="1:10">
      <c r="A7935" s="8" t="s">
        <v>114</v>
      </c>
      <c r="B7935" t="s">
        <v>41</v>
      </c>
      <c r="C7935" t="s">
        <v>4</v>
      </c>
      <c r="D7935" t="s">
        <v>1</v>
      </c>
      <c r="E7935" t="s">
        <v>472</v>
      </c>
      <c r="F7935" s="2">
        <v>12424</v>
      </c>
      <c r="G7935" s="36">
        <f t="shared" si="231"/>
        <v>517.744328315914</v>
      </c>
      <c r="H7935">
        <v>2021</v>
      </c>
      <c r="I7935">
        <v>23.996400000000001</v>
      </c>
      <c r="J7935" t="s">
        <v>717</v>
      </c>
    </row>
    <row r="7936" spans="1:10">
      <c r="A7936" t="s">
        <v>114</v>
      </c>
      <c r="B7936" t="s">
        <v>41</v>
      </c>
      <c r="C7936" t="s">
        <v>3</v>
      </c>
      <c r="D7936" t="s">
        <v>1</v>
      </c>
      <c r="F7936" s="2">
        <v>1473400</v>
      </c>
      <c r="G7936" s="36">
        <v>59912.087733351764</v>
      </c>
      <c r="H7936">
        <v>2020</v>
      </c>
      <c r="I7936">
        <v>24.592700000000001</v>
      </c>
      <c r="J7936" t="s">
        <v>717</v>
      </c>
    </row>
    <row r="7937" spans="1:10">
      <c r="A7937" t="s">
        <v>114</v>
      </c>
      <c r="B7937" t="s">
        <v>41</v>
      </c>
      <c r="C7937" t="s">
        <v>3</v>
      </c>
      <c r="D7937" t="s">
        <v>1</v>
      </c>
      <c r="E7937" t="s">
        <v>434</v>
      </c>
      <c r="F7937" s="2">
        <v>1765104.62</v>
      </c>
      <c r="G7937" s="36">
        <f t="shared" ref="G7937:G7950" si="232">F7937/I7937</f>
        <v>72016.867676339069</v>
      </c>
      <c r="H7937">
        <v>2019</v>
      </c>
      <c r="I7937">
        <v>24.509599999999999</v>
      </c>
      <c r="J7937" t="s">
        <v>717</v>
      </c>
    </row>
    <row r="7938" spans="1:10">
      <c r="A7938" t="s">
        <v>114</v>
      </c>
      <c r="B7938" t="s">
        <v>41</v>
      </c>
      <c r="C7938" t="s">
        <v>4</v>
      </c>
      <c r="D7938" t="s">
        <v>1</v>
      </c>
      <c r="E7938" t="s">
        <v>434</v>
      </c>
      <c r="F7938" s="2">
        <v>34500</v>
      </c>
      <c r="G7938" s="36">
        <f t="shared" si="232"/>
        <v>1407.6117113294383</v>
      </c>
      <c r="H7938">
        <v>2019</v>
      </c>
      <c r="I7938">
        <v>24.509599999999999</v>
      </c>
      <c r="J7938" t="s">
        <v>717</v>
      </c>
    </row>
    <row r="7939" spans="1:10">
      <c r="A7939" t="s">
        <v>114</v>
      </c>
      <c r="B7939" t="s">
        <v>41</v>
      </c>
      <c r="C7939" t="s">
        <v>3</v>
      </c>
      <c r="D7939" t="s">
        <v>1</v>
      </c>
      <c r="E7939" t="s">
        <v>364</v>
      </c>
      <c r="F7939" s="2">
        <v>3579430</v>
      </c>
      <c r="G7939" s="36">
        <f t="shared" si="232"/>
        <v>149704.3078209954</v>
      </c>
      <c r="H7939">
        <v>2018</v>
      </c>
      <c r="I7939">
        <v>23.91</v>
      </c>
      <c r="J7939" t="s">
        <v>717</v>
      </c>
    </row>
    <row r="7940" spans="1:10">
      <c r="A7940" t="s">
        <v>114</v>
      </c>
      <c r="B7940" t="s">
        <v>41</v>
      </c>
      <c r="C7940" t="s">
        <v>3</v>
      </c>
      <c r="D7940" t="s">
        <v>328</v>
      </c>
      <c r="F7940" s="2">
        <v>82154910.299999997</v>
      </c>
      <c r="G7940" s="36">
        <f t="shared" si="232"/>
        <v>3344524.926722032</v>
      </c>
      <c r="H7940">
        <v>2022</v>
      </c>
      <c r="I7940">
        <v>24.564</v>
      </c>
      <c r="J7940" t="s">
        <v>717</v>
      </c>
    </row>
    <row r="7941" spans="1:10">
      <c r="A7941" t="s">
        <v>652</v>
      </c>
      <c r="B7941" t="s">
        <v>41</v>
      </c>
      <c r="C7941" t="s">
        <v>3</v>
      </c>
      <c r="D7941" t="s">
        <v>328</v>
      </c>
      <c r="E7941" t="s">
        <v>626</v>
      </c>
      <c r="F7941" s="2">
        <v>75220345.629999995</v>
      </c>
      <c r="G7941" s="36">
        <f t="shared" si="232"/>
        <v>3061558.3524968149</v>
      </c>
      <c r="H7941">
        <v>2023</v>
      </c>
      <c r="I7941">
        <v>24.569299999999998</v>
      </c>
      <c r="J7941" t="s">
        <v>717</v>
      </c>
    </row>
    <row r="7942" spans="1:10">
      <c r="A7942" t="s">
        <v>652</v>
      </c>
      <c r="B7942" t="s">
        <v>41</v>
      </c>
      <c r="C7942" t="s">
        <v>3</v>
      </c>
      <c r="D7942" t="s">
        <v>1</v>
      </c>
      <c r="E7942" t="s">
        <v>632</v>
      </c>
      <c r="F7942" s="2">
        <v>6791211.0300000003</v>
      </c>
      <c r="G7942" s="36">
        <f t="shared" si="232"/>
        <v>276410.44026488345</v>
      </c>
      <c r="H7942">
        <v>2023</v>
      </c>
      <c r="I7942">
        <v>24.569299999999998</v>
      </c>
      <c r="J7942" t="s">
        <v>717</v>
      </c>
    </row>
    <row r="7943" spans="1:10">
      <c r="A7943" t="s">
        <v>652</v>
      </c>
      <c r="B7943" t="s">
        <v>41</v>
      </c>
      <c r="C7943" t="s">
        <v>4</v>
      </c>
      <c r="D7943" t="s">
        <v>328</v>
      </c>
      <c r="E7943" t="s">
        <v>626</v>
      </c>
      <c r="F7943" s="2">
        <v>23412117</v>
      </c>
      <c r="G7943" s="36">
        <f t="shared" si="232"/>
        <v>952901.26295824465</v>
      </c>
      <c r="H7943">
        <v>2023</v>
      </c>
      <c r="I7943">
        <v>24.569299999999998</v>
      </c>
      <c r="J7943" t="s">
        <v>717</v>
      </c>
    </row>
    <row r="7944" spans="1:10">
      <c r="A7944" t="s">
        <v>652</v>
      </c>
      <c r="B7944" t="s">
        <v>41</v>
      </c>
      <c r="C7944" t="s">
        <v>4</v>
      </c>
      <c r="D7944" t="s">
        <v>1</v>
      </c>
      <c r="E7944" t="s">
        <v>632</v>
      </c>
      <c r="F7944" s="2">
        <v>93660.34</v>
      </c>
      <c r="G7944" s="36">
        <f t="shared" si="232"/>
        <v>3812.0882564826838</v>
      </c>
      <c r="H7944">
        <v>2023</v>
      </c>
      <c r="I7944">
        <v>24.569299999999998</v>
      </c>
      <c r="J7944" t="s">
        <v>717</v>
      </c>
    </row>
    <row r="7945" spans="1:10">
      <c r="A7945" t="s">
        <v>99</v>
      </c>
      <c r="B7945" t="s">
        <v>33</v>
      </c>
      <c r="C7945" t="s">
        <v>3</v>
      </c>
      <c r="D7945" t="s">
        <v>328</v>
      </c>
      <c r="E7945" t="s">
        <v>631</v>
      </c>
      <c r="F7945" s="2">
        <v>647495000</v>
      </c>
      <c r="G7945" s="36">
        <f t="shared" si="232"/>
        <v>686341.95463218144</v>
      </c>
      <c r="H7945">
        <v>2024</v>
      </c>
      <c r="I7945">
        <v>943.4</v>
      </c>
      <c r="J7945" t="s">
        <v>717</v>
      </c>
    </row>
    <row r="7946" spans="1:10">
      <c r="A7946" t="s">
        <v>99</v>
      </c>
      <c r="B7946" t="s">
        <v>33</v>
      </c>
      <c r="C7946" t="s">
        <v>3</v>
      </c>
      <c r="D7946" t="s">
        <v>328</v>
      </c>
      <c r="E7946" t="s">
        <v>626</v>
      </c>
      <c r="F7946" s="2">
        <v>2261019000</v>
      </c>
      <c r="G7946" s="36">
        <f t="shared" si="232"/>
        <v>2396670.5533177867</v>
      </c>
      <c r="H7946">
        <v>2024</v>
      </c>
      <c r="I7946">
        <v>943.4</v>
      </c>
      <c r="J7946" t="s">
        <v>717</v>
      </c>
    </row>
    <row r="7947" spans="1:10">
      <c r="A7947" t="s">
        <v>99</v>
      </c>
      <c r="B7947" t="s">
        <v>33</v>
      </c>
      <c r="C7947" t="s">
        <v>3</v>
      </c>
      <c r="D7947" t="s">
        <v>1</v>
      </c>
      <c r="E7947" t="s">
        <v>632</v>
      </c>
      <c r="F7947" s="2">
        <v>3990588000</v>
      </c>
      <c r="G7947" s="36">
        <f t="shared" si="232"/>
        <v>4230006.3599745603</v>
      </c>
      <c r="H7947">
        <v>2024</v>
      </c>
      <c r="I7947">
        <v>943.4</v>
      </c>
      <c r="J7947" t="s">
        <v>717</v>
      </c>
    </row>
    <row r="7948" spans="1:10">
      <c r="A7948" t="s">
        <v>99</v>
      </c>
      <c r="B7948" t="s">
        <v>33</v>
      </c>
      <c r="C7948" t="s">
        <v>4</v>
      </c>
      <c r="D7948" t="s">
        <v>328</v>
      </c>
      <c r="E7948" t="s">
        <v>626</v>
      </c>
      <c r="F7948" s="2">
        <v>754572000</v>
      </c>
      <c r="G7948" s="36">
        <f t="shared" si="232"/>
        <v>799843.12062751746</v>
      </c>
      <c r="H7948">
        <v>2024</v>
      </c>
      <c r="I7948">
        <v>943.4</v>
      </c>
      <c r="J7948" t="s">
        <v>717</v>
      </c>
    </row>
    <row r="7949" spans="1:10">
      <c r="A7949" t="s">
        <v>99</v>
      </c>
      <c r="B7949" t="s">
        <v>33</v>
      </c>
      <c r="C7949" t="s">
        <v>4</v>
      </c>
      <c r="D7949" t="s">
        <v>328</v>
      </c>
      <c r="E7949" t="s">
        <v>631</v>
      </c>
      <c r="F7949" s="2">
        <v>412170000</v>
      </c>
      <c r="G7949" s="36">
        <f t="shared" si="232"/>
        <v>436898.45240619039</v>
      </c>
      <c r="H7949">
        <v>2024</v>
      </c>
      <c r="I7949">
        <v>943.4</v>
      </c>
      <c r="J7949" t="s">
        <v>717</v>
      </c>
    </row>
    <row r="7950" spans="1:10">
      <c r="A7950" t="s">
        <v>99</v>
      </c>
      <c r="B7950" t="s">
        <v>33</v>
      </c>
      <c r="C7950" t="s">
        <v>4</v>
      </c>
      <c r="D7950" t="s">
        <v>1</v>
      </c>
      <c r="E7950" t="s">
        <v>632</v>
      </c>
      <c r="F7950" s="2">
        <v>1272829000</v>
      </c>
      <c r="G7950" s="36">
        <f t="shared" si="232"/>
        <v>1349193.3432266272</v>
      </c>
      <c r="H7950">
        <v>2024</v>
      </c>
      <c r="I7950">
        <v>943.4</v>
      </c>
      <c r="J7950" t="s">
        <v>717</v>
      </c>
    </row>
    <row r="7951" spans="1:10">
      <c r="A7951" t="s">
        <v>99</v>
      </c>
      <c r="B7951" t="s">
        <v>33</v>
      </c>
      <c r="C7951" t="s">
        <v>3</v>
      </c>
      <c r="D7951" t="s">
        <v>1</v>
      </c>
      <c r="F7951" s="2">
        <f t="shared" ref="F7951:F7958" si="233">G7951*I7951</f>
        <v>2340436664</v>
      </c>
      <c r="G7951" s="36">
        <v>2683987</v>
      </c>
      <c r="H7951">
        <v>2022</v>
      </c>
      <c r="I7951" s="32">
        <v>872</v>
      </c>
      <c r="J7951" t="s">
        <v>717</v>
      </c>
    </row>
    <row r="7952" spans="1:10">
      <c r="A7952" t="s">
        <v>99</v>
      </c>
      <c r="B7952" t="s">
        <v>33</v>
      </c>
      <c r="C7952" t="s">
        <v>3</v>
      </c>
      <c r="D7952" t="s">
        <v>328</v>
      </c>
      <c r="E7952" t="s">
        <v>370</v>
      </c>
      <c r="F7952" s="2">
        <f t="shared" si="233"/>
        <v>1482966108.5967586</v>
      </c>
      <c r="G7952" s="36">
        <v>1700649.2071063747</v>
      </c>
      <c r="H7952">
        <v>2022</v>
      </c>
      <c r="I7952" s="32">
        <v>872</v>
      </c>
      <c r="J7952" t="s">
        <v>717</v>
      </c>
    </row>
    <row r="7953" spans="1:10">
      <c r="A7953" t="s">
        <v>99</v>
      </c>
      <c r="B7953" t="s">
        <v>33</v>
      </c>
      <c r="C7953" t="s">
        <v>3</v>
      </c>
      <c r="D7953" t="s">
        <v>328</v>
      </c>
      <c r="E7953" t="s">
        <v>419</v>
      </c>
      <c r="F7953" s="2">
        <f t="shared" si="233"/>
        <v>224939902.96797013</v>
      </c>
      <c r="G7953" s="36">
        <v>257958.60432106667</v>
      </c>
      <c r="H7953">
        <v>2022</v>
      </c>
      <c r="I7953" s="32">
        <v>872</v>
      </c>
      <c r="J7953" t="s">
        <v>717</v>
      </c>
    </row>
    <row r="7954" spans="1:10">
      <c r="A7954" t="s">
        <v>99</v>
      </c>
      <c r="B7954" t="s">
        <v>33</v>
      </c>
      <c r="C7954" t="s">
        <v>3</v>
      </c>
      <c r="D7954" t="s">
        <v>328</v>
      </c>
      <c r="E7954" t="s">
        <v>369</v>
      </c>
      <c r="F7954" s="2">
        <f t="shared" si="233"/>
        <v>919165.57108119735</v>
      </c>
      <c r="G7954" s="36">
        <v>1054.0889576619236</v>
      </c>
      <c r="H7954">
        <v>2022</v>
      </c>
      <c r="I7954" s="32">
        <v>872</v>
      </c>
      <c r="J7954" t="s">
        <v>717</v>
      </c>
    </row>
    <row r="7955" spans="1:10">
      <c r="A7955" t="s">
        <v>99</v>
      </c>
      <c r="B7955" t="s">
        <v>33</v>
      </c>
      <c r="C7955" t="s">
        <v>4</v>
      </c>
      <c r="D7955" t="s">
        <v>1</v>
      </c>
      <c r="F7955" s="2">
        <f t="shared" si="233"/>
        <v>466601968</v>
      </c>
      <c r="G7955" s="36">
        <v>535094</v>
      </c>
      <c r="H7955">
        <v>2022</v>
      </c>
      <c r="I7955" s="32">
        <v>872</v>
      </c>
      <c r="J7955" t="s">
        <v>717</v>
      </c>
    </row>
    <row r="7956" spans="1:10">
      <c r="A7956" t="s">
        <v>99</v>
      </c>
      <c r="B7956" t="s">
        <v>33</v>
      </c>
      <c r="C7956" t="s">
        <v>4</v>
      </c>
      <c r="D7956" t="s">
        <v>328</v>
      </c>
      <c r="E7956" t="s">
        <v>370</v>
      </c>
      <c r="F7956" s="2">
        <f t="shared" si="233"/>
        <v>644023604.14654863</v>
      </c>
      <c r="G7956" s="36">
        <v>738559.17906714289</v>
      </c>
      <c r="H7956">
        <v>2022</v>
      </c>
      <c r="I7956" s="32">
        <v>872</v>
      </c>
      <c r="J7956" t="s">
        <v>717</v>
      </c>
    </row>
    <row r="7957" spans="1:10">
      <c r="A7957" t="s">
        <v>99</v>
      </c>
      <c r="B7957" t="s">
        <v>33</v>
      </c>
      <c r="C7957" t="s">
        <v>4</v>
      </c>
      <c r="D7957" t="s">
        <v>328</v>
      </c>
      <c r="E7957" t="s">
        <v>419</v>
      </c>
      <c r="F7957" s="2">
        <f t="shared" si="233"/>
        <v>303970895.04485112</v>
      </c>
      <c r="G7957" s="36">
        <v>348590.47596886597</v>
      </c>
      <c r="H7957">
        <v>2022</v>
      </c>
      <c r="I7957" s="32">
        <v>872</v>
      </c>
      <c r="J7957" t="s">
        <v>717</v>
      </c>
    </row>
    <row r="7958" spans="1:10">
      <c r="A7958" t="s">
        <v>99</v>
      </c>
      <c r="B7958" t="s">
        <v>33</v>
      </c>
      <c r="C7958" t="s">
        <v>4</v>
      </c>
      <c r="D7958" t="s">
        <v>328</v>
      </c>
      <c r="E7958" t="s">
        <v>369</v>
      </c>
      <c r="F7958" s="2">
        <f t="shared" si="233"/>
        <v>-104496.74814720015</v>
      </c>
      <c r="G7958" s="36">
        <v>-119.83572035229375</v>
      </c>
      <c r="H7958">
        <v>2022</v>
      </c>
      <c r="I7958" s="32">
        <v>872</v>
      </c>
      <c r="J7958" t="s">
        <v>717</v>
      </c>
    </row>
    <row r="7959" spans="1:10">
      <c r="A7959" t="s">
        <v>99</v>
      </c>
      <c r="B7959" t="s">
        <v>33</v>
      </c>
      <c r="C7959" t="s">
        <v>3</v>
      </c>
      <c r="D7959" t="s">
        <v>1</v>
      </c>
      <c r="F7959" s="2">
        <v>65628</v>
      </c>
      <c r="G7959" s="36">
        <f t="shared" ref="G7959:G7975" si="234">F7959/I7959</f>
        <v>2380413.4929270945</v>
      </c>
      <c r="H7959">
        <v>2021</v>
      </c>
      <c r="I7959" s="32">
        <v>2.7570000000000001E-2</v>
      </c>
      <c r="J7959" t="s">
        <v>717</v>
      </c>
    </row>
    <row r="7960" spans="1:10">
      <c r="A7960" t="s">
        <v>99</v>
      </c>
      <c r="B7960" t="s">
        <v>33</v>
      </c>
      <c r="C7960" t="s">
        <v>3</v>
      </c>
      <c r="D7960" t="s">
        <v>328</v>
      </c>
      <c r="E7960" t="s">
        <v>370</v>
      </c>
      <c r="F7960" s="2">
        <v>38216</v>
      </c>
      <c r="G7960" s="36">
        <f t="shared" si="234"/>
        <v>1386144.3598113891</v>
      </c>
      <c r="H7960">
        <v>2021</v>
      </c>
      <c r="I7960" s="32">
        <v>2.7570000000000001E-2</v>
      </c>
      <c r="J7960" t="s">
        <v>717</v>
      </c>
    </row>
    <row r="7961" spans="1:10">
      <c r="A7961" t="s">
        <v>99</v>
      </c>
      <c r="B7961" t="s">
        <v>33</v>
      </c>
      <c r="C7961" t="s">
        <v>3</v>
      </c>
      <c r="D7961" t="s">
        <v>328</v>
      </c>
      <c r="E7961" t="s">
        <v>419</v>
      </c>
      <c r="F7961" s="2">
        <v>4582</v>
      </c>
      <c r="G7961" s="36">
        <f t="shared" si="234"/>
        <v>166195.13964454117</v>
      </c>
      <c r="H7961">
        <v>2021</v>
      </c>
      <c r="I7961" s="32">
        <v>2.7570000000000001E-2</v>
      </c>
      <c r="J7961" t="s">
        <v>717</v>
      </c>
    </row>
    <row r="7962" spans="1:10">
      <c r="A7962" t="s">
        <v>99</v>
      </c>
      <c r="B7962" t="s">
        <v>33</v>
      </c>
      <c r="C7962" t="s">
        <v>3</v>
      </c>
      <c r="D7962" t="s">
        <v>328</v>
      </c>
      <c r="E7962" t="s">
        <v>432</v>
      </c>
      <c r="F7962" s="2">
        <v>39</v>
      </c>
      <c r="G7962" s="36">
        <f t="shared" si="234"/>
        <v>1414.5810663764962</v>
      </c>
      <c r="H7962">
        <v>2021</v>
      </c>
      <c r="I7962" s="32">
        <v>2.7570000000000001E-2</v>
      </c>
      <c r="J7962" t="s">
        <v>717</v>
      </c>
    </row>
    <row r="7963" spans="1:10">
      <c r="A7963" t="s">
        <v>99</v>
      </c>
      <c r="B7963" t="s">
        <v>33</v>
      </c>
      <c r="C7963" t="s">
        <v>4</v>
      </c>
      <c r="D7963" t="s">
        <v>1</v>
      </c>
      <c r="F7963" s="2">
        <f>65628*0.437</f>
        <v>28679.436000000002</v>
      </c>
      <c r="G7963" s="36">
        <f t="shared" si="234"/>
        <v>1040240.6964091404</v>
      </c>
      <c r="H7963">
        <v>2021</v>
      </c>
      <c r="I7963" s="32">
        <v>2.7570000000000001E-2</v>
      </c>
      <c r="J7963" t="s">
        <v>717</v>
      </c>
    </row>
    <row r="7964" spans="1:10">
      <c r="A7964" t="s">
        <v>99</v>
      </c>
      <c r="B7964" t="s">
        <v>33</v>
      </c>
      <c r="C7964" t="s">
        <v>4</v>
      </c>
      <c r="D7964" t="s">
        <v>328</v>
      </c>
      <c r="E7964" t="s">
        <v>370</v>
      </c>
      <c r="F7964" s="2"/>
      <c r="G7964" s="36">
        <f t="shared" si="234"/>
        <v>0</v>
      </c>
      <c r="H7964">
        <v>2021</v>
      </c>
      <c r="I7964" s="32">
        <v>2.7570000000000001E-2</v>
      </c>
      <c r="J7964" t="s">
        <v>717</v>
      </c>
    </row>
    <row r="7965" spans="1:10">
      <c r="A7965" t="s">
        <v>99</v>
      </c>
      <c r="B7965" t="s">
        <v>33</v>
      </c>
      <c r="C7965" t="s">
        <v>4</v>
      </c>
      <c r="D7965" t="s">
        <v>328</v>
      </c>
      <c r="E7965" t="s">
        <v>419</v>
      </c>
      <c r="F7965" s="2"/>
      <c r="G7965" s="36">
        <f t="shared" si="234"/>
        <v>0</v>
      </c>
      <c r="H7965">
        <v>2021</v>
      </c>
      <c r="I7965" s="32">
        <v>2.7570000000000001E-2</v>
      </c>
      <c r="J7965" t="s">
        <v>717</v>
      </c>
    </row>
    <row r="7966" spans="1:10">
      <c r="A7966" t="s">
        <v>99</v>
      </c>
      <c r="B7966" t="s">
        <v>33</v>
      </c>
      <c r="C7966" t="s">
        <v>4</v>
      </c>
      <c r="D7966" t="s">
        <v>328</v>
      </c>
      <c r="E7966" t="s">
        <v>432</v>
      </c>
      <c r="F7966" s="2"/>
      <c r="G7966" s="36">
        <f t="shared" si="234"/>
        <v>0</v>
      </c>
      <c r="H7966">
        <v>2021</v>
      </c>
      <c r="I7966" s="32">
        <v>2.7570000000000001E-2</v>
      </c>
      <c r="J7966" t="s">
        <v>717</v>
      </c>
    </row>
    <row r="7967" spans="1:10">
      <c r="A7967" t="s">
        <v>99</v>
      </c>
      <c r="B7967" t="s">
        <v>33</v>
      </c>
      <c r="C7967" t="s">
        <v>4</v>
      </c>
      <c r="D7967" t="s">
        <v>328</v>
      </c>
      <c r="F7967" s="2">
        <v>29452.815492127898</v>
      </c>
      <c r="G7967" s="36">
        <f t="shared" si="234"/>
        <v>1068292.183247294</v>
      </c>
      <c r="H7967">
        <v>2021</v>
      </c>
      <c r="I7967" s="32">
        <v>2.7570000000000001E-2</v>
      </c>
      <c r="J7967" t="s">
        <v>717</v>
      </c>
    </row>
    <row r="7968" spans="1:10">
      <c r="A7968" t="s">
        <v>99</v>
      </c>
      <c r="B7968" t="s">
        <v>33</v>
      </c>
      <c r="C7968" t="s">
        <v>3</v>
      </c>
      <c r="D7968" t="s">
        <v>1</v>
      </c>
      <c r="F7968" s="2">
        <v>1107319240</v>
      </c>
      <c r="G7968" s="36">
        <f t="shared" si="234"/>
        <v>1399561.7234798213</v>
      </c>
      <c r="H7968">
        <v>2020</v>
      </c>
      <c r="I7968">
        <v>791.19</v>
      </c>
      <c r="J7968" t="s">
        <v>717</v>
      </c>
    </row>
    <row r="7969" spans="1:10">
      <c r="A7969" t="s">
        <v>99</v>
      </c>
      <c r="B7969" t="s">
        <v>33</v>
      </c>
      <c r="C7969" t="s">
        <v>3</v>
      </c>
      <c r="D7969" t="s">
        <v>328</v>
      </c>
      <c r="E7969" t="s">
        <v>370</v>
      </c>
      <c r="F7969" s="2">
        <v>584857779.07500005</v>
      </c>
      <c r="G7969" s="36">
        <f t="shared" si="234"/>
        <v>739212.80485724041</v>
      </c>
      <c r="H7969">
        <v>2020</v>
      </c>
      <c r="I7969">
        <v>791.19</v>
      </c>
      <c r="J7969" t="s">
        <v>717</v>
      </c>
    </row>
    <row r="7970" spans="1:10">
      <c r="A7970" t="s">
        <v>99</v>
      </c>
      <c r="B7970" t="s">
        <v>33</v>
      </c>
      <c r="C7970" t="s">
        <v>3</v>
      </c>
      <c r="D7970" t="s">
        <v>328</v>
      </c>
      <c r="E7970" t="s">
        <v>385</v>
      </c>
      <c r="F7970" s="2">
        <v>214117910.48500001</v>
      </c>
      <c r="G7970" s="36">
        <f t="shared" si="234"/>
        <v>270627.67538138753</v>
      </c>
      <c r="H7970">
        <v>2020</v>
      </c>
      <c r="I7970">
        <v>791.19</v>
      </c>
      <c r="J7970" t="s">
        <v>717</v>
      </c>
    </row>
    <row r="7971" spans="1:10">
      <c r="A7971" t="s">
        <v>99</v>
      </c>
      <c r="B7971" t="s">
        <v>33</v>
      </c>
      <c r="C7971" t="s">
        <v>3</v>
      </c>
      <c r="D7971" t="s">
        <v>328</v>
      </c>
      <c r="E7971" t="s">
        <v>386</v>
      </c>
      <c r="F7971" s="2">
        <v>200834.16500000001</v>
      </c>
      <c r="G7971" s="36">
        <f t="shared" si="234"/>
        <v>253.83809830761257</v>
      </c>
      <c r="H7971">
        <v>2020</v>
      </c>
      <c r="I7971">
        <v>791.19</v>
      </c>
      <c r="J7971" t="s">
        <v>717</v>
      </c>
    </row>
    <row r="7972" spans="1:10">
      <c r="A7972" t="s">
        <v>99</v>
      </c>
      <c r="B7972" t="s">
        <v>33</v>
      </c>
      <c r="C7972" t="s">
        <v>4</v>
      </c>
      <c r="D7972" t="s">
        <v>1</v>
      </c>
      <c r="F7972" s="2">
        <f>1107319240*0.228</f>
        <v>252468786.72</v>
      </c>
      <c r="G7972" s="36">
        <f t="shared" si="234"/>
        <v>319100.07295339927</v>
      </c>
      <c r="H7972">
        <v>2020</v>
      </c>
      <c r="I7972">
        <v>791.19</v>
      </c>
      <c r="J7972" t="s">
        <v>717</v>
      </c>
    </row>
    <row r="7973" spans="1:10">
      <c r="A7973" t="s">
        <v>99</v>
      </c>
      <c r="B7973" t="s">
        <v>33</v>
      </c>
      <c r="C7973" t="s">
        <v>4</v>
      </c>
      <c r="D7973" t="s">
        <v>328</v>
      </c>
      <c r="E7973" t="s">
        <v>370</v>
      </c>
      <c r="F7973" s="2">
        <f>584857779.075*0.552</f>
        <v>322841494.04940003</v>
      </c>
      <c r="G7973" s="36">
        <f t="shared" si="234"/>
        <v>408045.46828119666</v>
      </c>
      <c r="H7973">
        <v>2020</v>
      </c>
      <c r="I7973">
        <v>791.19</v>
      </c>
      <c r="J7973" t="s">
        <v>717</v>
      </c>
    </row>
    <row r="7974" spans="1:10">
      <c r="A7974" t="s">
        <v>99</v>
      </c>
      <c r="B7974" t="s">
        <v>33</v>
      </c>
      <c r="C7974" t="s">
        <v>4</v>
      </c>
      <c r="D7974" t="s">
        <v>328</v>
      </c>
      <c r="E7974" t="s">
        <v>385</v>
      </c>
      <c r="F7974" s="2">
        <v>42823582.097000003</v>
      </c>
      <c r="G7974" s="36">
        <f t="shared" si="234"/>
        <v>54125.535076277505</v>
      </c>
      <c r="H7974">
        <v>2020</v>
      </c>
      <c r="I7974">
        <v>791.19</v>
      </c>
      <c r="J7974" t="s">
        <v>717</v>
      </c>
    </row>
    <row r="7975" spans="1:10">
      <c r="A7975" t="s">
        <v>99</v>
      </c>
      <c r="B7975" t="s">
        <v>33</v>
      </c>
      <c r="C7975" t="s">
        <v>4</v>
      </c>
      <c r="D7975" t="s">
        <v>328</v>
      </c>
      <c r="E7975" t="s">
        <v>386</v>
      </c>
      <c r="F7975" s="2">
        <v>40970.16966</v>
      </c>
      <c r="G7975" s="36">
        <f t="shared" si="234"/>
        <v>51.78297205475296</v>
      </c>
      <c r="H7975">
        <v>2020</v>
      </c>
      <c r="I7975">
        <v>791.19</v>
      </c>
      <c r="J7975" t="s">
        <v>717</v>
      </c>
    </row>
    <row r="7976" spans="1:10" ht="15.75">
      <c r="A7976" s="19" t="s">
        <v>633</v>
      </c>
      <c r="B7976" t="s">
        <v>33</v>
      </c>
      <c r="C7976" t="s">
        <v>4</v>
      </c>
      <c r="D7976" t="s">
        <v>328</v>
      </c>
      <c r="E7976" t="s">
        <v>626</v>
      </c>
      <c r="F7976" s="2">
        <f>G7976*I7976</f>
        <v>269024434.31420201</v>
      </c>
      <c r="G7976" s="36">
        <v>320438.84737562033</v>
      </c>
      <c r="H7976">
        <v>2023</v>
      </c>
      <c r="I7976">
        <v>839.55</v>
      </c>
      <c r="J7976" t="s">
        <v>717</v>
      </c>
    </row>
    <row r="7977" spans="1:10" ht="15.75">
      <c r="A7977" s="19" t="s">
        <v>633</v>
      </c>
      <c r="B7977" t="s">
        <v>33</v>
      </c>
      <c r="C7977" t="s">
        <v>4</v>
      </c>
      <c r="D7977" t="s">
        <v>328</v>
      </c>
      <c r="E7977" t="s">
        <v>631</v>
      </c>
      <c r="F7977" s="2">
        <f>G7977*I7977</f>
        <v>-185299112.58323061</v>
      </c>
      <c r="G7977" s="36">
        <v>-220712.42044336922</v>
      </c>
      <c r="H7977">
        <v>2023</v>
      </c>
      <c r="I7977">
        <v>839.55</v>
      </c>
      <c r="J7977" t="s">
        <v>717</v>
      </c>
    </row>
    <row r="7978" spans="1:10">
      <c r="A7978" s="4" t="s">
        <v>25</v>
      </c>
      <c r="B7978" t="s">
        <v>32</v>
      </c>
      <c r="C7978" t="s">
        <v>4</v>
      </c>
      <c r="D7978" t="s">
        <v>328</v>
      </c>
      <c r="F7978" s="2">
        <v>33196218.910105824</v>
      </c>
      <c r="G7978" s="36">
        <v>16985174.007991821</v>
      </c>
      <c r="H7978">
        <v>2012</v>
      </c>
      <c r="I7978">
        <v>1.9544232455014252</v>
      </c>
      <c r="J7978" s="40" t="s">
        <v>715</v>
      </c>
    </row>
    <row r="7979" spans="1:10">
      <c r="A7979" s="4" t="s">
        <v>25</v>
      </c>
      <c r="B7979" t="s">
        <v>32</v>
      </c>
      <c r="C7979" t="s">
        <v>4</v>
      </c>
      <c r="D7979" t="s">
        <v>328</v>
      </c>
      <c r="F7979" s="2">
        <v>10014241.043726221</v>
      </c>
      <c r="G7979" s="36">
        <v>5123885.5589629337</v>
      </c>
      <c r="H7979">
        <v>2012</v>
      </c>
      <c r="I7979">
        <v>1.9544232455014252</v>
      </c>
      <c r="J7979" s="40" t="s">
        <v>715</v>
      </c>
    </row>
    <row r="7980" spans="1:10">
      <c r="A7980" s="4" t="s">
        <v>25</v>
      </c>
      <c r="B7980" t="s">
        <v>32</v>
      </c>
      <c r="C7980" t="s">
        <v>4</v>
      </c>
      <c r="D7980" t="s">
        <v>328</v>
      </c>
      <c r="F7980" s="2">
        <v>9177642.4636792075</v>
      </c>
      <c r="G7980" s="36">
        <v>4695831.6141622635</v>
      </c>
      <c r="H7980">
        <v>2012</v>
      </c>
      <c r="I7980">
        <v>1.9544232455014252</v>
      </c>
      <c r="J7980" s="40" t="s">
        <v>715</v>
      </c>
    </row>
    <row r="7981" spans="1:10">
      <c r="A7981" s="4" t="s">
        <v>25</v>
      </c>
      <c r="B7981" t="s">
        <v>32</v>
      </c>
      <c r="C7981" t="s">
        <v>4</v>
      </c>
      <c r="D7981" t="s">
        <v>328</v>
      </c>
      <c r="F7981" s="2">
        <v>6536.9019098678064</v>
      </c>
      <c r="G7981" s="36">
        <v>3344.6705696496688</v>
      </c>
      <c r="H7981">
        <v>2012</v>
      </c>
      <c r="I7981">
        <v>1.9544232455014252</v>
      </c>
      <c r="J7981" s="40" t="s">
        <v>715</v>
      </c>
    </row>
    <row r="7982" spans="1:10">
      <c r="A7982" s="4" t="s">
        <v>25</v>
      </c>
      <c r="B7982" t="s">
        <v>32</v>
      </c>
      <c r="C7982" t="s">
        <v>4</v>
      </c>
      <c r="D7982" t="s">
        <v>380</v>
      </c>
      <c r="F7982" s="2">
        <v>76993393.779977873</v>
      </c>
      <c r="G7982" s="36">
        <v>39394432.069510363</v>
      </c>
      <c r="H7982">
        <v>2012</v>
      </c>
      <c r="I7982">
        <v>1.9544232455014252</v>
      </c>
      <c r="J7982" s="40" t="s">
        <v>715</v>
      </c>
    </row>
    <row r="7983" spans="1:10">
      <c r="A7983" s="4" t="s">
        <v>25</v>
      </c>
      <c r="B7983" t="s">
        <v>32</v>
      </c>
      <c r="C7983" t="s">
        <v>4</v>
      </c>
      <c r="D7983" t="s">
        <v>380</v>
      </c>
      <c r="F7983" s="2">
        <v>76993393.779977873</v>
      </c>
      <c r="G7983" s="36">
        <v>39394432.069510363</v>
      </c>
      <c r="H7983">
        <v>2012</v>
      </c>
      <c r="I7983">
        <v>1.9544232455014252</v>
      </c>
      <c r="J7983" s="40" t="s">
        <v>715</v>
      </c>
    </row>
    <row r="7984" spans="1:10" ht="15.75">
      <c r="A7984" s="19" t="s">
        <v>633</v>
      </c>
      <c r="B7984" t="s">
        <v>33</v>
      </c>
      <c r="C7984" t="s">
        <v>4</v>
      </c>
      <c r="D7984" t="s">
        <v>1</v>
      </c>
      <c r="E7984" t="s">
        <v>632</v>
      </c>
      <c r="F7984" s="2">
        <f>G7984*I7984</f>
        <v>-141532115.16069591</v>
      </c>
      <c r="G7984" s="36">
        <v>-168580.92449609423</v>
      </c>
      <c r="H7984">
        <v>2023</v>
      </c>
      <c r="I7984">
        <v>839.55</v>
      </c>
      <c r="J7984" t="s">
        <v>717</v>
      </c>
    </row>
    <row r="7985" spans="1:10" ht="15.75">
      <c r="A7985" s="19" t="s">
        <v>628</v>
      </c>
      <c r="B7985" t="s">
        <v>33</v>
      </c>
      <c r="C7985" t="s">
        <v>3</v>
      </c>
      <c r="D7985" t="s">
        <v>328</v>
      </c>
      <c r="E7985" t="s">
        <v>626</v>
      </c>
      <c r="F7985" s="2">
        <f>G7985*I7985</f>
        <v>1585710158.3784575</v>
      </c>
      <c r="G7985" s="36">
        <v>1888762.0253450749</v>
      </c>
      <c r="H7985">
        <v>2023</v>
      </c>
      <c r="I7985">
        <v>839.55</v>
      </c>
      <c r="J7985" t="s">
        <v>717</v>
      </c>
    </row>
    <row r="7986" spans="1:10" ht="15.75">
      <c r="A7986" s="19" t="s">
        <v>628</v>
      </c>
      <c r="B7986" t="s">
        <v>33</v>
      </c>
      <c r="C7986" t="s">
        <v>3</v>
      </c>
      <c r="D7986" t="s">
        <v>328</v>
      </c>
      <c r="E7986" t="s">
        <v>631</v>
      </c>
      <c r="F7986" s="2">
        <f>G7986*I7986</f>
        <v>206245391.08513546</v>
      </c>
      <c r="G7986" s="36">
        <v>245661.83203518012</v>
      </c>
      <c r="H7986">
        <v>2023</v>
      </c>
      <c r="I7986">
        <v>839.55</v>
      </c>
      <c r="J7986" t="s">
        <v>717</v>
      </c>
    </row>
    <row r="7987" spans="1:10" ht="15.75">
      <c r="A7987" s="19" t="s">
        <v>628</v>
      </c>
      <c r="B7987" t="s">
        <v>33</v>
      </c>
      <c r="C7987" t="s">
        <v>3</v>
      </c>
      <c r="D7987" t="s">
        <v>1</v>
      </c>
      <c r="E7987" t="s">
        <v>632</v>
      </c>
      <c r="F7987" s="2">
        <f>G7987*I7987</f>
        <v>2437984524.2993927</v>
      </c>
      <c r="G7987" s="36">
        <v>2903918.1993918084</v>
      </c>
      <c r="H7987">
        <v>2023</v>
      </c>
      <c r="I7987">
        <v>839.55</v>
      </c>
      <c r="J7987" t="s">
        <v>717</v>
      </c>
    </row>
    <row r="7988" spans="1:10">
      <c r="A7988" t="s">
        <v>473</v>
      </c>
      <c r="B7988" t="s">
        <v>6</v>
      </c>
      <c r="C7988" t="s">
        <v>3</v>
      </c>
      <c r="D7988" t="s">
        <v>328</v>
      </c>
      <c r="F7988" s="2">
        <v>9059632.6300000008</v>
      </c>
      <c r="G7988" s="36">
        <f>F7988/I7988</f>
        <v>494796.91913620033</v>
      </c>
      <c r="H7988">
        <v>2024</v>
      </c>
      <c r="I7988">
        <v>18.309799999999999</v>
      </c>
      <c r="J7988" t="s">
        <v>717</v>
      </c>
    </row>
    <row r="7989" spans="1:10">
      <c r="A7989" t="s">
        <v>473</v>
      </c>
      <c r="B7989" t="s">
        <v>6</v>
      </c>
      <c r="C7989" t="s">
        <v>4</v>
      </c>
      <c r="D7989" t="s">
        <v>328</v>
      </c>
      <c r="F7989" s="2">
        <v>6133080.3200000012</v>
      </c>
      <c r="G7989" s="36">
        <f>F7989/I7989</f>
        <v>334961.62273755047</v>
      </c>
      <c r="H7989">
        <v>2024</v>
      </c>
      <c r="I7989">
        <v>18.309799999999999</v>
      </c>
      <c r="J7989" t="s">
        <v>717</v>
      </c>
    </row>
    <row r="7990" spans="1:10" ht="15.75">
      <c r="A7990" s="19" t="s">
        <v>473</v>
      </c>
      <c r="B7990" t="s">
        <v>6</v>
      </c>
      <c r="C7990" t="s">
        <v>3</v>
      </c>
      <c r="D7990" t="s">
        <v>328</v>
      </c>
      <c r="F7990" s="2">
        <v>6521483</v>
      </c>
      <c r="G7990" s="36">
        <f>F7990/I7990</f>
        <v>367929.84970211232</v>
      </c>
      <c r="H7990">
        <v>2023</v>
      </c>
      <c r="I7990">
        <v>17.724799999999998</v>
      </c>
      <c r="J7990" t="s">
        <v>717</v>
      </c>
    </row>
    <row r="7991" spans="1:10" ht="15.75">
      <c r="A7991" s="19" t="s">
        <v>473</v>
      </c>
      <c r="B7991" t="s">
        <v>6</v>
      </c>
      <c r="C7991" t="s">
        <v>4</v>
      </c>
      <c r="D7991" t="s">
        <v>328</v>
      </c>
      <c r="F7991" s="2">
        <v>106483814</v>
      </c>
      <c r="G7991" s="36">
        <f>F7991/I7991</f>
        <v>6007617.2368658604</v>
      </c>
      <c r="H7991">
        <v>2023</v>
      </c>
      <c r="I7991">
        <v>17.724799999999998</v>
      </c>
      <c r="J7991" t="s">
        <v>717</v>
      </c>
    </row>
    <row r="7992" spans="1:10">
      <c r="A7992" t="s">
        <v>473</v>
      </c>
      <c r="B7992" t="s">
        <v>6</v>
      </c>
      <c r="C7992" t="s">
        <v>3</v>
      </c>
      <c r="D7992" t="s">
        <v>328</v>
      </c>
      <c r="F7992" s="2">
        <v>12570000</v>
      </c>
      <c r="G7992" s="36">
        <v>585435.3738961959</v>
      </c>
      <c r="H7992">
        <v>2020</v>
      </c>
      <c r="I7992">
        <v>21.4712</v>
      </c>
      <c r="J7992" t="s">
        <v>717</v>
      </c>
    </row>
    <row r="7993" spans="1:10">
      <c r="A7993" t="s">
        <v>473</v>
      </c>
      <c r="B7993" t="s">
        <v>6</v>
      </c>
      <c r="C7993" t="s">
        <v>3</v>
      </c>
      <c r="D7993" t="s">
        <v>328</v>
      </c>
      <c r="F7993" s="2">
        <v>11266011</v>
      </c>
      <c r="G7993" s="36">
        <f>F7993/I7993</f>
        <v>585274.68816723907</v>
      </c>
      <c r="H7993">
        <v>2019</v>
      </c>
      <c r="I7993">
        <v>19.249099999999999</v>
      </c>
      <c r="J7993" t="s">
        <v>717</v>
      </c>
    </row>
    <row r="7994" spans="1:10">
      <c r="A7994" t="s">
        <v>473</v>
      </c>
      <c r="B7994" t="s">
        <v>6</v>
      </c>
      <c r="C7994" t="s">
        <v>4</v>
      </c>
      <c r="D7994" t="s">
        <v>328</v>
      </c>
      <c r="F7994" s="2">
        <v>12391000</v>
      </c>
      <c r="G7994" s="36">
        <f>F7994/I7994</f>
        <v>643718.40761386254</v>
      </c>
      <c r="H7994">
        <v>2019</v>
      </c>
      <c r="I7994">
        <v>19.249099999999999</v>
      </c>
      <c r="J7994" t="s">
        <v>717</v>
      </c>
    </row>
    <row r="7995" spans="1:10">
      <c r="A7995" t="s">
        <v>473</v>
      </c>
      <c r="B7995" t="s">
        <v>6</v>
      </c>
      <c r="C7995" t="s">
        <v>3</v>
      </c>
      <c r="D7995" t="s">
        <v>328</v>
      </c>
      <c r="F7995" s="2">
        <v>18270000</v>
      </c>
      <c r="G7995" s="36">
        <f>F7995/I7995</f>
        <v>948598.13084112143</v>
      </c>
      <c r="H7995">
        <v>2018</v>
      </c>
      <c r="I7995">
        <v>19.260000000000002</v>
      </c>
      <c r="J7995" t="s">
        <v>717</v>
      </c>
    </row>
    <row r="7996" spans="1:10">
      <c r="A7996" t="s">
        <v>473</v>
      </c>
      <c r="B7996" t="s">
        <v>6</v>
      </c>
      <c r="C7996" t="s">
        <v>4</v>
      </c>
      <c r="D7996" t="s">
        <v>328</v>
      </c>
      <c r="F7996" s="2">
        <v>6868000</v>
      </c>
      <c r="G7996" s="36">
        <f>F7996/I7996</f>
        <v>356593.97715472477</v>
      </c>
      <c r="H7996">
        <v>2018</v>
      </c>
      <c r="I7996">
        <v>19.260000000000002</v>
      </c>
      <c r="J7996" t="s">
        <v>717</v>
      </c>
    </row>
    <row r="7997" spans="1:10">
      <c r="A7997" s="4" t="s">
        <v>17</v>
      </c>
      <c r="B7997" t="s">
        <v>32</v>
      </c>
      <c r="C7997" t="s">
        <v>3</v>
      </c>
      <c r="D7997" t="s">
        <v>328</v>
      </c>
      <c r="F7997" s="2">
        <v>107478227.82091945</v>
      </c>
      <c r="G7997" s="36">
        <v>64195319.959529869</v>
      </c>
      <c r="H7997">
        <v>2011</v>
      </c>
      <c r="I7997">
        <v>1.6742377464381528</v>
      </c>
      <c r="J7997" s="40" t="s">
        <v>715</v>
      </c>
    </row>
    <row r="7998" spans="1:10">
      <c r="A7998" s="4" t="s">
        <v>17</v>
      </c>
      <c r="B7998" t="s">
        <v>32</v>
      </c>
      <c r="C7998" t="s">
        <v>3</v>
      </c>
      <c r="D7998" t="s">
        <v>328</v>
      </c>
      <c r="F7998" s="2">
        <v>93178838.725158945</v>
      </c>
      <c r="G7998" s="36">
        <v>55654484.509975791</v>
      </c>
      <c r="H7998">
        <v>2011</v>
      </c>
      <c r="I7998">
        <v>1.6742377464381528</v>
      </c>
      <c r="J7998" s="40" t="s">
        <v>715</v>
      </c>
    </row>
    <row r="7999" spans="1:10">
      <c r="A7999" s="4" t="s">
        <v>17</v>
      </c>
      <c r="B7999" t="s">
        <v>32</v>
      </c>
      <c r="C7999" t="s">
        <v>3</v>
      </c>
      <c r="D7999" t="s">
        <v>328</v>
      </c>
      <c r="F7999" s="2">
        <v>49501065.26078897</v>
      </c>
      <c r="G7999" s="36">
        <v>29566329.731903199</v>
      </c>
      <c r="H7999">
        <v>2011</v>
      </c>
      <c r="I7999">
        <v>1.6742377464381528</v>
      </c>
      <c r="J7999" s="40" t="s">
        <v>715</v>
      </c>
    </row>
    <row r="8000" spans="1:10">
      <c r="A8000" s="4" t="s">
        <v>17</v>
      </c>
      <c r="B8000" t="s">
        <v>32</v>
      </c>
      <c r="C8000" t="s">
        <v>3</v>
      </c>
      <c r="D8000" t="s">
        <v>328</v>
      </c>
      <c r="F8000" s="2">
        <v>71606.151388094688</v>
      </c>
      <c r="G8000" s="36">
        <v>42769.404488957895</v>
      </c>
      <c r="H8000">
        <v>2011</v>
      </c>
      <c r="I8000">
        <v>1.6742377464381528</v>
      </c>
      <c r="J8000" s="40" t="s">
        <v>715</v>
      </c>
    </row>
    <row r="8001" spans="1:10">
      <c r="A8001" s="4" t="s">
        <v>17</v>
      </c>
      <c r="B8001" t="s">
        <v>32</v>
      </c>
      <c r="C8001" t="s">
        <v>3</v>
      </c>
      <c r="D8001" t="s">
        <v>1</v>
      </c>
      <c r="F8001" s="2">
        <v>63682221.844344474</v>
      </c>
      <c r="G8001" s="36">
        <v>38036546.470072627</v>
      </c>
      <c r="H8001">
        <v>2011</v>
      </c>
      <c r="I8001">
        <v>1.6742377464381528</v>
      </c>
      <c r="J8001" s="40" t="s">
        <v>715</v>
      </c>
    </row>
    <row r="8002" spans="1:10">
      <c r="A8002" s="4" t="s">
        <v>17</v>
      </c>
      <c r="B8002" t="s">
        <v>32</v>
      </c>
      <c r="C8002" t="s">
        <v>3</v>
      </c>
      <c r="D8002" t="s">
        <v>380</v>
      </c>
      <c r="F8002" s="2">
        <v>1330902.1520882447</v>
      </c>
      <c r="G8002" s="36">
        <v>794930.2032639418</v>
      </c>
      <c r="H8002">
        <v>2011</v>
      </c>
      <c r="I8002">
        <v>1.6742377464381528</v>
      </c>
      <c r="J8002" s="40" t="s">
        <v>715</v>
      </c>
    </row>
    <row r="8003" spans="1:10">
      <c r="A8003" s="4" t="s">
        <v>17</v>
      </c>
      <c r="B8003" t="s">
        <v>32</v>
      </c>
      <c r="C8003" t="s">
        <v>3</v>
      </c>
      <c r="D8003" t="s">
        <v>380</v>
      </c>
      <c r="F8003" s="2">
        <v>1330902.1520882447</v>
      </c>
      <c r="G8003" s="36">
        <v>794930.2032639418</v>
      </c>
      <c r="H8003">
        <v>2011</v>
      </c>
      <c r="I8003">
        <v>1.6742377464381528</v>
      </c>
      <c r="J8003" s="40" t="s">
        <v>715</v>
      </c>
    </row>
    <row r="8004" spans="1:10">
      <c r="A8004" t="s">
        <v>473</v>
      </c>
      <c r="B8004" t="s">
        <v>6</v>
      </c>
      <c r="C8004" t="s">
        <v>3</v>
      </c>
      <c r="D8004" t="s">
        <v>328</v>
      </c>
      <c r="F8004" s="2">
        <v>15120000</v>
      </c>
      <c r="G8004" s="36">
        <f>F8004/I8004</f>
        <v>800847.45762711868</v>
      </c>
      <c r="H8004">
        <v>2017</v>
      </c>
      <c r="I8004">
        <v>18.88</v>
      </c>
      <c r="J8004" t="s">
        <v>717</v>
      </c>
    </row>
    <row r="8005" spans="1:10">
      <c r="A8005" t="s">
        <v>473</v>
      </c>
      <c r="B8005" t="s">
        <v>6</v>
      </c>
      <c r="C8005" t="s">
        <v>4</v>
      </c>
      <c r="D8005" t="s">
        <v>328</v>
      </c>
      <c r="F8005" s="2">
        <v>19522455.940000001</v>
      </c>
      <c r="G8005" s="36">
        <f>F8005/I8005</f>
        <v>1034028.3866525425</v>
      </c>
      <c r="H8005">
        <v>2017</v>
      </c>
      <c r="I8005">
        <v>18.88</v>
      </c>
      <c r="J8005" t="s">
        <v>717</v>
      </c>
    </row>
    <row r="8006" spans="1:10">
      <c r="A8006" t="s">
        <v>473</v>
      </c>
      <c r="B8006" t="s">
        <v>6</v>
      </c>
      <c r="C8006" t="s">
        <v>3</v>
      </c>
      <c r="D8006" t="s">
        <v>328</v>
      </c>
      <c r="F8006" s="2">
        <v>15356000</v>
      </c>
      <c r="G8006" s="36">
        <v>821721.35533722898</v>
      </c>
      <c r="H8006">
        <v>2016</v>
      </c>
      <c r="I8006">
        <v>18.6876</v>
      </c>
      <c r="J8006" t="s">
        <v>717</v>
      </c>
    </row>
    <row r="8007" spans="1:10">
      <c r="A8007" t="s">
        <v>473</v>
      </c>
      <c r="B8007" t="s">
        <v>6</v>
      </c>
      <c r="C8007" t="s">
        <v>3</v>
      </c>
      <c r="D8007" t="s">
        <v>1</v>
      </c>
      <c r="F8007" s="2">
        <v>15356000</v>
      </c>
      <c r="G8007" s="36">
        <v>821721.35533722898</v>
      </c>
      <c r="H8007">
        <v>2016</v>
      </c>
      <c r="I8007">
        <v>18.6876</v>
      </c>
      <c r="J8007" t="s">
        <v>717</v>
      </c>
    </row>
    <row r="8008" spans="1:10">
      <c r="A8008" t="s">
        <v>473</v>
      </c>
      <c r="B8008" t="s">
        <v>6</v>
      </c>
      <c r="C8008" t="s">
        <v>4</v>
      </c>
      <c r="D8008" t="s">
        <v>328</v>
      </c>
      <c r="F8008" s="2">
        <v>13866000</v>
      </c>
      <c r="G8008" s="36">
        <v>741989.34052526811</v>
      </c>
      <c r="H8008">
        <v>2016</v>
      </c>
      <c r="I8008">
        <v>18.6876</v>
      </c>
      <c r="J8008" t="s">
        <v>717</v>
      </c>
    </row>
    <row r="8009" spans="1:10">
      <c r="A8009" t="s">
        <v>473</v>
      </c>
      <c r="B8009" t="s">
        <v>6</v>
      </c>
      <c r="C8009" t="s">
        <v>3</v>
      </c>
      <c r="D8009" t="s">
        <v>328</v>
      </c>
      <c r="F8009" s="2">
        <v>10809650</v>
      </c>
      <c r="G8009" s="36">
        <v>681817.21173775778</v>
      </c>
      <c r="H8009">
        <v>2015</v>
      </c>
      <c r="I8009">
        <v>15.854175890410984</v>
      </c>
      <c r="J8009" t="s">
        <v>717</v>
      </c>
    </row>
    <row r="8010" spans="1:10">
      <c r="A8010" t="s">
        <v>473</v>
      </c>
      <c r="B8010" t="s">
        <v>6</v>
      </c>
      <c r="C8010" t="s">
        <v>4</v>
      </c>
      <c r="D8010" t="s">
        <v>328</v>
      </c>
      <c r="F8010" s="2">
        <v>2237542</v>
      </c>
      <c r="G8010" s="36">
        <v>141132.65902097904</v>
      </c>
      <c r="H8010">
        <v>2015</v>
      </c>
      <c r="I8010">
        <v>15.854175890410984</v>
      </c>
      <c r="J8010" t="s">
        <v>717</v>
      </c>
    </row>
    <row r="8011" spans="1:10">
      <c r="A8011" t="s">
        <v>473</v>
      </c>
      <c r="B8011" t="s">
        <v>6</v>
      </c>
      <c r="C8011" t="s">
        <v>3</v>
      </c>
      <c r="D8011" t="s">
        <v>328</v>
      </c>
      <c r="F8011" s="2">
        <v>7809000</v>
      </c>
      <c r="G8011" s="36">
        <v>587002.52023143647</v>
      </c>
      <c r="H8011">
        <v>2014</v>
      </c>
      <c r="I8011">
        <v>13.303179681274893</v>
      </c>
      <c r="J8011" t="s">
        <v>717</v>
      </c>
    </row>
    <row r="8012" spans="1:10">
      <c r="A8012" t="s">
        <v>473</v>
      </c>
      <c r="B8012" t="s">
        <v>6</v>
      </c>
      <c r="C8012" t="s">
        <v>4</v>
      </c>
      <c r="D8012" t="s">
        <v>328</v>
      </c>
      <c r="F8012" s="2">
        <v>11746000</v>
      </c>
      <c r="G8012" s="36">
        <v>882946.80530649936</v>
      </c>
      <c r="H8012">
        <v>2014</v>
      </c>
      <c r="I8012">
        <v>13.303179681274893</v>
      </c>
      <c r="J8012" t="s">
        <v>717</v>
      </c>
    </row>
    <row r="8013" spans="1:10">
      <c r="A8013" t="s">
        <v>473</v>
      </c>
      <c r="B8013" t="s">
        <v>6</v>
      </c>
      <c r="C8013" t="s">
        <v>3</v>
      </c>
      <c r="D8013" t="s">
        <v>328</v>
      </c>
      <c r="F8013" s="2">
        <v>6020000</v>
      </c>
      <c r="G8013" s="36">
        <v>471652.79348188877</v>
      </c>
      <c r="H8013">
        <v>2013</v>
      </c>
      <c r="I8013">
        <v>12.763626301369856</v>
      </c>
      <c r="J8013" t="s">
        <v>717</v>
      </c>
    </row>
    <row r="8014" spans="1:10">
      <c r="A8014" t="s">
        <v>473</v>
      </c>
      <c r="B8014" t="s">
        <v>6</v>
      </c>
      <c r="C8014" t="s">
        <v>3</v>
      </c>
      <c r="D8014" t="s">
        <v>328</v>
      </c>
      <c r="F8014" s="2">
        <v>472458.38270926924</v>
      </c>
      <c r="G8014" s="36">
        <v>37015.999337003675</v>
      </c>
      <c r="H8014">
        <v>2013</v>
      </c>
      <c r="I8014">
        <v>12.763626301369856</v>
      </c>
      <c r="J8014" t="s">
        <v>717</v>
      </c>
    </row>
    <row r="8015" spans="1:10">
      <c r="A8015" t="s">
        <v>473</v>
      </c>
      <c r="B8015" t="s">
        <v>6</v>
      </c>
      <c r="C8015" t="s">
        <v>4</v>
      </c>
      <c r="D8015" t="s">
        <v>328</v>
      </c>
      <c r="F8015" s="2">
        <v>4646000</v>
      </c>
      <c r="G8015" s="36">
        <v>364003.13596625498</v>
      </c>
      <c r="H8015">
        <v>2013</v>
      </c>
      <c r="I8015">
        <v>12.763626301369856</v>
      </c>
      <c r="J8015" t="s">
        <v>717</v>
      </c>
    </row>
    <row r="8016" spans="1:10">
      <c r="A8016" t="s">
        <v>473</v>
      </c>
      <c r="B8016" t="s">
        <v>6</v>
      </c>
      <c r="C8016" t="s">
        <v>4</v>
      </c>
      <c r="D8016" t="s">
        <v>328</v>
      </c>
      <c r="F8016" s="2">
        <v>364624.85815070849</v>
      </c>
      <c r="G8016" s="36">
        <v>28567.497162744035</v>
      </c>
      <c r="H8016">
        <v>2013</v>
      </c>
      <c r="I8016">
        <v>12.763626301369856</v>
      </c>
      <c r="J8016" t="s">
        <v>717</v>
      </c>
    </row>
    <row r="8017" spans="1:10">
      <c r="A8017" t="s">
        <v>473</v>
      </c>
      <c r="B8017" t="s">
        <v>6</v>
      </c>
      <c r="C8017" t="s">
        <v>3</v>
      </c>
      <c r="D8017" t="s">
        <v>328</v>
      </c>
      <c r="F8017" s="2">
        <v>6778000</v>
      </c>
      <c r="G8017" s="36">
        <v>512352.75590551167</v>
      </c>
      <c r="H8017">
        <v>2012</v>
      </c>
      <c r="I8017">
        <v>13.22916666666667</v>
      </c>
      <c r="J8017" t="s">
        <v>717</v>
      </c>
    </row>
    <row r="8018" spans="1:10">
      <c r="A8018" t="s">
        <v>473</v>
      </c>
      <c r="B8018" t="s">
        <v>6</v>
      </c>
      <c r="C8018" t="s">
        <v>3</v>
      </c>
      <c r="D8018" t="s">
        <v>328</v>
      </c>
      <c r="F8018" s="2">
        <v>512352.75590551173</v>
      </c>
      <c r="G8018" s="36">
        <v>38729.02721805442</v>
      </c>
      <c r="H8018">
        <v>2012</v>
      </c>
      <c r="I8018">
        <v>13.22916666666667</v>
      </c>
      <c r="J8018" t="s">
        <v>717</v>
      </c>
    </row>
    <row r="8019" spans="1:10">
      <c r="A8019" t="s">
        <v>473</v>
      </c>
      <c r="B8019" t="s">
        <v>6</v>
      </c>
      <c r="C8019" t="s">
        <v>4</v>
      </c>
      <c r="D8019" t="s">
        <v>328</v>
      </c>
      <c r="F8019" s="2">
        <v>8562000</v>
      </c>
      <c r="G8019" s="36">
        <v>647206.29921259824</v>
      </c>
      <c r="H8019">
        <v>2012</v>
      </c>
      <c r="I8019">
        <v>13.22916666666667</v>
      </c>
      <c r="J8019" t="s">
        <v>717</v>
      </c>
    </row>
    <row r="8020" spans="1:10">
      <c r="A8020" t="s">
        <v>473</v>
      </c>
      <c r="B8020" t="s">
        <v>6</v>
      </c>
      <c r="C8020" t="s">
        <v>4</v>
      </c>
      <c r="D8020" t="s">
        <v>328</v>
      </c>
      <c r="F8020" s="2">
        <v>647206.29921259824</v>
      </c>
      <c r="G8020" s="36">
        <v>48922.680885361748</v>
      </c>
      <c r="H8020">
        <v>2012</v>
      </c>
      <c r="I8020">
        <v>13.22916666666667</v>
      </c>
      <c r="J8020" t="s">
        <v>717</v>
      </c>
    </row>
    <row r="8021" spans="1:10">
      <c r="A8021" t="s">
        <v>473</v>
      </c>
      <c r="B8021" t="s">
        <v>6</v>
      </c>
      <c r="C8021" t="s">
        <v>3</v>
      </c>
      <c r="D8021" t="s">
        <v>328</v>
      </c>
      <c r="F8021" s="2">
        <v>6561999.9999999991</v>
      </c>
      <c r="G8021" s="36">
        <v>527916.33145615435</v>
      </c>
      <c r="H8021">
        <v>2011</v>
      </c>
      <c r="I8021">
        <v>12.430000000000001</v>
      </c>
      <c r="J8021" t="s">
        <v>717</v>
      </c>
    </row>
    <row r="8022" spans="1:10">
      <c r="A8022" t="s">
        <v>473</v>
      </c>
      <c r="B8022" t="s">
        <v>6</v>
      </c>
      <c r="C8022" t="s">
        <v>3</v>
      </c>
      <c r="D8022" t="s">
        <v>328</v>
      </c>
      <c r="F8022" s="2">
        <v>527916.33145615435</v>
      </c>
      <c r="G8022" s="36">
        <v>42471.144928089649</v>
      </c>
      <c r="H8022">
        <v>2011</v>
      </c>
      <c r="I8022">
        <v>12.430000000000001</v>
      </c>
      <c r="J8022" t="s">
        <v>717</v>
      </c>
    </row>
    <row r="8023" spans="1:10">
      <c r="A8023" t="s">
        <v>473</v>
      </c>
      <c r="B8023" t="s">
        <v>6</v>
      </c>
      <c r="C8023" t="s">
        <v>4</v>
      </c>
      <c r="D8023" t="s">
        <v>328</v>
      </c>
      <c r="F8023" s="2">
        <v>14774000</v>
      </c>
      <c r="G8023" s="36">
        <v>1188576.0257441672</v>
      </c>
      <c r="H8023">
        <v>2011</v>
      </c>
      <c r="I8023">
        <v>12.430000000000001</v>
      </c>
      <c r="J8023" t="s">
        <v>717</v>
      </c>
    </row>
    <row r="8024" spans="1:10">
      <c r="A8024" t="s">
        <v>473</v>
      </c>
      <c r="B8024" t="s">
        <v>6</v>
      </c>
      <c r="C8024" t="s">
        <v>4</v>
      </c>
      <c r="D8024" t="s">
        <v>328</v>
      </c>
      <c r="F8024" s="2">
        <v>1188576.0257441672</v>
      </c>
      <c r="G8024" s="36">
        <v>95621.562811276512</v>
      </c>
      <c r="H8024">
        <v>2011</v>
      </c>
      <c r="I8024">
        <v>12.430000000000001</v>
      </c>
      <c r="J8024" t="s">
        <v>717</v>
      </c>
    </row>
    <row r="8025" spans="1:10">
      <c r="A8025" t="s">
        <v>473</v>
      </c>
      <c r="B8025" t="s">
        <v>6</v>
      </c>
      <c r="C8025" t="s">
        <v>3</v>
      </c>
      <c r="D8025" t="s">
        <v>328</v>
      </c>
      <c r="F8025" s="2">
        <v>4102000</v>
      </c>
      <c r="G8025" s="36">
        <v>324418.37474461208</v>
      </c>
      <c r="H8025">
        <v>2010</v>
      </c>
      <c r="I8025">
        <v>12.644166666666669</v>
      </c>
      <c r="J8025" t="s">
        <v>717</v>
      </c>
    </row>
    <row r="8026" spans="1:10">
      <c r="A8026" t="s">
        <v>473</v>
      </c>
      <c r="B8026" t="s">
        <v>6</v>
      </c>
      <c r="C8026" t="s">
        <v>3</v>
      </c>
      <c r="D8026" t="s">
        <v>328</v>
      </c>
      <c r="F8026" s="2">
        <v>324418.37474461208</v>
      </c>
      <c r="G8026" s="36">
        <v>25657.552869803891</v>
      </c>
      <c r="H8026">
        <v>2010</v>
      </c>
      <c r="I8026">
        <v>12.644166666666669</v>
      </c>
      <c r="J8026" t="s">
        <v>717</v>
      </c>
    </row>
    <row r="8027" spans="1:10">
      <c r="A8027" t="s">
        <v>473</v>
      </c>
      <c r="B8027" t="s">
        <v>6</v>
      </c>
      <c r="C8027" t="s">
        <v>4</v>
      </c>
      <c r="D8027" t="s">
        <v>328</v>
      </c>
      <c r="F8027" s="2">
        <v>1159000</v>
      </c>
      <c r="G8027" s="36">
        <v>91662.82211823632</v>
      </c>
      <c r="H8027">
        <v>2010</v>
      </c>
      <c r="I8027">
        <v>12.644166666666669</v>
      </c>
      <c r="J8027" t="s">
        <v>717</v>
      </c>
    </row>
    <row r="8028" spans="1:10">
      <c r="A8028" t="s">
        <v>473</v>
      </c>
      <c r="B8028" t="s">
        <v>6</v>
      </c>
      <c r="C8028" t="s">
        <v>4</v>
      </c>
      <c r="D8028" t="s">
        <v>328</v>
      </c>
      <c r="F8028" s="2">
        <v>91662.82211823632</v>
      </c>
      <c r="G8028" s="36">
        <v>7249.415840103049</v>
      </c>
      <c r="H8028">
        <v>2010</v>
      </c>
      <c r="I8028">
        <v>12.644166666666669</v>
      </c>
      <c r="J8028" t="s">
        <v>717</v>
      </c>
    </row>
    <row r="8029" spans="1:10">
      <c r="A8029" s="5" t="s">
        <v>166</v>
      </c>
      <c r="B8029" t="s">
        <v>6</v>
      </c>
      <c r="C8029" t="s">
        <v>3</v>
      </c>
      <c r="D8029" t="s">
        <v>328</v>
      </c>
      <c r="F8029" s="2">
        <v>7546024</v>
      </c>
      <c r="G8029" s="36">
        <f>F8029/I8029</f>
        <v>375523.0981303528</v>
      </c>
      <c r="H8029">
        <v>2022</v>
      </c>
      <c r="I8029">
        <v>20.0947</v>
      </c>
      <c r="J8029" t="s">
        <v>717</v>
      </c>
    </row>
    <row r="8030" spans="1:10">
      <c r="A8030" s="4" t="s">
        <v>49</v>
      </c>
      <c r="B8030" t="s">
        <v>32</v>
      </c>
      <c r="C8030" t="s">
        <v>3</v>
      </c>
      <c r="D8030" t="s">
        <v>328</v>
      </c>
      <c r="F8030" s="2">
        <v>1661274.2300339353</v>
      </c>
      <c r="G8030" s="36">
        <v>992257.06359100027</v>
      </c>
      <c r="H8030">
        <v>2011</v>
      </c>
      <c r="I8030">
        <v>1.6742377464381528</v>
      </c>
      <c r="J8030" s="40" t="s">
        <v>715</v>
      </c>
    </row>
    <row r="8031" spans="1:10">
      <c r="A8031" s="4" t="s">
        <v>49</v>
      </c>
      <c r="B8031" t="s">
        <v>32</v>
      </c>
      <c r="C8031" t="s">
        <v>3</v>
      </c>
      <c r="D8031" t="s">
        <v>328</v>
      </c>
      <c r="F8031" s="2">
        <v>1277834.7426412613</v>
      </c>
      <c r="G8031" s="36">
        <v>763233.74345118145</v>
      </c>
      <c r="H8031">
        <v>2011</v>
      </c>
      <c r="I8031">
        <v>1.6742377464381528</v>
      </c>
      <c r="J8031" s="40" t="s">
        <v>715</v>
      </c>
    </row>
    <row r="8032" spans="1:10">
      <c r="A8032" s="4" t="s">
        <v>49</v>
      </c>
      <c r="B8032" t="s">
        <v>32</v>
      </c>
      <c r="C8032" t="s">
        <v>3</v>
      </c>
      <c r="D8032" t="s">
        <v>328</v>
      </c>
      <c r="F8032" s="2">
        <v>1165445.5433987828</v>
      </c>
      <c r="G8032" s="36">
        <v>696105.16539732961</v>
      </c>
      <c r="H8032">
        <v>2011</v>
      </c>
      <c r="I8032">
        <v>1.6742377464381528</v>
      </c>
      <c r="J8032" s="40" t="s">
        <v>715</v>
      </c>
    </row>
    <row r="8033" spans="1:10">
      <c r="A8033" s="4" t="s">
        <v>49</v>
      </c>
      <c r="B8033" t="s">
        <v>32</v>
      </c>
      <c r="C8033" t="s">
        <v>3</v>
      </c>
      <c r="D8033" t="s">
        <v>328</v>
      </c>
      <c r="F8033" s="2">
        <v>20661.597185613133</v>
      </c>
      <c r="G8033" s="36">
        <v>12340.897957634466</v>
      </c>
      <c r="H8033">
        <v>2011</v>
      </c>
      <c r="I8033">
        <v>1.6742377464381528</v>
      </c>
      <c r="J8033" s="40" t="s">
        <v>715</v>
      </c>
    </row>
    <row r="8034" spans="1:10">
      <c r="A8034" s="4" t="s">
        <v>49</v>
      </c>
      <c r="B8034" t="s">
        <v>32</v>
      </c>
      <c r="C8034" t="s">
        <v>3</v>
      </c>
      <c r="D8034" t="s">
        <v>1</v>
      </c>
      <c r="F8034" s="2">
        <v>1570246.6340329042</v>
      </c>
      <c r="G8034" s="36">
        <v>937887.4878275299</v>
      </c>
      <c r="H8034">
        <v>2011</v>
      </c>
      <c r="I8034">
        <v>1.6742377464381528</v>
      </c>
      <c r="J8034" s="40" t="s">
        <v>715</v>
      </c>
    </row>
    <row r="8035" spans="1:10">
      <c r="A8035" s="4" t="s">
        <v>49</v>
      </c>
      <c r="B8035" t="s">
        <v>32</v>
      </c>
      <c r="C8035" t="s">
        <v>3</v>
      </c>
      <c r="D8035" t="s">
        <v>380</v>
      </c>
      <c r="F8035" s="2">
        <v>5095793.8715435658</v>
      </c>
      <c r="G8035" s="36">
        <v>3043650.0923387865</v>
      </c>
      <c r="H8035">
        <v>2011</v>
      </c>
      <c r="I8035">
        <v>1.6742377464381528</v>
      </c>
      <c r="J8035" s="40" t="s">
        <v>715</v>
      </c>
    </row>
    <row r="8036" spans="1:10">
      <c r="A8036" s="4" t="s">
        <v>49</v>
      </c>
      <c r="B8036" t="s">
        <v>32</v>
      </c>
      <c r="C8036" t="s">
        <v>3</v>
      </c>
      <c r="D8036" t="s">
        <v>380</v>
      </c>
      <c r="F8036" s="2">
        <v>5095793.8715435658</v>
      </c>
      <c r="G8036" s="36">
        <v>3043650.0923387865</v>
      </c>
      <c r="H8036">
        <v>2011</v>
      </c>
      <c r="I8036">
        <v>1.6742377464381528</v>
      </c>
      <c r="J8036" s="40" t="s">
        <v>715</v>
      </c>
    </row>
    <row r="8037" spans="1:10">
      <c r="A8037" s="5" t="s">
        <v>166</v>
      </c>
      <c r="B8037" t="s">
        <v>6</v>
      </c>
      <c r="C8037" t="s">
        <v>4</v>
      </c>
      <c r="D8037" t="s">
        <v>328</v>
      </c>
      <c r="F8037" s="2">
        <v>14521509</v>
      </c>
      <c r="G8037" s="36">
        <f>F8037/I8037</f>
        <v>722653.68480246037</v>
      </c>
      <c r="H8037">
        <v>2022</v>
      </c>
      <c r="I8037">
        <v>20.0947</v>
      </c>
      <c r="J8037" t="s">
        <v>717</v>
      </c>
    </row>
    <row r="8038" spans="1:10">
      <c r="A8038" s="5" t="s">
        <v>166</v>
      </c>
      <c r="B8038" t="s">
        <v>6</v>
      </c>
      <c r="C8038" t="s">
        <v>3</v>
      </c>
      <c r="D8038" t="s">
        <v>328</v>
      </c>
      <c r="F8038" s="2">
        <v>11270000</v>
      </c>
      <c r="G8038" s="36">
        <f>F8038/I8038</f>
        <v>555906.31967326324</v>
      </c>
      <c r="H8038">
        <v>2021</v>
      </c>
      <c r="I8038">
        <v>20.273199999999999</v>
      </c>
      <c r="J8038" t="s">
        <v>717</v>
      </c>
    </row>
    <row r="8039" spans="1:10">
      <c r="A8039" t="s">
        <v>362</v>
      </c>
      <c r="B8039" t="s">
        <v>44</v>
      </c>
      <c r="C8039" t="s">
        <v>3</v>
      </c>
      <c r="D8039" t="s">
        <v>328</v>
      </c>
      <c r="E8039" t="s">
        <v>534</v>
      </c>
      <c r="F8039" s="2">
        <f t="shared" ref="F8039:F8044" si="235">G8039*I8039</f>
        <v>11564667.9</v>
      </c>
      <c r="G8039" s="36">
        <v>1669000</v>
      </c>
      <c r="H8039">
        <v>2024</v>
      </c>
      <c r="I8039">
        <v>6.9291</v>
      </c>
      <c r="J8039" t="s">
        <v>717</v>
      </c>
    </row>
    <row r="8040" spans="1:10">
      <c r="A8040" t="s">
        <v>362</v>
      </c>
      <c r="B8040" t="s">
        <v>44</v>
      </c>
      <c r="C8040" t="s">
        <v>3</v>
      </c>
      <c r="D8040" t="s">
        <v>1</v>
      </c>
      <c r="E8040" t="s">
        <v>590</v>
      </c>
      <c r="F8040" s="2">
        <f t="shared" si="235"/>
        <v>117794.7</v>
      </c>
      <c r="G8040" s="36">
        <v>17000</v>
      </c>
      <c r="H8040">
        <v>2024</v>
      </c>
      <c r="I8040">
        <v>6.9291</v>
      </c>
      <c r="J8040" t="s">
        <v>717</v>
      </c>
    </row>
    <row r="8041" spans="1:10">
      <c r="A8041" t="s">
        <v>362</v>
      </c>
      <c r="B8041" t="s">
        <v>44</v>
      </c>
      <c r="C8041" t="s">
        <v>4</v>
      </c>
      <c r="D8041" t="s">
        <v>328</v>
      </c>
      <c r="E8041" t="s">
        <v>534</v>
      </c>
      <c r="F8041" s="2">
        <f t="shared" si="235"/>
        <v>3388329.9</v>
      </c>
      <c r="G8041" s="36">
        <v>489000</v>
      </c>
      <c r="H8041">
        <v>2024</v>
      </c>
      <c r="I8041">
        <v>6.9291</v>
      </c>
      <c r="J8041" t="s">
        <v>717</v>
      </c>
    </row>
    <row r="8042" spans="1:10">
      <c r="A8042" t="s">
        <v>362</v>
      </c>
      <c r="B8042" t="s">
        <v>44</v>
      </c>
      <c r="C8042" t="s">
        <v>3</v>
      </c>
      <c r="D8042" t="s">
        <v>328</v>
      </c>
      <c r="E8042" t="s">
        <v>466</v>
      </c>
      <c r="F8042" s="2">
        <f t="shared" si="235"/>
        <v>9297510.1999999993</v>
      </c>
      <c r="G8042" s="36">
        <v>1342000</v>
      </c>
      <c r="H8042">
        <v>2023</v>
      </c>
      <c r="I8042">
        <v>6.9280999999999997</v>
      </c>
      <c r="J8042" t="s">
        <v>717</v>
      </c>
    </row>
    <row r="8043" spans="1:10">
      <c r="A8043" t="s">
        <v>362</v>
      </c>
      <c r="B8043" t="s">
        <v>44</v>
      </c>
      <c r="C8043" t="s">
        <v>3</v>
      </c>
      <c r="D8043" t="s">
        <v>1</v>
      </c>
      <c r="E8043" t="s">
        <v>590</v>
      </c>
      <c r="F8043" s="2">
        <f t="shared" si="235"/>
        <v>6928.0999999999995</v>
      </c>
      <c r="G8043" s="36">
        <v>1000</v>
      </c>
      <c r="H8043">
        <v>2023</v>
      </c>
      <c r="I8043">
        <v>6.9280999999999997</v>
      </c>
      <c r="J8043" t="s">
        <v>717</v>
      </c>
    </row>
    <row r="8044" spans="1:10">
      <c r="A8044" t="s">
        <v>362</v>
      </c>
      <c r="B8044" t="s">
        <v>44</v>
      </c>
      <c r="C8044" t="s">
        <v>4</v>
      </c>
      <c r="D8044" t="s">
        <v>328</v>
      </c>
      <c r="E8044" t="s">
        <v>466</v>
      </c>
      <c r="F8044" s="2">
        <f t="shared" si="235"/>
        <v>2681174.6999999997</v>
      </c>
      <c r="G8044" s="36">
        <v>387000</v>
      </c>
      <c r="H8044">
        <v>2023</v>
      </c>
      <c r="I8044">
        <v>6.9280999999999997</v>
      </c>
      <c r="J8044" t="s">
        <v>717</v>
      </c>
    </row>
    <row r="8045" spans="1:10">
      <c r="A8045" t="s">
        <v>362</v>
      </c>
      <c r="B8045" t="s">
        <v>44</v>
      </c>
      <c r="C8045" t="s">
        <v>3</v>
      </c>
      <c r="D8045" t="s">
        <v>328</v>
      </c>
      <c r="F8045" s="2">
        <v>2726961.5</v>
      </c>
      <c r="G8045" s="36">
        <v>395000</v>
      </c>
      <c r="H8045">
        <v>2020</v>
      </c>
      <c r="I8045">
        <v>6.9036999999999997</v>
      </c>
      <c r="J8045" t="s">
        <v>717</v>
      </c>
    </row>
    <row r="8046" spans="1:10">
      <c r="A8046" t="s">
        <v>362</v>
      </c>
      <c r="B8046" t="s">
        <v>44</v>
      </c>
      <c r="C8046" t="s">
        <v>3</v>
      </c>
      <c r="D8046" t="s">
        <v>1</v>
      </c>
      <c r="F8046" s="2">
        <v>138074</v>
      </c>
      <c r="G8046" s="36">
        <v>20000</v>
      </c>
      <c r="H8046">
        <v>2020</v>
      </c>
      <c r="I8046">
        <v>6.9036999999999997</v>
      </c>
      <c r="J8046" t="s">
        <v>717</v>
      </c>
    </row>
    <row r="8047" spans="1:10">
      <c r="A8047" t="s">
        <v>362</v>
      </c>
      <c r="B8047" t="s">
        <v>44</v>
      </c>
      <c r="C8047" t="s">
        <v>4</v>
      </c>
      <c r="D8047" t="s">
        <v>328</v>
      </c>
      <c r="F8047" s="2">
        <v>731792.2</v>
      </c>
      <c r="G8047" s="36">
        <v>106000</v>
      </c>
      <c r="H8047">
        <v>2020</v>
      </c>
      <c r="I8047">
        <v>6.9036999999999997</v>
      </c>
      <c r="J8047" t="s">
        <v>717</v>
      </c>
    </row>
    <row r="8048" spans="1:10">
      <c r="A8048" s="4" t="s">
        <v>362</v>
      </c>
      <c r="B8048" t="s">
        <v>44</v>
      </c>
      <c r="C8048" t="s">
        <v>3</v>
      </c>
      <c r="D8048" t="s">
        <v>328</v>
      </c>
      <c r="F8048" s="2">
        <f t="shared" ref="F8048:F8056" si="236">G8048*I8048</f>
        <v>3156660</v>
      </c>
      <c r="G8048" s="36">
        <v>456000</v>
      </c>
      <c r="H8048">
        <v>2019</v>
      </c>
      <c r="I8048">
        <v>6.9225000000000003</v>
      </c>
      <c r="J8048" t="s">
        <v>717</v>
      </c>
    </row>
    <row r="8049" spans="1:10">
      <c r="A8049" s="4" t="s">
        <v>362</v>
      </c>
      <c r="B8049" t="s">
        <v>44</v>
      </c>
      <c r="C8049" t="s">
        <v>3</v>
      </c>
      <c r="D8049" t="s">
        <v>1</v>
      </c>
      <c r="F8049" s="2">
        <f t="shared" si="236"/>
        <v>214597.5</v>
      </c>
      <c r="G8049" s="36">
        <v>31000</v>
      </c>
      <c r="H8049">
        <v>2019</v>
      </c>
      <c r="I8049">
        <v>6.9225000000000003</v>
      </c>
      <c r="J8049" t="s">
        <v>717</v>
      </c>
    </row>
    <row r="8050" spans="1:10">
      <c r="A8050" s="4" t="s">
        <v>362</v>
      </c>
      <c r="B8050" t="s">
        <v>44</v>
      </c>
      <c r="C8050" t="s">
        <v>4</v>
      </c>
      <c r="D8050" t="s">
        <v>328</v>
      </c>
      <c r="F8050" s="2">
        <f t="shared" si="236"/>
        <v>823777.5</v>
      </c>
      <c r="G8050" s="36">
        <v>119000</v>
      </c>
      <c r="H8050">
        <v>2019</v>
      </c>
      <c r="I8050">
        <v>6.9225000000000003</v>
      </c>
      <c r="J8050" t="s">
        <v>717</v>
      </c>
    </row>
    <row r="8051" spans="1:10">
      <c r="A8051" s="5" t="s">
        <v>362</v>
      </c>
      <c r="B8051" t="s">
        <v>44</v>
      </c>
      <c r="C8051" t="s">
        <v>3</v>
      </c>
      <c r="D8051" t="s">
        <v>328</v>
      </c>
      <c r="F8051" s="2">
        <f t="shared" si="236"/>
        <v>3318320.4</v>
      </c>
      <c r="G8051" s="36">
        <v>479000</v>
      </c>
      <c r="H8051">
        <v>2018</v>
      </c>
      <c r="I8051">
        <v>6.9276</v>
      </c>
      <c r="J8051" t="s">
        <v>717</v>
      </c>
    </row>
    <row r="8052" spans="1:10">
      <c r="A8052" s="5" t="s">
        <v>362</v>
      </c>
      <c r="B8052" t="s">
        <v>44</v>
      </c>
      <c r="C8052" t="s">
        <v>3</v>
      </c>
      <c r="D8052" t="s">
        <v>1</v>
      </c>
      <c r="E8052" t="s">
        <v>364</v>
      </c>
      <c r="F8052" s="2">
        <f t="shared" si="236"/>
        <v>103914</v>
      </c>
      <c r="G8052" s="36">
        <v>15000</v>
      </c>
      <c r="H8052">
        <v>2018</v>
      </c>
      <c r="I8052">
        <v>6.9276</v>
      </c>
      <c r="J8052" t="s">
        <v>717</v>
      </c>
    </row>
    <row r="8053" spans="1:10">
      <c r="A8053" s="5" t="s">
        <v>362</v>
      </c>
      <c r="B8053" t="s">
        <v>44</v>
      </c>
      <c r="C8053" t="s">
        <v>4</v>
      </c>
      <c r="D8053" t="s">
        <v>328</v>
      </c>
      <c r="F8053" s="2">
        <f t="shared" si="236"/>
        <v>879805.2</v>
      </c>
      <c r="G8053" s="36">
        <v>127000</v>
      </c>
      <c r="H8053">
        <v>2018</v>
      </c>
      <c r="I8053">
        <v>6.9276</v>
      </c>
      <c r="J8053" t="s">
        <v>717</v>
      </c>
    </row>
    <row r="8054" spans="1:10">
      <c r="A8054" s="5" t="s">
        <v>362</v>
      </c>
      <c r="B8054" t="s">
        <v>44</v>
      </c>
      <c r="C8054" t="s">
        <v>3</v>
      </c>
      <c r="D8054" t="s">
        <v>328</v>
      </c>
      <c r="F8054" s="2">
        <f t="shared" si="236"/>
        <v>3225867.2</v>
      </c>
      <c r="G8054" s="36">
        <v>464000</v>
      </c>
      <c r="H8054">
        <v>2017</v>
      </c>
      <c r="I8054">
        <v>6.9523000000000001</v>
      </c>
      <c r="J8054" t="s">
        <v>717</v>
      </c>
    </row>
    <row r="8055" spans="1:10">
      <c r="A8055" s="5" t="s">
        <v>362</v>
      </c>
      <c r="B8055" t="s">
        <v>44</v>
      </c>
      <c r="C8055" t="s">
        <v>3</v>
      </c>
      <c r="D8055" t="s">
        <v>1</v>
      </c>
      <c r="E8055" t="s">
        <v>364</v>
      </c>
      <c r="F8055" s="2">
        <f t="shared" si="236"/>
        <v>34761.5</v>
      </c>
      <c r="G8055" s="36">
        <v>5000</v>
      </c>
      <c r="H8055">
        <v>2017</v>
      </c>
      <c r="I8055">
        <v>6.9523000000000001</v>
      </c>
      <c r="J8055" t="s">
        <v>717</v>
      </c>
    </row>
    <row r="8056" spans="1:10">
      <c r="A8056" s="5" t="s">
        <v>362</v>
      </c>
      <c r="B8056" t="s">
        <v>44</v>
      </c>
      <c r="C8056" t="s">
        <v>4</v>
      </c>
      <c r="D8056" t="s">
        <v>328</v>
      </c>
      <c r="F8056" s="2">
        <f t="shared" si="236"/>
        <v>597897.80000000005</v>
      </c>
      <c r="G8056" s="36">
        <v>86000</v>
      </c>
      <c r="H8056">
        <v>2017</v>
      </c>
      <c r="I8056">
        <v>6.9523000000000001</v>
      </c>
      <c r="J8056" t="s">
        <v>717</v>
      </c>
    </row>
    <row r="8057" spans="1:10">
      <c r="A8057" t="s">
        <v>362</v>
      </c>
      <c r="B8057" t="s">
        <v>44</v>
      </c>
      <c r="C8057" t="s">
        <v>3</v>
      </c>
      <c r="D8057" t="s">
        <v>328</v>
      </c>
      <c r="F8057" s="2">
        <v>2432735.36</v>
      </c>
      <c r="G8057" s="36">
        <v>352000</v>
      </c>
      <c r="H8057">
        <v>2016</v>
      </c>
      <c r="I8057">
        <v>6.9111799999999999</v>
      </c>
      <c r="J8057" t="s">
        <v>717</v>
      </c>
    </row>
    <row r="8058" spans="1:10">
      <c r="A8058" t="s">
        <v>362</v>
      </c>
      <c r="B8058" t="s">
        <v>44</v>
      </c>
      <c r="C8058" t="s">
        <v>3</v>
      </c>
      <c r="D8058" t="s">
        <v>1</v>
      </c>
      <c r="F8058" s="2">
        <v>82934.16</v>
      </c>
      <c r="G8058" s="36">
        <v>12000</v>
      </c>
      <c r="H8058">
        <v>2016</v>
      </c>
      <c r="I8058">
        <v>6.9111799999999999</v>
      </c>
      <c r="J8058" t="s">
        <v>717</v>
      </c>
    </row>
    <row r="8059" spans="1:10">
      <c r="A8059" t="s">
        <v>362</v>
      </c>
      <c r="B8059" t="s">
        <v>44</v>
      </c>
      <c r="C8059" t="s">
        <v>4</v>
      </c>
      <c r="D8059" t="s">
        <v>328</v>
      </c>
      <c r="F8059" s="2">
        <v>414670.8</v>
      </c>
      <c r="G8059" s="36">
        <v>60000</v>
      </c>
      <c r="H8059">
        <v>2016</v>
      </c>
      <c r="I8059">
        <v>6.9111799999999999</v>
      </c>
      <c r="J8059" t="s">
        <v>717</v>
      </c>
    </row>
    <row r="8060" spans="1:10">
      <c r="A8060" t="s">
        <v>362</v>
      </c>
      <c r="B8060" t="s">
        <v>44</v>
      </c>
      <c r="C8060" t="s">
        <v>3</v>
      </c>
      <c r="D8060" t="s">
        <v>328</v>
      </c>
      <c r="F8060" s="2">
        <v>13807.2</v>
      </c>
      <c r="G8060" s="36">
        <v>2000</v>
      </c>
      <c r="H8060">
        <v>2015</v>
      </c>
      <c r="I8060">
        <v>6.9036</v>
      </c>
      <c r="J8060" t="s">
        <v>717</v>
      </c>
    </row>
    <row r="8061" spans="1:10">
      <c r="A8061" t="s">
        <v>362</v>
      </c>
      <c r="B8061" t="s">
        <v>44</v>
      </c>
      <c r="C8061" t="s">
        <v>3</v>
      </c>
      <c r="D8061" t="s">
        <v>1</v>
      </c>
      <c r="F8061" s="2">
        <v>222295.92</v>
      </c>
      <c r="G8061" s="36">
        <v>32200</v>
      </c>
      <c r="H8061">
        <v>2015</v>
      </c>
      <c r="I8061">
        <v>6.9036</v>
      </c>
      <c r="J8061" t="s">
        <v>717</v>
      </c>
    </row>
    <row r="8062" spans="1:10">
      <c r="A8062" t="s">
        <v>362</v>
      </c>
      <c r="B8062" t="s">
        <v>44</v>
      </c>
      <c r="C8062" t="s">
        <v>4</v>
      </c>
      <c r="D8062" t="s">
        <v>328</v>
      </c>
      <c r="F8062" s="2">
        <v>1601635.2</v>
      </c>
      <c r="G8062" s="36">
        <v>232000</v>
      </c>
      <c r="H8062">
        <v>2015</v>
      </c>
      <c r="I8062">
        <v>6.9036</v>
      </c>
      <c r="J8062" t="s">
        <v>717</v>
      </c>
    </row>
    <row r="8063" spans="1:10">
      <c r="A8063" t="s">
        <v>362</v>
      </c>
      <c r="B8063" t="s">
        <v>44</v>
      </c>
      <c r="C8063" t="s">
        <v>3</v>
      </c>
      <c r="D8063" t="s">
        <v>328</v>
      </c>
      <c r="F8063" s="2">
        <v>3394117.0451427489</v>
      </c>
      <c r="G8063" s="36">
        <v>495000</v>
      </c>
      <c r="H8063">
        <v>2014</v>
      </c>
      <c r="I8063">
        <v>6.8568021113994924</v>
      </c>
      <c r="J8063" t="s">
        <v>717</v>
      </c>
    </row>
    <row r="8064" spans="1:10">
      <c r="A8064" t="s">
        <v>362</v>
      </c>
      <c r="B8064" t="s">
        <v>44</v>
      </c>
      <c r="C8064" t="s">
        <v>3</v>
      </c>
      <c r="D8064" t="s">
        <v>1</v>
      </c>
      <c r="F8064" s="2">
        <v>102852.03167099238</v>
      </c>
      <c r="G8064" s="36">
        <v>15000</v>
      </c>
      <c r="H8064">
        <v>2014</v>
      </c>
      <c r="I8064">
        <v>6.8568021113994924</v>
      </c>
      <c r="J8064" t="s">
        <v>717</v>
      </c>
    </row>
    <row r="8065" spans="1:10">
      <c r="A8065" t="s">
        <v>362</v>
      </c>
      <c r="B8065" t="s">
        <v>44</v>
      </c>
      <c r="C8065" t="s">
        <v>4</v>
      </c>
      <c r="D8065" t="s">
        <v>328</v>
      </c>
      <c r="F8065" s="2">
        <v>1892477.3827462599</v>
      </c>
      <c r="G8065" s="36">
        <v>276000</v>
      </c>
      <c r="H8065">
        <v>2014</v>
      </c>
      <c r="I8065">
        <v>6.8568021113994924</v>
      </c>
      <c r="J8065" t="s">
        <v>717</v>
      </c>
    </row>
    <row r="8066" spans="1:10">
      <c r="A8066" t="s">
        <v>362</v>
      </c>
      <c r="B8066" t="s">
        <v>44</v>
      </c>
      <c r="C8066" t="s">
        <v>3</v>
      </c>
      <c r="D8066" t="s">
        <v>328</v>
      </c>
      <c r="F8066" s="2">
        <v>4296383.1578947362</v>
      </c>
      <c r="G8066" s="36">
        <v>622000</v>
      </c>
      <c r="H8066">
        <v>2013</v>
      </c>
      <c r="I8066">
        <v>6.9073684210526309</v>
      </c>
      <c r="J8066" t="s">
        <v>717</v>
      </c>
    </row>
    <row r="8067" spans="1:10">
      <c r="A8067" t="s">
        <v>362</v>
      </c>
      <c r="B8067" t="s">
        <v>44</v>
      </c>
      <c r="C8067" t="s">
        <v>4</v>
      </c>
      <c r="D8067" t="s">
        <v>328</v>
      </c>
      <c r="F8067" s="2">
        <v>1457454.7368421052</v>
      </c>
      <c r="G8067" s="36">
        <v>211000</v>
      </c>
      <c r="H8067">
        <v>2013</v>
      </c>
      <c r="I8067">
        <v>6.9073684210526309</v>
      </c>
      <c r="J8067" t="s">
        <v>717</v>
      </c>
    </row>
    <row r="8068" spans="1:10">
      <c r="A8068" t="s">
        <v>362</v>
      </c>
      <c r="B8068" t="s">
        <v>44</v>
      </c>
      <c r="C8068" t="s">
        <v>3</v>
      </c>
      <c r="D8068" t="s">
        <v>328</v>
      </c>
      <c r="F8068" s="2">
        <v>3641570.0000000005</v>
      </c>
      <c r="G8068" s="36">
        <v>527000</v>
      </c>
      <c r="H8068">
        <v>2012</v>
      </c>
      <c r="I8068">
        <v>6.910000000000001</v>
      </c>
      <c r="J8068" t="s">
        <v>717</v>
      </c>
    </row>
    <row r="8069" spans="1:10">
      <c r="A8069" t="s">
        <v>362</v>
      </c>
      <c r="B8069" t="s">
        <v>44</v>
      </c>
      <c r="C8069" t="s">
        <v>3</v>
      </c>
      <c r="D8069" t="s">
        <v>1</v>
      </c>
      <c r="F8069" s="2">
        <v>69100.000000000015</v>
      </c>
      <c r="G8069" s="36">
        <v>10000</v>
      </c>
      <c r="H8069">
        <v>2012</v>
      </c>
      <c r="I8069">
        <v>6.910000000000001</v>
      </c>
      <c r="J8069" t="s">
        <v>717</v>
      </c>
    </row>
    <row r="8070" spans="1:10">
      <c r="A8070" t="s">
        <v>362</v>
      </c>
      <c r="B8070" t="s">
        <v>44</v>
      </c>
      <c r="C8070" t="s">
        <v>4</v>
      </c>
      <c r="D8070" t="s">
        <v>328</v>
      </c>
      <c r="F8070" s="2">
        <v>1126330.0000000002</v>
      </c>
      <c r="G8070" s="36">
        <v>163000</v>
      </c>
      <c r="H8070">
        <v>2012</v>
      </c>
      <c r="I8070">
        <v>6.910000000000001</v>
      </c>
      <c r="J8070" t="s">
        <v>717</v>
      </c>
    </row>
    <row r="8071" spans="1:10">
      <c r="A8071" t="s">
        <v>362</v>
      </c>
      <c r="B8071" t="s">
        <v>44</v>
      </c>
      <c r="C8071" t="s">
        <v>4</v>
      </c>
      <c r="D8071" t="s">
        <v>1</v>
      </c>
      <c r="F8071" s="2">
        <v>13820.000000000002</v>
      </c>
      <c r="G8071" s="36">
        <v>2000</v>
      </c>
      <c r="H8071">
        <v>2012</v>
      </c>
      <c r="I8071">
        <v>6.910000000000001</v>
      </c>
      <c r="J8071" t="s">
        <v>717</v>
      </c>
    </row>
    <row r="8072" spans="1:10">
      <c r="A8072" t="s">
        <v>362</v>
      </c>
      <c r="B8072" t="s">
        <v>44</v>
      </c>
      <c r="C8072" t="s">
        <v>3</v>
      </c>
      <c r="D8072" t="s">
        <v>328</v>
      </c>
      <c r="F8072" s="2">
        <v>1808186.2500000007</v>
      </c>
      <c r="G8072" s="36">
        <v>261000</v>
      </c>
      <c r="H8072">
        <v>2011</v>
      </c>
      <c r="I8072">
        <v>6.9279166666666692</v>
      </c>
      <c r="J8072" t="s">
        <v>717</v>
      </c>
    </row>
    <row r="8073" spans="1:10">
      <c r="A8073" t="s">
        <v>362</v>
      </c>
      <c r="B8073" t="s">
        <v>44</v>
      </c>
      <c r="C8073" t="s">
        <v>3</v>
      </c>
      <c r="D8073" t="s">
        <v>1</v>
      </c>
      <c r="F8073" s="2">
        <v>69279.166666666686</v>
      </c>
      <c r="G8073" s="36">
        <v>10000</v>
      </c>
      <c r="H8073">
        <v>2011</v>
      </c>
      <c r="I8073">
        <v>6.9279166666666692</v>
      </c>
      <c r="J8073" t="s">
        <v>717</v>
      </c>
    </row>
    <row r="8074" spans="1:10">
      <c r="A8074" t="s">
        <v>362</v>
      </c>
      <c r="B8074" t="s">
        <v>44</v>
      </c>
      <c r="C8074" t="s">
        <v>4</v>
      </c>
      <c r="D8074" t="s">
        <v>328</v>
      </c>
      <c r="F8074" s="2">
        <v>1731979.1666666672</v>
      </c>
      <c r="G8074" s="36">
        <v>250000</v>
      </c>
      <c r="H8074">
        <v>2011</v>
      </c>
      <c r="I8074">
        <v>6.9279166666666692</v>
      </c>
      <c r="J8074" t="s">
        <v>717</v>
      </c>
    </row>
    <row r="8075" spans="1:10">
      <c r="A8075" t="s">
        <v>362</v>
      </c>
      <c r="B8075" t="s">
        <v>44</v>
      </c>
      <c r="C8075" t="s">
        <v>3</v>
      </c>
      <c r="D8075" t="s">
        <v>328</v>
      </c>
      <c r="F8075" s="2">
        <v>1845164.1666666663</v>
      </c>
      <c r="G8075" s="36">
        <v>263000</v>
      </c>
      <c r="H8075">
        <v>2010</v>
      </c>
      <c r="I8075">
        <v>7.0158333333333323</v>
      </c>
      <c r="J8075" t="s">
        <v>717</v>
      </c>
    </row>
    <row r="8076" spans="1:10">
      <c r="A8076" t="s">
        <v>362</v>
      </c>
      <c r="B8076" t="s">
        <v>44</v>
      </c>
      <c r="C8076" t="s">
        <v>3</v>
      </c>
      <c r="D8076" t="s">
        <v>1</v>
      </c>
      <c r="F8076" s="2">
        <v>63142.499999999993</v>
      </c>
      <c r="G8076" s="36">
        <v>9000</v>
      </c>
      <c r="H8076">
        <v>2010</v>
      </c>
      <c r="I8076">
        <v>7.0158333333333323</v>
      </c>
      <c r="J8076" t="s">
        <v>717</v>
      </c>
    </row>
    <row r="8077" spans="1:10">
      <c r="A8077" t="s">
        <v>362</v>
      </c>
      <c r="B8077" t="s">
        <v>44</v>
      </c>
      <c r="C8077" t="s">
        <v>4</v>
      </c>
      <c r="D8077" t="s">
        <v>328</v>
      </c>
      <c r="F8077" s="2">
        <v>975200.83333333314</v>
      </c>
      <c r="G8077" s="36">
        <v>139000</v>
      </c>
      <c r="H8077">
        <v>2010</v>
      </c>
      <c r="I8077">
        <v>7.0158333333333323</v>
      </c>
      <c r="J8077" t="s">
        <v>717</v>
      </c>
    </row>
    <row r="8078" spans="1:10">
      <c r="A8078" t="s">
        <v>362</v>
      </c>
      <c r="B8078" t="s">
        <v>44</v>
      </c>
      <c r="C8078" t="s">
        <v>4</v>
      </c>
      <c r="D8078" t="s">
        <v>1</v>
      </c>
      <c r="F8078" s="2">
        <v>14031.666666666664</v>
      </c>
      <c r="G8078" s="36">
        <v>2000</v>
      </c>
      <c r="H8078">
        <v>2010</v>
      </c>
      <c r="I8078">
        <v>7.0158333333333323</v>
      </c>
      <c r="J8078" t="s">
        <v>717</v>
      </c>
    </row>
    <row r="8079" spans="1:10">
      <c r="A8079" s="6" t="s">
        <v>149</v>
      </c>
      <c r="B8079" t="s">
        <v>44</v>
      </c>
      <c r="C8079" t="s">
        <v>3</v>
      </c>
      <c r="D8079" t="s">
        <v>328</v>
      </c>
      <c r="E8079" t="s">
        <v>466</v>
      </c>
      <c r="F8079" s="2">
        <f t="shared" ref="F8079:F8084" si="237">G8079*I8079</f>
        <v>5221710.3</v>
      </c>
      <c r="G8079" s="36">
        <v>757000</v>
      </c>
      <c r="H8079">
        <v>2022</v>
      </c>
      <c r="I8079">
        <v>6.8978999999999999</v>
      </c>
      <c r="J8079" t="s">
        <v>717</v>
      </c>
    </row>
    <row r="8080" spans="1:10">
      <c r="A8080" s="6" t="s">
        <v>149</v>
      </c>
      <c r="B8080" t="s">
        <v>44</v>
      </c>
      <c r="C8080" t="s">
        <v>3</v>
      </c>
      <c r="D8080" t="s">
        <v>1</v>
      </c>
      <c r="E8080" t="s">
        <v>590</v>
      </c>
      <c r="F8080" s="2">
        <f t="shared" si="237"/>
        <v>34489.5</v>
      </c>
      <c r="G8080" s="36">
        <v>5000</v>
      </c>
      <c r="H8080">
        <v>2022</v>
      </c>
      <c r="I8080">
        <v>6.8978999999999999</v>
      </c>
      <c r="J8080" t="s">
        <v>717</v>
      </c>
    </row>
    <row r="8081" spans="1:10">
      <c r="A8081" s="6" t="s">
        <v>149</v>
      </c>
      <c r="B8081" t="s">
        <v>44</v>
      </c>
      <c r="C8081" t="s">
        <v>5</v>
      </c>
      <c r="D8081" t="s">
        <v>328</v>
      </c>
      <c r="E8081" t="s">
        <v>466</v>
      </c>
      <c r="F8081" s="2">
        <f t="shared" si="237"/>
        <v>4635388.8</v>
      </c>
      <c r="G8081" s="36">
        <v>672000</v>
      </c>
      <c r="H8081">
        <v>2022</v>
      </c>
      <c r="I8081">
        <v>6.8978999999999999</v>
      </c>
      <c r="J8081" t="s">
        <v>717</v>
      </c>
    </row>
    <row r="8082" spans="1:10">
      <c r="A8082" s="6" t="s">
        <v>149</v>
      </c>
      <c r="B8082" t="s">
        <v>44</v>
      </c>
      <c r="C8082" t="s">
        <v>3</v>
      </c>
      <c r="D8082" t="s">
        <v>328</v>
      </c>
      <c r="E8082" t="s">
        <v>466</v>
      </c>
      <c r="F8082" s="2">
        <f t="shared" si="237"/>
        <v>5019498.8</v>
      </c>
      <c r="G8082" s="36">
        <v>727000</v>
      </c>
      <c r="H8082">
        <v>2021</v>
      </c>
      <c r="I8082">
        <v>6.9043999999999999</v>
      </c>
      <c r="J8082" t="s">
        <v>717</v>
      </c>
    </row>
    <row r="8083" spans="1:10">
      <c r="A8083" s="6" t="s">
        <v>149</v>
      </c>
      <c r="B8083" t="s">
        <v>44</v>
      </c>
      <c r="C8083" t="s">
        <v>3</v>
      </c>
      <c r="D8083" t="s">
        <v>1</v>
      </c>
      <c r="E8083" t="s">
        <v>590</v>
      </c>
      <c r="F8083" s="2">
        <f t="shared" si="237"/>
        <v>283080.40000000002</v>
      </c>
      <c r="G8083" s="36">
        <v>41000</v>
      </c>
      <c r="H8083">
        <v>2021</v>
      </c>
      <c r="I8083">
        <v>6.9043999999999999</v>
      </c>
      <c r="J8083" t="s">
        <v>717</v>
      </c>
    </row>
    <row r="8084" spans="1:10">
      <c r="A8084" s="6" t="s">
        <v>149</v>
      </c>
      <c r="B8084" t="s">
        <v>44</v>
      </c>
      <c r="C8084" t="s">
        <v>4</v>
      </c>
      <c r="D8084" t="s">
        <v>328</v>
      </c>
      <c r="E8084" s="17" t="s">
        <v>466</v>
      </c>
      <c r="F8084" s="2">
        <f t="shared" si="237"/>
        <v>649013.6</v>
      </c>
      <c r="G8084" s="36">
        <v>94000</v>
      </c>
      <c r="H8084">
        <v>2021</v>
      </c>
      <c r="I8084">
        <v>6.9043999999999999</v>
      </c>
      <c r="J8084" t="s">
        <v>717</v>
      </c>
    </row>
    <row r="8085" spans="1:10">
      <c r="A8085" t="s">
        <v>315</v>
      </c>
      <c r="B8085" t="s">
        <v>39</v>
      </c>
      <c r="C8085" t="s">
        <v>3</v>
      </c>
      <c r="D8085" t="s">
        <v>1</v>
      </c>
      <c r="E8085" t="s">
        <v>702</v>
      </c>
      <c r="F8085" s="2">
        <v>3080261.54</v>
      </c>
      <c r="G8085" s="36">
        <f>F8085/I8085</f>
        <v>51837.928341832012</v>
      </c>
      <c r="H8085">
        <v>2024</v>
      </c>
      <c r="I8085">
        <v>59.420999999999999</v>
      </c>
      <c r="J8085" t="s">
        <v>717</v>
      </c>
    </row>
    <row r="8086" spans="1:10">
      <c r="A8086" t="s">
        <v>315</v>
      </c>
      <c r="B8086" t="s">
        <v>39</v>
      </c>
      <c r="C8086" t="s">
        <v>3</v>
      </c>
      <c r="D8086" t="s">
        <v>1</v>
      </c>
      <c r="F8086" s="2">
        <v>776608</v>
      </c>
      <c r="G8086" s="36">
        <f>F8086/I8086</f>
        <v>13866.514302039068</v>
      </c>
      <c r="H8086">
        <v>2023</v>
      </c>
      <c r="I8086">
        <v>56.006</v>
      </c>
      <c r="J8086" t="s">
        <v>717</v>
      </c>
    </row>
    <row r="8087" spans="1:10">
      <c r="A8087" t="s">
        <v>315</v>
      </c>
      <c r="B8087" t="s">
        <v>39</v>
      </c>
      <c r="C8087" t="s">
        <v>3</v>
      </c>
      <c r="D8087" t="s">
        <v>1</v>
      </c>
      <c r="F8087" s="2">
        <v>557317</v>
      </c>
      <c r="G8087" s="36">
        <f>F8087/I8087</f>
        <v>9772.3478870769777</v>
      </c>
      <c r="H8087">
        <v>2021</v>
      </c>
      <c r="I8087" s="32">
        <v>57.03</v>
      </c>
      <c r="J8087" t="s">
        <v>717</v>
      </c>
    </row>
    <row r="8088" spans="1:10">
      <c r="A8088" t="s">
        <v>182</v>
      </c>
      <c r="B8088" t="s">
        <v>6</v>
      </c>
      <c r="C8088" t="s">
        <v>3</v>
      </c>
      <c r="D8088" t="s">
        <v>328</v>
      </c>
      <c r="F8088" s="2">
        <v>44290000</v>
      </c>
      <c r="G8088" s="36">
        <v>2370020.7624307028</v>
      </c>
      <c r="H8088">
        <v>2016</v>
      </c>
      <c r="I8088">
        <v>18.6876</v>
      </c>
      <c r="J8088" t="s">
        <v>717</v>
      </c>
    </row>
    <row r="8089" spans="1:10">
      <c r="A8089" t="s">
        <v>182</v>
      </c>
      <c r="B8089" t="s">
        <v>6</v>
      </c>
      <c r="C8089" t="s">
        <v>3</v>
      </c>
      <c r="D8089" t="s">
        <v>1</v>
      </c>
      <c r="F8089" s="2">
        <v>44290000</v>
      </c>
      <c r="G8089" s="36">
        <v>2370020.7624307028</v>
      </c>
      <c r="H8089">
        <v>2016</v>
      </c>
      <c r="I8089">
        <v>18.6876</v>
      </c>
      <c r="J8089" t="s">
        <v>717</v>
      </c>
    </row>
    <row r="8090" spans="1:10">
      <c r="A8090" t="s">
        <v>182</v>
      </c>
      <c r="B8090" t="s">
        <v>6</v>
      </c>
      <c r="C8090" t="s">
        <v>4</v>
      </c>
      <c r="D8090" t="s">
        <v>328</v>
      </c>
      <c r="F8090" s="2">
        <v>16413000.000000002</v>
      </c>
      <c r="G8090" s="36">
        <v>878282.92557631806</v>
      </c>
      <c r="H8090">
        <v>2016</v>
      </c>
      <c r="I8090">
        <v>18.6876</v>
      </c>
      <c r="J8090" t="s">
        <v>717</v>
      </c>
    </row>
    <row r="8091" spans="1:10">
      <c r="A8091" t="s">
        <v>182</v>
      </c>
      <c r="B8091" t="s">
        <v>6</v>
      </c>
      <c r="C8091" t="s">
        <v>4</v>
      </c>
      <c r="D8091" t="s">
        <v>1</v>
      </c>
      <c r="F8091" s="2">
        <v>36057000</v>
      </c>
      <c r="G8091" s="36">
        <v>1929461.2470301162</v>
      </c>
      <c r="H8091">
        <v>2016</v>
      </c>
      <c r="I8091">
        <v>18.6876</v>
      </c>
      <c r="J8091" t="s">
        <v>717</v>
      </c>
    </row>
    <row r="8092" spans="1:10">
      <c r="A8092" t="s">
        <v>182</v>
      </c>
      <c r="B8092" t="s">
        <v>6</v>
      </c>
      <c r="C8092" t="s">
        <v>3</v>
      </c>
      <c r="D8092" t="s">
        <v>328</v>
      </c>
      <c r="F8092" s="2">
        <v>39060187</v>
      </c>
      <c r="G8092" s="36">
        <v>2463716.012109126</v>
      </c>
      <c r="H8092">
        <v>2015</v>
      </c>
      <c r="I8092">
        <v>15.854175890410984</v>
      </c>
      <c r="J8092" t="s">
        <v>717</v>
      </c>
    </row>
    <row r="8093" spans="1:10">
      <c r="A8093" t="s">
        <v>182</v>
      </c>
      <c r="B8093" t="s">
        <v>6</v>
      </c>
      <c r="C8093" t="s">
        <v>3</v>
      </c>
      <c r="D8093" t="s">
        <v>1</v>
      </c>
      <c r="F8093" s="2">
        <v>27984518</v>
      </c>
      <c r="G8093" s="36">
        <v>1765119.6879256121</v>
      </c>
      <c r="H8093">
        <v>2015</v>
      </c>
      <c r="I8093">
        <v>15.854175890410984</v>
      </c>
      <c r="J8093" t="s">
        <v>717</v>
      </c>
    </row>
    <row r="8094" spans="1:10">
      <c r="A8094" t="s">
        <v>182</v>
      </c>
      <c r="B8094" t="s">
        <v>6</v>
      </c>
      <c r="C8094" t="s">
        <v>4</v>
      </c>
      <c r="D8094" t="s">
        <v>328</v>
      </c>
      <c r="F8094" s="2">
        <v>4860737</v>
      </c>
      <c r="G8094" s="36">
        <v>306590.32885713724</v>
      </c>
      <c r="H8094">
        <v>2015</v>
      </c>
      <c r="I8094">
        <v>15.854175890410984</v>
      </c>
      <c r="J8094" t="s">
        <v>717</v>
      </c>
    </row>
    <row r="8095" spans="1:10">
      <c r="A8095" t="s">
        <v>182</v>
      </c>
      <c r="B8095" t="s">
        <v>6</v>
      </c>
      <c r="C8095" t="s">
        <v>4</v>
      </c>
      <c r="D8095" t="s">
        <v>1</v>
      </c>
      <c r="F8095" s="2">
        <v>5076705</v>
      </c>
      <c r="G8095" s="36">
        <v>320212.4812473238</v>
      </c>
      <c r="H8095">
        <v>2015</v>
      </c>
      <c r="I8095">
        <v>15.854175890410984</v>
      </c>
      <c r="J8095" t="s">
        <v>717</v>
      </c>
    </row>
    <row r="8096" spans="1:10">
      <c r="A8096" t="s">
        <v>182</v>
      </c>
      <c r="B8096" t="s">
        <v>6</v>
      </c>
      <c r="C8096" t="s">
        <v>3</v>
      </c>
      <c r="D8096" t="s">
        <v>328</v>
      </c>
      <c r="F8096" s="2">
        <v>25163000</v>
      </c>
      <c r="G8096" s="36">
        <v>1971461.668170227</v>
      </c>
      <c r="H8096">
        <v>2013</v>
      </c>
      <c r="I8096">
        <v>12.763626301369856</v>
      </c>
      <c r="J8096" t="s">
        <v>717</v>
      </c>
    </row>
    <row r="8097" spans="1:10">
      <c r="A8097" t="s">
        <v>182</v>
      </c>
      <c r="B8097" t="s">
        <v>6</v>
      </c>
      <c r="C8097" t="s">
        <v>3</v>
      </c>
      <c r="D8097" t="s">
        <v>328</v>
      </c>
      <c r="F8097" s="2">
        <v>1974828.9508493927</v>
      </c>
      <c r="G8097" s="36">
        <v>154723.18792641588</v>
      </c>
      <c r="H8097">
        <v>2013</v>
      </c>
      <c r="I8097">
        <v>12.763626301369856</v>
      </c>
      <c r="J8097" t="s">
        <v>717</v>
      </c>
    </row>
    <row r="8098" spans="1:10">
      <c r="A8098" t="s">
        <v>182</v>
      </c>
      <c r="B8098" t="s">
        <v>6</v>
      </c>
      <c r="C8098" t="s">
        <v>3</v>
      </c>
      <c r="D8098" t="s">
        <v>1</v>
      </c>
      <c r="F8098" s="2">
        <v>11103000</v>
      </c>
      <c r="G8098" s="36">
        <v>869893.84817764303</v>
      </c>
      <c r="H8098">
        <v>2013</v>
      </c>
      <c r="I8098">
        <v>12.763626301369856</v>
      </c>
      <c r="J8098" t="s">
        <v>717</v>
      </c>
    </row>
    <row r="8099" spans="1:10">
      <c r="A8099" t="s">
        <v>182</v>
      </c>
      <c r="B8099" t="s">
        <v>6</v>
      </c>
      <c r="C8099" t="s">
        <v>3</v>
      </c>
      <c r="D8099" t="s">
        <v>1</v>
      </c>
      <c r="F8099" s="2">
        <v>871379.63840880676</v>
      </c>
      <c r="G8099" s="36">
        <v>68270.538312085017</v>
      </c>
      <c r="H8099">
        <v>2013</v>
      </c>
      <c r="I8099">
        <v>12.763626301369856</v>
      </c>
      <c r="J8099" t="s">
        <v>717</v>
      </c>
    </row>
    <row r="8100" spans="1:10">
      <c r="A8100" t="s">
        <v>182</v>
      </c>
      <c r="B8100" t="s">
        <v>6</v>
      </c>
      <c r="C8100" t="s">
        <v>3</v>
      </c>
      <c r="D8100" t="s">
        <v>367</v>
      </c>
      <c r="F8100" s="2">
        <v>6650000</v>
      </c>
      <c r="G8100" s="36">
        <v>521011.8067532492</v>
      </c>
      <c r="H8100">
        <v>2013</v>
      </c>
      <c r="I8100">
        <v>12.763626301369856</v>
      </c>
      <c r="J8100" t="s">
        <v>717</v>
      </c>
    </row>
    <row r="8101" spans="1:10">
      <c r="A8101" t="s">
        <v>182</v>
      </c>
      <c r="B8101" t="s">
        <v>6</v>
      </c>
      <c r="C8101" t="s">
        <v>3</v>
      </c>
      <c r="D8101" t="s">
        <v>367</v>
      </c>
      <c r="F8101" s="2">
        <v>521901.70183000673</v>
      </c>
      <c r="G8101" s="36">
        <v>40889.766709480806</v>
      </c>
      <c r="H8101">
        <v>2013</v>
      </c>
      <c r="I8101">
        <v>12.763626301369856</v>
      </c>
      <c r="J8101" t="s">
        <v>717</v>
      </c>
    </row>
    <row r="8102" spans="1:10">
      <c r="A8102" t="s">
        <v>182</v>
      </c>
      <c r="B8102" t="s">
        <v>6</v>
      </c>
      <c r="C8102" t="s">
        <v>4</v>
      </c>
      <c r="D8102" t="s">
        <v>328</v>
      </c>
      <c r="F8102" s="2">
        <v>5410000</v>
      </c>
      <c r="G8102" s="36">
        <v>423860.7330127937</v>
      </c>
      <c r="H8102">
        <v>2013</v>
      </c>
      <c r="I8102">
        <v>12.763626301369856</v>
      </c>
      <c r="J8102" t="s">
        <v>717</v>
      </c>
    </row>
    <row r="8103" spans="1:10">
      <c r="A8103" t="s">
        <v>182</v>
      </c>
      <c r="B8103" t="s">
        <v>6</v>
      </c>
      <c r="C8103" t="s">
        <v>4</v>
      </c>
      <c r="D8103" t="s">
        <v>328</v>
      </c>
      <c r="F8103" s="2">
        <v>424584.69276696787</v>
      </c>
      <c r="G8103" s="36">
        <v>33265.208706509948</v>
      </c>
      <c r="H8103">
        <v>2013</v>
      </c>
      <c r="I8103">
        <v>12.763626301369856</v>
      </c>
      <c r="J8103" t="s">
        <v>717</v>
      </c>
    </row>
    <row r="8104" spans="1:10">
      <c r="A8104" t="s">
        <v>182</v>
      </c>
      <c r="B8104" t="s">
        <v>6</v>
      </c>
      <c r="C8104" t="s">
        <v>4</v>
      </c>
      <c r="D8104" t="s">
        <v>1</v>
      </c>
      <c r="F8104" s="2">
        <v>15306000.000000002</v>
      </c>
      <c r="G8104" s="36">
        <v>1199188.9795737192</v>
      </c>
      <c r="H8104">
        <v>2013</v>
      </c>
      <c r="I8104">
        <v>12.763626301369856</v>
      </c>
      <c r="J8104" t="s">
        <v>717</v>
      </c>
    </row>
    <row r="8105" spans="1:10">
      <c r="A8105" t="s">
        <v>182</v>
      </c>
      <c r="B8105" t="s">
        <v>6</v>
      </c>
      <c r="C8105" t="s">
        <v>4</v>
      </c>
      <c r="D8105" t="s">
        <v>1</v>
      </c>
      <c r="F8105" s="2">
        <v>1201237.2102571554</v>
      </c>
      <c r="G8105" s="36">
        <v>94114.100639896715</v>
      </c>
      <c r="H8105">
        <v>2013</v>
      </c>
      <c r="I8105">
        <v>12.763626301369856</v>
      </c>
      <c r="J8105" t="s">
        <v>717</v>
      </c>
    </row>
    <row r="8106" spans="1:10">
      <c r="A8106" t="s">
        <v>182</v>
      </c>
      <c r="B8106" t="s">
        <v>6</v>
      </c>
      <c r="C8106" t="s">
        <v>4</v>
      </c>
      <c r="D8106" t="s">
        <v>367</v>
      </c>
      <c r="F8106" s="2">
        <v>85000</v>
      </c>
      <c r="G8106" s="36">
        <v>6659.5494096279972</v>
      </c>
      <c r="H8106">
        <v>2013</v>
      </c>
      <c r="I8106">
        <v>12.763626301369856</v>
      </c>
      <c r="J8106" t="s">
        <v>717</v>
      </c>
    </row>
    <row r="8107" spans="1:10">
      <c r="A8107" t="s">
        <v>182</v>
      </c>
      <c r="B8107" t="s">
        <v>6</v>
      </c>
      <c r="C8107" t="s">
        <v>4</v>
      </c>
      <c r="D8107" t="s">
        <v>367</v>
      </c>
      <c r="F8107" s="2">
        <v>6670.9240083534696</v>
      </c>
      <c r="G8107" s="36">
        <v>522.65115342945387</v>
      </c>
      <c r="H8107">
        <v>2013</v>
      </c>
      <c r="I8107">
        <v>12.763626301369856</v>
      </c>
      <c r="J8107" t="s">
        <v>717</v>
      </c>
    </row>
    <row r="8108" spans="1:10">
      <c r="A8108" t="s">
        <v>182</v>
      </c>
      <c r="B8108" t="s">
        <v>6</v>
      </c>
      <c r="C8108" t="s">
        <v>3</v>
      </c>
      <c r="D8108" t="s">
        <v>328</v>
      </c>
      <c r="F8108" s="2">
        <v>28315999.999999996</v>
      </c>
      <c r="G8108" s="36">
        <v>2140422.0472440938</v>
      </c>
      <c r="H8108">
        <v>2012</v>
      </c>
      <c r="I8108">
        <v>13.22916666666667</v>
      </c>
      <c r="J8108" t="s">
        <v>717</v>
      </c>
    </row>
    <row r="8109" spans="1:10">
      <c r="A8109" t="s">
        <v>182</v>
      </c>
      <c r="B8109" t="s">
        <v>6</v>
      </c>
      <c r="C8109" t="s">
        <v>3</v>
      </c>
      <c r="D8109" t="s">
        <v>328</v>
      </c>
      <c r="F8109" s="2">
        <v>2140422.0472440938</v>
      </c>
      <c r="G8109" s="36">
        <v>161795.68231136454</v>
      </c>
      <c r="H8109">
        <v>2012</v>
      </c>
      <c r="I8109">
        <v>13.22916666666667</v>
      </c>
      <c r="J8109" t="s">
        <v>717</v>
      </c>
    </row>
    <row r="8110" spans="1:10">
      <c r="A8110" t="s">
        <v>182</v>
      </c>
      <c r="B8110" t="s">
        <v>6</v>
      </c>
      <c r="C8110" t="s">
        <v>3</v>
      </c>
      <c r="D8110" t="s">
        <v>1</v>
      </c>
      <c r="F8110" s="2">
        <v>9833000</v>
      </c>
      <c r="G8110" s="36">
        <v>743281.88976377936</v>
      </c>
      <c r="H8110">
        <v>2012</v>
      </c>
      <c r="I8110">
        <v>13.22916666666667</v>
      </c>
      <c r="J8110" t="s">
        <v>717</v>
      </c>
    </row>
    <row r="8111" spans="1:10">
      <c r="A8111" t="s">
        <v>182</v>
      </c>
      <c r="B8111" t="s">
        <v>6</v>
      </c>
      <c r="C8111" t="s">
        <v>3</v>
      </c>
      <c r="D8111" t="s">
        <v>1</v>
      </c>
      <c r="F8111" s="2">
        <v>743281.88976377936</v>
      </c>
      <c r="G8111" s="36">
        <v>56185.087730175437</v>
      </c>
      <c r="H8111">
        <v>2012</v>
      </c>
      <c r="I8111">
        <v>13.22916666666667</v>
      </c>
      <c r="J8111" t="s">
        <v>717</v>
      </c>
    </row>
    <row r="8112" spans="1:10">
      <c r="A8112" t="s">
        <v>182</v>
      </c>
      <c r="B8112" t="s">
        <v>6</v>
      </c>
      <c r="C8112" t="s">
        <v>3</v>
      </c>
      <c r="D8112" t="s">
        <v>367</v>
      </c>
      <c r="F8112" s="2">
        <v>6145000</v>
      </c>
      <c r="G8112" s="36">
        <v>464503.9370078739</v>
      </c>
      <c r="H8112">
        <v>2012</v>
      </c>
      <c r="I8112">
        <v>13.22916666666667</v>
      </c>
      <c r="J8112" t="s">
        <v>717</v>
      </c>
    </row>
    <row r="8113" spans="1:10">
      <c r="A8113" t="s">
        <v>182</v>
      </c>
      <c r="B8113" t="s">
        <v>6</v>
      </c>
      <c r="C8113" t="s">
        <v>3</v>
      </c>
      <c r="D8113" t="s">
        <v>367</v>
      </c>
      <c r="F8113" s="2">
        <v>464503.9370078739</v>
      </c>
      <c r="G8113" s="36">
        <v>35112.108624217231</v>
      </c>
      <c r="H8113">
        <v>2012</v>
      </c>
      <c r="I8113">
        <v>13.22916666666667</v>
      </c>
      <c r="J8113" t="s">
        <v>717</v>
      </c>
    </row>
    <row r="8114" spans="1:10">
      <c r="A8114" t="s">
        <v>182</v>
      </c>
      <c r="B8114" t="s">
        <v>6</v>
      </c>
      <c r="C8114" t="s">
        <v>4</v>
      </c>
      <c r="D8114" t="s">
        <v>328</v>
      </c>
      <c r="F8114" s="2">
        <v>4256000</v>
      </c>
      <c r="G8114" s="36">
        <v>321713.38582677156</v>
      </c>
      <c r="H8114">
        <v>2012</v>
      </c>
      <c r="I8114">
        <v>13.22916666666667</v>
      </c>
      <c r="J8114" t="s">
        <v>717</v>
      </c>
    </row>
    <row r="8115" spans="1:10">
      <c r="A8115" t="s">
        <v>182</v>
      </c>
      <c r="B8115" t="s">
        <v>6</v>
      </c>
      <c r="C8115" t="s">
        <v>4</v>
      </c>
      <c r="D8115" t="s">
        <v>328</v>
      </c>
      <c r="F8115" s="2">
        <v>321713.38582677161</v>
      </c>
      <c r="G8115" s="36">
        <v>24318.492156984306</v>
      </c>
      <c r="H8115">
        <v>2012</v>
      </c>
      <c r="I8115">
        <v>13.22916666666667</v>
      </c>
      <c r="J8115" t="s">
        <v>717</v>
      </c>
    </row>
    <row r="8116" spans="1:10">
      <c r="A8116" t="s">
        <v>182</v>
      </c>
      <c r="B8116" t="s">
        <v>6</v>
      </c>
      <c r="C8116" t="s">
        <v>4</v>
      </c>
      <c r="D8116" t="s">
        <v>1</v>
      </c>
      <c r="F8116" s="2">
        <v>3912000</v>
      </c>
      <c r="G8116" s="36">
        <v>295710.23622047238</v>
      </c>
      <c r="H8116">
        <v>2012</v>
      </c>
      <c r="I8116">
        <v>13.22916666666667</v>
      </c>
      <c r="J8116" t="s">
        <v>717</v>
      </c>
    </row>
    <row r="8117" spans="1:10">
      <c r="A8117" t="s">
        <v>182</v>
      </c>
      <c r="B8117" t="s">
        <v>6</v>
      </c>
      <c r="C8117" t="s">
        <v>4</v>
      </c>
      <c r="D8117" t="s">
        <v>1</v>
      </c>
      <c r="F8117" s="2">
        <v>295710.23622047238</v>
      </c>
      <c r="G8117" s="36">
        <v>22352.899745799481</v>
      </c>
      <c r="H8117">
        <v>2012</v>
      </c>
      <c r="I8117">
        <v>13.22916666666667</v>
      </c>
      <c r="J8117" t="s">
        <v>717</v>
      </c>
    </row>
    <row r="8118" spans="1:10">
      <c r="A8118" t="s">
        <v>182</v>
      </c>
      <c r="B8118" t="s">
        <v>6</v>
      </c>
      <c r="C8118" t="s">
        <v>4</v>
      </c>
      <c r="D8118" t="s">
        <v>367</v>
      </c>
      <c r="F8118" s="2">
        <v>54999.999999999993</v>
      </c>
      <c r="G8118" s="36">
        <v>4157.4803149606287</v>
      </c>
      <c r="H8118">
        <v>2012</v>
      </c>
      <c r="I8118">
        <v>13.22916666666667</v>
      </c>
      <c r="J8118" t="s">
        <v>717</v>
      </c>
    </row>
    <row r="8119" spans="1:10">
      <c r="A8119" s="4" t="s">
        <v>25</v>
      </c>
      <c r="B8119" t="s">
        <v>32</v>
      </c>
      <c r="C8119" t="s">
        <v>3</v>
      </c>
      <c r="D8119" t="s">
        <v>328</v>
      </c>
      <c r="F8119" s="2">
        <v>30336547.693253592</v>
      </c>
      <c r="G8119" s="36">
        <v>18119617.573903646</v>
      </c>
      <c r="H8119">
        <v>2011</v>
      </c>
      <c r="I8119">
        <v>1.6742377464381528</v>
      </c>
      <c r="J8119" s="40" t="s">
        <v>715</v>
      </c>
    </row>
    <row r="8120" spans="1:10">
      <c r="A8120" s="4" t="s">
        <v>25</v>
      </c>
      <c r="B8120" t="s">
        <v>32</v>
      </c>
      <c r="C8120" t="s">
        <v>3</v>
      </c>
      <c r="D8120" t="s">
        <v>328</v>
      </c>
      <c r="F8120" s="2">
        <v>26453241.757893659</v>
      </c>
      <c r="G8120" s="36">
        <v>15800170.444234369</v>
      </c>
      <c r="H8120">
        <v>2011</v>
      </c>
      <c r="I8120">
        <v>1.6742377464381528</v>
      </c>
      <c r="J8120" s="40" t="s">
        <v>715</v>
      </c>
    </row>
    <row r="8121" spans="1:10">
      <c r="A8121" s="4" t="s">
        <v>25</v>
      </c>
      <c r="B8121" t="s">
        <v>32</v>
      </c>
      <c r="C8121" t="s">
        <v>3</v>
      </c>
      <c r="D8121" t="s">
        <v>328</v>
      </c>
      <c r="F8121" s="2">
        <v>9124261.2045557182</v>
      </c>
      <c r="G8121" s="36">
        <v>5449800.1995039675</v>
      </c>
      <c r="H8121">
        <v>2011</v>
      </c>
      <c r="I8121">
        <v>1.6742377464381528</v>
      </c>
      <c r="J8121" s="40" t="s">
        <v>715</v>
      </c>
    </row>
    <row r="8122" spans="1:10">
      <c r="A8122" s="4" t="s">
        <v>25</v>
      </c>
      <c r="B8122" t="s">
        <v>32</v>
      </c>
      <c r="C8122" t="s">
        <v>3</v>
      </c>
      <c r="D8122" t="s">
        <v>328</v>
      </c>
      <c r="F8122" s="2">
        <v>25046.315969392628</v>
      </c>
      <c r="G8122" s="36">
        <v>14959.832331266731</v>
      </c>
      <c r="H8122">
        <v>2011</v>
      </c>
      <c r="I8122">
        <v>1.6742377464381528</v>
      </c>
      <c r="J8122" s="40" t="s">
        <v>715</v>
      </c>
    </row>
    <row r="8123" spans="1:10">
      <c r="A8123" s="4" t="s">
        <v>25</v>
      </c>
      <c r="B8123" t="s">
        <v>32</v>
      </c>
      <c r="C8123" t="s">
        <v>3</v>
      </c>
      <c r="D8123" t="s">
        <v>328</v>
      </c>
      <c r="F8123" s="2">
        <v>15248.217020494058</v>
      </c>
      <c r="G8123" s="36">
        <v>9107.5577843910087</v>
      </c>
      <c r="H8123">
        <v>2011</v>
      </c>
      <c r="I8123">
        <v>1.6742377464381528</v>
      </c>
      <c r="J8123" s="40" t="s">
        <v>715</v>
      </c>
    </row>
    <row r="8124" spans="1:10">
      <c r="A8124" s="4" t="s">
        <v>25</v>
      </c>
      <c r="B8124" t="s">
        <v>32</v>
      </c>
      <c r="C8124" t="s">
        <v>3</v>
      </c>
      <c r="D8124" t="s">
        <v>328</v>
      </c>
      <c r="F8124" s="2">
        <v>2649.1009318667802</v>
      </c>
      <c r="G8124" s="36">
        <v>1582.2728507361601</v>
      </c>
      <c r="H8124">
        <v>2011</v>
      </c>
      <c r="I8124">
        <v>1.6742377464381528</v>
      </c>
      <c r="J8124" s="40" t="s">
        <v>715</v>
      </c>
    </row>
    <row r="8125" spans="1:10">
      <c r="A8125" t="s">
        <v>182</v>
      </c>
      <c r="B8125" t="s">
        <v>6</v>
      </c>
      <c r="C8125" t="s">
        <v>4</v>
      </c>
      <c r="D8125" t="s">
        <v>367</v>
      </c>
      <c r="F8125" s="2">
        <v>4157.4803149606287</v>
      </c>
      <c r="G8125" s="36">
        <v>314.26622853245692</v>
      </c>
      <c r="H8125">
        <v>2012</v>
      </c>
      <c r="I8125">
        <v>13.22916666666667</v>
      </c>
      <c r="J8125" t="s">
        <v>717</v>
      </c>
    </row>
    <row r="8126" spans="1:10">
      <c r="A8126" t="s">
        <v>182</v>
      </c>
      <c r="B8126" t="s">
        <v>6</v>
      </c>
      <c r="C8126" t="s">
        <v>3</v>
      </c>
      <c r="D8126" t="s">
        <v>328</v>
      </c>
      <c r="F8126" s="2">
        <v>22009000</v>
      </c>
      <c r="G8126" s="36">
        <v>1770635.5591311341</v>
      </c>
      <c r="H8126">
        <v>2011</v>
      </c>
      <c r="I8126">
        <v>12.430000000000001</v>
      </c>
      <c r="J8126" t="s">
        <v>717</v>
      </c>
    </row>
    <row r="8127" spans="1:10">
      <c r="A8127" t="s">
        <v>182</v>
      </c>
      <c r="B8127" t="s">
        <v>6</v>
      </c>
      <c r="C8127" t="s">
        <v>3</v>
      </c>
      <c r="D8127" t="s">
        <v>328</v>
      </c>
      <c r="F8127" s="2">
        <v>1770635.5591311341</v>
      </c>
      <c r="G8127" s="36">
        <v>142448.55664771792</v>
      </c>
      <c r="H8127">
        <v>2011</v>
      </c>
      <c r="I8127">
        <v>12.430000000000001</v>
      </c>
      <c r="J8127" t="s">
        <v>717</v>
      </c>
    </row>
    <row r="8128" spans="1:10">
      <c r="A8128" t="s">
        <v>182</v>
      </c>
      <c r="B8128" t="s">
        <v>6</v>
      </c>
      <c r="C8128" t="s">
        <v>3</v>
      </c>
      <c r="D8128" t="s">
        <v>1</v>
      </c>
      <c r="F8128" s="2">
        <v>8269000</v>
      </c>
      <c r="G8128" s="36">
        <v>665245.37409493153</v>
      </c>
      <c r="H8128">
        <v>2011</v>
      </c>
      <c r="I8128">
        <v>12.430000000000001</v>
      </c>
      <c r="J8128" t="s">
        <v>717</v>
      </c>
    </row>
    <row r="8129" spans="1:10">
      <c r="A8129" t="s">
        <v>182</v>
      </c>
      <c r="B8129" t="s">
        <v>6</v>
      </c>
      <c r="C8129" t="s">
        <v>3</v>
      </c>
      <c r="D8129" t="s">
        <v>1</v>
      </c>
      <c r="F8129" s="2">
        <v>665245.37409493153</v>
      </c>
      <c r="G8129" s="36">
        <v>53519.338221635677</v>
      </c>
      <c r="H8129">
        <v>2011</v>
      </c>
      <c r="I8129">
        <v>12.430000000000001</v>
      </c>
      <c r="J8129" t="s">
        <v>717</v>
      </c>
    </row>
    <row r="8130" spans="1:10">
      <c r="A8130" t="s">
        <v>182</v>
      </c>
      <c r="B8130" t="s">
        <v>6</v>
      </c>
      <c r="C8130" t="s">
        <v>3</v>
      </c>
      <c r="D8130" t="s">
        <v>367</v>
      </c>
      <c r="F8130" s="2">
        <v>5777000</v>
      </c>
      <c r="G8130" s="36">
        <v>464762.67095736117</v>
      </c>
      <c r="H8130">
        <v>2011</v>
      </c>
      <c r="I8130">
        <v>12.430000000000001</v>
      </c>
      <c r="J8130" t="s">
        <v>717</v>
      </c>
    </row>
    <row r="8131" spans="1:10">
      <c r="A8131" t="s">
        <v>182</v>
      </c>
      <c r="B8131" t="s">
        <v>6</v>
      </c>
      <c r="C8131" t="s">
        <v>3</v>
      </c>
      <c r="D8131" t="s">
        <v>367</v>
      </c>
      <c r="F8131" s="2">
        <v>464762.67095736112</v>
      </c>
      <c r="G8131" s="36">
        <v>37390.399916119153</v>
      </c>
      <c r="H8131">
        <v>2011</v>
      </c>
      <c r="I8131">
        <v>12.430000000000001</v>
      </c>
      <c r="J8131" t="s">
        <v>717</v>
      </c>
    </row>
    <row r="8132" spans="1:10">
      <c r="A8132" t="s">
        <v>182</v>
      </c>
      <c r="B8132" t="s">
        <v>6</v>
      </c>
      <c r="C8132" t="s">
        <v>4</v>
      </c>
      <c r="D8132" t="s">
        <v>328</v>
      </c>
      <c r="F8132" s="2">
        <v>6105000</v>
      </c>
      <c r="G8132" s="36">
        <v>491150.44247787603</v>
      </c>
      <c r="H8132">
        <v>2011</v>
      </c>
      <c r="I8132">
        <v>12.430000000000001</v>
      </c>
      <c r="J8132" t="s">
        <v>717</v>
      </c>
    </row>
    <row r="8133" spans="1:10">
      <c r="A8133" t="s">
        <v>182</v>
      </c>
      <c r="B8133" t="s">
        <v>6</v>
      </c>
      <c r="C8133" t="s">
        <v>4</v>
      </c>
      <c r="D8133" t="s">
        <v>328</v>
      </c>
      <c r="F8133" s="2">
        <v>491150.44247787609</v>
      </c>
      <c r="G8133" s="36">
        <v>39513.309933859695</v>
      </c>
      <c r="H8133">
        <v>2011</v>
      </c>
      <c r="I8133">
        <v>12.430000000000001</v>
      </c>
      <c r="J8133" t="s">
        <v>717</v>
      </c>
    </row>
    <row r="8134" spans="1:10">
      <c r="A8134" t="s">
        <v>182</v>
      </c>
      <c r="B8134" t="s">
        <v>6</v>
      </c>
      <c r="C8134" t="s">
        <v>4</v>
      </c>
      <c r="D8134" t="s">
        <v>1</v>
      </c>
      <c r="F8134" s="2">
        <v>317000</v>
      </c>
      <c r="G8134" s="36">
        <v>25502.815768302491</v>
      </c>
      <c r="H8134">
        <v>2011</v>
      </c>
      <c r="I8134">
        <v>12.430000000000001</v>
      </c>
      <c r="J8134" t="s">
        <v>717</v>
      </c>
    </row>
    <row r="8135" spans="1:10">
      <c r="A8135" t="s">
        <v>182</v>
      </c>
      <c r="B8135" t="s">
        <v>6</v>
      </c>
      <c r="C8135" t="s">
        <v>4</v>
      </c>
      <c r="D8135" t="s">
        <v>1</v>
      </c>
      <c r="F8135" s="2">
        <v>25502.815768302487</v>
      </c>
      <c r="G8135" s="36">
        <v>2051.7148647065555</v>
      </c>
      <c r="H8135">
        <v>2011</v>
      </c>
      <c r="I8135">
        <v>12.430000000000001</v>
      </c>
      <c r="J8135" t="s">
        <v>717</v>
      </c>
    </row>
    <row r="8136" spans="1:10">
      <c r="A8136" t="s">
        <v>182</v>
      </c>
      <c r="B8136" t="s">
        <v>6</v>
      </c>
      <c r="C8136" t="s">
        <v>4</v>
      </c>
      <c r="D8136" t="s">
        <v>367</v>
      </c>
      <c r="F8136" s="2">
        <v>45000</v>
      </c>
      <c r="G8136" s="36">
        <v>3620.2735317779561</v>
      </c>
      <c r="H8136">
        <v>2011</v>
      </c>
      <c r="I8136">
        <v>12.430000000000001</v>
      </c>
      <c r="J8136" t="s">
        <v>717</v>
      </c>
    </row>
    <row r="8137" spans="1:10">
      <c r="A8137" t="s">
        <v>182</v>
      </c>
      <c r="B8137" t="s">
        <v>6</v>
      </c>
      <c r="C8137" t="s">
        <v>4</v>
      </c>
      <c r="D8137" t="s">
        <v>367</v>
      </c>
      <c r="F8137" s="2">
        <v>3620.2735317779561</v>
      </c>
      <c r="G8137" s="36">
        <v>291.25289877537858</v>
      </c>
      <c r="H8137">
        <v>2011</v>
      </c>
      <c r="I8137">
        <v>12.430000000000001</v>
      </c>
      <c r="J8137" t="s">
        <v>717</v>
      </c>
    </row>
    <row r="8138" spans="1:10">
      <c r="A8138" s="4" t="s">
        <v>17</v>
      </c>
      <c r="B8138" t="s">
        <v>32</v>
      </c>
      <c r="C8138" t="s">
        <v>4</v>
      </c>
      <c r="D8138" t="s">
        <v>328</v>
      </c>
      <c r="F8138" s="2">
        <v>63630168.202532947</v>
      </c>
      <c r="G8138" s="36">
        <v>38005455.520222604</v>
      </c>
      <c r="H8138">
        <v>2011</v>
      </c>
      <c r="I8138">
        <v>1.6742377464381528</v>
      </c>
      <c r="J8138" s="40" t="s">
        <v>715</v>
      </c>
    </row>
    <row r="8139" spans="1:10">
      <c r="A8139" s="4" t="s">
        <v>17</v>
      </c>
      <c r="B8139" t="s">
        <v>32</v>
      </c>
      <c r="C8139" t="s">
        <v>4</v>
      </c>
      <c r="D8139" t="s">
        <v>328</v>
      </c>
      <c r="F8139" s="2">
        <v>46801857.796153918</v>
      </c>
      <c r="G8139" s="36">
        <v>27954128.913723428</v>
      </c>
      <c r="H8139">
        <v>2011</v>
      </c>
      <c r="I8139">
        <v>1.6742377464381528</v>
      </c>
      <c r="J8139" s="40" t="s">
        <v>715</v>
      </c>
    </row>
    <row r="8140" spans="1:10">
      <c r="A8140" s="4" t="s">
        <v>17</v>
      </c>
      <c r="B8140" t="s">
        <v>32</v>
      </c>
      <c r="C8140" t="s">
        <v>4</v>
      </c>
      <c r="D8140" t="s">
        <v>328</v>
      </c>
      <c r="F8140" s="2">
        <v>15855435.039565697</v>
      </c>
      <c r="G8140" s="36">
        <v>9470241.0534568634</v>
      </c>
      <c r="H8140">
        <v>2011</v>
      </c>
      <c r="I8140">
        <v>1.6742377464381528</v>
      </c>
      <c r="J8140" s="40" t="s">
        <v>715</v>
      </c>
    </row>
    <row r="8141" spans="1:10">
      <c r="A8141" s="4" t="s">
        <v>17</v>
      </c>
      <c r="B8141" t="s">
        <v>32</v>
      </c>
      <c r="C8141" t="s">
        <v>4</v>
      </c>
      <c r="D8141" t="s">
        <v>1</v>
      </c>
      <c r="F8141" s="2">
        <v>2514223.1692787809</v>
      </c>
      <c r="G8141" s="36">
        <v>1501712.1520689938</v>
      </c>
      <c r="H8141">
        <v>2011</v>
      </c>
      <c r="I8141">
        <v>1.6742377464381528</v>
      </c>
      <c r="J8141" s="40" t="s">
        <v>715</v>
      </c>
    </row>
    <row r="8142" spans="1:10">
      <c r="A8142" s="4" t="s">
        <v>17</v>
      </c>
      <c r="B8142" t="s">
        <v>32</v>
      </c>
      <c r="C8142" t="s">
        <v>4</v>
      </c>
      <c r="D8142" t="s">
        <v>380</v>
      </c>
      <c r="F8142" s="2">
        <v>677198.766327249</v>
      </c>
      <c r="G8142" s="36">
        <v>404481.84122473135</v>
      </c>
      <c r="H8142">
        <v>2011</v>
      </c>
      <c r="I8142">
        <v>1.6742377464381528</v>
      </c>
      <c r="J8142" s="40" t="s">
        <v>715</v>
      </c>
    </row>
    <row r="8143" spans="1:10">
      <c r="A8143" s="4" t="s">
        <v>17</v>
      </c>
      <c r="B8143" t="s">
        <v>32</v>
      </c>
      <c r="C8143" t="s">
        <v>4</v>
      </c>
      <c r="D8143" t="s">
        <v>380</v>
      </c>
      <c r="F8143" s="2">
        <v>677198.766327249</v>
      </c>
      <c r="G8143" s="36">
        <v>404481.84122473135</v>
      </c>
      <c r="H8143">
        <v>2011</v>
      </c>
      <c r="I8143">
        <v>1.6742377464381528</v>
      </c>
      <c r="J8143" s="40" t="s">
        <v>715</v>
      </c>
    </row>
    <row r="8144" spans="1:10">
      <c r="A8144" t="s">
        <v>182</v>
      </c>
      <c r="B8144" t="s">
        <v>6</v>
      </c>
      <c r="C8144" t="s">
        <v>3</v>
      </c>
      <c r="D8144" t="s">
        <v>328</v>
      </c>
      <c r="F8144" s="2">
        <v>20836000</v>
      </c>
      <c r="G8144" s="36">
        <v>1647874.513939234</v>
      </c>
      <c r="H8144">
        <v>2010</v>
      </c>
      <c r="I8144">
        <v>12.644166666666669</v>
      </c>
      <c r="J8144" t="s">
        <v>717</v>
      </c>
    </row>
    <row r="8145" spans="1:10">
      <c r="A8145" t="s">
        <v>182</v>
      </c>
      <c r="B8145" t="s">
        <v>6</v>
      </c>
      <c r="C8145" t="s">
        <v>3</v>
      </c>
      <c r="D8145" t="s">
        <v>328</v>
      </c>
      <c r="F8145" s="2">
        <v>1647874.513939234</v>
      </c>
      <c r="G8145" s="36">
        <v>130326.85801931591</v>
      </c>
      <c r="H8145">
        <v>2010</v>
      </c>
      <c r="I8145">
        <v>12.644166666666669</v>
      </c>
      <c r="J8145" t="s">
        <v>717</v>
      </c>
    </row>
    <row r="8146" spans="1:10">
      <c r="A8146" t="s">
        <v>182</v>
      </c>
      <c r="B8146" t="s">
        <v>6</v>
      </c>
      <c r="C8146" t="s">
        <v>3</v>
      </c>
      <c r="D8146" t="s">
        <v>1</v>
      </c>
      <c r="F8146" s="2">
        <v>7684000</v>
      </c>
      <c r="G8146" s="36">
        <v>607711.06570882478</v>
      </c>
      <c r="H8146">
        <v>2010</v>
      </c>
      <c r="I8146">
        <v>12.644166666666669</v>
      </c>
      <c r="J8146" t="s">
        <v>717</v>
      </c>
    </row>
    <row r="8147" spans="1:10">
      <c r="A8147" t="s">
        <v>182</v>
      </c>
      <c r="B8147" t="s">
        <v>6</v>
      </c>
      <c r="C8147" t="s">
        <v>3</v>
      </c>
      <c r="D8147" t="s">
        <v>1</v>
      </c>
      <c r="F8147" s="2">
        <v>607711.06570882478</v>
      </c>
      <c r="G8147" s="36">
        <v>48062.563688828159</v>
      </c>
      <c r="H8147">
        <v>2010</v>
      </c>
      <c r="I8147">
        <v>12.644166666666669</v>
      </c>
      <c r="J8147" t="s">
        <v>717</v>
      </c>
    </row>
    <row r="8148" spans="1:10">
      <c r="A8148" t="s">
        <v>182</v>
      </c>
      <c r="B8148" t="s">
        <v>6</v>
      </c>
      <c r="C8148" t="s">
        <v>3</v>
      </c>
      <c r="D8148" t="s">
        <v>367</v>
      </c>
      <c r="F8148" s="2">
        <v>5397000</v>
      </c>
      <c r="G8148" s="36">
        <v>426837.14492849133</v>
      </c>
      <c r="H8148">
        <v>2010</v>
      </c>
      <c r="I8148">
        <v>12.644166666666669</v>
      </c>
      <c r="J8148" t="s">
        <v>717</v>
      </c>
    </row>
    <row r="8149" spans="1:10">
      <c r="A8149" t="s">
        <v>182</v>
      </c>
      <c r="B8149" t="s">
        <v>6</v>
      </c>
      <c r="C8149" t="s">
        <v>3</v>
      </c>
      <c r="D8149" t="s">
        <v>367</v>
      </c>
      <c r="F8149" s="2">
        <v>426837.14492849138</v>
      </c>
      <c r="G8149" s="36">
        <v>33757.633553956999</v>
      </c>
      <c r="H8149">
        <v>2010</v>
      </c>
      <c r="I8149">
        <v>12.644166666666669</v>
      </c>
      <c r="J8149" t="s">
        <v>717</v>
      </c>
    </row>
    <row r="8150" spans="1:10">
      <c r="A8150" t="s">
        <v>182</v>
      </c>
      <c r="B8150" t="s">
        <v>6</v>
      </c>
      <c r="C8150" t="s">
        <v>4</v>
      </c>
      <c r="D8150" t="s">
        <v>328</v>
      </c>
      <c r="F8150" s="2">
        <v>8581000</v>
      </c>
      <c r="G8150" s="36">
        <v>678652.87023001374</v>
      </c>
      <c r="H8150">
        <v>2010</v>
      </c>
      <c r="I8150">
        <v>12.644166666666669</v>
      </c>
      <c r="J8150" t="s">
        <v>717</v>
      </c>
    </row>
    <row r="8151" spans="1:10">
      <c r="A8151" t="s">
        <v>182</v>
      </c>
      <c r="B8151" t="s">
        <v>6</v>
      </c>
      <c r="C8151" t="s">
        <v>4</v>
      </c>
      <c r="D8151" t="s">
        <v>328</v>
      </c>
      <c r="F8151" s="2">
        <v>678652.87023001374</v>
      </c>
      <c r="G8151" s="36">
        <v>53673.198726423012</v>
      </c>
      <c r="H8151">
        <v>2010</v>
      </c>
      <c r="I8151">
        <v>12.644166666666669</v>
      </c>
      <c r="J8151" t="s">
        <v>717</v>
      </c>
    </row>
    <row r="8152" spans="1:10">
      <c r="A8152" t="s">
        <v>182</v>
      </c>
      <c r="B8152" t="s">
        <v>6</v>
      </c>
      <c r="C8152" t="s">
        <v>4</v>
      </c>
      <c r="D8152" t="s">
        <v>1</v>
      </c>
      <c r="F8152" s="2">
        <v>9804000</v>
      </c>
      <c r="G8152" s="36">
        <v>775377.31496737618</v>
      </c>
      <c r="H8152">
        <v>2010</v>
      </c>
      <c r="I8152">
        <v>12.644166666666669</v>
      </c>
      <c r="J8152" t="s">
        <v>717</v>
      </c>
    </row>
    <row r="8153" spans="1:10">
      <c r="A8153" t="s">
        <v>182</v>
      </c>
      <c r="B8153" t="s">
        <v>6</v>
      </c>
      <c r="C8153" t="s">
        <v>4</v>
      </c>
      <c r="D8153" t="s">
        <v>1</v>
      </c>
      <c r="F8153" s="2">
        <v>775377.31496737606</v>
      </c>
      <c r="G8153" s="36">
        <v>61322.927434314319</v>
      </c>
      <c r="H8153">
        <v>2010</v>
      </c>
      <c r="I8153">
        <v>12.644166666666669</v>
      </c>
      <c r="J8153" t="s">
        <v>717</v>
      </c>
    </row>
    <row r="8154" spans="1:10">
      <c r="A8154" t="s">
        <v>182</v>
      </c>
      <c r="B8154" t="s">
        <v>6</v>
      </c>
      <c r="C8154" t="s">
        <v>4</v>
      </c>
      <c r="D8154" t="s">
        <v>367</v>
      </c>
      <c r="F8154" s="2">
        <v>77000</v>
      </c>
      <c r="G8154" s="36">
        <v>6089.7647136360629</v>
      </c>
      <c r="H8154">
        <v>2010</v>
      </c>
      <c r="I8154">
        <v>12.644166666666669</v>
      </c>
      <c r="J8154" t="s">
        <v>717</v>
      </c>
    </row>
    <row r="8155" spans="1:10">
      <c r="A8155" t="s">
        <v>182</v>
      </c>
      <c r="B8155" t="s">
        <v>6</v>
      </c>
      <c r="C8155" t="s">
        <v>4</v>
      </c>
      <c r="D8155" t="s">
        <v>367</v>
      </c>
      <c r="F8155" s="2">
        <v>6089.7647136360629</v>
      </c>
      <c r="G8155" s="36">
        <v>481.62641905775223</v>
      </c>
      <c r="H8155">
        <v>2010</v>
      </c>
      <c r="I8155">
        <v>12.644166666666669</v>
      </c>
      <c r="J8155" t="s">
        <v>717</v>
      </c>
    </row>
    <row r="8156" spans="1:10">
      <c r="A8156" t="s">
        <v>182</v>
      </c>
      <c r="B8156" t="s">
        <v>37</v>
      </c>
      <c r="C8156" t="s">
        <v>3</v>
      </c>
      <c r="D8156" t="s">
        <v>328</v>
      </c>
      <c r="E8156" t="s">
        <v>370</v>
      </c>
      <c r="F8156" s="2">
        <v>15106</v>
      </c>
      <c r="G8156" s="36">
        <f t="shared" ref="G8156:G8164" si="238">F8156/I8156</f>
        <v>15106</v>
      </c>
      <c r="H8156">
        <v>2023</v>
      </c>
      <c r="I8156">
        <v>1</v>
      </c>
      <c r="J8156" t="s">
        <v>717</v>
      </c>
    </row>
    <row r="8157" spans="1:10">
      <c r="A8157" t="s">
        <v>182</v>
      </c>
      <c r="B8157" t="s">
        <v>37</v>
      </c>
      <c r="C8157" t="s">
        <v>3</v>
      </c>
      <c r="D8157" t="s">
        <v>328</v>
      </c>
      <c r="E8157" t="s">
        <v>434</v>
      </c>
      <c r="F8157" s="2">
        <v>78843</v>
      </c>
      <c r="G8157" s="36">
        <f t="shared" si="238"/>
        <v>78843</v>
      </c>
      <c r="H8157">
        <v>2023</v>
      </c>
      <c r="I8157">
        <v>1</v>
      </c>
      <c r="J8157" t="s">
        <v>717</v>
      </c>
    </row>
    <row r="8158" spans="1:10">
      <c r="A8158" t="s">
        <v>182</v>
      </c>
      <c r="B8158" t="s">
        <v>37</v>
      </c>
      <c r="C8158" t="s">
        <v>3</v>
      </c>
      <c r="D8158" t="s">
        <v>1</v>
      </c>
      <c r="E8158" t="s">
        <v>434</v>
      </c>
      <c r="F8158" s="2">
        <v>34147</v>
      </c>
      <c r="G8158" s="36">
        <f t="shared" si="238"/>
        <v>34147</v>
      </c>
      <c r="H8158">
        <v>2023</v>
      </c>
      <c r="I8158">
        <v>1</v>
      </c>
      <c r="J8158" t="s">
        <v>717</v>
      </c>
    </row>
    <row r="8159" spans="1:10">
      <c r="A8159" t="s">
        <v>182</v>
      </c>
      <c r="B8159" t="s">
        <v>37</v>
      </c>
      <c r="C8159" t="s">
        <v>4</v>
      </c>
      <c r="D8159" t="s">
        <v>328</v>
      </c>
      <c r="E8159" t="s">
        <v>370</v>
      </c>
      <c r="F8159" s="2">
        <v>11602</v>
      </c>
      <c r="G8159" s="36">
        <f t="shared" si="238"/>
        <v>11602</v>
      </c>
      <c r="H8159">
        <v>2023</v>
      </c>
      <c r="I8159">
        <v>1</v>
      </c>
      <c r="J8159" t="s">
        <v>717</v>
      </c>
    </row>
    <row r="8160" spans="1:10">
      <c r="A8160" t="s">
        <v>182</v>
      </c>
      <c r="B8160" t="s">
        <v>39</v>
      </c>
      <c r="C8160" t="s">
        <v>3</v>
      </c>
      <c r="D8160" t="s">
        <v>328</v>
      </c>
      <c r="E8160" t="s">
        <v>534</v>
      </c>
      <c r="F8160" s="2">
        <v>1585497.94</v>
      </c>
      <c r="G8160" s="36">
        <f t="shared" si="238"/>
        <v>26682.451321923225</v>
      </c>
      <c r="H8160">
        <v>2024</v>
      </c>
      <c r="I8160">
        <v>59.420999999999999</v>
      </c>
      <c r="J8160" t="s">
        <v>717</v>
      </c>
    </row>
    <row r="8161" spans="1:10">
      <c r="A8161" t="s">
        <v>182</v>
      </c>
      <c r="B8161" t="s">
        <v>39</v>
      </c>
      <c r="C8161" t="s">
        <v>3</v>
      </c>
      <c r="D8161" t="s">
        <v>1</v>
      </c>
      <c r="E8161" t="s">
        <v>702</v>
      </c>
      <c r="F8161" s="2">
        <v>73638133.310000002</v>
      </c>
      <c r="G8161" s="36">
        <f t="shared" si="238"/>
        <v>1239261.0913650056</v>
      </c>
      <c r="H8161">
        <v>2024</v>
      </c>
      <c r="I8161">
        <v>59.420999999999999</v>
      </c>
      <c r="J8161" t="s">
        <v>717</v>
      </c>
    </row>
    <row r="8162" spans="1:10">
      <c r="A8162" t="s">
        <v>182</v>
      </c>
      <c r="B8162" t="s">
        <v>39</v>
      </c>
      <c r="C8162" t="s">
        <v>3</v>
      </c>
      <c r="D8162" t="s">
        <v>328</v>
      </c>
      <c r="F8162" s="2">
        <v>4060404</v>
      </c>
      <c r="G8162" s="36">
        <f t="shared" si="238"/>
        <v>72499.446487876296</v>
      </c>
      <c r="H8162">
        <v>2023</v>
      </c>
      <c r="I8162">
        <v>56.006</v>
      </c>
      <c r="J8162" t="s">
        <v>717</v>
      </c>
    </row>
    <row r="8163" spans="1:10">
      <c r="A8163" t="s">
        <v>182</v>
      </c>
      <c r="B8163" t="s">
        <v>39</v>
      </c>
      <c r="C8163" t="s">
        <v>3</v>
      </c>
      <c r="D8163" t="s">
        <v>1</v>
      </c>
      <c r="F8163" s="2">
        <v>8543316</v>
      </c>
      <c r="G8163" s="36">
        <f t="shared" si="238"/>
        <v>152542.87040674212</v>
      </c>
      <c r="H8163">
        <v>2023</v>
      </c>
      <c r="I8163">
        <v>56.006</v>
      </c>
      <c r="J8163" t="s">
        <v>717</v>
      </c>
    </row>
    <row r="8164" spans="1:10">
      <c r="A8164" t="s">
        <v>182</v>
      </c>
      <c r="B8164" t="s">
        <v>39</v>
      </c>
      <c r="C8164" t="s">
        <v>4</v>
      </c>
      <c r="D8164" t="s">
        <v>328</v>
      </c>
      <c r="F8164" s="2">
        <v>25205</v>
      </c>
      <c r="G8164" s="36">
        <f t="shared" si="238"/>
        <v>450.04106702853267</v>
      </c>
      <c r="H8164">
        <v>2023</v>
      </c>
      <c r="I8164">
        <v>56.006</v>
      </c>
      <c r="J8164" t="s">
        <v>717</v>
      </c>
    </row>
    <row r="8165" spans="1:10">
      <c r="A8165" s="4" t="s">
        <v>49</v>
      </c>
      <c r="B8165" t="s">
        <v>32</v>
      </c>
      <c r="C8165" t="s">
        <v>4</v>
      </c>
      <c r="D8165" t="s">
        <v>328</v>
      </c>
      <c r="F8165" s="2">
        <v>1321717.6754691415</v>
      </c>
      <c r="G8165" s="36">
        <v>789444.43719598476</v>
      </c>
      <c r="H8165">
        <v>2011</v>
      </c>
      <c r="I8165">
        <v>1.6742377464381528</v>
      </c>
      <c r="J8165" s="40" t="s">
        <v>715</v>
      </c>
    </row>
    <row r="8166" spans="1:10">
      <c r="A8166" s="4" t="s">
        <v>49</v>
      </c>
      <c r="B8166" t="s">
        <v>32</v>
      </c>
      <c r="C8166" t="s">
        <v>4</v>
      </c>
      <c r="D8166" t="s">
        <v>328</v>
      </c>
      <c r="F8166" s="2">
        <v>992705.8929794695</v>
      </c>
      <c r="G8166" s="36">
        <v>592930.06330277515</v>
      </c>
      <c r="H8166">
        <v>2011</v>
      </c>
      <c r="I8166">
        <v>1.6742377464381528</v>
      </c>
      <c r="J8166" s="40" t="s">
        <v>715</v>
      </c>
    </row>
    <row r="8167" spans="1:10">
      <c r="A8167" s="4" t="s">
        <v>49</v>
      </c>
      <c r="B8167" t="s">
        <v>32</v>
      </c>
      <c r="C8167" t="s">
        <v>4</v>
      </c>
      <c r="D8167" t="s">
        <v>328</v>
      </c>
      <c r="F8167" s="2">
        <v>449860.62938563805</v>
      </c>
      <c r="G8167" s="36">
        <v>268695.78728749329</v>
      </c>
      <c r="H8167">
        <v>2011</v>
      </c>
      <c r="I8167">
        <v>1.6742377464381528</v>
      </c>
      <c r="J8167" s="40" t="s">
        <v>715</v>
      </c>
    </row>
    <row r="8168" spans="1:10">
      <c r="A8168" s="4" t="s">
        <v>49</v>
      </c>
      <c r="B8168" t="s">
        <v>32</v>
      </c>
      <c r="C8168" t="s">
        <v>4</v>
      </c>
      <c r="D8168" t="s">
        <v>380</v>
      </c>
      <c r="F8168" s="2">
        <v>2173011.4230897659</v>
      </c>
      <c r="G8168" s="36">
        <v>1297910.9016701637</v>
      </c>
      <c r="H8168">
        <v>2011</v>
      </c>
      <c r="I8168">
        <v>1.6742377464381528</v>
      </c>
      <c r="J8168" s="40" t="s">
        <v>715</v>
      </c>
    </row>
    <row r="8169" spans="1:10">
      <c r="A8169" s="4" t="s">
        <v>49</v>
      </c>
      <c r="B8169" t="s">
        <v>32</v>
      </c>
      <c r="C8169" t="s">
        <v>4</v>
      </c>
      <c r="D8169" t="s">
        <v>380</v>
      </c>
      <c r="F8169" s="2">
        <v>2173011.4230897659</v>
      </c>
      <c r="G8169" s="36">
        <v>1297910.9016701637</v>
      </c>
      <c r="H8169">
        <v>2011</v>
      </c>
      <c r="I8169">
        <v>1.6742377464381528</v>
      </c>
      <c r="J8169" s="40" t="s">
        <v>715</v>
      </c>
    </row>
    <row r="8170" spans="1:10">
      <c r="A8170" t="s">
        <v>182</v>
      </c>
      <c r="B8170" t="s">
        <v>39</v>
      </c>
      <c r="C8170" t="s">
        <v>4</v>
      </c>
      <c r="D8170" t="s">
        <v>1</v>
      </c>
      <c r="F8170" s="2">
        <v>1363808</v>
      </c>
      <c r="G8170" s="36">
        <f t="shared" ref="G8170:G8176" si="239">F8170/I8170</f>
        <v>24351.105238724424</v>
      </c>
      <c r="H8170">
        <v>2023</v>
      </c>
      <c r="I8170">
        <v>56.006</v>
      </c>
      <c r="J8170" t="s">
        <v>717</v>
      </c>
    </row>
    <row r="8171" spans="1:10">
      <c r="A8171" t="s">
        <v>182</v>
      </c>
      <c r="B8171" t="s">
        <v>39</v>
      </c>
      <c r="C8171" t="s">
        <v>3</v>
      </c>
      <c r="D8171" t="s">
        <v>328</v>
      </c>
      <c r="F8171" s="2">
        <v>2300698</v>
      </c>
      <c r="G8171" s="36">
        <f t="shared" si="239"/>
        <v>41895.620504415914</v>
      </c>
      <c r="H8171">
        <v>2022</v>
      </c>
      <c r="I8171" s="32">
        <v>54.914999999999999</v>
      </c>
      <c r="J8171" t="s">
        <v>717</v>
      </c>
    </row>
    <row r="8172" spans="1:10">
      <c r="A8172" t="s">
        <v>182</v>
      </c>
      <c r="B8172" t="s">
        <v>39</v>
      </c>
      <c r="C8172" t="s">
        <v>3</v>
      </c>
      <c r="D8172" t="s">
        <v>1</v>
      </c>
      <c r="F8172" s="2">
        <v>6426100</v>
      </c>
      <c r="G8172" s="36">
        <f t="shared" si="239"/>
        <v>117019.02940908677</v>
      </c>
      <c r="H8172">
        <v>2022</v>
      </c>
      <c r="I8172" s="32">
        <v>54.914999999999999</v>
      </c>
      <c r="J8172" t="s">
        <v>717</v>
      </c>
    </row>
    <row r="8173" spans="1:10">
      <c r="A8173" t="s">
        <v>182</v>
      </c>
      <c r="B8173" t="s">
        <v>39</v>
      </c>
      <c r="C8173" t="s">
        <v>3</v>
      </c>
      <c r="D8173" t="s">
        <v>328</v>
      </c>
      <c r="F8173" s="2">
        <v>1729187</v>
      </c>
      <c r="G8173" s="36">
        <f t="shared" si="239"/>
        <v>30320.655795195511</v>
      </c>
      <c r="H8173">
        <v>2021</v>
      </c>
      <c r="I8173" s="32">
        <v>57.03</v>
      </c>
      <c r="J8173" t="s">
        <v>717</v>
      </c>
    </row>
    <row r="8174" spans="1:10">
      <c r="A8174" t="s">
        <v>182</v>
      </c>
      <c r="B8174" t="s">
        <v>39</v>
      </c>
      <c r="C8174" t="s">
        <v>3</v>
      </c>
      <c r="D8174" t="s">
        <v>1</v>
      </c>
      <c r="F8174" s="2">
        <v>5916095</v>
      </c>
      <c r="G8174" s="36">
        <f t="shared" si="239"/>
        <v>103736.5421707873</v>
      </c>
      <c r="H8174">
        <v>2021</v>
      </c>
      <c r="I8174" s="32">
        <v>57.03</v>
      </c>
      <c r="J8174" t="s">
        <v>717</v>
      </c>
    </row>
    <row r="8175" spans="1:10">
      <c r="A8175" t="s">
        <v>182</v>
      </c>
      <c r="B8175" t="s">
        <v>39</v>
      </c>
      <c r="C8175" t="s">
        <v>3</v>
      </c>
      <c r="D8175" t="s">
        <v>1</v>
      </c>
      <c r="F8175" s="2">
        <v>5287867.807</v>
      </c>
      <c r="G8175" s="36">
        <f t="shared" si="239"/>
        <v>93613.776988988422</v>
      </c>
      <c r="H8175">
        <v>2020</v>
      </c>
      <c r="I8175">
        <v>56.485999999999997</v>
      </c>
      <c r="J8175" t="s">
        <v>717</v>
      </c>
    </row>
    <row r="8176" spans="1:10">
      <c r="A8176" t="s">
        <v>182</v>
      </c>
      <c r="B8176" t="s">
        <v>39</v>
      </c>
      <c r="C8176" t="s">
        <v>3</v>
      </c>
      <c r="D8176" t="s">
        <v>1</v>
      </c>
      <c r="F8176" s="2">
        <v>8208801.0920000002</v>
      </c>
      <c r="G8176" s="36">
        <f t="shared" si="239"/>
        <v>160103.00148229054</v>
      </c>
      <c r="H8176">
        <v>2019</v>
      </c>
      <c r="I8176">
        <v>51.271999999999998</v>
      </c>
      <c r="J8176" t="s">
        <v>717</v>
      </c>
    </row>
    <row r="8177" spans="1:10">
      <c r="A8177" s="4" t="s">
        <v>182</v>
      </c>
      <c r="B8177" t="s">
        <v>39</v>
      </c>
      <c r="C8177" t="s">
        <v>3</v>
      </c>
      <c r="D8177" t="s">
        <v>1</v>
      </c>
      <c r="E8177" t="s">
        <v>364</v>
      </c>
      <c r="F8177" s="2">
        <v>8755940.7856799997</v>
      </c>
      <c r="G8177" s="36">
        <f>(F8177/I8177)</f>
        <v>176798.400518526</v>
      </c>
      <c r="H8177">
        <v>2018</v>
      </c>
      <c r="I8177">
        <v>49.524999999999999</v>
      </c>
      <c r="J8177" t="s">
        <v>717</v>
      </c>
    </row>
    <row r="8178" spans="1:10">
      <c r="A8178" s="4" t="s">
        <v>182</v>
      </c>
      <c r="B8178" t="s">
        <v>39</v>
      </c>
      <c r="C8178" t="s">
        <v>4</v>
      </c>
      <c r="D8178" t="s">
        <v>1</v>
      </c>
      <c r="E8178" t="s">
        <v>364</v>
      </c>
      <c r="F8178" s="2">
        <v>4847844</v>
      </c>
      <c r="G8178" s="36">
        <f>(F8178/I8178)</f>
        <v>97886.80464411914</v>
      </c>
      <c r="H8178">
        <v>2018</v>
      </c>
      <c r="I8178">
        <v>49.524999999999999</v>
      </c>
      <c r="J8178" t="s">
        <v>717</v>
      </c>
    </row>
    <row r="8179" spans="1:10">
      <c r="A8179" s="4" t="s">
        <v>182</v>
      </c>
      <c r="B8179" t="s">
        <v>39</v>
      </c>
      <c r="C8179" t="s">
        <v>3</v>
      </c>
      <c r="D8179" t="s">
        <v>1</v>
      </c>
      <c r="E8179" t="s">
        <v>364</v>
      </c>
      <c r="F8179" s="2">
        <v>10521848</v>
      </c>
      <c r="G8179" s="36">
        <f>(F8179/I8179)</f>
        <v>222162.70771309728</v>
      </c>
      <c r="H8179">
        <v>2017</v>
      </c>
      <c r="I8179">
        <v>47.360999999999997</v>
      </c>
      <c r="J8179" t="s">
        <v>717</v>
      </c>
    </row>
    <row r="8180" spans="1:10">
      <c r="A8180" s="4" t="s">
        <v>182</v>
      </c>
      <c r="B8180" t="s">
        <v>39</v>
      </c>
      <c r="C8180" t="s">
        <v>4</v>
      </c>
      <c r="D8180" t="s">
        <v>1</v>
      </c>
      <c r="E8180" t="s">
        <v>364</v>
      </c>
      <c r="F8180" s="2">
        <v>1604813</v>
      </c>
      <c r="G8180" s="36">
        <f>(F8180/I8180)</f>
        <v>33884.694157640253</v>
      </c>
      <c r="H8180">
        <v>2017</v>
      </c>
      <c r="I8180">
        <v>47.360999999999997</v>
      </c>
      <c r="J8180" t="s">
        <v>717</v>
      </c>
    </row>
    <row r="8181" spans="1:10">
      <c r="A8181" t="s">
        <v>182</v>
      </c>
      <c r="B8181" t="s">
        <v>39</v>
      </c>
      <c r="C8181" t="s">
        <v>3</v>
      </c>
      <c r="D8181" t="s">
        <v>1</v>
      </c>
      <c r="F8181" s="2">
        <v>36559638.269999996</v>
      </c>
      <c r="G8181" s="36">
        <v>794688.36582980107</v>
      </c>
      <c r="H8181">
        <v>2016</v>
      </c>
      <c r="I8181">
        <v>46.004999999999995</v>
      </c>
      <c r="J8181" t="s">
        <v>717</v>
      </c>
    </row>
    <row r="8182" spans="1:10">
      <c r="A8182" t="s">
        <v>182</v>
      </c>
      <c r="B8182" t="s">
        <v>39</v>
      </c>
      <c r="C8182" t="s">
        <v>3</v>
      </c>
      <c r="D8182" t="s">
        <v>1</v>
      </c>
      <c r="F8182" s="2">
        <v>21833408.960000001</v>
      </c>
      <c r="G8182" s="36">
        <v>487379.99840871245</v>
      </c>
      <c r="H8182">
        <v>2015</v>
      </c>
      <c r="I8182">
        <v>44.79750714285715</v>
      </c>
      <c r="J8182" t="s">
        <v>717</v>
      </c>
    </row>
    <row r="8183" spans="1:10">
      <c r="A8183" t="s">
        <v>182</v>
      </c>
      <c r="B8183" t="s">
        <v>39</v>
      </c>
      <c r="C8183" t="s">
        <v>3</v>
      </c>
      <c r="D8183" t="s">
        <v>1</v>
      </c>
      <c r="F8183" s="2">
        <v>18152595</v>
      </c>
      <c r="G8183" s="36">
        <v>418079.52739584056</v>
      </c>
      <c r="H8183">
        <v>2014</v>
      </c>
      <c r="I8183">
        <v>43.418999999999997</v>
      </c>
      <c r="J8183" t="s">
        <v>717</v>
      </c>
    </row>
    <row r="8184" spans="1:10">
      <c r="A8184" t="s">
        <v>182</v>
      </c>
      <c r="B8184" t="s">
        <v>39</v>
      </c>
      <c r="C8184" t="s">
        <v>3</v>
      </c>
      <c r="D8184" t="s">
        <v>1</v>
      </c>
      <c r="F8184" s="2">
        <v>10297912</v>
      </c>
      <c r="G8184" s="36">
        <v>246618.99661296149</v>
      </c>
      <c r="H8184">
        <v>2013</v>
      </c>
      <c r="I8184">
        <v>41.75636160000002</v>
      </c>
      <c r="J8184" t="s">
        <v>717</v>
      </c>
    </row>
    <row r="8185" spans="1:10">
      <c r="A8185" t="s">
        <v>182</v>
      </c>
      <c r="B8185" t="s">
        <v>39</v>
      </c>
      <c r="C8185" t="s">
        <v>3</v>
      </c>
      <c r="D8185" t="s">
        <v>1</v>
      </c>
      <c r="F8185" s="2">
        <v>299230.84996812802</v>
      </c>
      <c r="G8185" s="36">
        <v>7618.2223013440816</v>
      </c>
      <c r="H8185">
        <v>2012</v>
      </c>
      <c r="I8185">
        <v>39.278303800000003</v>
      </c>
      <c r="J8185" t="s">
        <v>717</v>
      </c>
    </row>
    <row r="8186" spans="1:10">
      <c r="A8186" t="s">
        <v>182</v>
      </c>
      <c r="B8186" t="s">
        <v>39</v>
      </c>
      <c r="C8186" t="s">
        <v>3</v>
      </c>
      <c r="D8186" t="s">
        <v>1</v>
      </c>
      <c r="F8186" s="2">
        <v>132338.03367886943</v>
      </c>
      <c r="G8186" s="36">
        <v>3476.9995800304482</v>
      </c>
      <c r="H8186">
        <v>2011</v>
      </c>
      <c r="I8186">
        <v>38.060986385770725</v>
      </c>
      <c r="J8186" t="s">
        <v>717</v>
      </c>
    </row>
    <row r="8187" spans="1:10">
      <c r="A8187" t="s">
        <v>182</v>
      </c>
      <c r="B8187" t="s">
        <v>39</v>
      </c>
      <c r="C8187" t="s">
        <v>3</v>
      </c>
      <c r="D8187" t="s">
        <v>1</v>
      </c>
      <c r="F8187" s="2">
        <v>85043.50571151216</v>
      </c>
      <c r="G8187" s="36">
        <v>2311.2977310609558</v>
      </c>
      <c r="H8187">
        <v>2010</v>
      </c>
      <c r="I8187">
        <v>36.794699604743094</v>
      </c>
      <c r="J8187" t="s">
        <v>717</v>
      </c>
    </row>
    <row r="8188" spans="1:10" ht="15.75">
      <c r="A8188" s="19" t="s">
        <v>655</v>
      </c>
      <c r="B8188" t="s">
        <v>6</v>
      </c>
      <c r="C8188" t="s">
        <v>3</v>
      </c>
      <c r="D8188" t="s">
        <v>328</v>
      </c>
      <c r="F8188" s="2">
        <v>97092840</v>
      </c>
      <c r="G8188" s="36">
        <f t="shared" ref="G8188:G8199" si="240">F8188/I8188</f>
        <v>5477796.08232533</v>
      </c>
      <c r="H8188">
        <v>2023</v>
      </c>
      <c r="I8188">
        <v>17.724799999999998</v>
      </c>
      <c r="J8188" t="s">
        <v>717</v>
      </c>
    </row>
    <row r="8189" spans="1:10" ht="15.75">
      <c r="A8189" s="19" t="s">
        <v>655</v>
      </c>
      <c r="B8189" t="s">
        <v>6</v>
      </c>
      <c r="C8189" t="s">
        <v>3</v>
      </c>
      <c r="D8189" t="s">
        <v>1</v>
      </c>
      <c r="F8189" s="2">
        <v>17080569</v>
      </c>
      <c r="G8189" s="36">
        <f t="shared" si="240"/>
        <v>963653.69425889163</v>
      </c>
      <c r="H8189">
        <v>2023</v>
      </c>
      <c r="I8189">
        <v>17.724799999999998</v>
      </c>
      <c r="J8189" t="s">
        <v>717</v>
      </c>
    </row>
    <row r="8190" spans="1:10" ht="15.75">
      <c r="A8190" s="19" t="s">
        <v>655</v>
      </c>
      <c r="B8190" t="s">
        <v>6</v>
      </c>
      <c r="C8190" t="s">
        <v>4</v>
      </c>
      <c r="D8190" t="s">
        <v>328</v>
      </c>
      <c r="F8190" s="2">
        <v>52434489</v>
      </c>
      <c r="G8190" s="36">
        <f t="shared" si="240"/>
        <v>2958255.6079617264</v>
      </c>
      <c r="H8190">
        <v>2023</v>
      </c>
      <c r="I8190">
        <v>17.724799999999998</v>
      </c>
      <c r="J8190" t="s">
        <v>717</v>
      </c>
    </row>
    <row r="8191" spans="1:10" ht="15.75">
      <c r="A8191" s="19" t="s">
        <v>655</v>
      </c>
      <c r="B8191" t="s">
        <v>6</v>
      </c>
      <c r="C8191" t="s">
        <v>4</v>
      </c>
      <c r="D8191" t="s">
        <v>1</v>
      </c>
      <c r="F8191" s="2">
        <v>34943656</v>
      </c>
      <c r="G8191" s="36">
        <f t="shared" si="240"/>
        <v>1971455.5876512008</v>
      </c>
      <c r="H8191">
        <v>2023</v>
      </c>
      <c r="I8191">
        <v>17.724799999999998</v>
      </c>
      <c r="J8191" t="s">
        <v>717</v>
      </c>
    </row>
    <row r="8192" spans="1:10">
      <c r="A8192" s="5" t="s">
        <v>21</v>
      </c>
      <c r="B8192" t="s">
        <v>6</v>
      </c>
      <c r="C8192" t="s">
        <v>3</v>
      </c>
      <c r="D8192" t="s">
        <v>328</v>
      </c>
      <c r="F8192" s="2">
        <v>99779074</v>
      </c>
      <c r="G8192" s="36">
        <f t="shared" si="240"/>
        <v>4965442.3305647755</v>
      </c>
      <c r="H8192">
        <v>2022</v>
      </c>
      <c r="I8192">
        <v>20.0947</v>
      </c>
      <c r="J8192" t="s">
        <v>717</v>
      </c>
    </row>
    <row r="8193" spans="1:10">
      <c r="A8193" s="5" t="s">
        <v>21</v>
      </c>
      <c r="B8193" t="s">
        <v>6</v>
      </c>
      <c r="C8193" t="s">
        <v>3</v>
      </c>
      <c r="D8193" t="s">
        <v>1</v>
      </c>
      <c r="F8193" s="2">
        <v>26806525</v>
      </c>
      <c r="G8193" s="36">
        <f t="shared" si="240"/>
        <v>1334009.7140041902</v>
      </c>
      <c r="H8193">
        <v>2022</v>
      </c>
      <c r="I8193">
        <v>20.0947</v>
      </c>
      <c r="J8193" t="s">
        <v>717</v>
      </c>
    </row>
    <row r="8194" spans="1:10">
      <c r="A8194" s="5" t="s">
        <v>21</v>
      </c>
      <c r="B8194" t="s">
        <v>6</v>
      </c>
      <c r="C8194" t="s">
        <v>4</v>
      </c>
      <c r="D8194" t="s">
        <v>328</v>
      </c>
      <c r="F8194" s="2">
        <v>44610278</v>
      </c>
      <c r="G8194" s="36">
        <f t="shared" si="240"/>
        <v>2220002.1896320921</v>
      </c>
      <c r="H8194">
        <v>2022</v>
      </c>
      <c r="I8194">
        <v>20.0947</v>
      </c>
      <c r="J8194" t="s">
        <v>717</v>
      </c>
    </row>
    <row r="8195" spans="1:10">
      <c r="A8195" s="5" t="s">
        <v>21</v>
      </c>
      <c r="B8195" t="s">
        <v>6</v>
      </c>
      <c r="C8195" t="s">
        <v>4</v>
      </c>
      <c r="D8195" t="s">
        <v>1</v>
      </c>
      <c r="F8195" s="2">
        <v>24297615</v>
      </c>
      <c r="G8195" s="36">
        <f t="shared" si="240"/>
        <v>1209155.3991848598</v>
      </c>
      <c r="H8195">
        <v>2022</v>
      </c>
      <c r="I8195">
        <v>20.0947</v>
      </c>
      <c r="J8195" t="s">
        <v>717</v>
      </c>
    </row>
    <row r="8196" spans="1:10">
      <c r="A8196" s="5" t="s">
        <v>21</v>
      </c>
      <c r="B8196" t="s">
        <v>6</v>
      </c>
      <c r="C8196" t="s">
        <v>3</v>
      </c>
      <c r="D8196" t="s">
        <v>328</v>
      </c>
      <c r="F8196" s="2">
        <v>85910000</v>
      </c>
      <c r="G8196" s="36">
        <f t="shared" si="240"/>
        <v>4237614.1901623821</v>
      </c>
      <c r="H8196">
        <v>2021</v>
      </c>
      <c r="I8196">
        <v>20.273199999999999</v>
      </c>
      <c r="J8196" t="s">
        <v>717</v>
      </c>
    </row>
    <row r="8197" spans="1:10">
      <c r="A8197" s="6" t="s">
        <v>21</v>
      </c>
      <c r="B8197" t="s">
        <v>6</v>
      </c>
      <c r="C8197" t="s">
        <v>3</v>
      </c>
      <c r="D8197" t="s">
        <v>1</v>
      </c>
      <c r="F8197" s="2">
        <v>11890000</v>
      </c>
      <c r="G8197" s="36">
        <f t="shared" si="240"/>
        <v>586488.56618590059</v>
      </c>
      <c r="H8197">
        <v>2021</v>
      </c>
      <c r="I8197">
        <v>20.273199999999999</v>
      </c>
      <c r="J8197" t="s">
        <v>717</v>
      </c>
    </row>
    <row r="8198" spans="1:10">
      <c r="A8198" s="5" t="s">
        <v>21</v>
      </c>
      <c r="B8198" t="s">
        <v>6</v>
      </c>
      <c r="C8198" t="s">
        <v>4</v>
      </c>
      <c r="D8198" t="s">
        <v>328</v>
      </c>
      <c r="F8198" s="2">
        <v>26859730</v>
      </c>
      <c r="G8198" s="36">
        <f t="shared" si="240"/>
        <v>1324888.522778841</v>
      </c>
      <c r="H8198">
        <v>2021</v>
      </c>
      <c r="I8198">
        <v>20.273199999999999</v>
      </c>
      <c r="J8198" t="s">
        <v>717</v>
      </c>
    </row>
    <row r="8199" spans="1:10">
      <c r="A8199" s="6" t="s">
        <v>21</v>
      </c>
      <c r="B8199" t="s">
        <v>6</v>
      </c>
      <c r="C8199" t="s">
        <v>4</v>
      </c>
      <c r="D8199" t="s">
        <v>1</v>
      </c>
      <c r="F8199" s="2">
        <v>6615767</v>
      </c>
      <c r="G8199" s="36">
        <f t="shared" si="240"/>
        <v>326330.67300672812</v>
      </c>
      <c r="H8199">
        <v>2021</v>
      </c>
      <c r="I8199">
        <v>20.273199999999999</v>
      </c>
      <c r="J8199" t="s">
        <v>717</v>
      </c>
    </row>
    <row r="8200" spans="1:10">
      <c r="A8200" t="s">
        <v>21</v>
      </c>
      <c r="B8200" t="s">
        <v>6</v>
      </c>
      <c r="C8200" t="s">
        <v>3</v>
      </c>
      <c r="D8200" t="s">
        <v>328</v>
      </c>
      <c r="F8200" s="2">
        <v>64540000.000000007</v>
      </c>
      <c r="G8200" s="36">
        <v>3005886.9555497603</v>
      </c>
      <c r="H8200">
        <v>2020</v>
      </c>
      <c r="I8200">
        <v>21.4712</v>
      </c>
      <c r="J8200" t="s">
        <v>717</v>
      </c>
    </row>
    <row r="8201" spans="1:10">
      <c r="A8201" t="s">
        <v>21</v>
      </c>
      <c r="B8201" t="s">
        <v>6</v>
      </c>
      <c r="C8201" t="s">
        <v>3</v>
      </c>
      <c r="D8201" t="s">
        <v>1</v>
      </c>
      <c r="F8201" s="2">
        <v>9230000</v>
      </c>
      <c r="G8201" s="36">
        <v>429878.1623756474</v>
      </c>
      <c r="H8201">
        <v>2020</v>
      </c>
      <c r="I8201">
        <v>21.4712</v>
      </c>
      <c r="J8201" t="s">
        <v>717</v>
      </c>
    </row>
    <row r="8202" spans="1:10">
      <c r="A8202" t="s">
        <v>21</v>
      </c>
      <c r="B8202" t="s">
        <v>6</v>
      </c>
      <c r="C8202" t="s">
        <v>4</v>
      </c>
      <c r="D8202" t="s">
        <v>328</v>
      </c>
      <c r="F8202" s="2">
        <v>8800000</v>
      </c>
      <c r="G8202" s="36">
        <v>409851.33574276243</v>
      </c>
      <c r="H8202">
        <v>2020</v>
      </c>
      <c r="I8202">
        <v>21.4712</v>
      </c>
      <c r="J8202" t="s">
        <v>717</v>
      </c>
    </row>
    <row r="8203" spans="1:10">
      <c r="A8203" t="s">
        <v>21</v>
      </c>
      <c r="B8203" t="s">
        <v>6</v>
      </c>
      <c r="C8203" t="s">
        <v>4</v>
      </c>
      <c r="D8203" t="s">
        <v>1</v>
      </c>
      <c r="F8203" s="2">
        <v>5360000</v>
      </c>
      <c r="G8203" s="36">
        <v>249636.72267968254</v>
      </c>
      <c r="H8203">
        <v>2020</v>
      </c>
      <c r="I8203">
        <v>21.4712</v>
      </c>
      <c r="J8203" t="s">
        <v>717</v>
      </c>
    </row>
    <row r="8204" spans="1:10">
      <c r="A8204" t="s">
        <v>21</v>
      </c>
      <c r="B8204" t="s">
        <v>6</v>
      </c>
      <c r="C8204" t="s">
        <v>3</v>
      </c>
      <c r="D8204" t="s">
        <v>328</v>
      </c>
      <c r="F8204" s="2">
        <v>85905077</v>
      </c>
      <c r="G8204" s="36">
        <f t="shared" ref="G8204:G8215" si="241">F8204/I8204</f>
        <v>4462810.053457045</v>
      </c>
      <c r="H8204">
        <v>2019</v>
      </c>
      <c r="I8204">
        <v>19.249099999999999</v>
      </c>
      <c r="J8204" t="s">
        <v>717</v>
      </c>
    </row>
    <row r="8205" spans="1:10">
      <c r="A8205" t="s">
        <v>21</v>
      </c>
      <c r="B8205" t="s">
        <v>6</v>
      </c>
      <c r="C8205" t="s">
        <v>3</v>
      </c>
      <c r="D8205" t="s">
        <v>1</v>
      </c>
      <c r="F8205" s="2">
        <v>11112000</v>
      </c>
      <c r="G8205" s="36">
        <f t="shared" si="241"/>
        <v>577273.74266848841</v>
      </c>
      <c r="H8205">
        <v>2019</v>
      </c>
      <c r="I8205">
        <v>19.249099999999999</v>
      </c>
      <c r="J8205" t="s">
        <v>717</v>
      </c>
    </row>
    <row r="8206" spans="1:10">
      <c r="A8206" t="s">
        <v>21</v>
      </c>
      <c r="B8206" t="s">
        <v>6</v>
      </c>
      <c r="C8206" t="s">
        <v>4</v>
      </c>
      <c r="D8206" t="s">
        <v>1</v>
      </c>
      <c r="F8206" s="2">
        <v>6412000</v>
      </c>
      <c r="G8206" s="36">
        <f t="shared" si="241"/>
        <v>333106.48290049925</v>
      </c>
      <c r="H8206">
        <v>2019</v>
      </c>
      <c r="I8206">
        <v>19.249099999999999</v>
      </c>
      <c r="J8206" t="s">
        <v>717</v>
      </c>
    </row>
    <row r="8207" spans="1:10">
      <c r="A8207" t="s">
        <v>21</v>
      </c>
      <c r="B8207" t="s">
        <v>6</v>
      </c>
      <c r="C8207" t="s">
        <v>4</v>
      </c>
      <c r="D8207" t="s">
        <v>328</v>
      </c>
      <c r="F8207" s="2">
        <v>34893000</v>
      </c>
      <c r="G8207" s="36">
        <f t="shared" si="241"/>
        <v>1812708.1266137119</v>
      </c>
      <c r="H8207">
        <v>2019</v>
      </c>
      <c r="I8207">
        <v>19.249099999999999</v>
      </c>
      <c r="J8207" t="s">
        <v>717</v>
      </c>
    </row>
    <row r="8208" spans="1:10">
      <c r="A8208" t="s">
        <v>21</v>
      </c>
      <c r="B8208" t="s">
        <v>6</v>
      </c>
      <c r="C8208" t="s">
        <v>3</v>
      </c>
      <c r="D8208" t="s">
        <v>328</v>
      </c>
      <c r="F8208" s="2">
        <v>62950000</v>
      </c>
      <c r="G8208" s="36">
        <f t="shared" si="241"/>
        <v>3268431.9833852542</v>
      </c>
      <c r="H8208">
        <v>2018</v>
      </c>
      <c r="I8208">
        <v>19.260000000000002</v>
      </c>
      <c r="J8208" t="s">
        <v>717</v>
      </c>
    </row>
    <row r="8209" spans="1:10">
      <c r="A8209" t="s">
        <v>21</v>
      </c>
      <c r="B8209" t="s">
        <v>6</v>
      </c>
      <c r="C8209" t="s">
        <v>3</v>
      </c>
      <c r="D8209" t="s">
        <v>1</v>
      </c>
      <c r="E8209" t="s">
        <v>364</v>
      </c>
      <c r="F8209" s="2">
        <v>20566000</v>
      </c>
      <c r="G8209" s="36">
        <f t="shared" si="241"/>
        <v>1067808.9304257527</v>
      </c>
      <c r="H8209">
        <v>2018</v>
      </c>
      <c r="I8209">
        <v>19.260000000000002</v>
      </c>
      <c r="J8209" t="s">
        <v>717</v>
      </c>
    </row>
    <row r="8210" spans="1:10">
      <c r="A8210" t="s">
        <v>21</v>
      </c>
      <c r="B8210" t="s">
        <v>6</v>
      </c>
      <c r="C8210" t="s">
        <v>4</v>
      </c>
      <c r="D8210" t="s">
        <v>328</v>
      </c>
      <c r="F8210" s="2">
        <v>35511000</v>
      </c>
      <c r="G8210" s="36">
        <f t="shared" si="241"/>
        <v>1843769.4704049842</v>
      </c>
      <c r="H8210">
        <v>2018</v>
      </c>
      <c r="I8210">
        <v>19.260000000000002</v>
      </c>
      <c r="J8210" t="s">
        <v>717</v>
      </c>
    </row>
    <row r="8211" spans="1:10">
      <c r="A8211" t="s">
        <v>21</v>
      </c>
      <c r="B8211" t="s">
        <v>6</v>
      </c>
      <c r="C8211" t="s">
        <v>4</v>
      </c>
      <c r="D8211" t="s">
        <v>1</v>
      </c>
      <c r="E8211" t="s">
        <v>364</v>
      </c>
      <c r="F8211" s="2">
        <v>14750000</v>
      </c>
      <c r="G8211" s="36">
        <f t="shared" si="241"/>
        <v>765835.92938733124</v>
      </c>
      <c r="H8211">
        <v>2018</v>
      </c>
      <c r="I8211">
        <v>19.260000000000002</v>
      </c>
      <c r="J8211" t="s">
        <v>717</v>
      </c>
    </row>
    <row r="8212" spans="1:10">
      <c r="A8212" t="s">
        <v>21</v>
      </c>
      <c r="B8212" t="s">
        <v>6</v>
      </c>
      <c r="C8212" t="s">
        <v>3</v>
      </c>
      <c r="D8212" t="s">
        <v>328</v>
      </c>
      <c r="F8212" s="2">
        <v>50374000</v>
      </c>
      <c r="G8212" s="36">
        <f t="shared" si="241"/>
        <v>2668114.4067796613</v>
      </c>
      <c r="H8212">
        <v>2017</v>
      </c>
      <c r="I8212">
        <v>18.88</v>
      </c>
      <c r="J8212" t="s">
        <v>717</v>
      </c>
    </row>
    <row r="8213" spans="1:10">
      <c r="A8213" t="s">
        <v>21</v>
      </c>
      <c r="B8213" t="s">
        <v>6</v>
      </c>
      <c r="C8213" t="s">
        <v>3</v>
      </c>
      <c r="D8213" t="s">
        <v>1</v>
      </c>
      <c r="E8213" t="s">
        <v>364</v>
      </c>
      <c r="F8213" s="2">
        <v>23070000</v>
      </c>
      <c r="G8213" s="36">
        <f t="shared" si="241"/>
        <v>1221927.9661016951</v>
      </c>
      <c r="H8213">
        <v>2017</v>
      </c>
      <c r="I8213">
        <v>18.88</v>
      </c>
      <c r="J8213" t="s">
        <v>717</v>
      </c>
    </row>
    <row r="8214" spans="1:10">
      <c r="A8214" t="s">
        <v>21</v>
      </c>
      <c r="B8214" t="s">
        <v>6</v>
      </c>
      <c r="C8214" t="s">
        <v>4</v>
      </c>
      <c r="D8214" t="s">
        <v>328</v>
      </c>
      <c r="F8214" s="2">
        <v>23288955.93</v>
      </c>
      <c r="G8214" s="36">
        <f t="shared" si="241"/>
        <v>1233525.2081567796</v>
      </c>
      <c r="H8214">
        <v>2017</v>
      </c>
      <c r="I8214">
        <v>18.88</v>
      </c>
      <c r="J8214" t="s">
        <v>717</v>
      </c>
    </row>
    <row r="8215" spans="1:10">
      <c r="A8215" t="s">
        <v>21</v>
      </c>
      <c r="B8215" t="s">
        <v>6</v>
      </c>
      <c r="C8215" t="s">
        <v>4</v>
      </c>
      <c r="D8215" t="s">
        <v>1</v>
      </c>
      <c r="E8215" t="s">
        <v>364</v>
      </c>
      <c r="F8215" s="2">
        <v>15203051</v>
      </c>
      <c r="G8215" s="36">
        <f t="shared" si="241"/>
        <v>805246.34533898311</v>
      </c>
      <c r="H8215">
        <v>2017</v>
      </c>
      <c r="I8215">
        <v>18.88</v>
      </c>
      <c r="J8215" t="s">
        <v>717</v>
      </c>
    </row>
    <row r="8216" spans="1:10">
      <c r="A8216" t="s">
        <v>21</v>
      </c>
      <c r="B8216" t="s">
        <v>6</v>
      </c>
      <c r="C8216" t="s">
        <v>3</v>
      </c>
      <c r="D8216" t="s">
        <v>328</v>
      </c>
      <c r="F8216" s="2">
        <v>30207000</v>
      </c>
      <c r="G8216" s="36">
        <v>2270660.1522129597</v>
      </c>
      <c r="H8216">
        <v>2014</v>
      </c>
      <c r="I8216">
        <v>13.303179681274893</v>
      </c>
      <c r="J8216" t="s">
        <v>717</v>
      </c>
    </row>
    <row r="8217" spans="1:10">
      <c r="A8217" t="s">
        <v>21</v>
      </c>
      <c r="B8217" t="s">
        <v>6</v>
      </c>
      <c r="C8217" t="s">
        <v>3</v>
      </c>
      <c r="D8217" t="s">
        <v>1</v>
      </c>
      <c r="F8217" s="2">
        <v>16054999.999999998</v>
      </c>
      <c r="G8217" s="36">
        <v>1206854.3299162136</v>
      </c>
      <c r="H8217">
        <v>2014</v>
      </c>
      <c r="I8217">
        <v>13.303179681274893</v>
      </c>
      <c r="J8217" t="s">
        <v>717</v>
      </c>
    </row>
    <row r="8218" spans="1:10">
      <c r="A8218" t="s">
        <v>21</v>
      </c>
      <c r="B8218" t="s">
        <v>6</v>
      </c>
      <c r="C8218" t="s">
        <v>4</v>
      </c>
      <c r="D8218" t="s">
        <v>328</v>
      </c>
      <c r="F8218" s="2">
        <v>13981999.999999998</v>
      </c>
      <c r="G8218" s="36">
        <v>1051026.9225094051</v>
      </c>
      <c r="H8218">
        <v>2014</v>
      </c>
      <c r="I8218">
        <v>13.303179681274893</v>
      </c>
      <c r="J8218" t="s">
        <v>717</v>
      </c>
    </row>
    <row r="8219" spans="1:10">
      <c r="A8219" t="s">
        <v>21</v>
      </c>
      <c r="B8219" t="s">
        <v>6</v>
      </c>
      <c r="C8219" t="s">
        <v>4</v>
      </c>
      <c r="D8219" t="s">
        <v>1</v>
      </c>
      <c r="F8219" s="2">
        <v>18111000</v>
      </c>
      <c r="G8219" s="36">
        <v>1361403.8473442881</v>
      </c>
      <c r="H8219">
        <v>2014</v>
      </c>
      <c r="I8219">
        <v>13.303179681274893</v>
      </c>
      <c r="J8219" t="s">
        <v>717</v>
      </c>
    </row>
    <row r="8220" spans="1:10">
      <c r="A8220" s="6" t="s">
        <v>21</v>
      </c>
      <c r="B8220" t="s">
        <v>37</v>
      </c>
      <c r="C8220" t="s">
        <v>3</v>
      </c>
      <c r="D8220" t="s">
        <v>328</v>
      </c>
      <c r="E8220" t="s">
        <v>489</v>
      </c>
      <c r="F8220" s="2">
        <v>15597</v>
      </c>
      <c r="G8220" s="36">
        <f>F8220/I8220</f>
        <v>15597</v>
      </c>
      <c r="H8220">
        <v>2022</v>
      </c>
      <c r="I8220">
        <v>1</v>
      </c>
      <c r="J8220" t="s">
        <v>717</v>
      </c>
    </row>
    <row r="8221" spans="1:10">
      <c r="A8221" s="6" t="s">
        <v>21</v>
      </c>
      <c r="B8221" t="s">
        <v>37</v>
      </c>
      <c r="C8221" t="s">
        <v>3</v>
      </c>
      <c r="D8221" t="s">
        <v>328</v>
      </c>
      <c r="E8221" t="s">
        <v>490</v>
      </c>
      <c r="F8221" s="2">
        <v>179997</v>
      </c>
      <c r="G8221" s="36">
        <f>F8221/I8221</f>
        <v>179997</v>
      </c>
      <c r="H8221">
        <v>2022</v>
      </c>
      <c r="I8221">
        <v>1</v>
      </c>
      <c r="J8221" t="s">
        <v>717</v>
      </c>
    </row>
    <row r="8222" spans="1:10">
      <c r="A8222" s="6" t="s">
        <v>21</v>
      </c>
      <c r="B8222" t="s">
        <v>37</v>
      </c>
      <c r="C8222" t="s">
        <v>3</v>
      </c>
      <c r="D8222" t="s">
        <v>1</v>
      </c>
      <c r="F8222" s="2">
        <v>26194</v>
      </c>
      <c r="G8222" s="36">
        <f>F8222/I8222</f>
        <v>26194</v>
      </c>
      <c r="H8222">
        <v>2022</v>
      </c>
      <c r="I8222">
        <v>1</v>
      </c>
      <c r="J8222" t="s">
        <v>717</v>
      </c>
    </row>
    <row r="8223" spans="1:10">
      <c r="A8223" s="6" t="s">
        <v>21</v>
      </c>
      <c r="B8223" t="s">
        <v>37</v>
      </c>
      <c r="C8223" t="s">
        <v>5</v>
      </c>
      <c r="D8223" t="s">
        <v>328</v>
      </c>
      <c r="E8223" t="s">
        <v>489</v>
      </c>
      <c r="F8223" s="2">
        <v>17160</v>
      </c>
      <c r="G8223" s="36">
        <f>F8223/I8223</f>
        <v>17160</v>
      </c>
      <c r="H8223">
        <v>2022</v>
      </c>
      <c r="I8223">
        <v>1</v>
      </c>
      <c r="J8223" t="s">
        <v>717</v>
      </c>
    </row>
    <row r="8224" spans="1:10">
      <c r="A8224" t="s">
        <v>21</v>
      </c>
      <c r="B8224" t="s">
        <v>37</v>
      </c>
      <c r="C8224" t="s">
        <v>3</v>
      </c>
      <c r="D8224" t="s">
        <v>328</v>
      </c>
      <c r="E8224" t="s">
        <v>491</v>
      </c>
      <c r="F8224" s="2">
        <v>19150.75</v>
      </c>
      <c r="G8224" s="36">
        <v>19150.75</v>
      </c>
      <c r="H8224">
        <v>2020</v>
      </c>
      <c r="I8224">
        <v>1</v>
      </c>
      <c r="J8224" t="s">
        <v>717</v>
      </c>
    </row>
    <row r="8225" spans="1:10">
      <c r="A8225" t="s">
        <v>21</v>
      </c>
      <c r="B8225" t="s">
        <v>37</v>
      </c>
      <c r="C8225" t="s">
        <v>3</v>
      </c>
      <c r="D8225" t="s">
        <v>328</v>
      </c>
      <c r="E8225" t="s">
        <v>492</v>
      </c>
      <c r="F8225" s="2">
        <v>111661.46</v>
      </c>
      <c r="G8225" s="36">
        <v>111661.46</v>
      </c>
      <c r="H8225">
        <v>2020</v>
      </c>
      <c r="I8225">
        <v>1</v>
      </c>
      <c r="J8225" t="s">
        <v>717</v>
      </c>
    </row>
    <row r="8226" spans="1:10">
      <c r="A8226" t="s">
        <v>21</v>
      </c>
      <c r="B8226" t="s">
        <v>37</v>
      </c>
      <c r="C8226" t="s">
        <v>3</v>
      </c>
      <c r="D8226" t="s">
        <v>1</v>
      </c>
      <c r="F8226" s="2">
        <v>23604.39</v>
      </c>
      <c r="G8226" s="36">
        <v>23604.39</v>
      </c>
      <c r="H8226">
        <v>2020</v>
      </c>
      <c r="I8226">
        <v>1</v>
      </c>
      <c r="J8226" t="s">
        <v>717</v>
      </c>
    </row>
    <row r="8227" spans="1:10">
      <c r="A8227" t="s">
        <v>21</v>
      </c>
      <c r="B8227" t="s">
        <v>37</v>
      </c>
      <c r="C8227" t="s">
        <v>4</v>
      </c>
      <c r="D8227" t="s">
        <v>328</v>
      </c>
      <c r="E8227" t="s">
        <v>491</v>
      </c>
      <c r="F8227" s="2">
        <v>36232.57</v>
      </c>
      <c r="G8227" s="36">
        <v>36232.57</v>
      </c>
      <c r="H8227">
        <v>2020</v>
      </c>
      <c r="I8227">
        <v>1</v>
      </c>
      <c r="J8227" t="s">
        <v>717</v>
      </c>
    </row>
    <row r="8228" spans="1:10">
      <c r="A8228" t="s">
        <v>21</v>
      </c>
      <c r="B8228" t="s">
        <v>37</v>
      </c>
      <c r="C8228" t="s">
        <v>3</v>
      </c>
      <c r="D8228" t="s">
        <v>328</v>
      </c>
      <c r="F8228" s="2">
        <v>174709.11</v>
      </c>
      <c r="G8228" s="36">
        <f>F8228/I8228</f>
        <v>174709.11</v>
      </c>
      <c r="H8228">
        <v>2019</v>
      </c>
      <c r="I8228">
        <v>1</v>
      </c>
      <c r="J8228" t="s">
        <v>717</v>
      </c>
    </row>
    <row r="8229" spans="1:10">
      <c r="A8229" t="s">
        <v>21</v>
      </c>
      <c r="B8229" t="s">
        <v>37</v>
      </c>
      <c r="C8229" t="s">
        <v>3</v>
      </c>
      <c r="D8229" t="s">
        <v>1</v>
      </c>
      <c r="F8229" s="2">
        <v>2443968</v>
      </c>
      <c r="G8229" s="36">
        <f>F8229/I8229</f>
        <v>2443968</v>
      </c>
      <c r="H8229">
        <v>2019</v>
      </c>
      <c r="I8229">
        <v>1</v>
      </c>
      <c r="J8229" t="s">
        <v>717</v>
      </c>
    </row>
    <row r="8230" spans="1:10">
      <c r="A8230" t="s">
        <v>21</v>
      </c>
      <c r="B8230" t="s">
        <v>37</v>
      </c>
      <c r="C8230" t="s">
        <v>4</v>
      </c>
      <c r="D8230" t="s">
        <v>328</v>
      </c>
      <c r="F8230" s="2">
        <v>124.72</v>
      </c>
      <c r="G8230" s="36">
        <f>F8230/I8230</f>
        <v>124.72</v>
      </c>
      <c r="H8230">
        <v>2019</v>
      </c>
      <c r="I8230">
        <v>1</v>
      </c>
      <c r="J8230" t="s">
        <v>717</v>
      </c>
    </row>
    <row r="8231" spans="1:10">
      <c r="A8231" t="s">
        <v>21</v>
      </c>
      <c r="B8231" t="s">
        <v>37</v>
      </c>
      <c r="C8231" t="s">
        <v>3</v>
      </c>
      <c r="D8231" t="s">
        <v>328</v>
      </c>
      <c r="F8231" s="2">
        <v>173406.06</v>
      </c>
      <c r="G8231" s="36">
        <f>F8231/I8231</f>
        <v>173406.06</v>
      </c>
      <c r="H8231">
        <v>2018</v>
      </c>
      <c r="I8231">
        <v>1</v>
      </c>
      <c r="J8231" t="s">
        <v>717</v>
      </c>
    </row>
    <row r="8232" spans="1:10">
      <c r="A8232" t="s">
        <v>21</v>
      </c>
      <c r="B8232" t="s">
        <v>37</v>
      </c>
      <c r="C8232" t="s">
        <v>3</v>
      </c>
      <c r="D8232" t="s">
        <v>1</v>
      </c>
      <c r="E8232" t="s">
        <v>364</v>
      </c>
      <c r="F8232" s="2">
        <v>43153.45</v>
      </c>
      <c r="G8232" s="36">
        <f>F8232/I8232</f>
        <v>43153.45</v>
      </c>
      <c r="H8232">
        <v>2018</v>
      </c>
      <c r="I8232">
        <v>1</v>
      </c>
      <c r="J8232" t="s">
        <v>717</v>
      </c>
    </row>
    <row r="8233" spans="1:10">
      <c r="A8233" t="s">
        <v>21</v>
      </c>
      <c r="B8233" t="s">
        <v>37</v>
      </c>
      <c r="C8233" t="s">
        <v>4</v>
      </c>
      <c r="D8233" t="s">
        <v>328</v>
      </c>
      <c r="F8233" s="2"/>
      <c r="G8233" s="36">
        <v>10395.34</v>
      </c>
      <c r="H8233">
        <v>2018</v>
      </c>
      <c r="I8233">
        <v>1</v>
      </c>
      <c r="J8233" t="s">
        <v>717</v>
      </c>
    </row>
    <row r="8234" spans="1:10">
      <c r="A8234" t="s">
        <v>21</v>
      </c>
      <c r="B8234" t="s">
        <v>37</v>
      </c>
      <c r="C8234" t="s">
        <v>4</v>
      </c>
      <c r="D8234" t="s">
        <v>1</v>
      </c>
      <c r="E8234" t="s">
        <v>364</v>
      </c>
      <c r="F8234" s="2"/>
      <c r="G8234" s="36">
        <v>0</v>
      </c>
      <c r="H8234">
        <v>2018</v>
      </c>
      <c r="I8234">
        <v>1</v>
      </c>
      <c r="J8234" t="s">
        <v>717</v>
      </c>
    </row>
    <row r="8235" spans="1:10">
      <c r="A8235" t="s">
        <v>21</v>
      </c>
      <c r="B8235" t="s">
        <v>37</v>
      </c>
      <c r="C8235" t="s">
        <v>3</v>
      </c>
      <c r="D8235" t="s">
        <v>328</v>
      </c>
      <c r="F8235" s="2">
        <v>213548.32</v>
      </c>
      <c r="G8235" s="36">
        <f>F8235/I8235</f>
        <v>213548.32</v>
      </c>
      <c r="H8235">
        <v>2017</v>
      </c>
      <c r="I8235">
        <v>1</v>
      </c>
      <c r="J8235" t="s">
        <v>717</v>
      </c>
    </row>
    <row r="8236" spans="1:10">
      <c r="A8236" t="s">
        <v>21</v>
      </c>
      <c r="B8236" t="s">
        <v>37</v>
      </c>
      <c r="C8236" t="s">
        <v>3</v>
      </c>
      <c r="D8236" t="s">
        <v>1</v>
      </c>
      <c r="E8236" t="s">
        <v>364</v>
      </c>
      <c r="F8236" s="2">
        <v>42642.57</v>
      </c>
      <c r="G8236" s="36">
        <f>F8236/I8236</f>
        <v>42642.57</v>
      </c>
      <c r="H8236">
        <v>2017</v>
      </c>
      <c r="I8236">
        <v>1</v>
      </c>
      <c r="J8236" t="s">
        <v>717</v>
      </c>
    </row>
    <row r="8237" spans="1:10">
      <c r="A8237" t="s">
        <v>21</v>
      </c>
      <c r="B8237" t="s">
        <v>37</v>
      </c>
      <c r="C8237" t="s">
        <v>4</v>
      </c>
      <c r="D8237" t="s">
        <v>328</v>
      </c>
      <c r="F8237" s="2"/>
      <c r="G8237" s="36">
        <v>0</v>
      </c>
      <c r="H8237">
        <v>2017</v>
      </c>
      <c r="I8237">
        <v>1</v>
      </c>
      <c r="J8237" t="s">
        <v>717</v>
      </c>
    </row>
    <row r="8238" spans="1:10">
      <c r="A8238" t="s">
        <v>21</v>
      </c>
      <c r="B8238" t="s">
        <v>37</v>
      </c>
      <c r="C8238" t="s">
        <v>4</v>
      </c>
      <c r="D8238" t="s">
        <v>1</v>
      </c>
      <c r="E8238" t="s">
        <v>364</v>
      </c>
      <c r="F8238" s="2"/>
      <c r="G8238" s="36">
        <v>0</v>
      </c>
      <c r="H8238">
        <v>2017</v>
      </c>
      <c r="I8238">
        <v>1</v>
      </c>
      <c r="J8238" t="s">
        <v>717</v>
      </c>
    </row>
    <row r="8239" spans="1:10">
      <c r="A8239" t="s">
        <v>21</v>
      </c>
      <c r="B8239" t="s">
        <v>37</v>
      </c>
      <c r="C8239" t="s">
        <v>3</v>
      </c>
      <c r="D8239" t="s">
        <v>328</v>
      </c>
      <c r="F8239" s="2">
        <v>218169.69</v>
      </c>
      <c r="G8239" s="36">
        <v>218169.69</v>
      </c>
      <c r="H8239">
        <v>2016</v>
      </c>
      <c r="I8239">
        <v>1</v>
      </c>
      <c r="J8239" t="s">
        <v>717</v>
      </c>
    </row>
    <row r="8240" spans="1:10">
      <c r="A8240" t="s">
        <v>21</v>
      </c>
      <c r="B8240" t="s">
        <v>37</v>
      </c>
      <c r="C8240" t="s">
        <v>3</v>
      </c>
      <c r="D8240" t="s">
        <v>1</v>
      </c>
      <c r="F8240" s="2">
        <v>43906.92</v>
      </c>
      <c r="G8240" s="36">
        <v>43906.92</v>
      </c>
      <c r="H8240">
        <v>2016</v>
      </c>
      <c r="I8240">
        <v>1</v>
      </c>
      <c r="J8240" t="s">
        <v>717</v>
      </c>
    </row>
    <row r="8241" spans="1:10">
      <c r="A8241" t="s">
        <v>21</v>
      </c>
      <c r="B8241" t="s">
        <v>37</v>
      </c>
      <c r="C8241" t="s">
        <v>4</v>
      </c>
      <c r="D8241" t="s">
        <v>328</v>
      </c>
      <c r="F8241" s="2">
        <v>30425.88</v>
      </c>
      <c r="G8241" s="36">
        <v>30425.88</v>
      </c>
      <c r="H8241">
        <v>2016</v>
      </c>
      <c r="I8241">
        <v>1</v>
      </c>
      <c r="J8241" t="s">
        <v>717</v>
      </c>
    </row>
    <row r="8242" spans="1:10">
      <c r="A8242" t="s">
        <v>21</v>
      </c>
      <c r="B8242" t="s">
        <v>37</v>
      </c>
      <c r="C8242" t="s">
        <v>3</v>
      </c>
      <c r="D8242" t="s">
        <v>328</v>
      </c>
      <c r="F8242" s="2">
        <v>272563.45</v>
      </c>
      <c r="G8242" s="36">
        <v>272563.45</v>
      </c>
      <c r="H8242">
        <v>2015</v>
      </c>
      <c r="I8242">
        <v>1</v>
      </c>
      <c r="J8242" t="s">
        <v>717</v>
      </c>
    </row>
    <row r="8243" spans="1:10">
      <c r="A8243" t="s">
        <v>21</v>
      </c>
      <c r="B8243" t="s">
        <v>37</v>
      </c>
      <c r="C8243" t="s">
        <v>3</v>
      </c>
      <c r="D8243" t="s">
        <v>1</v>
      </c>
      <c r="F8243" s="2">
        <v>43325.59</v>
      </c>
      <c r="G8243" s="36">
        <v>43325.59</v>
      </c>
      <c r="H8243">
        <v>2015</v>
      </c>
      <c r="I8243">
        <v>1</v>
      </c>
      <c r="J8243" t="s">
        <v>717</v>
      </c>
    </row>
    <row r="8244" spans="1:10">
      <c r="A8244" t="s">
        <v>21</v>
      </c>
      <c r="B8244" t="s">
        <v>37</v>
      </c>
      <c r="C8244" t="s">
        <v>3</v>
      </c>
      <c r="D8244" t="s">
        <v>328</v>
      </c>
      <c r="F8244" s="2">
        <v>317605.96999999997</v>
      </c>
      <c r="G8244" s="36">
        <v>317605.96999999997</v>
      </c>
      <c r="H8244">
        <v>2014</v>
      </c>
      <c r="I8244">
        <v>1</v>
      </c>
      <c r="J8244" t="s">
        <v>717</v>
      </c>
    </row>
    <row r="8245" spans="1:10">
      <c r="A8245" t="s">
        <v>21</v>
      </c>
      <c r="B8245" t="s">
        <v>37</v>
      </c>
      <c r="C8245" t="s">
        <v>3</v>
      </c>
      <c r="D8245" t="s">
        <v>1</v>
      </c>
      <c r="F8245" s="2">
        <v>46347.71</v>
      </c>
      <c r="G8245" s="36">
        <v>46347.71</v>
      </c>
      <c r="H8245">
        <v>2014</v>
      </c>
      <c r="I8245">
        <v>1</v>
      </c>
      <c r="J8245" t="s">
        <v>717</v>
      </c>
    </row>
    <row r="8246" spans="1:10">
      <c r="A8246" t="s">
        <v>21</v>
      </c>
      <c r="B8246" t="s">
        <v>37</v>
      </c>
      <c r="C8246" t="s">
        <v>4</v>
      </c>
      <c r="D8246" t="s">
        <v>328</v>
      </c>
      <c r="F8246" s="2">
        <v>117680.07</v>
      </c>
      <c r="G8246" s="36">
        <v>117680.07</v>
      </c>
      <c r="H8246">
        <v>2014</v>
      </c>
      <c r="I8246">
        <v>1</v>
      </c>
      <c r="J8246" t="s">
        <v>717</v>
      </c>
    </row>
    <row r="8247" spans="1:10">
      <c r="A8247" t="s">
        <v>21</v>
      </c>
      <c r="B8247" t="s">
        <v>37</v>
      </c>
      <c r="C8247" t="s">
        <v>3</v>
      </c>
      <c r="D8247" t="s">
        <v>328</v>
      </c>
      <c r="F8247" s="2">
        <v>373218</v>
      </c>
      <c r="G8247" s="36">
        <v>373218</v>
      </c>
      <c r="H8247">
        <v>2013</v>
      </c>
      <c r="I8247">
        <v>1</v>
      </c>
      <c r="J8247" t="s">
        <v>717</v>
      </c>
    </row>
    <row r="8248" spans="1:10">
      <c r="A8248" t="s">
        <v>21</v>
      </c>
      <c r="B8248" t="s">
        <v>37</v>
      </c>
      <c r="C8248" t="s">
        <v>3</v>
      </c>
      <c r="D8248" t="s">
        <v>1</v>
      </c>
      <c r="F8248" s="2">
        <v>49331</v>
      </c>
      <c r="G8248" s="36">
        <v>49331</v>
      </c>
      <c r="H8248">
        <v>2013</v>
      </c>
      <c r="I8248">
        <v>1</v>
      </c>
      <c r="J8248" t="s">
        <v>717</v>
      </c>
    </row>
    <row r="8249" spans="1:10">
      <c r="A8249" t="s">
        <v>21</v>
      </c>
      <c r="B8249" t="s">
        <v>37</v>
      </c>
      <c r="C8249" t="s">
        <v>4</v>
      </c>
      <c r="D8249" t="s">
        <v>328</v>
      </c>
      <c r="F8249" s="2">
        <v>24252</v>
      </c>
      <c r="G8249" s="36">
        <v>24252</v>
      </c>
      <c r="H8249">
        <v>2013</v>
      </c>
      <c r="I8249">
        <v>1</v>
      </c>
      <c r="J8249" t="s">
        <v>717</v>
      </c>
    </row>
    <row r="8250" spans="1:10">
      <c r="A8250" s="4" t="s">
        <v>25</v>
      </c>
      <c r="B8250" t="s">
        <v>32</v>
      </c>
      <c r="C8250" t="s">
        <v>4</v>
      </c>
      <c r="D8250" t="s">
        <v>328</v>
      </c>
      <c r="F8250" s="2">
        <v>22959687.279425606</v>
      </c>
      <c r="G8250" s="36">
        <v>13713516.690369129</v>
      </c>
      <c r="H8250">
        <v>2011</v>
      </c>
      <c r="I8250">
        <v>1.6742377464381528</v>
      </c>
      <c r="J8250" s="40" t="s">
        <v>715</v>
      </c>
    </row>
    <row r="8251" spans="1:10">
      <c r="A8251" s="4" t="s">
        <v>25</v>
      </c>
      <c r="B8251" t="s">
        <v>32</v>
      </c>
      <c r="C8251" t="s">
        <v>4</v>
      </c>
      <c r="D8251" t="s">
        <v>328</v>
      </c>
      <c r="F8251" s="2">
        <v>10652784.498911722</v>
      </c>
      <c r="G8251" s="36">
        <v>6362766.8899324033</v>
      </c>
      <c r="H8251">
        <v>2011</v>
      </c>
      <c r="I8251">
        <v>1.6742377464381528</v>
      </c>
      <c r="J8251" s="40" t="s">
        <v>715</v>
      </c>
    </row>
    <row r="8252" spans="1:10">
      <c r="A8252" s="4" t="s">
        <v>25</v>
      </c>
      <c r="B8252" t="s">
        <v>32</v>
      </c>
      <c r="C8252" t="s">
        <v>4</v>
      </c>
      <c r="D8252" t="s">
        <v>328</v>
      </c>
      <c r="F8252" s="2">
        <v>4178685.6538450331</v>
      </c>
      <c r="G8252" s="36">
        <v>2495873.5178053137</v>
      </c>
      <c r="H8252">
        <v>2011</v>
      </c>
      <c r="I8252">
        <v>1.6742377464381528</v>
      </c>
      <c r="J8252" s="40" t="s">
        <v>715</v>
      </c>
    </row>
    <row r="8253" spans="1:10">
      <c r="A8253" t="s">
        <v>21</v>
      </c>
      <c r="B8253" t="s">
        <v>37</v>
      </c>
      <c r="C8253" t="s">
        <v>4</v>
      </c>
      <c r="D8253" t="s">
        <v>1</v>
      </c>
      <c r="F8253" s="2">
        <v>41</v>
      </c>
      <c r="G8253" s="36">
        <v>41</v>
      </c>
      <c r="H8253">
        <v>2013</v>
      </c>
      <c r="I8253">
        <v>1</v>
      </c>
      <c r="J8253" t="s">
        <v>717</v>
      </c>
    </row>
    <row r="8254" spans="1:10">
      <c r="A8254" t="s">
        <v>21</v>
      </c>
      <c r="B8254" t="s">
        <v>37</v>
      </c>
      <c r="C8254" t="s">
        <v>3</v>
      </c>
      <c r="D8254" t="s">
        <v>328</v>
      </c>
      <c r="F8254" s="2">
        <v>362482</v>
      </c>
      <c r="G8254" s="36">
        <v>362482</v>
      </c>
      <c r="H8254">
        <v>2012</v>
      </c>
      <c r="I8254">
        <v>1</v>
      </c>
      <c r="J8254" t="s">
        <v>717</v>
      </c>
    </row>
    <row r="8255" spans="1:10">
      <c r="A8255" t="s">
        <v>21</v>
      </c>
      <c r="B8255" t="s">
        <v>37</v>
      </c>
      <c r="C8255" t="s">
        <v>3</v>
      </c>
      <c r="D8255" t="s">
        <v>1</v>
      </c>
      <c r="F8255" s="2">
        <v>36415</v>
      </c>
      <c r="G8255" s="36">
        <v>36415</v>
      </c>
      <c r="H8255">
        <v>2012</v>
      </c>
      <c r="I8255">
        <v>1</v>
      </c>
      <c r="J8255" t="s">
        <v>717</v>
      </c>
    </row>
    <row r="8256" spans="1:10">
      <c r="A8256" t="s">
        <v>21</v>
      </c>
      <c r="B8256" t="s">
        <v>37</v>
      </c>
      <c r="C8256" t="s">
        <v>4</v>
      </c>
      <c r="D8256" t="s">
        <v>328</v>
      </c>
      <c r="F8256" s="2">
        <v>12890</v>
      </c>
      <c r="G8256" s="36">
        <v>12890</v>
      </c>
      <c r="H8256">
        <v>2012</v>
      </c>
      <c r="I8256">
        <v>1</v>
      </c>
      <c r="J8256" t="s">
        <v>717</v>
      </c>
    </row>
    <row r="8257" spans="1:10">
      <c r="A8257" t="s">
        <v>21</v>
      </c>
      <c r="B8257" t="s">
        <v>37</v>
      </c>
      <c r="C8257" t="s">
        <v>3</v>
      </c>
      <c r="D8257" t="s">
        <v>328</v>
      </c>
      <c r="F8257" s="2">
        <v>396073</v>
      </c>
      <c r="G8257" s="36">
        <v>396073</v>
      </c>
      <c r="H8257">
        <v>2011</v>
      </c>
      <c r="I8257">
        <v>1</v>
      </c>
      <c r="J8257" t="s">
        <v>717</v>
      </c>
    </row>
    <row r="8258" spans="1:10">
      <c r="A8258" t="s">
        <v>21</v>
      </c>
      <c r="B8258" t="s">
        <v>37</v>
      </c>
      <c r="C8258" t="s">
        <v>3</v>
      </c>
      <c r="D8258" t="s">
        <v>328</v>
      </c>
      <c r="F8258" s="2">
        <v>396073</v>
      </c>
      <c r="G8258" s="36">
        <v>396073</v>
      </c>
      <c r="H8258">
        <v>2011</v>
      </c>
      <c r="I8258">
        <v>1</v>
      </c>
      <c r="J8258" t="s">
        <v>717</v>
      </c>
    </row>
    <row r="8259" spans="1:10">
      <c r="A8259" t="s">
        <v>21</v>
      </c>
      <c r="B8259" t="s">
        <v>37</v>
      </c>
      <c r="C8259" t="s">
        <v>3</v>
      </c>
      <c r="D8259" t="s">
        <v>1</v>
      </c>
      <c r="F8259" s="2">
        <v>33193</v>
      </c>
      <c r="G8259" s="36">
        <v>33193</v>
      </c>
      <c r="H8259">
        <v>2011</v>
      </c>
      <c r="I8259">
        <v>1</v>
      </c>
      <c r="J8259" t="s">
        <v>717</v>
      </c>
    </row>
    <row r="8260" spans="1:10">
      <c r="A8260" t="s">
        <v>21</v>
      </c>
      <c r="B8260" t="s">
        <v>37</v>
      </c>
      <c r="C8260" t="s">
        <v>3</v>
      </c>
      <c r="D8260" t="s">
        <v>1</v>
      </c>
      <c r="F8260" s="2">
        <v>33193</v>
      </c>
      <c r="G8260" s="36">
        <v>33193</v>
      </c>
      <c r="H8260">
        <v>2011</v>
      </c>
      <c r="I8260">
        <v>1</v>
      </c>
      <c r="J8260" t="s">
        <v>717</v>
      </c>
    </row>
    <row r="8261" spans="1:10">
      <c r="A8261" t="s">
        <v>21</v>
      </c>
      <c r="B8261" t="s">
        <v>37</v>
      </c>
      <c r="C8261" t="s">
        <v>4</v>
      </c>
      <c r="D8261" t="s">
        <v>328</v>
      </c>
      <c r="F8261" s="2">
        <v>-57694</v>
      </c>
      <c r="G8261" s="36">
        <v>-57694</v>
      </c>
      <c r="H8261">
        <v>2011</v>
      </c>
      <c r="I8261">
        <v>1</v>
      </c>
      <c r="J8261" t="s">
        <v>717</v>
      </c>
    </row>
    <row r="8262" spans="1:10">
      <c r="A8262" t="s">
        <v>21</v>
      </c>
      <c r="B8262" t="s">
        <v>37</v>
      </c>
      <c r="C8262" t="s">
        <v>4</v>
      </c>
      <c r="D8262" t="s">
        <v>328</v>
      </c>
      <c r="F8262" s="2">
        <v>-57694</v>
      </c>
      <c r="G8262" s="36">
        <v>-57694</v>
      </c>
      <c r="H8262">
        <v>2011</v>
      </c>
      <c r="I8262">
        <v>1</v>
      </c>
      <c r="J8262" t="s">
        <v>717</v>
      </c>
    </row>
    <row r="8263" spans="1:10">
      <c r="A8263" t="s">
        <v>21</v>
      </c>
      <c r="B8263" t="s">
        <v>37</v>
      </c>
      <c r="C8263" t="s">
        <v>3</v>
      </c>
      <c r="D8263" t="s">
        <v>328</v>
      </c>
      <c r="F8263" s="2">
        <v>287346</v>
      </c>
      <c r="G8263" s="36">
        <v>287346</v>
      </c>
      <c r="H8263">
        <v>2010</v>
      </c>
      <c r="I8263">
        <v>1</v>
      </c>
      <c r="J8263" t="s">
        <v>717</v>
      </c>
    </row>
    <row r="8264" spans="1:10">
      <c r="A8264" t="s">
        <v>21</v>
      </c>
      <c r="B8264" t="s">
        <v>37</v>
      </c>
      <c r="C8264" t="s">
        <v>3</v>
      </c>
      <c r="D8264" t="s">
        <v>328</v>
      </c>
      <c r="F8264" s="2">
        <v>287346</v>
      </c>
      <c r="G8264" s="36">
        <v>287346</v>
      </c>
      <c r="H8264">
        <v>2010</v>
      </c>
      <c r="I8264">
        <v>1</v>
      </c>
      <c r="J8264" t="s">
        <v>717</v>
      </c>
    </row>
    <row r="8265" spans="1:10">
      <c r="A8265" t="s">
        <v>21</v>
      </c>
      <c r="B8265" t="s">
        <v>37</v>
      </c>
      <c r="C8265" t="s">
        <v>3</v>
      </c>
      <c r="D8265" t="s">
        <v>1</v>
      </c>
      <c r="F8265" s="2">
        <v>24305</v>
      </c>
      <c r="G8265" s="36">
        <v>24305</v>
      </c>
      <c r="H8265">
        <v>2010</v>
      </c>
      <c r="I8265">
        <v>1</v>
      </c>
      <c r="J8265" t="s">
        <v>717</v>
      </c>
    </row>
    <row r="8266" spans="1:10">
      <c r="A8266" t="s">
        <v>21</v>
      </c>
      <c r="B8266" t="s">
        <v>37</v>
      </c>
      <c r="C8266" t="s">
        <v>3</v>
      </c>
      <c r="D8266" t="s">
        <v>1</v>
      </c>
      <c r="F8266" s="2">
        <v>24305</v>
      </c>
      <c r="G8266" s="36">
        <v>24305</v>
      </c>
      <c r="H8266">
        <v>2010</v>
      </c>
      <c r="I8266">
        <v>1</v>
      </c>
      <c r="J8266" t="s">
        <v>717</v>
      </c>
    </row>
    <row r="8267" spans="1:10">
      <c r="A8267" s="4" t="s">
        <v>17</v>
      </c>
      <c r="B8267" t="s">
        <v>32</v>
      </c>
      <c r="C8267" t="s">
        <v>3</v>
      </c>
      <c r="D8267" t="s">
        <v>328</v>
      </c>
      <c r="F8267" s="2">
        <v>86034013.484644353</v>
      </c>
      <c r="G8267" s="36">
        <v>48858322.482799016</v>
      </c>
      <c r="H8267">
        <v>2010</v>
      </c>
      <c r="I8267">
        <v>1.7608875850154977</v>
      </c>
      <c r="J8267" s="40" t="s">
        <v>715</v>
      </c>
    </row>
    <row r="8268" spans="1:10">
      <c r="A8268" s="4" t="s">
        <v>17</v>
      </c>
      <c r="B8268" t="s">
        <v>32</v>
      </c>
      <c r="C8268" t="s">
        <v>3</v>
      </c>
      <c r="D8268" t="s">
        <v>328</v>
      </c>
      <c r="F8268" s="2">
        <v>43100371.694081411</v>
      </c>
      <c r="G8268" s="36">
        <v>24476503.815944664</v>
      </c>
      <c r="H8268">
        <v>2010</v>
      </c>
      <c r="I8268">
        <v>1.7608875850154977</v>
      </c>
      <c r="J8268" s="40" t="s">
        <v>715</v>
      </c>
    </row>
    <row r="8269" spans="1:10">
      <c r="A8269" s="4" t="s">
        <v>17</v>
      </c>
      <c r="B8269" t="s">
        <v>32</v>
      </c>
      <c r="C8269" t="s">
        <v>3</v>
      </c>
      <c r="D8269" t="s">
        <v>328</v>
      </c>
      <c r="F8269" s="2">
        <v>35359985.54701601</v>
      </c>
      <c r="G8269" s="36">
        <v>20080773.950544268</v>
      </c>
      <c r="H8269">
        <v>2010</v>
      </c>
      <c r="I8269">
        <v>1.7608875850154977</v>
      </c>
      <c r="J8269" s="40" t="s">
        <v>715</v>
      </c>
    </row>
    <row r="8270" spans="1:10">
      <c r="A8270" s="4" t="s">
        <v>17</v>
      </c>
      <c r="B8270" t="s">
        <v>32</v>
      </c>
      <c r="C8270" t="s">
        <v>3</v>
      </c>
      <c r="D8270" t="s">
        <v>328</v>
      </c>
      <c r="F8270" s="2">
        <v>195281.81730363352</v>
      </c>
      <c r="G8270" s="36">
        <v>110899.65024764191</v>
      </c>
      <c r="H8270">
        <v>2010</v>
      </c>
      <c r="I8270">
        <v>1.7608875850154977</v>
      </c>
      <c r="J8270" s="40" t="s">
        <v>715</v>
      </c>
    </row>
    <row r="8271" spans="1:10">
      <c r="A8271" s="4" t="s">
        <v>17</v>
      </c>
      <c r="B8271" t="s">
        <v>32</v>
      </c>
      <c r="C8271" t="s">
        <v>3</v>
      </c>
      <c r="D8271" t="s">
        <v>1</v>
      </c>
      <c r="F8271" s="2">
        <v>24066241.917331755</v>
      </c>
      <c r="G8271" s="36">
        <v>13667108.634376535</v>
      </c>
      <c r="H8271">
        <v>2010</v>
      </c>
      <c r="I8271">
        <v>1.7608875850154977</v>
      </c>
      <c r="J8271" s="40" t="s">
        <v>715</v>
      </c>
    </row>
    <row r="8272" spans="1:10">
      <c r="A8272" t="s">
        <v>21</v>
      </c>
      <c r="B8272" t="s">
        <v>37</v>
      </c>
      <c r="C8272" t="s">
        <v>4</v>
      </c>
      <c r="D8272" t="s">
        <v>328</v>
      </c>
      <c r="F8272" s="2">
        <v>52998</v>
      </c>
      <c r="G8272" s="36">
        <v>52998</v>
      </c>
      <c r="H8272">
        <v>2010</v>
      </c>
      <c r="I8272">
        <v>1</v>
      </c>
      <c r="J8272" t="s">
        <v>717</v>
      </c>
    </row>
    <row r="8273" spans="1:10">
      <c r="A8273" t="s">
        <v>21</v>
      </c>
      <c r="B8273" t="s">
        <v>37</v>
      </c>
      <c r="C8273" t="s">
        <v>4</v>
      </c>
      <c r="D8273" t="s">
        <v>328</v>
      </c>
      <c r="F8273" s="2">
        <v>52998</v>
      </c>
      <c r="G8273" s="36">
        <v>52998</v>
      </c>
      <c r="H8273">
        <v>2010</v>
      </c>
      <c r="I8273">
        <v>1</v>
      </c>
      <c r="J8273" t="s">
        <v>717</v>
      </c>
    </row>
    <row r="8274" spans="1:10">
      <c r="A8274" t="s">
        <v>21</v>
      </c>
      <c r="B8274" t="s">
        <v>37</v>
      </c>
      <c r="C8274" t="s">
        <v>4</v>
      </c>
      <c r="D8274" t="s">
        <v>1</v>
      </c>
      <c r="F8274" s="2">
        <v>135</v>
      </c>
      <c r="G8274" s="36">
        <v>135</v>
      </c>
      <c r="H8274">
        <v>2010</v>
      </c>
      <c r="I8274">
        <v>1</v>
      </c>
      <c r="J8274" t="s">
        <v>717</v>
      </c>
    </row>
    <row r="8275" spans="1:10">
      <c r="A8275" t="s">
        <v>21</v>
      </c>
      <c r="B8275" t="s">
        <v>37</v>
      </c>
      <c r="C8275" t="s">
        <v>4</v>
      </c>
      <c r="D8275" t="s">
        <v>1</v>
      </c>
      <c r="F8275" s="2">
        <v>135</v>
      </c>
      <c r="G8275" s="36">
        <v>135</v>
      </c>
      <c r="H8275">
        <v>2010</v>
      </c>
      <c r="I8275">
        <v>1</v>
      </c>
      <c r="J8275" t="s">
        <v>717</v>
      </c>
    </row>
    <row r="8276" spans="1:10">
      <c r="A8276" t="s">
        <v>21</v>
      </c>
      <c r="B8276" t="s">
        <v>39</v>
      </c>
      <c r="C8276" t="s">
        <v>3</v>
      </c>
      <c r="D8276" t="s">
        <v>328</v>
      </c>
      <c r="F8276" s="2">
        <v>2195341.02</v>
      </c>
      <c r="G8276" s="36">
        <f>F8276/I8276</f>
        <v>38865.223595227137</v>
      </c>
      <c r="H8276">
        <v>2020</v>
      </c>
      <c r="I8276">
        <v>56.485999999999997</v>
      </c>
      <c r="J8276" t="s">
        <v>717</v>
      </c>
    </row>
    <row r="8277" spans="1:10">
      <c r="A8277" t="s">
        <v>21</v>
      </c>
      <c r="B8277" t="s">
        <v>39</v>
      </c>
      <c r="C8277" t="s">
        <v>3</v>
      </c>
      <c r="D8277" t="s">
        <v>328</v>
      </c>
      <c r="F8277" s="2">
        <v>3320315.43</v>
      </c>
      <c r="G8277" s="36">
        <f>F8277/I8277</f>
        <v>64758.843618349201</v>
      </c>
      <c r="H8277">
        <v>2019</v>
      </c>
      <c r="I8277">
        <v>51.271999999999998</v>
      </c>
      <c r="J8277" t="s">
        <v>717</v>
      </c>
    </row>
    <row r="8278" spans="1:10">
      <c r="A8278" s="4" t="s">
        <v>21</v>
      </c>
      <c r="B8278" t="s">
        <v>39</v>
      </c>
      <c r="C8278" t="s">
        <v>3</v>
      </c>
      <c r="D8278" t="s">
        <v>328</v>
      </c>
      <c r="E8278" t="s">
        <v>540</v>
      </c>
      <c r="F8278" s="2">
        <v>4431471</v>
      </c>
      <c r="G8278" s="36">
        <f>(F8278/I8278)</f>
        <v>89479.475012619892</v>
      </c>
      <c r="H8278">
        <v>2018</v>
      </c>
      <c r="I8278">
        <v>49.524999999999999</v>
      </c>
      <c r="J8278" t="s">
        <v>717</v>
      </c>
    </row>
    <row r="8279" spans="1:10">
      <c r="A8279" s="4" t="s">
        <v>21</v>
      </c>
      <c r="B8279" t="s">
        <v>39</v>
      </c>
      <c r="C8279" t="s">
        <v>4</v>
      </c>
      <c r="D8279" t="s">
        <v>328</v>
      </c>
      <c r="E8279" t="s">
        <v>540</v>
      </c>
      <c r="F8279" s="2">
        <v>354157</v>
      </c>
      <c r="G8279" s="36">
        <f>(F8279/I8279)</f>
        <v>7151.075214538112</v>
      </c>
      <c r="H8279">
        <v>2018</v>
      </c>
      <c r="I8279">
        <v>49.524999999999999</v>
      </c>
      <c r="J8279" t="s">
        <v>717</v>
      </c>
    </row>
    <row r="8280" spans="1:10">
      <c r="A8280" s="4" t="s">
        <v>21</v>
      </c>
      <c r="B8280" t="s">
        <v>39</v>
      </c>
      <c r="C8280" t="s">
        <v>3</v>
      </c>
      <c r="D8280" t="s">
        <v>328</v>
      </c>
      <c r="E8280" t="s">
        <v>540</v>
      </c>
      <c r="F8280" s="2">
        <v>4888324</v>
      </c>
      <c r="G8280" s="36">
        <f>(F8280/I8280)</f>
        <v>103214.12132345179</v>
      </c>
      <c r="H8280">
        <v>2017</v>
      </c>
      <c r="I8280">
        <v>47.360999999999997</v>
      </c>
      <c r="J8280" t="s">
        <v>717</v>
      </c>
    </row>
    <row r="8281" spans="1:10">
      <c r="A8281" s="4" t="s">
        <v>21</v>
      </c>
      <c r="B8281" t="s">
        <v>39</v>
      </c>
      <c r="C8281" t="s">
        <v>4</v>
      </c>
      <c r="D8281" t="s">
        <v>328</v>
      </c>
      <c r="E8281" t="s">
        <v>540</v>
      </c>
      <c r="F8281" s="2">
        <v>964892</v>
      </c>
      <c r="G8281" s="36">
        <f>(F8281/I8281)</f>
        <v>20373.134013217626</v>
      </c>
      <c r="H8281">
        <v>2017</v>
      </c>
      <c r="I8281">
        <v>47.360999999999997</v>
      </c>
      <c r="J8281" t="s">
        <v>717</v>
      </c>
    </row>
    <row r="8282" spans="1:10">
      <c r="A8282" t="s">
        <v>21</v>
      </c>
      <c r="B8282" t="s">
        <v>39</v>
      </c>
      <c r="C8282" t="s">
        <v>3</v>
      </c>
      <c r="D8282" t="s">
        <v>328</v>
      </c>
      <c r="F8282" s="2">
        <v>5157732.0100000007</v>
      </c>
      <c r="G8282" s="36">
        <v>112112.42278013262</v>
      </c>
      <c r="H8282">
        <v>2016</v>
      </c>
      <c r="I8282">
        <v>46.004999999999995</v>
      </c>
      <c r="J8282" t="s">
        <v>717</v>
      </c>
    </row>
    <row r="8283" spans="1:10">
      <c r="A8283" t="s">
        <v>21</v>
      </c>
      <c r="B8283" t="s">
        <v>39</v>
      </c>
      <c r="C8283" t="s">
        <v>3</v>
      </c>
      <c r="D8283" t="s">
        <v>328</v>
      </c>
      <c r="F8283" s="2">
        <v>5780078.5800000001</v>
      </c>
      <c r="G8283" s="36">
        <v>129026.79074457426</v>
      </c>
      <c r="H8283">
        <v>2015</v>
      </c>
      <c r="I8283">
        <v>44.79750714285715</v>
      </c>
      <c r="J8283" t="s">
        <v>717</v>
      </c>
    </row>
    <row r="8284" spans="1:10">
      <c r="A8284" t="s">
        <v>21</v>
      </c>
      <c r="B8284" t="s">
        <v>39</v>
      </c>
      <c r="C8284" t="s">
        <v>3</v>
      </c>
      <c r="D8284" t="s">
        <v>328</v>
      </c>
      <c r="F8284" s="2">
        <v>4577264</v>
      </c>
      <c r="G8284" s="36">
        <v>105420.76049655682</v>
      </c>
      <c r="H8284">
        <v>2014</v>
      </c>
      <c r="I8284">
        <v>43.418999999999997</v>
      </c>
      <c r="J8284" t="s">
        <v>717</v>
      </c>
    </row>
    <row r="8285" spans="1:10">
      <c r="A8285" t="s">
        <v>21</v>
      </c>
      <c r="B8285" t="s">
        <v>39</v>
      </c>
      <c r="C8285" t="s">
        <v>3</v>
      </c>
      <c r="D8285" t="s">
        <v>328</v>
      </c>
      <c r="F8285" s="2">
        <v>1773848</v>
      </c>
      <c r="G8285" s="36">
        <v>42480.904274954817</v>
      </c>
      <c r="H8285">
        <v>2013</v>
      </c>
      <c r="I8285">
        <v>41.75636160000002</v>
      </c>
      <c r="J8285" t="s">
        <v>717</v>
      </c>
    </row>
    <row r="8286" spans="1:10">
      <c r="A8286" t="s">
        <v>21</v>
      </c>
      <c r="B8286" t="s">
        <v>39</v>
      </c>
      <c r="C8286" t="s">
        <v>3</v>
      </c>
      <c r="D8286" t="s">
        <v>328</v>
      </c>
      <c r="F8286" s="2">
        <v>255560.83413050303</v>
      </c>
      <c r="G8286" s="36">
        <v>6506.4121768543127</v>
      </c>
      <c r="H8286">
        <v>2012</v>
      </c>
      <c r="I8286">
        <v>39.278303800000003</v>
      </c>
      <c r="J8286" t="s">
        <v>717</v>
      </c>
    </row>
    <row r="8287" spans="1:10">
      <c r="A8287" t="s">
        <v>21</v>
      </c>
      <c r="B8287" t="s">
        <v>39</v>
      </c>
      <c r="C8287" t="s">
        <v>3</v>
      </c>
      <c r="D8287" t="s">
        <v>328</v>
      </c>
      <c r="F8287" s="2">
        <v>1721227.7374566277</v>
      </c>
      <c r="G8287" s="36">
        <v>45222.888340595309</v>
      </c>
      <c r="H8287">
        <v>2011</v>
      </c>
      <c r="I8287">
        <v>38.060986385770725</v>
      </c>
      <c r="J8287" t="s">
        <v>717</v>
      </c>
    </row>
    <row r="8288" spans="1:10">
      <c r="A8288" t="s">
        <v>21</v>
      </c>
      <c r="B8288" t="s">
        <v>39</v>
      </c>
      <c r="C8288" t="s">
        <v>3</v>
      </c>
      <c r="D8288" t="s">
        <v>328</v>
      </c>
      <c r="F8288" s="2">
        <v>3684483.7809275272</v>
      </c>
      <c r="G8288" s="36">
        <v>100136.26474756085</v>
      </c>
      <c r="H8288">
        <v>2010</v>
      </c>
      <c r="I8288">
        <v>36.794699604743094</v>
      </c>
      <c r="J8288" t="s">
        <v>717</v>
      </c>
    </row>
    <row r="8289" spans="1:10">
      <c r="A8289" s="6" t="s">
        <v>262</v>
      </c>
      <c r="B8289" t="s">
        <v>37</v>
      </c>
      <c r="C8289" t="s">
        <v>3</v>
      </c>
      <c r="D8289" t="s">
        <v>328</v>
      </c>
      <c r="E8289" t="s">
        <v>489</v>
      </c>
      <c r="F8289" s="2">
        <v>16128</v>
      </c>
      <c r="G8289" s="36">
        <f>F8289/I8289</f>
        <v>16128</v>
      </c>
      <c r="H8289">
        <v>2021</v>
      </c>
      <c r="I8289">
        <v>1</v>
      </c>
      <c r="J8289" t="s">
        <v>717</v>
      </c>
    </row>
    <row r="8290" spans="1:10">
      <c r="A8290" s="6" t="s">
        <v>262</v>
      </c>
      <c r="B8290" t="s">
        <v>37</v>
      </c>
      <c r="C8290" t="s">
        <v>3</v>
      </c>
      <c r="D8290" t="s">
        <v>328</v>
      </c>
      <c r="E8290" t="s">
        <v>490</v>
      </c>
      <c r="F8290" s="2">
        <v>146616</v>
      </c>
      <c r="G8290" s="36">
        <f>F8290/I8290</f>
        <v>146616</v>
      </c>
      <c r="H8290">
        <v>2021</v>
      </c>
      <c r="I8290">
        <v>1</v>
      </c>
      <c r="J8290" t="s">
        <v>717</v>
      </c>
    </row>
    <row r="8291" spans="1:10">
      <c r="A8291" s="6" t="s">
        <v>262</v>
      </c>
      <c r="B8291" t="s">
        <v>37</v>
      </c>
      <c r="C8291" t="s">
        <v>3</v>
      </c>
      <c r="D8291" t="s">
        <v>1</v>
      </c>
      <c r="E8291" t="s">
        <v>464</v>
      </c>
      <c r="F8291" s="2">
        <v>24727</v>
      </c>
      <c r="G8291" s="36">
        <f>F8291/I8291</f>
        <v>24727</v>
      </c>
      <c r="H8291">
        <v>2021</v>
      </c>
      <c r="I8291">
        <v>1</v>
      </c>
      <c r="J8291" t="s">
        <v>717</v>
      </c>
    </row>
    <row r="8292" spans="1:10">
      <c r="A8292" s="4" t="s">
        <v>49</v>
      </c>
      <c r="B8292" t="s">
        <v>32</v>
      </c>
      <c r="C8292" t="s">
        <v>3</v>
      </c>
      <c r="D8292" t="s">
        <v>328</v>
      </c>
      <c r="F8292" s="2">
        <v>657105.79948166828</v>
      </c>
      <c r="G8292" s="36">
        <v>373167.37597186537</v>
      </c>
      <c r="H8292">
        <v>2010</v>
      </c>
      <c r="I8292">
        <v>1.7608875850154977</v>
      </c>
      <c r="J8292" s="40" t="s">
        <v>715</v>
      </c>
    </row>
    <row r="8293" spans="1:10">
      <c r="A8293" s="4" t="s">
        <v>49</v>
      </c>
      <c r="B8293" t="s">
        <v>32</v>
      </c>
      <c r="C8293" t="s">
        <v>3</v>
      </c>
      <c r="D8293" t="s">
        <v>328</v>
      </c>
      <c r="F8293" s="2">
        <v>222026.68589246034</v>
      </c>
      <c r="G8293" s="36">
        <v>126087.93870876559</v>
      </c>
      <c r="H8293">
        <v>2010</v>
      </c>
      <c r="I8293">
        <v>1.7608875850154977</v>
      </c>
      <c r="J8293" s="40" t="s">
        <v>715</v>
      </c>
    </row>
    <row r="8294" spans="1:10">
      <c r="A8294" s="4" t="s">
        <v>49</v>
      </c>
      <c r="B8294" t="s">
        <v>32</v>
      </c>
      <c r="C8294" t="s">
        <v>3</v>
      </c>
      <c r="D8294" t="s">
        <v>328</v>
      </c>
      <c r="F8294" s="2">
        <v>194744.10142109721</v>
      </c>
      <c r="G8294" s="36">
        <v>110594.28385905921</v>
      </c>
      <c r="H8294">
        <v>2010</v>
      </c>
      <c r="I8294">
        <v>1.7608875850154977</v>
      </c>
      <c r="J8294" s="40" t="s">
        <v>715</v>
      </c>
    </row>
    <row r="8295" spans="1:10">
      <c r="A8295" s="4" t="s">
        <v>49</v>
      </c>
      <c r="B8295" t="s">
        <v>32</v>
      </c>
      <c r="C8295" t="s">
        <v>3</v>
      </c>
      <c r="D8295" t="s">
        <v>1</v>
      </c>
      <c r="F8295" s="2">
        <v>5292911.3399155028</v>
      </c>
      <c r="G8295" s="36">
        <v>3005820.1244396414</v>
      </c>
      <c r="H8295">
        <v>2010</v>
      </c>
      <c r="I8295">
        <v>1.7608875850154977</v>
      </c>
      <c r="J8295" s="40" t="s">
        <v>715</v>
      </c>
    </row>
    <row r="8296" spans="1:10">
      <c r="A8296" s="6" t="s">
        <v>262</v>
      </c>
      <c r="B8296" t="s">
        <v>37</v>
      </c>
      <c r="C8296" t="s">
        <v>4</v>
      </c>
      <c r="D8296" t="s">
        <v>328</v>
      </c>
      <c r="E8296" t="s">
        <v>489</v>
      </c>
      <c r="F8296" s="2">
        <v>-6399</v>
      </c>
      <c r="G8296" s="36">
        <f t="shared" ref="G8296:G8304" si="242">F8296/I8296</f>
        <v>-6399</v>
      </c>
      <c r="H8296">
        <v>2021</v>
      </c>
      <c r="I8296">
        <v>1</v>
      </c>
      <c r="J8296" t="s">
        <v>717</v>
      </c>
    </row>
    <row r="8297" spans="1:10">
      <c r="A8297" t="s">
        <v>694</v>
      </c>
      <c r="B8297" t="s">
        <v>6</v>
      </c>
      <c r="C8297" t="s">
        <v>3</v>
      </c>
      <c r="D8297" t="s">
        <v>328</v>
      </c>
      <c r="F8297" s="2">
        <v>95334320.5</v>
      </c>
      <c r="G8297" s="36">
        <f t="shared" si="242"/>
        <v>5206737.4029208403</v>
      </c>
      <c r="H8297">
        <v>2024</v>
      </c>
      <c r="I8297">
        <v>18.309799999999999</v>
      </c>
      <c r="J8297" t="s">
        <v>717</v>
      </c>
    </row>
    <row r="8298" spans="1:10">
      <c r="A8298" t="s">
        <v>694</v>
      </c>
      <c r="B8298" t="s">
        <v>6</v>
      </c>
      <c r="C8298" t="s">
        <v>3</v>
      </c>
      <c r="D8298" t="s">
        <v>1</v>
      </c>
      <c r="F8298" s="2">
        <v>19654379.41</v>
      </c>
      <c r="G8298" s="36">
        <f t="shared" si="242"/>
        <v>1073434.9588744827</v>
      </c>
      <c r="H8298">
        <v>2024</v>
      </c>
      <c r="I8298">
        <v>18.309799999999999</v>
      </c>
      <c r="J8298" t="s">
        <v>717</v>
      </c>
    </row>
    <row r="8299" spans="1:10">
      <c r="A8299" t="s">
        <v>694</v>
      </c>
      <c r="B8299" t="s">
        <v>6</v>
      </c>
      <c r="C8299" t="s">
        <v>4</v>
      </c>
      <c r="D8299" t="s">
        <v>328</v>
      </c>
      <c r="F8299" s="2">
        <v>35268862.840000004</v>
      </c>
      <c r="G8299" s="36">
        <f t="shared" si="242"/>
        <v>1926228.7321543656</v>
      </c>
      <c r="H8299">
        <v>2024</v>
      </c>
      <c r="I8299">
        <v>18.309799999999999</v>
      </c>
      <c r="J8299" t="s">
        <v>717</v>
      </c>
    </row>
    <row r="8300" spans="1:10" ht="15.75">
      <c r="A8300" s="19" t="s">
        <v>694</v>
      </c>
      <c r="B8300" t="s">
        <v>6</v>
      </c>
      <c r="C8300" t="s">
        <v>4</v>
      </c>
      <c r="D8300" t="s">
        <v>1</v>
      </c>
      <c r="F8300" s="2">
        <v>28251040</v>
      </c>
      <c r="G8300" s="36">
        <f t="shared" si="242"/>
        <v>1542946.4002883702</v>
      </c>
      <c r="H8300">
        <v>2024</v>
      </c>
      <c r="I8300">
        <v>18.309799999999999</v>
      </c>
      <c r="J8300" t="s">
        <v>717</v>
      </c>
    </row>
    <row r="8301" spans="1:10">
      <c r="A8301" t="s">
        <v>694</v>
      </c>
      <c r="B8301" t="s">
        <v>37</v>
      </c>
      <c r="C8301" t="s">
        <v>3</v>
      </c>
      <c r="D8301" t="s">
        <v>328</v>
      </c>
      <c r="E8301" t="s">
        <v>370</v>
      </c>
      <c r="F8301" s="2">
        <v>15016</v>
      </c>
      <c r="G8301" s="36">
        <f t="shared" si="242"/>
        <v>15016</v>
      </c>
      <c r="H8301">
        <v>2024</v>
      </c>
      <c r="I8301">
        <v>1</v>
      </c>
      <c r="J8301" t="s">
        <v>717</v>
      </c>
    </row>
    <row r="8302" spans="1:10">
      <c r="A8302" t="s">
        <v>694</v>
      </c>
      <c r="B8302" t="s">
        <v>37</v>
      </c>
      <c r="C8302" t="s">
        <v>3</v>
      </c>
      <c r="D8302" t="s">
        <v>328</v>
      </c>
      <c r="E8302" t="s">
        <v>434</v>
      </c>
      <c r="F8302" s="2">
        <v>225724</v>
      </c>
      <c r="G8302" s="36">
        <f t="shared" si="242"/>
        <v>225724</v>
      </c>
      <c r="H8302">
        <v>2024</v>
      </c>
      <c r="I8302">
        <v>1</v>
      </c>
      <c r="J8302" t="s">
        <v>717</v>
      </c>
    </row>
    <row r="8303" spans="1:10">
      <c r="A8303" t="s">
        <v>694</v>
      </c>
      <c r="B8303" t="s">
        <v>37</v>
      </c>
      <c r="C8303" t="s">
        <v>3</v>
      </c>
      <c r="D8303" t="s">
        <v>1</v>
      </c>
      <c r="E8303" t="s">
        <v>434</v>
      </c>
      <c r="F8303" s="2">
        <v>365797</v>
      </c>
      <c r="G8303" s="36">
        <f t="shared" si="242"/>
        <v>365797</v>
      </c>
      <c r="H8303">
        <v>2024</v>
      </c>
      <c r="I8303">
        <v>1</v>
      </c>
      <c r="J8303" t="s">
        <v>717</v>
      </c>
    </row>
    <row r="8304" spans="1:10">
      <c r="A8304" t="s">
        <v>694</v>
      </c>
      <c r="B8304" t="s">
        <v>37</v>
      </c>
      <c r="C8304" t="s">
        <v>4</v>
      </c>
      <c r="D8304" t="s">
        <v>328</v>
      </c>
      <c r="E8304" t="s">
        <v>370</v>
      </c>
      <c r="F8304" s="2">
        <v>10397</v>
      </c>
      <c r="G8304" s="36">
        <f t="shared" si="242"/>
        <v>10397</v>
      </c>
      <c r="H8304">
        <v>2024</v>
      </c>
      <c r="I8304">
        <v>1</v>
      </c>
      <c r="J8304" t="s">
        <v>717</v>
      </c>
    </row>
    <row r="8305" spans="1:10">
      <c r="A8305" t="s">
        <v>512</v>
      </c>
      <c r="B8305" t="s">
        <v>319</v>
      </c>
      <c r="C8305" t="s">
        <v>3</v>
      </c>
      <c r="D8305" t="s">
        <v>328</v>
      </c>
      <c r="F8305" s="2">
        <v>415839000</v>
      </c>
      <c r="G8305" s="36">
        <v>61482.448540261459</v>
      </c>
      <c r="H8305">
        <v>2020</v>
      </c>
      <c r="I8305">
        <v>6763.54</v>
      </c>
      <c r="J8305" t="s">
        <v>717</v>
      </c>
    </row>
    <row r="8306" spans="1:10">
      <c r="A8306" t="s">
        <v>512</v>
      </c>
      <c r="B8306" t="s">
        <v>319</v>
      </c>
      <c r="C8306" t="s">
        <v>4</v>
      </c>
      <c r="D8306" t="s">
        <v>328</v>
      </c>
      <c r="F8306" s="2">
        <v>6339812</v>
      </c>
      <c r="G8306" s="36">
        <v>937.35115043305723</v>
      </c>
      <c r="H8306">
        <v>2020</v>
      </c>
      <c r="I8306">
        <v>6763.54</v>
      </c>
      <c r="J8306" t="s">
        <v>717</v>
      </c>
    </row>
    <row r="8307" spans="1:10">
      <c r="A8307" s="5" t="s">
        <v>512</v>
      </c>
      <c r="B8307" t="s">
        <v>319</v>
      </c>
      <c r="C8307" t="s">
        <v>3</v>
      </c>
      <c r="D8307" t="s">
        <v>328</v>
      </c>
      <c r="F8307" s="2">
        <v>461333724</v>
      </c>
      <c r="G8307" s="36">
        <f t="shared" ref="G8307:G8312" si="243">F8307/I8307</f>
        <v>73956.694330935614</v>
      </c>
      <c r="H8307">
        <v>2019</v>
      </c>
      <c r="I8307">
        <v>6237.89</v>
      </c>
      <c r="J8307" t="s">
        <v>717</v>
      </c>
    </row>
    <row r="8308" spans="1:10">
      <c r="A8308" s="5" t="s">
        <v>512</v>
      </c>
      <c r="B8308" t="s">
        <v>319</v>
      </c>
      <c r="C8308" t="s">
        <v>4</v>
      </c>
      <c r="D8308" t="s">
        <v>328</v>
      </c>
      <c r="F8308" s="2">
        <v>404061277</v>
      </c>
      <c r="G8308" s="36">
        <f t="shared" si="243"/>
        <v>64775.312966403697</v>
      </c>
      <c r="H8308">
        <v>2019</v>
      </c>
      <c r="I8308">
        <v>6237.89</v>
      </c>
      <c r="J8308" t="s">
        <v>717</v>
      </c>
    </row>
    <row r="8309" spans="1:10">
      <c r="A8309" s="5" t="s">
        <v>512</v>
      </c>
      <c r="B8309" t="s">
        <v>319</v>
      </c>
      <c r="C8309" t="s">
        <v>3</v>
      </c>
      <c r="D8309" t="s">
        <v>328</v>
      </c>
      <c r="F8309" s="2">
        <v>496324721</v>
      </c>
      <c r="G8309" s="36">
        <f t="shared" si="243"/>
        <v>86448.895449597214</v>
      </c>
      <c r="H8309">
        <v>2018</v>
      </c>
      <c r="I8309">
        <v>5741.25</v>
      </c>
      <c r="J8309" t="s">
        <v>717</v>
      </c>
    </row>
    <row r="8310" spans="1:10">
      <c r="A8310" s="5" t="s">
        <v>512</v>
      </c>
      <c r="B8310" t="s">
        <v>319</v>
      </c>
      <c r="C8310" t="s">
        <v>4</v>
      </c>
      <c r="D8310" t="s">
        <v>328</v>
      </c>
      <c r="F8310" s="2">
        <v>96840202</v>
      </c>
      <c r="G8310" s="36">
        <f t="shared" si="243"/>
        <v>16867.442107554976</v>
      </c>
      <c r="H8310">
        <v>2018</v>
      </c>
      <c r="I8310">
        <v>5741.25</v>
      </c>
      <c r="J8310" t="s">
        <v>717</v>
      </c>
    </row>
    <row r="8311" spans="1:10">
      <c r="A8311" s="5" t="s">
        <v>512</v>
      </c>
      <c r="B8311" t="s">
        <v>319</v>
      </c>
      <c r="C8311" t="s">
        <v>3</v>
      </c>
      <c r="D8311" t="s">
        <v>328</v>
      </c>
      <c r="F8311" s="2">
        <v>461816049</v>
      </c>
      <c r="G8311" s="36">
        <f t="shared" si="243"/>
        <v>81992.037035393121</v>
      </c>
      <c r="H8311">
        <v>2017</v>
      </c>
      <c r="I8311">
        <v>5632.45</v>
      </c>
      <c r="J8311" t="s">
        <v>717</v>
      </c>
    </row>
    <row r="8312" spans="1:10">
      <c r="A8312" s="5" t="s">
        <v>512</v>
      </c>
      <c r="B8312" t="s">
        <v>319</v>
      </c>
      <c r="C8312" t="s">
        <v>4</v>
      </c>
      <c r="D8312" t="s">
        <v>328</v>
      </c>
      <c r="F8312" s="2">
        <v>111617564</v>
      </c>
      <c r="G8312" s="36">
        <f t="shared" si="243"/>
        <v>19816.876137382489</v>
      </c>
      <c r="H8312">
        <v>2017</v>
      </c>
      <c r="I8312">
        <v>5632.45</v>
      </c>
      <c r="J8312" t="s">
        <v>717</v>
      </c>
    </row>
    <row r="8313" spans="1:10">
      <c r="A8313" s="5" t="s">
        <v>512</v>
      </c>
      <c r="B8313" t="s">
        <v>319</v>
      </c>
      <c r="C8313" t="s">
        <v>3</v>
      </c>
      <c r="D8313" t="s">
        <v>328</v>
      </c>
      <c r="F8313" s="2">
        <v>687085898</v>
      </c>
      <c r="G8313" s="36">
        <v>120781.53603656392</v>
      </c>
      <c r="H8313">
        <v>2016</v>
      </c>
      <c r="I8313">
        <v>5688.666666666667</v>
      </c>
      <c r="J8313" t="s">
        <v>717</v>
      </c>
    </row>
    <row r="8314" spans="1:10">
      <c r="A8314" s="5" t="s">
        <v>512</v>
      </c>
      <c r="B8314" t="s">
        <v>319</v>
      </c>
      <c r="C8314" t="s">
        <v>3</v>
      </c>
      <c r="D8314" t="s">
        <v>1</v>
      </c>
      <c r="F8314" s="2">
        <v>1781833</v>
      </c>
      <c r="G8314" s="36">
        <v>313.22506738544473</v>
      </c>
      <c r="H8314">
        <v>2016</v>
      </c>
      <c r="I8314">
        <v>5688.666666666667</v>
      </c>
      <c r="J8314" t="s">
        <v>717</v>
      </c>
    </row>
    <row r="8315" spans="1:10">
      <c r="A8315" s="5" t="s">
        <v>512</v>
      </c>
      <c r="B8315" t="s">
        <v>319</v>
      </c>
      <c r="C8315" t="s">
        <v>4</v>
      </c>
      <c r="D8315" t="s">
        <v>328</v>
      </c>
      <c r="F8315" s="2">
        <v>23333212.000000004</v>
      </c>
      <c r="G8315" s="36">
        <v>4101.7013945857261</v>
      </c>
      <c r="H8315">
        <v>2016</v>
      </c>
      <c r="I8315">
        <v>5688.666666666667</v>
      </c>
      <c r="J8315" t="s">
        <v>717</v>
      </c>
    </row>
    <row r="8316" spans="1:10">
      <c r="A8316" s="5" t="s">
        <v>512</v>
      </c>
      <c r="B8316" t="s">
        <v>319</v>
      </c>
      <c r="C8316" t="s">
        <v>3</v>
      </c>
      <c r="D8316" t="s">
        <v>328</v>
      </c>
      <c r="F8316" s="2">
        <v>695148979</v>
      </c>
      <c r="G8316" s="36">
        <v>134003.07254277539</v>
      </c>
      <c r="H8316">
        <v>2015</v>
      </c>
      <c r="I8316">
        <v>5187.5600000000004</v>
      </c>
      <c r="J8316" t="s">
        <v>717</v>
      </c>
    </row>
    <row r="8317" spans="1:10">
      <c r="A8317" s="5" t="s">
        <v>512</v>
      </c>
      <c r="B8317" t="s">
        <v>319</v>
      </c>
      <c r="C8317" t="s">
        <v>3</v>
      </c>
      <c r="D8317" t="s">
        <v>1</v>
      </c>
      <c r="F8317" s="2">
        <v>1739146</v>
      </c>
      <c r="G8317" s="36">
        <v>335.25318261379141</v>
      </c>
      <c r="H8317">
        <v>2015</v>
      </c>
      <c r="I8317">
        <v>5187.5600000000004</v>
      </c>
      <c r="J8317" t="s">
        <v>717</v>
      </c>
    </row>
    <row r="8318" spans="1:10">
      <c r="A8318" s="5" t="s">
        <v>512</v>
      </c>
      <c r="B8318" t="s">
        <v>319</v>
      </c>
      <c r="C8318" t="s">
        <v>4</v>
      </c>
      <c r="D8318" t="s">
        <v>328</v>
      </c>
      <c r="F8318" s="2">
        <v>86176805</v>
      </c>
      <c r="G8318" s="36">
        <v>16612.204003423572</v>
      </c>
      <c r="H8318">
        <v>2015</v>
      </c>
      <c r="I8318">
        <v>5187.5600000000004</v>
      </c>
      <c r="J8318" t="s">
        <v>717</v>
      </c>
    </row>
    <row r="8319" spans="1:10">
      <c r="A8319" s="5" t="s">
        <v>512</v>
      </c>
      <c r="B8319" t="s">
        <v>319</v>
      </c>
      <c r="C8319" t="s">
        <v>3</v>
      </c>
      <c r="D8319" t="s">
        <v>328</v>
      </c>
      <c r="F8319" s="2">
        <v>660231945.00000012</v>
      </c>
      <c r="G8319" s="36">
        <v>147840.03697333744</v>
      </c>
      <c r="H8319">
        <v>2014</v>
      </c>
      <c r="I8319">
        <v>4465.8534894649083</v>
      </c>
      <c r="J8319" t="s">
        <v>717</v>
      </c>
    </row>
    <row r="8320" spans="1:10">
      <c r="A8320" s="5" t="s">
        <v>512</v>
      </c>
      <c r="B8320" t="s">
        <v>319</v>
      </c>
      <c r="C8320" t="s">
        <v>3</v>
      </c>
      <c r="D8320" t="s">
        <v>1</v>
      </c>
      <c r="F8320" s="2">
        <v>2057167</v>
      </c>
      <c r="G8320" s="36">
        <v>460.64363841154284</v>
      </c>
      <c r="H8320">
        <v>2014</v>
      </c>
      <c r="I8320">
        <v>4465.8534894649083</v>
      </c>
      <c r="J8320" t="s">
        <v>717</v>
      </c>
    </row>
    <row r="8321" spans="1:10">
      <c r="A8321" s="5" t="s">
        <v>512</v>
      </c>
      <c r="B8321" t="s">
        <v>319</v>
      </c>
      <c r="C8321" t="s">
        <v>4</v>
      </c>
      <c r="D8321" t="s">
        <v>328</v>
      </c>
      <c r="F8321" s="2">
        <v>13296689</v>
      </c>
      <c r="G8321" s="36">
        <v>2977.4127233164536</v>
      </c>
      <c r="H8321">
        <v>2014</v>
      </c>
      <c r="I8321">
        <v>4465.8534894649083</v>
      </c>
      <c r="J8321" t="s">
        <v>717</v>
      </c>
    </row>
    <row r="8322" spans="1:10">
      <c r="A8322" s="5" t="s">
        <v>198</v>
      </c>
      <c r="B8322" t="s">
        <v>319</v>
      </c>
      <c r="C8322" t="s">
        <v>3</v>
      </c>
      <c r="D8322" t="s">
        <v>328</v>
      </c>
      <c r="F8322" s="2">
        <v>579383883</v>
      </c>
      <c r="G8322" s="36">
        <f>F8322/I8322</f>
        <v>83069.719857713702</v>
      </c>
      <c r="H8322">
        <v>2022</v>
      </c>
      <c r="I8322">
        <v>6974.67</v>
      </c>
      <c r="J8322" t="s">
        <v>717</v>
      </c>
    </row>
    <row r="8323" spans="1:10">
      <c r="A8323" s="5" t="s">
        <v>198</v>
      </c>
      <c r="B8323" t="s">
        <v>319</v>
      </c>
      <c r="C8323" t="s">
        <v>5</v>
      </c>
      <c r="D8323" t="s">
        <v>328</v>
      </c>
      <c r="F8323" s="2">
        <v>117964621</v>
      </c>
      <c r="G8323" s="36">
        <f>F8323/I8323</f>
        <v>16913.290664647931</v>
      </c>
      <c r="H8323">
        <v>2022</v>
      </c>
      <c r="I8323">
        <v>6974.67</v>
      </c>
      <c r="J8323" t="s">
        <v>717</v>
      </c>
    </row>
    <row r="8324" spans="1:10">
      <c r="A8324" s="5" t="s">
        <v>198</v>
      </c>
      <c r="B8324" t="s">
        <v>319</v>
      </c>
      <c r="C8324" t="s">
        <v>3</v>
      </c>
      <c r="D8324" t="s">
        <v>328</v>
      </c>
      <c r="E8324" t="s">
        <v>361</v>
      </c>
      <c r="F8324" s="2">
        <v>496498299</v>
      </c>
      <c r="G8324" s="36">
        <f>F8324/I8324</f>
        <v>73375.397950210958</v>
      </c>
      <c r="H8324">
        <v>2021</v>
      </c>
      <c r="I8324">
        <v>6766.55</v>
      </c>
      <c r="J8324" t="s">
        <v>717</v>
      </c>
    </row>
    <row r="8325" spans="1:10">
      <c r="A8325" s="5" t="s">
        <v>198</v>
      </c>
      <c r="B8325" t="s">
        <v>319</v>
      </c>
      <c r="C8325" t="s">
        <v>4</v>
      </c>
      <c r="D8325" t="s">
        <v>328</v>
      </c>
      <c r="E8325" t="s">
        <v>361</v>
      </c>
      <c r="F8325" s="2">
        <v>25825082</v>
      </c>
      <c r="G8325" s="36">
        <f>F8325/I8325</f>
        <v>3816.5803843908639</v>
      </c>
      <c r="H8325">
        <v>2021</v>
      </c>
      <c r="I8325">
        <v>6766.55</v>
      </c>
      <c r="J8325" t="s">
        <v>717</v>
      </c>
    </row>
    <row r="8326" spans="1:10">
      <c r="A8326" t="s">
        <v>107</v>
      </c>
      <c r="B8326" t="s">
        <v>35</v>
      </c>
      <c r="C8326" t="s">
        <v>3</v>
      </c>
      <c r="D8326" t="s">
        <v>328</v>
      </c>
      <c r="F8326" s="2">
        <v>27124705</v>
      </c>
      <c r="G8326" s="36">
        <v>2926263.2964377417</v>
      </c>
      <c r="H8326">
        <v>2015</v>
      </c>
      <c r="I8326">
        <v>9.2693999999999992</v>
      </c>
      <c r="J8326" t="s">
        <v>717</v>
      </c>
    </row>
    <row r="8327" spans="1:10">
      <c r="A8327" t="s">
        <v>107</v>
      </c>
      <c r="B8327" t="s">
        <v>35</v>
      </c>
      <c r="C8327" t="s">
        <v>3</v>
      </c>
      <c r="D8327" t="s">
        <v>1</v>
      </c>
      <c r="F8327" s="2">
        <v>8598982</v>
      </c>
      <c r="G8327" s="36">
        <v>927674.06736142584</v>
      </c>
      <c r="H8327">
        <v>2015</v>
      </c>
      <c r="I8327">
        <v>9.2693999999999992</v>
      </c>
      <c r="J8327" t="s">
        <v>717</v>
      </c>
    </row>
    <row r="8328" spans="1:10">
      <c r="A8328" t="s">
        <v>107</v>
      </c>
      <c r="B8328" t="s">
        <v>35</v>
      </c>
      <c r="C8328" t="s">
        <v>4</v>
      </c>
      <c r="D8328" t="s">
        <v>328</v>
      </c>
      <c r="F8328" s="2">
        <v>2830295</v>
      </c>
      <c r="G8328" s="36">
        <v>305337.45441991935</v>
      </c>
      <c r="H8328">
        <v>2015</v>
      </c>
      <c r="I8328">
        <v>9.2693999999999992</v>
      </c>
      <c r="J8328" t="s">
        <v>717</v>
      </c>
    </row>
    <row r="8329" spans="1:10">
      <c r="A8329" t="s">
        <v>107</v>
      </c>
      <c r="B8329" t="s">
        <v>35</v>
      </c>
      <c r="C8329" t="s">
        <v>4</v>
      </c>
      <c r="D8329" t="s">
        <v>1</v>
      </c>
      <c r="F8329" s="2">
        <v>287685</v>
      </c>
      <c r="G8329" s="36">
        <v>31035.989384426179</v>
      </c>
      <c r="H8329">
        <v>2015</v>
      </c>
      <c r="I8329">
        <v>9.2693999999999992</v>
      </c>
      <c r="J8329" t="s">
        <v>717</v>
      </c>
    </row>
    <row r="8330" spans="1:10">
      <c r="A8330" t="s">
        <v>107</v>
      </c>
      <c r="B8330" t="s">
        <v>35</v>
      </c>
      <c r="C8330" t="s">
        <v>3</v>
      </c>
      <c r="D8330" t="s">
        <v>328</v>
      </c>
      <c r="F8330" s="2">
        <v>22712316</v>
      </c>
      <c r="G8330" s="36">
        <v>2797991.9047197127</v>
      </c>
      <c r="H8330">
        <v>2014</v>
      </c>
      <c r="I8330">
        <v>8.1173630136986379</v>
      </c>
      <c r="J8330" t="s">
        <v>717</v>
      </c>
    </row>
    <row r="8331" spans="1:10">
      <c r="A8331" t="s">
        <v>107</v>
      </c>
      <c r="B8331" t="s">
        <v>35</v>
      </c>
      <c r="C8331" t="s">
        <v>3</v>
      </c>
      <c r="D8331" t="s">
        <v>1</v>
      </c>
      <c r="F8331" s="2">
        <v>5801979</v>
      </c>
      <c r="G8331" s="36">
        <v>714761.5537470408</v>
      </c>
      <c r="H8331">
        <v>2014</v>
      </c>
      <c r="I8331">
        <v>8.1173630136986379</v>
      </c>
      <c r="J8331" t="s">
        <v>717</v>
      </c>
    </row>
    <row r="8332" spans="1:10">
      <c r="A8332" t="s">
        <v>107</v>
      </c>
      <c r="B8332" t="s">
        <v>35</v>
      </c>
      <c r="C8332" t="s">
        <v>4</v>
      </c>
      <c r="D8332" t="s">
        <v>328</v>
      </c>
      <c r="F8332" s="2">
        <v>3621383.9999999995</v>
      </c>
      <c r="G8332" s="36">
        <v>446128.132238099</v>
      </c>
      <c r="H8332">
        <v>2014</v>
      </c>
      <c r="I8332">
        <v>8.1173630136986379</v>
      </c>
      <c r="J8332" t="s">
        <v>717</v>
      </c>
    </row>
    <row r="8333" spans="1:10">
      <c r="A8333" t="s">
        <v>107</v>
      </c>
      <c r="B8333" t="s">
        <v>35</v>
      </c>
      <c r="C8333" t="s">
        <v>4</v>
      </c>
      <c r="D8333" t="s">
        <v>1</v>
      </c>
      <c r="F8333" s="2">
        <v>31543</v>
      </c>
      <c r="G8333" s="36">
        <v>3885.8678547169693</v>
      </c>
      <c r="H8333">
        <v>2014</v>
      </c>
      <c r="I8333">
        <v>8.1173630136986379</v>
      </c>
      <c r="J8333" t="s">
        <v>717</v>
      </c>
    </row>
    <row r="8334" spans="1:10">
      <c r="A8334" t="s">
        <v>107</v>
      </c>
      <c r="B8334" t="s">
        <v>35</v>
      </c>
      <c r="C8334" t="s">
        <v>3</v>
      </c>
      <c r="D8334" t="s">
        <v>328</v>
      </c>
      <c r="F8334" s="2">
        <v>31198974</v>
      </c>
      <c r="G8334" s="36">
        <v>5695239.6973061617</v>
      </c>
      <c r="H8334">
        <v>2013</v>
      </c>
      <c r="I8334">
        <v>5.47807917808219</v>
      </c>
      <c r="J8334" t="s">
        <v>717</v>
      </c>
    </row>
    <row r="8335" spans="1:10">
      <c r="A8335" t="s">
        <v>107</v>
      </c>
      <c r="B8335" t="s">
        <v>35</v>
      </c>
      <c r="C8335" t="s">
        <v>3</v>
      </c>
      <c r="D8335" t="s">
        <v>1</v>
      </c>
      <c r="F8335" s="2">
        <v>1617681.0000000002</v>
      </c>
      <c r="G8335" s="36">
        <v>295300.77010795067</v>
      </c>
      <c r="H8335">
        <v>2013</v>
      </c>
      <c r="I8335">
        <v>5.47807917808219</v>
      </c>
      <c r="J8335" t="s">
        <v>717</v>
      </c>
    </row>
    <row r="8336" spans="1:10">
      <c r="A8336" t="s">
        <v>107</v>
      </c>
      <c r="B8336" t="s">
        <v>35</v>
      </c>
      <c r="C8336" t="s">
        <v>4</v>
      </c>
      <c r="D8336" t="s">
        <v>328</v>
      </c>
      <c r="F8336" s="2">
        <v>793727</v>
      </c>
      <c r="G8336" s="36">
        <v>144891.48006032917</v>
      </c>
      <c r="H8336">
        <v>2013</v>
      </c>
      <c r="I8336">
        <v>5.47807917808219</v>
      </c>
      <c r="J8336" t="s">
        <v>717</v>
      </c>
    </row>
    <row r="8337" spans="1:10">
      <c r="A8337" t="s">
        <v>107</v>
      </c>
      <c r="B8337" t="s">
        <v>35</v>
      </c>
      <c r="C8337" t="s">
        <v>4</v>
      </c>
      <c r="D8337" t="s">
        <v>1</v>
      </c>
      <c r="F8337" s="2">
        <v>9556</v>
      </c>
      <c r="G8337" s="36">
        <v>1744.4070611891816</v>
      </c>
      <c r="H8337">
        <v>2013</v>
      </c>
      <c r="I8337">
        <v>5.47807917808219</v>
      </c>
      <c r="J8337" t="s">
        <v>717</v>
      </c>
    </row>
    <row r="8338" spans="1:10">
      <c r="A8338" t="s">
        <v>107</v>
      </c>
      <c r="B8338" t="s">
        <v>35</v>
      </c>
      <c r="C8338" t="s">
        <v>3</v>
      </c>
      <c r="D8338" t="s">
        <v>328</v>
      </c>
      <c r="F8338" s="2">
        <v>25020890</v>
      </c>
      <c r="G8338" s="36">
        <v>5497306.3717510551</v>
      </c>
      <c r="H8338">
        <v>2012</v>
      </c>
      <c r="I8338">
        <v>4.5514818181818208</v>
      </c>
      <c r="J8338" t="s">
        <v>717</v>
      </c>
    </row>
    <row r="8339" spans="1:10">
      <c r="A8339" t="s">
        <v>107</v>
      </c>
      <c r="B8339" t="s">
        <v>35</v>
      </c>
      <c r="C8339" t="s">
        <v>3</v>
      </c>
      <c r="D8339" t="s">
        <v>1</v>
      </c>
      <c r="F8339" s="2">
        <v>4978998</v>
      </c>
      <c r="G8339" s="36">
        <v>1093929.0101325635</v>
      </c>
      <c r="H8339">
        <v>2012</v>
      </c>
      <c r="I8339">
        <v>4.5514818181818208</v>
      </c>
      <c r="J8339" t="s">
        <v>717</v>
      </c>
    </row>
    <row r="8340" spans="1:10">
      <c r="A8340" t="s">
        <v>107</v>
      </c>
      <c r="B8340" t="s">
        <v>35</v>
      </c>
      <c r="C8340" t="s">
        <v>4</v>
      </c>
      <c r="D8340" t="s">
        <v>328</v>
      </c>
      <c r="F8340" s="2">
        <v>2103735</v>
      </c>
      <c r="G8340" s="36">
        <v>462208.81111645931</v>
      </c>
      <c r="H8340">
        <v>2012</v>
      </c>
      <c r="I8340">
        <v>4.5514818181818208</v>
      </c>
      <c r="J8340" t="s">
        <v>717</v>
      </c>
    </row>
    <row r="8341" spans="1:10">
      <c r="A8341" t="s">
        <v>107</v>
      </c>
      <c r="B8341" t="s">
        <v>35</v>
      </c>
      <c r="C8341" t="s">
        <v>4</v>
      </c>
      <c r="D8341" t="s">
        <v>1</v>
      </c>
      <c r="F8341" s="2">
        <v>1564</v>
      </c>
      <c r="G8341" s="36">
        <v>343.62435410645463</v>
      </c>
      <c r="H8341">
        <v>2012</v>
      </c>
      <c r="I8341">
        <v>4.5514818181818208</v>
      </c>
      <c r="J8341" t="s">
        <v>717</v>
      </c>
    </row>
    <row r="8342" spans="1:10">
      <c r="A8342" t="s">
        <v>107</v>
      </c>
      <c r="B8342" t="s">
        <v>35</v>
      </c>
      <c r="C8342" t="s">
        <v>3</v>
      </c>
      <c r="D8342" t="s">
        <v>328</v>
      </c>
      <c r="F8342" s="2">
        <v>7457501</v>
      </c>
      <c r="G8342" s="36">
        <v>1805591.3251867024</v>
      </c>
      <c r="H8342">
        <v>2011</v>
      </c>
      <c r="I8342">
        <v>4.1302264227642302</v>
      </c>
      <c r="J8342" t="s">
        <v>717</v>
      </c>
    </row>
    <row r="8343" spans="1:10">
      <c r="A8343" t="s">
        <v>107</v>
      </c>
      <c r="B8343" t="s">
        <v>35</v>
      </c>
      <c r="C8343" t="s">
        <v>3</v>
      </c>
      <c r="D8343" t="s">
        <v>1</v>
      </c>
      <c r="F8343" s="2">
        <v>3455272</v>
      </c>
      <c r="G8343" s="36">
        <v>836581.73822041834</v>
      </c>
      <c r="H8343">
        <v>2011</v>
      </c>
      <c r="I8343">
        <v>4.1302264227642302</v>
      </c>
      <c r="J8343" t="s">
        <v>717</v>
      </c>
    </row>
    <row r="8344" spans="1:10">
      <c r="A8344" t="s">
        <v>107</v>
      </c>
      <c r="B8344" t="s">
        <v>35</v>
      </c>
      <c r="C8344" t="s">
        <v>4</v>
      </c>
      <c r="D8344" t="s">
        <v>328</v>
      </c>
      <c r="F8344" s="2">
        <v>2389606</v>
      </c>
      <c r="G8344" s="36">
        <v>578565.37521270127</v>
      </c>
      <c r="H8344">
        <v>2011</v>
      </c>
      <c r="I8344">
        <v>4.1302264227642302</v>
      </c>
      <c r="J8344" t="s">
        <v>717</v>
      </c>
    </row>
    <row r="8345" spans="1:10">
      <c r="A8345" t="s">
        <v>107</v>
      </c>
      <c r="B8345" t="s">
        <v>35</v>
      </c>
      <c r="C8345" t="s">
        <v>4</v>
      </c>
      <c r="D8345" t="s">
        <v>1</v>
      </c>
      <c r="F8345" s="2">
        <v>15193</v>
      </c>
      <c r="G8345" s="36">
        <v>3678.4908246826344</v>
      </c>
      <c r="H8345">
        <v>2011</v>
      </c>
      <c r="I8345">
        <v>4.1302264227642302</v>
      </c>
      <c r="J8345" t="s">
        <v>717</v>
      </c>
    </row>
    <row r="8346" spans="1:10">
      <c r="A8346" t="s">
        <v>107</v>
      </c>
      <c r="B8346" t="s">
        <v>35</v>
      </c>
      <c r="C8346" t="s">
        <v>3</v>
      </c>
      <c r="D8346" t="s">
        <v>328</v>
      </c>
      <c r="F8346" s="2">
        <v>7988552</v>
      </c>
      <c r="G8346" s="36">
        <v>2041705.484359971</v>
      </c>
      <c r="H8346">
        <v>2010</v>
      </c>
      <c r="I8346">
        <v>3.9126857723577269</v>
      </c>
      <c r="J8346" t="s">
        <v>717</v>
      </c>
    </row>
    <row r="8347" spans="1:10">
      <c r="A8347" t="s">
        <v>107</v>
      </c>
      <c r="B8347" t="s">
        <v>35</v>
      </c>
      <c r="C8347" t="s">
        <v>3</v>
      </c>
      <c r="D8347" t="s">
        <v>1</v>
      </c>
      <c r="F8347" s="2">
        <v>452410</v>
      </c>
      <c r="G8347" s="36">
        <v>115626.4587348614</v>
      </c>
      <c r="H8347">
        <v>2010</v>
      </c>
      <c r="I8347">
        <v>3.9126857723577269</v>
      </c>
      <c r="J8347" t="s">
        <v>717</v>
      </c>
    </row>
    <row r="8348" spans="1:10">
      <c r="A8348" t="s">
        <v>107</v>
      </c>
      <c r="B8348" t="s">
        <v>35</v>
      </c>
      <c r="C8348" t="s">
        <v>4</v>
      </c>
      <c r="D8348" t="s">
        <v>328</v>
      </c>
      <c r="F8348" s="2">
        <v>1020414</v>
      </c>
      <c r="G8348" s="36">
        <v>260796.30703007197</v>
      </c>
      <c r="H8348">
        <v>2010</v>
      </c>
      <c r="I8348">
        <v>3.9126857723577269</v>
      </c>
      <c r="J8348" t="s">
        <v>717</v>
      </c>
    </row>
    <row r="8349" spans="1:10">
      <c r="A8349" t="s">
        <v>107</v>
      </c>
      <c r="B8349" t="s">
        <v>35</v>
      </c>
      <c r="C8349" t="s">
        <v>4</v>
      </c>
      <c r="D8349" t="s">
        <v>1</v>
      </c>
      <c r="F8349" s="2">
        <v>604945</v>
      </c>
      <c r="G8349" s="36">
        <v>154611.18914117885</v>
      </c>
      <c r="H8349">
        <v>2010</v>
      </c>
      <c r="I8349">
        <v>3.9126857723577269</v>
      </c>
      <c r="J8349" t="s">
        <v>717</v>
      </c>
    </row>
    <row r="8350" spans="1:10">
      <c r="A8350" s="21" t="s">
        <v>107</v>
      </c>
      <c r="B8350" t="s">
        <v>32</v>
      </c>
      <c r="C8350" t="s">
        <v>4</v>
      </c>
      <c r="D8350" t="s">
        <v>328</v>
      </c>
      <c r="E8350" t="s">
        <v>365</v>
      </c>
      <c r="F8350" s="2">
        <v>-308328</v>
      </c>
      <c r="G8350" s="36">
        <f t="shared" ref="G8350:G8371" si="244">F8350/I8350</f>
        <v>-57194.160529781664</v>
      </c>
      <c r="H8350">
        <v>2024</v>
      </c>
      <c r="I8350">
        <v>5.3909000000000002</v>
      </c>
      <c r="J8350" t="s">
        <v>717</v>
      </c>
    </row>
    <row r="8351" spans="1:10">
      <c r="A8351" t="s">
        <v>107</v>
      </c>
      <c r="B8351" t="s">
        <v>32</v>
      </c>
      <c r="C8351" t="s">
        <v>4</v>
      </c>
      <c r="D8351" t="s">
        <v>328</v>
      </c>
      <c r="E8351" t="s">
        <v>366</v>
      </c>
      <c r="F8351" s="2">
        <v>-758376</v>
      </c>
      <c r="G8351" s="36">
        <f t="shared" si="244"/>
        <v>-140677.06690905042</v>
      </c>
      <c r="H8351">
        <v>2024</v>
      </c>
      <c r="I8351">
        <v>5.3909000000000002</v>
      </c>
      <c r="J8351" t="s">
        <v>717</v>
      </c>
    </row>
    <row r="8352" spans="1:10">
      <c r="A8352" t="s">
        <v>107</v>
      </c>
      <c r="B8352" t="s">
        <v>32</v>
      </c>
      <c r="C8352" t="s">
        <v>4</v>
      </c>
      <c r="D8352" t="s">
        <v>1</v>
      </c>
      <c r="F8352" s="2">
        <v>158720</v>
      </c>
      <c r="G8352" s="36">
        <f t="shared" si="244"/>
        <v>29442.208165612421</v>
      </c>
      <c r="H8352">
        <v>2024</v>
      </c>
      <c r="I8352">
        <v>5.3909000000000002</v>
      </c>
      <c r="J8352" t="s">
        <v>717</v>
      </c>
    </row>
    <row r="8353" spans="1:10">
      <c r="A8353" t="s">
        <v>107</v>
      </c>
      <c r="B8353" t="s">
        <v>32</v>
      </c>
      <c r="C8353" t="s">
        <v>4</v>
      </c>
      <c r="D8353" t="s">
        <v>367</v>
      </c>
      <c r="E8353" t="s">
        <v>369</v>
      </c>
      <c r="F8353" s="2">
        <v>26</v>
      </c>
      <c r="G8353" s="36">
        <f t="shared" si="244"/>
        <v>4.8229423658387276</v>
      </c>
      <c r="H8353">
        <v>2024</v>
      </c>
      <c r="I8353">
        <v>5.3909000000000002</v>
      </c>
      <c r="J8353" t="s">
        <v>717</v>
      </c>
    </row>
    <row r="8354" spans="1:10">
      <c r="A8354" t="s">
        <v>107</v>
      </c>
      <c r="B8354" t="s">
        <v>32</v>
      </c>
      <c r="C8354" t="s">
        <v>4</v>
      </c>
      <c r="D8354" t="s">
        <v>367</v>
      </c>
      <c r="E8354" t="s">
        <v>370</v>
      </c>
      <c r="F8354" s="2">
        <v>1471877</v>
      </c>
      <c r="G8354" s="36">
        <f t="shared" si="244"/>
        <v>273029.92079244653</v>
      </c>
      <c r="H8354">
        <v>2024</v>
      </c>
      <c r="I8354">
        <v>5.3909000000000002</v>
      </c>
      <c r="J8354" t="s">
        <v>717</v>
      </c>
    </row>
    <row r="8355" spans="1:10">
      <c r="A8355" t="s">
        <v>107</v>
      </c>
      <c r="B8355" t="s">
        <v>32</v>
      </c>
      <c r="C8355" t="s">
        <v>4</v>
      </c>
      <c r="D8355" t="s">
        <v>367</v>
      </c>
      <c r="E8355" t="s">
        <v>371</v>
      </c>
      <c r="F8355" s="2">
        <v>563661</v>
      </c>
      <c r="G8355" s="36">
        <f t="shared" si="244"/>
        <v>104557.86603350089</v>
      </c>
      <c r="H8355">
        <v>2024</v>
      </c>
      <c r="I8355">
        <v>5.3909000000000002</v>
      </c>
      <c r="J8355" t="s">
        <v>717</v>
      </c>
    </row>
    <row r="8356" spans="1:10">
      <c r="A8356" t="s">
        <v>107</v>
      </c>
      <c r="B8356" t="s">
        <v>32</v>
      </c>
      <c r="C8356" t="s">
        <v>3</v>
      </c>
      <c r="D8356" t="s">
        <v>328</v>
      </c>
      <c r="E8356" t="s">
        <v>366</v>
      </c>
      <c r="F8356" s="2">
        <v>33509</v>
      </c>
      <c r="G8356" s="36">
        <f t="shared" si="244"/>
        <v>6707.702778445032</v>
      </c>
      <c r="H8356">
        <v>2023</v>
      </c>
      <c r="I8356">
        <v>4.9955999999999996</v>
      </c>
      <c r="J8356" t="s">
        <v>717</v>
      </c>
    </row>
    <row r="8357" spans="1:10">
      <c r="A8357" t="s">
        <v>107</v>
      </c>
      <c r="B8357" t="s">
        <v>32</v>
      </c>
      <c r="C8357" t="s">
        <v>4</v>
      </c>
      <c r="D8357" t="s">
        <v>328</v>
      </c>
      <c r="E8357" t="s">
        <v>366</v>
      </c>
      <c r="F8357" s="2">
        <v>205631</v>
      </c>
      <c r="G8357" s="36">
        <f t="shared" si="244"/>
        <v>41162.422932180321</v>
      </c>
      <c r="H8357">
        <v>2023</v>
      </c>
      <c r="I8357">
        <v>4.9955999999999996</v>
      </c>
      <c r="J8357" t="s">
        <v>717</v>
      </c>
    </row>
    <row r="8358" spans="1:10">
      <c r="A8358" t="s">
        <v>107</v>
      </c>
      <c r="B8358" t="s">
        <v>32</v>
      </c>
      <c r="C8358" t="s">
        <v>3</v>
      </c>
      <c r="D8358" t="s">
        <v>328</v>
      </c>
      <c r="E8358" t="s">
        <v>365</v>
      </c>
      <c r="F8358" s="2">
        <v>180526</v>
      </c>
      <c r="G8358" s="36">
        <f t="shared" si="244"/>
        <v>35031.145091494771</v>
      </c>
      <c r="H8358">
        <v>2020</v>
      </c>
      <c r="I8358">
        <v>5.1532999999999998</v>
      </c>
      <c r="J8358" t="s">
        <v>717</v>
      </c>
    </row>
    <row r="8359" spans="1:10">
      <c r="A8359" t="s">
        <v>107</v>
      </c>
      <c r="B8359" t="s">
        <v>32</v>
      </c>
      <c r="C8359" t="s">
        <v>3</v>
      </c>
      <c r="D8359" t="s">
        <v>328</v>
      </c>
      <c r="E8359" t="s">
        <v>366</v>
      </c>
      <c r="F8359" s="2">
        <v>59246</v>
      </c>
      <c r="G8359" s="36">
        <f t="shared" si="244"/>
        <v>11496.710845477655</v>
      </c>
      <c r="H8359">
        <v>2020</v>
      </c>
      <c r="I8359">
        <v>5.1532999999999998</v>
      </c>
      <c r="J8359" t="s">
        <v>717</v>
      </c>
    </row>
    <row r="8360" spans="1:10">
      <c r="A8360" t="s">
        <v>107</v>
      </c>
      <c r="B8360" t="s">
        <v>32</v>
      </c>
      <c r="C8360" t="s">
        <v>4</v>
      </c>
      <c r="D8360" t="s">
        <v>328</v>
      </c>
      <c r="E8360" t="s">
        <v>365</v>
      </c>
      <c r="F8360" s="2">
        <v>-362433</v>
      </c>
      <c r="G8360" s="36">
        <f t="shared" si="244"/>
        <v>-70330.27380513458</v>
      </c>
      <c r="H8360">
        <v>2020</v>
      </c>
      <c r="I8360">
        <v>5.1532999999999998</v>
      </c>
      <c r="J8360" t="s">
        <v>717</v>
      </c>
    </row>
    <row r="8361" spans="1:10">
      <c r="A8361" t="s">
        <v>107</v>
      </c>
      <c r="B8361" t="s">
        <v>32</v>
      </c>
      <c r="C8361" t="s">
        <v>4</v>
      </c>
      <c r="D8361" t="s">
        <v>328</v>
      </c>
      <c r="E8361" t="s">
        <v>366</v>
      </c>
      <c r="F8361" s="2">
        <v>443080</v>
      </c>
      <c r="G8361" s="36">
        <f t="shared" si="244"/>
        <v>85979.85756699591</v>
      </c>
      <c r="H8361">
        <v>2020</v>
      </c>
      <c r="I8361">
        <v>5.1532999999999998</v>
      </c>
      <c r="J8361" t="s">
        <v>717</v>
      </c>
    </row>
    <row r="8362" spans="1:10">
      <c r="A8362" t="s">
        <v>107</v>
      </c>
      <c r="B8362" t="s">
        <v>32</v>
      </c>
      <c r="C8362" t="s">
        <v>3</v>
      </c>
      <c r="D8362" t="s">
        <v>328</v>
      </c>
      <c r="E8362" t="s">
        <v>366</v>
      </c>
      <c r="F8362" s="2">
        <v>29282</v>
      </c>
      <c r="G8362" s="36">
        <f t="shared" si="244"/>
        <v>7421.2433788681346</v>
      </c>
      <c r="H8362">
        <v>2019</v>
      </c>
      <c r="I8362">
        <v>3.9457</v>
      </c>
      <c r="J8362" t="s">
        <v>717</v>
      </c>
    </row>
    <row r="8363" spans="1:10">
      <c r="A8363" t="s">
        <v>107</v>
      </c>
      <c r="B8363" t="s">
        <v>32</v>
      </c>
      <c r="C8363" t="s">
        <v>4</v>
      </c>
      <c r="D8363" t="s">
        <v>328</v>
      </c>
      <c r="E8363" t="s">
        <v>366</v>
      </c>
      <c r="F8363" s="2">
        <v>305427</v>
      </c>
      <c r="G8363" s="36">
        <f t="shared" si="244"/>
        <v>77407.557594343205</v>
      </c>
      <c r="H8363">
        <v>2019</v>
      </c>
      <c r="I8363">
        <v>3.9457</v>
      </c>
      <c r="J8363" t="s">
        <v>717</v>
      </c>
    </row>
    <row r="8364" spans="1:10">
      <c r="A8364" t="s">
        <v>107</v>
      </c>
      <c r="B8364" t="s">
        <v>32</v>
      </c>
      <c r="C8364" t="s">
        <v>3</v>
      </c>
      <c r="D8364" t="s">
        <v>328</v>
      </c>
      <c r="E8364" t="s">
        <v>366</v>
      </c>
      <c r="F8364" s="2">
        <v>0</v>
      </c>
      <c r="G8364" s="36">
        <f t="shared" si="244"/>
        <v>0</v>
      </c>
      <c r="H8364">
        <v>2018</v>
      </c>
      <c r="I8364">
        <v>3.6757</v>
      </c>
      <c r="J8364" t="s">
        <v>717</v>
      </c>
    </row>
    <row r="8365" spans="1:10">
      <c r="A8365" t="s">
        <v>107</v>
      </c>
      <c r="B8365" t="s">
        <v>32</v>
      </c>
      <c r="C8365" t="s">
        <v>3</v>
      </c>
      <c r="D8365" t="s">
        <v>328</v>
      </c>
      <c r="E8365" t="s">
        <v>365</v>
      </c>
      <c r="F8365" s="2">
        <v>0</v>
      </c>
      <c r="G8365" s="36">
        <f t="shared" si="244"/>
        <v>0</v>
      </c>
      <c r="H8365">
        <v>2018</v>
      </c>
      <c r="I8365">
        <v>3.6757</v>
      </c>
      <c r="J8365" t="s">
        <v>717</v>
      </c>
    </row>
    <row r="8366" spans="1:10">
      <c r="A8366" t="s">
        <v>107</v>
      </c>
      <c r="B8366" t="s">
        <v>32</v>
      </c>
      <c r="C8366" t="s">
        <v>3</v>
      </c>
      <c r="D8366" t="s">
        <v>1</v>
      </c>
      <c r="E8366" t="s">
        <v>364</v>
      </c>
      <c r="F8366" s="2">
        <v>0</v>
      </c>
      <c r="G8366" s="36">
        <f t="shared" si="244"/>
        <v>0</v>
      </c>
      <c r="H8366">
        <v>2018</v>
      </c>
      <c r="I8366">
        <v>3.6757</v>
      </c>
      <c r="J8366" t="s">
        <v>717</v>
      </c>
    </row>
    <row r="8367" spans="1:10">
      <c r="A8367" t="s">
        <v>107</v>
      </c>
      <c r="B8367" t="s">
        <v>32</v>
      </c>
      <c r="C8367" t="s">
        <v>3</v>
      </c>
      <c r="D8367" t="s">
        <v>367</v>
      </c>
      <c r="E8367" t="s">
        <v>386</v>
      </c>
      <c r="F8367" s="2">
        <v>0</v>
      </c>
      <c r="G8367" s="36">
        <f t="shared" si="244"/>
        <v>0</v>
      </c>
      <c r="H8367">
        <v>2018</v>
      </c>
      <c r="I8367">
        <v>3.6757</v>
      </c>
      <c r="J8367" t="s">
        <v>717</v>
      </c>
    </row>
    <row r="8368" spans="1:10">
      <c r="A8368" t="s">
        <v>107</v>
      </c>
      <c r="B8368" t="s">
        <v>32</v>
      </c>
      <c r="C8368" t="s">
        <v>3</v>
      </c>
      <c r="D8368" t="s">
        <v>367</v>
      </c>
      <c r="E8368" t="s">
        <v>370</v>
      </c>
      <c r="F8368" s="2">
        <v>0</v>
      </c>
      <c r="G8368" s="36">
        <f t="shared" si="244"/>
        <v>0</v>
      </c>
      <c r="H8368">
        <v>2018</v>
      </c>
      <c r="I8368">
        <v>3.6757</v>
      </c>
      <c r="J8368" t="s">
        <v>717</v>
      </c>
    </row>
    <row r="8369" spans="1:10">
      <c r="A8369" t="s">
        <v>107</v>
      </c>
      <c r="B8369" t="s">
        <v>32</v>
      </c>
      <c r="C8369" t="s">
        <v>3</v>
      </c>
      <c r="D8369" t="s">
        <v>367</v>
      </c>
      <c r="E8369" t="s">
        <v>382</v>
      </c>
      <c r="F8369" s="2">
        <v>0</v>
      </c>
      <c r="G8369" s="36">
        <f t="shared" si="244"/>
        <v>0</v>
      </c>
      <c r="H8369">
        <v>2018</v>
      </c>
      <c r="I8369">
        <v>3.6757</v>
      </c>
      <c r="J8369" t="s">
        <v>717</v>
      </c>
    </row>
    <row r="8370" spans="1:10">
      <c r="A8370" t="s">
        <v>107</v>
      </c>
      <c r="B8370" t="s">
        <v>32</v>
      </c>
      <c r="C8370" t="s">
        <v>3</v>
      </c>
      <c r="D8370" t="s">
        <v>367</v>
      </c>
      <c r="E8370" t="s">
        <v>385</v>
      </c>
      <c r="F8370" s="2">
        <v>0</v>
      </c>
      <c r="G8370" s="36">
        <f t="shared" si="244"/>
        <v>0</v>
      </c>
      <c r="H8370">
        <v>2018</v>
      </c>
      <c r="I8370">
        <v>3.6757</v>
      </c>
      <c r="J8370" t="s">
        <v>717</v>
      </c>
    </row>
    <row r="8371" spans="1:10">
      <c r="A8371" t="s">
        <v>107</v>
      </c>
      <c r="B8371" t="s">
        <v>32</v>
      </c>
      <c r="C8371" t="s">
        <v>4</v>
      </c>
      <c r="D8371" t="s">
        <v>328</v>
      </c>
      <c r="E8371" t="s">
        <v>365</v>
      </c>
      <c r="F8371" s="2">
        <v>1738671</v>
      </c>
      <c r="G8371" s="36">
        <f t="shared" si="244"/>
        <v>473017.65650080255</v>
      </c>
      <c r="H8371">
        <v>2018</v>
      </c>
      <c r="I8371">
        <v>3.6757</v>
      </c>
      <c r="J8371" t="s">
        <v>717</v>
      </c>
    </row>
    <row r="8372" spans="1:10">
      <c r="A8372" s="4" t="s">
        <v>25</v>
      </c>
      <c r="B8372" t="s">
        <v>32</v>
      </c>
      <c r="C8372" t="s">
        <v>3</v>
      </c>
      <c r="D8372" t="s">
        <v>328</v>
      </c>
      <c r="F8372" s="2">
        <v>21095649.514226083</v>
      </c>
      <c r="G8372" s="36">
        <v>11980122.804966234</v>
      </c>
      <c r="H8372">
        <v>2010</v>
      </c>
      <c r="I8372">
        <v>1.7608875850154977</v>
      </c>
      <c r="J8372" s="40" t="s">
        <v>715</v>
      </c>
    </row>
    <row r="8373" spans="1:10">
      <c r="A8373" s="4" t="s">
        <v>25</v>
      </c>
      <c r="B8373" t="s">
        <v>32</v>
      </c>
      <c r="C8373" t="s">
        <v>3</v>
      </c>
      <c r="D8373" t="s">
        <v>328</v>
      </c>
      <c r="F8373" s="2">
        <v>19874055.977877971</v>
      </c>
      <c r="G8373" s="36">
        <v>11286385.426871561</v>
      </c>
      <c r="H8373">
        <v>2010</v>
      </c>
      <c r="I8373">
        <v>1.7608875850154977</v>
      </c>
      <c r="J8373" s="40" t="s">
        <v>715</v>
      </c>
    </row>
    <row r="8374" spans="1:10">
      <c r="A8374" s="4" t="s">
        <v>25</v>
      </c>
      <c r="B8374" t="s">
        <v>32</v>
      </c>
      <c r="C8374" t="s">
        <v>3</v>
      </c>
      <c r="D8374" t="s">
        <v>328</v>
      </c>
      <c r="F8374" s="2">
        <v>10600865.731407313</v>
      </c>
      <c r="G8374" s="36">
        <v>6020183.1290178662</v>
      </c>
      <c r="H8374">
        <v>2010</v>
      </c>
      <c r="I8374">
        <v>1.7608875850154977</v>
      </c>
      <c r="J8374" s="40" t="s">
        <v>715</v>
      </c>
    </row>
    <row r="8375" spans="1:10">
      <c r="A8375" s="4" t="s">
        <v>25</v>
      </c>
      <c r="B8375" t="s">
        <v>32</v>
      </c>
      <c r="C8375" t="s">
        <v>3</v>
      </c>
      <c r="D8375" t="s">
        <v>328</v>
      </c>
      <c r="F8375" s="2">
        <v>140877.56333690792</v>
      </c>
      <c r="G8375" s="36">
        <v>80003.723426596844</v>
      </c>
      <c r="H8375">
        <v>2010</v>
      </c>
      <c r="I8375">
        <v>1.7608875850154977</v>
      </c>
      <c r="J8375" s="40" t="s">
        <v>715</v>
      </c>
    </row>
    <row r="8376" spans="1:10">
      <c r="A8376" s="4" t="s">
        <v>25</v>
      </c>
      <c r="B8376" t="s">
        <v>32</v>
      </c>
      <c r="C8376" t="s">
        <v>3</v>
      </c>
      <c r="D8376" t="s">
        <v>328</v>
      </c>
      <c r="F8376" s="2">
        <v>8704.4007825439221</v>
      </c>
      <c r="G8376" s="36">
        <v>4943.1893646222252</v>
      </c>
      <c r="H8376">
        <v>2010</v>
      </c>
      <c r="I8376">
        <v>1.7608875850154977</v>
      </c>
      <c r="J8376" s="40" t="s">
        <v>715</v>
      </c>
    </row>
    <row r="8377" spans="1:10">
      <c r="A8377" s="4" t="s">
        <v>25</v>
      </c>
      <c r="B8377" t="s">
        <v>32</v>
      </c>
      <c r="C8377" t="s">
        <v>3</v>
      </c>
      <c r="D8377" t="s">
        <v>328</v>
      </c>
      <c r="F8377" s="2">
        <v>3213.3021605096696</v>
      </c>
      <c r="G8377" s="36">
        <v>1824.8195897646635</v>
      </c>
      <c r="H8377">
        <v>2010</v>
      </c>
      <c r="I8377">
        <v>1.7608875850154977</v>
      </c>
      <c r="J8377" s="40" t="s">
        <v>715</v>
      </c>
    </row>
    <row r="8378" spans="1:10">
      <c r="A8378" t="s">
        <v>107</v>
      </c>
      <c r="B8378" t="s">
        <v>32</v>
      </c>
      <c r="C8378" t="s">
        <v>4</v>
      </c>
      <c r="D8378" t="s">
        <v>328</v>
      </c>
      <c r="E8378" t="s">
        <v>366</v>
      </c>
      <c r="F8378" s="2">
        <v>519</v>
      </c>
      <c r="G8378" s="36">
        <f t="shared" ref="G8378:G8392" si="245">F8378/I8378</f>
        <v>141.19759501591534</v>
      </c>
      <c r="H8378">
        <v>2018</v>
      </c>
      <c r="I8378">
        <v>3.6757</v>
      </c>
      <c r="J8378" t="s">
        <v>717</v>
      </c>
    </row>
    <row r="8379" spans="1:10">
      <c r="A8379" t="s">
        <v>107</v>
      </c>
      <c r="B8379" t="s">
        <v>32</v>
      </c>
      <c r="C8379" t="s">
        <v>4</v>
      </c>
      <c r="D8379" t="s">
        <v>1</v>
      </c>
      <c r="E8379" t="s">
        <v>364</v>
      </c>
      <c r="F8379" s="2">
        <v>-872</v>
      </c>
      <c r="G8379" s="36">
        <f t="shared" si="245"/>
        <v>-237.23372418858992</v>
      </c>
      <c r="H8379">
        <v>2018</v>
      </c>
      <c r="I8379">
        <v>3.6757</v>
      </c>
      <c r="J8379" t="s">
        <v>717</v>
      </c>
    </row>
    <row r="8380" spans="1:10">
      <c r="A8380" t="s">
        <v>107</v>
      </c>
      <c r="B8380" t="s">
        <v>32</v>
      </c>
      <c r="C8380" t="s">
        <v>4</v>
      </c>
      <c r="D8380" t="s">
        <v>367</v>
      </c>
      <c r="E8380" t="s">
        <v>370</v>
      </c>
      <c r="F8380" s="2">
        <v>1013033</v>
      </c>
      <c r="G8380" s="36">
        <f t="shared" si="245"/>
        <v>275602.74233479338</v>
      </c>
      <c r="H8380">
        <v>2018</v>
      </c>
      <c r="I8380">
        <v>3.6757</v>
      </c>
      <c r="J8380" t="s">
        <v>717</v>
      </c>
    </row>
    <row r="8381" spans="1:10">
      <c r="A8381" t="s">
        <v>107</v>
      </c>
      <c r="B8381" t="s">
        <v>32</v>
      </c>
      <c r="C8381" t="s">
        <v>4</v>
      </c>
      <c r="D8381" t="s">
        <v>367</v>
      </c>
      <c r="E8381" t="s">
        <v>385</v>
      </c>
      <c r="F8381" s="2">
        <v>0</v>
      </c>
      <c r="G8381" s="36">
        <f t="shared" si="245"/>
        <v>0</v>
      </c>
      <c r="H8381">
        <v>2018</v>
      </c>
      <c r="I8381">
        <v>3.6757</v>
      </c>
      <c r="J8381" t="s">
        <v>717</v>
      </c>
    </row>
    <row r="8382" spans="1:10">
      <c r="A8382" t="s">
        <v>107</v>
      </c>
      <c r="B8382" t="s">
        <v>32</v>
      </c>
      <c r="C8382" t="s">
        <v>4</v>
      </c>
      <c r="D8382" t="s">
        <v>367</v>
      </c>
      <c r="E8382" t="s">
        <v>386</v>
      </c>
      <c r="F8382" s="2">
        <v>-83</v>
      </c>
      <c r="G8382" s="36">
        <f t="shared" si="245"/>
        <v>-22.58073292162037</v>
      </c>
      <c r="H8382">
        <v>2018</v>
      </c>
      <c r="I8382">
        <v>3.6757</v>
      </c>
      <c r="J8382" t="s">
        <v>717</v>
      </c>
    </row>
    <row r="8383" spans="1:10">
      <c r="A8383" t="s">
        <v>107</v>
      </c>
      <c r="B8383" t="s">
        <v>32</v>
      </c>
      <c r="C8383" t="s">
        <v>4</v>
      </c>
      <c r="D8383" t="s">
        <v>367</v>
      </c>
      <c r="E8383" t="s">
        <v>382</v>
      </c>
      <c r="F8383" s="2">
        <v>-477</v>
      </c>
      <c r="G8383" s="36">
        <f t="shared" si="245"/>
        <v>-129.77120004352912</v>
      </c>
      <c r="H8383">
        <v>2018</v>
      </c>
      <c r="I8383">
        <v>3.6757</v>
      </c>
      <c r="J8383" t="s">
        <v>717</v>
      </c>
    </row>
    <row r="8384" spans="1:10">
      <c r="A8384" t="s">
        <v>107</v>
      </c>
      <c r="B8384" t="s">
        <v>32</v>
      </c>
      <c r="C8384" t="s">
        <v>3</v>
      </c>
      <c r="D8384" t="s">
        <v>328</v>
      </c>
      <c r="E8384" t="s">
        <v>366</v>
      </c>
      <c r="F8384" s="2">
        <v>207997</v>
      </c>
      <c r="G8384" s="36">
        <f t="shared" si="245"/>
        <v>64999.0625</v>
      </c>
      <c r="H8384">
        <v>2017</v>
      </c>
      <c r="I8384">
        <v>3.2</v>
      </c>
      <c r="J8384" t="s">
        <v>717</v>
      </c>
    </row>
    <row r="8385" spans="1:10">
      <c r="A8385" t="s">
        <v>107</v>
      </c>
      <c r="B8385" t="s">
        <v>32</v>
      </c>
      <c r="C8385" t="s">
        <v>3</v>
      </c>
      <c r="D8385" t="s">
        <v>328</v>
      </c>
      <c r="E8385" t="s">
        <v>365</v>
      </c>
      <c r="F8385" s="2">
        <v>12260</v>
      </c>
      <c r="G8385" s="36">
        <f t="shared" si="245"/>
        <v>3831.25</v>
      </c>
      <c r="H8385">
        <v>2017</v>
      </c>
      <c r="I8385">
        <v>3.2</v>
      </c>
      <c r="J8385" t="s">
        <v>717</v>
      </c>
    </row>
    <row r="8386" spans="1:10">
      <c r="A8386" t="s">
        <v>107</v>
      </c>
      <c r="B8386" t="s">
        <v>32</v>
      </c>
      <c r="C8386" t="s">
        <v>3</v>
      </c>
      <c r="D8386" t="s">
        <v>1</v>
      </c>
      <c r="E8386" t="s">
        <v>364</v>
      </c>
      <c r="F8386" s="2">
        <v>7658</v>
      </c>
      <c r="G8386" s="36">
        <f t="shared" si="245"/>
        <v>2393.125</v>
      </c>
      <c r="H8386">
        <v>2017</v>
      </c>
      <c r="I8386">
        <v>3.2</v>
      </c>
      <c r="J8386" t="s">
        <v>717</v>
      </c>
    </row>
    <row r="8387" spans="1:10">
      <c r="A8387" t="s">
        <v>107</v>
      </c>
      <c r="B8387" t="s">
        <v>32</v>
      </c>
      <c r="C8387" t="s">
        <v>3</v>
      </c>
      <c r="D8387" t="s">
        <v>367</v>
      </c>
      <c r="E8387" t="s">
        <v>386</v>
      </c>
      <c r="F8387" s="2">
        <v>0</v>
      </c>
      <c r="G8387" s="36">
        <f t="shared" si="245"/>
        <v>0</v>
      </c>
      <c r="H8387">
        <v>2017</v>
      </c>
      <c r="I8387">
        <v>3.2</v>
      </c>
      <c r="J8387" t="s">
        <v>717</v>
      </c>
    </row>
    <row r="8388" spans="1:10">
      <c r="A8388" t="s">
        <v>107</v>
      </c>
      <c r="B8388" t="s">
        <v>32</v>
      </c>
      <c r="C8388" t="s">
        <v>3</v>
      </c>
      <c r="D8388" t="s">
        <v>367</v>
      </c>
      <c r="E8388" t="s">
        <v>370</v>
      </c>
      <c r="F8388" s="2">
        <v>0</v>
      </c>
      <c r="G8388" s="36">
        <f t="shared" si="245"/>
        <v>0</v>
      </c>
      <c r="H8388">
        <v>2017</v>
      </c>
      <c r="I8388">
        <v>3.2</v>
      </c>
      <c r="J8388" t="s">
        <v>717</v>
      </c>
    </row>
    <row r="8389" spans="1:10">
      <c r="A8389" t="s">
        <v>107</v>
      </c>
      <c r="B8389" t="s">
        <v>32</v>
      </c>
      <c r="C8389" t="s">
        <v>3</v>
      </c>
      <c r="D8389" t="s">
        <v>367</v>
      </c>
      <c r="E8389" t="s">
        <v>382</v>
      </c>
      <c r="F8389" s="2">
        <v>0</v>
      </c>
      <c r="G8389" s="36">
        <f t="shared" si="245"/>
        <v>0</v>
      </c>
      <c r="H8389">
        <v>2017</v>
      </c>
      <c r="I8389">
        <v>3.2</v>
      </c>
      <c r="J8389" t="s">
        <v>717</v>
      </c>
    </row>
    <row r="8390" spans="1:10">
      <c r="A8390" t="s">
        <v>107</v>
      </c>
      <c r="B8390" t="s">
        <v>32</v>
      </c>
      <c r="C8390" t="s">
        <v>4</v>
      </c>
      <c r="D8390" t="s">
        <v>328</v>
      </c>
      <c r="E8390" t="s">
        <v>365</v>
      </c>
      <c r="F8390" s="2">
        <v>2255230</v>
      </c>
      <c r="G8390" s="36">
        <f t="shared" si="245"/>
        <v>704759.375</v>
      </c>
      <c r="H8390">
        <v>2017</v>
      </c>
      <c r="I8390">
        <v>3.2</v>
      </c>
      <c r="J8390" t="s">
        <v>717</v>
      </c>
    </row>
    <row r="8391" spans="1:10">
      <c r="A8391" t="s">
        <v>107</v>
      </c>
      <c r="B8391" t="s">
        <v>32</v>
      </c>
      <c r="C8391" t="s">
        <v>4</v>
      </c>
      <c r="D8391" t="s">
        <v>328</v>
      </c>
      <c r="E8391" t="s">
        <v>366</v>
      </c>
      <c r="F8391" s="2">
        <v>678540</v>
      </c>
      <c r="G8391" s="36">
        <f t="shared" si="245"/>
        <v>212043.75</v>
      </c>
      <c r="H8391">
        <v>2017</v>
      </c>
      <c r="I8391">
        <v>3.2</v>
      </c>
      <c r="J8391" t="s">
        <v>717</v>
      </c>
    </row>
    <row r="8392" spans="1:10">
      <c r="A8392" t="s">
        <v>107</v>
      </c>
      <c r="B8392" t="s">
        <v>32</v>
      </c>
      <c r="C8392" t="s">
        <v>4</v>
      </c>
      <c r="D8392" t="s">
        <v>1</v>
      </c>
      <c r="E8392" t="s">
        <v>364</v>
      </c>
      <c r="F8392" s="2">
        <v>4691086</v>
      </c>
      <c r="G8392" s="36">
        <f t="shared" si="245"/>
        <v>1465964.375</v>
      </c>
      <c r="H8392">
        <v>2017</v>
      </c>
      <c r="I8392">
        <v>3.2</v>
      </c>
      <c r="J8392" t="s">
        <v>717</v>
      </c>
    </row>
    <row r="8393" spans="1:10">
      <c r="A8393" s="4" t="s">
        <v>17</v>
      </c>
      <c r="B8393" t="s">
        <v>32</v>
      </c>
      <c r="C8393" t="s">
        <v>4</v>
      </c>
      <c r="D8393" t="s">
        <v>328</v>
      </c>
      <c r="F8393" s="2">
        <v>49345921.680302523</v>
      </c>
      <c r="G8393" s="36">
        <v>28023323.067422401</v>
      </c>
      <c r="H8393">
        <v>2010</v>
      </c>
      <c r="I8393">
        <v>1.7608875850154977</v>
      </c>
      <c r="J8393" s="40" t="s">
        <v>715</v>
      </c>
    </row>
    <row r="8394" spans="1:10">
      <c r="A8394" s="4" t="s">
        <v>17</v>
      </c>
      <c r="B8394" t="s">
        <v>32</v>
      </c>
      <c r="C8394" t="s">
        <v>4</v>
      </c>
      <c r="D8394" t="s">
        <v>328</v>
      </c>
      <c r="F8394" s="2">
        <v>26534450.769060127</v>
      </c>
      <c r="G8394" s="36">
        <v>15068793.144354297</v>
      </c>
      <c r="H8394">
        <v>2010</v>
      </c>
      <c r="I8394">
        <v>1.7608875850154977</v>
      </c>
      <c r="J8394" s="40" t="s">
        <v>715</v>
      </c>
    </row>
    <row r="8395" spans="1:10">
      <c r="A8395" s="4" t="s">
        <v>17</v>
      </c>
      <c r="B8395" t="s">
        <v>32</v>
      </c>
      <c r="C8395" t="s">
        <v>4</v>
      </c>
      <c r="D8395" t="s">
        <v>328</v>
      </c>
      <c r="F8395" s="2">
        <v>10484218.365357259</v>
      </c>
      <c r="G8395" s="36">
        <v>5953939.6237295792</v>
      </c>
      <c r="H8395">
        <v>2010</v>
      </c>
      <c r="I8395">
        <v>1.7608875850154977</v>
      </c>
      <c r="J8395" s="40" t="s">
        <v>715</v>
      </c>
    </row>
    <row r="8396" spans="1:10">
      <c r="A8396" s="4" t="s">
        <v>17</v>
      </c>
      <c r="B8396" t="s">
        <v>32</v>
      </c>
      <c r="C8396" t="s">
        <v>4</v>
      </c>
      <c r="D8396" t="s">
        <v>1</v>
      </c>
      <c r="F8396" s="2">
        <v>40567470.024641283</v>
      </c>
      <c r="G8396" s="36">
        <v>23038080.550885506</v>
      </c>
      <c r="H8396">
        <v>2010</v>
      </c>
      <c r="I8396">
        <v>1.7608875850154977</v>
      </c>
      <c r="J8396" s="40" t="s">
        <v>715</v>
      </c>
    </row>
    <row r="8397" spans="1:10">
      <c r="A8397" t="s">
        <v>107</v>
      </c>
      <c r="B8397" t="s">
        <v>32</v>
      </c>
      <c r="C8397" t="s">
        <v>4</v>
      </c>
      <c r="D8397" t="s">
        <v>367</v>
      </c>
      <c r="E8397" t="s">
        <v>382</v>
      </c>
      <c r="F8397" s="2">
        <v>2044107</v>
      </c>
      <c r="G8397" s="36">
        <f>F8397/I8397</f>
        <v>638783.4375</v>
      </c>
      <c r="H8397">
        <v>2017</v>
      </c>
      <c r="I8397">
        <v>3.2</v>
      </c>
      <c r="J8397" t="s">
        <v>717</v>
      </c>
    </row>
    <row r="8398" spans="1:10">
      <c r="A8398" t="s">
        <v>107</v>
      </c>
      <c r="B8398" t="s">
        <v>32</v>
      </c>
      <c r="C8398" t="s">
        <v>4</v>
      </c>
      <c r="D8398" t="s">
        <v>367</v>
      </c>
      <c r="E8398" t="s">
        <v>370</v>
      </c>
      <c r="F8398" s="2">
        <v>771735</v>
      </c>
      <c r="G8398" s="36">
        <f>F8398/I8398</f>
        <v>241167.1875</v>
      </c>
      <c r="H8398">
        <v>2017</v>
      </c>
      <c r="I8398">
        <v>3.2</v>
      </c>
      <c r="J8398" t="s">
        <v>717</v>
      </c>
    </row>
    <row r="8399" spans="1:10">
      <c r="A8399" t="s">
        <v>107</v>
      </c>
      <c r="B8399" t="s">
        <v>32</v>
      </c>
      <c r="C8399" t="s">
        <v>4</v>
      </c>
      <c r="D8399" t="s">
        <v>367</v>
      </c>
      <c r="E8399" t="s">
        <v>386</v>
      </c>
      <c r="F8399" s="2">
        <v>-150407</v>
      </c>
      <c r="G8399" s="36">
        <f>F8399/I8399</f>
        <v>-47002.1875</v>
      </c>
      <c r="H8399">
        <v>2017</v>
      </c>
      <c r="I8399">
        <v>3.2</v>
      </c>
      <c r="J8399" t="s">
        <v>717</v>
      </c>
    </row>
    <row r="8400" spans="1:10">
      <c r="A8400" t="s">
        <v>107</v>
      </c>
      <c r="B8400" t="s">
        <v>32</v>
      </c>
      <c r="C8400" t="s">
        <v>3</v>
      </c>
      <c r="D8400" t="s">
        <v>328</v>
      </c>
      <c r="E8400" t="s">
        <v>366</v>
      </c>
      <c r="F8400" s="2">
        <v>2486902</v>
      </c>
      <c r="G8400" s="36">
        <v>720249.65004585683</v>
      </c>
      <c r="H8400">
        <v>2016</v>
      </c>
      <c r="I8400">
        <v>3.4528333333333299</v>
      </c>
      <c r="J8400" t="s">
        <v>717</v>
      </c>
    </row>
    <row r="8401" spans="1:10">
      <c r="A8401" t="s">
        <v>107</v>
      </c>
      <c r="B8401" t="s">
        <v>32</v>
      </c>
      <c r="C8401" t="s">
        <v>3</v>
      </c>
      <c r="D8401" t="s">
        <v>1</v>
      </c>
      <c r="F8401" s="2">
        <v>7633489.9999999991</v>
      </c>
      <c r="G8401" s="36">
        <v>2210790.1723222495</v>
      </c>
      <c r="H8401">
        <v>2016</v>
      </c>
      <c r="I8401">
        <v>3.4528333333333299</v>
      </c>
      <c r="J8401" t="s">
        <v>717</v>
      </c>
    </row>
    <row r="8402" spans="1:10">
      <c r="A8402" t="s">
        <v>107</v>
      </c>
      <c r="B8402" t="s">
        <v>32</v>
      </c>
      <c r="C8402" t="s">
        <v>3</v>
      </c>
      <c r="D8402" t="s">
        <v>367</v>
      </c>
      <c r="E8402" t="s">
        <v>370</v>
      </c>
      <c r="F8402" s="2">
        <v>543717</v>
      </c>
      <c r="G8402" s="36">
        <v>157469.80740454714</v>
      </c>
      <c r="H8402">
        <v>2016</v>
      </c>
      <c r="I8402">
        <v>3.4528333333333299</v>
      </c>
      <c r="J8402" t="s">
        <v>717</v>
      </c>
    </row>
    <row r="8403" spans="1:10">
      <c r="A8403" t="s">
        <v>107</v>
      </c>
      <c r="B8403" t="s">
        <v>32</v>
      </c>
      <c r="C8403" t="s">
        <v>3</v>
      </c>
      <c r="D8403" t="s">
        <v>367</v>
      </c>
      <c r="E8403" t="s">
        <v>370</v>
      </c>
      <c r="F8403" s="2">
        <v>-192617</v>
      </c>
      <c r="G8403" s="36">
        <v>-55785.200559926685</v>
      </c>
      <c r="H8403">
        <v>2016</v>
      </c>
      <c r="I8403">
        <v>3.4528333333333299</v>
      </c>
      <c r="J8403" t="s">
        <v>717</v>
      </c>
    </row>
    <row r="8404" spans="1:10">
      <c r="A8404" t="s">
        <v>107</v>
      </c>
      <c r="B8404" t="s">
        <v>32</v>
      </c>
      <c r="C8404" t="s">
        <v>3</v>
      </c>
      <c r="D8404" t="s">
        <v>367</v>
      </c>
      <c r="E8404" t="s">
        <v>370</v>
      </c>
      <c r="F8404" s="2">
        <v>-982672</v>
      </c>
      <c r="G8404" s="36">
        <v>-284598.7353381284</v>
      </c>
      <c r="H8404">
        <v>2016</v>
      </c>
      <c r="I8404">
        <v>3.4528333333333299</v>
      </c>
      <c r="J8404" t="s">
        <v>717</v>
      </c>
    </row>
    <row r="8405" spans="1:10">
      <c r="A8405" t="s">
        <v>107</v>
      </c>
      <c r="B8405" t="s">
        <v>32</v>
      </c>
      <c r="C8405" t="s">
        <v>3</v>
      </c>
      <c r="D8405" t="s">
        <v>367</v>
      </c>
      <c r="E8405" t="s">
        <v>370</v>
      </c>
      <c r="F8405" s="2">
        <v>-1823068</v>
      </c>
      <c r="G8405" s="36">
        <v>-527991.89071776858</v>
      </c>
      <c r="H8405">
        <v>2016</v>
      </c>
      <c r="I8405">
        <v>3.4528333333333299</v>
      </c>
      <c r="J8405" t="s">
        <v>717</v>
      </c>
    </row>
    <row r="8406" spans="1:10">
      <c r="A8406" t="s">
        <v>107</v>
      </c>
      <c r="B8406" t="s">
        <v>32</v>
      </c>
      <c r="C8406" t="s">
        <v>4</v>
      </c>
      <c r="D8406" t="s">
        <v>328</v>
      </c>
      <c r="E8406" t="s">
        <v>365</v>
      </c>
      <c r="F8406" s="2">
        <v>2335246</v>
      </c>
      <c r="G8406" s="36">
        <v>676327.46053965413</v>
      </c>
      <c r="H8406">
        <v>2016</v>
      </c>
      <c r="I8406">
        <v>3.4528333333333299</v>
      </c>
      <c r="J8406" t="s">
        <v>717</v>
      </c>
    </row>
    <row r="8407" spans="1:10">
      <c r="A8407" t="s">
        <v>107</v>
      </c>
      <c r="B8407" t="s">
        <v>32</v>
      </c>
      <c r="C8407" t="s">
        <v>4</v>
      </c>
      <c r="D8407" t="s">
        <v>328</v>
      </c>
      <c r="E8407" t="s">
        <v>366</v>
      </c>
      <c r="F8407" s="2">
        <v>2240684</v>
      </c>
      <c r="G8407" s="36">
        <v>648940.67673891073</v>
      </c>
      <c r="H8407">
        <v>2016</v>
      </c>
      <c r="I8407">
        <v>3.4528333333333299</v>
      </c>
      <c r="J8407" t="s">
        <v>717</v>
      </c>
    </row>
    <row r="8408" spans="1:10">
      <c r="A8408" t="s">
        <v>107</v>
      </c>
      <c r="B8408" t="s">
        <v>32</v>
      </c>
      <c r="C8408" t="s">
        <v>4</v>
      </c>
      <c r="D8408" t="s">
        <v>1</v>
      </c>
      <c r="F8408" s="2">
        <v>15201002</v>
      </c>
      <c r="G8408" s="36">
        <v>4402471.9795337208</v>
      </c>
      <c r="H8408">
        <v>2016</v>
      </c>
      <c r="I8408">
        <v>3.4528333333333299</v>
      </c>
      <c r="J8408" t="s">
        <v>717</v>
      </c>
    </row>
    <row r="8409" spans="1:10">
      <c r="A8409" t="s">
        <v>107</v>
      </c>
      <c r="B8409" t="s">
        <v>32</v>
      </c>
      <c r="C8409" t="s">
        <v>4</v>
      </c>
      <c r="D8409" t="s">
        <v>367</v>
      </c>
      <c r="E8409" t="s">
        <v>370</v>
      </c>
      <c r="F8409" s="2">
        <v>2130300</v>
      </c>
      <c r="G8409" s="36">
        <v>616971.56924265157</v>
      </c>
      <c r="H8409">
        <v>2016</v>
      </c>
      <c r="I8409">
        <v>3.4528333333333299</v>
      </c>
      <c r="J8409" t="s">
        <v>717</v>
      </c>
    </row>
    <row r="8410" spans="1:10">
      <c r="A8410" t="s">
        <v>107</v>
      </c>
      <c r="B8410" t="s">
        <v>32</v>
      </c>
      <c r="C8410" t="s">
        <v>4</v>
      </c>
      <c r="D8410" t="s">
        <v>367</v>
      </c>
      <c r="E8410" t="s">
        <v>370</v>
      </c>
      <c r="F8410" s="2">
        <v>-289164</v>
      </c>
      <c r="G8410" s="36">
        <v>-83746.87454747317</v>
      </c>
      <c r="H8410">
        <v>2016</v>
      </c>
      <c r="I8410">
        <v>3.4528333333333299</v>
      </c>
      <c r="J8410" t="s">
        <v>717</v>
      </c>
    </row>
    <row r="8411" spans="1:10">
      <c r="A8411" t="s">
        <v>107</v>
      </c>
      <c r="B8411" t="s">
        <v>32</v>
      </c>
      <c r="C8411" t="s">
        <v>4</v>
      </c>
      <c r="D8411" t="s">
        <v>367</v>
      </c>
      <c r="E8411" t="s">
        <v>370</v>
      </c>
      <c r="F8411" s="2">
        <v>-323042</v>
      </c>
      <c r="G8411" s="36">
        <v>-93558.526813727949</v>
      </c>
      <c r="H8411">
        <v>2016</v>
      </c>
      <c r="I8411">
        <v>3.4528333333333299</v>
      </c>
      <c r="J8411" t="s">
        <v>717</v>
      </c>
    </row>
    <row r="8412" spans="1:10">
      <c r="A8412" t="s">
        <v>107</v>
      </c>
      <c r="B8412" t="s">
        <v>32</v>
      </c>
      <c r="C8412" t="s">
        <v>4</v>
      </c>
      <c r="D8412" t="s">
        <v>367</v>
      </c>
      <c r="E8412" t="s">
        <v>370</v>
      </c>
      <c r="F8412" s="2">
        <v>-725124</v>
      </c>
      <c r="G8412" s="36">
        <v>-210008.39889945477</v>
      </c>
      <c r="H8412">
        <v>2016</v>
      </c>
      <c r="I8412">
        <v>3.4528333333333299</v>
      </c>
      <c r="J8412" t="s">
        <v>717</v>
      </c>
    </row>
    <row r="8413" spans="1:10">
      <c r="A8413" t="s">
        <v>107</v>
      </c>
      <c r="B8413" t="s">
        <v>32</v>
      </c>
      <c r="C8413" t="s">
        <v>3</v>
      </c>
      <c r="D8413" t="s">
        <v>328</v>
      </c>
      <c r="E8413" t="s">
        <v>366</v>
      </c>
      <c r="F8413" s="2">
        <v>12499394</v>
      </c>
      <c r="G8413" s="36">
        <v>3803832.623250152</v>
      </c>
      <c r="H8413">
        <v>2015</v>
      </c>
      <c r="I8413">
        <v>3.286</v>
      </c>
      <c r="J8413" t="s">
        <v>717</v>
      </c>
    </row>
    <row r="8414" spans="1:10">
      <c r="A8414" t="s">
        <v>107</v>
      </c>
      <c r="B8414" t="s">
        <v>32</v>
      </c>
      <c r="C8414" t="s">
        <v>3</v>
      </c>
      <c r="D8414" t="s">
        <v>328</v>
      </c>
      <c r="E8414" t="s">
        <v>365</v>
      </c>
      <c r="F8414" s="2">
        <v>6558753</v>
      </c>
      <c r="G8414" s="36">
        <v>1995968.6548995739</v>
      </c>
      <c r="H8414">
        <v>2015</v>
      </c>
      <c r="I8414">
        <v>3.286</v>
      </c>
      <c r="J8414" t="s">
        <v>717</v>
      </c>
    </row>
    <row r="8415" spans="1:10">
      <c r="A8415" t="s">
        <v>107</v>
      </c>
      <c r="B8415" t="s">
        <v>32</v>
      </c>
      <c r="C8415" t="s">
        <v>3</v>
      </c>
      <c r="D8415" t="s">
        <v>1</v>
      </c>
      <c r="F8415" s="2">
        <v>7066695</v>
      </c>
      <c r="G8415" s="36">
        <v>2150546.2568472307</v>
      </c>
      <c r="H8415">
        <v>2015</v>
      </c>
      <c r="I8415">
        <v>3.286</v>
      </c>
      <c r="J8415" t="s">
        <v>717</v>
      </c>
    </row>
    <row r="8416" spans="1:10">
      <c r="A8416" t="s">
        <v>107</v>
      </c>
      <c r="B8416" t="s">
        <v>32</v>
      </c>
      <c r="C8416" t="s">
        <v>3</v>
      </c>
      <c r="D8416" t="s">
        <v>367</v>
      </c>
      <c r="E8416" t="s">
        <v>414</v>
      </c>
      <c r="F8416" s="2">
        <v>37387269</v>
      </c>
      <c r="G8416" s="36">
        <v>11377744.674376141</v>
      </c>
      <c r="H8416">
        <v>2015</v>
      </c>
      <c r="I8416">
        <v>3.286</v>
      </c>
      <c r="J8416" t="s">
        <v>717</v>
      </c>
    </row>
    <row r="8417" spans="1:10">
      <c r="A8417" s="4" t="s">
        <v>49</v>
      </c>
      <c r="B8417" t="s">
        <v>32</v>
      </c>
      <c r="C8417" t="s">
        <v>4</v>
      </c>
      <c r="D8417" t="s">
        <v>328</v>
      </c>
      <c r="F8417" s="2">
        <v>151497.95175295015</v>
      </c>
      <c r="G8417" s="36">
        <v>86034.993398864128</v>
      </c>
      <c r="H8417">
        <v>2010</v>
      </c>
      <c r="I8417">
        <v>1.7608875850154977</v>
      </c>
      <c r="J8417" s="40" t="s">
        <v>715</v>
      </c>
    </row>
    <row r="8418" spans="1:10">
      <c r="A8418" s="4" t="s">
        <v>49</v>
      </c>
      <c r="B8418" t="s">
        <v>32</v>
      </c>
      <c r="C8418" t="s">
        <v>4</v>
      </c>
      <c r="D8418" t="s">
        <v>328</v>
      </c>
      <c r="F8418" s="2">
        <v>120472.34501374605</v>
      </c>
      <c r="G8418" s="36">
        <v>68415.69333495287</v>
      </c>
      <c r="H8418">
        <v>2010</v>
      </c>
      <c r="I8418">
        <v>1.7608875850154977</v>
      </c>
      <c r="J8418" s="40" t="s">
        <v>715</v>
      </c>
    </row>
    <row r="8419" spans="1:10">
      <c r="A8419" s="4" t="s">
        <v>49</v>
      </c>
      <c r="B8419" t="s">
        <v>32</v>
      </c>
      <c r="C8419" t="s">
        <v>4</v>
      </c>
      <c r="D8419" t="s">
        <v>328</v>
      </c>
      <c r="F8419" s="2">
        <v>17294.861768416584</v>
      </c>
      <c r="G8419" s="36">
        <v>9821.6728402139142</v>
      </c>
      <c r="H8419">
        <v>2010</v>
      </c>
      <c r="I8419">
        <v>1.7608875850154977</v>
      </c>
      <c r="J8419" s="40" t="s">
        <v>715</v>
      </c>
    </row>
    <row r="8420" spans="1:10">
      <c r="A8420" s="4" t="s">
        <v>49</v>
      </c>
      <c r="B8420" t="s">
        <v>32</v>
      </c>
      <c r="C8420" t="s">
        <v>4</v>
      </c>
      <c r="D8420" t="s">
        <v>1</v>
      </c>
      <c r="F8420" s="2">
        <v>1128750.5925552452</v>
      </c>
      <c r="G8420" s="36">
        <v>641012.29525410675</v>
      </c>
      <c r="H8420">
        <v>2010</v>
      </c>
      <c r="I8420">
        <v>1.7608875850154977</v>
      </c>
      <c r="J8420" s="40" t="s">
        <v>715</v>
      </c>
    </row>
    <row r="8421" spans="1:10">
      <c r="A8421" t="s">
        <v>107</v>
      </c>
      <c r="B8421" t="s">
        <v>32</v>
      </c>
      <c r="C8421" t="s">
        <v>3</v>
      </c>
      <c r="D8421" t="s">
        <v>367</v>
      </c>
      <c r="E8421" t="s">
        <v>415</v>
      </c>
      <c r="F8421" s="2">
        <v>27234260</v>
      </c>
      <c r="G8421" s="36">
        <v>8287967.133292757</v>
      </c>
      <c r="H8421">
        <v>2015</v>
      </c>
      <c r="I8421">
        <v>3.286</v>
      </c>
      <c r="J8421" t="s">
        <v>717</v>
      </c>
    </row>
    <row r="8422" spans="1:10">
      <c r="A8422" t="s">
        <v>107</v>
      </c>
      <c r="B8422" t="s">
        <v>32</v>
      </c>
      <c r="C8422" t="s">
        <v>3</v>
      </c>
      <c r="D8422" t="s">
        <v>367</v>
      </c>
      <c r="E8422" t="s">
        <v>418</v>
      </c>
      <c r="F8422" s="2">
        <v>4490456</v>
      </c>
      <c r="G8422" s="36">
        <v>1366541.6920267802</v>
      </c>
      <c r="H8422">
        <v>2015</v>
      </c>
      <c r="I8422">
        <v>3.286</v>
      </c>
      <c r="J8422" t="s">
        <v>717</v>
      </c>
    </row>
    <row r="8423" spans="1:10">
      <c r="A8423" t="s">
        <v>107</v>
      </c>
      <c r="B8423" t="s">
        <v>32</v>
      </c>
      <c r="C8423" t="s">
        <v>3</v>
      </c>
      <c r="D8423" t="s">
        <v>367</v>
      </c>
      <c r="E8423" t="s">
        <v>420</v>
      </c>
      <c r="F8423" s="2">
        <v>454783</v>
      </c>
      <c r="G8423" s="36">
        <v>138400.18259281802</v>
      </c>
      <c r="H8423">
        <v>2015</v>
      </c>
      <c r="I8423">
        <v>3.286</v>
      </c>
      <c r="J8423" t="s">
        <v>717</v>
      </c>
    </row>
    <row r="8424" spans="1:10">
      <c r="A8424" t="s">
        <v>107</v>
      </c>
      <c r="B8424" t="s">
        <v>32</v>
      </c>
      <c r="C8424" t="s">
        <v>4</v>
      </c>
      <c r="D8424" t="s">
        <v>328</v>
      </c>
      <c r="E8424" t="s">
        <v>366</v>
      </c>
      <c r="F8424" s="2">
        <v>7447389</v>
      </c>
      <c r="G8424" s="36">
        <v>2266399.5739500914</v>
      </c>
      <c r="H8424">
        <v>2015</v>
      </c>
      <c r="I8424">
        <v>3.286</v>
      </c>
      <c r="J8424" t="s">
        <v>717</v>
      </c>
    </row>
    <row r="8425" spans="1:10">
      <c r="A8425" t="s">
        <v>107</v>
      </c>
      <c r="B8425" t="s">
        <v>32</v>
      </c>
      <c r="C8425" t="s">
        <v>4</v>
      </c>
      <c r="D8425" t="s">
        <v>328</v>
      </c>
      <c r="E8425" t="s">
        <v>365</v>
      </c>
      <c r="F8425" s="2">
        <v>6613124</v>
      </c>
      <c r="G8425" s="36">
        <v>2012514.9117468046</v>
      </c>
      <c r="H8425">
        <v>2015</v>
      </c>
      <c r="I8425">
        <v>3.286</v>
      </c>
      <c r="J8425" t="s">
        <v>717</v>
      </c>
    </row>
    <row r="8426" spans="1:10">
      <c r="A8426" t="s">
        <v>107</v>
      </c>
      <c r="B8426" t="s">
        <v>32</v>
      </c>
      <c r="C8426" t="s">
        <v>4</v>
      </c>
      <c r="D8426" t="s">
        <v>1</v>
      </c>
      <c r="F8426" s="2">
        <v>4678324</v>
      </c>
      <c r="G8426" s="36">
        <v>1423713.9379184418</v>
      </c>
      <c r="H8426">
        <v>2015</v>
      </c>
      <c r="I8426">
        <v>3.286</v>
      </c>
      <c r="J8426" t="s">
        <v>717</v>
      </c>
    </row>
    <row r="8427" spans="1:10">
      <c r="A8427" t="s">
        <v>107</v>
      </c>
      <c r="B8427" t="s">
        <v>32</v>
      </c>
      <c r="C8427" t="s">
        <v>4</v>
      </c>
      <c r="D8427" t="s">
        <v>367</v>
      </c>
      <c r="E8427" t="s">
        <v>414</v>
      </c>
      <c r="F8427" s="2">
        <v>28918131</v>
      </c>
      <c r="G8427" s="36">
        <v>8800405.0517346319</v>
      </c>
      <c r="H8427">
        <v>2015</v>
      </c>
      <c r="I8427">
        <v>3.286</v>
      </c>
      <c r="J8427" t="s">
        <v>717</v>
      </c>
    </row>
    <row r="8428" spans="1:10">
      <c r="A8428" t="s">
        <v>107</v>
      </c>
      <c r="B8428" t="s">
        <v>32</v>
      </c>
      <c r="C8428" t="s">
        <v>4</v>
      </c>
      <c r="D8428" t="s">
        <v>367</v>
      </c>
      <c r="E8428" t="s">
        <v>415</v>
      </c>
      <c r="F8428" s="2">
        <v>20073640</v>
      </c>
      <c r="G8428" s="36">
        <v>6108837.4923919663</v>
      </c>
      <c r="H8428">
        <v>2015</v>
      </c>
      <c r="I8428">
        <v>3.286</v>
      </c>
      <c r="J8428" t="s">
        <v>717</v>
      </c>
    </row>
    <row r="8429" spans="1:10">
      <c r="A8429" t="s">
        <v>107</v>
      </c>
      <c r="B8429" t="s">
        <v>32</v>
      </c>
      <c r="C8429" t="s">
        <v>4</v>
      </c>
      <c r="D8429" t="s">
        <v>367</v>
      </c>
      <c r="E8429" t="s">
        <v>418</v>
      </c>
      <c r="F8429" s="2">
        <v>2274038.9999568001</v>
      </c>
      <c r="G8429" s="36">
        <v>692038.64879999997</v>
      </c>
      <c r="H8429">
        <v>2015</v>
      </c>
      <c r="I8429">
        <v>3.286</v>
      </c>
      <c r="J8429" t="s">
        <v>717</v>
      </c>
    </row>
    <row r="8430" spans="1:10">
      <c r="A8430" t="s">
        <v>107</v>
      </c>
      <c r="B8430" t="s">
        <v>32</v>
      </c>
      <c r="C8430" t="s">
        <v>4</v>
      </c>
      <c r="D8430" t="s">
        <v>367</v>
      </c>
      <c r="E8430" t="s">
        <v>420</v>
      </c>
      <c r="F8430" s="2">
        <v>730245</v>
      </c>
      <c r="G8430" s="36">
        <v>222229.15398660986</v>
      </c>
      <c r="H8430">
        <v>2015</v>
      </c>
      <c r="I8430">
        <v>3.286</v>
      </c>
      <c r="J8430" t="s">
        <v>717</v>
      </c>
    </row>
    <row r="8431" spans="1:10">
      <c r="A8431" t="s">
        <v>107</v>
      </c>
      <c r="B8431" t="s">
        <v>32</v>
      </c>
      <c r="C8431" t="s">
        <v>4</v>
      </c>
      <c r="D8431" t="s">
        <v>367</v>
      </c>
      <c r="E8431" t="s">
        <v>421</v>
      </c>
      <c r="F8431" s="2">
        <v>-2230</v>
      </c>
      <c r="G8431" s="36">
        <v>-678.63664029214851</v>
      </c>
      <c r="H8431">
        <v>2015</v>
      </c>
      <c r="I8431">
        <v>3.286</v>
      </c>
      <c r="J8431" t="s">
        <v>717</v>
      </c>
    </row>
    <row r="8432" spans="1:10">
      <c r="A8432" t="s">
        <v>107</v>
      </c>
      <c r="B8432" t="s">
        <v>32</v>
      </c>
      <c r="C8432" t="s">
        <v>4</v>
      </c>
      <c r="D8432" t="s">
        <v>367</v>
      </c>
      <c r="E8432" t="s">
        <v>417</v>
      </c>
      <c r="F8432" s="2">
        <v>-2230</v>
      </c>
      <c r="G8432" s="36">
        <v>-678.63664029214851</v>
      </c>
      <c r="H8432">
        <v>2015</v>
      </c>
      <c r="I8432">
        <v>3.286</v>
      </c>
      <c r="J8432" t="s">
        <v>717</v>
      </c>
    </row>
    <row r="8433" spans="1:10">
      <c r="A8433" t="s">
        <v>107</v>
      </c>
      <c r="B8433" t="s">
        <v>32</v>
      </c>
      <c r="C8433" t="s">
        <v>3</v>
      </c>
      <c r="D8433" t="s">
        <v>328</v>
      </c>
      <c r="E8433" t="s">
        <v>365</v>
      </c>
      <c r="F8433" s="2">
        <v>23447416</v>
      </c>
      <c r="G8433" s="36">
        <v>9960657.9059160072</v>
      </c>
      <c r="H8433">
        <v>2014</v>
      </c>
      <c r="I8433">
        <v>2.3540027397260279</v>
      </c>
      <c r="J8433" t="s">
        <v>717</v>
      </c>
    </row>
    <row r="8434" spans="1:10">
      <c r="A8434" t="s">
        <v>107</v>
      </c>
      <c r="B8434" t="s">
        <v>32</v>
      </c>
      <c r="C8434" t="s">
        <v>3</v>
      </c>
      <c r="D8434" t="s">
        <v>328</v>
      </c>
      <c r="E8434" t="s">
        <v>366</v>
      </c>
      <c r="F8434" s="2">
        <v>5795922</v>
      </c>
      <c r="G8434" s="36">
        <v>2462156.0129002067</v>
      </c>
      <c r="H8434">
        <v>2014</v>
      </c>
      <c r="I8434">
        <v>2.3540027397260279</v>
      </c>
      <c r="J8434" t="s">
        <v>717</v>
      </c>
    </row>
    <row r="8435" spans="1:10">
      <c r="A8435" t="s">
        <v>107</v>
      </c>
      <c r="B8435" t="s">
        <v>32</v>
      </c>
      <c r="C8435" t="s">
        <v>3</v>
      </c>
      <c r="D8435" t="s">
        <v>367</v>
      </c>
      <c r="F8435" s="2">
        <v>14554276</v>
      </c>
      <c r="G8435" s="36">
        <v>6182777.8508422244</v>
      </c>
      <c r="H8435">
        <v>2014</v>
      </c>
      <c r="I8435">
        <v>2.3540027397260279</v>
      </c>
      <c r="J8435" t="s">
        <v>717</v>
      </c>
    </row>
    <row r="8436" spans="1:10">
      <c r="A8436" t="s">
        <v>107</v>
      </c>
      <c r="B8436" t="s">
        <v>32</v>
      </c>
      <c r="C8436" t="s">
        <v>3</v>
      </c>
      <c r="D8436" t="s">
        <v>367</v>
      </c>
      <c r="F8436" s="2">
        <v>7376</v>
      </c>
      <c r="G8436" s="36">
        <v>3133.386327689007</v>
      </c>
      <c r="H8436">
        <v>2014</v>
      </c>
      <c r="I8436">
        <v>2.3540027397260279</v>
      </c>
      <c r="J8436" t="s">
        <v>717</v>
      </c>
    </row>
    <row r="8437" spans="1:10">
      <c r="A8437" t="s">
        <v>107</v>
      </c>
      <c r="B8437" t="s">
        <v>32</v>
      </c>
      <c r="C8437" t="s">
        <v>4</v>
      </c>
      <c r="D8437" t="s">
        <v>328</v>
      </c>
      <c r="E8437" t="s">
        <v>365</v>
      </c>
      <c r="F8437" s="2">
        <v>24226120.000000004</v>
      </c>
      <c r="G8437" s="36">
        <v>10291457.860758299</v>
      </c>
      <c r="H8437">
        <v>2014</v>
      </c>
      <c r="I8437">
        <v>2.3540027397260279</v>
      </c>
      <c r="J8437" t="s">
        <v>717</v>
      </c>
    </row>
    <row r="8438" spans="1:10">
      <c r="A8438" t="s">
        <v>107</v>
      </c>
      <c r="B8438" t="s">
        <v>32</v>
      </c>
      <c r="C8438" t="s">
        <v>4</v>
      </c>
      <c r="D8438" t="s">
        <v>328</v>
      </c>
      <c r="E8438" t="s">
        <v>366</v>
      </c>
      <c r="F8438" s="2">
        <v>23802322</v>
      </c>
      <c r="G8438" s="36">
        <v>10111424.935202178</v>
      </c>
      <c r="H8438">
        <v>2014</v>
      </c>
      <c r="I8438">
        <v>2.3540027397260279</v>
      </c>
      <c r="J8438" t="s">
        <v>717</v>
      </c>
    </row>
    <row r="8439" spans="1:10">
      <c r="A8439" t="s">
        <v>107</v>
      </c>
      <c r="B8439" t="s">
        <v>32</v>
      </c>
      <c r="C8439" t="s">
        <v>4</v>
      </c>
      <c r="D8439" t="s">
        <v>328</v>
      </c>
      <c r="E8439" t="s">
        <v>366</v>
      </c>
      <c r="F8439" s="2">
        <v>21724524</v>
      </c>
      <c r="G8439" s="36">
        <v>9228759.0126290265</v>
      </c>
      <c r="H8439">
        <v>2014</v>
      </c>
      <c r="I8439">
        <v>2.3540027397260279</v>
      </c>
      <c r="J8439" t="s">
        <v>717</v>
      </c>
    </row>
    <row r="8440" spans="1:10">
      <c r="A8440" t="s">
        <v>107</v>
      </c>
      <c r="B8440" t="s">
        <v>32</v>
      </c>
      <c r="C8440" t="s">
        <v>4</v>
      </c>
      <c r="D8440" t="s">
        <v>1</v>
      </c>
      <c r="F8440" s="2">
        <v>3090339.0000000005</v>
      </c>
      <c r="G8440" s="36">
        <v>1312801.7855916647</v>
      </c>
      <c r="H8440">
        <v>2014</v>
      </c>
      <c r="I8440">
        <v>2.3540027397260279</v>
      </c>
      <c r="J8440" t="s">
        <v>717</v>
      </c>
    </row>
    <row r="8441" spans="1:10">
      <c r="A8441" t="s">
        <v>107</v>
      </c>
      <c r="B8441" t="s">
        <v>32</v>
      </c>
      <c r="C8441" t="s">
        <v>4</v>
      </c>
      <c r="D8441" t="s">
        <v>367</v>
      </c>
      <c r="F8441" s="2">
        <v>37764530</v>
      </c>
      <c r="G8441" s="36">
        <v>16042687.360846167</v>
      </c>
      <c r="H8441">
        <v>2014</v>
      </c>
      <c r="I8441">
        <v>2.3540027397260279</v>
      </c>
      <c r="J8441" t="s">
        <v>717</v>
      </c>
    </row>
    <row r="8442" spans="1:10">
      <c r="A8442" t="s">
        <v>107</v>
      </c>
      <c r="B8442" t="s">
        <v>32</v>
      </c>
      <c r="C8442" t="s">
        <v>4</v>
      </c>
      <c r="D8442" t="s">
        <v>367</v>
      </c>
      <c r="F8442" s="2">
        <v>1514001</v>
      </c>
      <c r="G8442" s="36">
        <v>643160.25400047237</v>
      </c>
      <c r="H8442">
        <v>2014</v>
      </c>
      <c r="I8442">
        <v>2.3540027397260279</v>
      </c>
      <c r="J8442" t="s">
        <v>717</v>
      </c>
    </row>
    <row r="8443" spans="1:10">
      <c r="A8443" t="s">
        <v>107</v>
      </c>
      <c r="B8443" t="s">
        <v>32</v>
      </c>
      <c r="C8443" t="s">
        <v>4</v>
      </c>
      <c r="D8443" t="s">
        <v>367</v>
      </c>
      <c r="F8443" s="2">
        <v>-530</v>
      </c>
      <c r="G8443" s="36">
        <v>-225.14842105140642</v>
      </c>
      <c r="H8443">
        <v>2014</v>
      </c>
      <c r="I8443">
        <v>2.3540027397260279</v>
      </c>
      <c r="J8443" t="s">
        <v>717</v>
      </c>
    </row>
    <row r="8444" spans="1:10">
      <c r="A8444" t="s">
        <v>107</v>
      </c>
      <c r="B8444" t="s">
        <v>32</v>
      </c>
      <c r="C8444" t="s">
        <v>3</v>
      </c>
      <c r="D8444" t="s">
        <v>328</v>
      </c>
      <c r="F8444" s="2">
        <v>25146857</v>
      </c>
      <c r="G8444" s="36">
        <v>11641659.227270143</v>
      </c>
      <c r="H8444">
        <v>2013</v>
      </c>
      <c r="I8444">
        <v>2.1600749952459051</v>
      </c>
      <c r="J8444" t="s">
        <v>717</v>
      </c>
    </row>
    <row r="8445" spans="1:10">
      <c r="A8445" t="s">
        <v>107</v>
      </c>
      <c r="B8445" t="s">
        <v>32</v>
      </c>
      <c r="C8445" t="s">
        <v>3</v>
      </c>
      <c r="D8445" t="s">
        <v>328</v>
      </c>
      <c r="F8445" s="2">
        <v>16485370</v>
      </c>
      <c r="G8445" s="36">
        <v>7631850.7627200643</v>
      </c>
      <c r="H8445">
        <v>2013</v>
      </c>
      <c r="I8445">
        <v>2.1600749952459051</v>
      </c>
      <c r="J8445" t="s">
        <v>717</v>
      </c>
    </row>
    <row r="8446" spans="1:10">
      <c r="A8446" t="s">
        <v>107</v>
      </c>
      <c r="B8446" t="s">
        <v>32</v>
      </c>
      <c r="C8446" t="s">
        <v>3</v>
      </c>
      <c r="D8446" t="s">
        <v>328</v>
      </c>
      <c r="F8446" s="2">
        <v>11702269</v>
      </c>
      <c r="G8446" s="36">
        <v>5417529.0329064718</v>
      </c>
      <c r="H8446">
        <v>2013</v>
      </c>
      <c r="I8446">
        <v>2.1600749952459051</v>
      </c>
      <c r="J8446" t="s">
        <v>717</v>
      </c>
    </row>
    <row r="8447" spans="1:10">
      <c r="A8447" t="s">
        <v>107</v>
      </c>
      <c r="B8447" t="s">
        <v>32</v>
      </c>
      <c r="C8447" t="s">
        <v>3</v>
      </c>
      <c r="D8447" t="s">
        <v>328</v>
      </c>
      <c r="F8447" s="2">
        <v>351711</v>
      </c>
      <c r="G8447" s="36">
        <v>162823.51343081996</v>
      </c>
      <c r="H8447">
        <v>2013</v>
      </c>
      <c r="I8447">
        <v>2.1600749952459051</v>
      </c>
      <c r="J8447" t="s">
        <v>717</v>
      </c>
    </row>
    <row r="8448" spans="1:10">
      <c r="A8448" t="s">
        <v>107</v>
      </c>
      <c r="B8448" t="s">
        <v>32</v>
      </c>
      <c r="C8448" t="s">
        <v>3</v>
      </c>
      <c r="D8448" t="s">
        <v>1</v>
      </c>
      <c r="F8448" s="2">
        <v>3254459</v>
      </c>
      <c r="G8448" s="36">
        <v>1506641.6708506499</v>
      </c>
      <c r="H8448">
        <v>2013</v>
      </c>
      <c r="I8448">
        <v>2.1600749952459051</v>
      </c>
      <c r="J8448" t="s">
        <v>717</v>
      </c>
    </row>
    <row r="8449" spans="1:10">
      <c r="A8449" t="s">
        <v>107</v>
      </c>
      <c r="B8449" t="s">
        <v>32</v>
      </c>
      <c r="C8449" t="s">
        <v>4</v>
      </c>
      <c r="D8449" t="s">
        <v>328</v>
      </c>
      <c r="F8449" s="2">
        <v>9072413</v>
      </c>
      <c r="G8449" s="36">
        <v>4200045.3780389177</v>
      </c>
      <c r="H8449">
        <v>2013</v>
      </c>
      <c r="I8449">
        <v>2.1600749952459051</v>
      </c>
      <c r="J8449" t="s">
        <v>717</v>
      </c>
    </row>
    <row r="8450" spans="1:10">
      <c r="A8450" t="s">
        <v>107</v>
      </c>
      <c r="B8450" t="s">
        <v>32</v>
      </c>
      <c r="C8450" t="s">
        <v>4</v>
      </c>
      <c r="D8450" t="s">
        <v>328</v>
      </c>
      <c r="F8450" s="2">
        <v>8376377</v>
      </c>
      <c r="G8450" s="36">
        <v>3877817.6769026602</v>
      </c>
      <c r="H8450">
        <v>2013</v>
      </c>
      <c r="I8450">
        <v>2.1600749952459051</v>
      </c>
      <c r="J8450" t="s">
        <v>717</v>
      </c>
    </row>
    <row r="8451" spans="1:10">
      <c r="A8451" t="s">
        <v>107</v>
      </c>
      <c r="B8451" t="s">
        <v>32</v>
      </c>
      <c r="C8451" t="s">
        <v>4</v>
      </c>
      <c r="D8451" t="s">
        <v>328</v>
      </c>
      <c r="F8451" s="2">
        <v>827289</v>
      </c>
      <c r="G8451" s="36">
        <v>382990.86921554804</v>
      </c>
      <c r="H8451">
        <v>2013</v>
      </c>
      <c r="I8451">
        <v>2.1600749952459051</v>
      </c>
      <c r="J8451" t="s">
        <v>717</v>
      </c>
    </row>
    <row r="8452" spans="1:10">
      <c r="A8452" t="s">
        <v>107</v>
      </c>
      <c r="B8452" t="s">
        <v>32</v>
      </c>
      <c r="C8452" t="s">
        <v>4</v>
      </c>
      <c r="D8452" t="s">
        <v>328</v>
      </c>
      <c r="F8452" s="2">
        <v>414833.00000000006</v>
      </c>
      <c r="G8452" s="36">
        <v>192045.64698587006</v>
      </c>
      <c r="H8452">
        <v>2013</v>
      </c>
      <c r="I8452">
        <v>2.1600749952459051</v>
      </c>
      <c r="J8452" t="s">
        <v>717</v>
      </c>
    </row>
    <row r="8453" spans="1:10">
      <c r="A8453" t="s">
        <v>107</v>
      </c>
      <c r="B8453" t="s">
        <v>32</v>
      </c>
      <c r="C8453" t="s">
        <v>4</v>
      </c>
      <c r="D8453" t="s">
        <v>328</v>
      </c>
      <c r="F8453" s="2">
        <v>-5891</v>
      </c>
      <c r="G8453" s="36">
        <v>-2727.2201256740914</v>
      </c>
      <c r="H8453">
        <v>2013</v>
      </c>
      <c r="I8453">
        <v>2.1600749952459051</v>
      </c>
      <c r="J8453" t="s">
        <v>717</v>
      </c>
    </row>
    <row r="8454" spans="1:10">
      <c r="A8454" t="s">
        <v>107</v>
      </c>
      <c r="B8454" t="s">
        <v>32</v>
      </c>
      <c r="C8454" t="s">
        <v>4</v>
      </c>
      <c r="D8454" t="s">
        <v>1</v>
      </c>
      <c r="F8454" s="2">
        <v>1047413</v>
      </c>
      <c r="G8454" s="36">
        <v>484896.59030600532</v>
      </c>
      <c r="H8454">
        <v>2013</v>
      </c>
      <c r="I8454">
        <v>2.1600749952459051</v>
      </c>
      <c r="J8454" t="s">
        <v>717</v>
      </c>
    </row>
    <row r="8455" spans="1:10">
      <c r="A8455" t="s">
        <v>107</v>
      </c>
      <c r="B8455" t="s">
        <v>32</v>
      </c>
      <c r="C8455" t="s">
        <v>3</v>
      </c>
      <c r="D8455" t="s">
        <v>328</v>
      </c>
      <c r="F8455" s="2">
        <v>10859456.267397093</v>
      </c>
      <c r="G8455" s="36">
        <v>5556348.2947681574</v>
      </c>
      <c r="H8455">
        <v>2012</v>
      </c>
      <c r="I8455">
        <v>1.9544232455014252</v>
      </c>
      <c r="J8455" t="s">
        <v>717</v>
      </c>
    </row>
    <row r="8456" spans="1:10">
      <c r="A8456" t="s">
        <v>107</v>
      </c>
      <c r="B8456" t="s">
        <v>32</v>
      </c>
      <c r="C8456" t="s">
        <v>3</v>
      </c>
      <c r="D8456" t="s">
        <v>328</v>
      </c>
      <c r="F8456" s="2">
        <v>5838582.179833184</v>
      </c>
      <c r="G8456" s="36">
        <v>2987368.3672521212</v>
      </c>
      <c r="H8456">
        <v>2012</v>
      </c>
      <c r="I8456">
        <v>1.9544232455014252</v>
      </c>
      <c r="J8456" t="s">
        <v>717</v>
      </c>
    </row>
    <row r="8457" spans="1:10">
      <c r="A8457" t="s">
        <v>107</v>
      </c>
      <c r="B8457" t="s">
        <v>32</v>
      </c>
      <c r="C8457" t="s">
        <v>3</v>
      </c>
      <c r="D8457" t="s">
        <v>328</v>
      </c>
      <c r="F8457" s="2">
        <v>3217415.3718842226</v>
      </c>
      <c r="G8457" s="36">
        <v>1646222.4235665828</v>
      </c>
      <c r="H8457">
        <v>2012</v>
      </c>
      <c r="I8457">
        <v>1.9544232455014252</v>
      </c>
      <c r="J8457" t="s">
        <v>717</v>
      </c>
    </row>
    <row r="8458" spans="1:10">
      <c r="A8458" t="s">
        <v>107</v>
      </c>
      <c r="B8458" t="s">
        <v>32</v>
      </c>
      <c r="C8458" t="s">
        <v>3</v>
      </c>
      <c r="D8458" t="s">
        <v>328</v>
      </c>
      <c r="F8458" s="2">
        <v>61517.20159188554</v>
      </c>
      <c r="G8458" s="36">
        <v>31475.885140786246</v>
      </c>
      <c r="H8458">
        <v>2012</v>
      </c>
      <c r="I8458">
        <v>1.9544232455014252</v>
      </c>
      <c r="J8458" t="s">
        <v>717</v>
      </c>
    </row>
    <row r="8459" spans="1:10">
      <c r="A8459" t="s">
        <v>107</v>
      </c>
      <c r="B8459" t="s">
        <v>32</v>
      </c>
      <c r="C8459" t="s">
        <v>3</v>
      </c>
      <c r="D8459" t="s">
        <v>1</v>
      </c>
      <c r="F8459" s="2">
        <v>1734676.4029034288</v>
      </c>
      <c r="G8459" s="36">
        <v>887564.35275532224</v>
      </c>
      <c r="H8459">
        <v>2012</v>
      </c>
      <c r="I8459">
        <v>1.9544232455014252</v>
      </c>
      <c r="J8459" t="s">
        <v>717</v>
      </c>
    </row>
    <row r="8460" spans="1:10">
      <c r="A8460" t="s">
        <v>107</v>
      </c>
      <c r="B8460" t="s">
        <v>32</v>
      </c>
      <c r="C8460" t="s">
        <v>3</v>
      </c>
      <c r="D8460" t="s">
        <v>367</v>
      </c>
      <c r="F8460" s="2">
        <v>209568.44026323751</v>
      </c>
      <c r="G8460" s="36">
        <v>107227.7669361586</v>
      </c>
      <c r="H8460">
        <v>2012</v>
      </c>
      <c r="I8460">
        <v>1.9544232455014252</v>
      </c>
      <c r="J8460" t="s">
        <v>717</v>
      </c>
    </row>
    <row r="8461" spans="1:10">
      <c r="A8461" t="s">
        <v>107</v>
      </c>
      <c r="B8461" t="s">
        <v>32</v>
      </c>
      <c r="C8461" t="s">
        <v>3</v>
      </c>
      <c r="D8461" t="s">
        <v>367</v>
      </c>
      <c r="F8461" s="2">
        <v>209568.44026323751</v>
      </c>
      <c r="G8461" s="36">
        <v>107227.7669361586</v>
      </c>
      <c r="H8461">
        <v>2012</v>
      </c>
      <c r="I8461">
        <v>1.9544232455014252</v>
      </c>
      <c r="J8461" t="s">
        <v>717</v>
      </c>
    </row>
    <row r="8462" spans="1:10">
      <c r="A8462" t="s">
        <v>107</v>
      </c>
      <c r="B8462" t="s">
        <v>32</v>
      </c>
      <c r="C8462" t="s">
        <v>4</v>
      </c>
      <c r="D8462" t="s">
        <v>328</v>
      </c>
      <c r="F8462" s="2">
        <v>2713954.0549849863</v>
      </c>
      <c r="G8462" s="36">
        <v>1388621.4571136544</v>
      </c>
      <c r="H8462">
        <v>2012</v>
      </c>
      <c r="I8462">
        <v>1.9544232455014252</v>
      </c>
      <c r="J8462" t="s">
        <v>717</v>
      </c>
    </row>
    <row r="8463" spans="1:10">
      <c r="A8463" t="s">
        <v>107</v>
      </c>
      <c r="B8463" t="s">
        <v>32</v>
      </c>
      <c r="C8463" t="s">
        <v>4</v>
      </c>
      <c r="D8463" t="s">
        <v>328</v>
      </c>
      <c r="F8463" s="2">
        <v>2079518.9558708493</v>
      </c>
      <c r="G8463" s="36">
        <v>1064006.4585075735</v>
      </c>
      <c r="H8463">
        <v>2012</v>
      </c>
      <c r="I8463">
        <v>1.9544232455014252</v>
      </c>
      <c r="J8463" t="s">
        <v>717</v>
      </c>
    </row>
    <row r="8464" spans="1:10">
      <c r="A8464" t="s">
        <v>107</v>
      </c>
      <c r="B8464" t="s">
        <v>32</v>
      </c>
      <c r="C8464" t="s">
        <v>4</v>
      </c>
      <c r="D8464" t="s">
        <v>328</v>
      </c>
      <c r="F8464" s="2">
        <v>-7023254.8039354021</v>
      </c>
      <c r="G8464" s="36">
        <v>-3593517.8422079817</v>
      </c>
      <c r="H8464">
        <v>2012</v>
      </c>
      <c r="I8464">
        <v>1.9544232455014252</v>
      </c>
      <c r="J8464" t="s">
        <v>717</v>
      </c>
    </row>
    <row r="8465" spans="1:10">
      <c r="A8465" t="s">
        <v>107</v>
      </c>
      <c r="B8465" t="s">
        <v>32</v>
      </c>
      <c r="C8465" t="s">
        <v>4</v>
      </c>
      <c r="D8465" t="s">
        <v>1</v>
      </c>
      <c r="F8465" s="2">
        <v>11360459.253672834</v>
      </c>
      <c r="G8465" s="36">
        <v>5812691.4320230596</v>
      </c>
      <c r="H8465">
        <v>2012</v>
      </c>
      <c r="I8465">
        <v>1.9544232455014252</v>
      </c>
      <c r="J8465" t="s">
        <v>717</v>
      </c>
    </row>
    <row r="8466" spans="1:10">
      <c r="A8466" t="s">
        <v>107</v>
      </c>
      <c r="B8466" t="s">
        <v>32</v>
      </c>
      <c r="C8466" t="s">
        <v>4</v>
      </c>
      <c r="D8466" t="s">
        <v>367</v>
      </c>
      <c r="F8466" s="2">
        <v>499.45766426251578</v>
      </c>
      <c r="G8466" s="36">
        <v>255.55245795000525</v>
      </c>
      <c r="H8466">
        <v>2012</v>
      </c>
      <c r="I8466">
        <v>1.9544232455014252</v>
      </c>
      <c r="J8466" t="s">
        <v>717</v>
      </c>
    </row>
    <row r="8467" spans="1:10">
      <c r="A8467" t="s">
        <v>107</v>
      </c>
      <c r="B8467" t="s">
        <v>32</v>
      </c>
      <c r="C8467" t="s">
        <v>4</v>
      </c>
      <c r="D8467" t="s">
        <v>367</v>
      </c>
      <c r="F8467" s="2">
        <v>499.45766426251578</v>
      </c>
      <c r="G8467" s="36">
        <v>255.55245795000525</v>
      </c>
      <c r="H8467">
        <v>2012</v>
      </c>
      <c r="I8467">
        <v>1.9544232455014252</v>
      </c>
      <c r="J8467" t="s">
        <v>717</v>
      </c>
    </row>
    <row r="8468" spans="1:10">
      <c r="A8468" t="s">
        <v>107</v>
      </c>
      <c r="B8468" t="s">
        <v>32</v>
      </c>
      <c r="C8468" t="s">
        <v>3</v>
      </c>
      <c r="D8468" t="s">
        <v>328</v>
      </c>
      <c r="F8468" s="2">
        <v>11758232.076452564</v>
      </c>
      <c r="G8468" s="36">
        <v>7023036.0660948819</v>
      </c>
      <c r="H8468">
        <v>2011</v>
      </c>
      <c r="I8468">
        <v>1.6742377464381528</v>
      </c>
      <c r="J8468" t="s">
        <v>717</v>
      </c>
    </row>
    <row r="8469" spans="1:10">
      <c r="A8469" t="s">
        <v>107</v>
      </c>
      <c r="B8469" t="s">
        <v>32</v>
      </c>
      <c r="C8469" t="s">
        <v>3</v>
      </c>
      <c r="D8469" t="s">
        <v>328</v>
      </c>
      <c r="F8469" s="2">
        <v>2531379.7716032653</v>
      </c>
      <c r="G8469" s="36">
        <v>1511959.5630839374</v>
      </c>
      <c r="H8469">
        <v>2011</v>
      </c>
      <c r="I8469">
        <v>1.6742377464381528</v>
      </c>
      <c r="J8469" t="s">
        <v>717</v>
      </c>
    </row>
    <row r="8470" spans="1:10">
      <c r="A8470" t="s">
        <v>107</v>
      </c>
      <c r="B8470" t="s">
        <v>32</v>
      </c>
      <c r="C8470" t="s">
        <v>3</v>
      </c>
      <c r="D8470" t="s">
        <v>328</v>
      </c>
      <c r="F8470" s="2">
        <v>2288965.1921768477</v>
      </c>
      <c r="G8470" s="36">
        <v>1367168.5500141741</v>
      </c>
      <c r="H8470">
        <v>2011</v>
      </c>
      <c r="I8470">
        <v>1.6742377464381528</v>
      </c>
      <c r="J8470" t="s">
        <v>717</v>
      </c>
    </row>
    <row r="8471" spans="1:10">
      <c r="A8471" t="s">
        <v>107</v>
      </c>
      <c r="B8471" t="s">
        <v>32</v>
      </c>
      <c r="C8471" t="s">
        <v>3</v>
      </c>
      <c r="D8471" t="s">
        <v>328</v>
      </c>
      <c r="F8471" s="2">
        <v>59711.013020866783</v>
      </c>
      <c r="G8471" s="36">
        <v>35664.596111214567</v>
      </c>
      <c r="H8471">
        <v>2011</v>
      </c>
      <c r="I8471">
        <v>1.6742377464381528</v>
      </c>
      <c r="J8471" t="s">
        <v>717</v>
      </c>
    </row>
    <row r="8472" spans="1:10">
      <c r="A8472" t="s">
        <v>107</v>
      </c>
      <c r="B8472" t="s">
        <v>32</v>
      </c>
      <c r="C8472" t="s">
        <v>3</v>
      </c>
      <c r="D8472" t="s">
        <v>328</v>
      </c>
      <c r="F8472" s="2">
        <v>-1071.3567861635145</v>
      </c>
      <c r="G8472" s="36">
        <v>-639.90719862980393</v>
      </c>
      <c r="H8472">
        <v>2011</v>
      </c>
      <c r="I8472">
        <v>1.6742377464381528</v>
      </c>
      <c r="J8472" t="s">
        <v>717</v>
      </c>
    </row>
    <row r="8473" spans="1:10">
      <c r="A8473" t="s">
        <v>107</v>
      </c>
      <c r="B8473" t="s">
        <v>32</v>
      </c>
      <c r="C8473" t="s">
        <v>3</v>
      </c>
      <c r="D8473" t="s">
        <v>1</v>
      </c>
      <c r="F8473" s="2">
        <v>1660225.7103247705</v>
      </c>
      <c r="G8473" s="36">
        <v>991630.79667556647</v>
      </c>
      <c r="H8473">
        <v>2011</v>
      </c>
      <c r="I8473">
        <v>1.6742377464381528</v>
      </c>
      <c r="J8473" t="s">
        <v>717</v>
      </c>
    </row>
    <row r="8474" spans="1:10">
      <c r="A8474" t="s">
        <v>107</v>
      </c>
      <c r="B8474" t="s">
        <v>32</v>
      </c>
      <c r="C8474" t="s">
        <v>4</v>
      </c>
      <c r="D8474" t="s">
        <v>328</v>
      </c>
      <c r="F8474" s="2">
        <v>9574871.4858167544</v>
      </c>
      <c r="G8474" s="36">
        <v>5718943.7439137651</v>
      </c>
      <c r="H8474">
        <v>2011</v>
      </c>
      <c r="I8474">
        <v>1.6742377464381528</v>
      </c>
      <c r="J8474" t="s">
        <v>717</v>
      </c>
    </row>
    <row r="8475" spans="1:10">
      <c r="A8475" t="s">
        <v>107</v>
      </c>
      <c r="B8475" t="s">
        <v>32</v>
      </c>
      <c r="C8475" t="s">
        <v>4</v>
      </c>
      <c r="D8475" t="s">
        <v>328</v>
      </c>
      <c r="F8475" s="2">
        <v>5894084.7492826376</v>
      </c>
      <c r="G8475" s="36">
        <v>3520458.6456266283</v>
      </c>
      <c r="H8475">
        <v>2011</v>
      </c>
      <c r="I8475">
        <v>1.6742377464381528</v>
      </c>
      <c r="J8475" t="s">
        <v>717</v>
      </c>
    </row>
    <row r="8476" spans="1:10">
      <c r="A8476" t="s">
        <v>107</v>
      </c>
      <c r="B8476" t="s">
        <v>32</v>
      </c>
      <c r="C8476" t="s">
        <v>4</v>
      </c>
      <c r="D8476" t="s">
        <v>328</v>
      </c>
      <c r="F8476" s="2">
        <v>1095719.9756557238</v>
      </c>
      <c r="G8476" s="36">
        <v>654459.00857677287</v>
      </c>
      <c r="H8476">
        <v>2011</v>
      </c>
      <c r="I8476">
        <v>1.6742377464381528</v>
      </c>
      <c r="J8476" t="s">
        <v>717</v>
      </c>
    </row>
    <row r="8477" spans="1:10">
      <c r="A8477" t="s">
        <v>107</v>
      </c>
      <c r="B8477" t="s">
        <v>32</v>
      </c>
      <c r="C8477" t="s">
        <v>4</v>
      </c>
      <c r="D8477" t="s">
        <v>328</v>
      </c>
      <c r="F8477" s="2">
        <v>77627.196384661453</v>
      </c>
      <c r="G8477" s="36">
        <v>46365.694806373212</v>
      </c>
      <c r="H8477">
        <v>2011</v>
      </c>
      <c r="I8477">
        <v>1.6742377464381528</v>
      </c>
      <c r="J8477" t="s">
        <v>717</v>
      </c>
    </row>
    <row r="8478" spans="1:10">
      <c r="A8478" t="s">
        <v>107</v>
      </c>
      <c r="B8478" t="s">
        <v>32</v>
      </c>
      <c r="C8478" t="s">
        <v>4</v>
      </c>
      <c r="D8478" t="s">
        <v>328</v>
      </c>
      <c r="F8478" s="2">
        <v>-48849.500616934733</v>
      </c>
      <c r="G8478" s="36">
        <v>-29177.158812038084</v>
      </c>
      <c r="H8478">
        <v>2011</v>
      </c>
      <c r="I8478">
        <v>1.6742377464381528</v>
      </c>
      <c r="J8478" t="s">
        <v>717</v>
      </c>
    </row>
    <row r="8479" spans="1:10">
      <c r="A8479" t="s">
        <v>107</v>
      </c>
      <c r="B8479" t="s">
        <v>32</v>
      </c>
      <c r="C8479" t="s">
        <v>4</v>
      </c>
      <c r="D8479" t="s">
        <v>1</v>
      </c>
      <c r="F8479" s="2">
        <v>2215529.0958796712</v>
      </c>
      <c r="G8479" s="36">
        <v>1323306.1437021627</v>
      </c>
      <c r="H8479">
        <v>2011</v>
      </c>
      <c r="I8479">
        <v>1.6742377464381528</v>
      </c>
      <c r="J8479" t="s">
        <v>717</v>
      </c>
    </row>
    <row r="8480" spans="1:10">
      <c r="A8480" t="s">
        <v>107</v>
      </c>
      <c r="B8480" t="s">
        <v>32</v>
      </c>
      <c r="C8480" t="s">
        <v>3</v>
      </c>
      <c r="D8480" t="s">
        <v>328</v>
      </c>
      <c r="F8480" s="2">
        <v>17413165.259405974</v>
      </c>
      <c r="G8480" s="36">
        <v>9888856.8512752168</v>
      </c>
      <c r="H8480">
        <v>2010</v>
      </c>
      <c r="I8480">
        <v>1.7608875850154977</v>
      </c>
      <c r="J8480" t="s">
        <v>717</v>
      </c>
    </row>
    <row r="8481" spans="1:10">
      <c r="A8481" t="s">
        <v>107</v>
      </c>
      <c r="B8481" t="s">
        <v>32</v>
      </c>
      <c r="C8481" t="s">
        <v>3</v>
      </c>
      <c r="D8481" t="s">
        <v>328</v>
      </c>
      <c r="F8481" s="2">
        <v>6563532.9708768772</v>
      </c>
      <c r="G8481" s="36">
        <v>3727400.3330650497</v>
      </c>
      <c r="H8481">
        <v>2010</v>
      </c>
      <c r="I8481">
        <v>1.7608875850154977</v>
      </c>
      <c r="J8481" t="s">
        <v>717</v>
      </c>
    </row>
    <row r="8482" spans="1:10">
      <c r="A8482" t="s">
        <v>107</v>
      </c>
      <c r="B8482" t="s">
        <v>32</v>
      </c>
      <c r="C8482" t="s">
        <v>3</v>
      </c>
      <c r="D8482" t="s">
        <v>328</v>
      </c>
      <c r="F8482" s="2">
        <v>1479462.2840688881</v>
      </c>
      <c r="G8482" s="36">
        <v>840179.85966768407</v>
      </c>
      <c r="H8482">
        <v>2010</v>
      </c>
      <c r="I8482">
        <v>1.7608875850154977</v>
      </c>
      <c r="J8482" t="s">
        <v>717</v>
      </c>
    </row>
    <row r="8483" spans="1:10">
      <c r="A8483" t="s">
        <v>107</v>
      </c>
      <c r="B8483" t="s">
        <v>32</v>
      </c>
      <c r="C8483" t="s">
        <v>3</v>
      </c>
      <c r="D8483" t="s">
        <v>328</v>
      </c>
      <c r="F8483" s="2">
        <v>854960.25745751092</v>
      </c>
      <c r="G8483" s="36">
        <v>485528.01708235469</v>
      </c>
      <c r="H8483">
        <v>2010</v>
      </c>
      <c r="I8483">
        <v>1.7608875850154977</v>
      </c>
      <c r="J8483" t="s">
        <v>717</v>
      </c>
    </row>
    <row r="8484" spans="1:10">
      <c r="A8484" t="s">
        <v>107</v>
      </c>
      <c r="B8484" t="s">
        <v>32</v>
      </c>
      <c r="C8484" t="s">
        <v>3</v>
      </c>
      <c r="D8484" t="s">
        <v>328</v>
      </c>
      <c r="F8484" s="2">
        <v>58655.007960084127</v>
      </c>
      <c r="G8484" s="36">
        <v>33309.910558298303</v>
      </c>
      <c r="H8484">
        <v>2010</v>
      </c>
      <c r="I8484">
        <v>1.7608875850154977</v>
      </c>
      <c r="J8484" t="s">
        <v>717</v>
      </c>
    </row>
    <row r="8485" spans="1:10">
      <c r="A8485" t="s">
        <v>107</v>
      </c>
      <c r="B8485" t="s">
        <v>32</v>
      </c>
      <c r="C8485" t="s">
        <v>3</v>
      </c>
      <c r="D8485" t="s">
        <v>1</v>
      </c>
      <c r="F8485" s="2">
        <v>3427101.1937161842</v>
      </c>
      <c r="G8485" s="36">
        <v>1946235.0821708031</v>
      </c>
      <c r="H8485">
        <v>2010</v>
      </c>
      <c r="I8485">
        <v>1.7608875850154977</v>
      </c>
      <c r="J8485" t="s">
        <v>717</v>
      </c>
    </row>
    <row r="8486" spans="1:10">
      <c r="A8486" t="s">
        <v>107</v>
      </c>
      <c r="B8486" t="s">
        <v>32</v>
      </c>
      <c r="C8486" t="s">
        <v>4</v>
      </c>
      <c r="D8486" t="s">
        <v>328</v>
      </c>
      <c r="F8486" s="2">
        <v>29780469.642764855</v>
      </c>
      <c r="G8486" s="36">
        <v>16912192.405799009</v>
      </c>
      <c r="H8486">
        <v>2010</v>
      </c>
      <c r="I8486">
        <v>1.7608875850154977</v>
      </c>
      <c r="J8486" t="s">
        <v>717</v>
      </c>
    </row>
    <row r="8487" spans="1:10">
      <c r="A8487" t="s">
        <v>107</v>
      </c>
      <c r="B8487" t="s">
        <v>32</v>
      </c>
      <c r="C8487" t="s">
        <v>4</v>
      </c>
      <c r="D8487" t="s">
        <v>328</v>
      </c>
      <c r="F8487" s="2">
        <v>2696286.3405072163</v>
      </c>
      <c r="G8487" s="36">
        <v>1531208.6719513591</v>
      </c>
      <c r="H8487">
        <v>2010</v>
      </c>
      <c r="I8487">
        <v>1.7608875850154977</v>
      </c>
      <c r="J8487" t="s">
        <v>717</v>
      </c>
    </row>
    <row r="8488" spans="1:10">
      <c r="A8488" t="s">
        <v>107</v>
      </c>
      <c r="B8488" t="s">
        <v>32</v>
      </c>
      <c r="C8488" t="s">
        <v>4</v>
      </c>
      <c r="D8488" t="s">
        <v>328</v>
      </c>
      <c r="F8488" s="2">
        <v>880277.88017224497</v>
      </c>
      <c r="G8488" s="36">
        <v>499905.77914404322</v>
      </c>
      <c r="H8488">
        <v>2010</v>
      </c>
      <c r="I8488">
        <v>1.7608875850154977</v>
      </c>
      <c r="J8488" t="s">
        <v>717</v>
      </c>
    </row>
    <row r="8489" spans="1:10">
      <c r="A8489" s="4" t="s">
        <v>25</v>
      </c>
      <c r="B8489" t="s">
        <v>32</v>
      </c>
      <c r="C8489" t="s">
        <v>4</v>
      </c>
      <c r="D8489" t="s">
        <v>328</v>
      </c>
      <c r="F8489" s="2">
        <v>12831421.154076951</v>
      </c>
      <c r="G8489" s="36">
        <v>7286905.3443658762</v>
      </c>
      <c r="H8489">
        <v>2010</v>
      </c>
      <c r="I8489">
        <v>1.7608875850154977</v>
      </c>
      <c r="J8489" s="40" t="s">
        <v>715</v>
      </c>
    </row>
    <row r="8490" spans="1:10">
      <c r="A8490" s="4" t="s">
        <v>25</v>
      </c>
      <c r="B8490" t="s">
        <v>32</v>
      </c>
      <c r="C8490" t="s">
        <v>4</v>
      </c>
      <c r="D8490" t="s">
        <v>328</v>
      </c>
      <c r="F8490" s="2">
        <v>7413775.720963438</v>
      </c>
      <c r="G8490" s="36">
        <v>4210249.2993033333</v>
      </c>
      <c r="H8490">
        <v>2010</v>
      </c>
      <c r="I8490">
        <v>1.7608875850154977</v>
      </c>
      <c r="J8490" s="40" t="s">
        <v>715</v>
      </c>
    </row>
    <row r="8491" spans="1:10">
      <c r="A8491" s="4" t="s">
        <v>25</v>
      </c>
      <c r="B8491" t="s">
        <v>32</v>
      </c>
      <c r="C8491" t="s">
        <v>4</v>
      </c>
      <c r="D8491" t="s">
        <v>328</v>
      </c>
      <c r="F8491" s="2">
        <v>5890755.4519934077</v>
      </c>
      <c r="G8491" s="36">
        <v>3345333.0593738966</v>
      </c>
      <c r="H8491">
        <v>2010</v>
      </c>
      <c r="I8491">
        <v>1.7608875850154977</v>
      </c>
      <c r="J8491" s="40" t="s">
        <v>715</v>
      </c>
    </row>
    <row r="8492" spans="1:10">
      <c r="A8492" t="s">
        <v>74</v>
      </c>
      <c r="B8492" t="s">
        <v>33</v>
      </c>
      <c r="C8492" t="s">
        <v>3</v>
      </c>
      <c r="D8492" t="s">
        <v>328</v>
      </c>
      <c r="E8492" t="s">
        <v>631</v>
      </c>
      <c r="F8492" s="2">
        <v>3559690523.9999995</v>
      </c>
      <c r="G8492" s="36">
        <f>F8492/I8492</f>
        <v>3773256.86241255</v>
      </c>
      <c r="H8492">
        <v>2024</v>
      </c>
      <c r="I8492">
        <v>943.4</v>
      </c>
      <c r="J8492" s="40" t="s">
        <v>715</v>
      </c>
    </row>
    <row r="8493" spans="1:10">
      <c r="A8493" t="s">
        <v>107</v>
      </c>
      <c r="B8493" t="s">
        <v>32</v>
      </c>
      <c r="C8493" t="s">
        <v>4</v>
      </c>
      <c r="D8493" t="s">
        <v>328</v>
      </c>
      <c r="F8493" s="2">
        <v>556775.81168121973</v>
      </c>
      <c r="G8493" s="36">
        <v>316190.435107372</v>
      </c>
      <c r="H8493">
        <v>2010</v>
      </c>
      <c r="I8493">
        <v>1.7608875850154977</v>
      </c>
      <c r="J8493" t="s">
        <v>717</v>
      </c>
    </row>
    <row r="8494" spans="1:10">
      <c r="A8494" t="s">
        <v>107</v>
      </c>
      <c r="B8494" t="s">
        <v>32</v>
      </c>
      <c r="C8494" t="s">
        <v>4</v>
      </c>
      <c r="D8494" t="s">
        <v>328</v>
      </c>
      <c r="F8494" s="2">
        <v>-4913.4038634729504</v>
      </c>
      <c r="G8494" s="36">
        <v>-2790.2995655623904</v>
      </c>
      <c r="H8494">
        <v>2010</v>
      </c>
      <c r="I8494">
        <v>1.7608875850154977</v>
      </c>
      <c r="J8494" t="s">
        <v>717</v>
      </c>
    </row>
    <row r="8495" spans="1:10">
      <c r="A8495" t="s">
        <v>107</v>
      </c>
      <c r="B8495" t="s">
        <v>32</v>
      </c>
      <c r="C8495" t="s">
        <v>4</v>
      </c>
      <c r="D8495" t="s">
        <v>1</v>
      </c>
      <c r="F8495" s="2">
        <v>1841664.9040240175</v>
      </c>
      <c r="G8495" s="36">
        <v>1045873.0697495427</v>
      </c>
      <c r="H8495">
        <v>2010</v>
      </c>
      <c r="I8495">
        <v>1.7608875850154977</v>
      </c>
      <c r="J8495" t="s">
        <v>717</v>
      </c>
    </row>
    <row r="8496" spans="1:10">
      <c r="A8496" t="s">
        <v>107</v>
      </c>
      <c r="B8496" t="s">
        <v>38</v>
      </c>
      <c r="C8496" t="s">
        <v>3</v>
      </c>
      <c r="D8496" t="s">
        <v>328</v>
      </c>
      <c r="F8496" s="2">
        <f>G8496*I8496</f>
        <v>6741699999.999999</v>
      </c>
      <c r="G8496" s="36">
        <v>2209082.4789223443</v>
      </c>
      <c r="H8496">
        <v>2016</v>
      </c>
      <c r="I8496">
        <v>3051.81</v>
      </c>
      <c r="J8496" t="s">
        <v>717</v>
      </c>
    </row>
    <row r="8497" spans="1:10">
      <c r="A8497" t="s">
        <v>165</v>
      </c>
      <c r="B8497" t="s">
        <v>33</v>
      </c>
      <c r="C8497" t="s">
        <v>3</v>
      </c>
      <c r="D8497" t="s">
        <v>328</v>
      </c>
      <c r="E8497" t="s">
        <v>631</v>
      </c>
      <c r="F8497" s="2">
        <v>4164573000</v>
      </c>
      <c r="G8497" s="36">
        <f>F8497/I8497</f>
        <v>4414429.7222811114</v>
      </c>
      <c r="H8497">
        <v>2024</v>
      </c>
      <c r="I8497">
        <v>943.4</v>
      </c>
      <c r="J8497" s="40" t="s">
        <v>715</v>
      </c>
    </row>
    <row r="8498" spans="1:10">
      <c r="A8498" t="s">
        <v>107</v>
      </c>
      <c r="B8498" t="s">
        <v>38</v>
      </c>
      <c r="C8498" t="s">
        <v>3</v>
      </c>
      <c r="D8498" t="s">
        <v>1</v>
      </c>
      <c r="F8498" s="2">
        <f>G8498*I8498</f>
        <v>214805649.61000001</v>
      </c>
      <c r="G8498" s="36">
        <v>70386.311601967362</v>
      </c>
      <c r="H8498">
        <v>2016</v>
      </c>
      <c r="I8498">
        <v>3051.81</v>
      </c>
      <c r="J8498" t="s">
        <v>717</v>
      </c>
    </row>
    <row r="8499" spans="1:10">
      <c r="A8499" t="s">
        <v>19</v>
      </c>
      <c r="B8499" t="s">
        <v>33</v>
      </c>
      <c r="C8499" t="s">
        <v>3</v>
      </c>
      <c r="D8499" t="s">
        <v>328</v>
      </c>
      <c r="E8499" t="s">
        <v>631</v>
      </c>
      <c r="F8499" s="2">
        <v>2925382000</v>
      </c>
      <c r="G8499" s="36">
        <f>F8499/I8499</f>
        <v>3100892.5164299342</v>
      </c>
      <c r="H8499">
        <v>2024</v>
      </c>
      <c r="I8499">
        <v>943.4</v>
      </c>
      <c r="J8499" s="40" t="s">
        <v>715</v>
      </c>
    </row>
    <row r="8500" spans="1:10">
      <c r="A8500" t="s">
        <v>685</v>
      </c>
      <c r="B8500" t="s">
        <v>33</v>
      </c>
      <c r="C8500" t="s">
        <v>3</v>
      </c>
      <c r="D8500" t="s">
        <v>328</v>
      </c>
      <c r="E8500" t="s">
        <v>631</v>
      </c>
      <c r="F8500" s="2">
        <v>497290000</v>
      </c>
      <c r="G8500" s="36">
        <f>F8500/I8500</f>
        <v>527125.29149883403</v>
      </c>
      <c r="H8500">
        <v>2024</v>
      </c>
      <c r="I8500">
        <v>943.4</v>
      </c>
      <c r="J8500" s="40" t="s">
        <v>715</v>
      </c>
    </row>
    <row r="8501" spans="1:10">
      <c r="A8501" t="s">
        <v>107</v>
      </c>
      <c r="B8501" t="s">
        <v>38</v>
      </c>
      <c r="C8501" t="s">
        <v>4</v>
      </c>
      <c r="D8501" t="s">
        <v>328</v>
      </c>
      <c r="F8501" s="2">
        <f>G8501*I8501</f>
        <v>2272740000</v>
      </c>
      <c r="G8501" s="36">
        <v>744718.7079143197</v>
      </c>
      <c r="H8501">
        <v>2016</v>
      </c>
      <c r="I8501">
        <v>3051.81</v>
      </c>
      <c r="J8501" t="s">
        <v>717</v>
      </c>
    </row>
    <row r="8502" spans="1:10">
      <c r="A8502" t="s">
        <v>107</v>
      </c>
      <c r="B8502" t="s">
        <v>38</v>
      </c>
      <c r="C8502" t="s">
        <v>3</v>
      </c>
      <c r="D8502" t="s">
        <v>328</v>
      </c>
      <c r="F8502" s="2">
        <f>G8502*I8502</f>
        <v>6919299999.999999</v>
      </c>
      <c r="G8502" s="36">
        <v>2522174.4713583547</v>
      </c>
      <c r="H8502">
        <v>2015</v>
      </c>
      <c r="I8502">
        <v>2743.3867397260219</v>
      </c>
      <c r="J8502" t="s">
        <v>717</v>
      </c>
    </row>
    <row r="8503" spans="1:10">
      <c r="A8503" t="s">
        <v>107</v>
      </c>
      <c r="B8503" t="s">
        <v>38</v>
      </c>
      <c r="C8503" t="s">
        <v>3</v>
      </c>
      <c r="D8503" t="s">
        <v>1</v>
      </c>
      <c r="F8503" s="2">
        <f>G8503*I8503</f>
        <v>108735264.00000001</v>
      </c>
      <c r="G8503" s="36">
        <v>39635.41210775818</v>
      </c>
      <c r="H8503">
        <v>2015</v>
      </c>
      <c r="I8503">
        <v>2743.3867397260219</v>
      </c>
      <c r="J8503" t="s">
        <v>717</v>
      </c>
    </row>
    <row r="8504" spans="1:10">
      <c r="A8504" t="s">
        <v>107</v>
      </c>
      <c r="B8504" t="s">
        <v>38</v>
      </c>
      <c r="C8504" t="s">
        <v>4</v>
      </c>
      <c r="D8504" t="s">
        <v>328</v>
      </c>
      <c r="F8504" s="2">
        <f>G8504*I8504</f>
        <v>1486210000</v>
      </c>
      <c r="G8504" s="36">
        <v>541742.79494710453</v>
      </c>
      <c r="H8504">
        <v>2015</v>
      </c>
      <c r="I8504">
        <v>2743.3867397260219</v>
      </c>
      <c r="J8504" t="s">
        <v>717</v>
      </c>
    </row>
    <row r="8505" spans="1:10">
      <c r="A8505" t="s">
        <v>107</v>
      </c>
      <c r="B8505" t="s">
        <v>38</v>
      </c>
      <c r="C8505" t="s">
        <v>4</v>
      </c>
      <c r="D8505" t="s">
        <v>1</v>
      </c>
      <c r="F8505" s="2">
        <f>G8505*I8505</f>
        <v>11252133.000000002</v>
      </c>
      <c r="G8505" s="36">
        <v>4101.5482203299325</v>
      </c>
      <c r="H8505">
        <v>2015</v>
      </c>
      <c r="I8505">
        <v>2743.3867397260219</v>
      </c>
      <c r="J8505" t="s">
        <v>717</v>
      </c>
    </row>
    <row r="8506" spans="1:10">
      <c r="A8506" t="s">
        <v>57</v>
      </c>
      <c r="B8506" t="s">
        <v>33</v>
      </c>
      <c r="C8506" t="s">
        <v>3</v>
      </c>
      <c r="D8506" t="s">
        <v>328</v>
      </c>
      <c r="E8506" t="s">
        <v>631</v>
      </c>
      <c r="F8506" s="2">
        <v>16592285000</v>
      </c>
      <c r="G8506" s="36">
        <f>F8506/I8506</f>
        <v>17587751.748993006</v>
      </c>
      <c r="H8506">
        <v>2024</v>
      </c>
      <c r="I8506">
        <v>943.4</v>
      </c>
      <c r="J8506" s="40" t="s">
        <v>715</v>
      </c>
    </row>
    <row r="8507" spans="1:10">
      <c r="A8507" t="s">
        <v>107</v>
      </c>
      <c r="B8507" t="s">
        <v>38</v>
      </c>
      <c r="C8507" t="s">
        <v>3</v>
      </c>
      <c r="D8507" t="s">
        <v>328</v>
      </c>
      <c r="F8507" s="2">
        <f>G8507*I8507</f>
        <v>4750950000</v>
      </c>
      <c r="G8507" s="36">
        <v>2375864.5766983978</v>
      </c>
      <c r="H8507">
        <v>2014</v>
      </c>
      <c r="I8507">
        <v>1999.672054794521</v>
      </c>
      <c r="J8507" t="s">
        <v>717</v>
      </c>
    </row>
    <row r="8508" spans="1:10">
      <c r="A8508" t="s">
        <v>107</v>
      </c>
      <c r="B8508" t="s">
        <v>38</v>
      </c>
      <c r="C8508" t="s">
        <v>3</v>
      </c>
      <c r="D8508" t="s">
        <v>1</v>
      </c>
      <c r="F8508" s="2">
        <f>G8508*I8508</f>
        <v>467500000</v>
      </c>
      <c r="G8508" s="36">
        <v>233788.3348817607</v>
      </c>
      <c r="H8508">
        <v>2014</v>
      </c>
      <c r="I8508">
        <v>1999.672054794521</v>
      </c>
      <c r="J8508" t="s">
        <v>717</v>
      </c>
    </row>
    <row r="8509" spans="1:10">
      <c r="A8509" t="s">
        <v>107</v>
      </c>
      <c r="B8509" t="s">
        <v>38</v>
      </c>
      <c r="C8509" t="s">
        <v>4</v>
      </c>
      <c r="D8509" t="s">
        <v>328</v>
      </c>
      <c r="F8509" s="2">
        <f>G8509*I8509</f>
        <v>1961990000</v>
      </c>
      <c r="G8509" s="36">
        <v>981155.88268377678</v>
      </c>
      <c r="H8509">
        <v>2014</v>
      </c>
      <c r="I8509">
        <v>1999.672054794521</v>
      </c>
      <c r="J8509" t="s">
        <v>717</v>
      </c>
    </row>
    <row r="8510" spans="1:10">
      <c r="A8510" t="s">
        <v>25</v>
      </c>
      <c r="B8510" t="s">
        <v>33</v>
      </c>
      <c r="C8510" t="s">
        <v>3</v>
      </c>
      <c r="D8510" t="s">
        <v>328</v>
      </c>
      <c r="E8510" t="s">
        <v>631</v>
      </c>
      <c r="F8510" s="2">
        <v>2659908000</v>
      </c>
      <c r="G8510" s="36">
        <f>F8510/I8510</f>
        <v>2819491.2020351919</v>
      </c>
      <c r="H8510">
        <v>2024</v>
      </c>
      <c r="I8510">
        <v>943.4</v>
      </c>
      <c r="J8510" s="40" t="s">
        <v>715</v>
      </c>
    </row>
    <row r="8511" spans="1:10">
      <c r="A8511" t="s">
        <v>74</v>
      </c>
      <c r="B8511" t="s">
        <v>33</v>
      </c>
      <c r="C8511" t="s">
        <v>3</v>
      </c>
      <c r="D8511" t="s">
        <v>328</v>
      </c>
      <c r="E8511" t="s">
        <v>626</v>
      </c>
      <c r="F8511" s="2">
        <v>8574708558</v>
      </c>
      <c r="G8511" s="36">
        <f>F8511/I8511</f>
        <v>9089154.7148611415</v>
      </c>
      <c r="H8511">
        <v>2024</v>
      </c>
      <c r="I8511">
        <v>943.4</v>
      </c>
      <c r="J8511" s="40" t="s">
        <v>715</v>
      </c>
    </row>
    <row r="8512" spans="1:10">
      <c r="A8512" t="s">
        <v>107</v>
      </c>
      <c r="B8512" t="s">
        <v>38</v>
      </c>
      <c r="C8512" t="s">
        <v>4</v>
      </c>
      <c r="D8512" t="s">
        <v>1</v>
      </c>
      <c r="F8512" s="2">
        <f>G8512*I8512</f>
        <v>91800000</v>
      </c>
      <c r="G8512" s="36">
        <v>45907.5275767821</v>
      </c>
      <c r="H8512">
        <v>2014</v>
      </c>
      <c r="I8512">
        <v>1999.672054794521</v>
      </c>
      <c r="J8512" t="s">
        <v>717</v>
      </c>
    </row>
    <row r="8513" spans="1:10">
      <c r="A8513" t="s">
        <v>107</v>
      </c>
      <c r="B8513" t="s">
        <v>38</v>
      </c>
      <c r="C8513" t="s">
        <v>3</v>
      </c>
      <c r="D8513" t="s">
        <v>328</v>
      </c>
      <c r="F8513" s="2">
        <f>G8513*I8513</f>
        <v>5492113000</v>
      </c>
      <c r="G8513" s="36">
        <v>2939191.9290169957</v>
      </c>
      <c r="H8513">
        <v>2013</v>
      </c>
      <c r="I8513">
        <v>1868.5792328767116</v>
      </c>
      <c r="J8513" t="s">
        <v>717</v>
      </c>
    </row>
    <row r="8514" spans="1:10">
      <c r="A8514" t="s">
        <v>107</v>
      </c>
      <c r="B8514" t="s">
        <v>38</v>
      </c>
      <c r="C8514" t="s">
        <v>3</v>
      </c>
      <c r="D8514" t="s">
        <v>1</v>
      </c>
      <c r="F8514" s="2">
        <f>G8514*I8514</f>
        <v>245548999.99999997</v>
      </c>
      <c r="G8514" s="36">
        <v>131409.46644364277</v>
      </c>
      <c r="H8514">
        <v>2013</v>
      </c>
      <c r="I8514">
        <v>1868.5792328767116</v>
      </c>
      <c r="J8514" t="s">
        <v>717</v>
      </c>
    </row>
    <row r="8515" spans="1:10">
      <c r="A8515" t="s">
        <v>107</v>
      </c>
      <c r="B8515" t="s">
        <v>38</v>
      </c>
      <c r="C8515" t="s">
        <v>4</v>
      </c>
      <c r="D8515" t="s">
        <v>328</v>
      </c>
      <c r="F8515" s="2">
        <f>G8515*I8515</f>
        <v>2023524671.3700001</v>
      </c>
      <c r="G8515" s="36">
        <v>1082921.5244219252</v>
      </c>
      <c r="H8515">
        <v>2013</v>
      </c>
      <c r="I8515">
        <v>1868.5792328767116</v>
      </c>
      <c r="J8515" t="s">
        <v>717</v>
      </c>
    </row>
    <row r="8516" spans="1:10">
      <c r="A8516" t="s">
        <v>165</v>
      </c>
      <c r="B8516" t="s">
        <v>33</v>
      </c>
      <c r="C8516" t="s">
        <v>3</v>
      </c>
      <c r="D8516" t="s">
        <v>328</v>
      </c>
      <c r="E8516" t="s">
        <v>626</v>
      </c>
      <c r="F8516" s="2">
        <v>158904000</v>
      </c>
      <c r="G8516" s="36">
        <f>F8516/I8516</f>
        <v>168437.56624973501</v>
      </c>
      <c r="H8516">
        <v>2024</v>
      </c>
      <c r="I8516">
        <v>943.4</v>
      </c>
      <c r="J8516" s="40" t="s">
        <v>715</v>
      </c>
    </row>
    <row r="8517" spans="1:10">
      <c r="A8517" t="s">
        <v>107</v>
      </c>
      <c r="B8517" t="s">
        <v>38</v>
      </c>
      <c r="C8517" t="s">
        <v>4</v>
      </c>
      <c r="D8517" t="s">
        <v>1</v>
      </c>
      <c r="F8517" s="2">
        <f>G8517*I8517</f>
        <v>0</v>
      </c>
      <c r="G8517" s="36">
        <v>0</v>
      </c>
      <c r="H8517">
        <v>2013</v>
      </c>
      <c r="I8517">
        <v>1868.5792328767116</v>
      </c>
      <c r="J8517" t="s">
        <v>717</v>
      </c>
    </row>
    <row r="8518" spans="1:10">
      <c r="A8518" t="s">
        <v>19</v>
      </c>
      <c r="B8518" t="s">
        <v>33</v>
      </c>
      <c r="C8518" t="s">
        <v>3</v>
      </c>
      <c r="D8518" t="s">
        <v>328</v>
      </c>
      <c r="E8518" t="s">
        <v>626</v>
      </c>
      <c r="F8518" s="2">
        <v>4631113000</v>
      </c>
      <c r="G8518" s="36">
        <f>F8518/I8518</f>
        <v>4908960.1441594232</v>
      </c>
      <c r="H8518">
        <v>2024</v>
      </c>
      <c r="I8518">
        <v>943.4</v>
      </c>
      <c r="J8518" s="40" t="s">
        <v>715</v>
      </c>
    </row>
    <row r="8519" spans="1:10">
      <c r="A8519" t="s">
        <v>685</v>
      </c>
      <c r="B8519" t="s">
        <v>33</v>
      </c>
      <c r="C8519" t="s">
        <v>3</v>
      </c>
      <c r="D8519" t="s">
        <v>328</v>
      </c>
      <c r="E8519" t="s">
        <v>626</v>
      </c>
      <c r="F8519" s="2">
        <v>3851176000</v>
      </c>
      <c r="G8519" s="36">
        <f>F8519/I8519</f>
        <v>4082230.231079076</v>
      </c>
      <c r="H8519">
        <v>2024</v>
      </c>
      <c r="I8519">
        <v>943.4</v>
      </c>
      <c r="J8519" s="40" t="s">
        <v>715</v>
      </c>
    </row>
    <row r="8520" spans="1:10">
      <c r="A8520" t="s">
        <v>107</v>
      </c>
      <c r="B8520" t="s">
        <v>38</v>
      </c>
      <c r="C8520" t="s">
        <v>3</v>
      </c>
      <c r="D8520" t="s">
        <v>328</v>
      </c>
      <c r="F8520" s="2">
        <f>G8520*I8520</f>
        <v>5130624473.4337692</v>
      </c>
      <c r="G8520" s="36">
        <v>2854664.5014156271</v>
      </c>
      <c r="H8520">
        <v>2012</v>
      </c>
      <c r="I8520">
        <v>1797.2775683060108</v>
      </c>
      <c r="J8520" t="s">
        <v>717</v>
      </c>
    </row>
    <row r="8521" spans="1:10">
      <c r="A8521" t="s">
        <v>107</v>
      </c>
      <c r="B8521" t="s">
        <v>38</v>
      </c>
      <c r="C8521" t="s">
        <v>3</v>
      </c>
      <c r="D8521" t="s">
        <v>1</v>
      </c>
      <c r="F8521" s="2">
        <f>G8521*I8521</f>
        <v>170488353.12781504</v>
      </c>
      <c r="G8521" s="36">
        <v>94859.222712330142</v>
      </c>
      <c r="H8521">
        <v>2012</v>
      </c>
      <c r="I8521">
        <v>1797.2775683060108</v>
      </c>
      <c r="J8521" t="s">
        <v>717</v>
      </c>
    </row>
    <row r="8522" spans="1:10">
      <c r="A8522" t="s">
        <v>107</v>
      </c>
      <c r="B8522" t="s">
        <v>38</v>
      </c>
      <c r="C8522" t="s">
        <v>4</v>
      </c>
      <c r="D8522" t="s">
        <v>328</v>
      </c>
      <c r="F8522" s="2">
        <f>G8522*I8522</f>
        <v>938530541.39466131</v>
      </c>
      <c r="G8522" s="36">
        <v>522195.6574460867</v>
      </c>
      <c r="H8522">
        <v>2012</v>
      </c>
      <c r="I8522">
        <v>1797.2775683060108</v>
      </c>
      <c r="J8522" t="s">
        <v>717</v>
      </c>
    </row>
    <row r="8523" spans="1:10">
      <c r="A8523" t="s">
        <v>107</v>
      </c>
      <c r="B8523" t="s">
        <v>38</v>
      </c>
      <c r="C8523" t="s">
        <v>4</v>
      </c>
      <c r="D8523" t="s">
        <v>1</v>
      </c>
      <c r="F8523" s="2">
        <f>G8523*I8523</f>
        <v>0</v>
      </c>
      <c r="G8523" s="36">
        <v>0</v>
      </c>
      <c r="H8523">
        <v>2012</v>
      </c>
      <c r="I8523">
        <v>1797.2775683060108</v>
      </c>
      <c r="J8523" t="s">
        <v>717</v>
      </c>
    </row>
    <row r="8524" spans="1:10">
      <c r="A8524" t="s">
        <v>107</v>
      </c>
      <c r="B8524" t="s">
        <v>38</v>
      </c>
      <c r="C8524" t="s">
        <v>3</v>
      </c>
      <c r="D8524" t="s">
        <v>328</v>
      </c>
      <c r="F8524" s="2">
        <f>G8524*I8524</f>
        <v>4333037077.2599726</v>
      </c>
      <c r="G8524" s="36">
        <v>2346613.5416384675</v>
      </c>
      <c r="H8524">
        <v>2011</v>
      </c>
      <c r="I8524">
        <v>1846.5064657534242</v>
      </c>
      <c r="J8524" t="s">
        <v>717</v>
      </c>
    </row>
    <row r="8525" spans="1:10">
      <c r="A8525" t="s">
        <v>57</v>
      </c>
      <c r="B8525" t="s">
        <v>33</v>
      </c>
      <c r="C8525" t="s">
        <v>3</v>
      </c>
      <c r="D8525" t="s">
        <v>328</v>
      </c>
      <c r="E8525" t="s">
        <v>626</v>
      </c>
      <c r="F8525" s="2">
        <v>2197006000</v>
      </c>
      <c r="G8525" s="36">
        <f>F8525/I8525</f>
        <v>2328817.0447318209</v>
      </c>
      <c r="H8525">
        <v>2024</v>
      </c>
      <c r="I8525">
        <v>943.4</v>
      </c>
      <c r="J8525" s="40" t="s">
        <v>715</v>
      </c>
    </row>
    <row r="8526" spans="1:10">
      <c r="A8526" t="s">
        <v>107</v>
      </c>
      <c r="B8526" t="s">
        <v>38</v>
      </c>
      <c r="C8526" t="s">
        <v>3</v>
      </c>
      <c r="D8526" t="s">
        <v>1</v>
      </c>
      <c r="F8526" s="2">
        <f>G8526*I8526</f>
        <v>26709508.029337611</v>
      </c>
      <c r="G8526" s="36">
        <v>14464.887356048013</v>
      </c>
      <c r="H8526">
        <v>2011</v>
      </c>
      <c r="I8526">
        <v>1846.5064657534242</v>
      </c>
      <c r="J8526" t="s">
        <v>717</v>
      </c>
    </row>
    <row r="8527" spans="1:10">
      <c r="A8527" t="s">
        <v>107</v>
      </c>
      <c r="B8527" t="s">
        <v>38</v>
      </c>
      <c r="C8527" t="s">
        <v>4</v>
      </c>
      <c r="D8527" t="s">
        <v>328</v>
      </c>
      <c r="F8527" s="2">
        <f>G8527*I8527</f>
        <v>1391755687.2521398</v>
      </c>
      <c r="G8527" s="36">
        <v>753723.70098052488</v>
      </c>
      <c r="H8527">
        <v>2011</v>
      </c>
      <c r="I8527">
        <v>1846.5064657534242</v>
      </c>
      <c r="J8527" t="s">
        <v>717</v>
      </c>
    </row>
    <row r="8528" spans="1:10">
      <c r="A8528" t="s">
        <v>107</v>
      </c>
      <c r="B8528" t="s">
        <v>38</v>
      </c>
      <c r="C8528" t="s">
        <v>4</v>
      </c>
      <c r="D8528" t="s">
        <v>1</v>
      </c>
      <c r="F8528" s="2">
        <f>G8528*I8528</f>
        <v>0</v>
      </c>
      <c r="G8528" s="36">
        <v>0</v>
      </c>
      <c r="H8528">
        <v>2011</v>
      </c>
      <c r="I8528">
        <v>1846.5064657534242</v>
      </c>
      <c r="J8528" t="s">
        <v>717</v>
      </c>
    </row>
    <row r="8529" spans="1:10">
      <c r="A8529" t="s">
        <v>25</v>
      </c>
      <c r="B8529" t="s">
        <v>33</v>
      </c>
      <c r="C8529" t="s">
        <v>3</v>
      </c>
      <c r="D8529" t="s">
        <v>328</v>
      </c>
      <c r="E8529" t="s">
        <v>626</v>
      </c>
      <c r="F8529" s="2">
        <v>4148035000</v>
      </c>
      <c r="G8529" s="36">
        <f>F8529/I8529</f>
        <v>4396899.5124019505</v>
      </c>
      <c r="H8529">
        <v>2024</v>
      </c>
      <c r="I8529">
        <v>943.4</v>
      </c>
      <c r="J8529" s="40" t="s">
        <v>715</v>
      </c>
    </row>
    <row r="8530" spans="1:10">
      <c r="A8530" t="s">
        <v>74</v>
      </c>
      <c r="B8530" t="s">
        <v>33</v>
      </c>
      <c r="C8530" t="s">
        <v>3</v>
      </c>
      <c r="D8530" t="s">
        <v>1</v>
      </c>
      <c r="E8530" t="s">
        <v>632</v>
      </c>
      <c r="F8530" s="2">
        <v>59881799</v>
      </c>
      <c r="G8530" s="36">
        <f>F8530/I8530</f>
        <v>63474.45304218783</v>
      </c>
      <c r="H8530">
        <v>2024</v>
      </c>
      <c r="I8530">
        <v>943.4</v>
      </c>
      <c r="J8530" s="40" t="s">
        <v>715</v>
      </c>
    </row>
    <row r="8531" spans="1:10">
      <c r="A8531" t="s">
        <v>107</v>
      </c>
      <c r="B8531" t="s">
        <v>38</v>
      </c>
      <c r="C8531" t="s">
        <v>3</v>
      </c>
      <c r="D8531" t="s">
        <v>328</v>
      </c>
      <c r="F8531" s="2">
        <f>G8531*I8531</f>
        <v>4111070213.5725498</v>
      </c>
      <c r="G8531" s="36">
        <v>2165655.4216613648</v>
      </c>
      <c r="H8531">
        <v>2010</v>
      </c>
      <c r="I8531">
        <v>1898.3030136986317</v>
      </c>
      <c r="J8531" t="s">
        <v>717</v>
      </c>
    </row>
    <row r="8532" spans="1:10">
      <c r="A8532" t="s">
        <v>107</v>
      </c>
      <c r="B8532" t="s">
        <v>38</v>
      </c>
      <c r="C8532" t="s">
        <v>3</v>
      </c>
      <c r="D8532" t="s">
        <v>1</v>
      </c>
      <c r="F8532" s="2">
        <f>G8532*I8532</f>
        <v>330945322.16647005</v>
      </c>
      <c r="G8532" s="36">
        <v>174337.45812880527</v>
      </c>
      <c r="H8532">
        <v>2010</v>
      </c>
      <c r="I8532">
        <v>1898.3030136986317</v>
      </c>
      <c r="J8532" t="s">
        <v>717</v>
      </c>
    </row>
    <row r="8533" spans="1:10">
      <c r="A8533" t="s">
        <v>107</v>
      </c>
      <c r="B8533" t="s">
        <v>38</v>
      </c>
      <c r="C8533" t="s">
        <v>4</v>
      </c>
      <c r="D8533" t="s">
        <v>328</v>
      </c>
      <c r="F8533" s="2">
        <f>G8533*I8533</f>
        <v>1487809926.2157967</v>
      </c>
      <c r="G8533" s="36">
        <v>783757.86978126585</v>
      </c>
      <c r="H8533">
        <v>2010</v>
      </c>
      <c r="I8533">
        <v>1898.3030136986317</v>
      </c>
      <c r="J8533" t="s">
        <v>717</v>
      </c>
    </row>
    <row r="8534" spans="1:10">
      <c r="A8534" t="s">
        <v>107</v>
      </c>
      <c r="B8534" t="s">
        <v>38</v>
      </c>
      <c r="C8534" t="s">
        <v>4</v>
      </c>
      <c r="D8534" t="s">
        <v>1</v>
      </c>
      <c r="F8534" s="2">
        <f>G8534*I8534</f>
        <v>9671177.389134666</v>
      </c>
      <c r="G8534" s="36">
        <v>5094.6436471653988</v>
      </c>
      <c r="H8534">
        <v>2010</v>
      </c>
      <c r="I8534">
        <v>1898.3030136986317</v>
      </c>
      <c r="J8534" t="s">
        <v>717</v>
      </c>
    </row>
    <row r="8535" spans="1:10">
      <c r="A8535" t="s">
        <v>19</v>
      </c>
      <c r="B8535" t="s">
        <v>33</v>
      </c>
      <c r="C8535" t="s">
        <v>3</v>
      </c>
      <c r="D8535" t="s">
        <v>1</v>
      </c>
      <c r="E8535" t="s">
        <v>632</v>
      </c>
      <c r="F8535" s="2">
        <v>491099000</v>
      </c>
      <c r="G8535" s="36">
        <f t="shared" ref="G8535:G8558" si="246">F8535/I8535</f>
        <v>520562.85774856899</v>
      </c>
      <c r="H8535">
        <v>2024</v>
      </c>
      <c r="I8535">
        <v>943.4</v>
      </c>
      <c r="J8535" s="40" t="s">
        <v>715</v>
      </c>
    </row>
    <row r="8536" spans="1:10">
      <c r="A8536" t="s">
        <v>685</v>
      </c>
      <c r="B8536" t="s">
        <v>33</v>
      </c>
      <c r="C8536" t="s">
        <v>3</v>
      </c>
      <c r="D8536" t="s">
        <v>1</v>
      </c>
      <c r="E8536" t="s">
        <v>632</v>
      </c>
      <c r="F8536" s="2">
        <v>701512000</v>
      </c>
      <c r="G8536" s="36">
        <f t="shared" si="246"/>
        <v>743599.74560101761</v>
      </c>
      <c r="H8536">
        <v>2024</v>
      </c>
      <c r="I8536">
        <v>943.4</v>
      </c>
      <c r="J8536" s="40" t="s">
        <v>715</v>
      </c>
    </row>
    <row r="8537" spans="1:10">
      <c r="A8537" t="s">
        <v>107</v>
      </c>
      <c r="B8537" t="s">
        <v>34</v>
      </c>
      <c r="C8537" t="s">
        <v>3</v>
      </c>
      <c r="D8537" t="s">
        <v>328</v>
      </c>
      <c r="E8537" t="s">
        <v>534</v>
      </c>
      <c r="F8537" s="2">
        <v>1462988.32</v>
      </c>
      <c r="G8537" s="36">
        <f t="shared" si="246"/>
        <v>1462988.32</v>
      </c>
      <c r="H8537">
        <v>2024</v>
      </c>
      <c r="I8537">
        <v>1</v>
      </c>
      <c r="J8537" t="s">
        <v>717</v>
      </c>
    </row>
    <row r="8538" spans="1:10">
      <c r="A8538" t="s">
        <v>107</v>
      </c>
      <c r="B8538" t="s">
        <v>34</v>
      </c>
      <c r="C8538" t="s">
        <v>3</v>
      </c>
      <c r="D8538" t="s">
        <v>1</v>
      </c>
      <c r="E8538" t="s">
        <v>434</v>
      </c>
      <c r="F8538" s="2">
        <v>2976334.73</v>
      </c>
      <c r="G8538" s="36">
        <f t="shared" si="246"/>
        <v>2976334.73</v>
      </c>
      <c r="H8538">
        <v>2024</v>
      </c>
      <c r="I8538">
        <v>1</v>
      </c>
      <c r="J8538" t="s">
        <v>717</v>
      </c>
    </row>
    <row r="8539" spans="1:10">
      <c r="A8539" t="s">
        <v>107</v>
      </c>
      <c r="B8539" t="s">
        <v>34</v>
      </c>
      <c r="C8539" t="s">
        <v>4</v>
      </c>
      <c r="D8539" t="s">
        <v>328</v>
      </c>
      <c r="E8539" t="s">
        <v>534</v>
      </c>
      <c r="F8539" s="2">
        <v>747311.35</v>
      </c>
      <c r="G8539" s="36">
        <f t="shared" si="246"/>
        <v>747311.35</v>
      </c>
      <c r="H8539">
        <v>2024</v>
      </c>
      <c r="I8539">
        <v>1</v>
      </c>
      <c r="J8539" t="s">
        <v>717</v>
      </c>
    </row>
    <row r="8540" spans="1:10">
      <c r="A8540" t="s">
        <v>107</v>
      </c>
      <c r="B8540" t="s">
        <v>34</v>
      </c>
      <c r="C8540" t="s">
        <v>4</v>
      </c>
      <c r="D8540" t="s">
        <v>1</v>
      </c>
      <c r="E8540" t="s">
        <v>434</v>
      </c>
      <c r="F8540" s="2">
        <v>-10243.33</v>
      </c>
      <c r="G8540" s="36">
        <f t="shared" si="246"/>
        <v>-10243.33</v>
      </c>
      <c r="H8540">
        <v>2024</v>
      </c>
      <c r="I8540">
        <v>1</v>
      </c>
      <c r="J8540" t="s">
        <v>717</v>
      </c>
    </row>
    <row r="8541" spans="1:10">
      <c r="A8541" t="s">
        <v>107</v>
      </c>
      <c r="B8541" t="s">
        <v>34</v>
      </c>
      <c r="C8541" t="s">
        <v>3</v>
      </c>
      <c r="D8541" t="s">
        <v>328</v>
      </c>
      <c r="E8541" t="s">
        <v>534</v>
      </c>
      <c r="F8541" s="2">
        <v>1062387.21</v>
      </c>
      <c r="G8541" s="36">
        <f t="shared" si="246"/>
        <v>1062387.21</v>
      </c>
      <c r="H8541">
        <v>2023</v>
      </c>
      <c r="I8541">
        <v>1</v>
      </c>
      <c r="J8541" t="s">
        <v>717</v>
      </c>
    </row>
    <row r="8542" spans="1:10">
      <c r="A8542" t="s">
        <v>57</v>
      </c>
      <c r="B8542" t="s">
        <v>33</v>
      </c>
      <c r="C8542" t="s">
        <v>3</v>
      </c>
      <c r="D8542" t="s">
        <v>1</v>
      </c>
      <c r="E8542" t="s">
        <v>632</v>
      </c>
      <c r="F8542" s="2">
        <v>85531000</v>
      </c>
      <c r="G8542" s="36">
        <f t="shared" si="246"/>
        <v>90662.497350010599</v>
      </c>
      <c r="H8542">
        <v>2024</v>
      </c>
      <c r="I8542">
        <v>943.4</v>
      </c>
      <c r="J8542" s="40" t="s">
        <v>715</v>
      </c>
    </row>
    <row r="8543" spans="1:10">
      <c r="A8543" t="s">
        <v>107</v>
      </c>
      <c r="B8543" t="s">
        <v>34</v>
      </c>
      <c r="C8543" t="s">
        <v>3</v>
      </c>
      <c r="D8543" t="s">
        <v>1</v>
      </c>
      <c r="E8543" t="s">
        <v>434</v>
      </c>
      <c r="F8543" s="2">
        <v>1805098.57</v>
      </c>
      <c r="G8543" s="36">
        <f t="shared" si="246"/>
        <v>1805098.57</v>
      </c>
      <c r="H8543">
        <v>2023</v>
      </c>
      <c r="I8543">
        <v>1</v>
      </c>
      <c r="J8543" t="s">
        <v>717</v>
      </c>
    </row>
    <row r="8544" spans="1:10">
      <c r="A8544" t="s">
        <v>107</v>
      </c>
      <c r="B8544" t="s">
        <v>34</v>
      </c>
      <c r="C8544" t="s">
        <v>4</v>
      </c>
      <c r="D8544" t="s">
        <v>328</v>
      </c>
      <c r="E8544" t="s">
        <v>534</v>
      </c>
      <c r="F8544" s="2">
        <v>539826.92000000004</v>
      </c>
      <c r="G8544" s="36">
        <f t="shared" si="246"/>
        <v>539826.92000000004</v>
      </c>
      <c r="H8544">
        <v>2023</v>
      </c>
      <c r="I8544">
        <v>1</v>
      </c>
      <c r="J8544" t="s">
        <v>717</v>
      </c>
    </row>
    <row r="8545" spans="1:10">
      <c r="A8545" t="s">
        <v>25</v>
      </c>
      <c r="B8545" t="s">
        <v>33</v>
      </c>
      <c r="C8545" t="s">
        <v>3</v>
      </c>
      <c r="D8545" t="s">
        <v>1</v>
      </c>
      <c r="E8545" t="s">
        <v>632</v>
      </c>
      <c r="F8545" s="2">
        <v>19916000</v>
      </c>
      <c r="G8545" s="36">
        <f t="shared" si="246"/>
        <v>21110.875556497773</v>
      </c>
      <c r="H8545">
        <v>2024</v>
      </c>
      <c r="I8545">
        <v>943.4</v>
      </c>
      <c r="J8545" s="40" t="s">
        <v>715</v>
      </c>
    </row>
    <row r="8546" spans="1:10">
      <c r="A8546" t="s">
        <v>74</v>
      </c>
      <c r="B8546" t="s">
        <v>33</v>
      </c>
      <c r="C8546" t="s">
        <v>4</v>
      </c>
      <c r="D8546" t="s">
        <v>328</v>
      </c>
      <c r="E8546" t="s">
        <v>626</v>
      </c>
      <c r="F8546" s="2">
        <v>3006573803.0000005</v>
      </c>
      <c r="G8546" s="36">
        <f t="shared" si="246"/>
        <v>3186955.483358067</v>
      </c>
      <c r="H8546">
        <v>2024</v>
      </c>
      <c r="I8546">
        <v>943.4</v>
      </c>
      <c r="J8546" s="40" t="s">
        <v>715</v>
      </c>
    </row>
    <row r="8547" spans="1:10">
      <c r="A8547" t="s">
        <v>107</v>
      </c>
      <c r="B8547" t="s">
        <v>34</v>
      </c>
      <c r="C8547" t="s">
        <v>4</v>
      </c>
      <c r="D8547" t="s">
        <v>1</v>
      </c>
      <c r="E8547" t="s">
        <v>434</v>
      </c>
      <c r="F8547" s="2">
        <v>18875.68</v>
      </c>
      <c r="G8547" s="36">
        <f t="shared" si="246"/>
        <v>18875.68</v>
      </c>
      <c r="H8547">
        <v>2023</v>
      </c>
      <c r="I8547">
        <v>1</v>
      </c>
      <c r="J8547" t="s">
        <v>717</v>
      </c>
    </row>
    <row r="8548" spans="1:10">
      <c r="A8548" t="s">
        <v>107</v>
      </c>
      <c r="B8548" t="s">
        <v>34</v>
      </c>
      <c r="C8548" t="s">
        <v>3</v>
      </c>
      <c r="D8548" t="s">
        <v>328</v>
      </c>
      <c r="F8548" s="2">
        <v>1281106.27</v>
      </c>
      <c r="G8548" s="36">
        <f t="shared" si="246"/>
        <v>1281106.27</v>
      </c>
      <c r="H8548">
        <v>2022</v>
      </c>
      <c r="I8548">
        <v>1</v>
      </c>
      <c r="J8548" t="s">
        <v>717</v>
      </c>
    </row>
    <row r="8549" spans="1:10">
      <c r="A8549" t="s">
        <v>107</v>
      </c>
      <c r="B8549" t="s">
        <v>34</v>
      </c>
      <c r="C8549" t="s">
        <v>3</v>
      </c>
      <c r="D8549" t="s">
        <v>1</v>
      </c>
      <c r="F8549" s="2">
        <v>2465166.71</v>
      </c>
      <c r="G8549" s="36">
        <f t="shared" si="246"/>
        <v>2465166.71</v>
      </c>
      <c r="H8549">
        <v>2022</v>
      </c>
      <c r="I8549">
        <v>1</v>
      </c>
      <c r="J8549" t="s">
        <v>717</v>
      </c>
    </row>
    <row r="8550" spans="1:10">
      <c r="A8550" t="s">
        <v>107</v>
      </c>
      <c r="B8550" t="s">
        <v>34</v>
      </c>
      <c r="C8550" t="s">
        <v>5</v>
      </c>
      <c r="D8550" t="s">
        <v>328</v>
      </c>
      <c r="F8550" s="2">
        <v>354791.95</v>
      </c>
      <c r="G8550" s="36">
        <f t="shared" si="246"/>
        <v>354791.95</v>
      </c>
      <c r="H8550">
        <v>2022</v>
      </c>
      <c r="I8550">
        <v>1</v>
      </c>
      <c r="J8550" t="s">
        <v>717</v>
      </c>
    </row>
    <row r="8551" spans="1:10">
      <c r="A8551" t="s">
        <v>165</v>
      </c>
      <c r="B8551" t="s">
        <v>33</v>
      </c>
      <c r="C8551" t="s">
        <v>4</v>
      </c>
      <c r="D8551" t="s">
        <v>328</v>
      </c>
      <c r="E8551" t="s">
        <v>626</v>
      </c>
      <c r="F8551" s="2">
        <v>233758000</v>
      </c>
      <c r="G8551" s="36">
        <f t="shared" si="246"/>
        <v>247782.48887004453</v>
      </c>
      <c r="H8551">
        <v>2024</v>
      </c>
      <c r="I8551">
        <v>943.4</v>
      </c>
      <c r="J8551" s="40" t="s">
        <v>715</v>
      </c>
    </row>
    <row r="8552" spans="1:10">
      <c r="A8552" t="s">
        <v>107</v>
      </c>
      <c r="B8552" t="s">
        <v>34</v>
      </c>
      <c r="C8552" t="s">
        <v>5</v>
      </c>
      <c r="D8552" t="s">
        <v>1</v>
      </c>
      <c r="F8552" s="2">
        <v>2822.71</v>
      </c>
      <c r="G8552" s="36">
        <f t="shared" si="246"/>
        <v>2822.71</v>
      </c>
      <c r="H8552">
        <v>2022</v>
      </c>
      <c r="I8552">
        <v>1</v>
      </c>
      <c r="J8552" t="s">
        <v>717</v>
      </c>
    </row>
    <row r="8553" spans="1:10">
      <c r="A8553" t="s">
        <v>19</v>
      </c>
      <c r="B8553" t="s">
        <v>33</v>
      </c>
      <c r="C8553" t="s">
        <v>4</v>
      </c>
      <c r="D8553" t="s">
        <v>328</v>
      </c>
      <c r="E8553" t="s">
        <v>626</v>
      </c>
      <c r="F8553" s="2">
        <v>2345274000</v>
      </c>
      <c r="G8553" s="36">
        <f t="shared" si="246"/>
        <v>2485980.4960780158</v>
      </c>
      <c r="H8553">
        <v>2024</v>
      </c>
      <c r="I8553">
        <v>943.4</v>
      </c>
      <c r="J8553" s="40" t="s">
        <v>715</v>
      </c>
    </row>
    <row r="8554" spans="1:10">
      <c r="A8554" t="s">
        <v>685</v>
      </c>
      <c r="B8554" t="s">
        <v>33</v>
      </c>
      <c r="C8554" t="s">
        <v>4</v>
      </c>
      <c r="D8554" t="s">
        <v>328</v>
      </c>
      <c r="E8554" t="s">
        <v>626</v>
      </c>
      <c r="F8554" s="2">
        <v>2552216000</v>
      </c>
      <c r="G8554" s="36">
        <f t="shared" si="246"/>
        <v>2705338.1386474455</v>
      </c>
      <c r="H8554">
        <v>2024</v>
      </c>
      <c r="I8554">
        <v>943.4</v>
      </c>
      <c r="J8554" s="40" t="s">
        <v>715</v>
      </c>
    </row>
    <row r="8555" spans="1:10">
      <c r="A8555" t="s">
        <v>107</v>
      </c>
      <c r="B8555" t="s">
        <v>34</v>
      </c>
      <c r="C8555" t="s">
        <v>3</v>
      </c>
      <c r="D8555" t="s">
        <v>328</v>
      </c>
      <c r="E8555" t="s">
        <v>450</v>
      </c>
      <c r="F8555" s="2">
        <v>1228932.82</v>
      </c>
      <c r="G8555" s="36">
        <f t="shared" si="246"/>
        <v>1228932.82</v>
      </c>
      <c r="H8555">
        <v>2021</v>
      </c>
      <c r="I8555">
        <v>1</v>
      </c>
      <c r="J8555" t="s">
        <v>717</v>
      </c>
    </row>
    <row r="8556" spans="1:10">
      <c r="A8556" t="s">
        <v>107</v>
      </c>
      <c r="B8556" t="s">
        <v>34</v>
      </c>
      <c r="C8556" t="s">
        <v>3</v>
      </c>
      <c r="D8556" t="s">
        <v>1</v>
      </c>
      <c r="E8556" t="s">
        <v>451</v>
      </c>
      <c r="F8556" s="2">
        <v>2721911.69</v>
      </c>
      <c r="G8556" s="36">
        <f t="shared" si="246"/>
        <v>2721911.69</v>
      </c>
      <c r="H8556">
        <v>2021</v>
      </c>
      <c r="I8556">
        <v>1</v>
      </c>
      <c r="J8556" t="s">
        <v>717</v>
      </c>
    </row>
    <row r="8557" spans="1:10">
      <c r="A8557" t="s">
        <v>107</v>
      </c>
      <c r="B8557" t="s">
        <v>34</v>
      </c>
      <c r="C8557" t="s">
        <v>4</v>
      </c>
      <c r="D8557" t="s">
        <v>328</v>
      </c>
      <c r="E8557" t="s">
        <v>450</v>
      </c>
      <c r="F8557" s="2">
        <v>174973.63</v>
      </c>
      <c r="G8557" s="36">
        <f t="shared" si="246"/>
        <v>174973.63</v>
      </c>
      <c r="H8557">
        <v>2021</v>
      </c>
      <c r="I8557">
        <v>1</v>
      </c>
      <c r="J8557" t="s">
        <v>717</v>
      </c>
    </row>
    <row r="8558" spans="1:10">
      <c r="A8558" t="s">
        <v>107</v>
      </c>
      <c r="B8558" t="s">
        <v>34</v>
      </c>
      <c r="C8558" t="s">
        <v>4</v>
      </c>
      <c r="D8558" t="s">
        <v>1</v>
      </c>
      <c r="E8558" t="s">
        <v>451</v>
      </c>
      <c r="F8558" s="2">
        <v>6116.85</v>
      </c>
      <c r="G8558" s="36">
        <f t="shared" si="246"/>
        <v>6116.85</v>
      </c>
      <c r="H8558">
        <v>2021</v>
      </c>
      <c r="I8558">
        <v>1</v>
      </c>
      <c r="J8558" t="s">
        <v>717</v>
      </c>
    </row>
    <row r="8559" spans="1:10">
      <c r="A8559" t="s">
        <v>107</v>
      </c>
      <c r="B8559" t="s">
        <v>34</v>
      </c>
      <c r="C8559" t="s">
        <v>3</v>
      </c>
      <c r="D8559" t="s">
        <v>328</v>
      </c>
      <c r="F8559" s="2">
        <v>1004867.37</v>
      </c>
      <c r="G8559" s="36">
        <v>1004867.37</v>
      </c>
      <c r="H8559">
        <v>2020</v>
      </c>
      <c r="I8559">
        <v>1</v>
      </c>
      <c r="J8559" t="s">
        <v>717</v>
      </c>
    </row>
    <row r="8560" spans="1:10">
      <c r="A8560" t="s">
        <v>57</v>
      </c>
      <c r="B8560" t="s">
        <v>33</v>
      </c>
      <c r="C8560" t="s">
        <v>4</v>
      </c>
      <c r="D8560" t="s">
        <v>328</v>
      </c>
      <c r="E8560" t="s">
        <v>626</v>
      </c>
      <c r="F8560" s="2">
        <v>947738000</v>
      </c>
      <c r="G8560" s="36">
        <f>F8560/I8560</f>
        <v>1004598.2616069536</v>
      </c>
      <c r="H8560">
        <v>2024</v>
      </c>
      <c r="I8560">
        <v>943.4</v>
      </c>
      <c r="J8560" s="40" t="s">
        <v>715</v>
      </c>
    </row>
    <row r="8561" spans="1:10">
      <c r="A8561" t="s">
        <v>107</v>
      </c>
      <c r="B8561" t="s">
        <v>34</v>
      </c>
      <c r="C8561" t="s">
        <v>3</v>
      </c>
      <c r="D8561" t="s">
        <v>1</v>
      </c>
      <c r="F8561" s="2">
        <v>1477952.21</v>
      </c>
      <c r="G8561" s="36">
        <v>1477952.21</v>
      </c>
      <c r="H8561">
        <v>2020</v>
      </c>
      <c r="I8561">
        <v>1</v>
      </c>
      <c r="J8561" t="s">
        <v>717</v>
      </c>
    </row>
    <row r="8562" spans="1:10">
      <c r="A8562" t="s">
        <v>107</v>
      </c>
      <c r="B8562" t="s">
        <v>34</v>
      </c>
      <c r="C8562" t="s">
        <v>4</v>
      </c>
      <c r="D8562" t="s">
        <v>328</v>
      </c>
      <c r="F8562" s="2">
        <v>759312.51</v>
      </c>
      <c r="G8562" s="36">
        <v>759312.51</v>
      </c>
      <c r="H8562">
        <v>2020</v>
      </c>
      <c r="I8562">
        <v>1</v>
      </c>
      <c r="J8562" t="s">
        <v>717</v>
      </c>
    </row>
    <row r="8563" spans="1:10">
      <c r="A8563" t="s">
        <v>107</v>
      </c>
      <c r="B8563" t="s">
        <v>34</v>
      </c>
      <c r="C8563" t="s">
        <v>4</v>
      </c>
      <c r="D8563" t="s">
        <v>1</v>
      </c>
      <c r="F8563" s="2">
        <v>-62169.83</v>
      </c>
      <c r="G8563" s="36">
        <v>-62169.83</v>
      </c>
      <c r="H8563">
        <v>2020</v>
      </c>
      <c r="I8563">
        <v>1</v>
      </c>
      <c r="J8563" t="s">
        <v>717</v>
      </c>
    </row>
    <row r="8564" spans="1:10">
      <c r="A8564" t="s">
        <v>25</v>
      </c>
      <c r="B8564" t="s">
        <v>33</v>
      </c>
      <c r="C8564" t="s">
        <v>4</v>
      </c>
      <c r="D8564" t="s">
        <v>328</v>
      </c>
      <c r="E8564" t="s">
        <v>626</v>
      </c>
      <c r="F8564" s="2">
        <v>1075751000</v>
      </c>
      <c r="G8564" s="36">
        <f>F8564/I8564</f>
        <v>1140291.4988340046</v>
      </c>
      <c r="H8564">
        <v>2024</v>
      </c>
      <c r="I8564">
        <v>943.4</v>
      </c>
      <c r="J8564" s="40" t="s">
        <v>715</v>
      </c>
    </row>
    <row r="8565" spans="1:10">
      <c r="A8565" t="s">
        <v>74</v>
      </c>
      <c r="B8565" t="s">
        <v>33</v>
      </c>
      <c r="C8565" t="s">
        <v>4</v>
      </c>
      <c r="D8565" t="s">
        <v>328</v>
      </c>
      <c r="E8565" t="s">
        <v>631</v>
      </c>
      <c r="F8565" s="2">
        <v>-228221413</v>
      </c>
      <c r="G8565" s="36">
        <f>F8565/I8565</f>
        <v>-241913.73012507951</v>
      </c>
      <c r="H8565">
        <v>2024</v>
      </c>
      <c r="I8565">
        <v>943.4</v>
      </c>
      <c r="J8565" s="40" t="s">
        <v>715</v>
      </c>
    </row>
    <row r="8566" spans="1:10">
      <c r="A8566" t="s">
        <v>107</v>
      </c>
      <c r="B8566" t="s">
        <v>34</v>
      </c>
      <c r="C8566" t="s">
        <v>3</v>
      </c>
      <c r="D8566" t="s">
        <v>328</v>
      </c>
      <c r="F8566" s="2">
        <f>G8566*I8566</f>
        <v>1096434</v>
      </c>
      <c r="G8566" s="36">
        <v>1096434</v>
      </c>
      <c r="H8566">
        <v>2019</v>
      </c>
      <c r="I8566">
        <v>1</v>
      </c>
      <c r="J8566" t="s">
        <v>717</v>
      </c>
    </row>
    <row r="8567" spans="1:10">
      <c r="A8567" t="s">
        <v>107</v>
      </c>
      <c r="B8567" t="s">
        <v>34</v>
      </c>
      <c r="C8567" t="s">
        <v>3</v>
      </c>
      <c r="D8567" t="s">
        <v>1</v>
      </c>
      <c r="F8567" s="2">
        <f>G8567*I8567</f>
        <v>298924</v>
      </c>
      <c r="G8567" s="36">
        <v>298924</v>
      </c>
      <c r="H8567">
        <v>2019</v>
      </c>
      <c r="I8567">
        <v>1</v>
      </c>
      <c r="J8567" t="s">
        <v>717</v>
      </c>
    </row>
    <row r="8568" spans="1:10">
      <c r="A8568" t="s">
        <v>107</v>
      </c>
      <c r="B8568" t="s">
        <v>34</v>
      </c>
      <c r="C8568" t="s">
        <v>4</v>
      </c>
      <c r="D8568" t="s">
        <v>328</v>
      </c>
      <c r="F8568" s="2">
        <f>G8568*I8568</f>
        <v>285787</v>
      </c>
      <c r="G8568" s="36">
        <v>285787</v>
      </c>
      <c r="H8568">
        <v>2019</v>
      </c>
      <c r="I8568">
        <v>1</v>
      </c>
      <c r="J8568" t="s">
        <v>717</v>
      </c>
    </row>
    <row r="8569" spans="1:10">
      <c r="A8569" t="s">
        <v>165</v>
      </c>
      <c r="B8569" t="s">
        <v>33</v>
      </c>
      <c r="C8569" t="s">
        <v>4</v>
      </c>
      <c r="D8569" t="s">
        <v>328</v>
      </c>
      <c r="E8569" t="s">
        <v>631</v>
      </c>
      <c r="F8569" s="2">
        <v>3108540000</v>
      </c>
      <c r="G8569" s="36">
        <f>F8569/I8569</f>
        <v>3295039.2198431208</v>
      </c>
      <c r="H8569">
        <v>2024</v>
      </c>
      <c r="I8569">
        <v>943.4</v>
      </c>
      <c r="J8569" s="40" t="s">
        <v>715</v>
      </c>
    </row>
    <row r="8570" spans="1:10">
      <c r="A8570" t="s">
        <v>107</v>
      </c>
      <c r="B8570" t="s">
        <v>34</v>
      </c>
      <c r="C8570" t="s">
        <v>4</v>
      </c>
      <c r="D8570" t="s">
        <v>1</v>
      </c>
      <c r="F8570" s="2">
        <f>G8570*I8570</f>
        <v>98104</v>
      </c>
      <c r="G8570" s="36">
        <v>98104</v>
      </c>
      <c r="H8570">
        <v>2019</v>
      </c>
      <c r="I8570">
        <v>1</v>
      </c>
      <c r="J8570" t="s">
        <v>717</v>
      </c>
    </row>
    <row r="8571" spans="1:10">
      <c r="A8571" t="s">
        <v>19</v>
      </c>
      <c r="B8571" t="s">
        <v>33</v>
      </c>
      <c r="C8571" t="s">
        <v>4</v>
      </c>
      <c r="D8571" t="s">
        <v>328</v>
      </c>
      <c r="E8571" t="s">
        <v>631</v>
      </c>
      <c r="F8571" s="2">
        <v>271477000</v>
      </c>
      <c r="G8571" s="36">
        <f>F8571/I8571</f>
        <v>287764.46894212422</v>
      </c>
      <c r="H8571">
        <v>2024</v>
      </c>
      <c r="I8571">
        <v>943.4</v>
      </c>
      <c r="J8571" s="40" t="s">
        <v>715</v>
      </c>
    </row>
    <row r="8572" spans="1:10">
      <c r="A8572" t="s">
        <v>685</v>
      </c>
      <c r="B8572" t="s">
        <v>33</v>
      </c>
      <c r="C8572" t="s">
        <v>4</v>
      </c>
      <c r="D8572" t="s">
        <v>328</v>
      </c>
      <c r="E8572" t="s">
        <v>631</v>
      </c>
      <c r="F8572" s="2">
        <v>914717000</v>
      </c>
      <c r="G8572" s="36">
        <f>F8572/I8572</f>
        <v>969596.14161543362</v>
      </c>
      <c r="H8572">
        <v>2024</v>
      </c>
      <c r="I8572">
        <v>943.4</v>
      </c>
      <c r="J8572" s="40" t="s">
        <v>715</v>
      </c>
    </row>
    <row r="8573" spans="1:10">
      <c r="A8573" t="s">
        <v>107</v>
      </c>
      <c r="B8573" t="s">
        <v>34</v>
      </c>
      <c r="C8573" t="s">
        <v>3</v>
      </c>
      <c r="D8573" t="s">
        <v>328</v>
      </c>
      <c r="F8573" s="2">
        <v>1446762.57</v>
      </c>
      <c r="G8573" s="36">
        <f>F8573/I8573</f>
        <v>1446762.57</v>
      </c>
      <c r="H8573">
        <v>2018</v>
      </c>
      <c r="I8573">
        <v>1</v>
      </c>
      <c r="J8573" t="s">
        <v>717</v>
      </c>
    </row>
    <row r="8574" spans="1:10">
      <c r="A8574" t="s">
        <v>107</v>
      </c>
      <c r="B8574" t="s">
        <v>34</v>
      </c>
      <c r="C8574" t="s">
        <v>3</v>
      </c>
      <c r="D8574" t="s">
        <v>1</v>
      </c>
      <c r="E8574" t="s">
        <v>364</v>
      </c>
      <c r="F8574" s="2">
        <v>139789.85</v>
      </c>
      <c r="G8574" s="36">
        <f>F8574/I8574</f>
        <v>139789.85</v>
      </c>
      <c r="H8574">
        <v>2018</v>
      </c>
      <c r="I8574">
        <v>1</v>
      </c>
      <c r="J8574" t="s">
        <v>717</v>
      </c>
    </row>
    <row r="8575" spans="1:10">
      <c r="A8575" t="s">
        <v>107</v>
      </c>
      <c r="B8575" t="s">
        <v>34</v>
      </c>
      <c r="C8575" t="s">
        <v>4</v>
      </c>
      <c r="D8575" t="s">
        <v>328</v>
      </c>
      <c r="F8575" s="2"/>
      <c r="G8575" s="36">
        <v>263412.64</v>
      </c>
      <c r="H8575">
        <v>2018</v>
      </c>
      <c r="I8575">
        <v>1</v>
      </c>
      <c r="J8575" t="s">
        <v>717</v>
      </c>
    </row>
    <row r="8576" spans="1:10">
      <c r="A8576" t="s">
        <v>107</v>
      </c>
      <c r="B8576" t="s">
        <v>34</v>
      </c>
      <c r="C8576" t="s">
        <v>4</v>
      </c>
      <c r="D8576" t="s">
        <v>1</v>
      </c>
      <c r="E8576" t="s">
        <v>364</v>
      </c>
      <c r="F8576" s="2"/>
      <c r="G8576" s="36">
        <v>4329.53</v>
      </c>
      <c r="H8576">
        <v>2018</v>
      </c>
      <c r="I8576">
        <v>1</v>
      </c>
      <c r="J8576" t="s">
        <v>717</v>
      </c>
    </row>
    <row r="8577" spans="1:10">
      <c r="A8577" t="s">
        <v>107</v>
      </c>
      <c r="B8577" t="s">
        <v>34</v>
      </c>
      <c r="C8577" t="s">
        <v>3</v>
      </c>
      <c r="D8577" t="s">
        <v>328</v>
      </c>
      <c r="F8577" s="2">
        <v>1660861.4399999999</v>
      </c>
      <c r="G8577" s="36">
        <f>F8577/I8577</f>
        <v>1660861.4399999999</v>
      </c>
      <c r="H8577">
        <v>2017</v>
      </c>
      <c r="I8577">
        <v>1</v>
      </c>
      <c r="J8577" t="s">
        <v>717</v>
      </c>
    </row>
    <row r="8578" spans="1:10">
      <c r="A8578" t="s">
        <v>57</v>
      </c>
      <c r="B8578" t="s">
        <v>33</v>
      </c>
      <c r="C8578" t="s">
        <v>4</v>
      </c>
      <c r="D8578" t="s">
        <v>328</v>
      </c>
      <c r="E8578" t="s">
        <v>631</v>
      </c>
      <c r="F8578" s="2">
        <v>23691457000</v>
      </c>
      <c r="G8578" s="36">
        <f>F8578/I8578</f>
        <v>25112843.968624126</v>
      </c>
      <c r="H8578">
        <v>2024</v>
      </c>
      <c r="I8578">
        <v>943.4</v>
      </c>
      <c r="J8578" s="40" t="s">
        <v>715</v>
      </c>
    </row>
    <row r="8579" spans="1:10">
      <c r="A8579" t="s">
        <v>107</v>
      </c>
      <c r="B8579" t="s">
        <v>34</v>
      </c>
      <c r="C8579" t="s">
        <v>3</v>
      </c>
      <c r="D8579" t="s">
        <v>1</v>
      </c>
      <c r="E8579" t="s">
        <v>364</v>
      </c>
      <c r="F8579" s="2">
        <v>202944.59</v>
      </c>
      <c r="G8579" s="36">
        <f>F8579/I8579</f>
        <v>202944.59</v>
      </c>
      <c r="H8579">
        <v>2017</v>
      </c>
      <c r="I8579">
        <v>1</v>
      </c>
      <c r="J8579" t="s">
        <v>717</v>
      </c>
    </row>
    <row r="8580" spans="1:10">
      <c r="A8580" t="s">
        <v>107</v>
      </c>
      <c r="B8580" t="s">
        <v>34</v>
      </c>
      <c r="C8580" t="s">
        <v>4</v>
      </c>
      <c r="D8580" t="s">
        <v>328</v>
      </c>
      <c r="F8580" s="2"/>
      <c r="G8580" s="36">
        <v>258661.37</v>
      </c>
      <c r="H8580">
        <v>2017</v>
      </c>
      <c r="I8580">
        <v>1</v>
      </c>
      <c r="J8580" t="s">
        <v>717</v>
      </c>
    </row>
    <row r="8581" spans="1:10">
      <c r="A8581" t="s">
        <v>107</v>
      </c>
      <c r="B8581" t="s">
        <v>34</v>
      </c>
      <c r="C8581" t="s">
        <v>4</v>
      </c>
      <c r="D8581" t="s">
        <v>1</v>
      </c>
      <c r="E8581" t="s">
        <v>364</v>
      </c>
      <c r="F8581" s="2"/>
      <c r="G8581" s="36">
        <v>-2796.17</v>
      </c>
      <c r="H8581">
        <v>2017</v>
      </c>
      <c r="I8581">
        <v>1</v>
      </c>
      <c r="J8581" t="s">
        <v>717</v>
      </c>
    </row>
    <row r="8582" spans="1:10">
      <c r="A8582" t="s">
        <v>25</v>
      </c>
      <c r="B8582" t="s">
        <v>33</v>
      </c>
      <c r="C8582" t="s">
        <v>4</v>
      </c>
      <c r="D8582" t="s">
        <v>328</v>
      </c>
      <c r="E8582" t="s">
        <v>631</v>
      </c>
      <c r="F8582" s="2">
        <v>1369823000</v>
      </c>
      <c r="G8582" s="36">
        <f>F8582/I8582</f>
        <v>1452006.5719737122</v>
      </c>
      <c r="H8582">
        <v>2024</v>
      </c>
      <c r="I8582">
        <v>943.4</v>
      </c>
      <c r="J8582" s="40" t="s">
        <v>715</v>
      </c>
    </row>
    <row r="8583" spans="1:10">
      <c r="A8583" t="s">
        <v>107</v>
      </c>
      <c r="B8583" t="s">
        <v>34</v>
      </c>
      <c r="C8583" t="s">
        <v>3</v>
      </c>
      <c r="D8583" t="s">
        <v>328</v>
      </c>
      <c r="F8583" s="2">
        <v>1636494.71</v>
      </c>
      <c r="G8583" s="36">
        <v>1636494.71</v>
      </c>
      <c r="H8583">
        <v>2016</v>
      </c>
      <c r="I8583">
        <v>1</v>
      </c>
      <c r="J8583" t="s">
        <v>717</v>
      </c>
    </row>
    <row r="8584" spans="1:10">
      <c r="A8584" t="s">
        <v>107</v>
      </c>
      <c r="B8584" t="s">
        <v>34</v>
      </c>
      <c r="C8584" t="s">
        <v>3</v>
      </c>
      <c r="D8584" t="s">
        <v>1</v>
      </c>
      <c r="F8584" s="2">
        <v>116714.92</v>
      </c>
      <c r="G8584" s="36">
        <v>116714.92</v>
      </c>
      <c r="H8584">
        <v>2016</v>
      </c>
      <c r="I8584">
        <v>1</v>
      </c>
      <c r="J8584" t="s">
        <v>717</v>
      </c>
    </row>
    <row r="8585" spans="1:10">
      <c r="A8585" t="s">
        <v>107</v>
      </c>
      <c r="B8585" t="s">
        <v>34</v>
      </c>
      <c r="C8585" t="s">
        <v>4</v>
      </c>
      <c r="D8585" t="s">
        <v>328</v>
      </c>
      <c r="F8585" s="2">
        <v>83361.16</v>
      </c>
      <c r="G8585" s="36">
        <v>83361.16</v>
      </c>
      <c r="H8585">
        <v>2016</v>
      </c>
      <c r="I8585">
        <v>1</v>
      </c>
      <c r="J8585" t="s">
        <v>717</v>
      </c>
    </row>
    <row r="8586" spans="1:10">
      <c r="A8586" t="s">
        <v>107</v>
      </c>
      <c r="B8586" t="s">
        <v>34</v>
      </c>
      <c r="C8586" t="s">
        <v>4</v>
      </c>
      <c r="D8586" t="s">
        <v>1</v>
      </c>
      <c r="F8586" s="2">
        <v>37621.24</v>
      </c>
      <c r="G8586" s="36">
        <v>37621.24</v>
      </c>
      <c r="H8586">
        <v>2016</v>
      </c>
      <c r="I8586">
        <v>1</v>
      </c>
      <c r="J8586" t="s">
        <v>717</v>
      </c>
    </row>
    <row r="8587" spans="1:10">
      <c r="A8587" t="s">
        <v>19</v>
      </c>
      <c r="B8587" t="s">
        <v>33</v>
      </c>
      <c r="C8587" t="s">
        <v>4</v>
      </c>
      <c r="D8587" t="s">
        <v>1</v>
      </c>
      <c r="E8587" t="s">
        <v>632</v>
      </c>
      <c r="F8587" s="2">
        <v>324396000</v>
      </c>
      <c r="G8587" s="36">
        <f>F8587/I8587</f>
        <v>343858.38456646173</v>
      </c>
      <c r="H8587">
        <v>2024</v>
      </c>
      <c r="I8587">
        <v>943.4</v>
      </c>
      <c r="J8587" s="40" t="s">
        <v>715</v>
      </c>
    </row>
    <row r="8588" spans="1:10">
      <c r="A8588" t="s">
        <v>685</v>
      </c>
      <c r="B8588" t="s">
        <v>33</v>
      </c>
      <c r="C8588" t="s">
        <v>4</v>
      </c>
      <c r="D8588" t="s">
        <v>1</v>
      </c>
      <c r="E8588" t="s">
        <v>632</v>
      </c>
      <c r="F8588" s="2">
        <v>46131000</v>
      </c>
      <c r="G8588" s="36">
        <f>F8588/I8588</f>
        <v>48898.664405342381</v>
      </c>
      <c r="H8588">
        <v>2024</v>
      </c>
      <c r="I8588">
        <v>943.4</v>
      </c>
      <c r="J8588" s="40" t="s">
        <v>715</v>
      </c>
    </row>
    <row r="8589" spans="1:10">
      <c r="A8589" t="s">
        <v>107</v>
      </c>
      <c r="B8589" t="s">
        <v>34</v>
      </c>
      <c r="C8589" t="s">
        <v>3</v>
      </c>
      <c r="D8589" t="s">
        <v>328</v>
      </c>
      <c r="F8589" s="2">
        <v>1956726.09</v>
      </c>
      <c r="G8589" s="36">
        <v>1956726.09</v>
      </c>
      <c r="H8589">
        <v>2015</v>
      </c>
      <c r="I8589">
        <v>1</v>
      </c>
      <c r="J8589" t="s">
        <v>717</v>
      </c>
    </row>
    <row r="8590" spans="1:10">
      <c r="A8590" t="s">
        <v>107</v>
      </c>
      <c r="B8590" t="s">
        <v>34</v>
      </c>
      <c r="C8590" t="s">
        <v>3</v>
      </c>
      <c r="D8590" t="s">
        <v>1</v>
      </c>
      <c r="F8590" s="2">
        <v>191242.23999999999</v>
      </c>
      <c r="G8590" s="36">
        <v>191242.23999999999</v>
      </c>
      <c r="H8590">
        <v>2015</v>
      </c>
      <c r="I8590">
        <v>1</v>
      </c>
      <c r="J8590" t="s">
        <v>717</v>
      </c>
    </row>
    <row r="8591" spans="1:10">
      <c r="A8591" t="s">
        <v>107</v>
      </c>
      <c r="B8591" t="s">
        <v>34</v>
      </c>
      <c r="C8591" t="s">
        <v>4</v>
      </c>
      <c r="D8591" t="s">
        <v>328</v>
      </c>
      <c r="F8591" s="2">
        <v>567681.04</v>
      </c>
      <c r="G8591" s="36">
        <v>567681.04</v>
      </c>
      <c r="H8591">
        <v>2015</v>
      </c>
      <c r="I8591">
        <v>1</v>
      </c>
      <c r="J8591" t="s">
        <v>717</v>
      </c>
    </row>
    <row r="8592" spans="1:10">
      <c r="A8592" t="s">
        <v>107</v>
      </c>
      <c r="B8592" t="s">
        <v>34</v>
      </c>
      <c r="C8592" t="s">
        <v>4</v>
      </c>
      <c r="D8592" t="s">
        <v>1</v>
      </c>
      <c r="F8592" s="2">
        <v>5344.73</v>
      </c>
      <c r="G8592" s="36">
        <v>5344.73</v>
      </c>
      <c r="H8592">
        <v>2015</v>
      </c>
      <c r="I8592">
        <v>1</v>
      </c>
      <c r="J8592" t="s">
        <v>717</v>
      </c>
    </row>
    <row r="8593" spans="1:10">
      <c r="A8593" t="s">
        <v>57</v>
      </c>
      <c r="B8593" t="s">
        <v>33</v>
      </c>
      <c r="C8593" t="s">
        <v>4</v>
      </c>
      <c r="D8593" t="s">
        <v>1</v>
      </c>
      <c r="E8593" t="s">
        <v>632</v>
      </c>
      <c r="F8593" s="2">
        <v>721118000</v>
      </c>
      <c r="G8593" s="36">
        <f>F8593/I8593</f>
        <v>764382.02247191011</v>
      </c>
      <c r="H8593">
        <v>2024</v>
      </c>
      <c r="I8593">
        <v>943.4</v>
      </c>
      <c r="J8593" s="40" t="s">
        <v>715</v>
      </c>
    </row>
    <row r="8594" spans="1:10">
      <c r="A8594" t="s">
        <v>107</v>
      </c>
      <c r="B8594" t="s">
        <v>34</v>
      </c>
      <c r="C8594" t="s">
        <v>3</v>
      </c>
      <c r="D8594" t="s">
        <v>328</v>
      </c>
      <c r="F8594" s="2">
        <v>2974618.89</v>
      </c>
      <c r="G8594" s="36">
        <v>2974618.89</v>
      </c>
      <c r="H8594">
        <v>2014</v>
      </c>
      <c r="I8594">
        <v>1</v>
      </c>
      <c r="J8594" t="s">
        <v>717</v>
      </c>
    </row>
    <row r="8595" spans="1:10">
      <c r="A8595" t="s">
        <v>107</v>
      </c>
      <c r="B8595" t="s">
        <v>34</v>
      </c>
      <c r="C8595" t="s">
        <v>3</v>
      </c>
      <c r="D8595" t="s">
        <v>1</v>
      </c>
      <c r="F8595" s="2">
        <v>648974.56000000006</v>
      </c>
      <c r="G8595" s="36">
        <v>648974.56000000006</v>
      </c>
      <c r="H8595">
        <v>2014</v>
      </c>
      <c r="I8595">
        <v>1</v>
      </c>
      <c r="J8595" t="s">
        <v>717</v>
      </c>
    </row>
    <row r="8596" spans="1:10">
      <c r="A8596" t="s">
        <v>25</v>
      </c>
      <c r="B8596" t="s">
        <v>33</v>
      </c>
      <c r="C8596" t="s">
        <v>4</v>
      </c>
      <c r="D8596" t="s">
        <v>1</v>
      </c>
      <c r="E8596" t="s">
        <v>632</v>
      </c>
      <c r="F8596" s="2">
        <v>-266000</v>
      </c>
      <c r="G8596" s="36">
        <f>F8596/I8596</f>
        <v>-281.95887216451138</v>
      </c>
      <c r="H8596">
        <v>2024</v>
      </c>
      <c r="I8596">
        <v>943.4</v>
      </c>
      <c r="J8596" s="40" t="s">
        <v>715</v>
      </c>
    </row>
    <row r="8597" spans="1:10" ht="15.75">
      <c r="A8597" s="19" t="s">
        <v>625</v>
      </c>
      <c r="B8597" t="s">
        <v>33</v>
      </c>
      <c r="C8597" t="s">
        <v>3</v>
      </c>
      <c r="D8597" t="s">
        <v>328</v>
      </c>
      <c r="E8597" t="s">
        <v>626</v>
      </c>
      <c r="F8597" s="2">
        <f>G8597*I8597</f>
        <v>7763215656.1231747</v>
      </c>
      <c r="G8597" s="36">
        <v>9246877.0842989404</v>
      </c>
      <c r="H8597">
        <v>2023</v>
      </c>
      <c r="I8597">
        <v>839.55</v>
      </c>
      <c r="J8597" s="40" t="s">
        <v>715</v>
      </c>
    </row>
    <row r="8598" spans="1:10">
      <c r="A8598" t="s">
        <v>107</v>
      </c>
      <c r="B8598" t="s">
        <v>34</v>
      </c>
      <c r="C8598" t="s">
        <v>4</v>
      </c>
      <c r="D8598" t="s">
        <v>328</v>
      </c>
      <c r="F8598" s="2">
        <v>629273.98</v>
      </c>
      <c r="G8598" s="36">
        <v>629273.98</v>
      </c>
      <c r="H8598">
        <v>2014</v>
      </c>
      <c r="I8598">
        <v>1</v>
      </c>
      <c r="J8598" t="s">
        <v>717</v>
      </c>
    </row>
    <row r="8599" spans="1:10">
      <c r="A8599" t="s">
        <v>107</v>
      </c>
      <c r="B8599" t="s">
        <v>34</v>
      </c>
      <c r="C8599" t="s">
        <v>4</v>
      </c>
      <c r="D8599" t="s">
        <v>1</v>
      </c>
      <c r="F8599" s="2">
        <v>271938.63</v>
      </c>
      <c r="G8599" s="36">
        <v>271938.63</v>
      </c>
      <c r="H8599">
        <v>2014</v>
      </c>
      <c r="I8599">
        <v>1</v>
      </c>
      <c r="J8599" t="s">
        <v>717</v>
      </c>
    </row>
    <row r="8600" spans="1:10">
      <c r="A8600" t="s">
        <v>107</v>
      </c>
      <c r="B8600" t="s">
        <v>34</v>
      </c>
      <c r="C8600" t="s">
        <v>3</v>
      </c>
      <c r="D8600" t="s">
        <v>328</v>
      </c>
      <c r="F8600" s="2">
        <v>3145611.17</v>
      </c>
      <c r="G8600" s="36">
        <v>3145611.17</v>
      </c>
      <c r="H8600">
        <v>2013</v>
      </c>
      <c r="I8600">
        <v>1</v>
      </c>
      <c r="J8600" t="s">
        <v>717</v>
      </c>
    </row>
    <row r="8601" spans="1:10">
      <c r="A8601" t="s">
        <v>107</v>
      </c>
      <c r="B8601" t="s">
        <v>34</v>
      </c>
      <c r="C8601" t="s">
        <v>3</v>
      </c>
      <c r="D8601" t="s">
        <v>1</v>
      </c>
      <c r="F8601" s="2">
        <v>467699.98</v>
      </c>
      <c r="G8601" s="36">
        <v>467699.98</v>
      </c>
      <c r="H8601">
        <v>2013</v>
      </c>
      <c r="I8601">
        <v>1</v>
      </c>
      <c r="J8601" t="s">
        <v>717</v>
      </c>
    </row>
    <row r="8602" spans="1:10" ht="15.75">
      <c r="A8602" s="19" t="s">
        <v>627</v>
      </c>
      <c r="B8602" t="s">
        <v>33</v>
      </c>
      <c r="C8602" t="s">
        <v>3</v>
      </c>
      <c r="D8602" t="s">
        <v>328</v>
      </c>
      <c r="E8602" t="s">
        <v>626</v>
      </c>
      <c r="F8602" s="2">
        <f>G8602*I8602</f>
        <v>545686145.61548281</v>
      </c>
      <c r="G8602" s="36">
        <v>649974.56448750268</v>
      </c>
      <c r="H8602">
        <v>2023</v>
      </c>
      <c r="I8602">
        <v>839.55</v>
      </c>
      <c r="J8602" s="40" t="s">
        <v>715</v>
      </c>
    </row>
    <row r="8603" spans="1:10">
      <c r="A8603" t="s">
        <v>107</v>
      </c>
      <c r="B8603" t="s">
        <v>34</v>
      </c>
      <c r="C8603" t="s">
        <v>4</v>
      </c>
      <c r="D8603" t="s">
        <v>328</v>
      </c>
      <c r="F8603" s="2">
        <v>534661.27</v>
      </c>
      <c r="G8603" s="36">
        <v>534661.27</v>
      </c>
      <c r="H8603">
        <v>2013</v>
      </c>
      <c r="I8603">
        <v>1</v>
      </c>
      <c r="J8603" t="s">
        <v>717</v>
      </c>
    </row>
    <row r="8604" spans="1:10" ht="15.75">
      <c r="A8604" s="19" t="s">
        <v>481</v>
      </c>
      <c r="B8604" t="s">
        <v>33</v>
      </c>
      <c r="C8604" t="s">
        <v>3</v>
      </c>
      <c r="D8604" t="s">
        <v>328</v>
      </c>
      <c r="E8604" t="s">
        <v>626</v>
      </c>
      <c r="F8604" s="2">
        <f>G8604*I8604</f>
        <v>5405256925.0726318</v>
      </c>
      <c r="G8604" s="36">
        <v>6438278.7506076256</v>
      </c>
      <c r="H8604">
        <v>2023</v>
      </c>
      <c r="I8604">
        <v>839.55</v>
      </c>
      <c r="J8604" s="40" t="s">
        <v>715</v>
      </c>
    </row>
    <row r="8605" spans="1:10">
      <c r="A8605" t="s">
        <v>107</v>
      </c>
      <c r="B8605" t="s">
        <v>34</v>
      </c>
      <c r="C8605" t="s">
        <v>4</v>
      </c>
      <c r="D8605" t="s">
        <v>1</v>
      </c>
      <c r="F8605" s="2">
        <v>335690.8</v>
      </c>
      <c r="G8605" s="36">
        <v>335690.8</v>
      </c>
      <c r="H8605">
        <v>2013</v>
      </c>
      <c r="I8605">
        <v>1</v>
      </c>
      <c r="J8605" t="s">
        <v>717</v>
      </c>
    </row>
    <row r="8606" spans="1:10">
      <c r="A8606" t="s">
        <v>107</v>
      </c>
      <c r="B8606" t="s">
        <v>34</v>
      </c>
      <c r="C8606" t="s">
        <v>3</v>
      </c>
      <c r="D8606" t="s">
        <v>328</v>
      </c>
      <c r="F8606" s="2">
        <v>2470000</v>
      </c>
      <c r="G8606" s="36">
        <v>2470000</v>
      </c>
      <c r="H8606">
        <v>2012</v>
      </c>
      <c r="I8606">
        <v>1</v>
      </c>
      <c r="J8606" t="s">
        <v>717</v>
      </c>
    </row>
    <row r="8607" spans="1:10">
      <c r="A8607" t="s">
        <v>107</v>
      </c>
      <c r="B8607" t="s">
        <v>34</v>
      </c>
      <c r="C8607" t="s">
        <v>3</v>
      </c>
      <c r="D8607" t="s">
        <v>1</v>
      </c>
      <c r="F8607" s="2">
        <v>354000</v>
      </c>
      <c r="G8607" s="36">
        <v>354000</v>
      </c>
      <c r="H8607">
        <v>2012</v>
      </c>
      <c r="I8607">
        <v>1</v>
      </c>
      <c r="J8607" t="s">
        <v>717</v>
      </c>
    </row>
    <row r="8608" spans="1:10">
      <c r="A8608" t="s">
        <v>107</v>
      </c>
      <c r="B8608" t="s">
        <v>34</v>
      </c>
      <c r="C8608" t="s">
        <v>4</v>
      </c>
      <c r="D8608" t="s">
        <v>328</v>
      </c>
      <c r="F8608" s="2">
        <v>745000</v>
      </c>
      <c r="G8608" s="36">
        <v>745000</v>
      </c>
      <c r="H8608">
        <v>2012</v>
      </c>
      <c r="I8608">
        <v>1</v>
      </c>
      <c r="J8608" t="s">
        <v>717</v>
      </c>
    </row>
    <row r="8609" spans="1:10">
      <c r="A8609" t="s">
        <v>107</v>
      </c>
      <c r="B8609" t="s">
        <v>34</v>
      </c>
      <c r="C8609" t="s">
        <v>4</v>
      </c>
      <c r="D8609" t="s">
        <v>1</v>
      </c>
      <c r="F8609" s="2">
        <v>44000</v>
      </c>
      <c r="G8609" s="36">
        <v>44000</v>
      </c>
      <c r="H8609">
        <v>2012</v>
      </c>
      <c r="I8609">
        <v>1</v>
      </c>
      <c r="J8609" t="s">
        <v>717</v>
      </c>
    </row>
    <row r="8610" spans="1:10">
      <c r="A8610" t="s">
        <v>107</v>
      </c>
      <c r="B8610" t="s">
        <v>34</v>
      </c>
      <c r="C8610" t="s">
        <v>3</v>
      </c>
      <c r="D8610" t="s">
        <v>328</v>
      </c>
      <c r="F8610" s="2">
        <v>2394000</v>
      </c>
      <c r="G8610" s="36">
        <v>2394000</v>
      </c>
      <c r="H8610">
        <v>2011</v>
      </c>
      <c r="I8610">
        <v>1</v>
      </c>
      <c r="J8610" t="s">
        <v>717</v>
      </c>
    </row>
    <row r="8611" spans="1:10" ht="15.75">
      <c r="A8611" s="19" t="s">
        <v>57</v>
      </c>
      <c r="B8611" t="s">
        <v>33</v>
      </c>
      <c r="C8611" t="s">
        <v>3</v>
      </c>
      <c r="D8611" t="s">
        <v>328</v>
      </c>
      <c r="E8611" t="s">
        <v>626</v>
      </c>
      <c r="F8611" s="2">
        <f>G8611*I8611</f>
        <v>1894832432.3132749</v>
      </c>
      <c r="G8611" s="36">
        <v>2256961.9823873206</v>
      </c>
      <c r="H8611">
        <v>2023</v>
      </c>
      <c r="I8611">
        <v>839.55</v>
      </c>
      <c r="J8611" s="40" t="s">
        <v>715</v>
      </c>
    </row>
    <row r="8612" spans="1:10">
      <c r="A8612" t="s">
        <v>107</v>
      </c>
      <c r="B8612" t="s">
        <v>34</v>
      </c>
      <c r="C8612" t="s">
        <v>3</v>
      </c>
      <c r="D8612" t="s">
        <v>1</v>
      </c>
      <c r="F8612" s="2">
        <v>158000</v>
      </c>
      <c r="G8612" s="36">
        <v>158000</v>
      </c>
      <c r="H8612">
        <v>2011</v>
      </c>
      <c r="I8612">
        <v>1</v>
      </c>
      <c r="J8612" t="s">
        <v>717</v>
      </c>
    </row>
    <row r="8613" spans="1:10">
      <c r="A8613" t="s">
        <v>107</v>
      </c>
      <c r="B8613" t="s">
        <v>34</v>
      </c>
      <c r="C8613" t="s">
        <v>4</v>
      </c>
      <c r="D8613" t="s">
        <v>328</v>
      </c>
      <c r="F8613" s="2">
        <v>757000</v>
      </c>
      <c r="G8613" s="36">
        <v>757000</v>
      </c>
      <c r="H8613">
        <v>2011</v>
      </c>
      <c r="I8613">
        <v>1</v>
      </c>
      <c r="J8613" t="s">
        <v>717</v>
      </c>
    </row>
    <row r="8614" spans="1:10">
      <c r="A8614" t="s">
        <v>107</v>
      </c>
      <c r="B8614" t="s">
        <v>34</v>
      </c>
      <c r="C8614" t="s">
        <v>4</v>
      </c>
      <c r="D8614" t="s">
        <v>1</v>
      </c>
      <c r="F8614" s="2">
        <v>10000</v>
      </c>
      <c r="G8614" s="36">
        <v>10000</v>
      </c>
      <c r="H8614">
        <v>2011</v>
      </c>
      <c r="I8614">
        <v>1</v>
      </c>
      <c r="J8614" t="s">
        <v>717</v>
      </c>
    </row>
    <row r="8615" spans="1:10" ht="15.75">
      <c r="A8615" s="19" t="s">
        <v>612</v>
      </c>
      <c r="B8615" t="s">
        <v>33</v>
      </c>
      <c r="C8615" t="s">
        <v>3</v>
      </c>
      <c r="D8615" t="s">
        <v>328</v>
      </c>
      <c r="E8615" t="s">
        <v>626</v>
      </c>
      <c r="F8615" s="2">
        <f>G8615*I8615</f>
        <v>3479323967.148622</v>
      </c>
      <c r="G8615" s="36">
        <v>4144272.4878192153</v>
      </c>
      <c r="H8615">
        <v>2023</v>
      </c>
      <c r="I8615">
        <v>839.55</v>
      </c>
      <c r="J8615" s="40" t="s">
        <v>715</v>
      </c>
    </row>
    <row r="8616" spans="1:10" ht="15.75">
      <c r="A8616" s="19" t="s">
        <v>625</v>
      </c>
      <c r="B8616" t="s">
        <v>33</v>
      </c>
      <c r="C8616" t="s">
        <v>3</v>
      </c>
      <c r="D8616" t="s">
        <v>328</v>
      </c>
      <c r="E8616" t="s">
        <v>631</v>
      </c>
      <c r="F8616" s="2">
        <f>G8616*I8616</f>
        <v>3063910956.0926528</v>
      </c>
      <c r="G8616" s="36">
        <v>3649468.1151720006</v>
      </c>
      <c r="H8616">
        <v>2023</v>
      </c>
      <c r="I8616">
        <v>839.55</v>
      </c>
      <c r="J8616" s="40" t="s">
        <v>715</v>
      </c>
    </row>
    <row r="8617" spans="1:10">
      <c r="A8617" t="s">
        <v>107</v>
      </c>
      <c r="B8617" t="s">
        <v>34</v>
      </c>
      <c r="C8617" t="s">
        <v>3</v>
      </c>
      <c r="D8617" t="s">
        <v>328</v>
      </c>
      <c r="F8617" s="2">
        <v>2042000</v>
      </c>
      <c r="G8617" s="36">
        <v>2042000</v>
      </c>
      <c r="H8617">
        <v>2010</v>
      </c>
      <c r="I8617">
        <v>1</v>
      </c>
      <c r="J8617" t="s">
        <v>717</v>
      </c>
    </row>
    <row r="8618" spans="1:10">
      <c r="A8618" t="s">
        <v>107</v>
      </c>
      <c r="B8618" t="s">
        <v>34</v>
      </c>
      <c r="C8618" t="s">
        <v>3</v>
      </c>
      <c r="D8618" t="s">
        <v>1</v>
      </c>
      <c r="F8618" s="2">
        <v>108000</v>
      </c>
      <c r="G8618" s="36">
        <v>108000</v>
      </c>
      <c r="H8618">
        <v>2010</v>
      </c>
      <c r="I8618">
        <v>1</v>
      </c>
      <c r="J8618" t="s">
        <v>717</v>
      </c>
    </row>
    <row r="8619" spans="1:10">
      <c r="A8619" t="s">
        <v>107</v>
      </c>
      <c r="B8619" t="s">
        <v>34</v>
      </c>
      <c r="C8619" t="s">
        <v>4</v>
      </c>
      <c r="D8619" t="s">
        <v>328</v>
      </c>
      <c r="F8619" s="2">
        <v>1199000</v>
      </c>
      <c r="G8619" s="36">
        <v>1199000</v>
      </c>
      <c r="H8619">
        <v>2010</v>
      </c>
      <c r="I8619">
        <v>1</v>
      </c>
      <c r="J8619" t="s">
        <v>717</v>
      </c>
    </row>
    <row r="8620" spans="1:10" ht="15.75">
      <c r="A8620" s="19" t="s">
        <v>627</v>
      </c>
      <c r="B8620" t="s">
        <v>33</v>
      </c>
      <c r="C8620" t="s">
        <v>3</v>
      </c>
      <c r="D8620" t="s">
        <v>328</v>
      </c>
      <c r="E8620" t="s">
        <v>631</v>
      </c>
      <c r="F8620" s="2">
        <f>G8620*I8620</f>
        <v>3263807925.931787</v>
      </c>
      <c r="G8620" s="36">
        <v>3887568.2519585341</v>
      </c>
      <c r="H8620">
        <v>2023</v>
      </c>
      <c r="I8620">
        <v>839.55</v>
      </c>
      <c r="J8620" s="40" t="s">
        <v>715</v>
      </c>
    </row>
    <row r="8621" spans="1:10">
      <c r="A8621" t="s">
        <v>107</v>
      </c>
      <c r="B8621" t="s">
        <v>34</v>
      </c>
      <c r="C8621" t="s">
        <v>4</v>
      </c>
      <c r="D8621" t="s">
        <v>1</v>
      </c>
      <c r="F8621" s="2">
        <v>7000</v>
      </c>
      <c r="G8621" s="36">
        <v>7000</v>
      </c>
      <c r="H8621">
        <v>2010</v>
      </c>
      <c r="I8621">
        <v>1</v>
      </c>
      <c r="J8621" t="s">
        <v>717</v>
      </c>
    </row>
    <row r="8622" spans="1:10" ht="15.75">
      <c r="A8622" s="19" t="s">
        <v>481</v>
      </c>
      <c r="B8622" t="s">
        <v>33</v>
      </c>
      <c r="C8622" t="s">
        <v>3</v>
      </c>
      <c r="D8622" t="s">
        <v>328</v>
      </c>
      <c r="E8622" t="s">
        <v>631</v>
      </c>
      <c r="F8622" s="2">
        <f>G8622*I8622</f>
        <v>654317323.27971148</v>
      </c>
      <c r="G8622" s="36">
        <v>779366.71226217796</v>
      </c>
      <c r="H8622">
        <v>2023</v>
      </c>
      <c r="I8622">
        <v>839.55</v>
      </c>
      <c r="J8622" s="40" t="s">
        <v>715</v>
      </c>
    </row>
    <row r="8623" spans="1:10">
      <c r="A8623" t="s">
        <v>107</v>
      </c>
      <c r="B8623" t="s">
        <v>6</v>
      </c>
      <c r="C8623" t="s">
        <v>3</v>
      </c>
      <c r="D8623" t="s">
        <v>328</v>
      </c>
      <c r="F8623" s="2">
        <v>262768000.00000003</v>
      </c>
      <c r="G8623" s="36">
        <v>20587252.697283879</v>
      </c>
      <c r="H8623">
        <v>2013</v>
      </c>
      <c r="I8623">
        <v>12.763626301369856</v>
      </c>
      <c r="J8623" t="s">
        <v>717</v>
      </c>
    </row>
    <row r="8624" spans="1:10">
      <c r="A8624" t="s">
        <v>107</v>
      </c>
      <c r="B8624" t="s">
        <v>6</v>
      </c>
      <c r="C8624" t="s">
        <v>3</v>
      </c>
      <c r="D8624" t="s">
        <v>328</v>
      </c>
      <c r="F8624" s="2">
        <v>20622415.997964993</v>
      </c>
      <c r="G8624" s="36">
        <v>1615717.6268747146</v>
      </c>
      <c r="H8624">
        <v>2013</v>
      </c>
      <c r="I8624">
        <v>12.763626301369856</v>
      </c>
      <c r="J8624" t="s">
        <v>717</v>
      </c>
    </row>
    <row r="8625" spans="1:10">
      <c r="A8625" t="s">
        <v>107</v>
      </c>
      <c r="B8625" t="s">
        <v>6</v>
      </c>
      <c r="C8625" t="s">
        <v>4</v>
      </c>
      <c r="D8625" t="s">
        <v>328</v>
      </c>
      <c r="F8625" s="2">
        <v>20733000</v>
      </c>
      <c r="G8625" s="36">
        <v>1624381.6224684385</v>
      </c>
      <c r="H8625">
        <v>2013</v>
      </c>
      <c r="I8625">
        <v>12.763626301369856</v>
      </c>
      <c r="J8625" t="s">
        <v>717</v>
      </c>
    </row>
    <row r="8626" spans="1:10">
      <c r="A8626" t="s">
        <v>107</v>
      </c>
      <c r="B8626" t="s">
        <v>6</v>
      </c>
      <c r="C8626" t="s">
        <v>4</v>
      </c>
      <c r="D8626" t="s">
        <v>328</v>
      </c>
      <c r="F8626" s="2">
        <v>1627156.087825794</v>
      </c>
      <c r="G8626" s="36">
        <v>127483.83957709257</v>
      </c>
      <c r="H8626">
        <v>2013</v>
      </c>
      <c r="I8626">
        <v>12.763626301369856</v>
      </c>
      <c r="J8626" t="s">
        <v>717</v>
      </c>
    </row>
    <row r="8627" spans="1:10">
      <c r="A8627" t="s">
        <v>107</v>
      </c>
      <c r="B8627" t="s">
        <v>6</v>
      </c>
      <c r="C8627" t="s">
        <v>3</v>
      </c>
      <c r="D8627" t="s">
        <v>328</v>
      </c>
      <c r="F8627" s="2">
        <v>169722000</v>
      </c>
      <c r="G8627" s="36">
        <v>12829379.527559053</v>
      </c>
      <c r="H8627">
        <v>2012</v>
      </c>
      <c r="I8627">
        <v>13.22916666666667</v>
      </c>
      <c r="J8627" t="s">
        <v>717</v>
      </c>
    </row>
    <row r="8628" spans="1:10">
      <c r="A8628" t="s">
        <v>107</v>
      </c>
      <c r="B8628" t="s">
        <v>6</v>
      </c>
      <c r="C8628" t="s">
        <v>3</v>
      </c>
      <c r="D8628" t="s">
        <v>328</v>
      </c>
      <c r="F8628" s="2">
        <v>12829379.527559053</v>
      </c>
      <c r="G8628" s="36">
        <v>969779.86979973922</v>
      </c>
      <c r="H8628">
        <v>2012</v>
      </c>
      <c r="I8628">
        <v>13.22916666666667</v>
      </c>
      <c r="J8628" t="s">
        <v>717</v>
      </c>
    </row>
    <row r="8629" spans="1:10" ht="15.75">
      <c r="A8629" s="19" t="s">
        <v>57</v>
      </c>
      <c r="B8629" t="s">
        <v>33</v>
      </c>
      <c r="C8629" t="s">
        <v>3</v>
      </c>
      <c r="D8629" t="s">
        <v>328</v>
      </c>
      <c r="E8629" t="s">
        <v>631</v>
      </c>
      <c r="F8629" s="2">
        <f>G8629*I8629</f>
        <v>15653013460.077549</v>
      </c>
      <c r="G8629" s="36">
        <v>18644527.973411411</v>
      </c>
      <c r="H8629">
        <v>2023</v>
      </c>
      <c r="I8629">
        <v>839.55</v>
      </c>
      <c r="J8629" s="40" t="s">
        <v>715</v>
      </c>
    </row>
    <row r="8630" spans="1:10">
      <c r="A8630" t="s">
        <v>107</v>
      </c>
      <c r="B8630" t="s">
        <v>6</v>
      </c>
      <c r="C8630" t="s">
        <v>4</v>
      </c>
      <c r="D8630" t="s">
        <v>328</v>
      </c>
      <c r="F8630" s="2">
        <v>31979000</v>
      </c>
      <c r="G8630" s="36">
        <v>2417310.236220472</v>
      </c>
      <c r="H8630">
        <v>2012</v>
      </c>
      <c r="I8630">
        <v>13.22916666666667</v>
      </c>
      <c r="J8630" t="s">
        <v>717</v>
      </c>
    </row>
    <row r="8631" spans="1:10">
      <c r="A8631" t="s">
        <v>107</v>
      </c>
      <c r="B8631" t="s">
        <v>6</v>
      </c>
      <c r="C8631" t="s">
        <v>4</v>
      </c>
      <c r="D8631" t="s">
        <v>328</v>
      </c>
      <c r="F8631" s="2">
        <v>2417310.236220472</v>
      </c>
      <c r="G8631" s="36">
        <v>182725.8131316262</v>
      </c>
      <c r="H8631">
        <v>2012</v>
      </c>
      <c r="I8631">
        <v>13.22916666666667</v>
      </c>
      <c r="J8631" t="s">
        <v>717</v>
      </c>
    </row>
    <row r="8632" spans="1:10">
      <c r="A8632" t="s">
        <v>107</v>
      </c>
      <c r="B8632" t="s">
        <v>6</v>
      </c>
      <c r="C8632" t="s">
        <v>3</v>
      </c>
      <c r="D8632" t="s">
        <v>328</v>
      </c>
      <c r="F8632" s="2">
        <v>201877000</v>
      </c>
      <c r="G8632" s="36">
        <v>16241110.21721641</v>
      </c>
      <c r="H8632">
        <v>2011</v>
      </c>
      <c r="I8632">
        <v>12.430000000000001</v>
      </c>
      <c r="J8632" t="s">
        <v>717</v>
      </c>
    </row>
    <row r="8633" spans="1:10" ht="15.75">
      <c r="A8633" s="19" t="s">
        <v>612</v>
      </c>
      <c r="B8633" t="s">
        <v>33</v>
      </c>
      <c r="C8633" t="s">
        <v>3</v>
      </c>
      <c r="D8633" t="s">
        <v>328</v>
      </c>
      <c r="E8633" t="s">
        <v>631</v>
      </c>
      <c r="F8633" s="2">
        <f>G8633*I8633</f>
        <v>2515151677.2742171</v>
      </c>
      <c r="G8633" s="36">
        <v>2995833.0978193288</v>
      </c>
      <c r="H8633">
        <v>2023</v>
      </c>
      <c r="I8633">
        <v>839.55</v>
      </c>
      <c r="J8633" s="40" t="s">
        <v>715</v>
      </c>
    </row>
    <row r="8634" spans="1:10" ht="15.75">
      <c r="A8634" s="19" t="s">
        <v>625</v>
      </c>
      <c r="B8634" t="s">
        <v>33</v>
      </c>
      <c r="C8634" t="s">
        <v>3</v>
      </c>
      <c r="D8634" t="s">
        <v>1</v>
      </c>
      <c r="E8634" t="s">
        <v>632</v>
      </c>
      <c r="F8634" s="2">
        <f>G8634*I8634</f>
        <v>105785824.56279179</v>
      </c>
      <c r="G8634" s="36">
        <v>126003.00704281079</v>
      </c>
      <c r="H8634">
        <v>2023</v>
      </c>
      <c r="I8634">
        <v>839.55</v>
      </c>
      <c r="J8634" s="40" t="s">
        <v>715</v>
      </c>
    </row>
    <row r="8635" spans="1:10">
      <c r="A8635" t="s">
        <v>107</v>
      </c>
      <c r="B8635" t="s">
        <v>6</v>
      </c>
      <c r="C8635" t="s">
        <v>3</v>
      </c>
      <c r="D8635" t="s">
        <v>328</v>
      </c>
      <c r="F8635" s="2">
        <v>16241110.217216412</v>
      </c>
      <c r="G8635" s="36">
        <v>1306605.8099128245</v>
      </c>
      <c r="H8635">
        <v>2011</v>
      </c>
      <c r="I8635">
        <v>12.430000000000001</v>
      </c>
      <c r="J8635" t="s">
        <v>717</v>
      </c>
    </row>
    <row r="8636" spans="1:10">
      <c r="A8636" t="s">
        <v>107</v>
      </c>
      <c r="B8636" t="s">
        <v>6</v>
      </c>
      <c r="C8636" t="s">
        <v>4</v>
      </c>
      <c r="D8636" t="s">
        <v>328</v>
      </c>
      <c r="F8636" s="2">
        <v>3523000</v>
      </c>
      <c r="G8636" s="36">
        <v>283427.19227674976</v>
      </c>
      <c r="H8636">
        <v>2011</v>
      </c>
      <c r="I8636">
        <v>12.430000000000001</v>
      </c>
      <c r="J8636" t="s">
        <v>717</v>
      </c>
    </row>
    <row r="8637" spans="1:10">
      <c r="A8637" t="s">
        <v>107</v>
      </c>
      <c r="B8637" t="s">
        <v>6</v>
      </c>
      <c r="C8637" t="s">
        <v>4</v>
      </c>
      <c r="D8637" t="s">
        <v>328</v>
      </c>
      <c r="F8637" s="2">
        <v>283427.19227674976</v>
      </c>
      <c r="G8637" s="36">
        <v>22801.865830792416</v>
      </c>
      <c r="H8637">
        <v>2011</v>
      </c>
      <c r="I8637">
        <v>12.430000000000001</v>
      </c>
      <c r="J8637" t="s">
        <v>717</v>
      </c>
    </row>
    <row r="8638" spans="1:10">
      <c r="A8638" t="s">
        <v>107</v>
      </c>
      <c r="B8638" t="s">
        <v>6</v>
      </c>
      <c r="C8638" t="s">
        <v>3</v>
      </c>
      <c r="D8638" t="s">
        <v>328</v>
      </c>
      <c r="F8638" s="2">
        <v>48105000</v>
      </c>
      <c r="G8638" s="36">
        <v>3804521.1889540623</v>
      </c>
      <c r="H8638">
        <v>2010</v>
      </c>
      <c r="I8638">
        <v>12.644166666666669</v>
      </c>
      <c r="J8638" t="s">
        <v>717</v>
      </c>
    </row>
    <row r="8639" spans="1:10" ht="15.75">
      <c r="A8639" s="19" t="s">
        <v>481</v>
      </c>
      <c r="B8639" t="s">
        <v>33</v>
      </c>
      <c r="C8639" t="s">
        <v>3</v>
      </c>
      <c r="D8639" t="s">
        <v>1</v>
      </c>
      <c r="E8639" t="s">
        <v>632</v>
      </c>
      <c r="F8639" s="2">
        <f>G8639*I8639</f>
        <v>1245669582.9141183</v>
      </c>
      <c r="G8639" s="36">
        <v>1483734.8376083835</v>
      </c>
      <c r="H8639">
        <v>2023</v>
      </c>
      <c r="I8639">
        <v>839.55</v>
      </c>
      <c r="J8639" s="40" t="s">
        <v>715</v>
      </c>
    </row>
    <row r="8640" spans="1:10">
      <c r="A8640" t="s">
        <v>107</v>
      </c>
      <c r="B8640" t="s">
        <v>6</v>
      </c>
      <c r="C8640" t="s">
        <v>3</v>
      </c>
      <c r="D8640" t="s">
        <v>328</v>
      </c>
      <c r="F8640" s="2">
        <v>3804521.1889540623</v>
      </c>
      <c r="G8640" s="36">
        <v>300891.4141399113</v>
      </c>
      <c r="H8640">
        <v>2010</v>
      </c>
      <c r="I8640">
        <v>12.644166666666669</v>
      </c>
      <c r="J8640" t="s">
        <v>717</v>
      </c>
    </row>
    <row r="8641" spans="1:10">
      <c r="A8641" t="s">
        <v>107</v>
      </c>
      <c r="B8641" t="s">
        <v>6</v>
      </c>
      <c r="C8641" t="s">
        <v>4</v>
      </c>
      <c r="D8641" t="s">
        <v>328</v>
      </c>
      <c r="F8641" s="2">
        <v>42933000</v>
      </c>
      <c r="G8641" s="36">
        <v>3395478.8110459363</v>
      </c>
      <c r="H8641">
        <v>2010</v>
      </c>
      <c r="I8641">
        <v>12.644166666666669</v>
      </c>
      <c r="J8641" t="s">
        <v>717</v>
      </c>
    </row>
    <row r="8642" spans="1:10">
      <c r="A8642" t="s">
        <v>107</v>
      </c>
      <c r="B8642" t="s">
        <v>6</v>
      </c>
      <c r="C8642" t="s">
        <v>4</v>
      </c>
      <c r="D8642" t="s">
        <v>328</v>
      </c>
      <c r="F8642" s="2">
        <v>3395478.8110459363</v>
      </c>
      <c r="G8642" s="36">
        <v>268541.13051177241</v>
      </c>
      <c r="H8642">
        <v>2010</v>
      </c>
      <c r="I8642">
        <v>12.644166666666669</v>
      </c>
      <c r="J8642" t="s">
        <v>717</v>
      </c>
    </row>
    <row r="8643" spans="1:10">
      <c r="A8643" t="s">
        <v>107</v>
      </c>
      <c r="B8643" t="s">
        <v>37</v>
      </c>
      <c r="C8643" t="s">
        <v>3</v>
      </c>
      <c r="D8643" t="s">
        <v>328</v>
      </c>
      <c r="F8643" s="2">
        <v>808752.01</v>
      </c>
      <c r="G8643" s="36">
        <f>F8643/I8643</f>
        <v>808752.01</v>
      </c>
      <c r="H8643">
        <v>2018</v>
      </c>
      <c r="I8643">
        <v>1</v>
      </c>
      <c r="J8643" t="s">
        <v>717</v>
      </c>
    </row>
    <row r="8644" spans="1:10">
      <c r="A8644" t="s">
        <v>107</v>
      </c>
      <c r="B8644" t="s">
        <v>37</v>
      </c>
      <c r="C8644" t="s">
        <v>3</v>
      </c>
      <c r="D8644" t="s">
        <v>1</v>
      </c>
      <c r="E8644" t="s">
        <v>364</v>
      </c>
      <c r="F8644" s="2">
        <v>229790.82</v>
      </c>
      <c r="G8644" s="36">
        <f>F8644/I8644</f>
        <v>229790.82</v>
      </c>
      <c r="H8644">
        <v>2018</v>
      </c>
      <c r="I8644">
        <v>1</v>
      </c>
      <c r="J8644" t="s">
        <v>717</v>
      </c>
    </row>
    <row r="8645" spans="1:10">
      <c r="A8645" t="s">
        <v>107</v>
      </c>
      <c r="B8645" t="s">
        <v>37</v>
      </c>
      <c r="C8645" t="s">
        <v>4</v>
      </c>
      <c r="D8645" t="s">
        <v>328</v>
      </c>
      <c r="F8645" s="2"/>
      <c r="G8645" s="36">
        <v>111026.04</v>
      </c>
      <c r="H8645">
        <v>2018</v>
      </c>
      <c r="I8645">
        <v>1</v>
      </c>
      <c r="J8645" t="s">
        <v>717</v>
      </c>
    </row>
    <row r="8646" spans="1:10" ht="15.75">
      <c r="A8646" s="19" t="s">
        <v>57</v>
      </c>
      <c r="B8646" t="s">
        <v>33</v>
      </c>
      <c r="C8646" t="s">
        <v>3</v>
      </c>
      <c r="D8646" t="s">
        <v>1</v>
      </c>
      <c r="E8646" t="s">
        <v>632</v>
      </c>
      <c r="F8646" s="2">
        <f>G8646*I8646</f>
        <v>702052439.8874054</v>
      </c>
      <c r="G8646" s="36">
        <v>836224.69166506513</v>
      </c>
      <c r="H8646">
        <v>2023</v>
      </c>
      <c r="I8646">
        <v>839.55</v>
      </c>
      <c r="J8646" s="40" t="s">
        <v>715</v>
      </c>
    </row>
    <row r="8647" spans="1:10">
      <c r="A8647" t="s">
        <v>107</v>
      </c>
      <c r="B8647" t="s">
        <v>37</v>
      </c>
      <c r="C8647" t="s">
        <v>4</v>
      </c>
      <c r="D8647" t="s">
        <v>1</v>
      </c>
      <c r="E8647" t="s">
        <v>364</v>
      </c>
      <c r="F8647" s="2"/>
      <c r="G8647" s="36">
        <v>3346045.58</v>
      </c>
      <c r="H8647">
        <v>2018</v>
      </c>
      <c r="I8647">
        <v>1</v>
      </c>
      <c r="J8647" t="s">
        <v>717</v>
      </c>
    </row>
    <row r="8648" spans="1:10">
      <c r="A8648" t="s">
        <v>107</v>
      </c>
      <c r="B8648" t="s">
        <v>37</v>
      </c>
      <c r="C8648" t="s">
        <v>3</v>
      </c>
      <c r="D8648" t="s">
        <v>328</v>
      </c>
      <c r="F8648" s="2">
        <v>2276921.29</v>
      </c>
      <c r="G8648" s="36">
        <f>F8648/I8648</f>
        <v>2276921.29</v>
      </c>
      <c r="H8648">
        <v>2017</v>
      </c>
      <c r="I8648">
        <v>1</v>
      </c>
      <c r="J8648" t="s">
        <v>717</v>
      </c>
    </row>
    <row r="8649" spans="1:10" ht="15.75">
      <c r="A8649" s="19" t="s">
        <v>612</v>
      </c>
      <c r="B8649" t="s">
        <v>33</v>
      </c>
      <c r="C8649" t="s">
        <v>3</v>
      </c>
      <c r="D8649" t="s">
        <v>1</v>
      </c>
      <c r="E8649" t="s">
        <v>632</v>
      </c>
      <c r="F8649" s="2">
        <f>G8649*I8649</f>
        <v>17388163.499474332</v>
      </c>
      <c r="G8649" s="36">
        <v>20711.289976147142</v>
      </c>
      <c r="H8649">
        <v>2023</v>
      </c>
      <c r="I8649">
        <v>839.55</v>
      </c>
      <c r="J8649" s="40" t="s">
        <v>715</v>
      </c>
    </row>
    <row r="8650" spans="1:10" ht="15.75">
      <c r="A8650" s="19" t="s">
        <v>625</v>
      </c>
      <c r="B8650" t="s">
        <v>33</v>
      </c>
      <c r="C8650" t="s">
        <v>4</v>
      </c>
      <c r="D8650" t="s">
        <v>328</v>
      </c>
      <c r="E8650" t="s">
        <v>626</v>
      </c>
      <c r="F8650" s="2">
        <f>G8650*I8650</f>
        <v>3364371891.6673255</v>
      </c>
      <c r="G8650" s="36">
        <v>4007351.4283453347</v>
      </c>
      <c r="H8650">
        <v>2023</v>
      </c>
      <c r="I8650">
        <v>839.55</v>
      </c>
      <c r="J8650" s="40" t="s">
        <v>715</v>
      </c>
    </row>
    <row r="8651" spans="1:10">
      <c r="A8651" t="s">
        <v>107</v>
      </c>
      <c r="B8651" t="s">
        <v>37</v>
      </c>
      <c r="C8651" t="s">
        <v>3</v>
      </c>
      <c r="D8651" t="s">
        <v>1</v>
      </c>
      <c r="E8651" t="s">
        <v>364</v>
      </c>
      <c r="F8651" s="2">
        <v>1326156.1399999999</v>
      </c>
      <c r="G8651" s="36">
        <f>F8651/I8651</f>
        <v>1326156.1399999999</v>
      </c>
      <c r="H8651">
        <v>2017</v>
      </c>
      <c r="I8651">
        <v>1</v>
      </c>
      <c r="J8651" t="s">
        <v>717</v>
      </c>
    </row>
    <row r="8652" spans="1:10">
      <c r="A8652" t="s">
        <v>107</v>
      </c>
      <c r="B8652" t="s">
        <v>37</v>
      </c>
      <c r="C8652" t="s">
        <v>4</v>
      </c>
      <c r="D8652" t="s">
        <v>328</v>
      </c>
      <c r="F8652" s="2"/>
      <c r="G8652" s="36">
        <v>372891.53</v>
      </c>
      <c r="H8652">
        <v>2017</v>
      </c>
      <c r="I8652">
        <v>1</v>
      </c>
      <c r="J8652" t="s">
        <v>717</v>
      </c>
    </row>
    <row r="8653" spans="1:10">
      <c r="A8653" t="s">
        <v>107</v>
      </c>
      <c r="B8653" t="s">
        <v>37</v>
      </c>
      <c r="C8653" t="s">
        <v>4</v>
      </c>
      <c r="D8653" t="s">
        <v>1</v>
      </c>
      <c r="E8653" t="s">
        <v>364</v>
      </c>
      <c r="F8653" s="2"/>
      <c r="G8653" s="36">
        <v>1652927.5</v>
      </c>
      <c r="H8653">
        <v>2017</v>
      </c>
      <c r="I8653">
        <v>1</v>
      </c>
      <c r="J8653" t="s">
        <v>717</v>
      </c>
    </row>
    <row r="8654" spans="1:10">
      <c r="A8654" t="s">
        <v>107</v>
      </c>
      <c r="B8654" t="s">
        <v>37</v>
      </c>
      <c r="C8654" t="s">
        <v>3</v>
      </c>
      <c r="D8654" t="s">
        <v>328</v>
      </c>
      <c r="F8654" s="2">
        <v>1954800.98</v>
      </c>
      <c r="G8654" s="36">
        <v>1954800.98</v>
      </c>
      <c r="H8654">
        <v>2016</v>
      </c>
      <c r="I8654">
        <v>1</v>
      </c>
      <c r="J8654" t="s">
        <v>717</v>
      </c>
    </row>
    <row r="8655" spans="1:10" ht="15.75">
      <c r="A8655" s="19" t="s">
        <v>627</v>
      </c>
      <c r="B8655" t="s">
        <v>33</v>
      </c>
      <c r="C8655" t="s">
        <v>4</v>
      </c>
      <c r="D8655" t="s">
        <v>328</v>
      </c>
      <c r="E8655" t="s">
        <v>626</v>
      </c>
      <c r="F8655" s="2">
        <f>G8655*I8655</f>
        <v>193576072.02206671</v>
      </c>
      <c r="G8655" s="36">
        <v>230571.22508732858</v>
      </c>
      <c r="H8655">
        <v>2023</v>
      </c>
      <c r="I8655">
        <v>839.55</v>
      </c>
      <c r="J8655" s="40" t="s">
        <v>715</v>
      </c>
    </row>
    <row r="8656" spans="1:10">
      <c r="A8656" t="s">
        <v>107</v>
      </c>
      <c r="B8656" t="s">
        <v>37</v>
      </c>
      <c r="C8656" t="s">
        <v>3</v>
      </c>
      <c r="D8656" t="s">
        <v>1</v>
      </c>
      <c r="F8656" s="2">
        <v>1510086.43</v>
      </c>
      <c r="G8656" s="36">
        <v>1510086.43</v>
      </c>
      <c r="H8656">
        <v>2016</v>
      </c>
      <c r="I8656">
        <v>1</v>
      </c>
      <c r="J8656" t="s">
        <v>717</v>
      </c>
    </row>
    <row r="8657" spans="1:10" ht="15.75">
      <c r="A8657" s="19" t="s">
        <v>481</v>
      </c>
      <c r="B8657" t="s">
        <v>33</v>
      </c>
      <c r="C8657" t="s">
        <v>4</v>
      </c>
      <c r="D8657" t="s">
        <v>328</v>
      </c>
      <c r="E8657" t="s">
        <v>626</v>
      </c>
      <c r="F8657" s="2">
        <f>G8657*I8657</f>
        <v>2909526348.7039194</v>
      </c>
      <c r="G8657" s="36">
        <v>3465578.403554189</v>
      </c>
      <c r="H8657">
        <v>2023</v>
      </c>
      <c r="I8657">
        <v>839.55</v>
      </c>
      <c r="J8657" s="40" t="s">
        <v>715</v>
      </c>
    </row>
    <row r="8658" spans="1:10">
      <c r="A8658" t="s">
        <v>107</v>
      </c>
      <c r="B8658" t="s">
        <v>37</v>
      </c>
      <c r="C8658" t="s">
        <v>4</v>
      </c>
      <c r="D8658" t="s">
        <v>328</v>
      </c>
      <c r="F8658" s="2">
        <v>451961.18</v>
      </c>
      <c r="G8658" s="36">
        <v>451961.18</v>
      </c>
      <c r="H8658">
        <v>2016</v>
      </c>
      <c r="I8658">
        <v>1</v>
      </c>
      <c r="J8658" t="s">
        <v>717</v>
      </c>
    </row>
    <row r="8659" spans="1:10">
      <c r="A8659" t="s">
        <v>107</v>
      </c>
      <c r="B8659" t="s">
        <v>37</v>
      </c>
      <c r="C8659" t="s">
        <v>4</v>
      </c>
      <c r="D8659" t="s">
        <v>1</v>
      </c>
      <c r="F8659" s="2">
        <v>143210.79999999999</v>
      </c>
      <c r="G8659" s="36">
        <v>143210.79999999999</v>
      </c>
      <c r="H8659">
        <v>2016</v>
      </c>
      <c r="I8659">
        <v>1</v>
      </c>
      <c r="J8659" t="s">
        <v>717</v>
      </c>
    </row>
    <row r="8660" spans="1:10">
      <c r="A8660" t="s">
        <v>107</v>
      </c>
      <c r="B8660" t="s">
        <v>37</v>
      </c>
      <c r="C8660" t="s">
        <v>3</v>
      </c>
      <c r="D8660" t="s">
        <v>328</v>
      </c>
      <c r="F8660" s="2">
        <v>2369458.33</v>
      </c>
      <c r="G8660" s="36">
        <v>2369458.33</v>
      </c>
      <c r="H8660">
        <v>2015</v>
      </c>
      <c r="I8660">
        <v>1</v>
      </c>
      <c r="J8660" t="s">
        <v>717</v>
      </c>
    </row>
    <row r="8661" spans="1:10">
      <c r="A8661" t="s">
        <v>107</v>
      </c>
      <c r="B8661" t="s">
        <v>37</v>
      </c>
      <c r="C8661" t="s">
        <v>3</v>
      </c>
      <c r="D8661" t="s">
        <v>1</v>
      </c>
      <c r="F8661" s="2">
        <v>1678816.07</v>
      </c>
      <c r="G8661" s="36">
        <v>1678816.07</v>
      </c>
      <c r="H8661">
        <v>2015</v>
      </c>
      <c r="I8661">
        <v>1</v>
      </c>
      <c r="J8661" t="s">
        <v>717</v>
      </c>
    </row>
    <row r="8662" spans="1:10">
      <c r="A8662" t="s">
        <v>107</v>
      </c>
      <c r="B8662" t="s">
        <v>37</v>
      </c>
      <c r="C8662" t="s">
        <v>4</v>
      </c>
      <c r="D8662" t="s">
        <v>328</v>
      </c>
      <c r="F8662" s="2">
        <v>339471.29</v>
      </c>
      <c r="G8662" s="36">
        <v>339471.29</v>
      </c>
      <c r="H8662">
        <v>2015</v>
      </c>
      <c r="I8662">
        <v>1</v>
      </c>
      <c r="J8662" t="s">
        <v>717</v>
      </c>
    </row>
    <row r="8663" spans="1:10">
      <c r="A8663" t="s">
        <v>107</v>
      </c>
      <c r="B8663" t="s">
        <v>37</v>
      </c>
      <c r="C8663" t="s">
        <v>4</v>
      </c>
      <c r="D8663" t="s">
        <v>1</v>
      </c>
      <c r="F8663" s="2">
        <v>397675.26</v>
      </c>
      <c r="G8663" s="36">
        <v>397675.26</v>
      </c>
      <c r="H8663">
        <v>2015</v>
      </c>
      <c r="I8663">
        <v>1</v>
      </c>
      <c r="J8663" t="s">
        <v>717</v>
      </c>
    </row>
    <row r="8664" spans="1:10" ht="15.75">
      <c r="A8664" s="19" t="s">
        <v>57</v>
      </c>
      <c r="B8664" t="s">
        <v>33</v>
      </c>
      <c r="C8664" t="s">
        <v>4</v>
      </c>
      <c r="D8664" t="s">
        <v>328</v>
      </c>
      <c r="E8664" t="s">
        <v>626</v>
      </c>
      <c r="F8664" s="2">
        <f>G8664*I8664</f>
        <v>1652963182.4348001</v>
      </c>
      <c r="G8664" s="36">
        <v>1968868.0631705082</v>
      </c>
      <c r="H8664">
        <v>2023</v>
      </c>
      <c r="I8664">
        <v>839.55</v>
      </c>
      <c r="J8664" s="40" t="s">
        <v>715</v>
      </c>
    </row>
    <row r="8665" spans="1:10">
      <c r="A8665" t="s">
        <v>107</v>
      </c>
      <c r="B8665" t="s">
        <v>37</v>
      </c>
      <c r="C8665" t="s">
        <v>3</v>
      </c>
      <c r="D8665" t="s">
        <v>328</v>
      </c>
      <c r="F8665" s="2">
        <v>2788284.2</v>
      </c>
      <c r="G8665" s="36">
        <v>2788284.2</v>
      </c>
      <c r="H8665">
        <v>2014</v>
      </c>
      <c r="I8665">
        <v>1</v>
      </c>
      <c r="J8665" t="s">
        <v>717</v>
      </c>
    </row>
    <row r="8666" spans="1:10">
      <c r="A8666" t="s">
        <v>107</v>
      </c>
      <c r="B8666" t="s">
        <v>37</v>
      </c>
      <c r="C8666" t="s">
        <v>3</v>
      </c>
      <c r="D8666" t="s">
        <v>1</v>
      </c>
      <c r="F8666" s="2">
        <v>1687341.08</v>
      </c>
      <c r="G8666" s="36">
        <v>1687341.08</v>
      </c>
      <c r="H8666">
        <v>2014</v>
      </c>
      <c r="I8666">
        <v>1</v>
      </c>
      <c r="J8666" t="s">
        <v>717</v>
      </c>
    </row>
    <row r="8667" spans="1:10">
      <c r="A8667" t="s">
        <v>107</v>
      </c>
      <c r="B8667" t="s">
        <v>37</v>
      </c>
      <c r="C8667" t="s">
        <v>4</v>
      </c>
      <c r="D8667" t="s">
        <v>328</v>
      </c>
      <c r="F8667" s="2">
        <v>1853097.51</v>
      </c>
      <c r="G8667" s="36">
        <v>1853097.51</v>
      </c>
      <c r="H8667">
        <v>2014</v>
      </c>
      <c r="I8667">
        <v>1</v>
      </c>
      <c r="J8667" t="s">
        <v>717</v>
      </c>
    </row>
    <row r="8668" spans="1:10" ht="15.75">
      <c r="A8668" s="19" t="s">
        <v>612</v>
      </c>
      <c r="B8668" t="s">
        <v>33</v>
      </c>
      <c r="C8668" t="s">
        <v>4</v>
      </c>
      <c r="D8668" t="s">
        <v>328</v>
      </c>
      <c r="E8668" t="s">
        <v>626</v>
      </c>
      <c r="F8668" s="2">
        <f>G8668*I8668</f>
        <v>1488327521.3940921</v>
      </c>
      <c r="G8668" s="36">
        <v>1772768.1750867632</v>
      </c>
      <c r="H8668">
        <v>2023</v>
      </c>
      <c r="I8668">
        <v>839.55</v>
      </c>
      <c r="J8668" s="40" t="s">
        <v>715</v>
      </c>
    </row>
    <row r="8669" spans="1:10" ht="15.75">
      <c r="A8669" s="19" t="s">
        <v>625</v>
      </c>
      <c r="B8669" t="s">
        <v>33</v>
      </c>
      <c r="C8669" t="s">
        <v>4</v>
      </c>
      <c r="D8669" t="s">
        <v>328</v>
      </c>
      <c r="E8669" t="s">
        <v>631</v>
      </c>
      <c r="F8669" s="2">
        <f>G8669*I8669</f>
        <v>3474444727.5573988</v>
      </c>
      <c r="G8669" s="36">
        <v>4138460.7558303843</v>
      </c>
      <c r="H8669">
        <v>2023</v>
      </c>
      <c r="I8669">
        <v>839.55</v>
      </c>
      <c r="J8669" s="40" t="s">
        <v>715</v>
      </c>
    </row>
    <row r="8670" spans="1:10">
      <c r="A8670" t="s">
        <v>107</v>
      </c>
      <c r="B8670" t="s">
        <v>37</v>
      </c>
      <c r="C8670" t="s">
        <v>4</v>
      </c>
      <c r="D8670" t="s">
        <v>1</v>
      </c>
      <c r="F8670" s="2">
        <v>611781.14</v>
      </c>
      <c r="G8670" s="36">
        <v>611781.14</v>
      </c>
      <c r="H8670">
        <v>2014</v>
      </c>
      <c r="I8670">
        <v>1</v>
      </c>
      <c r="J8670" t="s">
        <v>717</v>
      </c>
    </row>
    <row r="8671" spans="1:10">
      <c r="A8671" t="s">
        <v>107</v>
      </c>
      <c r="B8671" t="s">
        <v>37</v>
      </c>
      <c r="C8671" t="s">
        <v>3</v>
      </c>
      <c r="D8671" t="s">
        <v>328</v>
      </c>
      <c r="F8671" s="2">
        <v>2966172</v>
      </c>
      <c r="G8671" s="36">
        <v>2966172</v>
      </c>
      <c r="H8671">
        <v>2013</v>
      </c>
      <c r="I8671">
        <v>1</v>
      </c>
      <c r="J8671" t="s">
        <v>717</v>
      </c>
    </row>
    <row r="8672" spans="1:10">
      <c r="A8672" t="s">
        <v>107</v>
      </c>
      <c r="B8672" t="s">
        <v>37</v>
      </c>
      <c r="C8672" t="s">
        <v>3</v>
      </c>
      <c r="D8672" t="s">
        <v>1</v>
      </c>
      <c r="F8672" s="2">
        <v>2140648</v>
      </c>
      <c r="G8672" s="36">
        <v>2140648</v>
      </c>
      <c r="H8672">
        <v>2013</v>
      </c>
      <c r="I8672">
        <v>1</v>
      </c>
      <c r="J8672" t="s">
        <v>717</v>
      </c>
    </row>
    <row r="8673" spans="1:10" ht="15.75">
      <c r="A8673" s="19" t="s">
        <v>627</v>
      </c>
      <c r="B8673" t="s">
        <v>33</v>
      </c>
      <c r="C8673" t="s">
        <v>4</v>
      </c>
      <c r="D8673" t="s">
        <v>328</v>
      </c>
      <c r="E8673" t="s">
        <v>631</v>
      </c>
      <c r="F8673" s="2">
        <f>G8673*I8673</f>
        <v>953610885.83411515</v>
      </c>
      <c r="G8673" s="36">
        <v>1135859.5507523259</v>
      </c>
      <c r="H8673">
        <v>2023</v>
      </c>
      <c r="I8673">
        <v>839.55</v>
      </c>
      <c r="J8673" s="40" t="s">
        <v>715</v>
      </c>
    </row>
    <row r="8674" spans="1:10">
      <c r="A8674" t="s">
        <v>107</v>
      </c>
      <c r="B8674" t="s">
        <v>37</v>
      </c>
      <c r="C8674" t="s">
        <v>4</v>
      </c>
      <c r="D8674" t="s">
        <v>328</v>
      </c>
      <c r="F8674" s="2">
        <v>513745</v>
      </c>
      <c r="G8674" s="36">
        <v>513745</v>
      </c>
      <c r="H8674">
        <v>2013</v>
      </c>
      <c r="I8674">
        <v>1</v>
      </c>
      <c r="J8674" t="s">
        <v>717</v>
      </c>
    </row>
    <row r="8675" spans="1:10" ht="15.75">
      <c r="A8675" s="19" t="s">
        <v>481</v>
      </c>
      <c r="B8675" t="s">
        <v>33</v>
      </c>
      <c r="C8675" t="s">
        <v>4</v>
      </c>
      <c r="D8675" t="s">
        <v>328</v>
      </c>
      <c r="E8675" t="s">
        <v>631</v>
      </c>
      <c r="F8675" s="2">
        <f>G8675*I8675</f>
        <v>-60695804.38395188</v>
      </c>
      <c r="G8675" s="36">
        <v>-72295.639787924345</v>
      </c>
      <c r="H8675">
        <v>2023</v>
      </c>
      <c r="I8675">
        <v>839.55</v>
      </c>
      <c r="J8675" s="40" t="s">
        <v>715</v>
      </c>
    </row>
    <row r="8676" spans="1:10">
      <c r="A8676" t="s">
        <v>107</v>
      </c>
      <c r="B8676" t="s">
        <v>37</v>
      </c>
      <c r="C8676" t="s">
        <v>4</v>
      </c>
      <c r="D8676" t="s">
        <v>1</v>
      </c>
      <c r="F8676" s="2">
        <v>272257</v>
      </c>
      <c r="G8676" s="36">
        <v>272257</v>
      </c>
      <c r="H8676">
        <v>2013</v>
      </c>
      <c r="I8676">
        <v>1</v>
      </c>
      <c r="J8676" t="s">
        <v>717</v>
      </c>
    </row>
    <row r="8677" spans="1:10">
      <c r="A8677" t="s">
        <v>107</v>
      </c>
      <c r="B8677" t="s">
        <v>37</v>
      </c>
      <c r="C8677" t="s">
        <v>3</v>
      </c>
      <c r="D8677" t="s">
        <v>328</v>
      </c>
      <c r="F8677" s="2">
        <v>3356573</v>
      </c>
      <c r="G8677" s="36">
        <v>3356573</v>
      </c>
      <c r="H8677">
        <v>2012</v>
      </c>
      <c r="I8677">
        <v>1</v>
      </c>
      <c r="J8677" t="s">
        <v>717</v>
      </c>
    </row>
    <row r="8678" spans="1:10">
      <c r="A8678" t="s">
        <v>107</v>
      </c>
      <c r="B8678" t="s">
        <v>37</v>
      </c>
      <c r="C8678" t="s">
        <v>3</v>
      </c>
      <c r="D8678" t="s">
        <v>1</v>
      </c>
      <c r="F8678" s="2">
        <v>2142885</v>
      </c>
      <c r="G8678" s="36">
        <v>2142885</v>
      </c>
      <c r="H8678">
        <v>2012</v>
      </c>
      <c r="I8678">
        <v>1</v>
      </c>
      <c r="J8678" t="s">
        <v>717</v>
      </c>
    </row>
    <row r="8679" spans="1:10">
      <c r="A8679" t="s">
        <v>107</v>
      </c>
      <c r="B8679" t="s">
        <v>37</v>
      </c>
      <c r="C8679" t="s">
        <v>4</v>
      </c>
      <c r="D8679" t="s">
        <v>328</v>
      </c>
      <c r="F8679" s="2">
        <v>291303</v>
      </c>
      <c r="G8679" s="36">
        <v>291303</v>
      </c>
      <c r="H8679">
        <v>2012</v>
      </c>
      <c r="I8679">
        <v>1</v>
      </c>
      <c r="J8679" t="s">
        <v>717</v>
      </c>
    </row>
    <row r="8680" spans="1:10">
      <c r="A8680" t="s">
        <v>107</v>
      </c>
      <c r="B8680" t="s">
        <v>37</v>
      </c>
      <c r="C8680" t="s">
        <v>4</v>
      </c>
      <c r="D8680" t="s">
        <v>1</v>
      </c>
      <c r="F8680" s="2">
        <v>409102</v>
      </c>
      <c r="G8680" s="36">
        <v>409102</v>
      </c>
      <c r="H8680">
        <v>2012</v>
      </c>
      <c r="I8680">
        <v>1</v>
      </c>
      <c r="J8680" t="s">
        <v>717</v>
      </c>
    </row>
    <row r="8681" spans="1:10">
      <c r="A8681" t="s">
        <v>107</v>
      </c>
      <c r="B8681" t="s">
        <v>37</v>
      </c>
      <c r="C8681" t="s">
        <v>3</v>
      </c>
      <c r="D8681" t="s">
        <v>328</v>
      </c>
      <c r="F8681" s="2">
        <v>3352260</v>
      </c>
      <c r="G8681" s="36">
        <v>3352260</v>
      </c>
      <c r="H8681">
        <v>2011</v>
      </c>
      <c r="I8681">
        <v>1</v>
      </c>
      <c r="J8681" t="s">
        <v>717</v>
      </c>
    </row>
    <row r="8682" spans="1:10" ht="15.75">
      <c r="A8682" s="19" t="s">
        <v>57</v>
      </c>
      <c r="B8682" t="s">
        <v>33</v>
      </c>
      <c r="C8682" t="s">
        <v>4</v>
      </c>
      <c r="D8682" t="s">
        <v>328</v>
      </c>
      <c r="E8682" t="s">
        <v>631</v>
      </c>
      <c r="F8682" s="2">
        <f>G8682*I8682</f>
        <v>3201619212.7991495</v>
      </c>
      <c r="G8682" s="36">
        <v>3813494.3872302421</v>
      </c>
      <c r="H8682">
        <v>2023</v>
      </c>
      <c r="I8682">
        <v>839.55</v>
      </c>
      <c r="J8682" s="40" t="s">
        <v>715</v>
      </c>
    </row>
    <row r="8683" spans="1:10">
      <c r="A8683" t="s">
        <v>107</v>
      </c>
      <c r="B8683" t="s">
        <v>37</v>
      </c>
      <c r="C8683" t="s">
        <v>3</v>
      </c>
      <c r="D8683" t="s">
        <v>328</v>
      </c>
      <c r="F8683" s="2">
        <v>3352260</v>
      </c>
      <c r="G8683" s="36">
        <v>3352260</v>
      </c>
      <c r="H8683">
        <v>2011</v>
      </c>
      <c r="I8683">
        <v>1</v>
      </c>
      <c r="J8683" t="s">
        <v>717</v>
      </c>
    </row>
    <row r="8684" spans="1:10">
      <c r="A8684" t="s">
        <v>107</v>
      </c>
      <c r="B8684" t="s">
        <v>37</v>
      </c>
      <c r="C8684" t="s">
        <v>3</v>
      </c>
      <c r="D8684" t="s">
        <v>1</v>
      </c>
      <c r="F8684" s="2">
        <v>2104966</v>
      </c>
      <c r="G8684" s="36">
        <v>2104966</v>
      </c>
      <c r="H8684">
        <v>2011</v>
      </c>
      <c r="I8684">
        <v>1</v>
      </c>
      <c r="J8684" t="s">
        <v>717</v>
      </c>
    </row>
    <row r="8685" spans="1:10">
      <c r="A8685" t="s">
        <v>107</v>
      </c>
      <c r="B8685" t="s">
        <v>37</v>
      </c>
      <c r="C8685" t="s">
        <v>3</v>
      </c>
      <c r="D8685" t="s">
        <v>1</v>
      </c>
      <c r="F8685" s="2">
        <v>2104966</v>
      </c>
      <c r="G8685" s="36">
        <v>2104966</v>
      </c>
      <c r="H8685">
        <v>2011</v>
      </c>
      <c r="I8685">
        <v>1</v>
      </c>
      <c r="J8685" t="s">
        <v>717</v>
      </c>
    </row>
    <row r="8686" spans="1:10" ht="15.75">
      <c r="A8686" s="19" t="s">
        <v>612</v>
      </c>
      <c r="B8686" t="s">
        <v>33</v>
      </c>
      <c r="C8686" t="s">
        <v>4</v>
      </c>
      <c r="D8686" t="s">
        <v>328</v>
      </c>
      <c r="E8686" t="s">
        <v>631</v>
      </c>
      <c r="F8686" s="2">
        <f>G8686*I8686</f>
        <v>852896964.86507869</v>
      </c>
      <c r="G8686" s="36">
        <v>1015897.760544433</v>
      </c>
      <c r="H8686">
        <v>2023</v>
      </c>
      <c r="I8686">
        <v>839.55</v>
      </c>
      <c r="J8686" s="40" t="s">
        <v>715</v>
      </c>
    </row>
    <row r="8687" spans="1:10">
      <c r="A8687" t="s">
        <v>107</v>
      </c>
      <c r="B8687" t="s">
        <v>37</v>
      </c>
      <c r="C8687" t="s">
        <v>4</v>
      </c>
      <c r="D8687" t="s">
        <v>328</v>
      </c>
      <c r="F8687" s="2">
        <v>360559</v>
      </c>
      <c r="G8687" s="36">
        <v>360559</v>
      </c>
      <c r="H8687">
        <v>2011</v>
      </c>
      <c r="I8687">
        <v>1</v>
      </c>
      <c r="J8687" t="s">
        <v>717</v>
      </c>
    </row>
    <row r="8688" spans="1:10">
      <c r="A8688" t="s">
        <v>107</v>
      </c>
      <c r="B8688" t="s">
        <v>37</v>
      </c>
      <c r="C8688" t="s">
        <v>4</v>
      </c>
      <c r="D8688" t="s">
        <v>328</v>
      </c>
      <c r="F8688" s="2">
        <v>360559</v>
      </c>
      <c r="G8688" s="36">
        <v>360559</v>
      </c>
      <c r="H8688">
        <v>2011</v>
      </c>
      <c r="I8688">
        <v>1</v>
      </c>
      <c r="J8688" t="s">
        <v>717</v>
      </c>
    </row>
    <row r="8689" spans="1:10">
      <c r="A8689" t="s">
        <v>107</v>
      </c>
      <c r="B8689" t="s">
        <v>37</v>
      </c>
      <c r="C8689" t="s">
        <v>4</v>
      </c>
      <c r="D8689" t="s">
        <v>1</v>
      </c>
      <c r="F8689" s="2">
        <v>435929</v>
      </c>
      <c r="G8689" s="36">
        <v>435929</v>
      </c>
      <c r="H8689">
        <v>2011</v>
      </c>
      <c r="I8689">
        <v>1</v>
      </c>
      <c r="J8689" t="s">
        <v>717</v>
      </c>
    </row>
    <row r="8690" spans="1:10">
      <c r="A8690" t="s">
        <v>107</v>
      </c>
      <c r="B8690" t="s">
        <v>37</v>
      </c>
      <c r="C8690" t="s">
        <v>4</v>
      </c>
      <c r="D8690" t="s">
        <v>1</v>
      </c>
      <c r="F8690" s="2">
        <v>435929</v>
      </c>
      <c r="G8690" s="36">
        <v>435929</v>
      </c>
      <c r="H8690">
        <v>2011</v>
      </c>
      <c r="I8690">
        <v>1</v>
      </c>
      <c r="J8690" t="s">
        <v>717</v>
      </c>
    </row>
    <row r="8691" spans="1:10" ht="15.75">
      <c r="A8691" s="19" t="s">
        <v>481</v>
      </c>
      <c r="B8691" t="s">
        <v>33</v>
      </c>
      <c r="C8691" t="s">
        <v>4</v>
      </c>
      <c r="D8691" t="s">
        <v>1</v>
      </c>
      <c r="E8691" t="s">
        <v>632</v>
      </c>
      <c r="F8691" s="2">
        <f>G8691*I8691</f>
        <v>261931931.40324894</v>
      </c>
      <c r="G8691" s="36">
        <v>311990.86582484539</v>
      </c>
      <c r="H8691">
        <v>2023</v>
      </c>
      <c r="I8691">
        <v>839.55</v>
      </c>
      <c r="J8691" s="40" t="s">
        <v>715</v>
      </c>
    </row>
    <row r="8692" spans="1:10">
      <c r="A8692" t="s">
        <v>107</v>
      </c>
      <c r="B8692" t="s">
        <v>37</v>
      </c>
      <c r="C8692" t="s">
        <v>3</v>
      </c>
      <c r="D8692" t="s">
        <v>328</v>
      </c>
      <c r="F8692" s="2">
        <v>2413292</v>
      </c>
      <c r="G8692" s="36">
        <v>2413292</v>
      </c>
      <c r="H8692">
        <v>2010</v>
      </c>
      <c r="I8692">
        <v>1</v>
      </c>
      <c r="J8692" t="s">
        <v>717</v>
      </c>
    </row>
    <row r="8693" spans="1:10">
      <c r="A8693" t="s">
        <v>107</v>
      </c>
      <c r="B8693" t="s">
        <v>37</v>
      </c>
      <c r="C8693" t="s">
        <v>3</v>
      </c>
      <c r="D8693" t="s">
        <v>328</v>
      </c>
      <c r="F8693" s="2">
        <v>2413292</v>
      </c>
      <c r="G8693" s="36">
        <v>2413292</v>
      </c>
      <c r="H8693">
        <v>2010</v>
      </c>
      <c r="I8693">
        <v>1</v>
      </c>
      <c r="J8693" t="s">
        <v>717</v>
      </c>
    </row>
    <row r="8694" spans="1:10">
      <c r="A8694" t="s">
        <v>107</v>
      </c>
      <c r="B8694" t="s">
        <v>37</v>
      </c>
      <c r="C8694" t="s">
        <v>3</v>
      </c>
      <c r="D8694" t="s">
        <v>1</v>
      </c>
      <c r="F8694" s="2">
        <v>2071849</v>
      </c>
      <c r="G8694" s="36">
        <v>2071849</v>
      </c>
      <c r="H8694">
        <v>2010</v>
      </c>
      <c r="I8694">
        <v>1</v>
      </c>
      <c r="J8694" t="s">
        <v>717</v>
      </c>
    </row>
    <row r="8695" spans="1:10">
      <c r="A8695" t="s">
        <v>107</v>
      </c>
      <c r="B8695" t="s">
        <v>37</v>
      </c>
      <c r="C8695" t="s">
        <v>3</v>
      </c>
      <c r="D8695" t="s">
        <v>1</v>
      </c>
      <c r="F8695" s="2">
        <v>2071849</v>
      </c>
      <c r="G8695" s="36">
        <v>2071849</v>
      </c>
      <c r="H8695">
        <v>2010</v>
      </c>
      <c r="I8695">
        <v>1</v>
      </c>
      <c r="J8695" t="s">
        <v>717</v>
      </c>
    </row>
    <row r="8696" spans="1:10">
      <c r="A8696" t="s">
        <v>107</v>
      </c>
      <c r="B8696" t="s">
        <v>37</v>
      </c>
      <c r="C8696" t="s">
        <v>4</v>
      </c>
      <c r="D8696" t="s">
        <v>328</v>
      </c>
      <c r="F8696" s="2">
        <v>497518</v>
      </c>
      <c r="G8696" s="36">
        <v>497518</v>
      </c>
      <c r="H8696">
        <v>2010</v>
      </c>
      <c r="I8696">
        <v>1</v>
      </c>
      <c r="J8696" t="s">
        <v>717</v>
      </c>
    </row>
    <row r="8697" spans="1:10">
      <c r="A8697" t="s">
        <v>107</v>
      </c>
      <c r="B8697" t="s">
        <v>37</v>
      </c>
      <c r="C8697" t="s">
        <v>4</v>
      </c>
      <c r="D8697" t="s">
        <v>328</v>
      </c>
      <c r="F8697" s="2">
        <v>497518</v>
      </c>
      <c r="G8697" s="36">
        <v>497518</v>
      </c>
      <c r="H8697">
        <v>2010</v>
      </c>
      <c r="I8697">
        <v>1</v>
      </c>
      <c r="J8697" t="s">
        <v>717</v>
      </c>
    </row>
    <row r="8698" spans="1:10" ht="15.75">
      <c r="A8698" s="19" t="s">
        <v>57</v>
      </c>
      <c r="B8698" t="s">
        <v>33</v>
      </c>
      <c r="C8698" t="s">
        <v>4</v>
      </c>
      <c r="D8698" t="s">
        <v>1</v>
      </c>
      <c r="E8698" t="s">
        <v>632</v>
      </c>
      <c r="F8698" s="2">
        <f>G8698*I8698</f>
        <v>79119418.261567503</v>
      </c>
      <c r="G8698" s="36">
        <v>94240.269503385745</v>
      </c>
      <c r="H8698">
        <v>2023</v>
      </c>
      <c r="I8698">
        <v>839.55</v>
      </c>
      <c r="J8698" s="40" t="s">
        <v>715</v>
      </c>
    </row>
    <row r="8699" spans="1:10">
      <c r="A8699" t="s">
        <v>107</v>
      </c>
      <c r="B8699" t="s">
        <v>37</v>
      </c>
      <c r="C8699" t="s">
        <v>4</v>
      </c>
      <c r="D8699" t="s">
        <v>1</v>
      </c>
      <c r="F8699" s="2">
        <v>415312</v>
      </c>
      <c r="G8699" s="36">
        <v>415312</v>
      </c>
      <c r="H8699">
        <v>2010</v>
      </c>
      <c r="I8699">
        <v>1</v>
      </c>
      <c r="J8699" t="s">
        <v>717</v>
      </c>
    </row>
    <row r="8700" spans="1:10">
      <c r="A8700" t="s">
        <v>107</v>
      </c>
      <c r="B8700" t="s">
        <v>37</v>
      </c>
      <c r="C8700" t="s">
        <v>4</v>
      </c>
      <c r="D8700" t="s">
        <v>1</v>
      </c>
      <c r="F8700" s="2">
        <v>415312</v>
      </c>
      <c r="G8700" s="36">
        <v>415312</v>
      </c>
      <c r="H8700">
        <v>2010</v>
      </c>
      <c r="I8700">
        <v>1</v>
      </c>
      <c r="J8700" t="s">
        <v>717</v>
      </c>
    </row>
    <row r="8701" spans="1:10" ht="15.75">
      <c r="A8701" s="19" t="s">
        <v>612</v>
      </c>
      <c r="B8701" t="s">
        <v>33</v>
      </c>
      <c r="C8701" t="s">
        <v>4</v>
      </c>
      <c r="D8701" t="s">
        <v>1</v>
      </c>
      <c r="E8701" t="s">
        <v>632</v>
      </c>
      <c r="F8701" s="2">
        <f>G8701*I8701</f>
        <v>-1880134.9212629576</v>
      </c>
      <c r="G8701" s="36">
        <v>-2239.455566985835</v>
      </c>
      <c r="H8701">
        <v>2023</v>
      </c>
      <c r="I8701">
        <v>839.55</v>
      </c>
      <c r="J8701" s="40" t="s">
        <v>715</v>
      </c>
    </row>
    <row r="8702" spans="1:10">
      <c r="A8702" t="s">
        <v>74</v>
      </c>
      <c r="B8702" t="s">
        <v>33</v>
      </c>
      <c r="C8702" t="s">
        <v>3</v>
      </c>
      <c r="D8702" t="s">
        <v>1</v>
      </c>
      <c r="F8702" s="2">
        <f>G8702*I8702</f>
        <v>52684496</v>
      </c>
      <c r="G8702" s="36">
        <v>60418</v>
      </c>
      <c r="H8702">
        <v>2022</v>
      </c>
      <c r="I8702" s="32">
        <v>872</v>
      </c>
      <c r="J8702" s="40" t="s">
        <v>715</v>
      </c>
    </row>
    <row r="8703" spans="1:10">
      <c r="A8703" t="s">
        <v>605</v>
      </c>
      <c r="B8703" t="s">
        <v>32</v>
      </c>
      <c r="C8703" t="s">
        <v>3</v>
      </c>
      <c r="D8703" t="s">
        <v>328</v>
      </c>
      <c r="E8703" t="s">
        <v>365</v>
      </c>
      <c r="F8703" s="2">
        <v>101478</v>
      </c>
      <c r="G8703" s="36">
        <f>F8703/I8703</f>
        <v>20313.475858755708</v>
      </c>
      <c r="H8703">
        <v>2023</v>
      </c>
      <c r="I8703">
        <v>4.9955999999999996</v>
      </c>
      <c r="J8703" t="s">
        <v>717</v>
      </c>
    </row>
    <row r="8704" spans="1:10">
      <c r="A8704" t="s">
        <v>605</v>
      </c>
      <c r="B8704" t="s">
        <v>32</v>
      </c>
      <c r="C8704" t="s">
        <v>4</v>
      </c>
      <c r="D8704" t="s">
        <v>328</v>
      </c>
      <c r="E8704" t="s">
        <v>365</v>
      </c>
      <c r="F8704" s="2">
        <v>-71530</v>
      </c>
      <c r="G8704" s="36">
        <f>F8704/I8704</f>
        <v>-14318.600368324127</v>
      </c>
      <c r="H8704">
        <v>2023</v>
      </c>
      <c r="I8704">
        <v>4.9955999999999996</v>
      </c>
      <c r="J8704" t="s">
        <v>717</v>
      </c>
    </row>
    <row r="8705" spans="1:10">
      <c r="A8705" t="s">
        <v>605</v>
      </c>
      <c r="B8705" t="s">
        <v>32</v>
      </c>
      <c r="C8705" t="s">
        <v>4</v>
      </c>
      <c r="D8705" t="s">
        <v>367</v>
      </c>
      <c r="E8705" t="s">
        <v>624</v>
      </c>
      <c r="F8705" s="2">
        <v>-35843</v>
      </c>
      <c r="G8705" s="36">
        <f>F8705/I8705</f>
        <v>-7174.9139242533438</v>
      </c>
      <c r="H8705">
        <v>2023</v>
      </c>
      <c r="I8705">
        <v>4.9955999999999996</v>
      </c>
      <c r="J8705" t="s">
        <v>717</v>
      </c>
    </row>
    <row r="8706" spans="1:10">
      <c r="A8706" t="s">
        <v>605</v>
      </c>
      <c r="B8706" t="s">
        <v>32</v>
      </c>
      <c r="C8706" t="s">
        <v>3</v>
      </c>
      <c r="D8706" t="s">
        <v>367</v>
      </c>
      <c r="E8706" t="s">
        <v>370</v>
      </c>
      <c r="F8706" s="2">
        <v>-12960</v>
      </c>
      <c r="G8706" s="36">
        <f>F8706/I8706</f>
        <v>-2594.2829690127314</v>
      </c>
      <c r="H8706">
        <v>2023</v>
      </c>
      <c r="I8706">
        <v>4.9955999999999996</v>
      </c>
      <c r="J8706" t="s">
        <v>717</v>
      </c>
    </row>
    <row r="8707" spans="1:10">
      <c r="A8707" t="s">
        <v>19</v>
      </c>
      <c r="B8707" t="s">
        <v>33</v>
      </c>
      <c r="C8707" t="s">
        <v>3</v>
      </c>
      <c r="D8707" t="s">
        <v>1</v>
      </c>
      <c r="F8707" s="2">
        <f>G8707*I8707</f>
        <v>2282310016</v>
      </c>
      <c r="G8707" s="36">
        <v>2617328</v>
      </c>
      <c r="H8707">
        <v>2022</v>
      </c>
      <c r="I8707" s="32">
        <v>872</v>
      </c>
      <c r="J8707" s="40" t="s">
        <v>715</v>
      </c>
    </row>
    <row r="8708" spans="1:10">
      <c r="A8708" t="s">
        <v>605</v>
      </c>
      <c r="B8708" t="s">
        <v>32</v>
      </c>
      <c r="C8708" t="s">
        <v>4</v>
      </c>
      <c r="D8708" t="s">
        <v>367</v>
      </c>
      <c r="E8708" t="s">
        <v>370</v>
      </c>
      <c r="F8708" s="2">
        <v>880085</v>
      </c>
      <c r="G8708" s="36">
        <f t="shared" ref="G8708:G8713" si="247">F8708/I8708</f>
        <v>176172.03138762113</v>
      </c>
      <c r="H8708">
        <v>2023</v>
      </c>
      <c r="I8708">
        <v>4.9955999999999996</v>
      </c>
      <c r="J8708" t="s">
        <v>717</v>
      </c>
    </row>
    <row r="8709" spans="1:10">
      <c r="A8709" t="s">
        <v>605</v>
      </c>
      <c r="B8709" t="s">
        <v>32</v>
      </c>
      <c r="C8709" t="s">
        <v>3</v>
      </c>
      <c r="D8709" t="s">
        <v>367</v>
      </c>
      <c r="E8709" t="s">
        <v>371</v>
      </c>
      <c r="F8709" s="2">
        <v>-46262</v>
      </c>
      <c r="G8709" s="36">
        <f t="shared" si="247"/>
        <v>-9260.5492833693661</v>
      </c>
      <c r="H8709">
        <v>2023</v>
      </c>
      <c r="I8709">
        <v>4.9955999999999996</v>
      </c>
      <c r="J8709" t="s">
        <v>717</v>
      </c>
    </row>
    <row r="8710" spans="1:10">
      <c r="A8710" t="s">
        <v>605</v>
      </c>
      <c r="B8710" t="s">
        <v>32</v>
      </c>
      <c r="C8710" t="s">
        <v>4</v>
      </c>
      <c r="D8710" t="s">
        <v>367</v>
      </c>
      <c r="E8710" t="s">
        <v>371</v>
      </c>
      <c r="F8710" s="2">
        <v>-56760</v>
      </c>
      <c r="G8710" s="36">
        <f t="shared" si="247"/>
        <v>-11361.998558731684</v>
      </c>
      <c r="H8710">
        <v>2023</v>
      </c>
      <c r="I8710">
        <v>4.9955999999999996</v>
      </c>
      <c r="J8710" t="s">
        <v>717</v>
      </c>
    </row>
    <row r="8711" spans="1:10">
      <c r="A8711" t="s">
        <v>605</v>
      </c>
      <c r="B8711" t="s">
        <v>32</v>
      </c>
      <c r="C8711" t="s">
        <v>4</v>
      </c>
      <c r="D8711" t="s">
        <v>1</v>
      </c>
      <c r="F8711" s="2">
        <v>-455352</v>
      </c>
      <c r="G8711" s="36">
        <f t="shared" si="247"/>
        <v>-91150.612539034351</v>
      </c>
      <c r="H8711">
        <v>2023</v>
      </c>
      <c r="I8711">
        <v>4.9955999999999996</v>
      </c>
      <c r="J8711" t="s">
        <v>717</v>
      </c>
    </row>
    <row r="8712" spans="1:10">
      <c r="A8712" t="s">
        <v>296</v>
      </c>
      <c r="B8712" t="s">
        <v>32</v>
      </c>
      <c r="C8712" t="s">
        <v>3</v>
      </c>
      <c r="D8712" t="s">
        <v>328</v>
      </c>
      <c r="E8712" t="s">
        <v>375</v>
      </c>
      <c r="F8712" s="2">
        <v>115881</v>
      </c>
      <c r="G8712" s="36">
        <f t="shared" si="247"/>
        <v>21470.577336396651</v>
      </c>
      <c r="H8712">
        <v>2021</v>
      </c>
      <c r="I8712" s="32">
        <v>5.3971999999999998</v>
      </c>
      <c r="J8712" t="s">
        <v>717</v>
      </c>
    </row>
    <row r="8713" spans="1:10">
      <c r="A8713" t="s">
        <v>296</v>
      </c>
      <c r="B8713" t="s">
        <v>32</v>
      </c>
      <c r="C8713" t="s">
        <v>3</v>
      </c>
      <c r="D8713" t="s">
        <v>328</v>
      </c>
      <c r="E8713" t="s">
        <v>376</v>
      </c>
      <c r="F8713" s="2">
        <v>187059</v>
      </c>
      <c r="G8713" s="36">
        <f t="shared" si="247"/>
        <v>34658.526643444748</v>
      </c>
      <c r="H8713">
        <v>2021</v>
      </c>
      <c r="I8713" s="32">
        <v>5.3971999999999998</v>
      </c>
      <c r="J8713" t="s">
        <v>717</v>
      </c>
    </row>
    <row r="8714" spans="1:10">
      <c r="A8714" t="s">
        <v>57</v>
      </c>
      <c r="B8714" t="s">
        <v>33</v>
      </c>
      <c r="C8714" t="s">
        <v>3</v>
      </c>
      <c r="D8714" t="s">
        <v>1</v>
      </c>
      <c r="F8714" s="2">
        <f>G8714*I8714</f>
        <v>2717154616</v>
      </c>
      <c r="G8714" s="36">
        <v>3116003</v>
      </c>
      <c r="H8714">
        <v>2022</v>
      </c>
      <c r="I8714" s="32">
        <v>872</v>
      </c>
      <c r="J8714" s="40" t="s">
        <v>715</v>
      </c>
    </row>
    <row r="8715" spans="1:10">
      <c r="A8715" t="s">
        <v>296</v>
      </c>
      <c r="B8715" t="s">
        <v>32</v>
      </c>
      <c r="C8715" t="s">
        <v>4</v>
      </c>
      <c r="D8715" t="s">
        <v>328</v>
      </c>
      <c r="E8715" t="s">
        <v>375</v>
      </c>
      <c r="F8715" s="2">
        <v>33878</v>
      </c>
      <c r="G8715" s="36">
        <f>F8715/I8715</f>
        <v>6276.9584228859412</v>
      </c>
      <c r="H8715">
        <v>2021</v>
      </c>
      <c r="I8715" s="32">
        <v>5.3971999999999998</v>
      </c>
      <c r="J8715" t="s">
        <v>717</v>
      </c>
    </row>
    <row r="8716" spans="1:10">
      <c r="A8716" t="s">
        <v>296</v>
      </c>
      <c r="B8716" t="s">
        <v>32</v>
      </c>
      <c r="C8716" t="s">
        <v>4</v>
      </c>
      <c r="D8716" t="s">
        <v>328</v>
      </c>
      <c r="E8716" t="s">
        <v>376</v>
      </c>
      <c r="F8716" s="2">
        <v>-116644</v>
      </c>
      <c r="G8716" s="36">
        <f>F8716/I8716</f>
        <v>-21611.94693544801</v>
      </c>
      <c r="H8716">
        <v>2021</v>
      </c>
      <c r="I8716" s="32">
        <v>5.3971999999999998</v>
      </c>
      <c r="J8716" t="s">
        <v>717</v>
      </c>
    </row>
    <row r="8717" spans="1:10">
      <c r="A8717" t="s">
        <v>25</v>
      </c>
      <c r="B8717" t="s">
        <v>33</v>
      </c>
      <c r="C8717" t="s">
        <v>3</v>
      </c>
      <c r="D8717" t="s">
        <v>1</v>
      </c>
      <c r="F8717" s="2">
        <f>G8717*I8717</f>
        <v>19506640</v>
      </c>
      <c r="G8717" s="36">
        <v>22370</v>
      </c>
      <c r="H8717">
        <v>2022</v>
      </c>
      <c r="I8717" s="32">
        <v>872</v>
      </c>
      <c r="J8717" s="40" t="s">
        <v>715</v>
      </c>
    </row>
    <row r="8718" spans="1:10">
      <c r="A8718" t="s">
        <v>74</v>
      </c>
      <c r="B8718" t="s">
        <v>33</v>
      </c>
      <c r="C8718" t="s">
        <v>3</v>
      </c>
      <c r="D8718" t="s">
        <v>328</v>
      </c>
      <c r="E8718" t="s">
        <v>370</v>
      </c>
      <c r="F8718" s="2">
        <f>G8718*I8718</f>
        <v>7310566122.5582018</v>
      </c>
      <c r="G8718" s="36">
        <v>8383676.7460529841</v>
      </c>
      <c r="H8718">
        <v>2022</v>
      </c>
      <c r="I8718" s="32">
        <v>872</v>
      </c>
      <c r="J8718" s="40" t="s">
        <v>715</v>
      </c>
    </row>
    <row r="8719" spans="1:10">
      <c r="A8719" t="s">
        <v>74</v>
      </c>
      <c r="B8719" t="s">
        <v>33</v>
      </c>
      <c r="C8719" t="s">
        <v>3</v>
      </c>
      <c r="D8719" t="s">
        <v>328</v>
      </c>
      <c r="E8719" t="s">
        <v>419</v>
      </c>
      <c r="F8719" s="2">
        <f>G8719*I8719</f>
        <v>2708668324.9758582</v>
      </c>
      <c r="G8719" s="36">
        <v>3106271.0148805715</v>
      </c>
      <c r="H8719">
        <v>2022</v>
      </c>
      <c r="I8719" s="32">
        <v>872</v>
      </c>
      <c r="J8719" s="40" t="s">
        <v>715</v>
      </c>
    </row>
    <row r="8720" spans="1:10">
      <c r="A8720" t="s">
        <v>74</v>
      </c>
      <c r="B8720" t="s">
        <v>33</v>
      </c>
      <c r="C8720" t="s">
        <v>3</v>
      </c>
      <c r="D8720" t="s">
        <v>328</v>
      </c>
      <c r="E8720" t="s">
        <v>369</v>
      </c>
      <c r="F8720" s="2">
        <f>G8720*I8720</f>
        <v>56412011.494921528</v>
      </c>
      <c r="G8720" s="36">
        <v>64692.673732708172</v>
      </c>
      <c r="H8720">
        <v>2022</v>
      </c>
      <c r="I8720" s="32">
        <v>872</v>
      </c>
      <c r="J8720" s="40" t="s">
        <v>715</v>
      </c>
    </row>
    <row r="8721" spans="1:10">
      <c r="A8721" s="4" t="s">
        <v>393</v>
      </c>
      <c r="B8721" t="s">
        <v>32</v>
      </c>
      <c r="C8721" t="s">
        <v>3</v>
      </c>
      <c r="D8721" t="s">
        <v>328</v>
      </c>
      <c r="E8721" t="s">
        <v>366</v>
      </c>
      <c r="F8721" s="2">
        <v>0</v>
      </c>
      <c r="G8721" s="36">
        <f>F8721/I8721</f>
        <v>0</v>
      </c>
      <c r="H8721">
        <v>2018</v>
      </c>
      <c r="I8721">
        <v>3.6757</v>
      </c>
      <c r="J8721" t="s">
        <v>717</v>
      </c>
    </row>
    <row r="8722" spans="1:10">
      <c r="A8722" s="4" t="s">
        <v>393</v>
      </c>
      <c r="B8722" t="s">
        <v>32</v>
      </c>
      <c r="C8722" t="s">
        <v>3</v>
      </c>
      <c r="D8722" t="s">
        <v>328</v>
      </c>
      <c r="E8722" t="s">
        <v>365</v>
      </c>
      <c r="F8722" s="2">
        <v>0</v>
      </c>
      <c r="G8722" s="36">
        <f>F8722/I8722</f>
        <v>0</v>
      </c>
      <c r="H8722">
        <v>2018</v>
      </c>
      <c r="I8722">
        <v>3.6757</v>
      </c>
      <c r="J8722" t="s">
        <v>717</v>
      </c>
    </row>
    <row r="8723" spans="1:10">
      <c r="A8723" s="4" t="s">
        <v>393</v>
      </c>
      <c r="B8723" t="s">
        <v>32</v>
      </c>
      <c r="C8723" t="s">
        <v>4</v>
      </c>
      <c r="D8723" t="s">
        <v>328</v>
      </c>
      <c r="E8723" t="s">
        <v>366</v>
      </c>
      <c r="F8723" s="2">
        <v>2</v>
      </c>
      <c r="G8723" s="36">
        <f>F8723/I8723</f>
        <v>0.54411404630410531</v>
      </c>
      <c r="H8723">
        <v>2018</v>
      </c>
      <c r="I8723">
        <v>3.6757</v>
      </c>
      <c r="J8723" t="s">
        <v>717</v>
      </c>
    </row>
    <row r="8724" spans="1:10">
      <c r="A8724" s="4" t="s">
        <v>393</v>
      </c>
      <c r="B8724" t="s">
        <v>32</v>
      </c>
      <c r="C8724" t="s">
        <v>4</v>
      </c>
      <c r="D8724" t="s">
        <v>328</v>
      </c>
      <c r="E8724" t="s">
        <v>365</v>
      </c>
      <c r="F8724" s="2">
        <v>-367</v>
      </c>
      <c r="G8724" s="36">
        <f>F8724/I8724</f>
        <v>-99.844927496803336</v>
      </c>
      <c r="H8724">
        <v>2018</v>
      </c>
      <c r="I8724">
        <v>3.6757</v>
      </c>
      <c r="J8724" t="s">
        <v>717</v>
      </c>
    </row>
    <row r="8725" spans="1:10">
      <c r="A8725" s="4" t="s">
        <v>393</v>
      </c>
      <c r="B8725" t="s">
        <v>32</v>
      </c>
      <c r="C8725" t="s">
        <v>3</v>
      </c>
      <c r="D8725" t="s">
        <v>328</v>
      </c>
      <c r="E8725" t="s">
        <v>365</v>
      </c>
      <c r="F8725" s="2">
        <v>10689782</v>
      </c>
      <c r="G8725" s="36">
        <v>3095944.9727277146</v>
      </c>
      <c r="H8725">
        <v>2016</v>
      </c>
      <c r="I8725">
        <v>3.4528333333333299</v>
      </c>
      <c r="J8725" t="s">
        <v>717</v>
      </c>
    </row>
    <row r="8726" spans="1:10">
      <c r="A8726" s="4" t="s">
        <v>393</v>
      </c>
      <c r="B8726" t="s">
        <v>32</v>
      </c>
      <c r="C8726" t="s">
        <v>4</v>
      </c>
      <c r="D8726" t="s">
        <v>328</v>
      </c>
      <c r="E8726" t="s">
        <v>366</v>
      </c>
      <c r="F8726" s="2">
        <v>-519</v>
      </c>
      <c r="G8726" s="36">
        <v>-150.31133851426381</v>
      </c>
      <c r="H8726">
        <v>2016</v>
      </c>
      <c r="I8726">
        <v>3.4528333333333299</v>
      </c>
      <c r="J8726" t="s">
        <v>717</v>
      </c>
    </row>
    <row r="8727" spans="1:10">
      <c r="A8727" s="4" t="s">
        <v>393</v>
      </c>
      <c r="B8727" t="s">
        <v>32</v>
      </c>
      <c r="C8727" t="s">
        <v>4</v>
      </c>
      <c r="D8727" t="s">
        <v>328</v>
      </c>
      <c r="E8727" t="s">
        <v>365</v>
      </c>
      <c r="F8727" s="2">
        <v>-3093</v>
      </c>
      <c r="G8727" s="36">
        <v>-895.78606941159524</v>
      </c>
      <c r="H8727">
        <v>2016</v>
      </c>
      <c r="I8727">
        <v>3.4528333333333299</v>
      </c>
      <c r="J8727" t="s">
        <v>717</v>
      </c>
    </row>
    <row r="8728" spans="1:10">
      <c r="A8728" s="4" t="s">
        <v>393</v>
      </c>
      <c r="B8728" t="s">
        <v>32</v>
      </c>
      <c r="C8728" t="s">
        <v>4</v>
      </c>
      <c r="D8728" t="s">
        <v>380</v>
      </c>
      <c r="F8728" s="2">
        <v>-1751</v>
      </c>
      <c r="G8728" s="36">
        <v>-507.11975672153295</v>
      </c>
      <c r="H8728">
        <v>2016</v>
      </c>
      <c r="I8728">
        <v>3.4528333333333339</v>
      </c>
      <c r="J8728" t="s">
        <v>717</v>
      </c>
    </row>
    <row r="8729" spans="1:10">
      <c r="A8729" t="s">
        <v>515</v>
      </c>
      <c r="B8729" t="s">
        <v>319</v>
      </c>
      <c r="C8729" t="s">
        <v>3</v>
      </c>
      <c r="D8729" t="s">
        <v>328</v>
      </c>
      <c r="F8729" s="2">
        <v>2084879726</v>
      </c>
      <c r="G8729" s="36">
        <f>F8729/I8729</f>
        <v>334228.35702457081</v>
      </c>
      <c r="H8729">
        <v>2019</v>
      </c>
      <c r="I8729">
        <v>6237.89</v>
      </c>
      <c r="J8729" t="s">
        <v>717</v>
      </c>
    </row>
    <row r="8730" spans="1:10">
      <c r="A8730" t="s">
        <v>515</v>
      </c>
      <c r="B8730" t="s">
        <v>319</v>
      </c>
      <c r="C8730" t="s">
        <v>4</v>
      </c>
      <c r="D8730" t="s">
        <v>328</v>
      </c>
      <c r="F8730" s="2">
        <v>483708175</v>
      </c>
      <c r="G8730" s="36">
        <f>F8730/I8730</f>
        <v>77543.556394870699</v>
      </c>
      <c r="H8730">
        <v>2019</v>
      </c>
      <c r="I8730">
        <v>6237.89</v>
      </c>
      <c r="J8730" t="s">
        <v>717</v>
      </c>
    </row>
    <row r="8731" spans="1:10">
      <c r="A8731" t="s">
        <v>165</v>
      </c>
      <c r="B8731" t="s">
        <v>33</v>
      </c>
      <c r="C8731" t="s">
        <v>3</v>
      </c>
      <c r="D8731" t="s">
        <v>328</v>
      </c>
      <c r="E8731" t="s">
        <v>419</v>
      </c>
      <c r="F8731" s="2">
        <f>G8731*I8731</f>
        <v>331530644.20425594</v>
      </c>
      <c r="G8731" s="36">
        <v>380195.69289478892</v>
      </c>
      <c r="H8731">
        <v>2022</v>
      </c>
      <c r="I8731" s="32">
        <v>872</v>
      </c>
      <c r="J8731" s="40" t="s">
        <v>715</v>
      </c>
    </row>
    <row r="8732" spans="1:10">
      <c r="A8732" t="s">
        <v>515</v>
      </c>
      <c r="B8732" t="s">
        <v>319</v>
      </c>
      <c r="C8732" t="s">
        <v>3</v>
      </c>
      <c r="D8732" t="s">
        <v>328</v>
      </c>
      <c r="F8732" s="2">
        <v>2705384850</v>
      </c>
      <c r="G8732" s="36">
        <f>F8732/I8732</f>
        <v>471218.78510777268</v>
      </c>
      <c r="H8732">
        <v>2018</v>
      </c>
      <c r="I8732">
        <v>5741.25</v>
      </c>
      <c r="J8732" t="s">
        <v>717</v>
      </c>
    </row>
    <row r="8733" spans="1:10">
      <c r="A8733" t="s">
        <v>515</v>
      </c>
      <c r="B8733" t="s">
        <v>319</v>
      </c>
      <c r="C8733" t="s">
        <v>4</v>
      </c>
      <c r="D8733" t="s">
        <v>328</v>
      </c>
      <c r="F8733" s="2">
        <v>800622419</v>
      </c>
      <c r="G8733" s="36">
        <f>F8733/I8733</f>
        <v>139450.88944045285</v>
      </c>
      <c r="H8733">
        <v>2018</v>
      </c>
      <c r="I8733">
        <v>5741.25</v>
      </c>
      <c r="J8733" t="s">
        <v>717</v>
      </c>
    </row>
    <row r="8734" spans="1:10">
      <c r="A8734" t="s">
        <v>515</v>
      </c>
      <c r="B8734" t="s">
        <v>319</v>
      </c>
      <c r="C8734" t="s">
        <v>3</v>
      </c>
      <c r="D8734" t="s">
        <v>328</v>
      </c>
      <c r="F8734" s="2">
        <v>2615477186</v>
      </c>
      <c r="G8734" s="36">
        <f>F8734/I8734</f>
        <v>464358.70464895386</v>
      </c>
      <c r="H8734">
        <v>2017</v>
      </c>
      <c r="I8734">
        <v>5632.45</v>
      </c>
      <c r="J8734" t="s">
        <v>717</v>
      </c>
    </row>
    <row r="8735" spans="1:10">
      <c r="A8735" t="s">
        <v>19</v>
      </c>
      <c r="B8735" t="s">
        <v>33</v>
      </c>
      <c r="C8735" t="s">
        <v>3</v>
      </c>
      <c r="D8735" t="s">
        <v>328</v>
      </c>
      <c r="E8735" t="s">
        <v>370</v>
      </c>
      <c r="F8735" s="2">
        <f>G8735*I8735</f>
        <v>5813788181.6383753</v>
      </c>
      <c r="G8735" s="36">
        <v>6667188.2816953845</v>
      </c>
      <c r="H8735">
        <v>2022</v>
      </c>
      <c r="I8735" s="32">
        <v>872</v>
      </c>
      <c r="J8735" s="40" t="s">
        <v>715</v>
      </c>
    </row>
    <row r="8736" spans="1:10">
      <c r="A8736" t="s">
        <v>19</v>
      </c>
      <c r="B8736" t="s">
        <v>33</v>
      </c>
      <c r="C8736" t="s">
        <v>3</v>
      </c>
      <c r="D8736" t="s">
        <v>328</v>
      </c>
      <c r="E8736" t="s">
        <v>419</v>
      </c>
      <c r="F8736" s="2">
        <f>G8736*I8736</f>
        <v>842002331.56100571</v>
      </c>
      <c r="G8736" s="36">
        <v>965599.00408372213</v>
      </c>
      <c r="H8736">
        <v>2022</v>
      </c>
      <c r="I8736" s="32">
        <v>872</v>
      </c>
      <c r="J8736" s="40" t="s">
        <v>715</v>
      </c>
    </row>
    <row r="8737" spans="1:10">
      <c r="A8737" t="s">
        <v>19</v>
      </c>
      <c r="B8737" t="s">
        <v>33</v>
      </c>
      <c r="C8737" t="s">
        <v>3</v>
      </c>
      <c r="D8737" t="s">
        <v>328</v>
      </c>
      <c r="E8737" t="s">
        <v>369</v>
      </c>
      <c r="F8737" s="2">
        <f>G8737*I8737</f>
        <v>147633614.50128564</v>
      </c>
      <c r="G8737" s="36">
        <v>169304.60378587802</v>
      </c>
      <c r="H8737">
        <v>2022</v>
      </c>
      <c r="I8737" s="32">
        <v>872</v>
      </c>
      <c r="J8737" s="40" t="s">
        <v>715</v>
      </c>
    </row>
    <row r="8738" spans="1:10">
      <c r="A8738" t="s">
        <v>515</v>
      </c>
      <c r="B8738" t="s">
        <v>319</v>
      </c>
      <c r="C8738" t="s">
        <v>4</v>
      </c>
      <c r="D8738" t="s">
        <v>328</v>
      </c>
      <c r="F8738" s="2">
        <v>1597886930</v>
      </c>
      <c r="G8738" s="36">
        <f>F8738/I8738</f>
        <v>283693.05186908005</v>
      </c>
      <c r="H8738">
        <v>2017</v>
      </c>
      <c r="I8738">
        <v>5632.45</v>
      </c>
      <c r="J8738" t="s">
        <v>717</v>
      </c>
    </row>
    <row r="8739" spans="1:10">
      <c r="A8739" t="s">
        <v>515</v>
      </c>
      <c r="B8739" t="s">
        <v>319</v>
      </c>
      <c r="C8739" t="s">
        <v>3</v>
      </c>
      <c r="D8739" t="s">
        <v>328</v>
      </c>
      <c r="F8739" s="2">
        <v>2194854571</v>
      </c>
      <c r="G8739" s="36">
        <v>385829.35151763738</v>
      </c>
      <c r="H8739">
        <v>2016</v>
      </c>
      <c r="I8739">
        <v>5688.666666666667</v>
      </c>
      <c r="J8739" t="s">
        <v>717</v>
      </c>
    </row>
    <row r="8740" spans="1:10">
      <c r="A8740" t="s">
        <v>515</v>
      </c>
      <c r="B8740" t="s">
        <v>319</v>
      </c>
      <c r="C8740" t="s">
        <v>3</v>
      </c>
      <c r="D8740" t="s">
        <v>1</v>
      </c>
      <c r="F8740" s="2">
        <v>191218127.99999997</v>
      </c>
      <c r="G8740" s="36">
        <v>33613.874604476732</v>
      </c>
      <c r="H8740">
        <v>2016</v>
      </c>
      <c r="I8740">
        <v>5688.666666666667</v>
      </c>
      <c r="J8740" t="s">
        <v>717</v>
      </c>
    </row>
    <row r="8741" spans="1:10">
      <c r="A8741" t="s">
        <v>515</v>
      </c>
      <c r="B8741" t="s">
        <v>319</v>
      </c>
      <c r="C8741" t="s">
        <v>4</v>
      </c>
      <c r="D8741" t="s">
        <v>328</v>
      </c>
      <c r="F8741" s="2">
        <v>561698230</v>
      </c>
      <c r="G8741" s="36">
        <v>98739.874018516348</v>
      </c>
      <c r="H8741">
        <v>2016</v>
      </c>
      <c r="I8741">
        <v>5688.666666666667</v>
      </c>
      <c r="J8741" t="s">
        <v>717</v>
      </c>
    </row>
    <row r="8742" spans="1:10">
      <c r="A8742" t="s">
        <v>515</v>
      </c>
      <c r="B8742" t="s">
        <v>319</v>
      </c>
      <c r="C8742" t="s">
        <v>3</v>
      </c>
      <c r="D8742" t="s">
        <v>328</v>
      </c>
      <c r="F8742" s="2">
        <v>2208051053</v>
      </c>
      <c r="G8742" s="36">
        <v>425643.47265381023</v>
      </c>
      <c r="H8742">
        <v>2015</v>
      </c>
      <c r="I8742">
        <v>5187.5600000000004</v>
      </c>
      <c r="J8742" t="s">
        <v>717</v>
      </c>
    </row>
    <row r="8743" spans="1:10">
      <c r="A8743" t="s">
        <v>515</v>
      </c>
      <c r="B8743" t="s">
        <v>319</v>
      </c>
      <c r="C8743" t="s">
        <v>3</v>
      </c>
      <c r="D8743" t="s">
        <v>1</v>
      </c>
      <c r="F8743" s="2">
        <v>158970680</v>
      </c>
      <c r="G8743" s="36">
        <v>30644.59591792673</v>
      </c>
      <c r="H8743">
        <v>2015</v>
      </c>
      <c r="I8743">
        <v>5187.5600000000004</v>
      </c>
      <c r="J8743" t="s">
        <v>717</v>
      </c>
    </row>
    <row r="8744" spans="1:10">
      <c r="A8744" t="s">
        <v>515</v>
      </c>
      <c r="B8744" t="s">
        <v>319</v>
      </c>
      <c r="C8744" t="s">
        <v>4</v>
      </c>
      <c r="D8744" t="s">
        <v>328</v>
      </c>
      <c r="F8744" s="2">
        <v>702272382</v>
      </c>
      <c r="G8744" s="36">
        <v>135376.24278080638</v>
      </c>
      <c r="H8744">
        <v>2015</v>
      </c>
      <c r="I8744">
        <v>5187.5600000000004</v>
      </c>
      <c r="J8744" t="s">
        <v>717</v>
      </c>
    </row>
    <row r="8745" spans="1:10">
      <c r="A8745" t="s">
        <v>515</v>
      </c>
      <c r="B8745" t="s">
        <v>319</v>
      </c>
      <c r="C8745" t="s">
        <v>4</v>
      </c>
      <c r="D8745" t="s">
        <v>1</v>
      </c>
      <c r="F8745" s="2">
        <v>50000000.000000007</v>
      </c>
      <c r="G8745" s="36">
        <v>9638.4427360840164</v>
      </c>
      <c r="H8745">
        <v>2015</v>
      </c>
      <c r="I8745">
        <v>5187.5600000000004</v>
      </c>
      <c r="J8745" t="s">
        <v>717</v>
      </c>
    </row>
    <row r="8746" spans="1:10">
      <c r="A8746" t="s">
        <v>515</v>
      </c>
      <c r="B8746" t="s">
        <v>319</v>
      </c>
      <c r="C8746" t="s">
        <v>3</v>
      </c>
      <c r="D8746" t="s">
        <v>328</v>
      </c>
      <c r="F8746" s="2">
        <v>2322417565</v>
      </c>
      <c r="G8746" s="36">
        <v>520038.90644389868</v>
      </c>
      <c r="H8746">
        <v>2014</v>
      </c>
      <c r="I8746">
        <v>4465.8534894649083</v>
      </c>
      <c r="J8746" t="s">
        <v>717</v>
      </c>
    </row>
    <row r="8747" spans="1:10">
      <c r="A8747" t="s">
        <v>515</v>
      </c>
      <c r="B8747" t="s">
        <v>319</v>
      </c>
      <c r="C8747" t="s">
        <v>3</v>
      </c>
      <c r="D8747" t="s">
        <v>1</v>
      </c>
      <c r="F8747" s="2">
        <v>169811565</v>
      </c>
      <c r="G8747" s="36">
        <v>38024.43707582233</v>
      </c>
      <c r="H8747">
        <v>2014</v>
      </c>
      <c r="I8747">
        <v>4465.8534894649083</v>
      </c>
      <c r="J8747" t="s">
        <v>717</v>
      </c>
    </row>
    <row r="8748" spans="1:10">
      <c r="A8748" t="s">
        <v>515</v>
      </c>
      <c r="B8748" t="s">
        <v>319</v>
      </c>
      <c r="C8748" t="s">
        <v>4</v>
      </c>
      <c r="D8748" t="s">
        <v>328</v>
      </c>
      <c r="F8748" s="2">
        <v>370481703</v>
      </c>
      <c r="G8748" s="36">
        <v>82958.767875833422</v>
      </c>
      <c r="H8748">
        <v>2014</v>
      </c>
      <c r="I8748">
        <v>4465.8534894649083</v>
      </c>
      <c r="J8748" t="s">
        <v>717</v>
      </c>
    </row>
    <row r="8749" spans="1:10">
      <c r="A8749" t="s">
        <v>515</v>
      </c>
      <c r="B8749" t="s">
        <v>319</v>
      </c>
      <c r="C8749" t="s">
        <v>3</v>
      </c>
      <c r="D8749" t="s">
        <v>328</v>
      </c>
      <c r="F8749" s="2">
        <v>2297323417</v>
      </c>
      <c r="G8749" s="36">
        <v>534544.58864101139</v>
      </c>
      <c r="H8749">
        <v>2013</v>
      </c>
      <c r="I8749">
        <v>4297.7208371719817</v>
      </c>
      <c r="J8749" t="s">
        <v>717</v>
      </c>
    </row>
    <row r="8750" spans="1:10">
      <c r="A8750" t="s">
        <v>515</v>
      </c>
      <c r="B8750" t="s">
        <v>319</v>
      </c>
      <c r="C8750" t="s">
        <v>3</v>
      </c>
      <c r="D8750" t="s">
        <v>328</v>
      </c>
      <c r="F8750" s="2">
        <v>2297323417</v>
      </c>
      <c r="G8750" s="36">
        <v>534544.58864101139</v>
      </c>
      <c r="H8750">
        <v>2013</v>
      </c>
      <c r="I8750">
        <v>4297.7208371719817</v>
      </c>
      <c r="J8750" t="s">
        <v>717</v>
      </c>
    </row>
    <row r="8751" spans="1:10">
      <c r="A8751" t="s">
        <v>515</v>
      </c>
      <c r="B8751" t="s">
        <v>319</v>
      </c>
      <c r="C8751" t="s">
        <v>3</v>
      </c>
      <c r="D8751" t="s">
        <v>1</v>
      </c>
      <c r="F8751" s="2">
        <v>243897967.99999997</v>
      </c>
      <c r="G8751" s="36">
        <v>56750.537608322542</v>
      </c>
      <c r="H8751">
        <v>2013</v>
      </c>
      <c r="I8751">
        <v>4297.7208371719817</v>
      </c>
      <c r="J8751" t="s">
        <v>717</v>
      </c>
    </row>
    <row r="8752" spans="1:10">
      <c r="A8752" t="s">
        <v>515</v>
      </c>
      <c r="B8752" t="s">
        <v>319</v>
      </c>
      <c r="C8752" t="s">
        <v>3</v>
      </c>
      <c r="D8752" t="s">
        <v>1</v>
      </c>
      <c r="F8752" s="2">
        <v>243897967.99999997</v>
      </c>
      <c r="G8752" s="36">
        <v>56750.537608322542</v>
      </c>
      <c r="H8752">
        <v>2013</v>
      </c>
      <c r="I8752">
        <v>4297.7208371719817</v>
      </c>
      <c r="J8752" t="s">
        <v>717</v>
      </c>
    </row>
    <row r="8753" spans="1:10">
      <c r="A8753" t="s">
        <v>515</v>
      </c>
      <c r="B8753" t="s">
        <v>319</v>
      </c>
      <c r="C8753" t="s">
        <v>3</v>
      </c>
      <c r="D8753" t="s">
        <v>328</v>
      </c>
      <c r="F8753" s="2">
        <v>2466905526.2409234</v>
      </c>
      <c r="G8753" s="36">
        <v>558567.80514800001</v>
      </c>
      <c r="H8753">
        <v>2012</v>
      </c>
      <c r="I8753">
        <v>4416.4835558098157</v>
      </c>
      <c r="J8753" t="s">
        <v>717</v>
      </c>
    </row>
    <row r="8754" spans="1:10">
      <c r="A8754" t="s">
        <v>515</v>
      </c>
      <c r="B8754" t="s">
        <v>319</v>
      </c>
      <c r="C8754" t="s">
        <v>3</v>
      </c>
      <c r="D8754" t="s">
        <v>328</v>
      </c>
      <c r="F8754" s="2">
        <v>2466905526.2409234</v>
      </c>
      <c r="G8754" s="36">
        <v>558567.80514800001</v>
      </c>
      <c r="H8754">
        <v>2012</v>
      </c>
      <c r="I8754">
        <v>4416.4835558098157</v>
      </c>
      <c r="J8754" t="s">
        <v>717</v>
      </c>
    </row>
    <row r="8755" spans="1:10">
      <c r="A8755" t="s">
        <v>515</v>
      </c>
      <c r="B8755" t="s">
        <v>319</v>
      </c>
      <c r="C8755" t="s">
        <v>3</v>
      </c>
      <c r="D8755" t="s">
        <v>1</v>
      </c>
      <c r="F8755" s="2">
        <v>199461456.21119195</v>
      </c>
      <c r="G8755" s="36">
        <v>45162.956838999999</v>
      </c>
      <c r="H8755">
        <v>2012</v>
      </c>
      <c r="I8755">
        <v>4416.4835558098157</v>
      </c>
      <c r="J8755" t="s">
        <v>717</v>
      </c>
    </row>
    <row r="8756" spans="1:10">
      <c r="A8756" t="s">
        <v>57</v>
      </c>
      <c r="B8756" t="s">
        <v>33</v>
      </c>
      <c r="C8756" t="s">
        <v>3</v>
      </c>
      <c r="D8756" t="s">
        <v>328</v>
      </c>
      <c r="E8756" t="s">
        <v>370</v>
      </c>
      <c r="F8756" s="2">
        <f>G8756*I8756</f>
        <v>7146685800.0488653</v>
      </c>
      <c r="G8756" s="36">
        <v>8195740.5963863134</v>
      </c>
      <c r="H8756">
        <v>2022</v>
      </c>
      <c r="I8756" s="32">
        <v>872</v>
      </c>
      <c r="J8756" s="40" t="s">
        <v>715</v>
      </c>
    </row>
    <row r="8757" spans="1:10">
      <c r="A8757" t="s">
        <v>57</v>
      </c>
      <c r="B8757" t="s">
        <v>33</v>
      </c>
      <c r="C8757" t="s">
        <v>3</v>
      </c>
      <c r="D8757" t="s">
        <v>328</v>
      </c>
      <c r="E8757" t="s">
        <v>419</v>
      </c>
      <c r="F8757" s="2">
        <f>G8757*I8757</f>
        <v>18500292994.845901</v>
      </c>
      <c r="G8757" s="36">
        <v>21215932.333538879</v>
      </c>
      <c r="H8757">
        <v>2022</v>
      </c>
      <c r="I8757" s="32">
        <v>872</v>
      </c>
      <c r="J8757" s="40" t="s">
        <v>715</v>
      </c>
    </row>
    <row r="8758" spans="1:10">
      <c r="A8758" t="s">
        <v>57</v>
      </c>
      <c r="B8758" t="s">
        <v>33</v>
      </c>
      <c r="C8758" t="s">
        <v>3</v>
      </c>
      <c r="D8758" t="s">
        <v>328</v>
      </c>
      <c r="E8758" t="s">
        <v>369</v>
      </c>
      <c r="F8758" s="2">
        <f>G8758*I8758</f>
        <v>72088552.780072361</v>
      </c>
      <c r="G8758" s="36">
        <v>82670.358692743539</v>
      </c>
      <c r="H8758">
        <v>2022</v>
      </c>
      <c r="I8758" s="32">
        <v>872</v>
      </c>
      <c r="J8758" s="40" t="s">
        <v>715</v>
      </c>
    </row>
    <row r="8759" spans="1:10">
      <c r="A8759" t="s">
        <v>515</v>
      </c>
      <c r="B8759" t="s">
        <v>319</v>
      </c>
      <c r="C8759" t="s">
        <v>3</v>
      </c>
      <c r="D8759" t="s">
        <v>1</v>
      </c>
      <c r="F8759" s="2">
        <v>199461456.21119195</v>
      </c>
      <c r="G8759" s="36">
        <v>45162.956838999999</v>
      </c>
      <c r="H8759">
        <v>2012</v>
      </c>
      <c r="I8759">
        <v>4416.4835558098157</v>
      </c>
      <c r="J8759" t="s">
        <v>717</v>
      </c>
    </row>
    <row r="8760" spans="1:10">
      <c r="A8760" t="s">
        <v>515</v>
      </c>
      <c r="B8760" t="s">
        <v>319</v>
      </c>
      <c r="C8760" t="s">
        <v>3</v>
      </c>
      <c r="D8760" t="s">
        <v>328</v>
      </c>
      <c r="F8760" s="2">
        <v>2268989834.771194</v>
      </c>
      <c r="G8760" s="36">
        <v>541869.10536000005</v>
      </c>
      <c r="H8760">
        <v>2011</v>
      </c>
      <c r="I8760">
        <v>4187.3393635604152</v>
      </c>
      <c r="J8760" t="s">
        <v>717</v>
      </c>
    </row>
    <row r="8761" spans="1:10">
      <c r="A8761" t="s">
        <v>515</v>
      </c>
      <c r="B8761" t="s">
        <v>319</v>
      </c>
      <c r="C8761" t="s">
        <v>3</v>
      </c>
      <c r="D8761" t="s">
        <v>328</v>
      </c>
      <c r="F8761" s="2">
        <v>2268989834.771194</v>
      </c>
      <c r="G8761" s="36">
        <v>541869.10536000005</v>
      </c>
      <c r="H8761">
        <v>2011</v>
      </c>
      <c r="I8761">
        <v>4187.3393635604152</v>
      </c>
      <c r="J8761" t="s">
        <v>717</v>
      </c>
    </row>
    <row r="8762" spans="1:10">
      <c r="A8762" t="s">
        <v>515</v>
      </c>
      <c r="B8762" t="s">
        <v>319</v>
      </c>
      <c r="C8762" t="s">
        <v>3</v>
      </c>
      <c r="D8762" t="s">
        <v>1</v>
      </c>
      <c r="F8762" s="2">
        <v>146269188.0810833</v>
      </c>
      <c r="G8762" s="36">
        <v>34931.295360000004</v>
      </c>
      <c r="H8762">
        <v>2011</v>
      </c>
      <c r="I8762">
        <v>4187.3393635604152</v>
      </c>
      <c r="J8762" t="s">
        <v>717</v>
      </c>
    </row>
    <row r="8763" spans="1:10">
      <c r="A8763" t="s">
        <v>515</v>
      </c>
      <c r="B8763" t="s">
        <v>319</v>
      </c>
      <c r="C8763" t="s">
        <v>3</v>
      </c>
      <c r="D8763" t="s">
        <v>1</v>
      </c>
      <c r="F8763" s="2">
        <v>146269188.0810833</v>
      </c>
      <c r="G8763" s="36">
        <v>34931.295360000004</v>
      </c>
      <c r="H8763">
        <v>2011</v>
      </c>
      <c r="I8763">
        <v>4187.3393635604152</v>
      </c>
      <c r="J8763" t="s">
        <v>717</v>
      </c>
    </row>
    <row r="8764" spans="1:10">
      <c r="A8764" t="s">
        <v>515</v>
      </c>
      <c r="B8764" t="s">
        <v>319</v>
      </c>
      <c r="C8764" t="s">
        <v>3</v>
      </c>
      <c r="D8764" t="s">
        <v>328</v>
      </c>
      <c r="F8764" s="2">
        <v>1775593695.4720161</v>
      </c>
      <c r="G8764" s="36">
        <v>375101.93329100002</v>
      </c>
      <c r="H8764">
        <v>2010</v>
      </c>
      <c r="I8764">
        <v>4733.6298160173164</v>
      </c>
      <c r="J8764" t="s">
        <v>717</v>
      </c>
    </row>
    <row r="8765" spans="1:10">
      <c r="A8765" t="s">
        <v>515</v>
      </c>
      <c r="B8765" t="s">
        <v>319</v>
      </c>
      <c r="C8765" t="s">
        <v>3</v>
      </c>
      <c r="D8765" t="s">
        <v>328</v>
      </c>
      <c r="F8765" s="2">
        <v>1775593695.4720161</v>
      </c>
      <c r="G8765" s="36">
        <v>375101.93329100002</v>
      </c>
      <c r="H8765">
        <v>2010</v>
      </c>
      <c r="I8765">
        <v>4733.6298160173164</v>
      </c>
      <c r="J8765" t="s">
        <v>717</v>
      </c>
    </row>
    <row r="8766" spans="1:10">
      <c r="A8766" t="s">
        <v>515</v>
      </c>
      <c r="B8766" t="s">
        <v>319</v>
      </c>
      <c r="C8766" t="s">
        <v>3</v>
      </c>
      <c r="D8766" t="s">
        <v>1</v>
      </c>
      <c r="F8766" s="2">
        <v>140295100.7756933</v>
      </c>
      <c r="G8766" s="36">
        <v>29637.953584999999</v>
      </c>
      <c r="H8766">
        <v>2010</v>
      </c>
      <c r="I8766">
        <v>4733.6298160173164</v>
      </c>
      <c r="J8766" t="s">
        <v>717</v>
      </c>
    </row>
    <row r="8767" spans="1:10">
      <c r="A8767" t="s">
        <v>25</v>
      </c>
      <c r="B8767" t="s">
        <v>33</v>
      </c>
      <c r="C8767" t="s">
        <v>3</v>
      </c>
      <c r="D8767" t="s">
        <v>328</v>
      </c>
      <c r="E8767" t="s">
        <v>370</v>
      </c>
      <c r="F8767" s="2">
        <f>G8767*I8767</f>
        <v>3755296594.5713258</v>
      </c>
      <c r="G8767" s="36">
        <v>4306532.7919395939</v>
      </c>
      <c r="H8767">
        <v>2022</v>
      </c>
      <c r="I8767" s="32">
        <v>872</v>
      </c>
      <c r="J8767" s="40" t="s">
        <v>715</v>
      </c>
    </row>
    <row r="8768" spans="1:10">
      <c r="A8768" t="s">
        <v>25</v>
      </c>
      <c r="B8768" t="s">
        <v>33</v>
      </c>
      <c r="C8768" t="s">
        <v>3</v>
      </c>
      <c r="D8768" t="s">
        <v>328</v>
      </c>
      <c r="E8768" t="s">
        <v>419</v>
      </c>
      <c r="F8768" s="2">
        <f>G8768*I8768</f>
        <v>2755677658.2006025</v>
      </c>
      <c r="G8768" s="36">
        <v>3160180.8006887645</v>
      </c>
      <c r="H8768">
        <v>2022</v>
      </c>
      <c r="I8768" s="32">
        <v>872</v>
      </c>
      <c r="J8768" s="40" t="s">
        <v>715</v>
      </c>
    </row>
    <row r="8769" spans="1:10">
      <c r="A8769" t="s">
        <v>25</v>
      </c>
      <c r="B8769" t="s">
        <v>33</v>
      </c>
      <c r="C8769" t="s">
        <v>3</v>
      </c>
      <c r="D8769" t="s">
        <v>328</v>
      </c>
      <c r="E8769" t="s">
        <v>369</v>
      </c>
      <c r="F8769" s="2">
        <f>G8769*I8769</f>
        <v>86218948.005258814</v>
      </c>
      <c r="G8769" s="36">
        <v>98874.940373003221</v>
      </c>
      <c r="H8769">
        <v>2022</v>
      </c>
      <c r="I8769" s="32">
        <v>872</v>
      </c>
      <c r="J8769" s="40" t="s">
        <v>715</v>
      </c>
    </row>
    <row r="8770" spans="1:10">
      <c r="A8770" t="s">
        <v>515</v>
      </c>
      <c r="B8770" t="s">
        <v>319</v>
      </c>
      <c r="C8770" t="s">
        <v>3</v>
      </c>
      <c r="D8770" t="s">
        <v>1</v>
      </c>
      <c r="F8770" s="2">
        <v>140295100.7756933</v>
      </c>
      <c r="G8770" s="36">
        <v>29637.953584999999</v>
      </c>
      <c r="H8770">
        <v>2010</v>
      </c>
      <c r="I8770">
        <v>4733.6298160173164</v>
      </c>
      <c r="J8770" t="s">
        <v>717</v>
      </c>
    </row>
    <row r="8771" spans="1:10">
      <c r="A8771" t="s">
        <v>562</v>
      </c>
      <c r="B8771" t="s">
        <v>552</v>
      </c>
      <c r="C8771" t="s">
        <v>3</v>
      </c>
      <c r="D8771" t="s">
        <v>328</v>
      </c>
      <c r="F8771" s="2">
        <v>6872000.0000000009</v>
      </c>
      <c r="G8771" s="36">
        <v>1093431.7718940938</v>
      </c>
      <c r="H8771">
        <v>2015</v>
      </c>
      <c r="I8771">
        <v>6.2847999999999997</v>
      </c>
      <c r="J8771" t="s">
        <v>717</v>
      </c>
    </row>
    <row r="8772" spans="1:10">
      <c r="A8772" t="s">
        <v>562</v>
      </c>
      <c r="B8772" t="s">
        <v>552</v>
      </c>
      <c r="C8772" t="s">
        <v>3</v>
      </c>
      <c r="D8772" t="s">
        <v>1</v>
      </c>
      <c r="F8772" s="2">
        <v>1495000</v>
      </c>
      <c r="G8772" s="36">
        <v>237875.50916496947</v>
      </c>
      <c r="H8772">
        <v>2015</v>
      </c>
      <c r="I8772">
        <v>6.2847999999999997</v>
      </c>
      <c r="J8772" t="s">
        <v>717</v>
      </c>
    </row>
    <row r="8773" spans="1:10">
      <c r="A8773" t="s">
        <v>562</v>
      </c>
      <c r="B8773" t="s">
        <v>552</v>
      </c>
      <c r="C8773" t="s">
        <v>4</v>
      </c>
      <c r="D8773" t="s">
        <v>328</v>
      </c>
      <c r="F8773" s="2">
        <v>30000</v>
      </c>
      <c r="G8773" s="36">
        <v>4773.4215885947051</v>
      </c>
      <c r="H8773">
        <v>2015</v>
      </c>
      <c r="I8773">
        <v>6.2847999999999997</v>
      </c>
      <c r="J8773" t="s">
        <v>717</v>
      </c>
    </row>
    <row r="8774" spans="1:10">
      <c r="A8774" t="s">
        <v>19</v>
      </c>
      <c r="B8774" t="s">
        <v>33</v>
      </c>
      <c r="C8774" t="s">
        <v>4</v>
      </c>
      <c r="D8774" t="s">
        <v>1</v>
      </c>
      <c r="F8774" s="2">
        <f>G8774*I8774</f>
        <v>436987104</v>
      </c>
      <c r="G8774" s="36">
        <v>501132</v>
      </c>
      <c r="H8774">
        <v>2022</v>
      </c>
      <c r="I8774" s="32">
        <v>872</v>
      </c>
      <c r="J8774" s="40" t="s">
        <v>715</v>
      </c>
    </row>
    <row r="8775" spans="1:10">
      <c r="A8775" t="s">
        <v>562</v>
      </c>
      <c r="B8775" t="s">
        <v>552</v>
      </c>
      <c r="C8775" t="s">
        <v>3</v>
      </c>
      <c r="D8775" t="s">
        <v>328</v>
      </c>
      <c r="F8775" s="2">
        <v>2573000</v>
      </c>
      <c r="G8775" s="36">
        <v>408925.47798032453</v>
      </c>
      <c r="H8775">
        <v>2014</v>
      </c>
      <c r="I8775">
        <v>6.2920999999999996</v>
      </c>
      <c r="J8775" t="s">
        <v>717</v>
      </c>
    </row>
    <row r="8776" spans="1:10">
      <c r="A8776" t="s">
        <v>562</v>
      </c>
      <c r="B8776" t="s">
        <v>552</v>
      </c>
      <c r="C8776" t="s">
        <v>3</v>
      </c>
      <c r="D8776" t="s">
        <v>1</v>
      </c>
      <c r="F8776" s="2">
        <v>1348000</v>
      </c>
      <c r="G8776" s="36">
        <v>214236.90023998349</v>
      </c>
      <c r="H8776">
        <v>2014</v>
      </c>
      <c r="I8776">
        <v>6.2920999999999996</v>
      </c>
      <c r="J8776" t="s">
        <v>717</v>
      </c>
    </row>
    <row r="8777" spans="1:10">
      <c r="A8777" t="s">
        <v>562</v>
      </c>
      <c r="B8777" t="s">
        <v>552</v>
      </c>
      <c r="C8777" t="s">
        <v>4</v>
      </c>
      <c r="D8777" t="s">
        <v>328</v>
      </c>
      <c r="F8777" s="2">
        <v>17000</v>
      </c>
      <c r="G8777" s="36">
        <v>2701.8006706822844</v>
      </c>
      <c r="H8777">
        <v>2014</v>
      </c>
      <c r="I8777">
        <v>6.2920999999999996</v>
      </c>
      <c r="J8777" t="s">
        <v>717</v>
      </c>
    </row>
    <row r="8778" spans="1:10">
      <c r="A8778" t="s">
        <v>562</v>
      </c>
      <c r="B8778" t="s">
        <v>552</v>
      </c>
      <c r="C8778" t="s">
        <v>4</v>
      </c>
      <c r="D8778" t="s">
        <v>1</v>
      </c>
      <c r="F8778" s="2">
        <v>41000</v>
      </c>
      <c r="G8778" s="36">
        <v>6516.1074998808035</v>
      </c>
      <c r="H8778">
        <v>2014</v>
      </c>
      <c r="I8778">
        <v>6.2920999999999996</v>
      </c>
      <c r="J8778" t="s">
        <v>717</v>
      </c>
    </row>
    <row r="8779" spans="1:10">
      <c r="A8779" t="s">
        <v>562</v>
      </c>
      <c r="B8779" t="s">
        <v>552</v>
      </c>
      <c r="C8779" t="s">
        <v>3</v>
      </c>
      <c r="D8779" t="s">
        <v>328</v>
      </c>
      <c r="F8779" s="2">
        <v>2197000</v>
      </c>
      <c r="G8779" s="36">
        <v>349606.95076541166</v>
      </c>
      <c r="H8779">
        <v>2013</v>
      </c>
      <c r="I8779">
        <v>6.2842000000000002</v>
      </c>
      <c r="J8779" t="s">
        <v>717</v>
      </c>
    </row>
    <row r="8780" spans="1:10">
      <c r="A8780" t="s">
        <v>562</v>
      </c>
      <c r="B8780" t="s">
        <v>552</v>
      </c>
      <c r="C8780" t="s">
        <v>3</v>
      </c>
      <c r="D8780" t="s">
        <v>1</v>
      </c>
      <c r="F8780" s="2">
        <v>677000</v>
      </c>
      <c r="G8780" s="36">
        <v>107730.49871105311</v>
      </c>
      <c r="H8780">
        <v>2013</v>
      </c>
      <c r="I8780">
        <v>6.2842000000000002</v>
      </c>
      <c r="J8780" t="s">
        <v>717</v>
      </c>
    </row>
    <row r="8781" spans="1:10">
      <c r="A8781" t="s">
        <v>57</v>
      </c>
      <c r="B8781" t="s">
        <v>33</v>
      </c>
      <c r="C8781" t="s">
        <v>4</v>
      </c>
      <c r="D8781" t="s">
        <v>1</v>
      </c>
      <c r="F8781" s="2">
        <f>G8781*I8781</f>
        <v>57263203.453130268</v>
      </c>
      <c r="G8781" s="36">
        <v>65668.811299461318</v>
      </c>
      <c r="H8781">
        <v>2022</v>
      </c>
      <c r="I8781" s="32">
        <v>872</v>
      </c>
      <c r="J8781" s="40" t="s">
        <v>715</v>
      </c>
    </row>
    <row r="8782" spans="1:10">
      <c r="A8782" t="s">
        <v>562</v>
      </c>
      <c r="B8782" t="s">
        <v>552</v>
      </c>
      <c r="C8782" t="s">
        <v>4</v>
      </c>
      <c r="D8782" t="s">
        <v>328</v>
      </c>
      <c r="F8782" s="2">
        <v>111000.00000000001</v>
      </c>
      <c r="G8782" s="36">
        <v>17663.346169759079</v>
      </c>
      <c r="H8782">
        <v>2013</v>
      </c>
      <c r="I8782">
        <v>6.2842000000000002</v>
      </c>
      <c r="J8782" t="s">
        <v>717</v>
      </c>
    </row>
    <row r="8783" spans="1:10">
      <c r="A8783" t="s">
        <v>562</v>
      </c>
      <c r="B8783" t="s">
        <v>552</v>
      </c>
      <c r="C8783" t="s">
        <v>4</v>
      </c>
      <c r="D8783" t="s">
        <v>1</v>
      </c>
      <c r="F8783" s="2">
        <v>10000</v>
      </c>
      <c r="G8783" s="36">
        <v>1591.2924477260431</v>
      </c>
      <c r="H8783">
        <v>2013</v>
      </c>
      <c r="I8783">
        <v>6.2842000000000002</v>
      </c>
      <c r="J8783" t="s">
        <v>717</v>
      </c>
    </row>
    <row r="8784" spans="1:10">
      <c r="A8784" t="s">
        <v>25</v>
      </c>
      <c r="B8784" t="s">
        <v>33</v>
      </c>
      <c r="C8784" t="s">
        <v>4</v>
      </c>
      <c r="D8784" t="s">
        <v>1</v>
      </c>
      <c r="F8784" s="2">
        <f>G8784*I8784</f>
        <v>1329036.3113867203</v>
      </c>
      <c r="G8784" s="36">
        <v>1524.1242103058719</v>
      </c>
      <c r="H8784">
        <v>2022</v>
      </c>
      <c r="I8784" s="32">
        <v>872</v>
      </c>
      <c r="J8784" s="40" t="s">
        <v>715</v>
      </c>
    </row>
    <row r="8785" spans="1:10">
      <c r="A8785" t="s">
        <v>74</v>
      </c>
      <c r="B8785" t="s">
        <v>33</v>
      </c>
      <c r="C8785" t="s">
        <v>4</v>
      </c>
      <c r="D8785" t="s">
        <v>328</v>
      </c>
      <c r="E8785" t="s">
        <v>370</v>
      </c>
      <c r="F8785" s="2">
        <f>G8785*I8785</f>
        <v>5421882649.0907602</v>
      </c>
      <c r="G8785" s="36">
        <v>6217755.3315261016</v>
      </c>
      <c r="H8785">
        <v>2022</v>
      </c>
      <c r="I8785" s="32">
        <v>872</v>
      </c>
      <c r="J8785" s="40" t="s">
        <v>715</v>
      </c>
    </row>
    <row r="8786" spans="1:10">
      <c r="A8786" t="s">
        <v>74</v>
      </c>
      <c r="B8786" t="s">
        <v>33</v>
      </c>
      <c r="C8786" t="s">
        <v>4</v>
      </c>
      <c r="D8786" t="s">
        <v>328</v>
      </c>
      <c r="E8786" t="s">
        <v>419</v>
      </c>
      <c r="F8786" s="2">
        <f>G8786*I8786</f>
        <v>10647595178.164303</v>
      </c>
      <c r="G8786" s="36">
        <v>12210544.929087503</v>
      </c>
      <c r="H8786">
        <v>2022</v>
      </c>
      <c r="I8786" s="32">
        <v>872</v>
      </c>
      <c r="J8786" s="40" t="s">
        <v>715</v>
      </c>
    </row>
    <row r="8787" spans="1:10">
      <c r="A8787" t="s">
        <v>74</v>
      </c>
      <c r="B8787" t="s">
        <v>33</v>
      </c>
      <c r="C8787" t="s">
        <v>4</v>
      </c>
      <c r="D8787" t="s">
        <v>328</v>
      </c>
      <c r="E8787" t="s">
        <v>369</v>
      </c>
      <c r="F8787" s="2">
        <f>G8787*I8787</f>
        <v>-3659367.5652406607</v>
      </c>
      <c r="G8787" s="36">
        <v>-4196.5224372025923</v>
      </c>
      <c r="H8787">
        <v>2022</v>
      </c>
      <c r="I8787" s="32">
        <v>872</v>
      </c>
      <c r="J8787" s="40" t="s">
        <v>715</v>
      </c>
    </row>
    <row r="8788" spans="1:10">
      <c r="A8788" t="s">
        <v>562</v>
      </c>
      <c r="B8788" t="s">
        <v>552</v>
      </c>
      <c r="C8788" t="s">
        <v>3</v>
      </c>
      <c r="D8788" t="s">
        <v>328</v>
      </c>
      <c r="F8788" s="2">
        <v>1729000</v>
      </c>
      <c r="G8788" s="36">
        <v>403096.0762828447</v>
      </c>
      <c r="H8788">
        <v>2012</v>
      </c>
      <c r="I8788">
        <v>4.2892999999999857</v>
      </c>
      <c r="J8788" t="s">
        <v>717</v>
      </c>
    </row>
    <row r="8789" spans="1:10">
      <c r="A8789" t="s">
        <v>562</v>
      </c>
      <c r="B8789" t="s">
        <v>552</v>
      </c>
      <c r="C8789" t="s">
        <v>3</v>
      </c>
      <c r="D8789" t="s">
        <v>1</v>
      </c>
      <c r="F8789" s="2">
        <v>487000</v>
      </c>
      <c r="G8789" s="36">
        <v>113538.33958921074</v>
      </c>
      <c r="H8789">
        <v>2012</v>
      </c>
      <c r="I8789">
        <v>4.2892999999999857</v>
      </c>
      <c r="J8789" t="s">
        <v>717</v>
      </c>
    </row>
    <row r="8790" spans="1:10">
      <c r="A8790" t="s">
        <v>562</v>
      </c>
      <c r="B8790" t="s">
        <v>552</v>
      </c>
      <c r="C8790" t="s">
        <v>4</v>
      </c>
      <c r="D8790" t="s">
        <v>328</v>
      </c>
      <c r="F8790" s="2">
        <v>504000</v>
      </c>
      <c r="G8790" s="36">
        <v>117501.69025248915</v>
      </c>
      <c r="H8790">
        <v>2012</v>
      </c>
      <c r="I8790">
        <v>4.2892999999999857</v>
      </c>
      <c r="J8790" t="s">
        <v>717</v>
      </c>
    </row>
    <row r="8791" spans="1:10">
      <c r="A8791" t="s">
        <v>562</v>
      </c>
      <c r="B8791" t="s">
        <v>552</v>
      </c>
      <c r="C8791" t="s">
        <v>4</v>
      </c>
      <c r="D8791" t="s">
        <v>1</v>
      </c>
      <c r="F8791" s="2">
        <v>2000</v>
      </c>
      <c r="G8791" s="36">
        <v>466.27654862098865</v>
      </c>
      <c r="H8791">
        <v>2012</v>
      </c>
      <c r="I8791">
        <v>4.2892999999999857</v>
      </c>
      <c r="J8791" t="s">
        <v>717</v>
      </c>
    </row>
    <row r="8792" spans="1:10">
      <c r="A8792" t="s">
        <v>562</v>
      </c>
      <c r="B8792" t="s">
        <v>552</v>
      </c>
      <c r="C8792" t="s">
        <v>3</v>
      </c>
      <c r="D8792" t="s">
        <v>328</v>
      </c>
      <c r="F8792" s="2">
        <v>2178000.0000000019</v>
      </c>
      <c r="G8792" s="36">
        <v>507775.1614482571</v>
      </c>
      <c r="H8792">
        <v>2011</v>
      </c>
      <c r="I8792">
        <v>4.2892999999999857</v>
      </c>
      <c r="J8792" t="s">
        <v>717</v>
      </c>
    </row>
    <row r="8793" spans="1:10">
      <c r="A8793" t="s">
        <v>562</v>
      </c>
      <c r="B8793" t="s">
        <v>552</v>
      </c>
      <c r="C8793" t="s">
        <v>3</v>
      </c>
      <c r="D8793" t="s">
        <v>1</v>
      </c>
      <c r="F8793" s="2">
        <v>323000.00000000023</v>
      </c>
      <c r="G8793" s="36">
        <v>75303.662602289725</v>
      </c>
      <c r="H8793">
        <v>2011</v>
      </c>
      <c r="I8793">
        <v>4.2892999999999857</v>
      </c>
      <c r="J8793" t="s">
        <v>717</v>
      </c>
    </row>
    <row r="8794" spans="1:10">
      <c r="A8794" t="s">
        <v>562</v>
      </c>
      <c r="B8794" t="s">
        <v>552</v>
      </c>
      <c r="C8794" t="s">
        <v>4</v>
      </c>
      <c r="D8794" t="s">
        <v>328</v>
      </c>
      <c r="F8794" s="2">
        <v>757000.0000000007</v>
      </c>
      <c r="G8794" s="36">
        <v>176485.67365304436</v>
      </c>
      <c r="H8794">
        <v>2011</v>
      </c>
      <c r="I8794">
        <v>4.2892999999999857</v>
      </c>
      <c r="J8794" t="s">
        <v>717</v>
      </c>
    </row>
    <row r="8795" spans="1:10">
      <c r="A8795" t="s">
        <v>562</v>
      </c>
      <c r="B8795" t="s">
        <v>552</v>
      </c>
      <c r="C8795" t="s">
        <v>4</v>
      </c>
      <c r="D8795" t="s">
        <v>1</v>
      </c>
      <c r="F8795" s="2">
        <v>105000.00000000009</v>
      </c>
      <c r="G8795" s="36">
        <v>24479.518802601924</v>
      </c>
      <c r="H8795">
        <v>2011</v>
      </c>
      <c r="I8795">
        <v>4.2892999999999857</v>
      </c>
      <c r="J8795" t="s">
        <v>717</v>
      </c>
    </row>
    <row r="8796" spans="1:10">
      <c r="A8796" t="s">
        <v>562</v>
      </c>
      <c r="B8796" t="s">
        <v>552</v>
      </c>
      <c r="C8796" t="s">
        <v>3</v>
      </c>
      <c r="D8796" t="s">
        <v>328</v>
      </c>
      <c r="F8796" s="2">
        <v>1345000</v>
      </c>
      <c r="G8796" s="36">
        <v>317924.03135896439</v>
      </c>
      <c r="H8796">
        <v>2010</v>
      </c>
      <c r="I8796">
        <v>4.2305704109588866</v>
      </c>
      <c r="J8796" t="s">
        <v>717</v>
      </c>
    </row>
    <row r="8797" spans="1:10">
      <c r="A8797" t="s">
        <v>562</v>
      </c>
      <c r="B8797" t="s">
        <v>552</v>
      </c>
      <c r="C8797" t="s">
        <v>3</v>
      </c>
      <c r="D8797" t="s">
        <v>1</v>
      </c>
      <c r="F8797" s="2">
        <v>217000</v>
      </c>
      <c r="G8797" s="36">
        <v>51293.319557542956</v>
      </c>
      <c r="H8797">
        <v>2010</v>
      </c>
      <c r="I8797">
        <v>4.2305704109588866</v>
      </c>
      <c r="J8797" t="s">
        <v>717</v>
      </c>
    </row>
    <row r="8798" spans="1:10">
      <c r="A8798" t="s">
        <v>562</v>
      </c>
      <c r="B8798" t="s">
        <v>552</v>
      </c>
      <c r="C8798" t="s">
        <v>4</v>
      </c>
      <c r="D8798" t="s">
        <v>328</v>
      </c>
      <c r="F8798" s="2">
        <v>58000</v>
      </c>
      <c r="G8798" s="36">
        <v>13709.735181278762</v>
      </c>
      <c r="H8798">
        <v>2010</v>
      </c>
      <c r="I8798">
        <v>4.2305704109588866</v>
      </c>
      <c r="J8798" t="s">
        <v>717</v>
      </c>
    </row>
    <row r="8799" spans="1:10">
      <c r="A8799" t="s">
        <v>562</v>
      </c>
      <c r="B8799" t="s">
        <v>552</v>
      </c>
      <c r="C8799" t="s">
        <v>4</v>
      </c>
      <c r="D8799" t="s">
        <v>1</v>
      </c>
      <c r="F8799" s="2">
        <v>485000</v>
      </c>
      <c r="G8799" s="36">
        <v>114641.75108483103</v>
      </c>
      <c r="H8799">
        <v>2010</v>
      </c>
      <c r="I8799">
        <v>4.2305704109588866</v>
      </c>
      <c r="J8799" t="s">
        <v>717</v>
      </c>
    </row>
    <row r="8800" spans="1:10">
      <c r="A8800" t="s">
        <v>19</v>
      </c>
      <c r="B8800" s="18" t="s">
        <v>35</v>
      </c>
      <c r="C8800" s="18" t="s">
        <v>3</v>
      </c>
      <c r="D8800" s="18" t="s">
        <v>328</v>
      </c>
      <c r="E8800" s="18" t="s">
        <v>677</v>
      </c>
      <c r="F8800" s="2">
        <v>4236121074</v>
      </c>
      <c r="G8800" s="36">
        <f>F8800/I8800</f>
        <v>4627264.177664388</v>
      </c>
      <c r="H8800" s="18">
        <v>2024</v>
      </c>
      <c r="I8800" s="18">
        <v>915.46990000000005</v>
      </c>
      <c r="J8800" t="s">
        <v>717</v>
      </c>
    </row>
    <row r="8801" spans="1:10">
      <c r="A8801" t="s">
        <v>19</v>
      </c>
      <c r="B8801" t="s">
        <v>33</v>
      </c>
      <c r="C8801" t="s">
        <v>4</v>
      </c>
      <c r="D8801" t="s">
        <v>328</v>
      </c>
      <c r="E8801" t="s">
        <v>370</v>
      </c>
      <c r="F8801" s="2">
        <f>G8801*I8801</f>
        <v>3438260562.4134684</v>
      </c>
      <c r="G8801" s="36">
        <v>3942959.3605659041</v>
      </c>
      <c r="H8801">
        <v>2022</v>
      </c>
      <c r="I8801" s="32">
        <v>872</v>
      </c>
      <c r="J8801" s="40" t="s">
        <v>715</v>
      </c>
    </row>
    <row r="8802" spans="1:10">
      <c r="A8802" t="s">
        <v>19</v>
      </c>
      <c r="B8802" t="s">
        <v>33</v>
      </c>
      <c r="C8802" t="s">
        <v>4</v>
      </c>
      <c r="D8802" t="s">
        <v>328</v>
      </c>
      <c r="E8802" t="s">
        <v>419</v>
      </c>
      <c r="F8802" s="2">
        <f>G8802*I8802</f>
        <v>1228266952.1006155</v>
      </c>
      <c r="G8802" s="36">
        <v>1408563.0184640086</v>
      </c>
      <c r="H8802">
        <v>2022</v>
      </c>
      <c r="I8802" s="32">
        <v>872</v>
      </c>
      <c r="J8802" s="40" t="s">
        <v>715</v>
      </c>
    </row>
    <row r="8803" spans="1:10">
      <c r="A8803" t="s">
        <v>19</v>
      </c>
      <c r="B8803" t="s">
        <v>33</v>
      </c>
      <c r="C8803" t="s">
        <v>4</v>
      </c>
      <c r="D8803" t="s">
        <v>328</v>
      </c>
      <c r="E8803" t="s">
        <v>369</v>
      </c>
      <c r="F8803" s="2">
        <f>G8803*I8803</f>
        <v>-316533.83904782956</v>
      </c>
      <c r="G8803" s="36">
        <v>-362.99752184384124</v>
      </c>
      <c r="H8803">
        <v>2022</v>
      </c>
      <c r="I8803" s="32">
        <v>872</v>
      </c>
      <c r="J8803" s="40" t="s">
        <v>715</v>
      </c>
    </row>
    <row r="8804" spans="1:10">
      <c r="A8804" t="s">
        <v>19</v>
      </c>
      <c r="B8804" s="18" t="s">
        <v>35</v>
      </c>
      <c r="C8804" s="18" t="s">
        <v>3</v>
      </c>
      <c r="D8804" s="18" t="s">
        <v>1</v>
      </c>
      <c r="E8804" s="18"/>
      <c r="F8804" s="2">
        <v>363740777</v>
      </c>
      <c r="G8804" s="36">
        <f t="shared" ref="G8804:G8818" si="248">F8804/I8804</f>
        <v>397326.85585839575</v>
      </c>
      <c r="H8804" s="18">
        <v>2024</v>
      </c>
      <c r="I8804" s="18">
        <v>915.46990000000005</v>
      </c>
      <c r="J8804" t="s">
        <v>717</v>
      </c>
    </row>
    <row r="8805" spans="1:10">
      <c r="A8805" t="s">
        <v>19</v>
      </c>
      <c r="B8805" s="18" t="s">
        <v>35</v>
      </c>
      <c r="C8805" s="18" t="s">
        <v>4</v>
      </c>
      <c r="D8805" s="18" t="s">
        <v>328</v>
      </c>
      <c r="E8805" s="18" t="s">
        <v>677</v>
      </c>
      <c r="F8805" s="2">
        <v>2284232010</v>
      </c>
      <c r="G8805" s="36">
        <f t="shared" si="248"/>
        <v>2495147.0386956469</v>
      </c>
      <c r="H8805" s="18">
        <v>2024</v>
      </c>
      <c r="I8805" s="18">
        <v>915.46990000000005</v>
      </c>
      <c r="J8805" t="s">
        <v>717</v>
      </c>
    </row>
    <row r="8806" spans="1:10">
      <c r="A8806" t="s">
        <v>19</v>
      </c>
      <c r="B8806" s="18" t="s">
        <v>35</v>
      </c>
      <c r="C8806" s="18" t="s">
        <v>4</v>
      </c>
      <c r="D8806" s="18" t="s">
        <v>1</v>
      </c>
      <c r="E8806" s="18"/>
      <c r="F8806" s="2">
        <v>197111362</v>
      </c>
      <c r="G8806" s="36">
        <f t="shared" si="248"/>
        <v>215311.67982693913</v>
      </c>
      <c r="H8806" s="18">
        <v>2024</v>
      </c>
      <c r="I8806" s="18">
        <v>915.46990000000005</v>
      </c>
      <c r="J8806" t="s">
        <v>717</v>
      </c>
    </row>
    <row r="8807" spans="1:10">
      <c r="A8807" t="s">
        <v>19</v>
      </c>
      <c r="B8807" s="18" t="s">
        <v>35</v>
      </c>
      <c r="C8807" s="18" t="s">
        <v>3</v>
      </c>
      <c r="D8807" s="18" t="s">
        <v>328</v>
      </c>
      <c r="E8807" s="18"/>
      <c r="F8807" s="2">
        <v>2631702471</v>
      </c>
      <c r="G8807" s="36">
        <f t="shared" si="248"/>
        <v>8891514.5393711925</v>
      </c>
      <c r="H8807" s="18">
        <v>2023</v>
      </c>
      <c r="I8807" s="18">
        <v>295.97910000000002</v>
      </c>
      <c r="J8807" t="s">
        <v>717</v>
      </c>
    </row>
    <row r="8808" spans="1:10">
      <c r="A8808" t="s">
        <v>19</v>
      </c>
      <c r="B8808" s="18" t="s">
        <v>35</v>
      </c>
      <c r="C8808" s="18" t="s">
        <v>3</v>
      </c>
      <c r="D8808" s="18" t="s">
        <v>1</v>
      </c>
      <c r="E8808" s="18"/>
      <c r="F8808" s="2">
        <v>135215322</v>
      </c>
      <c r="G8808" s="36">
        <f t="shared" si="248"/>
        <v>456840.77693323616</v>
      </c>
      <c r="H8808" s="18">
        <v>2023</v>
      </c>
      <c r="I8808" s="18">
        <v>295.97910000000002</v>
      </c>
      <c r="J8808" t="s">
        <v>717</v>
      </c>
    </row>
    <row r="8809" spans="1:10">
      <c r="A8809" t="s">
        <v>19</v>
      </c>
      <c r="B8809" s="18" t="s">
        <v>35</v>
      </c>
      <c r="C8809" s="18" t="s">
        <v>4</v>
      </c>
      <c r="D8809" s="18" t="s">
        <v>328</v>
      </c>
      <c r="E8809" s="18"/>
      <c r="F8809" s="2">
        <v>642754974.5</v>
      </c>
      <c r="G8809" s="36">
        <f t="shared" si="248"/>
        <v>2171622.8426263882</v>
      </c>
      <c r="H8809" s="18">
        <v>2023</v>
      </c>
      <c r="I8809" s="18">
        <v>295.97910000000002</v>
      </c>
      <c r="J8809" t="s">
        <v>717</v>
      </c>
    </row>
    <row r="8810" spans="1:10">
      <c r="A8810" t="s">
        <v>19</v>
      </c>
      <c r="B8810" s="18" t="s">
        <v>35</v>
      </c>
      <c r="C8810" s="18" t="s">
        <v>4</v>
      </c>
      <c r="D8810" s="18" t="s">
        <v>1</v>
      </c>
      <c r="E8810" s="18"/>
      <c r="F8810" s="2">
        <v>79855086</v>
      </c>
      <c r="G8810" s="36">
        <f t="shared" si="248"/>
        <v>269799.74599557871</v>
      </c>
      <c r="H8810" s="18">
        <v>2023</v>
      </c>
      <c r="I8810" s="18">
        <v>295.97910000000002</v>
      </c>
      <c r="J8810" t="s">
        <v>717</v>
      </c>
    </row>
    <row r="8811" spans="1:10">
      <c r="A8811" s="14" t="s">
        <v>19</v>
      </c>
      <c r="B8811" t="s">
        <v>35</v>
      </c>
      <c r="C8811" t="s">
        <v>3</v>
      </c>
      <c r="D8811" t="s">
        <v>328</v>
      </c>
      <c r="F8811" s="2">
        <v>1371818458</v>
      </c>
      <c r="G8811" s="36">
        <f t="shared" si="248"/>
        <v>10482010.565920092</v>
      </c>
      <c r="H8811">
        <v>2022</v>
      </c>
      <c r="I8811">
        <v>130.87360000000001</v>
      </c>
      <c r="J8811" t="s">
        <v>717</v>
      </c>
    </row>
    <row r="8812" spans="1:10">
      <c r="A8812" s="14" t="s">
        <v>19</v>
      </c>
      <c r="B8812" t="s">
        <v>35</v>
      </c>
      <c r="C8812" t="s">
        <v>3</v>
      </c>
      <c r="D8812" t="s">
        <v>1</v>
      </c>
      <c r="F8812" s="2">
        <v>50178730</v>
      </c>
      <c r="G8812" s="36">
        <f t="shared" si="248"/>
        <v>383413.69076727465</v>
      </c>
      <c r="H8812">
        <v>2022</v>
      </c>
      <c r="I8812">
        <v>130.87360000000001</v>
      </c>
      <c r="J8812" t="s">
        <v>717</v>
      </c>
    </row>
    <row r="8813" spans="1:10">
      <c r="A8813" s="14" t="s">
        <v>19</v>
      </c>
      <c r="B8813" t="s">
        <v>35</v>
      </c>
      <c r="C8813" t="s">
        <v>5</v>
      </c>
      <c r="D8813" t="s">
        <v>328</v>
      </c>
      <c r="F8813" s="2">
        <v>9367546</v>
      </c>
      <c r="G8813" s="36">
        <f t="shared" si="248"/>
        <v>71577.048388674259</v>
      </c>
      <c r="H8813">
        <v>2022</v>
      </c>
      <c r="I8813">
        <v>130.87360000000001</v>
      </c>
      <c r="J8813" t="s">
        <v>717</v>
      </c>
    </row>
    <row r="8814" spans="1:10">
      <c r="A8814" s="14" t="s">
        <v>19</v>
      </c>
      <c r="B8814" t="s">
        <v>35</v>
      </c>
      <c r="C8814" t="s">
        <v>5</v>
      </c>
      <c r="D8814" t="s">
        <v>1</v>
      </c>
      <c r="F8814" s="2">
        <v>16409090</v>
      </c>
      <c r="G8814" s="36">
        <f t="shared" si="248"/>
        <v>125381.20751625995</v>
      </c>
      <c r="H8814">
        <v>2022</v>
      </c>
      <c r="I8814">
        <v>130.87360000000001</v>
      </c>
      <c r="J8814" t="s">
        <v>717</v>
      </c>
    </row>
    <row r="8815" spans="1:10">
      <c r="A8815" s="14" t="s">
        <v>19</v>
      </c>
      <c r="B8815" t="s">
        <v>35</v>
      </c>
      <c r="C8815" t="s">
        <v>3</v>
      </c>
      <c r="D8815" t="s">
        <v>328</v>
      </c>
      <c r="E8815" t="s">
        <v>329</v>
      </c>
      <c r="F8815" s="2">
        <v>767992333</v>
      </c>
      <c r="G8815" s="36">
        <f t="shared" si="248"/>
        <v>8077056.0204115966</v>
      </c>
      <c r="H8815">
        <v>2021</v>
      </c>
      <c r="I8815">
        <v>95.083200000000005</v>
      </c>
      <c r="J8815" t="s">
        <v>717</v>
      </c>
    </row>
    <row r="8816" spans="1:10">
      <c r="A8816" s="14" t="s">
        <v>19</v>
      </c>
      <c r="B8816" t="s">
        <v>35</v>
      </c>
      <c r="C8816" t="s">
        <v>3</v>
      </c>
      <c r="D8816" t="s">
        <v>1</v>
      </c>
      <c r="E8816" t="s">
        <v>330</v>
      </c>
      <c r="F8816" s="2">
        <v>28336555</v>
      </c>
      <c r="G8816" s="36">
        <f t="shared" si="248"/>
        <v>298018.52482878149</v>
      </c>
      <c r="H8816">
        <v>2021</v>
      </c>
      <c r="I8816">
        <v>95.083200000000005</v>
      </c>
      <c r="J8816" t="s">
        <v>717</v>
      </c>
    </row>
    <row r="8817" spans="1:10">
      <c r="A8817" s="14" t="s">
        <v>19</v>
      </c>
      <c r="B8817" t="s">
        <v>35</v>
      </c>
      <c r="C8817" t="s">
        <v>4</v>
      </c>
      <c r="D8817" t="s">
        <v>328</v>
      </c>
      <c r="E8817" t="s">
        <v>329</v>
      </c>
      <c r="F8817" s="2">
        <v>-2090635</v>
      </c>
      <c r="G8817" s="36">
        <f t="shared" si="248"/>
        <v>-21987.427852659563</v>
      </c>
      <c r="H8817">
        <v>2021</v>
      </c>
      <c r="I8817">
        <v>95.083200000000005</v>
      </c>
      <c r="J8817" t="s">
        <v>717</v>
      </c>
    </row>
    <row r="8818" spans="1:10">
      <c r="A8818" s="14" t="s">
        <v>19</v>
      </c>
      <c r="B8818" t="s">
        <v>35</v>
      </c>
      <c r="C8818" t="s">
        <v>4</v>
      </c>
      <c r="D8818" t="s">
        <v>1</v>
      </c>
      <c r="E8818" t="s">
        <v>330</v>
      </c>
      <c r="F8818" s="2">
        <v>15915810</v>
      </c>
      <c r="G8818" s="36">
        <f t="shared" si="248"/>
        <v>167388.24524206168</v>
      </c>
      <c r="H8818">
        <v>2021</v>
      </c>
      <c r="I8818">
        <v>95.083200000000005</v>
      </c>
      <c r="J8818" t="s">
        <v>717</v>
      </c>
    </row>
    <row r="8819" spans="1:10">
      <c r="A8819" t="s">
        <v>19</v>
      </c>
      <c r="B8819" t="s">
        <v>35</v>
      </c>
      <c r="C8819" t="s">
        <v>3</v>
      </c>
      <c r="D8819" t="s">
        <v>328</v>
      </c>
      <c r="F8819" s="2">
        <v>375362098</v>
      </c>
      <c r="G8819" s="36">
        <v>5322292.0495020309</v>
      </c>
      <c r="H8819">
        <v>2020</v>
      </c>
      <c r="I8819">
        <v>70.526399999999995</v>
      </c>
      <c r="J8819" t="s">
        <v>717</v>
      </c>
    </row>
    <row r="8820" spans="1:10">
      <c r="A8820" t="s">
        <v>19</v>
      </c>
      <c r="B8820" t="s">
        <v>35</v>
      </c>
      <c r="C8820" t="s">
        <v>3</v>
      </c>
      <c r="D8820" t="s">
        <v>1</v>
      </c>
      <c r="F8820" s="2">
        <v>17336760</v>
      </c>
      <c r="G8820" s="36">
        <v>245819.43782753695</v>
      </c>
      <c r="H8820">
        <v>2020</v>
      </c>
      <c r="I8820">
        <v>70.526399999999995</v>
      </c>
      <c r="J8820" t="s">
        <v>717</v>
      </c>
    </row>
    <row r="8821" spans="1:10">
      <c r="A8821" t="s">
        <v>19</v>
      </c>
      <c r="B8821" t="s">
        <v>35</v>
      </c>
      <c r="C8821" t="s">
        <v>4</v>
      </c>
      <c r="D8821" t="s">
        <v>328</v>
      </c>
      <c r="F8821" s="2">
        <v>3290347</v>
      </c>
      <c r="G8821" s="36">
        <v>46654.118174187257</v>
      </c>
      <c r="H8821">
        <v>2020</v>
      </c>
      <c r="I8821">
        <v>70.526399999999995</v>
      </c>
      <c r="J8821" t="s">
        <v>717</v>
      </c>
    </row>
    <row r="8822" spans="1:10">
      <c r="A8822" t="s">
        <v>57</v>
      </c>
      <c r="B8822" t="s">
        <v>33</v>
      </c>
      <c r="C8822" t="s">
        <v>4</v>
      </c>
      <c r="D8822" t="s">
        <v>328</v>
      </c>
      <c r="E8822" t="s">
        <v>370</v>
      </c>
      <c r="F8822" s="2">
        <f>G8822*I8822</f>
        <v>1714666849.7166991</v>
      </c>
      <c r="G8822" s="36">
        <v>1966361.0661888751</v>
      </c>
      <c r="H8822">
        <v>2022</v>
      </c>
      <c r="I8822" s="32">
        <v>872</v>
      </c>
      <c r="J8822" s="40" t="s">
        <v>715</v>
      </c>
    </row>
    <row r="8823" spans="1:10">
      <c r="A8823" t="s">
        <v>57</v>
      </c>
      <c r="B8823" t="s">
        <v>33</v>
      </c>
      <c r="C8823" t="s">
        <v>4</v>
      </c>
      <c r="D8823" t="s">
        <v>328</v>
      </c>
      <c r="E8823" t="s">
        <v>419</v>
      </c>
      <c r="F8823" s="2">
        <f>G8823*I8823</f>
        <v>3531099328.6872754</v>
      </c>
      <c r="G8823" s="36">
        <v>4049425.8356505451</v>
      </c>
      <c r="H8823">
        <v>2022</v>
      </c>
      <c r="I8823" s="32">
        <v>872</v>
      </c>
      <c r="J8823" s="40" t="s">
        <v>715</v>
      </c>
    </row>
    <row r="8824" spans="1:10">
      <c r="A8824" t="s">
        <v>57</v>
      </c>
      <c r="B8824" t="s">
        <v>33</v>
      </c>
      <c r="C8824" t="s">
        <v>4</v>
      </c>
      <c r="D8824" t="s">
        <v>328</v>
      </c>
      <c r="E8824" t="s">
        <v>369</v>
      </c>
      <c r="F8824" s="2">
        <f>G8824*I8824</f>
        <v>29757224.465102211</v>
      </c>
      <c r="G8824" s="36">
        <v>34125.25741410804</v>
      </c>
      <c r="H8824">
        <v>2022</v>
      </c>
      <c r="I8824" s="32">
        <v>872</v>
      </c>
      <c r="J8824" s="40" t="s">
        <v>715</v>
      </c>
    </row>
    <row r="8825" spans="1:10">
      <c r="A8825" t="s">
        <v>19</v>
      </c>
      <c r="B8825" t="s">
        <v>35</v>
      </c>
      <c r="C8825" t="s">
        <v>4</v>
      </c>
      <c r="D8825" t="s">
        <v>1</v>
      </c>
      <c r="F8825" s="2">
        <v>3113221</v>
      </c>
      <c r="G8825" s="36">
        <v>44142.6331132739</v>
      </c>
      <c r="H8825">
        <v>2020</v>
      </c>
      <c r="I8825">
        <v>70.526399999999995</v>
      </c>
      <c r="J8825" t="s">
        <v>717</v>
      </c>
    </row>
    <row r="8826" spans="1:10">
      <c r="A8826" s="1" t="s">
        <v>19</v>
      </c>
      <c r="B8826" t="s">
        <v>35</v>
      </c>
      <c r="C8826" t="s">
        <v>3</v>
      </c>
      <c r="D8826" t="s">
        <v>328</v>
      </c>
      <c r="E8826" t="s">
        <v>343</v>
      </c>
      <c r="F8826" s="2">
        <v>200154382</v>
      </c>
      <c r="G8826" s="36">
        <f t="shared" ref="G8826:G8832" si="249">F8826/I8826</f>
        <v>4150290.130343006</v>
      </c>
      <c r="H8826">
        <v>2019</v>
      </c>
      <c r="I8826">
        <v>48.226599999999998</v>
      </c>
      <c r="J8826" t="s">
        <v>717</v>
      </c>
    </row>
    <row r="8827" spans="1:10">
      <c r="A8827" t="s">
        <v>19</v>
      </c>
      <c r="B8827" t="s">
        <v>35</v>
      </c>
      <c r="C8827" t="s">
        <v>3</v>
      </c>
      <c r="D8827" t="s">
        <v>1</v>
      </c>
      <c r="F8827" s="2">
        <v>10825137</v>
      </c>
      <c r="G8827" s="36">
        <f t="shared" si="249"/>
        <v>224464.03022398427</v>
      </c>
      <c r="H8827">
        <v>2019</v>
      </c>
      <c r="I8827">
        <v>48.226599999999998</v>
      </c>
      <c r="J8827" t="s">
        <v>717</v>
      </c>
    </row>
    <row r="8828" spans="1:10">
      <c r="A8828" s="1" t="s">
        <v>19</v>
      </c>
      <c r="B8828" t="s">
        <v>35</v>
      </c>
      <c r="C8828" t="s">
        <v>4</v>
      </c>
      <c r="D8828" t="s">
        <v>328</v>
      </c>
      <c r="E8828" t="s">
        <v>343</v>
      </c>
      <c r="F8828" s="2">
        <v>3675958</v>
      </c>
      <c r="G8828" s="36">
        <f t="shared" si="249"/>
        <v>76222.624029062805</v>
      </c>
      <c r="H8828">
        <v>2019</v>
      </c>
      <c r="I8828">
        <v>48.226599999999998</v>
      </c>
      <c r="J8828" t="s">
        <v>717</v>
      </c>
    </row>
    <row r="8829" spans="1:10">
      <c r="A8829" t="s">
        <v>19</v>
      </c>
      <c r="B8829" t="s">
        <v>35</v>
      </c>
      <c r="C8829" t="s">
        <v>4</v>
      </c>
      <c r="D8829" t="s">
        <v>1</v>
      </c>
      <c r="F8829" s="2">
        <v>3997571</v>
      </c>
      <c r="G8829" s="36">
        <f t="shared" si="249"/>
        <v>82891.412622909353</v>
      </c>
      <c r="H8829">
        <v>2019</v>
      </c>
      <c r="I8829">
        <v>48.226599999999998</v>
      </c>
      <c r="J8829" t="s">
        <v>717</v>
      </c>
    </row>
    <row r="8830" spans="1:10">
      <c r="A8830" t="s">
        <v>19</v>
      </c>
      <c r="B8830" t="s">
        <v>35</v>
      </c>
      <c r="C8830" t="s">
        <v>3</v>
      </c>
      <c r="D8830" t="s">
        <v>328</v>
      </c>
      <c r="F8830" s="2">
        <v>79212322</v>
      </c>
      <c r="G8830" s="36">
        <f t="shared" si="249"/>
        <v>2766508.1759951944</v>
      </c>
      <c r="H8830">
        <v>2018</v>
      </c>
      <c r="I8830">
        <v>28.6326</v>
      </c>
      <c r="J8830" t="s">
        <v>717</v>
      </c>
    </row>
    <row r="8831" spans="1:10">
      <c r="A8831" t="s">
        <v>19</v>
      </c>
      <c r="B8831" t="s">
        <v>35</v>
      </c>
      <c r="C8831" t="s">
        <v>3</v>
      </c>
      <c r="D8831" t="s">
        <v>1</v>
      </c>
      <c r="F8831" s="2">
        <v>5718877</v>
      </c>
      <c r="G8831" s="36">
        <f t="shared" si="249"/>
        <v>199733.06650461361</v>
      </c>
      <c r="H8831">
        <v>2018</v>
      </c>
      <c r="I8831">
        <v>28.6326</v>
      </c>
      <c r="J8831" t="s">
        <v>717</v>
      </c>
    </row>
    <row r="8832" spans="1:10">
      <c r="A8832" t="s">
        <v>19</v>
      </c>
      <c r="B8832" t="s">
        <v>35</v>
      </c>
      <c r="C8832" t="s">
        <v>4</v>
      </c>
      <c r="D8832" t="s">
        <v>328</v>
      </c>
      <c r="F8832" s="2">
        <f>-(-2616061)</f>
        <v>2616061</v>
      </c>
      <c r="G8832" s="36">
        <f t="shared" si="249"/>
        <v>91366.519282216774</v>
      </c>
      <c r="H8832">
        <v>2018</v>
      </c>
      <c r="I8832">
        <v>28.6326</v>
      </c>
      <c r="J8832" t="s">
        <v>717</v>
      </c>
    </row>
    <row r="8833" spans="1:10">
      <c r="A8833" t="s">
        <v>25</v>
      </c>
      <c r="B8833" t="s">
        <v>33</v>
      </c>
      <c r="C8833" t="s">
        <v>4</v>
      </c>
      <c r="D8833" t="s">
        <v>328</v>
      </c>
      <c r="E8833" t="s">
        <v>370</v>
      </c>
      <c r="F8833" s="2">
        <f>G8833*I8833</f>
        <v>828002810.90388715</v>
      </c>
      <c r="G8833" s="36">
        <v>949544.50791730173</v>
      </c>
      <c r="H8833">
        <v>2022</v>
      </c>
      <c r="I8833" s="32">
        <v>872</v>
      </c>
      <c r="J8833" s="40" t="s">
        <v>715</v>
      </c>
    </row>
    <row r="8834" spans="1:10">
      <c r="A8834" t="s">
        <v>25</v>
      </c>
      <c r="B8834" t="s">
        <v>33</v>
      </c>
      <c r="C8834" t="s">
        <v>4</v>
      </c>
      <c r="D8834" t="s">
        <v>328</v>
      </c>
      <c r="E8834" t="s">
        <v>419</v>
      </c>
      <c r="F8834" s="2">
        <f>G8834*I8834</f>
        <v>1207650656.7695549</v>
      </c>
      <c r="G8834" s="36">
        <v>1384920.4779467371</v>
      </c>
      <c r="H8834">
        <v>2022</v>
      </c>
      <c r="I8834" s="32">
        <v>872</v>
      </c>
      <c r="J8834" s="40" t="s">
        <v>715</v>
      </c>
    </row>
    <row r="8835" spans="1:10">
      <c r="A8835" t="s">
        <v>25</v>
      </c>
      <c r="B8835" t="s">
        <v>33</v>
      </c>
      <c r="C8835" t="s">
        <v>4</v>
      </c>
      <c r="D8835" t="s">
        <v>328</v>
      </c>
      <c r="E8835" t="s">
        <v>369</v>
      </c>
      <c r="F8835" s="2">
        <f>G8835*I8835</f>
        <v>45374922.921199292</v>
      </c>
      <c r="G8835" s="36">
        <v>52035.462065595515</v>
      </c>
      <c r="H8835">
        <v>2022</v>
      </c>
      <c r="I8835" s="32">
        <v>872</v>
      </c>
      <c r="J8835" s="40" t="s">
        <v>715</v>
      </c>
    </row>
    <row r="8836" spans="1:10">
      <c r="A8836" t="s">
        <v>19</v>
      </c>
      <c r="B8836" t="s">
        <v>35</v>
      </c>
      <c r="C8836" t="s">
        <v>4</v>
      </c>
      <c r="D8836" t="s">
        <v>1</v>
      </c>
      <c r="F8836" s="2">
        <f>-(-1629863)</f>
        <v>1629863</v>
      </c>
      <c r="G8836" s="36">
        <f>F8836/I8836</f>
        <v>56923.332145875684</v>
      </c>
      <c r="H8836">
        <v>2018</v>
      </c>
      <c r="I8836">
        <v>28.6326</v>
      </c>
      <c r="J8836" t="s">
        <v>717</v>
      </c>
    </row>
    <row r="8837" spans="1:10">
      <c r="A8837" t="s">
        <v>19</v>
      </c>
      <c r="B8837" t="s">
        <v>35</v>
      </c>
      <c r="C8837" t="s">
        <v>3</v>
      </c>
      <c r="D8837" t="s">
        <v>328</v>
      </c>
      <c r="F8837" s="2">
        <v>49301801</v>
      </c>
      <c r="G8837" s="36">
        <f>(F8837/I8837)</f>
        <v>2979452.2601009109</v>
      </c>
      <c r="H8837">
        <v>2017</v>
      </c>
      <c r="I8837">
        <v>16.547270000000001</v>
      </c>
      <c r="J8837" t="s">
        <v>717</v>
      </c>
    </row>
    <row r="8838" spans="1:10">
      <c r="A8838" t="s">
        <v>19</v>
      </c>
      <c r="B8838" t="s">
        <v>35</v>
      </c>
      <c r="C8838" t="s">
        <v>3</v>
      </c>
      <c r="D8838" t="s">
        <v>1</v>
      </c>
      <c r="F8838" s="2">
        <v>3610597</v>
      </c>
      <c r="G8838" s="36">
        <f>(F8838/I8838)</f>
        <v>218198.95366426001</v>
      </c>
      <c r="H8838">
        <v>2017</v>
      </c>
      <c r="I8838">
        <v>16.547270000000001</v>
      </c>
      <c r="J8838" t="s">
        <v>717</v>
      </c>
    </row>
    <row r="8839" spans="1:10">
      <c r="A8839" t="s">
        <v>19</v>
      </c>
      <c r="B8839" t="s">
        <v>35</v>
      </c>
      <c r="C8839" t="s">
        <v>4</v>
      </c>
      <c r="D8839" t="s">
        <v>328</v>
      </c>
      <c r="F8839" s="2">
        <f>-(-800928)</f>
        <v>800928</v>
      </c>
      <c r="G8839" s="36">
        <f>(F8839/I8839)</f>
        <v>48402.425294323475</v>
      </c>
      <c r="H8839">
        <v>2017</v>
      </c>
      <c r="I8839">
        <v>16.547270000000001</v>
      </c>
      <c r="J8839" t="s">
        <v>717</v>
      </c>
    </row>
    <row r="8840" spans="1:10">
      <c r="A8840" t="s">
        <v>19</v>
      </c>
      <c r="B8840" t="s">
        <v>35</v>
      </c>
      <c r="C8840" t="s">
        <v>4</v>
      </c>
      <c r="D8840" t="s">
        <v>1</v>
      </c>
      <c r="F8840" s="2">
        <f>-(-1941413)</f>
        <v>1941413</v>
      </c>
      <c r="G8840" s="36">
        <f>(F8840/I8840)</f>
        <v>117325.2748036383</v>
      </c>
      <c r="H8840">
        <v>2017</v>
      </c>
      <c r="I8840">
        <v>16.547270000000001</v>
      </c>
      <c r="J8840" t="s">
        <v>717</v>
      </c>
    </row>
    <row r="8841" spans="1:10">
      <c r="A8841" t="s">
        <v>19</v>
      </c>
      <c r="B8841" t="s">
        <v>33</v>
      </c>
      <c r="C8841" t="s">
        <v>3</v>
      </c>
      <c r="D8841" t="s">
        <v>1</v>
      </c>
      <c r="F8841" s="2">
        <v>50411</v>
      </c>
      <c r="G8841" s="36">
        <f>F8841/I8841</f>
        <v>1828472.9778745011</v>
      </c>
      <c r="H8841">
        <v>2021</v>
      </c>
      <c r="I8841" s="32">
        <v>2.7570000000000001E-2</v>
      </c>
      <c r="J8841" s="40" t="s">
        <v>715</v>
      </c>
    </row>
    <row r="8842" spans="1:10">
      <c r="A8842" t="s">
        <v>19</v>
      </c>
      <c r="B8842" t="s">
        <v>35</v>
      </c>
      <c r="C8842" t="s">
        <v>3</v>
      </c>
      <c r="D8842" t="s">
        <v>328</v>
      </c>
      <c r="F8842" s="2">
        <v>19784054</v>
      </c>
      <c r="G8842" s="36">
        <v>1339593.464556799</v>
      </c>
      <c r="H8842">
        <v>2016</v>
      </c>
      <c r="I8842">
        <v>14.768700000000001</v>
      </c>
      <c r="J8842" t="s">
        <v>717</v>
      </c>
    </row>
    <row r="8843" spans="1:10">
      <c r="A8843" t="s">
        <v>19</v>
      </c>
      <c r="B8843" t="s">
        <v>35</v>
      </c>
      <c r="C8843" t="s">
        <v>3</v>
      </c>
      <c r="D8843" t="s">
        <v>1</v>
      </c>
      <c r="F8843" s="2">
        <v>1802990</v>
      </c>
      <c r="G8843" s="36">
        <v>122081.83523262033</v>
      </c>
      <c r="H8843">
        <v>2016</v>
      </c>
      <c r="I8843">
        <v>14.768700000000001</v>
      </c>
      <c r="J8843" t="s">
        <v>717</v>
      </c>
    </row>
    <row r="8844" spans="1:10">
      <c r="A8844" t="s">
        <v>19</v>
      </c>
      <c r="B8844" t="s">
        <v>35</v>
      </c>
      <c r="C8844" t="s">
        <v>4</v>
      </c>
      <c r="D8844" t="s">
        <v>328</v>
      </c>
      <c r="F8844" s="2">
        <v>370572</v>
      </c>
      <c r="G8844" s="36">
        <v>25091.714233480263</v>
      </c>
      <c r="H8844">
        <v>2016</v>
      </c>
      <c r="I8844">
        <v>14.768700000000001</v>
      </c>
      <c r="J8844" t="s">
        <v>717</v>
      </c>
    </row>
    <row r="8845" spans="1:10">
      <c r="A8845" t="s">
        <v>19</v>
      </c>
      <c r="B8845" t="s">
        <v>35</v>
      </c>
      <c r="C8845" t="s">
        <v>4</v>
      </c>
      <c r="D8845" t="s">
        <v>1</v>
      </c>
      <c r="F8845" s="2">
        <v>468667</v>
      </c>
      <c r="G8845" s="36">
        <v>31733.801891838819</v>
      </c>
      <c r="H8845">
        <v>2016</v>
      </c>
      <c r="I8845">
        <v>14.768700000000001</v>
      </c>
      <c r="J8845" t="s">
        <v>717</v>
      </c>
    </row>
    <row r="8846" spans="1:10">
      <c r="A8846" t="s">
        <v>19</v>
      </c>
      <c r="B8846" t="s">
        <v>35</v>
      </c>
      <c r="C8846" t="s">
        <v>3</v>
      </c>
      <c r="D8846" t="s">
        <v>328</v>
      </c>
      <c r="F8846" s="2">
        <v>8024787</v>
      </c>
      <c r="G8846" s="36">
        <v>865728.84976373881</v>
      </c>
      <c r="H8846">
        <v>2015</v>
      </c>
      <c r="I8846">
        <v>9.2693999999999992</v>
      </c>
      <c r="J8846" t="s">
        <v>717</v>
      </c>
    </row>
    <row r="8847" spans="1:10">
      <c r="A8847" t="s">
        <v>19</v>
      </c>
      <c r="B8847" t="s">
        <v>35</v>
      </c>
      <c r="C8847" t="s">
        <v>3</v>
      </c>
      <c r="D8847" t="s">
        <v>1</v>
      </c>
      <c r="F8847" s="2">
        <v>1307542</v>
      </c>
      <c r="G8847" s="36">
        <v>141060.04703648566</v>
      </c>
      <c r="H8847">
        <v>2015</v>
      </c>
      <c r="I8847">
        <v>9.2693999999999992</v>
      </c>
      <c r="J8847" t="s">
        <v>717</v>
      </c>
    </row>
    <row r="8848" spans="1:10">
      <c r="A8848" t="s">
        <v>19</v>
      </c>
      <c r="B8848" t="s">
        <v>35</v>
      </c>
      <c r="C8848" t="s">
        <v>4</v>
      </c>
      <c r="D8848" t="s">
        <v>328</v>
      </c>
      <c r="F8848" s="2">
        <v>916795</v>
      </c>
      <c r="G8848" s="36">
        <v>98905.538654066069</v>
      </c>
      <c r="H8848">
        <v>2015</v>
      </c>
      <c r="I8848">
        <v>9.2693999999999992</v>
      </c>
      <c r="J8848" t="s">
        <v>717</v>
      </c>
    </row>
    <row r="8849" spans="1:10">
      <c r="A8849" t="s">
        <v>19</v>
      </c>
      <c r="B8849" t="s">
        <v>35</v>
      </c>
      <c r="C8849" t="s">
        <v>4</v>
      </c>
      <c r="D8849" t="s">
        <v>1</v>
      </c>
      <c r="F8849" s="2">
        <v>251194.99999999997</v>
      </c>
      <c r="G8849" s="36">
        <v>27099.380758193627</v>
      </c>
      <c r="H8849">
        <v>2015</v>
      </c>
      <c r="I8849">
        <v>9.2693999999999992</v>
      </c>
      <c r="J8849" t="s">
        <v>717</v>
      </c>
    </row>
    <row r="8850" spans="1:10">
      <c r="A8850" t="s">
        <v>74</v>
      </c>
      <c r="B8850" t="s">
        <v>33</v>
      </c>
      <c r="C8850" t="s">
        <v>3</v>
      </c>
      <c r="D8850" t="s">
        <v>328</v>
      </c>
      <c r="E8850" t="s">
        <v>370</v>
      </c>
      <c r="F8850" s="2">
        <v>257845</v>
      </c>
      <c r="G8850" s="36">
        <f>F8850/I8850</f>
        <v>9352375.7707653251</v>
      </c>
      <c r="H8850">
        <v>2021</v>
      </c>
      <c r="I8850" s="32">
        <v>2.7570000000000001E-2</v>
      </c>
      <c r="J8850" s="40" t="s">
        <v>715</v>
      </c>
    </row>
    <row r="8851" spans="1:10">
      <c r="A8851" t="s">
        <v>19</v>
      </c>
      <c r="B8851" t="s">
        <v>35</v>
      </c>
      <c r="C8851" t="s">
        <v>3</v>
      </c>
      <c r="D8851" t="s">
        <v>328</v>
      </c>
      <c r="F8851" s="2">
        <v>7295595</v>
      </c>
      <c r="G8851" s="36">
        <v>898764.16610765771</v>
      </c>
      <c r="H8851">
        <v>2014</v>
      </c>
      <c r="I8851">
        <v>8.1173630136986379</v>
      </c>
      <c r="J8851" t="s">
        <v>717</v>
      </c>
    </row>
    <row r="8852" spans="1:10">
      <c r="A8852" t="s">
        <v>19</v>
      </c>
      <c r="B8852" t="s">
        <v>33</v>
      </c>
      <c r="C8852" t="s">
        <v>3</v>
      </c>
      <c r="D8852" t="s">
        <v>328</v>
      </c>
      <c r="E8852" t="s">
        <v>370</v>
      </c>
      <c r="F8852" s="2">
        <v>157278</v>
      </c>
      <c r="G8852" s="36">
        <f>F8852/I8852</f>
        <v>5704678.9989118604</v>
      </c>
      <c r="H8852">
        <v>2021</v>
      </c>
      <c r="I8852" s="32">
        <v>2.7570000000000001E-2</v>
      </c>
      <c r="J8852" s="40" t="s">
        <v>715</v>
      </c>
    </row>
    <row r="8853" spans="1:10">
      <c r="A8853" t="s">
        <v>19</v>
      </c>
      <c r="B8853" t="s">
        <v>35</v>
      </c>
      <c r="C8853" t="s">
        <v>3</v>
      </c>
      <c r="D8853" t="s">
        <v>1</v>
      </c>
      <c r="F8853" s="2">
        <v>1248552</v>
      </c>
      <c r="G8853" s="36">
        <v>153812.51249857596</v>
      </c>
      <c r="H8853">
        <v>2014</v>
      </c>
      <c r="I8853">
        <v>8.1173630136986379</v>
      </c>
      <c r="J8853" t="s">
        <v>717</v>
      </c>
    </row>
    <row r="8854" spans="1:10">
      <c r="A8854" t="s">
        <v>19</v>
      </c>
      <c r="B8854" t="s">
        <v>35</v>
      </c>
      <c r="C8854" t="s">
        <v>4</v>
      </c>
      <c r="D8854" t="s">
        <v>328</v>
      </c>
      <c r="F8854" s="2">
        <v>972530</v>
      </c>
      <c r="G8854" s="36">
        <v>119808.61252093632</v>
      </c>
      <c r="H8854">
        <v>2014</v>
      </c>
      <c r="I8854">
        <v>8.1173630136986379</v>
      </c>
      <c r="J8854" t="s">
        <v>717</v>
      </c>
    </row>
    <row r="8855" spans="1:10">
      <c r="A8855" t="s">
        <v>19</v>
      </c>
      <c r="B8855" t="s">
        <v>35</v>
      </c>
      <c r="C8855" t="s">
        <v>4</v>
      </c>
      <c r="D8855" t="s">
        <v>1</v>
      </c>
      <c r="F8855" s="2">
        <v>652690</v>
      </c>
      <c r="G8855" s="36">
        <v>80406.654094259226</v>
      </c>
      <c r="H8855">
        <v>2014</v>
      </c>
      <c r="I8855">
        <v>8.1173630136986379</v>
      </c>
      <c r="J8855" t="s">
        <v>717</v>
      </c>
    </row>
    <row r="8856" spans="1:10">
      <c r="A8856" t="s">
        <v>19</v>
      </c>
      <c r="B8856" t="s">
        <v>35</v>
      </c>
      <c r="C8856" t="s">
        <v>3</v>
      </c>
      <c r="D8856" t="s">
        <v>328</v>
      </c>
      <c r="F8856" s="2">
        <v>5671350</v>
      </c>
      <c r="G8856" s="36">
        <v>1035280.7645955697</v>
      </c>
      <c r="H8856">
        <v>2013</v>
      </c>
      <c r="I8856">
        <v>5.47807917808219</v>
      </c>
      <c r="J8856" t="s">
        <v>717</v>
      </c>
    </row>
    <row r="8857" spans="1:10">
      <c r="A8857" t="s">
        <v>19</v>
      </c>
      <c r="B8857" t="s">
        <v>35</v>
      </c>
      <c r="C8857" t="s">
        <v>3</v>
      </c>
      <c r="D8857" t="s">
        <v>1</v>
      </c>
      <c r="F8857" s="2">
        <v>798471</v>
      </c>
      <c r="G8857" s="36">
        <v>145757.47703587139</v>
      </c>
      <c r="H8857">
        <v>2013</v>
      </c>
      <c r="I8857">
        <v>5.47807917808219</v>
      </c>
      <c r="J8857" t="s">
        <v>717</v>
      </c>
    </row>
    <row r="8858" spans="1:10">
      <c r="A8858" t="s">
        <v>57</v>
      </c>
      <c r="B8858" t="s">
        <v>33</v>
      </c>
      <c r="C8858" t="s">
        <v>3</v>
      </c>
      <c r="D8858" t="s">
        <v>328</v>
      </c>
      <c r="E8858" t="s">
        <v>370</v>
      </c>
      <c r="F8858" s="2">
        <v>67358</v>
      </c>
      <c r="G8858" s="36">
        <f>F8858/I8858</f>
        <v>2443162.8581791804</v>
      </c>
      <c r="H8858">
        <v>2021</v>
      </c>
      <c r="I8858" s="32">
        <v>2.7570000000000001E-2</v>
      </c>
      <c r="J8858" s="40" t="s">
        <v>715</v>
      </c>
    </row>
    <row r="8859" spans="1:10">
      <c r="A8859" t="s">
        <v>19</v>
      </c>
      <c r="B8859" t="s">
        <v>35</v>
      </c>
      <c r="C8859" t="s">
        <v>4</v>
      </c>
      <c r="D8859" t="s">
        <v>328</v>
      </c>
      <c r="F8859" s="2">
        <v>263201</v>
      </c>
      <c r="G8859" s="36">
        <v>48046.220480541415</v>
      </c>
      <c r="H8859">
        <v>2013</v>
      </c>
      <c r="I8859">
        <v>5.47807917808219</v>
      </c>
      <c r="J8859" t="s">
        <v>717</v>
      </c>
    </row>
    <row r="8860" spans="1:10">
      <c r="A8860" t="s">
        <v>19</v>
      </c>
      <c r="B8860" t="s">
        <v>35</v>
      </c>
      <c r="C8860" t="s">
        <v>4</v>
      </c>
      <c r="D8860" t="s">
        <v>1</v>
      </c>
      <c r="F8860" s="2">
        <v>351438</v>
      </c>
      <c r="G8860" s="36">
        <v>64153.50866159518</v>
      </c>
      <c r="H8860">
        <v>2013</v>
      </c>
      <c r="I8860">
        <v>5.47807917808219</v>
      </c>
      <c r="J8860" t="s">
        <v>717</v>
      </c>
    </row>
    <row r="8861" spans="1:10">
      <c r="A8861" t="s">
        <v>19</v>
      </c>
      <c r="B8861" t="s">
        <v>35</v>
      </c>
      <c r="C8861" t="s">
        <v>3</v>
      </c>
      <c r="D8861" t="s">
        <v>328</v>
      </c>
      <c r="F8861" s="2">
        <v>5089024</v>
      </c>
      <c r="G8861" s="36">
        <v>1118102.6758518198</v>
      </c>
      <c r="H8861">
        <v>2012</v>
      </c>
      <c r="I8861">
        <v>4.5514818181818208</v>
      </c>
      <c r="J8861" t="s">
        <v>717</v>
      </c>
    </row>
    <row r="8862" spans="1:10">
      <c r="A8862" t="s">
        <v>19</v>
      </c>
      <c r="B8862" t="s">
        <v>35</v>
      </c>
      <c r="C8862" t="s">
        <v>3</v>
      </c>
      <c r="D8862" t="s">
        <v>1</v>
      </c>
      <c r="F8862" s="2">
        <v>532408</v>
      </c>
      <c r="G8862" s="36">
        <v>116974.65161196247</v>
      </c>
      <c r="H8862">
        <v>2012</v>
      </c>
      <c r="I8862">
        <v>4.5514818181818208</v>
      </c>
      <c r="J8862" t="s">
        <v>717</v>
      </c>
    </row>
    <row r="8863" spans="1:10">
      <c r="A8863" t="s">
        <v>19</v>
      </c>
      <c r="B8863" t="s">
        <v>35</v>
      </c>
      <c r="C8863" t="s">
        <v>4</v>
      </c>
      <c r="D8863" t="s">
        <v>328</v>
      </c>
      <c r="F8863" s="2">
        <v>1043740</v>
      </c>
      <c r="G8863" s="36">
        <v>229318.72337280752</v>
      </c>
      <c r="H8863">
        <v>2012</v>
      </c>
      <c r="I8863">
        <v>4.5514818181818208</v>
      </c>
      <c r="J8863" t="s">
        <v>717</v>
      </c>
    </row>
    <row r="8864" spans="1:10">
      <c r="A8864" t="s">
        <v>19</v>
      </c>
      <c r="B8864" t="s">
        <v>35</v>
      </c>
      <c r="C8864" t="s">
        <v>4</v>
      </c>
      <c r="D8864" t="s">
        <v>1</v>
      </c>
      <c r="F8864" s="2">
        <v>107514</v>
      </c>
      <c r="G8864" s="36">
        <v>23621.757549489364</v>
      </c>
      <c r="H8864">
        <v>2012</v>
      </c>
      <c r="I8864">
        <v>4.5514818181818208</v>
      </c>
      <c r="J8864" t="s">
        <v>717</v>
      </c>
    </row>
    <row r="8865" spans="1:10">
      <c r="A8865" t="s">
        <v>19</v>
      </c>
      <c r="B8865" t="s">
        <v>32</v>
      </c>
      <c r="C8865" t="s">
        <v>3</v>
      </c>
      <c r="D8865" t="s">
        <v>328</v>
      </c>
      <c r="E8865" t="s">
        <v>365</v>
      </c>
      <c r="F8865" s="2">
        <v>13103979</v>
      </c>
      <c r="G8865" s="36">
        <f t="shared" ref="G8865:G8896" si="250">F8865/I8865</f>
        <v>2430759.0569292698</v>
      </c>
      <c r="H8865">
        <v>2024</v>
      </c>
      <c r="I8865">
        <v>5.3909000000000002</v>
      </c>
      <c r="J8865" t="s">
        <v>717</v>
      </c>
    </row>
    <row r="8866" spans="1:10">
      <c r="A8866" s="21" t="s">
        <v>19</v>
      </c>
      <c r="B8866" t="s">
        <v>32</v>
      </c>
      <c r="C8866" t="s">
        <v>4</v>
      </c>
      <c r="D8866" t="s">
        <v>328</v>
      </c>
      <c r="E8866" t="s">
        <v>365</v>
      </c>
      <c r="F8866" s="2">
        <v>4909365</v>
      </c>
      <c r="G8866" s="36">
        <f t="shared" si="250"/>
        <v>910676.32491791714</v>
      </c>
      <c r="H8866">
        <v>2024</v>
      </c>
      <c r="I8866">
        <v>5.3909000000000002</v>
      </c>
      <c r="J8866" t="s">
        <v>717</v>
      </c>
    </row>
    <row r="8867" spans="1:10">
      <c r="A8867" t="s">
        <v>19</v>
      </c>
      <c r="B8867" t="s">
        <v>32</v>
      </c>
      <c r="C8867" t="s">
        <v>3</v>
      </c>
      <c r="D8867" t="s">
        <v>328</v>
      </c>
      <c r="E8867" t="s">
        <v>366</v>
      </c>
      <c r="F8867" s="2">
        <v>6841267</v>
      </c>
      <c r="G8867" s="36">
        <f t="shared" si="250"/>
        <v>1269039.8634736314</v>
      </c>
      <c r="H8867">
        <v>2024</v>
      </c>
      <c r="I8867">
        <v>5.3909000000000002</v>
      </c>
      <c r="J8867" t="s">
        <v>717</v>
      </c>
    </row>
    <row r="8868" spans="1:10">
      <c r="A8868" t="s">
        <v>19</v>
      </c>
      <c r="B8868" t="s">
        <v>32</v>
      </c>
      <c r="C8868" t="s">
        <v>4</v>
      </c>
      <c r="D8868" t="s">
        <v>328</v>
      </c>
      <c r="E8868" t="s">
        <v>366</v>
      </c>
      <c r="F8868" s="2">
        <v>3088220</v>
      </c>
      <c r="G8868" s="36">
        <f t="shared" si="250"/>
        <v>572857.96434732608</v>
      </c>
      <c r="H8868">
        <v>2024</v>
      </c>
      <c r="I8868">
        <v>5.3909000000000002</v>
      </c>
      <c r="J8868" t="s">
        <v>717</v>
      </c>
    </row>
    <row r="8869" spans="1:10">
      <c r="A8869" t="s">
        <v>57</v>
      </c>
      <c r="B8869" t="s">
        <v>33</v>
      </c>
      <c r="C8869" t="s">
        <v>3</v>
      </c>
      <c r="D8869" t="s">
        <v>328</v>
      </c>
      <c r="E8869" t="s">
        <v>419</v>
      </c>
      <c r="F8869" s="2">
        <v>287137</v>
      </c>
      <c r="G8869" s="36">
        <f t="shared" si="250"/>
        <v>10414834.965542255</v>
      </c>
      <c r="H8869">
        <v>2021</v>
      </c>
      <c r="I8869" s="32">
        <v>2.7570000000000001E-2</v>
      </c>
      <c r="J8869" s="40" t="s">
        <v>715</v>
      </c>
    </row>
    <row r="8870" spans="1:10">
      <c r="A8870" t="s">
        <v>74</v>
      </c>
      <c r="B8870" t="s">
        <v>33</v>
      </c>
      <c r="C8870" t="s">
        <v>3</v>
      </c>
      <c r="D8870" t="s">
        <v>328</v>
      </c>
      <c r="E8870" t="s">
        <v>419</v>
      </c>
      <c r="F8870" s="2">
        <v>185155</v>
      </c>
      <c r="G8870" s="36">
        <f t="shared" si="250"/>
        <v>6715814.2908959016</v>
      </c>
      <c r="H8870">
        <v>2021</v>
      </c>
      <c r="I8870" s="32">
        <v>2.7570000000000001E-2</v>
      </c>
      <c r="J8870" s="40" t="s">
        <v>715</v>
      </c>
    </row>
    <row r="8871" spans="1:10">
      <c r="A8871" t="s">
        <v>19</v>
      </c>
      <c r="B8871" t="s">
        <v>32</v>
      </c>
      <c r="C8871" t="s">
        <v>3</v>
      </c>
      <c r="D8871" t="s">
        <v>367</v>
      </c>
      <c r="E8871" t="s">
        <v>366</v>
      </c>
      <c r="F8871" s="2">
        <v>8464401</v>
      </c>
      <c r="G8871" s="36">
        <f t="shared" si="250"/>
        <v>1570127.6224749114</v>
      </c>
      <c r="H8871">
        <v>2024</v>
      </c>
      <c r="I8871">
        <v>5.3909000000000002</v>
      </c>
      <c r="J8871" t="s">
        <v>717</v>
      </c>
    </row>
    <row r="8872" spans="1:10">
      <c r="A8872" t="s">
        <v>19</v>
      </c>
      <c r="B8872" t="s">
        <v>32</v>
      </c>
      <c r="C8872" t="s">
        <v>4</v>
      </c>
      <c r="D8872" t="s">
        <v>367</v>
      </c>
      <c r="E8872" t="s">
        <v>366</v>
      </c>
      <c r="F8872" s="2">
        <v>2676852</v>
      </c>
      <c r="G8872" s="36">
        <f t="shared" si="250"/>
        <v>496550.11222615885</v>
      </c>
      <c r="H8872">
        <v>2024</v>
      </c>
      <c r="I8872">
        <v>5.3909000000000002</v>
      </c>
      <c r="J8872" t="s">
        <v>717</v>
      </c>
    </row>
    <row r="8873" spans="1:10">
      <c r="A8873" t="s">
        <v>19</v>
      </c>
      <c r="B8873" t="s">
        <v>32</v>
      </c>
      <c r="C8873" t="s">
        <v>3</v>
      </c>
      <c r="D8873" t="s">
        <v>367</v>
      </c>
      <c r="E8873" t="s">
        <v>369</v>
      </c>
      <c r="F8873" s="2">
        <v>205627</v>
      </c>
      <c r="G8873" s="36">
        <f t="shared" si="250"/>
        <v>38143.352686935388</v>
      </c>
      <c r="H8873">
        <v>2024</v>
      </c>
      <c r="I8873">
        <v>5.3909000000000002</v>
      </c>
      <c r="J8873" t="s">
        <v>717</v>
      </c>
    </row>
    <row r="8874" spans="1:10">
      <c r="A8874" t="s">
        <v>19</v>
      </c>
      <c r="B8874" t="s">
        <v>32</v>
      </c>
      <c r="C8874" t="s">
        <v>4</v>
      </c>
      <c r="D8874" t="s">
        <v>367</v>
      </c>
      <c r="E8874" t="s">
        <v>369</v>
      </c>
      <c r="F8874" s="2">
        <v>35921</v>
      </c>
      <c r="G8874" s="36">
        <f t="shared" si="250"/>
        <v>6663.2658739728058</v>
      </c>
      <c r="H8874">
        <v>2024</v>
      </c>
      <c r="I8874">
        <v>5.3909000000000002</v>
      </c>
      <c r="J8874" t="s">
        <v>717</v>
      </c>
    </row>
    <row r="8875" spans="1:10">
      <c r="A8875" t="s">
        <v>19</v>
      </c>
      <c r="B8875" t="s">
        <v>32</v>
      </c>
      <c r="C8875" t="s">
        <v>3</v>
      </c>
      <c r="D8875" t="s">
        <v>367</v>
      </c>
      <c r="E8875" t="s">
        <v>370</v>
      </c>
      <c r="F8875" s="2">
        <v>38804925</v>
      </c>
      <c r="G8875" s="36">
        <f t="shared" si="250"/>
        <v>7198227.5686805537</v>
      </c>
      <c r="H8875">
        <v>2024</v>
      </c>
      <c r="I8875">
        <v>5.3909000000000002</v>
      </c>
      <c r="J8875" t="s">
        <v>717</v>
      </c>
    </row>
    <row r="8876" spans="1:10">
      <c r="A8876" t="s">
        <v>19</v>
      </c>
      <c r="B8876" t="s">
        <v>32</v>
      </c>
      <c r="C8876" t="s">
        <v>4</v>
      </c>
      <c r="D8876" t="s">
        <v>367</v>
      </c>
      <c r="E8876" t="s">
        <v>370</v>
      </c>
      <c r="F8876" s="2">
        <v>31574420</v>
      </c>
      <c r="G8876" s="36">
        <f t="shared" si="250"/>
        <v>5856984.9190302175</v>
      </c>
      <c r="H8876">
        <v>2024</v>
      </c>
      <c r="I8876">
        <v>5.3909000000000002</v>
      </c>
      <c r="J8876" t="s">
        <v>717</v>
      </c>
    </row>
    <row r="8877" spans="1:10">
      <c r="A8877" t="s">
        <v>19</v>
      </c>
      <c r="B8877" t="s">
        <v>32</v>
      </c>
      <c r="C8877" t="s">
        <v>3</v>
      </c>
      <c r="D8877" t="s">
        <v>367</v>
      </c>
      <c r="E8877" t="s">
        <v>371</v>
      </c>
      <c r="F8877" s="2">
        <v>29722294</v>
      </c>
      <c r="G8877" s="36">
        <f t="shared" si="250"/>
        <v>5513419.6516351625</v>
      </c>
      <c r="H8877">
        <v>2024</v>
      </c>
      <c r="I8877">
        <v>5.3909000000000002</v>
      </c>
      <c r="J8877" t="s">
        <v>717</v>
      </c>
    </row>
    <row r="8878" spans="1:10">
      <c r="A8878" t="s">
        <v>19</v>
      </c>
      <c r="B8878" t="s">
        <v>33</v>
      </c>
      <c r="C8878" t="s">
        <v>3</v>
      </c>
      <c r="D8878" t="s">
        <v>328</v>
      </c>
      <c r="E8878" t="s">
        <v>419</v>
      </c>
      <c r="F8878" s="2">
        <v>22170</v>
      </c>
      <c r="G8878" s="36">
        <f t="shared" si="250"/>
        <v>804134.92927094665</v>
      </c>
      <c r="H8878">
        <v>2021</v>
      </c>
      <c r="I8878" s="32">
        <v>2.7570000000000001E-2</v>
      </c>
      <c r="J8878" s="40" t="s">
        <v>715</v>
      </c>
    </row>
    <row r="8879" spans="1:10">
      <c r="A8879" t="s">
        <v>19</v>
      </c>
      <c r="B8879" t="s">
        <v>32</v>
      </c>
      <c r="C8879" t="s">
        <v>4</v>
      </c>
      <c r="D8879" t="s">
        <v>367</v>
      </c>
      <c r="E8879" t="s">
        <v>371</v>
      </c>
      <c r="F8879" s="2">
        <v>8971094</v>
      </c>
      <c r="G8879" s="36">
        <f t="shared" si="250"/>
        <v>1664118.0507892929</v>
      </c>
      <c r="H8879">
        <v>2024</v>
      </c>
      <c r="I8879">
        <v>5.3909000000000002</v>
      </c>
      <c r="J8879" t="s">
        <v>717</v>
      </c>
    </row>
    <row r="8880" spans="1:10">
      <c r="A8880" t="s">
        <v>19</v>
      </c>
      <c r="B8880" t="s">
        <v>32</v>
      </c>
      <c r="C8880" t="s">
        <v>3</v>
      </c>
      <c r="D8880" t="s">
        <v>367</v>
      </c>
      <c r="E8880" t="s">
        <v>372</v>
      </c>
      <c r="F8880" s="2">
        <v>46406</v>
      </c>
      <c r="G8880" s="36">
        <f t="shared" si="250"/>
        <v>8608.2101318889236</v>
      </c>
      <c r="H8880">
        <v>2024</v>
      </c>
      <c r="I8880">
        <v>5.3909000000000002</v>
      </c>
      <c r="J8880" t="s">
        <v>717</v>
      </c>
    </row>
    <row r="8881" spans="1:10">
      <c r="A8881" t="s">
        <v>19</v>
      </c>
      <c r="B8881" t="s">
        <v>32</v>
      </c>
      <c r="C8881" t="s">
        <v>4</v>
      </c>
      <c r="D8881" t="s">
        <v>367</v>
      </c>
      <c r="E8881" t="s">
        <v>372</v>
      </c>
      <c r="F8881" s="2">
        <v>852803</v>
      </c>
      <c r="G8881" s="36">
        <f t="shared" si="250"/>
        <v>158193.06609286019</v>
      </c>
      <c r="H8881">
        <v>2024</v>
      </c>
      <c r="I8881">
        <v>5.3909000000000002</v>
      </c>
      <c r="J8881" t="s">
        <v>717</v>
      </c>
    </row>
    <row r="8882" spans="1:10">
      <c r="A8882" t="s">
        <v>19</v>
      </c>
      <c r="B8882" t="s">
        <v>32</v>
      </c>
      <c r="C8882" t="s">
        <v>3</v>
      </c>
      <c r="D8882" t="s">
        <v>328</v>
      </c>
      <c r="E8882" t="s">
        <v>365</v>
      </c>
      <c r="F8882" s="2">
        <v>11719141</v>
      </c>
      <c r="G8882" s="36">
        <f t="shared" si="250"/>
        <v>2270491.3300397173</v>
      </c>
      <c r="H8882">
        <v>2022</v>
      </c>
      <c r="I8882" s="32">
        <v>5.1615000000000002</v>
      </c>
      <c r="J8882" t="s">
        <v>717</v>
      </c>
    </row>
    <row r="8883" spans="1:10">
      <c r="A8883" t="s">
        <v>19</v>
      </c>
      <c r="B8883" t="s">
        <v>32</v>
      </c>
      <c r="C8883" t="s">
        <v>3</v>
      </c>
      <c r="D8883" t="s">
        <v>328</v>
      </c>
      <c r="E8883" t="s">
        <v>366</v>
      </c>
      <c r="F8883" s="2">
        <v>6325620</v>
      </c>
      <c r="G8883" s="36">
        <f t="shared" si="250"/>
        <v>1225539.0874745713</v>
      </c>
      <c r="H8883">
        <v>2022</v>
      </c>
      <c r="I8883" s="32">
        <v>5.1615000000000002</v>
      </c>
      <c r="J8883" t="s">
        <v>717</v>
      </c>
    </row>
    <row r="8884" spans="1:10">
      <c r="A8884" t="s">
        <v>19</v>
      </c>
      <c r="B8884" t="s">
        <v>32</v>
      </c>
      <c r="C8884" t="s">
        <v>3</v>
      </c>
      <c r="D8884" t="s">
        <v>367</v>
      </c>
      <c r="E8884" t="s">
        <v>366</v>
      </c>
      <c r="F8884" s="2">
        <v>8921974</v>
      </c>
      <c r="G8884" s="36">
        <f t="shared" si="250"/>
        <v>1728562.2396590137</v>
      </c>
      <c r="H8884">
        <v>2022</v>
      </c>
      <c r="I8884" s="32">
        <v>5.1615000000000002</v>
      </c>
      <c r="J8884" t="s">
        <v>717</v>
      </c>
    </row>
    <row r="8885" spans="1:10">
      <c r="A8885" t="s">
        <v>19</v>
      </c>
      <c r="B8885" t="s">
        <v>32</v>
      </c>
      <c r="C8885" t="s">
        <v>3</v>
      </c>
      <c r="D8885" t="s">
        <v>367</v>
      </c>
      <c r="E8885" t="s">
        <v>369</v>
      </c>
      <c r="F8885" s="2">
        <v>87571</v>
      </c>
      <c r="G8885" s="36">
        <f t="shared" si="250"/>
        <v>16966.191998450064</v>
      </c>
      <c r="H8885">
        <v>2022</v>
      </c>
      <c r="I8885" s="32">
        <v>5.1615000000000002</v>
      </c>
      <c r="J8885" t="s">
        <v>717</v>
      </c>
    </row>
    <row r="8886" spans="1:10">
      <c r="A8886" t="s">
        <v>74</v>
      </c>
      <c r="B8886" t="s">
        <v>33</v>
      </c>
      <c r="C8886" t="s">
        <v>3</v>
      </c>
      <c r="D8886" t="s">
        <v>328</v>
      </c>
      <c r="E8886" t="s">
        <v>432</v>
      </c>
      <c r="F8886" s="2">
        <v>7942</v>
      </c>
      <c r="G8886" s="36">
        <f t="shared" si="250"/>
        <v>288066.73920928547</v>
      </c>
      <c r="H8886">
        <v>2021</v>
      </c>
      <c r="I8886" s="32">
        <v>2.7570000000000001E-2</v>
      </c>
      <c r="J8886" s="40" t="s">
        <v>715</v>
      </c>
    </row>
    <row r="8887" spans="1:10">
      <c r="A8887" t="s">
        <v>19</v>
      </c>
      <c r="B8887" t="s">
        <v>32</v>
      </c>
      <c r="C8887" t="s">
        <v>3</v>
      </c>
      <c r="D8887" t="s">
        <v>367</v>
      </c>
      <c r="E8887" t="s">
        <v>370</v>
      </c>
      <c r="F8887" s="2">
        <v>38915794</v>
      </c>
      <c r="G8887" s="36">
        <f t="shared" si="250"/>
        <v>7539628.790080403</v>
      </c>
      <c r="H8887">
        <v>2022</v>
      </c>
      <c r="I8887" s="32">
        <v>5.1615000000000002</v>
      </c>
      <c r="J8887" t="s">
        <v>717</v>
      </c>
    </row>
    <row r="8888" spans="1:10">
      <c r="A8888" t="s">
        <v>19</v>
      </c>
      <c r="B8888" t="s">
        <v>32</v>
      </c>
      <c r="C8888" t="s">
        <v>3</v>
      </c>
      <c r="D8888" t="s">
        <v>367</v>
      </c>
      <c r="E8888" t="s">
        <v>371</v>
      </c>
      <c r="F8888" s="2">
        <v>26237548</v>
      </c>
      <c r="G8888" s="36">
        <f t="shared" si="250"/>
        <v>5083318.4151893826</v>
      </c>
      <c r="H8888">
        <v>2022</v>
      </c>
      <c r="I8888" s="32">
        <v>5.1615000000000002</v>
      </c>
      <c r="J8888" t="s">
        <v>717</v>
      </c>
    </row>
    <row r="8889" spans="1:10">
      <c r="A8889" t="s">
        <v>19</v>
      </c>
      <c r="B8889" t="s">
        <v>33</v>
      </c>
      <c r="C8889" t="s">
        <v>3</v>
      </c>
      <c r="D8889" t="s">
        <v>328</v>
      </c>
      <c r="E8889" t="s">
        <v>432</v>
      </c>
      <c r="F8889" s="2">
        <v>3001</v>
      </c>
      <c r="G8889" s="36">
        <f t="shared" si="250"/>
        <v>108850.19949220166</v>
      </c>
      <c r="H8889">
        <v>2021</v>
      </c>
      <c r="I8889" s="32">
        <v>2.7570000000000001E-2</v>
      </c>
      <c r="J8889" s="40" t="s">
        <v>715</v>
      </c>
    </row>
    <row r="8890" spans="1:10">
      <c r="A8890" t="s">
        <v>19</v>
      </c>
      <c r="B8890" t="s">
        <v>32</v>
      </c>
      <c r="C8890" t="s">
        <v>3</v>
      </c>
      <c r="D8890" t="s">
        <v>367</v>
      </c>
      <c r="E8890" t="s">
        <v>372</v>
      </c>
      <c r="F8890" s="2">
        <v>15525</v>
      </c>
      <c r="G8890" s="36">
        <f t="shared" si="250"/>
        <v>3007.8465562336528</v>
      </c>
      <c r="H8890">
        <v>2022</v>
      </c>
      <c r="I8890" s="32">
        <v>5.1615000000000002</v>
      </c>
      <c r="J8890" t="s">
        <v>717</v>
      </c>
    </row>
    <row r="8891" spans="1:10">
      <c r="A8891" t="s">
        <v>57</v>
      </c>
      <c r="B8891" t="s">
        <v>33</v>
      </c>
      <c r="C8891" t="s">
        <v>3</v>
      </c>
      <c r="D8891" t="s">
        <v>328</v>
      </c>
      <c r="E8891" t="s">
        <v>432</v>
      </c>
      <c r="F8891" s="2">
        <v>1747</v>
      </c>
      <c r="G8891" s="36">
        <f t="shared" si="250"/>
        <v>63365.977511788173</v>
      </c>
      <c r="H8891">
        <v>2021</v>
      </c>
      <c r="I8891" s="32">
        <v>2.7570000000000001E-2</v>
      </c>
      <c r="J8891" s="40" t="s">
        <v>715</v>
      </c>
    </row>
    <row r="8892" spans="1:10">
      <c r="A8892" t="s">
        <v>19</v>
      </c>
      <c r="B8892" t="s">
        <v>32</v>
      </c>
      <c r="C8892" t="s">
        <v>4</v>
      </c>
      <c r="D8892" t="s">
        <v>328</v>
      </c>
      <c r="E8892" t="s">
        <v>365</v>
      </c>
      <c r="F8892" s="2">
        <v>8377385</v>
      </c>
      <c r="G8892" s="36">
        <f t="shared" si="250"/>
        <v>1623052.4072459557</v>
      </c>
      <c r="H8892">
        <v>2022</v>
      </c>
      <c r="I8892" s="32">
        <v>5.1615000000000002</v>
      </c>
      <c r="J8892" t="s">
        <v>717</v>
      </c>
    </row>
    <row r="8893" spans="1:10">
      <c r="A8893" t="s">
        <v>19</v>
      </c>
      <c r="B8893" t="s">
        <v>32</v>
      </c>
      <c r="C8893" t="s">
        <v>4</v>
      </c>
      <c r="D8893" t="s">
        <v>328</v>
      </c>
      <c r="E8893" t="s">
        <v>366</v>
      </c>
      <c r="F8893" s="2">
        <v>1261133</v>
      </c>
      <c r="G8893" s="36">
        <f t="shared" si="250"/>
        <v>244334.59265717329</v>
      </c>
      <c r="H8893">
        <v>2022</v>
      </c>
      <c r="I8893" s="32">
        <v>5.1615000000000002</v>
      </c>
      <c r="J8893" t="s">
        <v>717</v>
      </c>
    </row>
    <row r="8894" spans="1:10">
      <c r="A8894" t="s">
        <v>19</v>
      </c>
      <c r="B8894" t="s">
        <v>32</v>
      </c>
      <c r="C8894" t="s">
        <v>4</v>
      </c>
      <c r="D8894" t="s">
        <v>367</v>
      </c>
      <c r="E8894" t="s">
        <v>366</v>
      </c>
      <c r="F8894" s="2">
        <v>3419178</v>
      </c>
      <c r="G8894" s="36">
        <f t="shared" si="250"/>
        <v>662438.82592269685</v>
      </c>
      <c r="H8894">
        <v>2022</v>
      </c>
      <c r="I8894" s="32">
        <v>5.1615000000000002</v>
      </c>
      <c r="J8894" t="s">
        <v>717</v>
      </c>
    </row>
    <row r="8895" spans="1:10">
      <c r="A8895" t="s">
        <v>19</v>
      </c>
      <c r="B8895" t="s">
        <v>32</v>
      </c>
      <c r="C8895" t="s">
        <v>4</v>
      </c>
      <c r="D8895" t="s">
        <v>367</v>
      </c>
      <c r="E8895" t="s">
        <v>369</v>
      </c>
      <c r="F8895" s="2">
        <v>39038</v>
      </c>
      <c r="G8895" s="36">
        <f t="shared" si="250"/>
        <v>7563.305240724595</v>
      </c>
      <c r="H8895">
        <v>2022</v>
      </c>
      <c r="I8895" s="32">
        <v>5.1615000000000002</v>
      </c>
      <c r="J8895" t="s">
        <v>717</v>
      </c>
    </row>
    <row r="8896" spans="1:10">
      <c r="A8896" t="s">
        <v>19</v>
      </c>
      <c r="B8896" t="s">
        <v>32</v>
      </c>
      <c r="C8896" t="s">
        <v>4</v>
      </c>
      <c r="D8896" t="s">
        <v>367</v>
      </c>
      <c r="E8896" t="s">
        <v>370</v>
      </c>
      <c r="F8896" s="2">
        <v>25530657</v>
      </c>
      <c r="G8896" s="36">
        <f t="shared" si="250"/>
        <v>4946363.8477186859</v>
      </c>
      <c r="H8896">
        <v>2022</v>
      </c>
      <c r="I8896" s="32">
        <v>5.1615000000000002</v>
      </c>
      <c r="J8896" t="s">
        <v>717</v>
      </c>
    </row>
    <row r="8897" spans="1:10">
      <c r="A8897" t="s">
        <v>19</v>
      </c>
      <c r="B8897" t="s">
        <v>32</v>
      </c>
      <c r="C8897" t="s">
        <v>4</v>
      </c>
      <c r="D8897" t="s">
        <v>367</v>
      </c>
      <c r="E8897" t="s">
        <v>371</v>
      </c>
      <c r="F8897" s="2">
        <v>17580731</v>
      </c>
      <c r="G8897" s="36">
        <f t="shared" ref="G8897:G8928" si="251">F8897/I8897</f>
        <v>3406128.2572895475</v>
      </c>
      <c r="H8897">
        <v>2022</v>
      </c>
      <c r="I8897" s="32">
        <v>5.1615000000000002</v>
      </c>
      <c r="J8897" t="s">
        <v>717</v>
      </c>
    </row>
    <row r="8898" spans="1:10">
      <c r="A8898" t="s">
        <v>19</v>
      </c>
      <c r="B8898" t="s">
        <v>32</v>
      </c>
      <c r="C8898" t="s">
        <v>4</v>
      </c>
      <c r="D8898" t="s">
        <v>367</v>
      </c>
      <c r="E8898" t="s">
        <v>372</v>
      </c>
      <c r="F8898" s="2">
        <v>0</v>
      </c>
      <c r="G8898" s="36">
        <f t="shared" si="251"/>
        <v>0</v>
      </c>
      <c r="H8898">
        <v>2022</v>
      </c>
      <c r="I8898" s="32">
        <v>5.1615000000000002</v>
      </c>
      <c r="J8898" t="s">
        <v>717</v>
      </c>
    </row>
    <row r="8899" spans="1:10">
      <c r="A8899" t="s">
        <v>19</v>
      </c>
      <c r="B8899" t="s">
        <v>32</v>
      </c>
      <c r="C8899" t="s">
        <v>3</v>
      </c>
      <c r="D8899" t="s">
        <v>328</v>
      </c>
      <c r="E8899" t="s">
        <v>375</v>
      </c>
      <c r="F8899" s="2">
        <v>9521273</v>
      </c>
      <c r="G8899" s="36">
        <f t="shared" si="251"/>
        <v>1764113.4291855036</v>
      </c>
      <c r="H8899">
        <v>2021</v>
      </c>
      <c r="I8899" s="32">
        <v>5.3971999999999998</v>
      </c>
      <c r="J8899" t="s">
        <v>717</v>
      </c>
    </row>
    <row r="8900" spans="1:10">
      <c r="A8900" t="s">
        <v>19</v>
      </c>
      <c r="B8900" t="s">
        <v>32</v>
      </c>
      <c r="C8900" t="s">
        <v>3</v>
      </c>
      <c r="D8900" t="s">
        <v>328</v>
      </c>
      <c r="E8900" t="s">
        <v>376</v>
      </c>
      <c r="F8900" s="2">
        <v>6527834</v>
      </c>
      <c r="G8900" s="36">
        <f t="shared" si="251"/>
        <v>1209485.2886681983</v>
      </c>
      <c r="H8900">
        <v>2021</v>
      </c>
      <c r="I8900" s="32">
        <v>5.3971999999999998</v>
      </c>
      <c r="J8900" t="s">
        <v>717</v>
      </c>
    </row>
    <row r="8901" spans="1:10">
      <c r="A8901" t="s">
        <v>19</v>
      </c>
      <c r="B8901" t="s">
        <v>32</v>
      </c>
      <c r="C8901" t="s">
        <v>3</v>
      </c>
      <c r="D8901" t="s">
        <v>367</v>
      </c>
      <c r="E8901" t="s">
        <v>376</v>
      </c>
      <c r="F8901" s="2">
        <v>8072537</v>
      </c>
      <c r="G8901" s="36">
        <f t="shared" si="251"/>
        <v>1495689.8021196176</v>
      </c>
      <c r="H8901">
        <v>2021</v>
      </c>
      <c r="I8901" s="32">
        <v>5.3971999999999998</v>
      </c>
      <c r="J8901" t="s">
        <v>717</v>
      </c>
    </row>
    <row r="8902" spans="1:10">
      <c r="A8902" t="s">
        <v>19</v>
      </c>
      <c r="B8902" t="s">
        <v>32</v>
      </c>
      <c r="C8902" t="s">
        <v>3</v>
      </c>
      <c r="D8902" t="s">
        <v>367</v>
      </c>
      <c r="E8902" t="s">
        <v>379</v>
      </c>
      <c r="F8902" s="2">
        <v>102975</v>
      </c>
      <c r="G8902" s="36">
        <f t="shared" si="251"/>
        <v>19079.337434225155</v>
      </c>
      <c r="H8902">
        <v>2021</v>
      </c>
      <c r="I8902" s="32">
        <v>5.3971999999999998</v>
      </c>
      <c r="J8902" t="s">
        <v>717</v>
      </c>
    </row>
    <row r="8903" spans="1:10">
      <c r="A8903" t="s">
        <v>19</v>
      </c>
      <c r="B8903" t="s">
        <v>32</v>
      </c>
      <c r="C8903" t="s">
        <v>3</v>
      </c>
      <c r="D8903" t="s">
        <v>367</v>
      </c>
      <c r="E8903" t="s">
        <v>370</v>
      </c>
      <c r="F8903" s="2">
        <v>26969968</v>
      </c>
      <c r="G8903" s="36">
        <f t="shared" si="251"/>
        <v>4997029.5708886087</v>
      </c>
      <c r="H8903">
        <v>2021</v>
      </c>
      <c r="I8903" s="32">
        <v>5.3971999999999998</v>
      </c>
      <c r="J8903" t="s">
        <v>717</v>
      </c>
    </row>
    <row r="8904" spans="1:10">
      <c r="A8904" t="s">
        <v>19</v>
      </c>
      <c r="B8904" t="s">
        <v>33</v>
      </c>
      <c r="C8904" t="s">
        <v>4</v>
      </c>
      <c r="D8904" t="s">
        <v>1</v>
      </c>
      <c r="F8904" s="2">
        <f>50411*0.766</f>
        <v>38614.826000000001</v>
      </c>
      <c r="G8904" s="36">
        <f t="shared" si="251"/>
        <v>1400610.3010518679</v>
      </c>
      <c r="H8904">
        <v>2021</v>
      </c>
      <c r="I8904" s="32">
        <v>2.7570000000000001E-2</v>
      </c>
      <c r="J8904" s="40" t="s">
        <v>715</v>
      </c>
    </row>
    <row r="8905" spans="1:10">
      <c r="A8905" t="s">
        <v>19</v>
      </c>
      <c r="B8905" t="s">
        <v>32</v>
      </c>
      <c r="C8905" t="s">
        <v>3</v>
      </c>
      <c r="D8905" t="s">
        <v>367</v>
      </c>
      <c r="E8905" t="s">
        <v>378</v>
      </c>
      <c r="F8905" s="2">
        <v>16909405</v>
      </c>
      <c r="G8905" s="36">
        <f t="shared" si="251"/>
        <v>3132995.8126435932</v>
      </c>
      <c r="H8905">
        <v>2021</v>
      </c>
      <c r="I8905" s="32">
        <v>5.3971999999999998</v>
      </c>
      <c r="J8905" t="s">
        <v>717</v>
      </c>
    </row>
    <row r="8906" spans="1:10">
      <c r="A8906" t="s">
        <v>19</v>
      </c>
      <c r="B8906" t="s">
        <v>32</v>
      </c>
      <c r="C8906" t="s">
        <v>3</v>
      </c>
      <c r="D8906" t="s">
        <v>367</v>
      </c>
      <c r="E8906" t="s">
        <v>372</v>
      </c>
      <c r="F8906" s="2">
        <v>5531</v>
      </c>
      <c r="G8906" s="36">
        <f t="shared" si="251"/>
        <v>1024.7906321796488</v>
      </c>
      <c r="H8906">
        <v>2021</v>
      </c>
      <c r="I8906" s="32">
        <v>5.3971999999999998</v>
      </c>
      <c r="J8906" t="s">
        <v>717</v>
      </c>
    </row>
    <row r="8907" spans="1:10">
      <c r="A8907" t="s">
        <v>19</v>
      </c>
      <c r="B8907" t="s">
        <v>32</v>
      </c>
      <c r="C8907" t="s">
        <v>4</v>
      </c>
      <c r="D8907" t="s">
        <v>328</v>
      </c>
      <c r="E8907" t="s">
        <v>375</v>
      </c>
      <c r="F8907" s="2">
        <v>3890354</v>
      </c>
      <c r="G8907" s="36">
        <f t="shared" si="251"/>
        <v>720809.67909286299</v>
      </c>
      <c r="H8907">
        <v>2021</v>
      </c>
      <c r="I8907" s="32">
        <v>5.3971999999999998</v>
      </c>
      <c r="J8907" t="s">
        <v>717</v>
      </c>
    </row>
    <row r="8908" spans="1:10">
      <c r="A8908" t="s">
        <v>19</v>
      </c>
      <c r="B8908" t="s">
        <v>32</v>
      </c>
      <c r="C8908" t="s">
        <v>4</v>
      </c>
      <c r="D8908" t="s">
        <v>328</v>
      </c>
      <c r="E8908" t="s">
        <v>376</v>
      </c>
      <c r="F8908" s="2">
        <v>1980336</v>
      </c>
      <c r="G8908" s="36">
        <f t="shared" si="251"/>
        <v>366919.14325946791</v>
      </c>
      <c r="H8908">
        <v>2021</v>
      </c>
      <c r="I8908" s="32">
        <v>5.3971999999999998</v>
      </c>
      <c r="J8908" t="s">
        <v>717</v>
      </c>
    </row>
    <row r="8909" spans="1:10">
      <c r="A8909" t="s">
        <v>19</v>
      </c>
      <c r="B8909" t="s">
        <v>32</v>
      </c>
      <c r="C8909" t="s">
        <v>4</v>
      </c>
      <c r="D8909" t="s">
        <v>367</v>
      </c>
      <c r="E8909" t="s">
        <v>376</v>
      </c>
      <c r="F8909" s="2">
        <v>3326698</v>
      </c>
      <c r="G8909" s="36">
        <f t="shared" si="251"/>
        <v>616374.78692655452</v>
      </c>
      <c r="H8909">
        <v>2021</v>
      </c>
      <c r="I8909" s="32">
        <v>5.3971999999999998</v>
      </c>
      <c r="J8909" t="s">
        <v>717</v>
      </c>
    </row>
    <row r="8910" spans="1:10">
      <c r="A8910" t="s">
        <v>19</v>
      </c>
      <c r="B8910" t="s">
        <v>32</v>
      </c>
      <c r="C8910" t="s">
        <v>4</v>
      </c>
      <c r="D8910" t="s">
        <v>367</v>
      </c>
      <c r="E8910" t="s">
        <v>379</v>
      </c>
      <c r="F8910" s="2">
        <v>0</v>
      </c>
      <c r="G8910" s="36">
        <f t="shared" si="251"/>
        <v>0</v>
      </c>
      <c r="H8910">
        <v>2021</v>
      </c>
      <c r="I8910" s="32">
        <v>5.3971999999999998</v>
      </c>
      <c r="J8910" t="s">
        <v>717</v>
      </c>
    </row>
    <row r="8911" spans="1:10">
      <c r="A8911" t="s">
        <v>19</v>
      </c>
      <c r="B8911" t="s">
        <v>32</v>
      </c>
      <c r="C8911" t="s">
        <v>4</v>
      </c>
      <c r="D8911" t="s">
        <v>367</v>
      </c>
      <c r="E8911" t="s">
        <v>370</v>
      </c>
      <c r="F8911" s="2">
        <v>21520151</v>
      </c>
      <c r="G8911" s="36">
        <f t="shared" si="251"/>
        <v>3987280.6269917735</v>
      </c>
      <c r="H8911">
        <v>2021</v>
      </c>
      <c r="I8911" s="32">
        <v>5.3971999999999998</v>
      </c>
      <c r="J8911" t="s">
        <v>717</v>
      </c>
    </row>
    <row r="8912" spans="1:10">
      <c r="A8912" t="s">
        <v>19</v>
      </c>
      <c r="B8912" t="s">
        <v>32</v>
      </c>
      <c r="C8912" t="s">
        <v>4</v>
      </c>
      <c r="D8912" t="s">
        <v>367</v>
      </c>
      <c r="E8912" t="s">
        <v>378</v>
      </c>
      <c r="F8912" s="2">
        <v>13934003</v>
      </c>
      <c r="G8912" s="36">
        <f t="shared" si="251"/>
        <v>2581709.59015786</v>
      </c>
      <c r="H8912">
        <v>2021</v>
      </c>
      <c r="I8912" s="32">
        <v>5.3971999999999998</v>
      </c>
      <c r="J8912" t="s">
        <v>717</v>
      </c>
    </row>
    <row r="8913" spans="1:10">
      <c r="A8913" t="s">
        <v>74</v>
      </c>
      <c r="B8913" t="s">
        <v>33</v>
      </c>
      <c r="C8913" t="s">
        <v>4</v>
      </c>
      <c r="D8913" t="s">
        <v>328</v>
      </c>
      <c r="E8913" t="s">
        <v>370</v>
      </c>
      <c r="F8913" s="2"/>
      <c r="G8913" s="36">
        <f t="shared" si="251"/>
        <v>0</v>
      </c>
      <c r="H8913">
        <v>2021</v>
      </c>
      <c r="I8913" s="32">
        <v>2.7570000000000001E-2</v>
      </c>
      <c r="J8913" s="40" t="s">
        <v>715</v>
      </c>
    </row>
    <row r="8914" spans="1:10">
      <c r="A8914" t="s">
        <v>19</v>
      </c>
      <c r="B8914" t="s">
        <v>32</v>
      </c>
      <c r="C8914" t="s">
        <v>4</v>
      </c>
      <c r="D8914" t="s">
        <v>367</v>
      </c>
      <c r="E8914" t="s">
        <v>372</v>
      </c>
      <c r="F8914" s="2">
        <v>0</v>
      </c>
      <c r="G8914" s="36">
        <f t="shared" si="251"/>
        <v>0</v>
      </c>
      <c r="H8914">
        <v>2021</v>
      </c>
      <c r="I8914" s="32">
        <v>5.3971999999999998</v>
      </c>
      <c r="J8914" t="s">
        <v>717</v>
      </c>
    </row>
    <row r="8915" spans="1:10">
      <c r="A8915" t="s">
        <v>19</v>
      </c>
      <c r="B8915" t="s">
        <v>33</v>
      </c>
      <c r="C8915" t="s">
        <v>4</v>
      </c>
      <c r="D8915" t="s">
        <v>328</v>
      </c>
      <c r="E8915" t="s">
        <v>370</v>
      </c>
      <c r="F8915" s="2"/>
      <c r="G8915" s="36">
        <f t="shared" si="251"/>
        <v>0</v>
      </c>
      <c r="H8915">
        <v>2021</v>
      </c>
      <c r="I8915" s="32">
        <v>2.7570000000000001E-2</v>
      </c>
      <c r="J8915" s="40" t="s">
        <v>715</v>
      </c>
    </row>
    <row r="8916" spans="1:10">
      <c r="A8916" t="s">
        <v>19</v>
      </c>
      <c r="B8916" t="s">
        <v>32</v>
      </c>
      <c r="C8916" t="s">
        <v>3</v>
      </c>
      <c r="D8916" t="s">
        <v>328</v>
      </c>
      <c r="E8916" t="s">
        <v>365</v>
      </c>
      <c r="F8916" s="2">
        <v>8249407</v>
      </c>
      <c r="G8916" s="36">
        <f t="shared" si="251"/>
        <v>1600800.8460598064</v>
      </c>
      <c r="H8916">
        <v>2020</v>
      </c>
      <c r="I8916">
        <v>5.1532999999999998</v>
      </c>
      <c r="J8916" t="s">
        <v>717</v>
      </c>
    </row>
    <row r="8917" spans="1:10">
      <c r="A8917" t="s">
        <v>19</v>
      </c>
      <c r="B8917" t="s">
        <v>32</v>
      </c>
      <c r="C8917" t="s">
        <v>3</v>
      </c>
      <c r="D8917" t="s">
        <v>328</v>
      </c>
      <c r="E8917" t="s">
        <v>366</v>
      </c>
      <c r="F8917" s="2">
        <v>4048698</v>
      </c>
      <c r="G8917" s="36">
        <f t="shared" si="251"/>
        <v>785651.52426600433</v>
      </c>
      <c r="H8917">
        <v>2020</v>
      </c>
      <c r="I8917">
        <v>5.1532999999999998</v>
      </c>
      <c r="J8917" t="s">
        <v>717</v>
      </c>
    </row>
    <row r="8918" spans="1:10">
      <c r="A8918" t="s">
        <v>19</v>
      </c>
      <c r="B8918" t="s">
        <v>32</v>
      </c>
      <c r="C8918" t="s">
        <v>3</v>
      </c>
      <c r="D8918" t="s">
        <v>367</v>
      </c>
      <c r="E8918" t="s">
        <v>366</v>
      </c>
      <c r="F8918" s="2">
        <v>6167815</v>
      </c>
      <c r="G8918" s="36">
        <f t="shared" si="251"/>
        <v>1196867.0560611647</v>
      </c>
      <c r="H8918">
        <v>2020</v>
      </c>
      <c r="I8918">
        <v>5.1532999999999998</v>
      </c>
      <c r="J8918" t="s">
        <v>717</v>
      </c>
    </row>
    <row r="8919" spans="1:10">
      <c r="A8919" t="s">
        <v>19</v>
      </c>
      <c r="B8919" t="s">
        <v>32</v>
      </c>
      <c r="C8919" t="s">
        <v>3</v>
      </c>
      <c r="D8919" t="s">
        <v>367</v>
      </c>
      <c r="E8919" t="s">
        <v>386</v>
      </c>
      <c r="F8919" s="2">
        <v>53343</v>
      </c>
      <c r="G8919" s="36">
        <f t="shared" si="251"/>
        <v>10351.23124987872</v>
      </c>
      <c r="H8919">
        <v>2020</v>
      </c>
      <c r="I8919">
        <v>5.1532999999999998</v>
      </c>
      <c r="J8919" t="s">
        <v>717</v>
      </c>
    </row>
    <row r="8920" spans="1:10">
      <c r="A8920" t="s">
        <v>19</v>
      </c>
      <c r="B8920" t="s">
        <v>32</v>
      </c>
      <c r="C8920" t="s">
        <v>3</v>
      </c>
      <c r="D8920" t="s">
        <v>367</v>
      </c>
      <c r="E8920" t="s">
        <v>370</v>
      </c>
      <c r="F8920" s="2">
        <v>15207421</v>
      </c>
      <c r="G8920" s="36">
        <f t="shared" si="251"/>
        <v>2951006.3454485475</v>
      </c>
      <c r="H8920">
        <v>2020</v>
      </c>
      <c r="I8920">
        <v>5.1532999999999998</v>
      </c>
      <c r="J8920" t="s">
        <v>717</v>
      </c>
    </row>
    <row r="8921" spans="1:10">
      <c r="A8921" t="s">
        <v>57</v>
      </c>
      <c r="B8921" t="s">
        <v>33</v>
      </c>
      <c r="C8921" t="s">
        <v>4</v>
      </c>
      <c r="D8921" t="s">
        <v>328</v>
      </c>
      <c r="E8921" t="s">
        <v>370</v>
      </c>
      <c r="F8921" s="2"/>
      <c r="G8921" s="36">
        <f t="shared" si="251"/>
        <v>0</v>
      </c>
      <c r="H8921">
        <v>2021</v>
      </c>
      <c r="I8921" s="32">
        <v>2.7570000000000001E-2</v>
      </c>
      <c r="J8921" s="40" t="s">
        <v>715</v>
      </c>
    </row>
    <row r="8922" spans="1:10">
      <c r="A8922" t="s">
        <v>19</v>
      </c>
      <c r="B8922" t="s">
        <v>32</v>
      </c>
      <c r="C8922" t="s">
        <v>3</v>
      </c>
      <c r="D8922" t="s">
        <v>367</v>
      </c>
      <c r="E8922" t="s">
        <v>382</v>
      </c>
      <c r="F8922" s="2">
        <v>8565301</v>
      </c>
      <c r="G8922" s="36">
        <f t="shared" si="251"/>
        <v>1662100.2076339433</v>
      </c>
      <c r="H8922">
        <v>2020</v>
      </c>
      <c r="I8922">
        <v>5.1532999999999998</v>
      </c>
      <c r="J8922" t="s">
        <v>717</v>
      </c>
    </row>
    <row r="8923" spans="1:10">
      <c r="A8923" t="s">
        <v>19</v>
      </c>
      <c r="B8923" t="s">
        <v>32</v>
      </c>
      <c r="C8923" t="s">
        <v>4</v>
      </c>
      <c r="D8923" t="s">
        <v>328</v>
      </c>
      <c r="E8923" t="s">
        <v>365</v>
      </c>
      <c r="F8923" s="2">
        <v>3071245</v>
      </c>
      <c r="G8923" s="36">
        <f t="shared" si="251"/>
        <v>595976.36465953861</v>
      </c>
      <c r="H8923">
        <v>2020</v>
      </c>
      <c r="I8923">
        <v>5.1532999999999998</v>
      </c>
      <c r="J8923" t="s">
        <v>717</v>
      </c>
    </row>
    <row r="8924" spans="1:10">
      <c r="A8924" t="s">
        <v>19</v>
      </c>
      <c r="B8924" t="s">
        <v>32</v>
      </c>
      <c r="C8924" t="s">
        <v>4</v>
      </c>
      <c r="D8924" t="s">
        <v>328</v>
      </c>
      <c r="E8924" t="s">
        <v>366</v>
      </c>
      <c r="F8924" s="2">
        <v>-2926490</v>
      </c>
      <c r="G8924" s="36">
        <f t="shared" si="251"/>
        <v>-567886.59693788446</v>
      </c>
      <c r="H8924">
        <v>2020</v>
      </c>
      <c r="I8924">
        <v>5.1532999999999998</v>
      </c>
      <c r="J8924" t="s">
        <v>717</v>
      </c>
    </row>
    <row r="8925" spans="1:10">
      <c r="A8925" t="s">
        <v>19</v>
      </c>
      <c r="B8925" t="s">
        <v>32</v>
      </c>
      <c r="C8925" t="s">
        <v>4</v>
      </c>
      <c r="D8925" t="s">
        <v>367</v>
      </c>
      <c r="E8925" t="s">
        <v>366</v>
      </c>
      <c r="F8925" s="2">
        <v>5925295</v>
      </c>
      <c r="G8925" s="36">
        <f t="shared" si="251"/>
        <v>1149805.9495857025</v>
      </c>
      <c r="H8925">
        <v>2020</v>
      </c>
      <c r="I8925">
        <v>5.1532999999999998</v>
      </c>
      <c r="J8925" t="s">
        <v>717</v>
      </c>
    </row>
    <row r="8926" spans="1:10">
      <c r="A8926" t="s">
        <v>19</v>
      </c>
      <c r="B8926" t="s">
        <v>32</v>
      </c>
      <c r="C8926" t="s">
        <v>4</v>
      </c>
      <c r="D8926" t="s">
        <v>367</v>
      </c>
      <c r="E8926" t="s">
        <v>386</v>
      </c>
      <c r="F8926" s="2">
        <v>-80</v>
      </c>
      <c r="G8926" s="36">
        <f t="shared" si="251"/>
        <v>-15.524033143810763</v>
      </c>
      <c r="H8926">
        <v>2020</v>
      </c>
      <c r="I8926">
        <v>5.1532999999999998</v>
      </c>
      <c r="J8926" t="s">
        <v>717</v>
      </c>
    </row>
    <row r="8927" spans="1:10">
      <c r="A8927" t="s">
        <v>19</v>
      </c>
      <c r="B8927" t="s">
        <v>32</v>
      </c>
      <c r="C8927" t="s">
        <v>4</v>
      </c>
      <c r="D8927" t="s">
        <v>367</v>
      </c>
      <c r="E8927" t="s">
        <v>370</v>
      </c>
      <c r="F8927" s="2">
        <v>12113212</v>
      </c>
      <c r="G8927" s="36">
        <f t="shared" si="251"/>
        <v>2350573.8070750781</v>
      </c>
      <c r="H8927">
        <v>2020</v>
      </c>
      <c r="I8927">
        <v>5.1532999999999998</v>
      </c>
      <c r="J8927" t="s">
        <v>717</v>
      </c>
    </row>
    <row r="8928" spans="1:10">
      <c r="A8928" t="s">
        <v>19</v>
      </c>
      <c r="B8928" t="s">
        <v>32</v>
      </c>
      <c r="C8928" t="s">
        <v>4</v>
      </c>
      <c r="D8928" t="s">
        <v>367</v>
      </c>
      <c r="E8928" t="s">
        <v>382</v>
      </c>
      <c r="F8928" s="2">
        <v>3506709</v>
      </c>
      <c r="G8928" s="36">
        <f t="shared" si="251"/>
        <v>680478.33427124366</v>
      </c>
      <c r="H8928">
        <v>2020</v>
      </c>
      <c r="I8928">
        <v>5.1532999999999998</v>
      </c>
      <c r="J8928" t="s">
        <v>717</v>
      </c>
    </row>
    <row r="8929" spans="1:10">
      <c r="A8929" s="4" t="s">
        <v>19</v>
      </c>
      <c r="B8929" t="s">
        <v>32</v>
      </c>
      <c r="C8929" t="s">
        <v>3</v>
      </c>
      <c r="D8929" t="s">
        <v>328</v>
      </c>
      <c r="E8929" t="s">
        <v>365</v>
      </c>
      <c r="F8929" s="2">
        <v>42915419</v>
      </c>
      <c r="G8929" s="36">
        <f t="shared" ref="G8929:G8960" si="252">F8929/I8929</f>
        <v>10876503.282053882</v>
      </c>
      <c r="H8929">
        <v>2019</v>
      </c>
      <c r="I8929">
        <v>3.9457</v>
      </c>
      <c r="J8929" t="s">
        <v>717</v>
      </c>
    </row>
    <row r="8930" spans="1:10">
      <c r="A8930" s="4" t="s">
        <v>19</v>
      </c>
      <c r="B8930" t="s">
        <v>32</v>
      </c>
      <c r="C8930" t="s">
        <v>3</v>
      </c>
      <c r="D8930" t="s">
        <v>328</v>
      </c>
      <c r="E8930" t="s">
        <v>366</v>
      </c>
      <c r="F8930" s="2">
        <v>25243382</v>
      </c>
      <c r="G8930" s="36">
        <f t="shared" si="252"/>
        <v>6397694.1987480046</v>
      </c>
      <c r="H8930">
        <v>2019</v>
      </c>
      <c r="I8930">
        <v>3.9457</v>
      </c>
      <c r="J8930" t="s">
        <v>717</v>
      </c>
    </row>
    <row r="8931" spans="1:10">
      <c r="A8931" s="4" t="s">
        <v>19</v>
      </c>
      <c r="B8931" t="s">
        <v>32</v>
      </c>
      <c r="C8931" t="s">
        <v>3</v>
      </c>
      <c r="D8931" t="s">
        <v>328</v>
      </c>
      <c r="E8931" t="s">
        <v>365</v>
      </c>
      <c r="F8931" s="2">
        <v>6718036</v>
      </c>
      <c r="G8931" s="36">
        <f t="shared" si="252"/>
        <v>1702622.0949387942</v>
      </c>
      <c r="H8931">
        <v>2019</v>
      </c>
      <c r="I8931">
        <v>3.9457</v>
      </c>
      <c r="J8931" t="s">
        <v>717</v>
      </c>
    </row>
    <row r="8932" spans="1:10">
      <c r="A8932" t="s">
        <v>57</v>
      </c>
      <c r="B8932" t="s">
        <v>33</v>
      </c>
      <c r="C8932" t="s">
        <v>4</v>
      </c>
      <c r="D8932" t="s">
        <v>328</v>
      </c>
      <c r="E8932" t="s">
        <v>419</v>
      </c>
      <c r="F8932" s="2"/>
      <c r="G8932" s="36">
        <f t="shared" si="252"/>
        <v>0</v>
      </c>
      <c r="H8932">
        <v>2021</v>
      </c>
      <c r="I8932" s="32">
        <v>2.7570000000000001E-2</v>
      </c>
      <c r="J8932" s="40" t="s">
        <v>715</v>
      </c>
    </row>
    <row r="8933" spans="1:10">
      <c r="A8933" t="s">
        <v>74</v>
      </c>
      <c r="B8933" t="s">
        <v>33</v>
      </c>
      <c r="C8933" t="s">
        <v>4</v>
      </c>
      <c r="D8933" t="s">
        <v>328</v>
      </c>
      <c r="E8933" t="s">
        <v>419</v>
      </c>
      <c r="F8933" s="2"/>
      <c r="G8933" s="36">
        <f t="shared" si="252"/>
        <v>0</v>
      </c>
      <c r="H8933">
        <v>2021</v>
      </c>
      <c r="I8933" s="32">
        <v>2.7570000000000001E-2</v>
      </c>
      <c r="J8933" s="40" t="s">
        <v>715</v>
      </c>
    </row>
    <row r="8934" spans="1:10">
      <c r="A8934" s="4" t="s">
        <v>19</v>
      </c>
      <c r="B8934" t="s">
        <v>32</v>
      </c>
      <c r="C8934" t="s">
        <v>3</v>
      </c>
      <c r="D8934" t="s">
        <v>328</v>
      </c>
      <c r="E8934" t="s">
        <v>366</v>
      </c>
      <c r="F8934" s="2">
        <v>3471611</v>
      </c>
      <c r="G8934" s="36">
        <f t="shared" si="252"/>
        <v>879846.66852523002</v>
      </c>
      <c r="H8934">
        <v>2019</v>
      </c>
      <c r="I8934">
        <v>3.9457</v>
      </c>
      <c r="J8934" t="s">
        <v>717</v>
      </c>
    </row>
    <row r="8935" spans="1:10">
      <c r="A8935" s="4" t="s">
        <v>19</v>
      </c>
      <c r="B8935" t="s">
        <v>32</v>
      </c>
      <c r="C8935" t="s">
        <v>3</v>
      </c>
      <c r="D8935" t="s">
        <v>367</v>
      </c>
      <c r="E8935" t="s">
        <v>381</v>
      </c>
      <c r="F8935" s="2">
        <v>400</v>
      </c>
      <c r="G8935" s="36">
        <f t="shared" si="252"/>
        <v>101.37618166611755</v>
      </c>
      <c r="H8935">
        <v>2019</v>
      </c>
      <c r="I8935">
        <v>3.9457</v>
      </c>
      <c r="J8935" t="s">
        <v>717</v>
      </c>
    </row>
    <row r="8936" spans="1:10">
      <c r="A8936" s="4" t="s">
        <v>19</v>
      </c>
      <c r="B8936" t="s">
        <v>32</v>
      </c>
      <c r="C8936" t="s">
        <v>3</v>
      </c>
      <c r="D8936" t="s">
        <v>367</v>
      </c>
      <c r="E8936" t="s">
        <v>370</v>
      </c>
      <c r="F8936" s="2">
        <v>31425599</v>
      </c>
      <c r="G8936" s="36">
        <f t="shared" si="252"/>
        <v>7964518.0829764046</v>
      </c>
      <c r="H8936">
        <v>2019</v>
      </c>
      <c r="I8936">
        <v>3.9457</v>
      </c>
      <c r="J8936" t="s">
        <v>717</v>
      </c>
    </row>
    <row r="8937" spans="1:10">
      <c r="A8937" s="4" t="s">
        <v>19</v>
      </c>
      <c r="B8937" t="s">
        <v>32</v>
      </c>
      <c r="C8937" t="s">
        <v>3</v>
      </c>
      <c r="D8937" t="s">
        <v>367</v>
      </c>
      <c r="E8937" t="s">
        <v>382</v>
      </c>
      <c r="F8937" s="2">
        <v>21309546</v>
      </c>
      <c r="G8937" s="36">
        <f t="shared" si="252"/>
        <v>5400701.0162962209</v>
      </c>
      <c r="H8937">
        <v>2019</v>
      </c>
      <c r="I8937">
        <v>3.9457</v>
      </c>
      <c r="J8937" t="s">
        <v>717</v>
      </c>
    </row>
    <row r="8938" spans="1:10">
      <c r="A8938" s="4" t="s">
        <v>19</v>
      </c>
      <c r="B8938" t="s">
        <v>32</v>
      </c>
      <c r="C8938" t="s">
        <v>3</v>
      </c>
      <c r="D8938" t="s">
        <v>367</v>
      </c>
      <c r="E8938" t="s">
        <v>385</v>
      </c>
      <c r="F8938" s="2">
        <v>23333</v>
      </c>
      <c r="G8938" s="36">
        <f t="shared" si="252"/>
        <v>5913.5261170388021</v>
      </c>
      <c r="H8938">
        <v>2019</v>
      </c>
      <c r="I8938">
        <v>3.9457</v>
      </c>
      <c r="J8938" t="s">
        <v>717</v>
      </c>
    </row>
    <row r="8939" spans="1:10">
      <c r="A8939" s="4" t="s">
        <v>19</v>
      </c>
      <c r="B8939" t="s">
        <v>32</v>
      </c>
      <c r="C8939" t="s">
        <v>3</v>
      </c>
      <c r="D8939" t="s">
        <v>367</v>
      </c>
      <c r="E8939" t="s">
        <v>366</v>
      </c>
      <c r="F8939" s="2">
        <v>5460309</v>
      </c>
      <c r="G8939" s="36">
        <f t="shared" si="252"/>
        <v>1383863.1928428416</v>
      </c>
      <c r="H8939">
        <v>2019</v>
      </c>
      <c r="I8939">
        <v>3.9457</v>
      </c>
      <c r="J8939" t="s">
        <v>717</v>
      </c>
    </row>
    <row r="8940" spans="1:10">
      <c r="A8940" s="4" t="s">
        <v>19</v>
      </c>
      <c r="B8940" t="s">
        <v>32</v>
      </c>
      <c r="C8940" t="s">
        <v>3</v>
      </c>
      <c r="D8940" t="s">
        <v>367</v>
      </c>
      <c r="E8940" t="s">
        <v>386</v>
      </c>
      <c r="F8940" s="2">
        <v>53890</v>
      </c>
      <c r="G8940" s="36">
        <f t="shared" si="252"/>
        <v>13657.906074967686</v>
      </c>
      <c r="H8940">
        <v>2019</v>
      </c>
      <c r="I8940">
        <v>3.9457</v>
      </c>
      <c r="J8940" t="s">
        <v>717</v>
      </c>
    </row>
    <row r="8941" spans="1:10">
      <c r="A8941" t="s">
        <v>19</v>
      </c>
      <c r="B8941" t="s">
        <v>33</v>
      </c>
      <c r="C8941" t="s">
        <v>4</v>
      </c>
      <c r="D8941" t="s">
        <v>328</v>
      </c>
      <c r="E8941" t="s">
        <v>419</v>
      </c>
      <c r="F8941" s="2"/>
      <c r="G8941" s="36">
        <f t="shared" si="252"/>
        <v>0</v>
      </c>
      <c r="H8941">
        <v>2021</v>
      </c>
      <c r="I8941" s="32">
        <v>2.7570000000000001E-2</v>
      </c>
      <c r="J8941" s="40" t="s">
        <v>715</v>
      </c>
    </row>
    <row r="8942" spans="1:10">
      <c r="A8942" s="4" t="s">
        <v>19</v>
      </c>
      <c r="B8942" t="s">
        <v>32</v>
      </c>
      <c r="C8942" t="s">
        <v>3</v>
      </c>
      <c r="D8942" t="s">
        <v>367</v>
      </c>
      <c r="E8942" t="s">
        <v>370</v>
      </c>
      <c r="F8942" s="2">
        <v>11456384</v>
      </c>
      <c r="G8942" s="36">
        <f t="shared" si="252"/>
        <v>2903511.1640520059</v>
      </c>
      <c r="H8942">
        <v>2019</v>
      </c>
      <c r="I8942">
        <v>3.9457</v>
      </c>
      <c r="J8942" t="s">
        <v>717</v>
      </c>
    </row>
    <row r="8943" spans="1:10">
      <c r="A8943" s="4" t="s">
        <v>19</v>
      </c>
      <c r="B8943" t="s">
        <v>32</v>
      </c>
      <c r="C8943" t="s">
        <v>3</v>
      </c>
      <c r="D8943" t="s">
        <v>367</v>
      </c>
      <c r="E8943" t="s">
        <v>382</v>
      </c>
      <c r="F8943" s="2">
        <v>5560541</v>
      </c>
      <c r="G8943" s="36">
        <f t="shared" si="252"/>
        <v>1409266.0364447373</v>
      </c>
      <c r="H8943">
        <v>2019</v>
      </c>
      <c r="I8943">
        <v>3.9457</v>
      </c>
      <c r="J8943" t="s">
        <v>717</v>
      </c>
    </row>
    <row r="8944" spans="1:10">
      <c r="A8944" s="4" t="s">
        <v>19</v>
      </c>
      <c r="B8944" t="s">
        <v>32</v>
      </c>
      <c r="C8944" t="s">
        <v>4</v>
      </c>
      <c r="D8944" t="s">
        <v>328</v>
      </c>
      <c r="E8944" t="s">
        <v>365</v>
      </c>
      <c r="F8944" s="2">
        <v>92073469</v>
      </c>
      <c r="G8944" s="36">
        <f t="shared" si="252"/>
        <v>23335141.799934104</v>
      </c>
      <c r="H8944">
        <v>2019</v>
      </c>
      <c r="I8944">
        <v>3.9457</v>
      </c>
      <c r="J8944" t="s">
        <v>717</v>
      </c>
    </row>
    <row r="8945" spans="1:10">
      <c r="A8945" s="4" t="s">
        <v>19</v>
      </c>
      <c r="B8945" t="s">
        <v>32</v>
      </c>
      <c r="C8945" t="s">
        <v>4</v>
      </c>
      <c r="D8945" t="s">
        <v>328</v>
      </c>
      <c r="E8945" t="s">
        <v>366</v>
      </c>
      <c r="F8945" s="2">
        <v>8168830</v>
      </c>
      <c r="G8945" s="36">
        <f t="shared" si="252"/>
        <v>2070311.9851990775</v>
      </c>
      <c r="H8945">
        <v>2019</v>
      </c>
      <c r="I8945">
        <v>3.9457</v>
      </c>
      <c r="J8945" t="s">
        <v>717</v>
      </c>
    </row>
    <row r="8946" spans="1:10">
      <c r="A8946" s="4" t="s">
        <v>19</v>
      </c>
      <c r="B8946" t="s">
        <v>32</v>
      </c>
      <c r="C8946" t="s">
        <v>4</v>
      </c>
      <c r="D8946" t="s">
        <v>328</v>
      </c>
      <c r="E8946" t="s">
        <v>365</v>
      </c>
      <c r="F8946" s="2">
        <v>2695370</v>
      </c>
      <c r="G8946" s="36">
        <f t="shared" si="252"/>
        <v>683115.79694350809</v>
      </c>
      <c r="H8946">
        <v>2019</v>
      </c>
      <c r="I8946">
        <v>3.9457</v>
      </c>
      <c r="J8946" t="s">
        <v>717</v>
      </c>
    </row>
    <row r="8947" spans="1:10">
      <c r="A8947" s="4" t="s">
        <v>19</v>
      </c>
      <c r="B8947" t="s">
        <v>32</v>
      </c>
      <c r="C8947" t="s">
        <v>4</v>
      </c>
      <c r="D8947" t="s">
        <v>328</v>
      </c>
      <c r="E8947" t="s">
        <v>366</v>
      </c>
      <c r="F8947" s="2">
        <v>164254</v>
      </c>
      <c r="G8947" s="36">
        <f t="shared" si="252"/>
        <v>41628.608358466176</v>
      </c>
      <c r="H8947">
        <v>2019</v>
      </c>
      <c r="I8947">
        <v>3.9457</v>
      </c>
      <c r="J8947" t="s">
        <v>717</v>
      </c>
    </row>
    <row r="8948" spans="1:10">
      <c r="A8948" s="4" t="s">
        <v>19</v>
      </c>
      <c r="B8948" t="s">
        <v>32</v>
      </c>
      <c r="C8948" t="s">
        <v>4</v>
      </c>
      <c r="D8948" t="s">
        <v>367</v>
      </c>
      <c r="E8948" t="s">
        <v>381</v>
      </c>
      <c r="F8948" s="2">
        <v>13</v>
      </c>
      <c r="G8948" s="36">
        <f t="shared" si="252"/>
        <v>3.2947259041488204</v>
      </c>
      <c r="H8948">
        <v>2019</v>
      </c>
      <c r="I8948">
        <v>3.9457</v>
      </c>
      <c r="J8948" t="s">
        <v>717</v>
      </c>
    </row>
    <row r="8949" spans="1:10">
      <c r="A8949" t="s">
        <v>74</v>
      </c>
      <c r="B8949" t="s">
        <v>33</v>
      </c>
      <c r="C8949" t="s">
        <v>4</v>
      </c>
      <c r="D8949" t="s">
        <v>328</v>
      </c>
      <c r="E8949" t="s">
        <v>432</v>
      </c>
      <c r="F8949" s="2"/>
      <c r="G8949" s="36">
        <f t="shared" si="252"/>
        <v>0</v>
      </c>
      <c r="H8949">
        <v>2021</v>
      </c>
      <c r="I8949" s="32">
        <v>2.7570000000000001E-2</v>
      </c>
      <c r="J8949" s="40" t="s">
        <v>715</v>
      </c>
    </row>
    <row r="8950" spans="1:10">
      <c r="A8950" s="4" t="s">
        <v>19</v>
      </c>
      <c r="B8950" t="s">
        <v>32</v>
      </c>
      <c r="C8950" t="s">
        <v>4</v>
      </c>
      <c r="D8950" t="s">
        <v>367</v>
      </c>
      <c r="E8950" t="s">
        <v>370</v>
      </c>
      <c r="F8950" s="2">
        <v>21224409</v>
      </c>
      <c r="G8950" s="36">
        <f t="shared" si="252"/>
        <v>5379123.8563499507</v>
      </c>
      <c r="H8950">
        <v>2019</v>
      </c>
      <c r="I8950">
        <v>3.9457</v>
      </c>
      <c r="J8950" t="s">
        <v>717</v>
      </c>
    </row>
    <row r="8951" spans="1:10">
      <c r="A8951" s="4" t="s">
        <v>19</v>
      </c>
      <c r="B8951" t="s">
        <v>32</v>
      </c>
      <c r="C8951" t="s">
        <v>4</v>
      </c>
      <c r="D8951" t="s">
        <v>367</v>
      </c>
      <c r="E8951" t="s">
        <v>382</v>
      </c>
      <c r="F8951" s="2">
        <v>13416470</v>
      </c>
      <c r="G8951" s="36">
        <f t="shared" si="252"/>
        <v>3400276.2500950401</v>
      </c>
      <c r="H8951">
        <v>2019</v>
      </c>
      <c r="I8951">
        <v>3.9457</v>
      </c>
      <c r="J8951" t="s">
        <v>717</v>
      </c>
    </row>
    <row r="8952" spans="1:10">
      <c r="A8952" t="s">
        <v>19</v>
      </c>
      <c r="B8952" t="s">
        <v>33</v>
      </c>
      <c r="C8952" t="s">
        <v>4</v>
      </c>
      <c r="D8952" t="s">
        <v>328</v>
      </c>
      <c r="E8952" t="s">
        <v>432</v>
      </c>
      <c r="F8952" s="2"/>
      <c r="G8952" s="36">
        <f t="shared" si="252"/>
        <v>0</v>
      </c>
      <c r="H8952">
        <v>2021</v>
      </c>
      <c r="I8952" s="32">
        <v>2.7570000000000001E-2</v>
      </c>
      <c r="J8952" s="40" t="s">
        <v>715</v>
      </c>
    </row>
    <row r="8953" spans="1:10">
      <c r="A8953" s="4" t="s">
        <v>19</v>
      </c>
      <c r="B8953" t="s">
        <v>32</v>
      </c>
      <c r="C8953" t="s">
        <v>4</v>
      </c>
      <c r="D8953" t="s">
        <v>367</v>
      </c>
      <c r="E8953" t="s">
        <v>385</v>
      </c>
      <c r="F8953" s="2">
        <v>60773</v>
      </c>
      <c r="G8953" s="36">
        <f t="shared" si="252"/>
        <v>15402.336720987403</v>
      </c>
      <c r="H8953">
        <v>2019</v>
      </c>
      <c r="I8953">
        <v>3.9457</v>
      </c>
      <c r="J8953" t="s">
        <v>717</v>
      </c>
    </row>
    <row r="8954" spans="1:10">
      <c r="A8954" t="s">
        <v>57</v>
      </c>
      <c r="B8954" t="s">
        <v>33</v>
      </c>
      <c r="C8954" t="s">
        <v>4</v>
      </c>
      <c r="D8954" t="s">
        <v>328</v>
      </c>
      <c r="E8954" t="s">
        <v>432</v>
      </c>
      <c r="F8954" s="2"/>
      <c r="G8954" s="36">
        <f t="shared" si="252"/>
        <v>0</v>
      </c>
      <c r="H8954">
        <v>2021</v>
      </c>
      <c r="I8954" s="32">
        <v>2.7570000000000001E-2</v>
      </c>
      <c r="J8954" s="40" t="s">
        <v>715</v>
      </c>
    </row>
    <row r="8955" spans="1:10">
      <c r="A8955" s="4" t="s">
        <v>19</v>
      </c>
      <c r="B8955" t="s">
        <v>32</v>
      </c>
      <c r="C8955" t="s">
        <v>4</v>
      </c>
      <c r="D8955" t="s">
        <v>367</v>
      </c>
      <c r="E8955" t="s">
        <v>366</v>
      </c>
      <c r="F8955" s="2">
        <v>1625220</v>
      </c>
      <c r="G8955" s="36">
        <f t="shared" si="252"/>
        <v>411896.49491851887</v>
      </c>
      <c r="H8955">
        <v>2019</v>
      </c>
      <c r="I8955">
        <v>3.9457</v>
      </c>
      <c r="J8955" t="s">
        <v>717</v>
      </c>
    </row>
    <row r="8956" spans="1:10">
      <c r="A8956" s="4" t="s">
        <v>19</v>
      </c>
      <c r="B8956" t="s">
        <v>32</v>
      </c>
      <c r="C8956" t="s">
        <v>4</v>
      </c>
      <c r="D8956" t="s">
        <v>367</v>
      </c>
      <c r="E8956" t="s">
        <v>386</v>
      </c>
      <c r="F8956" s="2">
        <v>0</v>
      </c>
      <c r="G8956" s="36">
        <f t="shared" si="252"/>
        <v>0</v>
      </c>
      <c r="H8956">
        <v>2019</v>
      </c>
      <c r="I8956">
        <v>3.9457</v>
      </c>
      <c r="J8956" t="s">
        <v>717</v>
      </c>
    </row>
    <row r="8957" spans="1:10">
      <c r="A8957" s="4" t="s">
        <v>19</v>
      </c>
      <c r="B8957" t="s">
        <v>32</v>
      </c>
      <c r="C8957" t="s">
        <v>4</v>
      </c>
      <c r="D8957" t="s">
        <v>367</v>
      </c>
      <c r="E8957" t="s">
        <v>370</v>
      </c>
      <c r="F8957" s="2">
        <v>5356951</v>
      </c>
      <c r="G8957" s="36">
        <f t="shared" si="252"/>
        <v>1357668.0943812251</v>
      </c>
      <c r="H8957">
        <v>2019</v>
      </c>
      <c r="I8957">
        <v>3.9457</v>
      </c>
      <c r="J8957" t="s">
        <v>717</v>
      </c>
    </row>
    <row r="8958" spans="1:10">
      <c r="A8958" s="4" t="s">
        <v>19</v>
      </c>
      <c r="B8958" t="s">
        <v>32</v>
      </c>
      <c r="C8958" t="s">
        <v>4</v>
      </c>
      <c r="D8958" t="s">
        <v>367</v>
      </c>
      <c r="E8958" t="s">
        <v>382</v>
      </c>
      <c r="F8958" s="2">
        <v>903162</v>
      </c>
      <c r="G8958" s="36">
        <f t="shared" si="252"/>
        <v>228897.78746483513</v>
      </c>
      <c r="H8958">
        <v>2019</v>
      </c>
      <c r="I8958">
        <v>3.9457</v>
      </c>
      <c r="J8958" t="s">
        <v>717</v>
      </c>
    </row>
    <row r="8959" spans="1:10">
      <c r="A8959" t="s">
        <v>19</v>
      </c>
      <c r="B8959" t="s">
        <v>32</v>
      </c>
      <c r="C8959" t="s">
        <v>3</v>
      </c>
      <c r="D8959" t="s">
        <v>328</v>
      </c>
      <c r="E8959" t="s">
        <v>365</v>
      </c>
      <c r="F8959" s="2">
        <v>40631987</v>
      </c>
      <c r="G8959" s="36">
        <f t="shared" si="252"/>
        <v>11054217.427972903</v>
      </c>
      <c r="H8959">
        <v>2018</v>
      </c>
      <c r="I8959">
        <v>3.6757</v>
      </c>
      <c r="J8959" t="s">
        <v>717</v>
      </c>
    </row>
    <row r="8960" spans="1:10">
      <c r="A8960" t="s">
        <v>19</v>
      </c>
      <c r="B8960" t="s">
        <v>32</v>
      </c>
      <c r="C8960" t="s">
        <v>3</v>
      </c>
      <c r="D8960" t="s">
        <v>328</v>
      </c>
      <c r="E8960" t="s">
        <v>366</v>
      </c>
      <c r="F8960" s="2">
        <v>21569380</v>
      </c>
      <c r="G8960" s="36">
        <f t="shared" si="252"/>
        <v>5868101.3140354222</v>
      </c>
      <c r="H8960">
        <v>2018</v>
      </c>
      <c r="I8960">
        <v>3.6757</v>
      </c>
      <c r="J8960" t="s">
        <v>717</v>
      </c>
    </row>
    <row r="8961" spans="1:10">
      <c r="A8961" t="s">
        <v>19</v>
      </c>
      <c r="B8961" t="s">
        <v>32</v>
      </c>
      <c r="C8961" t="s">
        <v>3</v>
      </c>
      <c r="D8961" t="s">
        <v>328</v>
      </c>
      <c r="E8961" t="s">
        <v>365</v>
      </c>
      <c r="F8961" s="2">
        <v>6092565</v>
      </c>
      <c r="G8961" s="36">
        <f t="shared" ref="G8961:G8992" si="253">F8961/I8961</f>
        <v>1657525.0972603858</v>
      </c>
      <c r="H8961">
        <v>2018</v>
      </c>
      <c r="I8961">
        <v>3.6757</v>
      </c>
      <c r="J8961" t="s">
        <v>717</v>
      </c>
    </row>
    <row r="8962" spans="1:10">
      <c r="A8962" t="s">
        <v>74</v>
      </c>
      <c r="B8962" t="s">
        <v>33</v>
      </c>
      <c r="C8962" t="s">
        <v>4</v>
      </c>
      <c r="D8962" t="s">
        <v>328</v>
      </c>
      <c r="F8962" s="2">
        <v>531479.61360026884</v>
      </c>
      <c r="G8962" s="36">
        <f t="shared" si="253"/>
        <v>19277461.501641959</v>
      </c>
      <c r="H8962">
        <v>2021</v>
      </c>
      <c r="I8962" s="32">
        <v>2.7570000000000001E-2</v>
      </c>
      <c r="J8962" s="40" t="s">
        <v>715</v>
      </c>
    </row>
    <row r="8963" spans="1:10">
      <c r="A8963" t="s">
        <v>19</v>
      </c>
      <c r="B8963" t="s">
        <v>32</v>
      </c>
      <c r="C8963" t="s">
        <v>3</v>
      </c>
      <c r="D8963" t="s">
        <v>328</v>
      </c>
      <c r="E8963" t="s">
        <v>366</v>
      </c>
      <c r="F8963" s="2">
        <v>2775385</v>
      </c>
      <c r="G8963" s="36">
        <f t="shared" si="253"/>
        <v>755062.98120085965</v>
      </c>
      <c r="H8963">
        <v>2018</v>
      </c>
      <c r="I8963">
        <v>3.6757</v>
      </c>
      <c r="J8963" t="s">
        <v>717</v>
      </c>
    </row>
    <row r="8964" spans="1:10">
      <c r="A8964" t="s">
        <v>19</v>
      </c>
      <c r="B8964" t="s">
        <v>32</v>
      </c>
      <c r="C8964" t="s">
        <v>3</v>
      </c>
      <c r="D8964" t="s">
        <v>367</v>
      </c>
      <c r="E8964" t="s">
        <v>370</v>
      </c>
      <c r="F8964" s="2">
        <v>25549014</v>
      </c>
      <c r="G8964" s="36">
        <f t="shared" si="253"/>
        <v>6950788.6933101183</v>
      </c>
      <c r="H8964">
        <v>2018</v>
      </c>
      <c r="I8964">
        <v>3.6757</v>
      </c>
      <c r="J8964" t="s">
        <v>717</v>
      </c>
    </row>
    <row r="8965" spans="1:10">
      <c r="A8965" t="s">
        <v>19</v>
      </c>
      <c r="B8965" t="s">
        <v>32</v>
      </c>
      <c r="C8965" t="s">
        <v>3</v>
      </c>
      <c r="D8965" t="s">
        <v>367</v>
      </c>
      <c r="E8965" t="s">
        <v>382</v>
      </c>
      <c r="F8965" s="2">
        <v>18266866</v>
      </c>
      <c r="G8965" s="36">
        <f t="shared" si="253"/>
        <v>4969629.1862774435</v>
      </c>
      <c r="H8965">
        <v>2018</v>
      </c>
      <c r="I8965">
        <v>3.6757</v>
      </c>
      <c r="J8965" t="s">
        <v>717</v>
      </c>
    </row>
    <row r="8966" spans="1:10">
      <c r="A8966" t="s">
        <v>19</v>
      </c>
      <c r="B8966" t="s">
        <v>32</v>
      </c>
      <c r="C8966" t="s">
        <v>3</v>
      </c>
      <c r="D8966" t="s">
        <v>367</v>
      </c>
      <c r="E8966" t="s">
        <v>370</v>
      </c>
      <c r="F8966" s="2">
        <v>10326870</v>
      </c>
      <c r="G8966" s="36">
        <f t="shared" si="253"/>
        <v>2809497.5106782382</v>
      </c>
      <c r="H8966">
        <v>2018</v>
      </c>
      <c r="I8966">
        <v>3.6757</v>
      </c>
      <c r="J8966" t="s">
        <v>717</v>
      </c>
    </row>
    <row r="8967" spans="1:10">
      <c r="A8967" t="s">
        <v>19</v>
      </c>
      <c r="B8967" t="s">
        <v>32</v>
      </c>
      <c r="C8967" t="s">
        <v>3</v>
      </c>
      <c r="D8967" t="s">
        <v>367</v>
      </c>
      <c r="E8967" t="s">
        <v>366</v>
      </c>
      <c r="F8967" s="2">
        <v>6376194</v>
      </c>
      <c r="G8967" s="36">
        <f t="shared" si="253"/>
        <v>1734688.3586799793</v>
      </c>
      <c r="H8967">
        <v>2018</v>
      </c>
      <c r="I8967">
        <v>3.6757</v>
      </c>
      <c r="J8967" t="s">
        <v>717</v>
      </c>
    </row>
    <row r="8968" spans="1:10">
      <c r="A8968" t="s">
        <v>19</v>
      </c>
      <c r="B8968" t="s">
        <v>32</v>
      </c>
      <c r="C8968" t="s">
        <v>3</v>
      </c>
      <c r="D8968" t="s">
        <v>367</v>
      </c>
      <c r="E8968" t="s">
        <v>382</v>
      </c>
      <c r="F8968" s="2">
        <v>5186926</v>
      </c>
      <c r="G8968" s="36">
        <f t="shared" si="253"/>
        <v>1411139.646869984</v>
      </c>
      <c r="H8968">
        <v>2018</v>
      </c>
      <c r="I8968">
        <v>3.6757</v>
      </c>
      <c r="J8968" t="s">
        <v>717</v>
      </c>
    </row>
    <row r="8969" spans="1:10">
      <c r="A8969" t="s">
        <v>19</v>
      </c>
      <c r="B8969" t="s">
        <v>33</v>
      </c>
      <c r="C8969" t="s">
        <v>4</v>
      </c>
      <c r="D8969" t="s">
        <v>328</v>
      </c>
      <c r="F8969" s="2">
        <v>113537.60711725123</v>
      </c>
      <c r="G8969" s="36">
        <f t="shared" si="253"/>
        <v>4118157.6756347925</v>
      </c>
      <c r="H8969">
        <v>2021</v>
      </c>
      <c r="I8969" s="32">
        <v>2.7570000000000001E-2</v>
      </c>
      <c r="J8969" s="40" t="s">
        <v>715</v>
      </c>
    </row>
    <row r="8970" spans="1:10">
      <c r="A8970" t="s">
        <v>19</v>
      </c>
      <c r="B8970" t="s">
        <v>32</v>
      </c>
      <c r="C8970" t="s">
        <v>3</v>
      </c>
      <c r="D8970" t="s">
        <v>367</v>
      </c>
      <c r="E8970" t="s">
        <v>381</v>
      </c>
      <c r="F8970" s="2">
        <v>440</v>
      </c>
      <c r="G8970" s="36">
        <f t="shared" si="253"/>
        <v>119.70509018690318</v>
      </c>
      <c r="H8970">
        <v>2018</v>
      </c>
      <c r="I8970">
        <v>3.6757</v>
      </c>
      <c r="J8970" t="s">
        <v>717</v>
      </c>
    </row>
    <row r="8971" spans="1:10">
      <c r="A8971" t="s">
        <v>19</v>
      </c>
      <c r="B8971" t="s">
        <v>32</v>
      </c>
      <c r="C8971" t="s">
        <v>3</v>
      </c>
      <c r="D8971" t="s">
        <v>367</v>
      </c>
      <c r="E8971" t="s">
        <v>385</v>
      </c>
      <c r="F8971" s="2">
        <v>284</v>
      </c>
      <c r="G8971" s="36">
        <f t="shared" si="253"/>
        <v>77.264194575182955</v>
      </c>
      <c r="H8971">
        <v>2018</v>
      </c>
      <c r="I8971">
        <v>3.6757</v>
      </c>
      <c r="J8971" t="s">
        <v>717</v>
      </c>
    </row>
    <row r="8972" spans="1:10">
      <c r="A8972" t="s">
        <v>19</v>
      </c>
      <c r="B8972" t="s">
        <v>32</v>
      </c>
      <c r="C8972" t="s">
        <v>3</v>
      </c>
      <c r="D8972" t="s">
        <v>367</v>
      </c>
      <c r="E8972" t="s">
        <v>385</v>
      </c>
      <c r="F8972" s="2">
        <v>26</v>
      </c>
      <c r="G8972" s="36">
        <f t="shared" si="253"/>
        <v>7.0734826019533692</v>
      </c>
      <c r="H8972">
        <v>2018</v>
      </c>
      <c r="I8972">
        <v>3.6757</v>
      </c>
      <c r="J8972" t="s">
        <v>717</v>
      </c>
    </row>
    <row r="8973" spans="1:10">
      <c r="A8973" t="s">
        <v>19</v>
      </c>
      <c r="B8973" t="s">
        <v>32</v>
      </c>
      <c r="C8973" t="s">
        <v>3</v>
      </c>
      <c r="D8973" t="s">
        <v>367</v>
      </c>
      <c r="E8973" t="s">
        <v>386</v>
      </c>
      <c r="F8973" s="2">
        <v>25</v>
      </c>
      <c r="G8973" s="36">
        <f t="shared" si="253"/>
        <v>6.8014255788013172</v>
      </c>
      <c r="H8973">
        <v>2018</v>
      </c>
      <c r="I8973">
        <v>3.6757</v>
      </c>
      <c r="J8973" t="s">
        <v>717</v>
      </c>
    </row>
    <row r="8974" spans="1:10">
      <c r="A8974" t="s">
        <v>19</v>
      </c>
      <c r="B8974" t="s">
        <v>32</v>
      </c>
      <c r="C8974" t="s">
        <v>3</v>
      </c>
      <c r="D8974" t="s">
        <v>367</v>
      </c>
      <c r="E8974" t="s">
        <v>386</v>
      </c>
      <c r="F8974" s="2">
        <v>12</v>
      </c>
      <c r="G8974" s="36">
        <f t="shared" si="253"/>
        <v>3.2646842778246321</v>
      </c>
      <c r="H8974">
        <v>2018</v>
      </c>
      <c r="I8974">
        <v>3.6757</v>
      </c>
      <c r="J8974" t="s">
        <v>717</v>
      </c>
    </row>
    <row r="8975" spans="1:10">
      <c r="A8975" t="s">
        <v>19</v>
      </c>
      <c r="B8975" t="s">
        <v>32</v>
      </c>
      <c r="C8975" t="s">
        <v>4</v>
      </c>
      <c r="D8975" t="s">
        <v>328</v>
      </c>
      <c r="E8975" t="s">
        <v>365</v>
      </c>
      <c r="F8975" s="2">
        <v>41107739</v>
      </c>
      <c r="G8975" s="36">
        <f t="shared" si="253"/>
        <v>11183649.100851538</v>
      </c>
      <c r="H8975">
        <v>2018</v>
      </c>
      <c r="I8975">
        <v>3.6757</v>
      </c>
      <c r="J8975" t="s">
        <v>717</v>
      </c>
    </row>
    <row r="8976" spans="1:10">
      <c r="A8976" t="s">
        <v>57</v>
      </c>
      <c r="B8976" t="s">
        <v>33</v>
      </c>
      <c r="C8976" t="s">
        <v>4</v>
      </c>
      <c r="D8976" t="s">
        <v>328</v>
      </c>
      <c r="F8976" s="2">
        <v>196526.20343356</v>
      </c>
      <c r="G8976" s="36">
        <f t="shared" si="253"/>
        <v>7128262.7288197316</v>
      </c>
      <c r="H8976">
        <v>2021</v>
      </c>
      <c r="I8976" s="32">
        <v>2.7570000000000001E-2</v>
      </c>
      <c r="J8976" s="40" t="s">
        <v>715</v>
      </c>
    </row>
    <row r="8977" spans="1:10">
      <c r="A8977" t="s">
        <v>19</v>
      </c>
      <c r="B8977" t="s">
        <v>32</v>
      </c>
      <c r="C8977" t="s">
        <v>4</v>
      </c>
      <c r="D8977" t="s">
        <v>328</v>
      </c>
      <c r="E8977" t="s">
        <v>366</v>
      </c>
      <c r="F8977" s="2">
        <v>9564882</v>
      </c>
      <c r="G8977" s="36">
        <f t="shared" si="253"/>
        <v>2602193.3237206517</v>
      </c>
      <c r="H8977">
        <v>2018</v>
      </c>
      <c r="I8977">
        <v>3.6757</v>
      </c>
      <c r="J8977" t="s">
        <v>717</v>
      </c>
    </row>
    <row r="8978" spans="1:10">
      <c r="A8978" t="s">
        <v>19</v>
      </c>
      <c r="B8978" t="s">
        <v>32</v>
      </c>
      <c r="C8978" t="s">
        <v>4</v>
      </c>
      <c r="D8978" t="s">
        <v>328</v>
      </c>
      <c r="E8978" t="s">
        <v>365</v>
      </c>
      <c r="F8978" s="2">
        <v>2889141</v>
      </c>
      <c r="G8978" s="36">
        <f t="shared" si="253"/>
        <v>786011.09992654459</v>
      </c>
      <c r="H8978">
        <v>2018</v>
      </c>
      <c r="I8978">
        <v>3.6757</v>
      </c>
      <c r="J8978" t="s">
        <v>717</v>
      </c>
    </row>
    <row r="8979" spans="1:10">
      <c r="A8979" t="s">
        <v>19</v>
      </c>
      <c r="B8979" t="s">
        <v>32</v>
      </c>
      <c r="C8979" t="s">
        <v>4</v>
      </c>
      <c r="D8979" t="s">
        <v>328</v>
      </c>
      <c r="E8979" t="s">
        <v>366</v>
      </c>
      <c r="F8979" s="2">
        <v>-4176445</v>
      </c>
      <c r="G8979" s="36">
        <f t="shared" si="253"/>
        <v>-1136231.1940582746</v>
      </c>
      <c r="H8979">
        <v>2018</v>
      </c>
      <c r="I8979">
        <v>3.6757</v>
      </c>
      <c r="J8979" t="s">
        <v>717</v>
      </c>
    </row>
    <row r="8980" spans="1:10">
      <c r="A8980" t="s">
        <v>74</v>
      </c>
      <c r="B8980" t="s">
        <v>33</v>
      </c>
      <c r="C8980" t="s">
        <v>3</v>
      </c>
      <c r="D8980" t="s">
        <v>1</v>
      </c>
      <c r="F8980" s="2">
        <v>14574520</v>
      </c>
      <c r="G8980" s="36">
        <f t="shared" si="253"/>
        <v>18421.011387909351</v>
      </c>
      <c r="H8980">
        <v>2020</v>
      </c>
      <c r="I8980">
        <v>791.19</v>
      </c>
      <c r="J8980" s="40" t="s">
        <v>715</v>
      </c>
    </row>
    <row r="8981" spans="1:10">
      <c r="A8981" t="s">
        <v>74</v>
      </c>
      <c r="B8981" t="s">
        <v>33</v>
      </c>
      <c r="C8981" t="s">
        <v>3</v>
      </c>
      <c r="D8981" t="s">
        <v>328</v>
      </c>
      <c r="E8981" t="s">
        <v>370</v>
      </c>
      <c r="F8981" s="2">
        <v>7120948297.8100004</v>
      </c>
      <c r="G8981" s="36">
        <f t="shared" si="253"/>
        <v>9000301.1891075466</v>
      </c>
      <c r="H8981">
        <v>2020</v>
      </c>
      <c r="I8981">
        <v>791.19</v>
      </c>
      <c r="J8981" s="40" t="s">
        <v>715</v>
      </c>
    </row>
    <row r="8982" spans="1:10">
      <c r="A8982" t="s">
        <v>74</v>
      </c>
      <c r="B8982" t="s">
        <v>33</v>
      </c>
      <c r="C8982" t="s">
        <v>3</v>
      </c>
      <c r="D8982" t="s">
        <v>328</v>
      </c>
      <c r="E8982" t="s">
        <v>385</v>
      </c>
      <c r="F8982" s="2">
        <v>5520644289.9000006</v>
      </c>
      <c r="G8982" s="36">
        <f t="shared" si="253"/>
        <v>6977646.6966215447</v>
      </c>
      <c r="H8982">
        <v>2020</v>
      </c>
      <c r="I8982">
        <v>791.19</v>
      </c>
      <c r="J8982" s="40" t="s">
        <v>715</v>
      </c>
    </row>
    <row r="8983" spans="1:10">
      <c r="A8983" t="s">
        <v>74</v>
      </c>
      <c r="B8983" t="s">
        <v>33</v>
      </c>
      <c r="C8983" t="s">
        <v>3</v>
      </c>
      <c r="D8983" t="s">
        <v>328</v>
      </c>
      <c r="E8983" t="s">
        <v>386</v>
      </c>
      <c r="F8983" s="2">
        <v>252305092.43000001</v>
      </c>
      <c r="G8983" s="36">
        <f t="shared" si="253"/>
        <v>318893.1766453064</v>
      </c>
      <c r="H8983">
        <v>2020</v>
      </c>
      <c r="I8983">
        <v>791.19</v>
      </c>
      <c r="J8983" s="40" t="s">
        <v>715</v>
      </c>
    </row>
    <row r="8984" spans="1:10">
      <c r="A8984" t="s">
        <v>19</v>
      </c>
      <c r="B8984" t="s">
        <v>32</v>
      </c>
      <c r="C8984" t="s">
        <v>4</v>
      </c>
      <c r="D8984" t="s">
        <v>367</v>
      </c>
      <c r="E8984" t="s">
        <v>382</v>
      </c>
      <c r="F8984" s="2">
        <v>14012390</v>
      </c>
      <c r="G8984" s="36">
        <f t="shared" si="253"/>
        <v>3812169.1106455913</v>
      </c>
      <c r="H8984">
        <v>2018</v>
      </c>
      <c r="I8984">
        <v>3.6757</v>
      </c>
      <c r="J8984" t="s">
        <v>717</v>
      </c>
    </row>
    <row r="8985" spans="1:10">
      <c r="A8985" t="s">
        <v>19</v>
      </c>
      <c r="B8985" t="s">
        <v>32</v>
      </c>
      <c r="C8985" t="s">
        <v>4</v>
      </c>
      <c r="D8985" t="s">
        <v>367</v>
      </c>
      <c r="E8985" t="s">
        <v>370</v>
      </c>
      <c r="F8985" s="2">
        <v>13366138</v>
      </c>
      <c r="G8985" s="36">
        <f t="shared" si="253"/>
        <v>3636351.715319531</v>
      </c>
      <c r="H8985">
        <v>2018</v>
      </c>
      <c r="I8985">
        <v>3.6757</v>
      </c>
      <c r="J8985" t="s">
        <v>717</v>
      </c>
    </row>
    <row r="8986" spans="1:10">
      <c r="A8986" t="s">
        <v>19</v>
      </c>
      <c r="B8986" t="s">
        <v>32</v>
      </c>
      <c r="C8986" t="s">
        <v>4</v>
      </c>
      <c r="D8986" t="s">
        <v>367</v>
      </c>
      <c r="E8986" t="s">
        <v>370</v>
      </c>
      <c r="F8986" s="2">
        <v>4398037</v>
      </c>
      <c r="G8986" s="36">
        <f t="shared" si="253"/>
        <v>1196516.8539325842</v>
      </c>
      <c r="H8986">
        <v>2018</v>
      </c>
      <c r="I8986">
        <v>3.6757</v>
      </c>
      <c r="J8986" t="s">
        <v>717</v>
      </c>
    </row>
    <row r="8987" spans="1:10">
      <c r="A8987" t="s">
        <v>19</v>
      </c>
      <c r="B8987" t="s">
        <v>32</v>
      </c>
      <c r="C8987" t="s">
        <v>4</v>
      </c>
      <c r="D8987" t="s">
        <v>367</v>
      </c>
      <c r="E8987" t="s">
        <v>366</v>
      </c>
      <c r="F8987" s="2">
        <v>2820668</v>
      </c>
      <c r="G8987" s="36">
        <f t="shared" si="253"/>
        <v>767382.53938025411</v>
      </c>
      <c r="H8987">
        <v>2018</v>
      </c>
      <c r="I8987">
        <v>3.6757</v>
      </c>
      <c r="J8987" t="s">
        <v>717</v>
      </c>
    </row>
    <row r="8988" spans="1:10">
      <c r="A8988" t="s">
        <v>19</v>
      </c>
      <c r="B8988" t="s">
        <v>32</v>
      </c>
      <c r="C8988" t="s">
        <v>4</v>
      </c>
      <c r="D8988" t="s">
        <v>367</v>
      </c>
      <c r="E8988" t="s">
        <v>382</v>
      </c>
      <c r="F8988" s="2">
        <v>2364982</v>
      </c>
      <c r="G8988" s="36">
        <f t="shared" si="253"/>
        <v>643409.96272818779</v>
      </c>
      <c r="H8988">
        <v>2018</v>
      </c>
      <c r="I8988">
        <v>3.6757</v>
      </c>
      <c r="J8988" t="s">
        <v>717</v>
      </c>
    </row>
    <row r="8989" spans="1:10">
      <c r="A8989" t="s">
        <v>19</v>
      </c>
      <c r="B8989" t="s">
        <v>32</v>
      </c>
      <c r="C8989" t="s">
        <v>4</v>
      </c>
      <c r="D8989" t="s">
        <v>367</v>
      </c>
      <c r="E8989" t="s">
        <v>386</v>
      </c>
      <c r="F8989" s="2">
        <v>567</v>
      </c>
      <c r="G8989" s="36">
        <f t="shared" si="253"/>
        <v>154.25633212721385</v>
      </c>
      <c r="H8989">
        <v>2018</v>
      </c>
      <c r="I8989">
        <v>3.6757</v>
      </c>
      <c r="J8989" t="s">
        <v>717</v>
      </c>
    </row>
    <row r="8990" spans="1:10">
      <c r="A8990" t="s">
        <v>19</v>
      </c>
      <c r="B8990" t="s">
        <v>32</v>
      </c>
      <c r="C8990" t="s">
        <v>4</v>
      </c>
      <c r="D8990" t="s">
        <v>367</v>
      </c>
      <c r="E8990" t="s">
        <v>385</v>
      </c>
      <c r="F8990" s="2">
        <v>41</v>
      </c>
      <c r="G8990" s="36">
        <f t="shared" si="253"/>
        <v>11.15433794923416</v>
      </c>
      <c r="H8990">
        <v>2018</v>
      </c>
      <c r="I8990">
        <v>3.6757</v>
      </c>
      <c r="J8990" t="s">
        <v>717</v>
      </c>
    </row>
    <row r="8991" spans="1:10">
      <c r="A8991" t="s">
        <v>19</v>
      </c>
      <c r="B8991" t="s">
        <v>32</v>
      </c>
      <c r="C8991" t="s">
        <v>4</v>
      </c>
      <c r="D8991" t="s">
        <v>367</v>
      </c>
      <c r="E8991" t="s">
        <v>381</v>
      </c>
      <c r="F8991" s="2">
        <v>17</v>
      </c>
      <c r="G8991" s="36">
        <f t="shared" si="253"/>
        <v>4.6249693935848954</v>
      </c>
      <c r="H8991">
        <v>2018</v>
      </c>
      <c r="I8991">
        <v>3.6757</v>
      </c>
      <c r="J8991" t="s">
        <v>717</v>
      </c>
    </row>
    <row r="8992" spans="1:10">
      <c r="A8992" t="s">
        <v>19</v>
      </c>
      <c r="B8992" t="s">
        <v>32</v>
      </c>
      <c r="C8992" t="s">
        <v>4</v>
      </c>
      <c r="D8992" t="s">
        <v>367</v>
      </c>
      <c r="E8992" t="s">
        <v>386</v>
      </c>
      <c r="F8992" s="2">
        <v>0</v>
      </c>
      <c r="G8992" s="36">
        <f t="shared" si="253"/>
        <v>0</v>
      </c>
      <c r="H8992">
        <v>2018</v>
      </c>
      <c r="I8992">
        <v>3.6757</v>
      </c>
      <c r="J8992" t="s">
        <v>717</v>
      </c>
    </row>
    <row r="8993" spans="1:10">
      <c r="A8993" t="s">
        <v>19</v>
      </c>
      <c r="B8993" t="s">
        <v>32</v>
      </c>
      <c r="C8993" t="s">
        <v>4</v>
      </c>
      <c r="D8993" t="s">
        <v>367</v>
      </c>
      <c r="E8993" t="s">
        <v>385</v>
      </c>
      <c r="F8993" s="2">
        <v>0</v>
      </c>
      <c r="G8993" s="36">
        <f t="shared" ref="G8993:G9024" si="254">F8993/I8993</f>
        <v>0</v>
      </c>
      <c r="H8993">
        <v>2018</v>
      </c>
      <c r="I8993">
        <v>3.6757</v>
      </c>
      <c r="J8993" t="s">
        <v>717</v>
      </c>
    </row>
    <row r="8994" spans="1:10">
      <c r="A8994" t="s">
        <v>19</v>
      </c>
      <c r="B8994" t="s">
        <v>32</v>
      </c>
      <c r="C8994" t="s">
        <v>3</v>
      </c>
      <c r="D8994" t="s">
        <v>328</v>
      </c>
      <c r="E8994" t="s">
        <v>365</v>
      </c>
      <c r="F8994" s="2">
        <v>33252785</v>
      </c>
      <c r="G8994" s="36">
        <f t="shared" si="254"/>
        <v>10391495.3125</v>
      </c>
      <c r="H8994">
        <v>2017</v>
      </c>
      <c r="I8994">
        <v>3.2</v>
      </c>
      <c r="J8994" t="s">
        <v>717</v>
      </c>
    </row>
    <row r="8995" spans="1:10">
      <c r="A8995" t="s">
        <v>19</v>
      </c>
      <c r="B8995" t="s">
        <v>32</v>
      </c>
      <c r="C8995" t="s">
        <v>3</v>
      </c>
      <c r="D8995" t="s">
        <v>328</v>
      </c>
      <c r="E8995" t="s">
        <v>366</v>
      </c>
      <c r="F8995" s="2">
        <v>19888068</v>
      </c>
      <c r="G8995" s="36">
        <f t="shared" si="254"/>
        <v>6215021.25</v>
      </c>
      <c r="H8995">
        <v>2017</v>
      </c>
      <c r="I8995">
        <v>3.2</v>
      </c>
      <c r="J8995" t="s">
        <v>717</v>
      </c>
    </row>
    <row r="8996" spans="1:10">
      <c r="A8996" t="s">
        <v>19</v>
      </c>
      <c r="B8996" t="s">
        <v>32</v>
      </c>
      <c r="C8996" t="s">
        <v>3</v>
      </c>
      <c r="D8996" t="s">
        <v>328</v>
      </c>
      <c r="E8996" t="s">
        <v>365</v>
      </c>
      <c r="F8996" s="2">
        <v>5416909</v>
      </c>
      <c r="G8996" s="36">
        <f t="shared" si="254"/>
        <v>1692784.0625</v>
      </c>
      <c r="H8996">
        <v>2017</v>
      </c>
      <c r="I8996">
        <v>3.2</v>
      </c>
      <c r="J8996" t="s">
        <v>717</v>
      </c>
    </row>
    <row r="8997" spans="1:10">
      <c r="A8997" t="s">
        <v>19</v>
      </c>
      <c r="B8997" t="s">
        <v>32</v>
      </c>
      <c r="C8997" t="s">
        <v>3</v>
      </c>
      <c r="D8997" t="s">
        <v>328</v>
      </c>
      <c r="E8997" t="s">
        <v>366</v>
      </c>
      <c r="F8997" s="2">
        <v>1706543</v>
      </c>
      <c r="G8997" s="36">
        <f t="shared" si="254"/>
        <v>533294.6875</v>
      </c>
      <c r="H8997">
        <v>2017</v>
      </c>
      <c r="I8997">
        <v>3.2</v>
      </c>
      <c r="J8997" t="s">
        <v>717</v>
      </c>
    </row>
    <row r="8998" spans="1:10">
      <c r="A8998" t="s">
        <v>19</v>
      </c>
      <c r="B8998" t="s">
        <v>32</v>
      </c>
      <c r="C8998" t="s">
        <v>3</v>
      </c>
      <c r="D8998" t="s">
        <v>1</v>
      </c>
      <c r="E8998" t="s">
        <v>364</v>
      </c>
      <c r="F8998" s="2">
        <v>7093</v>
      </c>
      <c r="G8998" s="36">
        <f t="shared" si="254"/>
        <v>2216.5625</v>
      </c>
      <c r="H8998">
        <v>2017</v>
      </c>
      <c r="I8998">
        <v>3.2</v>
      </c>
      <c r="J8998" t="s">
        <v>717</v>
      </c>
    </row>
    <row r="8999" spans="1:10">
      <c r="A8999" t="s">
        <v>19</v>
      </c>
      <c r="B8999" t="s">
        <v>32</v>
      </c>
      <c r="C8999" t="s">
        <v>3</v>
      </c>
      <c r="D8999" t="s">
        <v>367</v>
      </c>
      <c r="E8999" t="s">
        <v>370</v>
      </c>
      <c r="F8999" s="2">
        <v>14621300</v>
      </c>
      <c r="G8999" s="36">
        <f t="shared" si="254"/>
        <v>4569156.25</v>
      </c>
      <c r="H8999">
        <v>2017</v>
      </c>
      <c r="I8999">
        <v>3.2</v>
      </c>
      <c r="J8999" t="s">
        <v>717</v>
      </c>
    </row>
    <row r="9000" spans="1:10">
      <c r="A9000" t="s">
        <v>19</v>
      </c>
      <c r="B9000" t="s">
        <v>32</v>
      </c>
      <c r="C9000" t="s">
        <v>3</v>
      </c>
      <c r="D9000" t="s">
        <v>367</v>
      </c>
      <c r="E9000" t="s">
        <v>382</v>
      </c>
      <c r="F9000" s="2">
        <v>10471589</v>
      </c>
      <c r="G9000" s="36">
        <f t="shared" si="254"/>
        <v>3272371.5625</v>
      </c>
      <c r="H9000">
        <v>2017</v>
      </c>
      <c r="I9000">
        <v>3.2</v>
      </c>
      <c r="J9000" t="s">
        <v>717</v>
      </c>
    </row>
    <row r="9001" spans="1:10">
      <c r="A9001" t="s">
        <v>19</v>
      </c>
      <c r="B9001" t="s">
        <v>32</v>
      </c>
      <c r="C9001" t="s">
        <v>3</v>
      </c>
      <c r="D9001" t="s">
        <v>367</v>
      </c>
      <c r="E9001" t="s">
        <v>370</v>
      </c>
      <c r="F9001" s="2">
        <v>6908523</v>
      </c>
      <c r="G9001" s="36">
        <f t="shared" si="254"/>
        <v>2158913.4375</v>
      </c>
      <c r="H9001">
        <v>2017</v>
      </c>
      <c r="I9001">
        <v>3.2</v>
      </c>
      <c r="J9001" t="s">
        <v>717</v>
      </c>
    </row>
    <row r="9002" spans="1:10">
      <c r="A9002" t="s">
        <v>19</v>
      </c>
      <c r="B9002" t="s">
        <v>32</v>
      </c>
      <c r="C9002" t="s">
        <v>3</v>
      </c>
      <c r="D9002" t="s">
        <v>367</v>
      </c>
      <c r="E9002" t="s">
        <v>366</v>
      </c>
      <c r="F9002" s="2">
        <v>4047968</v>
      </c>
      <c r="G9002" s="36">
        <f t="shared" si="254"/>
        <v>1264990</v>
      </c>
      <c r="H9002">
        <v>2017</v>
      </c>
      <c r="I9002">
        <v>3.2</v>
      </c>
      <c r="J9002" t="s">
        <v>717</v>
      </c>
    </row>
    <row r="9003" spans="1:10">
      <c r="A9003" t="s">
        <v>19</v>
      </c>
      <c r="B9003" t="s">
        <v>32</v>
      </c>
      <c r="C9003" t="s">
        <v>3</v>
      </c>
      <c r="D9003" t="s">
        <v>367</v>
      </c>
      <c r="E9003" t="s">
        <v>382</v>
      </c>
      <c r="F9003" s="2">
        <v>3320620</v>
      </c>
      <c r="G9003" s="36">
        <f t="shared" si="254"/>
        <v>1037693.75</v>
      </c>
      <c r="H9003">
        <v>2017</v>
      </c>
      <c r="I9003">
        <v>3.2</v>
      </c>
      <c r="J9003" t="s">
        <v>717</v>
      </c>
    </row>
    <row r="9004" spans="1:10">
      <c r="A9004" t="s">
        <v>19</v>
      </c>
      <c r="B9004" t="s">
        <v>33</v>
      </c>
      <c r="C9004" t="s">
        <v>3</v>
      </c>
      <c r="D9004" t="s">
        <v>1</v>
      </c>
      <c r="F9004" s="2">
        <v>1317100520</v>
      </c>
      <c r="G9004" s="36">
        <f t="shared" si="254"/>
        <v>1664708.2495987057</v>
      </c>
      <c r="H9004">
        <v>2020</v>
      </c>
      <c r="I9004">
        <v>791.19</v>
      </c>
      <c r="J9004" s="40" t="s">
        <v>715</v>
      </c>
    </row>
    <row r="9005" spans="1:10">
      <c r="A9005" t="s">
        <v>19</v>
      </c>
      <c r="B9005" t="s">
        <v>33</v>
      </c>
      <c r="C9005" t="s">
        <v>3</v>
      </c>
      <c r="D9005" t="s">
        <v>328</v>
      </c>
      <c r="E9005" t="s">
        <v>370</v>
      </c>
      <c r="F9005" s="2">
        <v>6890390676.3900003</v>
      </c>
      <c r="G9005" s="36">
        <f t="shared" si="254"/>
        <v>8708895.0522504076</v>
      </c>
      <c r="H9005">
        <v>2020</v>
      </c>
      <c r="I9005">
        <v>791.19</v>
      </c>
      <c r="J9005" s="40" t="s">
        <v>715</v>
      </c>
    </row>
    <row r="9006" spans="1:10">
      <c r="A9006" t="s">
        <v>19</v>
      </c>
      <c r="B9006" t="s">
        <v>33</v>
      </c>
      <c r="C9006" t="s">
        <v>3</v>
      </c>
      <c r="D9006" t="s">
        <v>328</v>
      </c>
      <c r="E9006" t="s">
        <v>385</v>
      </c>
      <c r="F9006" s="2">
        <v>703952438.92000008</v>
      </c>
      <c r="G9006" s="36">
        <f t="shared" si="254"/>
        <v>889738.79715365462</v>
      </c>
      <c r="H9006">
        <v>2020</v>
      </c>
      <c r="I9006">
        <v>791.19</v>
      </c>
      <c r="J9006" s="40" t="s">
        <v>715</v>
      </c>
    </row>
    <row r="9007" spans="1:10">
      <c r="A9007" t="s">
        <v>19</v>
      </c>
      <c r="B9007" t="s">
        <v>33</v>
      </c>
      <c r="C9007" t="s">
        <v>3</v>
      </c>
      <c r="D9007" t="s">
        <v>328</v>
      </c>
      <c r="E9007" t="s">
        <v>386</v>
      </c>
      <c r="F9007" s="2">
        <v>75714480.204999998</v>
      </c>
      <c r="G9007" s="36">
        <f t="shared" si="254"/>
        <v>95696.963061969931</v>
      </c>
      <c r="H9007">
        <v>2020</v>
      </c>
      <c r="I9007">
        <v>791.19</v>
      </c>
      <c r="J9007" s="40" t="s">
        <v>715</v>
      </c>
    </row>
    <row r="9008" spans="1:10">
      <c r="A9008" t="s">
        <v>19</v>
      </c>
      <c r="B9008" t="s">
        <v>32</v>
      </c>
      <c r="C9008" t="s">
        <v>3</v>
      </c>
      <c r="D9008" t="s">
        <v>367</v>
      </c>
      <c r="E9008" t="s">
        <v>386</v>
      </c>
      <c r="F9008" s="2">
        <v>29484</v>
      </c>
      <c r="G9008" s="36">
        <f t="shared" si="254"/>
        <v>9213.75</v>
      </c>
      <c r="H9008">
        <v>2017</v>
      </c>
      <c r="I9008">
        <v>3.2</v>
      </c>
      <c r="J9008" t="s">
        <v>717</v>
      </c>
    </row>
    <row r="9009" spans="1:10">
      <c r="A9009" t="s">
        <v>19</v>
      </c>
      <c r="B9009" t="s">
        <v>32</v>
      </c>
      <c r="C9009" t="s">
        <v>3</v>
      </c>
      <c r="D9009" t="s">
        <v>367</v>
      </c>
      <c r="E9009" t="s">
        <v>385</v>
      </c>
      <c r="F9009" s="2">
        <v>2254</v>
      </c>
      <c r="G9009" s="36">
        <f t="shared" si="254"/>
        <v>704.375</v>
      </c>
      <c r="H9009">
        <v>2017</v>
      </c>
      <c r="I9009">
        <v>3.2</v>
      </c>
      <c r="J9009" t="s">
        <v>717</v>
      </c>
    </row>
    <row r="9010" spans="1:10">
      <c r="A9010" t="s">
        <v>19</v>
      </c>
      <c r="B9010" t="s">
        <v>32</v>
      </c>
      <c r="C9010" t="s">
        <v>3</v>
      </c>
      <c r="D9010" t="s">
        <v>367</v>
      </c>
      <c r="E9010" t="s">
        <v>385</v>
      </c>
      <c r="F9010" s="2">
        <v>859</v>
      </c>
      <c r="G9010" s="36">
        <f t="shared" si="254"/>
        <v>268.4375</v>
      </c>
      <c r="H9010">
        <v>2017</v>
      </c>
      <c r="I9010">
        <v>3.2</v>
      </c>
      <c r="J9010" t="s">
        <v>717</v>
      </c>
    </row>
    <row r="9011" spans="1:10">
      <c r="A9011" t="s">
        <v>19</v>
      </c>
      <c r="B9011" t="s">
        <v>32</v>
      </c>
      <c r="C9011" t="s">
        <v>3</v>
      </c>
      <c r="D9011" t="s">
        <v>367</v>
      </c>
      <c r="E9011" t="s">
        <v>381</v>
      </c>
      <c r="F9011" s="2">
        <v>551</v>
      </c>
      <c r="G9011" s="36">
        <f t="shared" si="254"/>
        <v>172.1875</v>
      </c>
      <c r="H9011">
        <v>2017</v>
      </c>
      <c r="I9011">
        <v>3.2</v>
      </c>
      <c r="J9011" t="s">
        <v>717</v>
      </c>
    </row>
    <row r="9012" spans="1:10">
      <c r="A9012" t="s">
        <v>19</v>
      </c>
      <c r="B9012" t="s">
        <v>32</v>
      </c>
      <c r="C9012" t="s">
        <v>3</v>
      </c>
      <c r="D9012" t="s">
        <v>367</v>
      </c>
      <c r="E9012" t="s">
        <v>386</v>
      </c>
      <c r="F9012" s="2">
        <v>0</v>
      </c>
      <c r="G9012" s="36">
        <f t="shared" si="254"/>
        <v>0</v>
      </c>
      <c r="H9012">
        <v>2017</v>
      </c>
      <c r="I9012">
        <v>3.2</v>
      </c>
      <c r="J9012" t="s">
        <v>717</v>
      </c>
    </row>
    <row r="9013" spans="1:10">
      <c r="A9013" t="s">
        <v>19</v>
      </c>
      <c r="B9013" t="s">
        <v>32</v>
      </c>
      <c r="C9013" t="s">
        <v>3</v>
      </c>
      <c r="D9013" t="s">
        <v>380</v>
      </c>
      <c r="F9013" s="2">
        <v>0</v>
      </c>
      <c r="G9013" s="36">
        <f t="shared" si="254"/>
        <v>0</v>
      </c>
      <c r="H9013">
        <v>2017</v>
      </c>
      <c r="I9013">
        <v>3.2</v>
      </c>
      <c r="J9013" t="s">
        <v>717</v>
      </c>
    </row>
    <row r="9014" spans="1:10">
      <c r="A9014" t="s">
        <v>19</v>
      </c>
      <c r="B9014" t="s">
        <v>32</v>
      </c>
      <c r="C9014" t="s">
        <v>4</v>
      </c>
      <c r="D9014" t="s">
        <v>328</v>
      </c>
      <c r="E9014" t="s">
        <v>365</v>
      </c>
      <c r="F9014" s="2">
        <v>12073687</v>
      </c>
      <c r="G9014" s="36">
        <f t="shared" si="254"/>
        <v>3773027.1875</v>
      </c>
      <c r="H9014">
        <v>2017</v>
      </c>
      <c r="I9014">
        <v>3.2</v>
      </c>
      <c r="J9014" t="s">
        <v>717</v>
      </c>
    </row>
    <row r="9015" spans="1:10">
      <c r="A9015" t="s">
        <v>19</v>
      </c>
      <c r="B9015" t="s">
        <v>32</v>
      </c>
      <c r="C9015" t="s">
        <v>4</v>
      </c>
      <c r="D9015" t="s">
        <v>328</v>
      </c>
      <c r="E9015" t="s">
        <v>366</v>
      </c>
      <c r="F9015" s="2">
        <v>2390755</v>
      </c>
      <c r="G9015" s="36">
        <f t="shared" si="254"/>
        <v>747110.9375</v>
      </c>
      <c r="H9015">
        <v>2017</v>
      </c>
      <c r="I9015">
        <v>3.2</v>
      </c>
      <c r="J9015" t="s">
        <v>717</v>
      </c>
    </row>
    <row r="9016" spans="1:10">
      <c r="A9016" t="s">
        <v>19</v>
      </c>
      <c r="B9016" t="s">
        <v>32</v>
      </c>
      <c r="C9016" t="s">
        <v>4</v>
      </c>
      <c r="D9016" t="s">
        <v>328</v>
      </c>
      <c r="E9016" t="s">
        <v>365</v>
      </c>
      <c r="F9016" s="2">
        <v>2123885</v>
      </c>
      <c r="G9016" s="36">
        <f t="shared" si="254"/>
        <v>663714.0625</v>
      </c>
      <c r="H9016">
        <v>2017</v>
      </c>
      <c r="I9016">
        <v>3.2</v>
      </c>
      <c r="J9016" t="s">
        <v>717</v>
      </c>
    </row>
    <row r="9017" spans="1:10">
      <c r="A9017" t="s">
        <v>19</v>
      </c>
      <c r="B9017" t="s">
        <v>32</v>
      </c>
      <c r="C9017" t="s">
        <v>4</v>
      </c>
      <c r="D9017" t="s">
        <v>328</v>
      </c>
      <c r="E9017" t="s">
        <v>366</v>
      </c>
      <c r="F9017" s="2">
        <v>-8513951</v>
      </c>
      <c r="G9017" s="36">
        <f t="shared" si="254"/>
        <v>-2660609.6875</v>
      </c>
      <c r="H9017">
        <v>2017</v>
      </c>
      <c r="I9017">
        <v>3.2</v>
      </c>
      <c r="J9017" t="s">
        <v>717</v>
      </c>
    </row>
    <row r="9018" spans="1:10">
      <c r="A9018" t="s">
        <v>19</v>
      </c>
      <c r="B9018" t="s">
        <v>32</v>
      </c>
      <c r="C9018" t="s">
        <v>4</v>
      </c>
      <c r="D9018" t="s">
        <v>1</v>
      </c>
      <c r="E9018" t="s">
        <v>364</v>
      </c>
      <c r="F9018" s="2">
        <v>0</v>
      </c>
      <c r="G9018" s="36">
        <f t="shared" si="254"/>
        <v>0</v>
      </c>
      <c r="H9018">
        <v>2017</v>
      </c>
      <c r="I9018">
        <v>3.2</v>
      </c>
      <c r="J9018" t="s">
        <v>717</v>
      </c>
    </row>
    <row r="9019" spans="1:10">
      <c r="A9019" t="s">
        <v>19</v>
      </c>
      <c r="B9019" t="s">
        <v>32</v>
      </c>
      <c r="C9019" t="s">
        <v>4</v>
      </c>
      <c r="D9019" t="s">
        <v>367</v>
      </c>
      <c r="E9019" t="s">
        <v>370</v>
      </c>
      <c r="F9019" s="2">
        <v>9238657</v>
      </c>
      <c r="G9019" s="36">
        <f t="shared" si="254"/>
        <v>2887080.3125</v>
      </c>
      <c r="H9019">
        <v>2017</v>
      </c>
      <c r="I9019">
        <v>3.2</v>
      </c>
      <c r="J9019" t="s">
        <v>717</v>
      </c>
    </row>
    <row r="9020" spans="1:10">
      <c r="A9020" t="s">
        <v>19</v>
      </c>
      <c r="B9020" t="s">
        <v>32</v>
      </c>
      <c r="C9020" t="s">
        <v>4</v>
      </c>
      <c r="D9020" t="s">
        <v>367</v>
      </c>
      <c r="E9020" t="s">
        <v>382</v>
      </c>
      <c r="F9020" s="2">
        <v>7932696</v>
      </c>
      <c r="G9020" s="36">
        <f t="shared" si="254"/>
        <v>2478967.5</v>
      </c>
      <c r="H9020">
        <v>2017</v>
      </c>
      <c r="I9020">
        <v>3.2</v>
      </c>
      <c r="J9020" t="s">
        <v>717</v>
      </c>
    </row>
    <row r="9021" spans="1:10">
      <c r="A9021" t="s">
        <v>19</v>
      </c>
      <c r="B9021" t="s">
        <v>32</v>
      </c>
      <c r="C9021" t="s">
        <v>4</v>
      </c>
      <c r="D9021" t="s">
        <v>367</v>
      </c>
      <c r="E9021" t="s">
        <v>382</v>
      </c>
      <c r="F9021" s="2">
        <v>2442838</v>
      </c>
      <c r="G9021" s="36">
        <f t="shared" si="254"/>
        <v>763386.875</v>
      </c>
      <c r="H9021">
        <v>2017</v>
      </c>
      <c r="I9021">
        <v>3.2</v>
      </c>
      <c r="J9021" t="s">
        <v>717</v>
      </c>
    </row>
    <row r="9022" spans="1:10">
      <c r="A9022" t="s">
        <v>19</v>
      </c>
      <c r="B9022" t="s">
        <v>32</v>
      </c>
      <c r="C9022" t="s">
        <v>4</v>
      </c>
      <c r="D9022" t="s">
        <v>367</v>
      </c>
      <c r="E9022" t="s">
        <v>370</v>
      </c>
      <c r="F9022" s="2">
        <v>1832359</v>
      </c>
      <c r="G9022" s="36">
        <f t="shared" si="254"/>
        <v>572612.1875</v>
      </c>
      <c r="H9022">
        <v>2017</v>
      </c>
      <c r="I9022">
        <v>3.2</v>
      </c>
      <c r="J9022" t="s">
        <v>717</v>
      </c>
    </row>
    <row r="9023" spans="1:10">
      <c r="A9023" t="s">
        <v>19</v>
      </c>
      <c r="B9023" t="s">
        <v>32</v>
      </c>
      <c r="C9023" t="s">
        <v>4</v>
      </c>
      <c r="D9023" t="s">
        <v>367</v>
      </c>
      <c r="E9023" t="s">
        <v>366</v>
      </c>
      <c r="F9023" s="2">
        <v>854798</v>
      </c>
      <c r="G9023" s="36">
        <f t="shared" si="254"/>
        <v>267124.375</v>
      </c>
      <c r="H9023">
        <v>2017</v>
      </c>
      <c r="I9023">
        <v>3.2</v>
      </c>
      <c r="J9023" t="s">
        <v>717</v>
      </c>
    </row>
    <row r="9024" spans="1:10">
      <c r="A9024" t="s">
        <v>19</v>
      </c>
      <c r="B9024" t="s">
        <v>32</v>
      </c>
      <c r="C9024" t="s">
        <v>4</v>
      </c>
      <c r="D9024" t="s">
        <v>367</v>
      </c>
      <c r="E9024" t="s">
        <v>385</v>
      </c>
      <c r="F9024" s="2">
        <v>0</v>
      </c>
      <c r="G9024" s="36">
        <f t="shared" si="254"/>
        <v>0</v>
      </c>
      <c r="H9024">
        <v>2017</v>
      </c>
      <c r="I9024">
        <v>3.2</v>
      </c>
      <c r="J9024" t="s">
        <v>717</v>
      </c>
    </row>
    <row r="9025" spans="1:10">
      <c r="A9025" t="s">
        <v>19</v>
      </c>
      <c r="B9025" t="s">
        <v>32</v>
      </c>
      <c r="C9025" t="s">
        <v>4</v>
      </c>
      <c r="D9025" t="s">
        <v>367</v>
      </c>
      <c r="E9025" t="s">
        <v>381</v>
      </c>
      <c r="F9025" s="2">
        <v>-51</v>
      </c>
      <c r="G9025" s="36">
        <f t="shared" ref="G9025:G9029" si="255">F9025/I9025</f>
        <v>-15.9375</v>
      </c>
      <c r="H9025">
        <v>2017</v>
      </c>
      <c r="I9025">
        <v>3.2</v>
      </c>
      <c r="J9025" t="s">
        <v>717</v>
      </c>
    </row>
    <row r="9026" spans="1:10">
      <c r="A9026" t="s">
        <v>19</v>
      </c>
      <c r="B9026" t="s">
        <v>32</v>
      </c>
      <c r="C9026" t="s">
        <v>4</v>
      </c>
      <c r="D9026" t="s">
        <v>367</v>
      </c>
      <c r="E9026" t="s">
        <v>385</v>
      </c>
      <c r="F9026" s="2">
        <v>-89</v>
      </c>
      <c r="G9026" s="36">
        <f t="shared" si="255"/>
        <v>-27.8125</v>
      </c>
      <c r="H9026">
        <v>2017</v>
      </c>
      <c r="I9026">
        <v>3.2</v>
      </c>
      <c r="J9026" t="s">
        <v>717</v>
      </c>
    </row>
    <row r="9027" spans="1:10">
      <c r="A9027" t="s">
        <v>19</v>
      </c>
      <c r="B9027" t="s">
        <v>32</v>
      </c>
      <c r="C9027" t="s">
        <v>4</v>
      </c>
      <c r="D9027" t="s">
        <v>367</v>
      </c>
      <c r="E9027" t="s">
        <v>386</v>
      </c>
      <c r="F9027" s="2">
        <v>-2510</v>
      </c>
      <c r="G9027" s="36">
        <f t="shared" si="255"/>
        <v>-784.375</v>
      </c>
      <c r="H9027">
        <v>2017</v>
      </c>
      <c r="I9027">
        <v>3.2</v>
      </c>
      <c r="J9027" t="s">
        <v>717</v>
      </c>
    </row>
    <row r="9028" spans="1:10">
      <c r="A9028" t="s">
        <v>19</v>
      </c>
      <c r="B9028" t="s">
        <v>32</v>
      </c>
      <c r="C9028" t="s">
        <v>4</v>
      </c>
      <c r="D9028" t="s">
        <v>367</v>
      </c>
      <c r="E9028" t="s">
        <v>386</v>
      </c>
      <c r="F9028" s="2">
        <v>-4302</v>
      </c>
      <c r="G9028" s="36">
        <f t="shared" si="255"/>
        <v>-1344.375</v>
      </c>
      <c r="H9028">
        <v>2017</v>
      </c>
      <c r="I9028">
        <v>3.2</v>
      </c>
      <c r="J9028" t="s">
        <v>717</v>
      </c>
    </row>
    <row r="9029" spans="1:10">
      <c r="A9029" t="s">
        <v>19</v>
      </c>
      <c r="B9029" t="s">
        <v>32</v>
      </c>
      <c r="C9029" t="s">
        <v>4</v>
      </c>
      <c r="D9029" t="s">
        <v>380</v>
      </c>
      <c r="F9029" s="2">
        <v>186</v>
      </c>
      <c r="G9029" s="36">
        <f t="shared" si="255"/>
        <v>58.125</v>
      </c>
      <c r="H9029">
        <v>2017</v>
      </c>
      <c r="I9029">
        <v>3.2</v>
      </c>
      <c r="J9029" t="s">
        <v>717</v>
      </c>
    </row>
    <row r="9030" spans="1:10">
      <c r="A9030" s="4" t="s">
        <v>19</v>
      </c>
      <c r="B9030" t="s">
        <v>32</v>
      </c>
      <c r="C9030" t="s">
        <v>3</v>
      </c>
      <c r="D9030" t="s">
        <v>328</v>
      </c>
      <c r="E9030" t="s">
        <v>366</v>
      </c>
      <c r="F9030" s="2">
        <v>21897586</v>
      </c>
      <c r="G9030" s="36">
        <v>6341918.0383260185</v>
      </c>
      <c r="H9030">
        <v>2016</v>
      </c>
      <c r="I9030">
        <v>3.4528333333333299</v>
      </c>
      <c r="J9030" t="s">
        <v>717</v>
      </c>
    </row>
    <row r="9031" spans="1:10">
      <c r="A9031" t="s">
        <v>57</v>
      </c>
      <c r="B9031" t="s">
        <v>33</v>
      </c>
      <c r="C9031" t="s">
        <v>3</v>
      </c>
      <c r="D9031" t="s">
        <v>328</v>
      </c>
      <c r="E9031" t="s">
        <v>370</v>
      </c>
      <c r="F9031" s="2">
        <v>1696962622.4650002</v>
      </c>
      <c r="G9031" s="36">
        <f>F9031/I9031</f>
        <v>2144823.1429429087</v>
      </c>
      <c r="H9031">
        <v>2020</v>
      </c>
      <c r="I9031">
        <v>791.19</v>
      </c>
      <c r="J9031" s="40" t="s">
        <v>715</v>
      </c>
    </row>
    <row r="9032" spans="1:10">
      <c r="A9032" t="s">
        <v>57</v>
      </c>
      <c r="B9032" t="s">
        <v>33</v>
      </c>
      <c r="C9032" t="s">
        <v>3</v>
      </c>
      <c r="D9032" t="s">
        <v>328</v>
      </c>
      <c r="E9032" t="s">
        <v>385</v>
      </c>
      <c r="F9032" s="2">
        <v>8676494977.5200005</v>
      </c>
      <c r="G9032" s="36">
        <f>F9032/I9032</f>
        <v>10966386.048256423</v>
      </c>
      <c r="H9032">
        <v>2020</v>
      </c>
      <c r="I9032">
        <v>791.19</v>
      </c>
      <c r="J9032" s="40" t="s">
        <v>715</v>
      </c>
    </row>
    <row r="9033" spans="1:10">
      <c r="A9033" t="s">
        <v>57</v>
      </c>
      <c r="B9033" t="s">
        <v>33</v>
      </c>
      <c r="C9033" t="s">
        <v>3</v>
      </c>
      <c r="D9033" t="s">
        <v>328</v>
      </c>
      <c r="E9033" t="s">
        <v>386</v>
      </c>
      <c r="F9033" s="2">
        <v>36465746.245000005</v>
      </c>
      <c r="G9033" s="36">
        <f>F9033/I9033</f>
        <v>46089.746135567948</v>
      </c>
      <c r="H9033">
        <v>2020</v>
      </c>
      <c r="I9033">
        <v>791.19</v>
      </c>
      <c r="J9033" s="40" t="s">
        <v>715</v>
      </c>
    </row>
    <row r="9034" spans="1:10">
      <c r="A9034" s="4" t="s">
        <v>19</v>
      </c>
      <c r="B9034" t="s">
        <v>32</v>
      </c>
      <c r="C9034" t="s">
        <v>3</v>
      </c>
      <c r="D9034" t="s">
        <v>328</v>
      </c>
      <c r="E9034" t="s">
        <v>366</v>
      </c>
      <c r="F9034" s="2">
        <v>396488</v>
      </c>
      <c r="G9034" s="36">
        <v>114829.75334266556</v>
      </c>
      <c r="H9034">
        <v>2016</v>
      </c>
      <c r="I9034">
        <v>3.4528333333333299</v>
      </c>
      <c r="J9034" t="s">
        <v>717</v>
      </c>
    </row>
    <row r="9035" spans="1:10">
      <c r="A9035" s="4" t="s">
        <v>19</v>
      </c>
      <c r="B9035" t="s">
        <v>32</v>
      </c>
      <c r="C9035" t="s">
        <v>3</v>
      </c>
      <c r="D9035" t="s">
        <v>1</v>
      </c>
      <c r="F9035" s="2">
        <v>89760</v>
      </c>
      <c r="G9035" s="36">
        <v>25996.041897958225</v>
      </c>
      <c r="H9035">
        <v>2016</v>
      </c>
      <c r="I9035">
        <v>3.4528333333333299</v>
      </c>
      <c r="J9035" t="s">
        <v>717</v>
      </c>
    </row>
    <row r="9036" spans="1:10">
      <c r="A9036" s="4" t="s">
        <v>19</v>
      </c>
      <c r="B9036" t="s">
        <v>32</v>
      </c>
      <c r="C9036" t="s">
        <v>3</v>
      </c>
      <c r="D9036" t="s">
        <v>367</v>
      </c>
      <c r="E9036" t="s">
        <v>370</v>
      </c>
      <c r="F9036" s="2">
        <v>8809394</v>
      </c>
      <c r="G9036" s="36">
        <v>2551352.222812186</v>
      </c>
      <c r="H9036">
        <v>2016</v>
      </c>
      <c r="I9036">
        <v>3.4528333333333299</v>
      </c>
      <c r="J9036" t="s">
        <v>717</v>
      </c>
    </row>
    <row r="9037" spans="1:10">
      <c r="A9037" s="4" t="s">
        <v>19</v>
      </c>
      <c r="B9037" t="s">
        <v>32</v>
      </c>
      <c r="C9037" t="s">
        <v>3</v>
      </c>
      <c r="D9037" t="s">
        <v>367</v>
      </c>
      <c r="E9037" t="s">
        <v>370</v>
      </c>
      <c r="F9037" s="2">
        <v>6139917</v>
      </c>
      <c r="G9037" s="36">
        <v>1778225.7083554587</v>
      </c>
      <c r="H9037">
        <v>2016</v>
      </c>
      <c r="I9037">
        <v>3.4528333333333299</v>
      </c>
      <c r="J9037" t="s">
        <v>717</v>
      </c>
    </row>
    <row r="9038" spans="1:10">
      <c r="A9038" s="4" t="s">
        <v>19</v>
      </c>
      <c r="B9038" t="s">
        <v>32</v>
      </c>
      <c r="C9038" t="s">
        <v>3</v>
      </c>
      <c r="D9038" t="s">
        <v>367</v>
      </c>
      <c r="E9038" t="s">
        <v>370</v>
      </c>
      <c r="F9038" s="2">
        <v>4972200</v>
      </c>
      <c r="G9038" s="36">
        <v>1440034.7540667099</v>
      </c>
      <c r="H9038">
        <v>2016</v>
      </c>
      <c r="I9038">
        <v>3.4528333333333299</v>
      </c>
      <c r="J9038" t="s">
        <v>717</v>
      </c>
    </row>
    <row r="9039" spans="1:10">
      <c r="A9039" s="4" t="s">
        <v>19</v>
      </c>
      <c r="B9039" t="s">
        <v>32</v>
      </c>
      <c r="C9039" t="s">
        <v>3</v>
      </c>
      <c r="D9039" t="s">
        <v>367</v>
      </c>
      <c r="E9039" t="s">
        <v>370</v>
      </c>
      <c r="F9039" s="2">
        <v>3538916</v>
      </c>
      <c r="G9039" s="36">
        <v>1024931.0228314921</v>
      </c>
      <c r="H9039">
        <v>2016</v>
      </c>
      <c r="I9039">
        <v>3.4528333333333299</v>
      </c>
      <c r="J9039" t="s">
        <v>717</v>
      </c>
    </row>
    <row r="9040" spans="1:10">
      <c r="A9040" s="4" t="s">
        <v>19</v>
      </c>
      <c r="B9040" t="s">
        <v>32</v>
      </c>
      <c r="C9040" t="s">
        <v>3</v>
      </c>
      <c r="D9040" t="s">
        <v>367</v>
      </c>
      <c r="E9040" t="s">
        <v>370</v>
      </c>
      <c r="F9040" s="2">
        <v>2292658</v>
      </c>
      <c r="G9040" s="36">
        <v>663993.24226480734</v>
      </c>
      <c r="H9040">
        <v>2016</v>
      </c>
      <c r="I9040">
        <v>3.4528333333333299</v>
      </c>
      <c r="J9040" t="s">
        <v>717</v>
      </c>
    </row>
    <row r="9041" spans="1:10">
      <c r="A9041" s="4" t="s">
        <v>19</v>
      </c>
      <c r="B9041" t="s">
        <v>32</v>
      </c>
      <c r="C9041" t="s">
        <v>3</v>
      </c>
      <c r="D9041" t="s">
        <v>367</v>
      </c>
      <c r="E9041" t="s">
        <v>370</v>
      </c>
      <c r="F9041" s="2">
        <v>82760</v>
      </c>
      <c r="G9041" s="36">
        <v>23968.721339962372</v>
      </c>
      <c r="H9041">
        <v>2016</v>
      </c>
      <c r="I9041">
        <v>3.4528333333333299</v>
      </c>
      <c r="J9041" t="s">
        <v>717</v>
      </c>
    </row>
    <row r="9042" spans="1:10">
      <c r="A9042" s="4" t="s">
        <v>19</v>
      </c>
      <c r="B9042" t="s">
        <v>32</v>
      </c>
      <c r="C9042" t="s">
        <v>3</v>
      </c>
      <c r="D9042" t="s">
        <v>367</v>
      </c>
      <c r="E9042" t="s">
        <v>370</v>
      </c>
      <c r="F9042" s="2">
        <v>2309</v>
      </c>
      <c r="G9042" s="36">
        <v>668.72616691605992</v>
      </c>
      <c r="H9042">
        <v>2016</v>
      </c>
      <c r="I9042">
        <v>3.4528333333333299</v>
      </c>
      <c r="J9042" t="s">
        <v>717</v>
      </c>
    </row>
    <row r="9043" spans="1:10">
      <c r="A9043" s="4" t="s">
        <v>19</v>
      </c>
      <c r="B9043" t="s">
        <v>32</v>
      </c>
      <c r="C9043" t="s">
        <v>3</v>
      </c>
      <c r="D9043" t="s">
        <v>367</v>
      </c>
      <c r="E9043" t="s">
        <v>370</v>
      </c>
      <c r="F9043" s="2">
        <v>1824.9999999999998</v>
      </c>
      <c r="G9043" s="36">
        <v>528.55143119177535</v>
      </c>
      <c r="H9043">
        <v>2016</v>
      </c>
      <c r="I9043">
        <v>3.4528333333333299</v>
      </c>
      <c r="J9043" t="s">
        <v>717</v>
      </c>
    </row>
    <row r="9044" spans="1:10">
      <c r="A9044" t="s">
        <v>74</v>
      </c>
      <c r="B9044" t="s">
        <v>33</v>
      </c>
      <c r="C9044" t="s">
        <v>4</v>
      </c>
      <c r="D9044" t="s">
        <v>1</v>
      </c>
      <c r="F9044" s="2">
        <f>14574520*0.036</f>
        <v>524682.72</v>
      </c>
      <c r="G9044" s="36">
        <f>F9044/I9044</f>
        <v>663.15640996473655</v>
      </c>
      <c r="H9044">
        <v>2020</v>
      </c>
      <c r="I9044">
        <v>791.19</v>
      </c>
      <c r="J9044" s="40" t="s">
        <v>715</v>
      </c>
    </row>
    <row r="9045" spans="1:10">
      <c r="A9045" t="s">
        <v>74</v>
      </c>
      <c r="B9045" t="s">
        <v>33</v>
      </c>
      <c r="C9045" t="s">
        <v>4</v>
      </c>
      <c r="D9045" t="s">
        <v>328</v>
      </c>
      <c r="E9045" t="s">
        <v>370</v>
      </c>
      <c r="F9045" s="2">
        <f>7120948297.81*0.901</f>
        <v>6415974416.3268108</v>
      </c>
      <c r="G9045" s="36">
        <f>F9045/I9045</f>
        <v>8109271.3713859003</v>
      </c>
      <c r="H9045">
        <v>2020</v>
      </c>
      <c r="I9045">
        <v>791.19</v>
      </c>
      <c r="J9045" s="40" t="s">
        <v>715</v>
      </c>
    </row>
    <row r="9046" spans="1:10">
      <c r="A9046" t="s">
        <v>74</v>
      </c>
      <c r="B9046" t="s">
        <v>33</v>
      </c>
      <c r="C9046" t="s">
        <v>4</v>
      </c>
      <c r="D9046" t="s">
        <v>328</v>
      </c>
      <c r="E9046" t="s">
        <v>385</v>
      </c>
      <c r="F9046" s="2">
        <v>5918130678.7728014</v>
      </c>
      <c r="G9046" s="36">
        <f>F9046/I9046</f>
        <v>7480037.2587782973</v>
      </c>
      <c r="H9046">
        <v>2020</v>
      </c>
      <c r="I9046">
        <v>791.19</v>
      </c>
      <c r="J9046" s="40" t="s">
        <v>715</v>
      </c>
    </row>
    <row r="9047" spans="1:10">
      <c r="A9047" t="s">
        <v>74</v>
      </c>
      <c r="B9047" t="s">
        <v>33</v>
      </c>
      <c r="C9047" t="s">
        <v>4</v>
      </c>
      <c r="D9047" t="s">
        <v>328</v>
      </c>
      <c r="E9047" t="s">
        <v>386</v>
      </c>
      <c r="F9047" s="2">
        <v>84269900.871620014</v>
      </c>
      <c r="G9047" s="36">
        <f>F9047/I9047</f>
        <v>106510.32099953236</v>
      </c>
      <c r="H9047">
        <v>2020</v>
      </c>
      <c r="I9047">
        <v>791.19</v>
      </c>
      <c r="J9047" s="40" t="s">
        <v>715</v>
      </c>
    </row>
    <row r="9048" spans="1:10">
      <c r="A9048" s="4" t="s">
        <v>19</v>
      </c>
      <c r="B9048" t="s">
        <v>32</v>
      </c>
      <c r="C9048" t="s">
        <v>3</v>
      </c>
      <c r="D9048" t="s">
        <v>367</v>
      </c>
      <c r="E9048" t="s">
        <v>370</v>
      </c>
      <c r="F9048" s="2">
        <v>991</v>
      </c>
      <c r="G9048" s="36">
        <v>287.01066756769831</v>
      </c>
      <c r="H9048">
        <v>2016</v>
      </c>
      <c r="I9048">
        <v>3.4528333333333299</v>
      </c>
      <c r="J9048" t="s">
        <v>717</v>
      </c>
    </row>
    <row r="9049" spans="1:10">
      <c r="A9049" s="4" t="s">
        <v>19</v>
      </c>
      <c r="B9049" t="s">
        <v>32</v>
      </c>
      <c r="C9049" t="s">
        <v>3</v>
      </c>
      <c r="D9049" t="s">
        <v>367</v>
      </c>
      <c r="E9049" t="s">
        <v>370</v>
      </c>
      <c r="F9049" s="2">
        <v>-179</v>
      </c>
      <c r="G9049" s="36">
        <v>-51.841482840179616</v>
      </c>
      <c r="H9049">
        <v>2016</v>
      </c>
      <c r="I9049">
        <v>3.4528333333333299</v>
      </c>
      <c r="J9049" t="s">
        <v>717</v>
      </c>
    </row>
    <row r="9050" spans="1:10">
      <c r="A9050" s="4" t="s">
        <v>19</v>
      </c>
      <c r="B9050" t="s">
        <v>32</v>
      </c>
      <c r="C9050" t="s">
        <v>4</v>
      </c>
      <c r="D9050" t="s">
        <v>328</v>
      </c>
      <c r="E9050" t="s">
        <v>365</v>
      </c>
      <c r="F9050" s="2">
        <v>22018837</v>
      </c>
      <c r="G9050" s="36">
        <v>6377034.416179955</v>
      </c>
      <c r="H9050">
        <v>2016</v>
      </c>
      <c r="I9050">
        <v>3.4528333333333299</v>
      </c>
      <c r="J9050" t="s">
        <v>717</v>
      </c>
    </row>
    <row r="9051" spans="1:10">
      <c r="A9051" s="4" t="s">
        <v>19</v>
      </c>
      <c r="B9051" t="s">
        <v>32</v>
      </c>
      <c r="C9051" t="s">
        <v>4</v>
      </c>
      <c r="D9051" t="s">
        <v>328</v>
      </c>
      <c r="E9051" t="s">
        <v>366</v>
      </c>
      <c r="F9051" s="2">
        <v>5535583</v>
      </c>
      <c r="G9051" s="36">
        <v>1603200.173770335</v>
      </c>
      <c r="H9051">
        <v>2016</v>
      </c>
      <c r="I9051">
        <v>3.4528333333333299</v>
      </c>
      <c r="J9051" t="s">
        <v>717</v>
      </c>
    </row>
    <row r="9052" spans="1:10">
      <c r="A9052" s="4" t="s">
        <v>19</v>
      </c>
      <c r="B9052" t="s">
        <v>32</v>
      </c>
      <c r="C9052" t="s">
        <v>4</v>
      </c>
      <c r="D9052" t="s">
        <v>328</v>
      </c>
      <c r="E9052" t="s">
        <v>365</v>
      </c>
      <c r="F9052" s="2">
        <v>3341822</v>
      </c>
      <c r="G9052" s="36">
        <v>967849.20596611581</v>
      </c>
      <c r="H9052">
        <v>2016</v>
      </c>
      <c r="I9052">
        <v>3.4528333333333299</v>
      </c>
      <c r="J9052" t="s">
        <v>717</v>
      </c>
    </row>
    <row r="9053" spans="1:10">
      <c r="A9053" s="4" t="s">
        <v>19</v>
      </c>
      <c r="B9053" t="s">
        <v>32</v>
      </c>
      <c r="C9053" t="s">
        <v>4</v>
      </c>
      <c r="D9053" t="s">
        <v>328</v>
      </c>
      <c r="E9053" t="s">
        <v>366</v>
      </c>
      <c r="F9053" s="2">
        <v>-25608753</v>
      </c>
      <c r="G9053" s="36">
        <v>-7416735.9173625596</v>
      </c>
      <c r="H9053">
        <v>2016</v>
      </c>
      <c r="I9053">
        <v>3.4528333333333299</v>
      </c>
      <c r="J9053" t="s">
        <v>717</v>
      </c>
    </row>
    <row r="9054" spans="1:10">
      <c r="A9054" s="4" t="s">
        <v>19</v>
      </c>
      <c r="B9054" t="s">
        <v>32</v>
      </c>
      <c r="C9054" t="s">
        <v>4</v>
      </c>
      <c r="D9054" t="s">
        <v>367</v>
      </c>
      <c r="E9054" t="s">
        <v>370</v>
      </c>
      <c r="F9054" s="2">
        <v>7132865</v>
      </c>
      <c r="G9054" s="36">
        <v>2065800.5502727251</v>
      </c>
      <c r="H9054">
        <v>2016</v>
      </c>
      <c r="I9054">
        <v>3.4528333333333299</v>
      </c>
      <c r="J9054" t="s">
        <v>717</v>
      </c>
    </row>
    <row r="9055" spans="1:10">
      <c r="A9055" s="4" t="s">
        <v>19</v>
      </c>
      <c r="B9055" t="s">
        <v>32</v>
      </c>
      <c r="C9055" t="s">
        <v>4</v>
      </c>
      <c r="D9055" t="s">
        <v>367</v>
      </c>
      <c r="E9055" t="s">
        <v>370</v>
      </c>
      <c r="F9055" s="2">
        <v>4448952</v>
      </c>
      <c r="G9055" s="36">
        <v>1288493.1215909652</v>
      </c>
      <c r="H9055">
        <v>2016</v>
      </c>
      <c r="I9055">
        <v>3.4528333333333299</v>
      </c>
      <c r="J9055" t="s">
        <v>717</v>
      </c>
    </row>
    <row r="9056" spans="1:10">
      <c r="A9056" s="4" t="s">
        <v>19</v>
      </c>
      <c r="B9056" t="s">
        <v>32</v>
      </c>
      <c r="C9056" t="s">
        <v>4</v>
      </c>
      <c r="D9056" t="s">
        <v>367</v>
      </c>
      <c r="E9056" t="s">
        <v>370</v>
      </c>
      <c r="F9056" s="2">
        <v>3101755</v>
      </c>
      <c r="G9056" s="36">
        <v>898321.66819520295</v>
      </c>
      <c r="H9056">
        <v>2016</v>
      </c>
      <c r="I9056">
        <v>3.4528333333333299</v>
      </c>
      <c r="J9056" t="s">
        <v>717</v>
      </c>
    </row>
    <row r="9057" spans="1:10">
      <c r="A9057" s="4" t="s">
        <v>19</v>
      </c>
      <c r="B9057" t="s">
        <v>32</v>
      </c>
      <c r="C9057" t="s">
        <v>4</v>
      </c>
      <c r="D9057" t="s">
        <v>367</v>
      </c>
      <c r="E9057" t="s">
        <v>370</v>
      </c>
      <c r="F9057" s="2">
        <v>2137903</v>
      </c>
      <c r="G9057" s="36">
        <v>619173.52898585761</v>
      </c>
      <c r="H9057">
        <v>2016</v>
      </c>
      <c r="I9057">
        <v>3.4528333333333299</v>
      </c>
      <c r="J9057" t="s">
        <v>717</v>
      </c>
    </row>
    <row r="9058" spans="1:10">
      <c r="A9058" s="4" t="s">
        <v>19</v>
      </c>
      <c r="B9058" t="s">
        <v>32</v>
      </c>
      <c r="C9058" t="s">
        <v>4</v>
      </c>
      <c r="D9058" t="s">
        <v>367</v>
      </c>
      <c r="E9058" t="s">
        <v>370</v>
      </c>
      <c r="F9058" s="2">
        <v>1192387</v>
      </c>
      <c r="G9058" s="36">
        <v>345335.81116957124</v>
      </c>
      <c r="H9058">
        <v>2016</v>
      </c>
      <c r="I9058">
        <v>3.4528333333333299</v>
      </c>
      <c r="J9058" t="s">
        <v>717</v>
      </c>
    </row>
    <row r="9059" spans="1:10">
      <c r="A9059" s="4" t="s">
        <v>19</v>
      </c>
      <c r="B9059" t="s">
        <v>32</v>
      </c>
      <c r="C9059" t="s">
        <v>4</v>
      </c>
      <c r="D9059" t="s">
        <v>367</v>
      </c>
      <c r="E9059" t="s">
        <v>370</v>
      </c>
      <c r="F9059" s="2">
        <v>81</v>
      </c>
      <c r="G9059" s="36">
        <v>23.458995028237702</v>
      </c>
      <c r="H9059">
        <v>2016</v>
      </c>
      <c r="I9059">
        <v>3.4528333333333299</v>
      </c>
      <c r="J9059" t="s">
        <v>717</v>
      </c>
    </row>
    <row r="9060" spans="1:10">
      <c r="A9060" s="4" t="s">
        <v>19</v>
      </c>
      <c r="B9060" t="s">
        <v>32</v>
      </c>
      <c r="C9060" t="s">
        <v>4</v>
      </c>
      <c r="D9060" t="s">
        <v>367</v>
      </c>
      <c r="E9060" t="s">
        <v>370</v>
      </c>
      <c r="F9060" s="2">
        <v>-24</v>
      </c>
      <c r="G9060" s="36">
        <v>-6.9508133417000604</v>
      </c>
      <c r="H9060">
        <v>2016</v>
      </c>
      <c r="I9060">
        <v>3.4528333333333299</v>
      </c>
      <c r="J9060" t="s">
        <v>717</v>
      </c>
    </row>
    <row r="9061" spans="1:10">
      <c r="A9061" s="4" t="s">
        <v>19</v>
      </c>
      <c r="B9061" t="s">
        <v>32</v>
      </c>
      <c r="C9061" t="s">
        <v>4</v>
      </c>
      <c r="D9061" t="s">
        <v>367</v>
      </c>
      <c r="E9061" t="s">
        <v>370</v>
      </c>
      <c r="F9061" s="2">
        <v>-154145</v>
      </c>
      <c r="G9061" s="36">
        <v>-44643.046773181493</v>
      </c>
      <c r="H9061">
        <v>2016</v>
      </c>
      <c r="I9061">
        <v>3.4528333333333299</v>
      </c>
      <c r="J9061" t="s">
        <v>717</v>
      </c>
    </row>
    <row r="9062" spans="1:10">
      <c r="A9062" s="4" t="s">
        <v>19</v>
      </c>
      <c r="B9062" t="s">
        <v>32</v>
      </c>
      <c r="C9062" t="s">
        <v>3</v>
      </c>
      <c r="D9062" t="s">
        <v>328</v>
      </c>
      <c r="E9062" t="s">
        <v>365</v>
      </c>
      <c r="F9062" s="2">
        <v>8378001.9999999991</v>
      </c>
      <c r="G9062" s="36">
        <v>2549604.9908703589</v>
      </c>
      <c r="H9062">
        <v>2015</v>
      </c>
      <c r="I9062">
        <v>3.286</v>
      </c>
      <c r="J9062" t="s">
        <v>717</v>
      </c>
    </row>
    <row r="9063" spans="1:10">
      <c r="A9063" s="4" t="s">
        <v>19</v>
      </c>
      <c r="B9063" t="s">
        <v>32</v>
      </c>
      <c r="C9063" t="s">
        <v>3</v>
      </c>
      <c r="D9063" t="s">
        <v>328</v>
      </c>
      <c r="E9063" t="s">
        <v>365</v>
      </c>
      <c r="F9063" s="2">
        <v>5265567</v>
      </c>
      <c r="G9063" s="36">
        <v>1602424.5283018867</v>
      </c>
      <c r="H9063">
        <v>2015</v>
      </c>
      <c r="I9063">
        <v>3.286</v>
      </c>
      <c r="J9063" t="s">
        <v>717</v>
      </c>
    </row>
    <row r="9064" spans="1:10">
      <c r="A9064" s="4" t="s">
        <v>19</v>
      </c>
      <c r="B9064" t="s">
        <v>32</v>
      </c>
      <c r="C9064" t="s">
        <v>3</v>
      </c>
      <c r="D9064" t="s">
        <v>328</v>
      </c>
      <c r="E9064" t="s">
        <v>366</v>
      </c>
      <c r="F9064" s="2">
        <v>3610767</v>
      </c>
      <c r="G9064" s="36">
        <v>1098833.5362142422</v>
      </c>
      <c r="H9064">
        <v>2015</v>
      </c>
      <c r="I9064">
        <v>3.286</v>
      </c>
      <c r="J9064" t="s">
        <v>717</v>
      </c>
    </row>
    <row r="9065" spans="1:10">
      <c r="A9065" s="4" t="s">
        <v>19</v>
      </c>
      <c r="B9065" t="s">
        <v>32</v>
      </c>
      <c r="C9065" t="s">
        <v>3</v>
      </c>
      <c r="D9065" t="s">
        <v>328</v>
      </c>
      <c r="E9065" t="s">
        <v>366</v>
      </c>
      <c r="F9065" s="2">
        <v>1454077</v>
      </c>
      <c r="G9065" s="36">
        <v>442506.6950699939</v>
      </c>
      <c r="H9065">
        <v>2015</v>
      </c>
      <c r="I9065">
        <v>3.286</v>
      </c>
      <c r="J9065" t="s">
        <v>717</v>
      </c>
    </row>
    <row r="9066" spans="1:10">
      <c r="A9066" s="4" t="s">
        <v>19</v>
      </c>
      <c r="B9066" t="s">
        <v>32</v>
      </c>
      <c r="C9066" t="s">
        <v>3</v>
      </c>
      <c r="D9066" t="s">
        <v>1</v>
      </c>
      <c r="F9066" s="2">
        <v>289602</v>
      </c>
      <c r="G9066" s="36">
        <v>88132.075471698117</v>
      </c>
      <c r="H9066">
        <v>2015</v>
      </c>
      <c r="I9066">
        <v>3.286</v>
      </c>
      <c r="J9066" t="s">
        <v>717</v>
      </c>
    </row>
    <row r="9067" spans="1:10">
      <c r="A9067" s="4" t="s">
        <v>19</v>
      </c>
      <c r="B9067" t="s">
        <v>32</v>
      </c>
      <c r="C9067" t="s">
        <v>3</v>
      </c>
      <c r="D9067" t="s">
        <v>367</v>
      </c>
      <c r="E9067" t="s">
        <v>414</v>
      </c>
      <c r="F9067" s="2">
        <v>8753595</v>
      </c>
      <c r="G9067" s="36">
        <v>2663905.9646987217</v>
      </c>
      <c r="H9067">
        <v>2015</v>
      </c>
      <c r="I9067">
        <v>3.286</v>
      </c>
      <c r="J9067" t="s">
        <v>717</v>
      </c>
    </row>
    <row r="9068" spans="1:10">
      <c r="A9068" t="s">
        <v>19</v>
      </c>
      <c r="B9068" t="s">
        <v>33</v>
      </c>
      <c r="C9068" t="s">
        <v>4</v>
      </c>
      <c r="D9068" t="s">
        <v>1</v>
      </c>
      <c r="F9068" s="2">
        <f>1317100520*0.226</f>
        <v>297664717.51999998</v>
      </c>
      <c r="G9068" s="36">
        <f>F9068/I9068</f>
        <v>376224.06440930744</v>
      </c>
      <c r="H9068">
        <v>2020</v>
      </c>
      <c r="I9068">
        <v>791.19</v>
      </c>
      <c r="J9068" s="40" t="s">
        <v>715</v>
      </c>
    </row>
    <row r="9069" spans="1:10">
      <c r="A9069" t="s">
        <v>19</v>
      </c>
      <c r="B9069" t="s">
        <v>33</v>
      </c>
      <c r="C9069" t="s">
        <v>4</v>
      </c>
      <c r="D9069" t="s">
        <v>328</v>
      </c>
      <c r="E9069" t="s">
        <v>370</v>
      </c>
      <c r="F9069" s="2">
        <f>6890390676.39*0.268</f>
        <v>1846624701.2725203</v>
      </c>
      <c r="G9069" s="36">
        <f>F9069/I9069</f>
        <v>2333983.8740031095</v>
      </c>
      <c r="H9069">
        <v>2020</v>
      </c>
      <c r="I9069">
        <v>791.19</v>
      </c>
      <c r="J9069" s="40" t="s">
        <v>715</v>
      </c>
    </row>
    <row r="9070" spans="1:10">
      <c r="A9070" t="s">
        <v>19</v>
      </c>
      <c r="B9070" t="s">
        <v>33</v>
      </c>
      <c r="C9070" t="s">
        <v>4</v>
      </c>
      <c r="D9070" t="s">
        <v>328</v>
      </c>
      <c r="E9070" t="s">
        <v>385</v>
      </c>
      <c r="F9070" s="2">
        <v>133047010.95588002</v>
      </c>
      <c r="G9070" s="36">
        <f>F9070/I9070</f>
        <v>168160.63266204073</v>
      </c>
      <c r="H9070">
        <v>2020</v>
      </c>
      <c r="I9070">
        <v>791.19</v>
      </c>
      <c r="J9070" s="40" t="s">
        <v>715</v>
      </c>
    </row>
    <row r="9071" spans="1:10">
      <c r="A9071" t="s">
        <v>19</v>
      </c>
      <c r="B9071" t="s">
        <v>33</v>
      </c>
      <c r="C9071" t="s">
        <v>4</v>
      </c>
      <c r="D9071" t="s">
        <v>328</v>
      </c>
      <c r="E9071" t="s">
        <v>386</v>
      </c>
      <c r="F9071" s="2">
        <v>0</v>
      </c>
      <c r="G9071" s="36">
        <f>F9071/I9071</f>
        <v>0</v>
      </c>
      <c r="H9071">
        <v>2020</v>
      </c>
      <c r="I9071">
        <v>791.19</v>
      </c>
      <c r="J9071" s="40" t="s">
        <v>715</v>
      </c>
    </row>
    <row r="9072" spans="1:10">
      <c r="A9072" s="4" t="s">
        <v>19</v>
      </c>
      <c r="B9072" t="s">
        <v>32</v>
      </c>
      <c r="C9072" t="s">
        <v>3</v>
      </c>
      <c r="D9072" t="s">
        <v>367</v>
      </c>
      <c r="E9072" t="s">
        <v>414</v>
      </c>
      <c r="F9072" s="2">
        <v>5945659</v>
      </c>
      <c r="G9072" s="36">
        <v>1809391.0529519173</v>
      </c>
      <c r="H9072">
        <v>2015</v>
      </c>
      <c r="I9072">
        <v>3.286</v>
      </c>
      <c r="J9072" t="s">
        <v>717</v>
      </c>
    </row>
    <row r="9073" spans="1:10">
      <c r="A9073" s="4" t="s">
        <v>19</v>
      </c>
      <c r="B9073" t="s">
        <v>32</v>
      </c>
      <c r="C9073" t="s">
        <v>3</v>
      </c>
      <c r="D9073" t="s">
        <v>367</v>
      </c>
      <c r="E9073" t="s">
        <v>415</v>
      </c>
      <c r="F9073" s="2">
        <v>5599624</v>
      </c>
      <c r="G9073" s="36">
        <v>1704085.2099817407</v>
      </c>
      <c r="H9073">
        <v>2015</v>
      </c>
      <c r="I9073">
        <v>3.286</v>
      </c>
      <c r="J9073" t="s">
        <v>717</v>
      </c>
    </row>
    <row r="9074" spans="1:10">
      <c r="A9074" s="4" t="s">
        <v>19</v>
      </c>
      <c r="B9074" t="s">
        <v>32</v>
      </c>
      <c r="C9074" t="s">
        <v>3</v>
      </c>
      <c r="D9074" t="s">
        <v>367</v>
      </c>
      <c r="E9074" t="s">
        <v>416</v>
      </c>
      <c r="F9074" s="2">
        <v>3146719</v>
      </c>
      <c r="G9074" s="36">
        <v>957613.81618989655</v>
      </c>
      <c r="H9074">
        <v>2015</v>
      </c>
      <c r="I9074">
        <v>3.286</v>
      </c>
      <c r="J9074" t="s">
        <v>717</v>
      </c>
    </row>
    <row r="9075" spans="1:10">
      <c r="A9075" s="4" t="s">
        <v>19</v>
      </c>
      <c r="B9075" t="s">
        <v>32</v>
      </c>
      <c r="C9075" t="s">
        <v>3</v>
      </c>
      <c r="D9075" t="s">
        <v>367</v>
      </c>
      <c r="E9075" t="s">
        <v>417</v>
      </c>
      <c r="F9075" s="2">
        <v>3146719</v>
      </c>
      <c r="G9075" s="36">
        <v>957613.81618989655</v>
      </c>
      <c r="H9075">
        <v>2015</v>
      </c>
      <c r="I9075">
        <v>3.286</v>
      </c>
      <c r="J9075" t="s">
        <v>717</v>
      </c>
    </row>
    <row r="9076" spans="1:10">
      <c r="A9076" s="4" t="s">
        <v>19</v>
      </c>
      <c r="B9076" t="s">
        <v>32</v>
      </c>
      <c r="C9076" t="s">
        <v>3</v>
      </c>
      <c r="D9076" t="s">
        <v>367</v>
      </c>
      <c r="E9076" t="s">
        <v>415</v>
      </c>
      <c r="F9076" s="2">
        <v>2990804</v>
      </c>
      <c r="G9076" s="36">
        <v>910165.55082166765</v>
      </c>
      <c r="H9076">
        <v>2015</v>
      </c>
      <c r="I9076">
        <v>3.286</v>
      </c>
      <c r="J9076" t="s">
        <v>717</v>
      </c>
    </row>
    <row r="9077" spans="1:10">
      <c r="A9077" s="4" t="s">
        <v>19</v>
      </c>
      <c r="B9077" t="s">
        <v>32</v>
      </c>
      <c r="C9077" t="s">
        <v>3</v>
      </c>
      <c r="D9077" t="s">
        <v>367</v>
      </c>
      <c r="E9077" t="s">
        <v>418</v>
      </c>
      <c r="F9077" s="2">
        <v>257009</v>
      </c>
      <c r="G9077" s="36">
        <v>78213.32927571515</v>
      </c>
      <c r="H9077">
        <v>2015</v>
      </c>
      <c r="I9077">
        <v>3.286</v>
      </c>
      <c r="J9077" t="s">
        <v>717</v>
      </c>
    </row>
    <row r="9078" spans="1:10">
      <c r="A9078" s="4" t="s">
        <v>19</v>
      </c>
      <c r="B9078" t="s">
        <v>32</v>
      </c>
      <c r="C9078" t="s">
        <v>3</v>
      </c>
      <c r="D9078" t="s">
        <v>367</v>
      </c>
      <c r="E9078" t="s">
        <v>419</v>
      </c>
      <c r="F9078" s="2">
        <v>1241</v>
      </c>
      <c r="G9078" s="36">
        <v>377.66281192939744</v>
      </c>
      <c r="H9078">
        <v>2015</v>
      </c>
      <c r="I9078">
        <v>3.286</v>
      </c>
      <c r="J9078" t="s">
        <v>717</v>
      </c>
    </row>
    <row r="9079" spans="1:10">
      <c r="A9079" s="4" t="s">
        <v>19</v>
      </c>
      <c r="B9079" t="s">
        <v>32</v>
      </c>
      <c r="C9079" t="s">
        <v>3</v>
      </c>
      <c r="D9079" t="s">
        <v>367</v>
      </c>
      <c r="E9079" t="s">
        <v>418</v>
      </c>
      <c r="F9079" s="2">
        <v>1099</v>
      </c>
      <c r="G9079" s="36">
        <v>334.44917833231892</v>
      </c>
      <c r="H9079">
        <v>2015</v>
      </c>
      <c r="I9079">
        <v>3.286</v>
      </c>
      <c r="J9079" t="s">
        <v>717</v>
      </c>
    </row>
    <row r="9080" spans="1:10">
      <c r="A9080" s="4" t="s">
        <v>19</v>
      </c>
      <c r="B9080" t="s">
        <v>32</v>
      </c>
      <c r="C9080" t="s">
        <v>4</v>
      </c>
      <c r="D9080" t="s">
        <v>328</v>
      </c>
      <c r="E9080" t="s">
        <v>366</v>
      </c>
      <c r="F9080" s="2">
        <v>31909115</v>
      </c>
      <c r="G9080" s="36">
        <v>9710625.3804017045</v>
      </c>
      <c r="H9080">
        <v>2015</v>
      </c>
      <c r="I9080">
        <v>3.286</v>
      </c>
      <c r="J9080" t="s">
        <v>717</v>
      </c>
    </row>
    <row r="9081" spans="1:10">
      <c r="A9081" s="4" t="s">
        <v>19</v>
      </c>
      <c r="B9081" t="s">
        <v>32</v>
      </c>
      <c r="C9081" t="s">
        <v>4</v>
      </c>
      <c r="D9081" t="s">
        <v>328</v>
      </c>
      <c r="E9081" t="s">
        <v>365</v>
      </c>
      <c r="F9081" s="2">
        <v>12412608</v>
      </c>
      <c r="G9081" s="36">
        <v>3777421.7894096165</v>
      </c>
      <c r="H9081">
        <v>2015</v>
      </c>
      <c r="I9081">
        <v>3.286</v>
      </c>
      <c r="J9081" t="s">
        <v>717</v>
      </c>
    </row>
    <row r="9082" spans="1:10">
      <c r="A9082" s="4" t="s">
        <v>19</v>
      </c>
      <c r="B9082" t="s">
        <v>32</v>
      </c>
      <c r="C9082" t="s">
        <v>4</v>
      </c>
      <c r="D9082" t="s">
        <v>328</v>
      </c>
      <c r="E9082" t="s">
        <v>365</v>
      </c>
      <c r="F9082" s="2">
        <v>4358936</v>
      </c>
      <c r="G9082" s="36">
        <v>1326517.3463177115</v>
      </c>
      <c r="H9082">
        <v>2015</v>
      </c>
      <c r="I9082">
        <v>3.286</v>
      </c>
      <c r="J9082" t="s">
        <v>717</v>
      </c>
    </row>
    <row r="9083" spans="1:10">
      <c r="A9083" s="4" t="s">
        <v>19</v>
      </c>
      <c r="B9083" t="s">
        <v>32</v>
      </c>
      <c r="C9083" t="s">
        <v>4</v>
      </c>
      <c r="D9083" t="s">
        <v>328</v>
      </c>
      <c r="E9083" t="s">
        <v>366</v>
      </c>
      <c r="F9083" s="2">
        <v>2450653</v>
      </c>
      <c r="G9083" s="36">
        <v>745786.06208155816</v>
      </c>
      <c r="H9083">
        <v>2015</v>
      </c>
      <c r="I9083">
        <v>3.286</v>
      </c>
      <c r="J9083" t="s">
        <v>717</v>
      </c>
    </row>
    <row r="9084" spans="1:10">
      <c r="A9084" s="4" t="s">
        <v>19</v>
      </c>
      <c r="B9084" t="s">
        <v>32</v>
      </c>
      <c r="C9084" t="s">
        <v>4</v>
      </c>
      <c r="D9084" t="s">
        <v>367</v>
      </c>
      <c r="E9084" t="s">
        <v>414</v>
      </c>
      <c r="F9084" s="2">
        <v>10583846</v>
      </c>
      <c r="G9084" s="36">
        <v>3220890.4443091904</v>
      </c>
      <c r="H9084">
        <v>2015</v>
      </c>
      <c r="I9084">
        <v>3.286</v>
      </c>
      <c r="J9084" t="s">
        <v>717</v>
      </c>
    </row>
    <row r="9085" spans="1:10">
      <c r="A9085" s="4" t="s">
        <v>19</v>
      </c>
      <c r="B9085" t="s">
        <v>32</v>
      </c>
      <c r="C9085" t="s">
        <v>4</v>
      </c>
      <c r="D9085" t="s">
        <v>367</v>
      </c>
      <c r="E9085" t="s">
        <v>415</v>
      </c>
      <c r="F9085" s="2">
        <v>7497765</v>
      </c>
      <c r="G9085" s="36">
        <v>2281730.0669506998</v>
      </c>
      <c r="H9085">
        <v>2015</v>
      </c>
      <c r="I9085">
        <v>3.286</v>
      </c>
      <c r="J9085" t="s">
        <v>717</v>
      </c>
    </row>
    <row r="9086" spans="1:10">
      <c r="A9086" s="4" t="s">
        <v>19</v>
      </c>
      <c r="B9086" t="s">
        <v>32</v>
      </c>
      <c r="C9086" t="s">
        <v>4</v>
      </c>
      <c r="D9086" t="s">
        <v>367</v>
      </c>
      <c r="E9086" t="s">
        <v>418</v>
      </c>
      <c r="F9086" s="2">
        <v>2356288.9998373999</v>
      </c>
      <c r="G9086" s="36">
        <v>717069.08089999994</v>
      </c>
      <c r="H9086">
        <v>2015</v>
      </c>
      <c r="I9086">
        <v>3.286</v>
      </c>
      <c r="J9086" t="s">
        <v>717</v>
      </c>
    </row>
    <row r="9087" spans="1:10">
      <c r="A9087" s="4" t="s">
        <v>19</v>
      </c>
      <c r="B9087" t="s">
        <v>32</v>
      </c>
      <c r="C9087" t="s">
        <v>4</v>
      </c>
      <c r="D9087" t="s">
        <v>367</v>
      </c>
      <c r="E9087" t="s">
        <v>414</v>
      </c>
      <c r="F9087" s="2">
        <v>2219777</v>
      </c>
      <c r="G9087" s="36">
        <v>675525.56299452216</v>
      </c>
      <c r="H9087">
        <v>2015</v>
      </c>
      <c r="I9087">
        <v>3.286</v>
      </c>
      <c r="J9087" t="s">
        <v>717</v>
      </c>
    </row>
    <row r="9088" spans="1:10">
      <c r="A9088" s="4" t="s">
        <v>19</v>
      </c>
      <c r="B9088" t="s">
        <v>32</v>
      </c>
      <c r="C9088" t="s">
        <v>4</v>
      </c>
      <c r="D9088" t="s">
        <v>367</v>
      </c>
      <c r="E9088" t="s">
        <v>421</v>
      </c>
      <c r="F9088" s="2">
        <v>1823986.9999999998</v>
      </c>
      <c r="G9088" s="36">
        <v>555078.21059038339</v>
      </c>
      <c r="H9088">
        <v>2015</v>
      </c>
      <c r="I9088">
        <v>3.286</v>
      </c>
      <c r="J9088" t="s">
        <v>717</v>
      </c>
    </row>
    <row r="9089" spans="1:10">
      <c r="A9089" s="4" t="s">
        <v>19</v>
      </c>
      <c r="B9089" t="s">
        <v>32</v>
      </c>
      <c r="C9089" t="s">
        <v>4</v>
      </c>
      <c r="D9089" t="s">
        <v>367</v>
      </c>
      <c r="E9089" t="s">
        <v>417</v>
      </c>
      <c r="F9089" s="2">
        <v>1823986.9999999998</v>
      </c>
      <c r="G9089" s="36">
        <v>555078.21059038339</v>
      </c>
      <c r="H9089">
        <v>2015</v>
      </c>
      <c r="I9089">
        <v>3.286</v>
      </c>
      <c r="J9089" t="s">
        <v>717</v>
      </c>
    </row>
    <row r="9090" spans="1:10">
      <c r="A9090" s="4" t="s">
        <v>19</v>
      </c>
      <c r="B9090" t="s">
        <v>32</v>
      </c>
      <c r="C9090" t="s">
        <v>4</v>
      </c>
      <c r="D9090" t="s">
        <v>367</v>
      </c>
      <c r="E9090" t="s">
        <v>415</v>
      </c>
      <c r="F9090" s="2">
        <v>778581</v>
      </c>
      <c r="G9090" s="36">
        <v>236938.83140596471</v>
      </c>
      <c r="H9090">
        <v>2015</v>
      </c>
      <c r="I9090">
        <v>3.286</v>
      </c>
      <c r="J9090" t="s">
        <v>717</v>
      </c>
    </row>
    <row r="9091" spans="1:10">
      <c r="A9091" s="4" t="s">
        <v>19</v>
      </c>
      <c r="B9091" t="s">
        <v>32</v>
      </c>
      <c r="C9091" t="s">
        <v>4</v>
      </c>
      <c r="D9091" t="s">
        <v>367</v>
      </c>
      <c r="E9091" t="s">
        <v>419</v>
      </c>
      <c r="F9091" s="2">
        <v>87</v>
      </c>
      <c r="G9091" s="36">
        <v>26.475958612294583</v>
      </c>
      <c r="H9091">
        <v>2015</v>
      </c>
      <c r="I9091">
        <v>3.286</v>
      </c>
      <c r="J9091" t="s">
        <v>717</v>
      </c>
    </row>
    <row r="9092" spans="1:10">
      <c r="A9092" s="4" t="s">
        <v>19</v>
      </c>
      <c r="B9092" t="s">
        <v>32</v>
      </c>
      <c r="C9092" t="s">
        <v>4</v>
      </c>
      <c r="D9092" t="s">
        <v>383</v>
      </c>
      <c r="F9092" s="2">
        <v>908</v>
      </c>
      <c r="G9092" s="36">
        <v>276.32379793061472</v>
      </c>
      <c r="H9092">
        <v>2015</v>
      </c>
      <c r="I9092">
        <v>3.286</v>
      </c>
      <c r="J9092" t="s">
        <v>717</v>
      </c>
    </row>
    <row r="9093" spans="1:10">
      <c r="A9093" s="4" t="s">
        <v>19</v>
      </c>
      <c r="B9093" t="s">
        <v>32</v>
      </c>
      <c r="C9093" t="s">
        <v>3</v>
      </c>
      <c r="D9093" t="s">
        <v>328</v>
      </c>
      <c r="E9093" t="s">
        <v>366</v>
      </c>
      <c r="F9093" s="2">
        <v>66085608.999999993</v>
      </c>
      <c r="G9093" s="36">
        <v>28073717.963340778</v>
      </c>
      <c r="H9093">
        <v>2014</v>
      </c>
      <c r="I9093">
        <v>2.3540027397260279</v>
      </c>
      <c r="J9093" t="s">
        <v>717</v>
      </c>
    </row>
    <row r="9094" spans="1:10">
      <c r="A9094" s="4" t="s">
        <v>19</v>
      </c>
      <c r="B9094" t="s">
        <v>32</v>
      </c>
      <c r="C9094" t="s">
        <v>3</v>
      </c>
      <c r="D9094" t="s">
        <v>328</v>
      </c>
      <c r="E9094" t="s">
        <v>365</v>
      </c>
      <c r="F9094" s="2">
        <v>20419298</v>
      </c>
      <c r="G9094" s="36">
        <v>8674288.120147435</v>
      </c>
      <c r="H9094">
        <v>2014</v>
      </c>
      <c r="I9094">
        <v>2.3540027397260279</v>
      </c>
      <c r="J9094" t="s">
        <v>717</v>
      </c>
    </row>
    <row r="9095" spans="1:10">
      <c r="A9095" t="s">
        <v>57</v>
      </c>
      <c r="B9095" t="s">
        <v>33</v>
      </c>
      <c r="C9095" t="s">
        <v>4</v>
      </c>
      <c r="D9095" t="s">
        <v>328</v>
      </c>
      <c r="E9095" t="s">
        <v>370</v>
      </c>
      <c r="F9095" s="2">
        <f>1696962622.465*1.184</f>
        <v>2009203744.9985597</v>
      </c>
      <c r="G9095" s="36">
        <f>F9095/I9095</f>
        <v>2539470.6012444035</v>
      </c>
      <c r="H9095">
        <v>2020</v>
      </c>
      <c r="I9095">
        <v>791.19</v>
      </c>
      <c r="J9095" s="40" t="s">
        <v>715</v>
      </c>
    </row>
    <row r="9096" spans="1:10">
      <c r="A9096" t="s">
        <v>57</v>
      </c>
      <c r="B9096" t="s">
        <v>33</v>
      </c>
      <c r="C9096" t="s">
        <v>4</v>
      </c>
      <c r="D9096" t="s">
        <v>328</v>
      </c>
      <c r="E9096" t="s">
        <v>385</v>
      </c>
      <c r="F9096" s="2">
        <v>2012946834.7846403</v>
      </c>
      <c r="G9096" s="36">
        <f>F9096/I9096</f>
        <v>2544201.5631954907</v>
      </c>
      <c r="H9096">
        <v>2020</v>
      </c>
      <c r="I9096">
        <v>791.19</v>
      </c>
      <c r="J9096" s="40" t="s">
        <v>715</v>
      </c>
    </row>
    <row r="9097" spans="1:10">
      <c r="A9097" t="s">
        <v>57</v>
      </c>
      <c r="B9097" t="s">
        <v>33</v>
      </c>
      <c r="C9097" t="s">
        <v>4</v>
      </c>
      <c r="D9097" t="s">
        <v>328</v>
      </c>
      <c r="E9097" t="s">
        <v>386</v>
      </c>
      <c r="F9097" s="2">
        <v>7840135.442675001</v>
      </c>
      <c r="G9097" s="36">
        <f>F9097/I9097</f>
        <v>9909.295419147109</v>
      </c>
      <c r="H9097">
        <v>2020</v>
      </c>
      <c r="I9097">
        <v>791.19</v>
      </c>
      <c r="J9097" s="40" t="s">
        <v>715</v>
      </c>
    </row>
    <row r="9098" spans="1:10">
      <c r="A9098" s="4" t="s">
        <v>19</v>
      </c>
      <c r="B9098" t="s">
        <v>32</v>
      </c>
      <c r="C9098" t="s">
        <v>3</v>
      </c>
      <c r="D9098" t="s">
        <v>328</v>
      </c>
      <c r="E9098" t="s">
        <v>365</v>
      </c>
      <c r="F9098" s="2">
        <v>1099033</v>
      </c>
      <c r="G9098" s="36">
        <v>466878.3861007365</v>
      </c>
      <c r="H9098">
        <v>2014</v>
      </c>
      <c r="I9098">
        <v>2.3540027397260279</v>
      </c>
      <c r="J9098" t="s">
        <v>717</v>
      </c>
    </row>
    <row r="9099" spans="1:10">
      <c r="A9099" s="4" t="s">
        <v>19</v>
      </c>
      <c r="B9099" t="s">
        <v>32</v>
      </c>
      <c r="C9099" t="s">
        <v>3</v>
      </c>
      <c r="D9099" t="s">
        <v>328</v>
      </c>
      <c r="E9099" t="s">
        <v>366</v>
      </c>
      <c r="F9099" s="2">
        <v>8037</v>
      </c>
      <c r="G9099" s="36">
        <v>3414.1846414908555</v>
      </c>
      <c r="H9099">
        <v>2014</v>
      </c>
      <c r="I9099">
        <v>2.3540027397260279</v>
      </c>
      <c r="J9099" t="s">
        <v>717</v>
      </c>
    </row>
    <row r="9100" spans="1:10">
      <c r="A9100" s="4" t="s">
        <v>19</v>
      </c>
      <c r="B9100" t="s">
        <v>32</v>
      </c>
      <c r="C9100" t="s">
        <v>3</v>
      </c>
      <c r="D9100" t="s">
        <v>1</v>
      </c>
      <c r="F9100" s="2">
        <v>284905</v>
      </c>
      <c r="G9100" s="36">
        <v>121030.02056537913</v>
      </c>
      <c r="H9100">
        <v>2014</v>
      </c>
      <c r="I9100">
        <v>2.3540027397260279</v>
      </c>
      <c r="J9100" t="s">
        <v>717</v>
      </c>
    </row>
    <row r="9101" spans="1:10">
      <c r="A9101" s="4" t="s">
        <v>19</v>
      </c>
      <c r="B9101" t="s">
        <v>32</v>
      </c>
      <c r="C9101" t="s">
        <v>3</v>
      </c>
      <c r="D9101" t="s">
        <v>367</v>
      </c>
      <c r="F9101" s="2">
        <v>3523859</v>
      </c>
      <c r="G9101" s="36">
        <v>1496964.697844883</v>
      </c>
      <c r="H9101">
        <v>2014</v>
      </c>
      <c r="I9101">
        <v>2.3540027397260279</v>
      </c>
      <c r="J9101" t="s">
        <v>717</v>
      </c>
    </row>
    <row r="9102" spans="1:10">
      <c r="A9102" s="4" t="s">
        <v>19</v>
      </c>
      <c r="B9102" t="s">
        <v>32</v>
      </c>
      <c r="C9102" t="s">
        <v>4</v>
      </c>
      <c r="D9102" t="s">
        <v>328</v>
      </c>
      <c r="E9102" t="s">
        <v>365</v>
      </c>
      <c r="F9102" s="2">
        <v>12658637</v>
      </c>
      <c r="G9102" s="36">
        <v>5377494.5909677586</v>
      </c>
      <c r="H9102">
        <v>2014</v>
      </c>
      <c r="I9102">
        <v>2.3540027397260279</v>
      </c>
      <c r="J9102" t="s">
        <v>717</v>
      </c>
    </row>
    <row r="9103" spans="1:10">
      <c r="A9103" s="4" t="s">
        <v>19</v>
      </c>
      <c r="B9103" t="s">
        <v>32</v>
      </c>
      <c r="C9103" t="s">
        <v>4</v>
      </c>
      <c r="D9103" t="s">
        <v>328</v>
      </c>
      <c r="E9103" t="s">
        <v>366</v>
      </c>
      <c r="F9103" s="2">
        <v>5555308</v>
      </c>
      <c r="G9103" s="36">
        <v>2359941.178592918</v>
      </c>
      <c r="H9103">
        <v>2014</v>
      </c>
      <c r="I9103">
        <v>2.3540027397260279</v>
      </c>
      <c r="J9103" t="s">
        <v>717</v>
      </c>
    </row>
    <row r="9104" spans="1:10">
      <c r="A9104" s="4" t="s">
        <v>19</v>
      </c>
      <c r="B9104" t="s">
        <v>32</v>
      </c>
      <c r="C9104" t="s">
        <v>4</v>
      </c>
      <c r="D9104" t="s">
        <v>328</v>
      </c>
      <c r="E9104" t="s">
        <v>366</v>
      </c>
      <c r="F9104" s="2">
        <v>4682037</v>
      </c>
      <c r="G9104" s="36">
        <v>1988968.3733099315</v>
      </c>
      <c r="H9104">
        <v>2014</v>
      </c>
      <c r="I9104">
        <v>2.3540027397260279</v>
      </c>
      <c r="J9104" t="s">
        <v>717</v>
      </c>
    </row>
    <row r="9105" spans="1:10">
      <c r="A9105" s="4" t="s">
        <v>19</v>
      </c>
      <c r="B9105" t="s">
        <v>32</v>
      </c>
      <c r="C9105" t="s">
        <v>4</v>
      </c>
      <c r="D9105" t="s">
        <v>328</v>
      </c>
      <c r="E9105" t="s">
        <v>365</v>
      </c>
      <c r="F9105" s="2">
        <v>100460</v>
      </c>
      <c r="G9105" s="36">
        <v>42676.245997781676</v>
      </c>
      <c r="H9105">
        <v>2014</v>
      </c>
      <c r="I9105">
        <v>2.3540027397260279</v>
      </c>
      <c r="J9105" t="s">
        <v>717</v>
      </c>
    </row>
    <row r="9106" spans="1:10">
      <c r="A9106" s="4" t="s">
        <v>19</v>
      </c>
      <c r="B9106" t="s">
        <v>32</v>
      </c>
      <c r="C9106" t="s">
        <v>4</v>
      </c>
      <c r="D9106" t="s">
        <v>328</v>
      </c>
      <c r="E9106" t="s">
        <v>366</v>
      </c>
      <c r="F9106" s="2">
        <v>18</v>
      </c>
      <c r="G9106" s="36">
        <v>7.64655014891569</v>
      </c>
      <c r="H9106">
        <v>2014</v>
      </c>
      <c r="I9106">
        <v>2.3540027397260279</v>
      </c>
      <c r="J9106" t="s">
        <v>717</v>
      </c>
    </row>
    <row r="9107" spans="1:10">
      <c r="A9107" s="4" t="s">
        <v>19</v>
      </c>
      <c r="B9107" t="s">
        <v>32</v>
      </c>
      <c r="C9107" t="s">
        <v>4</v>
      </c>
      <c r="D9107" t="s">
        <v>367</v>
      </c>
      <c r="F9107" s="2">
        <v>-651931</v>
      </c>
      <c r="G9107" s="36">
        <v>-276945.72695181967</v>
      </c>
      <c r="H9107">
        <v>2014</v>
      </c>
      <c r="I9107">
        <v>2.3540027397260279</v>
      </c>
      <c r="J9107" t="s">
        <v>717</v>
      </c>
    </row>
    <row r="9108" spans="1:10">
      <c r="A9108" s="6" t="s">
        <v>74</v>
      </c>
      <c r="B9108" t="s">
        <v>33</v>
      </c>
      <c r="C9108" t="s">
        <v>3</v>
      </c>
      <c r="D9108" t="s">
        <v>328</v>
      </c>
      <c r="E9108" t="s">
        <v>370</v>
      </c>
      <c r="F9108" s="2">
        <v>7233819108.5230141</v>
      </c>
      <c r="G9108" s="36">
        <f>F9108/I9108</f>
        <v>10285099.609746512</v>
      </c>
      <c r="H9108">
        <v>2019</v>
      </c>
      <c r="I9108">
        <v>703.33</v>
      </c>
      <c r="J9108" s="40" t="s">
        <v>715</v>
      </c>
    </row>
    <row r="9109" spans="1:10">
      <c r="A9109" s="6" t="s">
        <v>74</v>
      </c>
      <c r="B9109" t="s">
        <v>33</v>
      </c>
      <c r="C9109" t="s">
        <v>3</v>
      </c>
      <c r="D9109" t="s">
        <v>328</v>
      </c>
      <c r="E9109" t="s">
        <v>434</v>
      </c>
      <c r="F9109" s="2">
        <v>3490110316.874568</v>
      </c>
      <c r="G9109" s="36">
        <f>F9109/I9109</f>
        <v>4962265.6745404974</v>
      </c>
      <c r="H9109">
        <v>2019</v>
      </c>
      <c r="I9109">
        <v>703.33</v>
      </c>
      <c r="J9109" s="40" t="s">
        <v>715</v>
      </c>
    </row>
    <row r="9110" spans="1:10">
      <c r="A9110" s="6" t="s">
        <v>74</v>
      </c>
      <c r="B9110" t="s">
        <v>33</v>
      </c>
      <c r="C9110" t="s">
        <v>3</v>
      </c>
      <c r="D9110" t="s">
        <v>1</v>
      </c>
      <c r="E9110" t="s">
        <v>434</v>
      </c>
      <c r="F9110" s="2">
        <v>17111152.354614671</v>
      </c>
      <c r="G9110" s="36">
        <f>F9110/I9110</f>
        <v>24328.767939110618</v>
      </c>
      <c r="H9110">
        <v>2019</v>
      </c>
      <c r="I9110">
        <v>703.33</v>
      </c>
      <c r="J9110" s="40" t="s">
        <v>715</v>
      </c>
    </row>
    <row r="9111" spans="1:10">
      <c r="A9111" s="4" t="s">
        <v>19</v>
      </c>
      <c r="B9111" t="s">
        <v>32</v>
      </c>
      <c r="C9111" t="s">
        <v>3</v>
      </c>
      <c r="D9111" t="s">
        <v>328</v>
      </c>
      <c r="F9111" s="2">
        <v>29481820</v>
      </c>
      <c r="G9111" s="36">
        <v>13648516.863945162</v>
      </c>
      <c r="H9111">
        <v>2013</v>
      </c>
      <c r="I9111">
        <v>2.1600749952459051</v>
      </c>
      <c r="J9111" t="s">
        <v>717</v>
      </c>
    </row>
    <row r="9112" spans="1:10">
      <c r="A9112" s="4" t="s">
        <v>19</v>
      </c>
      <c r="B9112" t="s">
        <v>32</v>
      </c>
      <c r="C9112" t="s">
        <v>3</v>
      </c>
      <c r="D9112" t="s">
        <v>328</v>
      </c>
      <c r="F9112" s="2">
        <v>19362821.999999996</v>
      </c>
      <c r="G9112" s="36">
        <v>8963958.2156246919</v>
      </c>
      <c r="H9112">
        <v>2013</v>
      </c>
      <c r="I9112">
        <v>2.1600749952459051</v>
      </c>
      <c r="J9112" t="s">
        <v>717</v>
      </c>
    </row>
    <row r="9113" spans="1:10">
      <c r="A9113" s="4" t="s">
        <v>19</v>
      </c>
      <c r="B9113" t="s">
        <v>32</v>
      </c>
      <c r="C9113" t="s">
        <v>3</v>
      </c>
      <c r="D9113" t="s">
        <v>328</v>
      </c>
      <c r="F9113" s="2">
        <v>5429912</v>
      </c>
      <c r="G9113" s="36">
        <v>2513760.8703173073</v>
      </c>
      <c r="H9113">
        <v>2013</v>
      </c>
      <c r="I9113">
        <v>2.1600749952459051</v>
      </c>
      <c r="J9113" t="s">
        <v>717</v>
      </c>
    </row>
    <row r="9114" spans="1:10">
      <c r="A9114" s="4" t="s">
        <v>19</v>
      </c>
      <c r="B9114" t="s">
        <v>32</v>
      </c>
      <c r="C9114" t="s">
        <v>3</v>
      </c>
      <c r="D9114" t="s">
        <v>328</v>
      </c>
      <c r="F9114" s="2">
        <v>14091</v>
      </c>
      <c r="G9114" s="36">
        <v>6523.3846190585</v>
      </c>
      <c r="H9114">
        <v>2013</v>
      </c>
      <c r="I9114">
        <v>2.1600749952459051</v>
      </c>
      <c r="J9114" t="s">
        <v>717</v>
      </c>
    </row>
    <row r="9115" spans="1:10">
      <c r="A9115" s="4" t="s">
        <v>19</v>
      </c>
      <c r="B9115" t="s">
        <v>32</v>
      </c>
      <c r="C9115" t="s">
        <v>3</v>
      </c>
      <c r="D9115" t="s">
        <v>1</v>
      </c>
      <c r="F9115" s="2">
        <v>17460</v>
      </c>
      <c r="G9115" s="36">
        <v>8083.0526895721678</v>
      </c>
      <c r="H9115">
        <v>2013</v>
      </c>
      <c r="I9115">
        <v>2.1600749952459051</v>
      </c>
      <c r="J9115" t="s">
        <v>717</v>
      </c>
    </row>
    <row r="9116" spans="1:10">
      <c r="A9116" s="4" t="s">
        <v>19</v>
      </c>
      <c r="B9116" t="s">
        <v>32</v>
      </c>
      <c r="C9116" t="s">
        <v>4</v>
      </c>
      <c r="D9116" t="s">
        <v>328</v>
      </c>
      <c r="F9116" s="2">
        <v>4417086</v>
      </c>
      <c r="G9116" s="36">
        <v>2044876.2240762638</v>
      </c>
      <c r="H9116">
        <v>2013</v>
      </c>
      <c r="I9116">
        <v>2.1600749952459051</v>
      </c>
      <c r="J9116" t="s">
        <v>717</v>
      </c>
    </row>
    <row r="9117" spans="1:10">
      <c r="A9117" s="4" t="s">
        <v>19</v>
      </c>
      <c r="B9117" t="s">
        <v>32</v>
      </c>
      <c r="C9117" t="s">
        <v>4</v>
      </c>
      <c r="D9117" t="s">
        <v>328</v>
      </c>
      <c r="F9117" s="2">
        <v>2294009</v>
      </c>
      <c r="G9117" s="36">
        <v>1062004.3308907652</v>
      </c>
      <c r="H9117">
        <v>2013</v>
      </c>
      <c r="I9117">
        <v>2.1600749952459051</v>
      </c>
      <c r="J9117" t="s">
        <v>717</v>
      </c>
    </row>
    <row r="9118" spans="1:10">
      <c r="A9118" s="4" t="s">
        <v>19</v>
      </c>
      <c r="B9118" t="s">
        <v>32</v>
      </c>
      <c r="C9118" t="s">
        <v>4</v>
      </c>
      <c r="D9118" t="s">
        <v>328</v>
      </c>
      <c r="F9118" s="2">
        <v>1463426.0000000002</v>
      </c>
      <c r="G9118" s="36">
        <v>677488.51462141122</v>
      </c>
      <c r="H9118">
        <v>2013</v>
      </c>
      <c r="I9118">
        <v>2.1600749952459051</v>
      </c>
      <c r="J9118" t="s">
        <v>717</v>
      </c>
    </row>
    <row r="9119" spans="1:10">
      <c r="A9119" s="4" t="s">
        <v>19</v>
      </c>
      <c r="B9119" t="s">
        <v>32</v>
      </c>
      <c r="C9119" t="s">
        <v>4</v>
      </c>
      <c r="D9119" t="s">
        <v>328</v>
      </c>
      <c r="F9119" s="2">
        <v>2900</v>
      </c>
      <c r="G9119" s="36">
        <v>1342.5459793676566</v>
      </c>
      <c r="H9119">
        <v>2013</v>
      </c>
      <c r="I9119">
        <v>2.1600749952459051</v>
      </c>
      <c r="J9119" t="s">
        <v>717</v>
      </c>
    </row>
    <row r="9120" spans="1:10">
      <c r="A9120" s="4" t="s">
        <v>19</v>
      </c>
      <c r="B9120" t="s">
        <v>32</v>
      </c>
      <c r="C9120" t="s">
        <v>3</v>
      </c>
      <c r="D9120" t="s">
        <v>328</v>
      </c>
      <c r="F9120" s="2">
        <v>6891032.3775598407</v>
      </c>
      <c r="G9120" s="36">
        <v>3525864.9289099523</v>
      </c>
      <c r="H9120">
        <v>2012</v>
      </c>
      <c r="I9120">
        <v>1.9544232455014252</v>
      </c>
      <c r="J9120" t="s">
        <v>717</v>
      </c>
    </row>
    <row r="9121" spans="1:10">
      <c r="A9121" s="4" t="s">
        <v>19</v>
      </c>
      <c r="B9121" t="s">
        <v>32</v>
      </c>
      <c r="C9121" t="s">
        <v>3</v>
      </c>
      <c r="D9121" t="s">
        <v>328</v>
      </c>
      <c r="F9121" s="2">
        <v>4608975.3475079248</v>
      </c>
      <c r="G9121" s="36">
        <v>2358227.8598643304</v>
      </c>
      <c r="H9121">
        <v>2012</v>
      </c>
      <c r="I9121">
        <v>1.9544232455014252</v>
      </c>
      <c r="J9121" t="s">
        <v>717</v>
      </c>
    </row>
    <row r="9122" spans="1:10">
      <c r="A9122" s="6" t="s">
        <v>19</v>
      </c>
      <c r="B9122" t="s">
        <v>33</v>
      </c>
      <c r="C9122" t="s">
        <v>3</v>
      </c>
      <c r="D9122" t="s">
        <v>328</v>
      </c>
      <c r="E9122" t="s">
        <v>370</v>
      </c>
      <c r="F9122" s="2">
        <v>5954696761.9415665</v>
      </c>
      <c r="G9122" s="36">
        <f>F9122/I9122</f>
        <v>8466433.6256686989</v>
      </c>
      <c r="H9122">
        <v>2019</v>
      </c>
      <c r="I9122">
        <v>703.33</v>
      </c>
      <c r="J9122" s="40" t="s">
        <v>715</v>
      </c>
    </row>
    <row r="9123" spans="1:10">
      <c r="A9123" s="6" t="s">
        <v>19</v>
      </c>
      <c r="B9123" t="s">
        <v>33</v>
      </c>
      <c r="C9123" t="s">
        <v>3</v>
      </c>
      <c r="D9123" t="s">
        <v>328</v>
      </c>
      <c r="E9123" t="s">
        <v>434</v>
      </c>
      <c r="F9123" s="2">
        <v>658219029.77399457</v>
      </c>
      <c r="G9123" s="36">
        <f>F9123/I9123</f>
        <v>935860.87579655997</v>
      </c>
      <c r="H9123">
        <v>2019</v>
      </c>
      <c r="I9123">
        <v>703.33</v>
      </c>
      <c r="J9123" s="40" t="s">
        <v>715</v>
      </c>
    </row>
    <row r="9124" spans="1:10">
      <c r="A9124" s="6" t="s">
        <v>19</v>
      </c>
      <c r="B9124" t="s">
        <v>33</v>
      </c>
      <c r="C9124" t="s">
        <v>3</v>
      </c>
      <c r="D9124" t="s">
        <v>1</v>
      </c>
      <c r="E9124" t="s">
        <v>434</v>
      </c>
      <c r="F9124" s="2">
        <v>413361597.92567563</v>
      </c>
      <c r="G9124" s="36">
        <f>F9124/I9124</f>
        <v>587720.69714881433</v>
      </c>
      <c r="H9124">
        <v>2019</v>
      </c>
      <c r="I9124">
        <v>703.33</v>
      </c>
      <c r="J9124" s="40" t="s">
        <v>715</v>
      </c>
    </row>
    <row r="9125" spans="1:10">
      <c r="A9125" s="4" t="s">
        <v>19</v>
      </c>
      <c r="B9125" t="s">
        <v>32</v>
      </c>
      <c r="C9125" t="s">
        <v>3</v>
      </c>
      <c r="D9125" t="s">
        <v>328</v>
      </c>
      <c r="F9125" s="2">
        <v>3520577.1838536207</v>
      </c>
      <c r="G9125" s="36">
        <v>1801338.1655979969</v>
      </c>
      <c r="H9125">
        <v>2012</v>
      </c>
      <c r="I9125">
        <v>1.9544232455014252</v>
      </c>
      <c r="J9125" t="s">
        <v>717</v>
      </c>
    </row>
    <row r="9126" spans="1:10">
      <c r="A9126" s="4" t="s">
        <v>19</v>
      </c>
      <c r="B9126" t="s">
        <v>32</v>
      </c>
      <c r="C9126" t="s">
        <v>3</v>
      </c>
      <c r="D9126" t="s">
        <v>328</v>
      </c>
      <c r="F9126" s="2">
        <v>60646.147425411713</v>
      </c>
      <c r="G9126" s="36">
        <v>31030.201654121436</v>
      </c>
      <c r="H9126">
        <v>2012</v>
      </c>
      <c r="I9126">
        <v>1.9544232455014252</v>
      </c>
      <c r="J9126" t="s">
        <v>717</v>
      </c>
    </row>
    <row r="9127" spans="1:10">
      <c r="A9127" s="4" t="s">
        <v>19</v>
      </c>
      <c r="B9127" t="s">
        <v>32</v>
      </c>
      <c r="C9127" t="s">
        <v>3</v>
      </c>
      <c r="D9127" t="s">
        <v>1</v>
      </c>
      <c r="F9127" s="2">
        <v>26466.26162927071</v>
      </c>
      <c r="G9127" s="36">
        <v>13541.724746770778</v>
      </c>
      <c r="H9127">
        <v>2012</v>
      </c>
      <c r="I9127">
        <v>1.9544232455014252</v>
      </c>
      <c r="J9127" t="s">
        <v>717</v>
      </c>
    </row>
    <row r="9128" spans="1:10">
      <c r="A9128" s="4" t="s">
        <v>19</v>
      </c>
      <c r="B9128" t="s">
        <v>32</v>
      </c>
      <c r="C9128" t="s">
        <v>4</v>
      </c>
      <c r="D9128" t="s">
        <v>328</v>
      </c>
      <c r="F9128" s="2">
        <v>7159829.5043973122</v>
      </c>
      <c r="G9128" s="36">
        <v>3663397.6396245696</v>
      </c>
      <c r="H9128">
        <v>2012</v>
      </c>
      <c r="I9128">
        <v>1.9544232455014252</v>
      </c>
      <c r="J9128" t="s">
        <v>717</v>
      </c>
    </row>
    <row r="9129" spans="1:10">
      <c r="A9129" s="4" t="s">
        <v>19</v>
      </c>
      <c r="B9129" t="s">
        <v>32</v>
      </c>
      <c r="C9129" t="s">
        <v>4</v>
      </c>
      <c r="D9129" t="s">
        <v>328</v>
      </c>
      <c r="F9129" s="2">
        <v>1804095.0247439472</v>
      </c>
      <c r="G9129" s="36">
        <v>923083.07778087759</v>
      </c>
      <c r="H9129">
        <v>2012</v>
      </c>
      <c r="I9129">
        <v>1.9544232455014252</v>
      </c>
      <c r="J9129" t="s">
        <v>717</v>
      </c>
    </row>
    <row r="9130" spans="1:10">
      <c r="A9130" s="4" t="s">
        <v>19</v>
      </c>
      <c r="B9130" t="s">
        <v>32</v>
      </c>
      <c r="C9130" t="s">
        <v>4</v>
      </c>
      <c r="D9130" t="s">
        <v>328</v>
      </c>
      <c r="F9130" s="2">
        <v>1017740.8868064142</v>
      </c>
      <c r="G9130" s="36">
        <v>520737.19914506207</v>
      </c>
      <c r="H9130">
        <v>2012</v>
      </c>
      <c r="I9130">
        <v>1.9544232455014252</v>
      </c>
      <c r="J9130" t="s">
        <v>717</v>
      </c>
    </row>
    <row r="9131" spans="1:10">
      <c r="A9131" s="4" t="s">
        <v>19</v>
      </c>
      <c r="B9131" t="s">
        <v>32</v>
      </c>
      <c r="C9131" t="s">
        <v>4</v>
      </c>
      <c r="D9131" t="s">
        <v>380</v>
      </c>
      <c r="F9131" s="2">
        <v>-19.978306570500632</v>
      </c>
      <c r="G9131" s="36">
        <v>-10.22209831800021</v>
      </c>
      <c r="H9131">
        <v>2012</v>
      </c>
      <c r="I9131">
        <v>1.9544232455014252</v>
      </c>
      <c r="J9131" t="s">
        <v>717</v>
      </c>
    </row>
    <row r="9132" spans="1:10">
      <c r="A9132" s="4" t="s">
        <v>19</v>
      </c>
      <c r="B9132" t="s">
        <v>32</v>
      </c>
      <c r="C9132" t="s">
        <v>4</v>
      </c>
      <c r="D9132" t="s">
        <v>380</v>
      </c>
      <c r="F9132" s="2">
        <v>-19.978306570500632</v>
      </c>
      <c r="G9132" s="36">
        <v>-10.22209831800021</v>
      </c>
      <c r="H9132">
        <v>2012</v>
      </c>
      <c r="I9132">
        <v>1.9544232455014252</v>
      </c>
      <c r="J9132" t="s">
        <v>717</v>
      </c>
    </row>
    <row r="9133" spans="1:10">
      <c r="A9133" s="4" t="s">
        <v>19</v>
      </c>
      <c r="B9133" t="s">
        <v>32</v>
      </c>
      <c r="C9133" t="s">
        <v>3</v>
      </c>
      <c r="D9133" t="s">
        <v>328</v>
      </c>
      <c r="F9133" s="2">
        <v>7452577.2390758721</v>
      </c>
      <c r="G9133" s="36">
        <v>4451325.5389987556</v>
      </c>
      <c r="H9133">
        <v>2011</v>
      </c>
      <c r="I9133">
        <v>1.6742377464381528</v>
      </c>
      <c r="J9133" t="s">
        <v>717</v>
      </c>
    </row>
    <row r="9134" spans="1:10">
      <c r="A9134" s="4" t="s">
        <v>19</v>
      </c>
      <c r="B9134" t="s">
        <v>32</v>
      </c>
      <c r="C9134" t="s">
        <v>3</v>
      </c>
      <c r="D9134" t="s">
        <v>328</v>
      </c>
      <c r="F9134" s="2">
        <v>5102898.1883229911</v>
      </c>
      <c r="G9134" s="36">
        <v>3047893.4065243253</v>
      </c>
      <c r="H9134">
        <v>2011</v>
      </c>
      <c r="I9134">
        <v>1.6742377464381528</v>
      </c>
      <c r="J9134" t="s">
        <v>717</v>
      </c>
    </row>
    <row r="9135" spans="1:10">
      <c r="A9135" s="4" t="s">
        <v>19</v>
      </c>
      <c r="B9135" t="s">
        <v>32</v>
      </c>
      <c r="C9135" t="s">
        <v>3</v>
      </c>
      <c r="D9135" t="s">
        <v>328</v>
      </c>
      <c r="F9135" s="2">
        <v>3103292.6625510701</v>
      </c>
      <c r="G9135" s="36">
        <v>1853555.5473845645</v>
      </c>
      <c r="H9135">
        <v>2011</v>
      </c>
      <c r="I9135">
        <v>1.6742377464381528</v>
      </c>
      <c r="J9135" t="s">
        <v>717</v>
      </c>
    </row>
    <row r="9136" spans="1:10">
      <c r="A9136" s="4" t="s">
        <v>19</v>
      </c>
      <c r="B9136" t="s">
        <v>32</v>
      </c>
      <c r="C9136" t="s">
        <v>3</v>
      </c>
      <c r="D9136" t="s">
        <v>328</v>
      </c>
      <c r="F9136" s="2">
        <v>30141.962889310289</v>
      </c>
      <c r="G9136" s="36">
        <v>18003.39465134843</v>
      </c>
      <c r="H9136">
        <v>2011</v>
      </c>
      <c r="I9136">
        <v>1.6742377464381528</v>
      </c>
      <c r="J9136" t="s">
        <v>717</v>
      </c>
    </row>
    <row r="9137" spans="1:10">
      <c r="A9137" s="4" t="s">
        <v>19</v>
      </c>
      <c r="B9137" t="s">
        <v>32</v>
      </c>
      <c r="C9137" t="s">
        <v>3</v>
      </c>
      <c r="D9137" t="s">
        <v>1</v>
      </c>
      <c r="F9137" s="2">
        <v>20943.585440729385</v>
      </c>
      <c r="G9137" s="36">
        <v>12509.325802315527</v>
      </c>
      <c r="H9137">
        <v>2011</v>
      </c>
      <c r="I9137">
        <v>1.6742377464381528</v>
      </c>
      <c r="J9137" t="s">
        <v>717</v>
      </c>
    </row>
    <row r="9138" spans="1:10">
      <c r="A9138" s="4" t="s">
        <v>19</v>
      </c>
      <c r="B9138" t="s">
        <v>32</v>
      </c>
      <c r="C9138" t="s">
        <v>4</v>
      </c>
      <c r="D9138" t="s">
        <v>328</v>
      </c>
      <c r="F9138" s="2">
        <v>4051336.1833355245</v>
      </c>
      <c r="G9138" s="36">
        <v>2419809.3681464987</v>
      </c>
      <c r="H9138">
        <v>2011</v>
      </c>
      <c r="I9138">
        <v>1.6742377464381528</v>
      </c>
      <c r="J9138" t="s">
        <v>717</v>
      </c>
    </row>
    <row r="9139" spans="1:10">
      <c r="A9139" s="4" t="s">
        <v>19</v>
      </c>
      <c r="B9139" t="s">
        <v>32</v>
      </c>
      <c r="C9139" t="s">
        <v>4</v>
      </c>
      <c r="D9139" t="s">
        <v>328</v>
      </c>
      <c r="F9139" s="2">
        <v>2411911.078491143</v>
      </c>
      <c r="G9139" s="36">
        <v>1440602.4972393252</v>
      </c>
      <c r="H9139">
        <v>2011</v>
      </c>
      <c r="I9139">
        <v>1.6742377464381528</v>
      </c>
      <c r="J9139" t="s">
        <v>717</v>
      </c>
    </row>
    <row r="9140" spans="1:10">
      <c r="A9140" s="4" t="s">
        <v>19</v>
      </c>
      <c r="B9140" t="s">
        <v>32</v>
      </c>
      <c r="C9140" t="s">
        <v>4</v>
      </c>
      <c r="D9140" t="s">
        <v>328</v>
      </c>
      <c r="F9140" s="2">
        <v>2078369.6114245686</v>
      </c>
      <c r="G9140" s="36">
        <v>1241382.6028269783</v>
      </c>
      <c r="H9140">
        <v>2011</v>
      </c>
      <c r="I9140">
        <v>1.6742377464381528</v>
      </c>
      <c r="J9140" t="s">
        <v>717</v>
      </c>
    </row>
    <row r="9141" spans="1:10">
      <c r="A9141" s="4" t="s">
        <v>19</v>
      </c>
      <c r="B9141" t="s">
        <v>32</v>
      </c>
      <c r="C9141" t="s">
        <v>4</v>
      </c>
      <c r="D9141" t="s">
        <v>328</v>
      </c>
      <c r="F9141" s="2">
        <v>-3265.7020108357724</v>
      </c>
      <c r="G9141" s="36">
        <v>-1950.5604970281975</v>
      </c>
      <c r="H9141">
        <v>2011</v>
      </c>
      <c r="I9141">
        <v>1.6742377464381528</v>
      </c>
      <c r="J9141" t="s">
        <v>717</v>
      </c>
    </row>
    <row r="9142" spans="1:10">
      <c r="A9142" s="6" t="s">
        <v>57</v>
      </c>
      <c r="B9142" t="s">
        <v>33</v>
      </c>
      <c r="C9142" t="s">
        <v>3</v>
      </c>
      <c r="D9142" t="s">
        <v>328</v>
      </c>
      <c r="E9142" t="s">
        <v>370</v>
      </c>
      <c r="F9142" s="2">
        <v>1430306771.706687</v>
      </c>
      <c r="G9142" s="36">
        <f>F9142/I9142</f>
        <v>2033621.161768568</v>
      </c>
      <c r="H9142">
        <v>2019</v>
      </c>
      <c r="I9142">
        <v>703.33</v>
      </c>
      <c r="J9142" s="40" t="s">
        <v>715</v>
      </c>
    </row>
    <row r="9143" spans="1:10">
      <c r="A9143" s="6" t="s">
        <v>57</v>
      </c>
      <c r="B9143" t="s">
        <v>33</v>
      </c>
      <c r="C9143" t="s">
        <v>3</v>
      </c>
      <c r="D9143" t="s">
        <v>328</v>
      </c>
      <c r="E9143" t="s">
        <v>434</v>
      </c>
      <c r="F9143" s="2">
        <v>5727572312.6064558</v>
      </c>
      <c r="G9143" s="36">
        <f>F9143/I9143</f>
        <v>8143506.3378591212</v>
      </c>
      <c r="H9143">
        <v>2019</v>
      </c>
      <c r="I9143">
        <v>703.33</v>
      </c>
      <c r="J9143" s="40" t="s">
        <v>715</v>
      </c>
    </row>
    <row r="9144" spans="1:10">
      <c r="A9144" s="4" t="s">
        <v>19</v>
      </c>
      <c r="B9144" t="s">
        <v>32</v>
      </c>
      <c r="C9144" t="s">
        <v>3</v>
      </c>
      <c r="D9144" t="s">
        <v>328</v>
      </c>
      <c r="F9144" s="2">
        <v>12315161.934303273</v>
      </c>
      <c r="G9144" s="36">
        <v>6993724.0963595556</v>
      </c>
      <c r="H9144">
        <v>2010</v>
      </c>
      <c r="I9144">
        <v>1.7608875850154977</v>
      </c>
      <c r="J9144" t="s">
        <v>717</v>
      </c>
    </row>
    <row r="9145" spans="1:10">
      <c r="A9145" s="4" t="s">
        <v>19</v>
      </c>
      <c r="B9145" t="s">
        <v>32</v>
      </c>
      <c r="C9145" t="s">
        <v>3</v>
      </c>
      <c r="D9145" t="s">
        <v>328</v>
      </c>
      <c r="F9145" s="2">
        <v>7125776.8933264166</v>
      </c>
      <c r="G9145" s="36">
        <v>4046696.0832503694</v>
      </c>
      <c r="H9145">
        <v>2010</v>
      </c>
      <c r="I9145">
        <v>1.7608875850154977</v>
      </c>
      <c r="J9145" t="s">
        <v>717</v>
      </c>
    </row>
    <row r="9146" spans="1:10">
      <c r="A9146" s="4" t="s">
        <v>19</v>
      </c>
      <c r="B9146" t="s">
        <v>32</v>
      </c>
      <c r="C9146" t="s">
        <v>3</v>
      </c>
      <c r="D9146" t="s">
        <v>328</v>
      </c>
      <c r="F9146" s="2">
        <v>3552161.114753799</v>
      </c>
      <c r="G9146" s="36">
        <v>2017256.0389325116</v>
      </c>
      <c r="H9146">
        <v>2010</v>
      </c>
      <c r="I9146">
        <v>1.7608875850154977</v>
      </c>
      <c r="J9146" t="s">
        <v>717</v>
      </c>
    </row>
    <row r="9147" spans="1:10">
      <c r="A9147" s="4" t="s">
        <v>19</v>
      </c>
      <c r="B9147" t="s">
        <v>32</v>
      </c>
      <c r="C9147" t="s">
        <v>3</v>
      </c>
      <c r="D9147" t="s">
        <v>328</v>
      </c>
      <c r="F9147" s="2">
        <v>34899.559826026947</v>
      </c>
      <c r="G9147" s="36">
        <v>19819.300290949461</v>
      </c>
      <c r="H9147">
        <v>2010</v>
      </c>
      <c r="I9147">
        <v>1.7608875850154977</v>
      </c>
      <c r="J9147" t="s">
        <v>717</v>
      </c>
    </row>
    <row r="9148" spans="1:10">
      <c r="A9148" s="4" t="s">
        <v>19</v>
      </c>
      <c r="B9148" t="s">
        <v>32</v>
      </c>
      <c r="C9148" t="s">
        <v>3</v>
      </c>
      <c r="D9148" t="s">
        <v>1</v>
      </c>
      <c r="F9148" s="2">
        <v>12708.285216448039</v>
      </c>
      <c r="G9148" s="36">
        <v>7216.977008975955</v>
      </c>
      <c r="H9148">
        <v>2010</v>
      </c>
      <c r="I9148">
        <v>1.7608875850154977</v>
      </c>
      <c r="J9148" t="s">
        <v>717</v>
      </c>
    </row>
    <row r="9149" spans="1:10">
      <c r="A9149" s="4" t="s">
        <v>19</v>
      </c>
      <c r="B9149" t="s">
        <v>32</v>
      </c>
      <c r="C9149" t="s">
        <v>4</v>
      </c>
      <c r="D9149" t="s">
        <v>328</v>
      </c>
      <c r="F9149" s="2">
        <v>7352199.2566378266</v>
      </c>
      <c r="G9149" s="36">
        <v>4175280.3070464712</v>
      </c>
      <c r="H9149">
        <v>2010</v>
      </c>
      <c r="I9149">
        <v>1.7608875850154977</v>
      </c>
      <c r="J9149" t="s">
        <v>717</v>
      </c>
    </row>
    <row r="9150" spans="1:10">
      <c r="A9150" s="4" t="s">
        <v>19</v>
      </c>
      <c r="B9150" t="s">
        <v>32</v>
      </c>
      <c r="C9150" t="s">
        <v>4</v>
      </c>
      <c r="D9150" t="s">
        <v>328</v>
      </c>
      <c r="F9150" s="2">
        <v>3525281.3174583879</v>
      </c>
      <c r="G9150" s="36">
        <v>2001991.1250764835</v>
      </c>
      <c r="H9150">
        <v>2010</v>
      </c>
      <c r="I9150">
        <v>1.7608875850154977</v>
      </c>
      <c r="J9150" t="s">
        <v>717</v>
      </c>
    </row>
    <row r="9151" spans="1:10">
      <c r="A9151" s="4" t="s">
        <v>19</v>
      </c>
      <c r="B9151" t="s">
        <v>32</v>
      </c>
      <c r="C9151" t="s">
        <v>4</v>
      </c>
      <c r="D9151" t="s">
        <v>328</v>
      </c>
      <c r="F9151" s="2">
        <v>1042892.9578758482</v>
      </c>
      <c r="G9151" s="36">
        <v>592254.1374875271</v>
      </c>
      <c r="H9151">
        <v>2010</v>
      </c>
      <c r="I9151">
        <v>1.7608875850154977</v>
      </c>
      <c r="J9151" t="s">
        <v>717</v>
      </c>
    </row>
    <row r="9152" spans="1:10">
      <c r="A9152" s="6" t="s">
        <v>74</v>
      </c>
      <c r="B9152" t="s">
        <v>33</v>
      </c>
      <c r="C9152" t="s">
        <v>4</v>
      </c>
      <c r="D9152" t="s">
        <v>328</v>
      </c>
      <c r="E9152" t="s">
        <v>370</v>
      </c>
      <c r="F9152" s="2">
        <v>4100253610.5579877</v>
      </c>
      <c r="G9152" s="36">
        <f>F9152/I9152</f>
        <v>5829772.0992393149</v>
      </c>
      <c r="H9152">
        <v>2019</v>
      </c>
      <c r="I9152">
        <v>703.33</v>
      </c>
      <c r="J9152" s="40" t="s">
        <v>715</v>
      </c>
    </row>
    <row r="9153" spans="1:10">
      <c r="A9153" s="6" t="s">
        <v>74</v>
      </c>
      <c r="B9153" t="s">
        <v>33</v>
      </c>
      <c r="C9153" t="s">
        <v>4</v>
      </c>
      <c r="D9153" t="s">
        <v>328</v>
      </c>
      <c r="E9153" t="s">
        <v>434</v>
      </c>
      <c r="F9153" s="2">
        <v>786791270.23971093</v>
      </c>
      <c r="G9153" s="36">
        <f>F9153/I9153</f>
        <v>1118665.875534544</v>
      </c>
      <c r="H9153">
        <v>2019</v>
      </c>
      <c r="I9153">
        <v>703.33</v>
      </c>
      <c r="J9153" s="40" t="s">
        <v>715</v>
      </c>
    </row>
    <row r="9154" spans="1:10">
      <c r="A9154" s="6" t="s">
        <v>74</v>
      </c>
      <c r="B9154" t="s">
        <v>33</v>
      </c>
      <c r="C9154" t="s">
        <v>4</v>
      </c>
      <c r="D9154" t="s">
        <v>1</v>
      </c>
      <c r="E9154" t="s">
        <v>434</v>
      </c>
      <c r="F9154" s="2">
        <v>-6062844.0462961067</v>
      </c>
      <c r="G9154" s="36">
        <f>F9154/I9154</f>
        <v>-8620.1982658156285</v>
      </c>
      <c r="H9154">
        <v>2019</v>
      </c>
      <c r="I9154">
        <v>703.33</v>
      </c>
      <c r="J9154" s="40" t="s">
        <v>715</v>
      </c>
    </row>
    <row r="9155" spans="1:10">
      <c r="A9155" s="4" t="s">
        <v>19</v>
      </c>
      <c r="B9155" t="s">
        <v>32</v>
      </c>
      <c r="C9155" t="s">
        <v>4</v>
      </c>
      <c r="D9155" t="s">
        <v>328</v>
      </c>
      <c r="F9155" s="2">
        <v>8312.6077974988857</v>
      </c>
      <c r="G9155" s="36">
        <v>4720.6919216400329</v>
      </c>
      <c r="H9155">
        <v>2010</v>
      </c>
      <c r="I9155">
        <v>1.7608875850154977</v>
      </c>
      <c r="J9155" t="s">
        <v>717</v>
      </c>
    </row>
    <row r="9156" spans="1:10">
      <c r="A9156" t="s">
        <v>19</v>
      </c>
      <c r="B9156" t="s">
        <v>38</v>
      </c>
      <c r="C9156" t="s">
        <v>3</v>
      </c>
      <c r="D9156" t="s">
        <v>328</v>
      </c>
      <c r="E9156" t="s">
        <v>534</v>
      </c>
      <c r="F9156" s="2">
        <v>21880578012</v>
      </c>
      <c r="G9156" s="36">
        <v>5124257.1456674477</v>
      </c>
      <c r="H9156">
        <v>2024</v>
      </c>
      <c r="I9156" s="32">
        <v>4270</v>
      </c>
      <c r="J9156" t="s">
        <v>717</v>
      </c>
    </row>
    <row r="9157" spans="1:10">
      <c r="A9157" t="s">
        <v>19</v>
      </c>
      <c r="B9157" t="s">
        <v>38</v>
      </c>
      <c r="C9157" t="s">
        <v>3</v>
      </c>
      <c r="D9157" t="s">
        <v>1</v>
      </c>
      <c r="E9157" t="s">
        <v>686</v>
      </c>
      <c r="F9157" s="2">
        <v>1780275298</v>
      </c>
      <c r="G9157" s="36">
        <v>416926.29929742386</v>
      </c>
      <c r="H9157">
        <v>2024</v>
      </c>
      <c r="I9157" s="32">
        <v>4270</v>
      </c>
      <c r="J9157" t="s">
        <v>717</v>
      </c>
    </row>
    <row r="9158" spans="1:10">
      <c r="A9158" t="s">
        <v>19</v>
      </c>
      <c r="B9158" t="s">
        <v>38</v>
      </c>
      <c r="C9158" t="s">
        <v>4</v>
      </c>
      <c r="D9158" t="s">
        <v>328</v>
      </c>
      <c r="E9158" t="s">
        <v>534</v>
      </c>
      <c r="F9158" s="2">
        <v>6053764294</v>
      </c>
      <c r="G9158" s="36">
        <v>1417743.3943793911</v>
      </c>
      <c r="H9158">
        <v>2024</v>
      </c>
      <c r="I9158" s="32">
        <v>4270</v>
      </c>
      <c r="J9158" t="s">
        <v>717</v>
      </c>
    </row>
    <row r="9159" spans="1:10">
      <c r="A9159" t="s">
        <v>19</v>
      </c>
      <c r="B9159" t="s">
        <v>38</v>
      </c>
      <c r="C9159" t="s">
        <v>4</v>
      </c>
      <c r="D9159" t="s">
        <v>1</v>
      </c>
      <c r="E9159" t="s">
        <v>686</v>
      </c>
      <c r="F9159" s="2">
        <v>315000000</v>
      </c>
      <c r="G9159" s="36">
        <v>73770.491803278695</v>
      </c>
      <c r="H9159">
        <v>2024</v>
      </c>
      <c r="I9159" s="32">
        <v>4270</v>
      </c>
      <c r="J9159" t="s">
        <v>717</v>
      </c>
    </row>
    <row r="9160" spans="1:10">
      <c r="A9160" t="s">
        <v>19</v>
      </c>
      <c r="B9160" t="s">
        <v>38</v>
      </c>
      <c r="C9160" t="s">
        <v>3</v>
      </c>
      <c r="D9160" t="s">
        <v>328</v>
      </c>
      <c r="F9160" s="2">
        <v>17767770000</v>
      </c>
      <c r="G9160" s="36">
        <f t="shared" ref="G9160:G9189" si="256">F9160/I9160</f>
        <v>4175739.1304347827</v>
      </c>
      <c r="H9160">
        <v>2022</v>
      </c>
      <c r="I9160" s="32">
        <v>4255</v>
      </c>
      <c r="J9160" t="s">
        <v>717</v>
      </c>
    </row>
    <row r="9161" spans="1:10">
      <c r="A9161" t="s">
        <v>19</v>
      </c>
      <c r="B9161" t="s">
        <v>38</v>
      </c>
      <c r="C9161" t="s">
        <v>3</v>
      </c>
      <c r="D9161" t="s">
        <v>1</v>
      </c>
      <c r="F9161" s="2">
        <v>388780000</v>
      </c>
      <c r="G9161" s="36">
        <f t="shared" si="256"/>
        <v>91370.15276145711</v>
      </c>
      <c r="H9161">
        <v>2022</v>
      </c>
      <c r="I9161" s="32">
        <v>4255</v>
      </c>
      <c r="J9161" t="s">
        <v>717</v>
      </c>
    </row>
    <row r="9162" spans="1:10">
      <c r="A9162" t="s">
        <v>19</v>
      </c>
      <c r="B9162" t="s">
        <v>38</v>
      </c>
      <c r="C9162" t="s">
        <v>4</v>
      </c>
      <c r="D9162" t="s">
        <v>328</v>
      </c>
      <c r="F9162" s="2">
        <v>5298230000</v>
      </c>
      <c r="G9162" s="36">
        <f t="shared" si="256"/>
        <v>1245177.4383078732</v>
      </c>
      <c r="H9162">
        <v>2022</v>
      </c>
      <c r="I9162" s="32">
        <v>4255</v>
      </c>
      <c r="J9162" t="s">
        <v>717</v>
      </c>
    </row>
    <row r="9163" spans="1:10">
      <c r="A9163" t="s">
        <v>19</v>
      </c>
      <c r="B9163" t="s">
        <v>38</v>
      </c>
      <c r="C9163" t="s">
        <v>3</v>
      </c>
      <c r="D9163" t="s">
        <v>328</v>
      </c>
      <c r="F9163" s="2">
        <v>14235000000</v>
      </c>
      <c r="G9163" s="36">
        <f t="shared" si="256"/>
        <v>3797417.7026089742</v>
      </c>
      <c r="H9163">
        <v>2021</v>
      </c>
      <c r="I9163" s="32">
        <v>3748.6</v>
      </c>
      <c r="J9163" t="s">
        <v>717</v>
      </c>
    </row>
    <row r="9164" spans="1:10">
      <c r="A9164" s="6" t="s">
        <v>19</v>
      </c>
      <c r="B9164" t="s">
        <v>33</v>
      </c>
      <c r="C9164" t="s">
        <v>4</v>
      </c>
      <c r="D9164" t="s">
        <v>328</v>
      </c>
      <c r="E9164" t="s">
        <v>370</v>
      </c>
      <c r="F9164" s="2">
        <v>3015455156.3542705</v>
      </c>
      <c r="G9164" s="36">
        <f t="shared" si="256"/>
        <v>4287397.3189744083</v>
      </c>
      <c r="H9164">
        <v>2019</v>
      </c>
      <c r="I9164">
        <v>703.33</v>
      </c>
      <c r="J9164" s="40" t="s">
        <v>715</v>
      </c>
    </row>
    <row r="9165" spans="1:10">
      <c r="A9165" s="6" t="s">
        <v>19</v>
      </c>
      <c r="B9165" t="s">
        <v>33</v>
      </c>
      <c r="C9165" t="s">
        <v>4</v>
      </c>
      <c r="D9165" t="s">
        <v>328</v>
      </c>
      <c r="E9165" t="s">
        <v>434</v>
      </c>
      <c r="F9165" s="2">
        <v>122356890.60520792</v>
      </c>
      <c r="G9165" s="36">
        <f t="shared" si="256"/>
        <v>173967.9675333171</v>
      </c>
      <c r="H9165">
        <v>2019</v>
      </c>
      <c r="I9165">
        <v>703.33</v>
      </c>
      <c r="J9165" s="40" t="s">
        <v>715</v>
      </c>
    </row>
    <row r="9166" spans="1:10">
      <c r="A9166" s="6" t="s">
        <v>19</v>
      </c>
      <c r="B9166" t="s">
        <v>33</v>
      </c>
      <c r="C9166" t="s">
        <v>4</v>
      </c>
      <c r="D9166" t="s">
        <v>1</v>
      </c>
      <c r="E9166" t="s">
        <v>434</v>
      </c>
      <c r="F9166" s="2">
        <v>25308093.891403515</v>
      </c>
      <c r="G9166" s="36">
        <f t="shared" si="256"/>
        <v>35983.242420206036</v>
      </c>
      <c r="H9166">
        <v>2019</v>
      </c>
      <c r="I9166">
        <v>703.33</v>
      </c>
      <c r="J9166" s="40" t="s">
        <v>715</v>
      </c>
    </row>
    <row r="9167" spans="1:10">
      <c r="A9167" t="s">
        <v>19</v>
      </c>
      <c r="B9167" t="s">
        <v>38</v>
      </c>
      <c r="C9167" t="s">
        <v>3</v>
      </c>
      <c r="D9167" t="s">
        <v>1</v>
      </c>
      <c r="F9167" s="2">
        <v>99000000</v>
      </c>
      <c r="G9167" s="36">
        <f t="shared" si="256"/>
        <v>26409.859680947553</v>
      </c>
      <c r="H9167">
        <v>2021</v>
      </c>
      <c r="I9167" s="32">
        <v>3748.6</v>
      </c>
      <c r="J9167" t="s">
        <v>717</v>
      </c>
    </row>
    <row r="9168" spans="1:10">
      <c r="A9168" t="s">
        <v>19</v>
      </c>
      <c r="B9168" t="s">
        <v>38</v>
      </c>
      <c r="C9168" t="s">
        <v>4</v>
      </c>
      <c r="D9168" t="s">
        <v>328</v>
      </c>
      <c r="F9168" s="2">
        <v>4904000000</v>
      </c>
      <c r="G9168" s="36">
        <f t="shared" si="256"/>
        <v>1308221.7361148163</v>
      </c>
      <c r="H9168">
        <v>2021</v>
      </c>
      <c r="I9168" s="32">
        <v>3748.6</v>
      </c>
      <c r="J9168" t="s">
        <v>717</v>
      </c>
    </row>
    <row r="9169" spans="1:10">
      <c r="A9169" t="s">
        <v>19</v>
      </c>
      <c r="B9169" t="s">
        <v>38</v>
      </c>
      <c r="C9169" t="s">
        <v>4</v>
      </c>
      <c r="D9169" t="s">
        <v>1</v>
      </c>
      <c r="F9169" s="2">
        <v>8000000</v>
      </c>
      <c r="G9169" s="36">
        <f t="shared" si="256"/>
        <v>2134.1300752280854</v>
      </c>
      <c r="H9169">
        <v>2021</v>
      </c>
      <c r="I9169" s="32">
        <v>3748.6</v>
      </c>
      <c r="J9169" t="s">
        <v>717</v>
      </c>
    </row>
    <row r="9170" spans="1:10">
      <c r="A9170" t="s">
        <v>19</v>
      </c>
      <c r="B9170" t="s">
        <v>38</v>
      </c>
      <c r="C9170" t="s">
        <v>3</v>
      </c>
      <c r="D9170" t="s">
        <v>328</v>
      </c>
      <c r="F9170" s="2">
        <v>13867000000</v>
      </c>
      <c r="G9170" s="36">
        <f t="shared" si="256"/>
        <v>3758412.1812992771</v>
      </c>
      <c r="H9170">
        <v>2020</v>
      </c>
      <c r="I9170">
        <v>3689.59</v>
      </c>
      <c r="J9170" t="s">
        <v>717</v>
      </c>
    </row>
    <row r="9171" spans="1:10">
      <c r="A9171" t="s">
        <v>19</v>
      </c>
      <c r="B9171" t="s">
        <v>38</v>
      </c>
      <c r="C9171" t="s">
        <v>3</v>
      </c>
      <c r="D9171" t="s">
        <v>1</v>
      </c>
      <c r="F9171" s="2">
        <v>2693000000</v>
      </c>
      <c r="G9171" s="36">
        <f t="shared" si="256"/>
        <v>729891.39714710845</v>
      </c>
      <c r="H9171">
        <v>2020</v>
      </c>
      <c r="I9171">
        <v>3689.59</v>
      </c>
      <c r="J9171" t="s">
        <v>717</v>
      </c>
    </row>
    <row r="9172" spans="1:10">
      <c r="A9172" t="s">
        <v>19</v>
      </c>
      <c r="B9172" t="s">
        <v>38</v>
      </c>
      <c r="C9172" t="s">
        <v>4</v>
      </c>
      <c r="D9172" t="s">
        <v>328</v>
      </c>
      <c r="F9172" s="2">
        <v>6296000000</v>
      </c>
      <c r="G9172" s="36">
        <f t="shared" si="256"/>
        <v>1706422.6648489397</v>
      </c>
      <c r="H9172">
        <v>2020</v>
      </c>
      <c r="I9172">
        <v>3689.59</v>
      </c>
      <c r="J9172" t="s">
        <v>717</v>
      </c>
    </row>
    <row r="9173" spans="1:10">
      <c r="A9173" t="s">
        <v>19</v>
      </c>
      <c r="B9173" t="s">
        <v>38</v>
      </c>
      <c r="C9173" t="s">
        <v>4</v>
      </c>
      <c r="D9173" t="s">
        <v>1</v>
      </c>
      <c r="F9173" s="2">
        <v>35000000</v>
      </c>
      <c r="G9173" s="36">
        <f t="shared" si="256"/>
        <v>9486.1488674893408</v>
      </c>
      <c r="H9173">
        <v>2020</v>
      </c>
      <c r="I9173">
        <v>3689.59</v>
      </c>
      <c r="J9173" t="s">
        <v>717</v>
      </c>
    </row>
    <row r="9174" spans="1:10">
      <c r="A9174" t="s">
        <v>19</v>
      </c>
      <c r="B9174" t="s">
        <v>38</v>
      </c>
      <c r="C9174" t="s">
        <v>3</v>
      </c>
      <c r="D9174" t="s">
        <v>328</v>
      </c>
      <c r="F9174" s="2">
        <v>13669840000</v>
      </c>
      <c r="G9174" s="36">
        <f t="shared" si="256"/>
        <v>4164358.5228692065</v>
      </c>
      <c r="H9174">
        <v>2019</v>
      </c>
      <c r="I9174">
        <v>3282.58</v>
      </c>
      <c r="J9174" t="s">
        <v>717</v>
      </c>
    </row>
    <row r="9175" spans="1:10">
      <c r="A9175" t="s">
        <v>19</v>
      </c>
      <c r="B9175" t="s">
        <v>38</v>
      </c>
      <c r="C9175" t="s">
        <v>3</v>
      </c>
      <c r="D9175" t="s">
        <v>1</v>
      </c>
      <c r="F9175" s="2">
        <v>21840000</v>
      </c>
      <c r="G9175" s="36">
        <f t="shared" si="256"/>
        <v>6653.3031944385211</v>
      </c>
      <c r="H9175">
        <v>2019</v>
      </c>
      <c r="I9175">
        <v>3282.58</v>
      </c>
      <c r="J9175" t="s">
        <v>717</v>
      </c>
    </row>
    <row r="9176" spans="1:10">
      <c r="A9176" t="s">
        <v>19</v>
      </c>
      <c r="B9176" t="s">
        <v>38</v>
      </c>
      <c r="C9176" t="s">
        <v>4</v>
      </c>
      <c r="D9176" t="s">
        <v>328</v>
      </c>
      <c r="F9176" s="2">
        <v>5111570000</v>
      </c>
      <c r="G9176" s="36">
        <f t="shared" si="256"/>
        <v>1557180.6323075143</v>
      </c>
      <c r="H9176">
        <v>2019</v>
      </c>
      <c r="I9176">
        <v>3282.58</v>
      </c>
      <c r="J9176" t="s">
        <v>717</v>
      </c>
    </row>
    <row r="9177" spans="1:10">
      <c r="A9177" t="s">
        <v>19</v>
      </c>
      <c r="B9177" t="s">
        <v>38</v>
      </c>
      <c r="C9177" t="s">
        <v>4</v>
      </c>
      <c r="D9177" t="s">
        <v>1</v>
      </c>
      <c r="F9177" s="2">
        <v>52610000</v>
      </c>
      <c r="G9177" s="36">
        <f t="shared" si="256"/>
        <v>16027.027521035283</v>
      </c>
      <c r="H9177">
        <v>2019</v>
      </c>
      <c r="I9177">
        <v>3282.58</v>
      </c>
      <c r="J9177" t="s">
        <v>717</v>
      </c>
    </row>
    <row r="9178" spans="1:10">
      <c r="A9178" t="s">
        <v>19</v>
      </c>
      <c r="B9178" t="s">
        <v>38</v>
      </c>
      <c r="C9178" t="s">
        <v>3</v>
      </c>
      <c r="D9178" t="s">
        <v>328</v>
      </c>
      <c r="F9178" s="2">
        <v>10376000000</v>
      </c>
      <c r="G9178" s="36">
        <f t="shared" si="256"/>
        <v>3463226.58166586</v>
      </c>
      <c r="H9178">
        <v>2018</v>
      </c>
      <c r="I9178">
        <v>2996.05</v>
      </c>
      <c r="J9178" t="s">
        <v>717</v>
      </c>
    </row>
    <row r="9179" spans="1:10">
      <c r="A9179" t="s">
        <v>19</v>
      </c>
      <c r="B9179" t="s">
        <v>38</v>
      </c>
      <c r="C9179" t="s">
        <v>3</v>
      </c>
      <c r="D9179" t="s">
        <v>1</v>
      </c>
      <c r="E9179" t="s">
        <v>364</v>
      </c>
      <c r="F9179" s="2">
        <v>100000000</v>
      </c>
      <c r="G9179" s="36">
        <f t="shared" si="256"/>
        <v>33377.280085445833</v>
      </c>
      <c r="H9179">
        <v>2018</v>
      </c>
      <c r="I9179">
        <v>2996.05</v>
      </c>
      <c r="J9179" t="s">
        <v>717</v>
      </c>
    </row>
    <row r="9180" spans="1:10">
      <c r="A9180" t="s">
        <v>19</v>
      </c>
      <c r="B9180" t="s">
        <v>38</v>
      </c>
      <c r="C9180" t="s">
        <v>4</v>
      </c>
      <c r="D9180" t="s">
        <v>328</v>
      </c>
      <c r="F9180" s="2">
        <v>3367500000</v>
      </c>
      <c r="G9180" s="36">
        <f t="shared" si="256"/>
        <v>1123979.9068773885</v>
      </c>
      <c r="H9180">
        <v>2018</v>
      </c>
      <c r="I9180">
        <v>2996.05</v>
      </c>
      <c r="J9180" t="s">
        <v>717</v>
      </c>
    </row>
    <row r="9181" spans="1:10">
      <c r="A9181" t="s">
        <v>19</v>
      </c>
      <c r="B9181" t="s">
        <v>38</v>
      </c>
      <c r="C9181" t="s">
        <v>4</v>
      </c>
      <c r="D9181" t="s">
        <v>1</v>
      </c>
      <c r="E9181" t="s">
        <v>364</v>
      </c>
      <c r="F9181" s="2">
        <v>2380000</v>
      </c>
      <c r="G9181" s="36">
        <f t="shared" si="256"/>
        <v>794.37926603361086</v>
      </c>
      <c r="H9181">
        <v>2018</v>
      </c>
      <c r="I9181">
        <v>2996.05</v>
      </c>
      <c r="J9181" t="s">
        <v>717</v>
      </c>
    </row>
    <row r="9182" spans="1:10">
      <c r="A9182" t="s">
        <v>19</v>
      </c>
      <c r="B9182" t="s">
        <v>38</v>
      </c>
      <c r="C9182" t="s">
        <v>3</v>
      </c>
      <c r="D9182" t="s">
        <v>328</v>
      </c>
      <c r="F9182" s="2">
        <v>7672000000</v>
      </c>
      <c r="G9182" s="36">
        <f t="shared" si="256"/>
        <v>2589914.4572049715</v>
      </c>
      <c r="H9182">
        <v>2017</v>
      </c>
      <c r="I9182">
        <v>2962.26</v>
      </c>
      <c r="J9182" t="s">
        <v>717</v>
      </c>
    </row>
    <row r="9183" spans="1:10">
      <c r="A9183" t="s">
        <v>19</v>
      </c>
      <c r="B9183" t="s">
        <v>38</v>
      </c>
      <c r="C9183" t="s">
        <v>3</v>
      </c>
      <c r="D9183" t="s">
        <v>1</v>
      </c>
      <c r="E9183" t="s">
        <v>364</v>
      </c>
      <c r="F9183" s="2">
        <v>126000000</v>
      </c>
      <c r="G9183" s="36">
        <f t="shared" si="256"/>
        <v>42681.77014173058</v>
      </c>
      <c r="H9183">
        <v>2017</v>
      </c>
      <c r="I9183">
        <v>2952.08</v>
      </c>
      <c r="J9183" t="s">
        <v>717</v>
      </c>
    </row>
    <row r="9184" spans="1:10">
      <c r="A9184" s="6" t="s">
        <v>57</v>
      </c>
      <c r="B9184" t="s">
        <v>33</v>
      </c>
      <c r="C9184" t="s">
        <v>4</v>
      </c>
      <c r="D9184" t="s">
        <v>328</v>
      </c>
      <c r="E9184" t="s">
        <v>370</v>
      </c>
      <c r="F9184" s="2">
        <v>-1093993078.9379985</v>
      </c>
      <c r="G9184" s="36">
        <f t="shared" si="256"/>
        <v>-1555447.768384682</v>
      </c>
      <c r="H9184">
        <v>2019</v>
      </c>
      <c r="I9184">
        <v>703.33</v>
      </c>
      <c r="J9184" s="40" t="s">
        <v>715</v>
      </c>
    </row>
    <row r="9185" spans="1:10">
      <c r="A9185" s="6" t="s">
        <v>57</v>
      </c>
      <c r="B9185" t="s">
        <v>33</v>
      </c>
      <c r="C9185" t="s">
        <v>4</v>
      </c>
      <c r="D9185" t="s">
        <v>328</v>
      </c>
      <c r="E9185" t="s">
        <v>434</v>
      </c>
      <c r="F9185" s="2">
        <v>2392274091.4184208</v>
      </c>
      <c r="G9185" s="36">
        <f t="shared" si="256"/>
        <v>3401353.6908967635</v>
      </c>
      <c r="H9185">
        <v>2019</v>
      </c>
      <c r="I9185">
        <v>703.33</v>
      </c>
      <c r="J9185" s="40" t="s">
        <v>715</v>
      </c>
    </row>
    <row r="9186" spans="1:10">
      <c r="A9186" t="s">
        <v>19</v>
      </c>
      <c r="B9186" t="s">
        <v>38</v>
      </c>
      <c r="C9186" t="s">
        <v>4</v>
      </c>
      <c r="D9186" t="s">
        <v>328</v>
      </c>
      <c r="F9186" s="2">
        <v>2410310000</v>
      </c>
      <c r="G9186" s="36">
        <f t="shared" si="256"/>
        <v>813672.66884068237</v>
      </c>
      <c r="H9186">
        <v>2017</v>
      </c>
      <c r="I9186">
        <v>2962.26</v>
      </c>
      <c r="J9186" t="s">
        <v>717</v>
      </c>
    </row>
    <row r="9187" spans="1:10">
      <c r="A9187" t="s">
        <v>19</v>
      </c>
      <c r="B9187" t="s">
        <v>38</v>
      </c>
      <c r="C9187" t="s">
        <v>4</v>
      </c>
      <c r="D9187" t="s">
        <v>1</v>
      </c>
      <c r="E9187" t="s">
        <v>364</v>
      </c>
      <c r="F9187" s="2">
        <v>1000000</v>
      </c>
      <c r="G9187" s="36">
        <f t="shared" si="256"/>
        <v>338.74420747405219</v>
      </c>
      <c r="H9187">
        <v>2017</v>
      </c>
      <c r="I9187">
        <v>2952.08</v>
      </c>
      <c r="J9187" t="s">
        <v>717</v>
      </c>
    </row>
    <row r="9188" spans="1:10">
      <c r="A9188" t="s">
        <v>19</v>
      </c>
      <c r="B9188" t="s">
        <v>34</v>
      </c>
      <c r="C9188" t="s">
        <v>3</v>
      </c>
      <c r="D9188" t="s">
        <v>328</v>
      </c>
      <c r="E9188" t="s">
        <v>534</v>
      </c>
      <c r="F9188" s="2">
        <v>389290.75</v>
      </c>
      <c r="G9188" s="36">
        <f t="shared" si="256"/>
        <v>389290.75</v>
      </c>
      <c r="H9188">
        <v>2024</v>
      </c>
      <c r="I9188">
        <v>1</v>
      </c>
      <c r="J9188" t="s">
        <v>717</v>
      </c>
    </row>
    <row r="9189" spans="1:10">
      <c r="A9189" t="s">
        <v>19</v>
      </c>
      <c r="B9189" t="s">
        <v>34</v>
      </c>
      <c r="C9189" t="s">
        <v>4</v>
      </c>
      <c r="D9189" t="s">
        <v>328</v>
      </c>
      <c r="E9189" t="s">
        <v>534</v>
      </c>
      <c r="F9189" s="2">
        <v>17696.45</v>
      </c>
      <c r="G9189" s="36">
        <f t="shared" si="256"/>
        <v>17696.45</v>
      </c>
      <c r="H9189">
        <v>2024</v>
      </c>
      <c r="I9189">
        <v>1</v>
      </c>
      <c r="J9189" t="s">
        <v>717</v>
      </c>
    </row>
    <row r="9190" spans="1:10">
      <c r="A9190" t="s">
        <v>19</v>
      </c>
      <c r="B9190" t="s">
        <v>36</v>
      </c>
      <c r="C9190" t="s">
        <v>3</v>
      </c>
      <c r="D9190" t="s">
        <v>328</v>
      </c>
      <c r="E9190" t="s">
        <v>533</v>
      </c>
      <c r="F9190" s="2">
        <v>444560</v>
      </c>
      <c r="G9190" s="36">
        <f>(F9190/I9190)</f>
        <v>135169.81361549455</v>
      </c>
      <c r="H9190">
        <v>2018</v>
      </c>
      <c r="I9190">
        <v>3.2888999999999999</v>
      </c>
      <c r="J9190" t="s">
        <v>717</v>
      </c>
    </row>
    <row r="9191" spans="1:10">
      <c r="A9191" t="s">
        <v>19</v>
      </c>
      <c r="B9191" t="s">
        <v>36</v>
      </c>
      <c r="C9191" t="s">
        <v>4</v>
      </c>
      <c r="D9191" t="s">
        <v>328</v>
      </c>
      <c r="E9191" t="s">
        <v>533</v>
      </c>
      <c r="F9191" s="2">
        <v>1141160</v>
      </c>
      <c r="G9191" s="36">
        <f>(F9191/I9191)</f>
        <v>346973.15211772936</v>
      </c>
      <c r="H9191">
        <v>2018</v>
      </c>
      <c r="I9191">
        <v>3.2888999999999999</v>
      </c>
      <c r="J9191" t="s">
        <v>717</v>
      </c>
    </row>
    <row r="9192" spans="1:10">
      <c r="A9192" t="s">
        <v>19</v>
      </c>
      <c r="B9192" t="s">
        <v>36</v>
      </c>
      <c r="C9192" t="s">
        <v>3</v>
      </c>
      <c r="D9192" t="s">
        <v>328</v>
      </c>
      <c r="E9192" t="s">
        <v>533</v>
      </c>
      <c r="F9192" s="2">
        <v>106520</v>
      </c>
      <c r="G9192" s="36">
        <f>(F9192/I9192)</f>
        <v>32666.830225711481</v>
      </c>
      <c r="H9192">
        <v>2017</v>
      </c>
      <c r="I9192">
        <v>3.2608000000000001</v>
      </c>
      <c r="J9192" t="s">
        <v>717</v>
      </c>
    </row>
    <row r="9193" spans="1:10">
      <c r="A9193" t="s">
        <v>19</v>
      </c>
      <c r="B9193" t="s">
        <v>36</v>
      </c>
      <c r="C9193" t="s">
        <v>4</v>
      </c>
      <c r="D9193" t="s">
        <v>328</v>
      </c>
      <c r="E9193" t="s">
        <v>534</v>
      </c>
      <c r="F9193" s="2">
        <v>31880</v>
      </c>
      <c r="G9193" s="36">
        <f>(F9193/I9193)</f>
        <v>9776.7419038272819</v>
      </c>
      <c r="H9193">
        <v>2017</v>
      </c>
      <c r="I9193">
        <v>3.2608000000000001</v>
      </c>
      <c r="J9193" t="s">
        <v>717</v>
      </c>
    </row>
    <row r="9194" spans="1:10">
      <c r="A9194" t="s">
        <v>74</v>
      </c>
      <c r="B9194" t="s">
        <v>33</v>
      </c>
      <c r="C9194" t="s">
        <v>3</v>
      </c>
      <c r="D9194" t="s">
        <v>328</v>
      </c>
      <c r="E9194" t="s">
        <v>370</v>
      </c>
      <c r="F9194" s="2">
        <v>6325466699.7200003</v>
      </c>
      <c r="G9194" s="36">
        <f>F9194/I9194</f>
        <v>9812401.8052246217</v>
      </c>
      <c r="H9194">
        <v>2018</v>
      </c>
      <c r="I9194">
        <v>644.64</v>
      </c>
      <c r="J9194" s="40" t="s">
        <v>715</v>
      </c>
    </row>
    <row r="9195" spans="1:10">
      <c r="A9195" t="s">
        <v>74</v>
      </c>
      <c r="B9195" t="s">
        <v>33</v>
      </c>
      <c r="C9195" t="s">
        <v>3</v>
      </c>
      <c r="D9195" t="s">
        <v>328</v>
      </c>
      <c r="E9195" t="s">
        <v>385</v>
      </c>
      <c r="F9195" s="2">
        <v>1900027207.3300002</v>
      </c>
      <c r="G9195" s="36">
        <f>F9195/I9195</f>
        <v>2947423.68970278</v>
      </c>
      <c r="H9195">
        <v>2018</v>
      </c>
      <c r="I9195">
        <v>644.64</v>
      </c>
      <c r="J9195" s="40" t="s">
        <v>715</v>
      </c>
    </row>
    <row r="9196" spans="1:10">
      <c r="A9196" t="s">
        <v>74</v>
      </c>
      <c r="B9196" t="s">
        <v>33</v>
      </c>
      <c r="C9196" t="s">
        <v>3</v>
      </c>
      <c r="D9196" t="s">
        <v>328</v>
      </c>
      <c r="E9196" t="s">
        <v>386</v>
      </c>
      <c r="F9196" s="2">
        <v>206109411.83000001</v>
      </c>
      <c r="G9196" s="36">
        <f>F9196/I9196</f>
        <v>319727.92850273021</v>
      </c>
      <c r="H9196">
        <v>2018</v>
      </c>
      <c r="I9196">
        <v>644.64</v>
      </c>
      <c r="J9196" s="40" t="s">
        <v>715</v>
      </c>
    </row>
    <row r="9197" spans="1:10">
      <c r="A9197" t="s">
        <v>74</v>
      </c>
      <c r="B9197" t="s">
        <v>33</v>
      </c>
      <c r="C9197" t="s">
        <v>3</v>
      </c>
      <c r="D9197" t="s">
        <v>1</v>
      </c>
      <c r="E9197" t="s">
        <v>364</v>
      </c>
      <c r="F9197" s="2">
        <v>15822763.460000001</v>
      </c>
      <c r="G9197" s="36">
        <f>F9197/I9197</f>
        <v>24545.115816579797</v>
      </c>
      <c r="H9197">
        <v>2018</v>
      </c>
      <c r="I9197">
        <v>644.64</v>
      </c>
      <c r="J9197" s="40" t="s">
        <v>715</v>
      </c>
    </row>
    <row r="9198" spans="1:10">
      <c r="A9198" t="s">
        <v>19</v>
      </c>
      <c r="B9198" t="s">
        <v>36</v>
      </c>
      <c r="C9198" t="s">
        <v>4</v>
      </c>
      <c r="D9198" t="s">
        <v>328</v>
      </c>
      <c r="F9198" s="2">
        <v>-433110</v>
      </c>
      <c r="G9198" s="36">
        <v>-128347.90339309529</v>
      </c>
      <c r="H9198">
        <v>2016</v>
      </c>
      <c r="I9198">
        <v>3.3744999999999998</v>
      </c>
      <c r="J9198" t="s">
        <v>717</v>
      </c>
    </row>
    <row r="9199" spans="1:10">
      <c r="A9199" t="s">
        <v>19</v>
      </c>
      <c r="B9199" t="s">
        <v>36</v>
      </c>
      <c r="C9199" t="s">
        <v>4</v>
      </c>
      <c r="D9199" t="s">
        <v>328</v>
      </c>
      <c r="F9199" s="2">
        <v>548000</v>
      </c>
      <c r="G9199" s="36">
        <v>172110.55276381908</v>
      </c>
      <c r="H9199">
        <v>2015</v>
      </c>
      <c r="I9199">
        <v>3.1840000000000002</v>
      </c>
      <c r="J9199" t="s">
        <v>717</v>
      </c>
    </row>
    <row r="9200" spans="1:10">
      <c r="A9200" t="s">
        <v>19</v>
      </c>
      <c r="B9200" t="s">
        <v>318</v>
      </c>
      <c r="C9200" t="s">
        <v>3</v>
      </c>
      <c r="D9200" t="s">
        <v>328</v>
      </c>
      <c r="E9200" t="s">
        <v>534</v>
      </c>
      <c r="F9200" s="2">
        <v>191501225.16</v>
      </c>
      <c r="G9200" s="36">
        <f t="shared" ref="G9200:G9218" si="257">F9200/I9200</f>
        <v>4765988.3616055427</v>
      </c>
      <c r="H9200">
        <v>2024</v>
      </c>
      <c r="I9200">
        <v>40.180799999999998</v>
      </c>
      <c r="J9200" t="s">
        <v>717</v>
      </c>
    </row>
    <row r="9201" spans="1:10">
      <c r="A9201" t="s">
        <v>19</v>
      </c>
      <c r="B9201" t="s">
        <v>318</v>
      </c>
      <c r="C9201" t="s">
        <v>4</v>
      </c>
      <c r="D9201" t="s">
        <v>328</v>
      </c>
      <c r="E9201" t="s">
        <v>534</v>
      </c>
      <c r="F9201" s="2">
        <v>11640867.460000001</v>
      </c>
      <c r="G9201" s="36">
        <f t="shared" si="257"/>
        <v>289712.18741289375</v>
      </c>
      <c r="H9201">
        <v>2024</v>
      </c>
      <c r="I9201">
        <v>40.180799999999998</v>
      </c>
      <c r="J9201" t="s">
        <v>717</v>
      </c>
    </row>
    <row r="9202" spans="1:10">
      <c r="A9202" t="s">
        <v>19</v>
      </c>
      <c r="B9202" t="s">
        <v>318</v>
      </c>
      <c r="C9202" t="s">
        <v>3</v>
      </c>
      <c r="D9202" t="s">
        <v>328</v>
      </c>
      <c r="E9202" t="s">
        <v>534</v>
      </c>
      <c r="F9202" s="2">
        <v>172372198</v>
      </c>
      <c r="G9202" s="36">
        <f t="shared" si="257"/>
        <v>4439744.6477509215</v>
      </c>
      <c r="H9202">
        <v>2023</v>
      </c>
      <c r="I9202">
        <v>38.824800000000003</v>
      </c>
      <c r="J9202" t="s">
        <v>717</v>
      </c>
    </row>
    <row r="9203" spans="1:10">
      <c r="A9203" t="s">
        <v>19</v>
      </c>
      <c r="B9203" t="s">
        <v>318</v>
      </c>
      <c r="C9203" t="s">
        <v>4</v>
      </c>
      <c r="D9203" t="s">
        <v>328</v>
      </c>
      <c r="E9203" t="s">
        <v>534</v>
      </c>
      <c r="F9203" s="2">
        <v>20926181.02</v>
      </c>
      <c r="G9203" s="36">
        <f t="shared" si="257"/>
        <v>538990.05326492339</v>
      </c>
      <c r="H9203">
        <v>2023</v>
      </c>
      <c r="I9203">
        <v>38.824800000000003</v>
      </c>
      <c r="J9203" t="s">
        <v>717</v>
      </c>
    </row>
    <row r="9204" spans="1:10">
      <c r="A9204" t="s">
        <v>19</v>
      </c>
      <c r="B9204" t="s">
        <v>318</v>
      </c>
      <c r="C9204" t="s">
        <v>3</v>
      </c>
      <c r="D9204" t="s">
        <v>328</v>
      </c>
      <c r="E9204" t="s">
        <v>534</v>
      </c>
      <c r="F9204" s="2">
        <v>225330880.40000001</v>
      </c>
      <c r="G9204" s="36">
        <f t="shared" si="257"/>
        <v>5478357.7487594541</v>
      </c>
      <c r="H9204">
        <v>2022</v>
      </c>
      <c r="I9204" s="32">
        <v>41.131100000000004</v>
      </c>
      <c r="J9204" t="s">
        <v>717</v>
      </c>
    </row>
    <row r="9205" spans="1:10">
      <c r="A9205" t="s">
        <v>19</v>
      </c>
      <c r="B9205" t="s">
        <v>318</v>
      </c>
      <c r="C9205" t="s">
        <v>3</v>
      </c>
      <c r="D9205" t="s">
        <v>328</v>
      </c>
      <c r="E9205" t="s">
        <v>534</v>
      </c>
      <c r="F9205" s="2">
        <v>200353453</v>
      </c>
      <c r="G9205" s="36">
        <f t="shared" si="257"/>
        <v>4599862.5460322713</v>
      </c>
      <c r="H9205">
        <v>2021</v>
      </c>
      <c r="I9205" s="32">
        <v>43.556399999999996</v>
      </c>
      <c r="J9205" t="s">
        <v>717</v>
      </c>
    </row>
    <row r="9206" spans="1:10">
      <c r="A9206" t="s">
        <v>19</v>
      </c>
      <c r="B9206" t="s">
        <v>318</v>
      </c>
      <c r="C9206" t="s">
        <v>4</v>
      </c>
      <c r="D9206" t="s">
        <v>328</v>
      </c>
      <c r="E9206" t="s">
        <v>534</v>
      </c>
      <c r="F9206" s="2">
        <v>40597155</v>
      </c>
      <c r="G9206" s="36">
        <f t="shared" si="257"/>
        <v>932059.46772460546</v>
      </c>
      <c r="H9206">
        <v>2021</v>
      </c>
      <c r="I9206" s="32">
        <v>43.556399999999996</v>
      </c>
      <c r="J9206" t="s">
        <v>717</v>
      </c>
    </row>
    <row r="9207" spans="1:10">
      <c r="A9207" t="s">
        <v>19</v>
      </c>
      <c r="B9207" t="s">
        <v>318</v>
      </c>
      <c r="C9207" t="s">
        <v>3</v>
      </c>
      <c r="D9207" t="s">
        <v>328</v>
      </c>
      <c r="E9207" t="s">
        <v>534</v>
      </c>
      <c r="F9207" s="2">
        <v>120131852.18000001</v>
      </c>
      <c r="G9207" s="36">
        <f t="shared" si="257"/>
        <v>2860929.3097248189</v>
      </c>
      <c r="H9207">
        <v>2020</v>
      </c>
      <c r="I9207">
        <v>41.990499999999997</v>
      </c>
      <c r="J9207" t="s">
        <v>717</v>
      </c>
    </row>
    <row r="9208" spans="1:10">
      <c r="A9208" t="s">
        <v>19</v>
      </c>
      <c r="B9208" t="s">
        <v>318</v>
      </c>
      <c r="C9208" t="s">
        <v>4</v>
      </c>
      <c r="D9208" t="s">
        <v>328</v>
      </c>
      <c r="E9208" t="s">
        <v>534</v>
      </c>
      <c r="F9208" s="2">
        <v>22305307.75</v>
      </c>
      <c r="G9208" s="36">
        <f t="shared" si="257"/>
        <v>531198.90808635287</v>
      </c>
      <c r="H9208">
        <v>2020</v>
      </c>
      <c r="I9208">
        <v>41.990499999999997</v>
      </c>
      <c r="J9208" t="s">
        <v>717</v>
      </c>
    </row>
    <row r="9209" spans="1:10">
      <c r="A9209" t="s">
        <v>19</v>
      </c>
      <c r="B9209" t="s">
        <v>318</v>
      </c>
      <c r="C9209" t="s">
        <v>3</v>
      </c>
      <c r="D9209" t="s">
        <v>328</v>
      </c>
      <c r="E9209" t="s">
        <v>534</v>
      </c>
      <c r="F9209" s="2">
        <v>130326235.11</v>
      </c>
      <c r="G9209" s="36">
        <f t="shared" si="257"/>
        <v>3697764.6252191826</v>
      </c>
      <c r="H9209">
        <v>2019</v>
      </c>
      <c r="I9209">
        <v>35.244599999999998</v>
      </c>
      <c r="J9209" t="s">
        <v>717</v>
      </c>
    </row>
    <row r="9210" spans="1:10">
      <c r="A9210" t="s">
        <v>19</v>
      </c>
      <c r="B9210" t="s">
        <v>318</v>
      </c>
      <c r="C9210" t="s">
        <v>4</v>
      </c>
      <c r="D9210" t="s">
        <v>328</v>
      </c>
      <c r="E9210" t="s">
        <v>534</v>
      </c>
      <c r="F9210" s="2">
        <v>21260407.280000001</v>
      </c>
      <c r="G9210" s="36">
        <f t="shared" si="257"/>
        <v>603224.53028265329</v>
      </c>
      <c r="H9210">
        <v>2019</v>
      </c>
      <c r="I9210">
        <v>35.244599999999998</v>
      </c>
      <c r="J9210" t="s">
        <v>717</v>
      </c>
    </row>
    <row r="9211" spans="1:10">
      <c r="A9211" t="s">
        <v>19</v>
      </c>
      <c r="B9211" t="s">
        <v>318</v>
      </c>
      <c r="C9211" t="s">
        <v>3</v>
      </c>
      <c r="D9211" t="s">
        <v>328</v>
      </c>
      <c r="E9211" t="s">
        <v>534</v>
      </c>
      <c r="F9211" s="2">
        <v>62484737.710000001</v>
      </c>
      <c r="G9211" s="36">
        <f t="shared" si="257"/>
        <v>2025273.0803014343</v>
      </c>
      <c r="H9211">
        <v>2018</v>
      </c>
      <c r="I9211">
        <v>30.852499999999999</v>
      </c>
      <c r="J9211" t="s">
        <v>717</v>
      </c>
    </row>
    <row r="9212" spans="1:10">
      <c r="A9212" t="s">
        <v>19</v>
      </c>
      <c r="B9212" t="s">
        <v>318</v>
      </c>
      <c r="C9212" t="s">
        <v>4</v>
      </c>
      <c r="D9212" t="s">
        <v>328</v>
      </c>
      <c r="E9212" t="s">
        <v>534</v>
      </c>
      <c r="F9212" s="2">
        <v>27267727.879999999</v>
      </c>
      <c r="G9212" s="36">
        <f t="shared" si="257"/>
        <v>883809.34705453366</v>
      </c>
      <c r="H9212">
        <v>2018</v>
      </c>
      <c r="I9212">
        <v>30.852499999999999</v>
      </c>
      <c r="J9212" t="s">
        <v>717</v>
      </c>
    </row>
    <row r="9213" spans="1:10">
      <c r="A9213" t="s">
        <v>19</v>
      </c>
      <c r="B9213" t="s">
        <v>318</v>
      </c>
      <c r="C9213" t="s">
        <v>3</v>
      </c>
      <c r="D9213" t="s">
        <v>328</v>
      </c>
      <c r="E9213" t="s">
        <v>534</v>
      </c>
      <c r="F9213" s="2">
        <v>63910230.729999997</v>
      </c>
      <c r="G9213" s="36">
        <f t="shared" si="257"/>
        <v>2235405.0622595311</v>
      </c>
      <c r="H9213">
        <v>2017</v>
      </c>
      <c r="I9213">
        <v>28.59</v>
      </c>
      <c r="J9213" t="s">
        <v>717</v>
      </c>
    </row>
    <row r="9214" spans="1:10">
      <c r="A9214" t="s">
        <v>19</v>
      </c>
      <c r="B9214" t="s">
        <v>33</v>
      </c>
      <c r="C9214" t="s">
        <v>3</v>
      </c>
      <c r="D9214" t="s">
        <v>328</v>
      </c>
      <c r="E9214" t="s">
        <v>370</v>
      </c>
      <c r="F9214" s="2">
        <v>5906191033.8200006</v>
      </c>
      <c r="G9214" s="36">
        <f t="shared" si="257"/>
        <v>9161998.9976110701</v>
      </c>
      <c r="H9214">
        <v>2018</v>
      </c>
      <c r="I9214">
        <v>644.64</v>
      </c>
      <c r="J9214" s="40" t="s">
        <v>715</v>
      </c>
    </row>
    <row r="9215" spans="1:10">
      <c r="A9215" t="s">
        <v>19</v>
      </c>
      <c r="B9215" t="s">
        <v>33</v>
      </c>
      <c r="C9215" t="s">
        <v>3</v>
      </c>
      <c r="D9215" t="s">
        <v>328</v>
      </c>
      <c r="E9215" t="s">
        <v>385</v>
      </c>
      <c r="F9215" s="2">
        <v>1468898251.73</v>
      </c>
      <c r="G9215" s="36">
        <f t="shared" si="257"/>
        <v>2278633.4259896995</v>
      </c>
      <c r="H9215">
        <v>2018</v>
      </c>
      <c r="I9215">
        <v>644.64</v>
      </c>
      <c r="J9215" s="40" t="s">
        <v>715</v>
      </c>
    </row>
    <row r="9216" spans="1:10">
      <c r="A9216" t="s">
        <v>19</v>
      </c>
      <c r="B9216" t="s">
        <v>33</v>
      </c>
      <c r="C9216" t="s">
        <v>3</v>
      </c>
      <c r="D9216" t="s">
        <v>328</v>
      </c>
      <c r="E9216" t="s">
        <v>386</v>
      </c>
      <c r="F9216" s="2">
        <v>294623163.51999998</v>
      </c>
      <c r="G9216" s="36">
        <f t="shared" si="257"/>
        <v>457035.18788781331</v>
      </c>
      <c r="H9216">
        <v>2018</v>
      </c>
      <c r="I9216">
        <v>644.64</v>
      </c>
      <c r="J9216" s="40" t="s">
        <v>715</v>
      </c>
    </row>
    <row r="9217" spans="1:10">
      <c r="A9217" t="s">
        <v>19</v>
      </c>
      <c r="B9217" t="s">
        <v>33</v>
      </c>
      <c r="C9217" t="s">
        <v>3</v>
      </c>
      <c r="D9217" t="s">
        <v>1</v>
      </c>
      <c r="E9217" t="s">
        <v>364</v>
      </c>
      <c r="F9217" s="2">
        <v>59928027.460000001</v>
      </c>
      <c r="G9217" s="36">
        <f t="shared" si="257"/>
        <v>92963.55711715066</v>
      </c>
      <c r="H9217">
        <v>2018</v>
      </c>
      <c r="I9217">
        <v>644.64</v>
      </c>
      <c r="J9217" s="40" t="s">
        <v>715</v>
      </c>
    </row>
    <row r="9218" spans="1:10">
      <c r="A9218" t="s">
        <v>19</v>
      </c>
      <c r="B9218" t="s">
        <v>318</v>
      </c>
      <c r="C9218" t="s">
        <v>4</v>
      </c>
      <c r="D9218" t="s">
        <v>328</v>
      </c>
      <c r="E9218" t="s">
        <v>534</v>
      </c>
      <c r="F9218" s="2">
        <v>10012590.27</v>
      </c>
      <c r="G9218" s="36">
        <f t="shared" si="257"/>
        <v>350213.02098635887</v>
      </c>
      <c r="H9218">
        <v>2017</v>
      </c>
      <c r="I9218">
        <v>28.59</v>
      </c>
      <c r="J9218" t="s">
        <v>717</v>
      </c>
    </row>
    <row r="9219" spans="1:10">
      <c r="A9219" t="s">
        <v>19</v>
      </c>
      <c r="B9219" t="s">
        <v>318</v>
      </c>
      <c r="C9219" t="s">
        <v>3</v>
      </c>
      <c r="D9219" t="s">
        <v>328</v>
      </c>
      <c r="E9219" t="s">
        <v>534</v>
      </c>
      <c r="F9219" s="2">
        <v>56027594.130000003</v>
      </c>
      <c r="G9219" s="36">
        <v>1856473.4148638018</v>
      </c>
      <c r="H9219">
        <v>2016</v>
      </c>
      <c r="I9219">
        <v>30.17958333333333</v>
      </c>
      <c r="J9219" t="s">
        <v>717</v>
      </c>
    </row>
    <row r="9220" spans="1:10">
      <c r="A9220" t="s">
        <v>19</v>
      </c>
      <c r="B9220" t="s">
        <v>318</v>
      </c>
      <c r="C9220" t="s">
        <v>4</v>
      </c>
      <c r="D9220" t="s">
        <v>328</v>
      </c>
      <c r="E9220" t="s">
        <v>534</v>
      </c>
      <c r="F9220" s="2">
        <v>51497024.630000003</v>
      </c>
      <c r="G9220" s="36">
        <v>1706353.0686032227</v>
      </c>
      <c r="H9220">
        <v>2016</v>
      </c>
      <c r="I9220">
        <v>30.17958333333333</v>
      </c>
      <c r="J9220" t="s">
        <v>717</v>
      </c>
    </row>
    <row r="9221" spans="1:10">
      <c r="A9221" t="s">
        <v>19</v>
      </c>
      <c r="B9221" t="s">
        <v>318</v>
      </c>
      <c r="C9221" t="s">
        <v>3</v>
      </c>
      <c r="D9221" t="s">
        <v>328</v>
      </c>
      <c r="E9221" t="s">
        <v>534</v>
      </c>
      <c r="F9221" s="2">
        <v>90855630.090000004</v>
      </c>
      <c r="G9221" s="36">
        <v>3304892.6509343884</v>
      </c>
      <c r="H9221">
        <v>2015</v>
      </c>
      <c r="I9221">
        <v>27.491250000000001</v>
      </c>
      <c r="J9221" t="s">
        <v>717</v>
      </c>
    </row>
    <row r="9222" spans="1:10">
      <c r="A9222" t="s">
        <v>19</v>
      </c>
      <c r="B9222" t="s">
        <v>318</v>
      </c>
      <c r="C9222" t="s">
        <v>4</v>
      </c>
      <c r="D9222" t="s">
        <v>328</v>
      </c>
      <c r="E9222" t="s">
        <v>534</v>
      </c>
      <c r="F9222" s="2">
        <v>35353233.939999998</v>
      </c>
      <c r="G9222" s="36">
        <v>1285981.3191470013</v>
      </c>
      <c r="H9222">
        <v>2015</v>
      </c>
      <c r="I9222">
        <v>27.491250000000001</v>
      </c>
      <c r="J9222" t="s">
        <v>717</v>
      </c>
    </row>
    <row r="9223" spans="1:10">
      <c r="A9223" t="s">
        <v>19</v>
      </c>
      <c r="B9223" t="s">
        <v>318</v>
      </c>
      <c r="C9223" t="s">
        <v>3</v>
      </c>
      <c r="D9223" t="s">
        <v>328</v>
      </c>
      <c r="E9223" t="s">
        <v>534</v>
      </c>
      <c r="F9223" s="2">
        <v>79654319.930000007</v>
      </c>
      <c r="G9223" s="36">
        <v>3021787.5542488624</v>
      </c>
      <c r="H9223">
        <v>2014</v>
      </c>
      <c r="I9223">
        <v>26.36</v>
      </c>
      <c r="J9223" t="s">
        <v>717</v>
      </c>
    </row>
    <row r="9224" spans="1:10">
      <c r="A9224" t="s">
        <v>19</v>
      </c>
      <c r="B9224" t="s">
        <v>318</v>
      </c>
      <c r="C9224" t="s">
        <v>4</v>
      </c>
      <c r="D9224" t="s">
        <v>328</v>
      </c>
      <c r="E9224" t="s">
        <v>534</v>
      </c>
      <c r="F9224" s="2">
        <v>45497723.909999996</v>
      </c>
      <c r="G9224" s="36">
        <v>1726013.8053869498</v>
      </c>
      <c r="H9224">
        <v>2014</v>
      </c>
      <c r="I9224">
        <v>26.36</v>
      </c>
      <c r="J9224" t="s">
        <v>717</v>
      </c>
    </row>
    <row r="9225" spans="1:10">
      <c r="A9225" t="s">
        <v>19</v>
      </c>
      <c r="B9225" t="s">
        <v>318</v>
      </c>
      <c r="C9225" t="s">
        <v>3</v>
      </c>
      <c r="D9225" t="s">
        <v>328</v>
      </c>
      <c r="E9225" t="s">
        <v>534</v>
      </c>
      <c r="F9225" s="2">
        <v>74612190.829999998</v>
      </c>
      <c r="G9225" s="36">
        <v>3671854.8342144419</v>
      </c>
      <c r="H9225">
        <v>2013</v>
      </c>
      <c r="I9225">
        <v>20.320027397260262</v>
      </c>
      <c r="J9225" t="s">
        <v>717</v>
      </c>
    </row>
    <row r="9226" spans="1:10">
      <c r="A9226" t="s">
        <v>19</v>
      </c>
      <c r="B9226" t="s">
        <v>318</v>
      </c>
      <c r="C9226" t="s">
        <v>4</v>
      </c>
      <c r="D9226" t="s">
        <v>328</v>
      </c>
      <c r="E9226" t="s">
        <v>534</v>
      </c>
      <c r="F9226" s="2">
        <v>45855339.039999999</v>
      </c>
      <c r="G9226" s="36">
        <v>2256657.3431974137</v>
      </c>
      <c r="H9226">
        <v>2013</v>
      </c>
      <c r="I9226">
        <v>20.320027397260262</v>
      </c>
      <c r="J9226" t="s">
        <v>717</v>
      </c>
    </row>
    <row r="9227" spans="1:10">
      <c r="A9227" t="s">
        <v>19</v>
      </c>
      <c r="B9227" t="s">
        <v>318</v>
      </c>
      <c r="C9227" t="s">
        <v>3</v>
      </c>
      <c r="D9227" t="s">
        <v>328</v>
      </c>
      <c r="E9227" t="s">
        <v>534</v>
      </c>
      <c r="F9227" s="2">
        <v>84626645.20114772</v>
      </c>
      <c r="G9227" s="36">
        <v>4182208.0179551123</v>
      </c>
      <c r="H9227">
        <v>2012</v>
      </c>
      <c r="I9227">
        <v>20.234920127795522</v>
      </c>
      <c r="J9227" t="s">
        <v>717</v>
      </c>
    </row>
    <row r="9228" spans="1:10">
      <c r="A9228" t="s">
        <v>19</v>
      </c>
      <c r="B9228" t="s">
        <v>318</v>
      </c>
      <c r="C9228" t="s">
        <v>4</v>
      </c>
      <c r="D9228" t="s">
        <v>328</v>
      </c>
      <c r="E9228" t="s">
        <v>534</v>
      </c>
      <c r="F9228" s="2">
        <v>35687845.786857463</v>
      </c>
      <c r="G9228" s="36">
        <v>1763676.1381546133</v>
      </c>
      <c r="H9228">
        <v>2012</v>
      </c>
      <c r="I9228">
        <v>20.234920127795522</v>
      </c>
      <c r="J9228" t="s">
        <v>717</v>
      </c>
    </row>
    <row r="9229" spans="1:10">
      <c r="A9229" t="s">
        <v>19</v>
      </c>
      <c r="B9229" t="s">
        <v>318</v>
      </c>
      <c r="C9229" t="s">
        <v>3</v>
      </c>
      <c r="D9229" t="s">
        <v>328</v>
      </c>
      <c r="E9229" t="s">
        <v>534</v>
      </c>
      <c r="F9229" s="2">
        <v>71652135.323830172</v>
      </c>
      <c r="G9229" s="36">
        <v>3552631.4384297575</v>
      </c>
      <c r="H9229">
        <v>2011</v>
      </c>
      <c r="I9229">
        <v>20.168749999999999</v>
      </c>
      <c r="J9229" t="s">
        <v>717</v>
      </c>
    </row>
    <row r="9230" spans="1:10">
      <c r="A9230" t="s">
        <v>19</v>
      </c>
      <c r="B9230" t="s">
        <v>318</v>
      </c>
      <c r="C9230" t="s">
        <v>4</v>
      </c>
      <c r="D9230" t="s">
        <v>328</v>
      </c>
      <c r="E9230" t="s">
        <v>534</v>
      </c>
      <c r="F9230" s="2">
        <v>4692904.866863315</v>
      </c>
      <c r="G9230" s="36">
        <v>232681.98906046807</v>
      </c>
      <c r="H9230">
        <v>2011</v>
      </c>
      <c r="I9230">
        <v>20.168749999999999</v>
      </c>
      <c r="J9230" t="s">
        <v>717</v>
      </c>
    </row>
    <row r="9231" spans="1:10">
      <c r="A9231" t="s">
        <v>481</v>
      </c>
      <c r="B9231" t="s">
        <v>32</v>
      </c>
      <c r="C9231" t="s">
        <v>3</v>
      </c>
      <c r="D9231" t="s">
        <v>328</v>
      </c>
      <c r="E9231" t="s">
        <v>365</v>
      </c>
      <c r="F9231" s="2">
        <v>87733856</v>
      </c>
      <c r="G9231" s="36">
        <f t="shared" ref="G9231:G9262" si="258">F9231/I9231</f>
        <v>17562225.958843783</v>
      </c>
      <c r="H9231">
        <v>2023</v>
      </c>
      <c r="I9231">
        <v>4.9955999999999996</v>
      </c>
      <c r="J9231" t="s">
        <v>717</v>
      </c>
    </row>
    <row r="9232" spans="1:10">
      <c r="A9232" t="s">
        <v>481</v>
      </c>
      <c r="B9232" t="s">
        <v>32</v>
      </c>
      <c r="C9232" t="s">
        <v>4</v>
      </c>
      <c r="D9232" t="s">
        <v>328</v>
      </c>
      <c r="E9232" t="s">
        <v>365</v>
      </c>
      <c r="F9232" s="2">
        <v>19383003</v>
      </c>
      <c r="G9232" s="36">
        <f t="shared" si="258"/>
        <v>3880015.0132116266</v>
      </c>
      <c r="H9232">
        <v>2023</v>
      </c>
      <c r="I9232">
        <v>4.9955999999999996</v>
      </c>
      <c r="J9232" t="s">
        <v>717</v>
      </c>
    </row>
    <row r="9233" spans="1:10">
      <c r="A9233" t="s">
        <v>481</v>
      </c>
      <c r="B9233" t="s">
        <v>32</v>
      </c>
      <c r="C9233" t="s">
        <v>3</v>
      </c>
      <c r="D9233" t="s">
        <v>328</v>
      </c>
      <c r="E9233" t="s">
        <v>366</v>
      </c>
      <c r="F9233" s="2">
        <v>40298686</v>
      </c>
      <c r="G9233" s="36">
        <f t="shared" si="258"/>
        <v>8066836.0156938108</v>
      </c>
      <c r="H9233">
        <v>2023</v>
      </c>
      <c r="I9233">
        <v>4.9955999999999996</v>
      </c>
      <c r="J9233" t="s">
        <v>717</v>
      </c>
    </row>
    <row r="9234" spans="1:10">
      <c r="A9234" t="s">
        <v>481</v>
      </c>
      <c r="B9234" t="s">
        <v>32</v>
      </c>
      <c r="C9234" t="s">
        <v>4</v>
      </c>
      <c r="D9234" t="s">
        <v>328</v>
      </c>
      <c r="E9234" t="s">
        <v>366</v>
      </c>
      <c r="F9234" s="2">
        <v>12997484</v>
      </c>
      <c r="G9234" s="36">
        <f t="shared" si="258"/>
        <v>2601786.3720073667</v>
      </c>
      <c r="H9234">
        <v>2023</v>
      </c>
      <c r="I9234">
        <v>4.9955999999999996</v>
      </c>
      <c r="J9234" t="s">
        <v>717</v>
      </c>
    </row>
    <row r="9235" spans="1:10">
      <c r="A9235" t="s">
        <v>481</v>
      </c>
      <c r="B9235" t="s">
        <v>32</v>
      </c>
      <c r="C9235" t="s">
        <v>3</v>
      </c>
      <c r="D9235" t="s">
        <v>367</v>
      </c>
      <c r="E9235" t="s">
        <v>366</v>
      </c>
      <c r="F9235" s="2">
        <v>7846862</v>
      </c>
      <c r="G9235" s="36">
        <f t="shared" si="258"/>
        <v>1570754.6641044121</v>
      </c>
      <c r="H9235">
        <v>2023</v>
      </c>
      <c r="I9235">
        <v>4.9955999999999996</v>
      </c>
      <c r="J9235" t="s">
        <v>717</v>
      </c>
    </row>
    <row r="9236" spans="1:10">
      <c r="A9236" t="s">
        <v>481</v>
      </c>
      <c r="B9236" t="s">
        <v>32</v>
      </c>
      <c r="C9236" t="s">
        <v>4</v>
      </c>
      <c r="D9236" t="s">
        <v>367</v>
      </c>
      <c r="E9236" t="s">
        <v>366</v>
      </c>
      <c r="F9236" s="2">
        <v>3920194</v>
      </c>
      <c r="G9236" s="36">
        <f t="shared" si="258"/>
        <v>784729.36183841783</v>
      </c>
      <c r="H9236">
        <v>2023</v>
      </c>
      <c r="I9236">
        <v>4.9955999999999996</v>
      </c>
      <c r="J9236" t="s">
        <v>717</v>
      </c>
    </row>
    <row r="9237" spans="1:10">
      <c r="A9237" t="s">
        <v>481</v>
      </c>
      <c r="B9237" t="s">
        <v>32</v>
      </c>
      <c r="C9237" t="s">
        <v>3</v>
      </c>
      <c r="D9237" t="s">
        <v>367</v>
      </c>
      <c r="E9237" t="s">
        <v>624</v>
      </c>
      <c r="F9237" s="2">
        <v>106124</v>
      </c>
      <c r="G9237" s="36">
        <f t="shared" si="258"/>
        <v>21243.494274961969</v>
      </c>
      <c r="H9237">
        <v>2023</v>
      </c>
      <c r="I9237">
        <v>4.9955999999999996</v>
      </c>
      <c r="J9237" t="s">
        <v>717</v>
      </c>
    </row>
    <row r="9238" spans="1:10">
      <c r="A9238" t="s">
        <v>57</v>
      </c>
      <c r="B9238" t="s">
        <v>33</v>
      </c>
      <c r="C9238" t="s">
        <v>3</v>
      </c>
      <c r="D9238" t="s">
        <v>328</v>
      </c>
      <c r="E9238" t="s">
        <v>370</v>
      </c>
      <c r="F9238" s="2">
        <v>1687660361.1700001</v>
      </c>
      <c r="G9238" s="36">
        <f t="shared" si="258"/>
        <v>2617988.8948405315</v>
      </c>
      <c r="H9238">
        <v>2018</v>
      </c>
      <c r="I9238">
        <v>644.64</v>
      </c>
      <c r="J9238" s="40" t="s">
        <v>715</v>
      </c>
    </row>
    <row r="9239" spans="1:10">
      <c r="A9239" t="s">
        <v>57</v>
      </c>
      <c r="B9239" t="s">
        <v>33</v>
      </c>
      <c r="C9239" t="s">
        <v>3</v>
      </c>
      <c r="D9239" t="s">
        <v>328</v>
      </c>
      <c r="E9239" t="s">
        <v>385</v>
      </c>
      <c r="F9239" s="2">
        <v>204400332.84999999</v>
      </c>
      <c r="G9239" s="36">
        <f t="shared" si="258"/>
        <v>317076.71390233311</v>
      </c>
      <c r="H9239">
        <v>2018</v>
      </c>
      <c r="I9239">
        <v>644.64</v>
      </c>
      <c r="J9239" s="40" t="s">
        <v>715</v>
      </c>
    </row>
    <row r="9240" spans="1:10">
      <c r="A9240" t="s">
        <v>57</v>
      </c>
      <c r="B9240" t="s">
        <v>33</v>
      </c>
      <c r="C9240" t="s">
        <v>3</v>
      </c>
      <c r="D9240" t="s">
        <v>328</v>
      </c>
      <c r="E9240" t="s">
        <v>386</v>
      </c>
      <c r="F9240" s="2">
        <v>3445723.75</v>
      </c>
      <c r="G9240" s="36">
        <f t="shared" si="258"/>
        <v>5345.1907266070984</v>
      </c>
      <c r="H9240">
        <v>2018</v>
      </c>
      <c r="I9240">
        <v>644.64</v>
      </c>
      <c r="J9240" s="40" t="s">
        <v>715</v>
      </c>
    </row>
    <row r="9241" spans="1:10">
      <c r="A9241" t="s">
        <v>57</v>
      </c>
      <c r="B9241" t="s">
        <v>33</v>
      </c>
      <c r="C9241" t="s">
        <v>3</v>
      </c>
      <c r="D9241" t="s">
        <v>1</v>
      </c>
      <c r="E9241" t="s">
        <v>364</v>
      </c>
      <c r="F9241" s="2">
        <v>0</v>
      </c>
      <c r="G9241" s="36">
        <f t="shared" si="258"/>
        <v>0</v>
      </c>
      <c r="H9241">
        <v>2018</v>
      </c>
      <c r="I9241">
        <v>644.64</v>
      </c>
      <c r="J9241" s="40" t="s">
        <v>715</v>
      </c>
    </row>
    <row r="9242" spans="1:10">
      <c r="A9242" t="s">
        <v>481</v>
      </c>
      <c r="B9242" t="s">
        <v>32</v>
      </c>
      <c r="C9242" t="s">
        <v>4</v>
      </c>
      <c r="D9242" t="s">
        <v>367</v>
      </c>
      <c r="E9242" t="s">
        <v>624</v>
      </c>
      <c r="F9242" s="2">
        <v>62</v>
      </c>
      <c r="G9242" s="36">
        <f t="shared" si="258"/>
        <v>12.410921611017697</v>
      </c>
      <c r="H9242">
        <v>2023</v>
      </c>
      <c r="I9242">
        <v>4.9955999999999996</v>
      </c>
      <c r="J9242" t="s">
        <v>717</v>
      </c>
    </row>
    <row r="9243" spans="1:10">
      <c r="A9243" t="s">
        <v>481</v>
      </c>
      <c r="B9243" t="s">
        <v>32</v>
      </c>
      <c r="C9243" t="s">
        <v>3</v>
      </c>
      <c r="D9243" t="s">
        <v>367</v>
      </c>
      <c r="E9243" t="s">
        <v>370</v>
      </c>
      <c r="F9243" s="2">
        <v>86401601</v>
      </c>
      <c r="G9243" s="36">
        <f t="shared" si="258"/>
        <v>17295540.275442392</v>
      </c>
      <c r="H9243">
        <v>2023</v>
      </c>
      <c r="I9243">
        <v>4.9955999999999996</v>
      </c>
      <c r="J9243" t="s">
        <v>717</v>
      </c>
    </row>
    <row r="9244" spans="1:10">
      <c r="A9244" t="s">
        <v>481</v>
      </c>
      <c r="B9244" t="s">
        <v>32</v>
      </c>
      <c r="C9244" t="s">
        <v>4</v>
      </c>
      <c r="D9244" t="s">
        <v>367</v>
      </c>
      <c r="E9244" t="s">
        <v>370</v>
      </c>
      <c r="F9244" s="2">
        <v>72050555</v>
      </c>
      <c r="G9244" s="36">
        <f t="shared" si="258"/>
        <v>14422803.066698696</v>
      </c>
      <c r="H9244">
        <v>2023</v>
      </c>
      <c r="I9244">
        <v>4.9955999999999996</v>
      </c>
      <c r="J9244" t="s">
        <v>717</v>
      </c>
    </row>
    <row r="9245" spans="1:10">
      <c r="A9245" t="s">
        <v>481</v>
      </c>
      <c r="B9245" t="s">
        <v>32</v>
      </c>
      <c r="C9245" t="s">
        <v>3</v>
      </c>
      <c r="D9245" t="s">
        <v>367</v>
      </c>
      <c r="E9245" t="s">
        <v>371</v>
      </c>
      <c r="F9245" s="2">
        <v>61283982</v>
      </c>
      <c r="G9245" s="36">
        <f t="shared" si="258"/>
        <v>12267591.880855154</v>
      </c>
      <c r="H9245">
        <v>2023</v>
      </c>
      <c r="I9245">
        <v>4.9955999999999996</v>
      </c>
      <c r="J9245" t="s">
        <v>717</v>
      </c>
    </row>
    <row r="9246" spans="1:10">
      <c r="A9246" t="s">
        <v>481</v>
      </c>
      <c r="B9246" t="s">
        <v>32</v>
      </c>
      <c r="C9246" t="s">
        <v>4</v>
      </c>
      <c r="D9246" t="s">
        <v>367</v>
      </c>
      <c r="E9246" t="s">
        <v>371</v>
      </c>
      <c r="F9246" s="2">
        <v>26364387</v>
      </c>
      <c r="G9246" s="36">
        <f t="shared" si="258"/>
        <v>5277521.6190247424</v>
      </c>
      <c r="H9246">
        <v>2023</v>
      </c>
      <c r="I9246">
        <v>4.9955999999999996</v>
      </c>
      <c r="J9246" t="s">
        <v>717</v>
      </c>
    </row>
    <row r="9247" spans="1:10">
      <c r="A9247" t="s">
        <v>481</v>
      </c>
      <c r="B9247" t="s">
        <v>32</v>
      </c>
      <c r="C9247" t="s">
        <v>3</v>
      </c>
      <c r="D9247" t="s">
        <v>367</v>
      </c>
      <c r="E9247" t="s">
        <v>372</v>
      </c>
      <c r="F9247" s="2">
        <v>212091</v>
      </c>
      <c r="G9247" s="36">
        <f t="shared" si="258"/>
        <v>42455.560893586357</v>
      </c>
      <c r="H9247">
        <v>2023</v>
      </c>
      <c r="I9247">
        <v>4.9955999999999996</v>
      </c>
      <c r="J9247" t="s">
        <v>717</v>
      </c>
    </row>
    <row r="9248" spans="1:10">
      <c r="A9248" t="s">
        <v>481</v>
      </c>
      <c r="B9248" t="s">
        <v>32</v>
      </c>
      <c r="C9248" t="s">
        <v>4</v>
      </c>
      <c r="D9248" t="s">
        <v>367</v>
      </c>
      <c r="E9248" t="s">
        <v>372</v>
      </c>
      <c r="F9248" s="2">
        <v>-175630</v>
      </c>
      <c r="G9248" s="36">
        <f t="shared" si="258"/>
        <v>-35156.93810553287</v>
      </c>
      <c r="H9248">
        <v>2023</v>
      </c>
      <c r="I9248">
        <v>4.9955999999999996</v>
      </c>
      <c r="J9248" t="s">
        <v>717</v>
      </c>
    </row>
    <row r="9249" spans="1:10">
      <c r="A9249" t="s">
        <v>55</v>
      </c>
      <c r="B9249" t="s">
        <v>32</v>
      </c>
      <c r="C9249" t="s">
        <v>3</v>
      </c>
      <c r="D9249" t="s">
        <v>328</v>
      </c>
      <c r="E9249" t="s">
        <v>365</v>
      </c>
      <c r="F9249" s="2">
        <v>77521795</v>
      </c>
      <c r="G9249" s="36">
        <f t="shared" si="258"/>
        <v>14380121.130052496</v>
      </c>
      <c r="H9249">
        <v>2024</v>
      </c>
      <c r="I9249">
        <v>5.3909000000000002</v>
      </c>
      <c r="J9249" t="s">
        <v>717</v>
      </c>
    </row>
    <row r="9250" spans="1:10">
      <c r="A9250" s="21" t="s">
        <v>55</v>
      </c>
      <c r="B9250" t="s">
        <v>32</v>
      </c>
      <c r="C9250" t="s">
        <v>4</v>
      </c>
      <c r="D9250" t="s">
        <v>328</v>
      </c>
      <c r="E9250" t="s">
        <v>365</v>
      </c>
      <c r="F9250" s="2">
        <v>18319582</v>
      </c>
      <c r="G9250" s="36">
        <f t="shared" si="258"/>
        <v>3398241.8520098682</v>
      </c>
      <c r="H9250">
        <v>2024</v>
      </c>
      <c r="I9250">
        <v>5.3909000000000002</v>
      </c>
      <c r="J9250" t="s">
        <v>717</v>
      </c>
    </row>
    <row r="9251" spans="1:10">
      <c r="A9251" t="s">
        <v>55</v>
      </c>
      <c r="B9251" t="s">
        <v>32</v>
      </c>
      <c r="C9251" t="s">
        <v>3</v>
      </c>
      <c r="D9251" t="s">
        <v>328</v>
      </c>
      <c r="E9251" t="s">
        <v>366</v>
      </c>
      <c r="F9251" s="2">
        <v>41442862</v>
      </c>
      <c r="G9251" s="36">
        <f t="shared" si="258"/>
        <v>7687559.0346695352</v>
      </c>
      <c r="H9251">
        <v>2024</v>
      </c>
      <c r="I9251">
        <v>5.3909000000000002</v>
      </c>
      <c r="J9251" t="s">
        <v>717</v>
      </c>
    </row>
    <row r="9252" spans="1:10">
      <c r="A9252" t="s">
        <v>55</v>
      </c>
      <c r="B9252" t="s">
        <v>32</v>
      </c>
      <c r="C9252" t="s">
        <v>4</v>
      </c>
      <c r="D9252" t="s">
        <v>328</v>
      </c>
      <c r="E9252" t="s">
        <v>366</v>
      </c>
      <c r="F9252" s="2">
        <v>8783673</v>
      </c>
      <c r="G9252" s="36">
        <f t="shared" si="258"/>
        <v>1629351.8707451446</v>
      </c>
      <c r="H9252">
        <v>2024</v>
      </c>
      <c r="I9252">
        <v>5.3909000000000002</v>
      </c>
      <c r="J9252" t="s">
        <v>717</v>
      </c>
    </row>
    <row r="9253" spans="1:10">
      <c r="A9253" t="s">
        <v>55</v>
      </c>
      <c r="B9253" t="s">
        <v>32</v>
      </c>
      <c r="C9253" t="s">
        <v>3</v>
      </c>
      <c r="D9253" t="s">
        <v>367</v>
      </c>
      <c r="E9253" t="s">
        <v>369</v>
      </c>
      <c r="F9253" s="2">
        <v>32079</v>
      </c>
      <c r="G9253" s="36">
        <f t="shared" si="258"/>
        <v>5950.5833905284826</v>
      </c>
      <c r="H9253">
        <v>2024</v>
      </c>
      <c r="I9253">
        <v>5.3909000000000002</v>
      </c>
      <c r="J9253" t="s">
        <v>717</v>
      </c>
    </row>
    <row r="9254" spans="1:10">
      <c r="A9254" t="s">
        <v>74</v>
      </c>
      <c r="B9254" t="s">
        <v>33</v>
      </c>
      <c r="C9254" t="s">
        <v>4</v>
      </c>
      <c r="D9254" t="s">
        <v>328</v>
      </c>
      <c r="E9254" t="s">
        <v>385</v>
      </c>
      <c r="F9254" s="2">
        <v>33186647541.530003</v>
      </c>
      <c r="G9254" s="36">
        <f t="shared" si="258"/>
        <v>51480900.256778985</v>
      </c>
      <c r="H9254">
        <v>2018</v>
      </c>
      <c r="I9254">
        <v>644.64</v>
      </c>
      <c r="J9254" s="40" t="s">
        <v>715</v>
      </c>
    </row>
    <row r="9255" spans="1:10">
      <c r="A9255" t="s">
        <v>74</v>
      </c>
      <c r="B9255" t="s">
        <v>33</v>
      </c>
      <c r="C9255" t="s">
        <v>4</v>
      </c>
      <c r="D9255" t="s">
        <v>328</v>
      </c>
      <c r="E9255" t="s">
        <v>370</v>
      </c>
      <c r="F9255" s="2">
        <v>2657728077.0599999</v>
      </c>
      <c r="G9255" s="36">
        <f t="shared" si="258"/>
        <v>4122809.7497207746</v>
      </c>
      <c r="H9255">
        <v>2018</v>
      </c>
      <c r="I9255">
        <v>644.64</v>
      </c>
      <c r="J9255" s="40" t="s">
        <v>715</v>
      </c>
    </row>
    <row r="9256" spans="1:10">
      <c r="A9256" t="s">
        <v>74</v>
      </c>
      <c r="B9256" t="s">
        <v>33</v>
      </c>
      <c r="C9256" t="s">
        <v>4</v>
      </c>
      <c r="D9256" t="s">
        <v>328</v>
      </c>
      <c r="E9256" t="s">
        <v>386</v>
      </c>
      <c r="F9256" s="2">
        <v>-15491973.98</v>
      </c>
      <c r="G9256" s="36">
        <f t="shared" si="258"/>
        <v>-24031.977506825515</v>
      </c>
      <c r="H9256">
        <v>2018</v>
      </c>
      <c r="I9256">
        <v>644.64</v>
      </c>
      <c r="J9256" s="40" t="s">
        <v>715</v>
      </c>
    </row>
    <row r="9257" spans="1:10">
      <c r="A9257" t="s">
        <v>74</v>
      </c>
      <c r="B9257" t="s">
        <v>33</v>
      </c>
      <c r="C9257" t="s">
        <v>4</v>
      </c>
      <c r="D9257" t="s">
        <v>1</v>
      </c>
      <c r="E9257" t="s">
        <v>364</v>
      </c>
      <c r="F9257" s="2">
        <v>138021910.53</v>
      </c>
      <c r="G9257" s="36">
        <f t="shared" si="258"/>
        <v>214106.95974497395</v>
      </c>
      <c r="H9257">
        <v>2018</v>
      </c>
      <c r="I9257">
        <v>644.64</v>
      </c>
      <c r="J9257" s="40" t="s">
        <v>715</v>
      </c>
    </row>
    <row r="9258" spans="1:10">
      <c r="A9258" t="s">
        <v>55</v>
      </c>
      <c r="B9258" t="s">
        <v>32</v>
      </c>
      <c r="C9258" t="s">
        <v>3</v>
      </c>
      <c r="D9258" t="s">
        <v>367</v>
      </c>
      <c r="E9258" t="s">
        <v>370</v>
      </c>
      <c r="F9258" s="2">
        <v>48723068</v>
      </c>
      <c r="G9258" s="36">
        <f t="shared" si="258"/>
        <v>9038021.1096477397</v>
      </c>
      <c r="H9258">
        <v>2024</v>
      </c>
      <c r="I9258">
        <v>5.3909000000000002</v>
      </c>
      <c r="J9258" t="s">
        <v>717</v>
      </c>
    </row>
    <row r="9259" spans="1:10">
      <c r="A9259" t="s">
        <v>55</v>
      </c>
      <c r="B9259" t="s">
        <v>32</v>
      </c>
      <c r="C9259" t="s">
        <v>4</v>
      </c>
      <c r="D9259" t="s">
        <v>367</v>
      </c>
      <c r="E9259" t="s">
        <v>370</v>
      </c>
      <c r="F9259" s="2">
        <v>39596092</v>
      </c>
      <c r="G9259" s="36">
        <f t="shared" si="258"/>
        <v>7344987.2934018439</v>
      </c>
      <c r="H9259">
        <v>2024</v>
      </c>
      <c r="I9259">
        <v>5.3909000000000002</v>
      </c>
      <c r="J9259" t="s">
        <v>717</v>
      </c>
    </row>
    <row r="9260" spans="1:10">
      <c r="A9260" t="s">
        <v>55</v>
      </c>
      <c r="B9260" t="s">
        <v>32</v>
      </c>
      <c r="C9260" t="s">
        <v>3</v>
      </c>
      <c r="D9260" t="s">
        <v>367</v>
      </c>
      <c r="E9260" t="s">
        <v>371</v>
      </c>
      <c r="F9260" s="2">
        <v>39789814</v>
      </c>
      <c r="G9260" s="36">
        <f t="shared" si="258"/>
        <v>7380922.2949785748</v>
      </c>
      <c r="H9260">
        <v>2024</v>
      </c>
      <c r="I9260">
        <v>5.3909000000000002</v>
      </c>
      <c r="J9260" t="s">
        <v>717</v>
      </c>
    </row>
    <row r="9261" spans="1:10">
      <c r="A9261" t="s">
        <v>55</v>
      </c>
      <c r="B9261" t="s">
        <v>32</v>
      </c>
      <c r="C9261" t="s">
        <v>4</v>
      </c>
      <c r="D9261" t="s">
        <v>367</v>
      </c>
      <c r="E9261" t="s">
        <v>371</v>
      </c>
      <c r="F9261" s="2">
        <v>13839461</v>
      </c>
      <c r="G9261" s="36">
        <f t="shared" si="258"/>
        <v>2567189.3375874157</v>
      </c>
      <c r="H9261">
        <v>2024</v>
      </c>
      <c r="I9261">
        <v>5.3909000000000002</v>
      </c>
      <c r="J9261" t="s">
        <v>717</v>
      </c>
    </row>
    <row r="9262" spans="1:10">
      <c r="A9262" t="s">
        <v>55</v>
      </c>
      <c r="B9262" t="s">
        <v>32</v>
      </c>
      <c r="C9262" t="s">
        <v>4</v>
      </c>
      <c r="D9262" t="s">
        <v>367</v>
      </c>
      <c r="E9262" t="s">
        <v>372</v>
      </c>
      <c r="F9262" s="2">
        <v>9252</v>
      </c>
      <c r="G9262" s="36">
        <f t="shared" si="258"/>
        <v>1716.2254911053813</v>
      </c>
      <c r="H9262">
        <v>2024</v>
      </c>
      <c r="I9262">
        <v>5.3909000000000002</v>
      </c>
      <c r="J9262" t="s">
        <v>717</v>
      </c>
    </row>
    <row r="9263" spans="1:10">
      <c r="A9263" t="s">
        <v>55</v>
      </c>
      <c r="B9263" t="s">
        <v>32</v>
      </c>
      <c r="C9263" t="s">
        <v>3</v>
      </c>
      <c r="D9263" t="s">
        <v>328</v>
      </c>
      <c r="E9263" t="s">
        <v>365</v>
      </c>
      <c r="F9263" s="2">
        <v>65583054</v>
      </c>
      <c r="G9263" s="36">
        <f t="shared" ref="G9263:G9294" si="259">F9263/I9263</f>
        <v>12706200.523103748</v>
      </c>
      <c r="H9263">
        <v>2022</v>
      </c>
      <c r="I9263" s="32">
        <v>5.1615000000000002</v>
      </c>
      <c r="J9263" t="s">
        <v>717</v>
      </c>
    </row>
    <row r="9264" spans="1:10">
      <c r="A9264" t="s">
        <v>55</v>
      </c>
      <c r="B9264" t="s">
        <v>32</v>
      </c>
      <c r="C9264" t="s">
        <v>3</v>
      </c>
      <c r="D9264" t="s">
        <v>328</v>
      </c>
      <c r="E9264" t="s">
        <v>366</v>
      </c>
      <c r="F9264" s="2">
        <v>36593199</v>
      </c>
      <c r="G9264" s="36">
        <f t="shared" si="259"/>
        <v>7089644.2894507404</v>
      </c>
      <c r="H9264">
        <v>2022</v>
      </c>
      <c r="I9264" s="32">
        <v>5.1615000000000002</v>
      </c>
      <c r="J9264" t="s">
        <v>717</v>
      </c>
    </row>
    <row r="9265" spans="1:10">
      <c r="A9265" t="s">
        <v>55</v>
      </c>
      <c r="B9265" t="s">
        <v>32</v>
      </c>
      <c r="C9265" t="s">
        <v>3</v>
      </c>
      <c r="D9265" t="s">
        <v>367</v>
      </c>
      <c r="E9265" t="s">
        <v>369</v>
      </c>
      <c r="F9265" s="2">
        <v>2159</v>
      </c>
      <c r="G9265" s="36">
        <f t="shared" si="259"/>
        <v>418.28925699893438</v>
      </c>
      <c r="H9265">
        <v>2022</v>
      </c>
      <c r="I9265" s="32">
        <v>5.1615000000000002</v>
      </c>
      <c r="J9265" t="s">
        <v>717</v>
      </c>
    </row>
    <row r="9266" spans="1:10">
      <c r="A9266" t="s">
        <v>55</v>
      </c>
      <c r="B9266" t="s">
        <v>32</v>
      </c>
      <c r="C9266" t="s">
        <v>3</v>
      </c>
      <c r="D9266" t="s">
        <v>367</v>
      </c>
      <c r="E9266" t="s">
        <v>370</v>
      </c>
      <c r="F9266" s="2">
        <v>53821001</v>
      </c>
      <c r="G9266" s="36">
        <f t="shared" si="259"/>
        <v>10427395.330814686</v>
      </c>
      <c r="H9266">
        <v>2022</v>
      </c>
      <c r="I9266" s="32">
        <v>5.1615000000000002</v>
      </c>
      <c r="J9266" t="s">
        <v>717</v>
      </c>
    </row>
    <row r="9267" spans="1:10">
      <c r="A9267" t="s">
        <v>55</v>
      </c>
      <c r="B9267" t="s">
        <v>32</v>
      </c>
      <c r="C9267" t="s">
        <v>3</v>
      </c>
      <c r="D9267" t="s">
        <v>367</v>
      </c>
      <c r="E9267" t="s">
        <v>371</v>
      </c>
      <c r="F9267" s="2">
        <v>37713856</v>
      </c>
      <c r="G9267" s="36">
        <f t="shared" si="259"/>
        <v>7306762.7627627626</v>
      </c>
      <c r="H9267">
        <v>2022</v>
      </c>
      <c r="I9267" s="32">
        <v>5.1615000000000002</v>
      </c>
      <c r="J9267" t="s">
        <v>717</v>
      </c>
    </row>
    <row r="9268" spans="1:10">
      <c r="A9268" t="s">
        <v>55</v>
      </c>
      <c r="B9268" t="s">
        <v>32</v>
      </c>
      <c r="C9268" t="s">
        <v>4</v>
      </c>
      <c r="D9268" t="s">
        <v>328</v>
      </c>
      <c r="E9268" t="s">
        <v>365</v>
      </c>
      <c r="F9268" s="2">
        <v>14162434</v>
      </c>
      <c r="G9268" s="36">
        <f t="shared" si="259"/>
        <v>2743860.1181826987</v>
      </c>
      <c r="H9268">
        <v>2022</v>
      </c>
      <c r="I9268" s="32">
        <v>5.1615000000000002</v>
      </c>
      <c r="J9268" t="s">
        <v>717</v>
      </c>
    </row>
    <row r="9269" spans="1:10">
      <c r="A9269" t="s">
        <v>55</v>
      </c>
      <c r="B9269" t="s">
        <v>32</v>
      </c>
      <c r="C9269" t="s">
        <v>4</v>
      </c>
      <c r="D9269" t="s">
        <v>328</v>
      </c>
      <c r="E9269" t="s">
        <v>366</v>
      </c>
      <c r="F9269" s="2">
        <v>32015518</v>
      </c>
      <c r="G9269" s="36">
        <f t="shared" si="259"/>
        <v>6202754.6255933354</v>
      </c>
      <c r="H9269">
        <v>2022</v>
      </c>
      <c r="I9269" s="32">
        <v>5.1615000000000002</v>
      </c>
      <c r="J9269" t="s">
        <v>717</v>
      </c>
    </row>
    <row r="9270" spans="1:10">
      <c r="A9270" t="s">
        <v>55</v>
      </c>
      <c r="B9270" t="s">
        <v>32</v>
      </c>
      <c r="C9270" t="s">
        <v>4</v>
      </c>
      <c r="D9270" t="s">
        <v>367</v>
      </c>
      <c r="E9270" t="s">
        <v>369</v>
      </c>
      <c r="F9270" s="2">
        <v>-1769</v>
      </c>
      <c r="G9270" s="36">
        <f t="shared" si="259"/>
        <v>-342.72982660079435</v>
      </c>
      <c r="H9270">
        <v>2022</v>
      </c>
      <c r="I9270" s="32">
        <v>5.1615000000000002</v>
      </c>
      <c r="J9270" t="s">
        <v>717</v>
      </c>
    </row>
    <row r="9271" spans="1:10">
      <c r="A9271" t="s">
        <v>55</v>
      </c>
      <c r="B9271" t="s">
        <v>32</v>
      </c>
      <c r="C9271" t="s">
        <v>4</v>
      </c>
      <c r="D9271" t="s">
        <v>367</v>
      </c>
      <c r="E9271" t="s">
        <v>370</v>
      </c>
      <c r="F9271" s="2">
        <v>39880219</v>
      </c>
      <c r="G9271" s="36">
        <f t="shared" si="259"/>
        <v>7726478.5430591879</v>
      </c>
      <c r="H9271">
        <v>2022</v>
      </c>
      <c r="I9271" s="32">
        <v>5.1615000000000002</v>
      </c>
      <c r="J9271" t="s">
        <v>717</v>
      </c>
    </row>
    <row r="9272" spans="1:10">
      <c r="A9272" t="s">
        <v>55</v>
      </c>
      <c r="B9272" t="s">
        <v>32</v>
      </c>
      <c r="C9272" t="s">
        <v>4</v>
      </c>
      <c r="D9272" t="s">
        <v>367</v>
      </c>
      <c r="E9272" t="s">
        <v>371</v>
      </c>
      <c r="F9272" s="2">
        <v>32462215</v>
      </c>
      <c r="G9272" s="36">
        <f t="shared" si="259"/>
        <v>6289298.6534922021</v>
      </c>
      <c r="H9272">
        <v>2022</v>
      </c>
      <c r="I9272" s="32">
        <v>5.1615000000000002</v>
      </c>
      <c r="J9272" t="s">
        <v>717</v>
      </c>
    </row>
    <row r="9273" spans="1:10">
      <c r="A9273" t="s">
        <v>55</v>
      </c>
      <c r="B9273" t="s">
        <v>32</v>
      </c>
      <c r="C9273" t="s">
        <v>3</v>
      </c>
      <c r="D9273" t="s">
        <v>328</v>
      </c>
      <c r="E9273" t="s">
        <v>375</v>
      </c>
      <c r="F9273" s="2">
        <v>72193085</v>
      </c>
      <c r="G9273" s="36">
        <f t="shared" si="259"/>
        <v>13376025.531757208</v>
      </c>
      <c r="H9273">
        <v>2021</v>
      </c>
      <c r="I9273" s="32">
        <v>5.3971999999999998</v>
      </c>
      <c r="J9273" t="s">
        <v>717</v>
      </c>
    </row>
    <row r="9274" spans="1:10">
      <c r="A9274" t="s">
        <v>19</v>
      </c>
      <c r="B9274" t="s">
        <v>33</v>
      </c>
      <c r="C9274" t="s">
        <v>4</v>
      </c>
      <c r="D9274" t="s">
        <v>328</v>
      </c>
      <c r="E9274" t="s">
        <v>370</v>
      </c>
      <c r="F9274" s="2">
        <v>4120589420.7800002</v>
      </c>
      <c r="G9274" s="36">
        <f t="shared" si="259"/>
        <v>6392078.4015574586</v>
      </c>
      <c r="H9274">
        <v>2018</v>
      </c>
      <c r="I9274">
        <v>644.64</v>
      </c>
      <c r="J9274" s="40" t="s">
        <v>715</v>
      </c>
    </row>
    <row r="9275" spans="1:10">
      <c r="A9275" t="s">
        <v>19</v>
      </c>
      <c r="B9275" t="s">
        <v>33</v>
      </c>
      <c r="C9275" t="s">
        <v>4</v>
      </c>
      <c r="D9275" t="s">
        <v>328</v>
      </c>
      <c r="E9275" t="s">
        <v>385</v>
      </c>
      <c r="F9275" s="2">
        <v>228355004.36000001</v>
      </c>
      <c r="G9275" s="36">
        <f t="shared" si="259"/>
        <v>354236.47983370564</v>
      </c>
      <c r="H9275">
        <v>2018</v>
      </c>
      <c r="I9275">
        <v>644.64</v>
      </c>
      <c r="J9275" s="40" t="s">
        <v>715</v>
      </c>
    </row>
    <row r="9276" spans="1:10">
      <c r="A9276" t="s">
        <v>19</v>
      </c>
      <c r="B9276" t="s">
        <v>33</v>
      </c>
      <c r="C9276" t="s">
        <v>4</v>
      </c>
      <c r="D9276" t="s">
        <v>328</v>
      </c>
      <c r="E9276" t="s">
        <v>386</v>
      </c>
      <c r="F9276" s="2">
        <v>9399934.3900000006</v>
      </c>
      <c r="G9276" s="36">
        <f t="shared" si="259"/>
        <v>14581.680302184166</v>
      </c>
      <c r="H9276">
        <v>2018</v>
      </c>
      <c r="I9276">
        <v>644.64</v>
      </c>
      <c r="J9276" s="40" t="s">
        <v>715</v>
      </c>
    </row>
    <row r="9277" spans="1:10">
      <c r="A9277" t="s">
        <v>19</v>
      </c>
      <c r="B9277" t="s">
        <v>33</v>
      </c>
      <c r="C9277" t="s">
        <v>4</v>
      </c>
      <c r="D9277" t="s">
        <v>1</v>
      </c>
      <c r="E9277" t="s">
        <v>364</v>
      </c>
      <c r="F9277" s="2">
        <v>45869474.560000002</v>
      </c>
      <c r="G9277" s="36">
        <f t="shared" si="259"/>
        <v>71155.178952593706</v>
      </c>
      <c r="H9277">
        <v>2018</v>
      </c>
      <c r="I9277">
        <v>644.64</v>
      </c>
      <c r="J9277" s="40" t="s">
        <v>715</v>
      </c>
    </row>
    <row r="9278" spans="1:10">
      <c r="A9278" t="s">
        <v>55</v>
      </c>
      <c r="B9278" t="s">
        <v>32</v>
      </c>
      <c r="C9278" t="s">
        <v>3</v>
      </c>
      <c r="D9278" t="s">
        <v>328</v>
      </c>
      <c r="E9278" t="s">
        <v>376</v>
      </c>
      <c r="F9278" s="2">
        <v>41975342</v>
      </c>
      <c r="G9278" s="36">
        <f t="shared" si="259"/>
        <v>7777244.1265841555</v>
      </c>
      <c r="H9278">
        <v>2021</v>
      </c>
      <c r="I9278" s="32">
        <v>5.3971999999999998</v>
      </c>
      <c r="J9278" t="s">
        <v>717</v>
      </c>
    </row>
    <row r="9279" spans="1:10">
      <c r="A9279" t="s">
        <v>55</v>
      </c>
      <c r="B9279" t="s">
        <v>32</v>
      </c>
      <c r="C9279" t="s">
        <v>3</v>
      </c>
      <c r="D9279" t="s">
        <v>367</v>
      </c>
      <c r="E9279" t="s">
        <v>379</v>
      </c>
      <c r="F9279" s="2">
        <v>1090</v>
      </c>
      <c r="G9279" s="36">
        <f t="shared" si="259"/>
        <v>201.95657007337138</v>
      </c>
      <c r="H9279">
        <v>2021</v>
      </c>
      <c r="I9279" s="32">
        <v>5.3971999999999998</v>
      </c>
      <c r="J9279" t="s">
        <v>717</v>
      </c>
    </row>
    <row r="9280" spans="1:10">
      <c r="A9280" t="s">
        <v>55</v>
      </c>
      <c r="B9280" t="s">
        <v>32</v>
      </c>
      <c r="C9280" t="s">
        <v>3</v>
      </c>
      <c r="D9280" t="s">
        <v>367</v>
      </c>
      <c r="E9280" t="s">
        <v>370</v>
      </c>
      <c r="F9280" s="2">
        <v>48165308</v>
      </c>
      <c r="G9280" s="36">
        <f t="shared" si="259"/>
        <v>8924128.8075298313</v>
      </c>
      <c r="H9280">
        <v>2021</v>
      </c>
      <c r="I9280" s="32">
        <v>5.3971999999999998</v>
      </c>
      <c r="J9280" t="s">
        <v>717</v>
      </c>
    </row>
    <row r="9281" spans="1:10">
      <c r="A9281" t="s">
        <v>55</v>
      </c>
      <c r="B9281" t="s">
        <v>32</v>
      </c>
      <c r="C9281" t="s">
        <v>3</v>
      </c>
      <c r="D9281" t="s">
        <v>367</v>
      </c>
      <c r="E9281" t="s">
        <v>378</v>
      </c>
      <c r="F9281" s="2">
        <v>31403367</v>
      </c>
      <c r="G9281" s="36">
        <f t="shared" si="259"/>
        <v>5818455.3101608241</v>
      </c>
      <c r="H9281">
        <v>2021</v>
      </c>
      <c r="I9281" s="32">
        <v>5.3971999999999998</v>
      </c>
      <c r="J9281" t="s">
        <v>717</v>
      </c>
    </row>
    <row r="9282" spans="1:10">
      <c r="A9282" t="s">
        <v>55</v>
      </c>
      <c r="B9282" t="s">
        <v>32</v>
      </c>
      <c r="C9282" t="s">
        <v>4</v>
      </c>
      <c r="D9282" t="s">
        <v>328</v>
      </c>
      <c r="E9282" t="s">
        <v>375</v>
      </c>
      <c r="F9282" s="2">
        <v>30532502</v>
      </c>
      <c r="G9282" s="36">
        <f t="shared" si="259"/>
        <v>5657100.3483287636</v>
      </c>
      <c r="H9282">
        <v>2021</v>
      </c>
      <c r="I9282" s="32">
        <v>5.3971999999999998</v>
      </c>
      <c r="J9282" t="s">
        <v>717</v>
      </c>
    </row>
    <row r="9283" spans="1:10">
      <c r="A9283" t="s">
        <v>55</v>
      </c>
      <c r="B9283" t="s">
        <v>32</v>
      </c>
      <c r="C9283" t="s">
        <v>4</v>
      </c>
      <c r="D9283" t="s">
        <v>328</v>
      </c>
      <c r="E9283" t="s">
        <v>376</v>
      </c>
      <c r="F9283" s="2">
        <v>10502761</v>
      </c>
      <c r="G9283" s="36">
        <f t="shared" si="259"/>
        <v>1945964.7595049285</v>
      </c>
      <c r="H9283">
        <v>2021</v>
      </c>
      <c r="I9283" s="32">
        <v>5.3971999999999998</v>
      </c>
      <c r="J9283" t="s">
        <v>717</v>
      </c>
    </row>
    <row r="9284" spans="1:10">
      <c r="A9284" t="s">
        <v>55</v>
      </c>
      <c r="B9284" t="s">
        <v>32</v>
      </c>
      <c r="C9284" t="s">
        <v>4</v>
      </c>
      <c r="D9284" t="s">
        <v>367</v>
      </c>
      <c r="E9284" t="s">
        <v>379</v>
      </c>
      <c r="F9284" s="2">
        <v>1780</v>
      </c>
      <c r="G9284" s="36">
        <f t="shared" si="259"/>
        <v>329.8006373675239</v>
      </c>
      <c r="H9284">
        <v>2021</v>
      </c>
      <c r="I9284" s="32">
        <v>5.3971999999999998</v>
      </c>
      <c r="J9284" t="s">
        <v>717</v>
      </c>
    </row>
    <row r="9285" spans="1:10">
      <c r="A9285" t="s">
        <v>55</v>
      </c>
      <c r="B9285" t="s">
        <v>32</v>
      </c>
      <c r="C9285" t="s">
        <v>4</v>
      </c>
      <c r="D9285" t="s">
        <v>367</v>
      </c>
      <c r="E9285" t="s">
        <v>370</v>
      </c>
      <c r="F9285" s="2">
        <v>33007031</v>
      </c>
      <c r="G9285" s="36">
        <f t="shared" si="259"/>
        <v>6115584.1918031573</v>
      </c>
      <c r="H9285">
        <v>2021</v>
      </c>
      <c r="I9285" s="32">
        <v>5.3971999999999998</v>
      </c>
      <c r="J9285" t="s">
        <v>717</v>
      </c>
    </row>
    <row r="9286" spans="1:10">
      <c r="A9286" t="s">
        <v>55</v>
      </c>
      <c r="B9286" t="s">
        <v>32</v>
      </c>
      <c r="C9286" t="s">
        <v>4</v>
      </c>
      <c r="D9286" t="s">
        <v>367</v>
      </c>
      <c r="E9286" t="s">
        <v>378</v>
      </c>
      <c r="F9286" s="2">
        <v>22632353</v>
      </c>
      <c r="G9286" s="36">
        <f t="shared" si="259"/>
        <v>4193350.8115319056</v>
      </c>
      <c r="H9286">
        <v>2021</v>
      </c>
      <c r="I9286" s="32">
        <v>5.3971999999999998</v>
      </c>
      <c r="J9286" t="s">
        <v>717</v>
      </c>
    </row>
    <row r="9287" spans="1:10">
      <c r="A9287" t="s">
        <v>55</v>
      </c>
      <c r="B9287" t="s">
        <v>32</v>
      </c>
      <c r="C9287" t="s">
        <v>3</v>
      </c>
      <c r="D9287" t="s">
        <v>328</v>
      </c>
      <c r="E9287" t="s">
        <v>365</v>
      </c>
      <c r="F9287" s="2">
        <v>48843772</v>
      </c>
      <c r="G9287" s="36">
        <f t="shared" si="259"/>
        <v>9478154.1924592014</v>
      </c>
      <c r="H9287">
        <v>2020</v>
      </c>
      <c r="I9287">
        <v>5.1532999999999998</v>
      </c>
      <c r="J9287" t="s">
        <v>717</v>
      </c>
    </row>
    <row r="9288" spans="1:10">
      <c r="A9288" t="s">
        <v>55</v>
      </c>
      <c r="B9288" t="s">
        <v>32</v>
      </c>
      <c r="C9288" t="s">
        <v>3</v>
      </c>
      <c r="D9288" t="s">
        <v>328</v>
      </c>
      <c r="E9288" t="s">
        <v>366</v>
      </c>
      <c r="F9288" s="2">
        <v>37582765</v>
      </c>
      <c r="G9288" s="36">
        <f t="shared" si="259"/>
        <v>7292951.1187006384</v>
      </c>
      <c r="H9288">
        <v>2020</v>
      </c>
      <c r="I9288">
        <v>5.1532999999999998</v>
      </c>
      <c r="J9288" t="s">
        <v>717</v>
      </c>
    </row>
    <row r="9289" spans="1:10">
      <c r="A9289" t="s">
        <v>55</v>
      </c>
      <c r="B9289" t="s">
        <v>32</v>
      </c>
      <c r="C9289" t="s">
        <v>3</v>
      </c>
      <c r="D9289" t="s">
        <v>367</v>
      </c>
      <c r="E9289" t="s">
        <v>381</v>
      </c>
      <c r="F9289" s="2">
        <v>3118</v>
      </c>
      <c r="G9289" s="36">
        <f t="shared" si="259"/>
        <v>605.04919178002444</v>
      </c>
      <c r="H9289">
        <v>2020</v>
      </c>
      <c r="I9289">
        <v>5.1532999999999998</v>
      </c>
      <c r="J9289" t="s">
        <v>717</v>
      </c>
    </row>
    <row r="9290" spans="1:10">
      <c r="A9290" t="s">
        <v>55</v>
      </c>
      <c r="B9290" t="s">
        <v>32</v>
      </c>
      <c r="C9290" t="s">
        <v>3</v>
      </c>
      <c r="D9290" t="s">
        <v>367</v>
      </c>
      <c r="E9290" t="s">
        <v>386</v>
      </c>
      <c r="F9290" s="2">
        <v>23923</v>
      </c>
      <c r="G9290" s="36">
        <f t="shared" si="259"/>
        <v>4642.268061242311</v>
      </c>
      <c r="H9290">
        <v>2020</v>
      </c>
      <c r="I9290">
        <v>5.1532999999999998</v>
      </c>
      <c r="J9290" t="s">
        <v>717</v>
      </c>
    </row>
    <row r="9291" spans="1:10">
      <c r="A9291" t="s">
        <v>55</v>
      </c>
      <c r="B9291" t="s">
        <v>32</v>
      </c>
      <c r="C9291" t="s">
        <v>3</v>
      </c>
      <c r="D9291" t="s">
        <v>367</v>
      </c>
      <c r="E9291" t="s">
        <v>370</v>
      </c>
      <c r="F9291" s="2">
        <v>39267455</v>
      </c>
      <c r="G9291" s="36">
        <f t="shared" si="259"/>
        <v>7619865.9111637203</v>
      </c>
      <c r="H9291">
        <v>2020</v>
      </c>
      <c r="I9291">
        <v>5.1532999999999998</v>
      </c>
      <c r="J9291" t="s">
        <v>717</v>
      </c>
    </row>
    <row r="9292" spans="1:10">
      <c r="A9292" t="s">
        <v>55</v>
      </c>
      <c r="B9292" t="s">
        <v>32</v>
      </c>
      <c r="C9292" t="s">
        <v>3</v>
      </c>
      <c r="D9292" t="s">
        <v>367</v>
      </c>
      <c r="E9292" t="s">
        <v>382</v>
      </c>
      <c r="F9292" s="2">
        <v>25408517</v>
      </c>
      <c r="G9292" s="36">
        <f t="shared" si="259"/>
        <v>4930533.2505384898</v>
      </c>
      <c r="H9292">
        <v>2020</v>
      </c>
      <c r="I9292">
        <v>5.1532999999999998</v>
      </c>
      <c r="J9292" t="s">
        <v>717</v>
      </c>
    </row>
    <row r="9293" spans="1:10">
      <c r="A9293" t="s">
        <v>55</v>
      </c>
      <c r="B9293" t="s">
        <v>32</v>
      </c>
      <c r="C9293" t="s">
        <v>4</v>
      </c>
      <c r="D9293" t="s">
        <v>328</v>
      </c>
      <c r="E9293" t="s">
        <v>365</v>
      </c>
      <c r="F9293" s="2">
        <v>26217939</v>
      </c>
      <c r="G9293" s="36">
        <f t="shared" si="259"/>
        <v>5087601.9249801105</v>
      </c>
      <c r="H9293">
        <v>2020</v>
      </c>
      <c r="I9293">
        <v>5.1532999999999998</v>
      </c>
      <c r="J9293" t="s">
        <v>717</v>
      </c>
    </row>
    <row r="9294" spans="1:10">
      <c r="A9294" t="s">
        <v>55</v>
      </c>
      <c r="B9294" t="s">
        <v>32</v>
      </c>
      <c r="C9294" t="s">
        <v>4</v>
      </c>
      <c r="D9294" t="s">
        <v>328</v>
      </c>
      <c r="E9294" t="s">
        <v>366</v>
      </c>
      <c r="F9294" s="2">
        <v>7377969</v>
      </c>
      <c r="G9294" s="36">
        <f t="shared" si="259"/>
        <v>1431697.9411251044</v>
      </c>
      <c r="H9294">
        <v>2020</v>
      </c>
      <c r="I9294">
        <v>5.1532999999999998</v>
      </c>
      <c r="J9294" t="s">
        <v>717</v>
      </c>
    </row>
    <row r="9295" spans="1:10">
      <c r="A9295" t="s">
        <v>55</v>
      </c>
      <c r="B9295" t="s">
        <v>32</v>
      </c>
      <c r="C9295" t="s">
        <v>4</v>
      </c>
      <c r="D9295" t="s">
        <v>367</v>
      </c>
      <c r="E9295" t="s">
        <v>381</v>
      </c>
      <c r="F9295" s="2">
        <v>-92</v>
      </c>
      <c r="G9295" s="36">
        <f t="shared" ref="G9295:G9322" si="260">F9295/I9295</f>
        <v>-17.852638115382376</v>
      </c>
      <c r="H9295">
        <v>2020</v>
      </c>
      <c r="I9295">
        <v>5.1532999999999998</v>
      </c>
      <c r="J9295" t="s">
        <v>717</v>
      </c>
    </row>
    <row r="9296" spans="1:10">
      <c r="A9296" t="s">
        <v>55</v>
      </c>
      <c r="B9296" t="s">
        <v>32</v>
      </c>
      <c r="C9296" t="s">
        <v>4</v>
      </c>
      <c r="D9296" t="s">
        <v>367</v>
      </c>
      <c r="E9296" t="s">
        <v>386</v>
      </c>
      <c r="F9296" s="2">
        <v>-2848</v>
      </c>
      <c r="G9296" s="36">
        <f t="shared" si="260"/>
        <v>-552.65557991966318</v>
      </c>
      <c r="H9296">
        <v>2020</v>
      </c>
      <c r="I9296">
        <v>5.1532999999999998</v>
      </c>
      <c r="J9296" t="s">
        <v>717</v>
      </c>
    </row>
    <row r="9297" spans="1:10">
      <c r="A9297" t="s">
        <v>55</v>
      </c>
      <c r="B9297" t="s">
        <v>32</v>
      </c>
      <c r="C9297" t="s">
        <v>4</v>
      </c>
      <c r="D9297" t="s">
        <v>367</v>
      </c>
      <c r="E9297" t="s">
        <v>370</v>
      </c>
      <c r="F9297" s="2">
        <v>28680834</v>
      </c>
      <c r="G9297" s="36">
        <f t="shared" si="260"/>
        <v>5565527.7201016825</v>
      </c>
      <c r="H9297">
        <v>2020</v>
      </c>
      <c r="I9297">
        <v>5.1532999999999998</v>
      </c>
      <c r="J9297" t="s">
        <v>717</v>
      </c>
    </row>
    <row r="9298" spans="1:10">
      <c r="A9298" t="s">
        <v>57</v>
      </c>
      <c r="B9298" t="s">
        <v>33</v>
      </c>
      <c r="C9298" t="s">
        <v>4</v>
      </c>
      <c r="D9298" t="s">
        <v>328</v>
      </c>
      <c r="E9298" t="s">
        <v>370</v>
      </c>
      <c r="F9298" s="2">
        <v>2917177292.54</v>
      </c>
      <c r="G9298" s="36">
        <f t="shared" si="260"/>
        <v>4525281.2306713825</v>
      </c>
      <c r="H9298">
        <v>2018</v>
      </c>
      <c r="I9298">
        <v>644.64</v>
      </c>
      <c r="J9298" s="40" t="s">
        <v>715</v>
      </c>
    </row>
    <row r="9299" spans="1:10">
      <c r="A9299" t="s">
        <v>57</v>
      </c>
      <c r="B9299" t="s">
        <v>33</v>
      </c>
      <c r="C9299" t="s">
        <v>4</v>
      </c>
      <c r="D9299" t="s">
        <v>328</v>
      </c>
      <c r="E9299" t="s">
        <v>385</v>
      </c>
      <c r="F9299" s="2">
        <v>1540872529.4200001</v>
      </c>
      <c r="G9299" s="36">
        <f t="shared" si="260"/>
        <v>2390283.7698870688</v>
      </c>
      <c r="H9299">
        <v>2018</v>
      </c>
      <c r="I9299">
        <v>644.64</v>
      </c>
      <c r="J9299" s="40" t="s">
        <v>715</v>
      </c>
    </row>
    <row r="9300" spans="1:10">
      <c r="A9300" t="s">
        <v>57</v>
      </c>
      <c r="B9300" t="s">
        <v>33</v>
      </c>
      <c r="C9300" t="s">
        <v>4</v>
      </c>
      <c r="D9300" t="s">
        <v>328</v>
      </c>
      <c r="E9300" t="s">
        <v>386</v>
      </c>
      <c r="F9300" s="2">
        <v>22714210.960000001</v>
      </c>
      <c r="G9300" s="36">
        <f t="shared" si="260"/>
        <v>35235.497269793996</v>
      </c>
      <c r="H9300">
        <v>2018</v>
      </c>
      <c r="I9300">
        <v>644.64</v>
      </c>
      <c r="J9300" s="40" t="s">
        <v>715</v>
      </c>
    </row>
    <row r="9301" spans="1:10">
      <c r="A9301" t="s">
        <v>57</v>
      </c>
      <c r="B9301" t="s">
        <v>33</v>
      </c>
      <c r="C9301" t="s">
        <v>4</v>
      </c>
      <c r="D9301" t="s">
        <v>1</v>
      </c>
      <c r="E9301" t="s">
        <v>364</v>
      </c>
      <c r="F9301" s="2">
        <v>0</v>
      </c>
      <c r="G9301" s="36">
        <f t="shared" si="260"/>
        <v>0</v>
      </c>
      <c r="H9301">
        <v>2018</v>
      </c>
      <c r="I9301">
        <v>644.64</v>
      </c>
      <c r="J9301" s="40" t="s">
        <v>715</v>
      </c>
    </row>
    <row r="9302" spans="1:10">
      <c r="A9302" t="s">
        <v>55</v>
      </c>
      <c r="B9302" t="s">
        <v>32</v>
      </c>
      <c r="C9302" t="s">
        <v>4</v>
      </c>
      <c r="D9302" t="s">
        <v>367</v>
      </c>
      <c r="E9302" t="s">
        <v>382</v>
      </c>
      <c r="F9302" s="2">
        <v>15642480</v>
      </c>
      <c r="G9302" s="36">
        <f t="shared" si="260"/>
        <v>3035429.7246424621</v>
      </c>
      <c r="H9302">
        <v>2020</v>
      </c>
      <c r="I9302">
        <v>5.1532999999999998</v>
      </c>
      <c r="J9302" t="s">
        <v>717</v>
      </c>
    </row>
    <row r="9303" spans="1:10">
      <c r="A9303" t="s">
        <v>636</v>
      </c>
      <c r="B9303" t="s">
        <v>38</v>
      </c>
      <c r="C9303" t="s">
        <v>3</v>
      </c>
      <c r="D9303" t="s">
        <v>328</v>
      </c>
      <c r="E9303" t="s">
        <v>534</v>
      </c>
      <c r="F9303" s="2">
        <v>19959150000</v>
      </c>
      <c r="G9303" s="36">
        <f t="shared" si="260"/>
        <v>4620836.7867610632</v>
      </c>
      <c r="H9303">
        <v>2023</v>
      </c>
      <c r="I9303">
        <v>4319.38</v>
      </c>
      <c r="J9303" t="s">
        <v>717</v>
      </c>
    </row>
    <row r="9304" spans="1:10">
      <c r="A9304" t="s">
        <v>636</v>
      </c>
      <c r="B9304" t="s">
        <v>38</v>
      </c>
      <c r="C9304" t="s">
        <v>3</v>
      </c>
      <c r="D9304" t="s">
        <v>1</v>
      </c>
      <c r="E9304" t="s">
        <v>638</v>
      </c>
      <c r="F9304" s="2">
        <v>179780000</v>
      </c>
      <c r="G9304" s="36">
        <f t="shared" si="260"/>
        <v>41621.714227504875</v>
      </c>
      <c r="H9304">
        <v>2023</v>
      </c>
      <c r="I9304">
        <v>4319.38</v>
      </c>
      <c r="J9304" t="s">
        <v>717</v>
      </c>
    </row>
    <row r="9305" spans="1:10">
      <c r="A9305" t="s">
        <v>636</v>
      </c>
      <c r="B9305" t="s">
        <v>38</v>
      </c>
      <c r="C9305" t="s">
        <v>4</v>
      </c>
      <c r="D9305" t="s">
        <v>328</v>
      </c>
      <c r="E9305" t="s">
        <v>534</v>
      </c>
      <c r="F9305" s="2">
        <v>10629580000</v>
      </c>
      <c r="G9305" s="36">
        <f t="shared" si="260"/>
        <v>2460904.1112381867</v>
      </c>
      <c r="H9305">
        <v>2023</v>
      </c>
      <c r="I9305">
        <v>4319.38</v>
      </c>
      <c r="J9305" t="s">
        <v>717</v>
      </c>
    </row>
    <row r="9306" spans="1:10">
      <c r="A9306" t="s">
        <v>115</v>
      </c>
      <c r="B9306" t="s">
        <v>34</v>
      </c>
      <c r="C9306" t="s">
        <v>3</v>
      </c>
      <c r="D9306" t="s">
        <v>328</v>
      </c>
      <c r="E9306" t="s">
        <v>534</v>
      </c>
      <c r="F9306" s="2">
        <v>2231341.12</v>
      </c>
      <c r="G9306" s="36">
        <f t="shared" si="260"/>
        <v>2231341.12</v>
      </c>
      <c r="H9306">
        <v>2024</v>
      </c>
      <c r="I9306">
        <v>1</v>
      </c>
      <c r="J9306" t="s">
        <v>717</v>
      </c>
    </row>
    <row r="9307" spans="1:10">
      <c r="A9307" t="s">
        <v>115</v>
      </c>
      <c r="B9307" t="s">
        <v>34</v>
      </c>
      <c r="C9307" t="s">
        <v>3</v>
      </c>
      <c r="D9307" t="s">
        <v>1</v>
      </c>
      <c r="E9307" t="s">
        <v>434</v>
      </c>
      <c r="F9307" s="2">
        <v>975092.71</v>
      </c>
      <c r="G9307" s="36">
        <f t="shared" si="260"/>
        <v>975092.71</v>
      </c>
      <c r="H9307">
        <v>2024</v>
      </c>
      <c r="I9307">
        <v>1</v>
      </c>
      <c r="J9307" t="s">
        <v>717</v>
      </c>
    </row>
    <row r="9308" spans="1:10">
      <c r="A9308" t="s">
        <v>115</v>
      </c>
      <c r="B9308" t="s">
        <v>34</v>
      </c>
      <c r="C9308" t="s">
        <v>4</v>
      </c>
      <c r="D9308" t="s">
        <v>328</v>
      </c>
      <c r="E9308" t="s">
        <v>534</v>
      </c>
      <c r="F9308" s="2">
        <v>119974.95</v>
      </c>
      <c r="G9308" s="36">
        <f t="shared" si="260"/>
        <v>119974.95</v>
      </c>
      <c r="H9308">
        <v>2024</v>
      </c>
      <c r="I9308">
        <v>1</v>
      </c>
      <c r="J9308" t="s">
        <v>717</v>
      </c>
    </row>
    <row r="9309" spans="1:10">
      <c r="A9309" t="s">
        <v>115</v>
      </c>
      <c r="B9309" t="s">
        <v>34</v>
      </c>
      <c r="C9309" t="s">
        <v>4</v>
      </c>
      <c r="D9309" t="s">
        <v>1</v>
      </c>
      <c r="E9309" t="s">
        <v>434</v>
      </c>
      <c r="F9309" s="2">
        <v>38641.93</v>
      </c>
      <c r="G9309" s="36">
        <f t="shared" si="260"/>
        <v>38641.93</v>
      </c>
      <c r="H9309">
        <v>2024</v>
      </c>
      <c r="I9309">
        <v>1</v>
      </c>
      <c r="J9309" t="s">
        <v>717</v>
      </c>
    </row>
    <row r="9310" spans="1:10">
      <c r="A9310" t="s">
        <v>115</v>
      </c>
      <c r="B9310" t="s">
        <v>34</v>
      </c>
      <c r="C9310" t="s">
        <v>4</v>
      </c>
      <c r="D9310" t="s">
        <v>328</v>
      </c>
      <c r="E9310" t="s">
        <v>534</v>
      </c>
      <c r="F9310" s="2">
        <v>144298.9</v>
      </c>
      <c r="G9310" s="36">
        <f t="shared" si="260"/>
        <v>144298.9</v>
      </c>
      <c r="H9310">
        <v>2023</v>
      </c>
      <c r="I9310">
        <v>1</v>
      </c>
      <c r="J9310" t="s">
        <v>717</v>
      </c>
    </row>
    <row r="9311" spans="1:10">
      <c r="A9311" t="s">
        <v>115</v>
      </c>
      <c r="B9311" t="s">
        <v>34</v>
      </c>
      <c r="C9311" t="s">
        <v>3</v>
      </c>
      <c r="D9311" t="s">
        <v>328</v>
      </c>
      <c r="F9311" s="2">
        <v>2172871.4300000002</v>
      </c>
      <c r="G9311" s="36">
        <f t="shared" si="260"/>
        <v>2172871.4300000002</v>
      </c>
      <c r="H9311">
        <v>2022</v>
      </c>
      <c r="I9311">
        <v>1</v>
      </c>
      <c r="J9311" t="s">
        <v>717</v>
      </c>
    </row>
    <row r="9312" spans="1:10">
      <c r="A9312" t="s">
        <v>115</v>
      </c>
      <c r="B9312" t="s">
        <v>34</v>
      </c>
      <c r="C9312" t="s">
        <v>3</v>
      </c>
      <c r="D9312" t="s">
        <v>1</v>
      </c>
      <c r="F9312" s="2">
        <v>1267129.9099999999</v>
      </c>
      <c r="G9312" s="36">
        <f t="shared" si="260"/>
        <v>1267129.9099999999</v>
      </c>
      <c r="H9312">
        <v>2022</v>
      </c>
      <c r="I9312">
        <v>1</v>
      </c>
      <c r="J9312" t="s">
        <v>717</v>
      </c>
    </row>
    <row r="9313" spans="1:10">
      <c r="A9313" t="s">
        <v>115</v>
      </c>
      <c r="B9313" t="s">
        <v>34</v>
      </c>
      <c r="C9313" t="s">
        <v>5</v>
      </c>
      <c r="D9313" t="s">
        <v>328</v>
      </c>
      <c r="F9313" s="2">
        <v>87337.74</v>
      </c>
      <c r="G9313" s="36">
        <f t="shared" si="260"/>
        <v>87337.74</v>
      </c>
      <c r="H9313">
        <v>2022</v>
      </c>
      <c r="I9313">
        <v>1</v>
      </c>
      <c r="J9313" t="s">
        <v>717</v>
      </c>
    </row>
    <row r="9314" spans="1:10">
      <c r="A9314" s="5" t="s">
        <v>74</v>
      </c>
      <c r="B9314" t="s">
        <v>33</v>
      </c>
      <c r="C9314" t="s">
        <v>3</v>
      </c>
      <c r="D9314" t="s">
        <v>328</v>
      </c>
      <c r="E9314" t="s">
        <v>370</v>
      </c>
      <c r="F9314" s="2">
        <v>5283655273.0999994</v>
      </c>
      <c r="G9314" s="36">
        <f t="shared" si="260"/>
        <v>8142229.046877889</v>
      </c>
      <c r="H9314">
        <v>2017</v>
      </c>
      <c r="I9314">
        <v>648.91999999999996</v>
      </c>
      <c r="J9314" s="40" t="s">
        <v>715</v>
      </c>
    </row>
    <row r="9315" spans="1:10">
      <c r="A9315" s="5" t="s">
        <v>74</v>
      </c>
      <c r="B9315" t="s">
        <v>33</v>
      </c>
      <c r="C9315" t="s">
        <v>3</v>
      </c>
      <c r="D9315" t="s">
        <v>328</v>
      </c>
      <c r="E9315" t="s">
        <v>385</v>
      </c>
      <c r="F9315" s="2">
        <v>1664271686.5599999</v>
      </c>
      <c r="G9315" s="36">
        <f t="shared" si="260"/>
        <v>2564679.2926092586</v>
      </c>
      <c r="H9315">
        <v>2017</v>
      </c>
      <c r="I9315">
        <v>648.91999999999996</v>
      </c>
      <c r="J9315" s="40" t="s">
        <v>715</v>
      </c>
    </row>
    <row r="9316" spans="1:10">
      <c r="A9316" s="5" t="s">
        <v>74</v>
      </c>
      <c r="B9316" t="s">
        <v>33</v>
      </c>
      <c r="C9316" t="s">
        <v>3</v>
      </c>
      <c r="D9316" t="s">
        <v>328</v>
      </c>
      <c r="E9316" t="s">
        <v>386</v>
      </c>
      <c r="F9316" s="2">
        <v>226122705.31999999</v>
      </c>
      <c r="G9316" s="36">
        <f t="shared" si="260"/>
        <v>348460.06490784691</v>
      </c>
      <c r="H9316">
        <v>2017</v>
      </c>
      <c r="I9316">
        <v>648.91999999999996</v>
      </c>
      <c r="J9316" s="40" t="s">
        <v>715</v>
      </c>
    </row>
    <row r="9317" spans="1:10">
      <c r="A9317" s="5" t="s">
        <v>74</v>
      </c>
      <c r="B9317" t="s">
        <v>33</v>
      </c>
      <c r="C9317" t="s">
        <v>3</v>
      </c>
      <c r="D9317" t="s">
        <v>1</v>
      </c>
      <c r="E9317" t="s">
        <v>364</v>
      </c>
      <c r="F9317" s="2">
        <v>17820763.099999998</v>
      </c>
      <c r="G9317" s="36">
        <f t="shared" si="260"/>
        <v>27462.188097146027</v>
      </c>
      <c r="H9317">
        <v>2017</v>
      </c>
      <c r="I9317">
        <v>648.91999999999996</v>
      </c>
      <c r="J9317" s="40" t="s">
        <v>715</v>
      </c>
    </row>
    <row r="9318" spans="1:10">
      <c r="A9318" t="s">
        <v>115</v>
      </c>
      <c r="B9318" t="s">
        <v>34</v>
      </c>
      <c r="C9318" t="s">
        <v>5</v>
      </c>
      <c r="D9318" t="s">
        <v>1</v>
      </c>
      <c r="F9318" s="2">
        <v>9001.4</v>
      </c>
      <c r="G9318" s="36">
        <f t="shared" si="260"/>
        <v>9001.4</v>
      </c>
      <c r="H9318">
        <v>2022</v>
      </c>
      <c r="I9318">
        <v>1</v>
      </c>
      <c r="J9318" t="s">
        <v>717</v>
      </c>
    </row>
    <row r="9319" spans="1:10">
      <c r="A9319" t="s">
        <v>115</v>
      </c>
      <c r="B9319" t="s">
        <v>34</v>
      </c>
      <c r="C9319" t="s">
        <v>3</v>
      </c>
      <c r="D9319" t="s">
        <v>328</v>
      </c>
      <c r="E9319" t="s">
        <v>450</v>
      </c>
      <c r="F9319" s="2">
        <v>1159003.69</v>
      </c>
      <c r="G9319" s="36">
        <f t="shared" si="260"/>
        <v>1159003.69</v>
      </c>
      <c r="H9319">
        <v>2021</v>
      </c>
      <c r="I9319">
        <v>1</v>
      </c>
      <c r="J9319" t="s">
        <v>717</v>
      </c>
    </row>
    <row r="9320" spans="1:10">
      <c r="A9320" t="s">
        <v>115</v>
      </c>
      <c r="B9320" t="s">
        <v>34</v>
      </c>
      <c r="C9320" t="s">
        <v>3</v>
      </c>
      <c r="D9320" t="s">
        <v>1</v>
      </c>
      <c r="E9320" t="s">
        <v>451</v>
      </c>
      <c r="F9320" s="2">
        <v>1107447.42</v>
      </c>
      <c r="G9320" s="36">
        <f t="shared" si="260"/>
        <v>1107447.42</v>
      </c>
      <c r="H9320">
        <v>2021</v>
      </c>
      <c r="I9320">
        <v>1</v>
      </c>
      <c r="J9320" t="s">
        <v>717</v>
      </c>
    </row>
    <row r="9321" spans="1:10">
      <c r="A9321" t="s">
        <v>115</v>
      </c>
      <c r="B9321" t="s">
        <v>34</v>
      </c>
      <c r="C9321" t="s">
        <v>4</v>
      </c>
      <c r="D9321" t="s">
        <v>328</v>
      </c>
      <c r="E9321" t="s">
        <v>450</v>
      </c>
      <c r="F9321" s="2">
        <v>25451.25</v>
      </c>
      <c r="G9321" s="36">
        <f t="shared" si="260"/>
        <v>25451.25</v>
      </c>
      <c r="H9321">
        <v>2021</v>
      </c>
      <c r="I9321">
        <v>1</v>
      </c>
      <c r="J9321" t="s">
        <v>717</v>
      </c>
    </row>
    <row r="9322" spans="1:10">
      <c r="A9322" t="s">
        <v>115</v>
      </c>
      <c r="B9322" t="s">
        <v>34</v>
      </c>
      <c r="C9322" t="s">
        <v>4</v>
      </c>
      <c r="D9322" t="s">
        <v>1</v>
      </c>
      <c r="E9322" t="s">
        <v>451</v>
      </c>
      <c r="F9322" s="2">
        <v>4122.7</v>
      </c>
      <c r="G9322" s="36">
        <f t="shared" si="260"/>
        <v>4122.7</v>
      </c>
      <c r="H9322">
        <v>2021</v>
      </c>
      <c r="I9322">
        <v>1</v>
      </c>
      <c r="J9322" t="s">
        <v>717</v>
      </c>
    </row>
    <row r="9323" spans="1:10">
      <c r="A9323" t="s">
        <v>115</v>
      </c>
      <c r="B9323" t="s">
        <v>34</v>
      </c>
      <c r="C9323" t="s">
        <v>3</v>
      </c>
      <c r="D9323" t="s">
        <v>328</v>
      </c>
      <c r="F9323" s="2">
        <v>900734.48</v>
      </c>
      <c r="G9323" s="36">
        <v>900734.48</v>
      </c>
      <c r="H9323">
        <v>2020</v>
      </c>
      <c r="I9323">
        <v>1</v>
      </c>
      <c r="J9323" t="s">
        <v>717</v>
      </c>
    </row>
    <row r="9324" spans="1:10">
      <c r="A9324" t="s">
        <v>115</v>
      </c>
      <c r="B9324" t="s">
        <v>34</v>
      </c>
      <c r="C9324" t="s">
        <v>3</v>
      </c>
      <c r="D9324" t="s">
        <v>1</v>
      </c>
      <c r="F9324" s="2">
        <v>805636.13</v>
      </c>
      <c r="G9324" s="36">
        <v>805636.13</v>
      </c>
      <c r="H9324">
        <v>2020</v>
      </c>
      <c r="I9324">
        <v>1</v>
      </c>
      <c r="J9324" t="s">
        <v>717</v>
      </c>
    </row>
    <row r="9325" spans="1:10">
      <c r="A9325" t="s">
        <v>115</v>
      </c>
      <c r="B9325" t="s">
        <v>34</v>
      </c>
      <c r="C9325" t="s">
        <v>4</v>
      </c>
      <c r="D9325" t="s">
        <v>328</v>
      </c>
      <c r="F9325" s="2">
        <v>24882.420000000002</v>
      </c>
      <c r="G9325" s="36">
        <v>24882.420000000002</v>
      </c>
      <c r="H9325">
        <v>2020</v>
      </c>
      <c r="I9325">
        <v>1</v>
      </c>
      <c r="J9325" t="s">
        <v>717</v>
      </c>
    </row>
    <row r="9326" spans="1:10">
      <c r="A9326" t="s">
        <v>115</v>
      </c>
      <c r="B9326" t="s">
        <v>34</v>
      </c>
      <c r="C9326" t="s">
        <v>4</v>
      </c>
      <c r="D9326" t="s">
        <v>1</v>
      </c>
      <c r="F9326" s="2">
        <v>1498.4</v>
      </c>
      <c r="G9326" s="36">
        <v>1498.4</v>
      </c>
      <c r="H9326">
        <v>2020</v>
      </c>
      <c r="I9326">
        <v>1</v>
      </c>
      <c r="J9326" t="s">
        <v>717</v>
      </c>
    </row>
    <row r="9327" spans="1:10">
      <c r="A9327" s="4" t="s">
        <v>115</v>
      </c>
      <c r="B9327" t="s">
        <v>34</v>
      </c>
      <c r="C9327" t="s">
        <v>3</v>
      </c>
      <c r="D9327" t="s">
        <v>328</v>
      </c>
      <c r="F9327" s="2">
        <f>G9327*I9327</f>
        <v>699313</v>
      </c>
      <c r="G9327" s="36">
        <v>699313</v>
      </c>
      <c r="H9327">
        <v>2019</v>
      </c>
      <c r="I9327">
        <v>1</v>
      </c>
      <c r="J9327" t="s">
        <v>717</v>
      </c>
    </row>
    <row r="9328" spans="1:10">
      <c r="A9328" s="4" t="s">
        <v>115</v>
      </c>
      <c r="B9328" t="s">
        <v>34</v>
      </c>
      <c r="C9328" t="s">
        <v>3</v>
      </c>
      <c r="D9328" t="s">
        <v>1</v>
      </c>
      <c r="F9328" s="2">
        <f>G9328*I9328</f>
        <v>922805</v>
      </c>
      <c r="G9328" s="36">
        <v>922805</v>
      </c>
      <c r="H9328">
        <v>2019</v>
      </c>
      <c r="I9328">
        <v>1</v>
      </c>
      <c r="J9328" t="s">
        <v>717</v>
      </c>
    </row>
    <row r="9329" spans="1:10">
      <c r="A9329" s="4" t="s">
        <v>115</v>
      </c>
      <c r="B9329" t="s">
        <v>34</v>
      </c>
      <c r="C9329" t="s">
        <v>4</v>
      </c>
      <c r="D9329" t="s">
        <v>328</v>
      </c>
      <c r="F9329" s="2">
        <f>G9329*I9329</f>
        <v>-42810</v>
      </c>
      <c r="G9329" s="36">
        <v>-42810</v>
      </c>
      <c r="H9329">
        <v>2019</v>
      </c>
      <c r="I9329">
        <v>1</v>
      </c>
      <c r="J9329" t="s">
        <v>717</v>
      </c>
    </row>
    <row r="9330" spans="1:10">
      <c r="A9330" s="4" t="s">
        <v>115</v>
      </c>
      <c r="B9330" t="s">
        <v>34</v>
      </c>
      <c r="C9330" t="s">
        <v>4</v>
      </c>
      <c r="D9330" t="s">
        <v>1</v>
      </c>
      <c r="F9330" s="2">
        <f>G9330*I9330</f>
        <v>25392</v>
      </c>
      <c r="G9330" s="36">
        <v>25392</v>
      </c>
      <c r="H9330">
        <v>2019</v>
      </c>
      <c r="I9330">
        <v>1</v>
      </c>
      <c r="J9330" t="s">
        <v>717</v>
      </c>
    </row>
    <row r="9331" spans="1:10">
      <c r="A9331" t="s">
        <v>115</v>
      </c>
      <c r="B9331" t="s">
        <v>34</v>
      </c>
      <c r="C9331" t="s">
        <v>3</v>
      </c>
      <c r="D9331" t="s">
        <v>328</v>
      </c>
      <c r="F9331" s="2">
        <v>562841.64</v>
      </c>
      <c r="G9331" s="36">
        <f>F9331/I9331</f>
        <v>562841.64</v>
      </c>
      <c r="H9331">
        <v>2018</v>
      </c>
      <c r="I9331">
        <v>1</v>
      </c>
      <c r="J9331" t="s">
        <v>717</v>
      </c>
    </row>
    <row r="9332" spans="1:10">
      <c r="A9332" t="s">
        <v>115</v>
      </c>
      <c r="B9332" t="s">
        <v>34</v>
      </c>
      <c r="C9332" t="s">
        <v>3</v>
      </c>
      <c r="D9332" t="s">
        <v>1</v>
      </c>
      <c r="E9332" t="s">
        <v>364</v>
      </c>
      <c r="F9332" s="2">
        <v>1268983.72</v>
      </c>
      <c r="G9332" s="36">
        <f>F9332/I9332</f>
        <v>1268983.72</v>
      </c>
      <c r="H9332">
        <v>2018</v>
      </c>
      <c r="I9332">
        <v>1</v>
      </c>
      <c r="J9332" t="s">
        <v>717</v>
      </c>
    </row>
    <row r="9333" spans="1:10">
      <c r="A9333" t="s">
        <v>115</v>
      </c>
      <c r="B9333" t="s">
        <v>34</v>
      </c>
      <c r="C9333" t="s">
        <v>4</v>
      </c>
      <c r="D9333" t="s">
        <v>328</v>
      </c>
      <c r="F9333" s="2"/>
      <c r="G9333" s="36">
        <v>14113.11</v>
      </c>
      <c r="H9333">
        <v>2018</v>
      </c>
      <c r="I9333">
        <v>1</v>
      </c>
      <c r="J9333" t="s">
        <v>717</v>
      </c>
    </row>
    <row r="9334" spans="1:10">
      <c r="A9334" t="s">
        <v>115</v>
      </c>
      <c r="B9334" t="s">
        <v>34</v>
      </c>
      <c r="C9334" t="s">
        <v>4</v>
      </c>
      <c r="D9334" t="s">
        <v>1</v>
      </c>
      <c r="E9334" t="s">
        <v>364</v>
      </c>
      <c r="F9334" s="2"/>
      <c r="G9334" s="36">
        <v>60855.29</v>
      </c>
      <c r="H9334">
        <v>2018</v>
      </c>
      <c r="I9334">
        <v>1</v>
      </c>
      <c r="J9334" t="s">
        <v>717</v>
      </c>
    </row>
    <row r="9335" spans="1:10">
      <c r="A9335" t="s">
        <v>115</v>
      </c>
      <c r="B9335" t="s">
        <v>34</v>
      </c>
      <c r="C9335" t="s">
        <v>3</v>
      </c>
      <c r="D9335" t="s">
        <v>328</v>
      </c>
      <c r="F9335" s="2">
        <v>423900.59</v>
      </c>
      <c r="G9335" s="36">
        <f>F9335/I9335</f>
        <v>423900.59</v>
      </c>
      <c r="H9335">
        <v>2017</v>
      </c>
      <c r="I9335">
        <v>1</v>
      </c>
      <c r="J9335" t="s">
        <v>717</v>
      </c>
    </row>
    <row r="9336" spans="1:10">
      <c r="A9336" t="s">
        <v>115</v>
      </c>
      <c r="B9336" t="s">
        <v>34</v>
      </c>
      <c r="C9336" t="s">
        <v>3</v>
      </c>
      <c r="D9336" t="s">
        <v>1</v>
      </c>
      <c r="E9336" t="s">
        <v>364</v>
      </c>
      <c r="F9336" s="2">
        <v>1242506.23</v>
      </c>
      <c r="G9336" s="36">
        <f>F9336/I9336</f>
        <v>1242506.23</v>
      </c>
      <c r="H9336">
        <v>2017</v>
      </c>
      <c r="I9336">
        <v>1</v>
      </c>
      <c r="J9336" t="s">
        <v>717</v>
      </c>
    </row>
    <row r="9337" spans="1:10">
      <c r="A9337" t="s">
        <v>115</v>
      </c>
      <c r="B9337" t="s">
        <v>34</v>
      </c>
      <c r="C9337" t="s">
        <v>4</v>
      </c>
      <c r="D9337" t="s">
        <v>328</v>
      </c>
      <c r="F9337" s="2"/>
      <c r="G9337" s="36">
        <v>-8968.02</v>
      </c>
      <c r="H9337">
        <v>2017</v>
      </c>
      <c r="I9337">
        <v>1</v>
      </c>
      <c r="J9337" t="s">
        <v>717</v>
      </c>
    </row>
    <row r="9338" spans="1:10">
      <c r="A9338" t="s">
        <v>19</v>
      </c>
      <c r="B9338" t="s">
        <v>33</v>
      </c>
      <c r="C9338" t="s">
        <v>3</v>
      </c>
      <c r="D9338" t="s">
        <v>328</v>
      </c>
      <c r="E9338" t="s">
        <v>370</v>
      </c>
      <c r="F9338" s="2">
        <v>5965292762.1400003</v>
      </c>
      <c r="G9338" s="36">
        <f>F9338/I9338</f>
        <v>9192647.417462863</v>
      </c>
      <c r="H9338">
        <v>2017</v>
      </c>
      <c r="I9338">
        <v>648.91999999999996</v>
      </c>
      <c r="J9338" s="40" t="s">
        <v>715</v>
      </c>
    </row>
    <row r="9339" spans="1:10">
      <c r="A9339" t="s">
        <v>19</v>
      </c>
      <c r="B9339" t="s">
        <v>33</v>
      </c>
      <c r="C9339" t="s">
        <v>3</v>
      </c>
      <c r="D9339" t="s">
        <v>328</v>
      </c>
      <c r="E9339" t="s">
        <v>385</v>
      </c>
      <c r="F9339" s="2">
        <v>1639295820.0799999</v>
      </c>
      <c r="G9339" s="36">
        <f>F9339/I9339</f>
        <v>2526190.9327497999</v>
      </c>
      <c r="H9339">
        <v>2017</v>
      </c>
      <c r="I9339">
        <v>648.91999999999996</v>
      </c>
      <c r="J9339" s="40" t="s">
        <v>715</v>
      </c>
    </row>
    <row r="9340" spans="1:10">
      <c r="A9340" t="s">
        <v>19</v>
      </c>
      <c r="B9340" t="s">
        <v>33</v>
      </c>
      <c r="C9340" t="s">
        <v>3</v>
      </c>
      <c r="D9340" t="s">
        <v>328</v>
      </c>
      <c r="E9340" t="s">
        <v>386</v>
      </c>
      <c r="F9340" s="2">
        <v>334038815.09999996</v>
      </c>
      <c r="G9340" s="36">
        <f>F9340/I9340</f>
        <v>514761.16485853418</v>
      </c>
      <c r="H9340">
        <v>2017</v>
      </c>
      <c r="I9340">
        <v>648.91999999999996</v>
      </c>
      <c r="J9340" s="40" t="s">
        <v>715</v>
      </c>
    </row>
    <row r="9341" spans="1:10">
      <c r="A9341" t="s">
        <v>19</v>
      </c>
      <c r="B9341" t="s">
        <v>33</v>
      </c>
      <c r="C9341" t="s">
        <v>3</v>
      </c>
      <c r="D9341" t="s">
        <v>1</v>
      </c>
      <c r="E9341" t="s">
        <v>364</v>
      </c>
      <c r="F9341" s="2">
        <v>1258708635.8</v>
      </c>
      <c r="G9341" s="36">
        <f>F9341/I9341</f>
        <v>1939697.7066510511</v>
      </c>
      <c r="H9341">
        <v>2017</v>
      </c>
      <c r="I9341">
        <v>648.91999999999996</v>
      </c>
      <c r="J9341" s="40" t="s">
        <v>715</v>
      </c>
    </row>
    <row r="9342" spans="1:10">
      <c r="A9342" t="s">
        <v>115</v>
      </c>
      <c r="B9342" t="s">
        <v>34</v>
      </c>
      <c r="C9342" t="s">
        <v>4</v>
      </c>
      <c r="D9342" t="s">
        <v>1</v>
      </c>
      <c r="E9342" t="s">
        <v>364</v>
      </c>
      <c r="F9342" s="2"/>
      <c r="G9342" s="36">
        <v>34911.74</v>
      </c>
      <c r="H9342">
        <v>2017</v>
      </c>
      <c r="I9342">
        <v>1</v>
      </c>
      <c r="J9342" t="s">
        <v>717</v>
      </c>
    </row>
    <row r="9343" spans="1:10">
      <c r="A9343" t="s">
        <v>115</v>
      </c>
      <c r="B9343" t="s">
        <v>34</v>
      </c>
      <c r="C9343" t="s">
        <v>3</v>
      </c>
      <c r="D9343" t="s">
        <v>328</v>
      </c>
      <c r="F9343" s="2">
        <v>598745.01</v>
      </c>
      <c r="G9343" s="36">
        <v>598745.01</v>
      </c>
      <c r="H9343">
        <v>2016</v>
      </c>
      <c r="I9343">
        <v>1</v>
      </c>
      <c r="J9343" t="s">
        <v>717</v>
      </c>
    </row>
    <row r="9344" spans="1:10">
      <c r="A9344" t="s">
        <v>115</v>
      </c>
      <c r="B9344" t="s">
        <v>34</v>
      </c>
      <c r="C9344" t="s">
        <v>3</v>
      </c>
      <c r="D9344" t="s">
        <v>1</v>
      </c>
      <c r="F9344" s="2">
        <v>619660.1</v>
      </c>
      <c r="G9344" s="36">
        <v>619660.1</v>
      </c>
      <c r="H9344">
        <v>2016</v>
      </c>
      <c r="I9344">
        <v>1</v>
      </c>
      <c r="J9344" t="s">
        <v>717</v>
      </c>
    </row>
    <row r="9345" spans="1:10">
      <c r="A9345" t="s">
        <v>115</v>
      </c>
      <c r="B9345" t="s">
        <v>34</v>
      </c>
      <c r="C9345" t="s">
        <v>4</v>
      </c>
      <c r="D9345" t="s">
        <v>328</v>
      </c>
      <c r="F9345" s="2">
        <v>133086.78</v>
      </c>
      <c r="G9345" s="36">
        <v>133086.78</v>
      </c>
      <c r="H9345">
        <v>2016</v>
      </c>
      <c r="I9345">
        <v>1</v>
      </c>
      <c r="J9345" t="s">
        <v>717</v>
      </c>
    </row>
    <row r="9346" spans="1:10">
      <c r="A9346" t="s">
        <v>115</v>
      </c>
      <c r="B9346" t="s">
        <v>34</v>
      </c>
      <c r="C9346" t="s">
        <v>4</v>
      </c>
      <c r="D9346" t="s">
        <v>1</v>
      </c>
      <c r="F9346" s="2">
        <v>8521.2199999999993</v>
      </c>
      <c r="G9346" s="36">
        <v>8521.2199999999993</v>
      </c>
      <c r="H9346">
        <v>2016</v>
      </c>
      <c r="I9346">
        <v>1</v>
      </c>
      <c r="J9346" t="s">
        <v>717</v>
      </c>
    </row>
    <row r="9347" spans="1:10">
      <c r="A9347" t="s">
        <v>115</v>
      </c>
      <c r="B9347" t="s">
        <v>34</v>
      </c>
      <c r="C9347" t="s">
        <v>3</v>
      </c>
      <c r="D9347" t="s">
        <v>328</v>
      </c>
      <c r="F9347" s="2">
        <v>587122.02</v>
      </c>
      <c r="G9347" s="36">
        <v>587122.02</v>
      </c>
      <c r="H9347">
        <v>2015</v>
      </c>
      <c r="I9347">
        <v>1</v>
      </c>
      <c r="J9347" t="s">
        <v>717</v>
      </c>
    </row>
    <row r="9348" spans="1:10">
      <c r="A9348" t="s">
        <v>115</v>
      </c>
      <c r="B9348" t="s">
        <v>34</v>
      </c>
      <c r="C9348" t="s">
        <v>3</v>
      </c>
      <c r="D9348" t="s">
        <v>1</v>
      </c>
      <c r="F9348" s="2">
        <v>326379.83</v>
      </c>
      <c r="G9348" s="36">
        <v>326379.83</v>
      </c>
      <c r="H9348">
        <v>2015</v>
      </c>
      <c r="I9348">
        <v>1</v>
      </c>
      <c r="J9348" t="s">
        <v>717</v>
      </c>
    </row>
    <row r="9349" spans="1:10">
      <c r="A9349" t="s">
        <v>115</v>
      </c>
      <c r="B9349" t="s">
        <v>34</v>
      </c>
      <c r="C9349" t="s">
        <v>4</v>
      </c>
      <c r="D9349" t="s">
        <v>328</v>
      </c>
      <c r="F9349" s="2">
        <v>2273.4</v>
      </c>
      <c r="G9349" s="36">
        <v>2273.4</v>
      </c>
      <c r="H9349">
        <v>2015</v>
      </c>
      <c r="I9349">
        <v>1</v>
      </c>
      <c r="J9349" t="s">
        <v>717</v>
      </c>
    </row>
    <row r="9350" spans="1:10">
      <c r="A9350" t="s">
        <v>115</v>
      </c>
      <c r="B9350" t="s">
        <v>34</v>
      </c>
      <c r="C9350" t="s">
        <v>4</v>
      </c>
      <c r="D9350" t="s">
        <v>1</v>
      </c>
      <c r="F9350" s="2">
        <v>4358.3599999999997</v>
      </c>
      <c r="G9350" s="36">
        <v>4358.3599999999997</v>
      </c>
      <c r="H9350">
        <v>2015</v>
      </c>
      <c r="I9350">
        <v>1</v>
      </c>
      <c r="J9350" t="s">
        <v>717</v>
      </c>
    </row>
    <row r="9351" spans="1:10">
      <c r="A9351" t="s">
        <v>115</v>
      </c>
      <c r="B9351" t="s">
        <v>34</v>
      </c>
      <c r="C9351" t="s">
        <v>3</v>
      </c>
      <c r="D9351" t="s">
        <v>328</v>
      </c>
      <c r="F9351" s="2">
        <v>1383026.9</v>
      </c>
      <c r="G9351" s="36">
        <v>1383026.9</v>
      </c>
      <c r="H9351">
        <v>2014</v>
      </c>
      <c r="I9351">
        <v>1</v>
      </c>
      <c r="J9351" t="s">
        <v>717</v>
      </c>
    </row>
    <row r="9352" spans="1:10">
      <c r="A9352" t="s">
        <v>115</v>
      </c>
      <c r="B9352" t="s">
        <v>34</v>
      </c>
      <c r="C9352" t="s">
        <v>3</v>
      </c>
      <c r="D9352" t="s">
        <v>1</v>
      </c>
      <c r="F9352" s="2">
        <v>867101.55</v>
      </c>
      <c r="G9352" s="36">
        <v>867101.55</v>
      </c>
      <c r="H9352">
        <v>2014</v>
      </c>
      <c r="I9352">
        <v>1</v>
      </c>
      <c r="J9352" t="s">
        <v>717</v>
      </c>
    </row>
    <row r="9353" spans="1:10">
      <c r="A9353" t="s">
        <v>115</v>
      </c>
      <c r="B9353" t="s">
        <v>34</v>
      </c>
      <c r="C9353" t="s">
        <v>4</v>
      </c>
      <c r="D9353" t="s">
        <v>328</v>
      </c>
      <c r="F9353" s="2">
        <v>362703.39</v>
      </c>
      <c r="G9353" s="36">
        <v>362703.39</v>
      </c>
      <c r="H9353">
        <v>2014</v>
      </c>
      <c r="I9353">
        <v>1</v>
      </c>
      <c r="J9353" t="s">
        <v>717</v>
      </c>
    </row>
    <row r="9354" spans="1:10">
      <c r="A9354" t="s">
        <v>115</v>
      </c>
      <c r="B9354" t="s">
        <v>34</v>
      </c>
      <c r="C9354" t="s">
        <v>4</v>
      </c>
      <c r="D9354" t="s">
        <v>1</v>
      </c>
      <c r="F9354" s="2">
        <v>0</v>
      </c>
      <c r="G9354" s="36">
        <v>0</v>
      </c>
      <c r="H9354">
        <v>2014</v>
      </c>
      <c r="I9354">
        <v>1</v>
      </c>
      <c r="J9354" t="s">
        <v>717</v>
      </c>
    </row>
    <row r="9355" spans="1:10">
      <c r="A9355" t="s">
        <v>115</v>
      </c>
      <c r="B9355" t="s">
        <v>34</v>
      </c>
      <c r="C9355" t="s">
        <v>3</v>
      </c>
      <c r="D9355" t="s">
        <v>328</v>
      </c>
      <c r="F9355" s="2">
        <v>2161760.9900000002</v>
      </c>
      <c r="G9355" s="36">
        <v>2161760.9900000002</v>
      </c>
      <c r="H9355">
        <v>2013</v>
      </c>
      <c r="I9355">
        <v>1</v>
      </c>
      <c r="J9355" t="s">
        <v>717</v>
      </c>
    </row>
    <row r="9356" spans="1:10">
      <c r="A9356" t="s">
        <v>115</v>
      </c>
      <c r="B9356" t="s">
        <v>34</v>
      </c>
      <c r="C9356" t="s">
        <v>3</v>
      </c>
      <c r="D9356" t="s">
        <v>1</v>
      </c>
      <c r="F9356" s="2">
        <v>796676.71</v>
      </c>
      <c r="G9356" s="36">
        <v>796676.71</v>
      </c>
      <c r="H9356">
        <v>2013</v>
      </c>
      <c r="I9356">
        <v>1</v>
      </c>
      <c r="J9356" t="s">
        <v>717</v>
      </c>
    </row>
    <row r="9357" spans="1:10">
      <c r="A9357" t="s">
        <v>115</v>
      </c>
      <c r="B9357" t="s">
        <v>34</v>
      </c>
      <c r="C9357" t="s">
        <v>4</v>
      </c>
      <c r="D9357" t="s">
        <v>328</v>
      </c>
      <c r="F9357" s="2">
        <v>100075.12</v>
      </c>
      <c r="G9357" s="36">
        <v>100075.12</v>
      </c>
      <c r="H9357">
        <v>2013</v>
      </c>
      <c r="I9357">
        <v>1</v>
      </c>
      <c r="J9357" t="s">
        <v>717</v>
      </c>
    </row>
    <row r="9358" spans="1:10">
      <c r="A9358" t="s">
        <v>115</v>
      </c>
      <c r="B9358" t="s">
        <v>34</v>
      </c>
      <c r="C9358" t="s">
        <v>4</v>
      </c>
      <c r="D9358" t="s">
        <v>1</v>
      </c>
      <c r="F9358" s="2">
        <v>0</v>
      </c>
      <c r="G9358" s="36">
        <v>0</v>
      </c>
      <c r="H9358">
        <v>2013</v>
      </c>
      <c r="I9358">
        <v>1</v>
      </c>
      <c r="J9358" t="s">
        <v>717</v>
      </c>
    </row>
    <row r="9359" spans="1:10">
      <c r="A9359" t="s">
        <v>115</v>
      </c>
      <c r="B9359" t="s">
        <v>34</v>
      </c>
      <c r="C9359" t="s">
        <v>3</v>
      </c>
      <c r="D9359" t="s">
        <v>328</v>
      </c>
      <c r="F9359" s="2">
        <v>2001000</v>
      </c>
      <c r="G9359" s="36">
        <v>2001000</v>
      </c>
      <c r="H9359">
        <v>2012</v>
      </c>
      <c r="I9359">
        <v>1</v>
      </c>
      <c r="J9359" t="s">
        <v>717</v>
      </c>
    </row>
    <row r="9360" spans="1:10">
      <c r="A9360" t="s">
        <v>115</v>
      </c>
      <c r="B9360" t="s">
        <v>34</v>
      </c>
      <c r="C9360" t="s">
        <v>3</v>
      </c>
      <c r="D9360" t="s">
        <v>1</v>
      </c>
      <c r="F9360" s="2">
        <v>578000</v>
      </c>
      <c r="G9360" s="36">
        <v>578000</v>
      </c>
      <c r="H9360">
        <v>2012</v>
      </c>
      <c r="I9360">
        <v>1</v>
      </c>
      <c r="J9360" t="s">
        <v>717</v>
      </c>
    </row>
    <row r="9361" spans="1:10">
      <c r="A9361" t="s">
        <v>115</v>
      </c>
      <c r="B9361" t="s">
        <v>34</v>
      </c>
      <c r="C9361" t="s">
        <v>4</v>
      </c>
      <c r="D9361" t="s">
        <v>328</v>
      </c>
      <c r="F9361" s="2">
        <v>191000</v>
      </c>
      <c r="G9361" s="36">
        <v>191000</v>
      </c>
      <c r="H9361">
        <v>2012</v>
      </c>
      <c r="I9361">
        <v>1</v>
      </c>
      <c r="J9361" t="s">
        <v>717</v>
      </c>
    </row>
    <row r="9362" spans="1:10">
      <c r="A9362" t="s">
        <v>115</v>
      </c>
      <c r="B9362" t="s">
        <v>34</v>
      </c>
      <c r="C9362" t="s">
        <v>4</v>
      </c>
      <c r="D9362" t="s">
        <v>1</v>
      </c>
      <c r="F9362" s="2">
        <v>0</v>
      </c>
      <c r="G9362" s="36">
        <v>0</v>
      </c>
      <c r="H9362">
        <v>2012</v>
      </c>
      <c r="I9362">
        <v>1</v>
      </c>
      <c r="J9362" t="s">
        <v>717</v>
      </c>
    </row>
    <row r="9363" spans="1:10">
      <c r="A9363" t="s">
        <v>115</v>
      </c>
      <c r="B9363" t="s">
        <v>34</v>
      </c>
      <c r="C9363" t="s">
        <v>3</v>
      </c>
      <c r="D9363" t="s">
        <v>328</v>
      </c>
      <c r="F9363" s="2">
        <v>1770000</v>
      </c>
      <c r="G9363" s="36">
        <v>1770000</v>
      </c>
      <c r="H9363">
        <v>2011</v>
      </c>
      <c r="I9363">
        <v>1</v>
      </c>
      <c r="J9363" t="s">
        <v>717</v>
      </c>
    </row>
    <row r="9364" spans="1:10">
      <c r="A9364" t="s">
        <v>115</v>
      </c>
      <c r="B9364" t="s">
        <v>34</v>
      </c>
      <c r="C9364" t="s">
        <v>3</v>
      </c>
      <c r="D9364" t="s">
        <v>1</v>
      </c>
      <c r="F9364" s="2">
        <v>545000</v>
      </c>
      <c r="G9364" s="36">
        <v>545000</v>
      </c>
      <c r="H9364">
        <v>2011</v>
      </c>
      <c r="I9364">
        <v>1</v>
      </c>
      <c r="J9364" t="s">
        <v>717</v>
      </c>
    </row>
    <row r="9365" spans="1:10">
      <c r="A9365" t="s">
        <v>115</v>
      </c>
      <c r="B9365" t="s">
        <v>34</v>
      </c>
      <c r="C9365" t="s">
        <v>4</v>
      </c>
      <c r="D9365" t="s">
        <v>328</v>
      </c>
      <c r="F9365" s="2">
        <v>262000</v>
      </c>
      <c r="G9365" s="36">
        <v>262000</v>
      </c>
      <c r="H9365">
        <v>2011</v>
      </c>
      <c r="I9365">
        <v>1</v>
      </c>
      <c r="J9365" t="s">
        <v>717</v>
      </c>
    </row>
    <row r="9366" spans="1:10">
      <c r="A9366" s="5" t="s">
        <v>57</v>
      </c>
      <c r="B9366" t="s">
        <v>33</v>
      </c>
      <c r="C9366" t="s">
        <v>3</v>
      </c>
      <c r="D9366" t="s">
        <v>328</v>
      </c>
      <c r="E9366" t="s">
        <v>370</v>
      </c>
      <c r="F9366" s="2">
        <v>2364882258.7199998</v>
      </c>
      <c r="G9366" s="36">
        <f>F9366/I9366</f>
        <v>3644335.6017999137</v>
      </c>
      <c r="H9366">
        <v>2017</v>
      </c>
      <c r="I9366">
        <v>648.91999999999996</v>
      </c>
      <c r="J9366" s="40" t="s">
        <v>715</v>
      </c>
    </row>
    <row r="9367" spans="1:10">
      <c r="A9367" s="5" t="s">
        <v>57</v>
      </c>
      <c r="B9367" t="s">
        <v>33</v>
      </c>
      <c r="C9367" t="s">
        <v>3</v>
      </c>
      <c r="D9367" t="s">
        <v>328</v>
      </c>
      <c r="E9367" t="s">
        <v>385</v>
      </c>
      <c r="F9367" s="2">
        <v>1156661318.6800001</v>
      </c>
      <c r="G9367" s="36">
        <f>F9367/I9367</f>
        <v>1782440.5453368677</v>
      </c>
      <c r="H9367">
        <v>2017</v>
      </c>
      <c r="I9367">
        <v>648.91999999999996</v>
      </c>
      <c r="J9367" s="40" t="s">
        <v>715</v>
      </c>
    </row>
    <row r="9368" spans="1:10">
      <c r="A9368" s="5" t="s">
        <v>57</v>
      </c>
      <c r="B9368" t="s">
        <v>33</v>
      </c>
      <c r="C9368" t="s">
        <v>3</v>
      </c>
      <c r="D9368" t="s">
        <v>328</v>
      </c>
      <c r="E9368" t="s">
        <v>386</v>
      </c>
      <c r="F9368" s="2">
        <v>42769831.439999998</v>
      </c>
      <c r="G9368" s="36">
        <f>F9368/I9368</f>
        <v>65909.251433150464</v>
      </c>
      <c r="H9368">
        <v>2017</v>
      </c>
      <c r="I9368">
        <v>648.91999999999996</v>
      </c>
      <c r="J9368" s="40" t="s">
        <v>715</v>
      </c>
    </row>
    <row r="9369" spans="1:10">
      <c r="A9369" s="5" t="s">
        <v>57</v>
      </c>
      <c r="B9369" t="s">
        <v>33</v>
      </c>
      <c r="C9369" t="s">
        <v>3</v>
      </c>
      <c r="D9369" t="s">
        <v>1</v>
      </c>
      <c r="E9369" t="s">
        <v>364</v>
      </c>
      <c r="F9369" s="2">
        <v>0</v>
      </c>
      <c r="G9369" s="36">
        <f>F9369/I9369</f>
        <v>0</v>
      </c>
      <c r="H9369">
        <v>2017</v>
      </c>
      <c r="I9369">
        <v>648.91999999999996</v>
      </c>
      <c r="J9369" s="40" t="s">
        <v>715</v>
      </c>
    </row>
    <row r="9370" spans="1:10">
      <c r="A9370" t="s">
        <v>115</v>
      </c>
      <c r="B9370" t="s">
        <v>34</v>
      </c>
      <c r="C9370" t="s">
        <v>4</v>
      </c>
      <c r="D9370" t="s">
        <v>1</v>
      </c>
      <c r="F9370" s="2">
        <v>0</v>
      </c>
      <c r="G9370" s="36">
        <v>0</v>
      </c>
      <c r="H9370">
        <v>2011</v>
      </c>
      <c r="I9370">
        <v>1</v>
      </c>
      <c r="J9370" t="s">
        <v>717</v>
      </c>
    </row>
    <row r="9371" spans="1:10">
      <c r="A9371" t="s">
        <v>115</v>
      </c>
      <c r="B9371" t="s">
        <v>34</v>
      </c>
      <c r="C9371" t="s">
        <v>3</v>
      </c>
      <c r="D9371" t="s">
        <v>328</v>
      </c>
      <c r="F9371" s="2">
        <v>1495000</v>
      </c>
      <c r="G9371" s="36">
        <v>1495000</v>
      </c>
      <c r="H9371">
        <v>2010</v>
      </c>
      <c r="I9371">
        <v>1</v>
      </c>
      <c r="J9371" t="s">
        <v>717</v>
      </c>
    </row>
    <row r="9372" spans="1:10">
      <c r="A9372" t="s">
        <v>115</v>
      </c>
      <c r="B9372" t="s">
        <v>34</v>
      </c>
      <c r="C9372" t="s">
        <v>3</v>
      </c>
      <c r="D9372" t="s">
        <v>1</v>
      </c>
      <c r="F9372" s="2">
        <v>521000</v>
      </c>
      <c r="G9372" s="36">
        <v>521000</v>
      </c>
      <c r="H9372">
        <v>2010</v>
      </c>
      <c r="I9372">
        <v>1</v>
      </c>
      <c r="J9372" t="s">
        <v>717</v>
      </c>
    </row>
    <row r="9373" spans="1:10">
      <c r="A9373" t="s">
        <v>115</v>
      </c>
      <c r="B9373" t="s">
        <v>34</v>
      </c>
      <c r="C9373" t="s">
        <v>4</v>
      </c>
      <c r="D9373" t="s">
        <v>328</v>
      </c>
      <c r="F9373" s="2">
        <v>343000</v>
      </c>
      <c r="G9373" s="36">
        <v>343000</v>
      </c>
      <c r="H9373">
        <v>2010</v>
      </c>
      <c r="I9373">
        <v>1</v>
      </c>
      <c r="J9373" t="s">
        <v>717</v>
      </c>
    </row>
    <row r="9374" spans="1:10">
      <c r="A9374" t="s">
        <v>115</v>
      </c>
      <c r="B9374" t="s">
        <v>34</v>
      </c>
      <c r="C9374" t="s">
        <v>4</v>
      </c>
      <c r="D9374" t="s">
        <v>1</v>
      </c>
      <c r="F9374" s="2">
        <v>9000</v>
      </c>
      <c r="G9374" s="36">
        <v>9000</v>
      </c>
      <c r="H9374">
        <v>2010</v>
      </c>
      <c r="I9374">
        <v>1</v>
      </c>
      <c r="J9374" t="s">
        <v>717</v>
      </c>
    </row>
    <row r="9375" spans="1:10">
      <c r="A9375" t="s">
        <v>115</v>
      </c>
      <c r="B9375" t="s">
        <v>552</v>
      </c>
      <c r="C9375" t="s">
        <v>3</v>
      </c>
      <c r="D9375" t="s">
        <v>328</v>
      </c>
      <c r="F9375" s="2">
        <v>83601000</v>
      </c>
      <c r="G9375" s="36">
        <v>13302093.940936863</v>
      </c>
      <c r="H9375">
        <v>2015</v>
      </c>
      <c r="I9375">
        <v>6.2847999999999997</v>
      </c>
      <c r="J9375" t="s">
        <v>717</v>
      </c>
    </row>
    <row r="9376" spans="1:10">
      <c r="A9376" t="s">
        <v>115</v>
      </c>
      <c r="B9376" t="s">
        <v>552</v>
      </c>
      <c r="C9376" t="s">
        <v>3</v>
      </c>
      <c r="D9376" t="s">
        <v>1</v>
      </c>
      <c r="F9376" s="2">
        <v>1683000.0000000002</v>
      </c>
      <c r="G9376" s="36">
        <v>267788.95112016296</v>
      </c>
      <c r="H9376">
        <v>2015</v>
      </c>
      <c r="I9376">
        <v>6.2847999999999997</v>
      </c>
      <c r="J9376" t="s">
        <v>717</v>
      </c>
    </row>
    <row r="9377" spans="1:10">
      <c r="A9377" t="s">
        <v>115</v>
      </c>
      <c r="B9377" t="s">
        <v>552</v>
      </c>
      <c r="C9377" t="s">
        <v>3</v>
      </c>
      <c r="D9377" t="s">
        <v>328</v>
      </c>
      <c r="F9377" s="2">
        <v>2157000</v>
      </c>
      <c r="G9377" s="36">
        <v>342810.82627421687</v>
      </c>
      <c r="H9377">
        <v>2014</v>
      </c>
      <c r="I9377">
        <v>6.2920999999999996</v>
      </c>
      <c r="J9377" t="s">
        <v>717</v>
      </c>
    </row>
    <row r="9378" spans="1:10">
      <c r="A9378" t="s">
        <v>115</v>
      </c>
      <c r="B9378" t="s">
        <v>552</v>
      </c>
      <c r="C9378" t="s">
        <v>3</v>
      </c>
      <c r="D9378" t="s">
        <v>1</v>
      </c>
      <c r="F9378" s="2">
        <v>40000</v>
      </c>
      <c r="G9378" s="36">
        <v>6357.1780486641983</v>
      </c>
      <c r="H9378">
        <v>2014</v>
      </c>
      <c r="I9378">
        <v>6.2920999999999996</v>
      </c>
      <c r="J9378" t="s">
        <v>717</v>
      </c>
    </row>
    <row r="9379" spans="1:10">
      <c r="A9379" t="s">
        <v>115</v>
      </c>
      <c r="B9379" t="s">
        <v>552</v>
      </c>
      <c r="C9379" t="s">
        <v>3</v>
      </c>
      <c r="D9379" t="s">
        <v>328</v>
      </c>
      <c r="F9379" s="2">
        <v>9071000</v>
      </c>
      <c r="G9379" s="36">
        <v>1443461.3793322935</v>
      </c>
      <c r="H9379">
        <v>2013</v>
      </c>
      <c r="I9379">
        <v>6.2842000000000002</v>
      </c>
      <c r="J9379" t="s">
        <v>717</v>
      </c>
    </row>
    <row r="9380" spans="1:10">
      <c r="A9380" t="s">
        <v>115</v>
      </c>
      <c r="B9380" t="s">
        <v>552</v>
      </c>
      <c r="C9380" t="s">
        <v>3</v>
      </c>
      <c r="D9380" t="s">
        <v>1</v>
      </c>
      <c r="F9380" s="2">
        <v>2000</v>
      </c>
      <c r="G9380" s="36">
        <v>318.25848954520859</v>
      </c>
      <c r="H9380">
        <v>2013</v>
      </c>
      <c r="I9380">
        <v>6.2842000000000002</v>
      </c>
      <c r="J9380" t="s">
        <v>717</v>
      </c>
    </row>
    <row r="9381" spans="1:10">
      <c r="A9381" t="s">
        <v>115</v>
      </c>
      <c r="B9381" t="s">
        <v>552</v>
      </c>
      <c r="C9381" t="s">
        <v>4</v>
      </c>
      <c r="D9381" t="s">
        <v>328</v>
      </c>
      <c r="F9381" s="2">
        <v>5000</v>
      </c>
      <c r="G9381" s="36">
        <v>795.64622386302153</v>
      </c>
      <c r="H9381">
        <v>2013</v>
      </c>
      <c r="I9381">
        <v>6.2842000000000002</v>
      </c>
      <c r="J9381" t="s">
        <v>717</v>
      </c>
    </row>
    <row r="9382" spans="1:10">
      <c r="A9382" t="s">
        <v>115</v>
      </c>
      <c r="B9382" t="s">
        <v>552</v>
      </c>
      <c r="C9382" t="s">
        <v>3</v>
      </c>
      <c r="D9382" t="s">
        <v>328</v>
      </c>
      <c r="F9382" s="2">
        <v>19000</v>
      </c>
      <c r="G9382" s="36">
        <v>4429.627211899392</v>
      </c>
      <c r="H9382">
        <v>2012</v>
      </c>
      <c r="I9382">
        <v>4.2892999999999857</v>
      </c>
      <c r="J9382" t="s">
        <v>717</v>
      </c>
    </row>
    <row r="9383" spans="1:10">
      <c r="A9383" t="s">
        <v>115</v>
      </c>
      <c r="B9383" t="s">
        <v>552</v>
      </c>
      <c r="C9383" t="s">
        <v>3</v>
      </c>
      <c r="D9383" t="s">
        <v>1</v>
      </c>
      <c r="F9383" s="2">
        <v>0</v>
      </c>
      <c r="G9383" s="36">
        <v>0</v>
      </c>
      <c r="H9383">
        <v>2012</v>
      </c>
      <c r="I9383">
        <v>4.2892999999999857</v>
      </c>
      <c r="J9383" t="s">
        <v>717</v>
      </c>
    </row>
    <row r="9384" spans="1:10">
      <c r="A9384" t="s">
        <v>115</v>
      </c>
      <c r="B9384" t="s">
        <v>552</v>
      </c>
      <c r="C9384" t="s">
        <v>4</v>
      </c>
      <c r="D9384" t="s">
        <v>328</v>
      </c>
      <c r="F9384" s="2">
        <v>495000</v>
      </c>
      <c r="G9384" s="36">
        <v>115403.4457836947</v>
      </c>
      <c r="H9384">
        <v>2012</v>
      </c>
      <c r="I9384">
        <v>4.2892999999999857</v>
      </c>
      <c r="J9384" t="s">
        <v>717</v>
      </c>
    </row>
    <row r="9385" spans="1:10">
      <c r="A9385" t="s">
        <v>115</v>
      </c>
      <c r="B9385" t="s">
        <v>552</v>
      </c>
      <c r="C9385" t="s">
        <v>4</v>
      </c>
      <c r="D9385" t="s">
        <v>1</v>
      </c>
      <c r="F9385" s="2">
        <v>0</v>
      </c>
      <c r="G9385" s="36">
        <v>0</v>
      </c>
      <c r="H9385">
        <v>2012</v>
      </c>
      <c r="I9385">
        <v>4.2892999999999857</v>
      </c>
      <c r="J9385" t="s">
        <v>717</v>
      </c>
    </row>
    <row r="9386" spans="1:10">
      <c r="A9386" s="5" t="s">
        <v>74</v>
      </c>
      <c r="B9386" t="s">
        <v>33</v>
      </c>
      <c r="C9386" t="s">
        <v>4</v>
      </c>
      <c r="D9386" t="s">
        <v>328</v>
      </c>
      <c r="E9386" t="s">
        <v>370</v>
      </c>
      <c r="F9386" s="2">
        <v>3380638957.2799997</v>
      </c>
      <c r="G9386" s="36">
        <f>F9386/I9386</f>
        <v>5209639.0268137828</v>
      </c>
      <c r="H9386">
        <v>2017</v>
      </c>
      <c r="I9386">
        <v>648.91999999999996</v>
      </c>
      <c r="J9386" s="40" t="s">
        <v>715</v>
      </c>
    </row>
    <row r="9387" spans="1:10">
      <c r="A9387" s="5" t="s">
        <v>74</v>
      </c>
      <c r="B9387" t="s">
        <v>33</v>
      </c>
      <c r="C9387" t="s">
        <v>4</v>
      </c>
      <c r="D9387" t="s">
        <v>328</v>
      </c>
      <c r="E9387" t="s">
        <v>385</v>
      </c>
      <c r="F9387" s="2">
        <v>1647254867.6599998</v>
      </c>
      <c r="G9387" s="36">
        <f>F9387/I9387</f>
        <v>2538456.0002157432</v>
      </c>
      <c r="H9387">
        <v>2017</v>
      </c>
      <c r="I9387">
        <v>648.91999999999996</v>
      </c>
      <c r="J9387" s="40" t="s">
        <v>715</v>
      </c>
    </row>
    <row r="9388" spans="1:10">
      <c r="A9388" s="5" t="s">
        <v>74</v>
      </c>
      <c r="B9388" t="s">
        <v>33</v>
      </c>
      <c r="C9388" t="s">
        <v>4</v>
      </c>
      <c r="D9388" t="s">
        <v>328</v>
      </c>
      <c r="E9388" t="s">
        <v>386</v>
      </c>
      <c r="F9388" s="2">
        <v>42769831.439999998</v>
      </c>
      <c r="G9388" s="36">
        <f>F9388/I9388</f>
        <v>65909.251433150464</v>
      </c>
      <c r="H9388">
        <v>2017</v>
      </c>
      <c r="I9388">
        <v>648.91999999999996</v>
      </c>
      <c r="J9388" s="40" t="s">
        <v>715</v>
      </c>
    </row>
    <row r="9389" spans="1:10">
      <c r="A9389" s="5" t="s">
        <v>74</v>
      </c>
      <c r="B9389" t="s">
        <v>33</v>
      </c>
      <c r="C9389" t="s">
        <v>4</v>
      </c>
      <c r="D9389" t="s">
        <v>1</v>
      </c>
      <c r="E9389" t="s">
        <v>364</v>
      </c>
      <c r="F9389" s="2">
        <v>16507654.24</v>
      </c>
      <c r="G9389" s="36">
        <f>F9389/I9389</f>
        <v>25438.658447882637</v>
      </c>
      <c r="H9389">
        <v>2017</v>
      </c>
      <c r="I9389">
        <v>648.91999999999996</v>
      </c>
      <c r="J9389" s="40" t="s">
        <v>715</v>
      </c>
    </row>
    <row r="9390" spans="1:10">
      <c r="A9390" t="s">
        <v>115</v>
      </c>
      <c r="B9390" t="s">
        <v>552</v>
      </c>
      <c r="C9390" t="s">
        <v>3</v>
      </c>
      <c r="D9390" t="s">
        <v>328</v>
      </c>
      <c r="F9390" s="2">
        <v>0</v>
      </c>
      <c r="G9390" s="36">
        <v>0</v>
      </c>
      <c r="H9390">
        <v>2011</v>
      </c>
      <c r="I9390">
        <v>4.2892999999999857</v>
      </c>
      <c r="J9390" t="s">
        <v>717</v>
      </c>
    </row>
    <row r="9391" spans="1:10">
      <c r="A9391" t="s">
        <v>115</v>
      </c>
      <c r="B9391" t="s">
        <v>552</v>
      </c>
      <c r="C9391" t="s">
        <v>3</v>
      </c>
      <c r="D9391" t="s">
        <v>1</v>
      </c>
      <c r="F9391" s="2">
        <v>0</v>
      </c>
      <c r="G9391" s="36">
        <v>0</v>
      </c>
      <c r="H9391">
        <v>2011</v>
      </c>
      <c r="I9391">
        <v>4.2892999999999857</v>
      </c>
      <c r="J9391" t="s">
        <v>717</v>
      </c>
    </row>
    <row r="9392" spans="1:10">
      <c r="A9392" t="s">
        <v>115</v>
      </c>
      <c r="B9392" t="s">
        <v>552</v>
      </c>
      <c r="C9392" t="s">
        <v>4</v>
      </c>
      <c r="D9392" t="s">
        <v>328</v>
      </c>
      <c r="F9392" s="2">
        <v>0</v>
      </c>
      <c r="G9392" s="36">
        <v>0</v>
      </c>
      <c r="H9392">
        <v>2011</v>
      </c>
      <c r="I9392">
        <v>4.2892999999999857</v>
      </c>
      <c r="J9392" t="s">
        <v>717</v>
      </c>
    </row>
    <row r="9393" spans="1:10">
      <c r="A9393" t="s">
        <v>115</v>
      </c>
      <c r="B9393" t="s">
        <v>552</v>
      </c>
      <c r="C9393" t="s">
        <v>4</v>
      </c>
      <c r="D9393" t="s">
        <v>1</v>
      </c>
      <c r="F9393" s="2">
        <v>0</v>
      </c>
      <c r="G9393" s="36">
        <v>0</v>
      </c>
      <c r="H9393">
        <v>2011</v>
      </c>
      <c r="I9393">
        <v>4.2892999999999857</v>
      </c>
      <c r="J9393" t="s">
        <v>717</v>
      </c>
    </row>
    <row r="9394" spans="1:10">
      <c r="A9394" t="s">
        <v>115</v>
      </c>
      <c r="B9394" t="s">
        <v>552</v>
      </c>
      <c r="C9394" t="s">
        <v>3</v>
      </c>
      <c r="D9394" t="s">
        <v>328</v>
      </c>
      <c r="F9394" s="2">
        <v>0</v>
      </c>
      <c r="G9394" s="36">
        <v>0</v>
      </c>
      <c r="H9394">
        <v>2010</v>
      </c>
      <c r="I9394">
        <v>4.2305704109588866</v>
      </c>
      <c r="J9394" t="s">
        <v>717</v>
      </c>
    </row>
    <row r="9395" spans="1:10">
      <c r="A9395" t="s">
        <v>115</v>
      </c>
      <c r="B9395" t="s">
        <v>552</v>
      </c>
      <c r="C9395" t="s">
        <v>3</v>
      </c>
      <c r="D9395" t="s">
        <v>1</v>
      </c>
      <c r="F9395" s="2">
        <v>0</v>
      </c>
      <c r="G9395" s="36">
        <v>0</v>
      </c>
      <c r="H9395">
        <v>2010</v>
      </c>
      <c r="I9395">
        <v>4.2305704109588866</v>
      </c>
      <c r="J9395" t="s">
        <v>717</v>
      </c>
    </row>
    <row r="9396" spans="1:10">
      <c r="A9396" t="s">
        <v>115</v>
      </c>
      <c r="B9396" t="s">
        <v>552</v>
      </c>
      <c r="C9396" t="s">
        <v>4</v>
      </c>
      <c r="D9396" t="s">
        <v>328</v>
      </c>
      <c r="F9396" s="2">
        <v>0</v>
      </c>
      <c r="G9396" s="36">
        <v>0</v>
      </c>
      <c r="H9396">
        <v>2010</v>
      </c>
      <c r="I9396">
        <v>4.2305704109588866</v>
      </c>
      <c r="J9396" t="s">
        <v>717</v>
      </c>
    </row>
    <row r="9397" spans="1:10">
      <c r="A9397" t="s">
        <v>115</v>
      </c>
      <c r="B9397" t="s">
        <v>552</v>
      </c>
      <c r="C9397" t="s">
        <v>4</v>
      </c>
      <c r="D9397" t="s">
        <v>1</v>
      </c>
      <c r="F9397" s="2">
        <v>0</v>
      </c>
      <c r="G9397" s="36">
        <v>0</v>
      </c>
      <c r="H9397">
        <v>2010</v>
      </c>
      <c r="I9397">
        <v>4.2305704109588866</v>
      </c>
      <c r="J9397" t="s">
        <v>717</v>
      </c>
    </row>
    <row r="9398" spans="1:10">
      <c r="A9398" t="s">
        <v>639</v>
      </c>
      <c r="B9398" t="s">
        <v>34</v>
      </c>
      <c r="C9398" t="s">
        <v>3</v>
      </c>
      <c r="D9398" t="s">
        <v>328</v>
      </c>
      <c r="E9398" t="s">
        <v>534</v>
      </c>
      <c r="F9398" s="2">
        <v>2978486.64</v>
      </c>
      <c r="G9398" s="36">
        <f t="shared" ref="G9398:G9420" si="261">F9398/I9398</f>
        <v>2978486.64</v>
      </c>
      <c r="H9398">
        <v>2023</v>
      </c>
      <c r="I9398">
        <v>1</v>
      </c>
      <c r="J9398" t="s">
        <v>717</v>
      </c>
    </row>
    <row r="9399" spans="1:10">
      <c r="A9399" t="s">
        <v>639</v>
      </c>
      <c r="B9399" t="s">
        <v>34</v>
      </c>
      <c r="C9399" t="s">
        <v>3</v>
      </c>
      <c r="D9399" t="s">
        <v>1</v>
      </c>
      <c r="E9399" t="s">
        <v>434</v>
      </c>
      <c r="F9399" s="2">
        <v>1548976.65</v>
      </c>
      <c r="G9399" s="36">
        <f t="shared" si="261"/>
        <v>1548976.65</v>
      </c>
      <c r="H9399">
        <v>2023</v>
      </c>
      <c r="I9399">
        <v>1</v>
      </c>
      <c r="J9399" t="s">
        <v>717</v>
      </c>
    </row>
    <row r="9400" spans="1:10">
      <c r="A9400" t="s">
        <v>639</v>
      </c>
      <c r="B9400" t="s">
        <v>34</v>
      </c>
      <c r="C9400" t="s">
        <v>4</v>
      </c>
      <c r="D9400" t="s">
        <v>1</v>
      </c>
      <c r="E9400" t="s">
        <v>434</v>
      </c>
      <c r="F9400" s="2">
        <v>17785.240000000002</v>
      </c>
      <c r="G9400" s="36">
        <f t="shared" si="261"/>
        <v>17785.240000000002</v>
      </c>
      <c r="H9400">
        <v>2023</v>
      </c>
      <c r="I9400">
        <v>1</v>
      </c>
      <c r="J9400" t="s">
        <v>717</v>
      </c>
    </row>
    <row r="9401" spans="1:10">
      <c r="A9401" t="s">
        <v>219</v>
      </c>
      <c r="B9401" s="18" t="s">
        <v>35</v>
      </c>
      <c r="C9401" s="18" t="s">
        <v>3</v>
      </c>
      <c r="D9401" s="18" t="s">
        <v>328</v>
      </c>
      <c r="E9401" s="18" t="s">
        <v>677</v>
      </c>
      <c r="F9401" s="2">
        <v>21402333</v>
      </c>
      <c r="G9401" s="36">
        <f t="shared" si="261"/>
        <v>23378.521784277124</v>
      </c>
      <c r="H9401" s="18">
        <v>2024</v>
      </c>
      <c r="I9401" s="18">
        <v>915.46990000000005</v>
      </c>
      <c r="J9401" t="s">
        <v>717</v>
      </c>
    </row>
    <row r="9402" spans="1:10">
      <c r="A9402" t="s">
        <v>219</v>
      </c>
      <c r="B9402" s="18" t="s">
        <v>35</v>
      </c>
      <c r="C9402" s="18" t="s">
        <v>3</v>
      </c>
      <c r="D9402" s="18" t="s">
        <v>1</v>
      </c>
      <c r="E9402" s="18"/>
      <c r="F9402" s="2">
        <v>546400</v>
      </c>
      <c r="G9402" s="36">
        <f t="shared" si="261"/>
        <v>596.8519554820972</v>
      </c>
      <c r="H9402" s="18">
        <v>2024</v>
      </c>
      <c r="I9402" s="18">
        <v>915.46990000000005</v>
      </c>
      <c r="J9402" t="s">
        <v>717</v>
      </c>
    </row>
    <row r="9403" spans="1:10">
      <c r="A9403" t="s">
        <v>219</v>
      </c>
      <c r="B9403" s="18" t="s">
        <v>35</v>
      </c>
      <c r="C9403" s="18" t="s">
        <v>4</v>
      </c>
      <c r="D9403" s="18" t="s">
        <v>328</v>
      </c>
      <c r="E9403" s="18" t="s">
        <v>677</v>
      </c>
      <c r="F9403" s="2">
        <v>-204345</v>
      </c>
      <c r="G9403" s="36">
        <f t="shared" si="261"/>
        <v>-223.21323726754969</v>
      </c>
      <c r="H9403" s="18">
        <v>2024</v>
      </c>
      <c r="I9403" s="18">
        <v>915.46990000000005</v>
      </c>
      <c r="J9403" t="s">
        <v>717</v>
      </c>
    </row>
    <row r="9404" spans="1:10">
      <c r="A9404" t="s">
        <v>219</v>
      </c>
      <c r="B9404" s="18" t="s">
        <v>35</v>
      </c>
      <c r="C9404" s="18" t="s">
        <v>4</v>
      </c>
      <c r="D9404" s="18" t="s">
        <v>1</v>
      </c>
      <c r="E9404" s="18"/>
      <c r="F9404" s="2">
        <v>-9084</v>
      </c>
      <c r="G9404" s="36">
        <f t="shared" si="261"/>
        <v>-9.922772993410268</v>
      </c>
      <c r="H9404" s="18">
        <v>2024</v>
      </c>
      <c r="I9404" s="18">
        <v>915.46990000000005</v>
      </c>
      <c r="J9404" t="s">
        <v>717</v>
      </c>
    </row>
    <row r="9405" spans="1:10">
      <c r="A9405" t="s">
        <v>219</v>
      </c>
      <c r="B9405" s="18" t="s">
        <v>35</v>
      </c>
      <c r="C9405" s="18" t="s">
        <v>3</v>
      </c>
      <c r="D9405" s="18" t="s">
        <v>328</v>
      </c>
      <c r="E9405" s="18"/>
      <c r="F9405" s="2">
        <v>9271775</v>
      </c>
      <c r="G9405" s="36">
        <f t="shared" si="261"/>
        <v>31325.7760429706</v>
      </c>
      <c r="H9405" s="18">
        <v>2023</v>
      </c>
      <c r="I9405" s="18">
        <v>295.97910000000002</v>
      </c>
      <c r="J9405" t="s">
        <v>717</v>
      </c>
    </row>
    <row r="9406" spans="1:10">
      <c r="A9406" t="s">
        <v>219</v>
      </c>
      <c r="B9406" s="18" t="s">
        <v>35</v>
      </c>
      <c r="C9406" s="18" t="s">
        <v>3</v>
      </c>
      <c r="D9406" s="18" t="s">
        <v>1</v>
      </c>
      <c r="E9406" s="18"/>
      <c r="F9406" s="2">
        <v>-105697.5</v>
      </c>
      <c r="G9406" s="36">
        <f t="shared" si="261"/>
        <v>-357.11136360641677</v>
      </c>
      <c r="H9406" s="18">
        <v>2023</v>
      </c>
      <c r="I9406" s="18">
        <v>295.97910000000002</v>
      </c>
      <c r="J9406" t="s">
        <v>717</v>
      </c>
    </row>
    <row r="9407" spans="1:10">
      <c r="A9407" t="s">
        <v>219</v>
      </c>
      <c r="B9407" s="18" t="s">
        <v>35</v>
      </c>
      <c r="C9407" s="18" t="s">
        <v>4</v>
      </c>
      <c r="D9407" s="18" t="s">
        <v>328</v>
      </c>
      <c r="E9407" s="18"/>
      <c r="F9407" s="2">
        <v>102429</v>
      </c>
      <c r="G9407" s="36">
        <f t="shared" si="261"/>
        <v>346.06835415068156</v>
      </c>
      <c r="H9407" s="18">
        <v>2023</v>
      </c>
      <c r="I9407" s="18">
        <v>295.97910000000002</v>
      </c>
      <c r="J9407" t="s">
        <v>717</v>
      </c>
    </row>
    <row r="9408" spans="1:10">
      <c r="A9408" t="s">
        <v>219</v>
      </c>
      <c r="B9408" s="18" t="s">
        <v>35</v>
      </c>
      <c r="C9408" s="18" t="s">
        <v>4</v>
      </c>
      <c r="D9408" s="18" t="s">
        <v>1</v>
      </c>
      <c r="E9408" s="18"/>
      <c r="F9408" s="2">
        <v>-194</v>
      </c>
      <c r="G9408" s="36">
        <f t="shared" si="261"/>
        <v>-0.65545168560888245</v>
      </c>
      <c r="H9408" s="18">
        <v>2023</v>
      </c>
      <c r="I9408" s="18">
        <v>295.97910000000002</v>
      </c>
      <c r="J9408" t="s">
        <v>717</v>
      </c>
    </row>
    <row r="9409" spans="1:10">
      <c r="A9409" s="14" t="s">
        <v>219</v>
      </c>
      <c r="B9409" t="s">
        <v>35</v>
      </c>
      <c r="C9409" t="s">
        <v>3</v>
      </c>
      <c r="D9409" t="s">
        <v>328</v>
      </c>
      <c r="F9409" s="2">
        <v>3003964</v>
      </c>
      <c r="G9409" s="36">
        <f t="shared" si="261"/>
        <v>22953.170081666583</v>
      </c>
      <c r="H9409">
        <v>2022</v>
      </c>
      <c r="I9409">
        <v>130.87360000000001</v>
      </c>
      <c r="J9409" t="s">
        <v>717</v>
      </c>
    </row>
    <row r="9410" spans="1:10">
      <c r="A9410" t="s">
        <v>19</v>
      </c>
      <c r="B9410" t="s">
        <v>33</v>
      </c>
      <c r="C9410" t="s">
        <v>4</v>
      </c>
      <c r="D9410" t="s">
        <v>328</v>
      </c>
      <c r="E9410" t="s">
        <v>370</v>
      </c>
      <c r="F9410" s="2">
        <v>2770525703.9000001</v>
      </c>
      <c r="G9410" s="36">
        <f t="shared" si="261"/>
        <v>4269441.0773284845</v>
      </c>
      <c r="H9410">
        <v>2017</v>
      </c>
      <c r="I9410">
        <v>648.91999999999996</v>
      </c>
      <c r="J9410" s="40" t="s">
        <v>715</v>
      </c>
    </row>
    <row r="9411" spans="1:10">
      <c r="A9411" t="s">
        <v>19</v>
      </c>
      <c r="B9411" t="s">
        <v>33</v>
      </c>
      <c r="C9411" t="s">
        <v>4</v>
      </c>
      <c r="D9411" t="s">
        <v>328</v>
      </c>
      <c r="E9411" t="s">
        <v>385</v>
      </c>
      <c r="F9411" s="2">
        <v>544029040.13999999</v>
      </c>
      <c r="G9411" s="36">
        <f t="shared" si="261"/>
        <v>838360.72264685947</v>
      </c>
      <c r="H9411">
        <v>2017</v>
      </c>
      <c r="I9411">
        <v>648.91999999999996</v>
      </c>
      <c r="J9411" s="40" t="s">
        <v>715</v>
      </c>
    </row>
    <row r="9412" spans="1:10">
      <c r="A9412" t="s">
        <v>19</v>
      </c>
      <c r="B9412" t="s">
        <v>33</v>
      </c>
      <c r="C9412" t="s">
        <v>4</v>
      </c>
      <c r="D9412" t="s">
        <v>328</v>
      </c>
      <c r="E9412" t="s">
        <v>386</v>
      </c>
      <c r="F9412" s="2">
        <v>73560894.299999997</v>
      </c>
      <c r="G9412" s="36">
        <f t="shared" si="261"/>
        <v>113358.95688220428</v>
      </c>
      <c r="H9412">
        <v>2017</v>
      </c>
      <c r="I9412">
        <v>648.91999999999996</v>
      </c>
      <c r="J9412" s="40" t="s">
        <v>715</v>
      </c>
    </row>
    <row r="9413" spans="1:10">
      <c r="A9413" t="s">
        <v>19</v>
      </c>
      <c r="B9413" t="s">
        <v>33</v>
      </c>
      <c r="C9413" t="s">
        <v>4</v>
      </c>
      <c r="D9413" t="s">
        <v>1</v>
      </c>
      <c r="E9413" t="s">
        <v>364</v>
      </c>
      <c r="F9413" s="2">
        <v>121100794.66</v>
      </c>
      <c r="G9413" s="36">
        <f t="shared" si="261"/>
        <v>186618.98949022993</v>
      </c>
      <c r="H9413">
        <v>2017</v>
      </c>
      <c r="I9413">
        <v>648.91999999999996</v>
      </c>
      <c r="J9413" s="40" t="s">
        <v>715</v>
      </c>
    </row>
    <row r="9414" spans="1:10">
      <c r="A9414" s="14" t="s">
        <v>219</v>
      </c>
      <c r="B9414" t="s">
        <v>35</v>
      </c>
      <c r="C9414" t="s">
        <v>3</v>
      </c>
      <c r="D9414" t="s">
        <v>1</v>
      </c>
      <c r="F9414" s="2">
        <v>31252</v>
      </c>
      <c r="G9414" s="36">
        <f t="shared" si="261"/>
        <v>238.79529561347741</v>
      </c>
      <c r="H9414">
        <v>2022</v>
      </c>
      <c r="I9414">
        <v>130.87360000000001</v>
      </c>
      <c r="J9414" t="s">
        <v>717</v>
      </c>
    </row>
    <row r="9415" spans="1:10">
      <c r="A9415" s="14" t="s">
        <v>219</v>
      </c>
      <c r="B9415" t="s">
        <v>35</v>
      </c>
      <c r="C9415" t="s">
        <v>5</v>
      </c>
      <c r="D9415" t="s">
        <v>328</v>
      </c>
      <c r="F9415" s="2">
        <v>18734</v>
      </c>
      <c r="G9415" s="36">
        <f t="shared" si="261"/>
        <v>143.14575284855005</v>
      </c>
      <c r="H9415">
        <v>2022</v>
      </c>
      <c r="I9415">
        <v>130.87360000000001</v>
      </c>
      <c r="J9415" t="s">
        <v>717</v>
      </c>
    </row>
    <row r="9416" spans="1:10">
      <c r="A9416" s="14" t="s">
        <v>219</v>
      </c>
      <c r="B9416" t="s">
        <v>35</v>
      </c>
      <c r="C9416" t="s">
        <v>5</v>
      </c>
      <c r="D9416" t="s">
        <v>1</v>
      </c>
      <c r="F9416" s="2">
        <v>-1157</v>
      </c>
      <c r="G9416" s="36">
        <f t="shared" si="261"/>
        <v>-8.8405912269548619</v>
      </c>
      <c r="H9416">
        <v>2022</v>
      </c>
      <c r="I9416">
        <v>130.87360000000001</v>
      </c>
      <c r="J9416" t="s">
        <v>717</v>
      </c>
    </row>
    <row r="9417" spans="1:10">
      <c r="A9417" s="14" t="s">
        <v>219</v>
      </c>
      <c r="B9417" t="s">
        <v>35</v>
      </c>
      <c r="C9417" t="s">
        <v>3</v>
      </c>
      <c r="D9417" t="s">
        <v>328</v>
      </c>
      <c r="E9417" t="s">
        <v>329</v>
      </c>
      <c r="F9417" s="2">
        <v>1344880</v>
      </c>
      <c r="G9417" s="36">
        <f t="shared" si="261"/>
        <v>14144.244198764871</v>
      </c>
      <c r="H9417">
        <v>2021</v>
      </c>
      <c r="I9417">
        <v>95.083200000000005</v>
      </c>
      <c r="J9417" t="s">
        <v>717</v>
      </c>
    </row>
    <row r="9418" spans="1:10">
      <c r="A9418" s="14" t="s">
        <v>219</v>
      </c>
      <c r="B9418" t="s">
        <v>35</v>
      </c>
      <c r="C9418" t="s">
        <v>3</v>
      </c>
      <c r="D9418" t="s">
        <v>1</v>
      </c>
      <c r="E9418" t="s">
        <v>330</v>
      </c>
      <c r="F9418" s="2">
        <v>13768</v>
      </c>
      <c r="G9418" s="36">
        <f t="shared" si="261"/>
        <v>144.79950190990627</v>
      </c>
      <c r="H9418">
        <v>2021</v>
      </c>
      <c r="I9418">
        <v>95.083200000000005</v>
      </c>
      <c r="J9418" t="s">
        <v>717</v>
      </c>
    </row>
    <row r="9419" spans="1:10">
      <c r="A9419" s="14" t="s">
        <v>219</v>
      </c>
      <c r="B9419" t="s">
        <v>35</v>
      </c>
      <c r="C9419" t="s">
        <v>4</v>
      </c>
      <c r="D9419" t="s">
        <v>328</v>
      </c>
      <c r="E9419" t="s">
        <v>329</v>
      </c>
      <c r="F9419" s="2">
        <v>-50405</v>
      </c>
      <c r="G9419" s="36">
        <f t="shared" si="261"/>
        <v>-530.11467851313375</v>
      </c>
      <c r="H9419">
        <v>2021</v>
      </c>
      <c r="I9419">
        <v>95.083200000000005</v>
      </c>
      <c r="J9419" t="s">
        <v>717</v>
      </c>
    </row>
    <row r="9420" spans="1:10">
      <c r="A9420" s="14" t="s">
        <v>219</v>
      </c>
      <c r="B9420" t="s">
        <v>35</v>
      </c>
      <c r="C9420" t="s">
        <v>4</v>
      </c>
      <c r="D9420" t="s">
        <v>1</v>
      </c>
      <c r="E9420" t="s">
        <v>330</v>
      </c>
      <c r="F9420" s="2">
        <v>1260</v>
      </c>
      <c r="G9420" s="36">
        <f t="shared" si="261"/>
        <v>13.251552324700892</v>
      </c>
      <c r="H9420">
        <v>2021</v>
      </c>
      <c r="I9420">
        <v>95.083200000000005</v>
      </c>
      <c r="J9420" t="s">
        <v>717</v>
      </c>
    </row>
    <row r="9421" spans="1:10">
      <c r="A9421" t="s">
        <v>219</v>
      </c>
      <c r="B9421" t="s">
        <v>35</v>
      </c>
      <c r="C9421" t="s">
        <v>3</v>
      </c>
      <c r="D9421" t="s">
        <v>328</v>
      </c>
      <c r="F9421" s="2">
        <v>1487631</v>
      </c>
      <c r="G9421" s="36">
        <v>21093.250187163958</v>
      </c>
      <c r="H9421">
        <v>2020</v>
      </c>
      <c r="I9421">
        <v>70.526399999999995</v>
      </c>
      <c r="J9421" t="s">
        <v>717</v>
      </c>
    </row>
    <row r="9422" spans="1:10">
      <c r="A9422" t="s">
        <v>219</v>
      </c>
      <c r="B9422" t="s">
        <v>35</v>
      </c>
      <c r="C9422" t="s">
        <v>3</v>
      </c>
      <c r="D9422" t="s">
        <v>1</v>
      </c>
      <c r="F9422" s="2">
        <v>64184</v>
      </c>
      <c r="G9422" s="36">
        <v>910.07055513963576</v>
      </c>
      <c r="H9422">
        <v>2020</v>
      </c>
      <c r="I9422">
        <v>70.526399999999995</v>
      </c>
      <c r="J9422" t="s">
        <v>717</v>
      </c>
    </row>
    <row r="9423" spans="1:10">
      <c r="A9423" t="s">
        <v>219</v>
      </c>
      <c r="B9423" t="s">
        <v>35</v>
      </c>
      <c r="C9423" t="s">
        <v>4</v>
      </c>
      <c r="D9423" t="s">
        <v>328</v>
      </c>
      <c r="F9423" s="2">
        <v>26245</v>
      </c>
      <c r="G9423" s="36">
        <v>372.13015268041471</v>
      </c>
      <c r="H9423">
        <v>2020</v>
      </c>
      <c r="I9423">
        <v>70.526399999999995</v>
      </c>
      <c r="J9423" t="s">
        <v>717</v>
      </c>
    </row>
    <row r="9424" spans="1:10">
      <c r="A9424" t="s">
        <v>219</v>
      </c>
      <c r="B9424" t="s">
        <v>35</v>
      </c>
      <c r="C9424" t="s">
        <v>4</v>
      </c>
      <c r="D9424" t="s">
        <v>1</v>
      </c>
      <c r="F9424" s="2">
        <v>-585</v>
      </c>
      <c r="G9424" s="36">
        <v>-8.2947662152045201</v>
      </c>
      <c r="H9424">
        <v>2020</v>
      </c>
      <c r="I9424">
        <v>70.526399999999995</v>
      </c>
      <c r="J9424" t="s">
        <v>717</v>
      </c>
    </row>
    <row r="9425" spans="1:10">
      <c r="A9425" s="1" t="s">
        <v>219</v>
      </c>
      <c r="B9425" t="s">
        <v>35</v>
      </c>
      <c r="C9425" t="s">
        <v>3</v>
      </c>
      <c r="D9425" t="s">
        <v>328</v>
      </c>
      <c r="E9425" t="s">
        <v>343</v>
      </c>
      <c r="F9425" s="2">
        <v>781540</v>
      </c>
      <c r="G9425" s="36">
        <f t="shared" ref="G9425:G9432" si="262">F9425/I9425</f>
        <v>16205.579493474555</v>
      </c>
      <c r="H9425">
        <v>2019</v>
      </c>
      <c r="I9425">
        <v>48.226599999999998</v>
      </c>
      <c r="J9425" t="s">
        <v>717</v>
      </c>
    </row>
    <row r="9426" spans="1:10">
      <c r="A9426" t="s">
        <v>219</v>
      </c>
      <c r="B9426" t="s">
        <v>35</v>
      </c>
      <c r="C9426" t="s">
        <v>3</v>
      </c>
      <c r="D9426" t="s">
        <v>1</v>
      </c>
      <c r="F9426" s="2">
        <v>18803</v>
      </c>
      <c r="G9426" s="36">
        <f t="shared" si="262"/>
        <v>389.88856771988907</v>
      </c>
      <c r="H9426">
        <v>2019</v>
      </c>
      <c r="I9426">
        <v>48.226599999999998</v>
      </c>
      <c r="J9426" t="s">
        <v>717</v>
      </c>
    </row>
    <row r="9427" spans="1:10">
      <c r="A9427" s="1" t="s">
        <v>219</v>
      </c>
      <c r="B9427" t="s">
        <v>35</v>
      </c>
      <c r="C9427" t="s">
        <v>4</v>
      </c>
      <c r="D9427" t="s">
        <v>328</v>
      </c>
      <c r="E9427" t="s">
        <v>343</v>
      </c>
      <c r="F9427" s="2">
        <v>15912</v>
      </c>
      <c r="G9427" s="36">
        <f t="shared" si="262"/>
        <v>329.94239693447184</v>
      </c>
      <c r="H9427">
        <v>2019</v>
      </c>
      <c r="I9427">
        <v>48.226599999999998</v>
      </c>
      <c r="J9427" t="s">
        <v>717</v>
      </c>
    </row>
    <row r="9428" spans="1:10">
      <c r="A9428" t="s">
        <v>219</v>
      </c>
      <c r="B9428" t="s">
        <v>35</v>
      </c>
      <c r="C9428" t="s">
        <v>4</v>
      </c>
      <c r="D9428" t="s">
        <v>1</v>
      </c>
      <c r="F9428" s="2">
        <v>-2</v>
      </c>
      <c r="G9428" s="36">
        <f t="shared" si="262"/>
        <v>-4.1470889509109085E-2</v>
      </c>
      <c r="H9428">
        <v>2019</v>
      </c>
      <c r="I9428">
        <v>48.226599999999998</v>
      </c>
      <c r="J9428" t="s">
        <v>717</v>
      </c>
    </row>
    <row r="9429" spans="1:10">
      <c r="A9429" s="3" t="s">
        <v>219</v>
      </c>
      <c r="B9429" t="s">
        <v>35</v>
      </c>
      <c r="C9429" t="s">
        <v>3</v>
      </c>
      <c r="D9429" t="s">
        <v>328</v>
      </c>
      <c r="F9429" s="2">
        <v>409281</v>
      </c>
      <c r="G9429" s="36">
        <f t="shared" si="262"/>
        <v>14294.231051319126</v>
      </c>
      <c r="H9429">
        <v>2018</v>
      </c>
      <c r="I9429">
        <v>28.6326</v>
      </c>
      <c r="J9429" t="s">
        <v>717</v>
      </c>
    </row>
    <row r="9430" spans="1:10">
      <c r="A9430" s="4" t="s">
        <v>219</v>
      </c>
      <c r="B9430" t="s">
        <v>35</v>
      </c>
      <c r="C9430" t="s">
        <v>3</v>
      </c>
      <c r="D9430" t="s">
        <v>1</v>
      </c>
      <c r="F9430" s="2">
        <v>14455</v>
      </c>
      <c r="G9430" s="36">
        <f t="shared" si="262"/>
        <v>504.84412872040963</v>
      </c>
      <c r="H9430">
        <v>2018</v>
      </c>
      <c r="I9430">
        <v>28.6326</v>
      </c>
      <c r="J9430" t="s">
        <v>717</v>
      </c>
    </row>
    <row r="9431" spans="1:10">
      <c r="A9431" s="4" t="s">
        <v>219</v>
      </c>
      <c r="B9431" t="s">
        <v>35</v>
      </c>
      <c r="C9431" t="s">
        <v>4</v>
      </c>
      <c r="D9431" t="s">
        <v>328</v>
      </c>
      <c r="F9431" s="2">
        <f>-(-5369)</f>
        <v>5369</v>
      </c>
      <c r="G9431" s="36">
        <f t="shared" si="262"/>
        <v>187.51353352472356</v>
      </c>
      <c r="H9431">
        <v>2018</v>
      </c>
      <c r="I9431">
        <v>28.6326</v>
      </c>
      <c r="J9431" t="s">
        <v>717</v>
      </c>
    </row>
    <row r="9432" spans="1:10">
      <c r="A9432" s="4" t="s">
        <v>219</v>
      </c>
      <c r="B9432" t="s">
        <v>35</v>
      </c>
      <c r="C9432" t="s">
        <v>4</v>
      </c>
      <c r="D9432" t="s">
        <v>1</v>
      </c>
      <c r="F9432" s="2">
        <f>-(83)</f>
        <v>-83</v>
      </c>
      <c r="G9432" s="36">
        <f t="shared" si="262"/>
        <v>-2.8987936827252851</v>
      </c>
      <c r="H9432">
        <v>2018</v>
      </c>
      <c r="I9432">
        <v>28.6326</v>
      </c>
      <c r="J9432" t="s">
        <v>717</v>
      </c>
    </row>
    <row r="9433" spans="1:10">
      <c r="A9433" s="1" t="s">
        <v>219</v>
      </c>
      <c r="B9433" t="s">
        <v>35</v>
      </c>
      <c r="C9433" t="s">
        <v>3</v>
      </c>
      <c r="D9433" t="s">
        <v>328</v>
      </c>
      <c r="F9433" s="2">
        <v>4179</v>
      </c>
      <c r="G9433" s="36">
        <f>(F9433/I9433)</f>
        <v>252.54921204524973</v>
      </c>
      <c r="H9433">
        <v>2017</v>
      </c>
      <c r="I9433">
        <v>16.547270000000001</v>
      </c>
      <c r="J9433" t="s">
        <v>717</v>
      </c>
    </row>
    <row r="9434" spans="1:10">
      <c r="A9434" s="1" t="s">
        <v>219</v>
      </c>
      <c r="B9434" t="s">
        <v>35</v>
      </c>
      <c r="C9434" t="s">
        <v>3</v>
      </c>
      <c r="D9434" t="s">
        <v>1</v>
      </c>
      <c r="F9434" s="2">
        <v>-185</v>
      </c>
      <c r="G9434" s="36">
        <f>(F9434/I9434)</f>
        <v>-11.180091942658818</v>
      </c>
      <c r="H9434">
        <v>2017</v>
      </c>
      <c r="I9434">
        <v>16.547270000000001</v>
      </c>
      <c r="J9434" t="s">
        <v>717</v>
      </c>
    </row>
    <row r="9435" spans="1:10">
      <c r="A9435" s="1" t="s">
        <v>219</v>
      </c>
      <c r="B9435" t="s">
        <v>35</v>
      </c>
      <c r="C9435" t="s">
        <v>4</v>
      </c>
      <c r="D9435" t="s">
        <v>328</v>
      </c>
      <c r="F9435" s="2">
        <f>-(-1941)</f>
        <v>1941</v>
      </c>
      <c r="G9435" s="36">
        <f>(F9435/I9435)</f>
        <v>117.30031600378793</v>
      </c>
      <c r="H9435">
        <v>2017</v>
      </c>
      <c r="I9435">
        <v>16.547270000000001</v>
      </c>
      <c r="J9435" t="s">
        <v>717</v>
      </c>
    </row>
    <row r="9436" spans="1:10">
      <c r="A9436" s="1" t="s">
        <v>219</v>
      </c>
      <c r="B9436" t="s">
        <v>35</v>
      </c>
      <c r="C9436" t="s">
        <v>4</v>
      </c>
      <c r="D9436" t="s">
        <v>1</v>
      </c>
      <c r="F9436" s="2">
        <f>-(39)</f>
        <v>-39</v>
      </c>
      <c r="G9436" s="36">
        <f>(F9436/I9436)</f>
        <v>-2.3568842473713185</v>
      </c>
      <c r="H9436">
        <v>2017</v>
      </c>
      <c r="I9436">
        <v>16.547270000000001</v>
      </c>
      <c r="J9436" t="s">
        <v>717</v>
      </c>
    </row>
    <row r="9437" spans="1:10">
      <c r="A9437" t="s">
        <v>219</v>
      </c>
      <c r="B9437" t="s">
        <v>35</v>
      </c>
      <c r="C9437" t="s">
        <v>3</v>
      </c>
      <c r="D9437" t="s">
        <v>328</v>
      </c>
      <c r="F9437" s="2">
        <v>125673</v>
      </c>
      <c r="G9437" s="36">
        <v>8509.4151821081068</v>
      </c>
      <c r="H9437">
        <v>2016</v>
      </c>
      <c r="I9437">
        <v>14.768700000000001</v>
      </c>
      <c r="J9437" t="s">
        <v>717</v>
      </c>
    </row>
    <row r="9438" spans="1:10">
      <c r="A9438" s="5" t="s">
        <v>57</v>
      </c>
      <c r="B9438" t="s">
        <v>33</v>
      </c>
      <c r="C9438" t="s">
        <v>4</v>
      </c>
      <c r="D9438" t="s">
        <v>328</v>
      </c>
      <c r="E9438" t="s">
        <v>370</v>
      </c>
      <c r="F9438" s="2">
        <v>1971083591.4200001</v>
      </c>
      <c r="G9438" s="36">
        <f>F9438/I9438</f>
        <v>3037483.1896381686</v>
      </c>
      <c r="H9438">
        <v>2017</v>
      </c>
      <c r="I9438">
        <v>648.91999999999996</v>
      </c>
      <c r="J9438" s="40" t="s">
        <v>715</v>
      </c>
    </row>
    <row r="9439" spans="1:10">
      <c r="A9439" s="5" t="s">
        <v>57</v>
      </c>
      <c r="B9439" t="s">
        <v>33</v>
      </c>
      <c r="C9439" t="s">
        <v>4</v>
      </c>
      <c r="D9439" t="s">
        <v>328</v>
      </c>
      <c r="E9439" t="s">
        <v>385</v>
      </c>
      <c r="F9439" s="2">
        <v>428368267.89999998</v>
      </c>
      <c r="G9439" s="36">
        <f>F9439/I9439</f>
        <v>660124.92741786351</v>
      </c>
      <c r="H9439">
        <v>2017</v>
      </c>
      <c r="I9439">
        <v>648.91999999999996</v>
      </c>
      <c r="J9439" s="40" t="s">
        <v>715</v>
      </c>
    </row>
    <row r="9440" spans="1:10">
      <c r="A9440" s="5" t="s">
        <v>57</v>
      </c>
      <c r="B9440" t="s">
        <v>33</v>
      </c>
      <c r="C9440" t="s">
        <v>4</v>
      </c>
      <c r="D9440" t="s">
        <v>328</v>
      </c>
      <c r="E9440" t="s">
        <v>386</v>
      </c>
      <c r="F9440" s="2">
        <v>16775635.639999999</v>
      </c>
      <c r="G9440" s="36">
        <f>F9440/I9440</f>
        <v>25851.623682426183</v>
      </c>
      <c r="H9440">
        <v>2017</v>
      </c>
      <c r="I9440">
        <v>648.91999999999996</v>
      </c>
      <c r="J9440" s="40" t="s">
        <v>715</v>
      </c>
    </row>
    <row r="9441" spans="1:10">
      <c r="A9441" s="5" t="s">
        <v>57</v>
      </c>
      <c r="B9441" t="s">
        <v>33</v>
      </c>
      <c r="C9441" t="s">
        <v>4</v>
      </c>
      <c r="D9441" t="s">
        <v>1</v>
      </c>
      <c r="E9441" t="s">
        <v>364</v>
      </c>
      <c r="F9441" s="2">
        <v>0</v>
      </c>
      <c r="G9441" s="36">
        <f>F9441/I9441</f>
        <v>0</v>
      </c>
      <c r="H9441">
        <v>2017</v>
      </c>
      <c r="I9441">
        <v>648.91999999999996</v>
      </c>
      <c r="J9441" s="40" t="s">
        <v>715</v>
      </c>
    </row>
    <row r="9442" spans="1:10">
      <c r="A9442" t="s">
        <v>219</v>
      </c>
      <c r="B9442" t="s">
        <v>35</v>
      </c>
      <c r="C9442" t="s">
        <v>3</v>
      </c>
      <c r="D9442" t="s">
        <v>1</v>
      </c>
      <c r="F9442" s="2">
        <v>5259</v>
      </c>
      <c r="G9442" s="36">
        <v>356.09092201750997</v>
      </c>
      <c r="H9442">
        <v>2016</v>
      </c>
      <c r="I9442">
        <v>14.768700000000001</v>
      </c>
      <c r="J9442" t="s">
        <v>717</v>
      </c>
    </row>
    <row r="9443" spans="1:10">
      <c r="A9443" t="s">
        <v>219</v>
      </c>
      <c r="B9443" t="s">
        <v>35</v>
      </c>
      <c r="C9443" t="s">
        <v>4</v>
      </c>
      <c r="D9443" t="s">
        <v>328</v>
      </c>
      <c r="F9443" s="2">
        <v>1330</v>
      </c>
      <c r="G9443" s="36">
        <v>90.055319696384913</v>
      </c>
      <c r="H9443">
        <v>2016</v>
      </c>
      <c r="I9443">
        <v>14.768700000000001</v>
      </c>
      <c r="J9443" t="s">
        <v>717</v>
      </c>
    </row>
    <row r="9444" spans="1:10">
      <c r="A9444" t="s">
        <v>219</v>
      </c>
      <c r="B9444" t="s">
        <v>35</v>
      </c>
      <c r="C9444" t="s">
        <v>4</v>
      </c>
      <c r="D9444" t="s">
        <v>1</v>
      </c>
      <c r="F9444" s="2">
        <v>71</v>
      </c>
      <c r="G9444" s="36">
        <v>4.8074644349197966</v>
      </c>
      <c r="H9444">
        <v>2016</v>
      </c>
      <c r="I9444">
        <v>14.768700000000001</v>
      </c>
      <c r="J9444" t="s">
        <v>717</v>
      </c>
    </row>
    <row r="9445" spans="1:10">
      <c r="A9445" t="s">
        <v>219</v>
      </c>
      <c r="B9445" t="s">
        <v>35</v>
      </c>
      <c r="C9445" t="s">
        <v>3</v>
      </c>
      <c r="D9445" t="s">
        <v>328</v>
      </c>
      <c r="F9445" s="2">
        <v>145587</v>
      </c>
      <c r="G9445" s="36">
        <v>15706.194575700694</v>
      </c>
      <c r="H9445">
        <v>2015</v>
      </c>
      <c r="I9445">
        <v>9.2693999999999992</v>
      </c>
      <c r="J9445" t="s">
        <v>717</v>
      </c>
    </row>
    <row r="9446" spans="1:10">
      <c r="A9446" t="s">
        <v>219</v>
      </c>
      <c r="B9446" t="s">
        <v>35</v>
      </c>
      <c r="C9446" t="s">
        <v>3</v>
      </c>
      <c r="D9446" t="s">
        <v>1</v>
      </c>
      <c r="F9446" s="2">
        <v>10811</v>
      </c>
      <c r="G9446" s="36">
        <v>1166.3106565689259</v>
      </c>
      <c r="H9446">
        <v>2015</v>
      </c>
      <c r="I9446">
        <v>9.2693999999999992</v>
      </c>
      <c r="J9446" t="s">
        <v>717</v>
      </c>
    </row>
    <row r="9447" spans="1:10">
      <c r="A9447" t="s">
        <v>219</v>
      </c>
      <c r="B9447" t="s">
        <v>35</v>
      </c>
      <c r="C9447" t="s">
        <v>4</v>
      </c>
      <c r="D9447" t="s">
        <v>328</v>
      </c>
      <c r="F9447" s="2">
        <v>16238</v>
      </c>
      <c r="G9447" s="36">
        <v>1751.7854445810949</v>
      </c>
      <c r="H9447">
        <v>2015</v>
      </c>
      <c r="I9447">
        <v>9.2693999999999992</v>
      </c>
      <c r="J9447" t="s">
        <v>717</v>
      </c>
    </row>
    <row r="9448" spans="1:10">
      <c r="A9448" t="s">
        <v>219</v>
      </c>
      <c r="B9448" t="s">
        <v>35</v>
      </c>
      <c r="C9448" t="s">
        <v>4</v>
      </c>
      <c r="D9448" t="s">
        <v>1</v>
      </c>
      <c r="F9448" s="2">
        <v>97</v>
      </c>
      <c r="G9448" s="36">
        <v>10.464539236628045</v>
      </c>
      <c r="H9448">
        <v>2015</v>
      </c>
      <c r="I9448">
        <v>9.2693999999999992</v>
      </c>
      <c r="J9448" t="s">
        <v>717</v>
      </c>
    </row>
    <row r="9449" spans="1:10">
      <c r="A9449" t="s">
        <v>219</v>
      </c>
      <c r="B9449" t="s">
        <v>35</v>
      </c>
      <c r="C9449" t="s">
        <v>3</v>
      </c>
      <c r="D9449" t="s">
        <v>328</v>
      </c>
      <c r="F9449" s="2">
        <v>36680</v>
      </c>
      <c r="G9449" s="36">
        <v>4518.7088390774006</v>
      </c>
      <c r="H9449">
        <v>2014</v>
      </c>
      <c r="I9449">
        <v>8.1173630136986379</v>
      </c>
      <c r="J9449" t="s">
        <v>717</v>
      </c>
    </row>
    <row r="9450" spans="1:10">
      <c r="A9450" t="s">
        <v>219</v>
      </c>
      <c r="B9450" t="s">
        <v>35</v>
      </c>
      <c r="C9450" t="s">
        <v>3</v>
      </c>
      <c r="D9450" t="s">
        <v>1</v>
      </c>
      <c r="F9450" s="2">
        <v>3069</v>
      </c>
      <c r="G9450" s="36">
        <v>378.07844675922962</v>
      </c>
      <c r="H9450">
        <v>2014</v>
      </c>
      <c r="I9450">
        <v>8.1173630136986379</v>
      </c>
      <c r="J9450" t="s">
        <v>717</v>
      </c>
    </row>
    <row r="9451" spans="1:10">
      <c r="A9451" t="s">
        <v>219</v>
      </c>
      <c r="B9451" t="s">
        <v>35</v>
      </c>
      <c r="C9451" t="s">
        <v>4</v>
      </c>
      <c r="D9451" t="s">
        <v>328</v>
      </c>
      <c r="F9451" s="2">
        <v>8560</v>
      </c>
      <c r="G9451" s="36">
        <v>1054.5296527399821</v>
      </c>
      <c r="H9451">
        <v>2014</v>
      </c>
      <c r="I9451">
        <v>8.1173630136986379</v>
      </c>
      <c r="J9451" t="s">
        <v>717</v>
      </c>
    </row>
    <row r="9452" spans="1:10">
      <c r="A9452" t="s">
        <v>219</v>
      </c>
      <c r="B9452" t="s">
        <v>35</v>
      </c>
      <c r="C9452" t="s">
        <v>4</v>
      </c>
      <c r="D9452" t="s">
        <v>1</v>
      </c>
      <c r="F9452" s="2">
        <v>-64</v>
      </c>
      <c r="G9452" s="36">
        <v>-7.8843338522615491</v>
      </c>
      <c r="H9452">
        <v>2014</v>
      </c>
      <c r="I9452">
        <v>8.1173630136986379</v>
      </c>
      <c r="J9452" t="s">
        <v>717</v>
      </c>
    </row>
    <row r="9453" spans="1:10">
      <c r="A9453" t="s">
        <v>219</v>
      </c>
      <c r="B9453" t="s">
        <v>35</v>
      </c>
      <c r="C9453" t="s">
        <v>3</v>
      </c>
      <c r="D9453" t="s">
        <v>328</v>
      </c>
      <c r="F9453" s="2">
        <v>36657</v>
      </c>
      <c r="G9453" s="36">
        <v>6691.5790751372779</v>
      </c>
      <c r="H9453">
        <v>2013</v>
      </c>
      <c r="I9453">
        <v>5.47807917808219</v>
      </c>
      <c r="J9453" t="s">
        <v>717</v>
      </c>
    </row>
    <row r="9454" spans="1:10">
      <c r="A9454" t="s">
        <v>219</v>
      </c>
      <c r="B9454" t="s">
        <v>35</v>
      </c>
      <c r="C9454" t="s">
        <v>3</v>
      </c>
      <c r="D9454" t="s">
        <v>1</v>
      </c>
      <c r="F9454" s="2">
        <v>1669</v>
      </c>
      <c r="G9454" s="36">
        <v>304.66883477655335</v>
      </c>
      <c r="H9454">
        <v>2013</v>
      </c>
      <c r="I9454">
        <v>5.47807917808219</v>
      </c>
      <c r="J9454" t="s">
        <v>717</v>
      </c>
    </row>
    <row r="9455" spans="1:10">
      <c r="A9455" t="s">
        <v>219</v>
      </c>
      <c r="B9455" t="s">
        <v>35</v>
      </c>
      <c r="C9455" t="s">
        <v>4</v>
      </c>
      <c r="D9455" t="s">
        <v>328</v>
      </c>
      <c r="F9455" s="2">
        <v>8902</v>
      </c>
      <c r="G9455" s="36">
        <v>1625.0221492995074</v>
      </c>
      <c r="H9455">
        <v>2013</v>
      </c>
      <c r="I9455">
        <v>5.47807917808219</v>
      </c>
      <c r="J9455" t="s">
        <v>717</v>
      </c>
    </row>
    <row r="9456" spans="1:10">
      <c r="A9456" t="s">
        <v>219</v>
      </c>
      <c r="B9456" t="s">
        <v>35</v>
      </c>
      <c r="C9456" t="s">
        <v>4</v>
      </c>
      <c r="D9456" t="s">
        <v>1</v>
      </c>
      <c r="F9456" s="2">
        <v>-131</v>
      </c>
      <c r="G9456" s="36">
        <v>-23.913491525301673</v>
      </c>
      <c r="H9456">
        <v>2013</v>
      </c>
      <c r="I9456">
        <v>5.47807917808219</v>
      </c>
      <c r="J9456" t="s">
        <v>717</v>
      </c>
    </row>
    <row r="9457" spans="1:10">
      <c r="A9457" t="s">
        <v>219</v>
      </c>
      <c r="B9457" t="s">
        <v>35</v>
      </c>
      <c r="C9457" t="s">
        <v>3</v>
      </c>
      <c r="D9457" t="s">
        <v>328</v>
      </c>
      <c r="F9457" s="2">
        <v>49420</v>
      </c>
      <c r="G9457" s="36">
        <v>10858.002288964826</v>
      </c>
      <c r="H9457">
        <v>2012</v>
      </c>
      <c r="I9457">
        <v>4.5514818181818208</v>
      </c>
      <c r="J9457" t="s">
        <v>717</v>
      </c>
    </row>
    <row r="9458" spans="1:10">
      <c r="A9458" t="s">
        <v>219</v>
      </c>
      <c r="B9458" t="s">
        <v>35</v>
      </c>
      <c r="C9458" t="s">
        <v>3</v>
      </c>
      <c r="D9458" t="s">
        <v>1</v>
      </c>
      <c r="F9458" s="2">
        <v>2071</v>
      </c>
      <c r="G9458" s="36">
        <v>455.01664792485138</v>
      </c>
      <c r="H9458">
        <v>2012</v>
      </c>
      <c r="I9458">
        <v>4.5514818181818208</v>
      </c>
      <c r="J9458" t="s">
        <v>717</v>
      </c>
    </row>
    <row r="9459" spans="1:10">
      <c r="A9459" t="s">
        <v>219</v>
      </c>
      <c r="B9459" t="s">
        <v>35</v>
      </c>
      <c r="C9459" t="s">
        <v>4</v>
      </c>
      <c r="D9459" t="s">
        <v>328</v>
      </c>
      <c r="F9459" s="2">
        <v>10546.000000000002</v>
      </c>
      <c r="G9459" s="36">
        <v>2317.0475948891758</v>
      </c>
      <c r="H9459">
        <v>2012</v>
      </c>
      <c r="I9459">
        <v>4.5514818181818208</v>
      </c>
      <c r="J9459" t="s">
        <v>717</v>
      </c>
    </row>
    <row r="9460" spans="1:10">
      <c r="A9460" t="s">
        <v>219</v>
      </c>
      <c r="B9460" t="s">
        <v>35</v>
      </c>
      <c r="C9460" t="s">
        <v>4</v>
      </c>
      <c r="D9460" t="s">
        <v>1</v>
      </c>
      <c r="F9460" s="2">
        <v>-37</v>
      </c>
      <c r="G9460" s="36">
        <v>-8.1292206534135687</v>
      </c>
      <c r="H9460">
        <v>2012</v>
      </c>
      <c r="I9460">
        <v>4.5514818181818208</v>
      </c>
      <c r="J9460" t="s">
        <v>717</v>
      </c>
    </row>
    <row r="9461" spans="1:10">
      <c r="A9461" t="s">
        <v>219</v>
      </c>
      <c r="B9461" t="s">
        <v>35</v>
      </c>
      <c r="C9461" t="s">
        <v>3</v>
      </c>
      <c r="D9461" t="s">
        <v>328</v>
      </c>
      <c r="F9461" s="2">
        <v>4630796</v>
      </c>
      <c r="G9461" s="36">
        <v>1121196.6429919729</v>
      </c>
      <c r="H9461">
        <v>2011</v>
      </c>
      <c r="I9461">
        <v>4.1302264227642302</v>
      </c>
      <c r="J9461" t="s">
        <v>717</v>
      </c>
    </row>
    <row r="9462" spans="1:10">
      <c r="A9462" t="s">
        <v>219</v>
      </c>
      <c r="B9462" t="s">
        <v>35</v>
      </c>
      <c r="C9462" t="s">
        <v>4</v>
      </c>
      <c r="D9462" t="s">
        <v>328</v>
      </c>
      <c r="F9462" s="2">
        <v>195128</v>
      </c>
      <c r="G9462" s="36">
        <v>47243.899008666696</v>
      </c>
      <c r="H9462">
        <v>2011</v>
      </c>
      <c r="I9462">
        <v>4.1302264227642302</v>
      </c>
      <c r="J9462" t="s">
        <v>717</v>
      </c>
    </row>
    <row r="9463" spans="1:10">
      <c r="A9463" t="s">
        <v>219</v>
      </c>
      <c r="B9463" t="s">
        <v>35</v>
      </c>
      <c r="C9463" t="s">
        <v>3</v>
      </c>
      <c r="D9463" t="s">
        <v>328</v>
      </c>
      <c r="F9463" s="2">
        <v>67548</v>
      </c>
      <c r="G9463" s="36">
        <v>17263.84481912959</v>
      </c>
      <c r="H9463">
        <v>2010</v>
      </c>
      <c r="I9463">
        <v>3.9126857723577269</v>
      </c>
      <c r="J9463" t="s">
        <v>717</v>
      </c>
    </row>
    <row r="9464" spans="1:10">
      <c r="A9464" t="s">
        <v>74</v>
      </c>
      <c r="B9464" t="s">
        <v>33</v>
      </c>
      <c r="C9464" t="s">
        <v>3</v>
      </c>
      <c r="D9464" t="s">
        <v>328</v>
      </c>
      <c r="E9464" t="s">
        <v>370</v>
      </c>
      <c r="F9464" s="2">
        <f>G9464*I9464</f>
        <v>4831770732.9646788</v>
      </c>
      <c r="G9464" s="36">
        <v>7185857.723028969</v>
      </c>
      <c r="H9464">
        <v>2016</v>
      </c>
      <c r="I9464">
        <v>672.4</v>
      </c>
      <c r="J9464" s="40" t="s">
        <v>715</v>
      </c>
    </row>
    <row r="9465" spans="1:10">
      <c r="A9465" t="s">
        <v>74</v>
      </c>
      <c r="B9465" t="s">
        <v>33</v>
      </c>
      <c r="C9465" t="s">
        <v>3</v>
      </c>
      <c r="D9465" t="s">
        <v>328</v>
      </c>
      <c r="E9465" t="s">
        <v>419</v>
      </c>
      <c r="F9465" s="2">
        <f>G9465*I9465</f>
        <v>1865296588.2899489</v>
      </c>
      <c r="G9465" s="36">
        <v>2774087.727974344</v>
      </c>
      <c r="H9465">
        <v>2016</v>
      </c>
      <c r="I9465">
        <v>672.4</v>
      </c>
      <c r="J9465" s="40" t="s">
        <v>715</v>
      </c>
    </row>
    <row r="9466" spans="1:10">
      <c r="A9466" t="s">
        <v>74</v>
      </c>
      <c r="B9466" t="s">
        <v>33</v>
      </c>
      <c r="C9466" t="s">
        <v>3</v>
      </c>
      <c r="D9466" t="s">
        <v>328</v>
      </c>
      <c r="E9466" t="s">
        <v>432</v>
      </c>
      <c r="F9466" s="2">
        <f>G9466*I9466</f>
        <v>42550367.606288128</v>
      </c>
      <c r="G9466" s="36">
        <v>63281.331954622437</v>
      </c>
      <c r="H9466">
        <v>2016</v>
      </c>
      <c r="I9466">
        <v>672.4</v>
      </c>
      <c r="J9466" s="40" t="s">
        <v>715</v>
      </c>
    </row>
    <row r="9467" spans="1:10">
      <c r="A9467" t="s">
        <v>74</v>
      </c>
      <c r="B9467" t="s">
        <v>33</v>
      </c>
      <c r="C9467" t="s">
        <v>3</v>
      </c>
      <c r="D9467" t="s">
        <v>1</v>
      </c>
      <c r="F9467" s="2">
        <f>G9467*I9467</f>
        <v>20437316.30925085</v>
      </c>
      <c r="G9467" s="36">
        <v>30394.581066702634</v>
      </c>
      <c r="H9467">
        <v>2016</v>
      </c>
      <c r="I9467">
        <v>672.4</v>
      </c>
      <c r="J9467" s="40" t="s">
        <v>715</v>
      </c>
    </row>
    <row r="9468" spans="1:10">
      <c r="A9468" t="s">
        <v>219</v>
      </c>
      <c r="B9468" t="s">
        <v>35</v>
      </c>
      <c r="C9468" t="s">
        <v>4</v>
      </c>
      <c r="D9468" t="s">
        <v>328</v>
      </c>
      <c r="F9468" s="2">
        <v>2305</v>
      </c>
      <c r="G9468" s="36">
        <v>589.10940824441445</v>
      </c>
      <c r="H9468">
        <v>2010</v>
      </c>
      <c r="I9468">
        <v>3.9126857723577269</v>
      </c>
      <c r="J9468" t="s">
        <v>717</v>
      </c>
    </row>
    <row r="9469" spans="1:10">
      <c r="A9469" t="s">
        <v>219</v>
      </c>
      <c r="B9469" t="s">
        <v>35</v>
      </c>
      <c r="C9469" t="s">
        <v>4</v>
      </c>
      <c r="D9469" t="s">
        <v>1</v>
      </c>
      <c r="F9469" s="2">
        <v>1356</v>
      </c>
      <c r="G9469" s="36">
        <v>346.56501413424121</v>
      </c>
      <c r="H9469">
        <v>2010</v>
      </c>
      <c r="I9469">
        <v>3.9126857723577269</v>
      </c>
      <c r="J9469" t="s">
        <v>717</v>
      </c>
    </row>
    <row r="9470" spans="1:10">
      <c r="A9470" t="s">
        <v>219</v>
      </c>
      <c r="B9470" t="s">
        <v>552</v>
      </c>
      <c r="C9470" t="s">
        <v>3</v>
      </c>
      <c r="D9470" t="s">
        <v>328</v>
      </c>
      <c r="F9470" s="2">
        <v>86657000</v>
      </c>
      <c r="G9470" s="36">
        <v>13788346.486761712</v>
      </c>
      <c r="H9470">
        <v>2015</v>
      </c>
      <c r="I9470">
        <v>6.2847999999999997</v>
      </c>
      <c r="J9470" t="s">
        <v>717</v>
      </c>
    </row>
    <row r="9471" spans="1:10">
      <c r="A9471" t="s">
        <v>219</v>
      </c>
      <c r="B9471" t="s">
        <v>552</v>
      </c>
      <c r="C9471" t="s">
        <v>3</v>
      </c>
      <c r="D9471" t="s">
        <v>1</v>
      </c>
      <c r="F9471" s="2">
        <v>39331000</v>
      </c>
      <c r="G9471" s="36">
        <v>6258114.8167006113</v>
      </c>
      <c r="H9471">
        <v>2015</v>
      </c>
      <c r="I9471">
        <v>6.2847999999999997</v>
      </c>
      <c r="J9471" t="s">
        <v>717</v>
      </c>
    </row>
    <row r="9472" spans="1:10">
      <c r="A9472" t="s">
        <v>219</v>
      </c>
      <c r="B9472" t="s">
        <v>552</v>
      </c>
      <c r="C9472" t="s">
        <v>4</v>
      </c>
      <c r="D9472" t="s">
        <v>328</v>
      </c>
      <c r="F9472" s="2">
        <v>2010000</v>
      </c>
      <c r="G9472" s="36">
        <v>319819.24643584521</v>
      </c>
      <c r="H9472">
        <v>2015</v>
      </c>
      <c r="I9472">
        <v>6.2847999999999997</v>
      </c>
      <c r="J9472" t="s">
        <v>717</v>
      </c>
    </row>
    <row r="9473" spans="1:10">
      <c r="A9473" t="s">
        <v>219</v>
      </c>
      <c r="B9473" t="s">
        <v>552</v>
      </c>
      <c r="C9473" t="s">
        <v>3</v>
      </c>
      <c r="D9473" t="s">
        <v>328</v>
      </c>
      <c r="F9473" s="2">
        <v>71597000</v>
      </c>
      <c r="G9473" s="36">
        <v>11378871.918755265</v>
      </c>
      <c r="H9473">
        <v>2014</v>
      </c>
      <c r="I9473">
        <v>6.2920999999999996</v>
      </c>
      <c r="J9473" t="s">
        <v>717</v>
      </c>
    </row>
    <row r="9474" spans="1:10">
      <c r="A9474" t="s">
        <v>219</v>
      </c>
      <c r="B9474" t="s">
        <v>552</v>
      </c>
      <c r="C9474" t="s">
        <v>3</v>
      </c>
      <c r="D9474" t="s">
        <v>1</v>
      </c>
      <c r="F9474" s="2">
        <v>23908000</v>
      </c>
      <c r="G9474" s="36">
        <v>3799685.3196865912</v>
      </c>
      <c r="H9474">
        <v>2014</v>
      </c>
      <c r="I9474">
        <v>6.2920999999999996</v>
      </c>
      <c r="J9474" t="s">
        <v>717</v>
      </c>
    </row>
    <row r="9475" spans="1:10">
      <c r="A9475" t="s">
        <v>219</v>
      </c>
      <c r="B9475" t="s">
        <v>552</v>
      </c>
      <c r="C9475" t="s">
        <v>4</v>
      </c>
      <c r="D9475" t="s">
        <v>328</v>
      </c>
      <c r="F9475" s="2">
        <v>795000</v>
      </c>
      <c r="G9475" s="36">
        <v>126348.91371720095</v>
      </c>
      <c r="H9475">
        <v>2014</v>
      </c>
      <c r="I9475">
        <v>6.2920999999999996</v>
      </c>
      <c r="J9475" t="s">
        <v>717</v>
      </c>
    </row>
    <row r="9476" spans="1:10">
      <c r="A9476" t="s">
        <v>219</v>
      </c>
      <c r="B9476" t="s">
        <v>552</v>
      </c>
      <c r="C9476" t="s">
        <v>4</v>
      </c>
      <c r="D9476" t="s">
        <v>1</v>
      </c>
      <c r="F9476" s="2">
        <v>84000</v>
      </c>
      <c r="G9476" s="36">
        <v>13350.073902194817</v>
      </c>
      <c r="H9476">
        <v>2014</v>
      </c>
      <c r="I9476">
        <v>6.2920999999999996</v>
      </c>
      <c r="J9476" t="s">
        <v>717</v>
      </c>
    </row>
    <row r="9477" spans="1:10">
      <c r="A9477" t="s">
        <v>219</v>
      </c>
      <c r="B9477" t="s">
        <v>552</v>
      </c>
      <c r="C9477" t="s">
        <v>3</v>
      </c>
      <c r="D9477" t="s">
        <v>328</v>
      </c>
      <c r="F9477" s="2">
        <v>54713000</v>
      </c>
      <c r="G9477" s="36">
        <v>8706438.3692434989</v>
      </c>
      <c r="H9477">
        <v>2013</v>
      </c>
      <c r="I9477">
        <v>6.2842000000000002</v>
      </c>
      <c r="J9477" t="s">
        <v>717</v>
      </c>
    </row>
    <row r="9478" spans="1:10">
      <c r="A9478" t="s">
        <v>219</v>
      </c>
      <c r="B9478" t="s">
        <v>552</v>
      </c>
      <c r="C9478" t="s">
        <v>3</v>
      </c>
      <c r="D9478" t="s">
        <v>1</v>
      </c>
      <c r="F9478" s="2">
        <v>8601000</v>
      </c>
      <c r="G9478" s="36">
        <v>1368670.6342891697</v>
      </c>
      <c r="H9478">
        <v>2013</v>
      </c>
      <c r="I9478">
        <v>6.2842000000000002</v>
      </c>
      <c r="J9478" t="s">
        <v>717</v>
      </c>
    </row>
    <row r="9479" spans="1:10">
      <c r="A9479" t="s">
        <v>219</v>
      </c>
      <c r="B9479" t="s">
        <v>552</v>
      </c>
      <c r="C9479" t="s">
        <v>4</v>
      </c>
      <c r="D9479" t="s">
        <v>328</v>
      </c>
      <c r="F9479" s="2">
        <v>1677000</v>
      </c>
      <c r="G9479" s="36">
        <v>266859.74348365742</v>
      </c>
      <c r="H9479">
        <v>2013</v>
      </c>
      <c r="I9479">
        <v>6.2842000000000002</v>
      </c>
      <c r="J9479" t="s">
        <v>717</v>
      </c>
    </row>
    <row r="9480" spans="1:10">
      <c r="A9480" s="4" t="s">
        <v>19</v>
      </c>
      <c r="B9480" t="s">
        <v>33</v>
      </c>
      <c r="C9480" t="s">
        <v>3</v>
      </c>
      <c r="D9480" t="s">
        <v>328</v>
      </c>
      <c r="E9480" t="s">
        <v>370</v>
      </c>
      <c r="F9480" s="2">
        <f>G9480*I9480</f>
        <v>6795647090.3133564</v>
      </c>
      <c r="G9480" s="36">
        <v>10106554.26875871</v>
      </c>
      <c r="H9480">
        <v>2016</v>
      </c>
      <c r="I9480">
        <v>672.4</v>
      </c>
      <c r="J9480" s="40" t="s">
        <v>715</v>
      </c>
    </row>
    <row r="9481" spans="1:10">
      <c r="A9481" s="4" t="s">
        <v>19</v>
      </c>
      <c r="B9481" t="s">
        <v>33</v>
      </c>
      <c r="C9481" t="s">
        <v>3</v>
      </c>
      <c r="D9481" t="s">
        <v>328</v>
      </c>
      <c r="E9481" t="s">
        <v>419</v>
      </c>
      <c r="F9481" s="2">
        <f>G9481*I9481</f>
        <v>1760075219.4434206</v>
      </c>
      <c r="G9481" s="36">
        <v>2617601.4566380437</v>
      </c>
      <c r="H9481">
        <v>2016</v>
      </c>
      <c r="I9481">
        <v>672.4</v>
      </c>
      <c r="J9481" s="40" t="s">
        <v>715</v>
      </c>
    </row>
    <row r="9482" spans="1:10">
      <c r="A9482" s="4" t="s">
        <v>19</v>
      </c>
      <c r="B9482" t="s">
        <v>33</v>
      </c>
      <c r="C9482" t="s">
        <v>3</v>
      </c>
      <c r="D9482" t="s">
        <v>328</v>
      </c>
      <c r="E9482" t="s">
        <v>432</v>
      </c>
      <c r="F9482" s="2">
        <f>G9482*I9482</f>
        <v>554652609.86257851</v>
      </c>
      <c r="G9482" s="36">
        <v>824884.9046141858</v>
      </c>
      <c r="H9482">
        <v>2016</v>
      </c>
      <c r="I9482">
        <v>672.4</v>
      </c>
      <c r="J9482" s="40" t="s">
        <v>715</v>
      </c>
    </row>
    <row r="9483" spans="1:10">
      <c r="A9483" s="4" t="s">
        <v>19</v>
      </c>
      <c r="B9483" t="s">
        <v>33</v>
      </c>
      <c r="C9483" t="s">
        <v>3</v>
      </c>
      <c r="D9483" t="s">
        <v>1</v>
      </c>
      <c r="F9483" s="2">
        <f>G9483*I9483</f>
        <v>1238572963.4377856</v>
      </c>
      <c r="G9483" s="36">
        <v>1842018.089586237</v>
      </c>
      <c r="H9483">
        <v>2016</v>
      </c>
      <c r="I9483">
        <v>672.4</v>
      </c>
      <c r="J9483" s="40" t="s">
        <v>715</v>
      </c>
    </row>
    <row r="9484" spans="1:10">
      <c r="A9484" t="s">
        <v>219</v>
      </c>
      <c r="B9484" t="s">
        <v>552</v>
      </c>
      <c r="C9484" t="s">
        <v>4</v>
      </c>
      <c r="D9484" t="s">
        <v>1</v>
      </c>
      <c r="F9484" s="2">
        <v>513000.00000000006</v>
      </c>
      <c r="G9484" s="36">
        <v>81633.302568346015</v>
      </c>
      <c r="H9484">
        <v>2013</v>
      </c>
      <c r="I9484">
        <v>6.2842000000000002</v>
      </c>
      <c r="J9484" t="s">
        <v>717</v>
      </c>
    </row>
    <row r="9485" spans="1:10">
      <c r="A9485" t="s">
        <v>219</v>
      </c>
      <c r="B9485" t="s">
        <v>552</v>
      </c>
      <c r="C9485" t="s">
        <v>3</v>
      </c>
      <c r="D9485" t="s">
        <v>328</v>
      </c>
      <c r="F9485" s="2">
        <v>37057000</v>
      </c>
      <c r="G9485" s="36">
        <v>8639405.0311239883</v>
      </c>
      <c r="H9485">
        <v>2012</v>
      </c>
      <c r="I9485">
        <v>4.2892999999999857</v>
      </c>
      <c r="J9485" t="s">
        <v>717</v>
      </c>
    </row>
    <row r="9486" spans="1:10">
      <c r="A9486" t="s">
        <v>219</v>
      </c>
      <c r="B9486" t="s">
        <v>552</v>
      </c>
      <c r="C9486" t="s">
        <v>3</v>
      </c>
      <c r="D9486" t="s">
        <v>1</v>
      </c>
      <c r="F9486" s="2">
        <v>349000</v>
      </c>
      <c r="G9486" s="36">
        <v>81365.257734362516</v>
      </c>
      <c r="H9486">
        <v>2012</v>
      </c>
      <c r="I9486">
        <v>4.2892999999999857</v>
      </c>
      <c r="J9486" t="s">
        <v>717</v>
      </c>
    </row>
    <row r="9487" spans="1:10">
      <c r="A9487" t="s">
        <v>219</v>
      </c>
      <c r="B9487" t="s">
        <v>552</v>
      </c>
      <c r="C9487" t="s">
        <v>4</v>
      </c>
      <c r="D9487" t="s">
        <v>328</v>
      </c>
      <c r="F9487" s="2">
        <v>2317000</v>
      </c>
      <c r="G9487" s="36">
        <v>540181.38157741539</v>
      </c>
      <c r="H9487">
        <v>2012</v>
      </c>
      <c r="I9487">
        <v>4.2892999999999857</v>
      </c>
      <c r="J9487" t="s">
        <v>717</v>
      </c>
    </row>
    <row r="9488" spans="1:10">
      <c r="A9488" t="s">
        <v>219</v>
      </c>
      <c r="B9488" t="s">
        <v>552</v>
      </c>
      <c r="C9488" t="s">
        <v>4</v>
      </c>
      <c r="D9488" t="s">
        <v>1</v>
      </c>
      <c r="F9488" s="2">
        <v>0</v>
      </c>
      <c r="G9488" s="36">
        <v>0</v>
      </c>
      <c r="H9488">
        <v>2012</v>
      </c>
      <c r="I9488">
        <v>4.2892999999999857</v>
      </c>
      <c r="J9488" t="s">
        <v>717</v>
      </c>
    </row>
    <row r="9489" spans="1:10">
      <c r="A9489" t="s">
        <v>219</v>
      </c>
      <c r="B9489" t="s">
        <v>552</v>
      </c>
      <c r="C9489" t="s">
        <v>3</v>
      </c>
      <c r="D9489" t="s">
        <v>328</v>
      </c>
      <c r="F9489" s="2">
        <v>36782000.00000003</v>
      </c>
      <c r="G9489" s="36">
        <v>8575292.0056886096</v>
      </c>
      <c r="H9489">
        <v>2011</v>
      </c>
      <c r="I9489">
        <v>4.2892999999999857</v>
      </c>
      <c r="J9489" t="s">
        <v>717</v>
      </c>
    </row>
    <row r="9490" spans="1:10">
      <c r="A9490" t="s">
        <v>219</v>
      </c>
      <c r="B9490" t="s">
        <v>552</v>
      </c>
      <c r="C9490" t="s">
        <v>3</v>
      </c>
      <c r="D9490" t="s">
        <v>1</v>
      </c>
      <c r="F9490" s="2">
        <v>34000.000000000029</v>
      </c>
      <c r="G9490" s="36">
        <v>7926.7013265568139</v>
      </c>
      <c r="H9490">
        <v>2011</v>
      </c>
      <c r="I9490">
        <v>4.2892999999999857</v>
      </c>
      <c r="J9490" t="s">
        <v>717</v>
      </c>
    </row>
    <row r="9491" spans="1:10">
      <c r="A9491" t="s">
        <v>219</v>
      </c>
      <c r="B9491" t="s">
        <v>552</v>
      </c>
      <c r="C9491" t="s">
        <v>4</v>
      </c>
      <c r="D9491" t="s">
        <v>328</v>
      </c>
      <c r="F9491" s="2">
        <v>1490000.0000000014</v>
      </c>
      <c r="G9491" s="36">
        <v>347376.02872263687</v>
      </c>
      <c r="H9491">
        <v>2011</v>
      </c>
      <c r="I9491">
        <v>4.2892999999999857</v>
      </c>
      <c r="J9491" t="s">
        <v>717</v>
      </c>
    </row>
    <row r="9492" spans="1:10">
      <c r="A9492" t="s">
        <v>219</v>
      </c>
      <c r="B9492" t="s">
        <v>552</v>
      </c>
      <c r="C9492" t="s">
        <v>4</v>
      </c>
      <c r="D9492" t="s">
        <v>1</v>
      </c>
      <c r="F9492" s="2">
        <v>0</v>
      </c>
      <c r="G9492" s="36">
        <v>0</v>
      </c>
      <c r="H9492">
        <v>2011</v>
      </c>
      <c r="I9492">
        <v>4.2892999999999857</v>
      </c>
      <c r="J9492" t="s">
        <v>717</v>
      </c>
    </row>
    <row r="9493" spans="1:10">
      <c r="A9493" t="s">
        <v>219</v>
      </c>
      <c r="B9493" t="s">
        <v>552</v>
      </c>
      <c r="C9493" t="s">
        <v>3</v>
      </c>
      <c r="D9493" t="s">
        <v>328</v>
      </c>
      <c r="F9493" s="2">
        <v>20341000</v>
      </c>
      <c r="G9493" s="36">
        <v>4808098.6779722637</v>
      </c>
      <c r="H9493">
        <v>2010</v>
      </c>
      <c r="I9493">
        <v>4.2305704109588866</v>
      </c>
      <c r="J9493" t="s">
        <v>717</v>
      </c>
    </row>
    <row r="9494" spans="1:10">
      <c r="A9494" t="s">
        <v>219</v>
      </c>
      <c r="B9494" t="s">
        <v>552</v>
      </c>
      <c r="C9494" t="s">
        <v>3</v>
      </c>
      <c r="D9494" t="s">
        <v>1</v>
      </c>
      <c r="F9494" s="2">
        <v>30000</v>
      </c>
      <c r="G9494" s="36">
        <v>7091.2423351441876</v>
      </c>
      <c r="H9494">
        <v>2010</v>
      </c>
      <c r="I9494">
        <v>4.2305704109588866</v>
      </c>
      <c r="J9494" t="s">
        <v>717</v>
      </c>
    </row>
    <row r="9495" spans="1:10">
      <c r="A9495" t="s">
        <v>219</v>
      </c>
      <c r="B9495" t="s">
        <v>552</v>
      </c>
      <c r="C9495" t="s">
        <v>4</v>
      </c>
      <c r="D9495" t="s">
        <v>328</v>
      </c>
      <c r="F9495" s="2">
        <v>1078000</v>
      </c>
      <c r="G9495" s="36">
        <v>254811.97457618112</v>
      </c>
      <c r="H9495">
        <v>2010</v>
      </c>
      <c r="I9495">
        <v>4.2305704109588866</v>
      </c>
      <c r="J9495" t="s">
        <v>717</v>
      </c>
    </row>
    <row r="9496" spans="1:10">
      <c r="A9496" t="s">
        <v>219</v>
      </c>
      <c r="B9496" t="s">
        <v>552</v>
      </c>
      <c r="C9496" t="s">
        <v>4</v>
      </c>
      <c r="D9496" t="s">
        <v>1</v>
      </c>
      <c r="F9496" s="2">
        <v>0</v>
      </c>
      <c r="G9496" s="36">
        <v>0</v>
      </c>
      <c r="H9496">
        <v>2010</v>
      </c>
      <c r="I9496">
        <v>4.2305704109588866</v>
      </c>
      <c r="J9496" t="s">
        <v>717</v>
      </c>
    </row>
    <row r="9497" spans="1:10">
      <c r="A9497" t="s">
        <v>356</v>
      </c>
      <c r="B9497" t="s">
        <v>35</v>
      </c>
      <c r="C9497" t="s">
        <v>3</v>
      </c>
      <c r="D9497" t="s">
        <v>328</v>
      </c>
      <c r="F9497" s="2">
        <v>4445403</v>
      </c>
      <c r="G9497" s="36">
        <v>1076309.7576197365</v>
      </c>
      <c r="H9497">
        <v>2011</v>
      </c>
      <c r="I9497">
        <v>4.1302264227642302</v>
      </c>
      <c r="J9497" t="s">
        <v>717</v>
      </c>
    </row>
    <row r="9498" spans="1:10">
      <c r="A9498" t="s">
        <v>356</v>
      </c>
      <c r="B9498" t="s">
        <v>35</v>
      </c>
      <c r="C9498" t="s">
        <v>4</v>
      </c>
      <c r="D9498" t="s">
        <v>328</v>
      </c>
      <c r="F9498" s="2">
        <v>426451</v>
      </c>
      <c r="G9498" s="36">
        <v>103251.24008929994</v>
      </c>
      <c r="H9498">
        <v>2011</v>
      </c>
      <c r="I9498">
        <v>4.1302264227642302</v>
      </c>
      <c r="J9498" t="s">
        <v>717</v>
      </c>
    </row>
    <row r="9499" spans="1:10">
      <c r="A9499" t="s">
        <v>356</v>
      </c>
      <c r="B9499" t="s">
        <v>35</v>
      </c>
      <c r="C9499" t="s">
        <v>3</v>
      </c>
      <c r="D9499" t="s">
        <v>328</v>
      </c>
      <c r="F9499" s="2">
        <v>51020542</v>
      </c>
      <c r="G9499" s="36">
        <v>13039774.9700344</v>
      </c>
      <c r="H9499">
        <v>2010</v>
      </c>
      <c r="I9499">
        <v>3.9126857723577269</v>
      </c>
      <c r="J9499" t="s">
        <v>717</v>
      </c>
    </row>
    <row r="9500" spans="1:10">
      <c r="A9500" t="s">
        <v>356</v>
      </c>
      <c r="B9500" t="s">
        <v>35</v>
      </c>
      <c r="C9500" t="s">
        <v>3</v>
      </c>
      <c r="D9500" t="s">
        <v>1</v>
      </c>
      <c r="F9500" s="2">
        <v>14981809</v>
      </c>
      <c r="G9500" s="36">
        <v>3829034.5485556796</v>
      </c>
      <c r="H9500">
        <v>2010</v>
      </c>
      <c r="I9500">
        <v>3.9126857723577269</v>
      </c>
      <c r="J9500" t="s">
        <v>717</v>
      </c>
    </row>
    <row r="9501" spans="1:10">
      <c r="A9501" t="s">
        <v>356</v>
      </c>
      <c r="B9501" t="s">
        <v>35</v>
      </c>
      <c r="C9501" t="s">
        <v>4</v>
      </c>
      <c r="D9501" t="s">
        <v>328</v>
      </c>
      <c r="F9501" s="2">
        <v>8237826</v>
      </c>
      <c r="G9501" s="36">
        <v>2105414.6638093065</v>
      </c>
      <c r="H9501">
        <v>2010</v>
      </c>
      <c r="I9501">
        <v>3.9126857723577269</v>
      </c>
      <c r="J9501" t="s">
        <v>717</v>
      </c>
    </row>
    <row r="9502" spans="1:10">
      <c r="A9502" s="4" t="s">
        <v>356</v>
      </c>
      <c r="B9502" t="s">
        <v>32</v>
      </c>
      <c r="C9502" t="s">
        <v>4</v>
      </c>
      <c r="D9502" t="s">
        <v>367</v>
      </c>
      <c r="E9502" t="s">
        <v>414</v>
      </c>
      <c r="F9502" s="2">
        <v>-436389.99999999994</v>
      </c>
      <c r="G9502" s="36">
        <v>-132802.7997565429</v>
      </c>
      <c r="H9502">
        <v>2015</v>
      </c>
      <c r="I9502">
        <v>3.286</v>
      </c>
      <c r="J9502" t="s">
        <v>717</v>
      </c>
    </row>
    <row r="9503" spans="1:10">
      <c r="A9503" s="4" t="s">
        <v>356</v>
      </c>
      <c r="B9503" t="s">
        <v>32</v>
      </c>
      <c r="C9503" t="s">
        <v>4</v>
      </c>
      <c r="D9503" t="s">
        <v>383</v>
      </c>
      <c r="F9503" s="2">
        <v>7194.9999999999991</v>
      </c>
      <c r="G9503" s="36">
        <v>2189.5922093730978</v>
      </c>
      <c r="H9503">
        <v>2015</v>
      </c>
      <c r="I9503">
        <v>3.286</v>
      </c>
      <c r="J9503" t="s">
        <v>717</v>
      </c>
    </row>
    <row r="9504" spans="1:10">
      <c r="A9504" s="4" t="s">
        <v>356</v>
      </c>
      <c r="B9504" t="s">
        <v>32</v>
      </c>
      <c r="C9504" t="s">
        <v>4</v>
      </c>
      <c r="D9504" t="s">
        <v>328</v>
      </c>
      <c r="F9504" s="2">
        <v>738.19842777999827</v>
      </c>
      <c r="G9504" s="36">
        <v>377.70653285010775</v>
      </c>
      <c r="H9504">
        <v>2012</v>
      </c>
      <c r="I9504">
        <v>1.9544232455014252</v>
      </c>
      <c r="J9504" t="s">
        <v>717</v>
      </c>
    </row>
    <row r="9505" spans="1:10">
      <c r="A9505" s="4" t="s">
        <v>356</v>
      </c>
      <c r="B9505" t="s">
        <v>32</v>
      </c>
      <c r="C9505" t="s">
        <v>4</v>
      </c>
      <c r="D9505" t="s">
        <v>380</v>
      </c>
      <c r="F9505" s="2">
        <v>34385.662353817163</v>
      </c>
      <c r="G9505" s="36">
        <v>17593.764520026063</v>
      </c>
      <c r="H9505">
        <v>2012</v>
      </c>
      <c r="I9505">
        <v>1.9544232455014252</v>
      </c>
      <c r="J9505" t="s">
        <v>717</v>
      </c>
    </row>
    <row r="9506" spans="1:10">
      <c r="A9506" s="4" t="s">
        <v>356</v>
      </c>
      <c r="B9506" t="s">
        <v>32</v>
      </c>
      <c r="C9506" t="s">
        <v>4</v>
      </c>
      <c r="D9506" t="s">
        <v>380</v>
      </c>
      <c r="F9506" s="2">
        <v>34385.662353817163</v>
      </c>
      <c r="G9506" s="36">
        <v>17593.764520026063</v>
      </c>
      <c r="H9506">
        <v>2012</v>
      </c>
      <c r="I9506">
        <v>1.9544232455014252</v>
      </c>
      <c r="J9506" t="s">
        <v>717</v>
      </c>
    </row>
    <row r="9507" spans="1:10">
      <c r="A9507" s="4" t="s">
        <v>356</v>
      </c>
      <c r="B9507" t="s">
        <v>32</v>
      </c>
      <c r="C9507" t="s">
        <v>4</v>
      </c>
      <c r="D9507" t="s">
        <v>328</v>
      </c>
      <c r="F9507" s="2">
        <v>-594.75691836139481</v>
      </c>
      <c r="G9507" s="36">
        <v>-355.24041888716636</v>
      </c>
      <c r="H9507">
        <v>2011</v>
      </c>
      <c r="I9507">
        <v>1.6742377464381528</v>
      </c>
      <c r="J9507" t="s">
        <v>717</v>
      </c>
    </row>
    <row r="9508" spans="1:10">
      <c r="A9508" t="s">
        <v>356</v>
      </c>
      <c r="B9508" t="s">
        <v>6</v>
      </c>
      <c r="C9508" t="s">
        <v>3</v>
      </c>
      <c r="D9508" t="s">
        <v>328</v>
      </c>
      <c r="F9508" s="2">
        <v>0</v>
      </c>
      <c r="G9508" s="36">
        <v>0</v>
      </c>
      <c r="H9508">
        <v>2016</v>
      </c>
      <c r="I9508">
        <v>18.6876</v>
      </c>
      <c r="J9508" t="s">
        <v>717</v>
      </c>
    </row>
    <row r="9509" spans="1:10">
      <c r="A9509" t="s">
        <v>356</v>
      </c>
      <c r="B9509" t="s">
        <v>6</v>
      </c>
      <c r="C9509" t="s">
        <v>3</v>
      </c>
      <c r="D9509" t="s">
        <v>1</v>
      </c>
      <c r="F9509" s="2">
        <v>0</v>
      </c>
      <c r="G9509" s="36">
        <v>0</v>
      </c>
      <c r="H9509">
        <v>2016</v>
      </c>
      <c r="I9509">
        <v>18.6876</v>
      </c>
      <c r="J9509" t="s">
        <v>717</v>
      </c>
    </row>
    <row r="9510" spans="1:10">
      <c r="A9510" t="s">
        <v>356</v>
      </c>
      <c r="B9510" t="s">
        <v>6</v>
      </c>
      <c r="C9510" t="s">
        <v>4</v>
      </c>
      <c r="D9510" t="s">
        <v>328</v>
      </c>
      <c r="F9510" s="2">
        <v>0</v>
      </c>
      <c r="G9510" s="36">
        <v>0</v>
      </c>
      <c r="H9510">
        <v>2016</v>
      </c>
      <c r="I9510">
        <v>18.6876</v>
      </c>
      <c r="J9510" t="s">
        <v>717</v>
      </c>
    </row>
    <row r="9511" spans="1:10">
      <c r="A9511" t="s">
        <v>356</v>
      </c>
      <c r="B9511" t="s">
        <v>6</v>
      </c>
      <c r="C9511" t="s">
        <v>3</v>
      </c>
      <c r="D9511" t="s">
        <v>328</v>
      </c>
      <c r="F9511" s="2">
        <v>-7</v>
      </c>
      <c r="G9511" s="36">
        <v>-0.44152405324541538</v>
      </c>
      <c r="H9511">
        <v>2015</v>
      </c>
      <c r="I9511">
        <v>15.854175890410984</v>
      </c>
      <c r="J9511" t="s">
        <v>717</v>
      </c>
    </row>
    <row r="9512" spans="1:10">
      <c r="A9512" t="s">
        <v>356</v>
      </c>
      <c r="B9512" t="s">
        <v>6</v>
      </c>
      <c r="C9512" t="s">
        <v>3</v>
      </c>
      <c r="D9512" t="s">
        <v>328</v>
      </c>
      <c r="F9512" s="2">
        <v>7000.0000000000009</v>
      </c>
      <c r="G9512" s="36">
        <v>563.15366049879322</v>
      </c>
      <c r="H9512">
        <v>2011</v>
      </c>
      <c r="I9512">
        <v>12.430000000000001</v>
      </c>
      <c r="J9512" t="s">
        <v>717</v>
      </c>
    </row>
    <row r="9513" spans="1:10">
      <c r="A9513" t="s">
        <v>356</v>
      </c>
      <c r="B9513" t="s">
        <v>6</v>
      </c>
      <c r="C9513" t="s">
        <v>3</v>
      </c>
      <c r="D9513" t="s">
        <v>328</v>
      </c>
      <c r="F9513" s="2">
        <v>563.1536604987931</v>
      </c>
      <c r="G9513" s="36">
        <v>45.306006476169998</v>
      </c>
      <c r="H9513">
        <v>2011</v>
      </c>
      <c r="I9513">
        <v>12.430000000000001</v>
      </c>
      <c r="J9513" t="s">
        <v>717</v>
      </c>
    </row>
    <row r="9514" spans="1:10">
      <c r="A9514" t="s">
        <v>356</v>
      </c>
      <c r="B9514" t="s">
        <v>6</v>
      </c>
      <c r="C9514" t="s">
        <v>4</v>
      </c>
      <c r="D9514" t="s">
        <v>328</v>
      </c>
      <c r="F9514" s="2">
        <v>0</v>
      </c>
      <c r="G9514" s="36">
        <v>0</v>
      </c>
      <c r="H9514">
        <v>2011</v>
      </c>
      <c r="I9514">
        <v>12.430000000000001</v>
      </c>
      <c r="J9514" t="s">
        <v>717</v>
      </c>
    </row>
    <row r="9515" spans="1:10">
      <c r="A9515" t="s">
        <v>356</v>
      </c>
      <c r="B9515" t="s">
        <v>6</v>
      </c>
      <c r="C9515" t="s">
        <v>4</v>
      </c>
      <c r="D9515" t="s">
        <v>328</v>
      </c>
      <c r="F9515" s="2">
        <v>0</v>
      </c>
      <c r="G9515" s="36">
        <v>0</v>
      </c>
      <c r="H9515">
        <v>2011</v>
      </c>
      <c r="I9515">
        <v>12.430000000000001</v>
      </c>
      <c r="J9515" t="s">
        <v>717</v>
      </c>
    </row>
    <row r="9516" spans="1:10">
      <c r="A9516" t="s">
        <v>356</v>
      </c>
      <c r="B9516" t="s">
        <v>6</v>
      </c>
      <c r="C9516" t="s">
        <v>3</v>
      </c>
      <c r="D9516" t="s">
        <v>328</v>
      </c>
      <c r="F9516" s="2">
        <v>2000</v>
      </c>
      <c r="G9516" s="36">
        <v>158.17570684768995</v>
      </c>
      <c r="H9516">
        <v>2010</v>
      </c>
      <c r="I9516">
        <v>12.644166666666669</v>
      </c>
      <c r="J9516" t="s">
        <v>717</v>
      </c>
    </row>
    <row r="9517" spans="1:10">
      <c r="A9517" t="s">
        <v>356</v>
      </c>
      <c r="B9517" t="s">
        <v>6</v>
      </c>
      <c r="C9517" t="s">
        <v>3</v>
      </c>
      <c r="D9517" t="s">
        <v>328</v>
      </c>
      <c r="F9517" s="2">
        <v>158.17570684768995</v>
      </c>
      <c r="G9517" s="36">
        <v>12.509777118383175</v>
      </c>
      <c r="H9517">
        <v>2010</v>
      </c>
      <c r="I9517">
        <v>12.644166666666669</v>
      </c>
      <c r="J9517" t="s">
        <v>717</v>
      </c>
    </row>
    <row r="9518" spans="1:10">
      <c r="A9518" t="s">
        <v>356</v>
      </c>
      <c r="B9518" t="s">
        <v>6</v>
      </c>
      <c r="C9518" t="s">
        <v>4</v>
      </c>
      <c r="D9518" t="s">
        <v>328</v>
      </c>
      <c r="F9518" s="2">
        <v>0</v>
      </c>
      <c r="G9518" s="36">
        <v>0</v>
      </c>
      <c r="H9518">
        <v>2010</v>
      </c>
      <c r="I9518">
        <v>12.644166666666669</v>
      </c>
      <c r="J9518" t="s">
        <v>717</v>
      </c>
    </row>
    <row r="9519" spans="1:10">
      <c r="A9519" t="s">
        <v>74</v>
      </c>
      <c r="B9519" t="s">
        <v>33</v>
      </c>
      <c r="C9519" t="s">
        <v>4</v>
      </c>
      <c r="D9519" t="s">
        <v>328</v>
      </c>
      <c r="E9519" t="s">
        <v>370</v>
      </c>
      <c r="F9519" s="2">
        <f>G9519*I9519</f>
        <v>4055417727.2250447</v>
      </c>
      <c r="G9519" s="36">
        <v>6031257.7739813281</v>
      </c>
      <c r="H9519">
        <v>2016</v>
      </c>
      <c r="I9519">
        <v>672.4</v>
      </c>
      <c r="J9519" s="40" t="s">
        <v>715</v>
      </c>
    </row>
    <row r="9520" spans="1:10">
      <c r="A9520" t="s">
        <v>74</v>
      </c>
      <c r="B9520" t="s">
        <v>33</v>
      </c>
      <c r="C9520" t="s">
        <v>4</v>
      </c>
      <c r="D9520" t="s">
        <v>328</v>
      </c>
      <c r="E9520" t="s">
        <v>432</v>
      </c>
      <c r="F9520" s="2">
        <f>G9520*I9520</f>
        <v>1701353680.7085378</v>
      </c>
      <c r="G9520" s="36">
        <v>2530270.1973654637</v>
      </c>
      <c r="H9520">
        <v>2016</v>
      </c>
      <c r="I9520">
        <v>672.4</v>
      </c>
      <c r="J9520" s="40" t="s">
        <v>715</v>
      </c>
    </row>
    <row r="9521" spans="1:10">
      <c r="A9521" t="s">
        <v>74</v>
      </c>
      <c r="B9521" t="s">
        <v>33</v>
      </c>
      <c r="C9521" t="s">
        <v>4</v>
      </c>
      <c r="D9521" t="s">
        <v>328</v>
      </c>
      <c r="E9521" t="s">
        <v>419</v>
      </c>
      <c r="F9521" s="2">
        <f>G9521*I9521</f>
        <v>147512038.84368116</v>
      </c>
      <c r="G9521" s="36">
        <v>219381.37841118555</v>
      </c>
      <c r="H9521">
        <v>2016</v>
      </c>
      <c r="I9521">
        <v>672.4</v>
      </c>
      <c r="J9521" s="40" t="s">
        <v>715</v>
      </c>
    </row>
    <row r="9522" spans="1:10">
      <c r="A9522" t="s">
        <v>74</v>
      </c>
      <c r="B9522" t="s">
        <v>33</v>
      </c>
      <c r="C9522" t="s">
        <v>4</v>
      </c>
      <c r="D9522" t="s">
        <v>1</v>
      </c>
      <c r="F9522" s="2">
        <f>G9522*I9522</f>
        <v>-416162.68788682582</v>
      </c>
      <c r="G9522" s="36">
        <v>-618.92130857648101</v>
      </c>
      <c r="H9522">
        <v>2016</v>
      </c>
      <c r="I9522">
        <v>672.4</v>
      </c>
      <c r="J9522" s="40" t="s">
        <v>715</v>
      </c>
    </row>
    <row r="9523" spans="1:10">
      <c r="A9523" t="s">
        <v>356</v>
      </c>
      <c r="B9523" t="s">
        <v>6</v>
      </c>
      <c r="C9523" t="s">
        <v>4</v>
      </c>
      <c r="D9523" t="s">
        <v>328</v>
      </c>
      <c r="F9523" s="2">
        <v>0</v>
      </c>
      <c r="G9523" s="36">
        <v>0</v>
      </c>
      <c r="H9523">
        <v>2010</v>
      </c>
      <c r="I9523">
        <v>12.644166666666669</v>
      </c>
      <c r="J9523" t="s">
        <v>717</v>
      </c>
    </row>
    <row r="9524" spans="1:10">
      <c r="A9524" t="s">
        <v>356</v>
      </c>
      <c r="B9524" t="s">
        <v>37</v>
      </c>
      <c r="C9524" t="s">
        <v>3</v>
      </c>
      <c r="D9524" t="s">
        <v>328</v>
      </c>
      <c r="F9524" s="2">
        <v>2323090</v>
      </c>
      <c r="G9524" s="36">
        <v>2323090</v>
      </c>
      <c r="H9524">
        <v>2012</v>
      </c>
      <c r="I9524">
        <v>1</v>
      </c>
      <c r="J9524" t="s">
        <v>717</v>
      </c>
    </row>
    <row r="9525" spans="1:10">
      <c r="A9525" t="s">
        <v>356</v>
      </c>
      <c r="B9525" t="s">
        <v>37</v>
      </c>
      <c r="C9525" t="s">
        <v>3</v>
      </c>
      <c r="D9525" t="s">
        <v>1</v>
      </c>
      <c r="F9525" s="2">
        <v>518331</v>
      </c>
      <c r="G9525" s="36">
        <v>518331</v>
      </c>
      <c r="H9525">
        <v>2012</v>
      </c>
      <c r="I9525">
        <v>1</v>
      </c>
      <c r="J9525" t="s">
        <v>717</v>
      </c>
    </row>
    <row r="9526" spans="1:10">
      <c r="A9526" t="s">
        <v>356</v>
      </c>
      <c r="B9526" t="s">
        <v>37</v>
      </c>
      <c r="C9526" t="s">
        <v>4</v>
      </c>
      <c r="D9526" t="s">
        <v>328</v>
      </c>
      <c r="F9526" s="2">
        <v>132017</v>
      </c>
      <c r="G9526" s="36">
        <v>132017</v>
      </c>
      <c r="H9526">
        <v>2012</v>
      </c>
      <c r="I9526">
        <v>1</v>
      </c>
      <c r="J9526" t="s">
        <v>717</v>
      </c>
    </row>
    <row r="9527" spans="1:10">
      <c r="A9527" t="s">
        <v>356</v>
      </c>
      <c r="B9527" t="s">
        <v>37</v>
      </c>
      <c r="C9527" t="s">
        <v>4</v>
      </c>
      <c r="D9527" t="s">
        <v>1</v>
      </c>
      <c r="F9527" s="2">
        <v>161667</v>
      </c>
      <c r="G9527" s="36">
        <v>161667</v>
      </c>
      <c r="H9527">
        <v>2012</v>
      </c>
      <c r="I9527">
        <v>1</v>
      </c>
      <c r="J9527" t="s">
        <v>717</v>
      </c>
    </row>
    <row r="9528" spans="1:10">
      <c r="A9528" t="s">
        <v>356</v>
      </c>
      <c r="B9528" t="s">
        <v>37</v>
      </c>
      <c r="C9528" t="s">
        <v>3</v>
      </c>
      <c r="D9528" t="s">
        <v>328</v>
      </c>
      <c r="F9528" s="2">
        <v>2223292</v>
      </c>
      <c r="G9528" s="36">
        <v>2223292</v>
      </c>
      <c r="H9528">
        <v>2011</v>
      </c>
      <c r="I9528">
        <v>1</v>
      </c>
      <c r="J9528" t="s">
        <v>717</v>
      </c>
    </row>
    <row r="9529" spans="1:10">
      <c r="A9529" t="s">
        <v>356</v>
      </c>
      <c r="B9529" t="s">
        <v>37</v>
      </c>
      <c r="C9529" t="s">
        <v>3</v>
      </c>
      <c r="D9529" t="s">
        <v>328</v>
      </c>
      <c r="F9529" s="2">
        <v>2223292</v>
      </c>
      <c r="G9529" s="36">
        <v>2223292</v>
      </c>
      <c r="H9529">
        <v>2011</v>
      </c>
      <c r="I9529">
        <v>1</v>
      </c>
      <c r="J9529" t="s">
        <v>717</v>
      </c>
    </row>
    <row r="9530" spans="1:10">
      <c r="A9530" t="s">
        <v>356</v>
      </c>
      <c r="B9530" t="s">
        <v>37</v>
      </c>
      <c r="C9530" t="s">
        <v>3</v>
      </c>
      <c r="D9530" t="s">
        <v>1</v>
      </c>
      <c r="F9530" s="2">
        <v>572611</v>
      </c>
      <c r="G9530" s="36">
        <v>572611</v>
      </c>
      <c r="H9530">
        <v>2011</v>
      </c>
      <c r="I9530">
        <v>1</v>
      </c>
      <c r="J9530" t="s">
        <v>717</v>
      </c>
    </row>
    <row r="9531" spans="1:10">
      <c r="A9531" t="s">
        <v>356</v>
      </c>
      <c r="B9531" t="s">
        <v>37</v>
      </c>
      <c r="C9531" t="s">
        <v>3</v>
      </c>
      <c r="D9531" t="s">
        <v>1</v>
      </c>
      <c r="F9531" s="2">
        <v>572611</v>
      </c>
      <c r="G9531" s="36">
        <v>572611</v>
      </c>
      <c r="H9531">
        <v>2011</v>
      </c>
      <c r="I9531">
        <v>1</v>
      </c>
      <c r="J9531" t="s">
        <v>717</v>
      </c>
    </row>
    <row r="9532" spans="1:10">
      <c r="A9532" t="s">
        <v>356</v>
      </c>
      <c r="B9532" t="s">
        <v>37</v>
      </c>
      <c r="C9532" t="s">
        <v>4</v>
      </c>
      <c r="D9532" t="s">
        <v>328</v>
      </c>
      <c r="F9532" s="2">
        <v>350378</v>
      </c>
      <c r="G9532" s="36">
        <v>350378</v>
      </c>
      <c r="H9532">
        <v>2011</v>
      </c>
      <c r="I9532">
        <v>1</v>
      </c>
      <c r="J9532" t="s">
        <v>717</v>
      </c>
    </row>
    <row r="9533" spans="1:10">
      <c r="A9533" t="s">
        <v>356</v>
      </c>
      <c r="B9533" t="s">
        <v>37</v>
      </c>
      <c r="C9533" t="s">
        <v>4</v>
      </c>
      <c r="D9533" t="s">
        <v>328</v>
      </c>
      <c r="F9533" s="2">
        <v>350378</v>
      </c>
      <c r="G9533" s="36">
        <v>350378</v>
      </c>
      <c r="H9533">
        <v>2011</v>
      </c>
      <c r="I9533">
        <v>1</v>
      </c>
      <c r="J9533" t="s">
        <v>717</v>
      </c>
    </row>
    <row r="9534" spans="1:10">
      <c r="A9534" t="s">
        <v>356</v>
      </c>
      <c r="B9534" t="s">
        <v>37</v>
      </c>
      <c r="C9534" t="s">
        <v>4</v>
      </c>
      <c r="D9534" t="s">
        <v>1</v>
      </c>
      <c r="F9534" s="2">
        <v>-33542</v>
      </c>
      <c r="G9534" s="36">
        <v>-33542</v>
      </c>
      <c r="H9534">
        <v>2011</v>
      </c>
      <c r="I9534">
        <v>1</v>
      </c>
      <c r="J9534" t="s">
        <v>717</v>
      </c>
    </row>
    <row r="9535" spans="1:10">
      <c r="A9535" s="4" t="s">
        <v>19</v>
      </c>
      <c r="B9535" t="s">
        <v>33</v>
      </c>
      <c r="C9535" t="s">
        <v>4</v>
      </c>
      <c r="D9535" t="s">
        <v>328</v>
      </c>
      <c r="E9535" t="s">
        <v>370</v>
      </c>
      <c r="F9535" s="2">
        <f>G9535*I9535</f>
        <v>2816701734.8181453</v>
      </c>
      <c r="G9535" s="36">
        <v>4189026.9702827861</v>
      </c>
      <c r="H9535">
        <v>2016</v>
      </c>
      <c r="I9535">
        <v>672.4</v>
      </c>
      <c r="J9535" s="40" t="s">
        <v>715</v>
      </c>
    </row>
    <row r="9536" spans="1:10">
      <c r="A9536" s="4" t="s">
        <v>19</v>
      </c>
      <c r="B9536" t="s">
        <v>33</v>
      </c>
      <c r="C9536" t="s">
        <v>4</v>
      </c>
      <c r="D9536" t="s">
        <v>328</v>
      </c>
      <c r="E9536" t="s">
        <v>419</v>
      </c>
      <c r="F9536" s="2">
        <f>G9536*I9536</f>
        <v>194497348.42602172</v>
      </c>
      <c r="G9536" s="36">
        <v>289258.40039563016</v>
      </c>
      <c r="H9536">
        <v>2016</v>
      </c>
      <c r="I9536">
        <v>672.4</v>
      </c>
      <c r="J9536" s="40" t="s">
        <v>715</v>
      </c>
    </row>
    <row r="9537" spans="1:10">
      <c r="A9537" s="4" t="s">
        <v>19</v>
      </c>
      <c r="B9537" t="s">
        <v>33</v>
      </c>
      <c r="C9537" t="s">
        <v>4</v>
      </c>
      <c r="D9537" t="s">
        <v>328</v>
      </c>
      <c r="E9537" t="s">
        <v>432</v>
      </c>
      <c r="F9537" s="2">
        <f>G9537*I9537</f>
        <v>-37191455.789237075</v>
      </c>
      <c r="G9537" s="36">
        <v>-55311.504743065256</v>
      </c>
      <c r="H9537">
        <v>2016</v>
      </c>
      <c r="I9537">
        <v>672.4</v>
      </c>
      <c r="J9537" s="40" t="s">
        <v>715</v>
      </c>
    </row>
    <row r="9538" spans="1:10">
      <c r="A9538" s="4" t="s">
        <v>19</v>
      </c>
      <c r="B9538" t="s">
        <v>33</v>
      </c>
      <c r="C9538" t="s">
        <v>4</v>
      </c>
      <c r="D9538" t="s">
        <v>1</v>
      </c>
      <c r="F9538" s="2">
        <f>G9538*I9538</f>
        <v>-392056591.15586936</v>
      </c>
      <c r="G9538" s="36">
        <v>-583070.48060063855</v>
      </c>
      <c r="H9538">
        <v>2016</v>
      </c>
      <c r="I9538">
        <v>672.4</v>
      </c>
      <c r="J9538" s="40" t="s">
        <v>715</v>
      </c>
    </row>
    <row r="9539" spans="1:10">
      <c r="A9539" t="s">
        <v>356</v>
      </c>
      <c r="B9539" t="s">
        <v>37</v>
      </c>
      <c r="C9539" t="s">
        <v>4</v>
      </c>
      <c r="D9539" t="s">
        <v>1</v>
      </c>
      <c r="F9539" s="2">
        <v>-33542</v>
      </c>
      <c r="G9539" s="36">
        <v>-33542</v>
      </c>
      <c r="H9539">
        <v>2011</v>
      </c>
      <c r="I9539">
        <v>1</v>
      </c>
      <c r="J9539" t="s">
        <v>717</v>
      </c>
    </row>
    <row r="9540" spans="1:10">
      <c r="A9540" t="s">
        <v>356</v>
      </c>
      <c r="B9540" t="s">
        <v>37</v>
      </c>
      <c r="C9540" t="s">
        <v>3</v>
      </c>
      <c r="D9540" t="s">
        <v>328</v>
      </c>
      <c r="F9540" s="2">
        <v>2002844</v>
      </c>
      <c r="G9540" s="36">
        <v>2002844</v>
      </c>
      <c r="H9540">
        <v>2010</v>
      </c>
      <c r="I9540">
        <v>1</v>
      </c>
      <c r="J9540" t="s">
        <v>717</v>
      </c>
    </row>
    <row r="9541" spans="1:10">
      <c r="A9541" t="s">
        <v>356</v>
      </c>
      <c r="B9541" t="s">
        <v>37</v>
      </c>
      <c r="C9541" t="s">
        <v>3</v>
      </c>
      <c r="D9541" t="s">
        <v>328</v>
      </c>
      <c r="F9541" s="2">
        <v>2002844</v>
      </c>
      <c r="G9541" s="36">
        <v>2002844</v>
      </c>
      <c r="H9541">
        <v>2010</v>
      </c>
      <c r="I9541">
        <v>1</v>
      </c>
      <c r="J9541" t="s">
        <v>717</v>
      </c>
    </row>
    <row r="9542" spans="1:10">
      <c r="A9542" t="s">
        <v>356</v>
      </c>
      <c r="B9542" t="s">
        <v>37</v>
      </c>
      <c r="C9542" t="s">
        <v>3</v>
      </c>
      <c r="D9542" t="s">
        <v>1</v>
      </c>
      <c r="F9542" s="2">
        <v>927682</v>
      </c>
      <c r="G9542" s="36">
        <v>927682</v>
      </c>
      <c r="H9542">
        <v>2010</v>
      </c>
      <c r="I9542">
        <v>1</v>
      </c>
      <c r="J9542" t="s">
        <v>717</v>
      </c>
    </row>
    <row r="9543" spans="1:10">
      <c r="A9543" t="s">
        <v>356</v>
      </c>
      <c r="B9543" t="s">
        <v>37</v>
      </c>
      <c r="C9543" t="s">
        <v>3</v>
      </c>
      <c r="D9543" t="s">
        <v>1</v>
      </c>
      <c r="F9543" s="2">
        <v>927682</v>
      </c>
      <c r="G9543" s="36">
        <v>927682</v>
      </c>
      <c r="H9543">
        <v>2010</v>
      </c>
      <c r="I9543">
        <v>1</v>
      </c>
      <c r="J9543" t="s">
        <v>717</v>
      </c>
    </row>
    <row r="9544" spans="1:10">
      <c r="A9544" t="s">
        <v>356</v>
      </c>
      <c r="B9544" t="s">
        <v>37</v>
      </c>
      <c r="C9544" t="s">
        <v>4</v>
      </c>
      <c r="D9544" t="s">
        <v>328</v>
      </c>
      <c r="F9544" s="2">
        <v>150896</v>
      </c>
      <c r="G9544" s="36">
        <v>150896</v>
      </c>
      <c r="H9544">
        <v>2010</v>
      </c>
      <c r="I9544">
        <v>1</v>
      </c>
      <c r="J9544" t="s">
        <v>717</v>
      </c>
    </row>
    <row r="9545" spans="1:10">
      <c r="A9545" t="s">
        <v>356</v>
      </c>
      <c r="B9545" t="s">
        <v>37</v>
      </c>
      <c r="C9545" t="s">
        <v>4</v>
      </c>
      <c r="D9545" t="s">
        <v>328</v>
      </c>
      <c r="F9545" s="2">
        <v>150896</v>
      </c>
      <c r="G9545" s="36">
        <v>150896</v>
      </c>
      <c r="H9545">
        <v>2010</v>
      </c>
      <c r="I9545">
        <v>1</v>
      </c>
      <c r="J9545" t="s">
        <v>717</v>
      </c>
    </row>
    <row r="9546" spans="1:10">
      <c r="A9546" t="s">
        <v>356</v>
      </c>
      <c r="B9546" t="s">
        <v>37</v>
      </c>
      <c r="C9546" t="s">
        <v>4</v>
      </c>
      <c r="D9546" t="s">
        <v>1</v>
      </c>
      <c r="F9546" s="2">
        <v>258461</v>
      </c>
      <c r="G9546" s="36">
        <v>258461</v>
      </c>
      <c r="H9546">
        <v>2010</v>
      </c>
      <c r="I9546">
        <v>1</v>
      </c>
      <c r="J9546" t="s">
        <v>717</v>
      </c>
    </row>
    <row r="9547" spans="1:10">
      <c r="A9547" t="s">
        <v>356</v>
      </c>
      <c r="B9547" t="s">
        <v>37</v>
      </c>
      <c r="C9547" t="s">
        <v>4</v>
      </c>
      <c r="D9547" t="s">
        <v>1</v>
      </c>
      <c r="F9547" s="2">
        <v>258461</v>
      </c>
      <c r="G9547" s="36">
        <v>258461</v>
      </c>
      <c r="H9547">
        <v>2010</v>
      </c>
      <c r="I9547">
        <v>1</v>
      </c>
      <c r="J9547" t="s">
        <v>717</v>
      </c>
    </row>
    <row r="9548" spans="1:10">
      <c r="A9548" s="4" t="s">
        <v>442</v>
      </c>
      <c r="B9548" t="s">
        <v>33</v>
      </c>
      <c r="C9548" t="s">
        <v>4</v>
      </c>
      <c r="D9548" t="s">
        <v>1</v>
      </c>
      <c r="F9548" s="2">
        <f>G9548*I9548</f>
        <v>0</v>
      </c>
      <c r="G9548" s="36">
        <v>0</v>
      </c>
      <c r="H9548">
        <v>2013</v>
      </c>
      <c r="I9548">
        <v>495.36456164383571</v>
      </c>
      <c r="J9548" t="s">
        <v>717</v>
      </c>
    </row>
    <row r="9549" spans="1:10">
      <c r="A9549" s="4" t="s">
        <v>442</v>
      </c>
      <c r="B9549" t="s">
        <v>33</v>
      </c>
      <c r="C9549" t="s">
        <v>3</v>
      </c>
      <c r="D9549" t="s">
        <v>328</v>
      </c>
      <c r="F9549" s="2">
        <f>G9549*I9549</f>
        <v>0</v>
      </c>
      <c r="G9549" s="36">
        <v>0</v>
      </c>
      <c r="H9549">
        <v>2011</v>
      </c>
      <c r="I9549">
        <v>483.37219178082211</v>
      </c>
      <c r="J9549" t="s">
        <v>717</v>
      </c>
    </row>
    <row r="9550" spans="1:10">
      <c r="A9550" s="4" t="s">
        <v>442</v>
      </c>
      <c r="B9550" t="s">
        <v>33</v>
      </c>
      <c r="C9550" t="s">
        <v>3</v>
      </c>
      <c r="D9550" t="s">
        <v>328</v>
      </c>
      <c r="F9550" s="2">
        <f>G9550*I9550</f>
        <v>0</v>
      </c>
      <c r="G9550" s="36">
        <v>0</v>
      </c>
      <c r="H9550">
        <v>2010</v>
      </c>
      <c r="I9550">
        <v>510.04390410958933</v>
      </c>
      <c r="J9550" t="s">
        <v>717</v>
      </c>
    </row>
    <row r="9551" spans="1:10">
      <c r="A9551" s="14" t="s">
        <v>177</v>
      </c>
      <c r="B9551" t="s">
        <v>35</v>
      </c>
      <c r="C9551" t="s">
        <v>3</v>
      </c>
      <c r="D9551" t="s">
        <v>328</v>
      </c>
      <c r="F9551" s="2">
        <v>11318992</v>
      </c>
      <c r="G9551" s="36">
        <f t="shared" ref="G9551:G9558" si="263">F9551/I9551</f>
        <v>86487.970071886142</v>
      </c>
      <c r="H9551">
        <v>2022</v>
      </c>
      <c r="I9551">
        <v>130.87360000000001</v>
      </c>
      <c r="J9551" t="s">
        <v>717</v>
      </c>
    </row>
    <row r="9552" spans="1:10">
      <c r="A9552" s="14" t="s">
        <v>177</v>
      </c>
      <c r="B9552" t="s">
        <v>35</v>
      </c>
      <c r="C9552" t="s">
        <v>3</v>
      </c>
      <c r="D9552" t="s">
        <v>1</v>
      </c>
      <c r="F9552" s="2">
        <v>16447156</v>
      </c>
      <c r="G9552" s="36">
        <f t="shared" si="263"/>
        <v>125672.06831629908</v>
      </c>
      <c r="H9552">
        <v>2022</v>
      </c>
      <c r="I9552">
        <v>130.87360000000001</v>
      </c>
      <c r="J9552" t="s">
        <v>717</v>
      </c>
    </row>
    <row r="9553" spans="1:10">
      <c r="A9553" s="14" t="s">
        <v>177</v>
      </c>
      <c r="B9553" t="s">
        <v>35</v>
      </c>
      <c r="C9553" t="s">
        <v>5</v>
      </c>
      <c r="D9553" t="s">
        <v>328</v>
      </c>
      <c r="F9553" s="2">
        <v>1524927</v>
      </c>
      <c r="G9553" s="36">
        <f t="shared" si="263"/>
        <v>11651.906878086947</v>
      </c>
      <c r="H9553">
        <v>2022</v>
      </c>
      <c r="I9553">
        <v>130.87360000000001</v>
      </c>
      <c r="J9553" t="s">
        <v>717</v>
      </c>
    </row>
    <row r="9554" spans="1:10">
      <c r="A9554" s="14" t="s">
        <v>177</v>
      </c>
      <c r="B9554" t="s">
        <v>35</v>
      </c>
      <c r="C9554" t="s">
        <v>5</v>
      </c>
      <c r="D9554" t="s">
        <v>1</v>
      </c>
      <c r="F9554" s="2">
        <v>1197521</v>
      </c>
      <c r="G9554" s="36">
        <f t="shared" si="263"/>
        <v>9150.2105848696756</v>
      </c>
      <c r="H9554">
        <v>2022</v>
      </c>
      <c r="I9554">
        <v>130.87360000000001</v>
      </c>
      <c r="J9554" t="s">
        <v>717</v>
      </c>
    </row>
    <row r="9555" spans="1:10">
      <c r="A9555" s="14" t="s">
        <v>177</v>
      </c>
      <c r="B9555" t="s">
        <v>35</v>
      </c>
      <c r="C9555" t="s">
        <v>3</v>
      </c>
      <c r="D9555" t="s">
        <v>328</v>
      </c>
      <c r="E9555" t="s">
        <v>329</v>
      </c>
      <c r="F9555" s="2">
        <v>6829482</v>
      </c>
      <c r="G9555" s="36">
        <f t="shared" si="263"/>
        <v>71826.379423494363</v>
      </c>
      <c r="H9555">
        <v>2021</v>
      </c>
      <c r="I9555">
        <v>95.083200000000005</v>
      </c>
      <c r="J9555" t="s">
        <v>717</v>
      </c>
    </row>
    <row r="9556" spans="1:10">
      <c r="A9556" s="14" t="s">
        <v>177</v>
      </c>
      <c r="B9556" t="s">
        <v>35</v>
      </c>
      <c r="C9556" t="s">
        <v>3</v>
      </c>
      <c r="D9556" t="s">
        <v>1</v>
      </c>
      <c r="E9556" t="s">
        <v>330</v>
      </c>
      <c r="F9556" s="2">
        <v>6111073</v>
      </c>
      <c r="G9556" s="36">
        <f t="shared" si="263"/>
        <v>64270.79652346576</v>
      </c>
      <c r="H9556">
        <v>2021</v>
      </c>
      <c r="I9556">
        <v>95.083200000000005</v>
      </c>
      <c r="J9556" t="s">
        <v>717</v>
      </c>
    </row>
    <row r="9557" spans="1:10">
      <c r="A9557" s="14" t="s">
        <v>177</v>
      </c>
      <c r="B9557" t="s">
        <v>35</v>
      </c>
      <c r="C9557" t="s">
        <v>4</v>
      </c>
      <c r="D9557" t="s">
        <v>328</v>
      </c>
      <c r="E9557" t="s">
        <v>329</v>
      </c>
      <c r="F9557" s="2">
        <v>1361852</v>
      </c>
      <c r="G9557" s="36">
        <f t="shared" si="263"/>
        <v>14322.740505157588</v>
      </c>
      <c r="H9557">
        <v>2021</v>
      </c>
      <c r="I9557">
        <v>95.083200000000005</v>
      </c>
      <c r="J9557" t="s">
        <v>717</v>
      </c>
    </row>
    <row r="9558" spans="1:10">
      <c r="A9558" s="14" t="s">
        <v>177</v>
      </c>
      <c r="B9558" t="s">
        <v>35</v>
      </c>
      <c r="C9558" t="s">
        <v>4</v>
      </c>
      <c r="D9558" t="s">
        <v>1</v>
      </c>
      <c r="E9558" t="s">
        <v>330</v>
      </c>
      <c r="F9558" s="2">
        <v>783826</v>
      </c>
      <c r="G9558" s="36">
        <f t="shared" si="263"/>
        <v>8243.5803590960331</v>
      </c>
      <c r="H9558">
        <v>2021</v>
      </c>
      <c r="I9558">
        <v>95.083200000000005</v>
      </c>
      <c r="J9558" t="s">
        <v>717</v>
      </c>
    </row>
    <row r="9559" spans="1:10">
      <c r="A9559" t="s">
        <v>563</v>
      </c>
      <c r="B9559" t="s">
        <v>552</v>
      </c>
      <c r="C9559" t="s">
        <v>3</v>
      </c>
      <c r="D9559" t="s">
        <v>328</v>
      </c>
      <c r="F9559" s="2">
        <v>8434000</v>
      </c>
      <c r="G9559" s="36">
        <v>1341967.9226069248</v>
      </c>
      <c r="H9559">
        <v>2015</v>
      </c>
      <c r="I9559">
        <v>6.2847999999999997</v>
      </c>
      <c r="J9559" t="s">
        <v>717</v>
      </c>
    </row>
    <row r="9560" spans="1:10">
      <c r="A9560" t="s">
        <v>563</v>
      </c>
      <c r="B9560" t="s">
        <v>552</v>
      </c>
      <c r="C9560" t="s">
        <v>3</v>
      </c>
      <c r="D9560" t="s">
        <v>1</v>
      </c>
      <c r="F9560" s="2">
        <v>2475000</v>
      </c>
      <c r="G9560" s="36">
        <v>393807.28105906316</v>
      </c>
      <c r="H9560">
        <v>2015</v>
      </c>
      <c r="I9560">
        <v>6.2847999999999997</v>
      </c>
      <c r="J9560" t="s">
        <v>717</v>
      </c>
    </row>
    <row r="9561" spans="1:10">
      <c r="A9561" t="s">
        <v>563</v>
      </c>
      <c r="B9561" t="s">
        <v>552</v>
      </c>
      <c r="C9561" t="s">
        <v>4</v>
      </c>
      <c r="D9561" t="s">
        <v>328</v>
      </c>
      <c r="F9561" s="2">
        <v>714000</v>
      </c>
      <c r="G9561" s="36">
        <v>113607.43380855398</v>
      </c>
      <c r="H9561">
        <v>2015</v>
      </c>
      <c r="I9561">
        <v>6.2847999999999997</v>
      </c>
      <c r="J9561" t="s">
        <v>717</v>
      </c>
    </row>
    <row r="9562" spans="1:10">
      <c r="A9562" t="s">
        <v>563</v>
      </c>
      <c r="B9562" t="s">
        <v>552</v>
      </c>
      <c r="C9562" t="s">
        <v>4</v>
      </c>
      <c r="D9562" t="s">
        <v>1</v>
      </c>
      <c r="F9562" s="2">
        <v>2531000</v>
      </c>
      <c r="G9562" s="36">
        <v>402717.66802443995</v>
      </c>
      <c r="H9562">
        <v>2015</v>
      </c>
      <c r="I9562">
        <v>6.2847999999999997</v>
      </c>
      <c r="J9562" t="s">
        <v>717</v>
      </c>
    </row>
    <row r="9563" spans="1:10">
      <c r="A9563" t="s">
        <v>563</v>
      </c>
      <c r="B9563" t="s">
        <v>552</v>
      </c>
      <c r="C9563" t="s">
        <v>3</v>
      </c>
      <c r="D9563" t="s">
        <v>328</v>
      </c>
      <c r="F9563" s="2">
        <v>13080000</v>
      </c>
      <c r="G9563" s="36">
        <v>2078797.2219131929</v>
      </c>
      <c r="H9563">
        <v>2014</v>
      </c>
      <c r="I9563">
        <v>6.2920999999999996</v>
      </c>
      <c r="J9563" t="s">
        <v>717</v>
      </c>
    </row>
    <row r="9564" spans="1:10">
      <c r="A9564" t="s">
        <v>563</v>
      </c>
      <c r="B9564" t="s">
        <v>552</v>
      </c>
      <c r="C9564" t="s">
        <v>3</v>
      </c>
      <c r="D9564" t="s">
        <v>1</v>
      </c>
      <c r="F9564" s="2">
        <v>1526000</v>
      </c>
      <c r="G9564" s="36">
        <v>242526.34255653917</v>
      </c>
      <c r="H9564">
        <v>2014</v>
      </c>
      <c r="I9564">
        <v>6.2920999999999996</v>
      </c>
      <c r="J9564" t="s">
        <v>717</v>
      </c>
    </row>
    <row r="9565" spans="1:10">
      <c r="A9565" t="s">
        <v>563</v>
      </c>
      <c r="B9565" t="s">
        <v>552</v>
      </c>
      <c r="C9565" t="s">
        <v>4</v>
      </c>
      <c r="D9565" t="s">
        <v>328</v>
      </c>
      <c r="F9565" s="2">
        <v>4083999.9999999995</v>
      </c>
      <c r="G9565" s="36">
        <v>649067.87876861461</v>
      </c>
      <c r="H9565">
        <v>2014</v>
      </c>
      <c r="I9565">
        <v>6.2920999999999996</v>
      </c>
      <c r="J9565" t="s">
        <v>717</v>
      </c>
    </row>
    <row r="9566" spans="1:10">
      <c r="A9566" t="s">
        <v>563</v>
      </c>
      <c r="B9566" t="s">
        <v>552</v>
      </c>
      <c r="C9566" t="s">
        <v>4</v>
      </c>
      <c r="D9566" t="s">
        <v>1</v>
      </c>
      <c r="F9566" s="2">
        <v>3999.9999999999995</v>
      </c>
      <c r="G9566" s="36">
        <v>635.71780486641978</v>
      </c>
      <c r="H9566">
        <v>2014</v>
      </c>
      <c r="I9566">
        <v>6.2920999999999996</v>
      </c>
      <c r="J9566" t="s">
        <v>717</v>
      </c>
    </row>
    <row r="9567" spans="1:10">
      <c r="A9567" t="s">
        <v>563</v>
      </c>
      <c r="B9567" t="s">
        <v>552</v>
      </c>
      <c r="C9567" t="s">
        <v>3</v>
      </c>
      <c r="D9567" t="s">
        <v>328</v>
      </c>
      <c r="F9567" s="2">
        <v>7986000</v>
      </c>
      <c r="G9567" s="36">
        <v>1270806.1487540179</v>
      </c>
      <c r="H9567">
        <v>2013</v>
      </c>
      <c r="I9567">
        <v>6.2842000000000002</v>
      </c>
      <c r="J9567" t="s">
        <v>717</v>
      </c>
    </row>
    <row r="9568" spans="1:10">
      <c r="A9568" t="s">
        <v>563</v>
      </c>
      <c r="B9568" t="s">
        <v>552</v>
      </c>
      <c r="C9568" t="s">
        <v>3</v>
      </c>
      <c r="D9568" t="s">
        <v>1</v>
      </c>
      <c r="F9568" s="2">
        <v>1637000</v>
      </c>
      <c r="G9568" s="36">
        <v>260494.57369275324</v>
      </c>
      <c r="H9568">
        <v>2013</v>
      </c>
      <c r="I9568">
        <v>6.2842000000000002</v>
      </c>
      <c r="J9568" t="s">
        <v>717</v>
      </c>
    </row>
    <row r="9569" spans="1:10">
      <c r="A9569" t="s">
        <v>563</v>
      </c>
      <c r="B9569" t="s">
        <v>552</v>
      </c>
      <c r="C9569" t="s">
        <v>4</v>
      </c>
      <c r="D9569" t="s">
        <v>328</v>
      </c>
      <c r="F9569" s="2">
        <v>1032999.9999999999</v>
      </c>
      <c r="G9569" s="36">
        <v>164380.50985010024</v>
      </c>
      <c r="H9569">
        <v>2013</v>
      </c>
      <c r="I9569">
        <v>6.2842000000000002</v>
      </c>
      <c r="J9569" t="s">
        <v>717</v>
      </c>
    </row>
    <row r="9570" spans="1:10">
      <c r="A9570" t="s">
        <v>563</v>
      </c>
      <c r="B9570" t="s">
        <v>552</v>
      </c>
      <c r="C9570" t="s">
        <v>3</v>
      </c>
      <c r="D9570" t="s">
        <v>328</v>
      </c>
      <c r="F9570" s="2">
        <v>3193000</v>
      </c>
      <c r="G9570" s="36">
        <v>744410.50987340836</v>
      </c>
      <c r="H9570">
        <v>2012</v>
      </c>
      <c r="I9570">
        <v>4.2892999999999857</v>
      </c>
      <c r="J9570" t="s">
        <v>717</v>
      </c>
    </row>
    <row r="9571" spans="1:10">
      <c r="A9571" t="s">
        <v>563</v>
      </c>
      <c r="B9571" t="s">
        <v>552</v>
      </c>
      <c r="C9571" t="s">
        <v>3</v>
      </c>
      <c r="D9571" t="s">
        <v>1</v>
      </c>
      <c r="F9571" s="2">
        <v>16998000</v>
      </c>
      <c r="G9571" s="36">
        <v>3962884.3867297824</v>
      </c>
      <c r="H9571">
        <v>2012</v>
      </c>
      <c r="I9571">
        <v>4.2892999999999857</v>
      </c>
      <c r="J9571" t="s">
        <v>717</v>
      </c>
    </row>
    <row r="9572" spans="1:10">
      <c r="A9572" t="s">
        <v>563</v>
      </c>
      <c r="B9572" t="s">
        <v>552</v>
      </c>
      <c r="C9572" t="s">
        <v>4</v>
      </c>
      <c r="D9572" t="s">
        <v>328</v>
      </c>
      <c r="F9572" s="2">
        <v>579999.99999999988</v>
      </c>
      <c r="G9572" s="36">
        <v>135220.1991000867</v>
      </c>
      <c r="H9572">
        <v>2012</v>
      </c>
      <c r="I9572">
        <v>4.2892999999999857</v>
      </c>
      <c r="J9572" t="s">
        <v>717</v>
      </c>
    </row>
    <row r="9573" spans="1:10">
      <c r="A9573" t="s">
        <v>563</v>
      </c>
      <c r="B9573" t="s">
        <v>552</v>
      </c>
      <c r="C9573" t="s">
        <v>4</v>
      </c>
      <c r="D9573" t="s">
        <v>1</v>
      </c>
      <c r="F9573" s="2">
        <v>20000</v>
      </c>
      <c r="G9573" s="36">
        <v>4662.7654862098871</v>
      </c>
      <c r="H9573">
        <v>2012</v>
      </c>
      <c r="I9573">
        <v>4.2892999999999857</v>
      </c>
      <c r="J9573" t="s">
        <v>717</v>
      </c>
    </row>
    <row r="9574" spans="1:10">
      <c r="A9574" t="s">
        <v>74</v>
      </c>
      <c r="B9574" t="s">
        <v>33</v>
      </c>
      <c r="C9574" t="s">
        <v>3</v>
      </c>
      <c r="D9574" t="s">
        <v>328</v>
      </c>
      <c r="E9574" t="s">
        <v>370</v>
      </c>
      <c r="F9574" s="2">
        <f>G9574*I9574</f>
        <v>3874350890.388803</v>
      </c>
      <c r="G9574" s="36">
        <v>5921901.7728390871</v>
      </c>
      <c r="H9574">
        <v>2015</v>
      </c>
      <c r="I9574">
        <v>654.24099200000001</v>
      </c>
      <c r="J9574" s="40" t="s">
        <v>715</v>
      </c>
    </row>
    <row r="9575" spans="1:10">
      <c r="A9575" t="s">
        <v>74</v>
      </c>
      <c r="B9575" t="s">
        <v>33</v>
      </c>
      <c r="C9575" t="s">
        <v>3</v>
      </c>
      <c r="D9575" t="s">
        <v>328</v>
      </c>
      <c r="E9575" t="s">
        <v>419</v>
      </c>
      <c r="F9575" s="2">
        <f>G9575*I9575</f>
        <v>1348340053.7659626</v>
      </c>
      <c r="G9575" s="36">
        <v>2060922.6114739729</v>
      </c>
      <c r="H9575">
        <v>2015</v>
      </c>
      <c r="I9575">
        <v>654.24099200000001</v>
      </c>
      <c r="J9575" s="40" t="s">
        <v>715</v>
      </c>
    </row>
    <row r="9576" spans="1:10">
      <c r="A9576" t="s">
        <v>74</v>
      </c>
      <c r="B9576" t="s">
        <v>33</v>
      </c>
      <c r="C9576" t="s">
        <v>3</v>
      </c>
      <c r="D9576" t="s">
        <v>328</v>
      </c>
      <c r="E9576" t="s">
        <v>432</v>
      </c>
      <c r="F9576" s="2">
        <f>G9576*I9576</f>
        <v>50371765.239234313</v>
      </c>
      <c r="G9576" s="36">
        <v>76992.676789097182</v>
      </c>
      <c r="H9576">
        <v>2015</v>
      </c>
      <c r="I9576">
        <v>654.24099200000001</v>
      </c>
      <c r="J9576" s="40" t="s">
        <v>715</v>
      </c>
    </row>
    <row r="9577" spans="1:10">
      <c r="A9577" t="s">
        <v>74</v>
      </c>
      <c r="B9577" t="s">
        <v>33</v>
      </c>
      <c r="C9577" t="s">
        <v>3</v>
      </c>
      <c r="D9577" t="s">
        <v>1</v>
      </c>
      <c r="F9577" s="2">
        <f>G9577*I9577</f>
        <v>14058032.682172649</v>
      </c>
      <c r="G9577" s="36">
        <v>21487.544886476095</v>
      </c>
      <c r="H9577">
        <v>2015</v>
      </c>
      <c r="I9577">
        <v>654.24099200000001</v>
      </c>
      <c r="J9577" s="40" t="s">
        <v>715</v>
      </c>
    </row>
    <row r="9578" spans="1:10">
      <c r="A9578" t="s">
        <v>563</v>
      </c>
      <c r="B9578" t="s">
        <v>552</v>
      </c>
      <c r="C9578" t="s">
        <v>3</v>
      </c>
      <c r="D9578" t="s">
        <v>328</v>
      </c>
      <c r="F9578" s="2">
        <v>683000.00000000058</v>
      </c>
      <c r="G9578" s="36">
        <v>159233.44135406776</v>
      </c>
      <c r="H9578">
        <v>2011</v>
      </c>
      <c r="I9578">
        <v>4.2892999999999857</v>
      </c>
      <c r="J9578" t="s">
        <v>717</v>
      </c>
    </row>
    <row r="9579" spans="1:10">
      <c r="A9579" t="s">
        <v>563</v>
      </c>
      <c r="B9579" t="s">
        <v>552</v>
      </c>
      <c r="C9579" t="s">
        <v>3</v>
      </c>
      <c r="D9579" t="s">
        <v>1</v>
      </c>
      <c r="F9579" s="2">
        <v>16129000.000000013</v>
      </c>
      <c r="G9579" s="36">
        <v>3760287.2263539662</v>
      </c>
      <c r="H9579">
        <v>2011</v>
      </c>
      <c r="I9579">
        <v>4.2892999999999857</v>
      </c>
      <c r="J9579" t="s">
        <v>717</v>
      </c>
    </row>
    <row r="9580" spans="1:10">
      <c r="A9580" t="s">
        <v>563</v>
      </c>
      <c r="B9580" t="s">
        <v>552</v>
      </c>
      <c r="C9580" t="s">
        <v>4</v>
      </c>
      <c r="D9580" t="s">
        <v>328</v>
      </c>
      <c r="F9580" s="2">
        <v>0</v>
      </c>
      <c r="G9580" s="36">
        <v>0</v>
      </c>
      <c r="H9580">
        <v>2011</v>
      </c>
      <c r="I9580">
        <v>4.2892999999999857</v>
      </c>
      <c r="J9580" t="s">
        <v>717</v>
      </c>
    </row>
    <row r="9581" spans="1:10">
      <c r="A9581" t="s">
        <v>563</v>
      </c>
      <c r="B9581" t="s">
        <v>552</v>
      </c>
      <c r="C9581" t="s">
        <v>4</v>
      </c>
      <c r="D9581" t="s">
        <v>1</v>
      </c>
      <c r="F9581" s="2">
        <v>0</v>
      </c>
      <c r="G9581" s="36">
        <v>0</v>
      </c>
      <c r="H9581">
        <v>2011</v>
      </c>
      <c r="I9581">
        <v>4.2892999999999857</v>
      </c>
      <c r="J9581" t="s">
        <v>717</v>
      </c>
    </row>
    <row r="9582" spans="1:10">
      <c r="A9582" t="s">
        <v>563</v>
      </c>
      <c r="B9582" t="s">
        <v>552</v>
      </c>
      <c r="C9582" t="s">
        <v>3</v>
      </c>
      <c r="D9582" t="s">
        <v>328</v>
      </c>
      <c r="F9582" s="2">
        <v>452999.99999999994</v>
      </c>
      <c r="G9582" s="36">
        <v>107077.75926067722</v>
      </c>
      <c r="H9582">
        <v>2010</v>
      </c>
      <c r="I9582">
        <v>4.2305704109588866</v>
      </c>
      <c r="J9582" t="s">
        <v>717</v>
      </c>
    </row>
    <row r="9583" spans="1:10">
      <c r="A9583" t="s">
        <v>563</v>
      </c>
      <c r="B9583" t="s">
        <v>552</v>
      </c>
      <c r="C9583" t="s">
        <v>3</v>
      </c>
      <c r="D9583" t="s">
        <v>1</v>
      </c>
      <c r="F9583" s="2">
        <v>7452000</v>
      </c>
      <c r="G9583" s="36">
        <v>1761464.5960498161</v>
      </c>
      <c r="H9583">
        <v>2010</v>
      </c>
      <c r="I9583">
        <v>4.2305704109588866</v>
      </c>
      <c r="J9583" t="s">
        <v>717</v>
      </c>
    </row>
    <row r="9584" spans="1:10">
      <c r="A9584" t="s">
        <v>563</v>
      </c>
      <c r="B9584" t="s">
        <v>552</v>
      </c>
      <c r="C9584" t="s">
        <v>4</v>
      </c>
      <c r="D9584" t="s">
        <v>328</v>
      </c>
      <c r="F9584" s="2">
        <v>0</v>
      </c>
      <c r="G9584" s="36">
        <v>0</v>
      </c>
      <c r="H9584">
        <v>2010</v>
      </c>
      <c r="I9584">
        <v>4.2305704109588866</v>
      </c>
      <c r="J9584" t="s">
        <v>717</v>
      </c>
    </row>
    <row r="9585" spans="1:10">
      <c r="A9585" t="s">
        <v>563</v>
      </c>
      <c r="B9585" t="s">
        <v>552</v>
      </c>
      <c r="C9585" t="s">
        <v>4</v>
      </c>
      <c r="D9585" t="s">
        <v>1</v>
      </c>
      <c r="F9585" s="2">
        <v>0</v>
      </c>
      <c r="G9585" s="36">
        <v>0</v>
      </c>
      <c r="H9585">
        <v>2010</v>
      </c>
      <c r="I9585">
        <v>4.2305704109588866</v>
      </c>
      <c r="J9585" t="s">
        <v>717</v>
      </c>
    </row>
    <row r="9586" spans="1:10">
      <c r="A9586" t="s">
        <v>220</v>
      </c>
      <c r="B9586" t="s">
        <v>44</v>
      </c>
      <c r="C9586" t="s">
        <v>3</v>
      </c>
      <c r="D9586" t="s">
        <v>328</v>
      </c>
      <c r="E9586" t="s">
        <v>534</v>
      </c>
      <c r="F9586" s="2">
        <f t="shared" ref="F9586:F9591" si="264">G9586*I9586</f>
        <v>69291</v>
      </c>
      <c r="G9586" s="36">
        <v>10000</v>
      </c>
      <c r="H9586">
        <v>2024</v>
      </c>
      <c r="I9586">
        <v>6.9291</v>
      </c>
      <c r="J9586" t="s">
        <v>717</v>
      </c>
    </row>
    <row r="9587" spans="1:10">
      <c r="A9587" s="4" t="s">
        <v>19</v>
      </c>
      <c r="B9587" t="s">
        <v>33</v>
      </c>
      <c r="C9587" t="s">
        <v>3</v>
      </c>
      <c r="D9587" t="s">
        <v>328</v>
      </c>
      <c r="E9587" t="s">
        <v>370</v>
      </c>
      <c r="F9587" s="2">
        <f t="shared" si="264"/>
        <v>3992092675.499826</v>
      </c>
      <c r="G9587" s="36">
        <v>6101868.7674951218</v>
      </c>
      <c r="H9587">
        <v>2015</v>
      </c>
      <c r="I9587">
        <v>654.24099200000001</v>
      </c>
      <c r="J9587" s="40" t="s">
        <v>715</v>
      </c>
    </row>
    <row r="9588" spans="1:10">
      <c r="A9588" s="4" t="s">
        <v>19</v>
      </c>
      <c r="B9588" t="s">
        <v>33</v>
      </c>
      <c r="C9588" t="s">
        <v>3</v>
      </c>
      <c r="D9588" t="s">
        <v>328</v>
      </c>
      <c r="E9588" t="s">
        <v>419</v>
      </c>
      <c r="F9588" s="2">
        <f t="shared" si="264"/>
        <v>748077070.79910028</v>
      </c>
      <c r="G9588" s="36">
        <v>1143427.3913535217</v>
      </c>
      <c r="H9588">
        <v>2015</v>
      </c>
      <c r="I9588">
        <v>654.24099200000001</v>
      </c>
      <c r="J9588" s="40" t="s">
        <v>715</v>
      </c>
    </row>
    <row r="9589" spans="1:10">
      <c r="A9589" s="4" t="s">
        <v>19</v>
      </c>
      <c r="B9589" t="s">
        <v>33</v>
      </c>
      <c r="C9589" t="s">
        <v>3</v>
      </c>
      <c r="D9589" t="s">
        <v>328</v>
      </c>
      <c r="E9589" t="s">
        <v>432</v>
      </c>
      <c r="F9589" s="2">
        <f t="shared" si="264"/>
        <v>216349988.38604805</v>
      </c>
      <c r="G9589" s="36">
        <v>330688.52461334009</v>
      </c>
      <c r="H9589">
        <v>2015</v>
      </c>
      <c r="I9589">
        <v>654.24099200000001</v>
      </c>
      <c r="J9589" s="40" t="s">
        <v>715</v>
      </c>
    </row>
    <row r="9590" spans="1:10">
      <c r="A9590" t="s">
        <v>220</v>
      </c>
      <c r="B9590" t="s">
        <v>44</v>
      </c>
      <c r="C9590" t="s">
        <v>3</v>
      </c>
      <c r="D9590" t="s">
        <v>328</v>
      </c>
      <c r="E9590" t="s">
        <v>466</v>
      </c>
      <c r="F9590" s="2">
        <f t="shared" si="264"/>
        <v>83137.2</v>
      </c>
      <c r="G9590" s="36">
        <v>12000</v>
      </c>
      <c r="H9590">
        <v>2023</v>
      </c>
      <c r="I9590">
        <v>6.9280999999999997</v>
      </c>
      <c r="J9590" t="s">
        <v>717</v>
      </c>
    </row>
    <row r="9591" spans="1:10">
      <c r="A9591" s="6" t="s">
        <v>220</v>
      </c>
      <c r="B9591" t="s">
        <v>44</v>
      </c>
      <c r="C9591" t="s">
        <v>3</v>
      </c>
      <c r="D9591" t="s">
        <v>328</v>
      </c>
      <c r="E9591" t="s">
        <v>466</v>
      </c>
      <c r="F9591" s="2">
        <f t="shared" si="264"/>
        <v>151753.79999999999</v>
      </c>
      <c r="G9591" s="36">
        <v>22000</v>
      </c>
      <c r="H9591">
        <v>2022</v>
      </c>
      <c r="I9591">
        <v>6.8978999999999999</v>
      </c>
      <c r="J9591" t="s">
        <v>717</v>
      </c>
    </row>
    <row r="9592" spans="1:10">
      <c r="A9592" t="s">
        <v>220</v>
      </c>
      <c r="B9592" t="s">
        <v>44</v>
      </c>
      <c r="C9592" t="s">
        <v>3</v>
      </c>
      <c r="D9592" t="s">
        <v>328</v>
      </c>
      <c r="F9592" s="2">
        <v>358992.39999999997</v>
      </c>
      <c r="G9592" s="36">
        <v>52000</v>
      </c>
      <c r="H9592">
        <v>2020</v>
      </c>
      <c r="I9592">
        <v>6.9036999999999997</v>
      </c>
      <c r="J9592" t="s">
        <v>717</v>
      </c>
    </row>
    <row r="9593" spans="1:10">
      <c r="A9593" t="s">
        <v>220</v>
      </c>
      <c r="B9593" t="s">
        <v>44</v>
      </c>
      <c r="C9593" t="s">
        <v>4</v>
      </c>
      <c r="D9593" t="s">
        <v>328</v>
      </c>
      <c r="F9593" s="2">
        <v>96651.8</v>
      </c>
      <c r="G9593" s="36">
        <v>14000</v>
      </c>
      <c r="H9593">
        <v>2020</v>
      </c>
      <c r="I9593">
        <v>6.9036999999999997</v>
      </c>
      <c r="J9593" t="s">
        <v>717</v>
      </c>
    </row>
    <row r="9594" spans="1:10">
      <c r="A9594" s="4" t="s">
        <v>220</v>
      </c>
      <c r="B9594" t="s">
        <v>44</v>
      </c>
      <c r="C9594" t="s">
        <v>3</v>
      </c>
      <c r="D9594" t="s">
        <v>328</v>
      </c>
      <c r="F9594" s="2">
        <f t="shared" ref="F9594:F9601" si="265">G9594*I9594</f>
        <v>1349887.5</v>
      </c>
      <c r="G9594" s="36">
        <v>195000</v>
      </c>
      <c r="H9594">
        <v>2019</v>
      </c>
      <c r="I9594">
        <v>6.9225000000000003</v>
      </c>
      <c r="J9594" t="s">
        <v>717</v>
      </c>
    </row>
    <row r="9595" spans="1:10">
      <c r="A9595" s="4" t="s">
        <v>220</v>
      </c>
      <c r="B9595" t="s">
        <v>44</v>
      </c>
      <c r="C9595" t="s">
        <v>4</v>
      </c>
      <c r="D9595" t="s">
        <v>328</v>
      </c>
      <c r="F9595" s="2">
        <f t="shared" si="265"/>
        <v>13845</v>
      </c>
      <c r="G9595" s="36">
        <v>2000</v>
      </c>
      <c r="H9595">
        <v>2019</v>
      </c>
      <c r="I9595">
        <v>6.9225000000000003</v>
      </c>
      <c r="J9595" t="s">
        <v>717</v>
      </c>
    </row>
    <row r="9596" spans="1:10">
      <c r="A9596" s="5" t="s">
        <v>220</v>
      </c>
      <c r="B9596" t="s">
        <v>44</v>
      </c>
      <c r="C9596" t="s">
        <v>3</v>
      </c>
      <c r="D9596" t="s">
        <v>328</v>
      </c>
      <c r="F9596" s="2">
        <f t="shared" si="265"/>
        <v>789746.4</v>
      </c>
      <c r="G9596" s="36">
        <v>114000</v>
      </c>
      <c r="H9596">
        <v>2018</v>
      </c>
      <c r="I9596">
        <v>6.9276</v>
      </c>
      <c r="J9596" t="s">
        <v>717</v>
      </c>
    </row>
    <row r="9597" spans="1:10">
      <c r="A9597" s="5" t="s">
        <v>220</v>
      </c>
      <c r="B9597" t="s">
        <v>44</v>
      </c>
      <c r="C9597" t="s">
        <v>3</v>
      </c>
      <c r="D9597" t="s">
        <v>1</v>
      </c>
      <c r="E9597" t="s">
        <v>364</v>
      </c>
      <c r="F9597" s="2">
        <f t="shared" si="265"/>
        <v>0</v>
      </c>
      <c r="G9597" s="36">
        <v>0</v>
      </c>
      <c r="H9597">
        <v>2018</v>
      </c>
      <c r="I9597">
        <v>6.9276</v>
      </c>
      <c r="J9597" t="s">
        <v>717</v>
      </c>
    </row>
    <row r="9598" spans="1:10">
      <c r="A9598" s="5" t="s">
        <v>220</v>
      </c>
      <c r="B9598" t="s">
        <v>44</v>
      </c>
      <c r="C9598" t="s">
        <v>4</v>
      </c>
      <c r="D9598" t="s">
        <v>328</v>
      </c>
      <c r="F9598" s="2">
        <f t="shared" si="265"/>
        <v>921370.8</v>
      </c>
      <c r="G9598" s="36">
        <v>133000</v>
      </c>
      <c r="H9598">
        <v>2018</v>
      </c>
      <c r="I9598">
        <v>6.9276</v>
      </c>
      <c r="J9598" t="s">
        <v>717</v>
      </c>
    </row>
    <row r="9599" spans="1:10">
      <c r="A9599" s="5" t="s">
        <v>220</v>
      </c>
      <c r="B9599" t="s">
        <v>44</v>
      </c>
      <c r="C9599" t="s">
        <v>3</v>
      </c>
      <c r="D9599" t="s">
        <v>328</v>
      </c>
      <c r="F9599" s="2">
        <f t="shared" si="265"/>
        <v>507517.9</v>
      </c>
      <c r="G9599" s="36">
        <v>73000</v>
      </c>
      <c r="H9599">
        <v>2017</v>
      </c>
      <c r="I9599">
        <v>6.9523000000000001</v>
      </c>
      <c r="J9599" t="s">
        <v>717</v>
      </c>
    </row>
    <row r="9600" spans="1:10">
      <c r="A9600" s="5" t="s">
        <v>220</v>
      </c>
      <c r="B9600" t="s">
        <v>44</v>
      </c>
      <c r="C9600" t="s">
        <v>3</v>
      </c>
      <c r="D9600" t="s">
        <v>1</v>
      </c>
      <c r="E9600" t="s">
        <v>364</v>
      </c>
      <c r="F9600" s="2">
        <f t="shared" si="265"/>
        <v>0</v>
      </c>
      <c r="G9600" s="36">
        <v>0</v>
      </c>
      <c r="H9600">
        <v>2017</v>
      </c>
      <c r="I9600">
        <v>6.9523000000000001</v>
      </c>
      <c r="J9600" t="s">
        <v>717</v>
      </c>
    </row>
    <row r="9601" spans="1:10">
      <c r="A9601" s="5" t="s">
        <v>220</v>
      </c>
      <c r="B9601" t="s">
        <v>44</v>
      </c>
      <c r="C9601" t="s">
        <v>4</v>
      </c>
      <c r="D9601" t="s">
        <v>328</v>
      </c>
      <c r="F9601" s="2">
        <f t="shared" si="265"/>
        <v>0</v>
      </c>
      <c r="G9601" s="2"/>
      <c r="H9601">
        <v>2017</v>
      </c>
      <c r="I9601">
        <v>6.9523000000000001</v>
      </c>
      <c r="J9601" t="s">
        <v>717</v>
      </c>
    </row>
    <row r="9602" spans="1:10">
      <c r="A9602" t="s">
        <v>220</v>
      </c>
      <c r="B9602" t="s">
        <v>44</v>
      </c>
      <c r="C9602" t="s">
        <v>3</v>
      </c>
      <c r="D9602" t="s">
        <v>328</v>
      </c>
      <c r="F9602" s="2">
        <v>152045.96</v>
      </c>
      <c r="G9602" s="2">
        <v>22000</v>
      </c>
      <c r="H9602">
        <v>2016</v>
      </c>
      <c r="I9602">
        <v>6.9111799999999999</v>
      </c>
      <c r="J9602" t="s">
        <v>717</v>
      </c>
    </row>
    <row r="9603" spans="1:10">
      <c r="A9603" t="s">
        <v>220</v>
      </c>
      <c r="B9603" t="s">
        <v>44</v>
      </c>
      <c r="C9603" t="s">
        <v>4</v>
      </c>
      <c r="D9603" t="s">
        <v>328</v>
      </c>
      <c r="F9603" s="2">
        <v>234980.12</v>
      </c>
      <c r="G9603" s="2">
        <v>34000</v>
      </c>
      <c r="H9603">
        <v>2016</v>
      </c>
      <c r="I9603">
        <v>6.9111799999999999</v>
      </c>
      <c r="J9603" t="s">
        <v>717</v>
      </c>
    </row>
    <row r="9604" spans="1:10">
      <c r="A9604" t="s">
        <v>220</v>
      </c>
      <c r="B9604" t="s">
        <v>44</v>
      </c>
      <c r="C9604" t="s">
        <v>3</v>
      </c>
      <c r="D9604" t="s">
        <v>328</v>
      </c>
      <c r="F9604" s="2">
        <v>303758.40000000002</v>
      </c>
      <c r="G9604" s="2">
        <v>44000</v>
      </c>
      <c r="H9604">
        <v>2015</v>
      </c>
      <c r="I9604">
        <v>6.9036</v>
      </c>
      <c r="J9604" t="s">
        <v>717</v>
      </c>
    </row>
    <row r="9605" spans="1:10">
      <c r="A9605" t="s">
        <v>220</v>
      </c>
      <c r="B9605" t="s">
        <v>44</v>
      </c>
      <c r="C9605" t="s">
        <v>3</v>
      </c>
      <c r="D9605" t="s">
        <v>328</v>
      </c>
      <c r="F9605" s="2">
        <v>713107.41958554718</v>
      </c>
      <c r="G9605" s="2">
        <v>104000</v>
      </c>
      <c r="H9605">
        <v>2014</v>
      </c>
      <c r="I9605">
        <v>6.8568021113994924</v>
      </c>
      <c r="J9605" t="s">
        <v>717</v>
      </c>
    </row>
    <row r="9606" spans="1:10">
      <c r="A9606" t="s">
        <v>220</v>
      </c>
      <c r="B9606" t="s">
        <v>44</v>
      </c>
      <c r="C9606" t="s">
        <v>4</v>
      </c>
      <c r="D9606" t="s">
        <v>328</v>
      </c>
      <c r="F9606" s="2">
        <v>20570.406334198477</v>
      </c>
      <c r="G9606" s="2">
        <v>3000</v>
      </c>
      <c r="H9606">
        <v>2014</v>
      </c>
      <c r="I9606">
        <v>6.8568021113994924</v>
      </c>
      <c r="J9606" t="s">
        <v>717</v>
      </c>
    </row>
    <row r="9607" spans="1:10">
      <c r="A9607" t="s">
        <v>220</v>
      </c>
      <c r="B9607" t="s">
        <v>44</v>
      </c>
      <c r="C9607" t="s">
        <v>3</v>
      </c>
      <c r="D9607" t="s">
        <v>328</v>
      </c>
      <c r="F9607" s="2">
        <v>828884.21052631573</v>
      </c>
      <c r="G9607" s="2">
        <v>120000</v>
      </c>
      <c r="H9607">
        <v>2013</v>
      </c>
      <c r="I9607">
        <v>6.9073684210526309</v>
      </c>
      <c r="J9607" t="s">
        <v>717</v>
      </c>
    </row>
    <row r="9608" spans="1:10">
      <c r="A9608" t="s">
        <v>220</v>
      </c>
      <c r="B9608" t="s">
        <v>44</v>
      </c>
      <c r="C9608" t="s">
        <v>4</v>
      </c>
      <c r="D9608" t="s">
        <v>1</v>
      </c>
      <c r="F9608" s="2">
        <v>207221.05263157893</v>
      </c>
      <c r="G9608" s="2">
        <v>30000</v>
      </c>
      <c r="H9608">
        <v>2013</v>
      </c>
      <c r="I9608">
        <v>6.9073684210526309</v>
      </c>
      <c r="J9608" t="s">
        <v>717</v>
      </c>
    </row>
    <row r="9609" spans="1:10">
      <c r="A9609" t="s">
        <v>220</v>
      </c>
      <c r="B9609" t="s">
        <v>44</v>
      </c>
      <c r="C9609" t="s">
        <v>3</v>
      </c>
      <c r="D9609" t="s">
        <v>328</v>
      </c>
      <c r="F9609" s="2">
        <v>1416550.0000000002</v>
      </c>
      <c r="G9609" s="2">
        <v>205000</v>
      </c>
      <c r="H9609">
        <v>2012</v>
      </c>
      <c r="I9609">
        <v>6.910000000000001</v>
      </c>
      <c r="J9609" t="s">
        <v>717</v>
      </c>
    </row>
    <row r="9610" spans="1:10">
      <c r="A9610" t="s">
        <v>220</v>
      </c>
      <c r="B9610" t="s">
        <v>44</v>
      </c>
      <c r="C9610" t="s">
        <v>4</v>
      </c>
      <c r="D9610" t="s">
        <v>328</v>
      </c>
      <c r="F9610" s="2">
        <v>297130.00000000006</v>
      </c>
      <c r="G9610" s="2">
        <v>43000</v>
      </c>
      <c r="H9610">
        <v>2012</v>
      </c>
      <c r="I9610">
        <v>6.910000000000001</v>
      </c>
      <c r="J9610" t="s">
        <v>717</v>
      </c>
    </row>
    <row r="9611" spans="1:10">
      <c r="A9611" t="s">
        <v>220</v>
      </c>
      <c r="B9611" t="s">
        <v>44</v>
      </c>
      <c r="C9611" t="s">
        <v>3</v>
      </c>
      <c r="D9611" t="s">
        <v>328</v>
      </c>
      <c r="F9611" s="2">
        <v>1454862.5000000005</v>
      </c>
      <c r="G9611" s="2">
        <v>210000</v>
      </c>
      <c r="H9611">
        <v>2011</v>
      </c>
      <c r="I9611">
        <v>6.9279166666666692</v>
      </c>
      <c r="J9611" t="s">
        <v>717</v>
      </c>
    </row>
    <row r="9612" spans="1:10">
      <c r="A9612" t="s">
        <v>220</v>
      </c>
      <c r="B9612" t="s">
        <v>44</v>
      </c>
      <c r="C9612" t="s">
        <v>4</v>
      </c>
      <c r="D9612" t="s">
        <v>328</v>
      </c>
      <c r="F9612" s="2">
        <v>443386.6666666668</v>
      </c>
      <c r="G9612" s="2">
        <v>64000</v>
      </c>
      <c r="H9612">
        <v>2011</v>
      </c>
      <c r="I9612">
        <v>6.9279166666666692</v>
      </c>
      <c r="J9612" t="s">
        <v>717</v>
      </c>
    </row>
    <row r="9613" spans="1:10">
      <c r="A9613" t="s">
        <v>220</v>
      </c>
      <c r="B9613" t="s">
        <v>44</v>
      </c>
      <c r="C9613" t="s">
        <v>3</v>
      </c>
      <c r="D9613" t="s">
        <v>328</v>
      </c>
      <c r="F9613" s="2">
        <v>1480340.833333333</v>
      </c>
      <c r="G9613" s="2">
        <v>211000</v>
      </c>
      <c r="H9613">
        <v>2010</v>
      </c>
      <c r="I9613">
        <v>7.0158333333333323</v>
      </c>
      <c r="J9613" t="s">
        <v>717</v>
      </c>
    </row>
    <row r="9614" spans="1:10">
      <c r="A9614" t="s">
        <v>220</v>
      </c>
      <c r="B9614" t="s">
        <v>44</v>
      </c>
      <c r="C9614" t="s">
        <v>3</v>
      </c>
      <c r="D9614" t="s">
        <v>1</v>
      </c>
      <c r="F9614" s="2">
        <v>7015.8333333333321</v>
      </c>
      <c r="G9614" s="2">
        <v>1000</v>
      </c>
      <c r="H9614">
        <v>2010</v>
      </c>
      <c r="I9614">
        <v>7.0158333333333323</v>
      </c>
      <c r="J9614" t="s">
        <v>717</v>
      </c>
    </row>
    <row r="9615" spans="1:10">
      <c r="A9615" t="s">
        <v>220</v>
      </c>
      <c r="B9615" t="s">
        <v>44</v>
      </c>
      <c r="C9615" t="s">
        <v>4</v>
      </c>
      <c r="D9615" t="s">
        <v>328</v>
      </c>
      <c r="F9615" s="2">
        <v>371839.16666666663</v>
      </c>
      <c r="G9615" s="2">
        <v>53000</v>
      </c>
      <c r="H9615">
        <v>2010</v>
      </c>
      <c r="I9615">
        <v>7.0158333333333323</v>
      </c>
      <c r="J9615" t="s">
        <v>717</v>
      </c>
    </row>
    <row r="9616" spans="1:10">
      <c r="A9616" s="6" t="s">
        <v>278</v>
      </c>
      <c r="B9616" t="s">
        <v>44</v>
      </c>
      <c r="C9616" t="s">
        <v>3</v>
      </c>
      <c r="D9616" t="s">
        <v>328</v>
      </c>
      <c r="E9616" s="17" t="s">
        <v>466</v>
      </c>
      <c r="F9616" s="2">
        <f>G9616*I9616</f>
        <v>220940.79999999999</v>
      </c>
      <c r="G9616" s="2">
        <v>32000</v>
      </c>
      <c r="H9616">
        <v>2021</v>
      </c>
      <c r="I9616">
        <v>6.9043999999999999</v>
      </c>
      <c r="J9616" t="s">
        <v>717</v>
      </c>
    </row>
    <row r="9617" spans="1:10">
      <c r="A9617" s="6" t="s">
        <v>278</v>
      </c>
      <c r="B9617" t="s">
        <v>44</v>
      </c>
      <c r="C9617" t="s">
        <v>4</v>
      </c>
      <c r="D9617" t="s">
        <v>328</v>
      </c>
      <c r="E9617" t="s">
        <v>466</v>
      </c>
      <c r="F9617" s="2">
        <f>G9617*I9617</f>
        <v>27617.599999999999</v>
      </c>
      <c r="G9617" s="2">
        <v>4000</v>
      </c>
      <c r="H9617">
        <v>2021</v>
      </c>
      <c r="I9617">
        <v>6.9043999999999999</v>
      </c>
      <c r="J9617" t="s">
        <v>717</v>
      </c>
    </row>
    <row r="9618" spans="1:10">
      <c r="A9618" t="s">
        <v>526</v>
      </c>
      <c r="B9618" t="s">
        <v>319</v>
      </c>
      <c r="C9618" t="s">
        <v>3</v>
      </c>
      <c r="D9618" t="s">
        <v>328</v>
      </c>
      <c r="F9618" s="2">
        <v>67719208</v>
      </c>
      <c r="G9618" s="2">
        <v>11904.232040314075</v>
      </c>
      <c r="H9618">
        <v>2016</v>
      </c>
      <c r="I9618">
        <v>5688.666666666667</v>
      </c>
      <c r="J9618" t="s">
        <v>717</v>
      </c>
    </row>
    <row r="9619" spans="1:10">
      <c r="A9619" t="s">
        <v>526</v>
      </c>
      <c r="B9619" t="s">
        <v>319</v>
      </c>
      <c r="C9619" t="s">
        <v>3</v>
      </c>
      <c r="D9619" t="s">
        <v>328</v>
      </c>
      <c r="F9619" s="2">
        <v>138186284</v>
      </c>
      <c r="G9619" s="2">
        <v>26638.011704924858</v>
      </c>
      <c r="H9619">
        <v>2015</v>
      </c>
      <c r="I9619">
        <v>5187.5600000000004</v>
      </c>
      <c r="J9619" t="s">
        <v>717</v>
      </c>
    </row>
    <row r="9620" spans="1:10">
      <c r="A9620" t="s">
        <v>526</v>
      </c>
      <c r="B9620" t="s">
        <v>319</v>
      </c>
      <c r="C9620" t="s">
        <v>3</v>
      </c>
      <c r="D9620" t="s">
        <v>328</v>
      </c>
      <c r="F9620" s="2">
        <v>143319159</v>
      </c>
      <c r="G9620" s="2">
        <v>32092.221417047043</v>
      </c>
      <c r="H9620">
        <v>2014</v>
      </c>
      <c r="I9620">
        <v>4465.8534894649083</v>
      </c>
      <c r="J9620" t="s">
        <v>717</v>
      </c>
    </row>
    <row r="9621" spans="1:10">
      <c r="A9621" t="s">
        <v>526</v>
      </c>
      <c r="B9621" t="s">
        <v>319</v>
      </c>
      <c r="C9621" t="s">
        <v>3</v>
      </c>
      <c r="D9621" t="s">
        <v>328</v>
      </c>
      <c r="F9621" s="2">
        <v>123075723</v>
      </c>
      <c r="G9621" s="2">
        <v>28637.440090452037</v>
      </c>
      <c r="H9621">
        <v>2013</v>
      </c>
      <c r="I9621">
        <v>4297.7208371719817</v>
      </c>
      <c r="J9621" t="s">
        <v>717</v>
      </c>
    </row>
    <row r="9622" spans="1:10">
      <c r="A9622" t="s">
        <v>526</v>
      </c>
      <c r="B9622" t="s">
        <v>319</v>
      </c>
      <c r="C9622" t="s">
        <v>3</v>
      </c>
      <c r="D9622" t="s">
        <v>328</v>
      </c>
      <c r="F9622" s="2">
        <v>123075723</v>
      </c>
      <c r="G9622" s="2">
        <v>28637.440090452037</v>
      </c>
      <c r="H9622">
        <v>2013</v>
      </c>
      <c r="I9622">
        <v>4297.7208371719817</v>
      </c>
      <c r="J9622" t="s">
        <v>717</v>
      </c>
    </row>
    <row r="9623" spans="1:10">
      <c r="A9623" t="s">
        <v>526</v>
      </c>
      <c r="B9623" t="s">
        <v>319</v>
      </c>
      <c r="C9623" t="s">
        <v>3</v>
      </c>
      <c r="D9623" t="s">
        <v>328</v>
      </c>
      <c r="F9623" s="2">
        <v>98848429.694168732</v>
      </c>
      <c r="G9623" s="2">
        <v>22381.704459</v>
      </c>
      <c r="H9623">
        <v>2012</v>
      </c>
      <c r="I9623">
        <v>4416.4835558098157</v>
      </c>
      <c r="J9623" t="s">
        <v>717</v>
      </c>
    </row>
    <row r="9624" spans="1:10">
      <c r="A9624" t="s">
        <v>526</v>
      </c>
      <c r="B9624" t="s">
        <v>319</v>
      </c>
      <c r="C9624" t="s">
        <v>3</v>
      </c>
      <c r="D9624" t="s">
        <v>328</v>
      </c>
      <c r="F9624" s="2">
        <v>98848429.694168732</v>
      </c>
      <c r="G9624" s="2">
        <v>22381.704459</v>
      </c>
      <c r="H9624">
        <v>2012</v>
      </c>
      <c r="I9624">
        <v>4416.4835558098157</v>
      </c>
      <c r="J9624" t="s">
        <v>717</v>
      </c>
    </row>
    <row r="9625" spans="1:10">
      <c r="A9625" t="s">
        <v>526</v>
      </c>
      <c r="B9625" t="s">
        <v>319</v>
      </c>
      <c r="C9625" t="s">
        <v>3</v>
      </c>
      <c r="D9625" t="s">
        <v>328</v>
      </c>
      <c r="F9625" s="2">
        <v>111033619.74248755</v>
      </c>
      <c r="G9625" s="2">
        <v>26516.50848</v>
      </c>
      <c r="H9625">
        <v>2011</v>
      </c>
      <c r="I9625">
        <v>4187.3393635604152</v>
      </c>
      <c r="J9625" t="s">
        <v>717</v>
      </c>
    </row>
    <row r="9626" spans="1:10">
      <c r="A9626" t="s">
        <v>526</v>
      </c>
      <c r="B9626" t="s">
        <v>319</v>
      </c>
      <c r="C9626" t="s">
        <v>3</v>
      </c>
      <c r="D9626" t="s">
        <v>328</v>
      </c>
      <c r="F9626" s="2">
        <v>111033619.74248755</v>
      </c>
      <c r="G9626" s="2">
        <v>26516.50848</v>
      </c>
      <c r="H9626">
        <v>2011</v>
      </c>
      <c r="I9626">
        <v>4187.3393635604152</v>
      </c>
      <c r="J9626" t="s">
        <v>717</v>
      </c>
    </row>
    <row r="9627" spans="1:10">
      <c r="A9627" t="s">
        <v>526</v>
      </c>
      <c r="B9627" t="s">
        <v>319</v>
      </c>
      <c r="C9627" t="s">
        <v>3</v>
      </c>
      <c r="D9627" t="s">
        <v>328</v>
      </c>
      <c r="F9627" s="2">
        <v>74718691.101407856</v>
      </c>
      <c r="G9627" s="2">
        <v>15784.650259</v>
      </c>
      <c r="H9627">
        <v>2010</v>
      </c>
      <c r="I9627">
        <v>4733.6298160173164</v>
      </c>
      <c r="J9627" t="s">
        <v>717</v>
      </c>
    </row>
    <row r="9628" spans="1:10">
      <c r="A9628" t="s">
        <v>526</v>
      </c>
      <c r="B9628" t="s">
        <v>319</v>
      </c>
      <c r="C9628" t="s">
        <v>3</v>
      </c>
      <c r="D9628" t="s">
        <v>328</v>
      </c>
      <c r="F9628" s="2">
        <v>74718691.101407856</v>
      </c>
      <c r="G9628" s="2">
        <v>15784.650259</v>
      </c>
      <c r="H9628">
        <v>2010</v>
      </c>
      <c r="I9628">
        <v>4733.6298160173164</v>
      </c>
      <c r="J9628" t="s">
        <v>717</v>
      </c>
    </row>
    <row r="9629" spans="1:10">
      <c r="A9629" t="s">
        <v>8</v>
      </c>
      <c r="B9629" t="s">
        <v>6</v>
      </c>
      <c r="C9629" t="s">
        <v>3</v>
      </c>
      <c r="D9629" t="s">
        <v>328</v>
      </c>
      <c r="F9629" s="2">
        <v>559255734.91999996</v>
      </c>
      <c r="G9629" s="2">
        <f>F9629/I9629</f>
        <v>30544065.741843164</v>
      </c>
      <c r="H9629">
        <v>2024</v>
      </c>
      <c r="I9629">
        <v>18.309799999999999</v>
      </c>
      <c r="J9629" t="s">
        <v>717</v>
      </c>
    </row>
    <row r="9630" spans="1:10">
      <c r="A9630" t="s">
        <v>8</v>
      </c>
      <c r="B9630" t="s">
        <v>6</v>
      </c>
      <c r="C9630" t="s">
        <v>3</v>
      </c>
      <c r="D9630" t="s">
        <v>1</v>
      </c>
      <c r="F9630" s="2">
        <v>399622304.25999999</v>
      </c>
      <c r="G9630" s="2">
        <f>F9630/I9630</f>
        <v>21825596.361511324</v>
      </c>
      <c r="H9630">
        <v>2024</v>
      </c>
      <c r="I9630">
        <v>18.309799999999999</v>
      </c>
      <c r="J9630" t="s">
        <v>717</v>
      </c>
    </row>
    <row r="9631" spans="1:10">
      <c r="A9631" t="s">
        <v>8</v>
      </c>
      <c r="B9631" t="s">
        <v>6</v>
      </c>
      <c r="C9631" t="s">
        <v>4</v>
      </c>
      <c r="D9631" t="s">
        <v>328</v>
      </c>
      <c r="F9631" s="2">
        <v>187768388.96000004</v>
      </c>
      <c r="G9631" s="2">
        <f>F9631/I9631</f>
        <v>10255075.913445262</v>
      </c>
      <c r="H9631">
        <v>2024</v>
      </c>
      <c r="I9631">
        <v>18.309799999999999</v>
      </c>
      <c r="J9631" t="s">
        <v>717</v>
      </c>
    </row>
    <row r="9632" spans="1:10">
      <c r="A9632" t="s">
        <v>8</v>
      </c>
      <c r="B9632" t="s">
        <v>6</v>
      </c>
      <c r="C9632" t="s">
        <v>4</v>
      </c>
      <c r="D9632" t="s">
        <v>1</v>
      </c>
      <c r="F9632" s="2">
        <v>393993269</v>
      </c>
      <c r="G9632" s="2">
        <f>F9632/I9632</f>
        <v>21518163.442528047</v>
      </c>
      <c r="H9632">
        <v>2024</v>
      </c>
      <c r="I9632">
        <v>18.309799999999999</v>
      </c>
      <c r="J9632" t="s">
        <v>717</v>
      </c>
    </row>
    <row r="9633" spans="1:10">
      <c r="A9633" t="s">
        <v>74</v>
      </c>
      <c r="B9633" t="s">
        <v>33</v>
      </c>
      <c r="C9633" t="s">
        <v>4</v>
      </c>
      <c r="D9633" t="s">
        <v>328</v>
      </c>
      <c r="E9633" t="s">
        <v>370</v>
      </c>
      <c r="F9633" s="2">
        <f t="shared" ref="F9633:F9639" si="266">G9633*I9633</f>
        <v>2932290663.4387541</v>
      </c>
      <c r="G9633" s="2">
        <v>4481973.3084513815</v>
      </c>
      <c r="H9633">
        <v>2015</v>
      </c>
      <c r="I9633">
        <v>654.24099200000001</v>
      </c>
      <c r="J9633" s="40" t="s">
        <v>715</v>
      </c>
    </row>
    <row r="9634" spans="1:10">
      <c r="A9634" t="s">
        <v>74</v>
      </c>
      <c r="B9634" t="s">
        <v>33</v>
      </c>
      <c r="C9634" t="s">
        <v>4</v>
      </c>
      <c r="D9634" t="s">
        <v>328</v>
      </c>
      <c r="E9634" t="s">
        <v>419</v>
      </c>
      <c r="F9634" s="2">
        <f t="shared" si="266"/>
        <v>306060732.4536885</v>
      </c>
      <c r="G9634" s="2">
        <v>467810.38821500272</v>
      </c>
      <c r="H9634">
        <v>2015</v>
      </c>
      <c r="I9634">
        <v>654.24099200000001</v>
      </c>
      <c r="J9634" s="40" t="s">
        <v>715</v>
      </c>
    </row>
    <row r="9635" spans="1:10">
      <c r="A9635" t="s">
        <v>74</v>
      </c>
      <c r="B9635" t="s">
        <v>33</v>
      </c>
      <c r="C9635" t="s">
        <v>4</v>
      </c>
      <c r="D9635" t="s">
        <v>328</v>
      </c>
      <c r="E9635" t="s">
        <v>432</v>
      </c>
      <c r="F9635" s="2">
        <f t="shared" si="266"/>
        <v>6798245.9513105443</v>
      </c>
      <c r="G9635" s="2">
        <v>10391.042497243194</v>
      </c>
      <c r="H9635">
        <v>2015</v>
      </c>
      <c r="I9635">
        <v>654.24099200000001</v>
      </c>
      <c r="J9635" s="40" t="s">
        <v>715</v>
      </c>
    </row>
    <row r="9636" spans="1:10">
      <c r="A9636" t="s">
        <v>74</v>
      </c>
      <c r="B9636" t="s">
        <v>33</v>
      </c>
      <c r="C9636" t="s">
        <v>4</v>
      </c>
      <c r="D9636" t="s">
        <v>328</v>
      </c>
      <c r="E9636" t="s">
        <v>432</v>
      </c>
      <c r="F9636" s="2">
        <f t="shared" si="266"/>
        <v>263646.6389183196</v>
      </c>
      <c r="G9636" s="2">
        <v>392.0979162973224</v>
      </c>
      <c r="H9636">
        <v>2015</v>
      </c>
      <c r="I9636">
        <v>672.4</v>
      </c>
      <c r="J9636" s="40" t="s">
        <v>715</v>
      </c>
    </row>
    <row r="9637" spans="1:10">
      <c r="A9637" t="s">
        <v>74</v>
      </c>
      <c r="B9637" t="s">
        <v>33</v>
      </c>
      <c r="C9637" t="s">
        <v>4</v>
      </c>
      <c r="D9637" t="s">
        <v>328</v>
      </c>
      <c r="E9637" t="s">
        <v>370</v>
      </c>
      <c r="F9637" s="2">
        <f t="shared" si="266"/>
        <v>64978.124442769607</v>
      </c>
      <c r="G9637" s="2">
        <v>96.636116065986926</v>
      </c>
      <c r="H9637">
        <v>2015</v>
      </c>
      <c r="I9637">
        <v>672.4</v>
      </c>
      <c r="J9637" s="40" t="s">
        <v>715</v>
      </c>
    </row>
    <row r="9638" spans="1:10">
      <c r="A9638" t="s">
        <v>74</v>
      </c>
      <c r="B9638" t="s">
        <v>33</v>
      </c>
      <c r="C9638" t="s">
        <v>4</v>
      </c>
      <c r="D9638" t="s">
        <v>328</v>
      </c>
      <c r="E9638" t="s">
        <v>419</v>
      </c>
      <c r="F9638" s="2">
        <f t="shared" si="266"/>
        <v>63702.014164941196</v>
      </c>
      <c r="G9638" s="2">
        <v>94.738272107289106</v>
      </c>
      <c r="H9638">
        <v>2015</v>
      </c>
      <c r="I9638">
        <v>672.4</v>
      </c>
      <c r="J9638" s="40" t="s">
        <v>715</v>
      </c>
    </row>
    <row r="9639" spans="1:10">
      <c r="A9639" t="s">
        <v>74</v>
      </c>
      <c r="B9639" t="s">
        <v>33</v>
      </c>
      <c r="C9639" t="s">
        <v>4</v>
      </c>
      <c r="D9639" t="s">
        <v>1</v>
      </c>
      <c r="F9639" s="2">
        <f t="shared" si="266"/>
        <v>251581.34676958749</v>
      </c>
      <c r="G9639" s="2">
        <v>384.539259761925</v>
      </c>
      <c r="H9639">
        <v>2015</v>
      </c>
      <c r="I9639">
        <v>654.24099200000001</v>
      </c>
      <c r="J9639" s="40" t="s">
        <v>715</v>
      </c>
    </row>
    <row r="9640" spans="1:10" ht="15.75">
      <c r="A9640" s="19" t="s">
        <v>8</v>
      </c>
      <c r="B9640" t="s">
        <v>6</v>
      </c>
      <c r="C9640" t="s">
        <v>3</v>
      </c>
      <c r="D9640" t="s">
        <v>328</v>
      </c>
      <c r="F9640" s="2">
        <v>422684986</v>
      </c>
      <c r="G9640" s="2">
        <f t="shared" ref="G9640:G9651" si="267">F9640/I9640</f>
        <v>23847094.805018958</v>
      </c>
      <c r="H9640">
        <v>2023</v>
      </c>
      <c r="I9640">
        <v>17.724799999999998</v>
      </c>
      <c r="J9640" t="s">
        <v>717</v>
      </c>
    </row>
    <row r="9641" spans="1:10" ht="15.75">
      <c r="A9641" s="19" t="s">
        <v>8</v>
      </c>
      <c r="B9641" t="s">
        <v>6</v>
      </c>
      <c r="C9641" t="s">
        <v>3</v>
      </c>
      <c r="D9641" t="s">
        <v>1</v>
      </c>
      <c r="F9641" s="2">
        <v>432174081</v>
      </c>
      <c r="G9641" s="2">
        <f t="shared" si="267"/>
        <v>24382451.762502261</v>
      </c>
      <c r="H9641">
        <v>2023</v>
      </c>
      <c r="I9641">
        <v>17.724799999999998</v>
      </c>
      <c r="J9641" t="s">
        <v>717</v>
      </c>
    </row>
    <row r="9642" spans="1:10" ht="15.75">
      <c r="A9642" s="19" t="s">
        <v>8</v>
      </c>
      <c r="B9642" t="s">
        <v>6</v>
      </c>
      <c r="C9642" t="s">
        <v>4</v>
      </c>
      <c r="D9642" t="s">
        <v>328</v>
      </c>
      <c r="F9642" s="2">
        <v>376012470</v>
      </c>
      <c r="G9642" s="2">
        <f t="shared" si="267"/>
        <v>21213918.915869292</v>
      </c>
      <c r="H9642">
        <v>2023</v>
      </c>
      <c r="I9642">
        <v>17.724799999999998</v>
      </c>
      <c r="J9642" t="s">
        <v>717</v>
      </c>
    </row>
    <row r="9643" spans="1:10" ht="15.75">
      <c r="A9643" s="19" t="s">
        <v>8</v>
      </c>
      <c r="B9643" t="s">
        <v>6</v>
      </c>
      <c r="C9643" t="s">
        <v>4</v>
      </c>
      <c r="D9643" t="s">
        <v>1</v>
      </c>
      <c r="F9643" s="2">
        <v>666633467</v>
      </c>
      <c r="G9643" s="2">
        <f t="shared" si="267"/>
        <v>37610210.947373174</v>
      </c>
      <c r="H9643">
        <v>2023</v>
      </c>
      <c r="I9643">
        <v>17.724799999999998</v>
      </c>
      <c r="J9643" t="s">
        <v>717</v>
      </c>
    </row>
    <row r="9644" spans="1:10">
      <c r="A9644" s="5" t="s">
        <v>8</v>
      </c>
      <c r="B9644" t="s">
        <v>6</v>
      </c>
      <c r="C9644" t="s">
        <v>3</v>
      </c>
      <c r="D9644" t="s">
        <v>328</v>
      </c>
      <c r="F9644" s="2">
        <v>582725088</v>
      </c>
      <c r="G9644" s="2">
        <f t="shared" si="267"/>
        <v>28998944.398274172</v>
      </c>
      <c r="H9644">
        <v>2022</v>
      </c>
      <c r="I9644">
        <v>20.0947</v>
      </c>
      <c r="J9644" t="s">
        <v>717</v>
      </c>
    </row>
    <row r="9645" spans="1:10">
      <c r="A9645" s="5" t="s">
        <v>8</v>
      </c>
      <c r="B9645" t="s">
        <v>6</v>
      </c>
      <c r="C9645" t="s">
        <v>3</v>
      </c>
      <c r="D9645" t="s">
        <v>1</v>
      </c>
      <c r="F9645" s="2">
        <v>806469286</v>
      </c>
      <c r="G9645" s="2">
        <f t="shared" si="267"/>
        <v>40133432.49712611</v>
      </c>
      <c r="H9645">
        <v>2022</v>
      </c>
      <c r="I9645">
        <v>20.0947</v>
      </c>
      <c r="J9645" t="s">
        <v>717</v>
      </c>
    </row>
    <row r="9646" spans="1:10">
      <c r="A9646" s="5" t="s">
        <v>8</v>
      </c>
      <c r="B9646" t="s">
        <v>6</v>
      </c>
      <c r="C9646" t="s">
        <v>4</v>
      </c>
      <c r="D9646" t="s">
        <v>328</v>
      </c>
      <c r="F9646" s="2">
        <v>202844879</v>
      </c>
      <c r="G9646" s="2">
        <f t="shared" si="267"/>
        <v>10094446.744664015</v>
      </c>
      <c r="H9646">
        <v>2022</v>
      </c>
      <c r="I9646">
        <v>20.0947</v>
      </c>
      <c r="J9646" t="s">
        <v>717</v>
      </c>
    </row>
    <row r="9647" spans="1:10">
      <c r="A9647" s="5" t="s">
        <v>8</v>
      </c>
      <c r="B9647" t="s">
        <v>6</v>
      </c>
      <c r="C9647" t="s">
        <v>4</v>
      </c>
      <c r="D9647" t="s">
        <v>1</v>
      </c>
      <c r="F9647" s="2">
        <v>385935471</v>
      </c>
      <c r="G9647" s="2">
        <f t="shared" si="267"/>
        <v>19205833.926358692</v>
      </c>
      <c r="H9647">
        <v>2022</v>
      </c>
      <c r="I9647">
        <v>20.0947</v>
      </c>
      <c r="J9647" t="s">
        <v>717</v>
      </c>
    </row>
    <row r="9648" spans="1:10">
      <c r="A9648" s="5" t="s">
        <v>8</v>
      </c>
      <c r="B9648" t="s">
        <v>6</v>
      </c>
      <c r="C9648" t="s">
        <v>3</v>
      </c>
      <c r="D9648" t="s">
        <v>328</v>
      </c>
      <c r="F9648" s="2">
        <v>327210000</v>
      </c>
      <c r="G9648" s="2">
        <f t="shared" si="267"/>
        <v>16140027.228064638</v>
      </c>
      <c r="H9648">
        <v>2021</v>
      </c>
      <c r="I9648">
        <v>20.273199999999999</v>
      </c>
      <c r="J9648" t="s">
        <v>717</v>
      </c>
    </row>
    <row r="9649" spans="1:10">
      <c r="A9649" s="6" t="s">
        <v>8</v>
      </c>
      <c r="B9649" t="s">
        <v>6</v>
      </c>
      <c r="C9649" t="s">
        <v>3</v>
      </c>
      <c r="D9649" t="s">
        <v>1</v>
      </c>
      <c r="F9649" s="2">
        <v>526100000</v>
      </c>
      <c r="G9649" s="2">
        <f t="shared" si="267"/>
        <v>25950515.952094391</v>
      </c>
      <c r="H9649">
        <v>2021</v>
      </c>
      <c r="I9649">
        <v>20.273199999999999</v>
      </c>
      <c r="J9649" t="s">
        <v>717</v>
      </c>
    </row>
    <row r="9650" spans="1:10">
      <c r="A9650" s="5" t="s">
        <v>8</v>
      </c>
      <c r="B9650" t="s">
        <v>6</v>
      </c>
      <c r="C9650" t="s">
        <v>4</v>
      </c>
      <c r="D9650" t="s">
        <v>328</v>
      </c>
      <c r="F9650" s="2">
        <v>17119840</v>
      </c>
      <c r="G9650" s="2">
        <f t="shared" si="267"/>
        <v>844456.7211885642</v>
      </c>
      <c r="H9650">
        <v>2021</v>
      </c>
      <c r="I9650">
        <v>20.273199999999999</v>
      </c>
      <c r="J9650" t="s">
        <v>717</v>
      </c>
    </row>
    <row r="9651" spans="1:10">
      <c r="A9651" s="6" t="s">
        <v>8</v>
      </c>
      <c r="B9651" t="s">
        <v>6</v>
      </c>
      <c r="C9651" t="s">
        <v>4</v>
      </c>
      <c r="D9651" t="s">
        <v>1</v>
      </c>
      <c r="F9651" s="2">
        <v>-335830393</v>
      </c>
      <c r="G9651" s="2">
        <f t="shared" si="267"/>
        <v>-16565238.492196595</v>
      </c>
      <c r="H9651">
        <v>2021</v>
      </c>
      <c r="I9651">
        <v>20.273199999999999</v>
      </c>
      <c r="J9651" t="s">
        <v>717</v>
      </c>
    </row>
    <row r="9652" spans="1:10">
      <c r="A9652" t="s">
        <v>8</v>
      </c>
      <c r="B9652" t="s">
        <v>6</v>
      </c>
      <c r="C9652" t="s">
        <v>3</v>
      </c>
      <c r="D9652" t="s">
        <v>328</v>
      </c>
      <c r="F9652" s="2">
        <v>438680000</v>
      </c>
      <c r="G9652" s="2">
        <v>20431089.086776707</v>
      </c>
      <c r="H9652">
        <v>2020</v>
      </c>
      <c r="I9652">
        <v>21.4712</v>
      </c>
      <c r="J9652" t="s">
        <v>717</v>
      </c>
    </row>
    <row r="9653" spans="1:10">
      <c r="A9653" t="s">
        <v>8</v>
      </c>
      <c r="B9653" t="s">
        <v>6</v>
      </c>
      <c r="C9653" t="s">
        <v>3</v>
      </c>
      <c r="D9653" t="s">
        <v>1</v>
      </c>
      <c r="F9653" s="2">
        <v>319630000</v>
      </c>
      <c r="G9653" s="2">
        <v>14886452.550393084</v>
      </c>
      <c r="H9653">
        <v>2020</v>
      </c>
      <c r="I9653">
        <v>21.4712</v>
      </c>
      <c r="J9653" t="s">
        <v>717</v>
      </c>
    </row>
    <row r="9654" spans="1:10">
      <c r="A9654" t="s">
        <v>8</v>
      </c>
      <c r="B9654" t="s">
        <v>6</v>
      </c>
      <c r="C9654" t="s">
        <v>4</v>
      </c>
      <c r="D9654" t="s">
        <v>328</v>
      </c>
      <c r="F9654" s="2">
        <v>64840000</v>
      </c>
      <c r="G9654" s="2">
        <v>3019859.1601773538</v>
      </c>
      <c r="H9654">
        <v>2020</v>
      </c>
      <c r="I9654">
        <v>21.4712</v>
      </c>
      <c r="J9654" t="s">
        <v>717</v>
      </c>
    </row>
    <row r="9655" spans="1:10">
      <c r="A9655" t="s">
        <v>8</v>
      </c>
      <c r="B9655" t="s">
        <v>6</v>
      </c>
      <c r="C9655" t="s">
        <v>4</v>
      </c>
      <c r="D9655" t="s">
        <v>1</v>
      </c>
      <c r="F9655" s="2">
        <v>-830000</v>
      </c>
      <c r="G9655" s="2">
        <v>-38656.432803010546</v>
      </c>
      <c r="H9655">
        <v>2020</v>
      </c>
      <c r="I9655">
        <v>21.4712</v>
      </c>
      <c r="J9655" t="s">
        <v>717</v>
      </c>
    </row>
    <row r="9656" spans="1:10">
      <c r="A9656" t="s">
        <v>8</v>
      </c>
      <c r="B9656" t="s">
        <v>6</v>
      </c>
      <c r="C9656" t="s">
        <v>3</v>
      </c>
      <c r="D9656" t="s">
        <v>328</v>
      </c>
      <c r="F9656" s="2">
        <v>327209981</v>
      </c>
      <c r="G9656" s="2">
        <f>F9656/I9656</f>
        <v>16998715.836065065</v>
      </c>
      <c r="H9656">
        <v>2019</v>
      </c>
      <c r="I9656">
        <v>19.249099999999999</v>
      </c>
      <c r="J9656" t="s">
        <v>717</v>
      </c>
    </row>
    <row r="9657" spans="1:10">
      <c r="A9657" t="s">
        <v>8</v>
      </c>
      <c r="B9657" t="s">
        <v>6</v>
      </c>
      <c r="C9657" t="s">
        <v>3</v>
      </c>
      <c r="D9657" t="s">
        <v>1</v>
      </c>
      <c r="F9657" s="2">
        <v>477637000</v>
      </c>
      <c r="G9657" s="2">
        <f>F9657/I9657</f>
        <v>24813471.798681498</v>
      </c>
      <c r="H9657">
        <v>2019</v>
      </c>
      <c r="I9657">
        <v>19.249099999999999</v>
      </c>
      <c r="J9657" t="s">
        <v>717</v>
      </c>
    </row>
    <row r="9658" spans="1:10">
      <c r="A9658" t="s">
        <v>8</v>
      </c>
      <c r="B9658" t="s">
        <v>6</v>
      </c>
      <c r="C9658" t="s">
        <v>4</v>
      </c>
      <c r="D9658" t="s">
        <v>1</v>
      </c>
      <c r="F9658" s="2">
        <v>28890000</v>
      </c>
      <c r="G9658" s="2">
        <f>F9658/I9658</f>
        <v>1500849.3903611079</v>
      </c>
      <c r="H9658">
        <v>2019</v>
      </c>
      <c r="I9658">
        <v>19.249099999999999</v>
      </c>
      <c r="J9658" t="s">
        <v>717</v>
      </c>
    </row>
    <row r="9659" spans="1:10">
      <c r="A9659" s="4" t="s">
        <v>19</v>
      </c>
      <c r="B9659" t="s">
        <v>33</v>
      </c>
      <c r="C9659" t="s">
        <v>4</v>
      </c>
      <c r="D9659" t="s">
        <v>328</v>
      </c>
      <c r="E9659" t="s">
        <v>370</v>
      </c>
      <c r="F9659" s="2">
        <f t="shared" ref="F9659:F9664" si="268">G9659*I9659</f>
        <v>2710031513.8811531</v>
      </c>
      <c r="G9659" s="2">
        <v>4142252.6974298074</v>
      </c>
      <c r="H9659">
        <v>2015</v>
      </c>
      <c r="I9659">
        <v>654.24099200000001</v>
      </c>
      <c r="J9659" s="40" t="s">
        <v>715</v>
      </c>
    </row>
    <row r="9660" spans="1:10">
      <c r="A9660" s="4" t="s">
        <v>19</v>
      </c>
      <c r="B9660" t="s">
        <v>33</v>
      </c>
      <c r="C9660" t="s">
        <v>4</v>
      </c>
      <c r="D9660" t="s">
        <v>328</v>
      </c>
      <c r="E9660" t="s">
        <v>419</v>
      </c>
      <c r="F9660" s="2">
        <f t="shared" si="268"/>
        <v>378720649.71168226</v>
      </c>
      <c r="G9660" s="2">
        <v>578870.25475725962</v>
      </c>
      <c r="H9660">
        <v>2015</v>
      </c>
      <c r="I9660">
        <v>654.24099200000001</v>
      </c>
      <c r="J9660" s="40" t="s">
        <v>715</v>
      </c>
    </row>
    <row r="9661" spans="1:10">
      <c r="A9661" s="4" t="s">
        <v>19</v>
      </c>
      <c r="B9661" t="s">
        <v>33</v>
      </c>
      <c r="C9661" t="s">
        <v>4</v>
      </c>
      <c r="D9661" t="s">
        <v>328</v>
      </c>
      <c r="E9661" t="s">
        <v>432</v>
      </c>
      <c r="F9661" s="2">
        <f t="shared" si="268"/>
        <v>56034364.666844144</v>
      </c>
      <c r="G9661" s="2">
        <v>85647.896344049543</v>
      </c>
      <c r="H9661">
        <v>2015</v>
      </c>
      <c r="I9661">
        <v>654.24099200000001</v>
      </c>
      <c r="J9661" s="40" t="s">
        <v>715</v>
      </c>
    </row>
    <row r="9662" spans="1:10">
      <c r="A9662" s="4" t="s">
        <v>19</v>
      </c>
      <c r="B9662" t="s">
        <v>33</v>
      </c>
      <c r="C9662" t="s">
        <v>4</v>
      </c>
      <c r="D9662" t="s">
        <v>328</v>
      </c>
      <c r="E9662" t="s">
        <v>370</v>
      </c>
      <c r="F9662" s="2">
        <f t="shared" si="268"/>
        <v>27959.118980789313</v>
      </c>
      <c r="G9662" s="2">
        <v>41.581081173095349</v>
      </c>
      <c r="H9662">
        <v>2015</v>
      </c>
      <c r="I9662">
        <v>672.4</v>
      </c>
      <c r="J9662" s="40" t="s">
        <v>715</v>
      </c>
    </row>
    <row r="9663" spans="1:10">
      <c r="A9663" s="4" t="s">
        <v>19</v>
      </c>
      <c r="B9663" t="s">
        <v>33</v>
      </c>
      <c r="C9663" t="s">
        <v>4</v>
      </c>
      <c r="D9663" t="s">
        <v>328</v>
      </c>
      <c r="E9663" t="s">
        <v>432</v>
      </c>
      <c r="F9663" s="2">
        <f t="shared" si="268"/>
        <v>21780.064128533159</v>
      </c>
      <c r="G9663" s="2">
        <v>32.391529043029685</v>
      </c>
      <c r="H9663">
        <v>2015</v>
      </c>
      <c r="I9663">
        <v>672.4</v>
      </c>
      <c r="J9663" s="40" t="s">
        <v>715</v>
      </c>
    </row>
    <row r="9664" spans="1:10">
      <c r="A9664" s="4" t="s">
        <v>19</v>
      </c>
      <c r="B9664" t="s">
        <v>33</v>
      </c>
      <c r="C9664" t="s">
        <v>4</v>
      </c>
      <c r="D9664" t="s">
        <v>328</v>
      </c>
      <c r="E9664" t="s">
        <v>419</v>
      </c>
      <c r="F9664" s="2">
        <f t="shared" si="268"/>
        <v>-1214.3011373825607</v>
      </c>
      <c r="G9664" s="2">
        <v>-1.805920787303035</v>
      </c>
      <c r="H9664">
        <v>2015</v>
      </c>
      <c r="I9664">
        <v>672.4</v>
      </c>
      <c r="J9664" s="40" t="s">
        <v>715</v>
      </c>
    </row>
    <row r="9665" spans="1:10">
      <c r="A9665" t="s">
        <v>8</v>
      </c>
      <c r="B9665" t="s">
        <v>6</v>
      </c>
      <c r="C9665" t="s">
        <v>4</v>
      </c>
      <c r="D9665" t="s">
        <v>328</v>
      </c>
      <c r="F9665" s="2">
        <v>135493000</v>
      </c>
      <c r="G9665" s="2">
        <f t="shared" ref="G9665:G9673" si="269">F9665/I9665</f>
        <v>7038926.4952647146</v>
      </c>
      <c r="H9665">
        <v>2019</v>
      </c>
      <c r="I9665">
        <v>19.249099999999999</v>
      </c>
      <c r="J9665" t="s">
        <v>717</v>
      </c>
    </row>
    <row r="9666" spans="1:10">
      <c r="A9666" t="s">
        <v>8</v>
      </c>
      <c r="B9666" t="s">
        <v>6</v>
      </c>
      <c r="C9666" t="s">
        <v>3</v>
      </c>
      <c r="D9666" t="s">
        <v>328</v>
      </c>
      <c r="F9666" s="2">
        <v>268769000</v>
      </c>
      <c r="G9666" s="2">
        <f t="shared" si="269"/>
        <v>13954776.739356177</v>
      </c>
      <c r="H9666">
        <v>2018</v>
      </c>
      <c r="I9666">
        <v>19.260000000000002</v>
      </c>
      <c r="J9666" t="s">
        <v>717</v>
      </c>
    </row>
    <row r="9667" spans="1:10">
      <c r="A9667" t="s">
        <v>8</v>
      </c>
      <c r="B9667" t="s">
        <v>6</v>
      </c>
      <c r="C9667" t="s">
        <v>3</v>
      </c>
      <c r="D9667" t="s">
        <v>1</v>
      </c>
      <c r="E9667" t="s">
        <v>364</v>
      </c>
      <c r="F9667" s="2">
        <v>838985000</v>
      </c>
      <c r="G9667" s="2">
        <f t="shared" si="269"/>
        <v>43561007.268951192</v>
      </c>
      <c r="H9667">
        <v>2018</v>
      </c>
      <c r="I9667">
        <v>19.260000000000002</v>
      </c>
      <c r="J9667" t="s">
        <v>717</v>
      </c>
    </row>
    <row r="9668" spans="1:10">
      <c r="A9668" t="s">
        <v>8</v>
      </c>
      <c r="B9668" t="s">
        <v>6</v>
      </c>
      <c r="C9668" t="s">
        <v>4</v>
      </c>
      <c r="D9668" t="s">
        <v>328</v>
      </c>
      <c r="F9668" s="2">
        <v>265653000</v>
      </c>
      <c r="G9668" s="2">
        <f t="shared" si="269"/>
        <v>13792990.654205607</v>
      </c>
      <c r="H9668">
        <v>2018</v>
      </c>
      <c r="I9668">
        <v>19.260000000000002</v>
      </c>
      <c r="J9668" t="s">
        <v>717</v>
      </c>
    </row>
    <row r="9669" spans="1:10">
      <c r="A9669" t="s">
        <v>8</v>
      </c>
      <c r="B9669" t="s">
        <v>6</v>
      </c>
      <c r="C9669" t="s">
        <v>4</v>
      </c>
      <c r="D9669" t="s">
        <v>1</v>
      </c>
      <c r="E9669" t="s">
        <v>364</v>
      </c>
      <c r="F9669" s="2">
        <v>565584000</v>
      </c>
      <c r="G9669" s="2">
        <f t="shared" si="269"/>
        <v>29365732.087227412</v>
      </c>
      <c r="H9669">
        <v>2018</v>
      </c>
      <c r="I9669">
        <v>19.260000000000002</v>
      </c>
      <c r="J9669" t="s">
        <v>717</v>
      </c>
    </row>
    <row r="9670" spans="1:10">
      <c r="A9670" t="s">
        <v>8</v>
      </c>
      <c r="B9670" t="s">
        <v>6</v>
      </c>
      <c r="C9670" t="s">
        <v>3</v>
      </c>
      <c r="D9670" t="s">
        <v>328</v>
      </c>
      <c r="F9670" s="2">
        <v>283176000</v>
      </c>
      <c r="G9670" s="2">
        <f t="shared" si="269"/>
        <v>14998728.813559324</v>
      </c>
      <c r="H9670">
        <v>2017</v>
      </c>
      <c r="I9670">
        <v>18.88</v>
      </c>
      <c r="J9670" t="s">
        <v>717</v>
      </c>
    </row>
    <row r="9671" spans="1:10">
      <c r="A9671" t="s">
        <v>8</v>
      </c>
      <c r="B9671" t="s">
        <v>6</v>
      </c>
      <c r="C9671" t="s">
        <v>3</v>
      </c>
      <c r="D9671" t="s">
        <v>1</v>
      </c>
      <c r="E9671" t="s">
        <v>364</v>
      </c>
      <c r="F9671" s="2">
        <v>686866000</v>
      </c>
      <c r="G9671" s="2">
        <f t="shared" si="269"/>
        <v>36380614.406779662</v>
      </c>
      <c r="H9671">
        <v>2017</v>
      </c>
      <c r="I9671">
        <v>18.88</v>
      </c>
      <c r="J9671" t="s">
        <v>717</v>
      </c>
    </row>
    <row r="9672" spans="1:10">
      <c r="A9672" t="s">
        <v>8</v>
      </c>
      <c r="B9672" t="s">
        <v>6</v>
      </c>
      <c r="C9672" t="s">
        <v>4</v>
      </c>
      <c r="D9672" t="s">
        <v>328</v>
      </c>
      <c r="F9672" s="2">
        <v>98462935.510000005</v>
      </c>
      <c r="G9672" s="2">
        <f t="shared" si="269"/>
        <v>5215197.8554025432</v>
      </c>
      <c r="H9672">
        <v>2017</v>
      </c>
      <c r="I9672">
        <v>18.88</v>
      </c>
      <c r="J9672" t="s">
        <v>717</v>
      </c>
    </row>
    <row r="9673" spans="1:10">
      <c r="A9673" t="s">
        <v>8</v>
      </c>
      <c r="B9673" t="s">
        <v>6</v>
      </c>
      <c r="C9673" t="s">
        <v>4</v>
      </c>
      <c r="D9673" t="s">
        <v>1</v>
      </c>
      <c r="E9673" t="s">
        <v>364</v>
      </c>
      <c r="F9673" s="2">
        <v>927000000</v>
      </c>
      <c r="G9673" s="2">
        <f t="shared" si="269"/>
        <v>49099576.271186441</v>
      </c>
      <c r="H9673">
        <v>2017</v>
      </c>
      <c r="I9673">
        <v>18.88</v>
      </c>
      <c r="J9673" t="s">
        <v>717</v>
      </c>
    </row>
    <row r="9674" spans="1:10">
      <c r="A9674" t="s">
        <v>8</v>
      </c>
      <c r="B9674" t="s">
        <v>6</v>
      </c>
      <c r="C9674" t="s">
        <v>3</v>
      </c>
      <c r="D9674" t="s">
        <v>328</v>
      </c>
      <c r="F9674" s="2">
        <v>225578000</v>
      </c>
      <c r="G9674" s="2">
        <v>12070998.951176181</v>
      </c>
      <c r="H9674">
        <v>2016</v>
      </c>
      <c r="I9674">
        <v>18.6876</v>
      </c>
      <c r="J9674" t="s">
        <v>717</v>
      </c>
    </row>
    <row r="9675" spans="1:10">
      <c r="A9675" t="s">
        <v>8</v>
      </c>
      <c r="B9675" t="s">
        <v>6</v>
      </c>
      <c r="C9675" t="s">
        <v>3</v>
      </c>
      <c r="D9675" t="s">
        <v>1</v>
      </c>
      <c r="F9675" s="2">
        <v>225578000</v>
      </c>
      <c r="G9675" s="2">
        <v>12070998.951176181</v>
      </c>
      <c r="H9675">
        <v>2016</v>
      </c>
      <c r="I9675">
        <v>18.6876</v>
      </c>
      <c r="J9675" t="s">
        <v>717</v>
      </c>
    </row>
    <row r="9676" spans="1:10">
      <c r="A9676" t="s">
        <v>8</v>
      </c>
      <c r="B9676" t="s">
        <v>6</v>
      </c>
      <c r="C9676" t="s">
        <v>4</v>
      </c>
      <c r="D9676" t="s">
        <v>328</v>
      </c>
      <c r="F9676" s="2">
        <v>118749000</v>
      </c>
      <c r="G9676" s="2">
        <v>6354427.5348359337</v>
      </c>
      <c r="H9676">
        <v>2016</v>
      </c>
      <c r="I9676">
        <v>18.6876</v>
      </c>
      <c r="J9676" t="s">
        <v>717</v>
      </c>
    </row>
    <row r="9677" spans="1:10">
      <c r="A9677" t="s">
        <v>8</v>
      </c>
      <c r="B9677" t="s">
        <v>6</v>
      </c>
      <c r="C9677" t="s">
        <v>4</v>
      </c>
      <c r="D9677" t="s">
        <v>1</v>
      </c>
      <c r="F9677" s="2">
        <v>306055000</v>
      </c>
      <c r="G9677" s="2">
        <v>16377437.445150794</v>
      </c>
      <c r="H9677">
        <v>2016</v>
      </c>
      <c r="I9677">
        <v>18.6876</v>
      </c>
      <c r="J9677" t="s">
        <v>717</v>
      </c>
    </row>
    <row r="9678" spans="1:10">
      <c r="A9678" t="s">
        <v>8</v>
      </c>
      <c r="B9678" t="s">
        <v>6</v>
      </c>
      <c r="C9678" t="s">
        <v>3</v>
      </c>
      <c r="D9678" t="s">
        <v>328</v>
      </c>
      <c r="F9678" s="2">
        <v>231153193</v>
      </c>
      <c r="G9678" s="2">
        <v>14579956.384854253</v>
      </c>
      <c r="H9678">
        <v>2015</v>
      </c>
      <c r="I9678">
        <v>15.854175890410984</v>
      </c>
      <c r="J9678" t="s">
        <v>717</v>
      </c>
    </row>
    <row r="9679" spans="1:10">
      <c r="A9679" t="s">
        <v>8</v>
      </c>
      <c r="B9679" t="s">
        <v>6</v>
      </c>
      <c r="C9679" t="s">
        <v>3</v>
      </c>
      <c r="D9679" t="s">
        <v>1</v>
      </c>
      <c r="F9679" s="2">
        <v>354170029</v>
      </c>
      <c r="G9679" s="2">
        <v>22339226.677446615</v>
      </c>
      <c r="H9679">
        <v>2015</v>
      </c>
      <c r="I9679">
        <v>15.854175890410984</v>
      </c>
      <c r="J9679" t="s">
        <v>717</v>
      </c>
    </row>
    <row r="9680" spans="1:10">
      <c r="A9680" t="s">
        <v>8</v>
      </c>
      <c r="B9680" t="s">
        <v>6</v>
      </c>
      <c r="C9680" t="s">
        <v>4</v>
      </c>
      <c r="D9680" t="s">
        <v>328</v>
      </c>
      <c r="F9680" s="2">
        <v>97244856</v>
      </c>
      <c r="G9680" s="2">
        <v>6133706.1397695355</v>
      </c>
      <c r="H9680">
        <v>2015</v>
      </c>
      <c r="I9680">
        <v>15.854175890410984</v>
      </c>
      <c r="J9680" t="s">
        <v>717</v>
      </c>
    </row>
    <row r="9681" spans="1:10">
      <c r="A9681" t="s">
        <v>8</v>
      </c>
      <c r="B9681" t="s">
        <v>6</v>
      </c>
      <c r="C9681" t="s">
        <v>4</v>
      </c>
      <c r="D9681" t="s">
        <v>1</v>
      </c>
      <c r="F9681" s="2">
        <v>96099462</v>
      </c>
      <c r="G9681" s="2">
        <v>6061460.5681348247</v>
      </c>
      <c r="H9681">
        <v>2015</v>
      </c>
      <c r="I9681">
        <v>15.854175890410984</v>
      </c>
      <c r="J9681" t="s">
        <v>717</v>
      </c>
    </row>
    <row r="9682" spans="1:10">
      <c r="A9682" t="s">
        <v>8</v>
      </c>
      <c r="B9682" t="s">
        <v>6</v>
      </c>
      <c r="C9682" t="s">
        <v>3</v>
      </c>
      <c r="D9682" t="s">
        <v>328</v>
      </c>
      <c r="F9682" s="2">
        <v>189067000</v>
      </c>
      <c r="G9682" s="2">
        <v>14212166.15348918</v>
      </c>
      <c r="H9682">
        <v>2014</v>
      </c>
      <c r="I9682">
        <v>13.303179681274893</v>
      </c>
      <c r="J9682" t="s">
        <v>717</v>
      </c>
    </row>
    <row r="9683" spans="1:10">
      <c r="A9683" t="s">
        <v>8</v>
      </c>
      <c r="B9683" t="s">
        <v>6</v>
      </c>
      <c r="C9683" t="s">
        <v>3</v>
      </c>
      <c r="D9683" t="s">
        <v>1</v>
      </c>
      <c r="F9683" s="2">
        <v>1889438000</v>
      </c>
      <c r="G9683" s="2">
        <v>142029052.09643295</v>
      </c>
      <c r="H9683">
        <v>2014</v>
      </c>
      <c r="I9683">
        <v>13.303179681274893</v>
      </c>
      <c r="J9683" t="s">
        <v>717</v>
      </c>
    </row>
    <row r="9684" spans="1:10">
      <c r="A9684" t="s">
        <v>8</v>
      </c>
      <c r="B9684" t="s">
        <v>6</v>
      </c>
      <c r="C9684" t="s">
        <v>4</v>
      </c>
      <c r="D9684" t="s">
        <v>328</v>
      </c>
      <c r="F9684" s="2">
        <v>80085000</v>
      </c>
      <c r="G9684" s="2">
        <v>6019989.3498187466</v>
      </c>
      <c r="H9684">
        <v>2014</v>
      </c>
      <c r="I9684">
        <v>13.303179681274893</v>
      </c>
      <c r="J9684" t="s">
        <v>717</v>
      </c>
    </row>
    <row r="9685" spans="1:10">
      <c r="A9685" t="s">
        <v>8</v>
      </c>
      <c r="B9685" t="s">
        <v>6</v>
      </c>
      <c r="C9685" t="s">
        <v>4</v>
      </c>
      <c r="D9685" t="s">
        <v>1</v>
      </c>
      <c r="F9685" s="2">
        <v>1143356000</v>
      </c>
      <c r="G9685" s="2">
        <v>85946069.089734197</v>
      </c>
      <c r="H9685">
        <v>2014</v>
      </c>
      <c r="I9685">
        <v>13.303179681274893</v>
      </c>
      <c r="J9685" t="s">
        <v>717</v>
      </c>
    </row>
    <row r="9686" spans="1:10">
      <c r="A9686" t="s">
        <v>8</v>
      </c>
      <c r="B9686" t="s">
        <v>6</v>
      </c>
      <c r="C9686" t="s">
        <v>3</v>
      </c>
      <c r="D9686" t="s">
        <v>328</v>
      </c>
      <c r="F9686" s="2">
        <v>220690000.00000003</v>
      </c>
      <c r="G9686" s="2">
        <v>17290540.69659768</v>
      </c>
      <c r="H9686">
        <v>2013</v>
      </c>
      <c r="I9686">
        <v>12.763626301369856</v>
      </c>
      <c r="J9686" t="s">
        <v>717</v>
      </c>
    </row>
    <row r="9687" spans="1:10">
      <c r="A9687" t="s">
        <v>8</v>
      </c>
      <c r="B9687" t="s">
        <v>6</v>
      </c>
      <c r="C9687" t="s">
        <v>3</v>
      </c>
      <c r="D9687" t="s">
        <v>328</v>
      </c>
      <c r="F9687" s="2">
        <v>17320073.169453263</v>
      </c>
      <c r="G9687" s="2">
        <v>1356986.8594158376</v>
      </c>
      <c r="H9687">
        <v>2013</v>
      </c>
      <c r="I9687">
        <v>12.763626301369856</v>
      </c>
      <c r="J9687" t="s">
        <v>717</v>
      </c>
    </row>
    <row r="9688" spans="1:10">
      <c r="A9688" t="s">
        <v>8</v>
      </c>
      <c r="B9688" t="s">
        <v>6</v>
      </c>
      <c r="C9688" t="s">
        <v>3</v>
      </c>
      <c r="D9688" t="s">
        <v>1</v>
      </c>
      <c r="F9688" s="2">
        <v>814005000</v>
      </c>
      <c r="G9688" s="2">
        <v>63775370.7904028</v>
      </c>
      <c r="H9688">
        <v>2013</v>
      </c>
      <c r="I9688">
        <v>12.763626301369856</v>
      </c>
      <c r="J9688" t="s">
        <v>717</v>
      </c>
    </row>
    <row r="9689" spans="1:10">
      <c r="A9689" t="s">
        <v>8</v>
      </c>
      <c r="B9689" t="s">
        <v>6</v>
      </c>
      <c r="C9689" t="s">
        <v>3</v>
      </c>
      <c r="D9689" t="s">
        <v>1</v>
      </c>
      <c r="F9689" s="2">
        <v>63884299.969644308</v>
      </c>
      <c r="G9689" s="2">
        <v>5005184.1429099133</v>
      </c>
      <c r="H9689">
        <v>2013</v>
      </c>
      <c r="I9689">
        <v>12.763626301369856</v>
      </c>
      <c r="J9689" t="s">
        <v>717</v>
      </c>
    </row>
    <row r="9690" spans="1:10">
      <c r="A9690" t="s">
        <v>8</v>
      </c>
      <c r="B9690" t="s">
        <v>6</v>
      </c>
      <c r="C9690" t="s">
        <v>3</v>
      </c>
      <c r="D9690" t="s">
        <v>367</v>
      </c>
      <c r="F9690" s="2">
        <v>963728000</v>
      </c>
      <c r="G9690" s="2">
        <v>75505814.511082008</v>
      </c>
      <c r="H9690">
        <v>2013</v>
      </c>
      <c r="I9690">
        <v>12.763626301369856</v>
      </c>
      <c r="J9690" t="s">
        <v>717</v>
      </c>
    </row>
    <row r="9691" spans="1:10">
      <c r="A9691" t="s">
        <v>8</v>
      </c>
      <c r="B9691" t="s">
        <v>6</v>
      </c>
      <c r="C9691" t="s">
        <v>3</v>
      </c>
      <c r="D9691" t="s">
        <v>367</v>
      </c>
      <c r="F9691" s="2">
        <v>75634779.443793803</v>
      </c>
      <c r="G9691" s="2">
        <v>5925806.4799089506</v>
      </c>
      <c r="H9691">
        <v>2013</v>
      </c>
      <c r="I9691">
        <v>12.763626301369856</v>
      </c>
      <c r="J9691" t="s">
        <v>717</v>
      </c>
    </row>
    <row r="9692" spans="1:10">
      <c r="A9692" t="s">
        <v>8</v>
      </c>
      <c r="B9692" t="s">
        <v>6</v>
      </c>
      <c r="C9692" t="s">
        <v>4</v>
      </c>
      <c r="D9692" t="s">
        <v>328</v>
      </c>
      <c r="F9692" s="2">
        <v>34945000</v>
      </c>
      <c r="G9692" s="2">
        <v>2737858.2837582394</v>
      </c>
      <c r="H9692">
        <v>2013</v>
      </c>
      <c r="I9692">
        <v>12.763626301369856</v>
      </c>
      <c r="J9692" t="s">
        <v>717</v>
      </c>
    </row>
    <row r="9693" spans="1:10">
      <c r="A9693" t="s">
        <v>8</v>
      </c>
      <c r="B9693" t="s">
        <v>6</v>
      </c>
      <c r="C9693" t="s">
        <v>4</v>
      </c>
      <c r="D9693" t="s">
        <v>328</v>
      </c>
      <c r="F9693" s="2">
        <v>2742534.5820224942</v>
      </c>
      <c r="G9693" s="2">
        <v>214871.11243049725</v>
      </c>
      <c r="H9693">
        <v>2013</v>
      </c>
      <c r="I9693">
        <v>12.763626301369856</v>
      </c>
      <c r="J9693" t="s">
        <v>717</v>
      </c>
    </row>
    <row r="9694" spans="1:10">
      <c r="A9694" t="s">
        <v>8</v>
      </c>
      <c r="B9694" t="s">
        <v>6</v>
      </c>
      <c r="C9694" t="s">
        <v>4</v>
      </c>
      <c r="D9694" t="s">
        <v>1</v>
      </c>
      <c r="F9694" s="2">
        <v>156300000</v>
      </c>
      <c r="G9694" s="2">
        <v>12245736.149704188</v>
      </c>
      <c r="H9694">
        <v>2013</v>
      </c>
      <c r="I9694">
        <v>12.763626301369856</v>
      </c>
      <c r="J9694" t="s">
        <v>717</v>
      </c>
    </row>
    <row r="9695" spans="1:10">
      <c r="A9695" t="s">
        <v>8</v>
      </c>
      <c r="B9695" t="s">
        <v>6</v>
      </c>
      <c r="C9695" t="s">
        <v>4</v>
      </c>
      <c r="D9695" t="s">
        <v>1</v>
      </c>
      <c r="F9695" s="2">
        <v>12266652.029478204</v>
      </c>
      <c r="G9695" s="2">
        <v>961063.23860027816</v>
      </c>
      <c r="H9695">
        <v>2013</v>
      </c>
      <c r="I9695">
        <v>12.763626301369856</v>
      </c>
      <c r="J9695" t="s">
        <v>717</v>
      </c>
    </row>
    <row r="9696" spans="1:10">
      <c r="A9696" t="s">
        <v>8</v>
      </c>
      <c r="B9696" t="s">
        <v>6</v>
      </c>
      <c r="C9696" t="s">
        <v>4</v>
      </c>
      <c r="D9696" t="s">
        <v>367</v>
      </c>
      <c r="F9696" s="2">
        <v>9453000</v>
      </c>
      <c r="G9696" s="2">
        <v>740620.24199074658</v>
      </c>
      <c r="H9696">
        <v>2013</v>
      </c>
      <c r="I9696">
        <v>12.763626301369856</v>
      </c>
      <c r="J9696" t="s">
        <v>717</v>
      </c>
    </row>
    <row r="9697" spans="1:10">
      <c r="A9697" t="s">
        <v>8</v>
      </c>
      <c r="B9697" t="s">
        <v>6</v>
      </c>
      <c r="C9697" t="s">
        <v>4</v>
      </c>
      <c r="D9697" t="s">
        <v>367</v>
      </c>
      <c r="F9697" s="2">
        <v>741885.23118782765</v>
      </c>
      <c r="G9697" s="2">
        <v>58124.957098454448</v>
      </c>
      <c r="H9697">
        <v>2013</v>
      </c>
      <c r="I9697">
        <v>12.763626301369856</v>
      </c>
      <c r="J9697" t="s">
        <v>717</v>
      </c>
    </row>
    <row r="9698" spans="1:10">
      <c r="A9698" t="s">
        <v>8</v>
      </c>
      <c r="B9698" t="s">
        <v>6</v>
      </c>
      <c r="C9698" t="s">
        <v>3</v>
      </c>
      <c r="D9698" t="s">
        <v>328</v>
      </c>
      <c r="F9698" s="2">
        <v>194083000</v>
      </c>
      <c r="G9698" s="2">
        <v>14670840.944881886</v>
      </c>
      <c r="H9698">
        <v>2012</v>
      </c>
      <c r="I9698">
        <v>13.22916666666667</v>
      </c>
      <c r="J9698" t="s">
        <v>717</v>
      </c>
    </row>
    <row r="9699" spans="1:10">
      <c r="A9699" t="s">
        <v>8</v>
      </c>
      <c r="B9699" t="s">
        <v>6</v>
      </c>
      <c r="C9699" t="s">
        <v>3</v>
      </c>
      <c r="D9699" t="s">
        <v>328</v>
      </c>
      <c r="F9699" s="2">
        <v>14670840.944881888</v>
      </c>
      <c r="G9699" s="2">
        <v>1108976.9533139062</v>
      </c>
      <c r="H9699">
        <v>2012</v>
      </c>
      <c r="I9699">
        <v>13.22916666666667</v>
      </c>
      <c r="J9699" t="s">
        <v>717</v>
      </c>
    </row>
    <row r="9700" spans="1:10">
      <c r="A9700" t="s">
        <v>8</v>
      </c>
      <c r="B9700" t="s">
        <v>6</v>
      </c>
      <c r="C9700" t="s">
        <v>3</v>
      </c>
      <c r="D9700" t="s">
        <v>1</v>
      </c>
      <c r="F9700" s="2">
        <v>547834000</v>
      </c>
      <c r="G9700" s="2">
        <v>41411074.015748024</v>
      </c>
      <c r="H9700">
        <v>2012</v>
      </c>
      <c r="I9700">
        <v>13.22916666666667</v>
      </c>
      <c r="J9700" t="s">
        <v>717</v>
      </c>
    </row>
    <row r="9701" spans="1:10">
      <c r="A9701" t="s">
        <v>8</v>
      </c>
      <c r="B9701" t="s">
        <v>6</v>
      </c>
      <c r="C9701" t="s">
        <v>3</v>
      </c>
      <c r="D9701" t="s">
        <v>1</v>
      </c>
      <c r="F9701" s="2">
        <v>41411074.015748024</v>
      </c>
      <c r="G9701" s="2">
        <v>3130285.9098518183</v>
      </c>
      <c r="H9701">
        <v>2012</v>
      </c>
      <c r="I9701">
        <v>13.22916666666667</v>
      </c>
      <c r="J9701" t="s">
        <v>717</v>
      </c>
    </row>
    <row r="9702" spans="1:10">
      <c r="A9702" t="s">
        <v>8</v>
      </c>
      <c r="B9702" t="s">
        <v>6</v>
      </c>
      <c r="C9702" t="s">
        <v>3</v>
      </c>
      <c r="D9702" t="s">
        <v>367</v>
      </c>
      <c r="F9702" s="2">
        <v>689509000</v>
      </c>
      <c r="G9702" s="2">
        <v>52120365.354330696</v>
      </c>
      <c r="H9702">
        <v>2012</v>
      </c>
      <c r="I9702">
        <v>13.22916666666667</v>
      </c>
      <c r="J9702" t="s">
        <v>717</v>
      </c>
    </row>
    <row r="9703" spans="1:10">
      <c r="A9703" t="s">
        <v>8</v>
      </c>
      <c r="B9703" t="s">
        <v>6</v>
      </c>
      <c r="C9703" t="s">
        <v>3</v>
      </c>
      <c r="D9703" t="s">
        <v>367</v>
      </c>
      <c r="F9703" s="2">
        <v>52120365.354330696</v>
      </c>
      <c r="G9703" s="2">
        <v>3939807.1448942879</v>
      </c>
      <c r="H9703">
        <v>2012</v>
      </c>
      <c r="I9703">
        <v>13.22916666666667</v>
      </c>
      <c r="J9703" t="s">
        <v>717</v>
      </c>
    </row>
    <row r="9704" spans="1:10">
      <c r="A9704" t="s">
        <v>8</v>
      </c>
      <c r="B9704" t="s">
        <v>6</v>
      </c>
      <c r="C9704" t="s">
        <v>4</v>
      </c>
      <c r="D9704" t="s">
        <v>328</v>
      </c>
      <c r="F9704" s="2">
        <v>126339999.99999999</v>
      </c>
      <c r="G9704" s="2">
        <v>9550110.2362204697</v>
      </c>
      <c r="H9704">
        <v>2012</v>
      </c>
      <c r="I9704">
        <v>13.22916666666667</v>
      </c>
      <c r="J9704" t="s">
        <v>717</v>
      </c>
    </row>
    <row r="9705" spans="1:10">
      <c r="A9705" t="s">
        <v>8</v>
      </c>
      <c r="B9705" t="s">
        <v>6</v>
      </c>
      <c r="C9705" t="s">
        <v>4</v>
      </c>
      <c r="D9705" t="s">
        <v>328</v>
      </c>
      <c r="F9705" s="2">
        <v>9550110.2362204697</v>
      </c>
      <c r="G9705" s="2">
        <v>721898.0965961928</v>
      </c>
      <c r="H9705">
        <v>2012</v>
      </c>
      <c r="I9705">
        <v>13.22916666666667</v>
      </c>
      <c r="J9705" t="s">
        <v>717</v>
      </c>
    </row>
    <row r="9706" spans="1:10">
      <c r="A9706" t="s">
        <v>8</v>
      </c>
      <c r="B9706" t="s">
        <v>6</v>
      </c>
      <c r="C9706" t="s">
        <v>4</v>
      </c>
      <c r="D9706" t="s">
        <v>1</v>
      </c>
      <c r="F9706" s="2">
        <v>246370000</v>
      </c>
      <c r="G9706" s="2">
        <v>18623244.094488185</v>
      </c>
      <c r="H9706">
        <v>2012</v>
      </c>
      <c r="I9706">
        <v>13.22916666666667</v>
      </c>
      <c r="J9706" t="s">
        <v>717</v>
      </c>
    </row>
    <row r="9707" spans="1:10">
      <c r="A9707" t="s">
        <v>8</v>
      </c>
      <c r="B9707" t="s">
        <v>6</v>
      </c>
      <c r="C9707" t="s">
        <v>4</v>
      </c>
      <c r="D9707" t="s">
        <v>1</v>
      </c>
      <c r="F9707" s="2">
        <v>18623244.094488185</v>
      </c>
      <c r="G9707" s="2">
        <v>1407741.2858825712</v>
      </c>
      <c r="H9707">
        <v>2012</v>
      </c>
      <c r="I9707">
        <v>13.22916666666667</v>
      </c>
      <c r="J9707" t="s">
        <v>717</v>
      </c>
    </row>
    <row r="9708" spans="1:10">
      <c r="A9708" t="s">
        <v>8</v>
      </c>
      <c r="B9708" t="s">
        <v>6</v>
      </c>
      <c r="C9708" t="s">
        <v>4</v>
      </c>
      <c r="D9708" t="s">
        <v>367</v>
      </c>
      <c r="F9708" s="2">
        <v>13291000</v>
      </c>
      <c r="G9708" s="2">
        <v>1004674.0157480313</v>
      </c>
      <c r="H9708">
        <v>2012</v>
      </c>
      <c r="I9708">
        <v>13.22916666666667</v>
      </c>
      <c r="J9708" t="s">
        <v>717</v>
      </c>
    </row>
    <row r="9709" spans="1:10">
      <c r="A9709" t="s">
        <v>8</v>
      </c>
      <c r="B9709" t="s">
        <v>6</v>
      </c>
      <c r="C9709" t="s">
        <v>4</v>
      </c>
      <c r="D9709" t="s">
        <v>367</v>
      </c>
      <c r="F9709" s="2">
        <v>1004674.0157480313</v>
      </c>
      <c r="G9709" s="2">
        <v>75943.862607725183</v>
      </c>
      <c r="H9709">
        <v>2012</v>
      </c>
      <c r="I9709">
        <v>13.22916666666667</v>
      </c>
      <c r="J9709" t="s">
        <v>717</v>
      </c>
    </row>
    <row r="9710" spans="1:10">
      <c r="A9710" t="s">
        <v>8</v>
      </c>
      <c r="B9710" t="s">
        <v>6</v>
      </c>
      <c r="C9710" t="s">
        <v>3</v>
      </c>
      <c r="D9710" t="s">
        <v>328</v>
      </c>
      <c r="F9710" s="2">
        <v>220385000</v>
      </c>
      <c r="G9710" s="2">
        <v>17730088.495575219</v>
      </c>
      <c r="H9710">
        <v>2011</v>
      </c>
      <c r="I9710">
        <v>12.430000000000001</v>
      </c>
      <c r="J9710" t="s">
        <v>717</v>
      </c>
    </row>
    <row r="9711" spans="1:10">
      <c r="A9711" t="s">
        <v>8</v>
      </c>
      <c r="B9711" t="s">
        <v>6</v>
      </c>
      <c r="C9711" t="s">
        <v>3</v>
      </c>
      <c r="D9711" t="s">
        <v>328</v>
      </c>
      <c r="F9711" s="2">
        <v>17730088.495575219</v>
      </c>
      <c r="G9711" s="2">
        <v>1426394.891035818</v>
      </c>
      <c r="H9711">
        <v>2011</v>
      </c>
      <c r="I9711">
        <v>12.430000000000001</v>
      </c>
      <c r="J9711" t="s">
        <v>717</v>
      </c>
    </row>
    <row r="9712" spans="1:10">
      <c r="A9712" t="s">
        <v>8</v>
      </c>
      <c r="B9712" t="s">
        <v>6</v>
      </c>
      <c r="C9712" t="s">
        <v>3</v>
      </c>
      <c r="D9712" t="s">
        <v>1</v>
      </c>
      <c r="F9712" s="2">
        <v>664740000</v>
      </c>
      <c r="G9712" s="2">
        <v>53478680.611423969</v>
      </c>
      <c r="H9712">
        <v>2011</v>
      </c>
      <c r="I9712">
        <v>12.430000000000001</v>
      </c>
      <c r="J9712" t="s">
        <v>717</v>
      </c>
    </row>
    <row r="9713" spans="1:10">
      <c r="A9713" t="s">
        <v>8</v>
      </c>
      <c r="B9713" t="s">
        <v>6</v>
      </c>
      <c r="C9713" t="s">
        <v>3</v>
      </c>
      <c r="D9713" t="s">
        <v>1</v>
      </c>
      <c r="F9713" s="2">
        <v>53478680.611423962</v>
      </c>
      <c r="G9713" s="2">
        <v>4302387.8207098916</v>
      </c>
      <c r="H9713">
        <v>2011</v>
      </c>
      <c r="I9713">
        <v>12.430000000000001</v>
      </c>
      <c r="J9713" t="s">
        <v>717</v>
      </c>
    </row>
    <row r="9714" spans="1:10">
      <c r="A9714" t="s">
        <v>8</v>
      </c>
      <c r="B9714" t="s">
        <v>6</v>
      </c>
      <c r="C9714" t="s">
        <v>3</v>
      </c>
      <c r="D9714" t="s">
        <v>367</v>
      </c>
      <c r="F9714" s="2">
        <v>378231000</v>
      </c>
      <c r="G9714" s="2">
        <v>30428881.737731293</v>
      </c>
      <c r="H9714">
        <v>2011</v>
      </c>
      <c r="I9714">
        <v>12.430000000000001</v>
      </c>
      <c r="J9714" t="s">
        <v>717</v>
      </c>
    </row>
    <row r="9715" spans="1:10">
      <c r="A9715" t="s">
        <v>8</v>
      </c>
      <c r="B9715" t="s">
        <v>6</v>
      </c>
      <c r="C9715" t="s">
        <v>3</v>
      </c>
      <c r="D9715" t="s">
        <v>367</v>
      </c>
      <c r="F9715" s="2">
        <v>30428881.737731289</v>
      </c>
      <c r="G9715" s="2">
        <v>2448019.4479268934</v>
      </c>
      <c r="H9715">
        <v>2011</v>
      </c>
      <c r="I9715">
        <v>12.430000000000001</v>
      </c>
      <c r="J9715" t="s">
        <v>717</v>
      </c>
    </row>
    <row r="9716" spans="1:10">
      <c r="A9716" t="s">
        <v>8</v>
      </c>
      <c r="B9716" t="s">
        <v>6</v>
      </c>
      <c r="C9716" t="s">
        <v>4</v>
      </c>
      <c r="D9716" t="s">
        <v>328</v>
      </c>
      <c r="F9716" s="2">
        <v>57354999.999999993</v>
      </c>
      <c r="G9716" s="2">
        <v>4614239.7425583256</v>
      </c>
      <c r="H9716">
        <v>2011</v>
      </c>
      <c r="I9716">
        <v>12.430000000000001</v>
      </c>
      <c r="J9716" t="s">
        <v>717</v>
      </c>
    </row>
    <row r="9717" spans="1:10">
      <c r="A9717" t="s">
        <v>8</v>
      </c>
      <c r="B9717" t="s">
        <v>6</v>
      </c>
      <c r="C9717" t="s">
        <v>4</v>
      </c>
      <c r="D9717" t="s">
        <v>328</v>
      </c>
      <c r="F9717" s="2">
        <v>4614239.7425583256</v>
      </c>
      <c r="G9717" s="2">
        <v>371218.00020581856</v>
      </c>
      <c r="H9717">
        <v>2011</v>
      </c>
      <c r="I9717">
        <v>12.430000000000001</v>
      </c>
      <c r="J9717" t="s">
        <v>717</v>
      </c>
    </row>
    <row r="9718" spans="1:10">
      <c r="A9718" t="s">
        <v>8</v>
      </c>
      <c r="B9718" t="s">
        <v>6</v>
      </c>
      <c r="C9718" t="s">
        <v>4</v>
      </c>
      <c r="D9718" t="s">
        <v>1</v>
      </c>
      <c r="F9718" s="2">
        <v>233082000</v>
      </c>
      <c r="G9718" s="2">
        <v>18751568.785197102</v>
      </c>
      <c r="H9718">
        <v>2011</v>
      </c>
      <c r="I9718">
        <v>12.430000000000001</v>
      </c>
      <c r="J9718" t="s">
        <v>717</v>
      </c>
    </row>
    <row r="9719" spans="1:10">
      <c r="A9719" t="s">
        <v>8</v>
      </c>
      <c r="B9719" t="s">
        <v>6</v>
      </c>
      <c r="C9719" t="s">
        <v>4</v>
      </c>
      <c r="D9719" t="s">
        <v>1</v>
      </c>
      <c r="F9719" s="2">
        <v>18751568.785197102</v>
      </c>
      <c r="G9719" s="2">
        <v>1508573.5144969509</v>
      </c>
      <c r="H9719">
        <v>2011</v>
      </c>
      <c r="I9719">
        <v>12.430000000000001</v>
      </c>
      <c r="J9719" t="s">
        <v>717</v>
      </c>
    </row>
    <row r="9720" spans="1:10">
      <c r="A9720" t="s">
        <v>8</v>
      </c>
      <c r="B9720" t="s">
        <v>6</v>
      </c>
      <c r="C9720" t="s">
        <v>4</v>
      </c>
      <c r="D9720" t="s">
        <v>367</v>
      </c>
      <c r="F9720" s="2">
        <v>66714000</v>
      </c>
      <c r="G9720" s="2">
        <v>5367176.1866452126</v>
      </c>
      <c r="H9720">
        <v>2011</v>
      </c>
      <c r="I9720">
        <v>12.430000000000001</v>
      </c>
      <c r="J9720" t="s">
        <v>717</v>
      </c>
    </row>
    <row r="9721" spans="1:10">
      <c r="A9721" t="s">
        <v>8</v>
      </c>
      <c r="B9721" t="s">
        <v>6</v>
      </c>
      <c r="C9721" t="s">
        <v>4</v>
      </c>
      <c r="D9721" t="s">
        <v>367</v>
      </c>
      <c r="F9721" s="2">
        <v>5367176.1866452126</v>
      </c>
      <c r="G9721" s="2">
        <v>431792.13086445793</v>
      </c>
      <c r="H9721">
        <v>2011</v>
      </c>
      <c r="I9721">
        <v>12.430000000000001</v>
      </c>
      <c r="J9721" t="s">
        <v>717</v>
      </c>
    </row>
    <row r="9722" spans="1:10">
      <c r="A9722" t="s">
        <v>8</v>
      </c>
      <c r="B9722" t="s">
        <v>6</v>
      </c>
      <c r="C9722" t="s">
        <v>3</v>
      </c>
      <c r="D9722" t="s">
        <v>328</v>
      </c>
      <c r="F9722" s="2">
        <v>219046000</v>
      </c>
      <c r="G9722" s="2">
        <v>17323877.941079546</v>
      </c>
      <c r="H9722">
        <v>2010</v>
      </c>
      <c r="I9722">
        <v>12.644166666666669</v>
      </c>
      <c r="J9722" t="s">
        <v>717</v>
      </c>
    </row>
    <row r="9723" spans="1:10">
      <c r="A9723" t="s">
        <v>8</v>
      </c>
      <c r="B9723" t="s">
        <v>6</v>
      </c>
      <c r="C9723" t="s">
        <v>3</v>
      </c>
      <c r="D9723" t="s">
        <v>328</v>
      </c>
      <c r="F9723" s="2">
        <v>17323877.941079546</v>
      </c>
      <c r="G9723" s="2">
        <v>1370108.3193366805</v>
      </c>
      <c r="H9723">
        <v>2010</v>
      </c>
      <c r="I9723">
        <v>12.644166666666669</v>
      </c>
      <c r="J9723" t="s">
        <v>717</v>
      </c>
    </row>
    <row r="9724" spans="1:10">
      <c r="A9724" t="s">
        <v>8</v>
      </c>
      <c r="B9724" t="s">
        <v>6</v>
      </c>
      <c r="C9724" t="s">
        <v>3</v>
      </c>
      <c r="D9724" t="s">
        <v>1</v>
      </c>
      <c r="F9724" s="2">
        <v>337486000</v>
      </c>
      <c r="G9724" s="2">
        <v>26691043.300599746</v>
      </c>
      <c r="H9724">
        <v>2010</v>
      </c>
      <c r="I9724">
        <v>12.644166666666669</v>
      </c>
      <c r="J9724" t="s">
        <v>717</v>
      </c>
    </row>
    <row r="9725" spans="1:10">
      <c r="A9725" t="s">
        <v>74</v>
      </c>
      <c r="B9725" t="s">
        <v>33</v>
      </c>
      <c r="C9725" t="s">
        <v>3</v>
      </c>
      <c r="D9725" t="s">
        <v>328</v>
      </c>
      <c r="E9725" t="s">
        <v>370</v>
      </c>
      <c r="F9725" s="2">
        <f>G9725*I9725</f>
        <v>3298869595.8098073</v>
      </c>
      <c r="G9725" s="2">
        <v>5783847.0150482403</v>
      </c>
      <c r="H9725">
        <v>2014</v>
      </c>
      <c r="I9725">
        <v>570.3590684931512</v>
      </c>
      <c r="J9725" s="40" t="s">
        <v>715</v>
      </c>
    </row>
    <row r="9726" spans="1:10">
      <c r="A9726" t="s">
        <v>74</v>
      </c>
      <c r="B9726" t="s">
        <v>33</v>
      </c>
      <c r="C9726" t="s">
        <v>3</v>
      </c>
      <c r="D9726" t="s">
        <v>328</v>
      </c>
      <c r="E9726" t="s">
        <v>419</v>
      </c>
      <c r="F9726" s="2">
        <f>G9726*I9726</f>
        <v>1348340053.7659626</v>
      </c>
      <c r="G9726" s="2">
        <v>2060922.6114739729</v>
      </c>
      <c r="H9726">
        <v>2014</v>
      </c>
      <c r="I9726">
        <v>654.24099200000001</v>
      </c>
      <c r="J9726" s="40" t="s">
        <v>715</v>
      </c>
    </row>
    <row r="9727" spans="1:10">
      <c r="A9727" t="s">
        <v>74</v>
      </c>
      <c r="B9727" t="s">
        <v>33</v>
      </c>
      <c r="C9727" t="s">
        <v>3</v>
      </c>
      <c r="D9727" t="s">
        <v>328</v>
      </c>
      <c r="E9727" t="s">
        <v>432</v>
      </c>
      <c r="F9727" s="2">
        <f>G9727*I9727</f>
        <v>50371765.239234313</v>
      </c>
      <c r="G9727" s="2">
        <v>76992.676789097182</v>
      </c>
      <c r="H9727">
        <v>2014</v>
      </c>
      <c r="I9727">
        <v>654.24099200000001</v>
      </c>
      <c r="J9727" s="40" t="s">
        <v>715</v>
      </c>
    </row>
    <row r="9728" spans="1:10">
      <c r="A9728" t="s">
        <v>74</v>
      </c>
      <c r="B9728" t="s">
        <v>33</v>
      </c>
      <c r="C9728" t="s">
        <v>3</v>
      </c>
      <c r="D9728" t="s">
        <v>1</v>
      </c>
      <c r="F9728" s="2">
        <f>G9728*I9728</f>
        <v>19429845.378826749</v>
      </c>
      <c r="G9728" s="2">
        <v>34065.98834337647</v>
      </c>
      <c r="H9728">
        <v>2014</v>
      </c>
      <c r="I9728">
        <v>570.3590684931512</v>
      </c>
      <c r="J9728" s="40" t="s">
        <v>715</v>
      </c>
    </row>
    <row r="9729" spans="1:10">
      <c r="A9729" t="s">
        <v>8</v>
      </c>
      <c r="B9729" t="s">
        <v>6</v>
      </c>
      <c r="C9729" t="s">
        <v>3</v>
      </c>
      <c r="D9729" t="s">
        <v>1</v>
      </c>
      <c r="F9729" s="2">
        <v>26691043.300599743</v>
      </c>
      <c r="G9729" s="2">
        <v>2110937.3202873319</v>
      </c>
      <c r="H9729">
        <v>2010</v>
      </c>
      <c r="I9729">
        <v>12.644166666666669</v>
      </c>
      <c r="J9729" t="s">
        <v>717</v>
      </c>
    </row>
    <row r="9730" spans="1:10">
      <c r="A9730" t="s">
        <v>8</v>
      </c>
      <c r="B9730" t="s">
        <v>6</v>
      </c>
      <c r="C9730" t="s">
        <v>3</v>
      </c>
      <c r="D9730" t="s">
        <v>367</v>
      </c>
      <c r="F9730" s="2">
        <v>137387000</v>
      </c>
      <c r="G9730" s="2">
        <v>10865642.918341789</v>
      </c>
      <c r="H9730">
        <v>2010</v>
      </c>
      <c r="I9730">
        <v>12.644166666666669</v>
      </c>
      <c r="J9730" t="s">
        <v>717</v>
      </c>
    </row>
    <row r="9731" spans="1:10">
      <c r="A9731" t="s">
        <v>8</v>
      </c>
      <c r="B9731" t="s">
        <v>6</v>
      </c>
      <c r="C9731" t="s">
        <v>3</v>
      </c>
      <c r="D9731" t="s">
        <v>367</v>
      </c>
      <c r="F9731" s="2">
        <v>10865642.918341789</v>
      </c>
      <c r="G9731" s="2">
        <v>859340.37448165461</v>
      </c>
      <c r="H9731">
        <v>2010</v>
      </c>
      <c r="I9731">
        <v>12.644166666666669</v>
      </c>
      <c r="J9731" t="s">
        <v>717</v>
      </c>
    </row>
    <row r="9732" spans="1:10">
      <c r="A9732" t="s">
        <v>8</v>
      </c>
      <c r="B9732" t="s">
        <v>6</v>
      </c>
      <c r="C9732" t="s">
        <v>4</v>
      </c>
      <c r="D9732" t="s">
        <v>328</v>
      </c>
      <c r="F9732" s="2">
        <v>130947000</v>
      </c>
      <c r="G9732" s="2">
        <v>10356317.142292228</v>
      </c>
      <c r="H9732">
        <v>2010</v>
      </c>
      <c r="I9732">
        <v>12.644166666666669</v>
      </c>
      <c r="J9732" t="s">
        <v>717</v>
      </c>
    </row>
    <row r="9733" spans="1:10">
      <c r="A9733" t="s">
        <v>8</v>
      </c>
      <c r="B9733" t="s">
        <v>6</v>
      </c>
      <c r="C9733" t="s">
        <v>4</v>
      </c>
      <c r="D9733" t="s">
        <v>328</v>
      </c>
      <c r="F9733" s="2">
        <v>10356317.142292228</v>
      </c>
      <c r="G9733" s="2">
        <v>819058.8921604607</v>
      </c>
      <c r="H9733">
        <v>2010</v>
      </c>
      <c r="I9733">
        <v>12.644166666666669</v>
      </c>
      <c r="J9733" t="s">
        <v>717</v>
      </c>
    </row>
    <row r="9734" spans="1:10">
      <c r="A9734" t="s">
        <v>8</v>
      </c>
      <c r="B9734" t="s">
        <v>6</v>
      </c>
      <c r="C9734" t="s">
        <v>4</v>
      </c>
      <c r="D9734" t="s">
        <v>1</v>
      </c>
      <c r="F9734" s="2">
        <v>75173000</v>
      </c>
      <c r="G9734" s="2">
        <v>5945271.2054306986</v>
      </c>
      <c r="H9734">
        <v>2010</v>
      </c>
      <c r="I9734">
        <v>12.644166666666669</v>
      </c>
      <c r="J9734" t="s">
        <v>717</v>
      </c>
    </row>
    <row r="9735" spans="1:10">
      <c r="A9735" t="s">
        <v>8</v>
      </c>
      <c r="B9735" t="s">
        <v>6</v>
      </c>
      <c r="C9735" t="s">
        <v>4</v>
      </c>
      <c r="D9735" t="s">
        <v>1</v>
      </c>
      <c r="F9735" s="2">
        <v>5945271.2054306986</v>
      </c>
      <c r="G9735" s="2">
        <v>470198.73766010924</v>
      </c>
      <c r="H9735">
        <v>2010</v>
      </c>
      <c r="I9735">
        <v>12.644166666666669</v>
      </c>
      <c r="J9735" t="s">
        <v>717</v>
      </c>
    </row>
    <row r="9736" spans="1:10">
      <c r="A9736" t="s">
        <v>8</v>
      </c>
      <c r="B9736" t="s">
        <v>6</v>
      </c>
      <c r="C9736" t="s">
        <v>4</v>
      </c>
      <c r="D9736" t="s">
        <v>367</v>
      </c>
      <c r="F9736" s="2">
        <v>31465000</v>
      </c>
      <c r="G9736" s="2">
        <v>2488499.307981282</v>
      </c>
      <c r="H9736">
        <v>2010</v>
      </c>
      <c r="I9736">
        <v>12.644166666666669</v>
      </c>
      <c r="J9736" t="s">
        <v>717</v>
      </c>
    </row>
    <row r="9737" spans="1:10">
      <c r="A9737" t="s">
        <v>8</v>
      </c>
      <c r="B9737" t="s">
        <v>6</v>
      </c>
      <c r="C9737" t="s">
        <v>4</v>
      </c>
      <c r="D9737" t="s">
        <v>367</v>
      </c>
      <c r="F9737" s="2">
        <v>2488499.307981282</v>
      </c>
      <c r="G9737" s="2">
        <v>196810.06851496329</v>
      </c>
      <c r="H9737">
        <v>2010</v>
      </c>
      <c r="I9737">
        <v>12.644166666666669</v>
      </c>
      <c r="J9737" t="s">
        <v>717</v>
      </c>
    </row>
    <row r="9738" spans="1:10">
      <c r="A9738" t="s">
        <v>87</v>
      </c>
      <c r="B9738" t="s">
        <v>32</v>
      </c>
      <c r="C9738" t="s">
        <v>3</v>
      </c>
      <c r="D9738" t="s">
        <v>328</v>
      </c>
      <c r="E9738" t="s">
        <v>365</v>
      </c>
      <c r="F9738" s="2">
        <v>2225493</v>
      </c>
      <c r="G9738" s="2">
        <f>F9738/I9738</f>
        <v>412824.01825298188</v>
      </c>
      <c r="H9738">
        <v>2024</v>
      </c>
      <c r="I9738">
        <v>5.3909000000000002</v>
      </c>
      <c r="J9738" t="s">
        <v>717</v>
      </c>
    </row>
    <row r="9739" spans="1:10">
      <c r="A9739" s="21" t="s">
        <v>87</v>
      </c>
      <c r="B9739" t="s">
        <v>32</v>
      </c>
      <c r="C9739" t="s">
        <v>4</v>
      </c>
      <c r="D9739" t="s">
        <v>328</v>
      </c>
      <c r="E9739" t="s">
        <v>365</v>
      </c>
      <c r="F9739" s="2">
        <v>1911106</v>
      </c>
      <c r="G9739" s="2">
        <f>F9739/I9739</f>
        <v>354505.92665417644</v>
      </c>
      <c r="H9739">
        <v>2024</v>
      </c>
      <c r="I9739">
        <v>5.3909000000000002</v>
      </c>
      <c r="J9739" t="s">
        <v>717</v>
      </c>
    </row>
    <row r="9740" spans="1:10">
      <c r="A9740" t="s">
        <v>87</v>
      </c>
      <c r="B9740" t="s">
        <v>32</v>
      </c>
      <c r="C9740" t="s">
        <v>3</v>
      </c>
      <c r="D9740" t="s">
        <v>328</v>
      </c>
      <c r="E9740" t="s">
        <v>366</v>
      </c>
      <c r="F9740" s="2">
        <v>225349</v>
      </c>
      <c r="G9740" s="2">
        <f>F9740/I9740</f>
        <v>41801.739969207367</v>
      </c>
      <c r="H9740">
        <v>2024</v>
      </c>
      <c r="I9740">
        <v>5.3909000000000002</v>
      </c>
      <c r="J9740" t="s">
        <v>717</v>
      </c>
    </row>
    <row r="9741" spans="1:10">
      <c r="A9741" s="4" t="s">
        <v>19</v>
      </c>
      <c r="B9741" t="s">
        <v>33</v>
      </c>
      <c r="C9741" t="s">
        <v>3</v>
      </c>
      <c r="D9741" t="s">
        <v>328</v>
      </c>
      <c r="E9741" t="s">
        <v>370</v>
      </c>
      <c r="F9741" s="2">
        <f>G9741*I9741</f>
        <v>3480256186.2959704</v>
      </c>
      <c r="G9741" s="2">
        <v>6101868.7674951218</v>
      </c>
      <c r="H9741">
        <v>2014</v>
      </c>
      <c r="I9741">
        <v>570.3590684931512</v>
      </c>
      <c r="J9741" s="40" t="s">
        <v>715</v>
      </c>
    </row>
    <row r="9742" spans="1:10">
      <c r="A9742" s="4" t="s">
        <v>19</v>
      </c>
      <c r="B9742" t="s">
        <v>33</v>
      </c>
      <c r="C9742" t="s">
        <v>3</v>
      </c>
      <c r="D9742" t="s">
        <v>328</v>
      </c>
      <c r="E9742" t="s">
        <v>419</v>
      </c>
      <c r="F9742" s="2">
        <f>G9742*I9742</f>
        <v>748077070.79910028</v>
      </c>
      <c r="G9742" s="2">
        <v>1143427.3913535217</v>
      </c>
      <c r="H9742">
        <v>2014</v>
      </c>
      <c r="I9742">
        <v>654.24099200000001</v>
      </c>
      <c r="J9742" s="40" t="s">
        <v>715</v>
      </c>
    </row>
    <row r="9743" spans="1:10">
      <c r="A9743" s="4" t="s">
        <v>19</v>
      </c>
      <c r="B9743" t="s">
        <v>33</v>
      </c>
      <c r="C9743" t="s">
        <v>3</v>
      </c>
      <c r="D9743" t="s">
        <v>328</v>
      </c>
      <c r="E9743" t="s">
        <v>432</v>
      </c>
      <c r="F9743" s="2">
        <f>G9743*I9743</f>
        <v>216349988.38604805</v>
      </c>
      <c r="G9743" s="2">
        <v>330688.52461334009</v>
      </c>
      <c r="H9743">
        <v>2014</v>
      </c>
      <c r="I9743">
        <v>654.24099200000001</v>
      </c>
      <c r="J9743" s="40" t="s">
        <v>715</v>
      </c>
    </row>
    <row r="9744" spans="1:10">
      <c r="A9744" t="s">
        <v>87</v>
      </c>
      <c r="B9744" t="s">
        <v>32</v>
      </c>
      <c r="C9744" t="s">
        <v>4</v>
      </c>
      <c r="D9744" t="s">
        <v>328</v>
      </c>
      <c r="E9744" t="s">
        <v>366</v>
      </c>
      <c r="F9744" s="2">
        <v>4702561</v>
      </c>
      <c r="G9744" s="2">
        <f t="shared" ref="G9744:G9779" si="270">F9744/I9744</f>
        <v>872314.64134003595</v>
      </c>
      <c r="H9744">
        <v>2024</v>
      </c>
      <c r="I9744">
        <v>5.3909000000000002</v>
      </c>
      <c r="J9744" t="s">
        <v>717</v>
      </c>
    </row>
    <row r="9745" spans="1:10">
      <c r="A9745" t="s">
        <v>87</v>
      </c>
      <c r="B9745" t="s">
        <v>32</v>
      </c>
      <c r="C9745" t="s">
        <v>4</v>
      </c>
      <c r="D9745" t="s">
        <v>367</v>
      </c>
      <c r="E9745" t="s">
        <v>366</v>
      </c>
      <c r="F9745" s="2">
        <v>-15264</v>
      </c>
      <c r="G9745" s="2">
        <f t="shared" si="270"/>
        <v>-2831.4381643139363</v>
      </c>
      <c r="H9745">
        <v>2024</v>
      </c>
      <c r="I9745">
        <v>5.3909000000000002</v>
      </c>
      <c r="J9745" t="s">
        <v>717</v>
      </c>
    </row>
    <row r="9746" spans="1:10">
      <c r="A9746" t="s">
        <v>87</v>
      </c>
      <c r="B9746" t="s">
        <v>32</v>
      </c>
      <c r="C9746" t="s">
        <v>3</v>
      </c>
      <c r="D9746" t="s">
        <v>367</v>
      </c>
      <c r="E9746" t="s">
        <v>370</v>
      </c>
      <c r="F9746" s="2">
        <v>-263923</v>
      </c>
      <c r="G9746" s="2">
        <f t="shared" si="270"/>
        <v>-48957.131462279023</v>
      </c>
      <c r="H9746">
        <v>2024</v>
      </c>
      <c r="I9746">
        <v>5.3909000000000002</v>
      </c>
      <c r="J9746" t="s">
        <v>717</v>
      </c>
    </row>
    <row r="9747" spans="1:10">
      <c r="A9747" t="s">
        <v>87</v>
      </c>
      <c r="B9747" t="s">
        <v>32</v>
      </c>
      <c r="C9747" t="s">
        <v>4</v>
      </c>
      <c r="D9747" t="s">
        <v>367</v>
      </c>
      <c r="E9747" t="s">
        <v>370</v>
      </c>
      <c r="F9747" s="2">
        <v>-1735047</v>
      </c>
      <c r="G9747" s="2">
        <f t="shared" si="270"/>
        <v>-321847.37242389953</v>
      </c>
      <c r="H9747">
        <v>2024</v>
      </c>
      <c r="I9747">
        <v>5.3909000000000002</v>
      </c>
      <c r="J9747" t="s">
        <v>717</v>
      </c>
    </row>
    <row r="9748" spans="1:10">
      <c r="A9748" t="s">
        <v>87</v>
      </c>
      <c r="B9748" t="s">
        <v>32</v>
      </c>
      <c r="C9748" t="s">
        <v>3</v>
      </c>
      <c r="D9748" t="s">
        <v>367</v>
      </c>
      <c r="E9748" t="s">
        <v>371</v>
      </c>
      <c r="F9748" s="2">
        <v>-13321</v>
      </c>
      <c r="G9748" s="2">
        <f t="shared" si="270"/>
        <v>-2471.015971359142</v>
      </c>
      <c r="H9748">
        <v>2024</v>
      </c>
      <c r="I9748">
        <v>5.3909000000000002</v>
      </c>
      <c r="J9748" t="s">
        <v>717</v>
      </c>
    </row>
    <row r="9749" spans="1:10">
      <c r="A9749" t="s">
        <v>87</v>
      </c>
      <c r="B9749" t="s">
        <v>32</v>
      </c>
      <c r="C9749" t="s">
        <v>4</v>
      </c>
      <c r="D9749" t="s">
        <v>367</v>
      </c>
      <c r="E9749" t="s">
        <v>371</v>
      </c>
      <c r="F9749" s="2">
        <v>-1034922</v>
      </c>
      <c r="G9749" s="2">
        <f t="shared" si="270"/>
        <v>-191975.73688994415</v>
      </c>
      <c r="H9749">
        <v>2024</v>
      </c>
      <c r="I9749">
        <v>5.3909000000000002</v>
      </c>
      <c r="J9749" t="s">
        <v>717</v>
      </c>
    </row>
    <row r="9750" spans="1:10">
      <c r="A9750" t="s">
        <v>87</v>
      </c>
      <c r="B9750" t="s">
        <v>32</v>
      </c>
      <c r="C9750" t="s">
        <v>3</v>
      </c>
      <c r="D9750" t="s">
        <v>367</v>
      </c>
      <c r="E9750" t="s">
        <v>371</v>
      </c>
      <c r="F9750" s="2">
        <v>5509294</v>
      </c>
      <c r="G9750" s="2">
        <f t="shared" si="270"/>
        <v>1102829.289775002</v>
      </c>
      <c r="H9750">
        <v>2023</v>
      </c>
      <c r="I9750">
        <v>4.9955999999999996</v>
      </c>
      <c r="J9750" t="s">
        <v>717</v>
      </c>
    </row>
    <row r="9751" spans="1:10">
      <c r="A9751" t="s">
        <v>87</v>
      </c>
      <c r="B9751" t="s">
        <v>32</v>
      </c>
      <c r="C9751" t="s">
        <v>3</v>
      </c>
      <c r="D9751" t="s">
        <v>328</v>
      </c>
      <c r="E9751" t="s">
        <v>365</v>
      </c>
      <c r="F9751" s="2">
        <v>12758159</v>
      </c>
      <c r="G9751" s="2">
        <f t="shared" si="270"/>
        <v>2471792.8896638574</v>
      </c>
      <c r="H9751">
        <v>2022</v>
      </c>
      <c r="I9751" s="32">
        <v>5.1615000000000002</v>
      </c>
      <c r="J9751" t="s">
        <v>717</v>
      </c>
    </row>
    <row r="9752" spans="1:10">
      <c r="A9752" t="s">
        <v>87</v>
      </c>
      <c r="B9752" t="s">
        <v>32</v>
      </c>
      <c r="C9752" t="s">
        <v>3</v>
      </c>
      <c r="D9752" t="s">
        <v>328</v>
      </c>
      <c r="E9752" t="s">
        <v>366</v>
      </c>
      <c r="F9752" s="2">
        <v>805308</v>
      </c>
      <c r="G9752" s="2">
        <f t="shared" si="270"/>
        <v>156022.08660273175</v>
      </c>
      <c r="H9752">
        <v>2022</v>
      </c>
      <c r="I9752" s="32">
        <v>5.1615000000000002</v>
      </c>
      <c r="J9752" t="s">
        <v>717</v>
      </c>
    </row>
    <row r="9753" spans="1:10">
      <c r="A9753" t="s">
        <v>87</v>
      </c>
      <c r="B9753" t="s">
        <v>32</v>
      </c>
      <c r="C9753" t="s">
        <v>3</v>
      </c>
      <c r="D9753" t="s">
        <v>367</v>
      </c>
      <c r="E9753" t="s">
        <v>366</v>
      </c>
      <c r="F9753" s="2">
        <v>66756</v>
      </c>
      <c r="G9753" s="2">
        <f t="shared" si="270"/>
        <v>12933.449578610869</v>
      </c>
      <c r="H9753">
        <v>2022</v>
      </c>
      <c r="I9753" s="32">
        <v>5.1615000000000002</v>
      </c>
      <c r="J9753" t="s">
        <v>717</v>
      </c>
    </row>
    <row r="9754" spans="1:10">
      <c r="A9754" t="s">
        <v>87</v>
      </c>
      <c r="B9754" t="s">
        <v>32</v>
      </c>
      <c r="C9754" t="s">
        <v>3</v>
      </c>
      <c r="D9754" t="s">
        <v>367</v>
      </c>
      <c r="E9754" t="s">
        <v>369</v>
      </c>
      <c r="F9754" s="2">
        <v>320</v>
      </c>
      <c r="G9754" s="2">
        <f t="shared" si="270"/>
        <v>61.997481352320058</v>
      </c>
      <c r="H9754">
        <v>2022</v>
      </c>
      <c r="I9754" s="32">
        <v>5.1615000000000002</v>
      </c>
      <c r="J9754" t="s">
        <v>717</v>
      </c>
    </row>
    <row r="9755" spans="1:10">
      <c r="A9755" t="s">
        <v>87</v>
      </c>
      <c r="B9755" t="s">
        <v>32</v>
      </c>
      <c r="C9755" t="s">
        <v>3</v>
      </c>
      <c r="D9755" t="s">
        <v>367</v>
      </c>
      <c r="E9755" t="s">
        <v>370</v>
      </c>
      <c r="F9755" s="2">
        <v>13577421</v>
      </c>
      <c r="G9755" s="2">
        <f t="shared" si="270"/>
        <v>2630518.4539378085</v>
      </c>
      <c r="H9755">
        <v>2022</v>
      </c>
      <c r="I9755" s="32">
        <v>5.1615000000000002</v>
      </c>
      <c r="J9755" t="s">
        <v>717</v>
      </c>
    </row>
    <row r="9756" spans="1:10">
      <c r="A9756" t="s">
        <v>87</v>
      </c>
      <c r="B9756" t="s">
        <v>32</v>
      </c>
      <c r="C9756" t="s">
        <v>3</v>
      </c>
      <c r="D9756" t="s">
        <v>367</v>
      </c>
      <c r="E9756" t="s">
        <v>371</v>
      </c>
      <c r="F9756" s="2">
        <v>12351220</v>
      </c>
      <c r="G9756" s="2">
        <f t="shared" si="270"/>
        <v>2392951.6613387582</v>
      </c>
      <c r="H9756">
        <v>2022</v>
      </c>
      <c r="I9756" s="32">
        <v>5.1615000000000002</v>
      </c>
      <c r="J9756" t="s">
        <v>717</v>
      </c>
    </row>
    <row r="9757" spans="1:10">
      <c r="A9757" t="s">
        <v>87</v>
      </c>
      <c r="B9757" t="s">
        <v>32</v>
      </c>
      <c r="C9757" t="s">
        <v>4</v>
      </c>
      <c r="D9757" t="s">
        <v>328</v>
      </c>
      <c r="E9757" t="s">
        <v>365</v>
      </c>
      <c r="F9757" s="2">
        <v>10689106</v>
      </c>
      <c r="G9757" s="2">
        <f t="shared" si="270"/>
        <v>2070930.1559624139</v>
      </c>
      <c r="H9757">
        <v>2022</v>
      </c>
      <c r="I9757" s="32">
        <v>5.1615000000000002</v>
      </c>
      <c r="J9757" t="s">
        <v>717</v>
      </c>
    </row>
    <row r="9758" spans="1:10">
      <c r="A9758" t="s">
        <v>87</v>
      </c>
      <c r="B9758" t="s">
        <v>32</v>
      </c>
      <c r="C9758" t="s">
        <v>4</v>
      </c>
      <c r="D9758" t="s">
        <v>328</v>
      </c>
      <c r="E9758" t="s">
        <v>366</v>
      </c>
      <c r="F9758" s="2">
        <v>876185</v>
      </c>
      <c r="G9758" s="2">
        <f t="shared" si="270"/>
        <v>169753.94749588298</v>
      </c>
      <c r="H9758">
        <v>2022</v>
      </c>
      <c r="I9758" s="32">
        <v>5.1615000000000002</v>
      </c>
      <c r="J9758" t="s">
        <v>717</v>
      </c>
    </row>
    <row r="9759" spans="1:10">
      <c r="A9759" t="s">
        <v>87</v>
      </c>
      <c r="B9759" t="s">
        <v>32</v>
      </c>
      <c r="C9759" t="s">
        <v>4</v>
      </c>
      <c r="D9759" t="s">
        <v>367</v>
      </c>
      <c r="E9759" t="s">
        <v>366</v>
      </c>
      <c r="F9759" s="2">
        <v>1026859</v>
      </c>
      <c r="G9759" s="2">
        <f t="shared" si="270"/>
        <v>198945.84907488132</v>
      </c>
      <c r="H9759">
        <v>2022</v>
      </c>
      <c r="I9759" s="32">
        <v>5.1615000000000002</v>
      </c>
      <c r="J9759" t="s">
        <v>717</v>
      </c>
    </row>
    <row r="9760" spans="1:10">
      <c r="A9760" t="s">
        <v>87</v>
      </c>
      <c r="B9760" t="s">
        <v>32</v>
      </c>
      <c r="C9760" t="s">
        <v>4</v>
      </c>
      <c r="D9760" t="s">
        <v>367</v>
      </c>
      <c r="E9760" t="s">
        <v>369</v>
      </c>
      <c r="F9760" s="2">
        <v>11</v>
      </c>
      <c r="G9760" s="2">
        <f t="shared" si="270"/>
        <v>2.131163421486002</v>
      </c>
      <c r="H9760">
        <v>2022</v>
      </c>
      <c r="I9760" s="32">
        <v>5.1615000000000002</v>
      </c>
      <c r="J9760" t="s">
        <v>717</v>
      </c>
    </row>
    <row r="9761" spans="1:10">
      <c r="A9761" t="s">
        <v>87</v>
      </c>
      <c r="B9761" t="s">
        <v>32</v>
      </c>
      <c r="C9761" t="s">
        <v>4</v>
      </c>
      <c r="D9761" t="s">
        <v>367</v>
      </c>
      <c r="E9761" t="s">
        <v>370</v>
      </c>
      <c r="F9761" s="2">
        <v>13625773</v>
      </c>
      <c r="G9761" s="2">
        <f t="shared" si="270"/>
        <v>2639886.2733701444</v>
      </c>
      <c r="H9761">
        <v>2022</v>
      </c>
      <c r="I9761" s="32">
        <v>5.1615000000000002</v>
      </c>
      <c r="J9761" t="s">
        <v>717</v>
      </c>
    </row>
    <row r="9762" spans="1:10">
      <c r="A9762" t="s">
        <v>87</v>
      </c>
      <c r="B9762" t="s">
        <v>32</v>
      </c>
      <c r="C9762" t="s">
        <v>4</v>
      </c>
      <c r="D9762" t="s">
        <v>367</v>
      </c>
      <c r="E9762" t="s">
        <v>371</v>
      </c>
      <c r="F9762" s="2">
        <v>10132447</v>
      </c>
      <c r="G9762" s="2">
        <f t="shared" si="270"/>
        <v>1963081.856049598</v>
      </c>
      <c r="H9762">
        <v>2022</v>
      </c>
      <c r="I9762" s="32">
        <v>5.1615000000000002</v>
      </c>
      <c r="J9762" t="s">
        <v>717</v>
      </c>
    </row>
    <row r="9763" spans="1:10">
      <c r="A9763" t="s">
        <v>87</v>
      </c>
      <c r="B9763" t="s">
        <v>32</v>
      </c>
      <c r="C9763" t="s">
        <v>3</v>
      </c>
      <c r="D9763" t="s">
        <v>328</v>
      </c>
      <c r="E9763" t="s">
        <v>375</v>
      </c>
      <c r="F9763" s="2">
        <v>2470076</v>
      </c>
      <c r="G9763" s="2">
        <f t="shared" si="270"/>
        <v>457658.7860372045</v>
      </c>
      <c r="H9763">
        <v>2021</v>
      </c>
      <c r="I9763" s="32">
        <v>5.3971999999999998</v>
      </c>
      <c r="J9763" t="s">
        <v>717</v>
      </c>
    </row>
    <row r="9764" spans="1:10">
      <c r="A9764" t="s">
        <v>87</v>
      </c>
      <c r="B9764" t="s">
        <v>32</v>
      </c>
      <c r="C9764" t="s">
        <v>3</v>
      </c>
      <c r="D9764" t="s">
        <v>328</v>
      </c>
      <c r="E9764" t="s">
        <v>376</v>
      </c>
      <c r="F9764" s="2">
        <v>741108</v>
      </c>
      <c r="G9764" s="2">
        <f t="shared" si="270"/>
        <v>137313.42177425334</v>
      </c>
      <c r="H9764">
        <v>2021</v>
      </c>
      <c r="I9764" s="32">
        <v>5.3971999999999998</v>
      </c>
      <c r="J9764" t="s">
        <v>717</v>
      </c>
    </row>
    <row r="9765" spans="1:10">
      <c r="A9765" t="s">
        <v>87</v>
      </c>
      <c r="B9765" t="s">
        <v>32</v>
      </c>
      <c r="C9765" t="s">
        <v>3</v>
      </c>
      <c r="D9765" t="s">
        <v>367</v>
      </c>
      <c r="E9765" t="s">
        <v>370</v>
      </c>
      <c r="F9765" s="2">
        <v>4763363</v>
      </c>
      <c r="G9765" s="2">
        <f t="shared" si="270"/>
        <v>882561.88393982069</v>
      </c>
      <c r="H9765">
        <v>2021</v>
      </c>
      <c r="I9765" s="32">
        <v>5.3971999999999998</v>
      </c>
      <c r="J9765" t="s">
        <v>717</v>
      </c>
    </row>
    <row r="9766" spans="1:10">
      <c r="A9766" t="s">
        <v>87</v>
      </c>
      <c r="B9766" t="s">
        <v>32</v>
      </c>
      <c r="C9766" t="s">
        <v>3</v>
      </c>
      <c r="D9766" t="s">
        <v>367</v>
      </c>
      <c r="E9766" t="s">
        <v>378</v>
      </c>
      <c r="F9766" s="2">
        <v>3672377</v>
      </c>
      <c r="G9766" s="2">
        <f t="shared" si="270"/>
        <v>680422.62654709851</v>
      </c>
      <c r="H9766">
        <v>2021</v>
      </c>
      <c r="I9766" s="32">
        <v>5.3971999999999998</v>
      </c>
      <c r="J9766" t="s">
        <v>717</v>
      </c>
    </row>
    <row r="9767" spans="1:10">
      <c r="A9767" t="s">
        <v>87</v>
      </c>
      <c r="B9767" t="s">
        <v>32</v>
      </c>
      <c r="C9767" t="s">
        <v>3</v>
      </c>
      <c r="D9767" t="s">
        <v>367</v>
      </c>
      <c r="E9767" t="s">
        <v>372</v>
      </c>
      <c r="F9767" s="2">
        <v>440579</v>
      </c>
      <c r="G9767" s="2">
        <f t="shared" si="270"/>
        <v>81631.030904913656</v>
      </c>
      <c r="H9767">
        <v>2021</v>
      </c>
      <c r="I9767" s="32">
        <v>5.3971999999999998</v>
      </c>
      <c r="J9767" t="s">
        <v>717</v>
      </c>
    </row>
    <row r="9768" spans="1:10">
      <c r="A9768" t="s">
        <v>87</v>
      </c>
      <c r="B9768" t="s">
        <v>32</v>
      </c>
      <c r="C9768" t="s">
        <v>4</v>
      </c>
      <c r="D9768" t="s">
        <v>328</v>
      </c>
      <c r="E9768" t="s">
        <v>375</v>
      </c>
      <c r="F9768" s="2">
        <v>2632124</v>
      </c>
      <c r="G9768" s="2">
        <f t="shared" si="270"/>
        <v>487683.24316312163</v>
      </c>
      <c r="H9768">
        <v>2021</v>
      </c>
      <c r="I9768" s="32">
        <v>5.3971999999999998</v>
      </c>
      <c r="J9768" t="s">
        <v>717</v>
      </c>
    </row>
    <row r="9769" spans="1:10">
      <c r="A9769" t="s">
        <v>87</v>
      </c>
      <c r="B9769" t="s">
        <v>32</v>
      </c>
      <c r="C9769" t="s">
        <v>4</v>
      </c>
      <c r="D9769" t="s">
        <v>328</v>
      </c>
      <c r="E9769" t="s">
        <v>376</v>
      </c>
      <c r="F9769" s="2">
        <v>23948</v>
      </c>
      <c r="G9769" s="2">
        <f t="shared" si="270"/>
        <v>4437.1155413918332</v>
      </c>
      <c r="H9769">
        <v>2021</v>
      </c>
      <c r="I9769" s="32">
        <v>5.3971999999999998</v>
      </c>
      <c r="J9769" t="s">
        <v>717</v>
      </c>
    </row>
    <row r="9770" spans="1:10">
      <c r="A9770" t="s">
        <v>87</v>
      </c>
      <c r="B9770" t="s">
        <v>32</v>
      </c>
      <c r="C9770" t="s">
        <v>4</v>
      </c>
      <c r="D9770" t="s">
        <v>367</v>
      </c>
      <c r="E9770" t="s">
        <v>370</v>
      </c>
      <c r="F9770" s="2">
        <v>3473324</v>
      </c>
      <c r="G9770" s="2">
        <f t="shared" si="270"/>
        <v>643541.83650781889</v>
      </c>
      <c r="H9770">
        <v>2021</v>
      </c>
      <c r="I9770" s="32">
        <v>5.3971999999999998</v>
      </c>
      <c r="J9770" t="s">
        <v>717</v>
      </c>
    </row>
    <row r="9771" spans="1:10">
      <c r="A9771" t="s">
        <v>87</v>
      </c>
      <c r="B9771" t="s">
        <v>32</v>
      </c>
      <c r="C9771" t="s">
        <v>4</v>
      </c>
      <c r="D9771" t="s">
        <v>367</v>
      </c>
      <c r="E9771" t="s">
        <v>378</v>
      </c>
      <c r="F9771" s="2">
        <v>3197319</v>
      </c>
      <c r="G9771" s="2">
        <f t="shared" si="270"/>
        <v>592403.28318387317</v>
      </c>
      <c r="H9771">
        <v>2021</v>
      </c>
      <c r="I9771" s="32">
        <v>5.3971999999999998</v>
      </c>
      <c r="J9771" t="s">
        <v>717</v>
      </c>
    </row>
    <row r="9772" spans="1:10">
      <c r="A9772" t="s">
        <v>87</v>
      </c>
      <c r="B9772" t="s">
        <v>32</v>
      </c>
      <c r="C9772" t="s">
        <v>4</v>
      </c>
      <c r="D9772" t="s">
        <v>367</v>
      </c>
      <c r="E9772" t="s">
        <v>372</v>
      </c>
      <c r="F9772" s="2">
        <v>0</v>
      </c>
      <c r="G9772" s="2">
        <f t="shared" si="270"/>
        <v>0</v>
      </c>
      <c r="H9772">
        <v>2021</v>
      </c>
      <c r="I9772" s="32">
        <v>5.3971999999999998</v>
      </c>
      <c r="J9772" t="s">
        <v>717</v>
      </c>
    </row>
    <row r="9773" spans="1:10">
      <c r="A9773" t="s">
        <v>87</v>
      </c>
      <c r="B9773" t="s">
        <v>32</v>
      </c>
      <c r="C9773" t="s">
        <v>3</v>
      </c>
      <c r="D9773" t="s">
        <v>328</v>
      </c>
      <c r="E9773" t="s">
        <v>365</v>
      </c>
      <c r="F9773" s="2">
        <v>1328399</v>
      </c>
      <c r="G9773" s="2">
        <f t="shared" si="270"/>
        <v>257776.37630256341</v>
      </c>
      <c r="H9773">
        <v>2020</v>
      </c>
      <c r="I9773">
        <v>5.1532999999999998</v>
      </c>
      <c r="J9773" t="s">
        <v>717</v>
      </c>
    </row>
    <row r="9774" spans="1:10">
      <c r="A9774" t="s">
        <v>87</v>
      </c>
      <c r="B9774" t="s">
        <v>32</v>
      </c>
      <c r="C9774" t="s">
        <v>3</v>
      </c>
      <c r="D9774" t="s">
        <v>328</v>
      </c>
      <c r="E9774" t="s">
        <v>366</v>
      </c>
      <c r="F9774" s="2">
        <v>32314</v>
      </c>
      <c r="G9774" s="2">
        <f t="shared" si="270"/>
        <v>6270.545087613762</v>
      </c>
      <c r="H9774">
        <v>2020</v>
      </c>
      <c r="I9774">
        <v>5.1532999999999998</v>
      </c>
      <c r="J9774" t="s">
        <v>717</v>
      </c>
    </row>
    <row r="9775" spans="1:10">
      <c r="A9775" t="s">
        <v>87</v>
      </c>
      <c r="B9775" t="s">
        <v>32</v>
      </c>
      <c r="C9775" t="s">
        <v>3</v>
      </c>
      <c r="D9775" t="s">
        <v>367</v>
      </c>
      <c r="E9775" t="s">
        <v>370</v>
      </c>
      <c r="F9775" s="2">
        <v>556432</v>
      </c>
      <c r="G9775" s="2">
        <f t="shared" si="270"/>
        <v>107975.86012846138</v>
      </c>
      <c r="H9775">
        <v>2020</v>
      </c>
      <c r="I9775">
        <v>5.1532999999999998</v>
      </c>
      <c r="J9775" t="s">
        <v>717</v>
      </c>
    </row>
    <row r="9776" spans="1:10">
      <c r="A9776" t="s">
        <v>87</v>
      </c>
      <c r="B9776" t="s">
        <v>32</v>
      </c>
      <c r="C9776" t="s">
        <v>3</v>
      </c>
      <c r="D9776" t="s">
        <v>367</v>
      </c>
      <c r="E9776" t="s">
        <v>382</v>
      </c>
      <c r="F9776" s="2">
        <v>524653</v>
      </c>
      <c r="G9776" s="2">
        <f t="shared" si="270"/>
        <v>101809.13201249685</v>
      </c>
      <c r="H9776">
        <v>2020</v>
      </c>
      <c r="I9776">
        <v>5.1532999999999998</v>
      </c>
      <c r="J9776" t="s">
        <v>717</v>
      </c>
    </row>
    <row r="9777" spans="1:10">
      <c r="A9777" t="s">
        <v>87</v>
      </c>
      <c r="B9777" t="s">
        <v>32</v>
      </c>
      <c r="C9777" t="s">
        <v>4</v>
      </c>
      <c r="D9777" t="s">
        <v>328</v>
      </c>
      <c r="E9777" t="s">
        <v>365</v>
      </c>
      <c r="F9777" s="2">
        <v>331531</v>
      </c>
      <c r="G9777" s="2">
        <f t="shared" si="270"/>
        <v>64333.727902509076</v>
      </c>
      <c r="H9777">
        <v>2020</v>
      </c>
      <c r="I9777">
        <v>5.1532999999999998</v>
      </c>
      <c r="J9777" t="s">
        <v>717</v>
      </c>
    </row>
    <row r="9778" spans="1:10">
      <c r="A9778" t="s">
        <v>87</v>
      </c>
      <c r="B9778" t="s">
        <v>32</v>
      </c>
      <c r="C9778" t="s">
        <v>4</v>
      </c>
      <c r="D9778" t="s">
        <v>328</v>
      </c>
      <c r="E9778" t="s">
        <v>366</v>
      </c>
      <c r="F9778" s="2">
        <v>0</v>
      </c>
      <c r="G9778" s="2">
        <f t="shared" si="270"/>
        <v>0</v>
      </c>
      <c r="H9778">
        <v>2020</v>
      </c>
      <c r="I9778">
        <v>5.1532999999999998</v>
      </c>
      <c r="J9778" t="s">
        <v>717</v>
      </c>
    </row>
    <row r="9779" spans="1:10">
      <c r="A9779" t="s">
        <v>87</v>
      </c>
      <c r="B9779" t="s">
        <v>32</v>
      </c>
      <c r="C9779" t="s">
        <v>4</v>
      </c>
      <c r="D9779" t="s">
        <v>367</v>
      </c>
      <c r="E9779" t="s">
        <v>370</v>
      </c>
      <c r="F9779" s="2">
        <v>193675</v>
      </c>
      <c r="G9779" s="2">
        <f t="shared" si="270"/>
        <v>37582.713989094365</v>
      </c>
      <c r="H9779">
        <v>2020</v>
      </c>
      <c r="I9779">
        <v>5.1532999999999998</v>
      </c>
      <c r="J9779" t="s">
        <v>717</v>
      </c>
    </row>
    <row r="9780" spans="1:10">
      <c r="A9780" t="s">
        <v>74</v>
      </c>
      <c r="B9780" t="s">
        <v>33</v>
      </c>
      <c r="C9780" t="s">
        <v>4</v>
      </c>
      <c r="D9780" t="s">
        <v>328</v>
      </c>
      <c r="E9780" t="s">
        <v>370</v>
      </c>
      <c r="F9780" s="2">
        <f>G9780*I9780</f>
        <v>3927516322.3431282</v>
      </c>
      <c r="G9780" s="2">
        <v>6886041.6872468637</v>
      </c>
      <c r="H9780">
        <v>2014</v>
      </c>
      <c r="I9780">
        <v>570.3590684931512</v>
      </c>
      <c r="J9780" s="40" t="s">
        <v>715</v>
      </c>
    </row>
    <row r="9781" spans="1:10">
      <c r="A9781" t="s">
        <v>74</v>
      </c>
      <c r="B9781" t="s">
        <v>33</v>
      </c>
      <c r="C9781" t="s">
        <v>4</v>
      </c>
      <c r="D9781" t="s">
        <v>328</v>
      </c>
      <c r="E9781" t="s">
        <v>419</v>
      </c>
      <c r="F9781" s="2">
        <f>G9781*I9781</f>
        <v>740211281.65762115</v>
      </c>
      <c r="G9781" s="2">
        <v>1297798.7421383648</v>
      </c>
      <c r="H9781">
        <v>2014</v>
      </c>
      <c r="I9781">
        <v>570.3590684931512</v>
      </c>
      <c r="J9781" s="40" t="s">
        <v>715</v>
      </c>
    </row>
    <row r="9782" spans="1:10">
      <c r="A9782" t="s">
        <v>74</v>
      </c>
      <c r="B9782" t="s">
        <v>33</v>
      </c>
      <c r="C9782" t="s">
        <v>4</v>
      </c>
      <c r="D9782" t="s">
        <v>328</v>
      </c>
      <c r="E9782" t="s">
        <v>432</v>
      </c>
      <c r="F9782" s="2">
        <f>G9782*I9782</f>
        <v>15781643.295952944</v>
      </c>
      <c r="G9782" s="2">
        <v>27669.663143336955</v>
      </c>
      <c r="H9782">
        <v>2014</v>
      </c>
      <c r="I9782">
        <v>570.3590684931512</v>
      </c>
      <c r="J9782" s="40" t="s">
        <v>715</v>
      </c>
    </row>
    <row r="9783" spans="1:10">
      <c r="A9783" t="s">
        <v>87</v>
      </c>
      <c r="B9783" t="s">
        <v>32</v>
      </c>
      <c r="C9783" t="s">
        <v>4</v>
      </c>
      <c r="D9783" t="s">
        <v>367</v>
      </c>
      <c r="E9783" t="s">
        <v>382</v>
      </c>
      <c r="F9783" s="2">
        <v>926813</v>
      </c>
      <c r="G9783" s="2">
        <f>F9783/I9783</f>
        <v>179848.44662643355</v>
      </c>
      <c r="H9783">
        <v>2020</v>
      </c>
      <c r="I9783">
        <v>5.1532999999999998</v>
      </c>
      <c r="J9783" t="s">
        <v>717</v>
      </c>
    </row>
    <row r="9784" spans="1:10">
      <c r="A9784" s="4" t="s">
        <v>87</v>
      </c>
      <c r="B9784" t="s">
        <v>32</v>
      </c>
      <c r="C9784" t="s">
        <v>4</v>
      </c>
      <c r="D9784" t="s">
        <v>1</v>
      </c>
      <c r="F9784" s="2">
        <v>3</v>
      </c>
      <c r="G9784" s="2">
        <v>0.86885166771250755</v>
      </c>
      <c r="H9784">
        <v>2016</v>
      </c>
      <c r="I9784">
        <v>3.4528333333333299</v>
      </c>
      <c r="J9784" t="s">
        <v>717</v>
      </c>
    </row>
    <row r="9785" spans="1:10">
      <c r="A9785" s="4" t="s">
        <v>87</v>
      </c>
      <c r="B9785" t="s">
        <v>32</v>
      </c>
      <c r="C9785" t="s">
        <v>3</v>
      </c>
      <c r="D9785" t="s">
        <v>328</v>
      </c>
      <c r="E9785" t="s">
        <v>366</v>
      </c>
      <c r="F9785" s="2">
        <v>1089119</v>
      </c>
      <c r="G9785" s="2">
        <v>462666.83620205038</v>
      </c>
      <c r="H9785">
        <v>2014</v>
      </c>
      <c r="I9785">
        <v>2.3540027397260279</v>
      </c>
      <c r="J9785" t="s">
        <v>717</v>
      </c>
    </row>
    <row r="9786" spans="1:10">
      <c r="A9786" s="4" t="s">
        <v>87</v>
      </c>
      <c r="B9786" t="s">
        <v>32</v>
      </c>
      <c r="C9786" t="s">
        <v>4</v>
      </c>
      <c r="D9786" t="s">
        <v>328</v>
      </c>
      <c r="E9786" t="s">
        <v>365</v>
      </c>
      <c r="F9786" s="2">
        <v>-53</v>
      </c>
      <c r="G9786" s="2">
        <v>-22.514842105140641</v>
      </c>
      <c r="H9786">
        <v>2014</v>
      </c>
      <c r="I9786">
        <v>2.3540027397260279</v>
      </c>
      <c r="J9786" t="s">
        <v>717</v>
      </c>
    </row>
    <row r="9787" spans="1:10">
      <c r="A9787" s="4" t="s">
        <v>87</v>
      </c>
      <c r="B9787" t="s">
        <v>32</v>
      </c>
      <c r="C9787" t="s">
        <v>4</v>
      </c>
      <c r="D9787" t="s">
        <v>328</v>
      </c>
      <c r="F9787" s="2">
        <v>-2638.1788515629819</v>
      </c>
      <c r="G9787" s="2">
        <v>-1575.7492370337247</v>
      </c>
      <c r="H9787">
        <v>2011</v>
      </c>
      <c r="I9787">
        <v>1.6742377464381528</v>
      </c>
      <c r="J9787" t="s">
        <v>717</v>
      </c>
    </row>
    <row r="9788" spans="1:10">
      <c r="A9788" t="s">
        <v>606</v>
      </c>
      <c r="B9788" t="s">
        <v>32</v>
      </c>
      <c r="C9788" t="s">
        <v>3</v>
      </c>
      <c r="D9788" t="s">
        <v>328</v>
      </c>
      <c r="E9788" t="s">
        <v>365</v>
      </c>
      <c r="F9788" s="2">
        <v>21324829</v>
      </c>
      <c r="G9788" s="2">
        <f>F9788/I9788</f>
        <v>4268722.2756025307</v>
      </c>
      <c r="H9788">
        <v>2023</v>
      </c>
      <c r="I9788">
        <v>4.9955999999999996</v>
      </c>
      <c r="J9788" t="s">
        <v>717</v>
      </c>
    </row>
    <row r="9789" spans="1:10">
      <c r="A9789" t="s">
        <v>606</v>
      </c>
      <c r="B9789" t="s">
        <v>32</v>
      </c>
      <c r="C9789" t="s">
        <v>4</v>
      </c>
      <c r="D9789" t="s">
        <v>328</v>
      </c>
      <c r="E9789" t="s">
        <v>365</v>
      </c>
      <c r="F9789" s="2">
        <v>18698630</v>
      </c>
      <c r="G9789" s="2">
        <f>F9789/I9789</f>
        <v>3743019.8574745781</v>
      </c>
      <c r="H9789">
        <v>2023</v>
      </c>
      <c r="I9789">
        <v>4.9955999999999996</v>
      </c>
      <c r="J9789" t="s">
        <v>717</v>
      </c>
    </row>
    <row r="9790" spans="1:10">
      <c r="A9790" t="s">
        <v>606</v>
      </c>
      <c r="B9790" t="s">
        <v>32</v>
      </c>
      <c r="C9790" t="s">
        <v>3</v>
      </c>
      <c r="D9790" t="s">
        <v>328</v>
      </c>
      <c r="E9790" t="s">
        <v>366</v>
      </c>
      <c r="F9790" s="2">
        <v>3811638</v>
      </c>
      <c r="G9790" s="2">
        <f>F9790/I9790</f>
        <v>762999.039154456</v>
      </c>
      <c r="H9790">
        <v>2023</v>
      </c>
      <c r="I9790">
        <v>4.9955999999999996</v>
      </c>
      <c r="J9790" t="s">
        <v>717</v>
      </c>
    </row>
    <row r="9791" spans="1:10">
      <c r="A9791" t="s">
        <v>606</v>
      </c>
      <c r="B9791" t="s">
        <v>32</v>
      </c>
      <c r="C9791" t="s">
        <v>4</v>
      </c>
      <c r="D9791" t="s">
        <v>328</v>
      </c>
      <c r="E9791" t="s">
        <v>366</v>
      </c>
      <c r="F9791" s="2">
        <v>2333830</v>
      </c>
      <c r="G9791" s="2">
        <f>F9791/I9791</f>
        <v>467177.11586195853</v>
      </c>
      <c r="H9791">
        <v>2023</v>
      </c>
      <c r="I9791">
        <v>4.9955999999999996</v>
      </c>
      <c r="J9791" t="s">
        <v>717</v>
      </c>
    </row>
    <row r="9792" spans="1:10">
      <c r="A9792" t="s">
        <v>606</v>
      </c>
      <c r="B9792" t="s">
        <v>32</v>
      </c>
      <c r="C9792" t="s">
        <v>3</v>
      </c>
      <c r="D9792" t="s">
        <v>367</v>
      </c>
      <c r="E9792" t="s">
        <v>366</v>
      </c>
      <c r="F9792" s="2">
        <v>164973</v>
      </c>
      <c r="G9792" s="2">
        <f>F9792/I9792</f>
        <v>33023.660821522943</v>
      </c>
      <c r="H9792">
        <v>2023</v>
      </c>
      <c r="I9792">
        <v>4.9955999999999996</v>
      </c>
      <c r="J9792" t="s">
        <v>717</v>
      </c>
    </row>
    <row r="9793" spans="1:10">
      <c r="A9793" s="4" t="s">
        <v>19</v>
      </c>
      <c r="B9793" t="s">
        <v>33</v>
      </c>
      <c r="C9793" t="s">
        <v>4</v>
      </c>
      <c r="D9793" t="s">
        <v>328</v>
      </c>
      <c r="E9793" t="s">
        <v>370</v>
      </c>
      <c r="F9793" s="2">
        <f>G9793*I9793</f>
        <v>2605702620.9198384</v>
      </c>
      <c r="G9793" s="2">
        <v>4568530.1853864137</v>
      </c>
      <c r="H9793">
        <v>2014</v>
      </c>
      <c r="I9793">
        <v>570.3590684931512</v>
      </c>
      <c r="J9793" s="40" t="s">
        <v>715</v>
      </c>
    </row>
    <row r="9794" spans="1:10">
      <c r="A9794" s="4" t="s">
        <v>19</v>
      </c>
      <c r="B9794" t="s">
        <v>33</v>
      </c>
      <c r="C9794" t="s">
        <v>4</v>
      </c>
      <c r="D9794" t="s">
        <v>328</v>
      </c>
      <c r="E9794" t="s">
        <v>419</v>
      </c>
      <c r="F9794" s="2">
        <f>G9794*I9794</f>
        <v>880013802.66958213</v>
      </c>
      <c r="G9794" s="2">
        <v>1542911.9151108039</v>
      </c>
      <c r="H9794">
        <v>2014</v>
      </c>
      <c r="I9794">
        <v>570.3590684931512</v>
      </c>
      <c r="J9794" s="40" t="s">
        <v>715</v>
      </c>
    </row>
    <row r="9795" spans="1:10">
      <c r="A9795" s="4" t="s">
        <v>19</v>
      </c>
      <c r="B9795" t="s">
        <v>33</v>
      </c>
      <c r="C9795" t="s">
        <v>4</v>
      </c>
      <c r="D9795" t="s">
        <v>328</v>
      </c>
      <c r="E9795" t="s">
        <v>432</v>
      </c>
      <c r="F9795" s="2">
        <f>G9795*I9795</f>
        <v>123193951.91055661</v>
      </c>
      <c r="G9795" s="2">
        <v>215993.6761170931</v>
      </c>
      <c r="H9795">
        <v>2014</v>
      </c>
      <c r="I9795">
        <v>570.3590684931512</v>
      </c>
      <c r="J9795" s="40" t="s">
        <v>715</v>
      </c>
    </row>
    <row r="9796" spans="1:10">
      <c r="A9796" t="s">
        <v>606</v>
      </c>
      <c r="B9796" t="s">
        <v>32</v>
      </c>
      <c r="C9796" t="s">
        <v>4</v>
      </c>
      <c r="D9796" t="s">
        <v>367</v>
      </c>
      <c r="E9796" t="s">
        <v>366</v>
      </c>
      <c r="F9796" s="2">
        <v>-771320</v>
      </c>
      <c r="G9796" s="2">
        <f t="shared" ref="G9796:G9808" si="271">F9796/I9796</f>
        <v>-154399.87188726082</v>
      </c>
      <c r="H9796">
        <v>2023</v>
      </c>
      <c r="I9796">
        <v>4.9955999999999996</v>
      </c>
      <c r="J9796" t="s">
        <v>717</v>
      </c>
    </row>
    <row r="9797" spans="1:10">
      <c r="A9797" t="s">
        <v>606</v>
      </c>
      <c r="B9797" t="s">
        <v>32</v>
      </c>
      <c r="C9797" t="s">
        <v>4</v>
      </c>
      <c r="D9797" t="s">
        <v>367</v>
      </c>
      <c r="E9797" t="s">
        <v>624</v>
      </c>
      <c r="F9797" s="2">
        <v>-11</v>
      </c>
      <c r="G9797" s="2">
        <f t="shared" si="271"/>
        <v>-2.2019377051805589</v>
      </c>
      <c r="H9797">
        <v>2023</v>
      </c>
      <c r="I9797">
        <v>4.9955999999999996</v>
      </c>
      <c r="J9797" t="s">
        <v>717</v>
      </c>
    </row>
    <row r="9798" spans="1:10">
      <c r="A9798" t="s">
        <v>606</v>
      </c>
      <c r="B9798" t="s">
        <v>32</v>
      </c>
      <c r="C9798" t="s">
        <v>3</v>
      </c>
      <c r="D9798" t="s">
        <v>367</v>
      </c>
      <c r="E9798" t="s">
        <v>370</v>
      </c>
      <c r="F9798" s="2">
        <v>7965828</v>
      </c>
      <c r="G9798" s="2">
        <f t="shared" si="271"/>
        <v>1594568.8205620947</v>
      </c>
      <c r="H9798">
        <v>2023</v>
      </c>
      <c r="I9798">
        <v>4.9955999999999996</v>
      </c>
      <c r="J9798" t="s">
        <v>717</v>
      </c>
    </row>
    <row r="9799" spans="1:10">
      <c r="A9799" t="s">
        <v>606</v>
      </c>
      <c r="B9799" t="s">
        <v>32</v>
      </c>
      <c r="C9799" t="s">
        <v>4</v>
      </c>
      <c r="D9799" t="s">
        <v>367</v>
      </c>
      <c r="E9799" t="s">
        <v>370</v>
      </c>
      <c r="F9799" s="2">
        <v>10925716</v>
      </c>
      <c r="G9799" s="2">
        <f t="shared" si="271"/>
        <v>2187067.8196813199</v>
      </c>
      <c r="H9799">
        <v>2023</v>
      </c>
      <c r="I9799">
        <v>4.9955999999999996</v>
      </c>
      <c r="J9799" t="s">
        <v>717</v>
      </c>
    </row>
    <row r="9800" spans="1:10">
      <c r="A9800" t="s">
        <v>606</v>
      </c>
      <c r="B9800" t="s">
        <v>32</v>
      </c>
      <c r="C9800" t="s">
        <v>4</v>
      </c>
      <c r="D9800" t="s">
        <v>367</v>
      </c>
      <c r="E9800" t="s">
        <v>371</v>
      </c>
      <c r="F9800" s="2">
        <v>6239959</v>
      </c>
      <c r="G9800" s="2">
        <f t="shared" si="271"/>
        <v>1249091.0000800705</v>
      </c>
      <c r="H9800">
        <v>2023</v>
      </c>
      <c r="I9800">
        <v>4.9955999999999996</v>
      </c>
      <c r="J9800" t="s">
        <v>717</v>
      </c>
    </row>
    <row r="9801" spans="1:10">
      <c r="A9801" t="s">
        <v>162</v>
      </c>
      <c r="B9801" t="s">
        <v>320</v>
      </c>
      <c r="C9801" t="s">
        <v>3</v>
      </c>
      <c r="D9801" t="s">
        <v>328</v>
      </c>
      <c r="E9801" t="s">
        <v>534</v>
      </c>
      <c r="F9801" s="2">
        <v>18355277.2577</v>
      </c>
      <c r="G9801" s="2">
        <f t="shared" si="271"/>
        <v>501244.62054812477</v>
      </c>
      <c r="H9801">
        <v>2024</v>
      </c>
      <c r="I9801">
        <v>36.619399999999999</v>
      </c>
      <c r="J9801" t="s">
        <v>717</v>
      </c>
    </row>
    <row r="9802" spans="1:10">
      <c r="A9802" t="s">
        <v>162</v>
      </c>
      <c r="B9802" t="s">
        <v>320</v>
      </c>
      <c r="C9802" t="s">
        <v>4</v>
      </c>
      <c r="D9802" t="s">
        <v>328</v>
      </c>
      <c r="E9802" t="s">
        <v>534</v>
      </c>
      <c r="F9802" s="2">
        <v>-2163418.5647999998</v>
      </c>
      <c r="G9802" s="2">
        <f t="shared" si="271"/>
        <v>-59078.482028651473</v>
      </c>
      <c r="H9802">
        <v>2024</v>
      </c>
      <c r="I9802">
        <v>36.619399999999999</v>
      </c>
      <c r="J9802" t="s">
        <v>717</v>
      </c>
    </row>
    <row r="9803" spans="1:10" ht="15.75">
      <c r="A9803" s="19" t="s">
        <v>162</v>
      </c>
      <c r="B9803" t="s">
        <v>320</v>
      </c>
      <c r="C9803" t="s">
        <v>3</v>
      </c>
      <c r="D9803" t="s">
        <v>328</v>
      </c>
      <c r="F9803" s="2">
        <v>14680443</v>
      </c>
      <c r="G9803" s="2">
        <f t="shared" si="271"/>
        <v>401328.69140176493</v>
      </c>
      <c r="H9803">
        <v>2023</v>
      </c>
      <c r="I9803">
        <v>36.579599999999999</v>
      </c>
      <c r="J9803" t="s">
        <v>717</v>
      </c>
    </row>
    <row r="9804" spans="1:10" ht="15.75">
      <c r="A9804" s="19" t="s">
        <v>162</v>
      </c>
      <c r="B9804" t="s">
        <v>320</v>
      </c>
      <c r="C9804" t="s">
        <v>4</v>
      </c>
      <c r="D9804" t="s">
        <v>328</v>
      </c>
      <c r="F9804" s="2">
        <v>-38872</v>
      </c>
      <c r="G9804" s="2">
        <f t="shared" si="271"/>
        <v>-1062.6688099377795</v>
      </c>
      <c r="H9804">
        <v>2023</v>
      </c>
      <c r="I9804">
        <v>36.579599999999999</v>
      </c>
      <c r="J9804" t="s">
        <v>717</v>
      </c>
    </row>
    <row r="9805" spans="1:10">
      <c r="A9805" t="s">
        <v>162</v>
      </c>
      <c r="B9805" t="s">
        <v>320</v>
      </c>
      <c r="C9805" t="s">
        <v>3</v>
      </c>
      <c r="D9805" t="s">
        <v>328</v>
      </c>
      <c r="F9805" s="2">
        <v>14425141</v>
      </c>
      <c r="G9805" s="2">
        <f t="shared" si="271"/>
        <v>403118.19002400519</v>
      </c>
      <c r="H9805">
        <v>2022</v>
      </c>
      <c r="I9805">
        <v>35.783900000000003</v>
      </c>
      <c r="J9805" t="s">
        <v>717</v>
      </c>
    </row>
    <row r="9806" spans="1:10">
      <c r="A9806" t="s">
        <v>162</v>
      </c>
      <c r="B9806" t="s">
        <v>320</v>
      </c>
      <c r="C9806" t="s">
        <v>5</v>
      </c>
      <c r="D9806" t="s">
        <v>328</v>
      </c>
      <c r="F9806" s="2">
        <v>3590134</v>
      </c>
      <c r="G9806" s="2">
        <f t="shared" si="271"/>
        <v>100328.19228759302</v>
      </c>
      <c r="H9806">
        <v>2022</v>
      </c>
      <c r="I9806">
        <v>35.783900000000003</v>
      </c>
      <c r="J9806" t="s">
        <v>717</v>
      </c>
    </row>
    <row r="9807" spans="1:10">
      <c r="A9807" t="s">
        <v>162</v>
      </c>
      <c r="B9807" t="s">
        <v>320</v>
      </c>
      <c r="C9807" t="s">
        <v>3</v>
      </c>
      <c r="D9807" t="s">
        <v>328</v>
      </c>
      <c r="E9807" t="s">
        <v>450</v>
      </c>
      <c r="F9807" s="2">
        <v>10827477.305299999</v>
      </c>
      <c r="G9807" s="2">
        <f t="shared" si="271"/>
        <v>309366.21737540321</v>
      </c>
      <c r="H9807">
        <v>2021</v>
      </c>
      <c r="I9807">
        <v>34.998899999999999</v>
      </c>
      <c r="J9807" t="s">
        <v>717</v>
      </c>
    </row>
    <row r="9808" spans="1:10">
      <c r="A9808" t="s">
        <v>162</v>
      </c>
      <c r="B9808" t="s">
        <v>320</v>
      </c>
      <c r="C9808" t="s">
        <v>4</v>
      </c>
      <c r="D9808" t="s">
        <v>328</v>
      </c>
      <c r="E9808" t="s">
        <v>450</v>
      </c>
      <c r="F9808" s="2">
        <v>-3424.2013000000002</v>
      </c>
      <c r="G9808" s="2">
        <f t="shared" si="271"/>
        <v>-97.837397746786337</v>
      </c>
      <c r="H9808">
        <v>2021</v>
      </c>
      <c r="I9808">
        <v>34.998899999999999</v>
      </c>
      <c r="J9808" t="s">
        <v>717</v>
      </c>
    </row>
    <row r="9809" spans="1:10">
      <c r="A9809" t="s">
        <v>162</v>
      </c>
      <c r="B9809" t="s">
        <v>320</v>
      </c>
      <c r="C9809" t="s">
        <v>3</v>
      </c>
      <c r="D9809" t="s">
        <v>328</v>
      </c>
      <c r="F9809" s="2">
        <v>12036433</v>
      </c>
      <c r="G9809" s="2">
        <v>351100.66507204948</v>
      </c>
      <c r="H9809">
        <v>2020</v>
      </c>
      <c r="I9809">
        <v>34.281999999999996</v>
      </c>
      <c r="J9809" t="s">
        <v>717</v>
      </c>
    </row>
    <row r="9810" spans="1:10">
      <c r="A9810" t="s">
        <v>162</v>
      </c>
      <c r="B9810" t="s">
        <v>320</v>
      </c>
      <c r="C9810" t="s">
        <v>4</v>
      </c>
      <c r="D9810" t="s">
        <v>328</v>
      </c>
      <c r="F9810" s="2">
        <v>546748</v>
      </c>
      <c r="G9810" s="2">
        <v>15948.544425646114</v>
      </c>
      <c r="H9810">
        <v>2020</v>
      </c>
      <c r="I9810">
        <v>34.281999999999996</v>
      </c>
      <c r="J9810" t="s">
        <v>717</v>
      </c>
    </row>
    <row r="9811" spans="1:10">
      <c r="A9811" t="s">
        <v>162</v>
      </c>
      <c r="B9811" t="s">
        <v>320</v>
      </c>
      <c r="C9811" t="s">
        <v>3</v>
      </c>
      <c r="D9811" t="s">
        <v>328</v>
      </c>
      <c r="F9811" s="2">
        <v>7161413.3580999998</v>
      </c>
      <c r="G9811" s="2">
        <f>F9811/I9811</f>
        <v>215551.34913028951</v>
      </c>
      <c r="H9811">
        <v>2019</v>
      </c>
      <c r="I9811">
        <v>33.223700000000001</v>
      </c>
      <c r="J9811" t="s">
        <v>717</v>
      </c>
    </row>
    <row r="9812" spans="1:10">
      <c r="A9812" t="s">
        <v>162</v>
      </c>
      <c r="B9812" t="s">
        <v>320</v>
      </c>
      <c r="C9812" t="s">
        <v>4</v>
      </c>
      <c r="D9812" t="s">
        <v>328</v>
      </c>
      <c r="F9812" s="2">
        <v>-204844.6875</v>
      </c>
      <c r="G9812" s="2">
        <f>F9812/I9812</f>
        <v>-6165.6193470323897</v>
      </c>
      <c r="H9812">
        <v>2019</v>
      </c>
      <c r="I9812">
        <v>33.223700000000001</v>
      </c>
      <c r="J9812" t="s">
        <v>717</v>
      </c>
    </row>
    <row r="9813" spans="1:10">
      <c r="A9813" s="4" t="s">
        <v>162</v>
      </c>
      <c r="B9813" t="s">
        <v>320</v>
      </c>
      <c r="C9813" t="s">
        <v>3</v>
      </c>
      <c r="D9813" t="s">
        <v>328</v>
      </c>
      <c r="E9813" t="s">
        <v>488</v>
      </c>
      <c r="F9813" s="2">
        <v>8721772.0700000003</v>
      </c>
      <c r="G9813" s="2">
        <f>(F9813/I9813)</f>
        <v>275238.9570184297</v>
      </c>
      <c r="H9813">
        <v>2018</v>
      </c>
      <c r="I9813">
        <v>31.687999999999999</v>
      </c>
      <c r="J9813" t="s">
        <v>717</v>
      </c>
    </row>
    <row r="9814" spans="1:10">
      <c r="A9814" s="4" t="s">
        <v>162</v>
      </c>
      <c r="B9814" t="s">
        <v>320</v>
      </c>
      <c r="C9814" t="s">
        <v>4</v>
      </c>
      <c r="D9814" t="s">
        <v>328</v>
      </c>
      <c r="E9814" t="s">
        <v>488</v>
      </c>
      <c r="F9814" s="2">
        <v>2112136.4900000002</v>
      </c>
      <c r="G9814" s="2">
        <f>(F9814/I9814)</f>
        <v>66654.143208785667</v>
      </c>
      <c r="H9814">
        <v>2018</v>
      </c>
      <c r="I9814">
        <v>31.687999999999999</v>
      </c>
      <c r="J9814" t="s">
        <v>717</v>
      </c>
    </row>
    <row r="9815" spans="1:10">
      <c r="A9815" s="4" t="s">
        <v>162</v>
      </c>
      <c r="B9815" t="s">
        <v>320</v>
      </c>
      <c r="C9815" t="s">
        <v>3</v>
      </c>
      <c r="D9815" t="s">
        <v>328</v>
      </c>
      <c r="E9815" t="s">
        <v>488</v>
      </c>
      <c r="F9815" s="2">
        <v>8952533.4299999997</v>
      </c>
      <c r="G9815" s="2">
        <f>(F9815/I9815)</f>
        <v>298212.01470985019</v>
      </c>
      <c r="H9815">
        <v>2017</v>
      </c>
      <c r="I9815">
        <v>30.020700000000001</v>
      </c>
      <c r="J9815" t="s">
        <v>717</v>
      </c>
    </row>
    <row r="9816" spans="1:10">
      <c r="A9816" s="4" t="s">
        <v>162</v>
      </c>
      <c r="B9816" t="s">
        <v>320</v>
      </c>
      <c r="C9816" t="s">
        <v>4</v>
      </c>
      <c r="D9816" t="s">
        <v>328</v>
      </c>
      <c r="E9816" t="s">
        <v>488</v>
      </c>
      <c r="F9816" s="2">
        <v>261325.12</v>
      </c>
      <c r="G9816" s="2">
        <f>(F9816/I9816)</f>
        <v>8704.8309999433714</v>
      </c>
      <c r="H9816">
        <v>2017</v>
      </c>
      <c r="I9816">
        <v>30.020700000000001</v>
      </c>
      <c r="J9816" t="s">
        <v>717</v>
      </c>
    </row>
    <row r="9817" spans="1:10">
      <c r="A9817" t="s">
        <v>162</v>
      </c>
      <c r="B9817" t="s">
        <v>320</v>
      </c>
      <c r="C9817" t="s">
        <v>3</v>
      </c>
      <c r="D9817" t="s">
        <v>328</v>
      </c>
      <c r="F9817" s="2">
        <v>8778100.0000000075</v>
      </c>
      <c r="G9817" s="2">
        <v>306683.02826428722</v>
      </c>
      <c r="H9817">
        <v>2016</v>
      </c>
      <c r="I9817">
        <v>28.622712021857925</v>
      </c>
      <c r="J9817" t="s">
        <v>717</v>
      </c>
    </row>
    <row r="9818" spans="1:10">
      <c r="A9818" t="s">
        <v>162</v>
      </c>
      <c r="B9818" t="s">
        <v>320</v>
      </c>
      <c r="C9818" t="s">
        <v>4</v>
      </c>
      <c r="D9818" t="s">
        <v>328</v>
      </c>
      <c r="F9818" s="2">
        <v>3316000.0000000033</v>
      </c>
      <c r="G9818" s="2">
        <v>115852.05474127391</v>
      </c>
      <c r="H9818">
        <v>2016</v>
      </c>
      <c r="I9818">
        <v>28.622712021857925</v>
      </c>
      <c r="J9818" t="s">
        <v>717</v>
      </c>
    </row>
    <row r="9819" spans="1:10">
      <c r="A9819" t="s">
        <v>162</v>
      </c>
      <c r="B9819" t="s">
        <v>320</v>
      </c>
      <c r="C9819" t="s">
        <v>3</v>
      </c>
      <c r="D9819" t="s">
        <v>328</v>
      </c>
      <c r="F9819" s="2">
        <v>7053100.1254373509</v>
      </c>
      <c r="G9819" s="2">
        <v>262185.33468534308</v>
      </c>
      <c r="H9819">
        <v>2015</v>
      </c>
      <c r="I9819">
        <v>26.901199999999999</v>
      </c>
      <c r="J9819" t="s">
        <v>717</v>
      </c>
    </row>
    <row r="9820" spans="1:10">
      <c r="A9820" t="s">
        <v>162</v>
      </c>
      <c r="B9820" t="s">
        <v>320</v>
      </c>
      <c r="C9820" t="s">
        <v>4</v>
      </c>
      <c r="D9820" t="s">
        <v>328</v>
      </c>
      <c r="F9820" s="2">
        <v>3316000.0146458698</v>
      </c>
      <c r="G9820" s="2">
        <v>123265.87715960143</v>
      </c>
      <c r="H9820">
        <v>2015</v>
      </c>
      <c r="I9820">
        <v>26.901199999999999</v>
      </c>
      <c r="J9820" t="s">
        <v>717</v>
      </c>
    </row>
    <row r="9821" spans="1:10">
      <c r="A9821" t="s">
        <v>162</v>
      </c>
      <c r="B9821" t="s">
        <v>320</v>
      </c>
      <c r="C9821" t="s">
        <v>3</v>
      </c>
      <c r="D9821" t="s">
        <v>328</v>
      </c>
      <c r="F9821" s="2">
        <v>7526000.0000000009</v>
      </c>
      <c r="G9821" s="2">
        <v>289889.13256877742</v>
      </c>
      <c r="H9821">
        <v>2014</v>
      </c>
      <c r="I9821">
        <v>25.961649315068495</v>
      </c>
      <c r="J9821" t="s">
        <v>717</v>
      </c>
    </row>
    <row r="9822" spans="1:10">
      <c r="A9822" t="s">
        <v>162</v>
      </c>
      <c r="B9822" t="s">
        <v>320</v>
      </c>
      <c r="C9822" t="s">
        <v>4</v>
      </c>
      <c r="D9822" t="s">
        <v>328</v>
      </c>
      <c r="F9822" s="2">
        <v>3625500</v>
      </c>
      <c r="G9822" s="2">
        <v>139648.29260272422</v>
      </c>
      <c r="H9822">
        <v>2014</v>
      </c>
      <c r="I9822">
        <v>25.961649315068495</v>
      </c>
      <c r="J9822" t="s">
        <v>717</v>
      </c>
    </row>
    <row r="9823" spans="1:10">
      <c r="A9823" t="s">
        <v>162</v>
      </c>
      <c r="B9823" t="s">
        <v>320</v>
      </c>
      <c r="C9823" t="s">
        <v>3</v>
      </c>
      <c r="D9823" t="s">
        <v>328</v>
      </c>
      <c r="F9823" s="2">
        <v>6869200</v>
      </c>
      <c r="G9823" s="2">
        <v>277849.16197351157</v>
      </c>
      <c r="H9823">
        <v>2013</v>
      </c>
      <c r="I9823">
        <v>24.722766666666669</v>
      </c>
      <c r="J9823" t="s">
        <v>717</v>
      </c>
    </row>
    <row r="9824" spans="1:10">
      <c r="A9824" t="s">
        <v>162</v>
      </c>
      <c r="B9824" t="s">
        <v>320</v>
      </c>
      <c r="C9824" t="s">
        <v>4</v>
      </c>
      <c r="D9824" t="s">
        <v>328</v>
      </c>
      <c r="F9824" s="2">
        <v>2967800</v>
      </c>
      <c r="G9824" s="2">
        <v>120043.19904865016</v>
      </c>
      <c r="H9824">
        <v>2013</v>
      </c>
      <c r="I9824">
        <v>24.722766666666669</v>
      </c>
      <c r="J9824" t="s">
        <v>717</v>
      </c>
    </row>
    <row r="9825" spans="1:10">
      <c r="A9825" t="s">
        <v>162</v>
      </c>
      <c r="B9825" t="s">
        <v>320</v>
      </c>
      <c r="C9825" t="s">
        <v>3</v>
      </c>
      <c r="D9825" t="s">
        <v>328</v>
      </c>
      <c r="F9825" s="2">
        <v>6598100.5297644949</v>
      </c>
      <c r="G9825" s="2">
        <v>280213.8815775839</v>
      </c>
      <c r="H9825">
        <v>2012</v>
      </c>
      <c r="I9825">
        <v>23.54665833333333</v>
      </c>
      <c r="J9825" t="s">
        <v>717</v>
      </c>
    </row>
    <row r="9826" spans="1:10">
      <c r="A9826" t="s">
        <v>162</v>
      </c>
      <c r="B9826" t="s">
        <v>320</v>
      </c>
      <c r="C9826" t="s">
        <v>4</v>
      </c>
      <c r="D9826" t="s">
        <v>328</v>
      </c>
      <c r="F9826" s="2">
        <v>8987170.611973498</v>
      </c>
      <c r="G9826" s="2">
        <v>381674.99119189242</v>
      </c>
      <c r="H9826">
        <v>2012</v>
      </c>
      <c r="I9826">
        <v>23.54665833333333</v>
      </c>
      <c r="J9826" t="s">
        <v>717</v>
      </c>
    </row>
    <row r="9827" spans="1:10">
      <c r="A9827" t="s">
        <v>74</v>
      </c>
      <c r="B9827" t="s">
        <v>33</v>
      </c>
      <c r="C9827" t="s">
        <v>3</v>
      </c>
      <c r="D9827" t="s">
        <v>328</v>
      </c>
      <c r="F9827" s="2">
        <f>G9827*I9827</f>
        <v>4096118071.6756454</v>
      </c>
      <c r="G9827" s="2">
        <v>8268896.0592637844</v>
      </c>
      <c r="H9827">
        <v>2013</v>
      </c>
      <c r="I9827">
        <v>495.36456164383571</v>
      </c>
      <c r="J9827" s="40" t="s">
        <v>715</v>
      </c>
    </row>
    <row r="9828" spans="1:10">
      <c r="A9828" t="s">
        <v>162</v>
      </c>
      <c r="B9828" t="s">
        <v>320</v>
      </c>
      <c r="C9828" t="s">
        <v>3</v>
      </c>
      <c r="D9828" t="s">
        <v>328</v>
      </c>
      <c r="F9828" s="2">
        <v>7223739.4659227254</v>
      </c>
      <c r="G9828" s="2">
        <v>322139.38468100294</v>
      </c>
      <c r="H9828">
        <v>2011</v>
      </c>
      <c r="I9828">
        <v>22.424266666666668</v>
      </c>
      <c r="J9828" t="s">
        <v>717</v>
      </c>
    </row>
    <row r="9829" spans="1:10">
      <c r="A9829" t="s">
        <v>162</v>
      </c>
      <c r="B9829" t="s">
        <v>320</v>
      </c>
      <c r="C9829" t="s">
        <v>4</v>
      </c>
      <c r="D9829" t="s">
        <v>328</v>
      </c>
      <c r="F9829" s="2">
        <v>1979533.1827459992</v>
      </c>
      <c r="G9829" s="2">
        <v>88276.384337176351</v>
      </c>
      <c r="H9829">
        <v>2011</v>
      </c>
      <c r="I9829">
        <v>22.424266666666668</v>
      </c>
      <c r="J9829" t="s">
        <v>717</v>
      </c>
    </row>
    <row r="9830" spans="1:10">
      <c r="A9830" t="s">
        <v>162</v>
      </c>
      <c r="B9830" t="s">
        <v>320</v>
      </c>
      <c r="C9830" t="s">
        <v>3</v>
      </c>
      <c r="D9830" t="s">
        <v>328</v>
      </c>
      <c r="F9830" s="2">
        <v>6319347.4999047946</v>
      </c>
      <c r="G9830" s="2">
        <v>295898.54906889069</v>
      </c>
      <c r="H9830">
        <v>2010</v>
      </c>
      <c r="I9830">
        <v>21.356466666666666</v>
      </c>
      <c r="J9830" t="s">
        <v>717</v>
      </c>
    </row>
    <row r="9831" spans="1:10">
      <c r="A9831" t="s">
        <v>162</v>
      </c>
      <c r="B9831" t="s">
        <v>320</v>
      </c>
      <c r="C9831" t="s">
        <v>4</v>
      </c>
      <c r="D9831" t="s">
        <v>328</v>
      </c>
      <c r="F9831" s="2">
        <v>395947.37926044402</v>
      </c>
      <c r="G9831" s="2">
        <v>18539.929167142694</v>
      </c>
      <c r="H9831">
        <v>2010</v>
      </c>
      <c r="I9831">
        <v>21.356466666666666</v>
      </c>
      <c r="J9831" t="s">
        <v>717</v>
      </c>
    </row>
    <row r="9832" spans="1:10">
      <c r="A9832" t="s">
        <v>594</v>
      </c>
      <c r="B9832" s="18" t="s">
        <v>35</v>
      </c>
      <c r="C9832" s="18" t="s">
        <v>3</v>
      </c>
      <c r="D9832" s="18" t="s">
        <v>328</v>
      </c>
      <c r="E9832" s="18" t="s">
        <v>677</v>
      </c>
      <c r="F9832" s="2">
        <v>70849524</v>
      </c>
      <c r="G9832" s="2">
        <f>F9832/I9832</f>
        <v>77391.429253982016</v>
      </c>
      <c r="H9832" s="18">
        <v>2024</v>
      </c>
      <c r="I9832" s="18">
        <v>915.46990000000005</v>
      </c>
      <c r="J9832" t="s">
        <v>717</v>
      </c>
    </row>
    <row r="9833" spans="1:10">
      <c r="A9833" t="s">
        <v>594</v>
      </c>
      <c r="B9833" s="18" t="s">
        <v>35</v>
      </c>
      <c r="C9833" s="18" t="s">
        <v>3</v>
      </c>
      <c r="D9833" s="18" t="s">
        <v>1</v>
      </c>
      <c r="E9833" s="18"/>
      <c r="F9833" s="2">
        <v>55154851</v>
      </c>
      <c r="G9833" s="2">
        <f>F9833/I9833</f>
        <v>60247.58542033987</v>
      </c>
      <c r="H9833" s="18">
        <v>2024</v>
      </c>
      <c r="I9833" s="18">
        <v>915.46990000000005</v>
      </c>
      <c r="J9833" t="s">
        <v>717</v>
      </c>
    </row>
    <row r="9834" spans="1:10">
      <c r="A9834" s="4" t="s">
        <v>19</v>
      </c>
      <c r="B9834" t="s">
        <v>33</v>
      </c>
      <c r="C9834" t="s">
        <v>3</v>
      </c>
      <c r="D9834" t="s">
        <v>328</v>
      </c>
      <c r="F9834" s="2">
        <f>G9834*I9834</f>
        <v>5724551513.6768694</v>
      </c>
      <c r="G9834" s="2">
        <v>11556239.499007177</v>
      </c>
      <c r="H9834">
        <v>2013</v>
      </c>
      <c r="I9834">
        <v>495.36456164383571</v>
      </c>
      <c r="J9834" s="40" t="s">
        <v>715</v>
      </c>
    </row>
    <row r="9835" spans="1:10">
      <c r="A9835" s="4" t="s">
        <v>19</v>
      </c>
      <c r="B9835" t="s">
        <v>33</v>
      </c>
      <c r="C9835" t="s">
        <v>3</v>
      </c>
      <c r="D9835" t="s">
        <v>1</v>
      </c>
      <c r="F9835" s="2">
        <f>G9835*I9835</f>
        <v>-65259.192671117802</v>
      </c>
      <c r="G9835" s="2">
        <v>-131.73972811974949</v>
      </c>
      <c r="H9835">
        <v>2013</v>
      </c>
      <c r="I9835">
        <v>495.36456164383571</v>
      </c>
      <c r="J9835" s="40" t="s">
        <v>715</v>
      </c>
    </row>
    <row r="9836" spans="1:10">
      <c r="A9836" t="s">
        <v>594</v>
      </c>
      <c r="B9836" s="18" t="s">
        <v>35</v>
      </c>
      <c r="C9836" s="18" t="s">
        <v>4</v>
      </c>
      <c r="D9836" s="18" t="s">
        <v>328</v>
      </c>
      <c r="E9836" s="18" t="s">
        <v>677</v>
      </c>
      <c r="F9836" s="2">
        <v>5630866</v>
      </c>
      <c r="G9836" s="2">
        <f t="shared" ref="G9836:G9841" si="272">F9836/I9836</f>
        <v>6150.7931609766738</v>
      </c>
      <c r="H9836" s="18">
        <v>2024</v>
      </c>
      <c r="I9836" s="18">
        <v>915.46990000000005</v>
      </c>
      <c r="J9836" t="s">
        <v>717</v>
      </c>
    </row>
    <row r="9837" spans="1:10">
      <c r="A9837" t="s">
        <v>594</v>
      </c>
      <c r="B9837" s="18" t="s">
        <v>35</v>
      </c>
      <c r="C9837" s="18" t="s">
        <v>4</v>
      </c>
      <c r="D9837" s="18" t="s">
        <v>1</v>
      </c>
      <c r="E9837" s="18"/>
      <c r="F9837" s="2">
        <v>8201683</v>
      </c>
      <c r="G9837" s="2">
        <f t="shared" si="272"/>
        <v>8958.9870731959618</v>
      </c>
      <c r="H9837" s="18">
        <v>2024</v>
      </c>
      <c r="I9837" s="18">
        <v>915.46990000000005</v>
      </c>
      <c r="J9837" t="s">
        <v>717</v>
      </c>
    </row>
    <row r="9838" spans="1:10">
      <c r="A9838" t="s">
        <v>594</v>
      </c>
      <c r="B9838" s="18" t="s">
        <v>35</v>
      </c>
      <c r="C9838" s="18" t="s">
        <v>3</v>
      </c>
      <c r="D9838" s="18" t="s">
        <v>328</v>
      </c>
      <c r="E9838" s="18"/>
      <c r="F9838" s="2">
        <v>29476003</v>
      </c>
      <c r="G9838" s="2">
        <f t="shared" si="272"/>
        <v>99588.122945167401</v>
      </c>
      <c r="H9838" s="18">
        <v>2023</v>
      </c>
      <c r="I9838" s="18">
        <v>295.97910000000002</v>
      </c>
      <c r="J9838" t="s">
        <v>717</v>
      </c>
    </row>
    <row r="9839" spans="1:10">
      <c r="A9839" t="s">
        <v>594</v>
      </c>
      <c r="B9839" s="18" t="s">
        <v>35</v>
      </c>
      <c r="C9839" s="18" t="s">
        <v>3</v>
      </c>
      <c r="D9839" s="18" t="s">
        <v>1</v>
      </c>
      <c r="E9839" s="18"/>
      <c r="F9839" s="2">
        <v>30907227</v>
      </c>
      <c r="G9839" s="2">
        <f t="shared" si="272"/>
        <v>104423.68059096063</v>
      </c>
      <c r="H9839" s="18">
        <v>2023</v>
      </c>
      <c r="I9839" s="18">
        <v>295.97910000000002</v>
      </c>
      <c r="J9839" t="s">
        <v>717</v>
      </c>
    </row>
    <row r="9840" spans="1:10">
      <c r="A9840" t="s">
        <v>594</v>
      </c>
      <c r="B9840" s="18" t="s">
        <v>35</v>
      </c>
      <c r="C9840" s="18" t="s">
        <v>4</v>
      </c>
      <c r="D9840" s="18" t="s">
        <v>328</v>
      </c>
      <c r="E9840" s="18"/>
      <c r="F9840" s="2">
        <v>1103022.5</v>
      </c>
      <c r="G9840" s="2">
        <f t="shared" si="272"/>
        <v>3726.6904994305337</v>
      </c>
      <c r="H9840" s="18">
        <v>2023</v>
      </c>
      <c r="I9840" s="18">
        <v>295.97910000000002</v>
      </c>
      <c r="J9840" t="s">
        <v>717</v>
      </c>
    </row>
    <row r="9841" spans="1:10">
      <c r="A9841" t="s">
        <v>594</v>
      </c>
      <c r="B9841" s="18" t="s">
        <v>35</v>
      </c>
      <c r="C9841" s="18" t="s">
        <v>4</v>
      </c>
      <c r="D9841" s="18" t="s">
        <v>1</v>
      </c>
      <c r="E9841" s="18"/>
      <c r="F9841" s="2">
        <v>5140194</v>
      </c>
      <c r="G9841" s="2">
        <f t="shared" si="272"/>
        <v>17366.746503384868</v>
      </c>
      <c r="H9841" s="18">
        <v>2023</v>
      </c>
      <c r="I9841" s="18">
        <v>295.97910000000002</v>
      </c>
      <c r="J9841" t="s">
        <v>717</v>
      </c>
    </row>
    <row r="9842" spans="1:10">
      <c r="A9842" s="13" t="s">
        <v>335</v>
      </c>
      <c r="B9842" t="s">
        <v>35</v>
      </c>
      <c r="C9842" t="s">
        <v>3</v>
      </c>
      <c r="D9842" t="s">
        <v>328</v>
      </c>
      <c r="F9842" s="2">
        <v>7359347</v>
      </c>
      <c r="G9842" s="2">
        <v>104348.82540438758</v>
      </c>
      <c r="H9842">
        <v>2020</v>
      </c>
      <c r="I9842">
        <v>70.526399999999995</v>
      </c>
      <c r="J9842" t="s">
        <v>717</v>
      </c>
    </row>
    <row r="9843" spans="1:10">
      <c r="A9843" s="13" t="s">
        <v>335</v>
      </c>
      <c r="B9843" t="s">
        <v>35</v>
      </c>
      <c r="C9843" t="s">
        <v>3</v>
      </c>
      <c r="D9843" t="s">
        <v>1</v>
      </c>
      <c r="F9843" s="2">
        <v>1466141</v>
      </c>
      <c r="G9843" s="2">
        <v>20788.541595771232</v>
      </c>
      <c r="H9843">
        <v>2020</v>
      </c>
      <c r="I9843">
        <v>70.526399999999995</v>
      </c>
      <c r="J9843" t="s">
        <v>717</v>
      </c>
    </row>
    <row r="9844" spans="1:10">
      <c r="A9844" s="13" t="s">
        <v>335</v>
      </c>
      <c r="B9844" t="s">
        <v>35</v>
      </c>
      <c r="C9844" t="s">
        <v>4</v>
      </c>
      <c r="D9844" t="s">
        <v>328</v>
      </c>
      <c r="F9844" s="2">
        <v>-120079</v>
      </c>
      <c r="G9844" s="2">
        <v>-1702.6106535992196</v>
      </c>
      <c r="H9844">
        <v>2020</v>
      </c>
      <c r="I9844">
        <v>70.526399999999995</v>
      </c>
      <c r="J9844" t="s">
        <v>717</v>
      </c>
    </row>
    <row r="9845" spans="1:10">
      <c r="A9845" s="13" t="s">
        <v>335</v>
      </c>
      <c r="B9845" t="s">
        <v>35</v>
      </c>
      <c r="C9845" t="s">
        <v>4</v>
      </c>
      <c r="D9845" t="s">
        <v>1</v>
      </c>
      <c r="F9845" s="2">
        <v>959535</v>
      </c>
      <c r="G9845" s="2">
        <v>13605.330769754306</v>
      </c>
      <c r="H9845">
        <v>2020</v>
      </c>
      <c r="I9845">
        <v>70.526399999999995</v>
      </c>
      <c r="J9845" t="s">
        <v>717</v>
      </c>
    </row>
    <row r="9846" spans="1:10">
      <c r="A9846" s="13" t="s">
        <v>335</v>
      </c>
      <c r="B9846" t="s">
        <v>35</v>
      </c>
      <c r="C9846" t="s">
        <v>3</v>
      </c>
      <c r="D9846" t="s">
        <v>328</v>
      </c>
      <c r="E9846" t="s">
        <v>343</v>
      </c>
      <c r="F9846" s="2">
        <v>6182387</v>
      </c>
      <c r="G9846" s="2">
        <f t="shared" ref="G9846:G9853" si="273">F9846/I9846</f>
        <v>128194.54408977619</v>
      </c>
      <c r="H9846">
        <v>2019</v>
      </c>
      <c r="I9846">
        <v>48.226599999999998</v>
      </c>
      <c r="J9846" t="s">
        <v>717</v>
      </c>
    </row>
    <row r="9847" spans="1:10">
      <c r="A9847" s="13" t="s">
        <v>335</v>
      </c>
      <c r="B9847" t="s">
        <v>35</v>
      </c>
      <c r="C9847" t="s">
        <v>3</v>
      </c>
      <c r="D9847" t="s">
        <v>1</v>
      </c>
      <c r="F9847" s="2">
        <v>797353</v>
      </c>
      <c r="G9847" s="2">
        <f t="shared" si="273"/>
        <v>16533.469081378327</v>
      </c>
      <c r="H9847">
        <v>2019</v>
      </c>
      <c r="I9847">
        <v>48.226599999999998</v>
      </c>
      <c r="J9847" t="s">
        <v>717</v>
      </c>
    </row>
    <row r="9848" spans="1:10">
      <c r="A9848" s="13" t="s">
        <v>335</v>
      </c>
      <c r="B9848" t="s">
        <v>35</v>
      </c>
      <c r="C9848" t="s">
        <v>4</v>
      </c>
      <c r="D9848" t="s">
        <v>328</v>
      </c>
      <c r="E9848" t="s">
        <v>343</v>
      </c>
      <c r="F9848" s="2">
        <v>732112</v>
      </c>
      <c r="G9848" s="2">
        <f t="shared" si="273"/>
        <v>15180.667930146434</v>
      </c>
      <c r="H9848">
        <v>2019</v>
      </c>
      <c r="I9848">
        <v>48.226599999999998</v>
      </c>
      <c r="J9848" t="s">
        <v>717</v>
      </c>
    </row>
    <row r="9849" spans="1:10">
      <c r="A9849" s="13" t="s">
        <v>335</v>
      </c>
      <c r="B9849" t="s">
        <v>35</v>
      </c>
      <c r="C9849" t="s">
        <v>4</v>
      </c>
      <c r="D9849" t="s">
        <v>1</v>
      </c>
      <c r="F9849" s="2">
        <v>182164</v>
      </c>
      <c r="G9849" s="2">
        <f t="shared" si="273"/>
        <v>3777.2515582686733</v>
      </c>
      <c r="H9849">
        <v>2019</v>
      </c>
      <c r="I9849">
        <v>48.226599999999998</v>
      </c>
      <c r="J9849" t="s">
        <v>717</v>
      </c>
    </row>
    <row r="9850" spans="1:10">
      <c r="A9850" t="s">
        <v>335</v>
      </c>
      <c r="B9850" t="s">
        <v>35</v>
      </c>
      <c r="C9850" t="s">
        <v>3</v>
      </c>
      <c r="D9850" t="s">
        <v>328</v>
      </c>
      <c r="F9850" s="2">
        <v>3779137</v>
      </c>
      <c r="G9850" s="2">
        <f t="shared" si="273"/>
        <v>131987.21038257092</v>
      </c>
      <c r="H9850">
        <v>2018</v>
      </c>
      <c r="I9850">
        <v>28.6326</v>
      </c>
      <c r="J9850" t="s">
        <v>717</v>
      </c>
    </row>
    <row r="9851" spans="1:10">
      <c r="A9851" t="s">
        <v>335</v>
      </c>
      <c r="B9851" t="s">
        <v>35</v>
      </c>
      <c r="C9851" t="s">
        <v>3</v>
      </c>
      <c r="D9851" t="s">
        <v>1</v>
      </c>
      <c r="F9851" s="2">
        <v>322417</v>
      </c>
      <c r="G9851" s="2">
        <f t="shared" si="273"/>
        <v>11260.486298834196</v>
      </c>
      <c r="H9851">
        <v>2018</v>
      </c>
      <c r="I9851">
        <v>28.6326</v>
      </c>
      <c r="J9851" t="s">
        <v>717</v>
      </c>
    </row>
    <row r="9852" spans="1:10">
      <c r="A9852" t="s">
        <v>335</v>
      </c>
      <c r="B9852" t="s">
        <v>35</v>
      </c>
      <c r="C9852" t="s">
        <v>4</v>
      </c>
      <c r="D9852" t="s">
        <v>328</v>
      </c>
      <c r="F9852" s="2">
        <f>-(-542808)</f>
        <v>542808</v>
      </c>
      <c r="G9852" s="2">
        <f t="shared" si="273"/>
        <v>18957.691582322248</v>
      </c>
      <c r="H9852">
        <v>2018</v>
      </c>
      <c r="I9852">
        <v>28.6326</v>
      </c>
      <c r="J9852" t="s">
        <v>717</v>
      </c>
    </row>
    <row r="9853" spans="1:10">
      <c r="A9853" t="s">
        <v>335</v>
      </c>
      <c r="B9853" t="s">
        <v>35</v>
      </c>
      <c r="C9853" t="s">
        <v>4</v>
      </c>
      <c r="D9853" t="s">
        <v>1</v>
      </c>
      <c r="F9853" s="2">
        <f>-(-12086)</f>
        <v>12086</v>
      </c>
      <c r="G9853" s="2">
        <f t="shared" si="273"/>
        <v>422.10627047491323</v>
      </c>
      <c r="H9853">
        <v>2018</v>
      </c>
      <c r="I9853">
        <v>28.6326</v>
      </c>
      <c r="J9853" t="s">
        <v>717</v>
      </c>
    </row>
    <row r="9854" spans="1:10">
      <c r="A9854" t="s">
        <v>335</v>
      </c>
      <c r="B9854" t="s">
        <v>35</v>
      </c>
      <c r="C9854" t="s">
        <v>3</v>
      </c>
      <c r="D9854" t="s">
        <v>328</v>
      </c>
      <c r="F9854" s="2">
        <v>3329927</v>
      </c>
      <c r="G9854" s="2">
        <f>(F9854/I9854)</f>
        <v>201237.24336401108</v>
      </c>
      <c r="H9854">
        <v>2017</v>
      </c>
      <c r="I9854">
        <v>16.547270000000001</v>
      </c>
      <c r="J9854" t="s">
        <v>717</v>
      </c>
    </row>
    <row r="9855" spans="1:10">
      <c r="A9855" t="s">
        <v>335</v>
      </c>
      <c r="B9855" t="s">
        <v>35</v>
      </c>
      <c r="C9855" t="s">
        <v>3</v>
      </c>
      <c r="D9855" t="s">
        <v>1</v>
      </c>
      <c r="F9855" s="2">
        <v>284400</v>
      </c>
      <c r="G9855" s="2">
        <f>(F9855/I9855)</f>
        <v>17187.125126984691</v>
      </c>
      <c r="H9855">
        <v>2017</v>
      </c>
      <c r="I9855">
        <v>16.547270000000001</v>
      </c>
      <c r="J9855" t="s">
        <v>717</v>
      </c>
    </row>
    <row r="9856" spans="1:10">
      <c r="A9856" t="s">
        <v>335</v>
      </c>
      <c r="B9856" t="s">
        <v>35</v>
      </c>
      <c r="C9856" t="s">
        <v>4</v>
      </c>
      <c r="D9856" t="s">
        <v>328</v>
      </c>
      <c r="F9856" s="2">
        <f>-(-471091)</f>
        <v>471091</v>
      </c>
      <c r="G9856" s="2">
        <f>(F9856/I9856)</f>
        <v>28469.409153292356</v>
      </c>
      <c r="H9856">
        <v>2017</v>
      </c>
      <c r="I9856">
        <v>16.547270000000001</v>
      </c>
      <c r="J9856" t="s">
        <v>717</v>
      </c>
    </row>
    <row r="9857" spans="1:10">
      <c r="A9857" t="s">
        <v>335</v>
      </c>
      <c r="B9857" t="s">
        <v>35</v>
      </c>
      <c r="C9857" t="s">
        <v>4</v>
      </c>
      <c r="D9857" t="s">
        <v>1</v>
      </c>
      <c r="F9857" s="2">
        <f>-(94982)</f>
        <v>-94982</v>
      </c>
      <c r="G9857" s="2">
        <f>(F9857/I9857)</f>
        <v>-5740.040502149297</v>
      </c>
      <c r="H9857">
        <v>2017</v>
      </c>
      <c r="I9857">
        <v>16.547270000000001</v>
      </c>
      <c r="J9857" t="s">
        <v>717</v>
      </c>
    </row>
    <row r="9858" spans="1:10">
      <c r="A9858" t="s">
        <v>335</v>
      </c>
      <c r="B9858" t="s">
        <v>35</v>
      </c>
      <c r="C9858" t="s">
        <v>3</v>
      </c>
      <c r="D9858" t="s">
        <v>328</v>
      </c>
      <c r="F9858" s="2">
        <v>1866672</v>
      </c>
      <c r="G9858" s="2">
        <v>126393.79227690994</v>
      </c>
      <c r="H9858">
        <v>2016</v>
      </c>
      <c r="I9858">
        <v>14.768700000000001</v>
      </c>
      <c r="J9858" t="s">
        <v>717</v>
      </c>
    </row>
    <row r="9859" spans="1:10">
      <c r="A9859" s="4" t="s">
        <v>25</v>
      </c>
      <c r="B9859" t="s">
        <v>33</v>
      </c>
      <c r="C9859" t="s">
        <v>3</v>
      </c>
      <c r="D9859" t="s">
        <v>328</v>
      </c>
      <c r="F9859" s="2">
        <f>G9859*I9859</f>
        <v>0</v>
      </c>
      <c r="G9859" s="2">
        <v>0</v>
      </c>
      <c r="H9859">
        <v>2013</v>
      </c>
      <c r="I9859">
        <v>495.36456164383571</v>
      </c>
      <c r="J9859" s="40" t="s">
        <v>715</v>
      </c>
    </row>
    <row r="9860" spans="1:10">
      <c r="A9860" s="4" t="s">
        <v>25</v>
      </c>
      <c r="B9860" t="s">
        <v>33</v>
      </c>
      <c r="C9860" t="s">
        <v>3</v>
      </c>
      <c r="D9860" t="s">
        <v>1</v>
      </c>
      <c r="F9860" s="2">
        <f>G9860*I9860</f>
        <v>0</v>
      </c>
      <c r="G9860" s="2">
        <v>0</v>
      </c>
      <c r="H9860">
        <v>2013</v>
      </c>
      <c r="I9860">
        <v>495.36456164383571</v>
      </c>
      <c r="J9860" s="40" t="s">
        <v>715</v>
      </c>
    </row>
    <row r="9861" spans="1:10">
      <c r="A9861" t="s">
        <v>335</v>
      </c>
      <c r="B9861" t="s">
        <v>35</v>
      </c>
      <c r="C9861" t="s">
        <v>3</v>
      </c>
      <c r="D9861" t="s">
        <v>1</v>
      </c>
      <c r="F9861" s="2">
        <v>130154.99999999999</v>
      </c>
      <c r="G9861" s="2">
        <v>8812.8948384082541</v>
      </c>
      <c r="H9861">
        <v>2016</v>
      </c>
      <c r="I9861">
        <v>14.768700000000001</v>
      </c>
      <c r="J9861" t="s">
        <v>717</v>
      </c>
    </row>
    <row r="9862" spans="1:10">
      <c r="A9862" t="s">
        <v>335</v>
      </c>
      <c r="B9862" t="s">
        <v>35</v>
      </c>
      <c r="C9862" t="s">
        <v>4</v>
      </c>
      <c r="D9862" t="s">
        <v>328</v>
      </c>
      <c r="F9862" s="2">
        <v>118246</v>
      </c>
      <c r="G9862" s="2">
        <v>8006.5273179088199</v>
      </c>
      <c r="H9862">
        <v>2016</v>
      </c>
      <c r="I9862">
        <v>14.768700000000001</v>
      </c>
      <c r="J9862" t="s">
        <v>717</v>
      </c>
    </row>
    <row r="9863" spans="1:10">
      <c r="A9863" t="s">
        <v>335</v>
      </c>
      <c r="B9863" t="s">
        <v>35</v>
      </c>
      <c r="C9863" t="s">
        <v>4</v>
      </c>
      <c r="D9863" t="s">
        <v>1</v>
      </c>
      <c r="F9863" s="2">
        <v>898</v>
      </c>
      <c r="G9863" s="2">
        <v>60.80426848673207</v>
      </c>
      <c r="H9863">
        <v>2016</v>
      </c>
      <c r="I9863">
        <v>14.768700000000001</v>
      </c>
      <c r="J9863" t="s">
        <v>717</v>
      </c>
    </row>
    <row r="9864" spans="1:10">
      <c r="A9864" t="s">
        <v>335</v>
      </c>
      <c r="B9864" t="s">
        <v>35</v>
      </c>
      <c r="C9864" t="s">
        <v>3</v>
      </c>
      <c r="D9864" t="s">
        <v>328</v>
      </c>
      <c r="F9864" s="2">
        <v>1302640</v>
      </c>
      <c r="G9864" s="2">
        <v>140531.21021856862</v>
      </c>
      <c r="H9864">
        <v>2015</v>
      </c>
      <c r="I9864">
        <v>9.2693999999999992</v>
      </c>
      <c r="J9864" t="s">
        <v>717</v>
      </c>
    </row>
    <row r="9865" spans="1:10">
      <c r="A9865" t="s">
        <v>74</v>
      </c>
      <c r="B9865" t="s">
        <v>33</v>
      </c>
      <c r="C9865" t="s">
        <v>4</v>
      </c>
      <c r="D9865" t="s">
        <v>328</v>
      </c>
      <c r="F9865" s="2">
        <f>G9865*I9865</f>
        <v>3958138385.3046789</v>
      </c>
      <c r="G9865" s="2">
        <v>7990354.360775928</v>
      </c>
      <c r="H9865">
        <v>2013</v>
      </c>
      <c r="I9865">
        <v>495.36456164383571</v>
      </c>
      <c r="J9865" s="40" t="s">
        <v>715</v>
      </c>
    </row>
    <row r="9866" spans="1:10">
      <c r="A9866" t="s">
        <v>74</v>
      </c>
      <c r="B9866" t="s">
        <v>33</v>
      </c>
      <c r="C9866" t="s">
        <v>4</v>
      </c>
      <c r="D9866" t="s">
        <v>1</v>
      </c>
      <c r="F9866" s="2">
        <f>G9866*I9866</f>
        <v>-467217.98810916225</v>
      </c>
      <c r="G9866" s="2">
        <v>-943.18008248052536</v>
      </c>
      <c r="H9866">
        <v>2013</v>
      </c>
      <c r="I9866">
        <v>495.36456164383571</v>
      </c>
      <c r="J9866" s="40" t="s">
        <v>715</v>
      </c>
    </row>
    <row r="9867" spans="1:10">
      <c r="A9867" t="s">
        <v>335</v>
      </c>
      <c r="B9867" t="s">
        <v>35</v>
      </c>
      <c r="C9867" t="s">
        <v>3</v>
      </c>
      <c r="D9867" t="s">
        <v>1</v>
      </c>
      <c r="F9867" s="2">
        <v>81651</v>
      </c>
      <c r="G9867" s="2">
        <v>8808.6607547414078</v>
      </c>
      <c r="H9867">
        <v>2015</v>
      </c>
      <c r="I9867">
        <v>9.2693999999999992</v>
      </c>
      <c r="J9867" t="s">
        <v>717</v>
      </c>
    </row>
    <row r="9868" spans="1:10">
      <c r="A9868" t="s">
        <v>335</v>
      </c>
      <c r="B9868" t="s">
        <v>35</v>
      </c>
      <c r="C9868" t="s">
        <v>4</v>
      </c>
      <c r="D9868" t="s">
        <v>328</v>
      </c>
      <c r="F9868" s="2">
        <v>320811</v>
      </c>
      <c r="G9868" s="2">
        <v>34609.683474658559</v>
      </c>
      <c r="H9868">
        <v>2015</v>
      </c>
      <c r="I9868">
        <v>9.2693999999999992</v>
      </c>
      <c r="J9868" t="s">
        <v>717</v>
      </c>
    </row>
    <row r="9869" spans="1:10">
      <c r="A9869" t="s">
        <v>335</v>
      </c>
      <c r="B9869" t="s">
        <v>35</v>
      </c>
      <c r="C9869" t="s">
        <v>4</v>
      </c>
      <c r="D9869" t="s">
        <v>1</v>
      </c>
      <c r="F9869" s="2">
        <v>3106</v>
      </c>
      <c r="G9869" s="2">
        <v>335.08101926769803</v>
      </c>
      <c r="H9869">
        <v>2015</v>
      </c>
      <c r="I9869">
        <v>9.2693999999999992</v>
      </c>
      <c r="J9869" t="s">
        <v>717</v>
      </c>
    </row>
    <row r="9870" spans="1:10">
      <c r="A9870" t="s">
        <v>335</v>
      </c>
      <c r="B9870" t="s">
        <v>35</v>
      </c>
      <c r="C9870" t="s">
        <v>3</v>
      </c>
      <c r="D9870" t="s">
        <v>328</v>
      </c>
      <c r="F9870" s="2">
        <v>1024455</v>
      </c>
      <c r="G9870" s="2">
        <v>126205.39432216571</v>
      </c>
      <c r="H9870">
        <v>2014</v>
      </c>
      <c r="I9870">
        <v>8.1173630136986379</v>
      </c>
      <c r="J9870" t="s">
        <v>717</v>
      </c>
    </row>
    <row r="9871" spans="1:10">
      <c r="A9871" t="s">
        <v>335</v>
      </c>
      <c r="B9871" t="s">
        <v>35</v>
      </c>
      <c r="C9871" t="s">
        <v>3</v>
      </c>
      <c r="D9871" t="s">
        <v>1</v>
      </c>
      <c r="F9871" s="2">
        <v>91035</v>
      </c>
      <c r="G9871" s="2">
        <v>11214.848941259846</v>
      </c>
      <c r="H9871">
        <v>2014</v>
      </c>
      <c r="I9871">
        <v>8.1173630136986379</v>
      </c>
      <c r="J9871" t="s">
        <v>717</v>
      </c>
    </row>
    <row r="9872" spans="1:10">
      <c r="A9872" t="s">
        <v>335</v>
      </c>
      <c r="B9872" t="s">
        <v>35</v>
      </c>
      <c r="C9872" t="s">
        <v>4</v>
      </c>
      <c r="D9872" t="s">
        <v>328</v>
      </c>
      <c r="F9872" s="2">
        <v>-351032.00000000006</v>
      </c>
      <c r="G9872" s="2">
        <v>-43244.585637923068</v>
      </c>
      <c r="H9872">
        <v>2014</v>
      </c>
      <c r="I9872">
        <v>8.1173630136986379</v>
      </c>
      <c r="J9872" t="s">
        <v>717</v>
      </c>
    </row>
    <row r="9873" spans="1:10">
      <c r="A9873" t="s">
        <v>335</v>
      </c>
      <c r="B9873" t="s">
        <v>35</v>
      </c>
      <c r="C9873" t="s">
        <v>4</v>
      </c>
      <c r="D9873" t="s">
        <v>1</v>
      </c>
      <c r="F9873" s="2">
        <v>2264</v>
      </c>
      <c r="G9873" s="2">
        <v>278.90831002375228</v>
      </c>
      <c r="H9873">
        <v>2014</v>
      </c>
      <c r="I9873">
        <v>8.1173630136986379</v>
      </c>
      <c r="J9873" t="s">
        <v>717</v>
      </c>
    </row>
    <row r="9874" spans="1:10">
      <c r="A9874" t="s">
        <v>335</v>
      </c>
      <c r="B9874" t="s">
        <v>35</v>
      </c>
      <c r="C9874" t="s">
        <v>3</v>
      </c>
      <c r="D9874" t="s">
        <v>328</v>
      </c>
      <c r="F9874" s="2">
        <v>583152</v>
      </c>
      <c r="G9874" s="2">
        <v>106451.91152643299</v>
      </c>
      <c r="H9874">
        <v>2013</v>
      </c>
      <c r="I9874">
        <v>5.47807917808219</v>
      </c>
      <c r="J9874" t="s">
        <v>717</v>
      </c>
    </row>
    <row r="9875" spans="1:10">
      <c r="A9875" t="s">
        <v>335</v>
      </c>
      <c r="B9875" t="s">
        <v>35</v>
      </c>
      <c r="C9875" t="s">
        <v>3</v>
      </c>
      <c r="D9875" t="s">
        <v>1</v>
      </c>
      <c r="F9875" s="2">
        <v>49659</v>
      </c>
      <c r="G9875" s="2">
        <v>9065.0387454576776</v>
      </c>
      <c r="H9875">
        <v>2013</v>
      </c>
      <c r="I9875">
        <v>5.47807917808219</v>
      </c>
      <c r="J9875" t="s">
        <v>717</v>
      </c>
    </row>
    <row r="9876" spans="1:10">
      <c r="A9876" s="4" t="s">
        <v>19</v>
      </c>
      <c r="B9876" t="s">
        <v>33</v>
      </c>
      <c r="C9876" t="s">
        <v>4</v>
      </c>
      <c r="D9876" t="s">
        <v>328</v>
      </c>
      <c r="F9876" s="2">
        <f>G9876*I9876</f>
        <v>2021581300.6432676</v>
      </c>
      <c r="G9876" s="2">
        <v>4080997.0215365812</v>
      </c>
      <c r="H9876">
        <v>2013</v>
      </c>
      <c r="I9876">
        <v>495.36456164383571</v>
      </c>
      <c r="J9876" s="40" t="s">
        <v>715</v>
      </c>
    </row>
    <row r="9877" spans="1:10">
      <c r="A9877" s="4" t="s">
        <v>19</v>
      </c>
      <c r="B9877" t="s">
        <v>33</v>
      </c>
      <c r="C9877" t="s">
        <v>4</v>
      </c>
      <c r="D9877" t="s">
        <v>1</v>
      </c>
      <c r="F9877" s="2">
        <f>G9877*I9877</f>
        <v>0</v>
      </c>
      <c r="G9877" s="2">
        <v>0</v>
      </c>
      <c r="H9877">
        <v>2013</v>
      </c>
      <c r="I9877">
        <v>495.36456164383571</v>
      </c>
      <c r="J9877" s="40" t="s">
        <v>715</v>
      </c>
    </row>
    <row r="9878" spans="1:10">
      <c r="A9878" t="s">
        <v>335</v>
      </c>
      <c r="B9878" t="s">
        <v>35</v>
      </c>
      <c r="C9878" t="s">
        <v>4</v>
      </c>
      <c r="D9878" t="s">
        <v>328</v>
      </c>
      <c r="F9878" s="2">
        <v>-67098</v>
      </c>
      <c r="G9878" s="2">
        <v>-12248.45385011215</v>
      </c>
      <c r="H9878">
        <v>2013</v>
      </c>
      <c r="I9878">
        <v>5.47807917808219</v>
      </c>
      <c r="J9878" t="s">
        <v>717</v>
      </c>
    </row>
    <row r="9879" spans="1:10">
      <c r="A9879" t="s">
        <v>335</v>
      </c>
      <c r="B9879" t="s">
        <v>35</v>
      </c>
      <c r="C9879" t="s">
        <v>4</v>
      </c>
      <c r="D9879" t="s">
        <v>1</v>
      </c>
      <c r="F9879" s="2">
        <v>-10314</v>
      </c>
      <c r="G9879" s="2">
        <v>-1882.7767297096293</v>
      </c>
      <c r="H9879">
        <v>2013</v>
      </c>
      <c r="I9879">
        <v>5.47807917808219</v>
      </c>
      <c r="J9879" t="s">
        <v>717</v>
      </c>
    </row>
    <row r="9880" spans="1:10">
      <c r="A9880" t="s">
        <v>335</v>
      </c>
      <c r="B9880" t="s">
        <v>35</v>
      </c>
      <c r="C9880" t="s">
        <v>3</v>
      </c>
      <c r="D9880" t="s">
        <v>328</v>
      </c>
      <c r="F9880" s="2">
        <v>307525</v>
      </c>
      <c r="G9880" s="2">
        <v>67565.90760651372</v>
      </c>
      <c r="H9880">
        <v>2012</v>
      </c>
      <c r="I9880">
        <v>4.5514818181818208</v>
      </c>
      <c r="J9880" t="s">
        <v>717</v>
      </c>
    </row>
    <row r="9881" spans="1:10">
      <c r="A9881" t="s">
        <v>335</v>
      </c>
      <c r="B9881" t="s">
        <v>35</v>
      </c>
      <c r="C9881" t="s">
        <v>3</v>
      </c>
      <c r="D9881" t="s">
        <v>1</v>
      </c>
      <c r="F9881" s="2">
        <v>43897</v>
      </c>
      <c r="G9881" s="2">
        <v>9644.5513249431206</v>
      </c>
      <c r="H9881">
        <v>2012</v>
      </c>
      <c r="I9881">
        <v>4.5514818181818208</v>
      </c>
      <c r="J9881" t="s">
        <v>717</v>
      </c>
    </row>
    <row r="9882" spans="1:10">
      <c r="A9882" t="s">
        <v>335</v>
      </c>
      <c r="B9882" t="s">
        <v>35</v>
      </c>
      <c r="C9882" t="s">
        <v>4</v>
      </c>
      <c r="D9882" t="s">
        <v>328</v>
      </c>
      <c r="F9882" s="2">
        <v>22783</v>
      </c>
      <c r="G9882" s="2">
        <v>5005.6225445059818</v>
      </c>
      <c r="H9882">
        <v>2012</v>
      </c>
      <c r="I9882">
        <v>4.5514818181818208</v>
      </c>
      <c r="J9882" t="s">
        <v>717</v>
      </c>
    </row>
    <row r="9883" spans="1:10">
      <c r="A9883" t="s">
        <v>335</v>
      </c>
      <c r="B9883" t="s">
        <v>35</v>
      </c>
      <c r="C9883" t="s">
        <v>4</v>
      </c>
      <c r="D9883" t="s">
        <v>1</v>
      </c>
      <c r="F9883" s="2">
        <v>332</v>
      </c>
      <c r="G9883" s="2">
        <v>72.943277214413641</v>
      </c>
      <c r="H9883">
        <v>2012</v>
      </c>
      <c r="I9883">
        <v>4.5514818181818208</v>
      </c>
      <c r="J9883" t="s">
        <v>717</v>
      </c>
    </row>
    <row r="9884" spans="1:10">
      <c r="A9884" t="s">
        <v>335</v>
      </c>
      <c r="B9884" t="s">
        <v>35</v>
      </c>
      <c r="C9884" t="s">
        <v>3</v>
      </c>
      <c r="D9884" t="s">
        <v>328</v>
      </c>
      <c r="F9884" s="2">
        <v>4327461</v>
      </c>
      <c r="G9884" s="2">
        <v>1047753.9381736285</v>
      </c>
      <c r="H9884">
        <v>2011</v>
      </c>
      <c r="I9884">
        <v>4.1302264227642302</v>
      </c>
      <c r="J9884" t="s">
        <v>717</v>
      </c>
    </row>
    <row r="9885" spans="1:10">
      <c r="A9885" t="s">
        <v>335</v>
      </c>
      <c r="B9885" t="s">
        <v>35</v>
      </c>
      <c r="C9885" t="s">
        <v>3</v>
      </c>
      <c r="D9885" t="s">
        <v>1</v>
      </c>
      <c r="F9885" s="2">
        <v>62757</v>
      </c>
      <c r="G9885" s="2">
        <v>15194.566490134146</v>
      </c>
      <c r="H9885">
        <v>2011</v>
      </c>
      <c r="I9885">
        <v>4.1302264227642302</v>
      </c>
      <c r="J9885" t="s">
        <v>717</v>
      </c>
    </row>
    <row r="9886" spans="1:10">
      <c r="A9886" t="s">
        <v>335</v>
      </c>
      <c r="B9886" t="s">
        <v>35</v>
      </c>
      <c r="C9886" t="s">
        <v>4</v>
      </c>
      <c r="D9886" t="s">
        <v>328</v>
      </c>
      <c r="F9886" s="2">
        <v>-581006</v>
      </c>
      <c r="G9886" s="2">
        <v>-140671.7067126676</v>
      </c>
      <c r="H9886">
        <v>2011</v>
      </c>
      <c r="I9886">
        <v>4.1302264227642302</v>
      </c>
      <c r="J9886" t="s">
        <v>717</v>
      </c>
    </row>
    <row r="9887" spans="1:10">
      <c r="A9887" t="s">
        <v>335</v>
      </c>
      <c r="B9887" t="s">
        <v>35</v>
      </c>
      <c r="C9887" t="s">
        <v>4</v>
      </c>
      <c r="D9887" t="s">
        <v>1</v>
      </c>
      <c r="F9887" s="2">
        <v>2200</v>
      </c>
      <c r="G9887" s="2">
        <v>532.65844891080076</v>
      </c>
      <c r="H9887">
        <v>2011</v>
      </c>
      <c r="I9887">
        <v>4.1302264227642302</v>
      </c>
      <c r="J9887" t="s">
        <v>717</v>
      </c>
    </row>
    <row r="9888" spans="1:10">
      <c r="A9888" t="s">
        <v>335</v>
      </c>
      <c r="B9888" t="s">
        <v>35</v>
      </c>
      <c r="C9888" t="s">
        <v>3</v>
      </c>
      <c r="D9888" t="s">
        <v>328</v>
      </c>
      <c r="F9888" s="2">
        <v>200857</v>
      </c>
      <c r="G9888" s="2">
        <v>51334.814929174987</v>
      </c>
      <c r="H9888">
        <v>2010</v>
      </c>
      <c r="I9888">
        <v>3.9126857723577269</v>
      </c>
      <c r="J9888" t="s">
        <v>717</v>
      </c>
    </row>
    <row r="9889" spans="1:10">
      <c r="A9889" t="s">
        <v>335</v>
      </c>
      <c r="B9889" t="s">
        <v>35</v>
      </c>
      <c r="C9889" t="s">
        <v>4</v>
      </c>
      <c r="D9889" t="s">
        <v>328</v>
      </c>
      <c r="F9889" s="2">
        <v>120648</v>
      </c>
      <c r="G9889" s="2">
        <v>30835.085416864255</v>
      </c>
      <c r="H9889">
        <v>2010</v>
      </c>
      <c r="I9889">
        <v>3.9126857723577269</v>
      </c>
      <c r="J9889" t="s">
        <v>717</v>
      </c>
    </row>
    <row r="9890" spans="1:10">
      <c r="A9890" t="s">
        <v>335</v>
      </c>
      <c r="B9890" t="s">
        <v>35</v>
      </c>
      <c r="C9890" t="s">
        <v>4</v>
      </c>
      <c r="D9890" t="s">
        <v>1</v>
      </c>
      <c r="F9890" s="2">
        <v>2100</v>
      </c>
      <c r="G9890" s="2">
        <v>536.71572985391333</v>
      </c>
      <c r="H9890">
        <v>2010</v>
      </c>
      <c r="I9890">
        <v>3.9126857723577269</v>
      </c>
      <c r="J9890" t="s">
        <v>717</v>
      </c>
    </row>
    <row r="9891" spans="1:10">
      <c r="A9891" s="14" t="s">
        <v>234</v>
      </c>
      <c r="B9891" t="s">
        <v>35</v>
      </c>
      <c r="C9891" t="s">
        <v>3</v>
      </c>
      <c r="D9891" t="s">
        <v>1</v>
      </c>
      <c r="F9891" s="2">
        <v>277811</v>
      </c>
      <c r="G9891" s="2">
        <f>F9891/I9891</f>
        <v>2122.7428602865666</v>
      </c>
      <c r="H9891">
        <v>2022</v>
      </c>
      <c r="I9891">
        <v>130.87360000000001</v>
      </c>
      <c r="J9891" t="s">
        <v>717</v>
      </c>
    </row>
    <row r="9892" spans="1:10">
      <c r="A9892" s="14" t="s">
        <v>234</v>
      </c>
      <c r="B9892" t="s">
        <v>35</v>
      </c>
      <c r="C9892" t="s">
        <v>5</v>
      </c>
      <c r="D9892" t="s">
        <v>1</v>
      </c>
      <c r="F9892" s="2">
        <v>1135</v>
      </c>
      <c r="G9892" s="2">
        <f>F9892/I9892</f>
        <v>8.6724900973152721</v>
      </c>
      <c r="H9892">
        <v>2022</v>
      </c>
      <c r="I9892">
        <v>130.87360000000001</v>
      </c>
      <c r="J9892" t="s">
        <v>717</v>
      </c>
    </row>
    <row r="9893" spans="1:10">
      <c r="A9893" s="14" t="s">
        <v>256</v>
      </c>
      <c r="B9893" t="s">
        <v>35</v>
      </c>
      <c r="C9893" t="s">
        <v>3</v>
      </c>
      <c r="D9893" t="s">
        <v>1</v>
      </c>
      <c r="E9893" t="s">
        <v>330</v>
      </c>
      <c r="F9893" s="2">
        <v>137362</v>
      </c>
      <c r="G9893" s="2">
        <f>F9893/I9893</f>
        <v>1444.6505797028285</v>
      </c>
      <c r="H9893">
        <v>2021</v>
      </c>
      <c r="I9893">
        <v>95.083200000000005</v>
      </c>
      <c r="J9893" t="s">
        <v>717</v>
      </c>
    </row>
    <row r="9894" spans="1:10">
      <c r="A9894" s="14" t="s">
        <v>256</v>
      </c>
      <c r="B9894" t="s">
        <v>35</v>
      </c>
      <c r="C9894" t="s">
        <v>4</v>
      </c>
      <c r="D9894" t="s">
        <v>1</v>
      </c>
      <c r="E9894" t="s">
        <v>330</v>
      </c>
      <c r="F9894" s="2">
        <v>-219</v>
      </c>
      <c r="G9894" s="2">
        <f>F9894/I9894</f>
        <v>-2.3032459992932504</v>
      </c>
      <c r="H9894">
        <v>2021</v>
      </c>
      <c r="I9894">
        <v>95.083200000000005</v>
      </c>
      <c r="J9894" t="s">
        <v>717</v>
      </c>
    </row>
    <row r="9895" spans="1:10">
      <c r="A9895" t="s">
        <v>256</v>
      </c>
      <c r="B9895" t="s">
        <v>35</v>
      </c>
      <c r="C9895" t="s">
        <v>3</v>
      </c>
      <c r="D9895" t="s">
        <v>1</v>
      </c>
      <c r="F9895" s="2">
        <v>92488</v>
      </c>
      <c r="G9895" s="2">
        <v>1311.3954490800609</v>
      </c>
      <c r="H9895">
        <v>2020</v>
      </c>
      <c r="I9895">
        <v>70.526399999999995</v>
      </c>
      <c r="J9895" t="s">
        <v>717</v>
      </c>
    </row>
    <row r="9896" spans="1:10">
      <c r="A9896" t="s">
        <v>256</v>
      </c>
      <c r="B9896" t="s">
        <v>35</v>
      </c>
      <c r="C9896" t="s">
        <v>4</v>
      </c>
      <c r="D9896" t="s">
        <v>1</v>
      </c>
      <c r="F9896" s="2">
        <v>1679</v>
      </c>
      <c r="G9896" s="2">
        <v>23.806687992014339</v>
      </c>
      <c r="H9896">
        <v>2020</v>
      </c>
      <c r="I9896">
        <v>70.526399999999995</v>
      </c>
      <c r="J9896" t="s">
        <v>717</v>
      </c>
    </row>
    <row r="9897" spans="1:10">
      <c r="A9897" t="s">
        <v>256</v>
      </c>
      <c r="B9897" t="s">
        <v>35</v>
      </c>
      <c r="C9897" t="s">
        <v>3</v>
      </c>
      <c r="D9897" t="s">
        <v>1</v>
      </c>
      <c r="F9897" s="2">
        <v>63759</v>
      </c>
      <c r="G9897" s="2">
        <f>F9897/I9897</f>
        <v>1322.0712221056431</v>
      </c>
      <c r="H9897">
        <v>2019</v>
      </c>
      <c r="I9897">
        <v>48.226599999999998</v>
      </c>
      <c r="J9897" t="s">
        <v>717</v>
      </c>
    </row>
    <row r="9898" spans="1:10">
      <c r="A9898" t="s">
        <v>256</v>
      </c>
      <c r="B9898" t="s">
        <v>35</v>
      </c>
      <c r="C9898" t="s">
        <v>4</v>
      </c>
      <c r="D9898" t="s">
        <v>1</v>
      </c>
      <c r="F9898" s="2">
        <v>1030</v>
      </c>
      <c r="G9898" s="2">
        <f>F9898/I9898</f>
        <v>21.357508097191179</v>
      </c>
      <c r="H9898">
        <v>2019</v>
      </c>
      <c r="I9898">
        <v>48.226599999999998</v>
      </c>
      <c r="J9898" t="s">
        <v>717</v>
      </c>
    </row>
    <row r="9899" spans="1:10">
      <c r="A9899" s="4" t="s">
        <v>256</v>
      </c>
      <c r="B9899" t="s">
        <v>35</v>
      </c>
      <c r="C9899" t="s">
        <v>3</v>
      </c>
      <c r="D9899" t="s">
        <v>1</v>
      </c>
      <c r="F9899" s="2">
        <v>34116</v>
      </c>
      <c r="G9899" s="2">
        <f>F9899/I9899</f>
        <v>1191.5089792753715</v>
      </c>
      <c r="H9899">
        <v>2018</v>
      </c>
      <c r="I9899">
        <v>28.6326</v>
      </c>
      <c r="J9899" t="s">
        <v>717</v>
      </c>
    </row>
    <row r="9900" spans="1:10">
      <c r="A9900" s="4" t="s">
        <v>25</v>
      </c>
      <c r="B9900" t="s">
        <v>33</v>
      </c>
      <c r="C9900" t="s">
        <v>4</v>
      </c>
      <c r="D9900" t="s">
        <v>328</v>
      </c>
      <c r="F9900" s="2">
        <f>G9900*I9900</f>
        <v>0</v>
      </c>
      <c r="G9900" s="2">
        <v>0</v>
      </c>
      <c r="H9900">
        <v>2013</v>
      </c>
      <c r="I9900">
        <v>495.36456164383571</v>
      </c>
      <c r="J9900" s="40" t="s">
        <v>715</v>
      </c>
    </row>
    <row r="9901" spans="1:10">
      <c r="A9901" s="4" t="s">
        <v>25</v>
      </c>
      <c r="B9901" t="s">
        <v>33</v>
      </c>
      <c r="C9901" t="s">
        <v>4</v>
      </c>
      <c r="D9901" t="s">
        <v>1</v>
      </c>
      <c r="F9901" s="2">
        <f>G9901*I9901</f>
        <v>0</v>
      </c>
      <c r="G9901" s="2">
        <v>0</v>
      </c>
      <c r="H9901">
        <v>2013</v>
      </c>
      <c r="I9901">
        <v>495.36456164383571</v>
      </c>
      <c r="J9901" s="40" t="s">
        <v>715</v>
      </c>
    </row>
    <row r="9902" spans="1:10">
      <c r="A9902" s="4" t="s">
        <v>256</v>
      </c>
      <c r="B9902" t="s">
        <v>35</v>
      </c>
      <c r="C9902" t="s">
        <v>4</v>
      </c>
      <c r="D9902" t="s">
        <v>1</v>
      </c>
      <c r="F9902" s="2">
        <f>-(541)</f>
        <v>-541</v>
      </c>
      <c r="G9902" s="2">
        <f>F9902/I9902</f>
        <v>-18.894546775353966</v>
      </c>
      <c r="H9902">
        <v>2018</v>
      </c>
      <c r="I9902">
        <v>28.6326</v>
      </c>
      <c r="J9902" t="s">
        <v>717</v>
      </c>
    </row>
    <row r="9903" spans="1:10">
      <c r="A9903" s="1" t="s">
        <v>256</v>
      </c>
      <c r="B9903" t="s">
        <v>35</v>
      </c>
      <c r="C9903" t="s">
        <v>3</v>
      </c>
      <c r="D9903" t="s">
        <v>1</v>
      </c>
      <c r="F9903" s="2">
        <v>31098</v>
      </c>
      <c r="G9903" s="2">
        <f>(F9903/I9903)</f>
        <v>1879.3432390962375</v>
      </c>
      <c r="H9903">
        <v>2017</v>
      </c>
      <c r="I9903">
        <v>16.547270000000001</v>
      </c>
      <c r="J9903" t="s">
        <v>717</v>
      </c>
    </row>
    <row r="9904" spans="1:10">
      <c r="A9904" t="s">
        <v>74</v>
      </c>
      <c r="B9904" t="s">
        <v>33</v>
      </c>
      <c r="C9904" t="s">
        <v>3</v>
      </c>
      <c r="D9904" t="s">
        <v>328</v>
      </c>
      <c r="F9904" s="2">
        <f>G9904*I9904</f>
        <v>4207245232.7012529</v>
      </c>
      <c r="G9904" s="2">
        <v>8651188.8842457179</v>
      </c>
      <c r="H9904">
        <v>2012</v>
      </c>
      <c r="I9904">
        <v>486.31989071038242</v>
      </c>
      <c r="J9904" s="40" t="s">
        <v>715</v>
      </c>
    </row>
    <row r="9905" spans="1:10">
      <c r="A9905" t="s">
        <v>74</v>
      </c>
      <c r="B9905" t="s">
        <v>33</v>
      </c>
      <c r="C9905" t="s">
        <v>3</v>
      </c>
      <c r="D9905" t="s">
        <v>1</v>
      </c>
      <c r="F9905" s="2">
        <f>G9905*I9905</f>
        <v>16254017.910161464</v>
      </c>
      <c r="G9905" s="2">
        <v>33422.482239866273</v>
      </c>
      <c r="H9905">
        <v>2012</v>
      </c>
      <c r="I9905">
        <v>486.31989071038242</v>
      </c>
      <c r="J9905" s="40" t="s">
        <v>715</v>
      </c>
    </row>
    <row r="9906" spans="1:10">
      <c r="A9906" s="1" t="s">
        <v>256</v>
      </c>
      <c r="B9906" t="s">
        <v>35</v>
      </c>
      <c r="C9906" t="s">
        <v>4</v>
      </c>
      <c r="D9906" t="s">
        <v>1</v>
      </c>
      <c r="F9906" s="2">
        <f>-(-6930)</f>
        <v>6930</v>
      </c>
      <c r="G9906" s="2">
        <f>(F9906/I9906)</f>
        <v>418.80020087905734</v>
      </c>
      <c r="H9906">
        <v>2017</v>
      </c>
      <c r="I9906">
        <v>16.547270000000001</v>
      </c>
      <c r="J9906" t="s">
        <v>717</v>
      </c>
    </row>
    <row r="9907" spans="1:10">
      <c r="A9907" t="s">
        <v>256</v>
      </c>
      <c r="B9907" t="s">
        <v>35</v>
      </c>
      <c r="C9907" t="s">
        <v>3</v>
      </c>
      <c r="D9907" t="s">
        <v>1</v>
      </c>
      <c r="F9907" s="2">
        <v>25658</v>
      </c>
      <c r="G9907" s="2">
        <v>1737.3228517066498</v>
      </c>
      <c r="H9907">
        <v>2016</v>
      </c>
      <c r="I9907">
        <v>14.768700000000001</v>
      </c>
      <c r="J9907" t="s">
        <v>717</v>
      </c>
    </row>
    <row r="9908" spans="1:10">
      <c r="A9908" t="s">
        <v>256</v>
      </c>
      <c r="B9908" t="s">
        <v>35</v>
      </c>
      <c r="C9908" t="s">
        <v>4</v>
      </c>
      <c r="D9908" t="s">
        <v>1</v>
      </c>
      <c r="F9908" s="2">
        <v>290</v>
      </c>
      <c r="G9908" s="2">
        <v>19.636122339813252</v>
      </c>
      <c r="H9908">
        <v>2016</v>
      </c>
      <c r="I9908">
        <v>14.768700000000001</v>
      </c>
      <c r="J9908" t="s">
        <v>717</v>
      </c>
    </row>
    <row r="9909" spans="1:10">
      <c r="A9909" t="s">
        <v>256</v>
      </c>
      <c r="B9909" t="s">
        <v>35</v>
      </c>
      <c r="C9909" t="s">
        <v>3</v>
      </c>
      <c r="D9909" t="s">
        <v>1</v>
      </c>
      <c r="F9909" s="2">
        <v>15233</v>
      </c>
      <c r="G9909" s="2">
        <v>1876.5946495546902</v>
      </c>
      <c r="H9909">
        <v>2014</v>
      </c>
      <c r="I9909">
        <v>8.1173630136986379</v>
      </c>
      <c r="J9909" t="s">
        <v>717</v>
      </c>
    </row>
    <row r="9910" spans="1:10">
      <c r="A9910" s="4" t="s">
        <v>19</v>
      </c>
      <c r="B9910" t="s">
        <v>33</v>
      </c>
      <c r="C9910" t="s">
        <v>3</v>
      </c>
      <c r="D9910" t="s">
        <v>328</v>
      </c>
      <c r="F9910" s="2">
        <f>G9910*I9910</f>
        <v>5137692241.8237152</v>
      </c>
      <c r="G9910" s="2">
        <v>10564429.586293355</v>
      </c>
      <c r="H9910">
        <v>2012</v>
      </c>
      <c r="I9910">
        <v>486.31989071038242</v>
      </c>
      <c r="J9910" s="40" t="s">
        <v>715</v>
      </c>
    </row>
    <row r="9911" spans="1:10">
      <c r="A9911" s="4" t="s">
        <v>19</v>
      </c>
      <c r="B9911" t="s">
        <v>33</v>
      </c>
      <c r="C9911" t="s">
        <v>3</v>
      </c>
      <c r="D9911" t="s">
        <v>1</v>
      </c>
      <c r="F9911" s="2">
        <f>G9911*I9911</f>
        <v>-29467.774405769094</v>
      </c>
      <c r="G9911" s="2">
        <v>-60.593397409109897</v>
      </c>
      <c r="H9911">
        <v>2012</v>
      </c>
      <c r="I9911">
        <v>486.31989071038242</v>
      </c>
      <c r="J9911" s="40" t="s">
        <v>715</v>
      </c>
    </row>
    <row r="9912" spans="1:10">
      <c r="A9912" t="s">
        <v>256</v>
      </c>
      <c r="B9912" t="s">
        <v>35</v>
      </c>
      <c r="C9912" t="s">
        <v>4</v>
      </c>
      <c r="D9912" t="s">
        <v>1</v>
      </c>
      <c r="F9912" s="2">
        <v>291</v>
      </c>
      <c r="G9912" s="2">
        <v>35.849080484501734</v>
      </c>
      <c r="H9912">
        <v>2014</v>
      </c>
      <c r="I9912">
        <v>8.1173630136986379</v>
      </c>
      <c r="J9912" t="s">
        <v>717</v>
      </c>
    </row>
    <row r="9913" spans="1:10">
      <c r="A9913" t="s">
        <v>256</v>
      </c>
      <c r="B9913" t="s">
        <v>35</v>
      </c>
      <c r="C9913" t="s">
        <v>3</v>
      </c>
      <c r="D9913" t="s">
        <v>1</v>
      </c>
      <c r="F9913" s="2">
        <v>11308</v>
      </c>
      <c r="G9913" s="2">
        <v>2064.2271921229872</v>
      </c>
      <c r="H9913">
        <v>2013</v>
      </c>
      <c r="I9913">
        <v>5.47807917808219</v>
      </c>
      <c r="J9913" t="s">
        <v>717</v>
      </c>
    </row>
    <row r="9914" spans="1:10">
      <c r="A9914" t="s">
        <v>256</v>
      </c>
      <c r="B9914" t="s">
        <v>35</v>
      </c>
      <c r="C9914" t="s">
        <v>4</v>
      </c>
      <c r="D9914" t="s">
        <v>1</v>
      </c>
      <c r="F9914" s="2">
        <v>122</v>
      </c>
      <c r="G9914" s="2">
        <v>22.270579893792398</v>
      </c>
      <c r="H9914">
        <v>2013</v>
      </c>
      <c r="I9914">
        <v>5.47807917808219</v>
      </c>
      <c r="J9914" t="s">
        <v>717</v>
      </c>
    </row>
    <row r="9915" spans="1:10">
      <c r="A9915" t="s">
        <v>256</v>
      </c>
      <c r="B9915" t="s">
        <v>35</v>
      </c>
      <c r="C9915" t="s">
        <v>3</v>
      </c>
      <c r="D9915" t="s">
        <v>1</v>
      </c>
      <c r="F9915" s="2">
        <v>8148</v>
      </c>
      <c r="G9915" s="2">
        <v>1790.1862130814529</v>
      </c>
      <c r="H9915">
        <v>2012</v>
      </c>
      <c r="I9915">
        <v>4.5514818181818208</v>
      </c>
      <c r="J9915" t="s">
        <v>717</v>
      </c>
    </row>
    <row r="9916" spans="1:10">
      <c r="A9916" t="s">
        <v>256</v>
      </c>
      <c r="B9916" t="s">
        <v>35</v>
      </c>
      <c r="C9916" t="s">
        <v>4</v>
      </c>
      <c r="D9916" t="s">
        <v>1</v>
      </c>
      <c r="F9916" s="2">
        <v>336.00000000000006</v>
      </c>
      <c r="G9916" s="2">
        <v>73.822111879647551</v>
      </c>
      <c r="H9916">
        <v>2012</v>
      </c>
      <c r="I9916">
        <v>4.5514818181818208</v>
      </c>
      <c r="J9916" t="s">
        <v>717</v>
      </c>
    </row>
    <row r="9917" spans="1:10">
      <c r="A9917" t="s">
        <v>256</v>
      </c>
      <c r="B9917" t="s">
        <v>35</v>
      </c>
      <c r="C9917" t="s">
        <v>4</v>
      </c>
      <c r="D9917" t="s">
        <v>1</v>
      </c>
      <c r="F9917" s="2">
        <v>48</v>
      </c>
      <c r="G9917" s="2">
        <v>12.26778811094659</v>
      </c>
      <c r="H9917">
        <v>2010</v>
      </c>
      <c r="I9917">
        <v>3.9126857723577269</v>
      </c>
      <c r="J9917" t="s">
        <v>717</v>
      </c>
    </row>
    <row r="9918" spans="1:10">
      <c r="A9918" t="s">
        <v>350</v>
      </c>
      <c r="B9918" t="s">
        <v>35</v>
      </c>
      <c r="C9918" t="s">
        <v>3</v>
      </c>
      <c r="D9918" t="s">
        <v>1</v>
      </c>
      <c r="F9918" s="2">
        <v>19289</v>
      </c>
      <c r="G9918" s="2">
        <v>2080.932962219777</v>
      </c>
      <c r="H9918">
        <v>2015</v>
      </c>
      <c r="I9918">
        <v>9.2693999999999992</v>
      </c>
      <c r="J9918" t="s">
        <v>717</v>
      </c>
    </row>
    <row r="9919" spans="1:10">
      <c r="A9919" t="s">
        <v>350</v>
      </c>
      <c r="B9919" t="s">
        <v>35</v>
      </c>
      <c r="C9919" t="s">
        <v>4</v>
      </c>
      <c r="D9919" t="s">
        <v>1</v>
      </c>
      <c r="F9919" s="2">
        <v>325</v>
      </c>
      <c r="G9919" s="2">
        <v>35.061600535093966</v>
      </c>
      <c r="H9919">
        <v>2015</v>
      </c>
      <c r="I9919">
        <v>9.2693999999999992</v>
      </c>
      <c r="J9919" t="s">
        <v>717</v>
      </c>
    </row>
    <row r="9920" spans="1:10">
      <c r="A9920" t="s">
        <v>680</v>
      </c>
      <c r="B9920" s="18" t="s">
        <v>35</v>
      </c>
      <c r="C9920" s="18" t="s">
        <v>3</v>
      </c>
      <c r="D9920" s="18" t="s">
        <v>1</v>
      </c>
      <c r="E9920" s="18"/>
      <c r="F9920" s="2">
        <v>1666605</v>
      </c>
      <c r="G9920" s="2">
        <f t="shared" ref="G9920:G9926" si="274">F9920/I9920</f>
        <v>1820.491312712739</v>
      </c>
      <c r="H9920" s="18">
        <v>2024</v>
      </c>
      <c r="I9920" s="18">
        <v>915.46990000000005</v>
      </c>
      <c r="J9920" t="s">
        <v>717</v>
      </c>
    </row>
    <row r="9921" spans="1:10">
      <c r="A9921" t="s">
        <v>680</v>
      </c>
      <c r="B9921" s="18" t="s">
        <v>35</v>
      </c>
      <c r="C9921" s="18" t="s">
        <v>4</v>
      </c>
      <c r="D9921" s="18" t="s">
        <v>1</v>
      </c>
      <c r="E9921" s="18"/>
      <c r="F9921" s="2">
        <v>37216</v>
      </c>
      <c r="G9921" s="2">
        <f t="shared" si="274"/>
        <v>40.652346953187646</v>
      </c>
      <c r="H9921" s="18">
        <v>2024</v>
      </c>
      <c r="I9921" s="18">
        <v>915.46990000000005</v>
      </c>
      <c r="J9921" t="s">
        <v>717</v>
      </c>
    </row>
    <row r="9922" spans="1:10">
      <c r="A9922" t="s">
        <v>597</v>
      </c>
      <c r="B9922" s="18" t="s">
        <v>35</v>
      </c>
      <c r="C9922" s="18" t="s">
        <v>3</v>
      </c>
      <c r="D9922" s="18" t="s">
        <v>1</v>
      </c>
      <c r="E9922" s="18"/>
      <c r="F9922" s="2">
        <v>416002.5</v>
      </c>
      <c r="G9922" s="2">
        <f t="shared" si="274"/>
        <v>1405.5130919716967</v>
      </c>
      <c r="H9922" s="18">
        <v>2023</v>
      </c>
      <c r="I9922" s="18">
        <v>295.97910000000002</v>
      </c>
      <c r="J9922" t="s">
        <v>717</v>
      </c>
    </row>
    <row r="9923" spans="1:10">
      <c r="A9923" t="s">
        <v>597</v>
      </c>
      <c r="B9923" s="18" t="s">
        <v>35</v>
      </c>
      <c r="C9923" s="18" t="s">
        <v>4</v>
      </c>
      <c r="D9923" s="18" t="s">
        <v>1</v>
      </c>
      <c r="E9923" s="18"/>
      <c r="F9923" s="2">
        <v>28161</v>
      </c>
      <c r="G9923" s="2">
        <f t="shared" si="274"/>
        <v>95.145231538307939</v>
      </c>
      <c r="H9923" s="18">
        <v>2023</v>
      </c>
      <c r="I9923" s="18">
        <v>295.97910000000002</v>
      </c>
      <c r="J9923" t="s">
        <v>717</v>
      </c>
    </row>
    <row r="9924" spans="1:10">
      <c r="A9924" t="s">
        <v>91</v>
      </c>
      <c r="B9924" s="18" t="s">
        <v>35</v>
      </c>
      <c r="C9924" s="18" t="s">
        <v>3</v>
      </c>
      <c r="D9924" s="18" t="s">
        <v>328</v>
      </c>
      <c r="E9924" s="18" t="s">
        <v>677</v>
      </c>
      <c r="F9924" s="2">
        <v>5702774847</v>
      </c>
      <c r="G9924" s="2">
        <f t="shared" si="274"/>
        <v>6229341.7260359945</v>
      </c>
      <c r="H9924" s="18">
        <v>2024</v>
      </c>
      <c r="I9924" s="18">
        <v>915.46990000000005</v>
      </c>
      <c r="J9924" t="s">
        <v>717</v>
      </c>
    </row>
    <row r="9925" spans="1:10">
      <c r="A9925" t="s">
        <v>91</v>
      </c>
      <c r="B9925" s="18" t="s">
        <v>35</v>
      </c>
      <c r="C9925" s="18" t="s">
        <v>4</v>
      </c>
      <c r="D9925" s="18" t="s">
        <v>328</v>
      </c>
      <c r="E9925" s="18" t="s">
        <v>677</v>
      </c>
      <c r="F9925" s="2">
        <v>2951198001</v>
      </c>
      <c r="G9925" s="2">
        <f t="shared" si="274"/>
        <v>3223697.4705558312</v>
      </c>
      <c r="H9925" s="18">
        <v>2024</v>
      </c>
      <c r="I9925" s="18">
        <v>915.46990000000005</v>
      </c>
      <c r="J9925" t="s">
        <v>717</v>
      </c>
    </row>
    <row r="9926" spans="1:10">
      <c r="A9926" t="s">
        <v>91</v>
      </c>
      <c r="B9926" s="18" t="s">
        <v>35</v>
      </c>
      <c r="C9926" s="18" t="s">
        <v>3</v>
      </c>
      <c r="D9926" s="18" t="s">
        <v>328</v>
      </c>
      <c r="E9926" s="18"/>
      <c r="F9926" s="2">
        <v>2008032960</v>
      </c>
      <c r="G9926" s="2">
        <f t="shared" si="274"/>
        <v>6784374.1669597616</v>
      </c>
      <c r="H9926" s="18">
        <v>2023</v>
      </c>
      <c r="I9926" s="18">
        <v>295.97910000000002</v>
      </c>
      <c r="J9926" t="s">
        <v>717</v>
      </c>
    </row>
    <row r="9927" spans="1:10">
      <c r="A9927" t="s">
        <v>74</v>
      </c>
      <c r="B9927" t="s">
        <v>33</v>
      </c>
      <c r="C9927" t="s">
        <v>4</v>
      </c>
      <c r="D9927" t="s">
        <v>328</v>
      </c>
      <c r="F9927" s="2">
        <f>G9927*I9927</f>
        <v>1659920203.1230078</v>
      </c>
      <c r="G9927" s="2">
        <v>3413227.0442368938</v>
      </c>
      <c r="H9927">
        <v>2012</v>
      </c>
      <c r="I9927">
        <v>486.31989071038242</v>
      </c>
      <c r="J9927" s="40" t="s">
        <v>715</v>
      </c>
    </row>
    <row r="9928" spans="1:10">
      <c r="A9928" t="s">
        <v>74</v>
      </c>
      <c r="B9928" t="s">
        <v>33</v>
      </c>
      <c r="C9928" t="s">
        <v>4</v>
      </c>
      <c r="D9928" t="s">
        <v>1</v>
      </c>
      <c r="F9928" s="2">
        <f>G9928*I9928</f>
        <v>730832.63845012581</v>
      </c>
      <c r="G9928" s="2">
        <v>1502.7817130460696</v>
      </c>
      <c r="H9928">
        <v>2012</v>
      </c>
      <c r="I9928">
        <v>486.31989071038242</v>
      </c>
      <c r="J9928" s="40" t="s">
        <v>715</v>
      </c>
    </row>
    <row r="9929" spans="1:10">
      <c r="A9929" t="s">
        <v>91</v>
      </c>
      <c r="B9929" s="18" t="s">
        <v>35</v>
      </c>
      <c r="C9929" s="18" t="s">
        <v>4</v>
      </c>
      <c r="D9929" s="18" t="s">
        <v>328</v>
      </c>
      <c r="E9929" s="18"/>
      <c r="F9929" s="2">
        <v>175548909.5</v>
      </c>
      <c r="G9929" s="2">
        <f>F9929/I9929</f>
        <v>593112.51875554724</v>
      </c>
      <c r="H9929" s="18">
        <v>2023</v>
      </c>
      <c r="I9929" s="18">
        <v>295.97910000000002</v>
      </c>
      <c r="J9929" t="s">
        <v>717</v>
      </c>
    </row>
    <row r="9930" spans="1:10">
      <c r="A9930" s="14" t="s">
        <v>91</v>
      </c>
      <c r="B9930" t="s">
        <v>35</v>
      </c>
      <c r="C9930" t="s">
        <v>3</v>
      </c>
      <c r="D9930" t="s">
        <v>328</v>
      </c>
      <c r="F9930" s="2">
        <v>785349983</v>
      </c>
      <c r="G9930" s="2">
        <f>F9930/I9930</f>
        <v>6000828.1502151694</v>
      </c>
      <c r="H9930">
        <v>2022</v>
      </c>
      <c r="I9930">
        <v>130.87360000000001</v>
      </c>
      <c r="J9930" t="s">
        <v>717</v>
      </c>
    </row>
    <row r="9931" spans="1:10">
      <c r="A9931" s="14" t="s">
        <v>91</v>
      </c>
      <c r="B9931" t="s">
        <v>35</v>
      </c>
      <c r="C9931" t="s">
        <v>5</v>
      </c>
      <c r="D9931" t="s">
        <v>328</v>
      </c>
      <c r="F9931" s="2">
        <v>100913663</v>
      </c>
      <c r="G9931" s="2">
        <f>F9931/I9931</f>
        <v>771077.30665313697</v>
      </c>
      <c r="H9931">
        <v>2022</v>
      </c>
      <c r="I9931">
        <v>130.87360000000001</v>
      </c>
      <c r="J9931" t="s">
        <v>717</v>
      </c>
    </row>
    <row r="9932" spans="1:10">
      <c r="A9932" s="14" t="s">
        <v>91</v>
      </c>
      <c r="B9932" t="s">
        <v>35</v>
      </c>
      <c r="C9932" t="s">
        <v>3</v>
      </c>
      <c r="D9932" t="s">
        <v>328</v>
      </c>
      <c r="E9932" t="s">
        <v>329</v>
      </c>
      <c r="F9932" s="2">
        <v>357085905</v>
      </c>
      <c r="G9932" s="2">
        <f>F9932/I9932</f>
        <v>3755509.9639052954</v>
      </c>
      <c r="H9932">
        <v>2021</v>
      </c>
      <c r="I9932">
        <v>95.083200000000005</v>
      </c>
      <c r="J9932" t="s">
        <v>717</v>
      </c>
    </row>
    <row r="9933" spans="1:10">
      <c r="A9933" s="4" t="s">
        <v>19</v>
      </c>
      <c r="B9933" t="s">
        <v>33</v>
      </c>
      <c r="C9933" t="s">
        <v>4</v>
      </c>
      <c r="D9933" t="s">
        <v>328</v>
      </c>
      <c r="F9933" s="2">
        <f>G9933*I9933</f>
        <v>2076532078.435281</v>
      </c>
      <c r="G9933" s="2">
        <v>4269889.2603426659</v>
      </c>
      <c r="H9933">
        <v>2012</v>
      </c>
      <c r="I9933">
        <v>486.31989071038242</v>
      </c>
      <c r="J9933" s="40" t="s">
        <v>715</v>
      </c>
    </row>
    <row r="9934" spans="1:10">
      <c r="A9934" s="4" t="s">
        <v>19</v>
      </c>
      <c r="B9934" t="s">
        <v>33</v>
      </c>
      <c r="C9934" t="s">
        <v>4</v>
      </c>
      <c r="D9934" t="s">
        <v>1</v>
      </c>
      <c r="F9934" s="2">
        <f>G9934*I9934</f>
        <v>0</v>
      </c>
      <c r="G9934" s="2">
        <v>0</v>
      </c>
      <c r="H9934">
        <v>2012</v>
      </c>
      <c r="I9934">
        <v>486.31989071038242</v>
      </c>
      <c r="J9934" s="40" t="s">
        <v>715</v>
      </c>
    </row>
    <row r="9935" spans="1:10">
      <c r="A9935" s="14" t="s">
        <v>91</v>
      </c>
      <c r="B9935" t="s">
        <v>35</v>
      </c>
      <c r="C9935" t="s">
        <v>4</v>
      </c>
      <c r="D9935" t="s">
        <v>328</v>
      </c>
      <c r="E9935" t="s">
        <v>329</v>
      </c>
      <c r="F9935" s="2">
        <v>98501324</v>
      </c>
      <c r="G9935" s="2">
        <f>F9935/I9935</f>
        <v>1035948.7690780285</v>
      </c>
      <c r="H9935">
        <v>2021</v>
      </c>
      <c r="I9935">
        <v>95.083200000000005</v>
      </c>
      <c r="J9935" t="s">
        <v>717</v>
      </c>
    </row>
    <row r="9936" spans="1:10">
      <c r="A9936" t="s">
        <v>336</v>
      </c>
      <c r="B9936" t="s">
        <v>35</v>
      </c>
      <c r="C9936" t="s">
        <v>3</v>
      </c>
      <c r="D9936" t="s">
        <v>328</v>
      </c>
      <c r="F9936" s="2">
        <v>197862024</v>
      </c>
      <c r="G9936" s="2">
        <v>2805502.9605934802</v>
      </c>
      <c r="H9936">
        <v>2020</v>
      </c>
      <c r="I9936">
        <v>70.526399999999995</v>
      </c>
      <c r="J9936" t="s">
        <v>717</v>
      </c>
    </row>
    <row r="9937" spans="1:10">
      <c r="A9937" t="s">
        <v>336</v>
      </c>
      <c r="B9937" t="s">
        <v>35</v>
      </c>
      <c r="C9937" t="s">
        <v>4</v>
      </c>
      <c r="D9937" t="s">
        <v>328</v>
      </c>
      <c r="F9937" s="2">
        <v>36385834</v>
      </c>
      <c r="G9937" s="2">
        <v>515917.92576964089</v>
      </c>
      <c r="H9937">
        <v>2020</v>
      </c>
      <c r="I9937">
        <v>70.526399999999995</v>
      </c>
      <c r="J9937" t="s">
        <v>717</v>
      </c>
    </row>
    <row r="9938" spans="1:10">
      <c r="A9938" s="1" t="s">
        <v>336</v>
      </c>
      <c r="B9938" t="s">
        <v>35</v>
      </c>
      <c r="C9938" t="s">
        <v>3</v>
      </c>
      <c r="D9938" t="s">
        <v>328</v>
      </c>
      <c r="E9938" t="s">
        <v>343</v>
      </c>
      <c r="F9938" s="2">
        <v>121563749</v>
      </c>
      <c r="G9938" s="2">
        <f>F9938/I9938</f>
        <v>2520678.401546035</v>
      </c>
      <c r="H9938">
        <v>2019</v>
      </c>
      <c r="I9938">
        <v>48.226599999999998</v>
      </c>
      <c r="J9938" t="s">
        <v>717</v>
      </c>
    </row>
    <row r="9939" spans="1:10">
      <c r="A9939" s="1" t="s">
        <v>336</v>
      </c>
      <c r="B9939" t="s">
        <v>35</v>
      </c>
      <c r="C9939" t="s">
        <v>4</v>
      </c>
      <c r="D9939" t="s">
        <v>328</v>
      </c>
      <c r="E9939" t="s">
        <v>343</v>
      </c>
      <c r="F9939" s="2">
        <v>41906210</v>
      </c>
      <c r="G9939" s="2">
        <f>F9939/I9939</f>
        <v>868943.90232776105</v>
      </c>
      <c r="H9939">
        <v>2019</v>
      </c>
      <c r="I9939">
        <v>48.226599999999998</v>
      </c>
      <c r="J9939" t="s">
        <v>717</v>
      </c>
    </row>
    <row r="9940" spans="1:10">
      <c r="A9940" t="s">
        <v>336</v>
      </c>
      <c r="B9940" t="s">
        <v>35</v>
      </c>
      <c r="C9940" t="s">
        <v>3</v>
      </c>
      <c r="D9940" t="s">
        <v>328</v>
      </c>
      <c r="F9940" s="2">
        <v>76209896</v>
      </c>
      <c r="G9940" s="2">
        <f>F9940/I9940</f>
        <v>2661647.7721198914</v>
      </c>
      <c r="H9940">
        <v>2018</v>
      </c>
      <c r="I9940">
        <v>28.6326</v>
      </c>
      <c r="J9940" t="s">
        <v>717</v>
      </c>
    </row>
    <row r="9941" spans="1:10">
      <c r="A9941" t="s">
        <v>336</v>
      </c>
      <c r="B9941" t="s">
        <v>35</v>
      </c>
      <c r="C9941" t="s">
        <v>4</v>
      </c>
      <c r="D9941" t="s">
        <v>328</v>
      </c>
      <c r="F9941" s="2">
        <f>-(-14092550)</f>
        <v>14092550</v>
      </c>
      <c r="G9941" s="2">
        <f>F9941/I9941</f>
        <v>492185.4808854243</v>
      </c>
      <c r="H9941">
        <v>2018</v>
      </c>
      <c r="I9941">
        <v>28.6326</v>
      </c>
      <c r="J9941" t="s">
        <v>717</v>
      </c>
    </row>
    <row r="9942" spans="1:10">
      <c r="A9942" t="s">
        <v>336</v>
      </c>
      <c r="B9942" t="s">
        <v>35</v>
      </c>
      <c r="C9942" t="s">
        <v>3</v>
      </c>
      <c r="D9942" t="s">
        <v>328</v>
      </c>
      <c r="F9942" s="2">
        <v>51056825</v>
      </c>
      <c r="G9942" s="2">
        <f>(F9942/I9942)</f>
        <v>3085513.501622926</v>
      </c>
      <c r="H9942">
        <v>2017</v>
      </c>
      <c r="I9942">
        <v>16.547270000000001</v>
      </c>
      <c r="J9942" t="s">
        <v>717</v>
      </c>
    </row>
    <row r="9943" spans="1:10">
      <c r="A9943" t="s">
        <v>336</v>
      </c>
      <c r="B9943" t="s">
        <v>35</v>
      </c>
      <c r="C9943" t="s">
        <v>4</v>
      </c>
      <c r="D9943" t="s">
        <v>328</v>
      </c>
      <c r="F9943" s="2">
        <f>-(-12361910)</f>
        <v>12361910</v>
      </c>
      <c r="G9943" s="2">
        <f>(F9943/I9943)</f>
        <v>747066.43452364043</v>
      </c>
      <c r="H9943">
        <v>2017</v>
      </c>
      <c r="I9943">
        <v>16.547270000000001</v>
      </c>
      <c r="J9943" t="s">
        <v>717</v>
      </c>
    </row>
    <row r="9944" spans="1:10">
      <c r="A9944" t="s">
        <v>336</v>
      </c>
      <c r="B9944" t="s">
        <v>35</v>
      </c>
      <c r="C9944" t="s">
        <v>3</v>
      </c>
      <c r="D9944" t="s">
        <v>328</v>
      </c>
      <c r="F9944" s="2">
        <v>30482375</v>
      </c>
      <c r="G9944" s="2">
        <v>2063984.9817519484</v>
      </c>
      <c r="H9944">
        <v>2016</v>
      </c>
      <c r="I9944">
        <v>14.768700000000001</v>
      </c>
      <c r="J9944" t="s">
        <v>717</v>
      </c>
    </row>
    <row r="9945" spans="1:10">
      <c r="A9945" t="s">
        <v>336</v>
      </c>
      <c r="B9945" t="s">
        <v>35</v>
      </c>
      <c r="C9945" t="s">
        <v>4</v>
      </c>
      <c r="D9945" t="s">
        <v>328</v>
      </c>
      <c r="F9945" s="2">
        <v>5372651</v>
      </c>
      <c r="G9945" s="2">
        <v>363786.31836248282</v>
      </c>
      <c r="H9945">
        <v>2016</v>
      </c>
      <c r="I9945">
        <v>14.768700000000001</v>
      </c>
      <c r="J9945" t="s">
        <v>717</v>
      </c>
    </row>
    <row r="9946" spans="1:10">
      <c r="A9946" t="s">
        <v>336</v>
      </c>
      <c r="B9946" t="s">
        <v>35</v>
      </c>
      <c r="C9946" t="s">
        <v>3</v>
      </c>
      <c r="D9946" t="s">
        <v>328</v>
      </c>
      <c r="F9946" s="2">
        <v>17337058</v>
      </c>
      <c r="G9946" s="2">
        <v>1870353.8524607851</v>
      </c>
      <c r="H9946">
        <v>2015</v>
      </c>
      <c r="I9946">
        <v>9.2693999999999992</v>
      </c>
      <c r="J9946" t="s">
        <v>717</v>
      </c>
    </row>
    <row r="9947" spans="1:10">
      <c r="A9947" t="s">
        <v>336</v>
      </c>
      <c r="B9947" t="s">
        <v>35</v>
      </c>
      <c r="C9947" t="s">
        <v>4</v>
      </c>
      <c r="D9947" t="s">
        <v>328</v>
      </c>
      <c r="F9947" s="2">
        <v>7541296</v>
      </c>
      <c r="G9947" s="2">
        <v>813568.94728892925</v>
      </c>
      <c r="H9947">
        <v>2015</v>
      </c>
      <c r="I9947">
        <v>9.2693999999999992</v>
      </c>
      <c r="J9947" t="s">
        <v>717</v>
      </c>
    </row>
    <row r="9948" spans="1:10">
      <c r="A9948" t="s">
        <v>336</v>
      </c>
      <c r="B9948" t="s">
        <v>35</v>
      </c>
      <c r="C9948" t="s">
        <v>3</v>
      </c>
      <c r="D9948" t="s">
        <v>328</v>
      </c>
      <c r="F9948" s="2">
        <v>18429259</v>
      </c>
      <c r="G9948" s="2">
        <v>2270350.4782155599</v>
      </c>
      <c r="H9948">
        <v>2014</v>
      </c>
      <c r="I9948">
        <v>8.1173630136986379</v>
      </c>
      <c r="J9948" t="s">
        <v>717</v>
      </c>
    </row>
    <row r="9949" spans="1:10">
      <c r="A9949" t="s">
        <v>336</v>
      </c>
      <c r="B9949" t="s">
        <v>35</v>
      </c>
      <c r="C9949" t="s">
        <v>4</v>
      </c>
      <c r="D9949" t="s">
        <v>328</v>
      </c>
      <c r="F9949" s="2">
        <v>7747247</v>
      </c>
      <c r="G9949" s="2">
        <v>954404.40287393332</v>
      </c>
      <c r="H9949">
        <v>2014</v>
      </c>
      <c r="I9949">
        <v>8.1173630136986379</v>
      </c>
      <c r="J9949" t="s">
        <v>717</v>
      </c>
    </row>
    <row r="9950" spans="1:10">
      <c r="A9950" t="s">
        <v>74</v>
      </c>
      <c r="B9950" t="s">
        <v>33</v>
      </c>
      <c r="C9950" t="s">
        <v>3</v>
      </c>
      <c r="D9950" t="s">
        <v>328</v>
      </c>
      <c r="F9950" s="2">
        <f>G9950*I9950</f>
        <v>3458358198.7189941</v>
      </c>
      <c r="G9950" s="2">
        <v>7154648.6486486485</v>
      </c>
      <c r="H9950">
        <v>2011</v>
      </c>
      <c r="I9950">
        <v>483.37219178082211</v>
      </c>
      <c r="J9950" s="40" t="s">
        <v>715</v>
      </c>
    </row>
    <row r="9951" spans="1:10">
      <c r="A9951" t="s">
        <v>74</v>
      </c>
      <c r="B9951" t="s">
        <v>33</v>
      </c>
      <c r="C9951" t="s">
        <v>3</v>
      </c>
      <c r="D9951" t="s">
        <v>1</v>
      </c>
      <c r="F9951" s="2">
        <f>G9951*I9951</f>
        <v>13861749.234630486</v>
      </c>
      <c r="G9951" s="2">
        <v>28677.175622291255</v>
      </c>
      <c r="H9951">
        <v>2011</v>
      </c>
      <c r="I9951">
        <v>483.37219178082211</v>
      </c>
      <c r="J9951" s="40" t="s">
        <v>715</v>
      </c>
    </row>
    <row r="9952" spans="1:10">
      <c r="A9952" t="s">
        <v>482</v>
      </c>
      <c r="B9952" t="s">
        <v>6</v>
      </c>
      <c r="C9952" t="s">
        <v>3</v>
      </c>
      <c r="D9952" t="s">
        <v>328</v>
      </c>
      <c r="F9952" s="2">
        <v>16563000</v>
      </c>
      <c r="G9952" s="2">
        <v>886309.63847685093</v>
      </c>
      <c r="H9952">
        <v>2016</v>
      </c>
      <c r="I9952">
        <v>18.6876</v>
      </c>
      <c r="J9952" t="s">
        <v>717</v>
      </c>
    </row>
    <row r="9953" spans="1:10">
      <c r="A9953" t="s">
        <v>482</v>
      </c>
      <c r="B9953" t="s">
        <v>6</v>
      </c>
      <c r="C9953" t="s">
        <v>3</v>
      </c>
      <c r="D9953" t="s">
        <v>1</v>
      </c>
      <c r="F9953" s="2">
        <v>16563000</v>
      </c>
      <c r="G9953" s="2">
        <v>886309.63847685093</v>
      </c>
      <c r="H9953">
        <v>2016</v>
      </c>
      <c r="I9953">
        <v>18.6876</v>
      </c>
      <c r="J9953" t="s">
        <v>717</v>
      </c>
    </row>
    <row r="9954" spans="1:10">
      <c r="A9954" t="s">
        <v>482</v>
      </c>
      <c r="B9954" t="s">
        <v>6</v>
      </c>
      <c r="C9954" t="s">
        <v>4</v>
      </c>
      <c r="D9954" t="s">
        <v>328</v>
      </c>
      <c r="F9954" s="2">
        <v>-1594000</v>
      </c>
      <c r="G9954" s="2">
        <v>-85297.20242299707</v>
      </c>
      <c r="H9954">
        <v>2016</v>
      </c>
      <c r="I9954">
        <v>18.6876</v>
      </c>
      <c r="J9954" t="s">
        <v>717</v>
      </c>
    </row>
    <row r="9955" spans="1:10">
      <c r="A9955" t="s">
        <v>482</v>
      </c>
      <c r="B9955" t="s">
        <v>6</v>
      </c>
      <c r="C9955" t="s">
        <v>4</v>
      </c>
      <c r="D9955" t="s">
        <v>1</v>
      </c>
      <c r="F9955" s="2">
        <v>-460000</v>
      </c>
      <c r="G9955" s="2">
        <v>-24615.252894967787</v>
      </c>
      <c r="H9955">
        <v>2016</v>
      </c>
      <c r="I9955">
        <v>18.6876</v>
      </c>
      <c r="J9955" t="s">
        <v>717</v>
      </c>
    </row>
    <row r="9956" spans="1:10">
      <c r="A9956" t="s">
        <v>482</v>
      </c>
      <c r="B9956" t="s">
        <v>6</v>
      </c>
      <c r="C9956" t="s">
        <v>3</v>
      </c>
      <c r="D9956" t="s">
        <v>328</v>
      </c>
      <c r="F9956" s="2">
        <v>43868221</v>
      </c>
      <c r="G9956" s="2">
        <v>2766982.1063693785</v>
      </c>
      <c r="H9956">
        <v>2015</v>
      </c>
      <c r="I9956">
        <v>15.854175890410984</v>
      </c>
      <c r="J9956" t="s">
        <v>717</v>
      </c>
    </row>
    <row r="9957" spans="1:10">
      <c r="A9957" t="s">
        <v>482</v>
      </c>
      <c r="B9957" t="s">
        <v>6</v>
      </c>
      <c r="C9957" t="s">
        <v>3</v>
      </c>
      <c r="D9957" t="s">
        <v>1</v>
      </c>
      <c r="F9957" s="2">
        <v>42230307</v>
      </c>
      <c r="G9957" s="2">
        <v>2663670.9023483195</v>
      </c>
      <c r="H9957">
        <v>2015</v>
      </c>
      <c r="I9957">
        <v>15.854175890410984</v>
      </c>
      <c r="J9957" t="s">
        <v>717</v>
      </c>
    </row>
    <row r="9958" spans="1:10">
      <c r="A9958" t="s">
        <v>482</v>
      </c>
      <c r="B9958" t="s">
        <v>6</v>
      </c>
      <c r="C9958" t="s">
        <v>4</v>
      </c>
      <c r="D9958" t="s">
        <v>328</v>
      </c>
      <c r="F9958" s="2">
        <v>28033114</v>
      </c>
      <c r="G9958" s="2">
        <v>1768184.8740529714</v>
      </c>
      <c r="H9958">
        <v>2015</v>
      </c>
      <c r="I9958">
        <v>15.854175890410984</v>
      </c>
      <c r="J9958" t="s">
        <v>717</v>
      </c>
    </row>
    <row r="9959" spans="1:10">
      <c r="A9959" s="4" t="s">
        <v>19</v>
      </c>
      <c r="B9959" t="s">
        <v>33</v>
      </c>
      <c r="C9959" t="s">
        <v>3</v>
      </c>
      <c r="D9959" t="s">
        <v>328</v>
      </c>
      <c r="F9959" s="2">
        <f>G9959*I9959</f>
        <v>4786079896.08743</v>
      </c>
      <c r="G9959" s="2">
        <v>9901438.2239382248</v>
      </c>
      <c r="H9959">
        <v>2011</v>
      </c>
      <c r="I9959">
        <v>483.37219178082211</v>
      </c>
      <c r="J9959" s="40" t="s">
        <v>715</v>
      </c>
    </row>
    <row r="9960" spans="1:10">
      <c r="A9960" t="s">
        <v>482</v>
      </c>
      <c r="B9960" t="s">
        <v>6</v>
      </c>
      <c r="C9960" t="s">
        <v>4</v>
      </c>
      <c r="D9960" t="s">
        <v>1</v>
      </c>
      <c r="F9960" s="2">
        <v>523351</v>
      </c>
      <c r="G9960" s="2">
        <v>33010.293541434483</v>
      </c>
      <c r="H9960">
        <v>2015</v>
      </c>
      <c r="I9960">
        <v>15.854175890410984</v>
      </c>
      <c r="J9960" t="s">
        <v>717</v>
      </c>
    </row>
    <row r="9961" spans="1:10">
      <c r="A9961" t="s">
        <v>482</v>
      </c>
      <c r="B9961" t="s">
        <v>6</v>
      </c>
      <c r="C9961" t="s">
        <v>3</v>
      </c>
      <c r="D9961" t="s">
        <v>328</v>
      </c>
      <c r="F9961" s="2">
        <v>24749000</v>
      </c>
      <c r="G9961" s="2">
        <v>1860382.2990405713</v>
      </c>
      <c r="H9961">
        <v>2014</v>
      </c>
      <c r="I9961">
        <v>13.303179681274893</v>
      </c>
      <c r="J9961" t="s">
        <v>717</v>
      </c>
    </row>
    <row r="9962" spans="1:10">
      <c r="A9962" t="s">
        <v>482</v>
      </c>
      <c r="B9962" t="s">
        <v>6</v>
      </c>
      <c r="C9962" t="s">
        <v>3</v>
      </c>
      <c r="D9962" t="s">
        <v>1</v>
      </c>
      <c r="F9962" s="2">
        <v>9771000</v>
      </c>
      <c r="G9962" s="2">
        <v>734486.05777709896</v>
      </c>
      <c r="H9962">
        <v>2014</v>
      </c>
      <c r="I9962">
        <v>13.303179681274893</v>
      </c>
      <c r="J9962" t="s">
        <v>717</v>
      </c>
    </row>
    <row r="9963" spans="1:10">
      <c r="A9963" t="s">
        <v>482</v>
      </c>
      <c r="B9963" t="s">
        <v>6</v>
      </c>
      <c r="C9963" t="s">
        <v>4</v>
      </c>
      <c r="D9963" t="s">
        <v>328</v>
      </c>
      <c r="F9963" s="2">
        <v>15478000</v>
      </c>
      <c r="G9963" s="2">
        <v>1163481.2406380042</v>
      </c>
      <c r="H9963">
        <v>2014</v>
      </c>
      <c r="I9963">
        <v>13.303179681274893</v>
      </c>
      <c r="J9963" t="s">
        <v>717</v>
      </c>
    </row>
    <row r="9964" spans="1:10">
      <c r="A9964" t="s">
        <v>482</v>
      </c>
      <c r="B9964" t="s">
        <v>6</v>
      </c>
      <c r="C9964" t="s">
        <v>4</v>
      </c>
      <c r="D9964" t="s">
        <v>1</v>
      </c>
      <c r="F9964" s="2">
        <v>3565999.9999999995</v>
      </c>
      <c r="G9964" s="2">
        <v>268056.21553916024</v>
      </c>
      <c r="H9964">
        <v>2014</v>
      </c>
      <c r="I9964">
        <v>13.303179681274893</v>
      </c>
      <c r="J9964" t="s">
        <v>717</v>
      </c>
    </row>
    <row r="9965" spans="1:10">
      <c r="A9965" t="s">
        <v>482</v>
      </c>
      <c r="B9965" t="s">
        <v>6</v>
      </c>
      <c r="C9965" t="s">
        <v>3</v>
      </c>
      <c r="D9965" t="s">
        <v>328</v>
      </c>
      <c r="F9965" s="2">
        <v>32020000</v>
      </c>
      <c r="G9965" s="2">
        <v>2508691.4364269231</v>
      </c>
      <c r="H9965">
        <v>2013</v>
      </c>
      <c r="I9965">
        <v>12.763626301369856</v>
      </c>
      <c r="J9965" t="s">
        <v>717</v>
      </c>
    </row>
    <row r="9966" spans="1:10">
      <c r="A9966" t="s">
        <v>482</v>
      </c>
      <c r="B9966" t="s">
        <v>6</v>
      </c>
      <c r="C9966" t="s">
        <v>3</v>
      </c>
      <c r="D9966" t="s">
        <v>328</v>
      </c>
      <c r="F9966" s="2">
        <v>2512976.3146762131</v>
      </c>
      <c r="G9966" s="2">
        <v>196885.76391542488</v>
      </c>
      <c r="H9966">
        <v>2013</v>
      </c>
      <c r="I9966">
        <v>12.763626301369856</v>
      </c>
      <c r="J9966" t="s">
        <v>717</v>
      </c>
    </row>
    <row r="9967" spans="1:10">
      <c r="A9967" t="s">
        <v>482</v>
      </c>
      <c r="B9967" t="s">
        <v>6</v>
      </c>
      <c r="C9967" t="s">
        <v>3</v>
      </c>
      <c r="D9967" t="s">
        <v>1</v>
      </c>
      <c r="F9967" s="2">
        <v>17092000</v>
      </c>
      <c r="G9967" s="2">
        <v>1339117.8648160202</v>
      </c>
      <c r="H9967">
        <v>2013</v>
      </c>
      <c r="I9967">
        <v>12.763626301369856</v>
      </c>
      <c r="J9967" t="s">
        <v>717</v>
      </c>
    </row>
    <row r="9968" spans="1:10">
      <c r="A9968" t="s">
        <v>482</v>
      </c>
      <c r="B9968" t="s">
        <v>6</v>
      </c>
      <c r="C9968" t="s">
        <v>3</v>
      </c>
      <c r="D9968" t="s">
        <v>1</v>
      </c>
      <c r="F9968" s="2">
        <v>1341405.0958915001</v>
      </c>
      <c r="G9968" s="2">
        <v>105095.92369901443</v>
      </c>
      <c r="H9968">
        <v>2013</v>
      </c>
      <c r="I9968">
        <v>12.763626301369856</v>
      </c>
      <c r="J9968" t="s">
        <v>717</v>
      </c>
    </row>
    <row r="9969" spans="1:10">
      <c r="A9969" t="s">
        <v>482</v>
      </c>
      <c r="B9969" t="s">
        <v>6</v>
      </c>
      <c r="C9969" t="s">
        <v>3</v>
      </c>
      <c r="D9969" t="s">
        <v>367</v>
      </c>
      <c r="F9969" s="2">
        <v>31398000.000000004</v>
      </c>
      <c r="G9969" s="2">
        <v>2459959.2042764691</v>
      </c>
      <c r="H9969">
        <v>2013</v>
      </c>
      <c r="I9969">
        <v>12.763626301369856</v>
      </c>
      <c r="J9969" t="s">
        <v>717</v>
      </c>
    </row>
    <row r="9970" spans="1:10">
      <c r="A9970" t="s">
        <v>482</v>
      </c>
      <c r="B9970" t="s">
        <v>6</v>
      </c>
      <c r="C9970" t="s">
        <v>3</v>
      </c>
      <c r="D9970" t="s">
        <v>367</v>
      </c>
      <c r="F9970" s="2">
        <v>2464160.8472268498</v>
      </c>
      <c r="G9970" s="2">
        <v>193061.18723974109</v>
      </c>
      <c r="H9970">
        <v>2013</v>
      </c>
      <c r="I9970">
        <v>12.763626301369856</v>
      </c>
      <c r="J9970" t="s">
        <v>717</v>
      </c>
    </row>
    <row r="9971" spans="1:10">
      <c r="A9971" t="s">
        <v>482</v>
      </c>
      <c r="B9971" t="s">
        <v>6</v>
      </c>
      <c r="C9971" t="s">
        <v>4</v>
      </c>
      <c r="D9971" t="s">
        <v>328</v>
      </c>
      <c r="F9971" s="2">
        <v>4351000</v>
      </c>
      <c r="G9971" s="2">
        <v>340890.58213284018</v>
      </c>
      <c r="H9971">
        <v>2013</v>
      </c>
      <c r="I9971">
        <v>12.763626301369856</v>
      </c>
      <c r="J9971" t="s">
        <v>717</v>
      </c>
    </row>
    <row r="9972" spans="1:10">
      <c r="A9972" t="s">
        <v>482</v>
      </c>
      <c r="B9972" t="s">
        <v>6</v>
      </c>
      <c r="C9972" t="s">
        <v>4</v>
      </c>
      <c r="D9972" t="s">
        <v>328</v>
      </c>
      <c r="F9972" s="2">
        <v>341472.82776877587</v>
      </c>
      <c r="G9972" s="2">
        <v>26753.590218488873</v>
      </c>
      <c r="H9972">
        <v>2013</v>
      </c>
      <c r="I9972">
        <v>12.763626301369856</v>
      </c>
      <c r="J9972" t="s">
        <v>717</v>
      </c>
    </row>
    <row r="9973" spans="1:10">
      <c r="A9973" t="s">
        <v>482</v>
      </c>
      <c r="B9973" t="s">
        <v>6</v>
      </c>
      <c r="C9973" t="s">
        <v>4</v>
      </c>
      <c r="D9973" t="s">
        <v>1</v>
      </c>
      <c r="F9973" s="2">
        <v>-608859.1583153673</v>
      </c>
      <c r="G9973" s="2">
        <v>-47702.678215361222</v>
      </c>
      <c r="H9973">
        <v>2013</v>
      </c>
      <c r="I9973">
        <v>12.763626301369856</v>
      </c>
      <c r="J9973" t="s">
        <v>717</v>
      </c>
    </row>
    <row r="9974" spans="1:10">
      <c r="A9974" t="s">
        <v>482</v>
      </c>
      <c r="B9974" t="s">
        <v>6</v>
      </c>
      <c r="C9974" t="s">
        <v>4</v>
      </c>
      <c r="D9974" t="s">
        <v>1</v>
      </c>
      <c r="F9974" s="2">
        <v>-7757999.9999999991</v>
      </c>
      <c r="G9974" s="2">
        <v>-607820.99199875293</v>
      </c>
      <c r="H9974">
        <v>2013</v>
      </c>
      <c r="I9974">
        <v>12.763626301369856</v>
      </c>
      <c r="J9974" t="s">
        <v>717</v>
      </c>
    </row>
    <row r="9975" spans="1:10">
      <c r="A9975" t="s">
        <v>482</v>
      </c>
      <c r="B9975" t="s">
        <v>6</v>
      </c>
      <c r="C9975" t="s">
        <v>4</v>
      </c>
      <c r="D9975" t="s">
        <v>367</v>
      </c>
      <c r="F9975" s="2">
        <v>2669000</v>
      </c>
      <c r="G9975" s="2">
        <v>209109.85146231911</v>
      </c>
      <c r="H9975">
        <v>2013</v>
      </c>
      <c r="I9975">
        <v>12.763626301369856</v>
      </c>
      <c r="J9975" t="s">
        <v>717</v>
      </c>
    </row>
    <row r="9976" spans="1:10">
      <c r="A9976" t="s">
        <v>482</v>
      </c>
      <c r="B9976" t="s">
        <v>6</v>
      </c>
      <c r="C9976" t="s">
        <v>4</v>
      </c>
      <c r="D9976" t="s">
        <v>367</v>
      </c>
      <c r="F9976" s="2">
        <v>209467.01386229895</v>
      </c>
      <c r="G9976" s="2">
        <v>16411.246217684853</v>
      </c>
      <c r="H9976">
        <v>2013</v>
      </c>
      <c r="I9976">
        <v>12.763626301369856</v>
      </c>
      <c r="J9976" t="s">
        <v>717</v>
      </c>
    </row>
    <row r="9977" spans="1:10">
      <c r="A9977" t="s">
        <v>482</v>
      </c>
      <c r="B9977" t="s">
        <v>6</v>
      </c>
      <c r="C9977" t="s">
        <v>3</v>
      </c>
      <c r="D9977" t="s">
        <v>328</v>
      </c>
      <c r="F9977" s="2">
        <v>40391000</v>
      </c>
      <c r="G9977" s="2">
        <v>3053177.9527559048</v>
      </c>
      <c r="H9977">
        <v>2012</v>
      </c>
      <c r="I9977">
        <v>13.22916666666667</v>
      </c>
      <c r="J9977" t="s">
        <v>717</v>
      </c>
    </row>
    <row r="9978" spans="1:10">
      <c r="A9978" s="4" t="s">
        <v>25</v>
      </c>
      <c r="B9978" t="s">
        <v>33</v>
      </c>
      <c r="C9978" t="s">
        <v>3</v>
      </c>
      <c r="D9978" t="s">
        <v>328</v>
      </c>
      <c r="F9978" s="2">
        <f>G9978*I9978</f>
        <v>0</v>
      </c>
      <c r="G9978" s="2">
        <v>0</v>
      </c>
      <c r="H9978">
        <v>2011</v>
      </c>
      <c r="I9978">
        <v>483.37219178082211</v>
      </c>
      <c r="J9978" s="40" t="s">
        <v>715</v>
      </c>
    </row>
    <row r="9979" spans="1:10">
      <c r="A9979" t="s">
        <v>482</v>
      </c>
      <c r="B9979" t="s">
        <v>6</v>
      </c>
      <c r="C9979" t="s">
        <v>3</v>
      </c>
      <c r="D9979" t="s">
        <v>328</v>
      </c>
      <c r="F9979" s="2">
        <v>3053177.9527559048</v>
      </c>
      <c r="G9979" s="2">
        <v>230791.40430280849</v>
      </c>
      <c r="H9979">
        <v>2012</v>
      </c>
      <c r="I9979">
        <v>13.22916666666667</v>
      </c>
      <c r="J9979" t="s">
        <v>717</v>
      </c>
    </row>
    <row r="9980" spans="1:10">
      <c r="A9980" t="s">
        <v>482</v>
      </c>
      <c r="B9980" t="s">
        <v>6</v>
      </c>
      <c r="C9980" t="s">
        <v>3</v>
      </c>
      <c r="D9980" t="s">
        <v>1</v>
      </c>
      <c r="F9980" s="2">
        <v>122477000</v>
      </c>
      <c r="G9980" s="2">
        <v>9258103.9370078724</v>
      </c>
      <c r="H9980">
        <v>2012</v>
      </c>
      <c r="I9980">
        <v>13.22916666666667</v>
      </c>
      <c r="J9980" t="s">
        <v>717</v>
      </c>
    </row>
    <row r="9981" spans="1:10">
      <c r="A9981" t="s">
        <v>74</v>
      </c>
      <c r="B9981" t="s">
        <v>33</v>
      </c>
      <c r="C9981" t="s">
        <v>4</v>
      </c>
      <c r="D9981" t="s">
        <v>328</v>
      </c>
      <c r="F9981" s="2">
        <f>G9981*I9981</f>
        <v>1557905255.5953283</v>
      </c>
      <c r="G9981" s="2">
        <v>3222993.1346603762</v>
      </c>
      <c r="H9981">
        <v>2011</v>
      </c>
      <c r="I9981">
        <v>483.37219178082211</v>
      </c>
      <c r="J9981" s="40" t="s">
        <v>715</v>
      </c>
    </row>
    <row r="9982" spans="1:10">
      <c r="A9982" t="s">
        <v>482</v>
      </c>
      <c r="B9982" t="s">
        <v>6</v>
      </c>
      <c r="C9982" t="s">
        <v>3</v>
      </c>
      <c r="D9982" t="s">
        <v>1</v>
      </c>
      <c r="F9982" s="2">
        <v>9258103.9370078724</v>
      </c>
      <c r="G9982" s="2">
        <v>699825.17949035869</v>
      </c>
      <c r="H9982">
        <v>2012</v>
      </c>
      <c r="I9982">
        <v>13.22916666666667</v>
      </c>
      <c r="J9982" t="s">
        <v>717</v>
      </c>
    </row>
    <row r="9983" spans="1:10">
      <c r="A9983" t="s">
        <v>482</v>
      </c>
      <c r="B9983" t="s">
        <v>6</v>
      </c>
      <c r="C9983" t="s">
        <v>3</v>
      </c>
      <c r="D9983" t="s">
        <v>367</v>
      </c>
      <c r="F9983" s="2">
        <v>37594000</v>
      </c>
      <c r="G9983" s="2">
        <v>2841751.1811023615</v>
      </c>
      <c r="H9983">
        <v>2012</v>
      </c>
      <c r="I9983">
        <v>13.22916666666667</v>
      </c>
      <c r="J9983" t="s">
        <v>717</v>
      </c>
    </row>
    <row r="9984" spans="1:10">
      <c r="A9984" t="s">
        <v>482</v>
      </c>
      <c r="B9984" t="s">
        <v>6</v>
      </c>
      <c r="C9984" t="s">
        <v>3</v>
      </c>
      <c r="D9984" t="s">
        <v>367</v>
      </c>
      <c r="F9984" s="2">
        <v>2841751.1811023615</v>
      </c>
      <c r="G9984" s="2">
        <v>214809.5380990761</v>
      </c>
      <c r="H9984">
        <v>2012</v>
      </c>
      <c r="I9984">
        <v>13.22916666666667</v>
      </c>
      <c r="J9984" t="s">
        <v>717</v>
      </c>
    </row>
    <row r="9985" spans="1:10">
      <c r="A9985" s="4" t="s">
        <v>19</v>
      </c>
      <c r="B9985" t="s">
        <v>33</v>
      </c>
      <c r="C9985" t="s">
        <v>4</v>
      </c>
      <c r="D9985" t="s">
        <v>328</v>
      </c>
      <c r="F9985" s="2">
        <f>G9985*I9985</f>
        <v>1586234058.4814823</v>
      </c>
      <c r="G9985" s="2">
        <v>3281599.7391938018</v>
      </c>
      <c r="H9985">
        <v>2011</v>
      </c>
      <c r="I9985">
        <v>483.37219178082211</v>
      </c>
      <c r="J9985" s="40" t="s">
        <v>715</v>
      </c>
    </row>
    <row r="9986" spans="1:10">
      <c r="A9986" t="s">
        <v>482</v>
      </c>
      <c r="B9986" t="s">
        <v>6</v>
      </c>
      <c r="C9986" t="s">
        <v>4</v>
      </c>
      <c r="D9986" t="s">
        <v>328</v>
      </c>
      <c r="F9986" s="2">
        <v>23994000</v>
      </c>
      <c r="G9986" s="2">
        <v>1813719.6850393696</v>
      </c>
      <c r="H9986">
        <v>2012</v>
      </c>
      <c r="I9986">
        <v>13.22916666666667</v>
      </c>
      <c r="J9986" t="s">
        <v>717</v>
      </c>
    </row>
    <row r="9987" spans="1:10">
      <c r="A9987" t="s">
        <v>482</v>
      </c>
      <c r="B9987" t="s">
        <v>6</v>
      </c>
      <c r="C9987" t="s">
        <v>4</v>
      </c>
      <c r="D9987" t="s">
        <v>328</v>
      </c>
      <c r="F9987" s="2">
        <v>1813719.6850393696</v>
      </c>
      <c r="G9987" s="2">
        <v>137100.0706801413</v>
      </c>
      <c r="H9987">
        <v>2012</v>
      </c>
      <c r="I9987">
        <v>13.22916666666667</v>
      </c>
      <c r="J9987" t="s">
        <v>717</v>
      </c>
    </row>
    <row r="9988" spans="1:10">
      <c r="A9988" t="s">
        <v>482</v>
      </c>
      <c r="B9988" t="s">
        <v>6</v>
      </c>
      <c r="C9988" t="s">
        <v>4</v>
      </c>
      <c r="D9988" t="s">
        <v>1</v>
      </c>
      <c r="F9988" s="2">
        <v>83168000</v>
      </c>
      <c r="G9988" s="2">
        <v>6286714.9606299195</v>
      </c>
      <c r="H9988">
        <v>2012</v>
      </c>
      <c r="I9988">
        <v>13.22916666666667</v>
      </c>
      <c r="J9988" t="s">
        <v>717</v>
      </c>
    </row>
    <row r="9989" spans="1:10">
      <c r="A9989" t="s">
        <v>482</v>
      </c>
      <c r="B9989" t="s">
        <v>6</v>
      </c>
      <c r="C9989" t="s">
        <v>4</v>
      </c>
      <c r="D9989" t="s">
        <v>1</v>
      </c>
      <c r="F9989" s="2">
        <v>6286714.9606299205</v>
      </c>
      <c r="G9989" s="2">
        <v>475216.2489924978</v>
      </c>
      <c r="H9989">
        <v>2012</v>
      </c>
      <c r="I9989">
        <v>13.22916666666667</v>
      </c>
      <c r="J9989" t="s">
        <v>717</v>
      </c>
    </row>
    <row r="9990" spans="1:10">
      <c r="A9990" t="s">
        <v>482</v>
      </c>
      <c r="B9990" t="s">
        <v>6</v>
      </c>
      <c r="C9990" t="s">
        <v>4</v>
      </c>
      <c r="D9990" t="s">
        <v>367</v>
      </c>
      <c r="F9990" s="2">
        <v>3242000</v>
      </c>
      <c r="G9990" s="2">
        <v>245064.56692913381</v>
      </c>
      <c r="H9990">
        <v>2012</v>
      </c>
      <c r="I9990">
        <v>13.22916666666667</v>
      </c>
      <c r="J9990" t="s">
        <v>717</v>
      </c>
    </row>
    <row r="9991" spans="1:10">
      <c r="A9991" t="s">
        <v>482</v>
      </c>
      <c r="B9991" t="s">
        <v>6</v>
      </c>
      <c r="C9991" t="s">
        <v>4</v>
      </c>
      <c r="D9991" t="s">
        <v>367</v>
      </c>
      <c r="F9991" s="2">
        <v>245064.56692913381</v>
      </c>
      <c r="G9991" s="2">
        <v>18524.56568913137</v>
      </c>
      <c r="H9991">
        <v>2012</v>
      </c>
      <c r="I9991">
        <v>13.22916666666667</v>
      </c>
      <c r="J9991" t="s">
        <v>717</v>
      </c>
    </row>
    <row r="9992" spans="1:10">
      <c r="A9992" t="s">
        <v>482</v>
      </c>
      <c r="B9992" t="s">
        <v>6</v>
      </c>
      <c r="C9992" t="s">
        <v>3</v>
      </c>
      <c r="D9992" t="s">
        <v>328</v>
      </c>
      <c r="F9992" s="2">
        <v>30415000.000000004</v>
      </c>
      <c r="G9992" s="2">
        <v>2446902.6548672565</v>
      </c>
      <c r="H9992">
        <v>2011</v>
      </c>
      <c r="I9992">
        <v>12.430000000000001</v>
      </c>
      <c r="J9992" t="s">
        <v>717</v>
      </c>
    </row>
    <row r="9993" spans="1:10">
      <c r="A9993" t="s">
        <v>482</v>
      </c>
      <c r="B9993" t="s">
        <v>6</v>
      </c>
      <c r="C9993" t="s">
        <v>3</v>
      </c>
      <c r="D9993" t="s">
        <v>328</v>
      </c>
      <c r="F9993" s="2">
        <v>2446902.6548672561</v>
      </c>
      <c r="G9993" s="2">
        <v>196854.59813895862</v>
      </c>
      <c r="H9993">
        <v>2011</v>
      </c>
      <c r="I9993">
        <v>12.430000000000001</v>
      </c>
      <c r="J9993" t="s">
        <v>717</v>
      </c>
    </row>
    <row r="9994" spans="1:10">
      <c r="A9994" t="s">
        <v>74</v>
      </c>
      <c r="B9994" t="s">
        <v>33</v>
      </c>
      <c r="C9994" t="s">
        <v>3</v>
      </c>
      <c r="D9994" t="s">
        <v>328</v>
      </c>
      <c r="F9994" s="2">
        <f>G9994*I9994</f>
        <v>3288454873.6189446</v>
      </c>
      <c r="G9994" s="2">
        <v>6447395.6989247315</v>
      </c>
      <c r="H9994">
        <v>2010</v>
      </c>
      <c r="I9994">
        <v>510.04390410958933</v>
      </c>
      <c r="J9994" s="40" t="s">
        <v>715</v>
      </c>
    </row>
    <row r="9995" spans="1:10">
      <c r="A9995" t="s">
        <v>74</v>
      </c>
      <c r="B9995" t="s">
        <v>33</v>
      </c>
      <c r="C9995" t="s">
        <v>3</v>
      </c>
      <c r="D9995" t="s">
        <v>1</v>
      </c>
      <c r="F9995" s="2">
        <f>G9995*I9995</f>
        <v>18690102.966101333</v>
      </c>
      <c r="G9995" s="2">
        <v>36644.106155389971</v>
      </c>
      <c r="H9995">
        <v>2010</v>
      </c>
      <c r="I9995">
        <v>510.04390410958933</v>
      </c>
      <c r="J9995" s="40" t="s">
        <v>715</v>
      </c>
    </row>
    <row r="9996" spans="1:10">
      <c r="A9996" t="s">
        <v>482</v>
      </c>
      <c r="B9996" t="s">
        <v>6</v>
      </c>
      <c r="C9996" t="s">
        <v>3</v>
      </c>
      <c r="D9996" t="s">
        <v>1</v>
      </c>
      <c r="F9996" s="2">
        <v>32987000</v>
      </c>
      <c r="G9996" s="2">
        <v>2653821.3998390986</v>
      </c>
      <c r="H9996">
        <v>2011</v>
      </c>
      <c r="I9996">
        <v>12.430000000000001</v>
      </c>
      <c r="J9996" t="s">
        <v>717</v>
      </c>
    </row>
    <row r="9997" spans="1:10">
      <c r="A9997" t="s">
        <v>482</v>
      </c>
      <c r="B9997" t="s">
        <v>6</v>
      </c>
      <c r="C9997" t="s">
        <v>3</v>
      </c>
      <c r="D9997" t="s">
        <v>1</v>
      </c>
      <c r="F9997" s="2">
        <v>2653821.3998390986</v>
      </c>
      <c r="G9997" s="2">
        <v>213501.3193756314</v>
      </c>
      <c r="H9997">
        <v>2011</v>
      </c>
      <c r="I9997">
        <v>12.430000000000001</v>
      </c>
      <c r="J9997" t="s">
        <v>717</v>
      </c>
    </row>
    <row r="9998" spans="1:10">
      <c r="A9998" t="s">
        <v>482</v>
      </c>
      <c r="B9998" t="s">
        <v>6</v>
      </c>
      <c r="C9998" t="s">
        <v>3</v>
      </c>
      <c r="D9998" t="s">
        <v>367</v>
      </c>
      <c r="F9998" s="2">
        <v>24555000</v>
      </c>
      <c r="G9998" s="2">
        <v>1975462.5905068382</v>
      </c>
      <c r="H9998">
        <v>2011</v>
      </c>
      <c r="I9998">
        <v>12.430000000000001</v>
      </c>
      <c r="J9998" t="s">
        <v>717</v>
      </c>
    </row>
    <row r="9999" spans="1:10">
      <c r="A9999" t="s">
        <v>482</v>
      </c>
      <c r="B9999" t="s">
        <v>6</v>
      </c>
      <c r="C9999" t="s">
        <v>3</v>
      </c>
      <c r="D9999" t="s">
        <v>367</v>
      </c>
      <c r="F9999" s="2">
        <v>1975462.5905068379</v>
      </c>
      <c r="G9999" s="2">
        <v>158926.99843176489</v>
      </c>
      <c r="H9999">
        <v>2011</v>
      </c>
      <c r="I9999">
        <v>12.430000000000001</v>
      </c>
      <c r="J9999" t="s">
        <v>717</v>
      </c>
    </row>
    <row r="10000" spans="1:10">
      <c r="A10000" t="s">
        <v>482</v>
      </c>
      <c r="B10000" t="s">
        <v>6</v>
      </c>
      <c r="C10000" t="s">
        <v>4</v>
      </c>
      <c r="D10000" t="s">
        <v>328</v>
      </c>
      <c r="F10000" s="2">
        <v>18732000</v>
      </c>
      <c r="G10000" s="2">
        <v>1506999.1954947705</v>
      </c>
      <c r="H10000">
        <v>2011</v>
      </c>
      <c r="I10000">
        <v>12.430000000000001</v>
      </c>
      <c r="J10000" t="s">
        <v>717</v>
      </c>
    </row>
    <row r="10001" spans="1:10">
      <c r="A10001" t="s">
        <v>482</v>
      </c>
      <c r="B10001" t="s">
        <v>6</v>
      </c>
      <c r="C10001" t="s">
        <v>4</v>
      </c>
      <c r="D10001" t="s">
        <v>328</v>
      </c>
      <c r="F10001" s="2">
        <v>1506999.1954947705</v>
      </c>
      <c r="G10001" s="2">
        <v>121238.87333023093</v>
      </c>
      <c r="H10001">
        <v>2011</v>
      </c>
      <c r="I10001">
        <v>12.430000000000001</v>
      </c>
      <c r="J10001" t="s">
        <v>717</v>
      </c>
    </row>
    <row r="10002" spans="1:10">
      <c r="A10002" t="s">
        <v>482</v>
      </c>
      <c r="B10002" t="s">
        <v>6</v>
      </c>
      <c r="C10002" t="s">
        <v>4</v>
      </c>
      <c r="D10002" t="s">
        <v>1</v>
      </c>
      <c r="F10002" s="2">
        <v>1766000.0000000002</v>
      </c>
      <c r="G10002" s="2">
        <v>142075.62349155269</v>
      </c>
      <c r="H10002">
        <v>2011</v>
      </c>
      <c r="I10002">
        <v>12.430000000000001</v>
      </c>
      <c r="J10002" t="s">
        <v>717</v>
      </c>
    </row>
    <row r="10003" spans="1:10">
      <c r="A10003" s="4" t="s">
        <v>19</v>
      </c>
      <c r="B10003" t="s">
        <v>33</v>
      </c>
      <c r="C10003" t="s">
        <v>3</v>
      </c>
      <c r="D10003" t="s">
        <v>328</v>
      </c>
      <c r="F10003" s="2">
        <f>G10003*I10003</f>
        <v>4368925298.8730316</v>
      </c>
      <c r="G10003" s="2">
        <v>8565782.795698924</v>
      </c>
      <c r="H10003">
        <v>2010</v>
      </c>
      <c r="I10003">
        <v>510.04390410958933</v>
      </c>
      <c r="J10003" s="40" t="s">
        <v>715</v>
      </c>
    </row>
    <row r="10004" spans="1:10">
      <c r="A10004" t="s">
        <v>482</v>
      </c>
      <c r="B10004" t="s">
        <v>6</v>
      </c>
      <c r="C10004" t="s">
        <v>4</v>
      </c>
      <c r="D10004" t="s">
        <v>1</v>
      </c>
      <c r="F10004" s="2">
        <v>142075.62349155266</v>
      </c>
      <c r="G10004" s="2">
        <v>11430.058205273745</v>
      </c>
      <c r="H10004">
        <v>2011</v>
      </c>
      <c r="I10004">
        <v>12.430000000000001</v>
      </c>
      <c r="J10004" t="s">
        <v>717</v>
      </c>
    </row>
    <row r="10005" spans="1:10">
      <c r="A10005" t="s">
        <v>482</v>
      </c>
      <c r="B10005" t="s">
        <v>6</v>
      </c>
      <c r="C10005" t="s">
        <v>4</v>
      </c>
      <c r="D10005" t="s">
        <v>367</v>
      </c>
      <c r="F10005" s="2">
        <v>6728999.9999999991</v>
      </c>
      <c r="G10005" s="2">
        <v>541351.56878519699</v>
      </c>
      <c r="H10005">
        <v>2011</v>
      </c>
      <c r="I10005">
        <v>12.430000000000001</v>
      </c>
      <c r="J10005" t="s">
        <v>717</v>
      </c>
    </row>
    <row r="10006" spans="1:10">
      <c r="A10006" t="s">
        <v>482</v>
      </c>
      <c r="B10006" t="s">
        <v>6</v>
      </c>
      <c r="C10006" t="s">
        <v>4</v>
      </c>
      <c r="D10006" t="s">
        <v>367</v>
      </c>
      <c r="F10006" s="2">
        <v>541351.56878519699</v>
      </c>
      <c r="G10006" s="2">
        <v>43552.01679687827</v>
      </c>
      <c r="H10006">
        <v>2011</v>
      </c>
      <c r="I10006">
        <v>12.430000000000001</v>
      </c>
      <c r="J10006" t="s">
        <v>717</v>
      </c>
    </row>
    <row r="10007" spans="1:10">
      <c r="A10007" t="s">
        <v>482</v>
      </c>
      <c r="B10007" t="s">
        <v>6</v>
      </c>
      <c r="C10007" t="s">
        <v>3</v>
      </c>
      <c r="D10007" t="s">
        <v>328</v>
      </c>
      <c r="F10007" s="2">
        <v>38355000</v>
      </c>
      <c r="G10007" s="2">
        <v>3033414.6180715738</v>
      </c>
      <c r="H10007">
        <v>2010</v>
      </c>
      <c r="I10007">
        <v>12.644166666666669</v>
      </c>
      <c r="J10007" t="s">
        <v>717</v>
      </c>
    </row>
    <row r="10008" spans="1:10">
      <c r="A10008" t="s">
        <v>482</v>
      </c>
      <c r="B10008" t="s">
        <v>6</v>
      </c>
      <c r="C10008" t="s">
        <v>3</v>
      </c>
      <c r="D10008" t="s">
        <v>328</v>
      </c>
      <c r="F10008" s="2">
        <v>3033414.6180715738</v>
      </c>
      <c r="G10008" s="2">
        <v>239906.2506877933</v>
      </c>
      <c r="H10008">
        <v>2010</v>
      </c>
      <c r="I10008">
        <v>12.644166666666669</v>
      </c>
      <c r="J10008" t="s">
        <v>717</v>
      </c>
    </row>
    <row r="10009" spans="1:10">
      <c r="A10009" t="s">
        <v>482</v>
      </c>
      <c r="B10009" t="s">
        <v>6</v>
      </c>
      <c r="C10009" t="s">
        <v>3</v>
      </c>
      <c r="D10009" t="s">
        <v>1</v>
      </c>
      <c r="F10009" s="2">
        <v>45936000</v>
      </c>
      <c r="G10009" s="2">
        <v>3632979.6348777427</v>
      </c>
      <c r="H10009">
        <v>2010</v>
      </c>
      <c r="I10009">
        <v>12.644166666666669</v>
      </c>
      <c r="J10009" t="s">
        <v>717</v>
      </c>
    </row>
    <row r="10010" spans="1:10">
      <c r="A10010" t="s">
        <v>482</v>
      </c>
      <c r="B10010" t="s">
        <v>6</v>
      </c>
      <c r="C10010" t="s">
        <v>3</v>
      </c>
      <c r="D10010" t="s">
        <v>1</v>
      </c>
      <c r="F10010" s="2">
        <v>3632979.6348777423</v>
      </c>
      <c r="G10010" s="2">
        <v>287324.56085502473</v>
      </c>
      <c r="H10010">
        <v>2010</v>
      </c>
      <c r="I10010">
        <v>12.644166666666669</v>
      </c>
      <c r="J10010" t="s">
        <v>717</v>
      </c>
    </row>
    <row r="10011" spans="1:10">
      <c r="A10011" t="s">
        <v>482</v>
      </c>
      <c r="B10011" t="s">
        <v>6</v>
      </c>
      <c r="C10011" t="s">
        <v>3</v>
      </c>
      <c r="D10011" t="s">
        <v>367</v>
      </c>
      <c r="F10011" s="2">
        <v>12491000</v>
      </c>
      <c r="G10011" s="2">
        <v>987886.37711724755</v>
      </c>
      <c r="H10011">
        <v>2010</v>
      </c>
      <c r="I10011">
        <v>12.644166666666669</v>
      </c>
      <c r="J10011" t="s">
        <v>717</v>
      </c>
    </row>
    <row r="10012" spans="1:10">
      <c r="A10012" t="s">
        <v>482</v>
      </c>
      <c r="B10012" t="s">
        <v>6</v>
      </c>
      <c r="C10012" t="s">
        <v>3</v>
      </c>
      <c r="D10012" t="s">
        <v>367</v>
      </c>
      <c r="F10012" s="2">
        <v>987886.37711724767</v>
      </c>
      <c r="G10012" s="2">
        <v>78129.81299286212</v>
      </c>
      <c r="H10012">
        <v>2010</v>
      </c>
      <c r="I10012">
        <v>12.644166666666669</v>
      </c>
      <c r="J10012" t="s">
        <v>717</v>
      </c>
    </row>
    <row r="10013" spans="1:10">
      <c r="A10013" t="s">
        <v>482</v>
      </c>
      <c r="B10013" t="s">
        <v>6</v>
      </c>
      <c r="C10013" t="s">
        <v>4</v>
      </c>
      <c r="D10013" t="s">
        <v>328</v>
      </c>
      <c r="F10013" s="2">
        <v>36912000</v>
      </c>
      <c r="G10013" s="2">
        <v>2919290.8455809657</v>
      </c>
      <c r="H10013">
        <v>2010</v>
      </c>
      <c r="I10013">
        <v>12.644166666666669</v>
      </c>
      <c r="J10013" t="s">
        <v>717</v>
      </c>
    </row>
    <row r="10014" spans="1:10">
      <c r="A10014" t="s">
        <v>482</v>
      </c>
      <c r="B10014" t="s">
        <v>6</v>
      </c>
      <c r="C10014" t="s">
        <v>4</v>
      </c>
      <c r="D10014" t="s">
        <v>328</v>
      </c>
      <c r="F10014" s="2">
        <v>2919290.8455809657</v>
      </c>
      <c r="G10014" s="2">
        <v>230880.44649687989</v>
      </c>
      <c r="H10014">
        <v>2010</v>
      </c>
      <c r="I10014">
        <v>12.644166666666669</v>
      </c>
      <c r="J10014" t="s">
        <v>717</v>
      </c>
    </row>
    <row r="10015" spans="1:10">
      <c r="A10015" t="s">
        <v>482</v>
      </c>
      <c r="B10015" t="s">
        <v>6</v>
      </c>
      <c r="C10015" t="s">
        <v>4</v>
      </c>
      <c r="D10015" t="s">
        <v>1</v>
      </c>
      <c r="F10015" s="2">
        <v>73327000</v>
      </c>
      <c r="G10015" s="2">
        <v>5799275.0280102808</v>
      </c>
      <c r="H10015">
        <v>2010</v>
      </c>
      <c r="I10015">
        <v>12.644166666666669</v>
      </c>
      <c r="J10015" t="s">
        <v>717</v>
      </c>
    </row>
    <row r="10016" spans="1:10">
      <c r="A10016" t="s">
        <v>482</v>
      </c>
      <c r="B10016" t="s">
        <v>6</v>
      </c>
      <c r="C10016" t="s">
        <v>4</v>
      </c>
      <c r="D10016" t="s">
        <v>1</v>
      </c>
      <c r="F10016" s="2">
        <v>5799275.0280102799</v>
      </c>
      <c r="G10016" s="2">
        <v>458652.21337984147</v>
      </c>
      <c r="H10016">
        <v>2010</v>
      </c>
      <c r="I10016">
        <v>12.644166666666669</v>
      </c>
      <c r="J10016" t="s">
        <v>717</v>
      </c>
    </row>
    <row r="10017" spans="1:10">
      <c r="A10017" t="s">
        <v>482</v>
      </c>
      <c r="B10017" t="s">
        <v>6</v>
      </c>
      <c r="C10017" t="s">
        <v>4</v>
      </c>
      <c r="D10017" t="s">
        <v>367</v>
      </c>
      <c r="F10017" s="2">
        <v>8036000</v>
      </c>
      <c r="G10017" s="2">
        <v>635549.9901140182</v>
      </c>
      <c r="H10017">
        <v>2010</v>
      </c>
      <c r="I10017">
        <v>12.644166666666669</v>
      </c>
      <c r="J10017" t="s">
        <v>717</v>
      </c>
    </row>
    <row r="10018" spans="1:10">
      <c r="A10018" t="s">
        <v>482</v>
      </c>
      <c r="B10018" t="s">
        <v>6</v>
      </c>
      <c r="C10018" t="s">
        <v>4</v>
      </c>
      <c r="D10018" t="s">
        <v>367</v>
      </c>
      <c r="F10018" s="2">
        <v>635549.9901140182</v>
      </c>
      <c r="G10018" s="2">
        <v>50264.284461663592</v>
      </c>
      <c r="H10018">
        <v>2010</v>
      </c>
      <c r="I10018">
        <v>12.644166666666669</v>
      </c>
      <c r="J10018" t="s">
        <v>717</v>
      </c>
    </row>
    <row r="10019" spans="1:10">
      <c r="A10019" t="s">
        <v>153</v>
      </c>
      <c r="B10019" t="s">
        <v>41</v>
      </c>
      <c r="C10019" t="s">
        <v>3</v>
      </c>
      <c r="D10019" t="s">
        <v>328</v>
      </c>
      <c r="E10019" t="s">
        <v>370</v>
      </c>
      <c r="F10019" s="2">
        <v>63107700</v>
      </c>
      <c r="G10019" s="2">
        <f>F10019/I10019</f>
        <v>2695758.2229816318</v>
      </c>
      <c r="H10019">
        <v>2017</v>
      </c>
      <c r="I10019">
        <v>23.41</v>
      </c>
      <c r="J10019" t="s">
        <v>717</v>
      </c>
    </row>
    <row r="10020" spans="1:10">
      <c r="A10020" t="s">
        <v>153</v>
      </c>
      <c r="B10020" t="s">
        <v>41</v>
      </c>
      <c r="C10020" t="s">
        <v>4</v>
      </c>
      <c r="D10020" t="s">
        <v>328</v>
      </c>
      <c r="E10020" t="s">
        <v>370</v>
      </c>
      <c r="F10020" s="2">
        <v>25443100</v>
      </c>
      <c r="G10020" s="2">
        <f>F10020/I10020</f>
        <v>1086847.5010679197</v>
      </c>
      <c r="H10020">
        <v>2017</v>
      </c>
      <c r="I10020">
        <v>23.41</v>
      </c>
      <c r="J10020" t="s">
        <v>717</v>
      </c>
    </row>
    <row r="10021" spans="1:10">
      <c r="A10021" t="s">
        <v>153</v>
      </c>
      <c r="B10021" t="s">
        <v>41</v>
      </c>
      <c r="C10021" t="s">
        <v>3</v>
      </c>
      <c r="D10021" t="s">
        <v>328</v>
      </c>
      <c r="E10021" t="s">
        <v>370</v>
      </c>
      <c r="F10021" s="2">
        <v>62111200</v>
      </c>
      <c r="G10021" s="2">
        <v>2079920.1668994015</v>
      </c>
      <c r="H10021">
        <v>2016</v>
      </c>
      <c r="I10021">
        <v>29.862300000000001</v>
      </c>
      <c r="J10021" t="s">
        <v>717</v>
      </c>
    </row>
    <row r="10022" spans="1:10">
      <c r="A10022" t="s">
        <v>153</v>
      </c>
      <c r="B10022" t="s">
        <v>41</v>
      </c>
      <c r="C10022" t="s">
        <v>4</v>
      </c>
      <c r="D10022" t="s">
        <v>328</v>
      </c>
      <c r="E10022" t="s">
        <v>370</v>
      </c>
      <c r="F10022" s="2">
        <v>21506000</v>
      </c>
      <c r="G10022" s="2">
        <v>720172.2573278012</v>
      </c>
      <c r="H10022">
        <v>2016</v>
      </c>
      <c r="I10022">
        <v>29.862300000000001</v>
      </c>
      <c r="J10022" t="s">
        <v>717</v>
      </c>
    </row>
    <row r="10023" spans="1:10">
      <c r="A10023" t="s">
        <v>74</v>
      </c>
      <c r="B10023" t="s">
        <v>33</v>
      </c>
      <c r="C10023" t="s">
        <v>4</v>
      </c>
      <c r="D10023" t="s">
        <v>328</v>
      </c>
      <c r="F10023" s="2">
        <f>G10023*I10023</f>
        <v>3229676581.3632026</v>
      </c>
      <c r="G10023" s="2">
        <v>6332154.0662296908</v>
      </c>
      <c r="H10023">
        <v>2010</v>
      </c>
      <c r="I10023">
        <v>510.04390410958933</v>
      </c>
      <c r="J10023" s="40" t="s">
        <v>715</v>
      </c>
    </row>
    <row r="10024" spans="1:10">
      <c r="A10024" t="s">
        <v>153</v>
      </c>
      <c r="B10024" t="s">
        <v>41</v>
      </c>
      <c r="C10024" t="s">
        <v>3</v>
      </c>
      <c r="D10024" t="s">
        <v>328</v>
      </c>
      <c r="E10024" t="s">
        <v>370</v>
      </c>
      <c r="F10024" s="2">
        <v>58288300</v>
      </c>
      <c r="G10024" s="2">
        <v>2698932.2492221068</v>
      </c>
      <c r="H10024">
        <v>2015</v>
      </c>
      <c r="I10024">
        <v>21.596800000000002</v>
      </c>
      <c r="J10024" t="s">
        <v>717</v>
      </c>
    </row>
    <row r="10025" spans="1:10">
      <c r="A10025" t="s">
        <v>153</v>
      </c>
      <c r="B10025" t="s">
        <v>41</v>
      </c>
      <c r="C10025" t="s">
        <v>4</v>
      </c>
      <c r="D10025" t="s">
        <v>328</v>
      </c>
      <c r="E10025" t="s">
        <v>370</v>
      </c>
      <c r="F10025" s="2">
        <v>30414700.000000004</v>
      </c>
      <c r="G10025" s="2">
        <v>1408296.5994962216</v>
      </c>
      <c r="H10025">
        <v>2015</v>
      </c>
      <c r="I10025">
        <v>21.596800000000002</v>
      </c>
      <c r="J10025" t="s">
        <v>717</v>
      </c>
    </row>
    <row r="10026" spans="1:10">
      <c r="A10026" t="s">
        <v>153</v>
      </c>
      <c r="B10026" t="s">
        <v>41</v>
      </c>
      <c r="C10026" t="s">
        <v>3</v>
      </c>
      <c r="D10026" t="s">
        <v>328</v>
      </c>
      <c r="E10026" t="s">
        <v>370</v>
      </c>
      <c r="F10026" s="2">
        <v>59242357.400000006</v>
      </c>
      <c r="G10026" s="2">
        <v>2803078.3436088115</v>
      </c>
      <c r="H10026">
        <v>2014</v>
      </c>
      <c r="I10026">
        <v>21.134749064390643</v>
      </c>
      <c r="J10026" t="s">
        <v>717</v>
      </c>
    </row>
    <row r="10027" spans="1:10">
      <c r="A10027" s="4" t="s">
        <v>19</v>
      </c>
      <c r="B10027" t="s">
        <v>33</v>
      </c>
      <c r="C10027" t="s">
        <v>4</v>
      </c>
      <c r="D10027" t="s">
        <v>328</v>
      </c>
      <c r="F10027" s="2">
        <f>G10027*I10027</f>
        <v>2470726416.9926553</v>
      </c>
      <c r="G10027" s="2">
        <v>4844144.5865448257</v>
      </c>
      <c r="H10027">
        <v>2010</v>
      </c>
      <c r="I10027">
        <v>510.04390410958933</v>
      </c>
      <c r="J10027" s="40" t="s">
        <v>715</v>
      </c>
    </row>
    <row r="10028" spans="1:10">
      <c r="A10028" t="s">
        <v>153</v>
      </c>
      <c r="B10028" t="s">
        <v>41</v>
      </c>
      <c r="C10028" t="s">
        <v>3</v>
      </c>
      <c r="D10028" t="s">
        <v>328</v>
      </c>
      <c r="E10028" t="s">
        <v>419</v>
      </c>
      <c r="F10028" s="2">
        <v>0</v>
      </c>
      <c r="G10028" s="2">
        <v>0</v>
      </c>
      <c r="H10028">
        <v>2014</v>
      </c>
      <c r="I10028">
        <v>21.134749064390643</v>
      </c>
      <c r="J10028" t="s">
        <v>717</v>
      </c>
    </row>
    <row r="10029" spans="1:10">
      <c r="A10029" t="s">
        <v>153</v>
      </c>
      <c r="B10029" t="s">
        <v>41</v>
      </c>
      <c r="C10029" t="s">
        <v>3</v>
      </c>
      <c r="D10029" t="s">
        <v>328</v>
      </c>
      <c r="E10029" t="s">
        <v>432</v>
      </c>
      <c r="F10029" s="2">
        <v>0</v>
      </c>
      <c r="G10029" s="2">
        <v>0</v>
      </c>
      <c r="H10029">
        <v>2014</v>
      </c>
      <c r="I10029">
        <v>21.134749064390643</v>
      </c>
      <c r="J10029" t="s">
        <v>717</v>
      </c>
    </row>
    <row r="10030" spans="1:10">
      <c r="A10030" t="s">
        <v>153</v>
      </c>
      <c r="B10030" t="s">
        <v>41</v>
      </c>
      <c r="C10030" t="s">
        <v>4</v>
      </c>
      <c r="D10030" t="s">
        <v>328</v>
      </c>
      <c r="E10030" t="s">
        <v>370</v>
      </c>
      <c r="F10030" s="2">
        <v>23877811.600000001</v>
      </c>
      <c r="G10030" s="2">
        <v>1129789.2171443412</v>
      </c>
      <c r="H10030">
        <v>2014</v>
      </c>
      <c r="I10030">
        <v>21.134749064390643</v>
      </c>
      <c r="J10030" t="s">
        <v>717</v>
      </c>
    </row>
    <row r="10031" spans="1:10">
      <c r="A10031" t="s">
        <v>153</v>
      </c>
      <c r="B10031" t="s">
        <v>41</v>
      </c>
      <c r="C10031" t="s">
        <v>4</v>
      </c>
      <c r="D10031" t="s">
        <v>328</v>
      </c>
      <c r="E10031" t="s">
        <v>419</v>
      </c>
      <c r="F10031" s="2">
        <v>0</v>
      </c>
      <c r="G10031" s="2">
        <v>0</v>
      </c>
      <c r="H10031">
        <v>2014</v>
      </c>
      <c r="I10031">
        <v>21.134749064390643</v>
      </c>
      <c r="J10031" t="s">
        <v>717</v>
      </c>
    </row>
    <row r="10032" spans="1:10">
      <c r="A10032" t="s">
        <v>153</v>
      </c>
      <c r="B10032" t="s">
        <v>41</v>
      </c>
      <c r="C10032" t="s">
        <v>4</v>
      </c>
      <c r="D10032" t="s">
        <v>328</v>
      </c>
      <c r="E10032" t="s">
        <v>432</v>
      </c>
      <c r="F10032" s="2">
        <v>0</v>
      </c>
      <c r="G10032" s="2">
        <v>0</v>
      </c>
      <c r="H10032">
        <v>2014</v>
      </c>
      <c r="I10032">
        <v>21.134749064390643</v>
      </c>
      <c r="J10032" t="s">
        <v>717</v>
      </c>
    </row>
    <row r="10033" spans="1:10">
      <c r="A10033" t="s">
        <v>153</v>
      </c>
      <c r="B10033" t="s">
        <v>41</v>
      </c>
      <c r="C10033" t="s">
        <v>3</v>
      </c>
      <c r="D10033" t="s">
        <v>328</v>
      </c>
      <c r="F10033" s="2">
        <v>52730631.43</v>
      </c>
      <c r="G10033" s="2">
        <v>2572841.8200917034</v>
      </c>
      <c r="H10033">
        <v>2013</v>
      </c>
      <c r="I10033">
        <v>20.495092631897801</v>
      </c>
      <c r="J10033" t="s">
        <v>717</v>
      </c>
    </row>
    <row r="10034" spans="1:10">
      <c r="A10034" t="s">
        <v>153</v>
      </c>
      <c r="B10034" t="s">
        <v>41</v>
      </c>
      <c r="C10034" t="s">
        <v>4</v>
      </c>
      <c r="D10034" t="s">
        <v>328</v>
      </c>
      <c r="F10034" s="2">
        <v>33750860.880000003</v>
      </c>
      <c r="G10034" s="2">
        <v>1646777.6694734923</v>
      </c>
      <c r="H10034">
        <v>2013</v>
      </c>
      <c r="I10034">
        <v>20.495092631897801</v>
      </c>
      <c r="J10034" t="s">
        <v>717</v>
      </c>
    </row>
    <row r="10035" spans="1:10">
      <c r="A10035" t="s">
        <v>153</v>
      </c>
      <c r="B10035" t="s">
        <v>41</v>
      </c>
      <c r="C10035" t="s">
        <v>3</v>
      </c>
      <c r="D10035" t="s">
        <v>328</v>
      </c>
      <c r="F10035" s="2">
        <v>57920857.310000002</v>
      </c>
      <c r="G10035" s="2">
        <v>2949437.9860820938</v>
      </c>
      <c r="H10035">
        <v>2012</v>
      </c>
      <c r="I10035">
        <v>19.637930203421423</v>
      </c>
      <c r="J10035" t="s">
        <v>717</v>
      </c>
    </row>
    <row r="10036" spans="1:10">
      <c r="A10036" t="s">
        <v>17</v>
      </c>
      <c r="B10036" t="s">
        <v>38</v>
      </c>
      <c r="C10036" t="s">
        <v>3</v>
      </c>
      <c r="D10036" t="s">
        <v>328</v>
      </c>
      <c r="E10036" t="s">
        <v>534</v>
      </c>
      <c r="F10036" s="2">
        <v>36728653331</v>
      </c>
      <c r="G10036" s="2">
        <v>8601558.1571428571</v>
      </c>
      <c r="H10036">
        <v>2024</v>
      </c>
      <c r="I10036" s="32">
        <v>4270</v>
      </c>
      <c r="J10036" s="40" t="s">
        <v>715</v>
      </c>
    </row>
    <row r="10037" spans="1:10">
      <c r="A10037" t="s">
        <v>13</v>
      </c>
      <c r="B10037" t="s">
        <v>38</v>
      </c>
      <c r="C10037" t="s">
        <v>3</v>
      </c>
      <c r="D10037" t="s">
        <v>328</v>
      </c>
      <c r="E10037" t="s">
        <v>534</v>
      </c>
      <c r="F10037" s="2">
        <v>15982561049</v>
      </c>
      <c r="G10037" s="2">
        <v>3742988.5360655738</v>
      </c>
      <c r="H10037">
        <v>2024</v>
      </c>
      <c r="I10037" s="32">
        <v>4270</v>
      </c>
      <c r="J10037" s="40" t="s">
        <v>715</v>
      </c>
    </row>
    <row r="10038" spans="1:10">
      <c r="A10038" t="s">
        <v>153</v>
      </c>
      <c r="B10038" t="s">
        <v>41</v>
      </c>
      <c r="C10038" t="s">
        <v>4</v>
      </c>
      <c r="D10038" t="s">
        <v>328</v>
      </c>
      <c r="F10038" s="2">
        <v>27496509.02</v>
      </c>
      <c r="G10038" s="2">
        <v>1400173.4773051294</v>
      </c>
      <c r="H10038">
        <v>2012</v>
      </c>
      <c r="I10038">
        <v>19.637930203421423</v>
      </c>
      <c r="J10038" t="s">
        <v>717</v>
      </c>
    </row>
    <row r="10039" spans="1:10">
      <c r="A10039" t="s">
        <v>153</v>
      </c>
      <c r="B10039" t="s">
        <v>41</v>
      </c>
      <c r="C10039" t="s">
        <v>3</v>
      </c>
      <c r="D10039" t="s">
        <v>328</v>
      </c>
      <c r="F10039" s="2">
        <v>49440127.969999991</v>
      </c>
      <c r="G10039" s="2">
        <v>2595479.4612045428</v>
      </c>
      <c r="H10039">
        <v>2011</v>
      </c>
      <c r="I10039">
        <v>19.048552958710449</v>
      </c>
      <c r="J10039" t="s">
        <v>717</v>
      </c>
    </row>
    <row r="10040" spans="1:10">
      <c r="A10040" t="s">
        <v>66</v>
      </c>
      <c r="B10040" t="s">
        <v>38</v>
      </c>
      <c r="C10040" t="s">
        <v>3</v>
      </c>
      <c r="D10040" t="s">
        <v>328</v>
      </c>
      <c r="E10040" t="s">
        <v>534</v>
      </c>
      <c r="F10040" s="2">
        <v>90349175893</v>
      </c>
      <c r="G10040" s="2">
        <v>21159057.586182669</v>
      </c>
      <c r="H10040">
        <v>2024</v>
      </c>
      <c r="I10040" s="32">
        <v>4270</v>
      </c>
      <c r="J10040" s="40" t="s">
        <v>715</v>
      </c>
    </row>
    <row r="10041" spans="1:10">
      <c r="A10041" t="s">
        <v>153</v>
      </c>
      <c r="B10041" t="s">
        <v>41</v>
      </c>
      <c r="C10041" t="s">
        <v>4</v>
      </c>
      <c r="D10041" t="s">
        <v>328</v>
      </c>
      <c r="F10041" s="2">
        <v>53829490.75</v>
      </c>
      <c r="G10041" s="2">
        <v>2825909.7090829178</v>
      </c>
      <c r="H10041">
        <v>2011</v>
      </c>
      <c r="I10041">
        <v>19.048552958710449</v>
      </c>
      <c r="J10041" t="s">
        <v>717</v>
      </c>
    </row>
    <row r="10042" spans="1:10">
      <c r="A10042" t="s">
        <v>153</v>
      </c>
      <c r="B10042" t="s">
        <v>41</v>
      </c>
      <c r="C10042" t="s">
        <v>3</v>
      </c>
      <c r="D10042" t="s">
        <v>328</v>
      </c>
      <c r="F10042" s="2">
        <v>41323649.920000002</v>
      </c>
      <c r="G10042" s="2">
        <v>2171856.8167601088</v>
      </c>
      <c r="H10042">
        <v>2010</v>
      </c>
      <c r="I10042">
        <v>19.026875805581422</v>
      </c>
      <c r="J10042" t="s">
        <v>717</v>
      </c>
    </row>
    <row r="10043" spans="1:10">
      <c r="A10043" t="s">
        <v>153</v>
      </c>
      <c r="B10043" t="s">
        <v>41</v>
      </c>
      <c r="C10043" t="s">
        <v>4</v>
      </c>
      <c r="D10043" t="s">
        <v>328</v>
      </c>
      <c r="F10043" s="2">
        <v>14803886.92</v>
      </c>
      <c r="G10043" s="2">
        <v>778051.37697158707</v>
      </c>
      <c r="H10043">
        <v>2010</v>
      </c>
      <c r="I10043">
        <v>19.026875805581422</v>
      </c>
      <c r="J10043" t="s">
        <v>717</v>
      </c>
    </row>
    <row r="10044" spans="1:10">
      <c r="A10044" t="s">
        <v>716</v>
      </c>
      <c r="B10044" t="s">
        <v>38</v>
      </c>
      <c r="C10044" t="s">
        <v>3</v>
      </c>
      <c r="D10044" t="s">
        <v>328</v>
      </c>
      <c r="E10044" t="s">
        <v>534</v>
      </c>
      <c r="F10044" s="2">
        <v>8801854118</v>
      </c>
      <c r="G10044" s="2">
        <v>2061324.14941452</v>
      </c>
      <c r="H10044">
        <v>2024</v>
      </c>
      <c r="I10044" s="32">
        <v>4270</v>
      </c>
      <c r="J10044" s="40" t="s">
        <v>715</v>
      </c>
    </row>
    <row r="10045" spans="1:10">
      <c r="A10045" t="s">
        <v>153</v>
      </c>
      <c r="B10045" t="s">
        <v>41</v>
      </c>
      <c r="C10045" t="s">
        <v>3</v>
      </c>
      <c r="D10045" t="s">
        <v>1</v>
      </c>
      <c r="E10045" t="s">
        <v>364</v>
      </c>
      <c r="F10045" s="2">
        <v>3817200</v>
      </c>
      <c r="G10045" s="2">
        <f>F10045/I10045</f>
        <v>163058.52199914565</v>
      </c>
      <c r="H10045">
        <v>2017</v>
      </c>
      <c r="I10045">
        <v>23.41</v>
      </c>
      <c r="J10045" t="s">
        <v>717</v>
      </c>
    </row>
    <row r="10046" spans="1:10">
      <c r="A10046" t="s">
        <v>153</v>
      </c>
      <c r="B10046" t="s">
        <v>41</v>
      </c>
      <c r="C10046" t="s">
        <v>3</v>
      </c>
      <c r="D10046" t="s">
        <v>1</v>
      </c>
      <c r="F10046" s="2">
        <v>1871000</v>
      </c>
      <c r="G10046" s="2">
        <v>62654.249672664191</v>
      </c>
      <c r="H10046">
        <v>2016</v>
      </c>
      <c r="I10046">
        <v>29.862300000000001</v>
      </c>
      <c r="J10046" t="s">
        <v>717</v>
      </c>
    </row>
    <row r="10047" spans="1:10">
      <c r="A10047" t="s">
        <v>153</v>
      </c>
      <c r="B10047" t="s">
        <v>41</v>
      </c>
      <c r="C10047" t="s">
        <v>3</v>
      </c>
      <c r="D10047" t="s">
        <v>1</v>
      </c>
      <c r="F10047" s="2">
        <v>1231700</v>
      </c>
      <c r="G10047" s="2">
        <v>57031.597273670166</v>
      </c>
      <c r="H10047">
        <v>2015</v>
      </c>
      <c r="I10047">
        <v>21.596800000000002</v>
      </c>
      <c r="J10047" t="s">
        <v>717</v>
      </c>
    </row>
    <row r="10048" spans="1:10">
      <c r="A10048" t="s">
        <v>78</v>
      </c>
      <c r="B10048" t="s">
        <v>38</v>
      </c>
      <c r="C10048" t="s">
        <v>3</v>
      </c>
      <c r="D10048" t="s">
        <v>328</v>
      </c>
      <c r="E10048" t="s">
        <v>534</v>
      </c>
      <c r="F10048" s="2">
        <v>45152516701</v>
      </c>
      <c r="G10048" s="2">
        <v>10574359.883138174</v>
      </c>
      <c r="H10048">
        <v>2024</v>
      </c>
      <c r="I10048" s="32">
        <v>4270</v>
      </c>
      <c r="J10048" s="40" t="s">
        <v>715</v>
      </c>
    </row>
    <row r="10049" spans="1:10">
      <c r="A10049" t="s">
        <v>92</v>
      </c>
      <c r="B10049" t="s">
        <v>38</v>
      </c>
      <c r="C10049" t="s">
        <v>3</v>
      </c>
      <c r="D10049" t="s">
        <v>328</v>
      </c>
      <c r="E10049" t="s">
        <v>534</v>
      </c>
      <c r="F10049" s="2">
        <v>33935604806</v>
      </c>
      <c r="G10049" s="2">
        <v>7947448.4323185012</v>
      </c>
      <c r="H10049">
        <v>2024</v>
      </c>
      <c r="I10049" s="32">
        <v>4270</v>
      </c>
      <c r="J10049" s="40" t="s">
        <v>715</v>
      </c>
    </row>
    <row r="10050" spans="1:10">
      <c r="A10050" t="s">
        <v>153</v>
      </c>
      <c r="B10050" t="s">
        <v>41</v>
      </c>
      <c r="C10050" t="s">
        <v>4</v>
      </c>
      <c r="D10050" t="s">
        <v>1</v>
      </c>
      <c r="F10050" s="2">
        <v>31000</v>
      </c>
      <c r="G10050" s="2">
        <v>1435.3978367165505</v>
      </c>
      <c r="H10050">
        <v>2015</v>
      </c>
      <c r="I10050">
        <v>21.596800000000002</v>
      </c>
      <c r="J10050" t="s">
        <v>717</v>
      </c>
    </row>
    <row r="10051" spans="1:10">
      <c r="A10051" t="s">
        <v>153</v>
      </c>
      <c r="B10051" t="s">
        <v>41</v>
      </c>
      <c r="C10051" t="s">
        <v>3</v>
      </c>
      <c r="D10051" t="s">
        <v>1</v>
      </c>
      <c r="F10051" s="2">
        <v>988988.05999999994</v>
      </c>
      <c r="G10051" s="2">
        <v>46794.407493880244</v>
      </c>
      <c r="H10051">
        <v>2014</v>
      </c>
      <c r="I10051">
        <v>21.134749064390643</v>
      </c>
      <c r="J10051" t="s">
        <v>717</v>
      </c>
    </row>
    <row r="10052" spans="1:10">
      <c r="A10052" t="s">
        <v>25</v>
      </c>
      <c r="B10052" t="s">
        <v>38</v>
      </c>
      <c r="C10052" t="s">
        <v>3</v>
      </c>
      <c r="D10052" t="s">
        <v>328</v>
      </c>
      <c r="E10052" t="s">
        <v>534</v>
      </c>
      <c r="F10052" s="2">
        <v>46566550227</v>
      </c>
      <c r="G10052" s="2">
        <v>10905515.275644029</v>
      </c>
      <c r="H10052">
        <v>2024</v>
      </c>
      <c r="I10052" s="32">
        <v>4270</v>
      </c>
      <c r="J10052" s="40" t="s">
        <v>715</v>
      </c>
    </row>
    <row r="10053" spans="1:10">
      <c r="A10053" t="s">
        <v>153</v>
      </c>
      <c r="B10053" t="s">
        <v>41</v>
      </c>
      <c r="C10053" t="s">
        <v>4</v>
      </c>
      <c r="D10053" t="s">
        <v>1</v>
      </c>
      <c r="F10053" s="2">
        <v>122500</v>
      </c>
      <c r="G10053" s="2">
        <v>5796.1416824388452</v>
      </c>
      <c r="H10053">
        <v>2014</v>
      </c>
      <c r="I10053">
        <v>21.134749064390643</v>
      </c>
      <c r="J10053" t="s">
        <v>717</v>
      </c>
    </row>
    <row r="10054" spans="1:10">
      <c r="A10054" t="s">
        <v>17</v>
      </c>
      <c r="B10054" t="s">
        <v>38</v>
      </c>
      <c r="C10054" t="s">
        <v>3</v>
      </c>
      <c r="D10054" t="s">
        <v>1</v>
      </c>
      <c r="E10054" t="s">
        <v>686</v>
      </c>
      <c r="F10054" s="2">
        <v>5708227616</v>
      </c>
      <c r="G10054" s="2">
        <v>1336821.4557377049</v>
      </c>
      <c r="H10054">
        <v>2024</v>
      </c>
      <c r="I10054" s="32">
        <v>4270</v>
      </c>
      <c r="J10054" s="40" t="s">
        <v>715</v>
      </c>
    </row>
    <row r="10055" spans="1:10">
      <c r="A10055" t="s">
        <v>13</v>
      </c>
      <c r="B10055" t="s">
        <v>38</v>
      </c>
      <c r="C10055" t="s">
        <v>3</v>
      </c>
      <c r="D10055" t="s">
        <v>1</v>
      </c>
      <c r="E10055" t="s">
        <v>686</v>
      </c>
      <c r="F10055" s="2">
        <v>15158047082</v>
      </c>
      <c r="G10055" s="2">
        <v>3549893.9302107729</v>
      </c>
      <c r="H10055">
        <v>2024</v>
      </c>
      <c r="I10055" s="32">
        <v>4270</v>
      </c>
      <c r="J10055" s="40" t="s">
        <v>715</v>
      </c>
    </row>
    <row r="10056" spans="1:10">
      <c r="A10056" t="s">
        <v>66</v>
      </c>
      <c r="B10056" t="s">
        <v>38</v>
      </c>
      <c r="C10056" t="s">
        <v>3</v>
      </c>
      <c r="D10056" t="s">
        <v>1</v>
      </c>
      <c r="E10056" t="s">
        <v>686</v>
      </c>
      <c r="F10056" s="2">
        <v>512284397</v>
      </c>
      <c r="G10056" s="2">
        <v>119972.92669789227</v>
      </c>
      <c r="H10056">
        <v>2024</v>
      </c>
      <c r="I10056" s="32">
        <v>4270</v>
      </c>
      <c r="J10056" s="40" t="s">
        <v>715</v>
      </c>
    </row>
    <row r="10057" spans="1:10">
      <c r="A10057" t="s">
        <v>153</v>
      </c>
      <c r="B10057" t="s">
        <v>41</v>
      </c>
      <c r="C10057" t="s">
        <v>3</v>
      </c>
      <c r="D10057" t="s">
        <v>1</v>
      </c>
      <c r="F10057" s="2">
        <v>1234393.6499999999</v>
      </c>
      <c r="G10057" s="2">
        <v>60228.742176009269</v>
      </c>
      <c r="H10057">
        <v>2013</v>
      </c>
      <c r="I10057">
        <v>20.495092631897801</v>
      </c>
      <c r="J10057" t="s">
        <v>717</v>
      </c>
    </row>
    <row r="10058" spans="1:10">
      <c r="A10058" t="s">
        <v>153</v>
      </c>
      <c r="B10058" t="s">
        <v>41</v>
      </c>
      <c r="C10058" t="s">
        <v>3</v>
      </c>
      <c r="D10058" t="s">
        <v>1</v>
      </c>
      <c r="F10058" s="2">
        <v>1258206.72</v>
      </c>
      <c r="G10058" s="2">
        <v>64070.230771101764</v>
      </c>
      <c r="H10058">
        <v>2012</v>
      </c>
      <c r="I10058">
        <v>19.637930203421423</v>
      </c>
      <c r="J10058" t="s">
        <v>717</v>
      </c>
    </row>
    <row r="10059" spans="1:10">
      <c r="A10059" t="s">
        <v>78</v>
      </c>
      <c r="B10059" t="s">
        <v>38</v>
      </c>
      <c r="C10059" t="s">
        <v>3</v>
      </c>
      <c r="D10059" t="s">
        <v>1</v>
      </c>
      <c r="E10059" t="s">
        <v>686</v>
      </c>
      <c r="F10059" s="2">
        <v>21173643706</v>
      </c>
      <c r="G10059" s="2">
        <v>4958698.7601873539</v>
      </c>
      <c r="H10059">
        <v>2024</v>
      </c>
      <c r="I10059" s="32">
        <v>4270</v>
      </c>
      <c r="J10059" s="40" t="s">
        <v>715</v>
      </c>
    </row>
    <row r="10060" spans="1:10">
      <c r="A10060" t="s">
        <v>153</v>
      </c>
      <c r="B10060" t="s">
        <v>41</v>
      </c>
      <c r="C10060" t="s">
        <v>3</v>
      </c>
      <c r="D10060" t="s">
        <v>1</v>
      </c>
      <c r="F10060" s="2">
        <v>1617988.96</v>
      </c>
      <c r="G10060" s="2">
        <v>84940.255751035002</v>
      </c>
      <c r="H10060">
        <v>2011</v>
      </c>
      <c r="I10060">
        <v>19.048552958710449</v>
      </c>
      <c r="J10060" t="s">
        <v>717</v>
      </c>
    </row>
    <row r="10061" spans="1:10">
      <c r="A10061" t="s">
        <v>153</v>
      </c>
      <c r="B10061" t="s">
        <v>41</v>
      </c>
      <c r="C10061" t="s">
        <v>4</v>
      </c>
      <c r="D10061" t="s">
        <v>1</v>
      </c>
      <c r="F10061" s="2">
        <v>355892.58</v>
      </c>
      <c r="G10061" s="2">
        <v>18683.444394512855</v>
      </c>
      <c r="H10061">
        <v>2011</v>
      </c>
      <c r="I10061">
        <v>19.048552958710449</v>
      </c>
      <c r="J10061" t="s">
        <v>717</v>
      </c>
    </row>
    <row r="10062" spans="1:10">
      <c r="A10062" t="s">
        <v>153</v>
      </c>
      <c r="B10062" t="s">
        <v>41</v>
      </c>
      <c r="C10062" t="s">
        <v>3</v>
      </c>
      <c r="D10062" t="s">
        <v>1</v>
      </c>
      <c r="F10062" s="2">
        <v>1501853.62</v>
      </c>
      <c r="G10062" s="2">
        <v>78933.274981457551</v>
      </c>
      <c r="H10062">
        <v>2010</v>
      </c>
      <c r="I10062">
        <v>19.026875805581422</v>
      </c>
      <c r="J10062" t="s">
        <v>717</v>
      </c>
    </row>
    <row r="10063" spans="1:10">
      <c r="A10063" t="s">
        <v>17</v>
      </c>
      <c r="B10063" t="s">
        <v>38</v>
      </c>
      <c r="C10063" t="s">
        <v>4</v>
      </c>
      <c r="D10063" t="s">
        <v>328</v>
      </c>
      <c r="E10063" t="s">
        <v>534</v>
      </c>
      <c r="F10063" s="2">
        <v>13424813187</v>
      </c>
      <c r="G10063" s="2">
        <v>3143984.3529274003</v>
      </c>
      <c r="H10063">
        <v>2024</v>
      </c>
      <c r="I10063" s="32">
        <v>4270</v>
      </c>
      <c r="J10063" s="40" t="s">
        <v>715</v>
      </c>
    </row>
    <row r="10064" spans="1:10">
      <c r="A10064" t="s">
        <v>13</v>
      </c>
      <c r="B10064" t="s">
        <v>38</v>
      </c>
      <c r="C10064" t="s">
        <v>4</v>
      </c>
      <c r="D10064" t="s">
        <v>328</v>
      </c>
      <c r="E10064" t="s">
        <v>534</v>
      </c>
      <c r="F10064" s="2">
        <v>4346787034</v>
      </c>
      <c r="G10064" s="2">
        <v>1017982.9119437939</v>
      </c>
      <c r="H10064">
        <v>2024</v>
      </c>
      <c r="I10064" s="32">
        <v>4270</v>
      </c>
      <c r="J10064" s="40" t="s">
        <v>715</v>
      </c>
    </row>
    <row r="10065" spans="1:10">
      <c r="A10065" t="s">
        <v>153</v>
      </c>
      <c r="B10065" t="s">
        <v>41</v>
      </c>
      <c r="C10065" t="s">
        <v>4</v>
      </c>
      <c r="D10065" t="s">
        <v>1</v>
      </c>
      <c r="F10065" s="2">
        <v>356449.50000000006</v>
      </c>
      <c r="G10065" s="2">
        <v>18734.000455053039</v>
      </c>
      <c r="H10065">
        <v>2010</v>
      </c>
      <c r="I10065">
        <v>19.026875805581422</v>
      </c>
      <c r="J10065" t="s">
        <v>717</v>
      </c>
    </row>
    <row r="10066" spans="1:10">
      <c r="A10066" t="s">
        <v>153</v>
      </c>
      <c r="B10066" t="s">
        <v>37</v>
      </c>
      <c r="C10066" t="s">
        <v>3</v>
      </c>
      <c r="D10066" t="s">
        <v>328</v>
      </c>
      <c r="E10066" t="s">
        <v>370</v>
      </c>
      <c r="F10066" s="2">
        <v>62527</v>
      </c>
      <c r="G10066" s="2">
        <f>F10066/I10066</f>
        <v>62527</v>
      </c>
      <c r="H10066">
        <v>2023</v>
      </c>
      <c r="I10066">
        <v>1</v>
      </c>
      <c r="J10066" t="s">
        <v>717</v>
      </c>
    </row>
    <row r="10067" spans="1:10">
      <c r="A10067" t="s">
        <v>66</v>
      </c>
      <c r="B10067" t="s">
        <v>38</v>
      </c>
      <c r="C10067" t="s">
        <v>4</v>
      </c>
      <c r="D10067" t="s">
        <v>328</v>
      </c>
      <c r="E10067" t="s">
        <v>534</v>
      </c>
      <c r="F10067" s="2">
        <v>27792922026</v>
      </c>
      <c r="G10067" s="2">
        <v>6508881.0365339583</v>
      </c>
      <c r="H10067">
        <v>2024</v>
      </c>
      <c r="I10067" s="32">
        <v>4270</v>
      </c>
      <c r="J10067" s="40" t="s">
        <v>715</v>
      </c>
    </row>
    <row r="10068" spans="1:10">
      <c r="A10068" t="s">
        <v>153</v>
      </c>
      <c r="B10068" t="s">
        <v>37</v>
      </c>
      <c r="C10068" t="s">
        <v>3</v>
      </c>
      <c r="D10068" t="s">
        <v>328</v>
      </c>
      <c r="E10068" t="s">
        <v>434</v>
      </c>
      <c r="F10068" s="2">
        <v>747295</v>
      </c>
      <c r="G10068" s="2">
        <f>F10068/I10068</f>
        <v>747295</v>
      </c>
      <c r="H10068">
        <v>2023</v>
      </c>
      <c r="I10068">
        <v>1</v>
      </c>
      <c r="J10068" t="s">
        <v>717</v>
      </c>
    </row>
    <row r="10069" spans="1:10">
      <c r="A10069" t="s">
        <v>153</v>
      </c>
      <c r="B10069" t="s">
        <v>37</v>
      </c>
      <c r="C10069" t="s">
        <v>3</v>
      </c>
      <c r="D10069" t="s">
        <v>1</v>
      </c>
      <c r="E10069" t="s">
        <v>434</v>
      </c>
      <c r="F10069" s="2">
        <v>64200</v>
      </c>
      <c r="G10069" s="2">
        <f>F10069/I10069</f>
        <v>64200</v>
      </c>
      <c r="H10069">
        <v>2023</v>
      </c>
      <c r="I10069">
        <v>1</v>
      </c>
      <c r="J10069" t="s">
        <v>717</v>
      </c>
    </row>
    <row r="10070" spans="1:10">
      <c r="A10070" s="6" t="s">
        <v>153</v>
      </c>
      <c r="B10070" t="s">
        <v>37</v>
      </c>
      <c r="C10070" t="s">
        <v>3</v>
      </c>
      <c r="D10070" t="s">
        <v>328</v>
      </c>
      <c r="E10070" t="s">
        <v>489</v>
      </c>
      <c r="F10070" s="2">
        <v>322254</v>
      </c>
      <c r="G10070" s="2">
        <f>F10070/I10070</f>
        <v>322254</v>
      </c>
      <c r="H10070">
        <v>2022</v>
      </c>
      <c r="I10070">
        <v>1</v>
      </c>
      <c r="J10070" t="s">
        <v>717</v>
      </c>
    </row>
    <row r="10071" spans="1:10">
      <c r="A10071" t="s">
        <v>716</v>
      </c>
      <c r="B10071" t="s">
        <v>38</v>
      </c>
      <c r="C10071" t="s">
        <v>4</v>
      </c>
      <c r="D10071" t="s">
        <v>328</v>
      </c>
      <c r="E10071" t="s">
        <v>534</v>
      </c>
      <c r="F10071" s="2">
        <v>4200882821</v>
      </c>
      <c r="G10071" s="2">
        <v>983813.30702576111</v>
      </c>
      <c r="H10071">
        <v>2024</v>
      </c>
      <c r="I10071" s="32">
        <v>4270</v>
      </c>
      <c r="J10071" s="40" t="s">
        <v>715</v>
      </c>
    </row>
    <row r="10072" spans="1:10">
      <c r="A10072" s="6" t="s">
        <v>153</v>
      </c>
      <c r="B10072" t="s">
        <v>37</v>
      </c>
      <c r="C10072" t="s">
        <v>3</v>
      </c>
      <c r="D10072" t="s">
        <v>328</v>
      </c>
      <c r="E10072" t="s">
        <v>490</v>
      </c>
      <c r="F10072" s="2">
        <v>262775</v>
      </c>
      <c r="G10072" s="2">
        <f>F10072/I10072</f>
        <v>262775</v>
      </c>
      <c r="H10072">
        <v>2022</v>
      </c>
      <c r="I10072">
        <v>1</v>
      </c>
      <c r="J10072" t="s">
        <v>717</v>
      </c>
    </row>
    <row r="10073" spans="1:10">
      <c r="A10073" s="6" t="s">
        <v>153</v>
      </c>
      <c r="B10073" t="s">
        <v>37</v>
      </c>
      <c r="C10073" t="s">
        <v>3</v>
      </c>
      <c r="D10073" t="s">
        <v>1</v>
      </c>
      <c r="F10073" s="2">
        <v>49138</v>
      </c>
      <c r="G10073" s="2">
        <f>F10073/I10073</f>
        <v>49138</v>
      </c>
      <c r="H10073">
        <v>2022</v>
      </c>
      <c r="I10073">
        <v>1</v>
      </c>
      <c r="J10073" t="s">
        <v>717</v>
      </c>
    </row>
    <row r="10074" spans="1:10">
      <c r="A10074" t="s">
        <v>78</v>
      </c>
      <c r="B10074" t="s">
        <v>38</v>
      </c>
      <c r="C10074" t="s">
        <v>4</v>
      </c>
      <c r="D10074" t="s">
        <v>328</v>
      </c>
      <c r="E10074" t="s">
        <v>534</v>
      </c>
      <c r="F10074" s="2">
        <v>19574903262</v>
      </c>
      <c r="G10074" s="2">
        <v>4584286.4782201406</v>
      </c>
      <c r="H10074">
        <v>2024</v>
      </c>
      <c r="I10074" s="32">
        <v>4270</v>
      </c>
      <c r="J10074" s="40" t="s">
        <v>715</v>
      </c>
    </row>
    <row r="10075" spans="1:10">
      <c r="A10075" t="s">
        <v>92</v>
      </c>
      <c r="B10075" t="s">
        <v>38</v>
      </c>
      <c r="C10075" t="s">
        <v>4</v>
      </c>
      <c r="D10075" t="s">
        <v>328</v>
      </c>
      <c r="E10075" t="s">
        <v>534</v>
      </c>
      <c r="F10075" s="2">
        <v>9834175674</v>
      </c>
      <c r="G10075" s="2">
        <v>2303085.6379391099</v>
      </c>
      <c r="H10075">
        <v>2024</v>
      </c>
      <c r="I10075" s="32">
        <v>4270</v>
      </c>
      <c r="J10075" s="40" t="s">
        <v>715</v>
      </c>
    </row>
    <row r="10076" spans="1:10">
      <c r="A10076" s="6" t="s">
        <v>153</v>
      </c>
      <c r="B10076" t="s">
        <v>37</v>
      </c>
      <c r="C10076" t="s">
        <v>5</v>
      </c>
      <c r="D10076" t="s">
        <v>328</v>
      </c>
      <c r="E10076" t="s">
        <v>490</v>
      </c>
      <c r="F10076" s="2">
        <v>987</v>
      </c>
      <c r="G10076" s="2">
        <f>F10076/I10076</f>
        <v>987</v>
      </c>
      <c r="H10076">
        <v>2022</v>
      </c>
      <c r="I10076">
        <v>1</v>
      </c>
      <c r="J10076" t="s">
        <v>717</v>
      </c>
    </row>
    <row r="10077" spans="1:10">
      <c r="A10077" s="6" t="s">
        <v>153</v>
      </c>
      <c r="B10077" t="s">
        <v>37</v>
      </c>
      <c r="C10077" t="s">
        <v>3</v>
      </c>
      <c r="D10077" t="s">
        <v>328</v>
      </c>
      <c r="E10077" t="s">
        <v>489</v>
      </c>
      <c r="F10077" s="2">
        <v>15284</v>
      </c>
      <c r="G10077" s="2">
        <f>F10077/I10077</f>
        <v>15284</v>
      </c>
      <c r="H10077">
        <v>2021</v>
      </c>
      <c r="I10077">
        <v>1</v>
      </c>
      <c r="J10077" t="s">
        <v>717</v>
      </c>
    </row>
    <row r="10078" spans="1:10">
      <c r="A10078" t="s">
        <v>25</v>
      </c>
      <c r="B10078" t="s">
        <v>38</v>
      </c>
      <c r="C10078" t="s">
        <v>4</v>
      </c>
      <c r="D10078" t="s">
        <v>328</v>
      </c>
      <c r="E10078" t="s">
        <v>534</v>
      </c>
      <c r="F10078" s="2">
        <v>17212796475</v>
      </c>
      <c r="G10078" s="2">
        <v>4031099.8770491802</v>
      </c>
      <c r="H10078">
        <v>2024</v>
      </c>
      <c r="I10078" s="32">
        <v>4270</v>
      </c>
      <c r="J10078" s="40" t="s">
        <v>715</v>
      </c>
    </row>
    <row r="10079" spans="1:10">
      <c r="A10079" t="s">
        <v>564</v>
      </c>
      <c r="B10079" t="s">
        <v>552</v>
      </c>
      <c r="C10079" t="s">
        <v>3</v>
      </c>
      <c r="D10079" t="s">
        <v>328</v>
      </c>
      <c r="F10079" s="2">
        <v>17618000</v>
      </c>
      <c r="G10079" s="2">
        <v>2803271.3849287168</v>
      </c>
      <c r="H10079">
        <v>2015</v>
      </c>
      <c r="I10079">
        <v>6.2847999999999997</v>
      </c>
      <c r="J10079" t="s">
        <v>717</v>
      </c>
    </row>
    <row r="10080" spans="1:10">
      <c r="A10080" t="s">
        <v>17</v>
      </c>
      <c r="B10080" t="s">
        <v>38</v>
      </c>
      <c r="C10080" t="s">
        <v>4</v>
      </c>
      <c r="D10080" t="s">
        <v>1</v>
      </c>
      <c r="E10080" t="s">
        <v>686</v>
      </c>
      <c r="F10080" s="2">
        <v>6091090286</v>
      </c>
      <c r="G10080" s="2">
        <v>1426484.8444964872</v>
      </c>
      <c r="H10080">
        <v>2024</v>
      </c>
      <c r="I10080" s="32">
        <v>4270</v>
      </c>
      <c r="J10080" s="40" t="s">
        <v>715</v>
      </c>
    </row>
    <row r="10081" spans="1:10">
      <c r="A10081" t="s">
        <v>13</v>
      </c>
      <c r="B10081" t="s">
        <v>38</v>
      </c>
      <c r="C10081" t="s">
        <v>4</v>
      </c>
      <c r="D10081" t="s">
        <v>1</v>
      </c>
      <c r="E10081" t="s">
        <v>686</v>
      </c>
      <c r="F10081" s="2">
        <v>2278910434</v>
      </c>
      <c r="G10081" s="2">
        <v>533702.67775175639</v>
      </c>
      <c r="H10081">
        <v>2024</v>
      </c>
      <c r="I10081" s="32">
        <v>4270</v>
      </c>
      <c r="J10081" s="40" t="s">
        <v>715</v>
      </c>
    </row>
    <row r="10082" spans="1:10">
      <c r="A10082" t="s">
        <v>564</v>
      </c>
      <c r="B10082" t="s">
        <v>552</v>
      </c>
      <c r="C10082" t="s">
        <v>3</v>
      </c>
      <c r="D10082" t="s">
        <v>1</v>
      </c>
      <c r="F10082" s="2">
        <v>11984000</v>
      </c>
      <c r="G10082" s="2">
        <v>1906822.8105906316</v>
      </c>
      <c r="H10082">
        <v>2015</v>
      </c>
      <c r="I10082">
        <v>6.2847999999999997</v>
      </c>
      <c r="J10082" t="s">
        <v>717</v>
      </c>
    </row>
    <row r="10083" spans="1:10">
      <c r="A10083" t="s">
        <v>564</v>
      </c>
      <c r="B10083" t="s">
        <v>552</v>
      </c>
      <c r="C10083" t="s">
        <v>4</v>
      </c>
      <c r="D10083" t="s">
        <v>328</v>
      </c>
      <c r="F10083" s="2">
        <v>74000</v>
      </c>
      <c r="G10083" s="2">
        <v>11774.439918533606</v>
      </c>
      <c r="H10083">
        <v>2015</v>
      </c>
      <c r="I10083">
        <v>6.2847999999999997</v>
      </c>
      <c r="J10083" t="s">
        <v>717</v>
      </c>
    </row>
    <row r="10084" spans="1:10">
      <c r="A10084" t="s">
        <v>78</v>
      </c>
      <c r="B10084" t="s">
        <v>38</v>
      </c>
      <c r="C10084" t="s">
        <v>4</v>
      </c>
      <c r="D10084" t="s">
        <v>1</v>
      </c>
      <c r="E10084" t="s">
        <v>686</v>
      </c>
      <c r="F10084" s="2">
        <v>2697554479</v>
      </c>
      <c r="G10084" s="2">
        <v>631745.77962529275</v>
      </c>
      <c r="H10084">
        <v>2024</v>
      </c>
      <c r="I10084" s="32">
        <v>4270</v>
      </c>
      <c r="J10084" s="40" t="s">
        <v>715</v>
      </c>
    </row>
    <row r="10085" spans="1:10">
      <c r="A10085" t="s">
        <v>564</v>
      </c>
      <c r="B10085" t="s">
        <v>552</v>
      </c>
      <c r="C10085" t="s">
        <v>4</v>
      </c>
      <c r="D10085" t="s">
        <v>1</v>
      </c>
      <c r="F10085" s="2">
        <v>420000</v>
      </c>
      <c r="G10085" s="2">
        <v>66827.902240325871</v>
      </c>
      <c r="H10085">
        <v>2015</v>
      </c>
      <c r="I10085">
        <v>6.2847999999999997</v>
      </c>
      <c r="J10085" t="s">
        <v>717</v>
      </c>
    </row>
    <row r="10086" spans="1:10">
      <c r="A10086" t="s">
        <v>25</v>
      </c>
      <c r="B10086" t="s">
        <v>38</v>
      </c>
      <c r="C10086" t="s">
        <v>4</v>
      </c>
      <c r="D10086" t="s">
        <v>1</v>
      </c>
      <c r="E10086" t="s">
        <v>686</v>
      </c>
      <c r="F10086" s="2">
        <v>119000000</v>
      </c>
      <c r="G10086" s="2">
        <v>27868.852459016394</v>
      </c>
      <c r="H10086">
        <v>2024</v>
      </c>
      <c r="I10086" s="32">
        <v>4270</v>
      </c>
      <c r="J10086" s="40" t="s">
        <v>715</v>
      </c>
    </row>
    <row r="10087" spans="1:10">
      <c r="A10087" t="s">
        <v>66</v>
      </c>
      <c r="B10087" t="s">
        <v>38</v>
      </c>
      <c r="C10087" t="s">
        <v>3</v>
      </c>
      <c r="D10087" t="s">
        <v>328</v>
      </c>
      <c r="E10087" t="s">
        <v>534</v>
      </c>
      <c r="F10087" s="2">
        <v>88756870000</v>
      </c>
      <c r="G10087" s="2">
        <f>F10087/I10087</f>
        <v>20548520.85252976</v>
      </c>
      <c r="H10087">
        <v>2023</v>
      </c>
      <c r="I10087">
        <v>4319.38</v>
      </c>
      <c r="J10087" s="40" t="s">
        <v>715</v>
      </c>
    </row>
    <row r="10088" spans="1:10">
      <c r="A10088" t="s">
        <v>564</v>
      </c>
      <c r="B10088" t="s">
        <v>552</v>
      </c>
      <c r="C10088" t="s">
        <v>3</v>
      </c>
      <c r="D10088" t="s">
        <v>328</v>
      </c>
      <c r="F10088" s="2">
        <v>3274999.9999999995</v>
      </c>
      <c r="G10088" s="2">
        <v>520493.95273438119</v>
      </c>
      <c r="H10088">
        <v>2014</v>
      </c>
      <c r="I10088">
        <v>6.2920999999999996</v>
      </c>
      <c r="J10088" t="s">
        <v>717</v>
      </c>
    </row>
    <row r="10089" spans="1:10">
      <c r="A10089" t="s">
        <v>564</v>
      </c>
      <c r="B10089" t="s">
        <v>552</v>
      </c>
      <c r="C10089" t="s">
        <v>3</v>
      </c>
      <c r="D10089" t="s">
        <v>1</v>
      </c>
      <c r="F10089" s="2">
        <v>10454000</v>
      </c>
      <c r="G10089" s="2">
        <v>1661448.4830183883</v>
      </c>
      <c r="H10089">
        <v>2014</v>
      </c>
      <c r="I10089">
        <v>6.2920999999999996</v>
      </c>
      <c r="J10089" t="s">
        <v>717</v>
      </c>
    </row>
    <row r="10090" spans="1:10">
      <c r="A10090" t="s">
        <v>25</v>
      </c>
      <c r="B10090" t="s">
        <v>38</v>
      </c>
      <c r="C10090" t="s">
        <v>3</v>
      </c>
      <c r="D10090" t="s">
        <v>328</v>
      </c>
      <c r="E10090" t="s">
        <v>534</v>
      </c>
      <c r="F10090" s="2">
        <v>39258120000</v>
      </c>
      <c r="G10090" s="2">
        <f>F10090/I10090</f>
        <v>9088832.1935092527</v>
      </c>
      <c r="H10090">
        <v>2023</v>
      </c>
      <c r="I10090">
        <v>4319.38</v>
      </c>
      <c r="J10090" s="40" t="s">
        <v>715</v>
      </c>
    </row>
    <row r="10091" spans="1:10">
      <c r="A10091" t="s">
        <v>17</v>
      </c>
      <c r="B10091" t="s">
        <v>38</v>
      </c>
      <c r="C10091" t="s">
        <v>3</v>
      </c>
      <c r="D10091" t="s">
        <v>328</v>
      </c>
      <c r="E10091" t="s">
        <v>534</v>
      </c>
      <c r="F10091" s="2">
        <v>38956140000</v>
      </c>
      <c r="G10091" s="2">
        <f>F10091/I10091</f>
        <v>9018919.3819483351</v>
      </c>
      <c r="H10091">
        <v>2023</v>
      </c>
      <c r="I10091">
        <v>4319.38</v>
      </c>
      <c r="J10091" s="40" t="s">
        <v>715</v>
      </c>
    </row>
    <row r="10092" spans="1:10">
      <c r="A10092" t="s">
        <v>78</v>
      </c>
      <c r="B10092" t="s">
        <v>38</v>
      </c>
      <c r="C10092" t="s">
        <v>3</v>
      </c>
      <c r="D10092" t="s">
        <v>328</v>
      </c>
      <c r="E10092" t="s">
        <v>534</v>
      </c>
      <c r="F10092" s="2">
        <v>34080990000</v>
      </c>
      <c r="G10092" s="2">
        <f>F10092/I10092</f>
        <v>7890250.4526112545</v>
      </c>
      <c r="H10092">
        <v>2023</v>
      </c>
      <c r="I10092">
        <v>4319.38</v>
      </c>
      <c r="J10092" s="40" t="s">
        <v>715</v>
      </c>
    </row>
    <row r="10093" spans="1:10">
      <c r="A10093" t="s">
        <v>635</v>
      </c>
      <c r="B10093" t="s">
        <v>38</v>
      </c>
      <c r="C10093" t="s">
        <v>3</v>
      </c>
      <c r="D10093" t="s">
        <v>328</v>
      </c>
      <c r="E10093" t="s">
        <v>534</v>
      </c>
      <c r="F10093" s="2">
        <v>33110850000</v>
      </c>
      <c r="G10093" s="2">
        <f>F10093/I10093</f>
        <v>7665648.7736665905</v>
      </c>
      <c r="H10093">
        <v>2023</v>
      </c>
      <c r="I10093">
        <v>4319.38</v>
      </c>
      <c r="J10093" s="40" t="s">
        <v>715</v>
      </c>
    </row>
    <row r="10094" spans="1:10">
      <c r="A10094" t="s">
        <v>88</v>
      </c>
      <c r="B10094" t="s">
        <v>38</v>
      </c>
      <c r="C10094" t="s">
        <v>3</v>
      </c>
      <c r="D10094" t="s">
        <v>328</v>
      </c>
      <c r="E10094" t="s">
        <v>534</v>
      </c>
      <c r="F10094" s="2">
        <v>20129020000</v>
      </c>
      <c r="G10094" s="2">
        <f>F10094/I10094</f>
        <v>4660164.1902310057</v>
      </c>
      <c r="H10094">
        <v>2023</v>
      </c>
      <c r="I10094">
        <v>4319.38</v>
      </c>
      <c r="J10094" s="40" t="s">
        <v>715</v>
      </c>
    </row>
    <row r="10095" spans="1:10">
      <c r="A10095" t="s">
        <v>564</v>
      </c>
      <c r="B10095" t="s">
        <v>552</v>
      </c>
      <c r="C10095" t="s">
        <v>4</v>
      </c>
      <c r="D10095" t="s">
        <v>328</v>
      </c>
      <c r="F10095" s="2">
        <v>829000</v>
      </c>
      <c r="G10095" s="2">
        <v>131752.51505856551</v>
      </c>
      <c r="H10095">
        <v>2014</v>
      </c>
      <c r="I10095">
        <v>6.2920999999999996</v>
      </c>
      <c r="J10095" t="s">
        <v>717</v>
      </c>
    </row>
    <row r="10096" spans="1:10">
      <c r="A10096" t="s">
        <v>564</v>
      </c>
      <c r="B10096" t="s">
        <v>552</v>
      </c>
      <c r="C10096" t="s">
        <v>4</v>
      </c>
      <c r="D10096" t="s">
        <v>1</v>
      </c>
      <c r="F10096" s="2">
        <v>2204000</v>
      </c>
      <c r="G10096" s="2">
        <v>350280.51048139733</v>
      </c>
      <c r="H10096">
        <v>2014</v>
      </c>
      <c r="I10096">
        <v>6.2920999999999996</v>
      </c>
      <c r="J10096" t="s">
        <v>717</v>
      </c>
    </row>
    <row r="10097" spans="1:10">
      <c r="A10097" t="s">
        <v>564</v>
      </c>
      <c r="B10097" t="s">
        <v>552</v>
      </c>
      <c r="C10097" t="s">
        <v>3</v>
      </c>
      <c r="D10097" t="s">
        <v>328</v>
      </c>
      <c r="F10097" s="2">
        <v>2146000</v>
      </c>
      <c r="G10097" s="2">
        <v>341491.35928200884</v>
      </c>
      <c r="H10097">
        <v>2013</v>
      </c>
      <c r="I10097">
        <v>6.2842000000000002</v>
      </c>
      <c r="J10097" t="s">
        <v>717</v>
      </c>
    </row>
    <row r="10098" spans="1:10">
      <c r="A10098" t="s">
        <v>716</v>
      </c>
      <c r="B10098" t="s">
        <v>38</v>
      </c>
      <c r="C10098" t="s">
        <v>3</v>
      </c>
      <c r="D10098" t="s">
        <v>328</v>
      </c>
      <c r="E10098" t="s">
        <v>534</v>
      </c>
      <c r="F10098" s="2">
        <v>12602530000</v>
      </c>
      <c r="G10098" s="2">
        <f>F10098/I10098</f>
        <v>2917671.0546421013</v>
      </c>
      <c r="H10098">
        <v>2023</v>
      </c>
      <c r="I10098">
        <v>4319.38</v>
      </c>
      <c r="J10098" s="40" t="s">
        <v>715</v>
      </c>
    </row>
    <row r="10099" spans="1:10">
      <c r="A10099" t="s">
        <v>564</v>
      </c>
      <c r="B10099" t="s">
        <v>552</v>
      </c>
      <c r="C10099" t="s">
        <v>3</v>
      </c>
      <c r="D10099" t="s">
        <v>1</v>
      </c>
      <c r="F10099" s="2">
        <v>6798000</v>
      </c>
      <c r="G10099" s="2">
        <v>1081760.605964164</v>
      </c>
      <c r="H10099">
        <v>2013</v>
      </c>
      <c r="I10099">
        <v>6.2842000000000002</v>
      </c>
      <c r="J10099" t="s">
        <v>717</v>
      </c>
    </row>
    <row r="10100" spans="1:10">
      <c r="A10100" t="s">
        <v>564</v>
      </c>
      <c r="B10100" t="s">
        <v>552</v>
      </c>
      <c r="C10100" t="s">
        <v>4</v>
      </c>
      <c r="D10100" t="s">
        <v>328</v>
      </c>
      <c r="F10100" s="2">
        <v>232000</v>
      </c>
      <c r="G10100" s="2">
        <v>36917.984787244197</v>
      </c>
      <c r="H10100">
        <v>2013</v>
      </c>
      <c r="I10100">
        <v>6.2842000000000002</v>
      </c>
      <c r="J10100" t="s">
        <v>717</v>
      </c>
    </row>
    <row r="10101" spans="1:10">
      <c r="A10101" t="s">
        <v>564</v>
      </c>
      <c r="B10101" t="s">
        <v>552</v>
      </c>
      <c r="C10101" t="s">
        <v>4</v>
      </c>
      <c r="D10101" t="s">
        <v>1</v>
      </c>
      <c r="F10101" s="2">
        <v>2877000</v>
      </c>
      <c r="G10101" s="2">
        <v>457814.83721078257</v>
      </c>
      <c r="H10101">
        <v>2013</v>
      </c>
      <c r="I10101">
        <v>6.2842000000000002</v>
      </c>
      <c r="J10101" t="s">
        <v>717</v>
      </c>
    </row>
    <row r="10102" spans="1:10">
      <c r="A10102" t="s">
        <v>564</v>
      </c>
      <c r="B10102" t="s">
        <v>552</v>
      </c>
      <c r="C10102" t="s">
        <v>3</v>
      </c>
      <c r="D10102" t="s">
        <v>328</v>
      </c>
      <c r="F10102" s="2">
        <v>4099000</v>
      </c>
      <c r="G10102" s="2">
        <v>955633.78639871627</v>
      </c>
      <c r="H10102">
        <v>2012</v>
      </c>
      <c r="I10102">
        <v>4.2892999999999857</v>
      </c>
      <c r="J10102" t="s">
        <v>717</v>
      </c>
    </row>
    <row r="10103" spans="1:10">
      <c r="A10103" t="s">
        <v>564</v>
      </c>
      <c r="B10103" t="s">
        <v>552</v>
      </c>
      <c r="C10103" t="s">
        <v>3</v>
      </c>
      <c r="D10103" t="s">
        <v>1</v>
      </c>
      <c r="F10103" s="2">
        <v>3485000</v>
      </c>
      <c r="G10103" s="2">
        <v>812486.88597207272</v>
      </c>
      <c r="H10103">
        <v>2012</v>
      </c>
      <c r="I10103">
        <v>4.2892999999999857</v>
      </c>
      <c r="J10103" t="s">
        <v>717</v>
      </c>
    </row>
    <row r="10104" spans="1:10">
      <c r="A10104" t="s">
        <v>564</v>
      </c>
      <c r="B10104" t="s">
        <v>552</v>
      </c>
      <c r="C10104" t="s">
        <v>4</v>
      </c>
      <c r="D10104" t="s">
        <v>328</v>
      </c>
      <c r="F10104" s="2">
        <v>163000</v>
      </c>
      <c r="G10104" s="2">
        <v>38001.538712610578</v>
      </c>
      <c r="H10104">
        <v>2012</v>
      </c>
      <c r="I10104">
        <v>4.2892999999999857</v>
      </c>
      <c r="J10104" t="s">
        <v>717</v>
      </c>
    </row>
    <row r="10105" spans="1:10">
      <c r="A10105" t="s">
        <v>78</v>
      </c>
      <c r="B10105" t="s">
        <v>38</v>
      </c>
      <c r="C10105" t="s">
        <v>3</v>
      </c>
      <c r="D10105" t="s">
        <v>1</v>
      </c>
      <c r="E10105" t="s">
        <v>638</v>
      </c>
      <c r="F10105" s="2">
        <v>11660110000</v>
      </c>
      <c r="G10105" s="2">
        <f>F10105/I10105</f>
        <v>2699486.9634067854</v>
      </c>
      <c r="H10105">
        <v>2023</v>
      </c>
      <c r="I10105">
        <v>4319.38</v>
      </c>
      <c r="J10105" s="40" t="s">
        <v>715</v>
      </c>
    </row>
    <row r="10106" spans="1:10">
      <c r="A10106" t="s">
        <v>88</v>
      </c>
      <c r="B10106" t="s">
        <v>38</v>
      </c>
      <c r="C10106" t="s">
        <v>3</v>
      </c>
      <c r="D10106" t="s">
        <v>1</v>
      </c>
      <c r="E10106" t="s">
        <v>638</v>
      </c>
      <c r="F10106" s="2">
        <v>11508180000</v>
      </c>
      <c r="G10106" s="2">
        <f>F10106/I10106</f>
        <v>2664312.9338006843</v>
      </c>
      <c r="H10106">
        <v>2023</v>
      </c>
      <c r="I10106">
        <v>4319.38</v>
      </c>
      <c r="J10106" s="40" t="s">
        <v>715</v>
      </c>
    </row>
    <row r="10107" spans="1:10">
      <c r="A10107" t="s">
        <v>564</v>
      </c>
      <c r="B10107" t="s">
        <v>552</v>
      </c>
      <c r="C10107" t="s">
        <v>4</v>
      </c>
      <c r="D10107" t="s">
        <v>1</v>
      </c>
      <c r="F10107" s="2">
        <v>911000</v>
      </c>
      <c r="G10107" s="2">
        <v>212388.96789686033</v>
      </c>
      <c r="H10107">
        <v>2012</v>
      </c>
      <c r="I10107">
        <v>4.2892999999999857</v>
      </c>
      <c r="J10107" t="s">
        <v>717</v>
      </c>
    </row>
    <row r="10108" spans="1:10">
      <c r="A10108" t="s">
        <v>17</v>
      </c>
      <c r="B10108" t="s">
        <v>38</v>
      </c>
      <c r="C10108" t="s">
        <v>3</v>
      </c>
      <c r="D10108" t="s">
        <v>1</v>
      </c>
      <c r="E10108" t="s">
        <v>638</v>
      </c>
      <c r="F10108" s="2">
        <v>5593770000</v>
      </c>
      <c r="G10108" s="2">
        <f>F10108/I10108</f>
        <v>1295040.0288930356</v>
      </c>
      <c r="H10108">
        <v>2023</v>
      </c>
      <c r="I10108">
        <v>4319.38</v>
      </c>
      <c r="J10108" s="40" t="s">
        <v>715</v>
      </c>
    </row>
    <row r="10109" spans="1:10">
      <c r="A10109" t="s">
        <v>564</v>
      </c>
      <c r="B10109" t="s">
        <v>552</v>
      </c>
      <c r="C10109" t="s">
        <v>3</v>
      </c>
      <c r="D10109" t="s">
        <v>328</v>
      </c>
      <c r="F10109" s="2">
        <v>1804000.0000000014</v>
      </c>
      <c r="G10109" s="2">
        <v>420581.44685613213</v>
      </c>
      <c r="H10109">
        <v>2011</v>
      </c>
      <c r="I10109">
        <v>4.2892999999999857</v>
      </c>
      <c r="J10109" t="s">
        <v>717</v>
      </c>
    </row>
    <row r="10110" spans="1:10">
      <c r="A10110" t="s">
        <v>564</v>
      </c>
      <c r="B10110" t="s">
        <v>552</v>
      </c>
      <c r="C10110" t="s">
        <v>3</v>
      </c>
      <c r="D10110" t="s">
        <v>1</v>
      </c>
      <c r="F10110" s="2">
        <v>3433000.0000000028</v>
      </c>
      <c r="G10110" s="2">
        <v>800363.69570792769</v>
      </c>
      <c r="H10110">
        <v>2011</v>
      </c>
      <c r="I10110">
        <v>4.2892999999999857</v>
      </c>
      <c r="J10110" t="s">
        <v>717</v>
      </c>
    </row>
    <row r="10111" spans="1:10">
      <c r="A10111" t="s">
        <v>66</v>
      </c>
      <c r="B10111" t="s">
        <v>38</v>
      </c>
      <c r="C10111" t="s">
        <v>3</v>
      </c>
      <c r="D10111" t="s">
        <v>1</v>
      </c>
      <c r="E10111" t="s">
        <v>638</v>
      </c>
      <c r="F10111" s="2">
        <v>539610000</v>
      </c>
      <c r="G10111" s="2">
        <f>F10111/I10111</f>
        <v>124927.65165370956</v>
      </c>
      <c r="H10111">
        <v>2023</v>
      </c>
      <c r="I10111">
        <v>4319.38</v>
      </c>
      <c r="J10111" s="40" t="s">
        <v>715</v>
      </c>
    </row>
    <row r="10112" spans="1:10">
      <c r="A10112" t="s">
        <v>564</v>
      </c>
      <c r="B10112" t="s">
        <v>552</v>
      </c>
      <c r="C10112" t="s">
        <v>4</v>
      </c>
      <c r="D10112" t="s">
        <v>328</v>
      </c>
      <c r="F10112" s="2">
        <v>462000.00000000035</v>
      </c>
      <c r="G10112" s="2">
        <v>107709.88273144847</v>
      </c>
      <c r="H10112">
        <v>2011</v>
      </c>
      <c r="I10112">
        <v>4.2892999999999857</v>
      </c>
      <c r="J10112" t="s">
        <v>717</v>
      </c>
    </row>
    <row r="10113" spans="1:10">
      <c r="A10113" t="s">
        <v>564</v>
      </c>
      <c r="B10113" t="s">
        <v>552</v>
      </c>
      <c r="C10113" t="s">
        <v>4</v>
      </c>
      <c r="D10113" t="s">
        <v>1</v>
      </c>
      <c r="F10113" s="2">
        <v>298000.00000000023</v>
      </c>
      <c r="G10113" s="2">
        <v>69475.205744527368</v>
      </c>
      <c r="H10113">
        <v>2011</v>
      </c>
      <c r="I10113">
        <v>4.2892999999999857</v>
      </c>
      <c r="J10113" t="s">
        <v>717</v>
      </c>
    </row>
    <row r="10114" spans="1:10">
      <c r="A10114" t="s">
        <v>564</v>
      </c>
      <c r="B10114" t="s">
        <v>552</v>
      </c>
      <c r="C10114" t="s">
        <v>3</v>
      </c>
      <c r="D10114" t="s">
        <v>328</v>
      </c>
      <c r="F10114" s="2">
        <v>1540000</v>
      </c>
      <c r="G10114" s="2">
        <v>364017.10653740162</v>
      </c>
      <c r="H10114">
        <v>2010</v>
      </c>
      <c r="I10114">
        <v>4.2305704109588866</v>
      </c>
      <c r="J10114" t="s">
        <v>717</v>
      </c>
    </row>
    <row r="10115" spans="1:10">
      <c r="A10115" t="s">
        <v>66</v>
      </c>
      <c r="B10115" t="s">
        <v>38</v>
      </c>
      <c r="C10115" t="s">
        <v>4</v>
      </c>
      <c r="D10115" t="s">
        <v>328</v>
      </c>
      <c r="E10115" t="s">
        <v>534</v>
      </c>
      <c r="F10115" s="2">
        <v>27925500000</v>
      </c>
      <c r="G10115" s="2">
        <f>F10115/I10115</f>
        <v>6465163.9818677679</v>
      </c>
      <c r="H10115">
        <v>2023</v>
      </c>
      <c r="I10115">
        <v>4319.38</v>
      </c>
      <c r="J10115" s="40" t="s">
        <v>715</v>
      </c>
    </row>
    <row r="10116" spans="1:10">
      <c r="A10116" t="s">
        <v>564</v>
      </c>
      <c r="B10116" t="s">
        <v>552</v>
      </c>
      <c r="C10116" t="s">
        <v>3</v>
      </c>
      <c r="D10116" t="s">
        <v>1</v>
      </c>
      <c r="F10116" s="2">
        <v>2997000</v>
      </c>
      <c r="G10116" s="2">
        <v>708415.10928090429</v>
      </c>
      <c r="H10116">
        <v>2010</v>
      </c>
      <c r="I10116">
        <v>4.2305704109588866</v>
      </c>
      <c r="J10116" t="s">
        <v>717</v>
      </c>
    </row>
    <row r="10117" spans="1:10">
      <c r="A10117" t="s">
        <v>564</v>
      </c>
      <c r="B10117" t="s">
        <v>552</v>
      </c>
      <c r="C10117" t="s">
        <v>4</v>
      </c>
      <c r="D10117" t="s">
        <v>328</v>
      </c>
      <c r="F10117" s="2">
        <v>293000</v>
      </c>
      <c r="G10117" s="2">
        <v>69257.800139908228</v>
      </c>
      <c r="H10117">
        <v>2010</v>
      </c>
      <c r="I10117">
        <v>4.2305704109588866</v>
      </c>
      <c r="J10117" t="s">
        <v>717</v>
      </c>
    </row>
    <row r="10118" spans="1:10">
      <c r="A10118" t="s">
        <v>25</v>
      </c>
      <c r="B10118" t="s">
        <v>38</v>
      </c>
      <c r="C10118" t="s">
        <v>4</v>
      </c>
      <c r="D10118" t="s">
        <v>328</v>
      </c>
      <c r="E10118" t="s">
        <v>534</v>
      </c>
      <c r="F10118" s="2">
        <v>12608100000</v>
      </c>
      <c r="G10118" s="2">
        <f>F10118/I10118</f>
        <v>2918960.591566382</v>
      </c>
      <c r="H10118">
        <v>2023</v>
      </c>
      <c r="I10118">
        <v>4319.38</v>
      </c>
      <c r="J10118" s="40" t="s">
        <v>715</v>
      </c>
    </row>
    <row r="10119" spans="1:10">
      <c r="A10119" t="s">
        <v>17</v>
      </c>
      <c r="B10119" t="s">
        <v>38</v>
      </c>
      <c r="C10119" t="s">
        <v>4</v>
      </c>
      <c r="D10119" t="s">
        <v>328</v>
      </c>
      <c r="E10119" t="s">
        <v>534</v>
      </c>
      <c r="F10119" s="2">
        <v>14517640000</v>
      </c>
      <c r="G10119" s="2">
        <f>F10119/I10119</f>
        <v>3361047.187327811</v>
      </c>
      <c r="H10119">
        <v>2023</v>
      </c>
      <c r="I10119">
        <v>4319.38</v>
      </c>
      <c r="J10119" s="40" t="s">
        <v>715</v>
      </c>
    </row>
    <row r="10120" spans="1:10">
      <c r="A10120" t="s">
        <v>78</v>
      </c>
      <c r="B10120" t="s">
        <v>38</v>
      </c>
      <c r="C10120" t="s">
        <v>4</v>
      </c>
      <c r="D10120" t="s">
        <v>328</v>
      </c>
      <c r="E10120" t="s">
        <v>534</v>
      </c>
      <c r="F10120" s="2">
        <v>21195110000</v>
      </c>
      <c r="G10120" s="2">
        <f>F10120/I10120</f>
        <v>4906979.705420685</v>
      </c>
      <c r="H10120">
        <v>2023</v>
      </c>
      <c r="I10120">
        <v>4319.38</v>
      </c>
      <c r="J10120" s="40" t="s">
        <v>715</v>
      </c>
    </row>
    <row r="10121" spans="1:10">
      <c r="A10121" t="s">
        <v>635</v>
      </c>
      <c r="B10121" t="s">
        <v>38</v>
      </c>
      <c r="C10121" t="s">
        <v>4</v>
      </c>
      <c r="D10121" t="s">
        <v>328</v>
      </c>
      <c r="E10121" t="s">
        <v>534</v>
      </c>
      <c r="F10121" s="2">
        <v>6132840000</v>
      </c>
      <c r="G10121" s="2">
        <f>F10121/I10121</f>
        <v>1419842.6626043553</v>
      </c>
      <c r="H10121">
        <v>2023</v>
      </c>
      <c r="I10121">
        <v>4319.38</v>
      </c>
      <c r="J10121" s="40" t="s">
        <v>715</v>
      </c>
    </row>
    <row r="10122" spans="1:10">
      <c r="A10122" t="s">
        <v>88</v>
      </c>
      <c r="B10122" t="s">
        <v>38</v>
      </c>
      <c r="C10122" t="s">
        <v>4</v>
      </c>
      <c r="D10122" t="s">
        <v>328</v>
      </c>
      <c r="E10122" t="s">
        <v>534</v>
      </c>
      <c r="F10122" s="2">
        <v>4424480000</v>
      </c>
      <c r="G10122" s="2">
        <f>F10122/I10122</f>
        <v>1024332.1958244008</v>
      </c>
      <c r="H10122">
        <v>2023</v>
      </c>
      <c r="I10122">
        <v>4319.38</v>
      </c>
      <c r="J10122" s="40" t="s">
        <v>715</v>
      </c>
    </row>
    <row r="10123" spans="1:10">
      <c r="A10123" t="s">
        <v>564</v>
      </c>
      <c r="B10123" t="s">
        <v>552</v>
      </c>
      <c r="C10123" t="s">
        <v>4</v>
      </c>
      <c r="D10123" t="s">
        <v>1</v>
      </c>
      <c r="F10123" s="2">
        <v>771000</v>
      </c>
      <c r="G10123" s="2">
        <v>182244.92801320562</v>
      </c>
      <c r="H10123">
        <v>2010</v>
      </c>
      <c r="I10123">
        <v>4.2305704109588866</v>
      </c>
      <c r="J10123" t="s">
        <v>717</v>
      </c>
    </row>
    <row r="10124" spans="1:10">
      <c r="A10124" t="s">
        <v>509</v>
      </c>
      <c r="B10124" t="s">
        <v>319</v>
      </c>
      <c r="C10124" t="s">
        <v>3</v>
      </c>
      <c r="D10124" t="s">
        <v>328</v>
      </c>
      <c r="F10124" s="2">
        <v>1868485</v>
      </c>
      <c r="G10124" s="2">
        <v>276.25843862829231</v>
      </c>
      <c r="H10124">
        <v>2020</v>
      </c>
      <c r="I10124">
        <v>6763.54</v>
      </c>
      <c r="J10124" t="s">
        <v>717</v>
      </c>
    </row>
    <row r="10125" spans="1:10">
      <c r="A10125" s="5" t="s">
        <v>509</v>
      </c>
      <c r="B10125" t="s">
        <v>319</v>
      </c>
      <c r="C10125" t="s">
        <v>3</v>
      </c>
      <c r="D10125" t="s">
        <v>328</v>
      </c>
      <c r="F10125" s="2">
        <v>1503234</v>
      </c>
      <c r="G10125" s="2">
        <f t="shared" ref="G10125:G10130" si="275">F10125/I10125</f>
        <v>240.98437131786548</v>
      </c>
      <c r="H10125">
        <v>2019</v>
      </c>
      <c r="I10125">
        <v>6237.89</v>
      </c>
      <c r="J10125" t="s">
        <v>717</v>
      </c>
    </row>
    <row r="10126" spans="1:10">
      <c r="A10126" t="s">
        <v>716</v>
      </c>
      <c r="B10126" t="s">
        <v>38</v>
      </c>
      <c r="C10126" t="s">
        <v>4</v>
      </c>
      <c r="D10126" t="s">
        <v>328</v>
      </c>
      <c r="E10126" t="s">
        <v>534</v>
      </c>
      <c r="F10126" s="2">
        <v>7878890000</v>
      </c>
      <c r="G10126" s="2">
        <f t="shared" si="275"/>
        <v>1824078.9187337072</v>
      </c>
      <c r="H10126">
        <v>2023</v>
      </c>
      <c r="I10126">
        <v>4319.38</v>
      </c>
      <c r="J10126" s="40" t="s">
        <v>715</v>
      </c>
    </row>
    <row r="10127" spans="1:10">
      <c r="A10127" s="5" t="s">
        <v>509</v>
      </c>
      <c r="B10127" t="s">
        <v>319</v>
      </c>
      <c r="C10127" t="s">
        <v>3</v>
      </c>
      <c r="D10127" t="s">
        <v>328</v>
      </c>
      <c r="F10127" s="2">
        <v>516126</v>
      </c>
      <c r="G10127" s="2">
        <f t="shared" si="275"/>
        <v>89.897844546048333</v>
      </c>
      <c r="H10127">
        <v>2018</v>
      </c>
      <c r="I10127">
        <v>5741.25</v>
      </c>
      <c r="J10127" t="s">
        <v>717</v>
      </c>
    </row>
    <row r="10128" spans="1:10">
      <c r="A10128" s="5" t="s">
        <v>509</v>
      </c>
      <c r="B10128" t="s">
        <v>319</v>
      </c>
      <c r="C10128" t="s">
        <v>4</v>
      </c>
      <c r="D10128" t="s">
        <v>328</v>
      </c>
      <c r="F10128" s="2">
        <v>0</v>
      </c>
      <c r="G10128" s="2">
        <f t="shared" si="275"/>
        <v>0</v>
      </c>
      <c r="H10128">
        <v>2018</v>
      </c>
      <c r="I10128">
        <v>5741.25</v>
      </c>
      <c r="J10128" t="s">
        <v>717</v>
      </c>
    </row>
    <row r="10129" spans="1:10">
      <c r="A10129" s="5" t="s">
        <v>509</v>
      </c>
      <c r="B10129" t="s">
        <v>319</v>
      </c>
      <c r="C10129" t="s">
        <v>3</v>
      </c>
      <c r="D10129" t="s">
        <v>328</v>
      </c>
      <c r="F10129" s="2">
        <v>1662387</v>
      </c>
      <c r="G10129" s="2">
        <f t="shared" si="275"/>
        <v>295.14456408845177</v>
      </c>
      <c r="H10129">
        <v>2017</v>
      </c>
      <c r="I10129">
        <v>5632.45</v>
      </c>
      <c r="J10129" t="s">
        <v>717</v>
      </c>
    </row>
    <row r="10130" spans="1:10">
      <c r="A10130" s="5" t="s">
        <v>509</v>
      </c>
      <c r="B10130" t="s">
        <v>319</v>
      </c>
      <c r="C10130" t="s">
        <v>4</v>
      </c>
      <c r="D10130" t="s">
        <v>328</v>
      </c>
      <c r="F10130" s="2">
        <v>0</v>
      </c>
      <c r="G10130" s="2">
        <f t="shared" si="275"/>
        <v>0</v>
      </c>
      <c r="H10130">
        <v>2017</v>
      </c>
      <c r="I10130">
        <v>5632.45</v>
      </c>
      <c r="J10130" t="s">
        <v>717</v>
      </c>
    </row>
    <row r="10131" spans="1:10">
      <c r="A10131" t="s">
        <v>509</v>
      </c>
      <c r="B10131" t="s">
        <v>319</v>
      </c>
      <c r="C10131" t="s">
        <v>3</v>
      </c>
      <c r="D10131" t="s">
        <v>328</v>
      </c>
      <c r="F10131" s="2">
        <v>5070009</v>
      </c>
      <c r="G10131" s="2">
        <v>891.24733388022969</v>
      </c>
      <c r="H10131">
        <v>2016</v>
      </c>
      <c r="I10131">
        <v>5688.666666666667</v>
      </c>
      <c r="J10131" t="s">
        <v>717</v>
      </c>
    </row>
    <row r="10132" spans="1:10">
      <c r="A10132" t="s">
        <v>509</v>
      </c>
      <c r="B10132" t="s">
        <v>319</v>
      </c>
      <c r="C10132" t="s">
        <v>3</v>
      </c>
      <c r="D10132" t="s">
        <v>328</v>
      </c>
      <c r="F10132" s="2">
        <v>3637662</v>
      </c>
      <c r="G10132" s="2">
        <v>701.22793760457705</v>
      </c>
      <c r="H10132">
        <v>2015</v>
      </c>
      <c r="I10132">
        <v>5187.5600000000004</v>
      </c>
      <c r="J10132" t="s">
        <v>717</v>
      </c>
    </row>
    <row r="10133" spans="1:10">
      <c r="A10133" t="s">
        <v>78</v>
      </c>
      <c r="B10133" t="s">
        <v>38</v>
      </c>
      <c r="C10133" t="s">
        <v>4</v>
      </c>
      <c r="D10133" t="s">
        <v>1</v>
      </c>
      <c r="E10133" t="s">
        <v>638</v>
      </c>
      <c r="F10133" s="2">
        <v>4564610000</v>
      </c>
      <c r="G10133" s="2">
        <f>F10133/I10133</f>
        <v>1056774.3518745746</v>
      </c>
      <c r="H10133">
        <v>2023</v>
      </c>
      <c r="I10133">
        <v>4319.38</v>
      </c>
      <c r="J10133" s="40" t="s">
        <v>715</v>
      </c>
    </row>
    <row r="10134" spans="1:10">
      <c r="A10134" t="s">
        <v>88</v>
      </c>
      <c r="B10134" t="s">
        <v>38</v>
      </c>
      <c r="C10134" t="s">
        <v>4</v>
      </c>
      <c r="D10134" t="s">
        <v>1</v>
      </c>
      <c r="E10134" t="s">
        <v>638</v>
      </c>
      <c r="F10134" s="2">
        <v>16392090000</v>
      </c>
      <c r="G10134" s="2">
        <f>F10134/I10134</f>
        <v>3795009.9319809787</v>
      </c>
      <c r="H10134">
        <v>2023</v>
      </c>
      <c r="I10134">
        <v>4319.38</v>
      </c>
      <c r="J10134" s="40" t="s">
        <v>715</v>
      </c>
    </row>
    <row r="10135" spans="1:10">
      <c r="A10135" t="s">
        <v>509</v>
      </c>
      <c r="B10135" t="s">
        <v>319</v>
      </c>
      <c r="C10135" t="s">
        <v>3</v>
      </c>
      <c r="D10135" t="s">
        <v>328</v>
      </c>
      <c r="F10135" s="2">
        <v>5386014.0000000009</v>
      </c>
      <c r="G10135" s="2">
        <v>1206.0435956320064</v>
      </c>
      <c r="H10135">
        <v>2014</v>
      </c>
      <c r="I10135">
        <v>4465.8534894649083</v>
      </c>
      <c r="J10135" t="s">
        <v>717</v>
      </c>
    </row>
    <row r="10136" spans="1:10">
      <c r="A10136" t="s">
        <v>17</v>
      </c>
      <c r="B10136" t="s">
        <v>38</v>
      </c>
      <c r="C10136" t="s">
        <v>4</v>
      </c>
      <c r="D10136" t="s">
        <v>1</v>
      </c>
      <c r="E10136" t="s">
        <v>638</v>
      </c>
      <c r="F10136" s="2">
        <v>2178070000</v>
      </c>
      <c r="G10136" s="2">
        <f>F10136/I10136</f>
        <v>504255.24033541849</v>
      </c>
      <c r="H10136">
        <v>2023</v>
      </c>
      <c r="I10136">
        <v>4319.38</v>
      </c>
      <c r="J10136" s="40" t="s">
        <v>715</v>
      </c>
    </row>
    <row r="10137" spans="1:10">
      <c r="A10137" t="s">
        <v>509</v>
      </c>
      <c r="B10137" t="s">
        <v>319</v>
      </c>
      <c r="C10137" t="s">
        <v>3</v>
      </c>
      <c r="D10137" t="s">
        <v>328</v>
      </c>
      <c r="F10137" s="2">
        <v>20398686</v>
      </c>
      <c r="G10137" s="2">
        <v>4746.3962348524474</v>
      </c>
      <c r="H10137">
        <v>2013</v>
      </c>
      <c r="I10137">
        <v>4297.7208371719817</v>
      </c>
      <c r="J10137" t="s">
        <v>717</v>
      </c>
    </row>
    <row r="10138" spans="1:10">
      <c r="A10138" t="s">
        <v>66</v>
      </c>
      <c r="B10138" t="s">
        <v>38</v>
      </c>
      <c r="C10138" t="s">
        <v>4</v>
      </c>
      <c r="D10138" t="s">
        <v>1</v>
      </c>
      <c r="E10138" t="s">
        <v>638</v>
      </c>
      <c r="F10138" s="2">
        <v>25460000</v>
      </c>
      <c r="G10138" s="2">
        <f>F10138/I10138</f>
        <v>5894.3644689747134</v>
      </c>
      <c r="H10138">
        <v>2023</v>
      </c>
      <c r="I10138">
        <v>4319.38</v>
      </c>
      <c r="J10138" s="40" t="s">
        <v>715</v>
      </c>
    </row>
    <row r="10139" spans="1:10">
      <c r="A10139" t="s">
        <v>25</v>
      </c>
      <c r="B10139" t="s">
        <v>38</v>
      </c>
      <c r="C10139" t="s">
        <v>4</v>
      </c>
      <c r="D10139" t="s">
        <v>1</v>
      </c>
      <c r="E10139" t="s">
        <v>638</v>
      </c>
      <c r="F10139" s="2">
        <v>29970000</v>
      </c>
      <c r="G10139" s="2">
        <f>F10139/I10139</f>
        <v>6938.495802638341</v>
      </c>
      <c r="H10139">
        <v>2023</v>
      </c>
      <c r="I10139">
        <v>4319.38</v>
      </c>
      <c r="J10139" s="40" t="s">
        <v>715</v>
      </c>
    </row>
    <row r="10140" spans="1:10">
      <c r="A10140" t="s">
        <v>509</v>
      </c>
      <c r="B10140" t="s">
        <v>319</v>
      </c>
      <c r="C10140" t="s">
        <v>3</v>
      </c>
      <c r="D10140" t="s">
        <v>328</v>
      </c>
      <c r="F10140" s="2">
        <v>20398686</v>
      </c>
      <c r="G10140" s="2">
        <v>4746.3962348524474</v>
      </c>
      <c r="H10140">
        <v>2013</v>
      </c>
      <c r="I10140">
        <v>4297.7208371719817</v>
      </c>
      <c r="J10140" t="s">
        <v>717</v>
      </c>
    </row>
    <row r="10141" spans="1:10">
      <c r="A10141" t="s">
        <v>66</v>
      </c>
      <c r="B10141" t="s">
        <v>38</v>
      </c>
      <c r="C10141" t="s">
        <v>3</v>
      </c>
      <c r="D10141" t="s">
        <v>328</v>
      </c>
      <c r="F10141" s="2">
        <v>77605170000</v>
      </c>
      <c r="G10141" s="2">
        <f>F10141/I10141</f>
        <v>18238582.84371328</v>
      </c>
      <c r="H10141">
        <v>2022</v>
      </c>
      <c r="I10141" s="32">
        <v>4255</v>
      </c>
      <c r="J10141" s="40" t="s">
        <v>715</v>
      </c>
    </row>
    <row r="10142" spans="1:10">
      <c r="A10142" t="s">
        <v>509</v>
      </c>
      <c r="B10142" t="s">
        <v>319</v>
      </c>
      <c r="C10142" t="s">
        <v>3</v>
      </c>
      <c r="D10142" t="s">
        <v>328</v>
      </c>
      <c r="F10142" s="2">
        <v>16512000.253492702</v>
      </c>
      <c r="G10142" s="2">
        <v>3738.7210989999999</v>
      </c>
      <c r="H10142">
        <v>2012</v>
      </c>
      <c r="I10142">
        <v>4416.4835558098157</v>
      </c>
      <c r="J10142" t="s">
        <v>717</v>
      </c>
    </row>
    <row r="10143" spans="1:10">
      <c r="A10143" t="s">
        <v>17</v>
      </c>
      <c r="B10143" t="s">
        <v>38</v>
      </c>
      <c r="C10143" t="s">
        <v>3</v>
      </c>
      <c r="D10143" t="s">
        <v>328</v>
      </c>
      <c r="F10143" s="2">
        <v>40333660000</v>
      </c>
      <c r="G10143" s="2">
        <f>F10143/I10143</f>
        <v>9479121.0340775549</v>
      </c>
      <c r="H10143">
        <v>2022</v>
      </c>
      <c r="I10143" s="32">
        <v>4255</v>
      </c>
      <c r="J10143" s="40" t="s">
        <v>715</v>
      </c>
    </row>
    <row r="10144" spans="1:10">
      <c r="A10144" t="s">
        <v>78</v>
      </c>
      <c r="B10144" t="s">
        <v>38</v>
      </c>
      <c r="C10144" t="s">
        <v>3</v>
      </c>
      <c r="D10144" t="s">
        <v>328</v>
      </c>
      <c r="F10144" s="2">
        <v>33917300000.000004</v>
      </c>
      <c r="G10144" s="2">
        <f>F10144/I10144</f>
        <v>7971163.3372502951</v>
      </c>
      <c r="H10144">
        <v>2022</v>
      </c>
      <c r="I10144" s="32">
        <v>4255</v>
      </c>
      <c r="J10144" s="40" t="s">
        <v>715</v>
      </c>
    </row>
    <row r="10145" spans="1:10">
      <c r="A10145" t="s">
        <v>25</v>
      </c>
      <c r="B10145" t="s">
        <v>38</v>
      </c>
      <c r="C10145" t="s">
        <v>3</v>
      </c>
      <c r="D10145" t="s">
        <v>328</v>
      </c>
      <c r="F10145" s="2">
        <v>27381690000</v>
      </c>
      <c r="G10145" s="2">
        <f>F10145/I10145</f>
        <v>6435179.7884841366</v>
      </c>
      <c r="H10145">
        <v>2022</v>
      </c>
      <c r="I10145" s="32">
        <v>4255</v>
      </c>
      <c r="J10145" s="40" t="s">
        <v>715</v>
      </c>
    </row>
    <row r="10146" spans="1:10">
      <c r="A10146" t="s">
        <v>92</v>
      </c>
      <c r="B10146" t="s">
        <v>38</v>
      </c>
      <c r="C10146" t="s">
        <v>3</v>
      </c>
      <c r="D10146" t="s">
        <v>328</v>
      </c>
      <c r="F10146" s="2">
        <v>25197370000</v>
      </c>
      <c r="G10146" s="2">
        <f>F10146/I10146</f>
        <v>5921826.0869565215</v>
      </c>
      <c r="H10146">
        <v>2022</v>
      </c>
      <c r="I10146" s="32">
        <v>4255</v>
      </c>
      <c r="J10146" s="40" t="s">
        <v>715</v>
      </c>
    </row>
    <row r="10147" spans="1:10">
      <c r="A10147" t="s">
        <v>88</v>
      </c>
      <c r="B10147" t="s">
        <v>38</v>
      </c>
      <c r="C10147" t="s">
        <v>3</v>
      </c>
      <c r="D10147" t="s">
        <v>328</v>
      </c>
      <c r="F10147" s="2">
        <v>23726640000</v>
      </c>
      <c r="G10147" s="2">
        <f>F10147/I10147</f>
        <v>5576178.6133960048</v>
      </c>
      <c r="H10147">
        <v>2022</v>
      </c>
      <c r="I10147" s="32">
        <v>4255</v>
      </c>
      <c r="J10147" s="40" t="s">
        <v>715</v>
      </c>
    </row>
    <row r="10148" spans="1:10">
      <c r="A10148" t="s">
        <v>509</v>
      </c>
      <c r="B10148" t="s">
        <v>319</v>
      </c>
      <c r="C10148" t="s">
        <v>3</v>
      </c>
      <c r="D10148" t="s">
        <v>328</v>
      </c>
      <c r="F10148" s="2">
        <v>16512000.253492702</v>
      </c>
      <c r="G10148" s="2">
        <v>3738.7210989999999</v>
      </c>
      <c r="H10148">
        <v>2012</v>
      </c>
      <c r="I10148">
        <v>4416.4835558098157</v>
      </c>
      <c r="J10148" t="s">
        <v>717</v>
      </c>
    </row>
    <row r="10149" spans="1:10">
      <c r="A10149" t="s">
        <v>716</v>
      </c>
      <c r="B10149" t="s">
        <v>38</v>
      </c>
      <c r="C10149" t="s">
        <v>3</v>
      </c>
      <c r="D10149" t="s">
        <v>328</v>
      </c>
      <c r="F10149" s="2">
        <v>18690160000</v>
      </c>
      <c r="G10149" s="2">
        <f>F10149/I10149</f>
        <v>4392517.0387779083</v>
      </c>
      <c r="H10149">
        <v>2022</v>
      </c>
      <c r="I10149" s="32">
        <v>4255</v>
      </c>
      <c r="J10149" s="40" t="s">
        <v>715</v>
      </c>
    </row>
    <row r="10150" spans="1:10">
      <c r="A10150" t="s">
        <v>509</v>
      </c>
      <c r="B10150" t="s">
        <v>319</v>
      </c>
      <c r="C10150" t="s">
        <v>3</v>
      </c>
      <c r="D10150" t="s">
        <v>328</v>
      </c>
      <c r="F10150" s="2">
        <v>22253462.293501846</v>
      </c>
      <c r="G10150" s="2">
        <v>5314.4635200000002</v>
      </c>
      <c r="H10150">
        <v>2011</v>
      </c>
      <c r="I10150">
        <v>4187.3393635604152</v>
      </c>
      <c r="J10150" t="s">
        <v>717</v>
      </c>
    </row>
    <row r="10151" spans="1:10">
      <c r="A10151" t="s">
        <v>509</v>
      </c>
      <c r="B10151" t="s">
        <v>319</v>
      </c>
      <c r="C10151" t="s">
        <v>3</v>
      </c>
      <c r="D10151" t="s">
        <v>328</v>
      </c>
      <c r="F10151" s="2">
        <v>22253462.293501846</v>
      </c>
      <c r="G10151" s="2">
        <v>5314.4635200000002</v>
      </c>
      <c r="H10151">
        <v>2011</v>
      </c>
      <c r="I10151">
        <v>4187.3393635604152</v>
      </c>
      <c r="J10151" t="s">
        <v>717</v>
      </c>
    </row>
    <row r="10152" spans="1:10">
      <c r="A10152" t="s">
        <v>509</v>
      </c>
      <c r="B10152" t="s">
        <v>319</v>
      </c>
      <c r="C10152" t="s">
        <v>3</v>
      </c>
      <c r="D10152" t="s">
        <v>328</v>
      </c>
      <c r="F10152" s="2">
        <v>1727531.3565268058</v>
      </c>
      <c r="G10152" s="2">
        <v>364.948554</v>
      </c>
      <c r="H10152">
        <v>2010</v>
      </c>
      <c r="I10152">
        <v>4733.6298160173164</v>
      </c>
      <c r="J10152" t="s">
        <v>717</v>
      </c>
    </row>
    <row r="10153" spans="1:10">
      <c r="A10153" t="s">
        <v>509</v>
      </c>
      <c r="B10153" t="s">
        <v>319</v>
      </c>
      <c r="C10153" t="s">
        <v>3</v>
      </c>
      <c r="D10153" t="s">
        <v>328</v>
      </c>
      <c r="F10153" s="2">
        <v>1727531.3565268058</v>
      </c>
      <c r="G10153" s="2">
        <v>364.948554</v>
      </c>
      <c r="H10153">
        <v>2010</v>
      </c>
      <c r="I10153">
        <v>4733.6298160173164</v>
      </c>
      <c r="J10153" t="s">
        <v>717</v>
      </c>
    </row>
    <row r="10154" spans="1:10">
      <c r="A10154" s="5" t="s">
        <v>279</v>
      </c>
      <c r="B10154" t="s">
        <v>319</v>
      </c>
      <c r="C10154" t="s">
        <v>3</v>
      </c>
      <c r="D10154" t="s">
        <v>328</v>
      </c>
      <c r="E10154" t="s">
        <v>361</v>
      </c>
      <c r="F10154" s="2">
        <v>653769</v>
      </c>
      <c r="G10154" s="2">
        <f t="shared" ref="G10154:G10177" si="276">F10154/I10154</f>
        <v>96.617774198077299</v>
      </c>
      <c r="H10154">
        <v>2021</v>
      </c>
      <c r="I10154">
        <v>6766.55</v>
      </c>
      <c r="J10154" t="s">
        <v>717</v>
      </c>
    </row>
    <row r="10155" spans="1:10">
      <c r="A10155" t="s">
        <v>80</v>
      </c>
      <c r="B10155" t="s">
        <v>37</v>
      </c>
      <c r="C10155" t="s">
        <v>3</v>
      </c>
      <c r="D10155" t="s">
        <v>328</v>
      </c>
      <c r="E10155" t="s">
        <v>370</v>
      </c>
      <c r="F10155" s="2">
        <v>6505552</v>
      </c>
      <c r="G10155" s="2">
        <f t="shared" si="276"/>
        <v>6505552</v>
      </c>
      <c r="H10155">
        <v>2023</v>
      </c>
      <c r="I10155">
        <v>1</v>
      </c>
      <c r="J10155" t="s">
        <v>717</v>
      </c>
    </row>
    <row r="10156" spans="1:10">
      <c r="A10156" t="s">
        <v>80</v>
      </c>
      <c r="B10156" t="s">
        <v>37</v>
      </c>
      <c r="C10156" t="s">
        <v>3</v>
      </c>
      <c r="D10156" t="s">
        <v>1</v>
      </c>
      <c r="E10156" t="s">
        <v>434</v>
      </c>
      <c r="F10156" s="2">
        <v>2770378</v>
      </c>
      <c r="G10156" s="2">
        <f t="shared" si="276"/>
        <v>2770378</v>
      </c>
      <c r="H10156">
        <v>2023</v>
      </c>
      <c r="I10156">
        <v>1</v>
      </c>
      <c r="J10156" t="s">
        <v>717</v>
      </c>
    </row>
    <row r="10157" spans="1:10">
      <c r="A10157" t="s">
        <v>80</v>
      </c>
      <c r="B10157" t="s">
        <v>37</v>
      </c>
      <c r="C10157" t="s">
        <v>4</v>
      </c>
      <c r="D10157" t="s">
        <v>328</v>
      </c>
      <c r="E10157" t="s">
        <v>370</v>
      </c>
      <c r="F10157" s="2">
        <v>893790</v>
      </c>
      <c r="G10157" s="2">
        <f t="shared" si="276"/>
        <v>893790</v>
      </c>
      <c r="H10157">
        <v>2023</v>
      </c>
      <c r="I10157">
        <v>1</v>
      </c>
      <c r="J10157" t="s">
        <v>717</v>
      </c>
    </row>
    <row r="10158" spans="1:10">
      <c r="A10158" t="s">
        <v>78</v>
      </c>
      <c r="B10158" t="s">
        <v>38</v>
      </c>
      <c r="C10158" t="s">
        <v>3</v>
      </c>
      <c r="D10158" t="s">
        <v>1</v>
      </c>
      <c r="F10158" s="2">
        <v>11248450000</v>
      </c>
      <c r="G10158" s="2">
        <f t="shared" si="276"/>
        <v>2643584.0188014102</v>
      </c>
      <c r="H10158">
        <v>2022</v>
      </c>
      <c r="I10158" s="32">
        <v>4255</v>
      </c>
      <c r="J10158" s="40" t="s">
        <v>715</v>
      </c>
    </row>
    <row r="10159" spans="1:10">
      <c r="A10159" t="s">
        <v>80</v>
      </c>
      <c r="B10159" t="s">
        <v>37</v>
      </c>
      <c r="C10159" t="s">
        <v>4</v>
      </c>
      <c r="D10159" t="s">
        <v>1</v>
      </c>
      <c r="E10159" t="s">
        <v>434</v>
      </c>
      <c r="F10159" s="2">
        <v>969923</v>
      </c>
      <c r="G10159" s="2">
        <f t="shared" si="276"/>
        <v>969923</v>
      </c>
      <c r="H10159">
        <v>2023</v>
      </c>
      <c r="I10159">
        <v>1</v>
      </c>
      <c r="J10159" t="s">
        <v>717</v>
      </c>
    </row>
    <row r="10160" spans="1:10">
      <c r="A10160" t="s">
        <v>88</v>
      </c>
      <c r="B10160" t="s">
        <v>38</v>
      </c>
      <c r="C10160" t="s">
        <v>3</v>
      </c>
      <c r="D10160" t="s">
        <v>1</v>
      </c>
      <c r="F10160" s="2">
        <v>7265810000</v>
      </c>
      <c r="G10160" s="2">
        <f t="shared" si="276"/>
        <v>1707593.419506463</v>
      </c>
      <c r="H10160">
        <v>2022</v>
      </c>
      <c r="I10160" s="32">
        <v>4255</v>
      </c>
      <c r="J10160" s="40" t="s">
        <v>715</v>
      </c>
    </row>
    <row r="10161" spans="1:10">
      <c r="A10161" t="s">
        <v>17</v>
      </c>
      <c r="B10161" t="s">
        <v>38</v>
      </c>
      <c r="C10161" t="s">
        <v>3</v>
      </c>
      <c r="D10161" t="s">
        <v>1</v>
      </c>
      <c r="F10161" s="2">
        <v>4858070000</v>
      </c>
      <c r="G10161" s="2">
        <f t="shared" si="276"/>
        <v>1141732.0799059928</v>
      </c>
      <c r="H10161">
        <v>2022</v>
      </c>
      <c r="I10161" s="32">
        <v>4255</v>
      </c>
      <c r="J10161" s="40" t="s">
        <v>715</v>
      </c>
    </row>
    <row r="10162" spans="1:10">
      <c r="A10162" t="s">
        <v>80</v>
      </c>
      <c r="B10162" t="s">
        <v>37</v>
      </c>
      <c r="C10162" t="s">
        <v>3</v>
      </c>
      <c r="D10162" t="s">
        <v>328</v>
      </c>
      <c r="E10162" t="s">
        <v>489</v>
      </c>
      <c r="F10162" s="2">
        <v>6940159</v>
      </c>
      <c r="G10162" s="2">
        <f t="shared" si="276"/>
        <v>6940159</v>
      </c>
      <c r="H10162">
        <v>2022</v>
      </c>
      <c r="I10162">
        <v>1</v>
      </c>
      <c r="J10162" t="s">
        <v>717</v>
      </c>
    </row>
    <row r="10163" spans="1:10">
      <c r="A10163" t="s">
        <v>80</v>
      </c>
      <c r="B10163" t="s">
        <v>37</v>
      </c>
      <c r="C10163" t="s">
        <v>3</v>
      </c>
      <c r="D10163" t="s">
        <v>1</v>
      </c>
      <c r="F10163" s="2">
        <v>3180082</v>
      </c>
      <c r="G10163" s="2">
        <f t="shared" si="276"/>
        <v>3180082</v>
      </c>
      <c r="H10163">
        <v>2022</v>
      </c>
      <c r="I10163">
        <v>1</v>
      </c>
      <c r="J10163" t="s">
        <v>717</v>
      </c>
    </row>
    <row r="10164" spans="1:10">
      <c r="A10164" t="s">
        <v>66</v>
      </c>
      <c r="B10164" t="s">
        <v>38</v>
      </c>
      <c r="C10164" t="s">
        <v>3</v>
      </c>
      <c r="D10164" t="s">
        <v>1</v>
      </c>
      <c r="F10164" s="2">
        <v>514289999.99999994</v>
      </c>
      <c r="G10164" s="2">
        <f t="shared" si="276"/>
        <v>120867.21504112807</v>
      </c>
      <c r="H10164">
        <v>2022</v>
      </c>
      <c r="I10164" s="32">
        <v>4255</v>
      </c>
      <c r="J10164" s="40" t="s">
        <v>715</v>
      </c>
    </row>
    <row r="10165" spans="1:10">
      <c r="A10165" t="s">
        <v>80</v>
      </c>
      <c r="B10165" t="s">
        <v>37</v>
      </c>
      <c r="C10165" t="s">
        <v>5</v>
      </c>
      <c r="D10165" t="s">
        <v>328</v>
      </c>
      <c r="E10165" t="s">
        <v>489</v>
      </c>
      <c r="F10165" s="2">
        <v>3047575</v>
      </c>
      <c r="G10165" s="2">
        <f t="shared" si="276"/>
        <v>3047575</v>
      </c>
      <c r="H10165">
        <v>2022</v>
      </c>
      <c r="I10165">
        <v>1</v>
      </c>
      <c r="J10165" t="s">
        <v>717</v>
      </c>
    </row>
    <row r="10166" spans="1:10">
      <c r="A10166" t="s">
        <v>80</v>
      </c>
      <c r="B10166" t="s">
        <v>37</v>
      </c>
      <c r="C10166" t="s">
        <v>5</v>
      </c>
      <c r="D10166" t="s">
        <v>1</v>
      </c>
      <c r="F10166" s="2">
        <v>250653</v>
      </c>
      <c r="G10166" s="2">
        <f t="shared" si="276"/>
        <v>250653</v>
      </c>
      <c r="H10166">
        <v>2022</v>
      </c>
      <c r="I10166">
        <v>1</v>
      </c>
      <c r="J10166" t="s">
        <v>717</v>
      </c>
    </row>
    <row r="10167" spans="1:10">
      <c r="A10167" t="s">
        <v>80</v>
      </c>
      <c r="B10167" t="s">
        <v>37</v>
      </c>
      <c r="C10167" t="s">
        <v>3</v>
      </c>
      <c r="D10167" t="s">
        <v>328</v>
      </c>
      <c r="E10167" t="s">
        <v>489</v>
      </c>
      <c r="F10167" s="2">
        <v>6090937</v>
      </c>
      <c r="G10167" s="2">
        <f t="shared" si="276"/>
        <v>6090937</v>
      </c>
      <c r="H10167">
        <v>2021</v>
      </c>
      <c r="I10167">
        <v>1</v>
      </c>
      <c r="J10167" t="s">
        <v>717</v>
      </c>
    </row>
    <row r="10168" spans="1:10">
      <c r="A10168" t="s">
        <v>80</v>
      </c>
      <c r="B10168" t="s">
        <v>37</v>
      </c>
      <c r="C10168" t="s">
        <v>3</v>
      </c>
      <c r="D10168" t="s">
        <v>1</v>
      </c>
      <c r="E10168" t="s">
        <v>464</v>
      </c>
      <c r="F10168" s="2">
        <v>2439391</v>
      </c>
      <c r="G10168" s="2">
        <f t="shared" si="276"/>
        <v>2439391</v>
      </c>
      <c r="H10168">
        <v>2021</v>
      </c>
      <c r="I10168">
        <v>1</v>
      </c>
      <c r="J10168" t="s">
        <v>717</v>
      </c>
    </row>
    <row r="10169" spans="1:10">
      <c r="A10169" t="s">
        <v>66</v>
      </c>
      <c r="B10169" t="s">
        <v>38</v>
      </c>
      <c r="C10169" t="s">
        <v>4</v>
      </c>
      <c r="D10169" t="s">
        <v>328</v>
      </c>
      <c r="F10169" s="2">
        <v>21314920000</v>
      </c>
      <c r="G10169" s="2">
        <f t="shared" si="276"/>
        <v>5009381.9036427736</v>
      </c>
      <c r="H10169">
        <v>2022</v>
      </c>
      <c r="I10169" s="32">
        <v>4255</v>
      </c>
      <c r="J10169" s="40" t="s">
        <v>715</v>
      </c>
    </row>
    <row r="10170" spans="1:10">
      <c r="A10170" t="s">
        <v>80</v>
      </c>
      <c r="B10170" t="s">
        <v>37</v>
      </c>
      <c r="C10170" t="s">
        <v>4</v>
      </c>
      <c r="D10170" t="s">
        <v>328</v>
      </c>
      <c r="E10170" t="s">
        <v>489</v>
      </c>
      <c r="F10170" s="2">
        <v>615004</v>
      </c>
      <c r="G10170" s="2">
        <f t="shared" si="276"/>
        <v>615004</v>
      </c>
      <c r="H10170">
        <v>2021</v>
      </c>
      <c r="I10170">
        <v>1</v>
      </c>
      <c r="J10170" t="s">
        <v>717</v>
      </c>
    </row>
    <row r="10171" spans="1:10">
      <c r="A10171" t="s">
        <v>17</v>
      </c>
      <c r="B10171" t="s">
        <v>38</v>
      </c>
      <c r="C10171" t="s">
        <v>4</v>
      </c>
      <c r="D10171" t="s">
        <v>328</v>
      </c>
      <c r="F10171" s="2">
        <v>11871440000</v>
      </c>
      <c r="G10171" s="2">
        <f t="shared" si="276"/>
        <v>2789997.6498237369</v>
      </c>
      <c r="H10171">
        <v>2022</v>
      </c>
      <c r="I10171" s="32">
        <v>4255</v>
      </c>
      <c r="J10171" s="40" t="s">
        <v>715</v>
      </c>
    </row>
    <row r="10172" spans="1:10">
      <c r="A10172" t="s">
        <v>78</v>
      </c>
      <c r="B10172" t="s">
        <v>38</v>
      </c>
      <c r="C10172" t="s">
        <v>4</v>
      </c>
      <c r="D10172" t="s">
        <v>328</v>
      </c>
      <c r="F10172" s="2">
        <v>9320480000</v>
      </c>
      <c r="G10172" s="2">
        <f t="shared" si="276"/>
        <v>2190477.0857814336</v>
      </c>
      <c r="H10172">
        <v>2022</v>
      </c>
      <c r="I10172" s="32">
        <v>4255</v>
      </c>
      <c r="J10172" s="40" t="s">
        <v>715</v>
      </c>
    </row>
    <row r="10173" spans="1:10">
      <c r="A10173" t="s">
        <v>25</v>
      </c>
      <c r="B10173" t="s">
        <v>38</v>
      </c>
      <c r="C10173" t="s">
        <v>4</v>
      </c>
      <c r="D10173" t="s">
        <v>328</v>
      </c>
      <c r="F10173" s="2">
        <v>5264020000</v>
      </c>
      <c r="G10173" s="2">
        <f t="shared" si="276"/>
        <v>1237137.4853113983</v>
      </c>
      <c r="H10173">
        <v>2022</v>
      </c>
      <c r="I10173" s="32">
        <v>4255</v>
      </c>
      <c r="J10173" s="40" t="s">
        <v>715</v>
      </c>
    </row>
    <row r="10174" spans="1:10">
      <c r="A10174" t="s">
        <v>92</v>
      </c>
      <c r="B10174" t="s">
        <v>38</v>
      </c>
      <c r="C10174" t="s">
        <v>4</v>
      </c>
      <c r="D10174" t="s">
        <v>328</v>
      </c>
      <c r="F10174" s="2">
        <v>9813290000</v>
      </c>
      <c r="G10174" s="2">
        <f t="shared" si="276"/>
        <v>2306296.1222091657</v>
      </c>
      <c r="H10174">
        <v>2022</v>
      </c>
      <c r="I10174" s="32">
        <v>4255</v>
      </c>
      <c r="J10174" s="40" t="s">
        <v>715</v>
      </c>
    </row>
    <row r="10175" spans="1:10">
      <c r="A10175" t="s">
        <v>88</v>
      </c>
      <c r="B10175" t="s">
        <v>38</v>
      </c>
      <c r="C10175" t="s">
        <v>4</v>
      </c>
      <c r="D10175" t="s">
        <v>328</v>
      </c>
      <c r="F10175" s="2">
        <v>3087010000</v>
      </c>
      <c r="G10175" s="2">
        <f t="shared" si="276"/>
        <v>725501.76263219747</v>
      </c>
      <c r="H10175">
        <v>2022</v>
      </c>
      <c r="I10175" s="32">
        <v>4255</v>
      </c>
      <c r="J10175" s="40" t="s">
        <v>715</v>
      </c>
    </row>
    <row r="10176" spans="1:10">
      <c r="A10176" t="s">
        <v>80</v>
      </c>
      <c r="B10176" t="s">
        <v>37</v>
      </c>
      <c r="C10176" t="s">
        <v>4</v>
      </c>
      <c r="D10176" t="s">
        <v>1</v>
      </c>
      <c r="E10176" t="s">
        <v>464</v>
      </c>
      <c r="F10176" s="2">
        <v>1653036</v>
      </c>
      <c r="G10176" s="2">
        <f t="shared" si="276"/>
        <v>1653036</v>
      </c>
      <c r="H10176">
        <v>2021</v>
      </c>
      <c r="I10176">
        <v>1</v>
      </c>
      <c r="J10176" t="s">
        <v>717</v>
      </c>
    </row>
    <row r="10177" spans="1:10">
      <c r="A10177" t="s">
        <v>716</v>
      </c>
      <c r="B10177" t="s">
        <v>38</v>
      </c>
      <c r="C10177" t="s">
        <v>4</v>
      </c>
      <c r="D10177" t="s">
        <v>328</v>
      </c>
      <c r="F10177" s="2">
        <v>6833160000</v>
      </c>
      <c r="G10177" s="2">
        <f t="shared" si="276"/>
        <v>1605913.043478261</v>
      </c>
      <c r="H10177">
        <v>2022</v>
      </c>
      <c r="I10177" s="32">
        <v>4255</v>
      </c>
      <c r="J10177" s="40" t="s">
        <v>715</v>
      </c>
    </row>
    <row r="10178" spans="1:10">
      <c r="A10178" t="s">
        <v>80</v>
      </c>
      <c r="B10178" t="s">
        <v>37</v>
      </c>
      <c r="C10178" t="s">
        <v>3</v>
      </c>
      <c r="D10178" t="s">
        <v>328</v>
      </c>
      <c r="E10178" t="s">
        <v>491</v>
      </c>
      <c r="F10178" s="2">
        <v>6082730.71</v>
      </c>
      <c r="G10178" s="2">
        <v>6082730.71</v>
      </c>
      <c r="H10178">
        <v>2020</v>
      </c>
      <c r="I10178">
        <v>1</v>
      </c>
      <c r="J10178" t="s">
        <v>717</v>
      </c>
    </row>
    <row r="10179" spans="1:10">
      <c r="A10179" t="s">
        <v>80</v>
      </c>
      <c r="B10179" t="s">
        <v>37</v>
      </c>
      <c r="C10179" t="s">
        <v>3</v>
      </c>
      <c r="D10179" t="s">
        <v>1</v>
      </c>
      <c r="F10179" s="2">
        <v>2728015.26</v>
      </c>
      <c r="G10179" s="2">
        <v>2728015.26</v>
      </c>
      <c r="H10179">
        <v>2020</v>
      </c>
      <c r="I10179">
        <v>1</v>
      </c>
      <c r="J10179" t="s">
        <v>717</v>
      </c>
    </row>
    <row r="10180" spans="1:10">
      <c r="A10180" t="s">
        <v>80</v>
      </c>
      <c r="B10180" t="s">
        <v>37</v>
      </c>
      <c r="C10180" t="s">
        <v>4</v>
      </c>
      <c r="D10180" t="s">
        <v>328</v>
      </c>
      <c r="E10180" t="s">
        <v>491</v>
      </c>
      <c r="F10180" s="2">
        <v>300916.49</v>
      </c>
      <c r="G10180" s="2">
        <v>300916.49</v>
      </c>
      <c r="H10180">
        <v>2020</v>
      </c>
      <c r="I10180">
        <v>1</v>
      </c>
      <c r="J10180" t="s">
        <v>717</v>
      </c>
    </row>
    <row r="10181" spans="1:10">
      <c r="A10181" t="s">
        <v>80</v>
      </c>
      <c r="B10181" t="s">
        <v>37</v>
      </c>
      <c r="C10181" t="s">
        <v>4</v>
      </c>
      <c r="D10181" t="s">
        <v>1</v>
      </c>
      <c r="F10181" s="2">
        <v>1028211.35</v>
      </c>
      <c r="G10181" s="2">
        <v>1028211.35</v>
      </c>
      <c r="H10181">
        <v>2020</v>
      </c>
      <c r="I10181">
        <v>1</v>
      </c>
      <c r="J10181" t="s">
        <v>717</v>
      </c>
    </row>
    <row r="10182" spans="1:10">
      <c r="A10182" t="s">
        <v>80</v>
      </c>
      <c r="B10182" t="s">
        <v>37</v>
      </c>
      <c r="C10182" t="s">
        <v>3</v>
      </c>
      <c r="D10182" t="s">
        <v>328</v>
      </c>
      <c r="F10182" s="2">
        <v>5942069.8200000003</v>
      </c>
      <c r="G10182" s="2">
        <f t="shared" ref="G10182:G10190" si="277">F10182/I10182</f>
        <v>5942069.8200000003</v>
      </c>
      <c r="H10182">
        <v>2019</v>
      </c>
      <c r="I10182">
        <v>1</v>
      </c>
      <c r="J10182" t="s">
        <v>717</v>
      </c>
    </row>
    <row r="10183" spans="1:10">
      <c r="A10183" t="s">
        <v>80</v>
      </c>
      <c r="B10183" t="s">
        <v>37</v>
      </c>
      <c r="C10183" t="s">
        <v>3</v>
      </c>
      <c r="D10183" t="s">
        <v>1</v>
      </c>
      <c r="F10183" s="2">
        <v>22461</v>
      </c>
      <c r="G10183" s="2">
        <f t="shared" si="277"/>
        <v>22461</v>
      </c>
      <c r="H10183">
        <v>2019</v>
      </c>
      <c r="I10183">
        <v>1</v>
      </c>
      <c r="J10183" t="s">
        <v>717</v>
      </c>
    </row>
    <row r="10184" spans="1:10">
      <c r="A10184" t="s">
        <v>80</v>
      </c>
      <c r="B10184" t="s">
        <v>37</v>
      </c>
      <c r="C10184" t="s">
        <v>4</v>
      </c>
      <c r="D10184" t="s">
        <v>328</v>
      </c>
      <c r="F10184" s="2">
        <v>2739283.27</v>
      </c>
      <c r="G10184" s="2">
        <f t="shared" si="277"/>
        <v>2739283.27</v>
      </c>
      <c r="H10184">
        <v>2019</v>
      </c>
      <c r="I10184">
        <v>1</v>
      </c>
      <c r="J10184" t="s">
        <v>717</v>
      </c>
    </row>
    <row r="10185" spans="1:10">
      <c r="A10185" t="s">
        <v>80</v>
      </c>
      <c r="B10185" t="s">
        <v>37</v>
      </c>
      <c r="C10185" t="s">
        <v>4</v>
      </c>
      <c r="D10185" t="s">
        <v>1</v>
      </c>
      <c r="F10185" s="2">
        <v>3856275.25</v>
      </c>
      <c r="G10185" s="2">
        <f t="shared" si="277"/>
        <v>3856275.25</v>
      </c>
      <c r="H10185">
        <v>2019</v>
      </c>
      <c r="I10185">
        <v>1</v>
      </c>
      <c r="J10185" t="s">
        <v>717</v>
      </c>
    </row>
    <row r="10186" spans="1:10">
      <c r="A10186" t="s">
        <v>78</v>
      </c>
      <c r="B10186" t="s">
        <v>38</v>
      </c>
      <c r="C10186" t="s">
        <v>4</v>
      </c>
      <c r="D10186" t="s">
        <v>1</v>
      </c>
      <c r="F10186" s="2">
        <v>898400000</v>
      </c>
      <c r="G10186" s="2">
        <f t="shared" si="277"/>
        <v>211139.83548766156</v>
      </c>
      <c r="H10186">
        <v>2022</v>
      </c>
      <c r="I10186" s="32">
        <v>4255</v>
      </c>
      <c r="J10186" s="40" t="s">
        <v>715</v>
      </c>
    </row>
    <row r="10187" spans="1:10">
      <c r="A10187" t="s">
        <v>80</v>
      </c>
      <c r="B10187" t="s">
        <v>37</v>
      </c>
      <c r="C10187" t="s">
        <v>3</v>
      </c>
      <c r="D10187" t="s">
        <v>328</v>
      </c>
      <c r="F10187" s="2">
        <v>5871257.29</v>
      </c>
      <c r="G10187" s="2">
        <f t="shared" si="277"/>
        <v>5871257.29</v>
      </c>
      <c r="H10187">
        <v>2018</v>
      </c>
      <c r="I10187">
        <v>1</v>
      </c>
      <c r="J10187" t="s">
        <v>717</v>
      </c>
    </row>
    <row r="10188" spans="1:10">
      <c r="A10188" t="s">
        <v>88</v>
      </c>
      <c r="B10188" t="s">
        <v>38</v>
      </c>
      <c r="C10188" t="s">
        <v>4</v>
      </c>
      <c r="D10188" t="s">
        <v>1</v>
      </c>
      <c r="F10188" s="2">
        <v>200710000</v>
      </c>
      <c r="G10188" s="2">
        <f t="shared" si="277"/>
        <v>47170.38777908343</v>
      </c>
      <c r="H10188">
        <v>2022</v>
      </c>
      <c r="I10188" s="32">
        <v>4255</v>
      </c>
      <c r="J10188" s="40" t="s">
        <v>715</v>
      </c>
    </row>
    <row r="10189" spans="1:10">
      <c r="A10189" t="s">
        <v>17</v>
      </c>
      <c r="B10189" t="s">
        <v>38</v>
      </c>
      <c r="C10189" t="s">
        <v>4</v>
      </c>
      <c r="D10189" t="s">
        <v>1</v>
      </c>
      <c r="F10189" s="2">
        <v>421180000</v>
      </c>
      <c r="G10189" s="2">
        <f t="shared" si="277"/>
        <v>98984.72385428907</v>
      </c>
      <c r="H10189">
        <v>2022</v>
      </c>
      <c r="I10189" s="32">
        <v>4255</v>
      </c>
      <c r="J10189" s="40" t="s">
        <v>715</v>
      </c>
    </row>
    <row r="10190" spans="1:10">
      <c r="A10190" t="s">
        <v>80</v>
      </c>
      <c r="B10190" t="s">
        <v>37</v>
      </c>
      <c r="C10190" t="s">
        <v>3</v>
      </c>
      <c r="D10190" t="s">
        <v>1</v>
      </c>
      <c r="E10190" t="s">
        <v>364</v>
      </c>
      <c r="F10190" s="2">
        <v>4571092.25</v>
      </c>
      <c r="G10190" s="2">
        <f t="shared" si="277"/>
        <v>4571092.25</v>
      </c>
      <c r="H10190">
        <v>2018</v>
      </c>
      <c r="I10190">
        <v>1</v>
      </c>
      <c r="J10190" t="s">
        <v>717</v>
      </c>
    </row>
    <row r="10191" spans="1:10">
      <c r="A10191" t="s">
        <v>80</v>
      </c>
      <c r="B10191" t="s">
        <v>37</v>
      </c>
      <c r="C10191" t="s">
        <v>4</v>
      </c>
      <c r="D10191" t="s">
        <v>328</v>
      </c>
      <c r="F10191" s="2"/>
      <c r="G10191" s="2">
        <v>1684449.39</v>
      </c>
      <c r="H10191">
        <v>2018</v>
      </c>
      <c r="I10191">
        <v>1</v>
      </c>
      <c r="J10191" t="s">
        <v>717</v>
      </c>
    </row>
    <row r="10192" spans="1:10">
      <c r="A10192" t="s">
        <v>66</v>
      </c>
      <c r="B10192" t="s">
        <v>38</v>
      </c>
      <c r="C10192" t="s">
        <v>4</v>
      </c>
      <c r="D10192" t="s">
        <v>1</v>
      </c>
      <c r="F10192" s="2">
        <v>379010000</v>
      </c>
      <c r="G10192" s="2">
        <f>F10192/I10192</f>
        <v>89074.030552291428</v>
      </c>
      <c r="H10192">
        <v>2022</v>
      </c>
      <c r="I10192" s="32">
        <v>4255</v>
      </c>
      <c r="J10192" s="40" t="s">
        <v>715</v>
      </c>
    </row>
    <row r="10193" spans="1:10">
      <c r="A10193" t="s">
        <v>80</v>
      </c>
      <c r="B10193" t="s">
        <v>37</v>
      </c>
      <c r="C10193" t="s">
        <v>4</v>
      </c>
      <c r="D10193" t="s">
        <v>1</v>
      </c>
      <c r="E10193" t="s">
        <v>364</v>
      </c>
      <c r="F10193" s="2"/>
      <c r="G10193" s="2">
        <v>1830695.68</v>
      </c>
      <c r="H10193">
        <v>2018</v>
      </c>
      <c r="I10193">
        <v>1</v>
      </c>
      <c r="J10193" t="s">
        <v>717</v>
      </c>
    </row>
    <row r="10194" spans="1:10">
      <c r="A10194" t="s">
        <v>66</v>
      </c>
      <c r="B10194" t="s">
        <v>38</v>
      </c>
      <c r="C10194" t="s">
        <v>3</v>
      </c>
      <c r="D10194" t="s">
        <v>328</v>
      </c>
      <c r="F10194" s="2">
        <v>54857000000</v>
      </c>
      <c r="G10194" s="2">
        <f t="shared" ref="G10194:G10201" si="278">F10194/I10194</f>
        <v>14633996.692098383</v>
      </c>
      <c r="H10194">
        <v>2021</v>
      </c>
      <c r="I10194" s="32">
        <v>3748.6</v>
      </c>
      <c r="J10194" s="40" t="s">
        <v>715</v>
      </c>
    </row>
    <row r="10195" spans="1:10">
      <c r="A10195" t="s">
        <v>80</v>
      </c>
      <c r="B10195" t="s">
        <v>37</v>
      </c>
      <c r="C10195" t="s">
        <v>3</v>
      </c>
      <c r="D10195" t="s">
        <v>328</v>
      </c>
      <c r="F10195" s="2">
        <v>6046723.6900000004</v>
      </c>
      <c r="G10195" s="2">
        <f t="shared" si="278"/>
        <v>6046723.6900000004</v>
      </c>
      <c r="H10195">
        <v>2017</v>
      </c>
      <c r="I10195">
        <v>1</v>
      </c>
      <c r="J10195" t="s">
        <v>717</v>
      </c>
    </row>
    <row r="10196" spans="1:10">
      <c r="A10196" t="s">
        <v>17</v>
      </c>
      <c r="B10196" t="s">
        <v>38</v>
      </c>
      <c r="C10196" t="s">
        <v>3</v>
      </c>
      <c r="D10196" t="s">
        <v>328</v>
      </c>
      <c r="F10196" s="2">
        <v>34118000000</v>
      </c>
      <c r="G10196" s="2">
        <f t="shared" si="278"/>
        <v>9101531.2383289766</v>
      </c>
      <c r="H10196">
        <v>2021</v>
      </c>
      <c r="I10196" s="32">
        <v>3748.6</v>
      </c>
      <c r="J10196" s="40" t="s">
        <v>715</v>
      </c>
    </row>
    <row r="10197" spans="1:10">
      <c r="A10197" t="s">
        <v>78</v>
      </c>
      <c r="B10197" t="s">
        <v>38</v>
      </c>
      <c r="C10197" t="s">
        <v>3</v>
      </c>
      <c r="D10197" t="s">
        <v>328</v>
      </c>
      <c r="F10197" s="2">
        <v>22895000000</v>
      </c>
      <c r="G10197" s="2">
        <f t="shared" si="278"/>
        <v>6107613.509043376</v>
      </c>
      <c r="H10197">
        <v>2021</v>
      </c>
      <c r="I10197" s="32">
        <v>3748.6</v>
      </c>
      <c r="J10197" s="40" t="s">
        <v>715</v>
      </c>
    </row>
    <row r="10198" spans="1:10">
      <c r="A10198" t="s">
        <v>25</v>
      </c>
      <c r="B10198" t="s">
        <v>38</v>
      </c>
      <c r="C10198" t="s">
        <v>3</v>
      </c>
      <c r="D10198" t="s">
        <v>328</v>
      </c>
      <c r="F10198" s="2">
        <v>20416000000</v>
      </c>
      <c r="G10198" s="2">
        <f t="shared" si="278"/>
        <v>5446299.9519820735</v>
      </c>
      <c r="H10198">
        <v>2021</v>
      </c>
      <c r="I10198" s="32">
        <v>3748.6</v>
      </c>
      <c r="J10198" s="40" t="s">
        <v>715</v>
      </c>
    </row>
    <row r="10199" spans="1:10">
      <c r="A10199" t="s">
        <v>80</v>
      </c>
      <c r="B10199" t="s">
        <v>37</v>
      </c>
      <c r="C10199" t="s">
        <v>3</v>
      </c>
      <c r="D10199" t="s">
        <v>1</v>
      </c>
      <c r="E10199" t="s">
        <v>364</v>
      </c>
      <c r="F10199" s="2">
        <v>2942647.32</v>
      </c>
      <c r="G10199" s="2">
        <f t="shared" si="278"/>
        <v>2942647.32</v>
      </c>
      <c r="H10199">
        <v>2017</v>
      </c>
      <c r="I10199">
        <v>1</v>
      </c>
      <c r="J10199" t="s">
        <v>717</v>
      </c>
    </row>
    <row r="10200" spans="1:10">
      <c r="A10200" t="s">
        <v>92</v>
      </c>
      <c r="B10200" t="s">
        <v>38</v>
      </c>
      <c r="C10200" t="s">
        <v>3</v>
      </c>
      <c r="D10200" t="s">
        <v>328</v>
      </c>
      <c r="F10200" s="2">
        <v>19494000000</v>
      </c>
      <c r="G10200" s="2">
        <f t="shared" si="278"/>
        <v>5200341.4608120369</v>
      </c>
      <c r="H10200">
        <v>2021</v>
      </c>
      <c r="I10200" s="32">
        <v>3748.6</v>
      </c>
      <c r="J10200" s="40" t="s">
        <v>715</v>
      </c>
    </row>
    <row r="10201" spans="1:10">
      <c r="A10201" t="s">
        <v>716</v>
      </c>
      <c r="B10201" t="s">
        <v>38</v>
      </c>
      <c r="C10201" t="s">
        <v>3</v>
      </c>
      <c r="D10201" t="s">
        <v>328</v>
      </c>
      <c r="F10201" s="2">
        <v>15531000000</v>
      </c>
      <c r="G10201" s="2">
        <f t="shared" si="278"/>
        <v>4143146.7747959238</v>
      </c>
      <c r="H10201">
        <v>2021</v>
      </c>
      <c r="I10201" s="32">
        <v>3748.6</v>
      </c>
      <c r="J10201" s="40" t="s">
        <v>715</v>
      </c>
    </row>
    <row r="10202" spans="1:10">
      <c r="A10202" t="s">
        <v>80</v>
      </c>
      <c r="B10202" t="s">
        <v>37</v>
      </c>
      <c r="C10202" t="s">
        <v>4</v>
      </c>
      <c r="D10202" t="s">
        <v>328</v>
      </c>
      <c r="F10202" s="2"/>
      <c r="G10202" s="2">
        <v>1627252.08</v>
      </c>
      <c r="H10202">
        <v>2017</v>
      </c>
      <c r="I10202">
        <v>1</v>
      </c>
      <c r="J10202" t="s">
        <v>717</v>
      </c>
    </row>
    <row r="10203" spans="1:10">
      <c r="A10203" t="s">
        <v>88</v>
      </c>
      <c r="B10203" t="s">
        <v>38</v>
      </c>
      <c r="C10203" t="s">
        <v>3</v>
      </c>
      <c r="D10203" t="s">
        <v>328</v>
      </c>
      <c r="F10203" s="2">
        <v>12556000000</v>
      </c>
      <c r="G10203" s="2">
        <f>F10203/I10203</f>
        <v>3349517.1530704796</v>
      </c>
      <c r="H10203">
        <v>2021</v>
      </c>
      <c r="I10203" s="32">
        <v>3748.6</v>
      </c>
      <c r="J10203" s="40" t="s">
        <v>715</v>
      </c>
    </row>
    <row r="10204" spans="1:10">
      <c r="A10204" t="s">
        <v>80</v>
      </c>
      <c r="B10204" t="s">
        <v>37</v>
      </c>
      <c r="C10204" t="s">
        <v>4</v>
      </c>
      <c r="D10204" t="s">
        <v>1</v>
      </c>
      <c r="E10204" t="s">
        <v>364</v>
      </c>
      <c r="F10204" s="2"/>
      <c r="G10204" s="2">
        <v>1265674.8500000001</v>
      </c>
      <c r="H10204">
        <v>2017</v>
      </c>
      <c r="I10204">
        <v>1</v>
      </c>
      <c r="J10204" t="s">
        <v>717</v>
      </c>
    </row>
    <row r="10205" spans="1:10">
      <c r="A10205" t="s">
        <v>80</v>
      </c>
      <c r="B10205" t="s">
        <v>37</v>
      </c>
      <c r="C10205" t="s">
        <v>3</v>
      </c>
      <c r="D10205" t="s">
        <v>328</v>
      </c>
      <c r="F10205" s="2">
        <v>6044356.0700000003</v>
      </c>
      <c r="G10205" s="2">
        <v>6044356.0700000003</v>
      </c>
      <c r="H10205">
        <v>2016</v>
      </c>
      <c r="I10205">
        <v>1</v>
      </c>
      <c r="J10205" t="s">
        <v>717</v>
      </c>
    </row>
    <row r="10206" spans="1:10">
      <c r="A10206" t="s">
        <v>80</v>
      </c>
      <c r="B10206" t="s">
        <v>37</v>
      </c>
      <c r="C10206" t="s">
        <v>3</v>
      </c>
      <c r="D10206" t="s">
        <v>1</v>
      </c>
      <c r="F10206" s="2">
        <v>4446233.8</v>
      </c>
      <c r="G10206" s="2">
        <v>4446233.8</v>
      </c>
      <c r="H10206">
        <v>2016</v>
      </c>
      <c r="I10206">
        <v>1</v>
      </c>
      <c r="J10206" t="s">
        <v>717</v>
      </c>
    </row>
    <row r="10207" spans="1:10">
      <c r="A10207" t="s">
        <v>80</v>
      </c>
      <c r="B10207" t="s">
        <v>37</v>
      </c>
      <c r="C10207" t="s">
        <v>4</v>
      </c>
      <c r="D10207" t="s">
        <v>328</v>
      </c>
      <c r="F10207" s="2">
        <v>1661610.12</v>
      </c>
      <c r="G10207" s="2">
        <v>1661610.12</v>
      </c>
      <c r="H10207">
        <v>2016</v>
      </c>
      <c r="I10207">
        <v>1</v>
      </c>
      <c r="J10207" t="s">
        <v>717</v>
      </c>
    </row>
    <row r="10208" spans="1:10">
      <c r="A10208" t="s">
        <v>80</v>
      </c>
      <c r="B10208" t="s">
        <v>37</v>
      </c>
      <c r="C10208" t="s">
        <v>4</v>
      </c>
      <c r="D10208" t="s">
        <v>1</v>
      </c>
      <c r="F10208" s="2">
        <v>977296.42</v>
      </c>
      <c r="G10208" s="2">
        <v>977296.42</v>
      </c>
      <c r="H10208">
        <v>2016</v>
      </c>
      <c r="I10208">
        <v>1</v>
      </c>
      <c r="J10208" t="s">
        <v>717</v>
      </c>
    </row>
    <row r="10209" spans="1:10">
      <c r="A10209" t="s">
        <v>80</v>
      </c>
      <c r="B10209" t="s">
        <v>37</v>
      </c>
      <c r="C10209" t="s">
        <v>3</v>
      </c>
      <c r="D10209" t="s">
        <v>328</v>
      </c>
      <c r="F10209" s="2">
        <v>6479657.71</v>
      </c>
      <c r="G10209" s="2">
        <v>6479657.71</v>
      </c>
      <c r="H10209">
        <v>2015</v>
      </c>
      <c r="I10209">
        <v>1</v>
      </c>
      <c r="J10209" t="s">
        <v>717</v>
      </c>
    </row>
    <row r="10210" spans="1:10">
      <c r="A10210" t="s">
        <v>80</v>
      </c>
      <c r="B10210" t="s">
        <v>37</v>
      </c>
      <c r="C10210" t="s">
        <v>3</v>
      </c>
      <c r="D10210" t="s">
        <v>1</v>
      </c>
      <c r="F10210" s="2">
        <v>3359213.91</v>
      </c>
      <c r="G10210" s="2">
        <v>3359213.91</v>
      </c>
      <c r="H10210">
        <v>2015</v>
      </c>
      <c r="I10210">
        <v>1</v>
      </c>
      <c r="J10210" t="s">
        <v>717</v>
      </c>
    </row>
    <row r="10211" spans="1:10">
      <c r="A10211" t="s">
        <v>80</v>
      </c>
      <c r="B10211" t="s">
        <v>37</v>
      </c>
      <c r="C10211" t="s">
        <v>4</v>
      </c>
      <c r="D10211" t="s">
        <v>328</v>
      </c>
      <c r="F10211" s="2">
        <v>1038684.25</v>
      </c>
      <c r="G10211" s="2">
        <v>1038684.25</v>
      </c>
      <c r="H10211">
        <v>2015</v>
      </c>
      <c r="I10211">
        <v>1</v>
      </c>
      <c r="J10211" t="s">
        <v>717</v>
      </c>
    </row>
    <row r="10212" spans="1:10">
      <c r="A10212" t="s">
        <v>80</v>
      </c>
      <c r="B10212" t="s">
        <v>37</v>
      </c>
      <c r="C10212" t="s">
        <v>4</v>
      </c>
      <c r="D10212" t="s">
        <v>1</v>
      </c>
      <c r="F10212" s="2">
        <v>1335771.82</v>
      </c>
      <c r="G10212" s="2">
        <v>1335771.82</v>
      </c>
      <c r="H10212">
        <v>2015</v>
      </c>
      <c r="I10212">
        <v>1</v>
      </c>
      <c r="J10212" t="s">
        <v>717</v>
      </c>
    </row>
    <row r="10213" spans="1:10">
      <c r="A10213" t="s">
        <v>78</v>
      </c>
      <c r="B10213" t="s">
        <v>38</v>
      </c>
      <c r="C10213" t="s">
        <v>3</v>
      </c>
      <c r="D10213" t="s">
        <v>1</v>
      </c>
      <c r="F10213" s="2">
        <v>6641000000</v>
      </c>
      <c r="G10213" s="2">
        <f>F10213/I10213</f>
        <v>1771594.7286987142</v>
      </c>
      <c r="H10213">
        <v>2021</v>
      </c>
      <c r="I10213" s="32">
        <v>3748.6</v>
      </c>
      <c r="J10213" s="40" t="s">
        <v>715</v>
      </c>
    </row>
    <row r="10214" spans="1:10">
      <c r="A10214" t="s">
        <v>88</v>
      </c>
      <c r="B10214" t="s">
        <v>38</v>
      </c>
      <c r="C10214" t="s">
        <v>3</v>
      </c>
      <c r="D10214" t="s">
        <v>1</v>
      </c>
      <c r="F10214" s="2">
        <v>5031000000</v>
      </c>
      <c r="G10214" s="2">
        <f>F10214/I10214</f>
        <v>1342101.0510590621</v>
      </c>
      <c r="H10214">
        <v>2021</v>
      </c>
      <c r="I10214" s="32">
        <v>3748.6</v>
      </c>
      <c r="J10214" s="40" t="s">
        <v>715</v>
      </c>
    </row>
    <row r="10215" spans="1:10">
      <c r="A10215" t="s">
        <v>17</v>
      </c>
      <c r="B10215" t="s">
        <v>38</v>
      </c>
      <c r="C10215" t="s">
        <v>3</v>
      </c>
      <c r="D10215" t="s">
        <v>1</v>
      </c>
      <c r="F10215" s="2">
        <v>2886000000</v>
      </c>
      <c r="G10215" s="2">
        <f>F10215/I10215</f>
        <v>769887.42463853175</v>
      </c>
      <c r="H10215">
        <v>2021</v>
      </c>
      <c r="I10215" s="32">
        <v>3748.6</v>
      </c>
      <c r="J10215" s="40" t="s">
        <v>715</v>
      </c>
    </row>
    <row r="10216" spans="1:10">
      <c r="A10216" t="s">
        <v>80</v>
      </c>
      <c r="B10216" t="s">
        <v>37</v>
      </c>
      <c r="C10216" t="s">
        <v>3</v>
      </c>
      <c r="D10216" t="s">
        <v>328</v>
      </c>
      <c r="F10216" s="2">
        <v>7614896.5800000001</v>
      </c>
      <c r="G10216" s="2">
        <v>7614896.5800000001</v>
      </c>
      <c r="H10216">
        <v>2014</v>
      </c>
      <c r="I10216">
        <v>1</v>
      </c>
      <c r="J10216" t="s">
        <v>717</v>
      </c>
    </row>
    <row r="10217" spans="1:10">
      <c r="A10217" t="s">
        <v>66</v>
      </c>
      <c r="B10217" t="s">
        <v>38</v>
      </c>
      <c r="C10217" t="s">
        <v>3</v>
      </c>
      <c r="D10217" t="s">
        <v>1</v>
      </c>
      <c r="F10217" s="2">
        <v>1207000000</v>
      </c>
      <c r="G10217" s="2">
        <f>F10217/I10217</f>
        <v>321986.87510003737</v>
      </c>
      <c r="H10217">
        <v>2021</v>
      </c>
      <c r="I10217" s="32">
        <v>3748.6</v>
      </c>
      <c r="J10217" s="40" t="s">
        <v>715</v>
      </c>
    </row>
    <row r="10218" spans="1:10">
      <c r="A10218" t="s">
        <v>80</v>
      </c>
      <c r="B10218" t="s">
        <v>37</v>
      </c>
      <c r="C10218" t="s">
        <v>3</v>
      </c>
      <c r="D10218" t="s">
        <v>1</v>
      </c>
      <c r="F10218" s="2">
        <v>7868704.29</v>
      </c>
      <c r="G10218" s="2">
        <v>7868704.29</v>
      </c>
      <c r="H10218">
        <v>2014</v>
      </c>
      <c r="I10218">
        <v>1</v>
      </c>
      <c r="J10218" t="s">
        <v>717</v>
      </c>
    </row>
    <row r="10219" spans="1:10">
      <c r="A10219" t="s">
        <v>80</v>
      </c>
      <c r="B10219" t="s">
        <v>37</v>
      </c>
      <c r="C10219" t="s">
        <v>4</v>
      </c>
      <c r="D10219" t="s">
        <v>1</v>
      </c>
      <c r="F10219" s="2">
        <v>14195194.109999999</v>
      </c>
      <c r="G10219" s="2">
        <v>14195194.109999999</v>
      </c>
      <c r="H10219">
        <v>2014</v>
      </c>
      <c r="I10219">
        <v>1</v>
      </c>
      <c r="J10219" t="s">
        <v>717</v>
      </c>
    </row>
    <row r="10220" spans="1:10">
      <c r="A10220" t="s">
        <v>80</v>
      </c>
      <c r="B10220" t="s">
        <v>37</v>
      </c>
      <c r="C10220" t="s">
        <v>3</v>
      </c>
      <c r="D10220" t="s">
        <v>328</v>
      </c>
      <c r="F10220" s="2">
        <v>5258713</v>
      </c>
      <c r="G10220" s="2">
        <v>5258713</v>
      </c>
      <c r="H10220">
        <v>2013</v>
      </c>
      <c r="I10220">
        <v>1</v>
      </c>
      <c r="J10220" t="s">
        <v>717</v>
      </c>
    </row>
    <row r="10221" spans="1:10">
      <c r="A10221" t="s">
        <v>80</v>
      </c>
      <c r="B10221" t="s">
        <v>37</v>
      </c>
      <c r="C10221" t="s">
        <v>3</v>
      </c>
      <c r="D10221" t="s">
        <v>1</v>
      </c>
      <c r="F10221" s="2">
        <v>6373531</v>
      </c>
      <c r="G10221" s="2">
        <v>6373531</v>
      </c>
      <c r="H10221">
        <v>2013</v>
      </c>
      <c r="I10221">
        <v>1</v>
      </c>
      <c r="J10221" t="s">
        <v>717</v>
      </c>
    </row>
    <row r="10222" spans="1:10">
      <c r="A10222" t="s">
        <v>80</v>
      </c>
      <c r="B10222" t="s">
        <v>37</v>
      </c>
      <c r="C10222" t="s">
        <v>4</v>
      </c>
      <c r="D10222" t="s">
        <v>328</v>
      </c>
      <c r="F10222" s="2">
        <v>486595</v>
      </c>
      <c r="G10222" s="2">
        <v>486595</v>
      </c>
      <c r="H10222">
        <v>2013</v>
      </c>
      <c r="I10222">
        <v>1</v>
      </c>
      <c r="J10222" t="s">
        <v>717</v>
      </c>
    </row>
    <row r="10223" spans="1:10">
      <c r="A10223" t="s">
        <v>66</v>
      </c>
      <c r="B10223" t="s">
        <v>38</v>
      </c>
      <c r="C10223" t="s">
        <v>4</v>
      </c>
      <c r="D10223" t="s">
        <v>328</v>
      </c>
      <c r="F10223" s="2">
        <v>16670000000</v>
      </c>
      <c r="G10223" s="2">
        <f>F10223/I10223</f>
        <v>4446993.5442565223</v>
      </c>
      <c r="H10223">
        <v>2021</v>
      </c>
      <c r="I10223" s="32">
        <v>3748.6</v>
      </c>
      <c r="J10223" s="40" t="s">
        <v>715</v>
      </c>
    </row>
    <row r="10224" spans="1:10">
      <c r="A10224" t="s">
        <v>80</v>
      </c>
      <c r="B10224" t="s">
        <v>37</v>
      </c>
      <c r="C10224" t="s">
        <v>4</v>
      </c>
      <c r="D10224" t="s">
        <v>1</v>
      </c>
      <c r="F10224" s="2">
        <v>164441</v>
      </c>
      <c r="G10224" s="2">
        <v>164441</v>
      </c>
      <c r="H10224">
        <v>2013</v>
      </c>
      <c r="I10224">
        <v>1</v>
      </c>
      <c r="J10224" t="s">
        <v>717</v>
      </c>
    </row>
    <row r="10225" spans="1:10">
      <c r="A10225" t="s">
        <v>17</v>
      </c>
      <c r="B10225" t="s">
        <v>38</v>
      </c>
      <c r="C10225" t="s">
        <v>4</v>
      </c>
      <c r="D10225" t="s">
        <v>328</v>
      </c>
      <c r="F10225" s="2">
        <v>7076000000</v>
      </c>
      <c r="G10225" s="2">
        <f>F10225/I10225</f>
        <v>1887638.0515392413</v>
      </c>
      <c r="H10225">
        <v>2021</v>
      </c>
      <c r="I10225" s="32">
        <v>3748.6</v>
      </c>
      <c r="J10225" s="40" t="s">
        <v>715</v>
      </c>
    </row>
    <row r="10226" spans="1:10">
      <c r="A10226" t="s">
        <v>78</v>
      </c>
      <c r="B10226" t="s">
        <v>38</v>
      </c>
      <c r="C10226" t="s">
        <v>4</v>
      </c>
      <c r="D10226" t="s">
        <v>328</v>
      </c>
      <c r="F10226" s="2">
        <v>9874000000</v>
      </c>
      <c r="G10226" s="2">
        <f>F10226/I10226</f>
        <v>2634050.0453502643</v>
      </c>
      <c r="H10226">
        <v>2021</v>
      </c>
      <c r="I10226" s="32">
        <v>3748.6</v>
      </c>
      <c r="J10226" s="40" t="s">
        <v>715</v>
      </c>
    </row>
    <row r="10227" spans="1:10">
      <c r="A10227" t="s">
        <v>25</v>
      </c>
      <c r="B10227" t="s">
        <v>38</v>
      </c>
      <c r="C10227" t="s">
        <v>4</v>
      </c>
      <c r="D10227" t="s">
        <v>328</v>
      </c>
      <c r="F10227" s="2">
        <v>5943000000</v>
      </c>
      <c r="G10227" s="2">
        <f>F10227/I10227</f>
        <v>1585391.8796350637</v>
      </c>
      <c r="H10227">
        <v>2021</v>
      </c>
      <c r="I10227" s="32">
        <v>3748.6</v>
      </c>
      <c r="J10227" s="40" t="s">
        <v>715</v>
      </c>
    </row>
    <row r="10228" spans="1:10">
      <c r="A10228" t="s">
        <v>80</v>
      </c>
      <c r="B10228" t="s">
        <v>37</v>
      </c>
      <c r="C10228" t="s">
        <v>3</v>
      </c>
      <c r="D10228" t="s">
        <v>328</v>
      </c>
      <c r="F10228" s="2">
        <v>5203634</v>
      </c>
      <c r="G10228" s="2">
        <v>5203634</v>
      </c>
      <c r="H10228">
        <v>2012</v>
      </c>
      <c r="I10228">
        <v>1</v>
      </c>
      <c r="J10228" t="s">
        <v>717</v>
      </c>
    </row>
    <row r="10229" spans="1:10">
      <c r="A10229" t="s">
        <v>92</v>
      </c>
      <c r="B10229" t="s">
        <v>38</v>
      </c>
      <c r="C10229" t="s">
        <v>4</v>
      </c>
      <c r="D10229" t="s">
        <v>328</v>
      </c>
      <c r="F10229" s="2">
        <v>7803000000</v>
      </c>
      <c r="G10229" s="2">
        <f>F10229/I10229</f>
        <v>2081577.1221255937</v>
      </c>
      <c r="H10229">
        <v>2021</v>
      </c>
      <c r="I10229" s="32">
        <v>3748.6</v>
      </c>
      <c r="J10229" s="40" t="s">
        <v>715</v>
      </c>
    </row>
    <row r="10230" spans="1:10">
      <c r="A10230" t="s">
        <v>716</v>
      </c>
      <c r="B10230" t="s">
        <v>38</v>
      </c>
      <c r="C10230" t="s">
        <v>4</v>
      </c>
      <c r="D10230" t="s">
        <v>328</v>
      </c>
      <c r="F10230" s="2">
        <v>8798000000</v>
      </c>
      <c r="G10230" s="2">
        <f>F10230/I10230</f>
        <v>2347009.5502320868</v>
      </c>
      <c r="H10230">
        <v>2021</v>
      </c>
      <c r="I10230" s="32">
        <v>3748.6</v>
      </c>
      <c r="J10230" s="40" t="s">
        <v>715</v>
      </c>
    </row>
    <row r="10231" spans="1:10">
      <c r="A10231" t="s">
        <v>80</v>
      </c>
      <c r="B10231" t="s">
        <v>37</v>
      </c>
      <c r="C10231" t="s">
        <v>3</v>
      </c>
      <c r="D10231" t="s">
        <v>1</v>
      </c>
      <c r="F10231" s="2">
        <v>3953373</v>
      </c>
      <c r="G10231" s="2">
        <v>3953373</v>
      </c>
      <c r="H10231">
        <v>2012</v>
      </c>
      <c r="I10231">
        <v>1</v>
      </c>
      <c r="J10231" t="s">
        <v>717</v>
      </c>
    </row>
    <row r="10232" spans="1:10">
      <c r="A10232" t="s">
        <v>88</v>
      </c>
      <c r="B10232" t="s">
        <v>38</v>
      </c>
      <c r="C10232" t="s">
        <v>4</v>
      </c>
      <c r="D10232" t="s">
        <v>328</v>
      </c>
      <c r="F10232" s="2">
        <v>7350000000</v>
      </c>
      <c r="G10232" s="2">
        <f>F10232/I10232</f>
        <v>1960732.0066158033</v>
      </c>
      <c r="H10232">
        <v>2021</v>
      </c>
      <c r="I10232" s="32">
        <v>3748.6</v>
      </c>
      <c r="J10232" s="40" t="s">
        <v>715</v>
      </c>
    </row>
    <row r="10233" spans="1:10">
      <c r="A10233" t="s">
        <v>80</v>
      </c>
      <c r="B10233" t="s">
        <v>37</v>
      </c>
      <c r="C10233" t="s">
        <v>4</v>
      </c>
      <c r="D10233" t="s">
        <v>328</v>
      </c>
      <c r="F10233" s="2">
        <v>466150</v>
      </c>
      <c r="G10233" s="2">
        <v>466150</v>
      </c>
      <c r="H10233">
        <v>2012</v>
      </c>
      <c r="I10233">
        <v>1</v>
      </c>
      <c r="J10233" t="s">
        <v>717</v>
      </c>
    </row>
    <row r="10234" spans="1:10">
      <c r="A10234" t="s">
        <v>80</v>
      </c>
      <c r="B10234" t="s">
        <v>37</v>
      </c>
      <c r="C10234" t="s">
        <v>4</v>
      </c>
      <c r="D10234" t="s">
        <v>1</v>
      </c>
      <c r="F10234" s="2">
        <v>-2878</v>
      </c>
      <c r="G10234" s="2">
        <v>-2878</v>
      </c>
      <c r="H10234">
        <v>2012</v>
      </c>
      <c r="I10234">
        <v>1</v>
      </c>
      <c r="J10234" t="s">
        <v>717</v>
      </c>
    </row>
    <row r="10235" spans="1:10">
      <c r="A10235" t="s">
        <v>80</v>
      </c>
      <c r="B10235" t="s">
        <v>37</v>
      </c>
      <c r="C10235" t="s">
        <v>3</v>
      </c>
      <c r="D10235" t="s">
        <v>328</v>
      </c>
      <c r="F10235" s="2">
        <v>4604791</v>
      </c>
      <c r="G10235" s="2">
        <v>4604791</v>
      </c>
      <c r="H10235">
        <v>2011</v>
      </c>
      <c r="I10235">
        <v>1</v>
      </c>
      <c r="J10235" t="s">
        <v>717</v>
      </c>
    </row>
    <row r="10236" spans="1:10">
      <c r="A10236" t="s">
        <v>80</v>
      </c>
      <c r="B10236" t="s">
        <v>37</v>
      </c>
      <c r="C10236" t="s">
        <v>3</v>
      </c>
      <c r="D10236" t="s">
        <v>328</v>
      </c>
      <c r="F10236" s="2">
        <v>4604791</v>
      </c>
      <c r="G10236" s="2">
        <v>4604791</v>
      </c>
      <c r="H10236">
        <v>2011</v>
      </c>
      <c r="I10236">
        <v>1</v>
      </c>
      <c r="J10236" t="s">
        <v>717</v>
      </c>
    </row>
    <row r="10237" spans="1:10">
      <c r="A10237" t="s">
        <v>80</v>
      </c>
      <c r="B10237" t="s">
        <v>37</v>
      </c>
      <c r="C10237" t="s">
        <v>3</v>
      </c>
      <c r="D10237" t="s">
        <v>1</v>
      </c>
      <c r="F10237" s="2">
        <v>3576322</v>
      </c>
      <c r="G10237" s="2">
        <v>3576322</v>
      </c>
      <c r="H10237">
        <v>2011</v>
      </c>
      <c r="I10237">
        <v>1</v>
      </c>
      <c r="J10237" t="s">
        <v>717</v>
      </c>
    </row>
    <row r="10238" spans="1:10">
      <c r="A10238" t="s">
        <v>80</v>
      </c>
      <c r="B10238" t="s">
        <v>37</v>
      </c>
      <c r="C10238" t="s">
        <v>3</v>
      </c>
      <c r="D10238" t="s">
        <v>1</v>
      </c>
      <c r="F10238" s="2">
        <v>3576322</v>
      </c>
      <c r="G10238" s="2">
        <v>3576322</v>
      </c>
      <c r="H10238">
        <v>2011</v>
      </c>
      <c r="I10238">
        <v>1</v>
      </c>
      <c r="J10238" t="s">
        <v>717</v>
      </c>
    </row>
    <row r="10239" spans="1:10">
      <c r="A10239" t="s">
        <v>80</v>
      </c>
      <c r="B10239" t="s">
        <v>37</v>
      </c>
      <c r="C10239" t="s">
        <v>4</v>
      </c>
      <c r="D10239" t="s">
        <v>328</v>
      </c>
      <c r="F10239" s="2">
        <v>305277</v>
      </c>
      <c r="G10239" s="2">
        <v>305277</v>
      </c>
      <c r="H10239">
        <v>2011</v>
      </c>
      <c r="I10239">
        <v>1</v>
      </c>
      <c r="J10239" t="s">
        <v>717</v>
      </c>
    </row>
    <row r="10240" spans="1:10">
      <c r="A10240" t="s">
        <v>78</v>
      </c>
      <c r="B10240" t="s">
        <v>38</v>
      </c>
      <c r="C10240" t="s">
        <v>4</v>
      </c>
      <c r="D10240" t="s">
        <v>1</v>
      </c>
      <c r="F10240" s="2">
        <v>1013000000</v>
      </c>
      <c r="G10240" s="2">
        <f>F10240/I10240</f>
        <v>270234.22077575629</v>
      </c>
      <c r="H10240">
        <v>2021</v>
      </c>
      <c r="I10240" s="32">
        <v>3748.6</v>
      </c>
      <c r="J10240" s="40" t="s">
        <v>715</v>
      </c>
    </row>
    <row r="10241" spans="1:10">
      <c r="A10241" t="s">
        <v>88</v>
      </c>
      <c r="B10241" t="s">
        <v>38</v>
      </c>
      <c r="C10241" t="s">
        <v>4</v>
      </c>
      <c r="D10241" t="s">
        <v>1</v>
      </c>
      <c r="F10241" s="2">
        <v>236000000</v>
      </c>
      <c r="G10241" s="2">
        <f>F10241/I10241</f>
        <v>62956.837219228517</v>
      </c>
      <c r="H10241">
        <v>2021</v>
      </c>
      <c r="I10241" s="32">
        <v>3748.6</v>
      </c>
      <c r="J10241" s="40" t="s">
        <v>715</v>
      </c>
    </row>
    <row r="10242" spans="1:10">
      <c r="A10242" t="s">
        <v>17</v>
      </c>
      <c r="B10242" t="s">
        <v>38</v>
      </c>
      <c r="C10242" t="s">
        <v>4</v>
      </c>
      <c r="D10242" t="s">
        <v>1</v>
      </c>
      <c r="F10242" s="2">
        <v>1619000000</v>
      </c>
      <c r="G10242" s="2">
        <f>F10242/I10242</f>
        <v>431894.57397428376</v>
      </c>
      <c r="H10242">
        <v>2021</v>
      </c>
      <c r="I10242" s="32">
        <v>3748.6</v>
      </c>
      <c r="J10242" s="40" t="s">
        <v>715</v>
      </c>
    </row>
    <row r="10243" spans="1:10">
      <c r="A10243" t="s">
        <v>80</v>
      </c>
      <c r="B10243" t="s">
        <v>37</v>
      </c>
      <c r="C10243" t="s">
        <v>4</v>
      </c>
      <c r="D10243" t="s">
        <v>328</v>
      </c>
      <c r="F10243" s="2">
        <v>305277</v>
      </c>
      <c r="G10243" s="2">
        <v>305277</v>
      </c>
      <c r="H10243">
        <v>2011</v>
      </c>
      <c r="I10243">
        <v>1</v>
      </c>
      <c r="J10243" t="s">
        <v>717</v>
      </c>
    </row>
    <row r="10244" spans="1:10">
      <c r="A10244" t="s">
        <v>66</v>
      </c>
      <c r="B10244" t="s">
        <v>38</v>
      </c>
      <c r="C10244" t="s">
        <v>4</v>
      </c>
      <c r="D10244" t="s">
        <v>1</v>
      </c>
      <c r="F10244" s="2">
        <v>194000000</v>
      </c>
      <c r="G10244" s="2">
        <f>F10244/I10244</f>
        <v>51752.654324281066</v>
      </c>
      <c r="H10244">
        <v>2021</v>
      </c>
      <c r="I10244" s="32">
        <v>3748.6</v>
      </c>
      <c r="J10244" s="40" t="s">
        <v>715</v>
      </c>
    </row>
    <row r="10245" spans="1:10">
      <c r="A10245" t="s">
        <v>80</v>
      </c>
      <c r="B10245" t="s">
        <v>37</v>
      </c>
      <c r="C10245" t="s">
        <v>4</v>
      </c>
      <c r="D10245" t="s">
        <v>1</v>
      </c>
      <c r="F10245" s="2">
        <v>189959</v>
      </c>
      <c r="G10245" s="2">
        <v>189959</v>
      </c>
      <c r="H10245">
        <v>2011</v>
      </c>
      <c r="I10245">
        <v>1</v>
      </c>
      <c r="J10245" t="s">
        <v>717</v>
      </c>
    </row>
    <row r="10246" spans="1:10">
      <c r="A10246" t="s">
        <v>80</v>
      </c>
      <c r="B10246" t="s">
        <v>37</v>
      </c>
      <c r="C10246" t="s">
        <v>4</v>
      </c>
      <c r="D10246" t="s">
        <v>1</v>
      </c>
      <c r="F10246" s="2">
        <v>189959</v>
      </c>
      <c r="G10246" s="2">
        <v>189959</v>
      </c>
      <c r="H10246">
        <v>2011</v>
      </c>
      <c r="I10246">
        <v>1</v>
      </c>
      <c r="J10246" t="s">
        <v>717</v>
      </c>
    </row>
    <row r="10247" spans="1:10">
      <c r="A10247" t="s">
        <v>80</v>
      </c>
      <c r="B10247" t="s">
        <v>37</v>
      </c>
      <c r="C10247" t="s">
        <v>3</v>
      </c>
      <c r="D10247" t="s">
        <v>328</v>
      </c>
      <c r="F10247" s="2">
        <v>3254634</v>
      </c>
      <c r="G10247" s="2">
        <v>3254634</v>
      </c>
      <c r="H10247">
        <v>2010</v>
      </c>
      <c r="I10247">
        <v>1</v>
      </c>
      <c r="J10247" t="s">
        <v>717</v>
      </c>
    </row>
    <row r="10248" spans="1:10">
      <c r="A10248" t="s">
        <v>80</v>
      </c>
      <c r="B10248" t="s">
        <v>37</v>
      </c>
      <c r="C10248" t="s">
        <v>3</v>
      </c>
      <c r="D10248" t="s">
        <v>328</v>
      </c>
      <c r="F10248" s="2">
        <v>3254634</v>
      </c>
      <c r="G10248" s="2">
        <v>3254634</v>
      </c>
      <c r="H10248">
        <v>2010</v>
      </c>
      <c r="I10248">
        <v>1</v>
      </c>
      <c r="J10248" t="s">
        <v>717</v>
      </c>
    </row>
    <row r="10249" spans="1:10">
      <c r="A10249" t="s">
        <v>80</v>
      </c>
      <c r="B10249" t="s">
        <v>37</v>
      </c>
      <c r="C10249" t="s">
        <v>3</v>
      </c>
      <c r="D10249" t="s">
        <v>1</v>
      </c>
      <c r="F10249" s="2">
        <v>2157590</v>
      </c>
      <c r="G10249" s="2">
        <v>2157590</v>
      </c>
      <c r="H10249">
        <v>2010</v>
      </c>
      <c r="I10249">
        <v>1</v>
      </c>
      <c r="J10249" t="s">
        <v>717</v>
      </c>
    </row>
    <row r="10250" spans="1:10">
      <c r="A10250" t="s">
        <v>17</v>
      </c>
      <c r="B10250" t="s">
        <v>38</v>
      </c>
      <c r="C10250" t="s">
        <v>3</v>
      </c>
      <c r="D10250" t="s">
        <v>328</v>
      </c>
      <c r="F10250" s="2">
        <v>33932000000</v>
      </c>
      <c r="G10250" s="2">
        <f>F10250/I10250</f>
        <v>9196685.8106185235</v>
      </c>
      <c r="H10250">
        <v>2020</v>
      </c>
      <c r="I10250">
        <v>3689.59</v>
      </c>
      <c r="J10250" s="40" t="s">
        <v>715</v>
      </c>
    </row>
    <row r="10251" spans="1:10">
      <c r="A10251" t="s">
        <v>17</v>
      </c>
      <c r="B10251" t="s">
        <v>38</v>
      </c>
      <c r="C10251" t="s">
        <v>3</v>
      </c>
      <c r="D10251" t="s">
        <v>1</v>
      </c>
      <c r="F10251" s="2">
        <v>1923000000</v>
      </c>
      <c r="G10251" s="2">
        <f>F10251/I10251</f>
        <v>521196.12206234294</v>
      </c>
      <c r="H10251">
        <v>2020</v>
      </c>
      <c r="I10251">
        <v>3689.59</v>
      </c>
      <c r="J10251" s="40" t="s">
        <v>715</v>
      </c>
    </row>
    <row r="10252" spans="1:10">
      <c r="A10252" t="s">
        <v>88</v>
      </c>
      <c r="B10252" t="s">
        <v>38</v>
      </c>
      <c r="C10252" t="s">
        <v>3</v>
      </c>
      <c r="D10252" t="s">
        <v>328</v>
      </c>
      <c r="F10252" s="2">
        <v>12925000000</v>
      </c>
      <c r="G10252" s="2">
        <f>F10252/I10252</f>
        <v>3503099.2603514208</v>
      </c>
      <c r="H10252">
        <v>2020</v>
      </c>
      <c r="I10252">
        <v>3689.59</v>
      </c>
      <c r="J10252" s="40" t="s">
        <v>715</v>
      </c>
    </row>
    <row r="10253" spans="1:10">
      <c r="A10253" t="s">
        <v>88</v>
      </c>
      <c r="B10253" t="s">
        <v>38</v>
      </c>
      <c r="C10253" t="s">
        <v>3</v>
      </c>
      <c r="D10253" t="s">
        <v>1</v>
      </c>
      <c r="F10253" s="2">
        <v>5076000000</v>
      </c>
      <c r="G10253" s="2">
        <f>F10253/I10253</f>
        <v>1375762.6186107399</v>
      </c>
      <c r="H10253">
        <v>2020</v>
      </c>
      <c r="I10253">
        <v>3689.59</v>
      </c>
      <c r="J10253" s="40" t="s">
        <v>715</v>
      </c>
    </row>
    <row r="10254" spans="1:10">
      <c r="A10254" t="s">
        <v>80</v>
      </c>
      <c r="B10254" t="s">
        <v>37</v>
      </c>
      <c r="C10254" t="s">
        <v>3</v>
      </c>
      <c r="D10254" t="s">
        <v>1</v>
      </c>
      <c r="F10254" s="2">
        <v>2157590</v>
      </c>
      <c r="G10254" s="2">
        <v>2157590</v>
      </c>
      <c r="H10254">
        <v>2010</v>
      </c>
      <c r="I10254">
        <v>1</v>
      </c>
      <c r="J10254" t="s">
        <v>717</v>
      </c>
    </row>
    <row r="10255" spans="1:10">
      <c r="A10255" t="s">
        <v>80</v>
      </c>
      <c r="B10255" t="s">
        <v>37</v>
      </c>
      <c r="C10255" t="s">
        <v>4</v>
      </c>
      <c r="D10255" t="s">
        <v>328</v>
      </c>
      <c r="F10255" s="2">
        <v>253595.97</v>
      </c>
      <c r="G10255" s="2">
        <v>253595.97</v>
      </c>
      <c r="H10255">
        <v>2010</v>
      </c>
      <c r="I10255">
        <v>1</v>
      </c>
      <c r="J10255" t="s">
        <v>717</v>
      </c>
    </row>
    <row r="10256" spans="1:10">
      <c r="A10256" t="s">
        <v>66</v>
      </c>
      <c r="B10256" t="s">
        <v>38</v>
      </c>
      <c r="C10256" t="s">
        <v>3</v>
      </c>
      <c r="D10256" t="s">
        <v>328</v>
      </c>
      <c r="F10256" s="2">
        <v>44661000000</v>
      </c>
      <c r="G10256" s="2">
        <f>F10256/I10256</f>
        <v>12104596.987741185</v>
      </c>
      <c r="H10256">
        <v>2020</v>
      </c>
      <c r="I10256">
        <v>3689.59</v>
      </c>
      <c r="J10256" s="40" t="s">
        <v>715</v>
      </c>
    </row>
    <row r="10257" spans="1:10">
      <c r="A10257" t="s">
        <v>66</v>
      </c>
      <c r="B10257" t="s">
        <v>38</v>
      </c>
      <c r="C10257" t="s">
        <v>3</v>
      </c>
      <c r="D10257" t="s">
        <v>1</v>
      </c>
      <c r="F10257" s="2">
        <v>2392000000</v>
      </c>
      <c r="G10257" s="2">
        <f>F10257/I10257</f>
        <v>648310.51688670018</v>
      </c>
      <c r="H10257">
        <v>2020</v>
      </c>
      <c r="I10257">
        <v>3689.59</v>
      </c>
      <c r="J10257" s="40" t="s">
        <v>715</v>
      </c>
    </row>
    <row r="10258" spans="1:10">
      <c r="A10258" t="s">
        <v>80</v>
      </c>
      <c r="B10258" t="s">
        <v>37</v>
      </c>
      <c r="C10258" t="s">
        <v>4</v>
      </c>
      <c r="D10258" t="s">
        <v>328</v>
      </c>
      <c r="F10258" s="2">
        <v>253595.97</v>
      </c>
      <c r="G10258" s="2">
        <v>253595.97</v>
      </c>
      <c r="H10258">
        <v>2010</v>
      </c>
      <c r="I10258">
        <v>1</v>
      </c>
      <c r="J10258" t="s">
        <v>717</v>
      </c>
    </row>
    <row r="10259" spans="1:10">
      <c r="A10259" t="s">
        <v>80</v>
      </c>
      <c r="B10259" t="s">
        <v>37</v>
      </c>
      <c r="C10259" t="s">
        <v>4</v>
      </c>
      <c r="D10259" t="s">
        <v>1</v>
      </c>
      <c r="F10259" s="2">
        <v>8023.04</v>
      </c>
      <c r="G10259" s="2">
        <v>8023.04</v>
      </c>
      <c r="H10259">
        <v>2010</v>
      </c>
      <c r="I10259">
        <v>1</v>
      </c>
      <c r="J10259" t="s">
        <v>717</v>
      </c>
    </row>
    <row r="10260" spans="1:10">
      <c r="A10260" t="s">
        <v>80</v>
      </c>
      <c r="B10260" t="s">
        <v>37</v>
      </c>
      <c r="C10260" t="s">
        <v>4</v>
      </c>
      <c r="D10260" t="s">
        <v>1</v>
      </c>
      <c r="F10260" s="2">
        <v>8023.04</v>
      </c>
      <c r="G10260" s="2">
        <v>8023.04</v>
      </c>
      <c r="H10260">
        <v>2010</v>
      </c>
      <c r="I10260">
        <v>1</v>
      </c>
      <c r="J10260" t="s">
        <v>717</v>
      </c>
    </row>
    <row r="10261" spans="1:10">
      <c r="A10261" t="s">
        <v>716</v>
      </c>
      <c r="B10261" t="s">
        <v>38</v>
      </c>
      <c r="C10261" t="s">
        <v>3</v>
      </c>
      <c r="D10261" t="s">
        <v>328</v>
      </c>
      <c r="F10261" s="2">
        <v>15271000000</v>
      </c>
      <c r="G10261" s="2">
        <f>F10261/I10261</f>
        <v>4138942.2672979925</v>
      </c>
      <c r="H10261">
        <v>2020</v>
      </c>
      <c r="I10261">
        <v>3689.59</v>
      </c>
      <c r="J10261" s="40" t="s">
        <v>715</v>
      </c>
    </row>
    <row r="10262" spans="1:10">
      <c r="A10262" t="s">
        <v>565</v>
      </c>
      <c r="B10262" t="s">
        <v>552</v>
      </c>
      <c r="C10262" t="s">
        <v>3</v>
      </c>
      <c r="D10262" t="s">
        <v>328</v>
      </c>
      <c r="F10262" s="2">
        <v>56860000.000000007</v>
      </c>
      <c r="G10262" s="2">
        <v>9047225.0509164985</v>
      </c>
      <c r="H10262">
        <v>2015</v>
      </c>
      <c r="I10262">
        <v>6.2847999999999997</v>
      </c>
      <c r="J10262" t="s">
        <v>717</v>
      </c>
    </row>
    <row r="10263" spans="1:10">
      <c r="A10263" t="s">
        <v>565</v>
      </c>
      <c r="B10263" t="s">
        <v>552</v>
      </c>
      <c r="C10263" t="s">
        <v>3</v>
      </c>
      <c r="D10263" t="s">
        <v>1</v>
      </c>
      <c r="F10263" s="2">
        <v>802000</v>
      </c>
      <c r="G10263" s="2">
        <v>127609.47046843178</v>
      </c>
      <c r="H10263">
        <v>2015</v>
      </c>
      <c r="I10263">
        <v>6.2847999999999997</v>
      </c>
      <c r="J10263" t="s">
        <v>717</v>
      </c>
    </row>
    <row r="10264" spans="1:10">
      <c r="A10264" t="s">
        <v>697</v>
      </c>
      <c r="B10264" t="s">
        <v>37</v>
      </c>
      <c r="C10264" t="s">
        <v>3</v>
      </c>
      <c r="D10264" t="s">
        <v>328</v>
      </c>
      <c r="E10264" t="s">
        <v>370</v>
      </c>
      <c r="F10264" s="2">
        <v>4124172</v>
      </c>
      <c r="G10264" s="2">
        <f t="shared" ref="G10264:G10284" si="279">F10264/I10264</f>
        <v>4124172</v>
      </c>
      <c r="H10264">
        <v>2024</v>
      </c>
      <c r="I10264">
        <v>1</v>
      </c>
      <c r="J10264" t="s">
        <v>717</v>
      </c>
    </row>
    <row r="10265" spans="1:10">
      <c r="A10265" t="s">
        <v>697</v>
      </c>
      <c r="B10265" t="s">
        <v>37</v>
      </c>
      <c r="C10265" t="s">
        <v>3</v>
      </c>
      <c r="D10265" t="s">
        <v>1</v>
      </c>
      <c r="E10265" t="s">
        <v>434</v>
      </c>
      <c r="F10265" s="2">
        <v>6959171</v>
      </c>
      <c r="G10265" s="2">
        <f t="shared" si="279"/>
        <v>6959171</v>
      </c>
      <c r="H10265">
        <v>2024</v>
      </c>
      <c r="I10265">
        <v>1</v>
      </c>
      <c r="J10265" t="s">
        <v>717</v>
      </c>
    </row>
    <row r="10266" spans="1:10">
      <c r="A10266" t="s">
        <v>697</v>
      </c>
      <c r="B10266" t="s">
        <v>37</v>
      </c>
      <c r="C10266" t="s">
        <v>4</v>
      </c>
      <c r="D10266" t="s">
        <v>328</v>
      </c>
      <c r="E10266" t="s">
        <v>370</v>
      </c>
      <c r="F10266" s="2">
        <v>1898910</v>
      </c>
      <c r="G10266" s="2">
        <f t="shared" si="279"/>
        <v>1898910</v>
      </c>
      <c r="H10266">
        <v>2024</v>
      </c>
      <c r="I10266">
        <v>1</v>
      </c>
      <c r="J10266" t="s">
        <v>717</v>
      </c>
    </row>
    <row r="10267" spans="1:10">
      <c r="A10267" t="s">
        <v>697</v>
      </c>
      <c r="B10267" t="s">
        <v>37</v>
      </c>
      <c r="C10267" t="s">
        <v>4</v>
      </c>
      <c r="D10267" t="s">
        <v>1</v>
      </c>
      <c r="E10267" t="s">
        <v>434</v>
      </c>
      <c r="F10267" s="2">
        <v>1666894</v>
      </c>
      <c r="G10267" s="2">
        <f t="shared" si="279"/>
        <v>1666894</v>
      </c>
      <c r="H10267">
        <v>2024</v>
      </c>
      <c r="I10267">
        <v>1</v>
      </c>
      <c r="J10267" t="s">
        <v>717</v>
      </c>
    </row>
    <row r="10268" spans="1:10">
      <c r="A10268" t="s">
        <v>78</v>
      </c>
      <c r="B10268" t="s">
        <v>38</v>
      </c>
      <c r="C10268" t="s">
        <v>3</v>
      </c>
      <c r="D10268" t="s">
        <v>328</v>
      </c>
      <c r="F10268" s="2">
        <v>24276000000</v>
      </c>
      <c r="G10268" s="2">
        <f t="shared" si="279"/>
        <v>6579592.854490607</v>
      </c>
      <c r="H10268">
        <v>2020</v>
      </c>
      <c r="I10268">
        <v>3689.59</v>
      </c>
      <c r="J10268" s="40" t="s">
        <v>715</v>
      </c>
    </row>
    <row r="10269" spans="1:10">
      <c r="A10269" t="s">
        <v>78</v>
      </c>
      <c r="B10269" t="s">
        <v>38</v>
      </c>
      <c r="C10269" t="s">
        <v>3</v>
      </c>
      <c r="D10269" t="s">
        <v>1</v>
      </c>
      <c r="F10269" s="2">
        <v>5528000000</v>
      </c>
      <c r="G10269" s="2">
        <f t="shared" si="279"/>
        <v>1498269.455413745</v>
      </c>
      <c r="H10269">
        <v>2020</v>
      </c>
      <c r="I10269">
        <v>3689.59</v>
      </c>
      <c r="J10269" s="40" t="s">
        <v>715</v>
      </c>
    </row>
    <row r="10270" spans="1:10">
      <c r="A10270" t="s">
        <v>92</v>
      </c>
      <c r="B10270" t="s">
        <v>38</v>
      </c>
      <c r="C10270" t="s">
        <v>3</v>
      </c>
      <c r="D10270" t="s">
        <v>328</v>
      </c>
      <c r="F10270" s="2">
        <v>14432000000</v>
      </c>
      <c r="G10270" s="2">
        <f t="shared" si="279"/>
        <v>3911545.7273030337</v>
      </c>
      <c r="H10270">
        <v>2020</v>
      </c>
      <c r="I10270">
        <v>3689.59</v>
      </c>
      <c r="J10270" s="40" t="s">
        <v>715</v>
      </c>
    </row>
    <row r="10271" spans="1:10">
      <c r="A10271" t="s">
        <v>146</v>
      </c>
      <c r="B10271" t="s">
        <v>34</v>
      </c>
      <c r="C10271" t="s">
        <v>3</v>
      </c>
      <c r="D10271" t="s">
        <v>328</v>
      </c>
      <c r="E10271" t="s">
        <v>534</v>
      </c>
      <c r="F10271" s="2">
        <v>882484.46</v>
      </c>
      <c r="G10271" s="2">
        <f t="shared" si="279"/>
        <v>882484.46</v>
      </c>
      <c r="H10271">
        <v>2024</v>
      </c>
      <c r="I10271">
        <v>1</v>
      </c>
      <c r="J10271" t="s">
        <v>717</v>
      </c>
    </row>
    <row r="10272" spans="1:10">
      <c r="A10272" t="s">
        <v>146</v>
      </c>
      <c r="B10272" t="s">
        <v>34</v>
      </c>
      <c r="C10272" t="s">
        <v>3</v>
      </c>
      <c r="D10272" t="s">
        <v>1</v>
      </c>
      <c r="E10272" t="s">
        <v>434</v>
      </c>
      <c r="F10272" s="2">
        <v>948581.68</v>
      </c>
      <c r="G10272" s="2">
        <f t="shared" si="279"/>
        <v>948581.68</v>
      </c>
      <c r="H10272">
        <v>2024</v>
      </c>
      <c r="I10272">
        <v>1</v>
      </c>
      <c r="J10272" t="s">
        <v>717</v>
      </c>
    </row>
    <row r="10273" spans="1:10">
      <c r="A10273" t="s">
        <v>146</v>
      </c>
      <c r="B10273" t="s">
        <v>34</v>
      </c>
      <c r="C10273" t="s">
        <v>4</v>
      </c>
      <c r="D10273" t="s">
        <v>328</v>
      </c>
      <c r="E10273" t="s">
        <v>534</v>
      </c>
      <c r="F10273" s="2">
        <v>16710.189999999999</v>
      </c>
      <c r="G10273" s="2">
        <f t="shared" si="279"/>
        <v>16710.189999999999</v>
      </c>
      <c r="H10273">
        <v>2024</v>
      </c>
      <c r="I10273">
        <v>1</v>
      </c>
      <c r="J10273" t="s">
        <v>717</v>
      </c>
    </row>
    <row r="10274" spans="1:10">
      <c r="A10274" t="s">
        <v>146</v>
      </c>
      <c r="B10274" t="s">
        <v>34</v>
      </c>
      <c r="C10274" t="s">
        <v>4</v>
      </c>
      <c r="D10274" t="s">
        <v>328</v>
      </c>
      <c r="E10274" t="s">
        <v>534</v>
      </c>
      <c r="F10274" s="2">
        <v>49986.92</v>
      </c>
      <c r="G10274" s="2">
        <f t="shared" si="279"/>
        <v>49986.92</v>
      </c>
      <c r="H10274">
        <v>2023</v>
      </c>
      <c r="I10274">
        <v>1</v>
      </c>
      <c r="J10274" t="s">
        <v>717</v>
      </c>
    </row>
    <row r="10275" spans="1:10">
      <c r="A10275" t="s">
        <v>25</v>
      </c>
      <c r="B10275" t="s">
        <v>38</v>
      </c>
      <c r="C10275" t="s">
        <v>3</v>
      </c>
      <c r="D10275" t="s">
        <v>328</v>
      </c>
      <c r="F10275" s="2">
        <v>16463000000</v>
      </c>
      <c r="G10275" s="2">
        <f t="shared" si="279"/>
        <v>4462013.3944422007</v>
      </c>
      <c r="H10275">
        <v>2020</v>
      </c>
      <c r="I10275">
        <v>3689.59</v>
      </c>
      <c r="J10275" s="40" t="s">
        <v>715</v>
      </c>
    </row>
    <row r="10276" spans="1:10">
      <c r="A10276" t="s">
        <v>146</v>
      </c>
      <c r="B10276" t="s">
        <v>34</v>
      </c>
      <c r="C10276" t="s">
        <v>3</v>
      </c>
      <c r="D10276" t="s">
        <v>328</v>
      </c>
      <c r="F10276" s="2">
        <v>515723.57</v>
      </c>
      <c r="G10276" s="2">
        <f t="shared" si="279"/>
        <v>515723.57</v>
      </c>
      <c r="H10276">
        <v>2022</v>
      </c>
      <c r="I10276">
        <v>1</v>
      </c>
      <c r="J10276" t="s">
        <v>717</v>
      </c>
    </row>
    <row r="10277" spans="1:10">
      <c r="A10277" t="s">
        <v>17</v>
      </c>
      <c r="B10277" t="s">
        <v>38</v>
      </c>
      <c r="C10277" t="s">
        <v>4</v>
      </c>
      <c r="D10277" t="s">
        <v>328</v>
      </c>
      <c r="F10277" s="2">
        <v>8761000000</v>
      </c>
      <c r="G10277" s="2">
        <f t="shared" si="279"/>
        <v>2374518.5779449749</v>
      </c>
      <c r="H10277">
        <v>2020</v>
      </c>
      <c r="I10277">
        <v>3689.59</v>
      </c>
      <c r="J10277" s="40" t="s">
        <v>715</v>
      </c>
    </row>
    <row r="10278" spans="1:10">
      <c r="A10278" t="s">
        <v>17</v>
      </c>
      <c r="B10278" t="s">
        <v>38</v>
      </c>
      <c r="C10278" t="s">
        <v>4</v>
      </c>
      <c r="D10278" t="s">
        <v>1</v>
      </c>
      <c r="F10278" s="2">
        <v>166000000</v>
      </c>
      <c r="G10278" s="2">
        <f t="shared" si="279"/>
        <v>44991.448914378016</v>
      </c>
      <c r="H10278">
        <v>2020</v>
      </c>
      <c r="I10278">
        <v>3689.59</v>
      </c>
      <c r="J10278" s="40" t="s">
        <v>715</v>
      </c>
    </row>
    <row r="10279" spans="1:10">
      <c r="A10279" t="s">
        <v>88</v>
      </c>
      <c r="B10279" t="s">
        <v>38</v>
      </c>
      <c r="C10279" t="s">
        <v>4</v>
      </c>
      <c r="D10279" t="s">
        <v>328</v>
      </c>
      <c r="F10279" s="2">
        <v>1118000000</v>
      </c>
      <c r="G10279" s="2">
        <f t="shared" si="279"/>
        <v>303014.69811008812</v>
      </c>
      <c r="H10279">
        <v>2020</v>
      </c>
      <c r="I10279">
        <v>3689.59</v>
      </c>
      <c r="J10279" s="40" t="s">
        <v>715</v>
      </c>
    </row>
    <row r="10280" spans="1:10">
      <c r="A10280" t="s">
        <v>88</v>
      </c>
      <c r="B10280" t="s">
        <v>38</v>
      </c>
      <c r="C10280" t="s">
        <v>4</v>
      </c>
      <c r="D10280" t="s">
        <v>1</v>
      </c>
      <c r="F10280" s="2">
        <v>4725000000</v>
      </c>
      <c r="G10280" s="2">
        <f t="shared" si="279"/>
        <v>1280630.097111061</v>
      </c>
      <c r="H10280">
        <v>2020</v>
      </c>
      <c r="I10280">
        <v>3689.59</v>
      </c>
      <c r="J10280" s="40" t="s">
        <v>715</v>
      </c>
    </row>
    <row r="10281" spans="1:10">
      <c r="A10281" t="s">
        <v>146</v>
      </c>
      <c r="B10281" t="s">
        <v>34</v>
      </c>
      <c r="C10281" t="s">
        <v>3</v>
      </c>
      <c r="D10281" t="s">
        <v>1</v>
      </c>
      <c r="F10281" s="2">
        <v>512317.16</v>
      </c>
      <c r="G10281" s="2">
        <f t="shared" si="279"/>
        <v>512317.16</v>
      </c>
      <c r="H10281">
        <v>2022</v>
      </c>
      <c r="I10281">
        <v>1</v>
      </c>
      <c r="J10281" t="s">
        <v>717</v>
      </c>
    </row>
    <row r="10282" spans="1:10">
      <c r="A10282" t="s">
        <v>146</v>
      </c>
      <c r="B10282" t="s">
        <v>34</v>
      </c>
      <c r="C10282" t="s">
        <v>5</v>
      </c>
      <c r="D10282" t="s">
        <v>328</v>
      </c>
      <c r="F10282" s="2">
        <v>12520.77</v>
      </c>
      <c r="G10282" s="2">
        <f t="shared" si="279"/>
        <v>12520.77</v>
      </c>
      <c r="H10282">
        <v>2022</v>
      </c>
      <c r="I10282">
        <v>1</v>
      </c>
      <c r="J10282" t="s">
        <v>717</v>
      </c>
    </row>
    <row r="10283" spans="1:10">
      <c r="A10283" t="s">
        <v>66</v>
      </c>
      <c r="B10283" t="s">
        <v>38</v>
      </c>
      <c r="C10283" t="s">
        <v>4</v>
      </c>
      <c r="D10283" t="s">
        <v>328</v>
      </c>
      <c r="F10283" s="2">
        <v>15172000000</v>
      </c>
      <c r="G10283" s="2">
        <f t="shared" si="279"/>
        <v>4112110.0176442368</v>
      </c>
      <c r="H10283">
        <v>2020</v>
      </c>
      <c r="I10283">
        <v>3689.59</v>
      </c>
      <c r="J10283" s="40" t="s">
        <v>715</v>
      </c>
    </row>
    <row r="10284" spans="1:10">
      <c r="A10284" t="s">
        <v>66</v>
      </c>
      <c r="B10284" t="s">
        <v>38</v>
      </c>
      <c r="C10284" t="s">
        <v>4</v>
      </c>
      <c r="D10284" t="s">
        <v>1</v>
      </c>
      <c r="F10284" s="2">
        <v>4594000000</v>
      </c>
      <c r="G10284" s="2">
        <f t="shared" si="279"/>
        <v>1245124.7970641723</v>
      </c>
      <c r="H10284">
        <v>2020</v>
      </c>
      <c r="I10284">
        <v>3689.59</v>
      </c>
      <c r="J10284" s="40" t="s">
        <v>715</v>
      </c>
    </row>
    <row r="10285" spans="1:10">
      <c r="A10285" t="s">
        <v>146</v>
      </c>
      <c r="B10285" t="s">
        <v>34</v>
      </c>
      <c r="C10285" t="s">
        <v>3</v>
      </c>
      <c r="D10285" t="s">
        <v>328</v>
      </c>
      <c r="F10285" s="2">
        <v>258573.76</v>
      </c>
      <c r="G10285" s="2">
        <v>258573.76</v>
      </c>
      <c r="H10285">
        <v>2020</v>
      </c>
      <c r="I10285">
        <v>1</v>
      </c>
      <c r="J10285" t="s">
        <v>717</v>
      </c>
    </row>
    <row r="10286" spans="1:10">
      <c r="A10286" t="s">
        <v>146</v>
      </c>
      <c r="B10286" t="s">
        <v>34</v>
      </c>
      <c r="C10286" t="s">
        <v>3</v>
      </c>
      <c r="D10286" t="s">
        <v>1</v>
      </c>
      <c r="F10286" s="2">
        <v>268734.06</v>
      </c>
      <c r="G10286" s="2">
        <v>268734.06</v>
      </c>
      <c r="H10286">
        <v>2020</v>
      </c>
      <c r="I10286">
        <v>1</v>
      </c>
      <c r="J10286" t="s">
        <v>717</v>
      </c>
    </row>
    <row r="10287" spans="1:10">
      <c r="A10287" t="s">
        <v>146</v>
      </c>
      <c r="B10287" t="s">
        <v>34</v>
      </c>
      <c r="C10287" t="s">
        <v>4</v>
      </c>
      <c r="D10287" t="s">
        <v>328</v>
      </c>
      <c r="F10287" s="2">
        <v>533578.64</v>
      </c>
      <c r="G10287" s="2">
        <v>533578.64</v>
      </c>
      <c r="H10287">
        <v>2020</v>
      </c>
      <c r="I10287">
        <v>1</v>
      </c>
      <c r="J10287" t="s">
        <v>717</v>
      </c>
    </row>
    <row r="10288" spans="1:10">
      <c r="A10288" t="s">
        <v>716</v>
      </c>
      <c r="B10288" t="s">
        <v>38</v>
      </c>
      <c r="C10288" t="s">
        <v>4</v>
      </c>
      <c r="D10288" t="s">
        <v>328</v>
      </c>
      <c r="F10288" s="2">
        <v>10707000000</v>
      </c>
      <c r="G10288" s="2">
        <f>F10288/I10288</f>
        <v>2901948.454977382</v>
      </c>
      <c r="H10288">
        <v>2020</v>
      </c>
      <c r="I10288">
        <v>3689.59</v>
      </c>
      <c r="J10288" s="40" t="s">
        <v>715</v>
      </c>
    </row>
    <row r="10289" spans="1:10">
      <c r="A10289" s="4" t="s">
        <v>146</v>
      </c>
      <c r="B10289" t="s">
        <v>34</v>
      </c>
      <c r="C10289" t="s">
        <v>3</v>
      </c>
      <c r="D10289" t="s">
        <v>328</v>
      </c>
      <c r="F10289" s="2">
        <f>G10289*I10289</f>
        <v>798580</v>
      </c>
      <c r="G10289" s="2">
        <v>798580</v>
      </c>
      <c r="H10289">
        <v>2019</v>
      </c>
      <c r="I10289">
        <v>1</v>
      </c>
      <c r="J10289" t="s">
        <v>717</v>
      </c>
    </row>
    <row r="10290" spans="1:10">
      <c r="A10290" s="4" t="s">
        <v>146</v>
      </c>
      <c r="B10290" t="s">
        <v>34</v>
      </c>
      <c r="C10290" t="s">
        <v>3</v>
      </c>
      <c r="D10290" t="s">
        <v>1</v>
      </c>
      <c r="F10290" s="2">
        <f>G10290*I10290</f>
        <v>4693</v>
      </c>
      <c r="G10290" s="2">
        <v>4693</v>
      </c>
      <c r="H10290">
        <v>2019</v>
      </c>
      <c r="I10290">
        <v>1</v>
      </c>
      <c r="J10290" t="s">
        <v>717</v>
      </c>
    </row>
    <row r="10291" spans="1:10">
      <c r="A10291" s="4" t="s">
        <v>146</v>
      </c>
      <c r="B10291" t="s">
        <v>34</v>
      </c>
      <c r="C10291" t="s">
        <v>4</v>
      </c>
      <c r="D10291" t="s">
        <v>328</v>
      </c>
      <c r="F10291" s="2">
        <f>G10291*I10291</f>
        <v>143206</v>
      </c>
      <c r="G10291" s="2">
        <v>143206</v>
      </c>
      <c r="H10291">
        <v>2019</v>
      </c>
      <c r="I10291">
        <v>1</v>
      </c>
      <c r="J10291" t="s">
        <v>717</v>
      </c>
    </row>
    <row r="10292" spans="1:10">
      <c r="A10292" s="4" t="s">
        <v>146</v>
      </c>
      <c r="B10292" t="s">
        <v>34</v>
      </c>
      <c r="C10292" t="s">
        <v>4</v>
      </c>
      <c r="D10292" t="s">
        <v>1</v>
      </c>
      <c r="F10292" s="2">
        <f>G10292*I10292</f>
        <v>12</v>
      </c>
      <c r="G10292" s="2">
        <v>12</v>
      </c>
      <c r="H10292">
        <v>2019</v>
      </c>
      <c r="I10292">
        <v>1</v>
      </c>
      <c r="J10292" t="s">
        <v>717</v>
      </c>
    </row>
    <row r="10293" spans="1:10">
      <c r="A10293" t="s">
        <v>146</v>
      </c>
      <c r="B10293" t="s">
        <v>34</v>
      </c>
      <c r="C10293" t="s">
        <v>3</v>
      </c>
      <c r="D10293" t="s">
        <v>328</v>
      </c>
      <c r="F10293" s="2">
        <v>1039961.11</v>
      </c>
      <c r="G10293" s="2">
        <f>F10293/I10293</f>
        <v>1039961.11</v>
      </c>
      <c r="H10293">
        <v>2018</v>
      </c>
      <c r="I10293">
        <v>1</v>
      </c>
      <c r="J10293" t="s">
        <v>717</v>
      </c>
    </row>
    <row r="10294" spans="1:10">
      <c r="A10294" t="s">
        <v>146</v>
      </c>
      <c r="B10294" t="s">
        <v>34</v>
      </c>
      <c r="C10294" t="s">
        <v>3</v>
      </c>
      <c r="D10294" t="s">
        <v>1</v>
      </c>
      <c r="E10294" t="s">
        <v>364</v>
      </c>
      <c r="F10294" s="2">
        <v>21394.66</v>
      </c>
      <c r="G10294" s="2">
        <f>F10294/I10294</f>
        <v>21394.66</v>
      </c>
      <c r="H10294">
        <v>2018</v>
      </c>
      <c r="I10294">
        <v>1</v>
      </c>
      <c r="J10294" t="s">
        <v>717</v>
      </c>
    </row>
    <row r="10295" spans="1:10">
      <c r="A10295" t="s">
        <v>78</v>
      </c>
      <c r="B10295" t="s">
        <v>38</v>
      </c>
      <c r="C10295" t="s">
        <v>4</v>
      </c>
      <c r="D10295" t="s">
        <v>328</v>
      </c>
      <c r="F10295" s="2">
        <v>14147000000</v>
      </c>
      <c r="G10295" s="2">
        <f>F10295/I10295</f>
        <v>3834301.3722391916</v>
      </c>
      <c r="H10295">
        <v>2020</v>
      </c>
      <c r="I10295">
        <v>3689.59</v>
      </c>
      <c r="J10295" s="40" t="s">
        <v>715</v>
      </c>
    </row>
    <row r="10296" spans="1:10">
      <c r="A10296" t="s">
        <v>78</v>
      </c>
      <c r="B10296" t="s">
        <v>38</v>
      </c>
      <c r="C10296" t="s">
        <v>4</v>
      </c>
      <c r="D10296" t="s">
        <v>1</v>
      </c>
      <c r="F10296" s="2">
        <v>3550000000</v>
      </c>
      <c r="G10296" s="2">
        <f>F10296/I10296</f>
        <v>962166.52798820462</v>
      </c>
      <c r="H10296">
        <v>2020</v>
      </c>
      <c r="I10296">
        <v>3689.59</v>
      </c>
      <c r="J10296" s="40" t="s">
        <v>715</v>
      </c>
    </row>
    <row r="10297" spans="1:10">
      <c r="A10297" t="s">
        <v>92</v>
      </c>
      <c r="B10297" t="s">
        <v>38</v>
      </c>
      <c r="C10297" t="s">
        <v>4</v>
      </c>
      <c r="D10297" t="s">
        <v>328</v>
      </c>
      <c r="F10297" s="2">
        <v>14931000000</v>
      </c>
      <c r="G10297" s="2">
        <f>F10297/I10297</f>
        <v>4046791.106870953</v>
      </c>
      <c r="H10297">
        <v>2020</v>
      </c>
      <c r="I10297">
        <v>3689.59</v>
      </c>
      <c r="J10297" s="40" t="s">
        <v>715</v>
      </c>
    </row>
    <row r="10298" spans="1:10">
      <c r="A10298" t="s">
        <v>146</v>
      </c>
      <c r="B10298" t="s">
        <v>34</v>
      </c>
      <c r="C10298" t="s">
        <v>4</v>
      </c>
      <c r="D10298" t="s">
        <v>328</v>
      </c>
      <c r="F10298" s="2"/>
      <c r="G10298" s="2">
        <v>17687.98</v>
      </c>
      <c r="H10298">
        <v>2018</v>
      </c>
      <c r="I10298">
        <v>1</v>
      </c>
      <c r="J10298" t="s">
        <v>717</v>
      </c>
    </row>
    <row r="10299" spans="1:10">
      <c r="A10299" t="s">
        <v>146</v>
      </c>
      <c r="B10299" t="s">
        <v>34</v>
      </c>
      <c r="C10299" t="s">
        <v>4</v>
      </c>
      <c r="D10299" t="s">
        <v>1</v>
      </c>
      <c r="E10299" t="s">
        <v>364</v>
      </c>
      <c r="F10299" s="2"/>
      <c r="G10299" s="2">
        <v>0</v>
      </c>
      <c r="H10299">
        <v>2018</v>
      </c>
      <c r="I10299">
        <v>1</v>
      </c>
      <c r="J10299" t="s">
        <v>717</v>
      </c>
    </row>
    <row r="10300" spans="1:10">
      <c r="A10300" t="s">
        <v>146</v>
      </c>
      <c r="B10300" t="s">
        <v>34</v>
      </c>
      <c r="C10300" t="s">
        <v>3</v>
      </c>
      <c r="D10300" t="s">
        <v>328</v>
      </c>
      <c r="F10300" s="2">
        <v>731657.27</v>
      </c>
      <c r="G10300" s="2">
        <f>F10300/I10300</f>
        <v>731657.27</v>
      </c>
      <c r="H10300">
        <v>2017</v>
      </c>
      <c r="I10300">
        <v>1</v>
      </c>
      <c r="J10300" t="s">
        <v>717</v>
      </c>
    </row>
    <row r="10301" spans="1:10">
      <c r="A10301" t="s">
        <v>25</v>
      </c>
      <c r="B10301" t="s">
        <v>38</v>
      </c>
      <c r="C10301" t="s">
        <v>4</v>
      </c>
      <c r="D10301" t="s">
        <v>328</v>
      </c>
      <c r="F10301" s="2">
        <v>7936000000</v>
      </c>
      <c r="G10301" s="2">
        <f>F10301/I10301</f>
        <v>2150916.4974970119</v>
      </c>
      <c r="H10301">
        <v>2020</v>
      </c>
      <c r="I10301">
        <v>3689.59</v>
      </c>
      <c r="J10301" s="40" t="s">
        <v>715</v>
      </c>
    </row>
    <row r="10302" spans="1:10">
      <c r="A10302" t="s">
        <v>146</v>
      </c>
      <c r="B10302" t="s">
        <v>34</v>
      </c>
      <c r="C10302" t="s">
        <v>3</v>
      </c>
      <c r="D10302" t="s">
        <v>1</v>
      </c>
      <c r="E10302" t="s">
        <v>364</v>
      </c>
      <c r="F10302" s="2">
        <v>-67613.679999999993</v>
      </c>
      <c r="G10302" s="2">
        <f>F10302/I10302</f>
        <v>-67613.679999999993</v>
      </c>
      <c r="H10302">
        <v>2017</v>
      </c>
      <c r="I10302">
        <v>1</v>
      </c>
      <c r="J10302" t="s">
        <v>717</v>
      </c>
    </row>
    <row r="10303" spans="1:10">
      <c r="A10303" t="s">
        <v>146</v>
      </c>
      <c r="B10303" t="s">
        <v>34</v>
      </c>
      <c r="C10303" t="s">
        <v>4</v>
      </c>
      <c r="D10303" t="s">
        <v>328</v>
      </c>
      <c r="F10303" s="2"/>
      <c r="G10303" s="2">
        <v>104085.77</v>
      </c>
      <c r="H10303">
        <v>2017</v>
      </c>
      <c r="I10303">
        <v>1</v>
      </c>
      <c r="J10303" t="s">
        <v>717</v>
      </c>
    </row>
    <row r="10304" spans="1:10">
      <c r="A10304" t="s">
        <v>17</v>
      </c>
      <c r="B10304" t="s">
        <v>38</v>
      </c>
      <c r="C10304" t="s">
        <v>3</v>
      </c>
      <c r="D10304" t="s">
        <v>328</v>
      </c>
      <c r="F10304" s="2">
        <v>31626450000</v>
      </c>
      <c r="G10304" s="2">
        <f>F10304/I10304</f>
        <v>9634631.9053914919</v>
      </c>
      <c r="H10304">
        <v>2019</v>
      </c>
      <c r="I10304">
        <v>3282.58</v>
      </c>
      <c r="J10304" s="40" t="s">
        <v>715</v>
      </c>
    </row>
    <row r="10305" spans="1:10">
      <c r="A10305" t="s">
        <v>17</v>
      </c>
      <c r="B10305" t="s">
        <v>38</v>
      </c>
      <c r="C10305" t="s">
        <v>3</v>
      </c>
      <c r="D10305" t="s">
        <v>1</v>
      </c>
      <c r="F10305" s="2">
        <v>1644240000</v>
      </c>
      <c r="G10305" s="2">
        <f>F10305/I10305</f>
        <v>500898.68335272867</v>
      </c>
      <c r="H10305">
        <v>2019</v>
      </c>
      <c r="I10305">
        <v>3282.58</v>
      </c>
      <c r="J10305" s="40" t="s">
        <v>715</v>
      </c>
    </row>
    <row r="10306" spans="1:10">
      <c r="A10306" t="s">
        <v>88</v>
      </c>
      <c r="B10306" t="s">
        <v>38</v>
      </c>
      <c r="C10306" t="s">
        <v>3</v>
      </c>
      <c r="D10306" t="s">
        <v>328</v>
      </c>
      <c r="F10306" s="2">
        <v>7462800000</v>
      </c>
      <c r="G10306" s="2">
        <f>F10306/I10306</f>
        <v>2273455.6355062178</v>
      </c>
      <c r="H10306">
        <v>2019</v>
      </c>
      <c r="I10306">
        <v>3282.58</v>
      </c>
      <c r="J10306" s="40" t="s">
        <v>715</v>
      </c>
    </row>
    <row r="10307" spans="1:10">
      <c r="A10307" t="s">
        <v>88</v>
      </c>
      <c r="B10307" t="s">
        <v>38</v>
      </c>
      <c r="C10307" t="s">
        <v>3</v>
      </c>
      <c r="D10307" t="s">
        <v>1</v>
      </c>
      <c r="F10307" s="2">
        <v>2688620000</v>
      </c>
      <c r="G10307" s="2">
        <f>F10307/I10307</f>
        <v>819056.96129264182</v>
      </c>
      <c r="H10307">
        <v>2019</v>
      </c>
      <c r="I10307">
        <v>3282.58</v>
      </c>
      <c r="J10307" s="40" t="s">
        <v>715</v>
      </c>
    </row>
    <row r="10308" spans="1:10">
      <c r="A10308" t="s">
        <v>146</v>
      </c>
      <c r="B10308" t="s">
        <v>34</v>
      </c>
      <c r="C10308" t="s">
        <v>4</v>
      </c>
      <c r="D10308" t="s">
        <v>1</v>
      </c>
      <c r="E10308" t="s">
        <v>364</v>
      </c>
      <c r="F10308" s="2"/>
      <c r="G10308" s="2">
        <v>16256.13</v>
      </c>
      <c r="H10308">
        <v>2017</v>
      </c>
      <c r="I10308">
        <v>1</v>
      </c>
      <c r="J10308" t="s">
        <v>717</v>
      </c>
    </row>
    <row r="10309" spans="1:10">
      <c r="A10309" t="s">
        <v>146</v>
      </c>
      <c r="B10309" t="s">
        <v>34</v>
      </c>
      <c r="C10309" t="s">
        <v>3</v>
      </c>
      <c r="D10309" t="s">
        <v>328</v>
      </c>
      <c r="F10309" s="2">
        <v>738814.5</v>
      </c>
      <c r="G10309" s="2">
        <v>738814.5</v>
      </c>
      <c r="H10309">
        <v>2016</v>
      </c>
      <c r="I10309">
        <v>1</v>
      </c>
      <c r="J10309" t="s">
        <v>717</v>
      </c>
    </row>
    <row r="10310" spans="1:10">
      <c r="A10310" t="s">
        <v>66</v>
      </c>
      <c r="B10310" t="s">
        <v>38</v>
      </c>
      <c r="C10310" t="s">
        <v>3</v>
      </c>
      <c r="D10310" t="s">
        <v>328</v>
      </c>
      <c r="F10310" s="2">
        <v>45661680000</v>
      </c>
      <c r="G10310" s="2">
        <f>F10310/I10310</f>
        <v>13910302.262244942</v>
      </c>
      <c r="H10310">
        <v>2019</v>
      </c>
      <c r="I10310">
        <v>3282.58</v>
      </c>
      <c r="J10310" s="40" t="s">
        <v>715</v>
      </c>
    </row>
    <row r="10311" spans="1:10">
      <c r="A10311" t="s">
        <v>66</v>
      </c>
      <c r="B10311" t="s">
        <v>38</v>
      </c>
      <c r="C10311" t="s">
        <v>3</v>
      </c>
      <c r="D10311" t="s">
        <v>1</v>
      </c>
      <c r="F10311" s="2">
        <v>1884780000</v>
      </c>
      <c r="G10311" s="2">
        <f>F10311/I10311</f>
        <v>574176.41001894849</v>
      </c>
      <c r="H10311">
        <v>2019</v>
      </c>
      <c r="I10311">
        <v>3282.58</v>
      </c>
      <c r="J10311" s="40" t="s">
        <v>715</v>
      </c>
    </row>
    <row r="10312" spans="1:10">
      <c r="A10312" t="s">
        <v>146</v>
      </c>
      <c r="B10312" t="s">
        <v>34</v>
      </c>
      <c r="C10312" t="s">
        <v>3</v>
      </c>
      <c r="D10312" t="s">
        <v>1</v>
      </c>
      <c r="F10312" s="2">
        <v>110057.77</v>
      </c>
      <c r="G10312" s="2">
        <v>110057.77</v>
      </c>
      <c r="H10312">
        <v>2016</v>
      </c>
      <c r="I10312">
        <v>1</v>
      </c>
      <c r="J10312" t="s">
        <v>717</v>
      </c>
    </row>
    <row r="10313" spans="1:10">
      <c r="A10313" t="s">
        <v>146</v>
      </c>
      <c r="B10313" t="s">
        <v>34</v>
      </c>
      <c r="C10313" t="s">
        <v>4</v>
      </c>
      <c r="D10313" t="s">
        <v>328</v>
      </c>
      <c r="F10313" s="2">
        <v>-139.74</v>
      </c>
      <c r="G10313" s="2">
        <v>-139.74</v>
      </c>
      <c r="H10313">
        <v>2016</v>
      </c>
      <c r="I10313">
        <v>1</v>
      </c>
      <c r="J10313" t="s">
        <v>717</v>
      </c>
    </row>
    <row r="10314" spans="1:10">
      <c r="A10314" t="s">
        <v>146</v>
      </c>
      <c r="B10314" t="s">
        <v>34</v>
      </c>
      <c r="C10314" t="s">
        <v>4</v>
      </c>
      <c r="D10314" t="s">
        <v>1</v>
      </c>
      <c r="F10314" s="2">
        <v>1200</v>
      </c>
      <c r="G10314" s="2">
        <v>1200</v>
      </c>
      <c r="H10314">
        <v>2016</v>
      </c>
      <c r="I10314">
        <v>1</v>
      </c>
      <c r="J10314" t="s">
        <v>717</v>
      </c>
    </row>
    <row r="10315" spans="1:10">
      <c r="A10315" t="s">
        <v>716</v>
      </c>
      <c r="B10315" t="s">
        <v>38</v>
      </c>
      <c r="C10315" t="s">
        <v>3</v>
      </c>
      <c r="D10315" t="s">
        <v>328</v>
      </c>
      <c r="F10315" s="2">
        <v>14804540000</v>
      </c>
      <c r="G10315" s="2">
        <f>F10315/I10315</f>
        <v>4510031.7433238486</v>
      </c>
      <c r="H10315">
        <v>2019</v>
      </c>
      <c r="I10315">
        <v>3282.58</v>
      </c>
      <c r="J10315" s="40" t="s">
        <v>715</v>
      </c>
    </row>
    <row r="10316" spans="1:10">
      <c r="A10316" t="s">
        <v>146</v>
      </c>
      <c r="B10316" t="s">
        <v>34</v>
      </c>
      <c r="C10316" t="s">
        <v>3</v>
      </c>
      <c r="D10316" t="s">
        <v>328</v>
      </c>
      <c r="F10316" s="2">
        <v>1026003.84</v>
      </c>
      <c r="G10316" s="2">
        <v>1026003.84</v>
      </c>
      <c r="H10316">
        <v>2015</v>
      </c>
      <c r="I10316">
        <v>1</v>
      </c>
      <c r="J10316" t="s">
        <v>717</v>
      </c>
    </row>
    <row r="10317" spans="1:10">
      <c r="A10317" t="s">
        <v>146</v>
      </c>
      <c r="B10317" t="s">
        <v>34</v>
      </c>
      <c r="C10317" t="s">
        <v>3</v>
      </c>
      <c r="D10317" t="s">
        <v>1</v>
      </c>
      <c r="F10317" s="2">
        <v>91941.24</v>
      </c>
      <c r="G10317" s="2">
        <v>91941.24</v>
      </c>
      <c r="H10317">
        <v>2015</v>
      </c>
      <c r="I10317">
        <v>1</v>
      </c>
      <c r="J10317" t="s">
        <v>717</v>
      </c>
    </row>
    <row r="10318" spans="1:10">
      <c r="A10318" t="s">
        <v>146</v>
      </c>
      <c r="B10318" t="s">
        <v>34</v>
      </c>
      <c r="C10318" t="s">
        <v>4</v>
      </c>
      <c r="D10318" t="s">
        <v>328</v>
      </c>
      <c r="F10318" s="2">
        <v>121169.93</v>
      </c>
      <c r="G10318" s="2">
        <v>121169.93</v>
      </c>
      <c r="H10318">
        <v>2015</v>
      </c>
      <c r="I10318">
        <v>1</v>
      </c>
      <c r="J10318" t="s">
        <v>717</v>
      </c>
    </row>
    <row r="10319" spans="1:10">
      <c r="A10319" t="s">
        <v>146</v>
      </c>
      <c r="B10319" t="s">
        <v>34</v>
      </c>
      <c r="C10319" t="s">
        <v>3</v>
      </c>
      <c r="D10319" t="s">
        <v>328</v>
      </c>
      <c r="F10319" s="2">
        <v>2249208.7999999998</v>
      </c>
      <c r="G10319" s="2">
        <v>2249208.7999999998</v>
      </c>
      <c r="H10319">
        <v>2014</v>
      </c>
      <c r="I10319">
        <v>1</v>
      </c>
      <c r="J10319" t="s">
        <v>717</v>
      </c>
    </row>
    <row r="10320" spans="1:10">
      <c r="A10320" t="s">
        <v>146</v>
      </c>
      <c r="B10320" t="s">
        <v>34</v>
      </c>
      <c r="C10320" t="s">
        <v>3</v>
      </c>
      <c r="D10320" t="s">
        <v>1</v>
      </c>
      <c r="F10320" s="2">
        <v>243304</v>
      </c>
      <c r="G10320" s="2">
        <v>243304</v>
      </c>
      <c r="H10320">
        <v>2014</v>
      </c>
      <c r="I10320">
        <v>1</v>
      </c>
      <c r="J10320" t="s">
        <v>717</v>
      </c>
    </row>
    <row r="10321" spans="1:10">
      <c r="A10321" t="s">
        <v>146</v>
      </c>
      <c r="B10321" t="s">
        <v>34</v>
      </c>
      <c r="C10321" t="s">
        <v>4</v>
      </c>
      <c r="D10321" t="s">
        <v>328</v>
      </c>
      <c r="F10321" s="2">
        <v>1811567.22</v>
      </c>
      <c r="G10321" s="2">
        <v>1811567.22</v>
      </c>
      <c r="H10321">
        <v>2014</v>
      </c>
      <c r="I10321">
        <v>1</v>
      </c>
      <c r="J10321" t="s">
        <v>717</v>
      </c>
    </row>
    <row r="10322" spans="1:10">
      <c r="A10322" t="s">
        <v>78</v>
      </c>
      <c r="B10322" t="s">
        <v>38</v>
      </c>
      <c r="C10322" t="s">
        <v>3</v>
      </c>
      <c r="D10322" t="s">
        <v>328</v>
      </c>
      <c r="F10322" s="2">
        <v>24472910000</v>
      </c>
      <c r="G10322" s="2">
        <f>F10322/I10322</f>
        <v>7455388.7490937011</v>
      </c>
      <c r="H10322">
        <v>2019</v>
      </c>
      <c r="I10322">
        <v>3282.58</v>
      </c>
      <c r="J10322" s="40" t="s">
        <v>715</v>
      </c>
    </row>
    <row r="10323" spans="1:10">
      <c r="A10323" t="s">
        <v>78</v>
      </c>
      <c r="B10323" t="s">
        <v>38</v>
      </c>
      <c r="C10323" t="s">
        <v>3</v>
      </c>
      <c r="D10323" t="s">
        <v>1</v>
      </c>
      <c r="F10323" s="2">
        <v>6969070000</v>
      </c>
      <c r="G10323" s="2">
        <f>F10323/I10323</f>
        <v>2123046.5061019077</v>
      </c>
      <c r="H10323">
        <v>2019</v>
      </c>
      <c r="I10323">
        <v>3282.58</v>
      </c>
      <c r="J10323" s="40" t="s">
        <v>715</v>
      </c>
    </row>
    <row r="10324" spans="1:10">
      <c r="A10324" t="s">
        <v>146</v>
      </c>
      <c r="B10324" t="s">
        <v>34</v>
      </c>
      <c r="C10324" t="s">
        <v>4</v>
      </c>
      <c r="D10324" t="s">
        <v>1</v>
      </c>
      <c r="F10324" s="2">
        <v>586601</v>
      </c>
      <c r="G10324" s="2">
        <v>586601</v>
      </c>
      <c r="H10324">
        <v>2014</v>
      </c>
      <c r="I10324">
        <v>1</v>
      </c>
      <c r="J10324" t="s">
        <v>717</v>
      </c>
    </row>
    <row r="10325" spans="1:10">
      <c r="A10325" t="s">
        <v>146</v>
      </c>
      <c r="B10325" t="s">
        <v>34</v>
      </c>
      <c r="C10325" t="s">
        <v>3</v>
      </c>
      <c r="D10325" t="s">
        <v>328</v>
      </c>
      <c r="F10325" s="2">
        <v>2251741.83</v>
      </c>
      <c r="G10325" s="2">
        <v>2251741.83</v>
      </c>
      <c r="H10325">
        <v>2013</v>
      </c>
      <c r="I10325">
        <v>1</v>
      </c>
      <c r="J10325" t="s">
        <v>717</v>
      </c>
    </row>
    <row r="10326" spans="1:10">
      <c r="A10326" t="s">
        <v>92</v>
      </c>
      <c r="B10326" t="s">
        <v>38</v>
      </c>
      <c r="C10326" t="s">
        <v>3</v>
      </c>
      <c r="D10326" t="s">
        <v>328</v>
      </c>
      <c r="F10326" s="2">
        <v>21808310000</v>
      </c>
      <c r="G10326" s="2">
        <f>F10326/I10326</f>
        <v>6643649.2027612431</v>
      </c>
      <c r="H10326">
        <v>2019</v>
      </c>
      <c r="I10326">
        <v>3282.58</v>
      </c>
      <c r="J10326" s="40" t="s">
        <v>715</v>
      </c>
    </row>
    <row r="10327" spans="1:10">
      <c r="A10327" t="s">
        <v>146</v>
      </c>
      <c r="B10327" t="s">
        <v>34</v>
      </c>
      <c r="C10327" t="s">
        <v>3</v>
      </c>
      <c r="D10327" t="s">
        <v>1</v>
      </c>
      <c r="F10327" s="2">
        <v>236008.32000000001</v>
      </c>
      <c r="G10327" s="2">
        <v>236008.32000000001</v>
      </c>
      <c r="H10327">
        <v>2013</v>
      </c>
      <c r="I10327">
        <v>1</v>
      </c>
      <c r="J10327" t="s">
        <v>717</v>
      </c>
    </row>
    <row r="10328" spans="1:10">
      <c r="A10328" t="s">
        <v>146</v>
      </c>
      <c r="B10328" t="s">
        <v>34</v>
      </c>
      <c r="C10328" t="s">
        <v>4</v>
      </c>
      <c r="D10328" t="s">
        <v>328</v>
      </c>
      <c r="F10328" s="2">
        <v>177928.95</v>
      </c>
      <c r="G10328" s="2">
        <v>177928.95</v>
      </c>
      <c r="H10328">
        <v>2013</v>
      </c>
      <c r="I10328">
        <v>1</v>
      </c>
      <c r="J10328" t="s">
        <v>717</v>
      </c>
    </row>
    <row r="10329" spans="1:10">
      <c r="A10329" t="s">
        <v>146</v>
      </c>
      <c r="B10329" t="s">
        <v>34</v>
      </c>
      <c r="C10329" t="s">
        <v>4</v>
      </c>
      <c r="D10329" t="s">
        <v>1</v>
      </c>
      <c r="F10329" s="2">
        <v>21415</v>
      </c>
      <c r="G10329" s="2">
        <v>21415</v>
      </c>
      <c r="H10329">
        <v>2013</v>
      </c>
      <c r="I10329">
        <v>1</v>
      </c>
      <c r="J10329" t="s">
        <v>717</v>
      </c>
    </row>
    <row r="10330" spans="1:10">
      <c r="A10330" t="s">
        <v>146</v>
      </c>
      <c r="B10330" t="s">
        <v>34</v>
      </c>
      <c r="C10330" t="s">
        <v>3</v>
      </c>
      <c r="D10330" t="s">
        <v>328</v>
      </c>
      <c r="F10330" s="2">
        <v>1705000</v>
      </c>
      <c r="G10330" s="2">
        <v>1705000</v>
      </c>
      <c r="H10330">
        <v>2012</v>
      </c>
      <c r="I10330">
        <v>1</v>
      </c>
      <c r="J10330" t="s">
        <v>717</v>
      </c>
    </row>
    <row r="10331" spans="1:10">
      <c r="A10331" t="s">
        <v>25</v>
      </c>
      <c r="B10331" t="s">
        <v>38</v>
      </c>
      <c r="C10331" t="s">
        <v>3</v>
      </c>
      <c r="D10331" t="s">
        <v>328</v>
      </c>
      <c r="F10331" s="2">
        <v>12841120000</v>
      </c>
      <c r="G10331" s="2">
        <f>F10331/I10331</f>
        <v>3911898.5675901272</v>
      </c>
      <c r="H10331">
        <v>2019</v>
      </c>
      <c r="I10331">
        <v>3282.58</v>
      </c>
      <c r="J10331" s="40" t="s">
        <v>715</v>
      </c>
    </row>
    <row r="10332" spans="1:10">
      <c r="A10332" t="s">
        <v>146</v>
      </c>
      <c r="B10332" t="s">
        <v>34</v>
      </c>
      <c r="C10332" t="s">
        <v>3</v>
      </c>
      <c r="D10332" t="s">
        <v>1</v>
      </c>
      <c r="F10332" s="2">
        <v>144000</v>
      </c>
      <c r="G10332" s="2">
        <v>144000</v>
      </c>
      <c r="H10332">
        <v>2012</v>
      </c>
      <c r="I10332">
        <v>1</v>
      </c>
      <c r="J10332" t="s">
        <v>717</v>
      </c>
    </row>
    <row r="10333" spans="1:10">
      <c r="A10333" t="s">
        <v>146</v>
      </c>
      <c r="B10333" t="s">
        <v>34</v>
      </c>
      <c r="C10333" t="s">
        <v>4</v>
      </c>
      <c r="D10333" t="s">
        <v>328</v>
      </c>
      <c r="F10333" s="2">
        <v>663000</v>
      </c>
      <c r="G10333" s="2">
        <v>663000</v>
      </c>
      <c r="H10333">
        <v>2012</v>
      </c>
      <c r="I10333">
        <v>1</v>
      </c>
      <c r="J10333" t="s">
        <v>717</v>
      </c>
    </row>
    <row r="10334" spans="1:10">
      <c r="A10334" t="s">
        <v>17</v>
      </c>
      <c r="B10334" t="s">
        <v>38</v>
      </c>
      <c r="C10334" t="s">
        <v>4</v>
      </c>
      <c r="D10334" t="s">
        <v>328</v>
      </c>
      <c r="F10334" s="2">
        <v>10779120000</v>
      </c>
      <c r="G10334" s="2">
        <f>F10334/I10334</f>
        <v>3283734.1359540364</v>
      </c>
      <c r="H10334">
        <v>2019</v>
      </c>
      <c r="I10334">
        <v>3282.58</v>
      </c>
      <c r="J10334" s="40" t="s">
        <v>715</v>
      </c>
    </row>
    <row r="10335" spans="1:10">
      <c r="A10335" t="s">
        <v>17</v>
      </c>
      <c r="B10335" t="s">
        <v>38</v>
      </c>
      <c r="C10335" t="s">
        <v>4</v>
      </c>
      <c r="D10335" t="s">
        <v>1</v>
      </c>
      <c r="F10335" s="2">
        <v>410170000</v>
      </c>
      <c r="G10335" s="2">
        <f>F10335/I10335</f>
        <v>124953.5426402403</v>
      </c>
      <c r="H10335">
        <v>2019</v>
      </c>
      <c r="I10335">
        <v>3282.58</v>
      </c>
      <c r="J10335" s="40" t="s">
        <v>715</v>
      </c>
    </row>
    <row r="10336" spans="1:10">
      <c r="A10336" t="s">
        <v>88</v>
      </c>
      <c r="B10336" t="s">
        <v>38</v>
      </c>
      <c r="C10336" t="s">
        <v>4</v>
      </c>
      <c r="D10336" t="s">
        <v>328</v>
      </c>
      <c r="F10336" s="2">
        <v>900230000</v>
      </c>
      <c r="G10336" s="2">
        <f>F10336/I10336</f>
        <v>274244.64902607095</v>
      </c>
      <c r="H10336">
        <v>2019</v>
      </c>
      <c r="I10336">
        <v>3282.58</v>
      </c>
      <c r="J10336" s="40" t="s">
        <v>715</v>
      </c>
    </row>
    <row r="10337" spans="1:10">
      <c r="A10337" t="s">
        <v>88</v>
      </c>
      <c r="B10337" t="s">
        <v>38</v>
      </c>
      <c r="C10337" t="s">
        <v>4</v>
      </c>
      <c r="D10337" t="s">
        <v>1</v>
      </c>
      <c r="F10337" s="2">
        <v>1823270000</v>
      </c>
      <c r="G10337" s="2">
        <f>F10337/I10337</f>
        <v>555438.10051849461</v>
      </c>
      <c r="H10337">
        <v>2019</v>
      </c>
      <c r="I10337">
        <v>3282.58</v>
      </c>
      <c r="J10337" s="40" t="s">
        <v>715</v>
      </c>
    </row>
    <row r="10338" spans="1:10">
      <c r="A10338" t="s">
        <v>146</v>
      </c>
      <c r="B10338" t="s">
        <v>34</v>
      </c>
      <c r="C10338" t="s">
        <v>4</v>
      </c>
      <c r="D10338" t="s">
        <v>1</v>
      </c>
      <c r="F10338" s="2">
        <v>0</v>
      </c>
      <c r="G10338" s="2">
        <v>0</v>
      </c>
      <c r="H10338">
        <v>2012</v>
      </c>
      <c r="I10338">
        <v>1</v>
      </c>
      <c r="J10338" t="s">
        <v>717</v>
      </c>
    </row>
    <row r="10339" spans="1:10">
      <c r="A10339" t="s">
        <v>146</v>
      </c>
      <c r="B10339" t="s">
        <v>34</v>
      </c>
      <c r="C10339" t="s">
        <v>3</v>
      </c>
      <c r="D10339" t="s">
        <v>328</v>
      </c>
      <c r="F10339" s="2">
        <v>1669000</v>
      </c>
      <c r="G10339" s="2">
        <v>1669000</v>
      </c>
      <c r="H10339">
        <v>2011</v>
      </c>
      <c r="I10339">
        <v>1</v>
      </c>
      <c r="J10339" t="s">
        <v>717</v>
      </c>
    </row>
    <row r="10340" spans="1:10">
      <c r="A10340" t="s">
        <v>66</v>
      </c>
      <c r="B10340" t="s">
        <v>38</v>
      </c>
      <c r="C10340" t="s">
        <v>4</v>
      </c>
      <c r="D10340" t="s">
        <v>328</v>
      </c>
      <c r="F10340" s="2">
        <v>12974960000</v>
      </c>
      <c r="G10340" s="2">
        <f>F10340/I10340</f>
        <v>3952671.3743457892</v>
      </c>
      <c r="H10340">
        <v>2019</v>
      </c>
      <c r="I10340">
        <v>3282.58</v>
      </c>
      <c r="J10340" s="40" t="s">
        <v>715</v>
      </c>
    </row>
    <row r="10341" spans="1:10">
      <c r="A10341" t="s">
        <v>66</v>
      </c>
      <c r="B10341" t="s">
        <v>38</v>
      </c>
      <c r="C10341" t="s">
        <v>4</v>
      </c>
      <c r="D10341" t="s">
        <v>1</v>
      </c>
      <c r="F10341" s="2">
        <v>364100000</v>
      </c>
      <c r="G10341" s="2">
        <f>F10341/I10341</f>
        <v>110918.85041644073</v>
      </c>
      <c r="H10341">
        <v>2019</v>
      </c>
      <c r="I10341">
        <v>3282.58</v>
      </c>
      <c r="J10341" s="40" t="s">
        <v>715</v>
      </c>
    </row>
    <row r="10342" spans="1:10">
      <c r="A10342" t="s">
        <v>146</v>
      </c>
      <c r="B10342" t="s">
        <v>34</v>
      </c>
      <c r="C10342" t="s">
        <v>3</v>
      </c>
      <c r="D10342" t="s">
        <v>1</v>
      </c>
      <c r="F10342" s="2">
        <v>28000</v>
      </c>
      <c r="G10342" s="2">
        <v>28000</v>
      </c>
      <c r="H10342">
        <v>2011</v>
      </c>
      <c r="I10342">
        <v>1</v>
      </c>
      <c r="J10342" t="s">
        <v>717</v>
      </c>
    </row>
    <row r="10343" spans="1:10">
      <c r="A10343" t="s">
        <v>146</v>
      </c>
      <c r="B10343" t="s">
        <v>34</v>
      </c>
      <c r="C10343" t="s">
        <v>4</v>
      </c>
      <c r="D10343" t="s">
        <v>328</v>
      </c>
      <c r="F10343" s="2">
        <v>732000</v>
      </c>
      <c r="G10343" s="2">
        <v>732000</v>
      </c>
      <c r="H10343">
        <v>2011</v>
      </c>
      <c r="I10343">
        <v>1</v>
      </c>
      <c r="J10343" t="s">
        <v>717</v>
      </c>
    </row>
    <row r="10344" spans="1:10">
      <c r="A10344" t="s">
        <v>146</v>
      </c>
      <c r="B10344" t="s">
        <v>34</v>
      </c>
      <c r="C10344" t="s">
        <v>4</v>
      </c>
      <c r="D10344" t="s">
        <v>1</v>
      </c>
      <c r="F10344" s="2">
        <v>14000</v>
      </c>
      <c r="G10344" s="2">
        <v>14000</v>
      </c>
      <c r="H10344">
        <v>2011</v>
      </c>
      <c r="I10344">
        <v>1</v>
      </c>
      <c r="J10344" t="s">
        <v>717</v>
      </c>
    </row>
    <row r="10345" spans="1:10">
      <c r="A10345" t="s">
        <v>716</v>
      </c>
      <c r="B10345" t="s">
        <v>38</v>
      </c>
      <c r="C10345" t="s">
        <v>4</v>
      </c>
      <c r="D10345" t="s">
        <v>328</v>
      </c>
      <c r="F10345" s="2">
        <v>5875080000</v>
      </c>
      <c r="G10345" s="2">
        <f>F10345/I10345</f>
        <v>1789775.1159149206</v>
      </c>
      <c r="H10345">
        <v>2019</v>
      </c>
      <c r="I10345">
        <v>3282.58</v>
      </c>
      <c r="J10345" s="40" t="s">
        <v>715</v>
      </c>
    </row>
    <row r="10346" spans="1:10">
      <c r="A10346" t="s">
        <v>146</v>
      </c>
      <c r="B10346" t="s">
        <v>34</v>
      </c>
      <c r="C10346" t="s">
        <v>3</v>
      </c>
      <c r="D10346" t="s">
        <v>328</v>
      </c>
      <c r="F10346" s="2">
        <v>1641000</v>
      </c>
      <c r="G10346" s="2">
        <v>1641000</v>
      </c>
      <c r="H10346">
        <v>2010</v>
      </c>
      <c r="I10346">
        <v>1</v>
      </c>
      <c r="J10346" t="s">
        <v>717</v>
      </c>
    </row>
    <row r="10347" spans="1:10">
      <c r="A10347" t="s">
        <v>146</v>
      </c>
      <c r="B10347" t="s">
        <v>34</v>
      </c>
      <c r="C10347" t="s">
        <v>3</v>
      </c>
      <c r="D10347" t="s">
        <v>1</v>
      </c>
      <c r="F10347" s="2">
        <v>75000</v>
      </c>
      <c r="G10347" s="2">
        <v>75000</v>
      </c>
      <c r="H10347">
        <v>2010</v>
      </c>
      <c r="I10347">
        <v>1</v>
      </c>
      <c r="J10347" t="s">
        <v>717</v>
      </c>
    </row>
    <row r="10348" spans="1:10">
      <c r="A10348" t="s">
        <v>146</v>
      </c>
      <c r="B10348" t="s">
        <v>34</v>
      </c>
      <c r="C10348" t="s">
        <v>4</v>
      </c>
      <c r="D10348" t="s">
        <v>328</v>
      </c>
      <c r="F10348" s="2">
        <v>1501000</v>
      </c>
      <c r="G10348" s="2">
        <v>1501000</v>
      </c>
      <c r="H10348">
        <v>2010</v>
      </c>
      <c r="I10348">
        <v>1</v>
      </c>
      <c r="J10348" t="s">
        <v>717</v>
      </c>
    </row>
    <row r="10349" spans="1:10">
      <c r="A10349" t="s">
        <v>146</v>
      </c>
      <c r="B10349" t="s">
        <v>34</v>
      </c>
      <c r="C10349" t="s">
        <v>4</v>
      </c>
      <c r="D10349" t="s">
        <v>1</v>
      </c>
      <c r="F10349" s="2">
        <v>8000</v>
      </c>
      <c r="G10349" s="2">
        <v>8000</v>
      </c>
      <c r="H10349">
        <v>2010</v>
      </c>
      <c r="I10349">
        <v>1</v>
      </c>
      <c r="J10349" t="s">
        <v>717</v>
      </c>
    </row>
    <row r="10350" spans="1:10">
      <c r="A10350" t="s">
        <v>640</v>
      </c>
      <c r="B10350" t="s">
        <v>34</v>
      </c>
      <c r="C10350" t="s">
        <v>3</v>
      </c>
      <c r="D10350" t="s">
        <v>328</v>
      </c>
      <c r="E10350" t="s">
        <v>534</v>
      </c>
      <c r="F10350" s="2">
        <v>1860741.29</v>
      </c>
      <c r="G10350" s="2">
        <f t="shared" ref="G10350:G10381" si="280">F10350/I10350</f>
        <v>1860741.29</v>
      </c>
      <c r="H10350">
        <v>2023</v>
      </c>
      <c r="I10350">
        <v>1</v>
      </c>
      <c r="J10350" t="s">
        <v>717</v>
      </c>
    </row>
    <row r="10351" spans="1:10">
      <c r="A10351" t="s">
        <v>640</v>
      </c>
      <c r="B10351" t="s">
        <v>34</v>
      </c>
      <c r="C10351" t="s">
        <v>3</v>
      </c>
      <c r="D10351" t="s">
        <v>1</v>
      </c>
      <c r="E10351" t="s">
        <v>434</v>
      </c>
      <c r="F10351" s="2">
        <v>1434784.06</v>
      </c>
      <c r="G10351" s="2">
        <f t="shared" si="280"/>
        <v>1434784.06</v>
      </c>
      <c r="H10351">
        <v>2023</v>
      </c>
      <c r="I10351">
        <v>1</v>
      </c>
      <c r="J10351" t="s">
        <v>717</v>
      </c>
    </row>
    <row r="10352" spans="1:10">
      <c r="A10352" t="s">
        <v>78</v>
      </c>
      <c r="B10352" t="s">
        <v>38</v>
      </c>
      <c r="C10352" t="s">
        <v>4</v>
      </c>
      <c r="D10352" t="s">
        <v>328</v>
      </c>
      <c r="F10352" s="2">
        <v>22786400000</v>
      </c>
      <c r="G10352" s="2">
        <f t="shared" si="280"/>
        <v>6941612.9995308574</v>
      </c>
      <c r="H10352">
        <v>2019</v>
      </c>
      <c r="I10352">
        <v>3282.58</v>
      </c>
      <c r="J10352" s="40" t="s">
        <v>715</v>
      </c>
    </row>
    <row r="10353" spans="1:10">
      <c r="A10353" t="s">
        <v>78</v>
      </c>
      <c r="B10353" t="s">
        <v>38</v>
      </c>
      <c r="C10353" t="s">
        <v>4</v>
      </c>
      <c r="D10353" t="s">
        <v>1</v>
      </c>
      <c r="F10353" s="2">
        <v>1616950000</v>
      </c>
      <c r="G10353" s="2">
        <f t="shared" si="280"/>
        <v>492585.10074392706</v>
      </c>
      <c r="H10353">
        <v>2019</v>
      </c>
      <c r="I10353">
        <v>3282.58</v>
      </c>
      <c r="J10353" s="40" t="s">
        <v>715</v>
      </c>
    </row>
    <row r="10354" spans="1:10">
      <c r="A10354" t="s">
        <v>640</v>
      </c>
      <c r="B10354" t="s">
        <v>34</v>
      </c>
      <c r="C10354" t="s">
        <v>4</v>
      </c>
      <c r="D10354" t="s">
        <v>1</v>
      </c>
      <c r="E10354" t="s">
        <v>434</v>
      </c>
      <c r="F10354" s="2">
        <v>13436.93</v>
      </c>
      <c r="G10354" s="2">
        <f t="shared" si="280"/>
        <v>13436.93</v>
      </c>
      <c r="H10354">
        <v>2023</v>
      </c>
      <c r="I10354">
        <v>1</v>
      </c>
      <c r="J10354" t="s">
        <v>717</v>
      </c>
    </row>
    <row r="10355" spans="1:10">
      <c r="A10355" t="s">
        <v>285</v>
      </c>
      <c r="B10355" t="s">
        <v>34</v>
      </c>
      <c r="C10355" t="s">
        <v>3</v>
      </c>
      <c r="D10355" t="s">
        <v>328</v>
      </c>
      <c r="E10355" t="s">
        <v>450</v>
      </c>
      <c r="F10355" s="2">
        <v>360894.59</v>
      </c>
      <c r="G10355" s="2">
        <f t="shared" si="280"/>
        <v>360894.59</v>
      </c>
      <c r="H10355">
        <v>2021</v>
      </c>
      <c r="I10355">
        <v>1</v>
      </c>
      <c r="J10355" t="s">
        <v>717</v>
      </c>
    </row>
    <row r="10356" spans="1:10">
      <c r="A10356" t="s">
        <v>92</v>
      </c>
      <c r="B10356" t="s">
        <v>38</v>
      </c>
      <c r="C10356" t="s">
        <v>4</v>
      </c>
      <c r="D10356" t="s">
        <v>328</v>
      </c>
      <c r="F10356" s="2">
        <v>22113190000</v>
      </c>
      <c r="G10356" s="2">
        <f t="shared" si="280"/>
        <v>6736527.3656696863</v>
      </c>
      <c r="H10356">
        <v>2019</v>
      </c>
      <c r="I10356">
        <v>3282.58</v>
      </c>
      <c r="J10356" s="40" t="s">
        <v>715</v>
      </c>
    </row>
    <row r="10357" spans="1:10">
      <c r="A10357" t="s">
        <v>285</v>
      </c>
      <c r="B10357" t="s">
        <v>34</v>
      </c>
      <c r="C10357" t="s">
        <v>3</v>
      </c>
      <c r="D10357" t="s">
        <v>1</v>
      </c>
      <c r="E10357" t="s">
        <v>451</v>
      </c>
      <c r="F10357" s="2">
        <v>-72189.899999999994</v>
      </c>
      <c r="G10357" s="2">
        <f t="shared" si="280"/>
        <v>-72189.899999999994</v>
      </c>
      <c r="H10357">
        <v>2021</v>
      </c>
      <c r="I10357">
        <v>1</v>
      </c>
      <c r="J10357" t="s">
        <v>717</v>
      </c>
    </row>
    <row r="10358" spans="1:10">
      <c r="A10358" t="s">
        <v>285</v>
      </c>
      <c r="B10358" t="s">
        <v>34</v>
      </c>
      <c r="C10358" t="s">
        <v>4</v>
      </c>
      <c r="D10358" t="s">
        <v>328</v>
      </c>
      <c r="E10358" t="s">
        <v>450</v>
      </c>
      <c r="F10358" s="2">
        <v>23638.49</v>
      </c>
      <c r="G10358" s="2">
        <f t="shared" si="280"/>
        <v>23638.49</v>
      </c>
      <c r="H10358">
        <v>2021</v>
      </c>
      <c r="I10358">
        <v>1</v>
      </c>
      <c r="J10358" t="s">
        <v>717</v>
      </c>
    </row>
    <row r="10359" spans="1:10">
      <c r="A10359" t="s">
        <v>688</v>
      </c>
      <c r="B10359" t="s">
        <v>34</v>
      </c>
      <c r="C10359" t="s">
        <v>4</v>
      </c>
      <c r="D10359" t="s">
        <v>1</v>
      </c>
      <c r="E10359" t="s">
        <v>434</v>
      </c>
      <c r="F10359" s="2">
        <v>-559.57000000000005</v>
      </c>
      <c r="G10359" s="2">
        <f t="shared" si="280"/>
        <v>-559.57000000000005</v>
      </c>
      <c r="H10359">
        <v>2024</v>
      </c>
      <c r="I10359">
        <v>1</v>
      </c>
      <c r="J10359" t="s">
        <v>717</v>
      </c>
    </row>
    <row r="10360" spans="1:10">
      <c r="A10360" s="4" t="s">
        <v>394</v>
      </c>
      <c r="B10360" t="s">
        <v>32</v>
      </c>
      <c r="C10360" t="s">
        <v>3</v>
      </c>
      <c r="D10360" t="s">
        <v>328</v>
      </c>
      <c r="E10360" t="s">
        <v>366</v>
      </c>
      <c r="F10360" s="2">
        <v>0</v>
      </c>
      <c r="G10360" s="2">
        <f t="shared" si="280"/>
        <v>0</v>
      </c>
      <c r="H10360">
        <v>2018</v>
      </c>
      <c r="I10360">
        <v>3.6757</v>
      </c>
      <c r="J10360" t="s">
        <v>717</v>
      </c>
    </row>
    <row r="10361" spans="1:10">
      <c r="A10361" t="s">
        <v>25</v>
      </c>
      <c r="B10361" t="s">
        <v>38</v>
      </c>
      <c r="C10361" t="s">
        <v>4</v>
      </c>
      <c r="D10361" t="s">
        <v>328</v>
      </c>
      <c r="F10361" s="2">
        <v>2405290000</v>
      </c>
      <c r="G10361" s="2">
        <f t="shared" si="280"/>
        <v>732743.75643548672</v>
      </c>
      <c r="H10361">
        <v>2019</v>
      </c>
      <c r="I10361">
        <v>3282.58</v>
      </c>
      <c r="J10361" s="40" t="s">
        <v>715</v>
      </c>
    </row>
    <row r="10362" spans="1:10">
      <c r="A10362" s="4" t="s">
        <v>394</v>
      </c>
      <c r="B10362" t="s">
        <v>32</v>
      </c>
      <c r="C10362" t="s">
        <v>3</v>
      </c>
      <c r="D10362" t="s">
        <v>328</v>
      </c>
      <c r="E10362" t="s">
        <v>365</v>
      </c>
      <c r="F10362" s="2">
        <v>0</v>
      </c>
      <c r="G10362" s="2">
        <f t="shared" si="280"/>
        <v>0</v>
      </c>
      <c r="H10362">
        <v>2018</v>
      </c>
      <c r="I10362">
        <v>3.6757</v>
      </c>
      <c r="J10362" t="s">
        <v>717</v>
      </c>
    </row>
    <row r="10363" spans="1:10">
      <c r="A10363" s="4" t="s">
        <v>394</v>
      </c>
      <c r="B10363" t="s">
        <v>32</v>
      </c>
      <c r="C10363" t="s">
        <v>3</v>
      </c>
      <c r="D10363" t="s">
        <v>328</v>
      </c>
      <c r="E10363" t="s">
        <v>366</v>
      </c>
      <c r="F10363" s="2">
        <v>0</v>
      </c>
      <c r="G10363" s="2">
        <f t="shared" si="280"/>
        <v>0</v>
      </c>
      <c r="H10363">
        <v>2018</v>
      </c>
      <c r="I10363">
        <v>3.6757</v>
      </c>
      <c r="J10363" t="s">
        <v>717</v>
      </c>
    </row>
    <row r="10364" spans="1:10">
      <c r="A10364" t="s">
        <v>17</v>
      </c>
      <c r="B10364" t="s">
        <v>38</v>
      </c>
      <c r="C10364" t="s">
        <v>3</v>
      </c>
      <c r="D10364" t="s">
        <v>328</v>
      </c>
      <c r="F10364" s="2">
        <v>31924000000</v>
      </c>
      <c r="G10364" s="2">
        <f t="shared" si="280"/>
        <v>10655362.894477729</v>
      </c>
      <c r="H10364">
        <v>2018</v>
      </c>
      <c r="I10364">
        <v>2996.05</v>
      </c>
      <c r="J10364" s="40" t="s">
        <v>715</v>
      </c>
    </row>
    <row r="10365" spans="1:10">
      <c r="A10365" t="s">
        <v>17</v>
      </c>
      <c r="B10365" t="s">
        <v>38</v>
      </c>
      <c r="C10365" t="s">
        <v>3</v>
      </c>
      <c r="D10365" t="s">
        <v>1</v>
      </c>
      <c r="E10365" t="s">
        <v>364</v>
      </c>
      <c r="F10365" s="2">
        <v>1475000000</v>
      </c>
      <c r="G10365" s="2">
        <f t="shared" si="280"/>
        <v>492314.88126032607</v>
      </c>
      <c r="H10365">
        <v>2018</v>
      </c>
      <c r="I10365">
        <v>2996.05</v>
      </c>
      <c r="J10365" s="40" t="s">
        <v>715</v>
      </c>
    </row>
    <row r="10366" spans="1:10">
      <c r="A10366" t="s">
        <v>88</v>
      </c>
      <c r="B10366" t="s">
        <v>38</v>
      </c>
      <c r="C10366" t="s">
        <v>3</v>
      </c>
      <c r="D10366" t="s">
        <v>328</v>
      </c>
      <c r="F10366" s="2">
        <v>11752000000</v>
      </c>
      <c r="G10366" s="2">
        <f t="shared" si="280"/>
        <v>3922497.9556415947</v>
      </c>
      <c r="H10366">
        <v>2018</v>
      </c>
      <c r="I10366">
        <v>2996.05</v>
      </c>
      <c r="J10366" s="40" t="s">
        <v>715</v>
      </c>
    </row>
    <row r="10367" spans="1:10">
      <c r="A10367" t="s">
        <v>88</v>
      </c>
      <c r="B10367" t="s">
        <v>38</v>
      </c>
      <c r="C10367" t="s">
        <v>3</v>
      </c>
      <c r="D10367" t="s">
        <v>1</v>
      </c>
      <c r="E10367" t="s">
        <v>364</v>
      </c>
      <c r="F10367" s="2">
        <v>2298000000</v>
      </c>
      <c r="G10367" s="2">
        <f t="shared" si="280"/>
        <v>767009.89636354533</v>
      </c>
      <c r="H10367">
        <v>2018</v>
      </c>
      <c r="I10367">
        <v>2996.05</v>
      </c>
      <c r="J10367" s="40" t="s">
        <v>715</v>
      </c>
    </row>
    <row r="10368" spans="1:10">
      <c r="A10368" s="4" t="s">
        <v>394</v>
      </c>
      <c r="B10368" t="s">
        <v>32</v>
      </c>
      <c r="C10368" t="s">
        <v>3</v>
      </c>
      <c r="D10368" t="s">
        <v>328</v>
      </c>
      <c r="E10368" t="s">
        <v>365</v>
      </c>
      <c r="F10368" s="2">
        <v>0</v>
      </c>
      <c r="G10368" s="2">
        <f t="shared" si="280"/>
        <v>0</v>
      </c>
      <c r="H10368">
        <v>2018</v>
      </c>
      <c r="I10368">
        <v>3.6757</v>
      </c>
      <c r="J10368" t="s">
        <v>717</v>
      </c>
    </row>
    <row r="10369" spans="1:10">
      <c r="A10369" s="4" t="s">
        <v>394</v>
      </c>
      <c r="B10369" t="s">
        <v>32</v>
      </c>
      <c r="C10369" t="s">
        <v>3</v>
      </c>
      <c r="D10369" t="s">
        <v>1</v>
      </c>
      <c r="E10369" t="s">
        <v>364</v>
      </c>
      <c r="F10369" s="2">
        <v>0</v>
      </c>
      <c r="G10369" s="2">
        <f t="shared" si="280"/>
        <v>0</v>
      </c>
      <c r="H10369">
        <v>2018</v>
      </c>
      <c r="I10369">
        <v>3.6757</v>
      </c>
      <c r="J10369" t="s">
        <v>717</v>
      </c>
    </row>
    <row r="10370" spans="1:10">
      <c r="A10370" t="s">
        <v>66</v>
      </c>
      <c r="B10370" t="s">
        <v>38</v>
      </c>
      <c r="C10370" t="s">
        <v>3</v>
      </c>
      <c r="D10370" t="s">
        <v>328</v>
      </c>
      <c r="F10370" s="2">
        <v>40176000000</v>
      </c>
      <c r="G10370" s="2">
        <f t="shared" si="280"/>
        <v>13409656.047128718</v>
      </c>
      <c r="H10370">
        <v>2018</v>
      </c>
      <c r="I10370">
        <v>2996.05</v>
      </c>
      <c r="J10370" s="40" t="s">
        <v>715</v>
      </c>
    </row>
    <row r="10371" spans="1:10">
      <c r="A10371" t="s">
        <v>66</v>
      </c>
      <c r="B10371" t="s">
        <v>38</v>
      </c>
      <c r="C10371" t="s">
        <v>3</v>
      </c>
      <c r="D10371" t="s">
        <v>1</v>
      </c>
      <c r="E10371" t="s">
        <v>364</v>
      </c>
      <c r="F10371" s="2">
        <v>1234000000</v>
      </c>
      <c r="G10371" s="2">
        <f t="shared" si="280"/>
        <v>411875.63625440159</v>
      </c>
      <c r="H10371">
        <v>2018</v>
      </c>
      <c r="I10371">
        <v>2996.05</v>
      </c>
      <c r="J10371" s="40" t="s">
        <v>715</v>
      </c>
    </row>
    <row r="10372" spans="1:10">
      <c r="A10372" s="4" t="s">
        <v>394</v>
      </c>
      <c r="B10372" t="s">
        <v>32</v>
      </c>
      <c r="C10372" t="s">
        <v>3</v>
      </c>
      <c r="D10372" t="s">
        <v>1</v>
      </c>
      <c r="E10372" t="s">
        <v>364</v>
      </c>
      <c r="F10372" s="2">
        <v>0</v>
      </c>
      <c r="G10372" s="2">
        <f t="shared" si="280"/>
        <v>0</v>
      </c>
      <c r="H10372">
        <v>2018</v>
      </c>
      <c r="I10372">
        <v>3.6757</v>
      </c>
      <c r="J10372" t="s">
        <v>717</v>
      </c>
    </row>
    <row r="10373" spans="1:10">
      <c r="A10373" s="4" t="s">
        <v>394</v>
      </c>
      <c r="B10373" t="s">
        <v>32</v>
      </c>
      <c r="C10373" t="s">
        <v>4</v>
      </c>
      <c r="D10373" t="s">
        <v>328</v>
      </c>
      <c r="E10373" t="s">
        <v>366</v>
      </c>
      <c r="F10373" s="2">
        <v>30</v>
      </c>
      <c r="G10373" s="2">
        <f t="shared" si="280"/>
        <v>8.1617106945615809</v>
      </c>
      <c r="H10373">
        <v>2018</v>
      </c>
      <c r="I10373">
        <v>3.6757</v>
      </c>
      <c r="J10373" t="s">
        <v>717</v>
      </c>
    </row>
    <row r="10374" spans="1:10">
      <c r="A10374" t="s">
        <v>716</v>
      </c>
      <c r="B10374" t="s">
        <v>38</v>
      </c>
      <c r="C10374" t="s">
        <v>3</v>
      </c>
      <c r="D10374" t="s">
        <v>328</v>
      </c>
      <c r="F10374" s="2">
        <v>12198000000</v>
      </c>
      <c r="G10374" s="2">
        <f t="shared" si="280"/>
        <v>4071360.6248226832</v>
      </c>
      <c r="H10374">
        <v>2018</v>
      </c>
      <c r="I10374">
        <v>2996.05</v>
      </c>
      <c r="J10374" s="40" t="s">
        <v>715</v>
      </c>
    </row>
    <row r="10375" spans="1:10">
      <c r="A10375" s="4" t="s">
        <v>394</v>
      </c>
      <c r="B10375" t="s">
        <v>32</v>
      </c>
      <c r="C10375" t="s">
        <v>4</v>
      </c>
      <c r="D10375" t="s">
        <v>328</v>
      </c>
      <c r="E10375" t="s">
        <v>365</v>
      </c>
      <c r="F10375" s="2">
        <v>25</v>
      </c>
      <c r="G10375" s="2">
        <f t="shared" si="280"/>
        <v>6.8014255788013172</v>
      </c>
      <c r="H10375">
        <v>2018</v>
      </c>
      <c r="I10375">
        <v>3.6757</v>
      </c>
      <c r="J10375" t="s">
        <v>717</v>
      </c>
    </row>
    <row r="10376" spans="1:10">
      <c r="A10376" s="4" t="s">
        <v>394</v>
      </c>
      <c r="B10376" t="s">
        <v>32</v>
      </c>
      <c r="C10376" t="s">
        <v>4</v>
      </c>
      <c r="D10376" t="s">
        <v>328</v>
      </c>
      <c r="E10376" t="s">
        <v>366</v>
      </c>
      <c r="F10376" s="2">
        <v>9</v>
      </c>
      <c r="G10376" s="2">
        <f t="shared" si="280"/>
        <v>2.4485132083684742</v>
      </c>
      <c r="H10376">
        <v>2018</v>
      </c>
      <c r="I10376">
        <v>3.6757</v>
      </c>
      <c r="J10376" t="s">
        <v>717</v>
      </c>
    </row>
    <row r="10377" spans="1:10">
      <c r="A10377" s="4" t="s">
        <v>394</v>
      </c>
      <c r="B10377" t="s">
        <v>32</v>
      </c>
      <c r="C10377" t="s">
        <v>4</v>
      </c>
      <c r="D10377" t="s">
        <v>328</v>
      </c>
      <c r="E10377" t="s">
        <v>365</v>
      </c>
      <c r="F10377" s="2">
        <v>-52</v>
      </c>
      <c r="G10377" s="2">
        <f t="shared" si="280"/>
        <v>-14.146965203906738</v>
      </c>
      <c r="H10377">
        <v>2018</v>
      </c>
      <c r="I10377">
        <v>3.6757</v>
      </c>
      <c r="J10377" t="s">
        <v>717</v>
      </c>
    </row>
    <row r="10378" spans="1:10">
      <c r="A10378" s="4" t="s">
        <v>394</v>
      </c>
      <c r="B10378" t="s">
        <v>32</v>
      </c>
      <c r="C10378" t="s">
        <v>4</v>
      </c>
      <c r="D10378" t="s">
        <v>1</v>
      </c>
      <c r="E10378" t="s">
        <v>364</v>
      </c>
      <c r="F10378" s="2">
        <v>-1</v>
      </c>
      <c r="G10378" s="2">
        <f t="shared" si="280"/>
        <v>-0.27205702315205266</v>
      </c>
      <c r="H10378">
        <v>2018</v>
      </c>
      <c r="I10378">
        <v>3.6757</v>
      </c>
      <c r="J10378" t="s">
        <v>717</v>
      </c>
    </row>
    <row r="10379" spans="1:10">
      <c r="A10379" s="4" t="s">
        <v>394</v>
      </c>
      <c r="B10379" t="s">
        <v>32</v>
      </c>
      <c r="C10379" t="s">
        <v>4</v>
      </c>
      <c r="D10379" t="s">
        <v>1</v>
      </c>
      <c r="E10379" t="s">
        <v>364</v>
      </c>
      <c r="F10379" s="2">
        <v>21</v>
      </c>
      <c r="G10379" s="2">
        <f t="shared" si="280"/>
        <v>5.7131974861931063</v>
      </c>
      <c r="H10379">
        <v>2018</v>
      </c>
      <c r="I10379">
        <v>3.6757</v>
      </c>
      <c r="J10379" t="s">
        <v>717</v>
      </c>
    </row>
    <row r="10380" spans="1:10">
      <c r="A10380" s="4" t="s">
        <v>394</v>
      </c>
      <c r="B10380" t="s">
        <v>32</v>
      </c>
      <c r="C10380" t="s">
        <v>3</v>
      </c>
      <c r="D10380" t="s">
        <v>328</v>
      </c>
      <c r="E10380" t="s">
        <v>365</v>
      </c>
      <c r="F10380" s="2">
        <v>0</v>
      </c>
      <c r="G10380" s="2">
        <f t="shared" si="280"/>
        <v>0</v>
      </c>
      <c r="H10380">
        <v>2017</v>
      </c>
      <c r="I10380">
        <v>3.2</v>
      </c>
      <c r="J10380" t="s">
        <v>717</v>
      </c>
    </row>
    <row r="10381" spans="1:10">
      <c r="A10381" t="s">
        <v>78</v>
      </c>
      <c r="B10381" t="s">
        <v>38</v>
      </c>
      <c r="C10381" t="s">
        <v>3</v>
      </c>
      <c r="D10381" t="s">
        <v>328</v>
      </c>
      <c r="F10381" s="2">
        <v>26609000000</v>
      </c>
      <c r="G10381" s="2">
        <f t="shared" si="280"/>
        <v>8881360.4579362813</v>
      </c>
      <c r="H10381">
        <v>2018</v>
      </c>
      <c r="I10381">
        <v>2996.05</v>
      </c>
      <c r="J10381" s="40" t="s">
        <v>715</v>
      </c>
    </row>
    <row r="10382" spans="1:10">
      <c r="A10382" t="s">
        <v>78</v>
      </c>
      <c r="B10382" t="s">
        <v>38</v>
      </c>
      <c r="C10382" t="s">
        <v>3</v>
      </c>
      <c r="D10382" t="s">
        <v>1</v>
      </c>
      <c r="E10382" t="s">
        <v>364</v>
      </c>
      <c r="F10382" s="2">
        <v>5433000000</v>
      </c>
      <c r="G10382" s="2">
        <f t="shared" ref="G10382:G10406" si="281">F10382/I10382</f>
        <v>1813387.6270422721</v>
      </c>
      <c r="H10382">
        <v>2018</v>
      </c>
      <c r="I10382">
        <v>2996.05</v>
      </c>
      <c r="J10382" s="40" t="s">
        <v>715</v>
      </c>
    </row>
    <row r="10383" spans="1:10">
      <c r="A10383" s="4" t="s">
        <v>394</v>
      </c>
      <c r="B10383" t="s">
        <v>32</v>
      </c>
      <c r="C10383" t="s">
        <v>3</v>
      </c>
      <c r="D10383" t="s">
        <v>328</v>
      </c>
      <c r="E10383" t="s">
        <v>366</v>
      </c>
      <c r="F10383" s="2">
        <v>0</v>
      </c>
      <c r="G10383" s="2">
        <f t="shared" si="281"/>
        <v>0</v>
      </c>
      <c r="H10383">
        <v>2017</v>
      </c>
      <c r="I10383">
        <v>3.2</v>
      </c>
      <c r="J10383" t="s">
        <v>717</v>
      </c>
    </row>
    <row r="10384" spans="1:10">
      <c r="A10384" s="4" t="s">
        <v>394</v>
      </c>
      <c r="B10384" t="s">
        <v>32</v>
      </c>
      <c r="C10384" t="s">
        <v>3</v>
      </c>
      <c r="D10384" t="s">
        <v>328</v>
      </c>
      <c r="E10384" t="s">
        <v>365</v>
      </c>
      <c r="F10384" s="2">
        <v>0</v>
      </c>
      <c r="G10384" s="2">
        <f t="shared" si="281"/>
        <v>0</v>
      </c>
      <c r="H10384">
        <v>2017</v>
      </c>
      <c r="I10384">
        <v>3.2</v>
      </c>
      <c r="J10384" t="s">
        <v>717</v>
      </c>
    </row>
    <row r="10385" spans="1:10">
      <c r="A10385" t="s">
        <v>92</v>
      </c>
      <c r="B10385" t="s">
        <v>38</v>
      </c>
      <c r="C10385" t="s">
        <v>3</v>
      </c>
      <c r="D10385" t="s">
        <v>328</v>
      </c>
      <c r="F10385" s="2">
        <v>20927000000</v>
      </c>
      <c r="G10385" s="2">
        <f t="shared" si="281"/>
        <v>6984863.4034812497</v>
      </c>
      <c r="H10385">
        <v>2018</v>
      </c>
      <c r="I10385">
        <v>2996.05</v>
      </c>
      <c r="J10385" s="40" t="s">
        <v>715</v>
      </c>
    </row>
    <row r="10386" spans="1:10">
      <c r="A10386" s="4" t="s">
        <v>394</v>
      </c>
      <c r="B10386" t="s">
        <v>32</v>
      </c>
      <c r="C10386" t="s">
        <v>3</v>
      </c>
      <c r="D10386" t="s">
        <v>328</v>
      </c>
      <c r="E10386" t="s">
        <v>366</v>
      </c>
      <c r="F10386" s="2">
        <v>0</v>
      </c>
      <c r="G10386" s="2">
        <f t="shared" si="281"/>
        <v>0</v>
      </c>
      <c r="H10386">
        <v>2017</v>
      </c>
      <c r="I10386">
        <v>3.2</v>
      </c>
      <c r="J10386" t="s">
        <v>717</v>
      </c>
    </row>
    <row r="10387" spans="1:10">
      <c r="A10387" s="4" t="s">
        <v>394</v>
      </c>
      <c r="B10387" t="s">
        <v>32</v>
      </c>
      <c r="C10387" t="s">
        <v>3</v>
      </c>
      <c r="D10387" t="s">
        <v>1</v>
      </c>
      <c r="E10387" t="s">
        <v>364</v>
      </c>
      <c r="F10387" s="2">
        <v>0</v>
      </c>
      <c r="G10387" s="2">
        <f t="shared" si="281"/>
        <v>0</v>
      </c>
      <c r="H10387">
        <v>2017</v>
      </c>
      <c r="I10387">
        <v>3.2</v>
      </c>
      <c r="J10387" t="s">
        <v>717</v>
      </c>
    </row>
    <row r="10388" spans="1:10">
      <c r="A10388" s="4" t="s">
        <v>394</v>
      </c>
      <c r="B10388" t="s">
        <v>32</v>
      </c>
      <c r="C10388" t="s">
        <v>3</v>
      </c>
      <c r="D10388" t="s">
        <v>1</v>
      </c>
      <c r="E10388" t="s">
        <v>364</v>
      </c>
      <c r="F10388" s="2">
        <v>0</v>
      </c>
      <c r="G10388" s="2">
        <f t="shared" si="281"/>
        <v>0</v>
      </c>
      <c r="H10388">
        <v>2017</v>
      </c>
      <c r="I10388">
        <v>3.2</v>
      </c>
      <c r="J10388" t="s">
        <v>717</v>
      </c>
    </row>
    <row r="10389" spans="1:10">
      <c r="A10389" t="s">
        <v>25</v>
      </c>
      <c r="B10389" t="s">
        <v>38</v>
      </c>
      <c r="C10389" t="s">
        <v>3</v>
      </c>
      <c r="D10389" t="s">
        <v>328</v>
      </c>
      <c r="F10389" s="2">
        <v>6108000000</v>
      </c>
      <c r="G10389" s="2">
        <f t="shared" si="281"/>
        <v>2038684.2676190317</v>
      </c>
      <c r="H10389">
        <v>2018</v>
      </c>
      <c r="I10389">
        <v>2996.05</v>
      </c>
      <c r="J10389" s="40" t="s">
        <v>715</v>
      </c>
    </row>
    <row r="10390" spans="1:10">
      <c r="A10390" s="4" t="s">
        <v>394</v>
      </c>
      <c r="B10390" t="s">
        <v>32</v>
      </c>
      <c r="C10390" t="s">
        <v>3</v>
      </c>
      <c r="D10390" t="s">
        <v>380</v>
      </c>
      <c r="F10390" s="2">
        <v>0</v>
      </c>
      <c r="G10390" s="2">
        <f t="shared" si="281"/>
        <v>0</v>
      </c>
      <c r="H10390">
        <v>2017</v>
      </c>
      <c r="I10390">
        <v>3.2</v>
      </c>
      <c r="J10390" t="s">
        <v>717</v>
      </c>
    </row>
    <row r="10391" spans="1:10">
      <c r="A10391" s="4" t="s">
        <v>394</v>
      </c>
      <c r="B10391" t="s">
        <v>32</v>
      </c>
      <c r="C10391" t="s">
        <v>3</v>
      </c>
      <c r="D10391" t="s">
        <v>380</v>
      </c>
      <c r="F10391" s="2">
        <v>0</v>
      </c>
      <c r="G10391" s="2">
        <f t="shared" si="281"/>
        <v>0</v>
      </c>
      <c r="H10391">
        <v>2017</v>
      </c>
      <c r="I10391">
        <v>3.2</v>
      </c>
      <c r="J10391" t="s">
        <v>717</v>
      </c>
    </row>
    <row r="10392" spans="1:10">
      <c r="A10392" t="s">
        <v>17</v>
      </c>
      <c r="B10392" t="s">
        <v>38</v>
      </c>
      <c r="C10392" t="s">
        <v>4</v>
      </c>
      <c r="D10392" t="s">
        <v>328</v>
      </c>
      <c r="F10392" s="2">
        <v>18512780000</v>
      </c>
      <c r="G10392" s="2">
        <f t="shared" si="281"/>
        <v>6179062.4322023997</v>
      </c>
      <c r="H10392">
        <v>2018</v>
      </c>
      <c r="I10392">
        <v>2996.05</v>
      </c>
      <c r="J10392" s="40" t="s">
        <v>715</v>
      </c>
    </row>
    <row r="10393" spans="1:10">
      <c r="A10393" t="s">
        <v>17</v>
      </c>
      <c r="B10393" t="s">
        <v>38</v>
      </c>
      <c r="C10393" t="s">
        <v>4</v>
      </c>
      <c r="D10393" t="s">
        <v>1</v>
      </c>
      <c r="E10393" t="s">
        <v>364</v>
      </c>
      <c r="F10393" s="2">
        <v>3059460000</v>
      </c>
      <c r="G10393" s="2">
        <f t="shared" si="281"/>
        <v>1021164.5333021812</v>
      </c>
      <c r="H10393">
        <v>2018</v>
      </c>
      <c r="I10393">
        <v>2996.05</v>
      </c>
      <c r="J10393" s="40" t="s">
        <v>715</v>
      </c>
    </row>
    <row r="10394" spans="1:10">
      <c r="A10394" t="s">
        <v>88</v>
      </c>
      <c r="B10394" t="s">
        <v>38</v>
      </c>
      <c r="C10394" t="s">
        <v>4</v>
      </c>
      <c r="D10394" t="s">
        <v>328</v>
      </c>
      <c r="F10394" s="2">
        <v>4841760000</v>
      </c>
      <c r="G10394" s="2">
        <f t="shared" si="281"/>
        <v>1616047.7962650822</v>
      </c>
      <c r="H10394">
        <v>2018</v>
      </c>
      <c r="I10394">
        <v>2996.05</v>
      </c>
      <c r="J10394" s="40" t="s">
        <v>715</v>
      </c>
    </row>
    <row r="10395" spans="1:10">
      <c r="A10395" t="s">
        <v>88</v>
      </c>
      <c r="B10395" t="s">
        <v>38</v>
      </c>
      <c r="C10395" t="s">
        <v>4</v>
      </c>
      <c r="D10395" t="s">
        <v>1</v>
      </c>
      <c r="E10395" t="s">
        <v>364</v>
      </c>
      <c r="F10395" s="2">
        <v>360680000</v>
      </c>
      <c r="G10395" s="2">
        <f t="shared" si="281"/>
        <v>120385.17381218604</v>
      </c>
      <c r="H10395">
        <v>2018</v>
      </c>
      <c r="I10395">
        <v>2996.05</v>
      </c>
      <c r="J10395" s="40" t="s">
        <v>715</v>
      </c>
    </row>
    <row r="10396" spans="1:10">
      <c r="A10396" s="4" t="s">
        <v>394</v>
      </c>
      <c r="B10396" t="s">
        <v>32</v>
      </c>
      <c r="C10396" t="s">
        <v>4</v>
      </c>
      <c r="D10396" t="s">
        <v>328</v>
      </c>
      <c r="E10396" t="s">
        <v>365</v>
      </c>
      <c r="F10396" s="2">
        <v>-8276</v>
      </c>
      <c r="G10396" s="2">
        <f t="shared" si="281"/>
        <v>-2586.25</v>
      </c>
      <c r="H10396">
        <v>2017</v>
      </c>
      <c r="I10396">
        <v>3.2</v>
      </c>
      <c r="J10396" t="s">
        <v>717</v>
      </c>
    </row>
    <row r="10397" spans="1:10">
      <c r="A10397" s="4" t="s">
        <v>394</v>
      </c>
      <c r="B10397" t="s">
        <v>32</v>
      </c>
      <c r="C10397" t="s">
        <v>4</v>
      </c>
      <c r="D10397" t="s">
        <v>328</v>
      </c>
      <c r="E10397" t="s">
        <v>366</v>
      </c>
      <c r="F10397" s="2">
        <v>-25075</v>
      </c>
      <c r="G10397" s="2">
        <f t="shared" si="281"/>
        <v>-7835.9375</v>
      </c>
      <c r="H10397">
        <v>2017</v>
      </c>
      <c r="I10397">
        <v>3.2</v>
      </c>
      <c r="J10397" t="s">
        <v>717</v>
      </c>
    </row>
    <row r="10398" spans="1:10">
      <c r="A10398" t="s">
        <v>66</v>
      </c>
      <c r="B10398" t="s">
        <v>38</v>
      </c>
      <c r="C10398" t="s">
        <v>4</v>
      </c>
      <c r="D10398" t="s">
        <v>328</v>
      </c>
      <c r="F10398" s="2">
        <v>14549160000</v>
      </c>
      <c r="G10398" s="2">
        <f t="shared" si="281"/>
        <v>4856113.8832796514</v>
      </c>
      <c r="H10398">
        <v>2018</v>
      </c>
      <c r="I10398">
        <v>2996.05</v>
      </c>
      <c r="J10398" s="40" t="s">
        <v>715</v>
      </c>
    </row>
    <row r="10399" spans="1:10">
      <c r="A10399" t="s">
        <v>66</v>
      </c>
      <c r="B10399" t="s">
        <v>38</v>
      </c>
      <c r="C10399" t="s">
        <v>4</v>
      </c>
      <c r="D10399" t="s">
        <v>1</v>
      </c>
      <c r="E10399" t="s">
        <v>364</v>
      </c>
      <c r="F10399" s="2">
        <v>1516990000</v>
      </c>
      <c r="G10399" s="2">
        <f t="shared" si="281"/>
        <v>506330.00116820476</v>
      </c>
      <c r="H10399">
        <v>2018</v>
      </c>
      <c r="I10399">
        <v>2996.05</v>
      </c>
      <c r="J10399" s="40" t="s">
        <v>715</v>
      </c>
    </row>
    <row r="10400" spans="1:10">
      <c r="A10400" s="4" t="s">
        <v>394</v>
      </c>
      <c r="B10400" t="s">
        <v>32</v>
      </c>
      <c r="C10400" t="s">
        <v>4</v>
      </c>
      <c r="D10400" t="s">
        <v>328</v>
      </c>
      <c r="E10400" t="s">
        <v>365</v>
      </c>
      <c r="F10400" s="2">
        <v>-238</v>
      </c>
      <c r="G10400" s="2">
        <f t="shared" si="281"/>
        <v>-74.375</v>
      </c>
      <c r="H10400">
        <v>2017</v>
      </c>
      <c r="I10400">
        <v>3.2</v>
      </c>
      <c r="J10400" t="s">
        <v>717</v>
      </c>
    </row>
    <row r="10401" spans="1:10">
      <c r="A10401" s="4" t="s">
        <v>394</v>
      </c>
      <c r="B10401" t="s">
        <v>32</v>
      </c>
      <c r="C10401" t="s">
        <v>4</v>
      </c>
      <c r="D10401" t="s">
        <v>328</v>
      </c>
      <c r="E10401" t="s">
        <v>366</v>
      </c>
      <c r="F10401" s="2">
        <v>-755</v>
      </c>
      <c r="G10401" s="2">
        <f t="shared" si="281"/>
        <v>-235.9375</v>
      </c>
      <c r="H10401">
        <v>2017</v>
      </c>
      <c r="I10401">
        <v>3.2</v>
      </c>
      <c r="J10401" t="s">
        <v>717</v>
      </c>
    </row>
    <row r="10402" spans="1:10">
      <c r="A10402" t="s">
        <v>716</v>
      </c>
      <c r="B10402" t="s">
        <v>38</v>
      </c>
      <c r="C10402" t="s">
        <v>4</v>
      </c>
      <c r="D10402" t="s">
        <v>328</v>
      </c>
      <c r="F10402" s="2">
        <v>5514180000</v>
      </c>
      <c r="G10402" s="2">
        <f t="shared" si="281"/>
        <v>1840483.3030156372</v>
      </c>
      <c r="H10402">
        <v>2018</v>
      </c>
      <c r="I10402">
        <v>2996.05</v>
      </c>
      <c r="J10402" s="40" t="s">
        <v>715</v>
      </c>
    </row>
    <row r="10403" spans="1:10">
      <c r="A10403" s="4" t="s">
        <v>394</v>
      </c>
      <c r="B10403" t="s">
        <v>32</v>
      </c>
      <c r="C10403" t="s">
        <v>4</v>
      </c>
      <c r="D10403" t="s">
        <v>1</v>
      </c>
      <c r="E10403" t="s">
        <v>364</v>
      </c>
      <c r="F10403" s="2">
        <v>1484</v>
      </c>
      <c r="G10403" s="2">
        <f t="shared" si="281"/>
        <v>463.75</v>
      </c>
      <c r="H10403">
        <v>2017</v>
      </c>
      <c r="I10403">
        <v>3.2</v>
      </c>
      <c r="J10403" t="s">
        <v>717</v>
      </c>
    </row>
    <row r="10404" spans="1:10">
      <c r="A10404" s="4" t="s">
        <v>394</v>
      </c>
      <c r="B10404" t="s">
        <v>32</v>
      </c>
      <c r="C10404" t="s">
        <v>4</v>
      </c>
      <c r="D10404" t="s">
        <v>1</v>
      </c>
      <c r="E10404" t="s">
        <v>364</v>
      </c>
      <c r="F10404" s="2">
        <v>60</v>
      </c>
      <c r="G10404" s="2">
        <f t="shared" si="281"/>
        <v>18.75</v>
      </c>
      <c r="H10404">
        <v>2017</v>
      </c>
      <c r="I10404">
        <v>3.2</v>
      </c>
      <c r="J10404" t="s">
        <v>717</v>
      </c>
    </row>
    <row r="10405" spans="1:10">
      <c r="A10405" s="4" t="s">
        <v>394</v>
      </c>
      <c r="B10405" t="s">
        <v>32</v>
      </c>
      <c r="C10405" t="s">
        <v>4</v>
      </c>
      <c r="D10405" t="s">
        <v>380</v>
      </c>
      <c r="F10405" s="2">
        <v>-3305</v>
      </c>
      <c r="G10405" s="2">
        <f t="shared" si="281"/>
        <v>-1032.8125</v>
      </c>
      <c r="H10405">
        <v>2017</v>
      </c>
      <c r="I10405">
        <v>3.2</v>
      </c>
      <c r="J10405" t="s">
        <v>717</v>
      </c>
    </row>
    <row r="10406" spans="1:10">
      <c r="A10406" s="4" t="s">
        <v>394</v>
      </c>
      <c r="B10406" t="s">
        <v>32</v>
      </c>
      <c r="C10406" t="s">
        <v>4</v>
      </c>
      <c r="D10406" t="s">
        <v>380</v>
      </c>
      <c r="F10406" s="2">
        <v>-97</v>
      </c>
      <c r="G10406" s="2">
        <f t="shared" si="281"/>
        <v>-30.3125</v>
      </c>
      <c r="H10406">
        <v>2017</v>
      </c>
      <c r="I10406">
        <v>3.2</v>
      </c>
      <c r="J10406" t="s">
        <v>717</v>
      </c>
    </row>
    <row r="10407" spans="1:10">
      <c r="A10407" s="4" t="s">
        <v>394</v>
      </c>
      <c r="B10407" t="s">
        <v>32</v>
      </c>
      <c r="C10407" t="s">
        <v>3</v>
      </c>
      <c r="D10407" t="s">
        <v>328</v>
      </c>
      <c r="E10407" t="s">
        <v>365</v>
      </c>
      <c r="F10407" s="2">
        <v>36326331</v>
      </c>
      <c r="G10407" s="2">
        <v>10520731.090408854</v>
      </c>
      <c r="H10407">
        <v>2016</v>
      </c>
      <c r="I10407">
        <v>3.4528333333333299</v>
      </c>
      <c r="J10407" t="s">
        <v>717</v>
      </c>
    </row>
    <row r="10408" spans="1:10">
      <c r="A10408" s="4" t="s">
        <v>394</v>
      </c>
      <c r="B10408" t="s">
        <v>32</v>
      </c>
      <c r="C10408" t="s">
        <v>3</v>
      </c>
      <c r="D10408" t="s">
        <v>328</v>
      </c>
      <c r="E10408" t="s">
        <v>365</v>
      </c>
      <c r="F10408" s="2">
        <v>19250392</v>
      </c>
      <c r="G10408" s="2">
        <v>5575245.0644398378</v>
      </c>
      <c r="H10408">
        <v>2016</v>
      </c>
      <c r="I10408">
        <v>3.4528333333333299</v>
      </c>
      <c r="J10408" t="s">
        <v>717</v>
      </c>
    </row>
    <row r="10409" spans="1:10">
      <c r="A10409" t="s">
        <v>78</v>
      </c>
      <c r="B10409" t="s">
        <v>38</v>
      </c>
      <c r="C10409" t="s">
        <v>4</v>
      </c>
      <c r="D10409" t="s">
        <v>328</v>
      </c>
      <c r="F10409" s="2">
        <v>28495900000</v>
      </c>
      <c r="G10409" s="2">
        <f>F10409/I10409</f>
        <v>9511156.3558685593</v>
      </c>
      <c r="H10409">
        <v>2018</v>
      </c>
      <c r="I10409">
        <v>2996.05</v>
      </c>
      <c r="J10409" s="40" t="s">
        <v>715</v>
      </c>
    </row>
    <row r="10410" spans="1:10">
      <c r="A10410" t="s">
        <v>78</v>
      </c>
      <c r="B10410" t="s">
        <v>38</v>
      </c>
      <c r="C10410" t="s">
        <v>4</v>
      </c>
      <c r="D10410" t="s">
        <v>1</v>
      </c>
      <c r="E10410" t="s">
        <v>364</v>
      </c>
      <c r="F10410" s="2">
        <v>2494610000</v>
      </c>
      <c r="G10410" s="2">
        <f>F10410/I10410</f>
        <v>832632.96673954034</v>
      </c>
      <c r="H10410">
        <v>2018</v>
      </c>
      <c r="I10410">
        <v>2996.05</v>
      </c>
      <c r="J10410" s="40" t="s">
        <v>715</v>
      </c>
    </row>
    <row r="10411" spans="1:10">
      <c r="A10411" s="4" t="s">
        <v>394</v>
      </c>
      <c r="B10411" t="s">
        <v>32</v>
      </c>
      <c r="C10411" t="s">
        <v>4</v>
      </c>
      <c r="D10411" t="s">
        <v>328</v>
      </c>
      <c r="E10411" t="s">
        <v>365</v>
      </c>
      <c r="F10411" s="2">
        <v>11487</v>
      </c>
      <c r="G10411" s="2">
        <v>3326.8330356711913</v>
      </c>
      <c r="H10411">
        <v>2016</v>
      </c>
      <c r="I10411">
        <v>3.4528333333333299</v>
      </c>
      <c r="J10411" t="s">
        <v>717</v>
      </c>
    </row>
    <row r="10412" spans="1:10">
      <c r="A10412" s="4" t="s">
        <v>394</v>
      </c>
      <c r="B10412" t="s">
        <v>32</v>
      </c>
      <c r="C10412" t="s">
        <v>4</v>
      </c>
      <c r="D10412" t="s">
        <v>328</v>
      </c>
      <c r="E10412" t="s">
        <v>366</v>
      </c>
      <c r="F10412" s="2">
        <v>216</v>
      </c>
      <c r="G10412" s="2">
        <v>62.557320075300538</v>
      </c>
      <c r="H10412">
        <v>2016</v>
      </c>
      <c r="I10412">
        <v>3.4528333333333299</v>
      </c>
      <c r="J10412" t="s">
        <v>717</v>
      </c>
    </row>
    <row r="10413" spans="1:10">
      <c r="A10413" t="s">
        <v>92</v>
      </c>
      <c r="B10413" t="s">
        <v>38</v>
      </c>
      <c r="C10413" t="s">
        <v>4</v>
      </c>
      <c r="D10413" t="s">
        <v>328</v>
      </c>
      <c r="F10413" s="2">
        <v>11142900000</v>
      </c>
      <c r="G10413" s="2">
        <f>F10413/I10413</f>
        <v>3719196.9426411442</v>
      </c>
      <c r="H10413">
        <v>2018</v>
      </c>
      <c r="I10413">
        <v>2996.05</v>
      </c>
      <c r="J10413" s="40" t="s">
        <v>715</v>
      </c>
    </row>
    <row r="10414" spans="1:10">
      <c r="A10414" s="4" t="s">
        <v>394</v>
      </c>
      <c r="B10414" t="s">
        <v>32</v>
      </c>
      <c r="C10414" t="s">
        <v>4</v>
      </c>
      <c r="D10414" t="s">
        <v>328</v>
      </c>
      <c r="E10414" t="s">
        <v>365</v>
      </c>
      <c r="F10414" s="2">
        <v>-458.00000000000006</v>
      </c>
      <c r="G10414" s="2">
        <v>-132.64468793744282</v>
      </c>
      <c r="H10414">
        <v>2016</v>
      </c>
      <c r="I10414">
        <v>3.4528333333333299</v>
      </c>
      <c r="J10414" t="s">
        <v>717</v>
      </c>
    </row>
    <row r="10415" spans="1:10">
      <c r="A10415" s="4" t="s">
        <v>394</v>
      </c>
      <c r="B10415" t="s">
        <v>32</v>
      </c>
      <c r="C10415" t="s">
        <v>4</v>
      </c>
      <c r="D10415" t="s">
        <v>328</v>
      </c>
      <c r="E10415" t="s">
        <v>366</v>
      </c>
      <c r="F10415" s="2">
        <v>-5819</v>
      </c>
      <c r="G10415" s="2">
        <v>-1685.2826181396938</v>
      </c>
      <c r="H10415">
        <v>2016</v>
      </c>
      <c r="I10415">
        <v>3.4528333333333299</v>
      </c>
      <c r="J10415" t="s">
        <v>717</v>
      </c>
    </row>
    <row r="10416" spans="1:10">
      <c r="A10416" s="4" t="s">
        <v>394</v>
      </c>
      <c r="B10416" t="s">
        <v>32</v>
      </c>
      <c r="C10416" t="s">
        <v>4</v>
      </c>
      <c r="D10416" t="s">
        <v>380</v>
      </c>
      <c r="F10416" s="2">
        <v>94</v>
      </c>
      <c r="G10416" s="2">
        <v>27.224018921658537</v>
      </c>
      <c r="H10416">
        <v>2016</v>
      </c>
      <c r="I10416">
        <v>3.4528333333333339</v>
      </c>
      <c r="J10416" t="s">
        <v>717</v>
      </c>
    </row>
    <row r="10417" spans="1:10">
      <c r="A10417" t="s">
        <v>25</v>
      </c>
      <c r="B10417" t="s">
        <v>38</v>
      </c>
      <c r="C10417" t="s">
        <v>4</v>
      </c>
      <c r="D10417" t="s">
        <v>328</v>
      </c>
      <c r="F10417" s="2">
        <v>8362559999.999999</v>
      </c>
      <c r="G10417" s="2">
        <f>F10417/I10417</f>
        <v>2791195.0735134589</v>
      </c>
      <c r="H10417">
        <v>2018</v>
      </c>
      <c r="I10417">
        <v>2996.05</v>
      </c>
      <c r="J10417" s="40" t="s">
        <v>715</v>
      </c>
    </row>
    <row r="10418" spans="1:10">
      <c r="A10418" s="4" t="s">
        <v>394</v>
      </c>
      <c r="B10418" t="s">
        <v>32</v>
      </c>
      <c r="C10418" t="s">
        <v>4</v>
      </c>
      <c r="D10418" t="s">
        <v>380</v>
      </c>
      <c r="F10418" s="2">
        <v>-73</v>
      </c>
      <c r="G10418" s="2">
        <v>-21.142057247670991</v>
      </c>
      <c r="H10418">
        <v>2016</v>
      </c>
      <c r="I10418">
        <v>3.4528333333333339</v>
      </c>
      <c r="J10418" t="s">
        <v>717</v>
      </c>
    </row>
    <row r="10419" spans="1:10">
      <c r="A10419" s="4" t="s">
        <v>394</v>
      </c>
      <c r="B10419" t="s">
        <v>32</v>
      </c>
      <c r="C10419" t="s">
        <v>3</v>
      </c>
      <c r="D10419" t="s">
        <v>328</v>
      </c>
      <c r="E10419" t="s">
        <v>366</v>
      </c>
      <c r="F10419" s="2">
        <v>6213358</v>
      </c>
      <c r="G10419" s="2">
        <v>2639486.3077870272</v>
      </c>
      <c r="H10419">
        <v>2014</v>
      </c>
      <c r="I10419">
        <v>2.3540027397260279</v>
      </c>
      <c r="J10419" t="s">
        <v>717</v>
      </c>
    </row>
    <row r="10420" spans="1:10">
      <c r="A10420" t="s">
        <v>17</v>
      </c>
      <c r="B10420" t="s">
        <v>38</v>
      </c>
      <c r="C10420" t="s">
        <v>3</v>
      </c>
      <c r="D10420" t="s">
        <v>328</v>
      </c>
      <c r="F10420" s="2">
        <v>32037000000</v>
      </c>
      <c r="G10420" s="2">
        <f>F10420/I10420</f>
        <v>10815053.371412367</v>
      </c>
      <c r="H10420">
        <v>2017</v>
      </c>
      <c r="I10420">
        <v>2962.26</v>
      </c>
      <c r="J10420" s="40" t="s">
        <v>715</v>
      </c>
    </row>
    <row r="10421" spans="1:10">
      <c r="A10421" t="s">
        <v>17</v>
      </c>
      <c r="B10421" t="s">
        <v>38</v>
      </c>
      <c r="C10421" t="s">
        <v>3</v>
      </c>
      <c r="D10421" t="s">
        <v>1</v>
      </c>
      <c r="E10421" t="s">
        <v>364</v>
      </c>
      <c r="F10421" s="2">
        <v>2102000000</v>
      </c>
      <c r="G10421" s="2">
        <f>F10421/I10421</f>
        <v>712040.32411045767</v>
      </c>
      <c r="H10421">
        <v>2017</v>
      </c>
      <c r="I10421">
        <v>2952.08</v>
      </c>
      <c r="J10421" s="40" t="s">
        <v>715</v>
      </c>
    </row>
    <row r="10422" spans="1:10">
      <c r="A10422" t="s">
        <v>88</v>
      </c>
      <c r="B10422" t="s">
        <v>38</v>
      </c>
      <c r="C10422" t="s">
        <v>3</v>
      </c>
      <c r="D10422" t="s">
        <v>328</v>
      </c>
      <c r="F10422" s="2">
        <v>12598000000</v>
      </c>
      <c r="G10422" s="2">
        <f>F10422/I10422</f>
        <v>4252833.9848629087</v>
      </c>
      <c r="H10422">
        <v>2017</v>
      </c>
      <c r="I10422">
        <v>2962.26</v>
      </c>
      <c r="J10422" s="40" t="s">
        <v>715</v>
      </c>
    </row>
    <row r="10423" spans="1:10">
      <c r="A10423" t="s">
        <v>88</v>
      </c>
      <c r="B10423" t="s">
        <v>38</v>
      </c>
      <c r="C10423" t="s">
        <v>3</v>
      </c>
      <c r="D10423" t="s">
        <v>1</v>
      </c>
      <c r="E10423" t="s">
        <v>364</v>
      </c>
      <c r="F10423" s="2">
        <v>2350000000</v>
      </c>
      <c r="G10423" s="2">
        <f>F10423/I10423</f>
        <v>796048.88756402268</v>
      </c>
      <c r="H10423">
        <v>2017</v>
      </c>
      <c r="I10423">
        <v>2952.08</v>
      </c>
      <c r="J10423" s="40" t="s">
        <v>715</v>
      </c>
    </row>
    <row r="10424" spans="1:10">
      <c r="A10424" s="4" t="s">
        <v>394</v>
      </c>
      <c r="B10424" t="s">
        <v>32</v>
      </c>
      <c r="C10424" t="s">
        <v>3</v>
      </c>
      <c r="D10424" t="s">
        <v>328</v>
      </c>
      <c r="E10424" t="s">
        <v>366</v>
      </c>
      <c r="F10424" s="2">
        <v>1340935</v>
      </c>
      <c r="G10424" s="2">
        <v>569640.37355201447</v>
      </c>
      <c r="H10424">
        <v>2014</v>
      </c>
      <c r="I10424">
        <v>2.3540027397260279</v>
      </c>
      <c r="J10424" t="s">
        <v>717</v>
      </c>
    </row>
    <row r="10425" spans="1:10">
      <c r="A10425" s="4" t="s">
        <v>394</v>
      </c>
      <c r="B10425" t="s">
        <v>32</v>
      </c>
      <c r="C10425" t="s">
        <v>4</v>
      </c>
      <c r="D10425" t="s">
        <v>328</v>
      </c>
      <c r="E10425" t="s">
        <v>365</v>
      </c>
      <c r="F10425" s="2">
        <v>44803</v>
      </c>
      <c r="G10425" s="2">
        <v>19032.688128992759</v>
      </c>
      <c r="H10425">
        <v>2014</v>
      </c>
      <c r="I10425">
        <v>2.3540027397260279</v>
      </c>
      <c r="J10425" t="s">
        <v>717</v>
      </c>
    </row>
    <row r="10426" spans="1:10">
      <c r="A10426" t="s">
        <v>66</v>
      </c>
      <c r="B10426" t="s">
        <v>38</v>
      </c>
      <c r="C10426" t="s">
        <v>3</v>
      </c>
      <c r="D10426" t="s">
        <v>328</v>
      </c>
      <c r="F10426" s="2">
        <v>39747000000</v>
      </c>
      <c r="G10426" s="2">
        <f>F10426/I10426</f>
        <v>13417795.872070648</v>
      </c>
      <c r="H10426">
        <v>2017</v>
      </c>
      <c r="I10426">
        <v>2962.26</v>
      </c>
      <c r="J10426" s="40" t="s">
        <v>715</v>
      </c>
    </row>
    <row r="10427" spans="1:10">
      <c r="A10427" t="s">
        <v>66</v>
      </c>
      <c r="B10427" t="s">
        <v>38</v>
      </c>
      <c r="C10427" t="s">
        <v>3</v>
      </c>
      <c r="D10427" t="s">
        <v>1</v>
      </c>
      <c r="E10427" t="s">
        <v>364</v>
      </c>
      <c r="F10427" s="2">
        <v>801000000</v>
      </c>
      <c r="G10427" s="2">
        <f>F10427/I10427</f>
        <v>271334.11018671578</v>
      </c>
      <c r="H10427">
        <v>2017</v>
      </c>
      <c r="I10427">
        <v>2952.08</v>
      </c>
      <c r="J10427" s="40" t="s">
        <v>715</v>
      </c>
    </row>
    <row r="10428" spans="1:10">
      <c r="A10428" s="4" t="s">
        <v>394</v>
      </c>
      <c r="B10428" t="s">
        <v>32</v>
      </c>
      <c r="C10428" t="s">
        <v>4</v>
      </c>
      <c r="D10428" t="s">
        <v>328</v>
      </c>
      <c r="E10428" t="s">
        <v>365</v>
      </c>
      <c r="F10428" s="2">
        <v>1696</v>
      </c>
      <c r="G10428" s="2">
        <v>720.47494736450051</v>
      </c>
      <c r="H10428">
        <v>2014</v>
      </c>
      <c r="I10428">
        <v>2.3540027397260279</v>
      </c>
      <c r="J10428" t="s">
        <v>717</v>
      </c>
    </row>
    <row r="10429" spans="1:10">
      <c r="A10429" t="s">
        <v>535</v>
      </c>
      <c r="B10429" t="s">
        <v>36</v>
      </c>
      <c r="C10429" t="s">
        <v>3</v>
      </c>
      <c r="D10429" t="s">
        <v>328</v>
      </c>
      <c r="F10429" s="2">
        <v>0</v>
      </c>
      <c r="G10429" s="2">
        <v>0</v>
      </c>
      <c r="H10429">
        <v>2011</v>
      </c>
      <c r="I10429">
        <v>2.7537678082191781</v>
      </c>
      <c r="J10429" t="s">
        <v>717</v>
      </c>
    </row>
    <row r="10430" spans="1:10">
      <c r="A10430" t="s">
        <v>716</v>
      </c>
      <c r="B10430" t="s">
        <v>38</v>
      </c>
      <c r="C10430" t="s">
        <v>3</v>
      </c>
      <c r="D10430" t="s">
        <v>328</v>
      </c>
      <c r="F10430" s="2">
        <v>8652000000</v>
      </c>
      <c r="G10430" s="2">
        <f>F10430/I10430</f>
        <v>2920742.9462640011</v>
      </c>
      <c r="H10430">
        <v>2017</v>
      </c>
      <c r="I10430">
        <v>2962.26</v>
      </c>
      <c r="J10430" s="40" t="s">
        <v>715</v>
      </c>
    </row>
    <row r="10431" spans="1:10">
      <c r="A10431" t="s">
        <v>535</v>
      </c>
      <c r="B10431" t="s">
        <v>36</v>
      </c>
      <c r="C10431" t="s">
        <v>3</v>
      </c>
      <c r="D10431" t="s">
        <v>1</v>
      </c>
      <c r="F10431" s="2">
        <v>0</v>
      </c>
      <c r="G10431" s="2">
        <v>0</v>
      </c>
      <c r="H10431">
        <v>2011</v>
      </c>
      <c r="I10431">
        <v>2.7537678082191781</v>
      </c>
      <c r="J10431" t="s">
        <v>717</v>
      </c>
    </row>
    <row r="10432" spans="1:10">
      <c r="A10432" t="s">
        <v>535</v>
      </c>
      <c r="B10432" t="s">
        <v>36</v>
      </c>
      <c r="C10432" t="s">
        <v>4</v>
      </c>
      <c r="D10432" t="s">
        <v>328</v>
      </c>
      <c r="F10432" s="2">
        <v>0</v>
      </c>
      <c r="G10432" s="2">
        <v>0</v>
      </c>
      <c r="H10432">
        <v>2011</v>
      </c>
      <c r="I10432">
        <v>2.7537678082191781</v>
      </c>
      <c r="J10432" t="s">
        <v>717</v>
      </c>
    </row>
    <row r="10433" spans="1:10">
      <c r="A10433" t="s">
        <v>535</v>
      </c>
      <c r="B10433" t="s">
        <v>36</v>
      </c>
      <c r="C10433" t="s">
        <v>4</v>
      </c>
      <c r="D10433" t="s">
        <v>1</v>
      </c>
      <c r="F10433" s="2">
        <v>0</v>
      </c>
      <c r="G10433" s="2">
        <v>0</v>
      </c>
      <c r="H10433">
        <v>2011</v>
      </c>
      <c r="I10433">
        <v>2.7537678082191781</v>
      </c>
      <c r="J10433" t="s">
        <v>717</v>
      </c>
    </row>
    <row r="10434" spans="1:10">
      <c r="A10434" t="s">
        <v>535</v>
      </c>
      <c r="B10434" t="s">
        <v>36</v>
      </c>
      <c r="C10434" t="s">
        <v>3</v>
      </c>
      <c r="D10434" t="s">
        <v>328</v>
      </c>
      <c r="F10434" s="2">
        <v>0</v>
      </c>
      <c r="G10434" s="2">
        <v>0</v>
      </c>
      <c r="H10434">
        <v>2010</v>
      </c>
      <c r="I10434">
        <v>2.8250898630136958</v>
      </c>
      <c r="J10434" t="s">
        <v>717</v>
      </c>
    </row>
    <row r="10435" spans="1:10">
      <c r="A10435" t="s">
        <v>535</v>
      </c>
      <c r="B10435" t="s">
        <v>36</v>
      </c>
      <c r="C10435" t="s">
        <v>3</v>
      </c>
      <c r="D10435" t="s">
        <v>1</v>
      </c>
      <c r="F10435" s="2">
        <v>0</v>
      </c>
      <c r="G10435" s="2">
        <v>0</v>
      </c>
      <c r="H10435">
        <v>2010</v>
      </c>
      <c r="I10435">
        <v>2.8250898630136958</v>
      </c>
      <c r="J10435" t="s">
        <v>717</v>
      </c>
    </row>
    <row r="10436" spans="1:10">
      <c r="A10436" t="s">
        <v>535</v>
      </c>
      <c r="B10436" t="s">
        <v>36</v>
      </c>
      <c r="C10436" t="s">
        <v>4</v>
      </c>
      <c r="D10436" t="s">
        <v>328</v>
      </c>
      <c r="F10436" s="2">
        <v>0</v>
      </c>
      <c r="G10436" s="2">
        <v>0</v>
      </c>
      <c r="H10436">
        <v>2010</v>
      </c>
      <c r="I10436">
        <v>2.8250898630136958</v>
      </c>
      <c r="J10436" t="s">
        <v>717</v>
      </c>
    </row>
    <row r="10437" spans="1:10">
      <c r="A10437" t="s">
        <v>78</v>
      </c>
      <c r="B10437" t="s">
        <v>38</v>
      </c>
      <c r="C10437" t="s">
        <v>3</v>
      </c>
      <c r="D10437" t="s">
        <v>328</v>
      </c>
      <c r="F10437" s="2">
        <v>28488000000</v>
      </c>
      <c r="G10437" s="2">
        <f>F10437/I10437</f>
        <v>9616981.6288914531</v>
      </c>
      <c r="H10437">
        <v>2017</v>
      </c>
      <c r="I10437">
        <v>2962.26</v>
      </c>
      <c r="J10437" s="40" t="s">
        <v>715</v>
      </c>
    </row>
    <row r="10438" spans="1:10">
      <c r="A10438" t="s">
        <v>78</v>
      </c>
      <c r="B10438" t="s">
        <v>38</v>
      </c>
      <c r="C10438" t="s">
        <v>3</v>
      </c>
      <c r="D10438" t="s">
        <v>1</v>
      </c>
      <c r="E10438" t="s">
        <v>364</v>
      </c>
      <c r="F10438" s="2">
        <v>4827000000</v>
      </c>
      <c r="G10438" s="2">
        <f>F10438/I10438</f>
        <v>1635118.2894772501</v>
      </c>
      <c r="H10438">
        <v>2017</v>
      </c>
      <c r="I10438">
        <v>2952.08</v>
      </c>
      <c r="J10438" s="40" t="s">
        <v>715</v>
      </c>
    </row>
    <row r="10439" spans="1:10">
      <c r="A10439" t="s">
        <v>535</v>
      </c>
      <c r="B10439" t="s">
        <v>36</v>
      </c>
      <c r="C10439" t="s">
        <v>4</v>
      </c>
      <c r="D10439" t="s">
        <v>1</v>
      </c>
      <c r="F10439" s="2">
        <v>0</v>
      </c>
      <c r="G10439" s="2">
        <v>0</v>
      </c>
      <c r="H10439">
        <v>2010</v>
      </c>
      <c r="I10439">
        <v>2.8250898630136958</v>
      </c>
      <c r="J10439" t="s">
        <v>717</v>
      </c>
    </row>
    <row r="10440" spans="1:10">
      <c r="A10440" t="s">
        <v>498</v>
      </c>
      <c r="B10440" t="s">
        <v>37</v>
      </c>
      <c r="C10440" t="s">
        <v>3</v>
      </c>
      <c r="D10440" t="s">
        <v>1</v>
      </c>
      <c r="F10440" s="2">
        <v>11910.8</v>
      </c>
      <c r="G10440" s="2">
        <v>11910.8</v>
      </c>
      <c r="H10440">
        <v>2016</v>
      </c>
      <c r="I10440">
        <v>1</v>
      </c>
      <c r="J10440" t="s">
        <v>717</v>
      </c>
    </row>
    <row r="10441" spans="1:10">
      <c r="A10441" t="s">
        <v>92</v>
      </c>
      <c r="B10441" t="s">
        <v>38</v>
      </c>
      <c r="C10441" t="s">
        <v>3</v>
      </c>
      <c r="D10441" t="s">
        <v>328</v>
      </c>
      <c r="F10441" s="2">
        <v>17175000000</v>
      </c>
      <c r="G10441" s="2">
        <f>F10441/I10441</f>
        <v>5797938.0608049259</v>
      </c>
      <c r="H10441">
        <v>2017</v>
      </c>
      <c r="I10441">
        <v>2962.26</v>
      </c>
      <c r="J10441" s="40" t="s">
        <v>715</v>
      </c>
    </row>
    <row r="10442" spans="1:10">
      <c r="A10442" t="s">
        <v>498</v>
      </c>
      <c r="B10442" t="s">
        <v>37</v>
      </c>
      <c r="C10442" t="s">
        <v>4</v>
      </c>
      <c r="D10442" t="s">
        <v>328</v>
      </c>
      <c r="F10442" s="2">
        <v>3831.15</v>
      </c>
      <c r="G10442" s="2">
        <v>3831.15</v>
      </c>
      <c r="H10442">
        <v>2016</v>
      </c>
      <c r="I10442">
        <v>1</v>
      </c>
      <c r="J10442" t="s">
        <v>717</v>
      </c>
    </row>
    <row r="10443" spans="1:10">
      <c r="A10443" t="s">
        <v>498</v>
      </c>
      <c r="B10443" t="s">
        <v>37</v>
      </c>
      <c r="C10443" t="s">
        <v>4</v>
      </c>
      <c r="D10443" t="s">
        <v>1</v>
      </c>
      <c r="F10443" s="2">
        <v>6.85</v>
      </c>
      <c r="G10443" s="2">
        <v>6.85</v>
      </c>
      <c r="H10443">
        <v>2016</v>
      </c>
      <c r="I10443">
        <v>1</v>
      </c>
      <c r="J10443" t="s">
        <v>717</v>
      </c>
    </row>
    <row r="10444" spans="1:10">
      <c r="A10444" s="4" t="s">
        <v>287</v>
      </c>
      <c r="B10444" t="s">
        <v>32</v>
      </c>
      <c r="C10444" t="s">
        <v>3</v>
      </c>
      <c r="D10444" t="s">
        <v>328</v>
      </c>
      <c r="E10444" t="s">
        <v>365</v>
      </c>
      <c r="F10444" s="2">
        <v>0</v>
      </c>
      <c r="G10444" s="2">
        <f t="shared" ref="G10444:G10452" si="282">F10444/I10444</f>
        <v>0</v>
      </c>
      <c r="H10444">
        <v>2017</v>
      </c>
      <c r="I10444">
        <v>3.2</v>
      </c>
      <c r="J10444" t="s">
        <v>717</v>
      </c>
    </row>
    <row r="10445" spans="1:10">
      <c r="A10445" t="s">
        <v>25</v>
      </c>
      <c r="B10445" t="s">
        <v>38</v>
      </c>
      <c r="C10445" t="s">
        <v>3</v>
      </c>
      <c r="D10445" t="s">
        <v>328</v>
      </c>
      <c r="F10445" s="2">
        <v>4492000000</v>
      </c>
      <c r="G10445" s="2">
        <f t="shared" si="282"/>
        <v>1516409.7682175094</v>
      </c>
      <c r="H10445">
        <v>2017</v>
      </c>
      <c r="I10445">
        <v>2962.26</v>
      </c>
      <c r="J10445" s="40" t="s">
        <v>715</v>
      </c>
    </row>
    <row r="10446" spans="1:10">
      <c r="A10446" s="4" t="s">
        <v>287</v>
      </c>
      <c r="B10446" t="s">
        <v>32</v>
      </c>
      <c r="C10446" t="s">
        <v>3</v>
      </c>
      <c r="D10446" t="s">
        <v>328</v>
      </c>
      <c r="E10446" t="s">
        <v>366</v>
      </c>
      <c r="F10446" s="2">
        <v>0</v>
      </c>
      <c r="G10446" s="2">
        <f t="shared" si="282"/>
        <v>0</v>
      </c>
      <c r="H10446">
        <v>2017</v>
      </c>
      <c r="I10446">
        <v>3.2</v>
      </c>
      <c r="J10446" t="s">
        <v>717</v>
      </c>
    </row>
    <row r="10447" spans="1:10">
      <c r="A10447" s="4" t="s">
        <v>287</v>
      </c>
      <c r="B10447" t="s">
        <v>32</v>
      </c>
      <c r="C10447" t="s">
        <v>4</v>
      </c>
      <c r="D10447" t="s">
        <v>328</v>
      </c>
      <c r="E10447" t="s">
        <v>365</v>
      </c>
      <c r="F10447" s="2">
        <v>-2</v>
      </c>
      <c r="G10447" s="2">
        <f t="shared" si="282"/>
        <v>-0.625</v>
      </c>
      <c r="H10447">
        <v>2017</v>
      </c>
      <c r="I10447">
        <v>3.2</v>
      </c>
      <c r="J10447" t="s">
        <v>717</v>
      </c>
    </row>
    <row r="10448" spans="1:10">
      <c r="A10448" t="s">
        <v>17</v>
      </c>
      <c r="B10448" t="s">
        <v>38</v>
      </c>
      <c r="C10448" t="s">
        <v>4</v>
      </c>
      <c r="D10448" t="s">
        <v>328</v>
      </c>
      <c r="F10448" s="2">
        <v>13149810000</v>
      </c>
      <c r="G10448" s="2">
        <f t="shared" si="282"/>
        <v>4439114.0548095033</v>
      </c>
      <c r="H10448">
        <v>2017</v>
      </c>
      <c r="I10448">
        <v>2962.26</v>
      </c>
      <c r="J10448" s="40" t="s">
        <v>715</v>
      </c>
    </row>
    <row r="10449" spans="1:10">
      <c r="A10449" t="s">
        <v>17</v>
      </c>
      <c r="B10449" t="s">
        <v>38</v>
      </c>
      <c r="C10449" t="s">
        <v>4</v>
      </c>
      <c r="D10449" t="s">
        <v>1</v>
      </c>
      <c r="E10449" t="s">
        <v>364</v>
      </c>
      <c r="F10449" s="2">
        <v>291000000</v>
      </c>
      <c r="G10449" s="2">
        <f t="shared" si="282"/>
        <v>98574.564374949186</v>
      </c>
      <c r="H10449">
        <v>2017</v>
      </c>
      <c r="I10449">
        <v>2952.08</v>
      </c>
      <c r="J10449" s="40" t="s">
        <v>715</v>
      </c>
    </row>
    <row r="10450" spans="1:10">
      <c r="A10450" t="s">
        <v>88</v>
      </c>
      <c r="B10450" t="s">
        <v>38</v>
      </c>
      <c r="C10450" t="s">
        <v>4</v>
      </c>
      <c r="D10450" t="s">
        <v>328</v>
      </c>
      <c r="F10450" s="2">
        <v>3262990000</v>
      </c>
      <c r="G10450" s="2">
        <f t="shared" si="282"/>
        <v>1101520.460729308</v>
      </c>
      <c r="H10450">
        <v>2017</v>
      </c>
      <c r="I10450">
        <v>2962.26</v>
      </c>
      <c r="J10450" s="40" t="s">
        <v>715</v>
      </c>
    </row>
    <row r="10451" spans="1:10">
      <c r="A10451" t="s">
        <v>88</v>
      </c>
      <c r="B10451" t="s">
        <v>38</v>
      </c>
      <c r="C10451" t="s">
        <v>4</v>
      </c>
      <c r="D10451" t="s">
        <v>1</v>
      </c>
      <c r="E10451" t="s">
        <v>364</v>
      </c>
      <c r="F10451" s="2">
        <v>1640000000</v>
      </c>
      <c r="G10451" s="2">
        <f t="shared" si="282"/>
        <v>555540.50025744562</v>
      </c>
      <c r="H10451">
        <v>2017</v>
      </c>
      <c r="I10451">
        <v>2952.08</v>
      </c>
      <c r="J10451" s="40" t="s">
        <v>715</v>
      </c>
    </row>
    <row r="10452" spans="1:10">
      <c r="A10452" s="4" t="s">
        <v>287</v>
      </c>
      <c r="B10452" t="s">
        <v>32</v>
      </c>
      <c r="C10452" t="s">
        <v>4</v>
      </c>
      <c r="D10452" t="s">
        <v>328</v>
      </c>
      <c r="E10452" t="s">
        <v>366</v>
      </c>
      <c r="F10452" s="2">
        <v>-127</v>
      </c>
      <c r="G10452" s="2">
        <f t="shared" si="282"/>
        <v>-39.6875</v>
      </c>
      <c r="H10452">
        <v>2017</v>
      </c>
      <c r="I10452">
        <v>3.2</v>
      </c>
      <c r="J10452" t="s">
        <v>717</v>
      </c>
    </row>
    <row r="10453" spans="1:10">
      <c r="A10453" s="4" t="s">
        <v>287</v>
      </c>
      <c r="B10453" t="s">
        <v>32</v>
      </c>
      <c r="C10453" t="s">
        <v>4</v>
      </c>
      <c r="D10453" t="s">
        <v>328</v>
      </c>
      <c r="E10453" t="s">
        <v>365</v>
      </c>
      <c r="F10453" s="2">
        <v>5292</v>
      </c>
      <c r="G10453" s="2">
        <v>1532.6543418448632</v>
      </c>
      <c r="H10453">
        <v>2016</v>
      </c>
      <c r="I10453">
        <v>3.4528333333333299</v>
      </c>
      <c r="J10453" t="s">
        <v>717</v>
      </c>
    </row>
    <row r="10454" spans="1:10">
      <c r="A10454" t="s">
        <v>66</v>
      </c>
      <c r="B10454" t="s">
        <v>38</v>
      </c>
      <c r="C10454" t="s">
        <v>4</v>
      </c>
      <c r="D10454" t="s">
        <v>328</v>
      </c>
      <c r="F10454" s="2">
        <v>12962660000</v>
      </c>
      <c r="G10454" s="2">
        <f>F10454/I10454</f>
        <v>4375935.9408019548</v>
      </c>
      <c r="H10454">
        <v>2017</v>
      </c>
      <c r="I10454">
        <v>2962.26</v>
      </c>
      <c r="J10454" s="40" t="s">
        <v>715</v>
      </c>
    </row>
    <row r="10455" spans="1:10">
      <c r="A10455" t="s">
        <v>66</v>
      </c>
      <c r="B10455" t="s">
        <v>38</v>
      </c>
      <c r="C10455" t="s">
        <v>4</v>
      </c>
      <c r="D10455" t="s">
        <v>1</v>
      </c>
      <c r="E10455" t="s">
        <v>364</v>
      </c>
      <c r="F10455" s="2">
        <v>238000000</v>
      </c>
      <c r="G10455" s="2">
        <f>F10455/I10455</f>
        <v>80621.12137882442</v>
      </c>
      <c r="H10455">
        <v>2017</v>
      </c>
      <c r="I10455">
        <v>2952.08</v>
      </c>
      <c r="J10455" s="40" t="s">
        <v>715</v>
      </c>
    </row>
    <row r="10456" spans="1:10">
      <c r="A10456" s="4" t="s">
        <v>287</v>
      </c>
      <c r="B10456" t="s">
        <v>32</v>
      </c>
      <c r="C10456" t="s">
        <v>4</v>
      </c>
      <c r="D10456" t="s">
        <v>328</v>
      </c>
      <c r="E10456" t="s">
        <v>366</v>
      </c>
      <c r="F10456" s="2">
        <v>-9608</v>
      </c>
      <c r="G10456" s="2">
        <v>-2782.6422744605907</v>
      </c>
      <c r="H10456">
        <v>2016</v>
      </c>
      <c r="I10456">
        <v>3.4528333333333299</v>
      </c>
      <c r="J10456" t="s">
        <v>717</v>
      </c>
    </row>
    <row r="10457" spans="1:10">
      <c r="A10457" s="4" t="s">
        <v>287</v>
      </c>
      <c r="B10457" t="s">
        <v>32</v>
      </c>
      <c r="C10457" t="s">
        <v>4</v>
      </c>
      <c r="D10457" t="s">
        <v>328</v>
      </c>
      <c r="E10457" t="s">
        <v>365</v>
      </c>
      <c r="F10457" s="2">
        <v>4627</v>
      </c>
      <c r="G10457" s="2">
        <v>1408.0949482653682</v>
      </c>
      <c r="H10457">
        <v>2015</v>
      </c>
      <c r="I10457">
        <v>3.286</v>
      </c>
      <c r="J10457" t="s">
        <v>717</v>
      </c>
    </row>
    <row r="10458" spans="1:10">
      <c r="A10458" t="s">
        <v>716</v>
      </c>
      <c r="B10458" t="s">
        <v>38</v>
      </c>
      <c r="C10458" t="s">
        <v>4</v>
      </c>
      <c r="D10458" t="s">
        <v>328</v>
      </c>
      <c r="F10458" s="2">
        <v>2654690000</v>
      </c>
      <c r="G10458" s="2">
        <f>F10458/I10458</f>
        <v>896170.49144909624</v>
      </c>
      <c r="H10458">
        <v>2017</v>
      </c>
      <c r="I10458">
        <v>2962.26</v>
      </c>
      <c r="J10458" s="40" t="s">
        <v>715</v>
      </c>
    </row>
    <row r="10459" spans="1:10">
      <c r="A10459" s="4" t="s">
        <v>287</v>
      </c>
      <c r="B10459" t="s">
        <v>32</v>
      </c>
      <c r="C10459" t="s">
        <v>4</v>
      </c>
      <c r="D10459" t="s">
        <v>328</v>
      </c>
      <c r="E10459" t="s">
        <v>366</v>
      </c>
      <c r="F10459" s="2">
        <v>143</v>
      </c>
      <c r="G10459" s="2">
        <v>43.517954960438225</v>
      </c>
      <c r="H10459">
        <v>2015</v>
      </c>
      <c r="I10459">
        <v>3.286</v>
      </c>
      <c r="J10459" t="s">
        <v>717</v>
      </c>
    </row>
    <row r="10460" spans="1:10">
      <c r="A10460" s="4" t="s">
        <v>287</v>
      </c>
      <c r="B10460" t="s">
        <v>32</v>
      </c>
      <c r="C10460" t="s">
        <v>3</v>
      </c>
      <c r="D10460" t="s">
        <v>328</v>
      </c>
      <c r="E10460" t="s">
        <v>366</v>
      </c>
      <c r="F10460" s="2">
        <v>43880762</v>
      </c>
      <c r="G10460" s="2">
        <v>18640913.733646329</v>
      </c>
      <c r="H10460">
        <v>2014</v>
      </c>
      <c r="I10460">
        <v>2.3540027397260279</v>
      </c>
      <c r="J10460" t="s">
        <v>717</v>
      </c>
    </row>
    <row r="10461" spans="1:10">
      <c r="A10461" s="4" t="s">
        <v>287</v>
      </c>
      <c r="B10461" t="s">
        <v>32</v>
      </c>
      <c r="C10461" t="s">
        <v>3</v>
      </c>
      <c r="D10461" t="s">
        <v>328</v>
      </c>
      <c r="E10461" t="s">
        <v>365</v>
      </c>
      <c r="F10461" s="2">
        <v>30951881</v>
      </c>
      <c r="G10461" s="2">
        <v>13148617.237209484</v>
      </c>
      <c r="H10461">
        <v>2014</v>
      </c>
      <c r="I10461">
        <v>2.3540027397260279</v>
      </c>
      <c r="J10461" t="s">
        <v>717</v>
      </c>
    </row>
    <row r="10462" spans="1:10">
      <c r="A10462" s="4" t="s">
        <v>287</v>
      </c>
      <c r="B10462" t="s">
        <v>32</v>
      </c>
      <c r="C10462" t="s">
        <v>3</v>
      </c>
      <c r="D10462" t="s">
        <v>367</v>
      </c>
      <c r="F10462" s="2">
        <v>1523378</v>
      </c>
      <c r="G10462" s="2">
        <v>647143.68181971589</v>
      </c>
      <c r="H10462">
        <v>2014</v>
      </c>
      <c r="I10462">
        <v>2.3540027397260279</v>
      </c>
      <c r="J10462" t="s">
        <v>717</v>
      </c>
    </row>
    <row r="10463" spans="1:10">
      <c r="A10463" s="4" t="s">
        <v>287</v>
      </c>
      <c r="B10463" t="s">
        <v>32</v>
      </c>
      <c r="C10463" t="s">
        <v>4</v>
      </c>
      <c r="D10463" t="s">
        <v>328</v>
      </c>
      <c r="E10463" t="s">
        <v>366</v>
      </c>
      <c r="F10463" s="2">
        <v>30055263</v>
      </c>
      <c r="G10463" s="2">
        <v>12767726.431575011</v>
      </c>
      <c r="H10463">
        <v>2014</v>
      </c>
      <c r="I10463">
        <v>2.3540027397260279</v>
      </c>
      <c r="J10463" t="s">
        <v>717</v>
      </c>
    </row>
    <row r="10464" spans="1:10">
      <c r="A10464" s="4" t="s">
        <v>287</v>
      </c>
      <c r="B10464" t="s">
        <v>32</v>
      </c>
      <c r="C10464" t="s">
        <v>4</v>
      </c>
      <c r="D10464" t="s">
        <v>328</v>
      </c>
      <c r="E10464" t="s">
        <v>365</v>
      </c>
      <c r="F10464" s="2">
        <v>21489338</v>
      </c>
      <c r="G10464" s="2">
        <v>9128850.0379999764</v>
      </c>
      <c r="H10464">
        <v>2014</v>
      </c>
      <c r="I10464">
        <v>2.3540027397260279</v>
      </c>
      <c r="J10464" t="s">
        <v>717</v>
      </c>
    </row>
    <row r="10465" spans="1:10">
      <c r="A10465" t="s">
        <v>78</v>
      </c>
      <c r="B10465" t="s">
        <v>38</v>
      </c>
      <c r="C10465" t="s">
        <v>4</v>
      </c>
      <c r="D10465" t="s">
        <v>328</v>
      </c>
      <c r="F10465" s="2">
        <v>15797770000</v>
      </c>
      <c r="G10465" s="2">
        <f>F10465/I10465</f>
        <v>5333012.632247</v>
      </c>
      <c r="H10465">
        <v>2017</v>
      </c>
      <c r="I10465">
        <v>2962.26</v>
      </c>
      <c r="J10465" s="40" t="s">
        <v>715</v>
      </c>
    </row>
    <row r="10466" spans="1:10">
      <c r="A10466" t="s">
        <v>78</v>
      </c>
      <c r="B10466" t="s">
        <v>38</v>
      </c>
      <c r="C10466" t="s">
        <v>4</v>
      </c>
      <c r="D10466" t="s">
        <v>1</v>
      </c>
      <c r="E10466" t="s">
        <v>364</v>
      </c>
      <c r="F10466" s="2">
        <v>5621000000</v>
      </c>
      <c r="G10466" s="2">
        <f>F10466/I10466</f>
        <v>1904081.1902116474</v>
      </c>
      <c r="H10466">
        <v>2017</v>
      </c>
      <c r="I10466">
        <v>2952.08</v>
      </c>
      <c r="J10466" s="40" t="s">
        <v>715</v>
      </c>
    </row>
    <row r="10467" spans="1:10">
      <c r="A10467" s="4" t="s">
        <v>287</v>
      </c>
      <c r="B10467" t="s">
        <v>32</v>
      </c>
      <c r="C10467" t="s">
        <v>4</v>
      </c>
      <c r="D10467" t="s">
        <v>328</v>
      </c>
      <c r="E10467" t="s">
        <v>366</v>
      </c>
      <c r="F10467" s="2">
        <v>4163566</v>
      </c>
      <c r="G10467" s="2">
        <v>1768717.5676289056</v>
      </c>
      <c r="H10467">
        <v>2014</v>
      </c>
      <c r="I10467">
        <v>2.3540027397260279</v>
      </c>
      <c r="J10467" t="s">
        <v>717</v>
      </c>
    </row>
    <row r="10468" spans="1:10">
      <c r="A10468" s="4" t="s">
        <v>287</v>
      </c>
      <c r="B10468" t="s">
        <v>32</v>
      </c>
      <c r="C10468" t="s">
        <v>4</v>
      </c>
      <c r="D10468" t="s">
        <v>328</v>
      </c>
      <c r="E10468" t="s">
        <v>366</v>
      </c>
      <c r="F10468" s="2">
        <v>2004944</v>
      </c>
      <c r="G10468" s="2">
        <v>851716.93565375661</v>
      </c>
      <c r="H10468">
        <v>2014</v>
      </c>
      <c r="I10468">
        <v>2.3540027397260279</v>
      </c>
      <c r="J10468" t="s">
        <v>717</v>
      </c>
    </row>
    <row r="10469" spans="1:10">
      <c r="A10469" t="s">
        <v>92</v>
      </c>
      <c r="B10469" t="s">
        <v>38</v>
      </c>
      <c r="C10469" t="s">
        <v>4</v>
      </c>
      <c r="D10469" t="s">
        <v>328</v>
      </c>
      <c r="F10469" s="2">
        <v>14650580000</v>
      </c>
      <c r="G10469" s="2">
        <f>F10469/I10469</f>
        <v>4945744.1277943188</v>
      </c>
      <c r="H10469">
        <v>2017</v>
      </c>
      <c r="I10469">
        <v>2962.26</v>
      </c>
      <c r="J10469" s="40" t="s">
        <v>715</v>
      </c>
    </row>
    <row r="10470" spans="1:10">
      <c r="A10470" s="4" t="s">
        <v>287</v>
      </c>
      <c r="B10470" t="s">
        <v>32</v>
      </c>
      <c r="C10470" t="s">
        <v>4</v>
      </c>
      <c r="D10470" t="s">
        <v>328</v>
      </c>
      <c r="E10470" t="s">
        <v>366</v>
      </c>
      <c r="F10470" s="2">
        <v>149426</v>
      </c>
      <c r="G10470" s="2">
        <v>63477.41125288199</v>
      </c>
      <c r="H10470">
        <v>2014</v>
      </c>
      <c r="I10470">
        <v>2.3540027397260279</v>
      </c>
      <c r="J10470" t="s">
        <v>717</v>
      </c>
    </row>
    <row r="10471" spans="1:10">
      <c r="A10471" s="4" t="s">
        <v>287</v>
      </c>
      <c r="B10471" t="s">
        <v>32</v>
      </c>
      <c r="C10471" t="s">
        <v>4</v>
      </c>
      <c r="D10471" t="s">
        <v>1</v>
      </c>
      <c r="F10471" s="2">
        <v>14900597</v>
      </c>
      <c r="G10471" s="2">
        <v>6329897.9005157044</v>
      </c>
      <c r="H10471">
        <v>2014</v>
      </c>
      <c r="I10471">
        <v>2.3540027397260279</v>
      </c>
      <c r="J10471" t="s">
        <v>717</v>
      </c>
    </row>
    <row r="10472" spans="1:10">
      <c r="A10472" s="4" t="s">
        <v>287</v>
      </c>
      <c r="B10472" t="s">
        <v>32</v>
      </c>
      <c r="C10472" t="s">
        <v>4</v>
      </c>
      <c r="D10472" t="s">
        <v>367</v>
      </c>
      <c r="F10472" s="2">
        <v>21356851</v>
      </c>
      <c r="G10472" s="2">
        <v>9072568.4552455656</v>
      </c>
      <c r="H10472">
        <v>2014</v>
      </c>
      <c r="I10472">
        <v>2.3540027397260279</v>
      </c>
      <c r="J10472" t="s">
        <v>717</v>
      </c>
    </row>
    <row r="10473" spans="1:10">
      <c r="A10473" t="s">
        <v>25</v>
      </c>
      <c r="B10473" t="s">
        <v>38</v>
      </c>
      <c r="C10473" t="s">
        <v>4</v>
      </c>
      <c r="D10473" t="s">
        <v>328</v>
      </c>
      <c r="F10473" s="2">
        <v>3306260000</v>
      </c>
      <c r="G10473" s="2">
        <f>F10473/I10473</f>
        <v>1116127.5512615368</v>
      </c>
      <c r="H10473">
        <v>2017</v>
      </c>
      <c r="I10473">
        <v>2962.26</v>
      </c>
      <c r="J10473" s="40" t="s">
        <v>715</v>
      </c>
    </row>
    <row r="10474" spans="1:10">
      <c r="A10474" s="4" t="s">
        <v>287</v>
      </c>
      <c r="B10474" t="s">
        <v>32</v>
      </c>
      <c r="C10474" t="s">
        <v>4</v>
      </c>
      <c r="D10474" t="s">
        <v>367</v>
      </c>
      <c r="F10474" s="2">
        <v>474894.00000000006</v>
      </c>
      <c r="G10474" s="2">
        <v>201738.93257884265</v>
      </c>
      <c r="H10474">
        <v>2014</v>
      </c>
      <c r="I10474">
        <v>2.3540027397260279</v>
      </c>
      <c r="J10474" t="s">
        <v>717</v>
      </c>
    </row>
    <row r="10475" spans="1:10">
      <c r="A10475" s="4" t="s">
        <v>287</v>
      </c>
      <c r="B10475" t="s">
        <v>32</v>
      </c>
      <c r="C10475" t="s">
        <v>4</v>
      </c>
      <c r="D10475" t="s">
        <v>367</v>
      </c>
      <c r="F10475" s="2">
        <v>-100012</v>
      </c>
      <c r="G10475" s="2">
        <v>-42485.931860741999</v>
      </c>
      <c r="H10475">
        <v>2014</v>
      </c>
      <c r="I10475">
        <v>2.3540027397260279</v>
      </c>
      <c r="J10475" t="s">
        <v>717</v>
      </c>
    </row>
    <row r="10476" spans="1:10">
      <c r="A10476" s="4" t="s">
        <v>287</v>
      </c>
      <c r="B10476" t="s">
        <v>32</v>
      </c>
      <c r="C10476" t="s">
        <v>3</v>
      </c>
      <c r="D10476" t="s">
        <v>328</v>
      </c>
      <c r="F10476" s="2">
        <v>65794636</v>
      </c>
      <c r="G10476" s="2">
        <v>30459422.077847753</v>
      </c>
      <c r="H10476">
        <v>2013</v>
      </c>
      <c r="I10476">
        <v>2.1600749952459051</v>
      </c>
      <c r="J10476" t="s">
        <v>717</v>
      </c>
    </row>
    <row r="10477" spans="1:10">
      <c r="A10477" t="s">
        <v>17</v>
      </c>
      <c r="B10477" t="s">
        <v>38</v>
      </c>
      <c r="C10477" t="s">
        <v>3</v>
      </c>
      <c r="D10477" t="s">
        <v>328</v>
      </c>
      <c r="F10477" s="2">
        <f>G10477*I10477</f>
        <v>29257589999.999996</v>
      </c>
      <c r="G10477" s="2">
        <v>9586963.1464606244</v>
      </c>
      <c r="H10477">
        <v>2016</v>
      </c>
      <c r="I10477">
        <v>3051.81</v>
      </c>
      <c r="J10477" s="40" t="s">
        <v>715</v>
      </c>
    </row>
    <row r="10478" spans="1:10">
      <c r="A10478" t="s">
        <v>17</v>
      </c>
      <c r="B10478" t="s">
        <v>38</v>
      </c>
      <c r="C10478" t="s">
        <v>3</v>
      </c>
      <c r="D10478" t="s">
        <v>1</v>
      </c>
      <c r="F10478" s="2">
        <f>G10478*I10478</f>
        <v>3555838028</v>
      </c>
      <c r="G10478" s="2">
        <v>1165157.0798968482</v>
      </c>
      <c r="H10478">
        <v>2016</v>
      </c>
      <c r="I10478">
        <v>3051.81</v>
      </c>
      <c r="J10478" s="40" t="s">
        <v>715</v>
      </c>
    </row>
    <row r="10479" spans="1:10">
      <c r="A10479" t="s">
        <v>13</v>
      </c>
      <c r="B10479" t="s">
        <v>38</v>
      </c>
      <c r="C10479" t="s">
        <v>3</v>
      </c>
      <c r="D10479" t="s">
        <v>328</v>
      </c>
      <c r="F10479" s="2">
        <f>G10479*I10479</f>
        <v>12605690000.000002</v>
      </c>
      <c r="G10479" s="2">
        <v>4130561.8632876887</v>
      </c>
      <c r="H10479">
        <v>2016</v>
      </c>
      <c r="I10479">
        <v>3051.81</v>
      </c>
      <c r="J10479" s="40" t="s">
        <v>715</v>
      </c>
    </row>
    <row r="10480" spans="1:10">
      <c r="A10480" t="s">
        <v>13</v>
      </c>
      <c r="B10480" t="s">
        <v>38</v>
      </c>
      <c r="C10480" t="s">
        <v>3</v>
      </c>
      <c r="D10480" t="s">
        <v>1</v>
      </c>
      <c r="F10480" s="2">
        <f>G10480*I10480</f>
        <v>2999244166</v>
      </c>
      <c r="G10480" s="2">
        <v>982775.52206723229</v>
      </c>
      <c r="H10480">
        <v>2016</v>
      </c>
      <c r="I10480">
        <v>3051.81</v>
      </c>
      <c r="J10480" s="40" t="s">
        <v>715</v>
      </c>
    </row>
    <row r="10481" spans="1:10">
      <c r="A10481" s="4" t="s">
        <v>287</v>
      </c>
      <c r="B10481" t="s">
        <v>32</v>
      </c>
      <c r="C10481" t="s">
        <v>3</v>
      </c>
      <c r="D10481" t="s">
        <v>328</v>
      </c>
      <c r="F10481" s="2">
        <v>65028683</v>
      </c>
      <c r="G10481" s="2">
        <v>30104826.519042719</v>
      </c>
      <c r="H10481">
        <v>2013</v>
      </c>
      <c r="I10481">
        <v>2.1600749952459051</v>
      </c>
      <c r="J10481" t="s">
        <v>717</v>
      </c>
    </row>
    <row r="10482" spans="1:10">
      <c r="A10482" s="4" t="s">
        <v>287</v>
      </c>
      <c r="B10482" t="s">
        <v>32</v>
      </c>
      <c r="C10482" t="s">
        <v>3</v>
      </c>
      <c r="D10482" t="s">
        <v>328</v>
      </c>
      <c r="F10482" s="2">
        <v>55457059</v>
      </c>
      <c r="G10482" s="2">
        <v>25673672.961381007</v>
      </c>
      <c r="H10482">
        <v>2013</v>
      </c>
      <c r="I10482">
        <v>2.1600749952459051</v>
      </c>
      <c r="J10482" t="s">
        <v>717</v>
      </c>
    </row>
    <row r="10483" spans="1:10">
      <c r="A10483" t="s">
        <v>66</v>
      </c>
      <c r="B10483" t="s">
        <v>38</v>
      </c>
      <c r="C10483" t="s">
        <v>3</v>
      </c>
      <c r="D10483" t="s">
        <v>328</v>
      </c>
      <c r="F10483" s="2">
        <f>G10483*I10483</f>
        <v>42943120000</v>
      </c>
      <c r="G10483" s="2">
        <v>14071360.930071007</v>
      </c>
      <c r="H10483">
        <v>2016</v>
      </c>
      <c r="I10483">
        <v>3051.81</v>
      </c>
      <c r="J10483" s="40" t="s">
        <v>715</v>
      </c>
    </row>
    <row r="10484" spans="1:10">
      <c r="A10484" t="s">
        <v>66</v>
      </c>
      <c r="B10484" t="s">
        <v>38</v>
      </c>
      <c r="C10484" t="s">
        <v>3</v>
      </c>
      <c r="D10484" t="s">
        <v>1</v>
      </c>
      <c r="F10484" s="2">
        <f>G10484*I10484</f>
        <v>1449618136</v>
      </c>
      <c r="G10484" s="2">
        <v>475002.74787748908</v>
      </c>
      <c r="H10484">
        <v>2016</v>
      </c>
      <c r="I10484">
        <v>3051.81</v>
      </c>
      <c r="J10484" s="40" t="s">
        <v>715</v>
      </c>
    </row>
    <row r="10485" spans="1:10">
      <c r="A10485" s="4" t="s">
        <v>287</v>
      </c>
      <c r="B10485" t="s">
        <v>32</v>
      </c>
      <c r="C10485" t="s">
        <v>3</v>
      </c>
      <c r="D10485" t="s">
        <v>328</v>
      </c>
      <c r="F10485" s="2">
        <v>3234644</v>
      </c>
      <c r="G10485" s="2">
        <v>1497468.3782364533</v>
      </c>
      <c r="H10485">
        <v>2013</v>
      </c>
      <c r="I10485">
        <v>2.1600749952459051</v>
      </c>
      <c r="J10485" t="s">
        <v>717</v>
      </c>
    </row>
    <row r="10486" spans="1:10">
      <c r="A10486" s="4" t="s">
        <v>287</v>
      </c>
      <c r="B10486" t="s">
        <v>32</v>
      </c>
      <c r="C10486" t="s">
        <v>3</v>
      </c>
      <c r="D10486" t="s">
        <v>328</v>
      </c>
      <c r="F10486" s="2">
        <v>2982322</v>
      </c>
      <c r="G10486" s="2">
        <v>1380656.6931998995</v>
      </c>
      <c r="H10486">
        <v>2013</v>
      </c>
      <c r="I10486">
        <v>2.1600749952459051</v>
      </c>
      <c r="J10486" t="s">
        <v>717</v>
      </c>
    </row>
    <row r="10487" spans="1:10">
      <c r="A10487" t="s">
        <v>716</v>
      </c>
      <c r="B10487" t="s">
        <v>38</v>
      </c>
      <c r="C10487" t="s">
        <v>3</v>
      </c>
      <c r="D10487" t="s">
        <v>328</v>
      </c>
      <c r="F10487" s="2">
        <f>G10487*I10487</f>
        <v>6372780000</v>
      </c>
      <c r="G10487" s="2">
        <v>2088196.8405634689</v>
      </c>
      <c r="H10487">
        <v>2016</v>
      </c>
      <c r="I10487">
        <v>3051.81</v>
      </c>
      <c r="J10487" s="40" t="s">
        <v>715</v>
      </c>
    </row>
    <row r="10488" spans="1:10">
      <c r="A10488" t="s">
        <v>716</v>
      </c>
      <c r="B10488" t="s">
        <v>38</v>
      </c>
      <c r="C10488" t="s">
        <v>3</v>
      </c>
      <c r="D10488" t="s">
        <v>1</v>
      </c>
      <c r="F10488" s="2">
        <f>G10488*I10488</f>
        <v>40314261</v>
      </c>
      <c r="G10488" s="2">
        <v>13209.951143747481</v>
      </c>
      <c r="H10488">
        <v>2016</v>
      </c>
      <c r="I10488">
        <v>3051.81</v>
      </c>
      <c r="J10488" s="40" t="s">
        <v>715</v>
      </c>
    </row>
    <row r="10489" spans="1:10">
      <c r="A10489" s="4" t="s">
        <v>287</v>
      </c>
      <c r="B10489" t="s">
        <v>32</v>
      </c>
      <c r="C10489" t="s">
        <v>3</v>
      </c>
      <c r="D10489" t="s">
        <v>1</v>
      </c>
      <c r="F10489" s="2">
        <v>42439224</v>
      </c>
      <c r="G10489" s="2">
        <v>19647106.740925297</v>
      </c>
      <c r="H10489">
        <v>2013</v>
      </c>
      <c r="I10489">
        <v>2.1600749952459051</v>
      </c>
      <c r="J10489" t="s">
        <v>717</v>
      </c>
    </row>
    <row r="10490" spans="1:10">
      <c r="A10490" s="4" t="s">
        <v>287</v>
      </c>
      <c r="B10490" t="s">
        <v>32</v>
      </c>
      <c r="C10490" t="s">
        <v>4</v>
      </c>
      <c r="D10490" t="s">
        <v>328</v>
      </c>
      <c r="F10490" s="2">
        <v>47604784</v>
      </c>
      <c r="G10490" s="2">
        <v>22038486.67512612</v>
      </c>
      <c r="H10490">
        <v>2013</v>
      </c>
      <c r="I10490">
        <v>2.1600749952459051</v>
      </c>
      <c r="J10490" t="s">
        <v>717</v>
      </c>
    </row>
    <row r="10491" spans="1:10">
      <c r="A10491" s="4" t="s">
        <v>287</v>
      </c>
      <c r="B10491" t="s">
        <v>32</v>
      </c>
      <c r="C10491" t="s">
        <v>4</v>
      </c>
      <c r="D10491" t="s">
        <v>328</v>
      </c>
      <c r="F10491" s="2">
        <v>45186913</v>
      </c>
      <c r="G10491" s="2">
        <v>20919140.816615894</v>
      </c>
      <c r="H10491">
        <v>2013</v>
      </c>
      <c r="I10491">
        <v>2.1600749952459051</v>
      </c>
      <c r="J10491" t="s">
        <v>717</v>
      </c>
    </row>
    <row r="10492" spans="1:10">
      <c r="A10492" s="4" t="s">
        <v>287</v>
      </c>
      <c r="B10492" t="s">
        <v>32</v>
      </c>
      <c r="C10492" t="s">
        <v>4</v>
      </c>
      <c r="D10492" t="s">
        <v>328</v>
      </c>
      <c r="F10492" s="2">
        <v>25819991</v>
      </c>
      <c r="G10492" s="2">
        <v>11953284.518744512</v>
      </c>
      <c r="H10492">
        <v>2013</v>
      </c>
      <c r="I10492">
        <v>2.1600749952459051</v>
      </c>
      <c r="J10492" t="s">
        <v>717</v>
      </c>
    </row>
    <row r="10493" spans="1:10">
      <c r="A10493" s="4" t="s">
        <v>287</v>
      </c>
      <c r="B10493" t="s">
        <v>32</v>
      </c>
      <c r="C10493" t="s">
        <v>4</v>
      </c>
      <c r="D10493" t="s">
        <v>328</v>
      </c>
      <c r="F10493" s="2">
        <v>514094</v>
      </c>
      <c r="G10493" s="2">
        <v>237998.21817828831</v>
      </c>
      <c r="H10493">
        <v>2013</v>
      </c>
      <c r="I10493">
        <v>2.1600749952459051</v>
      </c>
      <c r="J10493" t="s">
        <v>717</v>
      </c>
    </row>
    <row r="10494" spans="1:10">
      <c r="A10494" s="4" t="s">
        <v>287</v>
      </c>
      <c r="B10494" t="s">
        <v>32</v>
      </c>
      <c r="C10494" t="s">
        <v>4</v>
      </c>
      <c r="D10494" t="s">
        <v>328</v>
      </c>
      <c r="F10494" s="2">
        <v>192745</v>
      </c>
      <c r="G10494" s="2">
        <v>89230.69820455827</v>
      </c>
      <c r="H10494">
        <v>2013</v>
      </c>
      <c r="I10494">
        <v>2.1600749952459051</v>
      </c>
      <c r="J10494" t="s">
        <v>717</v>
      </c>
    </row>
    <row r="10495" spans="1:10">
      <c r="A10495" t="s">
        <v>78</v>
      </c>
      <c r="B10495" t="s">
        <v>38</v>
      </c>
      <c r="C10495" t="s">
        <v>3</v>
      </c>
      <c r="D10495" t="s">
        <v>328</v>
      </c>
      <c r="F10495" s="2">
        <f>G10495*I10495</f>
        <v>27992980000.000004</v>
      </c>
      <c r="G10495" s="2">
        <v>9172582.827895578</v>
      </c>
      <c r="H10495">
        <v>2016</v>
      </c>
      <c r="I10495">
        <v>3051.81</v>
      </c>
      <c r="J10495" s="40" t="s">
        <v>715</v>
      </c>
    </row>
    <row r="10496" spans="1:10">
      <c r="A10496" t="s">
        <v>78</v>
      </c>
      <c r="B10496" t="s">
        <v>38</v>
      </c>
      <c r="C10496" t="s">
        <v>3</v>
      </c>
      <c r="D10496" t="s">
        <v>1</v>
      </c>
      <c r="F10496" s="2">
        <f>G10496*I10496</f>
        <v>4303052100</v>
      </c>
      <c r="G10496" s="2">
        <v>1410000</v>
      </c>
      <c r="H10496">
        <v>2016</v>
      </c>
      <c r="I10496">
        <v>3051.81</v>
      </c>
      <c r="J10496" s="40" t="s">
        <v>715</v>
      </c>
    </row>
    <row r="10497" spans="1:10">
      <c r="A10497" s="4" t="s">
        <v>287</v>
      </c>
      <c r="B10497" t="s">
        <v>32</v>
      </c>
      <c r="C10497" t="s">
        <v>4</v>
      </c>
      <c r="D10497" t="s">
        <v>1</v>
      </c>
      <c r="F10497" s="2">
        <v>82650684</v>
      </c>
      <c r="G10497" s="2">
        <v>38262877.067650594</v>
      </c>
      <c r="H10497">
        <v>2013</v>
      </c>
      <c r="I10497">
        <v>2.1600749952459051</v>
      </c>
      <c r="J10497" t="s">
        <v>717</v>
      </c>
    </row>
    <row r="10498" spans="1:10">
      <c r="A10498" s="4" t="s">
        <v>287</v>
      </c>
      <c r="B10498" t="s">
        <v>32</v>
      </c>
      <c r="C10498" t="s">
        <v>3</v>
      </c>
      <c r="D10498" t="s">
        <v>328</v>
      </c>
      <c r="F10498" s="2">
        <v>76859967.660631254</v>
      </c>
      <c r="G10498" s="2">
        <v>39326163.274788581</v>
      </c>
      <c r="H10498">
        <v>2012</v>
      </c>
      <c r="I10498">
        <v>1.9544232455014252</v>
      </c>
      <c r="J10498" t="s">
        <v>717</v>
      </c>
    </row>
    <row r="10499" spans="1:10">
      <c r="A10499" s="4" t="s">
        <v>287</v>
      </c>
      <c r="B10499" t="s">
        <v>32</v>
      </c>
      <c r="C10499" t="s">
        <v>3</v>
      </c>
      <c r="D10499" t="s">
        <v>328</v>
      </c>
      <c r="F10499" s="2">
        <v>62998149.505682297</v>
      </c>
      <c r="G10499" s="2">
        <v>32233626.800483301</v>
      </c>
      <c r="H10499">
        <v>2012</v>
      </c>
      <c r="I10499">
        <v>1.9544232455014252</v>
      </c>
      <c r="J10499" t="s">
        <v>717</v>
      </c>
    </row>
    <row r="10500" spans="1:10">
      <c r="A10500" s="4" t="s">
        <v>287</v>
      </c>
      <c r="B10500" t="s">
        <v>32</v>
      </c>
      <c r="C10500" t="s">
        <v>3</v>
      </c>
      <c r="D10500" t="s">
        <v>328</v>
      </c>
      <c r="F10500" s="2">
        <v>57646209.90536198</v>
      </c>
      <c r="G10500" s="2">
        <v>29495253.926215105</v>
      </c>
      <c r="H10500">
        <v>2012</v>
      </c>
      <c r="I10500">
        <v>1.9544232455014252</v>
      </c>
      <c r="J10500" t="s">
        <v>717</v>
      </c>
    </row>
    <row r="10501" spans="1:10">
      <c r="A10501" s="4" t="s">
        <v>287</v>
      </c>
      <c r="B10501" t="s">
        <v>32</v>
      </c>
      <c r="C10501" t="s">
        <v>3</v>
      </c>
      <c r="D10501" t="s">
        <v>328</v>
      </c>
      <c r="F10501" s="2">
        <v>2958480.5360852862</v>
      </c>
      <c r="G10501" s="2">
        <v>1513735.8516866497</v>
      </c>
      <c r="H10501">
        <v>2012</v>
      </c>
      <c r="I10501">
        <v>1.9544232455014252</v>
      </c>
      <c r="J10501" t="s">
        <v>717</v>
      </c>
    </row>
    <row r="10502" spans="1:10">
      <c r="A10502" t="s">
        <v>25</v>
      </c>
      <c r="B10502" t="s">
        <v>38</v>
      </c>
      <c r="C10502" t="s">
        <v>3</v>
      </c>
      <c r="D10502" t="s">
        <v>328</v>
      </c>
      <c r="F10502" s="2">
        <f>G10502*I10502</f>
        <v>358550000</v>
      </c>
      <c r="G10502" s="2">
        <v>117487.65486711165</v>
      </c>
      <c r="H10502">
        <v>2016</v>
      </c>
      <c r="I10502">
        <v>3051.81</v>
      </c>
      <c r="J10502" s="40" t="s">
        <v>715</v>
      </c>
    </row>
    <row r="10503" spans="1:10">
      <c r="A10503" s="4" t="s">
        <v>287</v>
      </c>
      <c r="B10503" t="s">
        <v>32</v>
      </c>
      <c r="C10503" t="s">
        <v>3</v>
      </c>
      <c r="D10503" t="s">
        <v>328</v>
      </c>
      <c r="F10503" s="2">
        <v>2599120.7466484061</v>
      </c>
      <c r="G10503" s="2">
        <v>1329865.858191621</v>
      </c>
      <c r="H10503">
        <v>2012</v>
      </c>
      <c r="I10503">
        <v>1.9544232455014252</v>
      </c>
      <c r="J10503" t="s">
        <v>717</v>
      </c>
    </row>
    <row r="10504" spans="1:10">
      <c r="A10504" s="4" t="s">
        <v>287</v>
      </c>
      <c r="B10504" t="s">
        <v>32</v>
      </c>
      <c r="C10504" t="s">
        <v>3</v>
      </c>
      <c r="D10504" t="s">
        <v>1</v>
      </c>
      <c r="F10504" s="2">
        <v>42986328.326994322</v>
      </c>
      <c r="G10504" s="2">
        <v>21994380.401449732</v>
      </c>
      <c r="H10504">
        <v>2012</v>
      </c>
      <c r="I10504">
        <v>1.9544232455014252</v>
      </c>
      <c r="J10504" t="s">
        <v>717</v>
      </c>
    </row>
    <row r="10505" spans="1:10">
      <c r="A10505" s="4" t="s">
        <v>287</v>
      </c>
      <c r="B10505" t="s">
        <v>32</v>
      </c>
      <c r="C10505" t="s">
        <v>3</v>
      </c>
      <c r="D10505" t="s">
        <v>367</v>
      </c>
      <c r="F10505" s="2">
        <v>496109.30008129985</v>
      </c>
      <c r="G10505" s="2">
        <v>253839.23427190841</v>
      </c>
      <c r="H10505">
        <v>2012</v>
      </c>
      <c r="I10505">
        <v>1.9544232455014252</v>
      </c>
      <c r="J10505" t="s">
        <v>717</v>
      </c>
    </row>
    <row r="10506" spans="1:10">
      <c r="A10506" t="s">
        <v>17</v>
      </c>
      <c r="B10506" t="s">
        <v>38</v>
      </c>
      <c r="C10506" t="s">
        <v>4</v>
      </c>
      <c r="D10506" t="s">
        <v>328</v>
      </c>
      <c r="F10506" s="2">
        <f>G10506*I10506</f>
        <v>13102400000</v>
      </c>
      <c r="G10506" s="2">
        <v>4293321.0127760246</v>
      </c>
      <c r="H10506">
        <v>2016</v>
      </c>
      <c r="I10506">
        <v>3051.81</v>
      </c>
      <c r="J10506" s="40" t="s">
        <v>715</v>
      </c>
    </row>
    <row r="10507" spans="1:10">
      <c r="A10507" t="s">
        <v>17</v>
      </c>
      <c r="B10507" t="s">
        <v>38</v>
      </c>
      <c r="C10507" t="s">
        <v>4</v>
      </c>
      <c r="D10507" t="s">
        <v>1</v>
      </c>
      <c r="F10507" s="2">
        <f>G10507*I10507</f>
        <v>331869170</v>
      </c>
      <c r="G10507" s="2">
        <v>108745.029998591</v>
      </c>
      <c r="H10507">
        <v>2016</v>
      </c>
      <c r="I10507">
        <v>3051.81</v>
      </c>
      <c r="J10507" s="40" t="s">
        <v>715</v>
      </c>
    </row>
    <row r="10508" spans="1:10">
      <c r="A10508" t="s">
        <v>13</v>
      </c>
      <c r="B10508" t="s">
        <v>38</v>
      </c>
      <c r="C10508" t="s">
        <v>4</v>
      </c>
      <c r="D10508" t="s">
        <v>328</v>
      </c>
      <c r="F10508" s="2">
        <f>G10508*I10508</f>
        <v>2604350000</v>
      </c>
      <c r="G10508" s="2">
        <v>853378.81453956838</v>
      </c>
      <c r="H10508">
        <v>2016</v>
      </c>
      <c r="I10508">
        <v>3051.81</v>
      </c>
      <c r="J10508" s="40" t="s">
        <v>715</v>
      </c>
    </row>
    <row r="10509" spans="1:10">
      <c r="A10509" t="s">
        <v>13</v>
      </c>
      <c r="B10509" t="s">
        <v>38</v>
      </c>
      <c r="C10509" t="s">
        <v>4</v>
      </c>
      <c r="D10509" t="s">
        <v>1</v>
      </c>
      <c r="F10509" s="2">
        <f>G10509*I10509</f>
        <v>1679716184</v>
      </c>
      <c r="G10509" s="2">
        <v>550399.98689302418</v>
      </c>
      <c r="H10509">
        <v>2016</v>
      </c>
      <c r="I10509">
        <v>3051.81</v>
      </c>
      <c r="J10509" s="40" t="s">
        <v>715</v>
      </c>
    </row>
    <row r="10510" spans="1:10">
      <c r="A10510" s="4" t="s">
        <v>287</v>
      </c>
      <c r="B10510" t="s">
        <v>32</v>
      </c>
      <c r="C10510" t="s">
        <v>3</v>
      </c>
      <c r="D10510" t="s">
        <v>367</v>
      </c>
      <c r="F10510" s="2">
        <v>496109.30008129985</v>
      </c>
      <c r="G10510" s="2">
        <v>253839.23427190841</v>
      </c>
      <c r="H10510">
        <v>2012</v>
      </c>
      <c r="I10510">
        <v>1.9544232455014252</v>
      </c>
      <c r="J10510" t="s">
        <v>717</v>
      </c>
    </row>
    <row r="10511" spans="1:10">
      <c r="A10511" s="4" t="s">
        <v>287</v>
      </c>
      <c r="B10511" t="s">
        <v>32</v>
      </c>
      <c r="C10511" t="s">
        <v>3</v>
      </c>
      <c r="D10511" t="s">
        <v>380</v>
      </c>
      <c r="F10511" s="2">
        <v>281729255.49507844</v>
      </c>
      <c r="G10511" s="2">
        <v>144149562.35480008</v>
      </c>
      <c r="H10511">
        <v>2012</v>
      </c>
      <c r="I10511">
        <v>1.9544232455014252</v>
      </c>
      <c r="J10511" t="s">
        <v>717</v>
      </c>
    </row>
    <row r="10512" spans="1:10">
      <c r="A10512" t="s">
        <v>66</v>
      </c>
      <c r="B10512" t="s">
        <v>38</v>
      </c>
      <c r="C10512" t="s">
        <v>4</v>
      </c>
      <c r="D10512" t="s">
        <v>328</v>
      </c>
      <c r="F10512" s="2">
        <f>G10512*I10512</f>
        <v>15195510000</v>
      </c>
      <c r="G10512" s="2">
        <v>4979179.5688460292</v>
      </c>
      <c r="H10512">
        <v>2016</v>
      </c>
      <c r="I10512">
        <v>3051.81</v>
      </c>
      <c r="J10512" s="40" t="s">
        <v>715</v>
      </c>
    </row>
    <row r="10513" spans="1:10">
      <c r="A10513" s="4" t="s">
        <v>287</v>
      </c>
      <c r="B10513" t="s">
        <v>32</v>
      </c>
      <c r="C10513" t="s">
        <v>3</v>
      </c>
      <c r="D10513" t="s">
        <v>380</v>
      </c>
      <c r="F10513" s="2">
        <v>281729255.49507844</v>
      </c>
      <c r="G10513" s="2">
        <v>144149562.35480008</v>
      </c>
      <c r="H10513">
        <v>2012</v>
      </c>
      <c r="I10513">
        <v>1.9544232455014252</v>
      </c>
      <c r="J10513" t="s">
        <v>717</v>
      </c>
    </row>
    <row r="10514" spans="1:10">
      <c r="A10514" s="4" t="s">
        <v>287</v>
      </c>
      <c r="B10514" t="s">
        <v>32</v>
      </c>
      <c r="C10514" t="s">
        <v>3</v>
      </c>
      <c r="D10514" t="s">
        <v>380</v>
      </c>
      <c r="F10514" s="2">
        <v>39513925.832689479</v>
      </c>
      <c r="G10514" s="2">
        <v>20217691.292630844</v>
      </c>
      <c r="H10514">
        <v>2012</v>
      </c>
      <c r="I10514">
        <v>1.9544232455014252</v>
      </c>
      <c r="J10514" t="s">
        <v>717</v>
      </c>
    </row>
    <row r="10515" spans="1:10">
      <c r="A10515" t="s">
        <v>716</v>
      </c>
      <c r="B10515" t="s">
        <v>38</v>
      </c>
      <c r="C10515" t="s">
        <v>4</v>
      </c>
      <c r="D10515" t="s">
        <v>328</v>
      </c>
      <c r="F10515" s="2">
        <f>G10515*I10515</f>
        <v>2162150000.0000005</v>
      </c>
      <c r="G10515" s="2">
        <v>708481.19640475663</v>
      </c>
      <c r="H10515">
        <v>2016</v>
      </c>
      <c r="I10515">
        <v>3051.81</v>
      </c>
      <c r="J10515" s="40" t="s">
        <v>715</v>
      </c>
    </row>
    <row r="10516" spans="1:10">
      <c r="A10516" s="4" t="s">
        <v>287</v>
      </c>
      <c r="B10516" t="s">
        <v>32</v>
      </c>
      <c r="C10516" t="s">
        <v>3</v>
      </c>
      <c r="D10516" t="s">
        <v>380</v>
      </c>
      <c r="F10516" s="2">
        <v>39513925.832689479</v>
      </c>
      <c r="G10516" s="2">
        <v>20217691.292630844</v>
      </c>
      <c r="H10516">
        <v>2012</v>
      </c>
      <c r="I10516">
        <v>1.9544232455014252</v>
      </c>
      <c r="J10516" t="s">
        <v>717</v>
      </c>
    </row>
    <row r="10517" spans="1:10">
      <c r="A10517" s="4" t="s">
        <v>287</v>
      </c>
      <c r="B10517" t="s">
        <v>32</v>
      </c>
      <c r="C10517" t="s">
        <v>4</v>
      </c>
      <c r="D10517" t="s">
        <v>328</v>
      </c>
      <c r="F10517" s="2">
        <v>65935366.131169111</v>
      </c>
      <c r="G10517" s="2">
        <v>33736482.761825107</v>
      </c>
      <c r="H10517">
        <v>2012</v>
      </c>
      <c r="I10517">
        <v>1.9544232455014252</v>
      </c>
      <c r="J10517" t="s">
        <v>717</v>
      </c>
    </row>
    <row r="10518" spans="1:10">
      <c r="A10518" s="4" t="s">
        <v>287</v>
      </c>
      <c r="B10518" t="s">
        <v>32</v>
      </c>
      <c r="C10518" t="s">
        <v>4</v>
      </c>
      <c r="D10518" t="s">
        <v>328</v>
      </c>
      <c r="F10518" s="2">
        <v>44203506.654802077</v>
      </c>
      <c r="G10518" s="2">
        <v>22617161.741473895</v>
      </c>
      <c r="H10518">
        <v>2012</v>
      </c>
      <c r="I10518">
        <v>1.9544232455014252</v>
      </c>
      <c r="J10518" t="s">
        <v>717</v>
      </c>
    </row>
    <row r="10519" spans="1:10">
      <c r="A10519" s="4" t="s">
        <v>287</v>
      </c>
      <c r="B10519" t="s">
        <v>32</v>
      </c>
      <c r="C10519" t="s">
        <v>4</v>
      </c>
      <c r="D10519" t="s">
        <v>328</v>
      </c>
      <c r="F10519" s="2">
        <v>34257832.158141136</v>
      </c>
      <c r="G10519" s="2">
        <v>17528358.935043253</v>
      </c>
      <c r="H10519">
        <v>2012</v>
      </c>
      <c r="I10519">
        <v>1.9544232455014252</v>
      </c>
      <c r="J10519" t="s">
        <v>717</v>
      </c>
    </row>
    <row r="10520" spans="1:10">
      <c r="A10520" s="4" t="s">
        <v>287</v>
      </c>
      <c r="B10520" t="s">
        <v>32</v>
      </c>
      <c r="C10520" t="s">
        <v>4</v>
      </c>
      <c r="D10520" t="s">
        <v>328</v>
      </c>
      <c r="F10520" s="2">
        <v>370430.76802292297</v>
      </c>
      <c r="G10520" s="2">
        <v>189534.56927794858</v>
      </c>
      <c r="H10520">
        <v>2012</v>
      </c>
      <c r="I10520">
        <v>1.9544232455014252</v>
      </c>
      <c r="J10520" t="s">
        <v>717</v>
      </c>
    </row>
    <row r="10521" spans="1:10">
      <c r="A10521" t="s">
        <v>78</v>
      </c>
      <c r="B10521" t="s">
        <v>38</v>
      </c>
      <c r="C10521" t="s">
        <v>4</v>
      </c>
      <c r="D10521" t="s">
        <v>328</v>
      </c>
      <c r="F10521" s="2">
        <f>G10521*I10521</f>
        <v>13600640000</v>
      </c>
      <c r="G10521" s="2">
        <v>4456581.5040910151</v>
      </c>
      <c r="H10521">
        <v>2016</v>
      </c>
      <c r="I10521">
        <v>3051.81</v>
      </c>
      <c r="J10521" s="40" t="s">
        <v>715</v>
      </c>
    </row>
    <row r="10522" spans="1:10">
      <c r="A10522" t="s">
        <v>78</v>
      </c>
      <c r="B10522" t="s">
        <v>38</v>
      </c>
      <c r="C10522" t="s">
        <v>4</v>
      </c>
      <c r="D10522" t="s">
        <v>1</v>
      </c>
      <c r="F10522" s="2">
        <f>G10522*I10522</f>
        <v>1052263535.38</v>
      </c>
      <c r="G10522" s="2">
        <v>344799.81892057502</v>
      </c>
      <c r="H10522">
        <v>2016</v>
      </c>
      <c r="I10522">
        <v>3051.81</v>
      </c>
      <c r="J10522" s="40" t="s">
        <v>715</v>
      </c>
    </row>
    <row r="10523" spans="1:10">
      <c r="A10523" s="4" t="s">
        <v>287</v>
      </c>
      <c r="B10523" t="s">
        <v>32</v>
      </c>
      <c r="C10523" t="s">
        <v>4</v>
      </c>
      <c r="D10523" t="s">
        <v>328</v>
      </c>
      <c r="F10523" s="2">
        <v>280148.80063083064</v>
      </c>
      <c r="G10523" s="2">
        <v>143340.90697890564</v>
      </c>
      <c r="H10523">
        <v>2012</v>
      </c>
      <c r="I10523">
        <v>1.9544232455014252</v>
      </c>
      <c r="J10523" t="s">
        <v>717</v>
      </c>
    </row>
    <row r="10524" spans="1:10">
      <c r="A10524" s="4" t="s">
        <v>287</v>
      </c>
      <c r="B10524" t="s">
        <v>32</v>
      </c>
      <c r="C10524" t="s">
        <v>4</v>
      </c>
      <c r="D10524" t="s">
        <v>1</v>
      </c>
      <c r="F10524" s="2">
        <v>31708947.862279586</v>
      </c>
      <c r="G10524" s="2">
        <v>16224197.054177159</v>
      </c>
      <c r="H10524">
        <v>2012</v>
      </c>
      <c r="I10524">
        <v>1.9544232455014252</v>
      </c>
      <c r="J10524" t="s">
        <v>717</v>
      </c>
    </row>
    <row r="10525" spans="1:10">
      <c r="A10525" s="4" t="s">
        <v>287</v>
      </c>
      <c r="B10525" t="s">
        <v>32</v>
      </c>
      <c r="C10525" t="s">
        <v>4</v>
      </c>
      <c r="D10525" t="s">
        <v>367</v>
      </c>
      <c r="F10525" s="2">
        <v>115367.72803734147</v>
      </c>
      <c r="G10525" s="2">
        <v>59029.040052039913</v>
      </c>
      <c r="H10525">
        <v>2012</v>
      </c>
      <c r="I10525">
        <v>1.9544232455014252</v>
      </c>
      <c r="J10525" t="s">
        <v>717</v>
      </c>
    </row>
    <row r="10526" spans="1:10">
      <c r="A10526" s="4" t="s">
        <v>287</v>
      </c>
      <c r="B10526" t="s">
        <v>32</v>
      </c>
      <c r="C10526" t="s">
        <v>4</v>
      </c>
      <c r="D10526" t="s">
        <v>367</v>
      </c>
      <c r="F10526" s="2">
        <v>115367.72803734147</v>
      </c>
      <c r="G10526" s="2">
        <v>59029.040052039913</v>
      </c>
      <c r="H10526">
        <v>2012</v>
      </c>
      <c r="I10526">
        <v>1.9544232455014252</v>
      </c>
      <c r="J10526" t="s">
        <v>717</v>
      </c>
    </row>
    <row r="10527" spans="1:10">
      <c r="A10527" s="4" t="s">
        <v>287</v>
      </c>
      <c r="B10527" t="s">
        <v>32</v>
      </c>
      <c r="C10527" t="s">
        <v>4</v>
      </c>
      <c r="D10527" t="s">
        <v>380</v>
      </c>
      <c r="F10527" s="2">
        <v>23431098.35907587</v>
      </c>
      <c r="G10527" s="2">
        <v>11988753.415110148</v>
      </c>
      <c r="H10527">
        <v>2012</v>
      </c>
      <c r="I10527">
        <v>1.9544232455014252</v>
      </c>
      <c r="J10527" t="s">
        <v>717</v>
      </c>
    </row>
    <row r="10528" spans="1:10">
      <c r="A10528" s="4" t="s">
        <v>287</v>
      </c>
      <c r="B10528" t="s">
        <v>32</v>
      </c>
      <c r="C10528" t="s">
        <v>4</v>
      </c>
      <c r="D10528" t="s">
        <v>380</v>
      </c>
      <c r="F10528" s="2">
        <v>23431098.35907587</v>
      </c>
      <c r="G10528" s="2">
        <v>11988753.415110148</v>
      </c>
      <c r="H10528">
        <v>2012</v>
      </c>
      <c r="I10528">
        <v>1.9544232455014252</v>
      </c>
      <c r="J10528" t="s">
        <v>717</v>
      </c>
    </row>
    <row r="10529" spans="1:10">
      <c r="A10529" t="s">
        <v>25</v>
      </c>
      <c r="B10529" t="s">
        <v>38</v>
      </c>
      <c r="C10529" t="s">
        <v>4</v>
      </c>
      <c r="D10529" t="s">
        <v>328</v>
      </c>
      <c r="F10529" s="2">
        <f>G10529*I10529</f>
        <v>0</v>
      </c>
      <c r="G10529" s="2">
        <v>0</v>
      </c>
      <c r="H10529">
        <v>2016</v>
      </c>
      <c r="I10529">
        <v>3051.81</v>
      </c>
      <c r="J10529" s="40" t="s">
        <v>715</v>
      </c>
    </row>
    <row r="10530" spans="1:10">
      <c r="A10530" s="4" t="s">
        <v>287</v>
      </c>
      <c r="B10530" t="s">
        <v>32</v>
      </c>
      <c r="C10530" t="s">
        <v>4</v>
      </c>
      <c r="D10530" t="s">
        <v>380</v>
      </c>
      <c r="F10530" s="2">
        <v>-12197999.810874648</v>
      </c>
      <c r="G10530" s="2">
        <v>-6241227.3487594239</v>
      </c>
      <c r="H10530">
        <v>2012</v>
      </c>
      <c r="I10530">
        <v>1.9544232455014252</v>
      </c>
      <c r="J10530" t="s">
        <v>717</v>
      </c>
    </row>
    <row r="10531" spans="1:10">
      <c r="A10531" s="4" t="s">
        <v>287</v>
      </c>
      <c r="B10531" t="s">
        <v>32</v>
      </c>
      <c r="C10531" t="s">
        <v>4</v>
      </c>
      <c r="D10531" t="s">
        <v>380</v>
      </c>
      <c r="F10531" s="2">
        <v>-12197999.810874648</v>
      </c>
      <c r="G10531" s="2">
        <v>-6241227.3487594239</v>
      </c>
      <c r="H10531">
        <v>2012</v>
      </c>
      <c r="I10531">
        <v>1.9544232455014252</v>
      </c>
      <c r="J10531" t="s">
        <v>717</v>
      </c>
    </row>
    <row r="10532" spans="1:10">
      <c r="A10532" s="4" t="s">
        <v>287</v>
      </c>
      <c r="B10532" t="s">
        <v>32</v>
      </c>
      <c r="C10532" t="s">
        <v>3</v>
      </c>
      <c r="D10532" t="s">
        <v>328</v>
      </c>
      <c r="F10532" s="2">
        <v>67731211.766247466</v>
      </c>
      <c r="G10532" s="2">
        <v>40454954.447384685</v>
      </c>
      <c r="H10532">
        <v>2011</v>
      </c>
      <c r="I10532">
        <v>1.6742377464381528</v>
      </c>
      <c r="J10532" t="s">
        <v>717</v>
      </c>
    </row>
    <row r="10533" spans="1:10">
      <c r="A10533" t="s">
        <v>17</v>
      </c>
      <c r="B10533" t="s">
        <v>38</v>
      </c>
      <c r="C10533" t="s">
        <v>3</v>
      </c>
      <c r="D10533" t="s">
        <v>328</v>
      </c>
      <c r="F10533" s="2">
        <f>G10533*I10533</f>
        <v>31423810000</v>
      </c>
      <c r="G10533" s="2">
        <v>11454385.757925713</v>
      </c>
      <c r="H10533">
        <v>2015</v>
      </c>
      <c r="I10533">
        <v>2743.3867397260219</v>
      </c>
      <c r="J10533" s="40" t="s">
        <v>715</v>
      </c>
    </row>
    <row r="10534" spans="1:10">
      <c r="A10534" t="s">
        <v>17</v>
      </c>
      <c r="B10534" t="s">
        <v>38</v>
      </c>
      <c r="C10534" t="s">
        <v>3</v>
      </c>
      <c r="D10534" t="s">
        <v>1</v>
      </c>
      <c r="F10534" s="2">
        <f>G10534*I10534</f>
        <v>1422901672.9999998</v>
      </c>
      <c r="G10534" s="2">
        <v>518666.08976250392</v>
      </c>
      <c r="H10534">
        <v>2015</v>
      </c>
      <c r="I10534">
        <v>2743.3867397260219</v>
      </c>
      <c r="J10534" s="40" t="s">
        <v>715</v>
      </c>
    </row>
    <row r="10535" spans="1:10">
      <c r="A10535" t="s">
        <v>13</v>
      </c>
      <c r="B10535" t="s">
        <v>38</v>
      </c>
      <c r="C10535" t="s">
        <v>3</v>
      </c>
      <c r="D10535" t="s">
        <v>328</v>
      </c>
      <c r="F10535" s="2">
        <f>G10535*I10535</f>
        <v>17144460000</v>
      </c>
      <c r="G10535" s="2">
        <v>6249377.7314503575</v>
      </c>
      <c r="H10535">
        <v>2015</v>
      </c>
      <c r="I10535">
        <v>2743.3867397260219</v>
      </c>
      <c r="J10535" s="40" t="s">
        <v>715</v>
      </c>
    </row>
    <row r="10536" spans="1:10">
      <c r="A10536" t="s">
        <v>13</v>
      </c>
      <c r="B10536" t="s">
        <v>38</v>
      </c>
      <c r="C10536" t="s">
        <v>3</v>
      </c>
      <c r="D10536" t="s">
        <v>1</v>
      </c>
      <c r="F10536" s="2">
        <f>G10536*I10536</f>
        <v>3566217516</v>
      </c>
      <c r="G10536" s="2">
        <v>1299932.4755634537</v>
      </c>
      <c r="H10536">
        <v>2015</v>
      </c>
      <c r="I10536">
        <v>2743.3867397260219</v>
      </c>
      <c r="J10536" s="40" t="s">
        <v>715</v>
      </c>
    </row>
    <row r="10537" spans="1:10">
      <c r="A10537" s="4" t="s">
        <v>287</v>
      </c>
      <c r="B10537" t="s">
        <v>32</v>
      </c>
      <c r="C10537" t="s">
        <v>3</v>
      </c>
      <c r="D10537" t="s">
        <v>328</v>
      </c>
      <c r="F10537" s="2">
        <v>55199654.701797523</v>
      </c>
      <c r="G10537" s="2">
        <v>32970021.622814145</v>
      </c>
      <c r="H10537">
        <v>2011</v>
      </c>
      <c r="I10537">
        <v>1.6742377464381528</v>
      </c>
      <c r="J10537" t="s">
        <v>717</v>
      </c>
    </row>
    <row r="10538" spans="1:10">
      <c r="A10538" s="4" t="s">
        <v>287</v>
      </c>
      <c r="B10538" t="s">
        <v>32</v>
      </c>
      <c r="C10538" t="s">
        <v>3</v>
      </c>
      <c r="D10538" t="s">
        <v>328</v>
      </c>
      <c r="F10538" s="2">
        <v>44651674.513815485</v>
      </c>
      <c r="G10538" s="2">
        <v>26669852.957747146</v>
      </c>
      <c r="H10538">
        <v>2011</v>
      </c>
      <c r="I10538">
        <v>1.6742377464381528</v>
      </c>
      <c r="J10538" t="s">
        <v>717</v>
      </c>
    </row>
    <row r="10539" spans="1:10">
      <c r="A10539" t="s">
        <v>66</v>
      </c>
      <c r="B10539" t="s">
        <v>38</v>
      </c>
      <c r="C10539" t="s">
        <v>3</v>
      </c>
      <c r="D10539" t="s">
        <v>328</v>
      </c>
      <c r="F10539" s="2">
        <f>G10539*I10539</f>
        <v>42404810000</v>
      </c>
      <c r="G10539" s="2">
        <v>15457102.487939745</v>
      </c>
      <c r="H10539">
        <v>2015</v>
      </c>
      <c r="I10539">
        <v>2743.3867397260219</v>
      </c>
      <c r="J10539" s="40" t="s">
        <v>715</v>
      </c>
    </row>
    <row r="10540" spans="1:10">
      <c r="A10540" t="s">
        <v>66</v>
      </c>
      <c r="B10540" t="s">
        <v>38</v>
      </c>
      <c r="C10540" t="s">
        <v>3</v>
      </c>
      <c r="D10540" t="s">
        <v>1</v>
      </c>
      <c r="F10540" s="2">
        <f>G10540*I10540</f>
        <v>1176391713</v>
      </c>
      <c r="G10540" s="2">
        <v>428810.01645341644</v>
      </c>
      <c r="H10540">
        <v>2015</v>
      </c>
      <c r="I10540">
        <v>2743.3867397260219</v>
      </c>
      <c r="J10540" s="40" t="s">
        <v>715</v>
      </c>
    </row>
    <row r="10541" spans="1:10">
      <c r="A10541" s="4" t="s">
        <v>287</v>
      </c>
      <c r="B10541" t="s">
        <v>32</v>
      </c>
      <c r="C10541" t="s">
        <v>3</v>
      </c>
      <c r="D10541" t="s">
        <v>328</v>
      </c>
      <c r="F10541" s="2">
        <v>2028749.6076880207</v>
      </c>
      <c r="G10541" s="2">
        <v>1211745.232721023</v>
      </c>
      <c r="H10541">
        <v>2011</v>
      </c>
      <c r="I10541">
        <v>1.6742377464381528</v>
      </c>
      <c r="J10541" t="s">
        <v>717</v>
      </c>
    </row>
    <row r="10542" spans="1:10">
      <c r="A10542" s="4" t="s">
        <v>287</v>
      </c>
      <c r="B10542" t="s">
        <v>32</v>
      </c>
      <c r="C10542" t="s">
        <v>3</v>
      </c>
      <c r="D10542" t="s">
        <v>328</v>
      </c>
      <c r="F10542" s="2">
        <v>1437896.836577038</v>
      </c>
      <c r="G10542" s="2">
        <v>858836.70920458168</v>
      </c>
      <c r="H10542">
        <v>2011</v>
      </c>
      <c r="I10542">
        <v>1.6742377464381528</v>
      </c>
      <c r="J10542" t="s">
        <v>717</v>
      </c>
    </row>
    <row r="10543" spans="1:10">
      <c r="A10543" t="s">
        <v>716</v>
      </c>
      <c r="B10543" t="s">
        <v>38</v>
      </c>
      <c r="C10543" t="s">
        <v>3</v>
      </c>
      <c r="D10543" t="s">
        <v>328</v>
      </c>
      <c r="F10543" s="2">
        <f>G10543*I10543</f>
        <v>5495690000</v>
      </c>
      <c r="G10543" s="2">
        <v>2003250.187229835</v>
      </c>
      <c r="H10543">
        <v>2015</v>
      </c>
      <c r="I10543">
        <v>2743.3867397260219</v>
      </c>
      <c r="J10543" s="40" t="s">
        <v>715</v>
      </c>
    </row>
    <row r="10544" spans="1:10">
      <c r="A10544" s="4" t="s">
        <v>287</v>
      </c>
      <c r="B10544" t="s">
        <v>32</v>
      </c>
      <c r="C10544" t="s">
        <v>3</v>
      </c>
      <c r="D10544" t="s">
        <v>1</v>
      </c>
      <c r="F10544" s="2">
        <v>32512669.923397157</v>
      </c>
      <c r="G10544" s="2">
        <v>19419386.519367423</v>
      </c>
      <c r="H10544">
        <v>2011</v>
      </c>
      <c r="I10544">
        <v>1.6742377464381528</v>
      </c>
      <c r="J10544" t="s">
        <v>717</v>
      </c>
    </row>
    <row r="10545" spans="1:10">
      <c r="A10545" s="4" t="s">
        <v>287</v>
      </c>
      <c r="B10545" t="s">
        <v>32</v>
      </c>
      <c r="C10545" t="s">
        <v>3</v>
      </c>
      <c r="D10545" t="s">
        <v>1</v>
      </c>
      <c r="F10545" s="2">
        <v>-98293.758152230861</v>
      </c>
      <c r="G10545" s="2">
        <v>-58709.558042963334</v>
      </c>
      <c r="H10545">
        <v>2011</v>
      </c>
      <c r="I10545">
        <v>1.6742377464381528</v>
      </c>
      <c r="J10545" t="s">
        <v>717</v>
      </c>
    </row>
    <row r="10546" spans="1:10">
      <c r="A10546" s="4" t="s">
        <v>287</v>
      </c>
      <c r="B10546" t="s">
        <v>32</v>
      </c>
      <c r="C10546" t="s">
        <v>3</v>
      </c>
      <c r="D10546" t="s">
        <v>380</v>
      </c>
      <c r="F10546" s="2">
        <v>54351107.360915102</v>
      </c>
      <c r="G10546" s="2">
        <v>32463195.55065823</v>
      </c>
      <c r="H10546">
        <v>2011</v>
      </c>
      <c r="I10546">
        <v>1.6742377464381528</v>
      </c>
      <c r="J10546" t="s">
        <v>717</v>
      </c>
    </row>
    <row r="10547" spans="1:10">
      <c r="A10547" s="4" t="s">
        <v>287</v>
      </c>
      <c r="B10547" t="s">
        <v>32</v>
      </c>
      <c r="C10547" t="s">
        <v>3</v>
      </c>
      <c r="D10547" t="s">
        <v>380</v>
      </c>
      <c r="F10547" s="2">
        <v>54351107.360915102</v>
      </c>
      <c r="G10547" s="2">
        <v>32463195.55065823</v>
      </c>
      <c r="H10547">
        <v>2011</v>
      </c>
      <c r="I10547">
        <v>1.6742377464381528</v>
      </c>
      <c r="J10547" t="s">
        <v>717</v>
      </c>
    </row>
    <row r="10548" spans="1:10">
      <c r="A10548" s="4" t="s">
        <v>287</v>
      </c>
      <c r="B10548" t="s">
        <v>32</v>
      </c>
      <c r="C10548" t="s">
        <v>4</v>
      </c>
      <c r="D10548" t="s">
        <v>328</v>
      </c>
      <c r="F10548" s="2">
        <v>47613699.99680084</v>
      </c>
      <c r="G10548" s="2">
        <v>28439031.49244862</v>
      </c>
      <c r="H10548">
        <v>2011</v>
      </c>
      <c r="I10548">
        <v>1.6742377464381528</v>
      </c>
      <c r="J10548" t="s">
        <v>717</v>
      </c>
    </row>
    <row r="10549" spans="1:10">
      <c r="A10549" s="4" t="s">
        <v>287</v>
      </c>
      <c r="B10549" t="s">
        <v>32</v>
      </c>
      <c r="C10549" t="s">
        <v>4</v>
      </c>
      <c r="D10549" t="s">
        <v>328</v>
      </c>
      <c r="F10549" s="2">
        <v>32474214.271563873</v>
      </c>
      <c r="G10549" s="2">
        <v>19396417.468576938</v>
      </c>
      <c r="H10549">
        <v>2011</v>
      </c>
      <c r="I10549">
        <v>1.6742377464381528</v>
      </c>
      <c r="J10549" t="s">
        <v>717</v>
      </c>
    </row>
    <row r="10550" spans="1:10">
      <c r="A10550" t="s">
        <v>78</v>
      </c>
      <c r="B10550" t="s">
        <v>38</v>
      </c>
      <c r="C10550" t="s">
        <v>3</v>
      </c>
      <c r="D10550" t="s">
        <v>328</v>
      </c>
      <c r="F10550" s="2">
        <f>G10550*I10550</f>
        <v>23473810000</v>
      </c>
      <c r="G10550" s="2">
        <v>8556507.7865559328</v>
      </c>
      <c r="H10550">
        <v>2015</v>
      </c>
      <c r="I10550">
        <v>2743.3867397260219</v>
      </c>
      <c r="J10550" s="40" t="s">
        <v>715</v>
      </c>
    </row>
    <row r="10551" spans="1:10">
      <c r="A10551" t="s">
        <v>78</v>
      </c>
      <c r="B10551" t="s">
        <v>38</v>
      </c>
      <c r="C10551" t="s">
        <v>3</v>
      </c>
      <c r="D10551" t="s">
        <v>1</v>
      </c>
      <c r="F10551" s="2">
        <f>G10551*I10551</f>
        <v>4989205723</v>
      </c>
      <c r="G10551" s="2">
        <v>1818630.1080897786</v>
      </c>
      <c r="H10551">
        <v>2015</v>
      </c>
      <c r="I10551">
        <v>2743.3867397260219</v>
      </c>
      <c r="J10551" s="40" t="s">
        <v>715</v>
      </c>
    </row>
    <row r="10552" spans="1:10">
      <c r="A10552" s="4" t="s">
        <v>287</v>
      </c>
      <c r="B10552" t="s">
        <v>32</v>
      </c>
      <c r="C10552" t="s">
        <v>4</v>
      </c>
      <c r="D10552" t="s">
        <v>328</v>
      </c>
      <c r="F10552" s="2">
        <v>4218871.9589482741</v>
      </c>
      <c r="G10552" s="2">
        <v>2519876.2648397386</v>
      </c>
      <c r="H10552">
        <v>2011</v>
      </c>
      <c r="I10552">
        <v>1.6742377464381528</v>
      </c>
      <c r="J10552" t="s">
        <v>717</v>
      </c>
    </row>
    <row r="10553" spans="1:10">
      <c r="A10553" s="4" t="s">
        <v>287</v>
      </c>
      <c r="B10553" t="s">
        <v>32</v>
      </c>
      <c r="C10553" t="s">
        <v>4</v>
      </c>
      <c r="D10553" t="s">
        <v>328</v>
      </c>
      <c r="F10553" s="2">
        <v>764866.33326027507</v>
      </c>
      <c r="G10553" s="2">
        <v>456844.51619101613</v>
      </c>
      <c r="H10553">
        <v>2011</v>
      </c>
      <c r="I10553">
        <v>1.6742377464381528</v>
      </c>
      <c r="J10553" t="s">
        <v>717</v>
      </c>
    </row>
    <row r="10554" spans="1:10">
      <c r="A10554" s="4" t="s">
        <v>287</v>
      </c>
      <c r="B10554" t="s">
        <v>32</v>
      </c>
      <c r="C10554" t="s">
        <v>4</v>
      </c>
      <c r="D10554" t="s">
        <v>328</v>
      </c>
      <c r="F10554" s="2">
        <v>166137.74933386254</v>
      </c>
      <c r="G10554" s="2">
        <v>99231.874139327774</v>
      </c>
      <c r="H10554">
        <v>2011</v>
      </c>
      <c r="I10554">
        <v>1.6742377464381528</v>
      </c>
      <c r="J10554" t="s">
        <v>717</v>
      </c>
    </row>
    <row r="10555" spans="1:10">
      <c r="A10555" s="4" t="s">
        <v>287</v>
      </c>
      <c r="B10555" t="s">
        <v>32</v>
      </c>
      <c r="C10555" t="s">
        <v>4</v>
      </c>
      <c r="D10555" t="s">
        <v>328</v>
      </c>
      <c r="F10555" s="2">
        <v>16619.434556816406</v>
      </c>
      <c r="G10555" s="2">
        <v>9926.5678319422223</v>
      </c>
      <c r="H10555">
        <v>2011</v>
      </c>
      <c r="I10555">
        <v>1.6742377464381528</v>
      </c>
      <c r="J10555" t="s">
        <v>717</v>
      </c>
    </row>
    <row r="10556" spans="1:10">
      <c r="A10556" s="4" t="s">
        <v>287</v>
      </c>
      <c r="B10556" t="s">
        <v>32</v>
      </c>
      <c r="C10556" t="s">
        <v>4</v>
      </c>
      <c r="D10556" t="s">
        <v>1</v>
      </c>
      <c r="F10556" s="2">
        <v>25065439.53908819</v>
      </c>
      <c r="G10556" s="2">
        <v>14971254.585803904</v>
      </c>
      <c r="H10556">
        <v>2011</v>
      </c>
      <c r="I10556">
        <v>1.6742377464381528</v>
      </c>
      <c r="J10556" t="s">
        <v>717</v>
      </c>
    </row>
    <row r="10557" spans="1:10">
      <c r="A10557" s="4" t="s">
        <v>287</v>
      </c>
      <c r="B10557" t="s">
        <v>32</v>
      </c>
      <c r="C10557" t="s">
        <v>4</v>
      </c>
      <c r="D10557" t="s">
        <v>1</v>
      </c>
      <c r="F10557" s="2">
        <v>3002352.7822161461</v>
      </c>
      <c r="G10557" s="2">
        <v>1793265.4956582384</v>
      </c>
      <c r="H10557">
        <v>2011</v>
      </c>
      <c r="I10557">
        <v>1.6742377464381528</v>
      </c>
      <c r="J10557" t="s">
        <v>717</v>
      </c>
    </row>
    <row r="10558" spans="1:10">
      <c r="A10558" s="4" t="s">
        <v>287</v>
      </c>
      <c r="B10558" t="s">
        <v>32</v>
      </c>
      <c r="C10558" t="s">
        <v>4</v>
      </c>
      <c r="D10558" t="s">
        <v>380</v>
      </c>
      <c r="F10558" s="2">
        <v>34060797.358982086</v>
      </c>
      <c r="G10558" s="2">
        <v>20344062.503335938</v>
      </c>
      <c r="H10558">
        <v>2011</v>
      </c>
      <c r="I10558">
        <v>1.6742377464381528</v>
      </c>
      <c r="J10558" t="s">
        <v>717</v>
      </c>
    </row>
    <row r="10559" spans="1:10">
      <c r="A10559" s="4" t="s">
        <v>287</v>
      </c>
      <c r="B10559" t="s">
        <v>32</v>
      </c>
      <c r="C10559" t="s">
        <v>4</v>
      </c>
      <c r="D10559" t="s">
        <v>380</v>
      </c>
      <c r="F10559" s="2">
        <v>34060797.358982086</v>
      </c>
      <c r="G10559" s="2">
        <v>20344062.503335938</v>
      </c>
      <c r="H10559">
        <v>2011</v>
      </c>
      <c r="I10559">
        <v>1.6742377464381528</v>
      </c>
      <c r="J10559" t="s">
        <v>717</v>
      </c>
    </row>
    <row r="10560" spans="1:10">
      <c r="A10560" s="4" t="s">
        <v>287</v>
      </c>
      <c r="B10560" t="s">
        <v>32</v>
      </c>
      <c r="C10560" t="s">
        <v>3</v>
      </c>
      <c r="D10560" t="s">
        <v>328</v>
      </c>
      <c r="F10560" s="2">
        <v>69587216.617042869</v>
      </c>
      <c r="G10560" s="2">
        <v>39518261.818190075</v>
      </c>
      <c r="H10560">
        <v>2010</v>
      </c>
      <c r="I10560">
        <v>1.7608875850154977</v>
      </c>
      <c r="J10560" t="s">
        <v>717</v>
      </c>
    </row>
    <row r="10561" spans="1:10">
      <c r="A10561" s="4" t="s">
        <v>287</v>
      </c>
      <c r="B10561" t="s">
        <v>32</v>
      </c>
      <c r="C10561" t="s">
        <v>3</v>
      </c>
      <c r="D10561" t="s">
        <v>328</v>
      </c>
      <c r="F10561" s="2">
        <v>67672581.269026116</v>
      </c>
      <c r="G10561" s="2">
        <v>38430949.167280614</v>
      </c>
      <c r="H10561">
        <v>2010</v>
      </c>
      <c r="I10561">
        <v>1.7608875850154977</v>
      </c>
      <c r="J10561" t="s">
        <v>717</v>
      </c>
    </row>
    <row r="10562" spans="1:10">
      <c r="A10562" t="s">
        <v>17</v>
      </c>
      <c r="B10562" t="s">
        <v>38</v>
      </c>
      <c r="C10562" t="s">
        <v>4</v>
      </c>
      <c r="D10562" t="s">
        <v>328</v>
      </c>
      <c r="F10562" s="2">
        <f>G10562*I10562</f>
        <v>8954620000</v>
      </c>
      <c r="G10562" s="2">
        <v>3264074.9735833034</v>
      </c>
      <c r="H10562">
        <v>2015</v>
      </c>
      <c r="I10562">
        <v>2743.3867397260219</v>
      </c>
      <c r="J10562" s="40" t="s">
        <v>715</v>
      </c>
    </row>
    <row r="10563" spans="1:10">
      <c r="A10563" t="s">
        <v>17</v>
      </c>
      <c r="B10563" t="s">
        <v>38</v>
      </c>
      <c r="C10563" t="s">
        <v>4</v>
      </c>
      <c r="D10563" t="s">
        <v>1</v>
      </c>
      <c r="F10563" s="2">
        <f>G10563*I10563</f>
        <v>1323278395</v>
      </c>
      <c r="G10563" s="2">
        <v>482352.11457359232</v>
      </c>
      <c r="H10563">
        <v>2015</v>
      </c>
      <c r="I10563">
        <v>2743.3867397260219</v>
      </c>
      <c r="J10563" s="40" t="s">
        <v>715</v>
      </c>
    </row>
    <row r="10564" spans="1:10">
      <c r="A10564" t="s">
        <v>13</v>
      </c>
      <c r="B10564" t="s">
        <v>38</v>
      </c>
      <c r="C10564" t="s">
        <v>4</v>
      </c>
      <c r="D10564" t="s">
        <v>328</v>
      </c>
      <c r="F10564" s="2">
        <f>G10564*I10564</f>
        <v>5638110000</v>
      </c>
      <c r="G10564" s="2">
        <v>2055164.121906877</v>
      </c>
      <c r="H10564">
        <v>2015</v>
      </c>
      <c r="I10564">
        <v>2743.3867397260219</v>
      </c>
      <c r="J10564" s="40" t="s">
        <v>715</v>
      </c>
    </row>
    <row r="10565" spans="1:10">
      <c r="A10565" t="s">
        <v>13</v>
      </c>
      <c r="B10565" t="s">
        <v>38</v>
      </c>
      <c r="C10565" t="s">
        <v>4</v>
      </c>
      <c r="D10565" t="s">
        <v>1</v>
      </c>
      <c r="F10565" s="2">
        <f>G10565*I10565</f>
        <v>232382211</v>
      </c>
      <c r="G10565" s="2">
        <v>84706.325810704933</v>
      </c>
      <c r="H10565">
        <v>2015</v>
      </c>
      <c r="I10565">
        <v>2743.3867397260219</v>
      </c>
      <c r="J10565" s="40" t="s">
        <v>715</v>
      </c>
    </row>
    <row r="10566" spans="1:10">
      <c r="A10566" s="4" t="s">
        <v>287</v>
      </c>
      <c r="B10566" t="s">
        <v>32</v>
      </c>
      <c r="C10566" t="s">
        <v>3</v>
      </c>
      <c r="D10566" t="s">
        <v>328</v>
      </c>
      <c r="F10566" s="2">
        <v>48298472.13003172</v>
      </c>
      <c r="G10566" s="2">
        <v>27428481.261969168</v>
      </c>
      <c r="H10566">
        <v>2010</v>
      </c>
      <c r="I10566">
        <v>1.7608875850154977</v>
      </c>
      <c r="J10566" t="s">
        <v>717</v>
      </c>
    </row>
    <row r="10567" spans="1:10">
      <c r="A10567" s="4" t="s">
        <v>287</v>
      </c>
      <c r="B10567" t="s">
        <v>32</v>
      </c>
      <c r="C10567" t="s">
        <v>3</v>
      </c>
      <c r="D10567" t="s">
        <v>328</v>
      </c>
      <c r="F10567" s="2">
        <v>2425084.6376321008</v>
      </c>
      <c r="G10567" s="2">
        <v>1377194.4661707394</v>
      </c>
      <c r="H10567">
        <v>2010</v>
      </c>
      <c r="I10567">
        <v>1.7608875850154977</v>
      </c>
      <c r="J10567" t="s">
        <v>717</v>
      </c>
    </row>
    <row r="10568" spans="1:10">
      <c r="A10568" t="s">
        <v>66</v>
      </c>
      <c r="B10568" t="s">
        <v>38</v>
      </c>
      <c r="C10568" t="s">
        <v>4</v>
      </c>
      <c r="D10568" t="s">
        <v>328</v>
      </c>
      <c r="F10568" s="2">
        <f>G10568*I10568</f>
        <v>14089100000</v>
      </c>
      <c r="G10568" s="2">
        <v>5135659.4372862857</v>
      </c>
      <c r="H10568">
        <v>2015</v>
      </c>
      <c r="I10568">
        <v>2743.3867397260219</v>
      </c>
      <c r="J10568" s="40" t="s">
        <v>715</v>
      </c>
    </row>
    <row r="10569" spans="1:10">
      <c r="A10569" t="s">
        <v>66</v>
      </c>
      <c r="B10569" t="s">
        <v>38</v>
      </c>
      <c r="C10569" t="s">
        <v>4</v>
      </c>
      <c r="D10569" t="s">
        <v>1</v>
      </c>
      <c r="F10569" s="2">
        <f>G10569*I10569</f>
        <v>9435680</v>
      </c>
      <c r="G10569" s="2">
        <v>3439.4275744521269</v>
      </c>
      <c r="H10569">
        <v>2015</v>
      </c>
      <c r="I10569">
        <v>2743.3867397260219</v>
      </c>
      <c r="J10569" s="40" t="s">
        <v>715</v>
      </c>
    </row>
    <row r="10570" spans="1:10">
      <c r="A10570" s="4" t="s">
        <v>287</v>
      </c>
      <c r="B10570" t="s">
        <v>32</v>
      </c>
      <c r="C10570" t="s">
        <v>3</v>
      </c>
      <c r="D10570" t="s">
        <v>328</v>
      </c>
      <c r="F10570" s="2">
        <v>2103455.5794828474</v>
      </c>
      <c r="G10570" s="2">
        <v>1194542.7961344474</v>
      </c>
      <c r="H10570">
        <v>2010</v>
      </c>
      <c r="I10570">
        <v>1.7608875850154977</v>
      </c>
      <c r="J10570" t="s">
        <v>717</v>
      </c>
    </row>
    <row r="10571" spans="1:10">
      <c r="A10571" s="4" t="s">
        <v>287</v>
      </c>
      <c r="B10571" t="s">
        <v>32</v>
      </c>
      <c r="C10571" t="s">
        <v>3</v>
      </c>
      <c r="D10571" t="s">
        <v>1</v>
      </c>
      <c r="F10571" s="2">
        <v>71765829.485037014</v>
      </c>
      <c r="G10571" s="2">
        <v>40755486.094477408</v>
      </c>
      <c r="H10571">
        <v>2010</v>
      </c>
      <c r="I10571">
        <v>1.7608875850154977</v>
      </c>
      <c r="J10571" t="s">
        <v>717</v>
      </c>
    </row>
    <row r="10572" spans="1:10">
      <c r="A10572" t="s">
        <v>716</v>
      </c>
      <c r="B10572" t="s">
        <v>38</v>
      </c>
      <c r="C10572" t="s">
        <v>4</v>
      </c>
      <c r="D10572" t="s">
        <v>328</v>
      </c>
      <c r="F10572" s="2">
        <f>G10572*I10572</f>
        <v>1864710000</v>
      </c>
      <c r="G10572" s="2">
        <v>679710.94742049603</v>
      </c>
      <c r="H10572">
        <v>2015</v>
      </c>
      <c r="I10572">
        <v>2743.3867397260219</v>
      </c>
      <c r="J10572" s="40" t="s">
        <v>715</v>
      </c>
    </row>
    <row r="10573" spans="1:10">
      <c r="A10573" s="4" t="s">
        <v>287</v>
      </c>
      <c r="B10573" t="s">
        <v>32</v>
      </c>
      <c r="C10573" t="s">
        <v>4</v>
      </c>
      <c r="D10573" t="s">
        <v>328</v>
      </c>
      <c r="F10573" s="2">
        <v>57908751.2660105</v>
      </c>
      <c r="G10573" s="2">
        <v>32886114.797328666</v>
      </c>
      <c r="H10573">
        <v>2010</v>
      </c>
      <c r="I10573">
        <v>1.7608875850154977</v>
      </c>
      <c r="J10573" t="s">
        <v>717</v>
      </c>
    </row>
    <row r="10574" spans="1:10">
      <c r="A10574" s="4" t="s">
        <v>287</v>
      </c>
      <c r="B10574" t="s">
        <v>32</v>
      </c>
      <c r="C10574" t="s">
        <v>4</v>
      </c>
      <c r="D10574" t="s">
        <v>328</v>
      </c>
      <c r="F10574" s="2">
        <v>32347550.252790667</v>
      </c>
      <c r="G10574" s="2">
        <v>18370025.734780777</v>
      </c>
      <c r="H10574">
        <v>2010</v>
      </c>
      <c r="I10574">
        <v>1.7608875850154977</v>
      </c>
      <c r="J10574" t="s">
        <v>717</v>
      </c>
    </row>
    <row r="10575" spans="1:10">
      <c r="A10575" s="4" t="s">
        <v>287</v>
      </c>
      <c r="B10575" t="s">
        <v>32</v>
      </c>
      <c r="C10575" t="s">
        <v>4</v>
      </c>
      <c r="D10575" t="s">
        <v>328</v>
      </c>
      <c r="F10575" s="2">
        <v>30924637.089387242</v>
      </c>
      <c r="G10575" s="2">
        <v>17561959.861915361</v>
      </c>
      <c r="H10575">
        <v>2010</v>
      </c>
      <c r="I10575">
        <v>1.7608875850154977</v>
      </c>
      <c r="J10575" t="s">
        <v>717</v>
      </c>
    </row>
    <row r="10576" spans="1:10">
      <c r="A10576" s="4" t="s">
        <v>287</v>
      </c>
      <c r="B10576" t="s">
        <v>32</v>
      </c>
      <c r="C10576" t="s">
        <v>4</v>
      </c>
      <c r="D10576" t="s">
        <v>328</v>
      </c>
      <c r="F10576" s="2">
        <v>691247.75960702146</v>
      </c>
      <c r="G10576" s="2">
        <v>392556.43886031356</v>
      </c>
      <c r="H10576">
        <v>2010</v>
      </c>
      <c r="I10576">
        <v>1.7608875850154977</v>
      </c>
      <c r="J10576" t="s">
        <v>717</v>
      </c>
    </row>
    <row r="10577" spans="1:10">
      <c r="A10577" s="4" t="s">
        <v>287</v>
      </c>
      <c r="B10577" t="s">
        <v>32</v>
      </c>
      <c r="C10577" t="s">
        <v>4</v>
      </c>
      <c r="D10577" t="s">
        <v>328</v>
      </c>
      <c r="F10577" s="2">
        <v>191417.85893581691</v>
      </c>
      <c r="G10577" s="2">
        <v>108705.32597578183</v>
      </c>
      <c r="H10577">
        <v>2010</v>
      </c>
      <c r="I10577">
        <v>1.7608875850154977</v>
      </c>
      <c r="J10577" t="s">
        <v>717</v>
      </c>
    </row>
    <row r="10578" spans="1:10">
      <c r="A10578" s="4" t="s">
        <v>287</v>
      </c>
      <c r="B10578" t="s">
        <v>32</v>
      </c>
      <c r="C10578" t="s">
        <v>4</v>
      </c>
      <c r="D10578" t="s">
        <v>1</v>
      </c>
      <c r="F10578" s="2">
        <v>40054092.282357104</v>
      </c>
      <c r="G10578" s="2">
        <v>22746535.680757035</v>
      </c>
      <c r="H10578">
        <v>2010</v>
      </c>
      <c r="I10578">
        <v>1.7608875850154977</v>
      </c>
      <c r="J10578" t="s">
        <v>717</v>
      </c>
    </row>
    <row r="10579" spans="1:10">
      <c r="A10579" t="s">
        <v>78</v>
      </c>
      <c r="B10579" t="s">
        <v>38</v>
      </c>
      <c r="C10579" t="s">
        <v>4</v>
      </c>
      <c r="D10579" t="s">
        <v>328</v>
      </c>
      <c r="F10579" s="2">
        <f>G10579*I10579</f>
        <v>9529950000</v>
      </c>
      <c r="G10579" s="2">
        <v>3473790.2104723821</v>
      </c>
      <c r="H10579">
        <v>2015</v>
      </c>
      <c r="I10579">
        <v>2743.3867397260219</v>
      </c>
      <c r="J10579" s="40" t="s">
        <v>715</v>
      </c>
    </row>
    <row r="10580" spans="1:10">
      <c r="A10580" t="s">
        <v>78</v>
      </c>
      <c r="B10580" t="s">
        <v>38</v>
      </c>
      <c r="C10580" t="s">
        <v>4</v>
      </c>
      <c r="D10580" t="s">
        <v>1</v>
      </c>
      <c r="F10580" s="2">
        <f>G10580*I10580</f>
        <v>438502467</v>
      </c>
      <c r="G10580" s="2">
        <v>159839.82886925837</v>
      </c>
      <c r="H10580">
        <v>2015</v>
      </c>
      <c r="I10580">
        <v>2743.3867397260219</v>
      </c>
      <c r="J10580" s="40" t="s">
        <v>715</v>
      </c>
    </row>
    <row r="10581" spans="1:10">
      <c r="A10581" s="5" t="s">
        <v>287</v>
      </c>
      <c r="B10581" t="s">
        <v>319</v>
      </c>
      <c r="C10581" t="s">
        <v>3</v>
      </c>
      <c r="D10581" t="s">
        <v>328</v>
      </c>
      <c r="E10581" t="s">
        <v>361</v>
      </c>
      <c r="F10581" s="2">
        <v>24295028</v>
      </c>
      <c r="G10581" s="2">
        <f>F10581/I10581</f>
        <v>3590.4601310860039</v>
      </c>
      <c r="H10581">
        <v>2021</v>
      </c>
      <c r="I10581">
        <v>6766.55</v>
      </c>
      <c r="J10581" t="s">
        <v>717</v>
      </c>
    </row>
    <row r="10582" spans="1:10" ht="15.75">
      <c r="A10582" s="19" t="s">
        <v>670</v>
      </c>
      <c r="B10582" t="s">
        <v>319</v>
      </c>
      <c r="C10582" t="s">
        <v>3</v>
      </c>
      <c r="D10582" t="s">
        <v>328</v>
      </c>
      <c r="F10582" s="2">
        <v>160147421</v>
      </c>
      <c r="G10582" s="2">
        <f>F10582/I10582</f>
        <v>21990.116440331196</v>
      </c>
      <c r="H10582">
        <v>2023</v>
      </c>
      <c r="I10582">
        <v>7282.7</v>
      </c>
      <c r="J10582" t="s">
        <v>717</v>
      </c>
    </row>
    <row r="10583" spans="1:10">
      <c r="A10583" t="s">
        <v>499</v>
      </c>
      <c r="B10583" t="s">
        <v>37</v>
      </c>
      <c r="C10583" t="s">
        <v>3</v>
      </c>
      <c r="D10583" t="s">
        <v>328</v>
      </c>
      <c r="F10583" s="2">
        <v>7569.56</v>
      </c>
      <c r="G10583" s="2">
        <v>7569.56</v>
      </c>
      <c r="H10583">
        <v>2016</v>
      </c>
      <c r="I10583">
        <v>1</v>
      </c>
      <c r="J10583" t="s">
        <v>717</v>
      </c>
    </row>
    <row r="10584" spans="1:10">
      <c r="A10584" s="4" t="s">
        <v>425</v>
      </c>
      <c r="B10584" t="s">
        <v>32</v>
      </c>
      <c r="C10584" t="s">
        <v>3</v>
      </c>
      <c r="D10584" t="s">
        <v>328</v>
      </c>
      <c r="E10584" t="s">
        <v>366</v>
      </c>
      <c r="F10584" s="2">
        <v>7628151</v>
      </c>
      <c r="G10584" s="2">
        <v>3240502.1758334092</v>
      </c>
      <c r="H10584">
        <v>2014</v>
      </c>
      <c r="I10584">
        <v>2.3540027397260279</v>
      </c>
      <c r="J10584" t="s">
        <v>717</v>
      </c>
    </row>
    <row r="10585" spans="1:10">
      <c r="A10585" s="4" t="s">
        <v>425</v>
      </c>
      <c r="B10585" t="s">
        <v>32</v>
      </c>
      <c r="C10585" t="s">
        <v>4</v>
      </c>
      <c r="D10585" t="s">
        <v>328</v>
      </c>
      <c r="E10585" t="s">
        <v>365</v>
      </c>
      <c r="F10585" s="2">
        <v>-59</v>
      </c>
      <c r="G10585" s="2">
        <v>-25.063692154779204</v>
      </c>
      <c r="H10585">
        <v>2014</v>
      </c>
      <c r="I10585">
        <v>2.3540027397260279</v>
      </c>
      <c r="J10585" t="s">
        <v>717</v>
      </c>
    </row>
    <row r="10586" spans="1:10">
      <c r="A10586" s="4" t="s">
        <v>402</v>
      </c>
      <c r="B10586" t="s">
        <v>32</v>
      </c>
      <c r="C10586" t="s">
        <v>3</v>
      </c>
      <c r="D10586" t="s">
        <v>328</v>
      </c>
      <c r="E10586" t="s">
        <v>365</v>
      </c>
      <c r="F10586" s="2">
        <v>88314652</v>
      </c>
      <c r="G10586" s="2">
        <v>25577444.224549912</v>
      </c>
      <c r="H10586">
        <v>2016</v>
      </c>
      <c r="I10586">
        <v>3.4528333333333299</v>
      </c>
      <c r="J10586" t="s">
        <v>717</v>
      </c>
    </row>
    <row r="10587" spans="1:10">
      <c r="A10587" s="4" t="s">
        <v>402</v>
      </c>
      <c r="B10587" t="s">
        <v>32</v>
      </c>
      <c r="C10587" t="s">
        <v>4</v>
      </c>
      <c r="D10587" t="s">
        <v>380</v>
      </c>
      <c r="F10587" s="2">
        <v>193542</v>
      </c>
      <c r="G10587" s="2">
        <v>56053.096490804644</v>
      </c>
      <c r="H10587">
        <v>2016</v>
      </c>
      <c r="I10587">
        <v>3.4528333333333339</v>
      </c>
      <c r="J10587" t="s">
        <v>717</v>
      </c>
    </row>
    <row r="10588" spans="1:10">
      <c r="A10588" s="21" t="s">
        <v>712</v>
      </c>
      <c r="B10588" t="s">
        <v>32</v>
      </c>
      <c r="C10588" t="s">
        <v>4</v>
      </c>
      <c r="D10588" t="s">
        <v>328</v>
      </c>
      <c r="E10588" t="s">
        <v>365</v>
      </c>
      <c r="F10588" s="2">
        <v>55033</v>
      </c>
      <c r="G10588" s="2">
        <f>F10588/I10588</f>
        <v>10208.499508430874</v>
      </c>
      <c r="H10588">
        <v>2024</v>
      </c>
      <c r="I10588">
        <v>5.3909000000000002</v>
      </c>
      <c r="J10588" t="s">
        <v>717</v>
      </c>
    </row>
    <row r="10589" spans="1:10">
      <c r="A10589" t="s">
        <v>712</v>
      </c>
      <c r="B10589" t="s">
        <v>32</v>
      </c>
      <c r="C10589" t="s">
        <v>4</v>
      </c>
      <c r="D10589" t="s">
        <v>328</v>
      </c>
      <c r="E10589" t="s">
        <v>366</v>
      </c>
      <c r="F10589" s="2">
        <v>118</v>
      </c>
      <c r="G10589" s="2">
        <f>F10589/I10589</f>
        <v>21.888738429575767</v>
      </c>
      <c r="H10589">
        <v>2024</v>
      </c>
      <c r="I10589">
        <v>5.3909000000000002</v>
      </c>
      <c r="J10589" t="s">
        <v>717</v>
      </c>
    </row>
    <row r="10590" spans="1:10">
      <c r="A10590" t="s">
        <v>617</v>
      </c>
      <c r="B10590" t="s">
        <v>32</v>
      </c>
      <c r="C10590" t="s">
        <v>4</v>
      </c>
      <c r="D10590" t="s">
        <v>328</v>
      </c>
      <c r="E10590" t="s">
        <v>365</v>
      </c>
      <c r="F10590" s="2">
        <v>30581</v>
      </c>
      <c r="G10590" s="2">
        <f>F10590/I10590</f>
        <v>6121.5869965569709</v>
      </c>
      <c r="H10590">
        <v>2023</v>
      </c>
      <c r="I10590">
        <v>4.9955999999999996</v>
      </c>
      <c r="J10590" t="s">
        <v>717</v>
      </c>
    </row>
    <row r="10591" spans="1:10">
      <c r="A10591" s="4" t="s">
        <v>17</v>
      </c>
      <c r="B10591" t="s">
        <v>38</v>
      </c>
      <c r="C10591" t="s">
        <v>3</v>
      </c>
      <c r="D10591" t="s">
        <v>328</v>
      </c>
      <c r="F10591" s="2">
        <f>G10591*I10591</f>
        <v>26497920000</v>
      </c>
      <c r="G10591" s="2">
        <v>13251132.822738191</v>
      </c>
      <c r="H10591">
        <v>2014</v>
      </c>
      <c r="I10591">
        <v>1999.672054794521</v>
      </c>
      <c r="J10591" s="40" t="s">
        <v>715</v>
      </c>
    </row>
    <row r="10592" spans="1:10">
      <c r="A10592" t="s">
        <v>17</v>
      </c>
      <c r="B10592" t="s">
        <v>38</v>
      </c>
      <c r="C10592" t="s">
        <v>3</v>
      </c>
      <c r="D10592" t="s">
        <v>1</v>
      </c>
      <c r="F10592" s="2">
        <f>G10592*I10592</f>
        <v>2167810000</v>
      </c>
      <c r="G10592" s="2">
        <v>1084082.7598717213</v>
      </c>
      <c r="H10592">
        <v>2014</v>
      </c>
      <c r="I10592">
        <v>1999.672054794521</v>
      </c>
      <c r="J10592" s="40" t="s">
        <v>715</v>
      </c>
    </row>
    <row r="10593" spans="1:10">
      <c r="A10593" s="4" t="s">
        <v>13</v>
      </c>
      <c r="B10593" t="s">
        <v>38</v>
      </c>
      <c r="C10593" t="s">
        <v>3</v>
      </c>
      <c r="D10593" t="s">
        <v>328</v>
      </c>
      <c r="F10593" s="2">
        <f>G10593*I10593</f>
        <v>17518910000</v>
      </c>
      <c r="G10593" s="2">
        <v>8760891.5461891461</v>
      </c>
      <c r="H10593">
        <v>2014</v>
      </c>
      <c r="I10593">
        <v>1999.672054794521</v>
      </c>
      <c r="J10593" s="40" t="s">
        <v>715</v>
      </c>
    </row>
    <row r="10594" spans="1:10">
      <c r="A10594" t="s">
        <v>13</v>
      </c>
      <c r="B10594" t="s">
        <v>38</v>
      </c>
      <c r="C10594" t="s">
        <v>3</v>
      </c>
      <c r="D10594" t="s">
        <v>1</v>
      </c>
      <c r="F10594" s="2">
        <f>G10594*I10594</f>
        <v>2323470000</v>
      </c>
      <c r="G10594" s="2">
        <v>1161925.5239523519</v>
      </c>
      <c r="H10594">
        <v>2014</v>
      </c>
      <c r="I10594">
        <v>1999.672054794521</v>
      </c>
      <c r="J10594" s="40" t="s">
        <v>715</v>
      </c>
    </row>
    <row r="10595" spans="1:10">
      <c r="A10595" t="s">
        <v>617</v>
      </c>
      <c r="B10595" t="s">
        <v>32</v>
      </c>
      <c r="C10595" t="s">
        <v>4</v>
      </c>
      <c r="D10595" t="s">
        <v>328</v>
      </c>
      <c r="E10595" t="s">
        <v>366</v>
      </c>
      <c r="F10595" s="2">
        <v>72</v>
      </c>
      <c r="G10595" s="2">
        <f>F10595/I10595</f>
        <v>14.412683161181841</v>
      </c>
      <c r="H10595">
        <v>2023</v>
      </c>
      <c r="I10595">
        <v>4.9955999999999996</v>
      </c>
      <c r="J10595" t="s">
        <v>717</v>
      </c>
    </row>
    <row r="10596" spans="1:10">
      <c r="A10596" s="4" t="s">
        <v>66</v>
      </c>
      <c r="B10596" t="s">
        <v>38</v>
      </c>
      <c r="C10596" t="s">
        <v>3</v>
      </c>
      <c r="D10596" t="s">
        <v>328</v>
      </c>
      <c r="F10596" s="2">
        <f>G10596*I10596</f>
        <v>39154650000</v>
      </c>
      <c r="G10596" s="2">
        <v>19580535.671397071</v>
      </c>
      <c r="H10596">
        <v>2014</v>
      </c>
      <c r="I10596">
        <v>1999.672054794521</v>
      </c>
      <c r="J10596" s="40" t="s">
        <v>715</v>
      </c>
    </row>
    <row r="10597" spans="1:10">
      <c r="A10597" t="s">
        <v>66</v>
      </c>
      <c r="B10597" t="s">
        <v>38</v>
      </c>
      <c r="C10597" t="s">
        <v>3</v>
      </c>
      <c r="D10597" t="s">
        <v>1</v>
      </c>
      <c r="F10597" s="2">
        <f>G10597*I10597</f>
        <v>586460000</v>
      </c>
      <c r="G10597" s="2">
        <v>293278.08957167354</v>
      </c>
      <c r="H10597">
        <v>2014</v>
      </c>
      <c r="I10597">
        <v>1999.672054794521</v>
      </c>
      <c r="J10597" s="40" t="s">
        <v>715</v>
      </c>
    </row>
    <row r="10598" spans="1:10">
      <c r="A10598" t="s">
        <v>714</v>
      </c>
      <c r="B10598" t="s">
        <v>32</v>
      </c>
      <c r="C10598" t="s">
        <v>4</v>
      </c>
      <c r="D10598" t="s">
        <v>328</v>
      </c>
      <c r="E10598" t="s">
        <v>366</v>
      </c>
      <c r="F10598" s="2">
        <v>5</v>
      </c>
      <c r="G10598" s="2">
        <f>F10598/I10598</f>
        <v>0.92748891650744769</v>
      </c>
      <c r="H10598">
        <v>2024</v>
      </c>
      <c r="I10598">
        <v>5.3909000000000002</v>
      </c>
      <c r="J10598" t="s">
        <v>717</v>
      </c>
    </row>
    <row r="10599" spans="1:10">
      <c r="A10599" s="4" t="s">
        <v>403</v>
      </c>
      <c r="B10599" t="s">
        <v>32</v>
      </c>
      <c r="C10599" t="s">
        <v>3</v>
      </c>
      <c r="D10599" t="s">
        <v>328</v>
      </c>
      <c r="E10599" t="s">
        <v>365</v>
      </c>
      <c r="F10599" s="2">
        <v>22333724</v>
      </c>
      <c r="G10599" s="2">
        <v>6468231.1145436177</v>
      </c>
      <c r="H10599">
        <v>2016</v>
      </c>
      <c r="I10599">
        <v>3.4528333333333299</v>
      </c>
      <c r="J10599" t="s">
        <v>717</v>
      </c>
    </row>
    <row r="10600" spans="1:10">
      <c r="A10600" s="4" t="s">
        <v>403</v>
      </c>
      <c r="B10600" t="s">
        <v>32</v>
      </c>
      <c r="C10600" t="s">
        <v>4</v>
      </c>
      <c r="D10600" t="s">
        <v>328</v>
      </c>
      <c r="E10600" t="s">
        <v>366</v>
      </c>
      <c r="F10600" s="2">
        <v>370</v>
      </c>
      <c r="G10600" s="2">
        <v>107.15837235120927</v>
      </c>
      <c r="H10600">
        <v>2016</v>
      </c>
      <c r="I10600">
        <v>3.4528333333333299</v>
      </c>
      <c r="J10600" t="s">
        <v>717</v>
      </c>
    </row>
    <row r="10601" spans="1:10">
      <c r="A10601" t="s">
        <v>716</v>
      </c>
      <c r="B10601" t="s">
        <v>38</v>
      </c>
      <c r="C10601" t="s">
        <v>3</v>
      </c>
      <c r="D10601" t="s">
        <v>328</v>
      </c>
      <c r="F10601" s="2">
        <f>G10601*I10601</f>
        <v>4632500000</v>
      </c>
      <c r="G10601" s="2">
        <v>2316629.8638283559</v>
      </c>
      <c r="H10601">
        <v>2014</v>
      </c>
      <c r="I10601">
        <v>1999.672054794521</v>
      </c>
      <c r="J10601" s="40" t="s">
        <v>715</v>
      </c>
    </row>
    <row r="10602" spans="1:10">
      <c r="A10602" s="4" t="s">
        <v>403</v>
      </c>
      <c r="B10602" t="s">
        <v>32</v>
      </c>
      <c r="C10602" t="s">
        <v>4</v>
      </c>
      <c r="D10602" t="s">
        <v>328</v>
      </c>
      <c r="E10602" t="s">
        <v>365</v>
      </c>
      <c r="F10602" s="2">
        <v>-443</v>
      </c>
      <c r="G10602" s="2">
        <v>-128.30042959888027</v>
      </c>
      <c r="H10602">
        <v>2016</v>
      </c>
      <c r="I10602">
        <v>3.4528333333333299</v>
      </c>
      <c r="J10602" t="s">
        <v>717</v>
      </c>
    </row>
    <row r="10603" spans="1:10">
      <c r="A10603" s="4" t="s">
        <v>403</v>
      </c>
      <c r="B10603" t="s">
        <v>32</v>
      </c>
      <c r="C10603" t="s">
        <v>4</v>
      </c>
      <c r="D10603" t="s">
        <v>380</v>
      </c>
      <c r="F10603" s="2">
        <v>-64</v>
      </c>
      <c r="G10603" s="2">
        <v>-18.535502244533472</v>
      </c>
      <c r="H10603">
        <v>2016</v>
      </c>
      <c r="I10603">
        <v>3.4528333333333339</v>
      </c>
      <c r="J10603" t="s">
        <v>717</v>
      </c>
    </row>
    <row r="10604" spans="1:10">
      <c r="A10604" s="4" t="s">
        <v>426</v>
      </c>
      <c r="B10604" t="s">
        <v>32</v>
      </c>
      <c r="C10604" t="s">
        <v>3</v>
      </c>
      <c r="D10604" t="s">
        <v>328</v>
      </c>
      <c r="E10604" t="s">
        <v>366</v>
      </c>
      <c r="F10604" s="2">
        <v>23674234</v>
      </c>
      <c r="G10604" s="2">
        <v>10057012.084342493</v>
      </c>
      <c r="H10604">
        <v>2014</v>
      </c>
      <c r="I10604">
        <v>2.3540027397260279</v>
      </c>
      <c r="J10604" t="s">
        <v>717</v>
      </c>
    </row>
    <row r="10605" spans="1:10">
      <c r="A10605" t="s">
        <v>510</v>
      </c>
      <c r="B10605" t="s">
        <v>319</v>
      </c>
      <c r="C10605" t="s">
        <v>3</v>
      </c>
      <c r="D10605" t="s">
        <v>328</v>
      </c>
      <c r="F10605" s="2">
        <v>1221970621</v>
      </c>
      <c r="G10605" s="2">
        <f>F10605/I10605</f>
        <v>161752.29079578217</v>
      </c>
      <c r="H10605">
        <v>2024</v>
      </c>
      <c r="I10605">
        <v>7554.58</v>
      </c>
      <c r="J10605" t="s">
        <v>717</v>
      </c>
    </row>
    <row r="10606" spans="1:10">
      <c r="A10606" t="s">
        <v>510</v>
      </c>
      <c r="B10606" t="s">
        <v>319</v>
      </c>
      <c r="C10606" t="s">
        <v>4</v>
      </c>
      <c r="D10606" t="s">
        <v>328</v>
      </c>
      <c r="F10606" s="2">
        <v>105242140</v>
      </c>
      <c r="G10606" s="2">
        <f>F10606/I10606</f>
        <v>13930.905490444207</v>
      </c>
      <c r="H10606">
        <v>2024</v>
      </c>
      <c r="I10606">
        <v>7554.58</v>
      </c>
      <c r="J10606" t="s">
        <v>717</v>
      </c>
    </row>
    <row r="10607" spans="1:10">
      <c r="A10607" t="s">
        <v>510</v>
      </c>
      <c r="B10607" t="s">
        <v>319</v>
      </c>
      <c r="C10607" t="s">
        <v>3</v>
      </c>
      <c r="D10607" t="s">
        <v>328</v>
      </c>
      <c r="F10607" s="2">
        <v>748441533</v>
      </c>
      <c r="G10607" s="2">
        <v>110658.2548487922</v>
      </c>
      <c r="H10607">
        <v>2020</v>
      </c>
      <c r="I10607">
        <v>6763.54</v>
      </c>
      <c r="J10607" t="s">
        <v>717</v>
      </c>
    </row>
    <row r="10608" spans="1:10">
      <c r="A10608" s="4" t="s">
        <v>78</v>
      </c>
      <c r="B10608" t="s">
        <v>38</v>
      </c>
      <c r="C10608" t="s">
        <v>3</v>
      </c>
      <c r="D10608" t="s">
        <v>328</v>
      </c>
      <c r="F10608" s="2">
        <f>G10608*I10608</f>
        <v>20067160000</v>
      </c>
      <c r="G10608" s="2">
        <v>10035225.502044648</v>
      </c>
      <c r="H10608">
        <v>2014</v>
      </c>
      <c r="I10608">
        <v>1999.672054794521</v>
      </c>
      <c r="J10608" s="40" t="s">
        <v>715</v>
      </c>
    </row>
    <row r="10609" spans="1:10">
      <c r="A10609" t="s">
        <v>78</v>
      </c>
      <c r="B10609" t="s">
        <v>38</v>
      </c>
      <c r="C10609" t="s">
        <v>3</v>
      </c>
      <c r="D10609" t="s">
        <v>1</v>
      </c>
      <c r="F10609" s="2">
        <f>G10609*I10609</f>
        <v>3994650000</v>
      </c>
      <c r="G10609" s="2">
        <v>1997652.5602896798</v>
      </c>
      <c r="H10609">
        <v>2014</v>
      </c>
      <c r="I10609">
        <v>1999.672054794521</v>
      </c>
      <c r="J10609" s="40" t="s">
        <v>715</v>
      </c>
    </row>
    <row r="10610" spans="1:10">
      <c r="A10610" t="s">
        <v>510</v>
      </c>
      <c r="B10610" t="s">
        <v>319</v>
      </c>
      <c r="C10610" t="s">
        <v>3</v>
      </c>
      <c r="D10610" t="s">
        <v>328</v>
      </c>
      <c r="F10610" s="2">
        <v>853863467</v>
      </c>
      <c r="G10610" s="2">
        <f t="shared" ref="G10610:G10615" si="283">F10610/I10610</f>
        <v>136883.37995700468</v>
      </c>
      <c r="H10610">
        <v>2019</v>
      </c>
      <c r="I10610">
        <v>6237.89</v>
      </c>
      <c r="J10610" t="s">
        <v>717</v>
      </c>
    </row>
    <row r="10611" spans="1:10">
      <c r="A10611" t="s">
        <v>510</v>
      </c>
      <c r="B10611" t="s">
        <v>319</v>
      </c>
      <c r="C10611" t="s">
        <v>4</v>
      </c>
      <c r="D10611" t="s">
        <v>328</v>
      </c>
      <c r="F10611" s="2">
        <v>369283098</v>
      </c>
      <c r="G10611" s="2">
        <f t="shared" si="283"/>
        <v>59200.001603106175</v>
      </c>
      <c r="H10611">
        <v>2019</v>
      </c>
      <c r="I10611">
        <v>6237.89</v>
      </c>
      <c r="J10611" t="s">
        <v>717</v>
      </c>
    </row>
    <row r="10612" spans="1:10">
      <c r="A10612" t="s">
        <v>510</v>
      </c>
      <c r="B10612" t="s">
        <v>319</v>
      </c>
      <c r="C10612" t="s">
        <v>3</v>
      </c>
      <c r="D10612" t="s">
        <v>328</v>
      </c>
      <c r="F10612" s="2">
        <v>948288660</v>
      </c>
      <c r="G10612" s="2">
        <f t="shared" si="283"/>
        <v>165171.11430437621</v>
      </c>
      <c r="H10612">
        <v>2018</v>
      </c>
      <c r="I10612">
        <v>5741.25</v>
      </c>
      <c r="J10612" t="s">
        <v>717</v>
      </c>
    </row>
    <row r="10613" spans="1:10">
      <c r="A10613" t="s">
        <v>510</v>
      </c>
      <c r="B10613" t="s">
        <v>319</v>
      </c>
      <c r="C10613" t="s">
        <v>4</v>
      </c>
      <c r="D10613" t="s">
        <v>328</v>
      </c>
      <c r="F10613" s="2">
        <v>237033702</v>
      </c>
      <c r="G10613" s="2">
        <f t="shared" si="283"/>
        <v>41286.079163945134</v>
      </c>
      <c r="H10613">
        <v>2018</v>
      </c>
      <c r="I10613">
        <v>5741.25</v>
      </c>
      <c r="J10613" t="s">
        <v>717</v>
      </c>
    </row>
    <row r="10614" spans="1:10">
      <c r="A10614" t="s">
        <v>510</v>
      </c>
      <c r="B10614" t="s">
        <v>319</v>
      </c>
      <c r="C10614" t="s">
        <v>3</v>
      </c>
      <c r="D10614" t="s">
        <v>328</v>
      </c>
      <c r="F10614" s="2">
        <v>1226586545</v>
      </c>
      <c r="G10614" s="2">
        <f t="shared" si="283"/>
        <v>217771.40409590854</v>
      </c>
      <c r="H10614">
        <v>2017</v>
      </c>
      <c r="I10614">
        <v>5632.45</v>
      </c>
      <c r="J10614" t="s">
        <v>717</v>
      </c>
    </row>
    <row r="10615" spans="1:10">
      <c r="A10615" t="s">
        <v>510</v>
      </c>
      <c r="B10615" t="s">
        <v>319</v>
      </c>
      <c r="C10615" t="s">
        <v>4</v>
      </c>
      <c r="D10615" t="s">
        <v>328</v>
      </c>
      <c r="F10615" s="2">
        <v>1110731345</v>
      </c>
      <c r="G10615" s="2">
        <f t="shared" si="283"/>
        <v>197202.16690782874</v>
      </c>
      <c r="H10615">
        <v>2017</v>
      </c>
      <c r="I10615">
        <v>5632.45</v>
      </c>
      <c r="J10615" t="s">
        <v>717</v>
      </c>
    </row>
    <row r="10616" spans="1:10">
      <c r="A10616" t="s">
        <v>510</v>
      </c>
      <c r="B10616" t="s">
        <v>319</v>
      </c>
      <c r="C10616" t="s">
        <v>3</v>
      </c>
      <c r="D10616" t="s">
        <v>328</v>
      </c>
      <c r="F10616" s="2">
        <v>1218379257</v>
      </c>
      <c r="G10616" s="2">
        <v>214176.59504277509</v>
      </c>
      <c r="H10616">
        <v>2016</v>
      </c>
      <c r="I10616">
        <v>5688.666666666667</v>
      </c>
      <c r="J10616" t="s">
        <v>717</v>
      </c>
    </row>
    <row r="10617" spans="1:10">
      <c r="A10617" t="s">
        <v>510</v>
      </c>
      <c r="B10617" t="s">
        <v>319</v>
      </c>
      <c r="C10617" t="s">
        <v>3</v>
      </c>
      <c r="D10617" t="s">
        <v>1</v>
      </c>
      <c r="F10617" s="2">
        <v>56599412</v>
      </c>
      <c r="G10617" s="2">
        <v>9949.5040431266843</v>
      </c>
      <c r="H10617">
        <v>2016</v>
      </c>
      <c r="I10617">
        <v>5688.666666666667</v>
      </c>
      <c r="J10617" t="s">
        <v>717</v>
      </c>
    </row>
    <row r="10618" spans="1:10">
      <c r="A10618" t="s">
        <v>510</v>
      </c>
      <c r="B10618" t="s">
        <v>319</v>
      </c>
      <c r="C10618" t="s">
        <v>4</v>
      </c>
      <c r="D10618" t="s">
        <v>328</v>
      </c>
      <c r="F10618" s="2">
        <v>776089839</v>
      </c>
      <c r="G10618" s="2">
        <v>136427.37120590647</v>
      </c>
      <c r="H10618">
        <v>2016</v>
      </c>
      <c r="I10618">
        <v>5688.666666666667</v>
      </c>
      <c r="J10618" t="s">
        <v>717</v>
      </c>
    </row>
    <row r="10619" spans="1:10">
      <c r="A10619" t="s">
        <v>510</v>
      </c>
      <c r="B10619" t="s">
        <v>319</v>
      </c>
      <c r="C10619" t="s">
        <v>3</v>
      </c>
      <c r="D10619" t="s">
        <v>328</v>
      </c>
      <c r="F10619" s="2">
        <v>1043545599</v>
      </c>
      <c r="G10619" s="2">
        <v>201163.08996907985</v>
      </c>
      <c r="H10619">
        <v>2015</v>
      </c>
      <c r="I10619">
        <v>5187.5600000000004</v>
      </c>
      <c r="J10619" t="s">
        <v>717</v>
      </c>
    </row>
    <row r="10620" spans="1:10">
      <c r="A10620" t="s">
        <v>17</v>
      </c>
      <c r="B10620" t="s">
        <v>38</v>
      </c>
      <c r="C10620" t="s">
        <v>4</v>
      </c>
      <c r="D10620" t="s">
        <v>328</v>
      </c>
      <c r="F10620" s="2">
        <f>G10620*I10620</f>
        <v>14277360000</v>
      </c>
      <c r="G10620" s="2">
        <v>7139850.7399089942</v>
      </c>
      <c r="H10620">
        <v>2014</v>
      </c>
      <c r="I10620">
        <v>1999.672054794521</v>
      </c>
      <c r="J10620" s="40" t="s">
        <v>715</v>
      </c>
    </row>
    <row r="10621" spans="1:10">
      <c r="A10621" t="s">
        <v>17</v>
      </c>
      <c r="B10621" t="s">
        <v>38</v>
      </c>
      <c r="C10621" t="s">
        <v>4</v>
      </c>
      <c r="D10621" t="s">
        <v>1</v>
      </c>
      <c r="F10621" s="2">
        <f>G10621*I10621</f>
        <v>310810000</v>
      </c>
      <c r="G10621" s="2">
        <v>155430.48634139047</v>
      </c>
      <c r="H10621">
        <v>2014</v>
      </c>
      <c r="I10621">
        <v>1999.672054794521</v>
      </c>
      <c r="J10621" s="40" t="s">
        <v>715</v>
      </c>
    </row>
    <row r="10622" spans="1:10">
      <c r="A10622" t="s">
        <v>13</v>
      </c>
      <c r="B10622" t="s">
        <v>38</v>
      </c>
      <c r="C10622" t="s">
        <v>4</v>
      </c>
      <c r="D10622" t="s">
        <v>328</v>
      </c>
      <c r="F10622" s="2">
        <f>G10622*I10622</f>
        <v>4768310000</v>
      </c>
      <c r="G10622" s="2">
        <v>2384546.0002140072</v>
      </c>
      <c r="H10622">
        <v>2014</v>
      </c>
      <c r="I10622">
        <v>1999.672054794521</v>
      </c>
      <c r="J10622" s="40" t="s">
        <v>715</v>
      </c>
    </row>
    <row r="10623" spans="1:10">
      <c r="A10623" t="s">
        <v>13</v>
      </c>
      <c r="B10623" t="s">
        <v>38</v>
      </c>
      <c r="C10623" t="s">
        <v>4</v>
      </c>
      <c r="D10623" t="s">
        <v>1</v>
      </c>
      <c r="F10623" s="2">
        <f>G10623*I10623</f>
        <v>142430000</v>
      </c>
      <c r="G10623" s="2">
        <v>71226.67922397684</v>
      </c>
      <c r="H10623">
        <v>2014</v>
      </c>
      <c r="I10623">
        <v>1999.672054794521</v>
      </c>
      <c r="J10623" s="40" t="s">
        <v>715</v>
      </c>
    </row>
    <row r="10624" spans="1:10">
      <c r="A10624" t="s">
        <v>510</v>
      </c>
      <c r="B10624" t="s">
        <v>319</v>
      </c>
      <c r="C10624" t="s">
        <v>3</v>
      </c>
      <c r="D10624" t="s">
        <v>1</v>
      </c>
      <c r="F10624" s="2">
        <v>25564461.999999996</v>
      </c>
      <c r="G10624" s="2">
        <v>4928.0320613159165</v>
      </c>
      <c r="H10624">
        <v>2015</v>
      </c>
      <c r="I10624">
        <v>5187.5600000000004</v>
      </c>
      <c r="J10624" t="s">
        <v>717</v>
      </c>
    </row>
    <row r="10625" spans="1:10">
      <c r="A10625" t="s">
        <v>66</v>
      </c>
      <c r="B10625" t="s">
        <v>38</v>
      </c>
      <c r="C10625" t="s">
        <v>4</v>
      </c>
      <c r="D10625" t="s">
        <v>328</v>
      </c>
      <c r="F10625" s="2">
        <f>G10625*I10625</f>
        <v>12386310000</v>
      </c>
      <c r="G10625" s="2">
        <v>6194170.6742872754</v>
      </c>
      <c r="H10625">
        <v>2014</v>
      </c>
      <c r="I10625">
        <v>1999.672054794521</v>
      </c>
      <c r="J10625" s="40" t="s">
        <v>715</v>
      </c>
    </row>
    <row r="10626" spans="1:10">
      <c r="A10626" t="s">
        <v>66</v>
      </c>
      <c r="B10626" t="s">
        <v>38</v>
      </c>
      <c r="C10626" t="s">
        <v>4</v>
      </c>
      <c r="D10626" t="s">
        <v>1</v>
      </c>
      <c r="F10626" s="2">
        <f>G10626*I10626</f>
        <v>542410000</v>
      </c>
      <c r="G10626" s="2">
        <v>271249.47748281457</v>
      </c>
      <c r="H10626">
        <v>2014</v>
      </c>
      <c r="I10626">
        <v>1999.672054794521</v>
      </c>
      <c r="J10626" s="40" t="s">
        <v>715</v>
      </c>
    </row>
    <row r="10627" spans="1:10">
      <c r="A10627" t="s">
        <v>510</v>
      </c>
      <c r="B10627" t="s">
        <v>319</v>
      </c>
      <c r="C10627" t="s">
        <v>4</v>
      </c>
      <c r="D10627" t="s">
        <v>328</v>
      </c>
      <c r="F10627" s="2">
        <v>462009143</v>
      </c>
      <c r="G10627" s="2">
        <v>89060.973367055019</v>
      </c>
      <c r="H10627">
        <v>2015</v>
      </c>
      <c r="I10627">
        <v>5187.5600000000004</v>
      </c>
      <c r="J10627" t="s">
        <v>717</v>
      </c>
    </row>
    <row r="10628" spans="1:10">
      <c r="A10628" t="s">
        <v>510</v>
      </c>
      <c r="B10628" t="s">
        <v>319</v>
      </c>
      <c r="C10628" t="s">
        <v>3</v>
      </c>
      <c r="D10628" t="s">
        <v>328</v>
      </c>
      <c r="F10628" s="2">
        <v>805174068</v>
      </c>
      <c r="G10628" s="2">
        <v>180295.67470124835</v>
      </c>
      <c r="H10628">
        <v>2014</v>
      </c>
      <c r="I10628">
        <v>4465.8534894649083</v>
      </c>
      <c r="J10628" t="s">
        <v>717</v>
      </c>
    </row>
    <row r="10629" spans="1:10">
      <c r="A10629" t="s">
        <v>510</v>
      </c>
      <c r="B10629" t="s">
        <v>319</v>
      </c>
      <c r="C10629" t="s">
        <v>3</v>
      </c>
      <c r="D10629" t="s">
        <v>1</v>
      </c>
      <c r="F10629" s="2">
        <v>27310655</v>
      </c>
      <c r="G10629" s="2">
        <v>6115.4390900701765</v>
      </c>
      <c r="H10629">
        <v>2014</v>
      </c>
      <c r="I10629">
        <v>4465.8534894649083</v>
      </c>
      <c r="J10629" t="s">
        <v>717</v>
      </c>
    </row>
    <row r="10630" spans="1:10">
      <c r="A10630" t="s">
        <v>716</v>
      </c>
      <c r="B10630" t="s">
        <v>38</v>
      </c>
      <c r="C10630" t="s">
        <v>4</v>
      </c>
      <c r="D10630" t="s">
        <v>328</v>
      </c>
      <c r="F10630" s="2">
        <f>G10630*I10630</f>
        <v>1303640000</v>
      </c>
      <c r="G10630" s="2">
        <v>651926.89815028559</v>
      </c>
      <c r="H10630">
        <v>2014</v>
      </c>
      <c r="I10630">
        <v>1999.672054794521</v>
      </c>
      <c r="J10630" s="40" t="s">
        <v>715</v>
      </c>
    </row>
    <row r="10631" spans="1:10">
      <c r="A10631" t="s">
        <v>510</v>
      </c>
      <c r="B10631" t="s">
        <v>319</v>
      </c>
      <c r="C10631" t="s">
        <v>4</v>
      </c>
      <c r="D10631" t="s">
        <v>328</v>
      </c>
      <c r="F10631" s="2">
        <v>153430944</v>
      </c>
      <c r="G10631" s="2">
        <v>34356.466095887052</v>
      </c>
      <c r="H10631">
        <v>2014</v>
      </c>
      <c r="I10631">
        <v>4465.8534894649083</v>
      </c>
      <c r="J10631" t="s">
        <v>717</v>
      </c>
    </row>
    <row r="10632" spans="1:10">
      <c r="A10632" t="s">
        <v>510</v>
      </c>
      <c r="B10632" t="s">
        <v>319</v>
      </c>
      <c r="C10632" t="s">
        <v>3</v>
      </c>
      <c r="D10632" t="s">
        <v>328</v>
      </c>
      <c r="F10632" s="2">
        <v>407096600</v>
      </c>
      <c r="G10632" s="2">
        <v>94723.835126499456</v>
      </c>
      <c r="H10632">
        <v>2013</v>
      </c>
      <c r="I10632">
        <v>4297.7208371719817</v>
      </c>
      <c r="J10632" t="s">
        <v>717</v>
      </c>
    </row>
    <row r="10633" spans="1:10">
      <c r="A10633" t="s">
        <v>510</v>
      </c>
      <c r="B10633" t="s">
        <v>319</v>
      </c>
      <c r="C10633" t="s">
        <v>3</v>
      </c>
      <c r="D10633" t="s">
        <v>328</v>
      </c>
      <c r="F10633" s="2">
        <v>407096600</v>
      </c>
      <c r="G10633" s="2">
        <v>94723.835126499456</v>
      </c>
      <c r="H10633">
        <v>2013</v>
      </c>
      <c r="I10633">
        <v>4297.7208371719817</v>
      </c>
      <c r="J10633" t="s">
        <v>717</v>
      </c>
    </row>
    <row r="10634" spans="1:10">
      <c r="A10634" t="s">
        <v>510</v>
      </c>
      <c r="B10634" t="s">
        <v>319</v>
      </c>
      <c r="C10634" t="s">
        <v>3</v>
      </c>
      <c r="D10634" t="s">
        <v>1</v>
      </c>
      <c r="F10634" s="2">
        <v>42015534.000000007</v>
      </c>
      <c r="G10634" s="2">
        <v>9776.2361939840139</v>
      </c>
      <c r="H10634">
        <v>2013</v>
      </c>
      <c r="I10634">
        <v>4297.7208371719817</v>
      </c>
      <c r="J10634" t="s">
        <v>717</v>
      </c>
    </row>
    <row r="10635" spans="1:10">
      <c r="A10635" t="s">
        <v>510</v>
      </c>
      <c r="B10635" t="s">
        <v>319</v>
      </c>
      <c r="C10635" t="s">
        <v>3</v>
      </c>
      <c r="D10635" t="s">
        <v>1</v>
      </c>
      <c r="F10635" s="2">
        <v>42015534.000000007</v>
      </c>
      <c r="G10635" s="2">
        <v>9776.2361939840139</v>
      </c>
      <c r="H10635">
        <v>2013</v>
      </c>
      <c r="I10635">
        <v>4297.7208371719817</v>
      </c>
      <c r="J10635" t="s">
        <v>717</v>
      </c>
    </row>
    <row r="10636" spans="1:10">
      <c r="A10636" t="s">
        <v>510</v>
      </c>
      <c r="B10636" t="s">
        <v>319</v>
      </c>
      <c r="C10636" t="s">
        <v>3</v>
      </c>
      <c r="D10636" t="s">
        <v>328</v>
      </c>
      <c r="F10636" s="2">
        <v>243335131.14695352</v>
      </c>
      <c r="G10636" s="2">
        <v>55097.030945999999</v>
      </c>
      <c r="H10636">
        <v>2012</v>
      </c>
      <c r="I10636">
        <v>4416.4835558098157</v>
      </c>
      <c r="J10636" t="s">
        <v>717</v>
      </c>
    </row>
    <row r="10637" spans="1:10">
      <c r="A10637" t="s">
        <v>78</v>
      </c>
      <c r="B10637" t="s">
        <v>38</v>
      </c>
      <c r="C10637" t="s">
        <v>4</v>
      </c>
      <c r="D10637" t="s">
        <v>328</v>
      </c>
      <c r="F10637" s="2">
        <f>G10637*I10637</f>
        <v>8250309999.999999</v>
      </c>
      <c r="G10637" s="2">
        <v>4125831.5233333451</v>
      </c>
      <c r="H10637">
        <v>2014</v>
      </c>
      <c r="I10637">
        <v>1999.672054794521</v>
      </c>
      <c r="J10637" s="40" t="s">
        <v>715</v>
      </c>
    </row>
    <row r="10638" spans="1:10">
      <c r="A10638" t="s">
        <v>78</v>
      </c>
      <c r="B10638" t="s">
        <v>38</v>
      </c>
      <c r="C10638" t="s">
        <v>4</v>
      </c>
      <c r="D10638" t="s">
        <v>1</v>
      </c>
      <c r="F10638" s="2">
        <f>G10638*I10638</f>
        <v>842720000</v>
      </c>
      <c r="G10638" s="2">
        <v>421429.10282686068</v>
      </c>
      <c r="H10638">
        <v>2014</v>
      </c>
      <c r="I10638">
        <v>1999.672054794521</v>
      </c>
      <c r="J10638" s="40" t="s">
        <v>715</v>
      </c>
    </row>
    <row r="10639" spans="1:10">
      <c r="A10639" t="s">
        <v>510</v>
      </c>
      <c r="B10639" t="s">
        <v>319</v>
      </c>
      <c r="C10639" t="s">
        <v>3</v>
      </c>
      <c r="D10639" t="s">
        <v>328</v>
      </c>
      <c r="F10639" s="2">
        <v>243335131.14695352</v>
      </c>
      <c r="G10639" s="2">
        <v>55097.030945999999</v>
      </c>
      <c r="H10639">
        <v>2012</v>
      </c>
      <c r="I10639">
        <v>4416.4835558098157</v>
      </c>
      <c r="J10639" t="s">
        <v>717</v>
      </c>
    </row>
    <row r="10640" spans="1:10">
      <c r="A10640" t="s">
        <v>510</v>
      </c>
      <c r="B10640" t="s">
        <v>319</v>
      </c>
      <c r="C10640" t="s">
        <v>3</v>
      </c>
      <c r="D10640" t="s">
        <v>1</v>
      </c>
      <c r="F10640" s="2">
        <v>33396562.07087538</v>
      </c>
      <c r="G10640" s="2">
        <v>7561.7992569999997</v>
      </c>
      <c r="H10640">
        <v>2012</v>
      </c>
      <c r="I10640">
        <v>4416.4835558098157</v>
      </c>
      <c r="J10640" t="s">
        <v>717</v>
      </c>
    </row>
    <row r="10641" spans="1:10">
      <c r="A10641" t="s">
        <v>510</v>
      </c>
      <c r="B10641" t="s">
        <v>319</v>
      </c>
      <c r="C10641" t="s">
        <v>3</v>
      </c>
      <c r="D10641" t="s">
        <v>1</v>
      </c>
      <c r="F10641" s="2">
        <v>33396562.07087538</v>
      </c>
      <c r="G10641" s="2">
        <v>7561.7992569999997</v>
      </c>
      <c r="H10641">
        <v>2012</v>
      </c>
      <c r="I10641">
        <v>4416.4835558098157</v>
      </c>
      <c r="J10641" t="s">
        <v>717</v>
      </c>
    </row>
    <row r="10642" spans="1:10">
      <c r="A10642" t="s">
        <v>510</v>
      </c>
      <c r="B10642" t="s">
        <v>319</v>
      </c>
      <c r="C10642" t="s">
        <v>3</v>
      </c>
      <c r="D10642" t="s">
        <v>328</v>
      </c>
      <c r="F10642" s="2">
        <v>180158977.37200987</v>
      </c>
      <c r="G10642" s="2">
        <v>43024.689839999999</v>
      </c>
      <c r="H10642">
        <v>2011</v>
      </c>
      <c r="I10642">
        <v>4187.3393635604152</v>
      </c>
      <c r="J10642" t="s">
        <v>717</v>
      </c>
    </row>
    <row r="10643" spans="1:10">
      <c r="A10643" t="s">
        <v>510</v>
      </c>
      <c r="B10643" t="s">
        <v>319</v>
      </c>
      <c r="C10643" t="s">
        <v>3</v>
      </c>
      <c r="D10643" t="s">
        <v>328</v>
      </c>
      <c r="F10643" s="2">
        <v>180158977.37200987</v>
      </c>
      <c r="G10643" s="2">
        <v>43024.689839999999</v>
      </c>
      <c r="H10643">
        <v>2011</v>
      </c>
      <c r="I10643">
        <v>4187.3393635604152</v>
      </c>
      <c r="J10643" t="s">
        <v>717</v>
      </c>
    </row>
    <row r="10644" spans="1:10">
      <c r="A10644" t="s">
        <v>510</v>
      </c>
      <c r="B10644" t="s">
        <v>319</v>
      </c>
      <c r="C10644" t="s">
        <v>3</v>
      </c>
      <c r="D10644" t="s">
        <v>1</v>
      </c>
      <c r="F10644" s="2">
        <v>24802012.364972942</v>
      </c>
      <c r="G10644" s="2">
        <v>5923.09584</v>
      </c>
      <c r="H10644">
        <v>2011</v>
      </c>
      <c r="I10644">
        <v>4187.3393635604152</v>
      </c>
      <c r="J10644" t="s">
        <v>717</v>
      </c>
    </row>
    <row r="10645" spans="1:10">
      <c r="A10645" t="s">
        <v>510</v>
      </c>
      <c r="B10645" t="s">
        <v>319</v>
      </c>
      <c r="C10645" t="s">
        <v>3</v>
      </c>
      <c r="D10645" t="s">
        <v>1</v>
      </c>
      <c r="F10645" s="2">
        <v>24802012.364972942</v>
      </c>
      <c r="G10645" s="2">
        <v>5923.09584</v>
      </c>
      <c r="H10645">
        <v>2011</v>
      </c>
      <c r="I10645">
        <v>4187.3393635604152</v>
      </c>
      <c r="J10645" t="s">
        <v>717</v>
      </c>
    </row>
    <row r="10646" spans="1:10">
      <c r="A10646" t="s">
        <v>510</v>
      </c>
      <c r="B10646" t="s">
        <v>319</v>
      </c>
      <c r="C10646" t="s">
        <v>3</v>
      </c>
      <c r="D10646" t="s">
        <v>328</v>
      </c>
      <c r="F10646" s="2">
        <v>159201032.53216702</v>
      </c>
      <c r="G10646" s="2">
        <v>33631.914348999999</v>
      </c>
      <c r="H10646">
        <v>2010</v>
      </c>
      <c r="I10646">
        <v>4733.6298160173164</v>
      </c>
      <c r="J10646" t="s">
        <v>717</v>
      </c>
    </row>
    <row r="10647" spans="1:10">
      <c r="A10647" t="s">
        <v>510</v>
      </c>
      <c r="B10647" t="s">
        <v>319</v>
      </c>
      <c r="C10647" t="s">
        <v>3</v>
      </c>
      <c r="D10647" t="s">
        <v>328</v>
      </c>
      <c r="F10647" s="2">
        <v>159201032.53216702</v>
      </c>
      <c r="G10647" s="2">
        <v>33631.914348999999</v>
      </c>
      <c r="H10647">
        <v>2010</v>
      </c>
      <c r="I10647">
        <v>4733.6298160173164</v>
      </c>
      <c r="J10647" t="s">
        <v>717</v>
      </c>
    </row>
    <row r="10648" spans="1:10">
      <c r="A10648" t="s">
        <v>510</v>
      </c>
      <c r="B10648" t="s">
        <v>319</v>
      </c>
      <c r="C10648" t="s">
        <v>3</v>
      </c>
      <c r="D10648" t="s">
        <v>1</v>
      </c>
      <c r="F10648" s="2">
        <v>27560619.007848233</v>
      </c>
      <c r="G10648" s="2">
        <v>5822.3012950000002</v>
      </c>
      <c r="H10648">
        <v>2010</v>
      </c>
      <c r="I10648">
        <v>4733.6298160173164</v>
      </c>
      <c r="J10648" t="s">
        <v>717</v>
      </c>
    </row>
    <row r="10649" spans="1:10">
      <c r="A10649" s="4" t="s">
        <v>17</v>
      </c>
      <c r="B10649" t="s">
        <v>38</v>
      </c>
      <c r="C10649" t="s">
        <v>3</v>
      </c>
      <c r="D10649" t="s">
        <v>328</v>
      </c>
      <c r="F10649" s="2">
        <f>G10649*I10649</f>
        <v>30022249000</v>
      </c>
      <c r="G10649" s="2">
        <v>16066885.723534562</v>
      </c>
      <c r="H10649">
        <v>2013</v>
      </c>
      <c r="I10649">
        <v>1868.5792328767116</v>
      </c>
      <c r="J10649" s="40" t="s">
        <v>715</v>
      </c>
    </row>
    <row r="10650" spans="1:10">
      <c r="A10650" s="4" t="s">
        <v>17</v>
      </c>
      <c r="B10650" t="s">
        <v>38</v>
      </c>
      <c r="C10650" t="s">
        <v>3</v>
      </c>
      <c r="D10650" t="s">
        <v>1</v>
      </c>
      <c r="F10650" s="2">
        <f>G10650*I10650</f>
        <v>3299722000</v>
      </c>
      <c r="G10650" s="2">
        <v>1765898.8936316166</v>
      </c>
      <c r="H10650">
        <v>2013</v>
      </c>
      <c r="I10650">
        <v>1868.5792328767116</v>
      </c>
      <c r="J10650" s="40" t="s">
        <v>715</v>
      </c>
    </row>
    <row r="10651" spans="1:10">
      <c r="A10651" s="4" t="s">
        <v>13</v>
      </c>
      <c r="B10651" t="s">
        <v>38</v>
      </c>
      <c r="C10651" t="s">
        <v>3</v>
      </c>
      <c r="D10651" t="s">
        <v>328</v>
      </c>
      <c r="F10651" s="2">
        <f>G10651*I10651</f>
        <v>16283209000</v>
      </c>
      <c r="G10651" s="2">
        <v>8714219.1850926783</v>
      </c>
      <c r="H10651">
        <v>2013</v>
      </c>
      <c r="I10651">
        <v>1868.5792328767116</v>
      </c>
      <c r="J10651" s="40" t="s">
        <v>715</v>
      </c>
    </row>
    <row r="10652" spans="1:10">
      <c r="A10652" s="4" t="s">
        <v>13</v>
      </c>
      <c r="B10652" t="s">
        <v>38</v>
      </c>
      <c r="C10652" t="s">
        <v>3</v>
      </c>
      <c r="D10652" t="s">
        <v>1</v>
      </c>
      <c r="F10652" s="2">
        <f>G10652*I10652</f>
        <v>2563377000</v>
      </c>
      <c r="G10652" s="2">
        <v>1371832.1144207702</v>
      </c>
      <c r="H10652">
        <v>2013</v>
      </c>
      <c r="I10652">
        <v>1868.5792328767116</v>
      </c>
      <c r="J10652" s="40" t="s">
        <v>715</v>
      </c>
    </row>
    <row r="10653" spans="1:10">
      <c r="A10653" t="s">
        <v>510</v>
      </c>
      <c r="B10653" t="s">
        <v>319</v>
      </c>
      <c r="C10653" t="s">
        <v>3</v>
      </c>
      <c r="D10653" t="s">
        <v>1</v>
      </c>
      <c r="F10653" s="2">
        <v>27560619.007848233</v>
      </c>
      <c r="G10653" s="2">
        <v>5822.3012950000002</v>
      </c>
      <c r="H10653">
        <v>2010</v>
      </c>
      <c r="I10653">
        <v>4733.6298160173164</v>
      </c>
      <c r="J10653" t="s">
        <v>717</v>
      </c>
    </row>
    <row r="10654" spans="1:10">
      <c r="A10654" s="4" t="s">
        <v>66</v>
      </c>
      <c r="B10654" t="s">
        <v>38</v>
      </c>
      <c r="C10654" t="s">
        <v>3</v>
      </c>
      <c r="D10654" t="s">
        <v>328</v>
      </c>
      <c r="F10654" s="2">
        <f>G10654*I10654</f>
        <v>39926935000</v>
      </c>
      <c r="G10654" s="2">
        <v>21367536.520531569</v>
      </c>
      <c r="H10654">
        <v>2013</v>
      </c>
      <c r="I10654">
        <v>1868.5792328767116</v>
      </c>
      <c r="J10654" s="40" t="s">
        <v>715</v>
      </c>
    </row>
    <row r="10655" spans="1:10">
      <c r="A10655" s="4" t="s">
        <v>66</v>
      </c>
      <c r="B10655" t="s">
        <v>38</v>
      </c>
      <c r="C10655" t="s">
        <v>3</v>
      </c>
      <c r="D10655" t="s">
        <v>1</v>
      </c>
      <c r="F10655" s="2">
        <f>G10655*I10655</f>
        <v>1140989000</v>
      </c>
      <c r="G10655" s="2">
        <v>610618.4741459568</v>
      </c>
      <c r="H10655">
        <v>2013</v>
      </c>
      <c r="I10655">
        <v>1868.5792328767116</v>
      </c>
      <c r="J10655" s="40" t="s">
        <v>715</v>
      </c>
    </row>
    <row r="10656" spans="1:10" ht="15.75">
      <c r="A10656" s="19" t="s">
        <v>190</v>
      </c>
      <c r="B10656" t="s">
        <v>319</v>
      </c>
      <c r="C10656" t="s">
        <v>3</v>
      </c>
      <c r="D10656" t="s">
        <v>328</v>
      </c>
      <c r="F10656" s="2">
        <v>603336993</v>
      </c>
      <c r="G10656" s="2">
        <f>F10656/I10656</f>
        <v>82845.235008993914</v>
      </c>
      <c r="H10656">
        <v>2023</v>
      </c>
      <c r="I10656">
        <v>7282.7</v>
      </c>
      <c r="J10656" t="s">
        <v>717</v>
      </c>
    </row>
    <row r="10657" spans="1:10" ht="15.75">
      <c r="A10657" s="19" t="s">
        <v>190</v>
      </c>
      <c r="B10657" t="s">
        <v>319</v>
      </c>
      <c r="C10657" t="s">
        <v>4</v>
      </c>
      <c r="D10657" t="s">
        <v>328</v>
      </c>
      <c r="F10657" s="2">
        <v>371941593</v>
      </c>
      <c r="G10657" s="2">
        <f>F10657/I10657</f>
        <v>51071.936644376401</v>
      </c>
      <c r="H10657">
        <v>2023</v>
      </c>
      <c r="I10657">
        <v>7282.7</v>
      </c>
      <c r="J10657" t="s">
        <v>717</v>
      </c>
    </row>
    <row r="10658" spans="1:10">
      <c r="A10658" t="s">
        <v>716</v>
      </c>
      <c r="B10658" t="s">
        <v>38</v>
      </c>
      <c r="C10658" t="s">
        <v>3</v>
      </c>
      <c r="D10658" t="s">
        <v>328</v>
      </c>
      <c r="F10658" s="2">
        <f>G10658*I10658</f>
        <v>5201469000</v>
      </c>
      <c r="G10658" s="2">
        <v>2783649.1535829841</v>
      </c>
      <c r="H10658">
        <v>2013</v>
      </c>
      <c r="I10658">
        <v>1868.5792328767116</v>
      </c>
      <c r="J10658" s="40" t="s">
        <v>715</v>
      </c>
    </row>
    <row r="10659" spans="1:10">
      <c r="A10659" s="5" t="s">
        <v>190</v>
      </c>
      <c r="B10659" t="s">
        <v>319</v>
      </c>
      <c r="C10659" t="s">
        <v>3</v>
      </c>
      <c r="D10659" t="s">
        <v>328</v>
      </c>
      <c r="F10659" s="2">
        <v>887026887</v>
      </c>
      <c r="G10659" s="2">
        <f>F10659/I10659</f>
        <v>127178.33058768371</v>
      </c>
      <c r="H10659">
        <v>2022</v>
      </c>
      <c r="I10659">
        <v>6974.67</v>
      </c>
      <c r="J10659" t="s">
        <v>717</v>
      </c>
    </row>
    <row r="10660" spans="1:10">
      <c r="A10660" t="s">
        <v>190</v>
      </c>
      <c r="B10660" t="s">
        <v>319</v>
      </c>
      <c r="C10660" t="s">
        <v>5</v>
      </c>
      <c r="D10660" t="s">
        <v>328</v>
      </c>
      <c r="F10660" s="2">
        <v>641842058</v>
      </c>
      <c r="G10660" s="2">
        <f>F10660/I10660</f>
        <v>92024.720596099884</v>
      </c>
      <c r="H10660">
        <v>2022</v>
      </c>
      <c r="I10660">
        <v>6974.67</v>
      </c>
      <c r="J10660" t="s">
        <v>717</v>
      </c>
    </row>
    <row r="10661" spans="1:10">
      <c r="A10661" s="5" t="s">
        <v>297</v>
      </c>
      <c r="B10661" t="s">
        <v>319</v>
      </c>
      <c r="C10661" t="s">
        <v>3</v>
      </c>
      <c r="D10661" t="s">
        <v>328</v>
      </c>
      <c r="E10661" t="s">
        <v>361</v>
      </c>
      <c r="F10661" s="2">
        <v>782518079</v>
      </c>
      <c r="G10661" s="2">
        <f>F10661/I10661</f>
        <v>115645.05974240934</v>
      </c>
      <c r="H10661">
        <v>2021</v>
      </c>
      <c r="I10661">
        <v>6766.55</v>
      </c>
      <c r="J10661" t="s">
        <v>717</v>
      </c>
    </row>
    <row r="10662" spans="1:10">
      <c r="A10662" s="5" t="s">
        <v>297</v>
      </c>
      <c r="B10662" t="s">
        <v>319</v>
      </c>
      <c r="C10662" t="s">
        <v>4</v>
      </c>
      <c r="D10662" t="s">
        <v>328</v>
      </c>
      <c r="E10662" t="s">
        <v>361</v>
      </c>
      <c r="F10662" s="2">
        <v>133992883</v>
      </c>
      <c r="G10662" s="2">
        <f>F10662/I10662</f>
        <v>19802.245309648195</v>
      </c>
      <c r="H10662">
        <v>2021</v>
      </c>
      <c r="I10662">
        <v>6766.55</v>
      </c>
      <c r="J10662" t="s">
        <v>717</v>
      </c>
    </row>
    <row r="10663" spans="1:10">
      <c r="A10663" s="21" t="s">
        <v>682</v>
      </c>
      <c r="B10663" t="s">
        <v>44</v>
      </c>
      <c r="C10663" t="s">
        <v>3</v>
      </c>
      <c r="D10663" t="s">
        <v>328</v>
      </c>
      <c r="E10663" t="s">
        <v>534</v>
      </c>
      <c r="F10663" s="2">
        <f t="shared" ref="F10663:F10680" si="284">G10663*I10663</f>
        <v>21383202.600000001</v>
      </c>
      <c r="G10663" s="2">
        <v>3086000</v>
      </c>
      <c r="H10663">
        <v>2024</v>
      </c>
      <c r="I10663">
        <v>6.9291</v>
      </c>
      <c r="J10663" t="s">
        <v>717</v>
      </c>
    </row>
    <row r="10664" spans="1:10">
      <c r="A10664" s="6" t="s">
        <v>122</v>
      </c>
      <c r="B10664" t="s">
        <v>44</v>
      </c>
      <c r="C10664" t="s">
        <v>3</v>
      </c>
      <c r="D10664" t="s">
        <v>328</v>
      </c>
      <c r="E10664" t="s">
        <v>466</v>
      </c>
      <c r="F10664" s="2">
        <f t="shared" si="284"/>
        <v>17113689.899999999</v>
      </c>
      <c r="G10664" s="2">
        <v>2481000</v>
      </c>
      <c r="H10664">
        <v>2022</v>
      </c>
      <c r="I10664">
        <v>6.8978999999999999</v>
      </c>
      <c r="J10664" t="s">
        <v>717</v>
      </c>
    </row>
    <row r="10665" spans="1:10">
      <c r="A10665" s="4" t="s">
        <v>78</v>
      </c>
      <c r="B10665" t="s">
        <v>38</v>
      </c>
      <c r="C10665" t="s">
        <v>3</v>
      </c>
      <c r="D10665" t="s">
        <v>328</v>
      </c>
      <c r="F10665" s="2">
        <f t="shared" si="284"/>
        <v>19902003000</v>
      </c>
      <c r="G10665" s="2">
        <v>10650874.552084424</v>
      </c>
      <c r="H10665">
        <v>2013</v>
      </c>
      <c r="I10665">
        <v>1868.5792328767116</v>
      </c>
      <c r="J10665" s="40" t="s">
        <v>715</v>
      </c>
    </row>
    <row r="10666" spans="1:10">
      <c r="A10666" s="4" t="s">
        <v>78</v>
      </c>
      <c r="B10666" t="s">
        <v>38</v>
      </c>
      <c r="C10666" t="s">
        <v>3</v>
      </c>
      <c r="D10666" t="s">
        <v>1</v>
      </c>
      <c r="F10666" s="2">
        <f t="shared" si="284"/>
        <v>3934440000</v>
      </c>
      <c r="G10666" s="2">
        <v>2105578.361771076</v>
      </c>
      <c r="H10666">
        <v>2013</v>
      </c>
      <c r="I10666">
        <v>1868.5792328767116</v>
      </c>
      <c r="J10666" s="40" t="s">
        <v>715</v>
      </c>
    </row>
    <row r="10667" spans="1:10">
      <c r="A10667" s="6" t="s">
        <v>122</v>
      </c>
      <c r="B10667" t="s">
        <v>44</v>
      </c>
      <c r="C10667" t="s">
        <v>3</v>
      </c>
      <c r="D10667" t="s">
        <v>1</v>
      </c>
      <c r="E10667" t="s">
        <v>590</v>
      </c>
      <c r="F10667" s="2">
        <f t="shared" si="284"/>
        <v>282813.90000000002</v>
      </c>
      <c r="G10667" s="2">
        <v>41000</v>
      </c>
      <c r="H10667">
        <v>2022</v>
      </c>
      <c r="I10667">
        <v>6.8978999999999999</v>
      </c>
      <c r="J10667" t="s">
        <v>717</v>
      </c>
    </row>
    <row r="10668" spans="1:10">
      <c r="A10668" s="6" t="s">
        <v>122</v>
      </c>
      <c r="B10668" t="s">
        <v>44</v>
      </c>
      <c r="C10668" t="s">
        <v>5</v>
      </c>
      <c r="D10668" t="s">
        <v>328</v>
      </c>
      <c r="E10668" t="s">
        <v>466</v>
      </c>
      <c r="F10668" s="2">
        <f t="shared" si="284"/>
        <v>8884495.1999999993</v>
      </c>
      <c r="G10668" s="2">
        <v>1288000</v>
      </c>
      <c r="H10668">
        <v>2022</v>
      </c>
      <c r="I10668">
        <v>6.8978999999999999</v>
      </c>
      <c r="J10668" t="s">
        <v>717</v>
      </c>
    </row>
    <row r="10669" spans="1:10">
      <c r="A10669" s="6" t="s">
        <v>122</v>
      </c>
      <c r="B10669" t="s">
        <v>44</v>
      </c>
      <c r="C10669" t="s">
        <v>5</v>
      </c>
      <c r="D10669" t="s">
        <v>1</v>
      </c>
      <c r="E10669" t="s">
        <v>590</v>
      </c>
      <c r="F10669" s="2">
        <f t="shared" si="284"/>
        <v>6897.9</v>
      </c>
      <c r="G10669" s="2">
        <v>1000</v>
      </c>
      <c r="H10669">
        <v>2022</v>
      </c>
      <c r="I10669">
        <v>6.8978999999999999</v>
      </c>
      <c r="J10669" t="s">
        <v>717</v>
      </c>
    </row>
    <row r="10670" spans="1:10" ht="30">
      <c r="A10670" s="21" t="s">
        <v>598</v>
      </c>
      <c r="B10670" t="s">
        <v>44</v>
      </c>
      <c r="C10670" t="s">
        <v>3</v>
      </c>
      <c r="D10670" t="s">
        <v>1</v>
      </c>
      <c r="E10670" t="s">
        <v>590</v>
      </c>
      <c r="F10670" s="2">
        <f t="shared" si="284"/>
        <v>325667.7</v>
      </c>
      <c r="G10670" s="2">
        <v>47000</v>
      </c>
      <c r="H10670">
        <v>2024</v>
      </c>
      <c r="I10670">
        <v>6.9291</v>
      </c>
      <c r="J10670" t="s">
        <v>717</v>
      </c>
    </row>
    <row r="10671" spans="1:10" ht="30">
      <c r="A10671" s="21" t="s">
        <v>598</v>
      </c>
      <c r="B10671" t="s">
        <v>44</v>
      </c>
      <c r="C10671" t="s">
        <v>4</v>
      </c>
      <c r="D10671" t="s">
        <v>328</v>
      </c>
      <c r="E10671" t="s">
        <v>534</v>
      </c>
      <c r="F10671" s="2">
        <f t="shared" si="284"/>
        <v>8592084</v>
      </c>
      <c r="G10671" s="2">
        <v>1240000</v>
      </c>
      <c r="H10671">
        <v>2024</v>
      </c>
      <c r="I10671">
        <v>6.9291</v>
      </c>
      <c r="J10671" t="s">
        <v>717</v>
      </c>
    </row>
    <row r="10672" spans="1:10" ht="30">
      <c r="A10672" s="21" t="s">
        <v>598</v>
      </c>
      <c r="B10672" t="s">
        <v>44</v>
      </c>
      <c r="C10672" t="s">
        <v>4</v>
      </c>
      <c r="D10672" t="s">
        <v>1</v>
      </c>
      <c r="E10672" t="s">
        <v>590</v>
      </c>
      <c r="F10672" s="2">
        <f t="shared" si="284"/>
        <v>34645.5</v>
      </c>
      <c r="G10672" s="2">
        <v>5000</v>
      </c>
      <c r="H10672">
        <v>2024</v>
      </c>
      <c r="I10672">
        <v>6.9291</v>
      </c>
      <c r="J10672" t="s">
        <v>717</v>
      </c>
    </row>
    <row r="10673" spans="1:10">
      <c r="A10673" t="s">
        <v>598</v>
      </c>
      <c r="B10673" t="s">
        <v>44</v>
      </c>
      <c r="C10673" t="s">
        <v>3</v>
      </c>
      <c r="D10673" t="s">
        <v>328</v>
      </c>
      <c r="E10673" t="s">
        <v>466</v>
      </c>
      <c r="F10673" s="2">
        <f t="shared" si="284"/>
        <v>21802730.699999999</v>
      </c>
      <c r="G10673" s="2">
        <v>3147000</v>
      </c>
      <c r="H10673">
        <v>2023</v>
      </c>
      <c r="I10673">
        <v>6.9280999999999997</v>
      </c>
      <c r="J10673" t="s">
        <v>717</v>
      </c>
    </row>
    <row r="10674" spans="1:10">
      <c r="A10674" t="s">
        <v>598</v>
      </c>
      <c r="B10674" t="s">
        <v>44</v>
      </c>
      <c r="C10674" t="s">
        <v>3</v>
      </c>
      <c r="D10674" t="s">
        <v>1</v>
      </c>
      <c r="E10674" t="s">
        <v>590</v>
      </c>
      <c r="F10674" s="2">
        <f t="shared" si="284"/>
        <v>290980.2</v>
      </c>
      <c r="G10674" s="2">
        <v>42000</v>
      </c>
      <c r="H10674">
        <v>2023</v>
      </c>
      <c r="I10674">
        <v>6.9280999999999997</v>
      </c>
      <c r="J10674" t="s">
        <v>717</v>
      </c>
    </row>
    <row r="10675" spans="1:10">
      <c r="A10675" t="s">
        <v>598</v>
      </c>
      <c r="B10675" t="s">
        <v>44</v>
      </c>
      <c r="C10675" t="s">
        <v>4</v>
      </c>
      <c r="D10675" t="s">
        <v>328</v>
      </c>
      <c r="E10675" t="s">
        <v>466</v>
      </c>
      <c r="F10675" s="2">
        <f t="shared" si="284"/>
        <v>20791228.099999998</v>
      </c>
      <c r="G10675" s="2">
        <v>3001000</v>
      </c>
      <c r="H10675">
        <v>2023</v>
      </c>
      <c r="I10675">
        <v>6.9280999999999997</v>
      </c>
      <c r="J10675" t="s">
        <v>717</v>
      </c>
    </row>
    <row r="10676" spans="1:10">
      <c r="A10676" t="s">
        <v>598</v>
      </c>
      <c r="B10676" t="s">
        <v>44</v>
      </c>
      <c r="C10676" t="s">
        <v>4</v>
      </c>
      <c r="D10676" t="s">
        <v>1</v>
      </c>
      <c r="E10676" t="s">
        <v>590</v>
      </c>
      <c r="F10676" s="2">
        <f t="shared" si="284"/>
        <v>69281</v>
      </c>
      <c r="G10676" s="2">
        <v>10000</v>
      </c>
      <c r="H10676">
        <v>2023</v>
      </c>
      <c r="I10676">
        <v>6.9280999999999997</v>
      </c>
      <c r="J10676" t="s">
        <v>717</v>
      </c>
    </row>
    <row r="10677" spans="1:10">
      <c r="A10677" t="s">
        <v>17</v>
      </c>
      <c r="B10677" t="s">
        <v>38</v>
      </c>
      <c r="C10677" t="s">
        <v>4</v>
      </c>
      <c r="D10677" t="s">
        <v>328</v>
      </c>
      <c r="F10677" s="2">
        <f t="shared" si="284"/>
        <v>10060282410</v>
      </c>
      <c r="G10677" s="2">
        <v>5383920.6992106047</v>
      </c>
      <c r="H10677">
        <v>2013</v>
      </c>
      <c r="I10677">
        <v>1868.5792328767116</v>
      </c>
      <c r="J10677" s="40" t="s">
        <v>715</v>
      </c>
    </row>
    <row r="10678" spans="1:10">
      <c r="A10678" t="s">
        <v>17</v>
      </c>
      <c r="B10678" t="s">
        <v>38</v>
      </c>
      <c r="C10678" t="s">
        <v>4</v>
      </c>
      <c r="D10678" t="s">
        <v>1</v>
      </c>
      <c r="F10678" s="2">
        <f t="shared" si="284"/>
        <v>1475247921</v>
      </c>
      <c r="G10678" s="2">
        <v>789502.47067063302</v>
      </c>
      <c r="H10678">
        <v>2013</v>
      </c>
      <c r="I10678">
        <v>1868.5792328767116</v>
      </c>
      <c r="J10678" s="40" t="s">
        <v>715</v>
      </c>
    </row>
    <row r="10679" spans="1:10">
      <c r="A10679" t="s">
        <v>13</v>
      </c>
      <c r="B10679" t="s">
        <v>38</v>
      </c>
      <c r="C10679" t="s">
        <v>4</v>
      </c>
      <c r="D10679" t="s">
        <v>328</v>
      </c>
      <c r="F10679" s="2">
        <f t="shared" si="284"/>
        <v>2814211929</v>
      </c>
      <c r="G10679" s="2">
        <v>1506070.4301350228</v>
      </c>
      <c r="H10679">
        <v>2013</v>
      </c>
      <c r="I10679">
        <v>1868.5792328767116</v>
      </c>
      <c r="J10679" s="40" t="s">
        <v>715</v>
      </c>
    </row>
    <row r="10680" spans="1:10">
      <c r="A10680" t="s">
        <v>13</v>
      </c>
      <c r="B10680" t="s">
        <v>38</v>
      </c>
      <c r="C10680" t="s">
        <v>4</v>
      </c>
      <c r="D10680" t="s">
        <v>1</v>
      </c>
      <c r="F10680" s="2">
        <f t="shared" si="284"/>
        <v>2090893124.0000002</v>
      </c>
      <c r="G10680" s="2">
        <v>1118974.8270834801</v>
      </c>
      <c r="H10680">
        <v>2013</v>
      </c>
      <c r="I10680">
        <v>1868.5792328767116</v>
      </c>
      <c r="J10680" s="40" t="s">
        <v>715</v>
      </c>
    </row>
    <row r="10681" spans="1:10">
      <c r="A10681" t="s">
        <v>363</v>
      </c>
      <c r="B10681" t="s">
        <v>44</v>
      </c>
      <c r="C10681" t="s">
        <v>3</v>
      </c>
      <c r="D10681" t="s">
        <v>328</v>
      </c>
      <c r="F10681" s="2">
        <v>14808436.5</v>
      </c>
      <c r="G10681" s="2">
        <v>2145000</v>
      </c>
      <c r="H10681">
        <v>2020</v>
      </c>
      <c r="I10681">
        <v>6.9036999999999997</v>
      </c>
      <c r="J10681" t="s">
        <v>717</v>
      </c>
    </row>
    <row r="10682" spans="1:10">
      <c r="A10682" t="s">
        <v>66</v>
      </c>
      <c r="B10682" t="s">
        <v>38</v>
      </c>
      <c r="C10682" t="s">
        <v>4</v>
      </c>
      <c r="D10682" t="s">
        <v>328</v>
      </c>
      <c r="F10682" s="2">
        <f>G10682*I10682</f>
        <v>25104215094</v>
      </c>
      <c r="G10682" s="2">
        <v>13434921.384281686</v>
      </c>
      <c r="H10682">
        <v>2013</v>
      </c>
      <c r="I10682">
        <v>1868.5792328767116</v>
      </c>
      <c r="J10682" s="40" t="s">
        <v>715</v>
      </c>
    </row>
    <row r="10683" spans="1:10">
      <c r="A10683" t="s">
        <v>66</v>
      </c>
      <c r="B10683" t="s">
        <v>38</v>
      </c>
      <c r="C10683" t="s">
        <v>4</v>
      </c>
      <c r="D10683" t="s">
        <v>1</v>
      </c>
      <c r="F10683" s="2">
        <f>G10683*I10683</f>
        <v>0</v>
      </c>
      <c r="G10683" s="2">
        <v>0</v>
      </c>
      <c r="H10683">
        <v>2013</v>
      </c>
      <c r="I10683">
        <v>1868.5792328767116</v>
      </c>
      <c r="J10683" s="40" t="s">
        <v>715</v>
      </c>
    </row>
    <row r="10684" spans="1:10">
      <c r="A10684" t="s">
        <v>363</v>
      </c>
      <c r="B10684" t="s">
        <v>44</v>
      </c>
      <c r="C10684" t="s">
        <v>3</v>
      </c>
      <c r="D10684" t="s">
        <v>1</v>
      </c>
      <c r="F10684" s="2">
        <v>269244.3</v>
      </c>
      <c r="G10684" s="2">
        <v>39000</v>
      </c>
      <c r="H10684">
        <v>2020</v>
      </c>
      <c r="I10684">
        <v>6.9036999999999997</v>
      </c>
      <c r="J10684" t="s">
        <v>717</v>
      </c>
    </row>
    <row r="10685" spans="1:10">
      <c r="A10685" t="s">
        <v>363</v>
      </c>
      <c r="B10685" t="s">
        <v>44</v>
      </c>
      <c r="C10685" t="s">
        <v>4</v>
      </c>
      <c r="D10685" t="s">
        <v>328</v>
      </c>
      <c r="F10685" s="2">
        <v>6889892.5999999996</v>
      </c>
      <c r="G10685" s="2">
        <v>998000</v>
      </c>
      <c r="H10685">
        <v>2020</v>
      </c>
      <c r="I10685">
        <v>6.9036999999999997</v>
      </c>
      <c r="J10685" t="s">
        <v>717</v>
      </c>
    </row>
    <row r="10686" spans="1:10">
      <c r="A10686" t="s">
        <v>716</v>
      </c>
      <c r="B10686" t="s">
        <v>38</v>
      </c>
      <c r="C10686" t="s">
        <v>4</v>
      </c>
      <c r="D10686" t="s">
        <v>328</v>
      </c>
      <c r="F10686" s="2">
        <f>G10686*I10686</f>
        <v>1005345809.3599999</v>
      </c>
      <c r="G10686" s="2">
        <v>538026.8557369397</v>
      </c>
      <c r="H10686">
        <v>2013</v>
      </c>
      <c r="I10686">
        <v>1868.5792328767116</v>
      </c>
      <c r="J10686" s="40" t="s">
        <v>715</v>
      </c>
    </row>
    <row r="10687" spans="1:10">
      <c r="A10687" t="s">
        <v>363</v>
      </c>
      <c r="B10687" t="s">
        <v>44</v>
      </c>
      <c r="C10687" t="s">
        <v>4</v>
      </c>
      <c r="D10687" t="s">
        <v>1</v>
      </c>
      <c r="F10687" s="2">
        <v>27614.799999999999</v>
      </c>
      <c r="G10687" s="2">
        <v>4000</v>
      </c>
      <c r="H10687">
        <v>2020</v>
      </c>
      <c r="I10687">
        <v>6.9036999999999997</v>
      </c>
      <c r="J10687" t="s">
        <v>717</v>
      </c>
    </row>
    <row r="10688" spans="1:10">
      <c r="A10688" s="4" t="s">
        <v>363</v>
      </c>
      <c r="B10688" t="s">
        <v>44</v>
      </c>
      <c r="C10688" t="s">
        <v>3</v>
      </c>
      <c r="D10688" t="s">
        <v>328</v>
      </c>
      <c r="F10688" s="2">
        <f>G10688*I10688</f>
        <v>20926717.5</v>
      </c>
      <c r="G10688" s="2">
        <v>3023000</v>
      </c>
      <c r="H10688">
        <v>2019</v>
      </c>
      <c r="I10688">
        <v>6.9225000000000003</v>
      </c>
      <c r="J10688" t="s">
        <v>717</v>
      </c>
    </row>
    <row r="10689" spans="1:10">
      <c r="A10689" s="4" t="s">
        <v>363</v>
      </c>
      <c r="B10689" t="s">
        <v>44</v>
      </c>
      <c r="C10689" t="s">
        <v>3</v>
      </c>
      <c r="D10689" t="s">
        <v>1</v>
      </c>
      <c r="F10689" s="2">
        <f>G10689*I10689</f>
        <v>484575</v>
      </c>
      <c r="G10689" s="2">
        <v>70000</v>
      </c>
      <c r="H10689">
        <v>2019</v>
      </c>
      <c r="I10689">
        <v>6.9225000000000003</v>
      </c>
      <c r="J10689" t="s">
        <v>717</v>
      </c>
    </row>
    <row r="10690" spans="1:10">
      <c r="A10690" s="4" t="s">
        <v>363</v>
      </c>
      <c r="B10690" t="s">
        <v>44</v>
      </c>
      <c r="C10690" t="s">
        <v>4</v>
      </c>
      <c r="D10690" t="s">
        <v>328</v>
      </c>
      <c r="F10690" s="2">
        <f>G10690*I10690</f>
        <v>6382545</v>
      </c>
      <c r="G10690" s="2">
        <v>922000</v>
      </c>
      <c r="H10690">
        <v>2019</v>
      </c>
      <c r="I10690">
        <v>6.9225000000000003</v>
      </c>
      <c r="J10690" t="s">
        <v>717</v>
      </c>
    </row>
    <row r="10691" spans="1:10">
      <c r="A10691" s="4" t="s">
        <v>363</v>
      </c>
      <c r="B10691" t="s">
        <v>44</v>
      </c>
      <c r="C10691" t="s">
        <v>4</v>
      </c>
      <c r="D10691" t="s">
        <v>1</v>
      </c>
      <c r="F10691" s="2">
        <v>0</v>
      </c>
      <c r="G10691" s="2">
        <v>0</v>
      </c>
      <c r="H10691">
        <v>2019</v>
      </c>
      <c r="I10691">
        <v>6.9225000000000003</v>
      </c>
      <c r="J10691" t="s">
        <v>717</v>
      </c>
    </row>
    <row r="10692" spans="1:10">
      <c r="A10692" s="5" t="s">
        <v>363</v>
      </c>
      <c r="B10692" t="s">
        <v>44</v>
      </c>
      <c r="C10692" t="s">
        <v>3</v>
      </c>
      <c r="D10692" t="s">
        <v>328</v>
      </c>
      <c r="F10692" s="2">
        <f t="shared" ref="F10692:F10699" si="285">G10692*I10692</f>
        <v>21427066.800000001</v>
      </c>
      <c r="G10692" s="2">
        <v>3093000</v>
      </c>
      <c r="H10692">
        <v>2018</v>
      </c>
      <c r="I10692">
        <v>6.9276</v>
      </c>
      <c r="J10692" t="s">
        <v>717</v>
      </c>
    </row>
    <row r="10693" spans="1:10">
      <c r="A10693" t="s">
        <v>78</v>
      </c>
      <c r="B10693" t="s">
        <v>38</v>
      </c>
      <c r="C10693" t="s">
        <v>4</v>
      </c>
      <c r="D10693" t="s">
        <v>328</v>
      </c>
      <c r="F10693" s="2">
        <f t="shared" si="285"/>
        <v>7401840016.2200003</v>
      </c>
      <c r="G10693" s="2">
        <v>3961212.8220138322</v>
      </c>
      <c r="H10693">
        <v>2013</v>
      </c>
      <c r="I10693">
        <v>1868.5792328767116</v>
      </c>
      <c r="J10693" s="40" t="s">
        <v>715</v>
      </c>
    </row>
    <row r="10694" spans="1:10">
      <c r="A10694" t="s">
        <v>78</v>
      </c>
      <c r="B10694" t="s">
        <v>38</v>
      </c>
      <c r="C10694" t="s">
        <v>4</v>
      </c>
      <c r="D10694" t="s">
        <v>1</v>
      </c>
      <c r="F10694" s="2">
        <f t="shared" si="285"/>
        <v>696451793.49000001</v>
      </c>
      <c r="G10694" s="2">
        <v>372717.29303006321</v>
      </c>
      <c r="H10694">
        <v>2013</v>
      </c>
      <c r="I10694">
        <v>1868.5792328767116</v>
      </c>
      <c r="J10694" s="40" t="s">
        <v>715</v>
      </c>
    </row>
    <row r="10695" spans="1:10">
      <c r="A10695" s="5" t="s">
        <v>363</v>
      </c>
      <c r="B10695" t="s">
        <v>44</v>
      </c>
      <c r="C10695" t="s">
        <v>3</v>
      </c>
      <c r="D10695" t="s">
        <v>1</v>
      </c>
      <c r="E10695" t="s">
        <v>364</v>
      </c>
      <c r="F10695" s="2">
        <f t="shared" si="285"/>
        <v>270176.40000000002</v>
      </c>
      <c r="G10695" s="2">
        <v>39000</v>
      </c>
      <c r="H10695">
        <v>2018</v>
      </c>
      <c r="I10695">
        <v>6.9276</v>
      </c>
      <c r="J10695" t="s">
        <v>717</v>
      </c>
    </row>
    <row r="10696" spans="1:10">
      <c r="A10696" s="5" t="s">
        <v>363</v>
      </c>
      <c r="B10696" t="s">
        <v>44</v>
      </c>
      <c r="C10696" t="s">
        <v>4</v>
      </c>
      <c r="D10696" t="s">
        <v>328</v>
      </c>
      <c r="F10696" s="2">
        <f t="shared" si="285"/>
        <v>6089360.4000000004</v>
      </c>
      <c r="G10696" s="2">
        <v>879000</v>
      </c>
      <c r="H10696">
        <v>2018</v>
      </c>
      <c r="I10696">
        <v>6.9276</v>
      </c>
      <c r="J10696" t="s">
        <v>717</v>
      </c>
    </row>
    <row r="10697" spans="1:10">
      <c r="A10697" s="5" t="s">
        <v>363</v>
      </c>
      <c r="B10697" t="s">
        <v>44</v>
      </c>
      <c r="C10697" t="s">
        <v>3</v>
      </c>
      <c r="D10697" t="s">
        <v>328</v>
      </c>
      <c r="F10697" s="2">
        <f t="shared" si="285"/>
        <v>23526583.199999999</v>
      </c>
      <c r="G10697" s="2">
        <v>3384000</v>
      </c>
      <c r="H10697">
        <v>2017</v>
      </c>
      <c r="I10697">
        <v>6.9523000000000001</v>
      </c>
      <c r="J10697" t="s">
        <v>717</v>
      </c>
    </row>
    <row r="10698" spans="1:10">
      <c r="A10698" s="5" t="s">
        <v>363</v>
      </c>
      <c r="B10698" t="s">
        <v>44</v>
      </c>
      <c r="C10698" t="s">
        <v>3</v>
      </c>
      <c r="D10698" t="s">
        <v>1</v>
      </c>
      <c r="E10698" t="s">
        <v>364</v>
      </c>
      <c r="F10698" s="2">
        <f t="shared" si="285"/>
        <v>285044.3</v>
      </c>
      <c r="G10698" s="2">
        <v>41000</v>
      </c>
      <c r="H10698">
        <v>2017</v>
      </c>
      <c r="I10698">
        <v>6.9523000000000001</v>
      </c>
      <c r="J10698" t="s">
        <v>717</v>
      </c>
    </row>
    <row r="10699" spans="1:10">
      <c r="A10699" s="5" t="s">
        <v>363</v>
      </c>
      <c r="B10699" t="s">
        <v>44</v>
      </c>
      <c r="C10699" t="s">
        <v>4</v>
      </c>
      <c r="D10699" t="s">
        <v>328</v>
      </c>
      <c r="F10699" s="2">
        <f t="shared" si="285"/>
        <v>6444782.1000000006</v>
      </c>
      <c r="G10699" s="2">
        <v>927000</v>
      </c>
      <c r="H10699">
        <v>2017</v>
      </c>
      <c r="I10699">
        <v>6.9523000000000001</v>
      </c>
      <c r="J10699" t="s">
        <v>717</v>
      </c>
    </row>
    <row r="10700" spans="1:10">
      <c r="A10700" t="s">
        <v>363</v>
      </c>
      <c r="B10700" t="s">
        <v>44</v>
      </c>
      <c r="C10700" t="s">
        <v>3</v>
      </c>
      <c r="D10700" t="s">
        <v>328</v>
      </c>
      <c r="F10700" s="2">
        <v>23967972.239999998</v>
      </c>
      <c r="G10700" s="2">
        <v>3468000</v>
      </c>
      <c r="H10700">
        <v>2016</v>
      </c>
      <c r="I10700">
        <v>6.9111799999999999</v>
      </c>
      <c r="J10700" t="s">
        <v>717</v>
      </c>
    </row>
    <row r="10701" spans="1:10">
      <c r="A10701" t="s">
        <v>363</v>
      </c>
      <c r="B10701" t="s">
        <v>44</v>
      </c>
      <c r="C10701" t="s">
        <v>3</v>
      </c>
      <c r="D10701" t="s">
        <v>1</v>
      </c>
      <c r="F10701" s="2">
        <v>435404.33999999997</v>
      </c>
      <c r="G10701" s="2">
        <v>63000</v>
      </c>
      <c r="H10701">
        <v>2016</v>
      </c>
      <c r="I10701">
        <v>6.9111799999999999</v>
      </c>
      <c r="J10701" t="s">
        <v>717</v>
      </c>
    </row>
    <row r="10702" spans="1:10">
      <c r="A10702" t="s">
        <v>363</v>
      </c>
      <c r="B10702" t="s">
        <v>44</v>
      </c>
      <c r="C10702" t="s">
        <v>4</v>
      </c>
      <c r="D10702" t="s">
        <v>328</v>
      </c>
      <c r="F10702" s="2">
        <v>5750101.7599999998</v>
      </c>
      <c r="G10702" s="2">
        <v>832000</v>
      </c>
      <c r="H10702">
        <v>2016</v>
      </c>
      <c r="I10702">
        <v>6.9111799999999999</v>
      </c>
      <c r="J10702" t="s">
        <v>717</v>
      </c>
    </row>
    <row r="10703" spans="1:10">
      <c r="A10703" t="s">
        <v>363</v>
      </c>
      <c r="B10703" t="s">
        <v>44</v>
      </c>
      <c r="C10703" t="s">
        <v>3</v>
      </c>
      <c r="D10703" t="s">
        <v>328</v>
      </c>
      <c r="F10703" s="2">
        <v>26585763.600000001</v>
      </c>
      <c r="G10703" s="2">
        <v>3851000</v>
      </c>
      <c r="H10703">
        <v>2015</v>
      </c>
      <c r="I10703">
        <v>6.9036</v>
      </c>
      <c r="J10703" t="s">
        <v>717</v>
      </c>
    </row>
    <row r="10704" spans="1:10">
      <c r="A10704" t="s">
        <v>363</v>
      </c>
      <c r="B10704" t="s">
        <v>44</v>
      </c>
      <c r="C10704" t="s">
        <v>3</v>
      </c>
      <c r="D10704" t="s">
        <v>1</v>
      </c>
      <c r="F10704" s="2">
        <v>469444.8</v>
      </c>
      <c r="G10704" s="2">
        <v>68000</v>
      </c>
      <c r="H10704">
        <v>2015</v>
      </c>
      <c r="I10704">
        <v>6.9036</v>
      </c>
      <c r="J10704" t="s">
        <v>717</v>
      </c>
    </row>
    <row r="10705" spans="1:10">
      <c r="A10705" s="4" t="s">
        <v>17</v>
      </c>
      <c r="B10705" t="s">
        <v>38</v>
      </c>
      <c r="C10705" t="s">
        <v>3</v>
      </c>
      <c r="D10705" t="s">
        <v>328</v>
      </c>
      <c r="F10705" s="2">
        <f>G10705*I10705</f>
        <v>30725016680.481628</v>
      </c>
      <c r="G10705" s="2">
        <v>17095309.718598947</v>
      </c>
      <c r="H10705">
        <v>2012</v>
      </c>
      <c r="I10705">
        <v>1797.2775683060108</v>
      </c>
      <c r="J10705" s="40" t="s">
        <v>715</v>
      </c>
    </row>
    <row r="10706" spans="1:10">
      <c r="A10706" s="4" t="s">
        <v>17</v>
      </c>
      <c r="B10706" t="s">
        <v>38</v>
      </c>
      <c r="C10706" t="s">
        <v>3</v>
      </c>
      <c r="D10706" t="s">
        <v>1</v>
      </c>
      <c r="F10706" s="2">
        <f>G10706*I10706</f>
        <v>4901044102.3562355</v>
      </c>
      <c r="G10706" s="2">
        <v>2726926.6521673775</v>
      </c>
      <c r="H10706">
        <v>2012</v>
      </c>
      <c r="I10706">
        <v>1797.2775683060108</v>
      </c>
      <c r="J10706" s="40" t="s">
        <v>715</v>
      </c>
    </row>
    <row r="10707" spans="1:10">
      <c r="A10707" s="4" t="s">
        <v>13</v>
      </c>
      <c r="B10707" t="s">
        <v>38</v>
      </c>
      <c r="C10707" t="s">
        <v>3</v>
      </c>
      <c r="D10707" t="s">
        <v>328</v>
      </c>
      <c r="F10707" s="2">
        <f>G10707*I10707</f>
        <v>14448657749.709604</v>
      </c>
      <c r="G10707" s="2">
        <v>8039191.054572559</v>
      </c>
      <c r="H10707">
        <v>2012</v>
      </c>
      <c r="I10707">
        <v>1797.2775683060108</v>
      </c>
      <c r="J10707" s="40" t="s">
        <v>715</v>
      </c>
    </row>
    <row r="10708" spans="1:10">
      <c r="A10708" s="4" t="s">
        <v>13</v>
      </c>
      <c r="B10708" t="s">
        <v>38</v>
      </c>
      <c r="C10708" t="s">
        <v>3</v>
      </c>
      <c r="D10708" t="s">
        <v>1</v>
      </c>
      <c r="F10708" s="2">
        <f>G10708*I10708</f>
        <v>2352793988.9635248</v>
      </c>
      <c r="G10708" s="2">
        <v>1309087.7171416017</v>
      </c>
      <c r="H10708">
        <v>2012</v>
      </c>
      <c r="I10708">
        <v>1797.2775683060108</v>
      </c>
      <c r="J10708" s="40" t="s">
        <v>715</v>
      </c>
    </row>
    <row r="10709" spans="1:10">
      <c r="A10709" t="s">
        <v>363</v>
      </c>
      <c r="B10709" t="s">
        <v>44</v>
      </c>
      <c r="C10709" t="s">
        <v>4</v>
      </c>
      <c r="D10709" t="s">
        <v>328</v>
      </c>
      <c r="F10709" s="2">
        <v>17901034.800000001</v>
      </c>
      <c r="G10709" s="2">
        <v>2593000</v>
      </c>
      <c r="H10709">
        <v>2015</v>
      </c>
      <c r="I10709">
        <v>6.9036</v>
      </c>
      <c r="J10709" t="s">
        <v>717</v>
      </c>
    </row>
    <row r="10710" spans="1:10">
      <c r="A10710" s="4" t="s">
        <v>66</v>
      </c>
      <c r="B10710" t="s">
        <v>38</v>
      </c>
      <c r="C10710" t="s">
        <v>3</v>
      </c>
      <c r="D10710" t="s">
        <v>328</v>
      </c>
      <c r="F10710" s="2">
        <f>G10710*I10710</f>
        <v>42848862086.22699</v>
      </c>
      <c r="G10710" s="2">
        <v>23840981.961741921</v>
      </c>
      <c r="H10710">
        <v>2012</v>
      </c>
      <c r="I10710">
        <v>1797.2775683060108</v>
      </c>
      <c r="J10710" s="40" t="s">
        <v>715</v>
      </c>
    </row>
    <row r="10711" spans="1:10">
      <c r="A10711" s="4" t="s">
        <v>66</v>
      </c>
      <c r="B10711" t="s">
        <v>38</v>
      </c>
      <c r="C10711" t="s">
        <v>3</v>
      </c>
      <c r="D10711" t="s">
        <v>1</v>
      </c>
      <c r="F10711" s="2">
        <f>G10711*I10711</f>
        <v>817139600.83347344</v>
      </c>
      <c r="G10711" s="2">
        <v>454654.09196847241</v>
      </c>
      <c r="H10711">
        <v>2012</v>
      </c>
      <c r="I10711">
        <v>1797.2775683060108</v>
      </c>
      <c r="J10711" s="40" t="s">
        <v>715</v>
      </c>
    </row>
    <row r="10712" spans="1:10">
      <c r="A10712" t="s">
        <v>363</v>
      </c>
      <c r="B10712" t="s">
        <v>44</v>
      </c>
      <c r="C10712" t="s">
        <v>3</v>
      </c>
      <c r="D10712" t="s">
        <v>328</v>
      </c>
      <c r="F10712" s="2">
        <v>39310046.50465329</v>
      </c>
      <c r="G10712" s="2">
        <v>5733000</v>
      </c>
      <c r="H10712">
        <v>2014</v>
      </c>
      <c r="I10712">
        <v>6.8568021113994924</v>
      </c>
      <c r="J10712" t="s">
        <v>717</v>
      </c>
    </row>
    <row r="10713" spans="1:10">
      <c r="A10713" t="s">
        <v>363</v>
      </c>
      <c r="B10713" t="s">
        <v>44</v>
      </c>
      <c r="C10713" t="s">
        <v>3</v>
      </c>
      <c r="D10713" t="s">
        <v>1</v>
      </c>
      <c r="F10713" s="2">
        <v>486832.94990936393</v>
      </c>
      <c r="G10713" s="2">
        <v>71000</v>
      </c>
      <c r="H10713">
        <v>2014</v>
      </c>
      <c r="I10713">
        <v>6.8568021113994924</v>
      </c>
      <c r="J10713" t="s">
        <v>717</v>
      </c>
    </row>
    <row r="10714" spans="1:10">
      <c r="A10714" t="s">
        <v>363</v>
      </c>
      <c r="B10714" t="s">
        <v>44</v>
      </c>
      <c r="C10714" t="s">
        <v>4</v>
      </c>
      <c r="D10714" t="s">
        <v>328</v>
      </c>
      <c r="F10714" s="2">
        <v>13507900.159457</v>
      </c>
      <c r="G10714" s="2">
        <v>1970000</v>
      </c>
      <c r="H10714">
        <v>2014</v>
      </c>
      <c r="I10714">
        <v>6.8568021113994924</v>
      </c>
      <c r="J10714" t="s">
        <v>717</v>
      </c>
    </row>
    <row r="10715" spans="1:10">
      <c r="A10715" t="s">
        <v>716</v>
      </c>
      <c r="B10715" t="s">
        <v>38</v>
      </c>
      <c r="C10715" t="s">
        <v>3</v>
      </c>
      <c r="D10715" t="s">
        <v>328</v>
      </c>
      <c r="F10715" s="2">
        <f>G10715*I10715</f>
        <v>4518028421.0640373</v>
      </c>
      <c r="G10715" s="2">
        <v>2513817.8435746115</v>
      </c>
      <c r="H10715">
        <v>2012</v>
      </c>
      <c r="I10715">
        <v>1797.2775683060108</v>
      </c>
      <c r="J10715" s="40" t="s">
        <v>715</v>
      </c>
    </row>
    <row r="10716" spans="1:10">
      <c r="A10716" t="s">
        <v>363</v>
      </c>
      <c r="B10716" t="s">
        <v>44</v>
      </c>
      <c r="C10716" t="s">
        <v>3</v>
      </c>
      <c r="D10716" t="s">
        <v>328</v>
      </c>
      <c r="F10716" s="2">
        <v>30938103.157894734</v>
      </c>
      <c r="G10716" s="2">
        <v>4479000</v>
      </c>
      <c r="H10716">
        <v>2013</v>
      </c>
      <c r="I10716">
        <v>6.9073684210526309</v>
      </c>
      <c r="J10716" t="s">
        <v>717</v>
      </c>
    </row>
    <row r="10717" spans="1:10">
      <c r="A10717" t="s">
        <v>363</v>
      </c>
      <c r="B10717" t="s">
        <v>44</v>
      </c>
      <c r="C10717" t="s">
        <v>3</v>
      </c>
      <c r="D10717" t="s">
        <v>1</v>
      </c>
      <c r="F10717" s="2">
        <v>193406.31578947368</v>
      </c>
      <c r="G10717" s="2">
        <v>28000</v>
      </c>
      <c r="H10717">
        <v>2013</v>
      </c>
      <c r="I10717">
        <v>6.9073684210526309</v>
      </c>
      <c r="J10717" t="s">
        <v>717</v>
      </c>
    </row>
    <row r="10718" spans="1:10">
      <c r="A10718" t="s">
        <v>363</v>
      </c>
      <c r="B10718" t="s">
        <v>44</v>
      </c>
      <c r="C10718" t="s">
        <v>4</v>
      </c>
      <c r="D10718" t="s">
        <v>328</v>
      </c>
      <c r="F10718" s="2">
        <v>10927456.842105262</v>
      </c>
      <c r="G10718" s="2">
        <v>1582000</v>
      </c>
      <c r="H10718">
        <v>2013</v>
      </c>
      <c r="I10718">
        <v>6.9073684210526309</v>
      </c>
      <c r="J10718" t="s">
        <v>717</v>
      </c>
    </row>
    <row r="10719" spans="1:10">
      <c r="A10719" t="s">
        <v>363</v>
      </c>
      <c r="B10719" t="s">
        <v>44</v>
      </c>
      <c r="C10719" t="s">
        <v>3</v>
      </c>
      <c r="D10719" t="s">
        <v>328</v>
      </c>
      <c r="F10719" s="2">
        <v>20522700.000000004</v>
      </c>
      <c r="G10719" s="2">
        <v>2970000</v>
      </c>
      <c r="H10719">
        <v>2012</v>
      </c>
      <c r="I10719">
        <v>6.910000000000001</v>
      </c>
      <c r="J10719" t="s">
        <v>717</v>
      </c>
    </row>
    <row r="10720" spans="1:10">
      <c r="A10720" t="s">
        <v>363</v>
      </c>
      <c r="B10720" t="s">
        <v>44</v>
      </c>
      <c r="C10720" t="s">
        <v>3</v>
      </c>
      <c r="D10720" t="s">
        <v>1</v>
      </c>
      <c r="F10720" s="2">
        <v>200390.00000000003</v>
      </c>
      <c r="G10720" s="2">
        <v>29000</v>
      </c>
      <c r="H10720">
        <v>2012</v>
      </c>
      <c r="I10720">
        <v>6.910000000000001</v>
      </c>
      <c r="J10720" t="s">
        <v>717</v>
      </c>
    </row>
    <row r="10721" spans="1:10">
      <c r="A10721" t="s">
        <v>363</v>
      </c>
      <c r="B10721" t="s">
        <v>44</v>
      </c>
      <c r="C10721" t="s">
        <v>4</v>
      </c>
      <c r="D10721" t="s">
        <v>328</v>
      </c>
      <c r="F10721" s="2">
        <v>6191360.0000000009</v>
      </c>
      <c r="G10721" s="2">
        <v>896000</v>
      </c>
      <c r="H10721">
        <v>2012</v>
      </c>
      <c r="I10721">
        <v>6.910000000000001</v>
      </c>
      <c r="J10721" t="s">
        <v>717</v>
      </c>
    </row>
    <row r="10722" spans="1:10">
      <c r="A10722" s="4" t="s">
        <v>78</v>
      </c>
      <c r="B10722" t="s">
        <v>38</v>
      </c>
      <c r="C10722" t="s">
        <v>3</v>
      </c>
      <c r="D10722" t="s">
        <v>328</v>
      </c>
      <c r="F10722" s="2">
        <f>G10722*I10722</f>
        <v>16422335577.567265</v>
      </c>
      <c r="G10722" s="2">
        <v>9137339.6447860971</v>
      </c>
      <c r="H10722">
        <v>2012</v>
      </c>
      <c r="I10722">
        <v>1797.2775683060108</v>
      </c>
      <c r="J10722" s="40" t="s">
        <v>715</v>
      </c>
    </row>
    <row r="10723" spans="1:10">
      <c r="A10723" s="4" t="s">
        <v>78</v>
      </c>
      <c r="B10723" t="s">
        <v>38</v>
      </c>
      <c r="C10723" t="s">
        <v>3</v>
      </c>
      <c r="D10723" t="s">
        <v>1</v>
      </c>
      <c r="F10723" s="2">
        <f>G10723*I10723</f>
        <v>2911159315.3538537</v>
      </c>
      <c r="G10723" s="2">
        <v>1619760.5571284743</v>
      </c>
      <c r="H10723">
        <v>2012</v>
      </c>
      <c r="I10723">
        <v>1797.2775683060108</v>
      </c>
      <c r="J10723" s="40" t="s">
        <v>715</v>
      </c>
    </row>
    <row r="10724" spans="1:10">
      <c r="A10724" t="s">
        <v>363</v>
      </c>
      <c r="B10724" t="s">
        <v>44</v>
      </c>
      <c r="C10724" t="s">
        <v>4</v>
      </c>
      <c r="D10724" t="s">
        <v>1</v>
      </c>
      <c r="F10724" s="2">
        <v>13820.000000000002</v>
      </c>
      <c r="G10724" s="2">
        <v>2000</v>
      </c>
      <c r="H10724">
        <v>2012</v>
      </c>
      <c r="I10724">
        <v>6.910000000000001</v>
      </c>
      <c r="J10724" t="s">
        <v>717</v>
      </c>
    </row>
    <row r="10725" spans="1:10">
      <c r="A10725" t="s">
        <v>363</v>
      </c>
      <c r="B10725" t="s">
        <v>44</v>
      </c>
      <c r="C10725" t="s">
        <v>3</v>
      </c>
      <c r="D10725" t="s">
        <v>328</v>
      </c>
      <c r="F10725" s="2">
        <v>18054150.83333334</v>
      </c>
      <c r="G10725" s="2">
        <v>2606000</v>
      </c>
      <c r="H10725">
        <v>2011</v>
      </c>
      <c r="I10725">
        <v>6.9279166666666692</v>
      </c>
      <c r="J10725" t="s">
        <v>717</v>
      </c>
    </row>
    <row r="10726" spans="1:10">
      <c r="A10726" t="s">
        <v>363</v>
      </c>
      <c r="B10726" t="s">
        <v>44</v>
      </c>
      <c r="C10726" t="s">
        <v>3</v>
      </c>
      <c r="D10726" t="s">
        <v>1</v>
      </c>
      <c r="F10726" s="2">
        <v>138558.33333333337</v>
      </c>
      <c r="G10726" s="2">
        <v>20000</v>
      </c>
      <c r="H10726">
        <v>2011</v>
      </c>
      <c r="I10726">
        <v>6.9279166666666692</v>
      </c>
      <c r="J10726" t="s">
        <v>717</v>
      </c>
    </row>
    <row r="10727" spans="1:10">
      <c r="A10727" t="s">
        <v>363</v>
      </c>
      <c r="B10727" t="s">
        <v>44</v>
      </c>
      <c r="C10727" t="s">
        <v>4</v>
      </c>
      <c r="D10727" t="s">
        <v>328</v>
      </c>
      <c r="F10727" s="2">
        <v>5438414.5833333349</v>
      </c>
      <c r="G10727" s="2">
        <v>785000</v>
      </c>
      <c r="H10727">
        <v>2011</v>
      </c>
      <c r="I10727">
        <v>6.9279166666666692</v>
      </c>
      <c r="J10727" t="s">
        <v>717</v>
      </c>
    </row>
    <row r="10728" spans="1:10">
      <c r="A10728" t="s">
        <v>363</v>
      </c>
      <c r="B10728" t="s">
        <v>44</v>
      </c>
      <c r="C10728" t="s">
        <v>3</v>
      </c>
      <c r="D10728" t="s">
        <v>328</v>
      </c>
      <c r="F10728" s="2">
        <v>15827719.999999998</v>
      </c>
      <c r="G10728" s="2">
        <v>2256000</v>
      </c>
      <c r="H10728">
        <v>2010</v>
      </c>
      <c r="I10728">
        <v>7.0158333333333323</v>
      </c>
      <c r="J10728" t="s">
        <v>717</v>
      </c>
    </row>
    <row r="10729" spans="1:10">
      <c r="A10729" t="s">
        <v>363</v>
      </c>
      <c r="B10729" t="s">
        <v>44</v>
      </c>
      <c r="C10729" t="s">
        <v>3</v>
      </c>
      <c r="D10729" t="s">
        <v>1</v>
      </c>
      <c r="F10729" s="2">
        <v>147332.49999999997</v>
      </c>
      <c r="G10729" s="2">
        <v>21000</v>
      </c>
      <c r="H10729">
        <v>2010</v>
      </c>
      <c r="I10729">
        <v>7.0158333333333323</v>
      </c>
      <c r="J10729" t="s">
        <v>717</v>
      </c>
    </row>
    <row r="10730" spans="1:10">
      <c r="A10730" t="s">
        <v>363</v>
      </c>
      <c r="B10730" t="s">
        <v>44</v>
      </c>
      <c r="C10730" t="s">
        <v>4</v>
      </c>
      <c r="D10730" t="s">
        <v>328</v>
      </c>
      <c r="F10730" s="2">
        <v>6447550.8333333321</v>
      </c>
      <c r="G10730" s="2">
        <v>919000</v>
      </c>
      <c r="H10730">
        <v>2010</v>
      </c>
      <c r="I10730">
        <v>7.0158333333333323</v>
      </c>
      <c r="J10730" t="s">
        <v>717</v>
      </c>
    </row>
    <row r="10731" spans="1:10">
      <c r="A10731" s="6" t="s">
        <v>276</v>
      </c>
      <c r="B10731" t="s">
        <v>44</v>
      </c>
      <c r="C10731" t="s">
        <v>3</v>
      </c>
      <c r="D10731" t="s">
        <v>328</v>
      </c>
      <c r="E10731" t="s">
        <v>466</v>
      </c>
      <c r="F10731" s="2">
        <f t="shared" ref="F10731:F10740" si="286">G10731*I10731</f>
        <v>22321925.199999999</v>
      </c>
      <c r="G10731" s="2">
        <v>3233000</v>
      </c>
      <c r="H10731">
        <v>2021</v>
      </c>
      <c r="I10731">
        <v>6.9043999999999999</v>
      </c>
      <c r="J10731" t="s">
        <v>717</v>
      </c>
    </row>
    <row r="10732" spans="1:10">
      <c r="A10732" s="6" t="s">
        <v>276</v>
      </c>
      <c r="B10732" t="s">
        <v>44</v>
      </c>
      <c r="C10732" t="s">
        <v>3</v>
      </c>
      <c r="D10732" t="s">
        <v>1</v>
      </c>
      <c r="E10732" t="s">
        <v>590</v>
      </c>
      <c r="F10732" s="2">
        <f t="shared" si="286"/>
        <v>317602.39999999997</v>
      </c>
      <c r="G10732" s="2">
        <v>46000</v>
      </c>
      <c r="H10732">
        <v>2021</v>
      </c>
      <c r="I10732">
        <v>6.9043999999999999</v>
      </c>
      <c r="J10732" t="s">
        <v>717</v>
      </c>
    </row>
    <row r="10733" spans="1:10">
      <c r="A10733" s="6" t="s">
        <v>276</v>
      </c>
      <c r="B10733" t="s">
        <v>44</v>
      </c>
      <c r="C10733" t="s">
        <v>4</v>
      </c>
      <c r="D10733" t="s">
        <v>328</v>
      </c>
      <c r="E10733" s="17" t="s">
        <v>466</v>
      </c>
      <c r="F10733" s="2">
        <f t="shared" si="286"/>
        <v>9044764</v>
      </c>
      <c r="G10733" s="2">
        <v>1310000</v>
      </c>
      <c r="H10733">
        <v>2021</v>
      </c>
      <c r="I10733">
        <v>6.9043999999999999</v>
      </c>
      <c r="J10733" t="s">
        <v>717</v>
      </c>
    </row>
    <row r="10734" spans="1:10">
      <c r="A10734" t="s">
        <v>17</v>
      </c>
      <c r="B10734" t="s">
        <v>38</v>
      </c>
      <c r="C10734" t="s">
        <v>4</v>
      </c>
      <c r="D10734" t="s">
        <v>328</v>
      </c>
      <c r="F10734" s="2">
        <f t="shared" si="286"/>
        <v>10852252486.597324</v>
      </c>
      <c r="G10734" s="2">
        <v>6038161.6495808745</v>
      </c>
      <c r="H10734">
        <v>2012</v>
      </c>
      <c r="I10734">
        <v>1797.2775683060108</v>
      </c>
      <c r="J10734" s="40" t="s">
        <v>715</v>
      </c>
    </row>
    <row r="10735" spans="1:10">
      <c r="A10735" t="s">
        <v>17</v>
      </c>
      <c r="B10735" t="s">
        <v>38</v>
      </c>
      <c r="C10735" t="s">
        <v>4</v>
      </c>
      <c r="D10735" t="s">
        <v>1</v>
      </c>
      <c r="F10735" s="2">
        <f t="shared" si="286"/>
        <v>1188974096.0551486</v>
      </c>
      <c r="G10735" s="2">
        <v>661541.72122439218</v>
      </c>
      <c r="H10735">
        <v>2012</v>
      </c>
      <c r="I10735">
        <v>1797.2775683060108</v>
      </c>
      <c r="J10735" s="40" t="s">
        <v>715</v>
      </c>
    </row>
    <row r="10736" spans="1:10">
      <c r="A10736" t="s">
        <v>13</v>
      </c>
      <c r="B10736" t="s">
        <v>38</v>
      </c>
      <c r="C10736" t="s">
        <v>4</v>
      </c>
      <c r="D10736" t="s">
        <v>328</v>
      </c>
      <c r="F10736" s="2">
        <f t="shared" si="286"/>
        <v>2191720907.3958435</v>
      </c>
      <c r="G10736" s="2">
        <v>1219467.1240801206</v>
      </c>
      <c r="H10736">
        <v>2012</v>
      </c>
      <c r="I10736">
        <v>1797.2775683060108</v>
      </c>
      <c r="J10736" s="40" t="s">
        <v>715</v>
      </c>
    </row>
    <row r="10737" spans="1:10">
      <c r="A10737" t="s">
        <v>13</v>
      </c>
      <c r="B10737" t="s">
        <v>38</v>
      </c>
      <c r="C10737" t="s">
        <v>4</v>
      </c>
      <c r="D10737" t="s">
        <v>1</v>
      </c>
      <c r="F10737" s="2">
        <f t="shared" si="286"/>
        <v>254287914.57388535</v>
      </c>
      <c r="G10737" s="2">
        <v>141485.05442793653</v>
      </c>
      <c r="H10737">
        <v>2012</v>
      </c>
      <c r="I10737">
        <v>1797.2775683060108</v>
      </c>
      <c r="J10737" s="40" t="s">
        <v>715</v>
      </c>
    </row>
    <row r="10738" spans="1:10">
      <c r="A10738" s="6" t="s">
        <v>276</v>
      </c>
      <c r="B10738" t="s">
        <v>44</v>
      </c>
      <c r="C10738" t="s">
        <v>4</v>
      </c>
      <c r="D10738" t="s">
        <v>1</v>
      </c>
      <c r="E10738" t="s">
        <v>466</v>
      </c>
      <c r="F10738" s="2">
        <f t="shared" si="286"/>
        <v>6904.4</v>
      </c>
      <c r="G10738" s="2">
        <v>1000</v>
      </c>
      <c r="H10738">
        <v>2021</v>
      </c>
      <c r="I10738">
        <v>6.9043999999999999</v>
      </c>
      <c r="J10738" t="s">
        <v>717</v>
      </c>
    </row>
    <row r="10739" spans="1:10">
      <c r="A10739" t="s">
        <v>66</v>
      </c>
      <c r="B10739" t="s">
        <v>38</v>
      </c>
      <c r="C10739" t="s">
        <v>4</v>
      </c>
      <c r="D10739" t="s">
        <v>328</v>
      </c>
      <c r="F10739" s="2">
        <f t="shared" si="286"/>
        <v>17643067476.980412</v>
      </c>
      <c r="G10739" s="2">
        <v>9816551.3152259178</v>
      </c>
      <c r="H10739">
        <v>2012</v>
      </c>
      <c r="I10739">
        <v>1797.2775683060108</v>
      </c>
      <c r="J10739" s="40" t="s">
        <v>715</v>
      </c>
    </row>
    <row r="10740" spans="1:10">
      <c r="A10740" t="s">
        <v>66</v>
      </c>
      <c r="B10740" t="s">
        <v>38</v>
      </c>
      <c r="C10740" t="s">
        <v>4</v>
      </c>
      <c r="D10740" t="s">
        <v>1</v>
      </c>
      <c r="F10740" s="2">
        <f t="shared" si="286"/>
        <v>0</v>
      </c>
      <c r="G10740" s="2">
        <v>0</v>
      </c>
      <c r="H10740">
        <v>2012</v>
      </c>
      <c r="I10740">
        <v>1797.2775683060108</v>
      </c>
      <c r="J10740" s="40" t="s">
        <v>715</v>
      </c>
    </row>
    <row r="10741" spans="1:10">
      <c r="A10741" t="s">
        <v>212</v>
      </c>
      <c r="B10741" t="s">
        <v>42</v>
      </c>
      <c r="C10741" t="s">
        <v>3</v>
      </c>
      <c r="D10741" t="s">
        <v>328</v>
      </c>
      <c r="E10741" t="s">
        <v>689</v>
      </c>
      <c r="F10741" s="2">
        <v>12003</v>
      </c>
      <c r="G10741" s="2">
        <f>F10741/I10741</f>
        <v>12003</v>
      </c>
      <c r="H10741">
        <v>2024</v>
      </c>
      <c r="I10741">
        <v>1</v>
      </c>
      <c r="J10741" t="s">
        <v>717</v>
      </c>
    </row>
    <row r="10742" spans="1:10">
      <c r="A10742" t="s">
        <v>212</v>
      </c>
      <c r="B10742" t="s">
        <v>42</v>
      </c>
      <c r="C10742" t="s">
        <v>3</v>
      </c>
      <c r="D10742" t="s">
        <v>328</v>
      </c>
      <c r="E10742" t="s">
        <v>626</v>
      </c>
      <c r="F10742" s="2">
        <v>38026</v>
      </c>
      <c r="G10742" s="2">
        <f>F10742/I10742</f>
        <v>38026</v>
      </c>
      <c r="H10742">
        <v>2024</v>
      </c>
      <c r="I10742">
        <v>1</v>
      </c>
      <c r="J10742" t="s">
        <v>717</v>
      </c>
    </row>
    <row r="10743" spans="1:10">
      <c r="A10743" t="s">
        <v>212</v>
      </c>
      <c r="B10743" t="s">
        <v>42</v>
      </c>
      <c r="C10743" t="s">
        <v>4</v>
      </c>
      <c r="D10743" t="s">
        <v>328</v>
      </c>
      <c r="E10743" t="s">
        <v>626</v>
      </c>
      <c r="F10743" s="2">
        <v>1227</v>
      </c>
      <c r="G10743" s="2">
        <f>F10743/I10743</f>
        <v>1227</v>
      </c>
      <c r="H10743">
        <v>2024</v>
      </c>
      <c r="I10743">
        <v>1</v>
      </c>
      <c r="J10743" t="s">
        <v>717</v>
      </c>
    </row>
    <row r="10744" spans="1:10">
      <c r="A10744" t="s">
        <v>716</v>
      </c>
      <c r="B10744" t="s">
        <v>38</v>
      </c>
      <c r="C10744" t="s">
        <v>4</v>
      </c>
      <c r="D10744" t="s">
        <v>328</v>
      </c>
      <c r="F10744" s="2">
        <f>G10744*I10744</f>
        <v>844244396.83598673</v>
      </c>
      <c r="G10744" s="2">
        <v>469735.12145467487</v>
      </c>
      <c r="H10744">
        <v>2012</v>
      </c>
      <c r="I10744">
        <v>1797.2775683060108</v>
      </c>
      <c r="J10744" s="40" t="s">
        <v>715</v>
      </c>
    </row>
    <row r="10745" spans="1:10">
      <c r="A10745" t="s">
        <v>212</v>
      </c>
      <c r="B10745" t="s">
        <v>42</v>
      </c>
      <c r="C10745" t="s">
        <v>3</v>
      </c>
      <c r="D10745" t="s">
        <v>328</v>
      </c>
      <c r="E10745" t="s">
        <v>370</v>
      </c>
      <c r="F10745" s="2">
        <v>32401</v>
      </c>
      <c r="G10745" s="2">
        <f>F10745/I10745</f>
        <v>32401</v>
      </c>
      <c r="H10745">
        <v>2023</v>
      </c>
      <c r="I10745">
        <v>1</v>
      </c>
      <c r="J10745" t="s">
        <v>717</v>
      </c>
    </row>
    <row r="10746" spans="1:10">
      <c r="A10746" t="s">
        <v>212</v>
      </c>
      <c r="B10746" t="s">
        <v>42</v>
      </c>
      <c r="C10746" t="s">
        <v>3</v>
      </c>
      <c r="D10746" t="s">
        <v>328</v>
      </c>
      <c r="E10746" t="s">
        <v>434</v>
      </c>
      <c r="F10746" s="2">
        <v>5788</v>
      </c>
      <c r="G10746" s="2">
        <f>F10746/I10746</f>
        <v>5788</v>
      </c>
      <c r="H10746">
        <v>2023</v>
      </c>
      <c r="I10746">
        <v>1</v>
      </c>
      <c r="J10746" t="s">
        <v>717</v>
      </c>
    </row>
    <row r="10747" spans="1:10">
      <c r="A10747" t="s">
        <v>212</v>
      </c>
      <c r="B10747" t="s">
        <v>42</v>
      </c>
      <c r="C10747" t="s">
        <v>4</v>
      </c>
      <c r="D10747" t="s">
        <v>328</v>
      </c>
      <c r="E10747" t="s">
        <v>434</v>
      </c>
      <c r="F10747" s="2">
        <v>44198</v>
      </c>
      <c r="G10747" s="2">
        <f>F10747/I10747</f>
        <v>44198</v>
      </c>
      <c r="H10747">
        <v>2023</v>
      </c>
      <c r="I10747">
        <v>1</v>
      </c>
      <c r="J10747" t="s">
        <v>717</v>
      </c>
    </row>
    <row r="10748" spans="1:10">
      <c r="A10748" t="s">
        <v>212</v>
      </c>
      <c r="B10748" t="s">
        <v>42</v>
      </c>
      <c r="C10748" t="s">
        <v>3</v>
      </c>
      <c r="D10748" t="s">
        <v>328</v>
      </c>
      <c r="E10748" t="s">
        <v>419</v>
      </c>
      <c r="F10748" s="2">
        <v>23368.84</v>
      </c>
      <c r="G10748" s="2">
        <v>23368.84</v>
      </c>
      <c r="H10748">
        <v>2022</v>
      </c>
      <c r="I10748">
        <v>1</v>
      </c>
      <c r="J10748" t="s">
        <v>717</v>
      </c>
    </row>
    <row r="10749" spans="1:10">
      <c r="A10749" t="s">
        <v>212</v>
      </c>
      <c r="B10749" t="s">
        <v>42</v>
      </c>
      <c r="C10749" t="s">
        <v>3</v>
      </c>
      <c r="D10749" t="s">
        <v>328</v>
      </c>
      <c r="E10749" t="s">
        <v>432</v>
      </c>
      <c r="F10749" s="2">
        <v>0</v>
      </c>
      <c r="G10749" s="2">
        <v>0</v>
      </c>
      <c r="H10749">
        <v>2022</v>
      </c>
      <c r="I10749">
        <v>1</v>
      </c>
      <c r="J10749" t="s">
        <v>717</v>
      </c>
    </row>
    <row r="10750" spans="1:10">
      <c r="A10750" t="s">
        <v>212</v>
      </c>
      <c r="B10750" t="s">
        <v>42</v>
      </c>
      <c r="C10750" t="s">
        <v>3</v>
      </c>
      <c r="D10750" t="s">
        <v>328</v>
      </c>
      <c r="E10750" t="s">
        <v>370</v>
      </c>
      <c r="F10750" s="2">
        <v>22575.82</v>
      </c>
      <c r="G10750" s="2">
        <v>22575.82</v>
      </c>
      <c r="H10750">
        <v>2022</v>
      </c>
      <c r="I10750">
        <v>1</v>
      </c>
      <c r="J10750" t="s">
        <v>717</v>
      </c>
    </row>
    <row r="10751" spans="1:10">
      <c r="A10751" t="s">
        <v>78</v>
      </c>
      <c r="B10751" t="s">
        <v>38</v>
      </c>
      <c r="C10751" t="s">
        <v>4</v>
      </c>
      <c r="D10751" t="s">
        <v>328</v>
      </c>
      <c r="F10751" s="2">
        <f>G10751*I10751</f>
        <v>10133694234.69318</v>
      </c>
      <c r="G10751" s="2">
        <v>5638357.9327952648</v>
      </c>
      <c r="H10751">
        <v>2012</v>
      </c>
      <c r="I10751">
        <v>1797.2775683060108</v>
      </c>
      <c r="J10751" s="40" t="s">
        <v>715</v>
      </c>
    </row>
    <row r="10752" spans="1:10">
      <c r="A10752" t="s">
        <v>78</v>
      </c>
      <c r="B10752" t="s">
        <v>38</v>
      </c>
      <c r="C10752" t="s">
        <v>4</v>
      </c>
      <c r="D10752" t="s">
        <v>1</v>
      </c>
      <c r="F10752" s="2">
        <f>G10752*I10752</f>
        <v>210704406.90750086</v>
      </c>
      <c r="G10752" s="2">
        <v>117235.31780686286</v>
      </c>
      <c r="H10752">
        <v>2012</v>
      </c>
      <c r="I10752">
        <v>1797.2775683060108</v>
      </c>
      <c r="J10752" s="40" t="s">
        <v>715</v>
      </c>
    </row>
    <row r="10753" spans="1:10">
      <c r="A10753" t="s">
        <v>212</v>
      </c>
      <c r="B10753" t="s">
        <v>42</v>
      </c>
      <c r="C10753" t="s">
        <v>4</v>
      </c>
      <c r="D10753" t="s">
        <v>328</v>
      </c>
      <c r="E10753" t="s">
        <v>419</v>
      </c>
      <c r="F10753" s="2">
        <v>0</v>
      </c>
      <c r="G10753" s="2">
        <v>0</v>
      </c>
      <c r="H10753">
        <v>2022</v>
      </c>
      <c r="I10753">
        <v>1</v>
      </c>
      <c r="J10753" t="s">
        <v>717</v>
      </c>
    </row>
    <row r="10754" spans="1:10">
      <c r="A10754" t="s">
        <v>212</v>
      </c>
      <c r="B10754" t="s">
        <v>42</v>
      </c>
      <c r="C10754" t="s">
        <v>4</v>
      </c>
      <c r="D10754" t="s">
        <v>328</v>
      </c>
      <c r="E10754" t="s">
        <v>370</v>
      </c>
      <c r="F10754" s="2">
        <v>4000</v>
      </c>
      <c r="G10754" s="2">
        <v>4000</v>
      </c>
      <c r="H10754">
        <v>2022</v>
      </c>
      <c r="I10754">
        <v>1</v>
      </c>
      <c r="J10754" t="s">
        <v>717</v>
      </c>
    </row>
    <row r="10755" spans="1:10">
      <c r="A10755" t="s">
        <v>212</v>
      </c>
      <c r="B10755" t="s">
        <v>42</v>
      </c>
      <c r="C10755" t="s">
        <v>3</v>
      </c>
      <c r="D10755" t="s">
        <v>1</v>
      </c>
      <c r="F10755" s="2">
        <v>0</v>
      </c>
      <c r="G10755" s="2">
        <v>0</v>
      </c>
      <c r="H10755">
        <v>2022</v>
      </c>
      <c r="I10755">
        <v>1</v>
      </c>
      <c r="J10755" t="s">
        <v>717</v>
      </c>
    </row>
    <row r="10756" spans="1:10">
      <c r="A10756" t="s">
        <v>98</v>
      </c>
      <c r="B10756" t="s">
        <v>39</v>
      </c>
      <c r="C10756" t="s">
        <v>3</v>
      </c>
      <c r="D10756" t="s">
        <v>328</v>
      </c>
      <c r="E10756" t="s">
        <v>534</v>
      </c>
      <c r="F10756" s="2">
        <v>197042375.67999998</v>
      </c>
      <c r="G10756" s="2">
        <f t="shared" ref="G10756:G10762" si="287">F10756/I10756</f>
        <v>3316039.374631864</v>
      </c>
      <c r="H10756">
        <v>2024</v>
      </c>
      <c r="I10756">
        <v>59.420999999999999</v>
      </c>
      <c r="J10756" t="s">
        <v>717</v>
      </c>
    </row>
    <row r="10757" spans="1:10">
      <c r="A10757" t="s">
        <v>98</v>
      </c>
      <c r="B10757" t="s">
        <v>39</v>
      </c>
      <c r="C10757" t="s">
        <v>3</v>
      </c>
      <c r="D10757" t="s">
        <v>1</v>
      </c>
      <c r="E10757" t="s">
        <v>702</v>
      </c>
      <c r="F10757" s="2">
        <v>124535347.91000001</v>
      </c>
      <c r="G10757" s="2">
        <f t="shared" si="287"/>
        <v>2095813.7343700042</v>
      </c>
      <c r="H10757">
        <v>2024</v>
      </c>
      <c r="I10757">
        <v>59.420999999999999</v>
      </c>
      <c r="J10757" t="s">
        <v>717</v>
      </c>
    </row>
    <row r="10758" spans="1:10">
      <c r="A10758" t="s">
        <v>98</v>
      </c>
      <c r="B10758" t="s">
        <v>39</v>
      </c>
      <c r="C10758" t="s">
        <v>3</v>
      </c>
      <c r="D10758" t="s">
        <v>328</v>
      </c>
      <c r="F10758" s="2">
        <v>211784393</v>
      </c>
      <c r="G10758" s="2">
        <f t="shared" si="287"/>
        <v>3781459.0043923864</v>
      </c>
      <c r="H10758">
        <v>2023</v>
      </c>
      <c r="I10758">
        <v>56.006</v>
      </c>
      <c r="J10758" t="s">
        <v>717</v>
      </c>
    </row>
    <row r="10759" spans="1:10">
      <c r="A10759" t="s">
        <v>98</v>
      </c>
      <c r="B10759" t="s">
        <v>39</v>
      </c>
      <c r="C10759" t="s">
        <v>3</v>
      </c>
      <c r="D10759" t="s">
        <v>1</v>
      </c>
      <c r="F10759" s="2">
        <v>67069121</v>
      </c>
      <c r="G10759" s="2">
        <f t="shared" si="287"/>
        <v>1197534.5677248866</v>
      </c>
      <c r="H10759">
        <v>2023</v>
      </c>
      <c r="I10759">
        <v>56.006</v>
      </c>
      <c r="J10759" t="s">
        <v>717</v>
      </c>
    </row>
    <row r="10760" spans="1:10">
      <c r="A10760" t="s">
        <v>98</v>
      </c>
      <c r="B10760" t="s">
        <v>39</v>
      </c>
      <c r="C10760" t="s">
        <v>4</v>
      </c>
      <c r="D10760" t="s">
        <v>328</v>
      </c>
      <c r="F10760" s="2">
        <v>34767332</v>
      </c>
      <c r="G10760" s="2">
        <f t="shared" si="287"/>
        <v>620778.70228189835</v>
      </c>
      <c r="H10760">
        <v>2023</v>
      </c>
      <c r="I10760">
        <v>56.006</v>
      </c>
      <c r="J10760" t="s">
        <v>717</v>
      </c>
    </row>
    <row r="10761" spans="1:10">
      <c r="A10761" t="s">
        <v>98</v>
      </c>
      <c r="B10761" t="s">
        <v>39</v>
      </c>
      <c r="C10761" t="s">
        <v>4</v>
      </c>
      <c r="D10761" t="s">
        <v>1</v>
      </c>
      <c r="F10761" s="2">
        <v>74344316</v>
      </c>
      <c r="G10761" s="2">
        <f t="shared" si="287"/>
        <v>1327434.8462664715</v>
      </c>
      <c r="H10761">
        <v>2023</v>
      </c>
      <c r="I10761">
        <v>56.006</v>
      </c>
      <c r="J10761" t="s">
        <v>717</v>
      </c>
    </row>
    <row r="10762" spans="1:10">
      <c r="A10762" t="s">
        <v>98</v>
      </c>
      <c r="B10762" t="s">
        <v>39</v>
      </c>
      <c r="C10762" t="s">
        <v>3</v>
      </c>
      <c r="D10762" t="s">
        <v>328</v>
      </c>
      <c r="F10762" s="2">
        <v>202889245.22</v>
      </c>
      <c r="G10762" s="2">
        <f t="shared" si="287"/>
        <v>3694605.212054994</v>
      </c>
      <c r="H10762">
        <v>2022</v>
      </c>
      <c r="I10762" s="32">
        <v>54.914999999999999</v>
      </c>
      <c r="J10762" t="s">
        <v>717</v>
      </c>
    </row>
    <row r="10763" spans="1:10">
      <c r="A10763" s="4" t="s">
        <v>17</v>
      </c>
      <c r="B10763" t="s">
        <v>38</v>
      </c>
      <c r="C10763" t="s">
        <v>3</v>
      </c>
      <c r="D10763" t="s">
        <v>328</v>
      </c>
      <c r="F10763" s="2">
        <f>G10763*I10763</f>
        <v>29411575343.996895</v>
      </c>
      <c r="G10763" s="2">
        <v>15928227.650151327</v>
      </c>
      <c r="H10763">
        <v>2011</v>
      </c>
      <c r="I10763">
        <v>1846.5064657534242</v>
      </c>
      <c r="J10763" s="40" t="s">
        <v>715</v>
      </c>
    </row>
    <row r="10764" spans="1:10">
      <c r="A10764" s="4" t="s">
        <v>17</v>
      </c>
      <c r="B10764" t="s">
        <v>38</v>
      </c>
      <c r="C10764" t="s">
        <v>3</v>
      </c>
      <c r="D10764" t="s">
        <v>1</v>
      </c>
      <c r="F10764" s="2">
        <f>G10764*I10764</f>
        <v>4530700422.2172699</v>
      </c>
      <c r="G10764" s="2">
        <v>2453660.7405642755</v>
      </c>
      <c r="H10764">
        <v>2011</v>
      </c>
      <c r="I10764">
        <v>1846.5064657534242</v>
      </c>
      <c r="J10764" s="40" t="s">
        <v>715</v>
      </c>
    </row>
    <row r="10765" spans="1:10">
      <c r="A10765" s="4" t="s">
        <v>13</v>
      </c>
      <c r="B10765" t="s">
        <v>38</v>
      </c>
      <c r="C10765" t="s">
        <v>3</v>
      </c>
      <c r="D10765" t="s">
        <v>328</v>
      </c>
      <c r="F10765" s="2">
        <f>G10765*I10765</f>
        <v>11854713065.601877</v>
      </c>
      <c r="G10765" s="2">
        <v>6420076.6612343462</v>
      </c>
      <c r="H10765">
        <v>2011</v>
      </c>
      <c r="I10765">
        <v>1846.5064657534242</v>
      </c>
      <c r="J10765" s="40" t="s">
        <v>715</v>
      </c>
    </row>
    <row r="10766" spans="1:10">
      <c r="A10766" s="4" t="s">
        <v>13</v>
      </c>
      <c r="B10766" t="s">
        <v>38</v>
      </c>
      <c r="C10766" t="s">
        <v>3</v>
      </c>
      <c r="D10766" t="s">
        <v>1</v>
      </c>
      <c r="F10766" s="2">
        <f>G10766*I10766</f>
        <v>2261993897.6544137</v>
      </c>
      <c r="G10766" s="2">
        <v>1225012.7143375366</v>
      </c>
      <c r="H10766">
        <v>2011</v>
      </c>
      <c r="I10766">
        <v>1846.5064657534242</v>
      </c>
      <c r="J10766" s="40" t="s">
        <v>715</v>
      </c>
    </row>
    <row r="10767" spans="1:10">
      <c r="A10767" t="s">
        <v>98</v>
      </c>
      <c r="B10767" t="s">
        <v>39</v>
      </c>
      <c r="C10767" t="s">
        <v>3</v>
      </c>
      <c r="D10767" t="s">
        <v>1</v>
      </c>
      <c r="F10767" s="2">
        <v>56629608.619999997</v>
      </c>
      <c r="G10767" s="2">
        <f>F10767/I10767</f>
        <v>1031222.9558408449</v>
      </c>
      <c r="H10767">
        <v>2022</v>
      </c>
      <c r="I10767" s="32">
        <v>54.914999999999999</v>
      </c>
      <c r="J10767" t="s">
        <v>717</v>
      </c>
    </row>
    <row r="10768" spans="1:10">
      <c r="A10768" s="4" t="s">
        <v>66</v>
      </c>
      <c r="B10768" t="s">
        <v>38</v>
      </c>
      <c r="C10768" t="s">
        <v>3</v>
      </c>
      <c r="D10768" t="s">
        <v>328</v>
      </c>
      <c r="F10768" s="2">
        <f>G10768*I10768</f>
        <v>39305055064.089897</v>
      </c>
      <c r="G10768" s="2">
        <v>21286172.452178434</v>
      </c>
      <c r="H10768">
        <v>2011</v>
      </c>
      <c r="I10768">
        <v>1846.5064657534242</v>
      </c>
      <c r="J10768" s="40" t="s">
        <v>715</v>
      </c>
    </row>
    <row r="10769" spans="1:10">
      <c r="A10769" s="4" t="s">
        <v>66</v>
      </c>
      <c r="B10769" t="s">
        <v>38</v>
      </c>
      <c r="C10769" t="s">
        <v>3</v>
      </c>
      <c r="D10769" t="s">
        <v>1</v>
      </c>
      <c r="F10769" s="2">
        <f>G10769*I10769</f>
        <v>997931710.10689545</v>
      </c>
      <c r="G10769" s="2">
        <v>540443.11710531299</v>
      </c>
      <c r="H10769">
        <v>2011</v>
      </c>
      <c r="I10769">
        <v>1846.5064657534242</v>
      </c>
      <c r="J10769" s="40" t="s">
        <v>715</v>
      </c>
    </row>
    <row r="10770" spans="1:10">
      <c r="A10770" t="s">
        <v>98</v>
      </c>
      <c r="B10770" t="s">
        <v>39</v>
      </c>
      <c r="C10770" t="s">
        <v>3</v>
      </c>
      <c r="D10770" t="s">
        <v>328</v>
      </c>
      <c r="F10770" s="2">
        <v>186728951</v>
      </c>
      <c r="G10770" s="2">
        <f>F10770/I10770</f>
        <v>3274223.2333859373</v>
      </c>
      <c r="H10770">
        <v>2021</v>
      </c>
      <c r="I10770" s="32">
        <v>57.03</v>
      </c>
      <c r="J10770" t="s">
        <v>717</v>
      </c>
    </row>
    <row r="10771" spans="1:10">
      <c r="A10771" t="s">
        <v>98</v>
      </c>
      <c r="B10771" t="s">
        <v>39</v>
      </c>
      <c r="C10771" t="s">
        <v>3</v>
      </c>
      <c r="D10771" t="s">
        <v>1</v>
      </c>
      <c r="F10771" s="2">
        <v>52774369</v>
      </c>
      <c r="G10771" s="2">
        <f>F10771/I10771</f>
        <v>925379.081185341</v>
      </c>
      <c r="H10771">
        <v>2021</v>
      </c>
      <c r="I10771" s="32">
        <v>57.03</v>
      </c>
      <c r="J10771" t="s">
        <v>717</v>
      </c>
    </row>
    <row r="10772" spans="1:10">
      <c r="A10772" t="s">
        <v>98</v>
      </c>
      <c r="B10772" t="s">
        <v>39</v>
      </c>
      <c r="C10772" t="s">
        <v>3</v>
      </c>
      <c r="D10772" t="s">
        <v>328</v>
      </c>
      <c r="F10772" s="2">
        <v>131669717.37999998</v>
      </c>
      <c r="G10772" s="2">
        <f>F10772/I10772</f>
        <v>2331015.072407322</v>
      </c>
      <c r="H10772">
        <v>2020</v>
      </c>
      <c r="I10772">
        <v>56.485999999999997</v>
      </c>
      <c r="J10772" t="s">
        <v>717</v>
      </c>
    </row>
    <row r="10773" spans="1:10">
      <c r="A10773" t="s">
        <v>716</v>
      </c>
      <c r="B10773" t="s">
        <v>38</v>
      </c>
      <c r="C10773" t="s">
        <v>3</v>
      </c>
      <c r="D10773" t="s">
        <v>328</v>
      </c>
      <c r="F10773" s="2">
        <f>G10773*I10773</f>
        <v>4211681629.4945092</v>
      </c>
      <c r="G10773" s="2">
        <v>2280891.8937503044</v>
      </c>
      <c r="H10773">
        <v>2011</v>
      </c>
      <c r="I10773">
        <v>1846.5064657534242</v>
      </c>
      <c r="J10773" s="40" t="s">
        <v>715</v>
      </c>
    </row>
    <row r="10774" spans="1:10">
      <c r="A10774" t="s">
        <v>98</v>
      </c>
      <c r="B10774" t="s">
        <v>39</v>
      </c>
      <c r="C10774" t="s">
        <v>3</v>
      </c>
      <c r="D10774" t="s">
        <v>1</v>
      </c>
      <c r="F10774" s="2">
        <v>59212605.570000008</v>
      </c>
      <c r="G10774" s="2">
        <f>F10774/I10774</f>
        <v>1048270.4664872714</v>
      </c>
      <c r="H10774">
        <v>2020</v>
      </c>
      <c r="I10774">
        <v>56.485999999999997</v>
      </c>
      <c r="J10774" t="s">
        <v>717</v>
      </c>
    </row>
    <row r="10775" spans="1:10">
      <c r="A10775" t="s">
        <v>98</v>
      </c>
      <c r="B10775" t="s">
        <v>39</v>
      </c>
      <c r="C10775" t="s">
        <v>3</v>
      </c>
      <c r="D10775" t="s">
        <v>328</v>
      </c>
      <c r="F10775" s="2">
        <v>136453720.58000001</v>
      </c>
      <c r="G10775" s="2">
        <f>F10775/I10775</f>
        <v>2661369.1796692153</v>
      </c>
      <c r="H10775">
        <v>2019</v>
      </c>
      <c r="I10775">
        <v>51.271999999999998</v>
      </c>
      <c r="J10775" t="s">
        <v>717</v>
      </c>
    </row>
    <row r="10776" spans="1:10">
      <c r="A10776" t="s">
        <v>98</v>
      </c>
      <c r="B10776" t="s">
        <v>39</v>
      </c>
      <c r="C10776" t="s">
        <v>3</v>
      </c>
      <c r="D10776" t="s">
        <v>1</v>
      </c>
      <c r="F10776" s="2">
        <v>53302154.140000008</v>
      </c>
      <c r="G10776" s="2">
        <f>F10776/I10776</f>
        <v>1039595.7665002343</v>
      </c>
      <c r="H10776">
        <v>2019</v>
      </c>
      <c r="I10776">
        <v>51.271999999999998</v>
      </c>
      <c r="J10776" t="s">
        <v>717</v>
      </c>
    </row>
    <row r="10777" spans="1:10">
      <c r="A10777" s="4" t="s">
        <v>98</v>
      </c>
      <c r="B10777" t="s">
        <v>39</v>
      </c>
      <c r="C10777" t="s">
        <v>3</v>
      </c>
      <c r="D10777" t="s">
        <v>328</v>
      </c>
      <c r="E10777" t="s">
        <v>540</v>
      </c>
      <c r="F10777" s="2">
        <v>123745866</v>
      </c>
      <c r="G10777" s="2">
        <f>(F10777/I10777)</f>
        <v>2498654.5381120648</v>
      </c>
      <c r="H10777">
        <v>2018</v>
      </c>
      <c r="I10777">
        <v>49.524999999999999</v>
      </c>
      <c r="J10777" t="s">
        <v>717</v>
      </c>
    </row>
    <row r="10778" spans="1:10">
      <c r="A10778" s="4" t="s">
        <v>98</v>
      </c>
      <c r="B10778" t="s">
        <v>39</v>
      </c>
      <c r="C10778" t="s">
        <v>3</v>
      </c>
      <c r="D10778" t="s">
        <v>1</v>
      </c>
      <c r="E10778" t="s">
        <v>364</v>
      </c>
      <c r="F10778" s="2">
        <v>48739459.637439996</v>
      </c>
      <c r="G10778" s="2">
        <f>(F10778/I10778)</f>
        <v>984138.50858031295</v>
      </c>
      <c r="H10778">
        <v>2018</v>
      </c>
      <c r="I10778">
        <v>49.524999999999999</v>
      </c>
      <c r="J10778" t="s">
        <v>717</v>
      </c>
    </row>
    <row r="10779" spans="1:10">
      <c r="A10779" s="4" t="s">
        <v>98</v>
      </c>
      <c r="B10779" t="s">
        <v>39</v>
      </c>
      <c r="C10779" t="s">
        <v>4</v>
      </c>
      <c r="D10779" t="s">
        <v>328</v>
      </c>
      <c r="E10779" t="s">
        <v>540</v>
      </c>
      <c r="F10779" s="2">
        <v>56263907</v>
      </c>
      <c r="G10779" s="2">
        <f>(F10779/I10779)</f>
        <v>1136070.812720848</v>
      </c>
      <c r="H10779">
        <v>2018</v>
      </c>
      <c r="I10779">
        <v>49.524999999999999</v>
      </c>
      <c r="J10779" t="s">
        <v>717</v>
      </c>
    </row>
    <row r="10780" spans="1:10">
      <c r="A10780" s="4" t="s">
        <v>78</v>
      </c>
      <c r="B10780" t="s">
        <v>38</v>
      </c>
      <c r="C10780" t="s">
        <v>3</v>
      </c>
      <c r="D10780" t="s">
        <v>328</v>
      </c>
      <c r="F10780" s="2">
        <f>G10780*I10780</f>
        <v>14923172380.740614</v>
      </c>
      <c r="G10780" s="2">
        <v>8081841.389410764</v>
      </c>
      <c r="H10780">
        <v>2011</v>
      </c>
      <c r="I10780">
        <v>1846.5064657534242</v>
      </c>
      <c r="J10780" s="40" t="s">
        <v>715</v>
      </c>
    </row>
    <row r="10781" spans="1:10">
      <c r="A10781" s="4" t="s">
        <v>78</v>
      </c>
      <c r="B10781" t="s">
        <v>38</v>
      </c>
      <c r="C10781" t="s">
        <v>3</v>
      </c>
      <c r="D10781" t="s">
        <v>1</v>
      </c>
      <c r="F10781" s="2">
        <f>G10781*I10781</f>
        <v>2790695018.1719236</v>
      </c>
      <c r="G10781" s="2">
        <v>1511337.7992062676</v>
      </c>
      <c r="H10781">
        <v>2011</v>
      </c>
      <c r="I10781">
        <v>1846.5064657534242</v>
      </c>
      <c r="J10781" s="40" t="s">
        <v>715</v>
      </c>
    </row>
    <row r="10782" spans="1:10">
      <c r="A10782" s="4" t="s">
        <v>98</v>
      </c>
      <c r="B10782" t="s">
        <v>39</v>
      </c>
      <c r="C10782" t="s">
        <v>4</v>
      </c>
      <c r="D10782" t="s">
        <v>1</v>
      </c>
      <c r="E10782" t="s">
        <v>364</v>
      </c>
      <c r="F10782" s="2">
        <v>59568290</v>
      </c>
      <c r="G10782" s="2">
        <f>(F10782/I10782)</f>
        <v>1202792.3271075215</v>
      </c>
      <c r="H10782">
        <v>2018</v>
      </c>
      <c r="I10782">
        <v>49.524999999999999</v>
      </c>
      <c r="J10782" t="s">
        <v>717</v>
      </c>
    </row>
    <row r="10783" spans="1:10">
      <c r="A10783" s="4" t="s">
        <v>98</v>
      </c>
      <c r="B10783" t="s">
        <v>39</v>
      </c>
      <c r="C10783" t="s">
        <v>3</v>
      </c>
      <c r="D10783" t="s">
        <v>328</v>
      </c>
      <c r="E10783" t="s">
        <v>540</v>
      </c>
      <c r="F10783" s="2">
        <v>136810224</v>
      </c>
      <c r="G10783" s="2">
        <f>(F10783/I10783)</f>
        <v>2888668.3980490277</v>
      </c>
      <c r="H10783">
        <v>2017</v>
      </c>
      <c r="I10783">
        <v>47.360999999999997</v>
      </c>
      <c r="J10783" t="s">
        <v>717</v>
      </c>
    </row>
    <row r="10784" spans="1:10">
      <c r="A10784" s="4" t="s">
        <v>98</v>
      </c>
      <c r="B10784" t="s">
        <v>39</v>
      </c>
      <c r="C10784" t="s">
        <v>3</v>
      </c>
      <c r="D10784" t="s">
        <v>1</v>
      </c>
      <c r="E10784" t="s">
        <v>364</v>
      </c>
      <c r="F10784" s="2">
        <v>44879089</v>
      </c>
      <c r="G10784" s="2">
        <f>(F10784/I10784)</f>
        <v>947595.89113405545</v>
      </c>
      <c r="H10784">
        <v>2017</v>
      </c>
      <c r="I10784">
        <v>47.360999999999997</v>
      </c>
      <c r="J10784" t="s">
        <v>717</v>
      </c>
    </row>
    <row r="10785" spans="1:10">
      <c r="A10785" s="4" t="s">
        <v>98</v>
      </c>
      <c r="B10785" t="s">
        <v>39</v>
      </c>
      <c r="C10785" t="s">
        <v>4</v>
      </c>
      <c r="D10785" t="s">
        <v>328</v>
      </c>
      <c r="E10785" t="s">
        <v>540</v>
      </c>
      <c r="F10785" s="2">
        <v>28367680</v>
      </c>
      <c r="G10785" s="2">
        <f>(F10785/I10785)</f>
        <v>598967.08262072178</v>
      </c>
      <c r="H10785">
        <v>2017</v>
      </c>
      <c r="I10785">
        <v>47.360999999999997</v>
      </c>
      <c r="J10785" t="s">
        <v>717</v>
      </c>
    </row>
    <row r="10786" spans="1:10">
      <c r="A10786" s="4" t="s">
        <v>98</v>
      </c>
      <c r="B10786" t="s">
        <v>39</v>
      </c>
      <c r="C10786" t="s">
        <v>4</v>
      </c>
      <c r="D10786" t="s">
        <v>1</v>
      </c>
      <c r="E10786" t="s">
        <v>364</v>
      </c>
      <c r="F10786" s="2">
        <v>69419518</v>
      </c>
      <c r="G10786" s="2">
        <f>(F10786/I10786)</f>
        <v>1465752.7923819176</v>
      </c>
      <c r="H10786">
        <v>2017</v>
      </c>
      <c r="I10786">
        <v>47.360999999999997</v>
      </c>
      <c r="J10786" t="s">
        <v>717</v>
      </c>
    </row>
    <row r="10787" spans="1:10">
      <c r="A10787" t="s">
        <v>98</v>
      </c>
      <c r="B10787" t="s">
        <v>39</v>
      </c>
      <c r="C10787" t="s">
        <v>3</v>
      </c>
      <c r="D10787" t="s">
        <v>328</v>
      </c>
      <c r="F10787" s="2">
        <v>122108477.36999997</v>
      </c>
      <c r="G10787" s="2">
        <v>2654243.6119986954</v>
      </c>
      <c r="H10787">
        <v>2016</v>
      </c>
      <c r="I10787">
        <v>46.004999999999995</v>
      </c>
      <c r="J10787" t="s">
        <v>717</v>
      </c>
    </row>
    <row r="10788" spans="1:10">
      <c r="A10788" t="s">
        <v>98</v>
      </c>
      <c r="B10788" t="s">
        <v>39</v>
      </c>
      <c r="C10788" t="s">
        <v>3</v>
      </c>
      <c r="D10788" t="s">
        <v>1</v>
      </c>
      <c r="F10788" s="2">
        <v>36821150.780000001</v>
      </c>
      <c r="G10788" s="2">
        <v>800372.80252146511</v>
      </c>
      <c r="H10788">
        <v>2016</v>
      </c>
      <c r="I10788">
        <v>46.004999999999995</v>
      </c>
      <c r="J10788" t="s">
        <v>717</v>
      </c>
    </row>
    <row r="10789" spans="1:10">
      <c r="A10789" t="s">
        <v>98</v>
      </c>
      <c r="B10789" t="s">
        <v>39</v>
      </c>
      <c r="C10789" t="s">
        <v>3</v>
      </c>
      <c r="D10789" t="s">
        <v>328</v>
      </c>
      <c r="F10789" s="2">
        <v>100238426.94000001</v>
      </c>
      <c r="G10789" s="2">
        <v>2237589.3957747328</v>
      </c>
      <c r="H10789">
        <v>2015</v>
      </c>
      <c r="I10789">
        <v>44.79750714285715</v>
      </c>
      <c r="J10789" t="s">
        <v>717</v>
      </c>
    </row>
    <row r="10790" spans="1:10">
      <c r="A10790" t="s">
        <v>98</v>
      </c>
      <c r="B10790" t="s">
        <v>39</v>
      </c>
      <c r="C10790" t="s">
        <v>3</v>
      </c>
      <c r="D10790" t="s">
        <v>1</v>
      </c>
      <c r="F10790" s="2">
        <v>36581946.880000003</v>
      </c>
      <c r="G10790" s="2">
        <v>816606.75366024033</v>
      </c>
      <c r="H10790">
        <v>2015</v>
      </c>
      <c r="I10790">
        <v>44.79750714285715</v>
      </c>
      <c r="J10790" t="s">
        <v>717</v>
      </c>
    </row>
    <row r="10791" spans="1:10">
      <c r="A10791" t="s">
        <v>98</v>
      </c>
      <c r="B10791" t="s">
        <v>39</v>
      </c>
      <c r="C10791" t="s">
        <v>3</v>
      </c>
      <c r="D10791" t="s">
        <v>328</v>
      </c>
      <c r="F10791" s="2">
        <v>99059859.000000015</v>
      </c>
      <c r="G10791" s="2">
        <v>2281486.4229945419</v>
      </c>
      <c r="H10791">
        <v>2014</v>
      </c>
      <c r="I10791">
        <v>43.418999999999997</v>
      </c>
      <c r="J10791" t="s">
        <v>717</v>
      </c>
    </row>
    <row r="10792" spans="1:10">
      <c r="A10792" t="s">
        <v>17</v>
      </c>
      <c r="B10792" t="s">
        <v>38</v>
      </c>
      <c r="C10792" t="s">
        <v>4</v>
      </c>
      <c r="D10792" t="s">
        <v>328</v>
      </c>
      <c r="F10792" s="2">
        <f>G10792*I10792</f>
        <v>10225528403.881781</v>
      </c>
      <c r="G10792" s="2">
        <v>5537770.158692345</v>
      </c>
      <c r="H10792">
        <v>2011</v>
      </c>
      <c r="I10792">
        <v>1846.5064657534242</v>
      </c>
      <c r="J10792" s="40" t="s">
        <v>715</v>
      </c>
    </row>
    <row r="10793" spans="1:10">
      <c r="A10793" t="s">
        <v>17</v>
      </c>
      <c r="B10793" t="s">
        <v>38</v>
      </c>
      <c r="C10793" t="s">
        <v>4</v>
      </c>
      <c r="D10793" t="s">
        <v>1</v>
      </c>
      <c r="F10793" s="2">
        <f>G10793*I10793</f>
        <v>1489072197.5866423</v>
      </c>
      <c r="G10793" s="2">
        <v>806426.74434343819</v>
      </c>
      <c r="H10793">
        <v>2011</v>
      </c>
      <c r="I10793">
        <v>1846.5064657534242</v>
      </c>
      <c r="J10793" s="40" t="s">
        <v>715</v>
      </c>
    </row>
    <row r="10794" spans="1:10">
      <c r="A10794" t="s">
        <v>13</v>
      </c>
      <c r="B10794" t="s">
        <v>38</v>
      </c>
      <c r="C10794" t="s">
        <v>4</v>
      </c>
      <c r="D10794" t="s">
        <v>328</v>
      </c>
      <c r="F10794" s="2">
        <f>G10794*I10794</f>
        <v>4081991217.08108</v>
      </c>
      <c r="G10794" s="2">
        <v>2210656.3355116756</v>
      </c>
      <c r="H10794">
        <v>2011</v>
      </c>
      <c r="I10794">
        <v>1846.5064657534242</v>
      </c>
      <c r="J10794" s="40" t="s">
        <v>715</v>
      </c>
    </row>
    <row r="10795" spans="1:10">
      <c r="A10795" t="s">
        <v>13</v>
      </c>
      <c r="B10795" t="s">
        <v>38</v>
      </c>
      <c r="C10795" t="s">
        <v>4</v>
      </c>
      <c r="D10795" t="s">
        <v>1</v>
      </c>
      <c r="F10795" s="2">
        <f>G10795*I10795</f>
        <v>254421119.87697825</v>
      </c>
      <c r="G10795" s="2">
        <v>137785.12266035721</v>
      </c>
      <c r="H10795">
        <v>2011</v>
      </c>
      <c r="I10795">
        <v>1846.5064657534242</v>
      </c>
      <c r="J10795" s="40" t="s">
        <v>715</v>
      </c>
    </row>
    <row r="10796" spans="1:10">
      <c r="A10796" t="s">
        <v>98</v>
      </c>
      <c r="B10796" t="s">
        <v>39</v>
      </c>
      <c r="C10796" t="s">
        <v>3</v>
      </c>
      <c r="D10796" t="s">
        <v>1</v>
      </c>
      <c r="F10796" s="2">
        <v>32537055</v>
      </c>
      <c r="G10796" s="2">
        <v>749373.66130035243</v>
      </c>
      <c r="H10796">
        <v>2014</v>
      </c>
      <c r="I10796">
        <v>43.418999999999997</v>
      </c>
      <c r="J10796" t="s">
        <v>717</v>
      </c>
    </row>
    <row r="10797" spans="1:10">
      <c r="A10797" t="s">
        <v>66</v>
      </c>
      <c r="B10797" t="s">
        <v>38</v>
      </c>
      <c r="C10797" t="s">
        <v>4</v>
      </c>
      <c r="D10797" t="s">
        <v>328</v>
      </c>
      <c r="F10797" s="2">
        <f>G10797*I10797</f>
        <v>12835992487.984219</v>
      </c>
      <c r="G10797" s="2">
        <v>6951501.5116650509</v>
      </c>
      <c r="H10797">
        <v>2011</v>
      </c>
      <c r="I10797">
        <v>1846.5064657534242</v>
      </c>
      <c r="J10797" s="40" t="s">
        <v>715</v>
      </c>
    </row>
    <row r="10798" spans="1:10">
      <c r="A10798" t="s">
        <v>66</v>
      </c>
      <c r="B10798" t="s">
        <v>38</v>
      </c>
      <c r="C10798" t="s">
        <v>4</v>
      </c>
      <c r="D10798" t="s">
        <v>1</v>
      </c>
      <c r="F10798" s="2">
        <f>G10798*I10798</f>
        <v>519251911.58174336</v>
      </c>
      <c r="G10798" s="2">
        <v>281207.74078626075</v>
      </c>
      <c r="H10798">
        <v>2011</v>
      </c>
      <c r="I10798">
        <v>1846.5064657534242</v>
      </c>
      <c r="J10798" s="40" t="s">
        <v>715</v>
      </c>
    </row>
    <row r="10799" spans="1:10">
      <c r="A10799" t="s">
        <v>98</v>
      </c>
      <c r="B10799" t="s">
        <v>39</v>
      </c>
      <c r="C10799" t="s">
        <v>3</v>
      </c>
      <c r="D10799" t="s">
        <v>328</v>
      </c>
      <c r="F10799" s="2">
        <v>104558805.99999999</v>
      </c>
      <c r="G10799" s="2">
        <v>2504020.9920971645</v>
      </c>
      <c r="H10799">
        <v>2013</v>
      </c>
      <c r="I10799">
        <v>41.75636160000002</v>
      </c>
      <c r="J10799" t="s">
        <v>717</v>
      </c>
    </row>
    <row r="10800" spans="1:10">
      <c r="A10800" t="s">
        <v>98</v>
      </c>
      <c r="B10800" t="s">
        <v>39</v>
      </c>
      <c r="C10800" t="s">
        <v>3</v>
      </c>
      <c r="D10800" t="s">
        <v>1</v>
      </c>
      <c r="F10800" s="2">
        <v>26194069</v>
      </c>
      <c r="G10800" s="2">
        <v>627307.26520004054</v>
      </c>
      <c r="H10800">
        <v>2013</v>
      </c>
      <c r="I10800">
        <v>41.75636160000002</v>
      </c>
      <c r="J10800" t="s">
        <v>717</v>
      </c>
    </row>
    <row r="10801" spans="1:10">
      <c r="A10801" t="s">
        <v>98</v>
      </c>
      <c r="B10801" t="s">
        <v>39</v>
      </c>
      <c r="C10801" t="s">
        <v>3</v>
      </c>
      <c r="D10801" t="s">
        <v>328</v>
      </c>
      <c r="F10801" s="2">
        <v>70599502.510399014</v>
      </c>
      <c r="G10801" s="2">
        <v>1797417.2935237342</v>
      </c>
      <c r="H10801">
        <v>2012</v>
      </c>
      <c r="I10801">
        <v>39.278303800000003</v>
      </c>
      <c r="J10801" t="s">
        <v>717</v>
      </c>
    </row>
    <row r="10802" spans="1:10">
      <c r="A10802" t="s">
        <v>716</v>
      </c>
      <c r="B10802" t="s">
        <v>38</v>
      </c>
      <c r="C10802" t="s">
        <v>4</v>
      </c>
      <c r="D10802" t="s">
        <v>328</v>
      </c>
      <c r="F10802" s="2">
        <f>G10802*I10802</f>
        <v>1095018745.0473182</v>
      </c>
      <c r="G10802" s="2">
        <v>593021.88503332494</v>
      </c>
      <c r="H10802">
        <v>2011</v>
      </c>
      <c r="I10802">
        <v>1846.5064657534242</v>
      </c>
      <c r="J10802" s="40" t="s">
        <v>715</v>
      </c>
    </row>
    <row r="10803" spans="1:10">
      <c r="A10803" t="s">
        <v>98</v>
      </c>
      <c r="B10803" t="s">
        <v>39</v>
      </c>
      <c r="C10803" t="s">
        <v>3</v>
      </c>
      <c r="D10803" t="s">
        <v>1</v>
      </c>
      <c r="F10803" s="2">
        <v>28327737.808729053</v>
      </c>
      <c r="G10803" s="2">
        <v>721205.73110718315</v>
      </c>
      <c r="H10803">
        <v>2012</v>
      </c>
      <c r="I10803">
        <v>39.278303800000003</v>
      </c>
      <c r="J10803" t="s">
        <v>717</v>
      </c>
    </row>
    <row r="10804" spans="1:10">
      <c r="A10804" t="s">
        <v>98</v>
      </c>
      <c r="B10804" t="s">
        <v>39</v>
      </c>
      <c r="C10804" t="s">
        <v>3</v>
      </c>
      <c r="D10804" t="s">
        <v>328</v>
      </c>
      <c r="F10804" s="2">
        <v>62105432.940571323</v>
      </c>
      <c r="G10804" s="2">
        <v>1631734.719407843</v>
      </c>
      <c r="H10804">
        <v>2011</v>
      </c>
      <c r="I10804">
        <v>38.060986385770725</v>
      </c>
      <c r="J10804" t="s">
        <v>717</v>
      </c>
    </row>
    <row r="10805" spans="1:10">
      <c r="A10805" t="s">
        <v>98</v>
      </c>
      <c r="B10805" t="s">
        <v>39</v>
      </c>
      <c r="C10805" t="s">
        <v>3</v>
      </c>
      <c r="D10805" t="s">
        <v>1</v>
      </c>
      <c r="F10805" s="2">
        <v>11056636.852565899</v>
      </c>
      <c r="G10805" s="2">
        <v>290497.90618930134</v>
      </c>
      <c r="H10805">
        <v>2011</v>
      </c>
      <c r="I10805">
        <v>38.060986385770725</v>
      </c>
      <c r="J10805" t="s">
        <v>717</v>
      </c>
    </row>
    <row r="10806" spans="1:10">
      <c r="A10806" t="s">
        <v>98</v>
      </c>
      <c r="B10806" t="s">
        <v>39</v>
      </c>
      <c r="C10806" t="s">
        <v>3</v>
      </c>
      <c r="D10806" t="s">
        <v>328</v>
      </c>
      <c r="F10806" s="2">
        <v>58710417.084701031</v>
      </c>
      <c r="G10806" s="2">
        <v>1595621.5899404394</v>
      </c>
      <c r="H10806">
        <v>2010</v>
      </c>
      <c r="I10806">
        <v>36.794699604743094</v>
      </c>
      <c r="J10806" t="s">
        <v>717</v>
      </c>
    </row>
    <row r="10807" spans="1:10">
      <c r="A10807" t="s">
        <v>98</v>
      </c>
      <c r="B10807" t="s">
        <v>39</v>
      </c>
      <c r="C10807" t="s">
        <v>3</v>
      </c>
      <c r="D10807" t="s">
        <v>1</v>
      </c>
      <c r="F10807" s="2">
        <v>14075570.419277461</v>
      </c>
      <c r="G10807" s="2">
        <v>382543.42528897891</v>
      </c>
      <c r="H10807">
        <v>2010</v>
      </c>
      <c r="I10807">
        <v>36.794699604743094</v>
      </c>
      <c r="J10807" t="s">
        <v>717</v>
      </c>
    </row>
    <row r="10808" spans="1:10">
      <c r="A10808" t="s">
        <v>542</v>
      </c>
      <c r="B10808" t="s">
        <v>39</v>
      </c>
      <c r="C10808" t="s">
        <v>3</v>
      </c>
      <c r="D10808" t="s">
        <v>328</v>
      </c>
      <c r="F10808" s="2">
        <v>659968.77</v>
      </c>
      <c r="G10808" s="2">
        <v>14345.587870883601</v>
      </c>
      <c r="H10808">
        <v>2016</v>
      </c>
      <c r="I10808">
        <v>46.004999999999995</v>
      </c>
      <c r="J10808" t="s">
        <v>717</v>
      </c>
    </row>
    <row r="10809" spans="1:10">
      <c r="A10809" t="s">
        <v>78</v>
      </c>
      <c r="B10809" t="s">
        <v>38</v>
      </c>
      <c r="C10809" t="s">
        <v>4</v>
      </c>
      <c r="D10809" t="s">
        <v>328</v>
      </c>
      <c r="F10809" s="2">
        <f>G10809*I10809</f>
        <v>4436183327.1368713</v>
      </c>
      <c r="G10809" s="2">
        <v>2402473.757559679</v>
      </c>
      <c r="H10809">
        <v>2011</v>
      </c>
      <c r="I10809">
        <v>1846.5064657534242</v>
      </c>
      <c r="J10809" s="40" t="s">
        <v>715</v>
      </c>
    </row>
    <row r="10810" spans="1:10">
      <c r="A10810" t="s">
        <v>78</v>
      </c>
      <c r="B10810" t="s">
        <v>38</v>
      </c>
      <c r="C10810" t="s">
        <v>4</v>
      </c>
      <c r="D10810" t="s">
        <v>1</v>
      </c>
      <c r="F10810" s="2">
        <f>G10810*I10810</f>
        <v>1808745358.0414407</v>
      </c>
      <c r="G10810" s="2">
        <v>979549.97265792079</v>
      </c>
      <c r="H10810">
        <v>2011</v>
      </c>
      <c r="I10810">
        <v>1846.5064657534242</v>
      </c>
      <c r="J10810" s="40" t="s">
        <v>715</v>
      </c>
    </row>
    <row r="10811" spans="1:10">
      <c r="A10811" t="s">
        <v>542</v>
      </c>
      <c r="B10811" t="s">
        <v>39</v>
      </c>
      <c r="C10811" t="s">
        <v>3</v>
      </c>
      <c r="D10811" t="s">
        <v>1</v>
      </c>
      <c r="F10811" s="2">
        <v>308493.52</v>
      </c>
      <c r="G10811" s="2">
        <v>6705.6519943484418</v>
      </c>
      <c r="H10811">
        <v>2016</v>
      </c>
      <c r="I10811">
        <v>46.004999999999995</v>
      </c>
      <c r="J10811" t="s">
        <v>717</v>
      </c>
    </row>
    <row r="10812" spans="1:10">
      <c r="A10812" t="s">
        <v>542</v>
      </c>
      <c r="B10812" t="s">
        <v>39</v>
      </c>
      <c r="C10812" t="s">
        <v>3</v>
      </c>
      <c r="D10812" t="s">
        <v>328</v>
      </c>
      <c r="F10812" s="2">
        <v>289256.53000000003</v>
      </c>
      <c r="G10812" s="2">
        <v>6456.9782661694662</v>
      </c>
      <c r="H10812">
        <v>2015</v>
      </c>
      <c r="I10812">
        <v>44.79750714285715</v>
      </c>
      <c r="J10812" t="s">
        <v>717</v>
      </c>
    </row>
    <row r="10813" spans="1:10">
      <c r="A10813" t="s">
        <v>542</v>
      </c>
      <c r="B10813" t="s">
        <v>39</v>
      </c>
      <c r="C10813" t="s">
        <v>3</v>
      </c>
      <c r="D10813" t="s">
        <v>1</v>
      </c>
      <c r="F10813" s="2">
        <v>171180.17</v>
      </c>
      <c r="G10813" s="2">
        <v>3821.1985647798319</v>
      </c>
      <c r="H10813">
        <v>2015</v>
      </c>
      <c r="I10813">
        <v>44.79750714285715</v>
      </c>
      <c r="J10813" t="s">
        <v>717</v>
      </c>
    </row>
    <row r="10814" spans="1:10">
      <c r="A10814" t="s">
        <v>542</v>
      </c>
      <c r="B10814" t="s">
        <v>39</v>
      </c>
      <c r="C10814" t="s">
        <v>3</v>
      </c>
      <c r="D10814" t="s">
        <v>328</v>
      </c>
      <c r="F10814" s="2">
        <v>292855</v>
      </c>
      <c r="G10814" s="2">
        <v>6744.8582417835514</v>
      </c>
      <c r="H10814">
        <v>2014</v>
      </c>
      <c r="I10814">
        <v>43.418999999999997</v>
      </c>
      <c r="J10814" t="s">
        <v>717</v>
      </c>
    </row>
    <row r="10815" spans="1:10">
      <c r="A10815" t="s">
        <v>542</v>
      </c>
      <c r="B10815" t="s">
        <v>39</v>
      </c>
      <c r="C10815" t="s">
        <v>3</v>
      </c>
      <c r="D10815" t="s">
        <v>1</v>
      </c>
      <c r="F10815" s="2">
        <v>176699</v>
      </c>
      <c r="G10815" s="2">
        <v>4069.6238973721183</v>
      </c>
      <c r="H10815">
        <v>2014</v>
      </c>
      <c r="I10815">
        <v>43.418999999999997</v>
      </c>
      <c r="J10815" t="s">
        <v>717</v>
      </c>
    </row>
    <row r="10816" spans="1:10">
      <c r="A10816" t="s">
        <v>542</v>
      </c>
      <c r="B10816" t="s">
        <v>39</v>
      </c>
      <c r="C10816" t="s">
        <v>3</v>
      </c>
      <c r="D10816" t="s">
        <v>328</v>
      </c>
      <c r="F10816" s="2">
        <v>93533</v>
      </c>
      <c r="G10816" s="2">
        <v>2239.970064824804</v>
      </c>
      <c r="H10816">
        <v>2013</v>
      </c>
      <c r="I10816">
        <v>41.75636160000002</v>
      </c>
      <c r="J10816" t="s">
        <v>717</v>
      </c>
    </row>
    <row r="10817" spans="1:10">
      <c r="A10817" t="s">
        <v>542</v>
      </c>
      <c r="B10817" t="s">
        <v>39</v>
      </c>
      <c r="C10817" t="s">
        <v>3</v>
      </c>
      <c r="D10817" t="s">
        <v>1</v>
      </c>
      <c r="F10817" s="2">
        <v>183638</v>
      </c>
      <c r="G10817" s="2">
        <v>4397.844854375433</v>
      </c>
      <c r="H10817">
        <v>2013</v>
      </c>
      <c r="I10817">
        <v>41.75636160000002</v>
      </c>
      <c r="J10817" t="s">
        <v>717</v>
      </c>
    </row>
    <row r="10818" spans="1:10">
      <c r="A10818" t="s">
        <v>542</v>
      </c>
      <c r="B10818" t="s">
        <v>39</v>
      </c>
      <c r="C10818" t="s">
        <v>3</v>
      </c>
      <c r="D10818" t="s">
        <v>328</v>
      </c>
      <c r="F10818" s="2">
        <v>200617.75880241767</v>
      </c>
      <c r="G10818" s="2">
        <v>5107.5973092915901</v>
      </c>
      <c r="H10818">
        <v>2012</v>
      </c>
      <c r="I10818">
        <v>39.278303800000003</v>
      </c>
      <c r="J10818" t="s">
        <v>717</v>
      </c>
    </row>
    <row r="10819" spans="1:10">
      <c r="A10819" t="s">
        <v>542</v>
      </c>
      <c r="B10819" t="s">
        <v>39</v>
      </c>
      <c r="C10819" t="s">
        <v>3</v>
      </c>
      <c r="D10819" t="s">
        <v>1</v>
      </c>
      <c r="F10819" s="2">
        <v>800776.51561129093</v>
      </c>
      <c r="G10819" s="2">
        <v>20387.247873246779</v>
      </c>
      <c r="H10819">
        <v>2012</v>
      </c>
      <c r="I10819">
        <v>39.278303800000003</v>
      </c>
      <c r="J10819" t="s">
        <v>717</v>
      </c>
    </row>
    <row r="10820" spans="1:10">
      <c r="A10820" t="s">
        <v>542</v>
      </c>
      <c r="B10820" t="s">
        <v>39</v>
      </c>
      <c r="C10820" t="s">
        <v>3</v>
      </c>
      <c r="D10820" t="s">
        <v>328</v>
      </c>
      <c r="F10820" s="2">
        <v>249525.81070567443</v>
      </c>
      <c r="G10820" s="2">
        <v>6555.947031340228</v>
      </c>
      <c r="H10820">
        <v>2011</v>
      </c>
      <c r="I10820">
        <v>38.060986385770725</v>
      </c>
      <c r="J10820" t="s">
        <v>717</v>
      </c>
    </row>
    <row r="10821" spans="1:10">
      <c r="A10821" s="4" t="s">
        <v>17</v>
      </c>
      <c r="B10821" t="s">
        <v>38</v>
      </c>
      <c r="C10821" t="s">
        <v>3</v>
      </c>
      <c r="D10821" t="s">
        <v>328</v>
      </c>
      <c r="F10821" s="2">
        <f>G10821*I10821</f>
        <v>33909966963.470116</v>
      </c>
      <c r="G10821" s="2">
        <v>17863305.657088079</v>
      </c>
      <c r="H10821">
        <v>2010</v>
      </c>
      <c r="I10821">
        <v>1898.3030136986317</v>
      </c>
      <c r="J10821" s="40" t="s">
        <v>715</v>
      </c>
    </row>
    <row r="10822" spans="1:10">
      <c r="A10822" s="4" t="s">
        <v>17</v>
      </c>
      <c r="B10822" t="s">
        <v>38</v>
      </c>
      <c r="C10822" t="s">
        <v>3</v>
      </c>
      <c r="D10822" t="s">
        <v>1</v>
      </c>
      <c r="F10822" s="2">
        <f>G10822*I10822</f>
        <v>564431458.870965</v>
      </c>
      <c r="G10822" s="2">
        <v>297334.75361830316</v>
      </c>
      <c r="H10822">
        <v>2010</v>
      </c>
      <c r="I10822">
        <v>1898.3030136986317</v>
      </c>
      <c r="J10822" s="40" t="s">
        <v>715</v>
      </c>
    </row>
    <row r="10823" spans="1:10">
      <c r="A10823" s="4" t="s">
        <v>13</v>
      </c>
      <c r="B10823" t="s">
        <v>38</v>
      </c>
      <c r="C10823" t="s">
        <v>3</v>
      </c>
      <c r="D10823" t="s">
        <v>328</v>
      </c>
      <c r="F10823" s="2">
        <f>G10823*I10823</f>
        <v>11594484200.298788</v>
      </c>
      <c r="G10823" s="2">
        <v>6107815.3048433652</v>
      </c>
      <c r="H10823">
        <v>2010</v>
      </c>
      <c r="I10823">
        <v>1898.3030136986317</v>
      </c>
      <c r="J10823" s="40" t="s">
        <v>715</v>
      </c>
    </row>
    <row r="10824" spans="1:10">
      <c r="A10824" s="4" t="s">
        <v>13</v>
      </c>
      <c r="B10824" t="s">
        <v>38</v>
      </c>
      <c r="C10824" t="s">
        <v>3</v>
      </c>
      <c r="D10824" t="s">
        <v>1</v>
      </c>
      <c r="F10824" s="2">
        <f>G10824*I10824</f>
        <v>26404184.360954467</v>
      </c>
      <c r="G10824" s="2">
        <v>13909.362293804117</v>
      </c>
      <c r="H10824">
        <v>2010</v>
      </c>
      <c r="I10824">
        <v>1898.3030136986317</v>
      </c>
      <c r="J10824" s="40" t="s">
        <v>715</v>
      </c>
    </row>
    <row r="10825" spans="1:10">
      <c r="A10825" t="s">
        <v>542</v>
      </c>
      <c r="B10825" t="s">
        <v>39</v>
      </c>
      <c r="C10825" t="s">
        <v>3</v>
      </c>
      <c r="D10825" t="s">
        <v>1</v>
      </c>
      <c r="F10825" s="2">
        <v>550494.04459419253</v>
      </c>
      <c r="G10825" s="2">
        <v>14463.472885715786</v>
      </c>
      <c r="H10825">
        <v>2011</v>
      </c>
      <c r="I10825">
        <v>38.060986385770725</v>
      </c>
      <c r="J10825" t="s">
        <v>717</v>
      </c>
    </row>
    <row r="10826" spans="1:10">
      <c r="A10826" s="4" t="s">
        <v>66</v>
      </c>
      <c r="B10826" t="s">
        <v>38</v>
      </c>
      <c r="C10826" t="s">
        <v>3</v>
      </c>
      <c r="D10826" t="s">
        <v>328</v>
      </c>
      <c r="F10826" s="2">
        <f>G10826*I10826</f>
        <v>33742006145.013081</v>
      </c>
      <c r="G10826" s="2">
        <v>17774826.200834263</v>
      </c>
      <c r="H10826">
        <v>2010</v>
      </c>
      <c r="I10826">
        <v>1898.3030136986317</v>
      </c>
      <c r="J10826" s="40" t="s">
        <v>715</v>
      </c>
    </row>
    <row r="10827" spans="1:10">
      <c r="A10827" s="4" t="s">
        <v>66</v>
      </c>
      <c r="B10827" t="s">
        <v>38</v>
      </c>
      <c r="C10827" t="s">
        <v>3</v>
      </c>
      <c r="D10827" t="s">
        <v>1</v>
      </c>
      <c r="F10827" s="2">
        <f>G10827*I10827</f>
        <v>1268599542.2759254</v>
      </c>
      <c r="G10827" s="2">
        <v>668280.84511344717</v>
      </c>
      <c r="H10827">
        <v>2010</v>
      </c>
      <c r="I10827">
        <v>1898.3030136986317</v>
      </c>
      <c r="J10827" s="40" t="s">
        <v>715</v>
      </c>
    </row>
    <row r="10828" spans="1:10">
      <c r="A10828" t="s">
        <v>542</v>
      </c>
      <c r="B10828" t="s">
        <v>39</v>
      </c>
      <c r="C10828" t="s">
        <v>3</v>
      </c>
      <c r="D10828" t="s">
        <v>328</v>
      </c>
      <c r="F10828" s="2">
        <v>237621.13614727341</v>
      </c>
      <c r="G10828" s="2">
        <v>6458.0262564948998</v>
      </c>
      <c r="H10828">
        <v>2010</v>
      </c>
      <c r="I10828">
        <v>36.794699604743094</v>
      </c>
      <c r="J10828" t="s">
        <v>717</v>
      </c>
    </row>
    <row r="10829" spans="1:10">
      <c r="A10829" t="s">
        <v>542</v>
      </c>
      <c r="B10829" t="s">
        <v>39</v>
      </c>
      <c r="C10829" t="s">
        <v>3</v>
      </c>
      <c r="D10829" t="s">
        <v>1</v>
      </c>
      <c r="F10829" s="2">
        <v>388907.10747497686</v>
      </c>
      <c r="G10829" s="2">
        <v>10569.650293458137</v>
      </c>
      <c r="H10829">
        <v>2010</v>
      </c>
      <c r="I10829">
        <v>36.794699604743094</v>
      </c>
      <c r="J10829" t="s">
        <v>717</v>
      </c>
    </row>
    <row r="10830" spans="1:10">
      <c r="A10830" t="s">
        <v>134</v>
      </c>
      <c r="B10830" t="s">
        <v>319</v>
      </c>
      <c r="C10830" t="s">
        <v>3</v>
      </c>
      <c r="D10830" t="s">
        <v>328</v>
      </c>
      <c r="F10830" s="2">
        <v>13318523126</v>
      </c>
      <c r="G10830" s="2">
        <f>F10830/I10830</f>
        <v>1762973.3388222773</v>
      </c>
      <c r="H10830">
        <v>2024</v>
      </c>
      <c r="I10830">
        <v>7554.58</v>
      </c>
      <c r="J10830" t="s">
        <v>717</v>
      </c>
    </row>
    <row r="10831" spans="1:10">
      <c r="A10831" t="s">
        <v>716</v>
      </c>
      <c r="B10831" t="s">
        <v>38</v>
      </c>
      <c r="C10831" t="s">
        <v>3</v>
      </c>
      <c r="D10831" t="s">
        <v>328</v>
      </c>
      <c r="F10831" s="2">
        <f>G10831*I10831</f>
        <v>4076834120.5598478</v>
      </c>
      <c r="G10831" s="2">
        <v>2147620.3172730529</v>
      </c>
      <c r="H10831">
        <v>2010</v>
      </c>
      <c r="I10831">
        <v>1898.3030136986317</v>
      </c>
      <c r="J10831" s="40" t="s">
        <v>715</v>
      </c>
    </row>
    <row r="10832" spans="1:10">
      <c r="A10832" t="s">
        <v>134</v>
      </c>
      <c r="B10832" t="s">
        <v>319</v>
      </c>
      <c r="C10832" t="s">
        <v>4</v>
      </c>
      <c r="D10832" t="s">
        <v>328</v>
      </c>
      <c r="F10832" s="2">
        <v>4132491084</v>
      </c>
      <c r="G10832" s="2">
        <f>F10832/I10832</f>
        <v>547017.97902729211</v>
      </c>
      <c r="H10832">
        <v>2024</v>
      </c>
      <c r="I10832">
        <v>7554.58</v>
      </c>
      <c r="J10832" t="s">
        <v>717</v>
      </c>
    </row>
    <row r="10833" spans="1:10" ht="15.75">
      <c r="A10833" s="19" t="s">
        <v>134</v>
      </c>
      <c r="B10833" t="s">
        <v>319</v>
      </c>
      <c r="C10833" t="s">
        <v>3</v>
      </c>
      <c r="D10833" t="s">
        <v>328</v>
      </c>
      <c r="F10833" s="2">
        <v>10931605112</v>
      </c>
      <c r="G10833" s="2">
        <f>F10833/I10833</f>
        <v>1501037.4053579031</v>
      </c>
      <c r="H10833">
        <v>2023</v>
      </c>
      <c r="I10833">
        <v>7282.7</v>
      </c>
      <c r="J10833" t="s">
        <v>717</v>
      </c>
    </row>
    <row r="10834" spans="1:10" ht="15.75">
      <c r="A10834" s="19" t="s">
        <v>134</v>
      </c>
      <c r="B10834" t="s">
        <v>319</v>
      </c>
      <c r="C10834" t="s">
        <v>4</v>
      </c>
      <c r="D10834" t="s">
        <v>328</v>
      </c>
      <c r="F10834" s="2">
        <v>1337547075</v>
      </c>
      <c r="G10834" s="2">
        <f>F10834/I10834</f>
        <v>183660.87783377044</v>
      </c>
      <c r="H10834">
        <v>2023</v>
      </c>
      <c r="I10834">
        <v>7282.7</v>
      </c>
      <c r="J10834" t="s">
        <v>717</v>
      </c>
    </row>
    <row r="10835" spans="1:10">
      <c r="A10835" s="5" t="s">
        <v>134</v>
      </c>
      <c r="B10835" t="s">
        <v>319</v>
      </c>
      <c r="C10835" t="s">
        <v>3</v>
      </c>
      <c r="D10835" t="s">
        <v>328</v>
      </c>
      <c r="F10835" s="2">
        <v>11382009355</v>
      </c>
      <c r="G10835" s="2">
        <f>F10835/I10835</f>
        <v>1631906.5066877715</v>
      </c>
      <c r="H10835">
        <v>2022</v>
      </c>
      <c r="I10835">
        <v>6974.67</v>
      </c>
      <c r="J10835" t="s">
        <v>717</v>
      </c>
    </row>
    <row r="10836" spans="1:10">
      <c r="A10836" s="5" t="s">
        <v>134</v>
      </c>
      <c r="B10836" t="s">
        <v>319</v>
      </c>
      <c r="C10836" t="s">
        <v>5</v>
      </c>
      <c r="D10836" t="s">
        <v>328</v>
      </c>
      <c r="F10836" s="2">
        <v>2364107286</v>
      </c>
      <c r="G10836" s="2">
        <f>F10836/I10836</f>
        <v>338956.14932319376</v>
      </c>
      <c r="H10836">
        <v>2022</v>
      </c>
      <c r="I10836">
        <v>6974.67</v>
      </c>
      <c r="J10836" t="s">
        <v>717</v>
      </c>
    </row>
    <row r="10837" spans="1:10">
      <c r="A10837" t="s">
        <v>134</v>
      </c>
      <c r="B10837" t="s">
        <v>319</v>
      </c>
      <c r="C10837" t="s">
        <v>3</v>
      </c>
      <c r="D10837" t="s">
        <v>328</v>
      </c>
      <c r="F10837" s="2">
        <v>5687268726</v>
      </c>
      <c r="G10837" s="2">
        <v>840871.60362768616</v>
      </c>
      <c r="H10837">
        <v>2020</v>
      </c>
      <c r="I10837">
        <v>6763.54</v>
      </c>
      <c r="J10837" t="s">
        <v>717</v>
      </c>
    </row>
    <row r="10838" spans="1:10">
      <c r="A10838" s="4" t="s">
        <v>78</v>
      </c>
      <c r="B10838" t="s">
        <v>38</v>
      </c>
      <c r="C10838" t="s">
        <v>3</v>
      </c>
      <c r="D10838" t="s">
        <v>328</v>
      </c>
      <c r="F10838" s="2">
        <f>G10838*I10838</f>
        <v>12274453323.404669</v>
      </c>
      <c r="G10838" s="2">
        <v>6466013.7158446927</v>
      </c>
      <c r="H10838">
        <v>2010</v>
      </c>
      <c r="I10838">
        <v>1898.3030136986317</v>
      </c>
      <c r="J10838" s="40" t="s">
        <v>715</v>
      </c>
    </row>
    <row r="10839" spans="1:10">
      <c r="A10839" s="4" t="s">
        <v>78</v>
      </c>
      <c r="B10839" t="s">
        <v>38</v>
      </c>
      <c r="C10839" t="s">
        <v>3</v>
      </c>
      <c r="D10839" t="s">
        <v>1</v>
      </c>
      <c r="F10839" s="2">
        <f>G10839*I10839</f>
        <v>434356763.5627088</v>
      </c>
      <c r="G10839" s="2">
        <v>228813.18758295235</v>
      </c>
      <c r="H10839">
        <v>2010</v>
      </c>
      <c r="I10839">
        <v>1898.3030136986317</v>
      </c>
      <c r="J10839" s="40" t="s">
        <v>715</v>
      </c>
    </row>
    <row r="10840" spans="1:10">
      <c r="A10840" t="s">
        <v>134</v>
      </c>
      <c r="B10840" t="s">
        <v>319</v>
      </c>
      <c r="C10840" t="s">
        <v>4</v>
      </c>
      <c r="D10840" t="s">
        <v>328</v>
      </c>
      <c r="F10840" s="2">
        <v>1845417</v>
      </c>
      <c r="G10840" s="2">
        <v>272.84779863799133</v>
      </c>
      <c r="H10840">
        <v>2020</v>
      </c>
      <c r="I10840">
        <v>6763.54</v>
      </c>
      <c r="J10840" t="s">
        <v>717</v>
      </c>
    </row>
    <row r="10841" spans="1:10">
      <c r="A10841" s="5" t="s">
        <v>134</v>
      </c>
      <c r="B10841" t="s">
        <v>319</v>
      </c>
      <c r="C10841" t="s">
        <v>3</v>
      </c>
      <c r="D10841" t="s">
        <v>328</v>
      </c>
      <c r="F10841" s="2">
        <v>7931104529</v>
      </c>
      <c r="G10841" s="2">
        <f>F10841/I10841</f>
        <v>1271440.2673019241</v>
      </c>
      <c r="H10841">
        <v>2019</v>
      </c>
      <c r="I10841">
        <v>6237.89</v>
      </c>
      <c r="J10841" t="s">
        <v>717</v>
      </c>
    </row>
    <row r="10842" spans="1:10">
      <c r="A10842" s="5" t="s">
        <v>134</v>
      </c>
      <c r="B10842" t="s">
        <v>319</v>
      </c>
      <c r="C10842" t="s">
        <v>4</v>
      </c>
      <c r="D10842" t="s">
        <v>328</v>
      </c>
      <c r="F10842" s="2">
        <v>2570628238</v>
      </c>
      <c r="G10842" s="2">
        <f>F10842/I10842</f>
        <v>412099.00110454013</v>
      </c>
      <c r="H10842">
        <v>2019</v>
      </c>
      <c r="I10842">
        <v>6237.89</v>
      </c>
      <c r="J10842" t="s">
        <v>717</v>
      </c>
    </row>
    <row r="10843" spans="1:10">
      <c r="A10843" s="5" t="s">
        <v>134</v>
      </c>
      <c r="B10843" t="s">
        <v>319</v>
      </c>
      <c r="C10843" t="s">
        <v>3</v>
      </c>
      <c r="D10843" t="s">
        <v>328</v>
      </c>
      <c r="F10843" s="2">
        <v>6628639008</v>
      </c>
      <c r="G10843" s="2">
        <f>F10843/I10843</f>
        <v>1154563.7288047029</v>
      </c>
      <c r="H10843">
        <v>2018</v>
      </c>
      <c r="I10843">
        <v>5741.25</v>
      </c>
      <c r="J10843" t="s">
        <v>717</v>
      </c>
    </row>
    <row r="10844" spans="1:10">
      <c r="A10844" s="5" t="s">
        <v>134</v>
      </c>
      <c r="B10844" t="s">
        <v>319</v>
      </c>
      <c r="C10844" t="s">
        <v>4</v>
      </c>
      <c r="D10844" t="s">
        <v>328</v>
      </c>
      <c r="F10844" s="2">
        <v>1182085579</v>
      </c>
      <c r="G10844" s="2">
        <f>F10844/I10844</f>
        <v>205893.41676464185</v>
      </c>
      <c r="H10844">
        <v>2018</v>
      </c>
      <c r="I10844">
        <v>5741.25</v>
      </c>
      <c r="J10844" t="s">
        <v>717</v>
      </c>
    </row>
    <row r="10845" spans="1:10">
      <c r="A10845" s="5" t="s">
        <v>134</v>
      </c>
      <c r="B10845" t="s">
        <v>319</v>
      </c>
      <c r="C10845" t="s">
        <v>3</v>
      </c>
      <c r="D10845" t="s">
        <v>328</v>
      </c>
      <c r="F10845" s="2">
        <v>5315861864</v>
      </c>
      <c r="G10845" s="2">
        <f>F10845/I10845</f>
        <v>943792.10894015932</v>
      </c>
      <c r="H10845">
        <v>2017</v>
      </c>
      <c r="I10845">
        <v>5632.45</v>
      </c>
      <c r="J10845" t="s">
        <v>717</v>
      </c>
    </row>
    <row r="10846" spans="1:10">
      <c r="A10846" t="s">
        <v>17</v>
      </c>
      <c r="B10846" t="s">
        <v>38</v>
      </c>
      <c r="C10846" t="s">
        <v>4</v>
      </c>
      <c r="D10846" t="s">
        <v>328</v>
      </c>
      <c r="F10846" s="2">
        <f>G10846*I10846</f>
        <v>10180541953.809637</v>
      </c>
      <c r="G10846" s="2">
        <v>5362969.9159429697</v>
      </c>
      <c r="H10846">
        <v>2010</v>
      </c>
      <c r="I10846">
        <v>1898.3030136986317</v>
      </c>
      <c r="J10846" s="40" t="s">
        <v>715</v>
      </c>
    </row>
    <row r="10847" spans="1:10">
      <c r="A10847" t="s">
        <v>17</v>
      </c>
      <c r="B10847" t="s">
        <v>38</v>
      </c>
      <c r="C10847" t="s">
        <v>4</v>
      </c>
      <c r="D10847" t="s">
        <v>1</v>
      </c>
      <c r="F10847" s="2">
        <f>G10847*I10847</f>
        <v>1968995989.6946573</v>
      </c>
      <c r="G10847" s="2">
        <v>1037240.0904839151</v>
      </c>
      <c r="H10847">
        <v>2010</v>
      </c>
      <c r="I10847">
        <v>1898.3030136986317</v>
      </c>
      <c r="J10847" s="40" t="s">
        <v>715</v>
      </c>
    </row>
    <row r="10848" spans="1:10">
      <c r="A10848" t="s">
        <v>13</v>
      </c>
      <c r="B10848" t="s">
        <v>38</v>
      </c>
      <c r="C10848" t="s">
        <v>4</v>
      </c>
      <c r="D10848" t="s">
        <v>328</v>
      </c>
      <c r="F10848" s="2">
        <f>G10848*I10848</f>
        <v>2749012726.0975761</v>
      </c>
      <c r="G10848" s="2">
        <v>1448142.2124181488</v>
      </c>
      <c r="H10848">
        <v>2010</v>
      </c>
      <c r="I10848">
        <v>1898.3030136986317</v>
      </c>
      <c r="J10848" s="40" t="s">
        <v>715</v>
      </c>
    </row>
    <row r="10849" spans="1:10">
      <c r="A10849" t="s">
        <v>13</v>
      </c>
      <c r="B10849" t="s">
        <v>38</v>
      </c>
      <c r="C10849" t="s">
        <v>4</v>
      </c>
      <c r="D10849" t="s">
        <v>1</v>
      </c>
      <c r="F10849" s="2">
        <f>G10849*I10849</f>
        <v>1094379911.7639742</v>
      </c>
      <c r="G10849" s="2">
        <v>576504.33248362015</v>
      </c>
      <c r="H10849">
        <v>2010</v>
      </c>
      <c r="I10849">
        <v>1898.3030136986317</v>
      </c>
      <c r="J10849" s="40" t="s">
        <v>715</v>
      </c>
    </row>
    <row r="10850" spans="1:10">
      <c r="A10850" s="5" t="s">
        <v>134</v>
      </c>
      <c r="B10850" t="s">
        <v>319</v>
      </c>
      <c r="C10850" t="s">
        <v>4</v>
      </c>
      <c r="D10850" t="s">
        <v>328</v>
      </c>
      <c r="F10850" s="2">
        <v>1261201275</v>
      </c>
      <c r="G10850" s="2">
        <f>F10850/I10850</f>
        <v>223916.99438077569</v>
      </c>
      <c r="H10850">
        <v>2017</v>
      </c>
      <c r="I10850">
        <v>5632.45</v>
      </c>
      <c r="J10850" t="s">
        <v>717</v>
      </c>
    </row>
    <row r="10851" spans="1:10">
      <c r="A10851" t="s">
        <v>66</v>
      </c>
      <c r="B10851" t="s">
        <v>38</v>
      </c>
      <c r="C10851" t="s">
        <v>4</v>
      </c>
      <c r="D10851" t="s">
        <v>328</v>
      </c>
      <c r="F10851" s="2">
        <f>G10851*I10851</f>
        <v>10759302175.531218</v>
      </c>
      <c r="G10851" s="2">
        <v>5667852.8653694317</v>
      </c>
      <c r="H10851">
        <v>2010</v>
      </c>
      <c r="I10851">
        <v>1898.3030136986317</v>
      </c>
      <c r="J10851" s="40" t="s">
        <v>715</v>
      </c>
    </row>
    <row r="10852" spans="1:10">
      <c r="A10852" t="s">
        <v>66</v>
      </c>
      <c r="B10852" t="s">
        <v>38</v>
      </c>
      <c r="C10852" t="s">
        <v>4</v>
      </c>
      <c r="D10852" t="s">
        <v>1</v>
      </c>
      <c r="F10852" s="2">
        <f>G10852*I10852</f>
        <v>58562885.92534747</v>
      </c>
      <c r="G10852" s="2">
        <v>30850.125350243328</v>
      </c>
      <c r="H10852">
        <v>2010</v>
      </c>
      <c r="I10852">
        <v>1898.3030136986317</v>
      </c>
      <c r="J10852" s="40" t="s">
        <v>715</v>
      </c>
    </row>
    <row r="10853" spans="1:10">
      <c r="A10853" s="5" t="s">
        <v>134</v>
      </c>
      <c r="B10853" t="s">
        <v>319</v>
      </c>
      <c r="C10853" t="s">
        <v>3</v>
      </c>
      <c r="D10853" t="s">
        <v>328</v>
      </c>
      <c r="F10853" s="2">
        <v>4757722976</v>
      </c>
      <c r="G10853" s="2">
        <v>836351.16184225946</v>
      </c>
      <c r="H10853">
        <v>2016</v>
      </c>
      <c r="I10853">
        <v>5688.666666666667</v>
      </c>
      <c r="J10853" t="s">
        <v>717</v>
      </c>
    </row>
    <row r="10854" spans="1:10">
      <c r="A10854" s="5" t="s">
        <v>134</v>
      </c>
      <c r="B10854" t="s">
        <v>319</v>
      </c>
      <c r="C10854" t="s">
        <v>3</v>
      </c>
      <c r="D10854" t="s">
        <v>1</v>
      </c>
      <c r="F10854" s="2">
        <v>639201893</v>
      </c>
      <c r="G10854" s="2">
        <v>112364.09697644439</v>
      </c>
      <c r="H10854">
        <v>2016</v>
      </c>
      <c r="I10854">
        <v>5688.666666666667</v>
      </c>
      <c r="J10854" t="s">
        <v>717</v>
      </c>
    </row>
    <row r="10855" spans="1:10">
      <c r="A10855" s="5" t="s">
        <v>134</v>
      </c>
      <c r="B10855" t="s">
        <v>319</v>
      </c>
      <c r="C10855" t="s">
        <v>4</v>
      </c>
      <c r="D10855" t="s">
        <v>328</v>
      </c>
      <c r="F10855" s="2">
        <v>1344526055</v>
      </c>
      <c r="G10855" s="2">
        <v>236351.70309387083</v>
      </c>
      <c r="H10855">
        <v>2016</v>
      </c>
      <c r="I10855">
        <v>5688.666666666667</v>
      </c>
      <c r="J10855" t="s">
        <v>717</v>
      </c>
    </row>
    <row r="10856" spans="1:10">
      <c r="A10856" t="s">
        <v>716</v>
      </c>
      <c r="B10856" t="s">
        <v>38</v>
      </c>
      <c r="C10856" t="s">
        <v>4</v>
      </c>
      <c r="D10856" t="s">
        <v>328</v>
      </c>
      <c r="F10856" s="2">
        <f>G10856*I10856</f>
        <v>863693662.46022904</v>
      </c>
      <c r="G10856" s="2">
        <v>454981.97928760503</v>
      </c>
      <c r="H10856">
        <v>2010</v>
      </c>
      <c r="I10856">
        <v>1898.3030136986317</v>
      </c>
      <c r="J10856" s="40" t="s">
        <v>715</v>
      </c>
    </row>
    <row r="10857" spans="1:10">
      <c r="A10857" s="5" t="s">
        <v>134</v>
      </c>
      <c r="B10857" t="s">
        <v>319</v>
      </c>
      <c r="C10857" t="s">
        <v>4</v>
      </c>
      <c r="D10857" t="s">
        <v>1</v>
      </c>
      <c r="F10857" s="2">
        <v>1191229944</v>
      </c>
      <c r="G10857" s="2">
        <v>209404.06844017343</v>
      </c>
      <c r="H10857">
        <v>2016</v>
      </c>
      <c r="I10857">
        <v>5688.666666666667</v>
      </c>
      <c r="J10857" t="s">
        <v>717</v>
      </c>
    </row>
    <row r="10858" spans="1:10">
      <c r="A10858" s="5" t="s">
        <v>134</v>
      </c>
      <c r="B10858" t="s">
        <v>319</v>
      </c>
      <c r="C10858" t="s">
        <v>3</v>
      </c>
      <c r="D10858" t="s">
        <v>328</v>
      </c>
      <c r="F10858" s="2">
        <v>4400431901</v>
      </c>
      <c r="G10858" s="2">
        <v>848266.21783651656</v>
      </c>
      <c r="H10858">
        <v>2015</v>
      </c>
      <c r="I10858">
        <v>5187.5600000000004</v>
      </c>
      <c r="J10858" t="s">
        <v>717</v>
      </c>
    </row>
    <row r="10859" spans="1:10">
      <c r="A10859" s="5" t="s">
        <v>134</v>
      </c>
      <c r="B10859" t="s">
        <v>319</v>
      </c>
      <c r="C10859" t="s">
        <v>3</v>
      </c>
      <c r="D10859" t="s">
        <v>1</v>
      </c>
      <c r="F10859" s="2">
        <v>430763994</v>
      </c>
      <c r="G10859" s="2">
        <v>83037.881778716765</v>
      </c>
      <c r="H10859">
        <v>2015</v>
      </c>
      <c r="I10859">
        <v>5187.5600000000004</v>
      </c>
      <c r="J10859" t="s">
        <v>717</v>
      </c>
    </row>
    <row r="10860" spans="1:10">
      <c r="A10860" s="5" t="s">
        <v>134</v>
      </c>
      <c r="B10860" t="s">
        <v>319</v>
      </c>
      <c r="C10860" t="s">
        <v>4</v>
      </c>
      <c r="D10860" t="s">
        <v>328</v>
      </c>
      <c r="F10860" s="2">
        <v>1661715173.0000002</v>
      </c>
      <c r="G10860" s="2">
        <v>320326.93077284889</v>
      </c>
      <c r="H10860">
        <v>2015</v>
      </c>
      <c r="I10860">
        <v>5187.5600000000004</v>
      </c>
      <c r="J10860" t="s">
        <v>717</v>
      </c>
    </row>
    <row r="10861" spans="1:10">
      <c r="A10861" s="5" t="s">
        <v>134</v>
      </c>
      <c r="B10861" t="s">
        <v>319</v>
      </c>
      <c r="C10861" t="s">
        <v>4</v>
      </c>
      <c r="D10861" t="s">
        <v>1</v>
      </c>
      <c r="F10861" s="2">
        <v>90000000</v>
      </c>
      <c r="G10861" s="2">
        <v>17349.196924951229</v>
      </c>
      <c r="H10861">
        <v>2015</v>
      </c>
      <c r="I10861">
        <v>5187.5600000000004</v>
      </c>
      <c r="J10861" t="s">
        <v>717</v>
      </c>
    </row>
    <row r="10862" spans="1:10">
      <c r="A10862" s="5" t="s">
        <v>134</v>
      </c>
      <c r="B10862" t="s">
        <v>319</v>
      </c>
      <c r="C10862" t="s">
        <v>3</v>
      </c>
      <c r="D10862" t="s">
        <v>328</v>
      </c>
      <c r="F10862" s="2">
        <v>4601011785</v>
      </c>
      <c r="G10862" s="2">
        <v>1030264.8297473113</v>
      </c>
      <c r="H10862">
        <v>2014</v>
      </c>
      <c r="I10862">
        <v>4465.8534894649083</v>
      </c>
      <c r="J10862" t="s">
        <v>717</v>
      </c>
    </row>
    <row r="10863" spans="1:10">
      <c r="A10863" t="s">
        <v>78</v>
      </c>
      <c r="B10863" t="s">
        <v>38</v>
      </c>
      <c r="C10863" t="s">
        <v>4</v>
      </c>
      <c r="D10863" t="s">
        <v>328</v>
      </c>
      <c r="F10863" s="2">
        <f>G10863*I10863</f>
        <v>3457019340.9210882</v>
      </c>
      <c r="G10863" s="2">
        <v>1821110.3896345145</v>
      </c>
      <c r="H10863">
        <v>2010</v>
      </c>
      <c r="I10863">
        <v>1898.3030136986317</v>
      </c>
      <c r="J10863" s="40" t="s">
        <v>715</v>
      </c>
    </row>
    <row r="10864" spans="1:10">
      <c r="A10864" t="s">
        <v>78</v>
      </c>
      <c r="B10864" t="s">
        <v>38</v>
      </c>
      <c r="C10864" t="s">
        <v>4</v>
      </c>
      <c r="D10864" t="s">
        <v>1</v>
      </c>
      <c r="F10864" s="2">
        <f>G10864*I10864</f>
        <v>438442298.21142012</v>
      </c>
      <c r="G10864" s="2">
        <v>230965.39121916273</v>
      </c>
      <c r="H10864">
        <v>2010</v>
      </c>
      <c r="I10864">
        <v>1898.3030136986317</v>
      </c>
      <c r="J10864" s="40" t="s">
        <v>715</v>
      </c>
    </row>
    <row r="10865" spans="1:10">
      <c r="A10865" s="5" t="s">
        <v>134</v>
      </c>
      <c r="B10865" t="s">
        <v>319</v>
      </c>
      <c r="C10865" t="s">
        <v>3</v>
      </c>
      <c r="D10865" t="s">
        <v>1</v>
      </c>
      <c r="F10865" s="2">
        <v>403346264</v>
      </c>
      <c r="G10865" s="2">
        <v>90317.845167000385</v>
      </c>
      <c r="H10865">
        <v>2014</v>
      </c>
      <c r="I10865">
        <v>4465.8534894649083</v>
      </c>
      <c r="J10865" t="s">
        <v>717</v>
      </c>
    </row>
    <row r="10866" spans="1:10">
      <c r="A10866" s="5" t="s">
        <v>134</v>
      </c>
      <c r="B10866" t="s">
        <v>319</v>
      </c>
      <c r="C10866" t="s">
        <v>4</v>
      </c>
      <c r="D10866" t="s">
        <v>328</v>
      </c>
      <c r="F10866" s="2">
        <v>1903031943</v>
      </c>
      <c r="G10866" s="2">
        <v>426129.50637304009</v>
      </c>
      <c r="H10866">
        <v>2014</v>
      </c>
      <c r="I10866">
        <v>4465.8534894649083</v>
      </c>
      <c r="J10866" t="s">
        <v>717</v>
      </c>
    </row>
    <row r="10867" spans="1:10">
      <c r="A10867" s="5" t="s">
        <v>134</v>
      </c>
      <c r="B10867" t="s">
        <v>319</v>
      </c>
      <c r="C10867" t="s">
        <v>4</v>
      </c>
      <c r="D10867" t="s">
        <v>1</v>
      </c>
      <c r="F10867" s="2">
        <v>90000000</v>
      </c>
      <c r="G10867" s="2">
        <v>20152.922663565405</v>
      </c>
      <c r="H10867">
        <v>2014</v>
      </c>
      <c r="I10867">
        <v>4465.8534894649083</v>
      </c>
      <c r="J10867" t="s">
        <v>717</v>
      </c>
    </row>
    <row r="10868" spans="1:10">
      <c r="A10868" s="5" t="s">
        <v>134</v>
      </c>
      <c r="B10868" t="s">
        <v>319</v>
      </c>
      <c r="C10868" t="s">
        <v>3</v>
      </c>
      <c r="D10868" t="s">
        <v>328</v>
      </c>
      <c r="F10868" s="2">
        <v>4313327510</v>
      </c>
      <c r="G10868" s="2">
        <v>1003631.3835680141</v>
      </c>
      <c r="H10868">
        <v>2013</v>
      </c>
      <c r="I10868">
        <v>4297.7208371719817</v>
      </c>
      <c r="J10868" t="s">
        <v>717</v>
      </c>
    </row>
    <row r="10869" spans="1:10">
      <c r="A10869" s="5" t="s">
        <v>134</v>
      </c>
      <c r="B10869" t="s">
        <v>319</v>
      </c>
      <c r="C10869" t="s">
        <v>3</v>
      </c>
      <c r="D10869" t="s">
        <v>328</v>
      </c>
      <c r="F10869" s="2">
        <v>4313327510</v>
      </c>
      <c r="G10869" s="2">
        <v>1003631.3835680141</v>
      </c>
      <c r="H10869">
        <v>2013</v>
      </c>
      <c r="I10869">
        <v>4297.7208371719817</v>
      </c>
      <c r="J10869" t="s">
        <v>717</v>
      </c>
    </row>
    <row r="10870" spans="1:10">
      <c r="A10870" s="5" t="s">
        <v>134</v>
      </c>
      <c r="B10870" t="s">
        <v>319</v>
      </c>
      <c r="C10870" t="s">
        <v>3</v>
      </c>
      <c r="D10870" t="s">
        <v>1</v>
      </c>
      <c r="F10870" s="2">
        <v>409844630</v>
      </c>
      <c r="G10870" s="2">
        <v>95363.25078519735</v>
      </c>
      <c r="H10870">
        <v>2013</v>
      </c>
      <c r="I10870">
        <v>4297.7208371719817</v>
      </c>
      <c r="J10870" t="s">
        <v>717</v>
      </c>
    </row>
    <row r="10871" spans="1:10">
      <c r="A10871" s="5" t="s">
        <v>134</v>
      </c>
      <c r="B10871" t="s">
        <v>319</v>
      </c>
      <c r="C10871" t="s">
        <v>3</v>
      </c>
      <c r="D10871" t="s">
        <v>1</v>
      </c>
      <c r="F10871" s="2">
        <v>409844630</v>
      </c>
      <c r="G10871" s="2">
        <v>95363.25078519735</v>
      </c>
      <c r="H10871">
        <v>2013</v>
      </c>
      <c r="I10871">
        <v>4297.7208371719817</v>
      </c>
      <c r="J10871" t="s">
        <v>717</v>
      </c>
    </row>
    <row r="10872" spans="1:10">
      <c r="A10872" t="s">
        <v>70</v>
      </c>
      <c r="B10872" t="s">
        <v>40</v>
      </c>
      <c r="C10872" t="s">
        <v>3</v>
      </c>
      <c r="D10872" t="s">
        <v>328</v>
      </c>
      <c r="E10872" t="s">
        <v>448</v>
      </c>
      <c r="F10872" s="2">
        <v>8563850000</v>
      </c>
      <c r="G10872" s="2">
        <f>F10872/I10872</f>
        <v>16603687.618752182</v>
      </c>
      <c r="H10872">
        <v>2024</v>
      </c>
      <c r="I10872">
        <v>515.78</v>
      </c>
      <c r="J10872" s="40" t="s">
        <v>715</v>
      </c>
    </row>
    <row r="10873" spans="1:10">
      <c r="A10873" s="5" t="s">
        <v>134</v>
      </c>
      <c r="B10873" t="s">
        <v>319</v>
      </c>
      <c r="C10873" t="s">
        <v>3</v>
      </c>
      <c r="D10873" t="s">
        <v>328</v>
      </c>
      <c r="F10873" s="2">
        <v>4015339626.7806807</v>
      </c>
      <c r="G10873" s="2">
        <v>909171.19378799992</v>
      </c>
      <c r="H10873">
        <v>2012</v>
      </c>
      <c r="I10873">
        <v>4416.4835558098157</v>
      </c>
      <c r="J10873" t="s">
        <v>717</v>
      </c>
    </row>
    <row r="10874" spans="1:10">
      <c r="A10874" s="5" t="s">
        <v>134</v>
      </c>
      <c r="B10874" t="s">
        <v>319</v>
      </c>
      <c r="C10874" t="s">
        <v>3</v>
      </c>
      <c r="D10874" t="s">
        <v>328</v>
      </c>
      <c r="F10874" s="2">
        <v>4015339626.7806807</v>
      </c>
      <c r="G10874" s="2">
        <v>909171.19378799992</v>
      </c>
      <c r="H10874">
        <v>2012</v>
      </c>
      <c r="I10874">
        <v>4416.4835558098157</v>
      </c>
      <c r="J10874" t="s">
        <v>717</v>
      </c>
    </row>
    <row r="10875" spans="1:10">
      <c r="A10875" s="5" t="s">
        <v>134</v>
      </c>
      <c r="B10875" t="s">
        <v>319</v>
      </c>
      <c r="C10875" t="s">
        <v>3</v>
      </c>
      <c r="D10875" t="s">
        <v>1</v>
      </c>
      <c r="F10875" s="2">
        <v>385302558.42606276</v>
      </c>
      <c r="G10875" s="2">
        <v>87241.932084</v>
      </c>
      <c r="H10875">
        <v>2012</v>
      </c>
      <c r="I10875">
        <v>4416.4835558098157</v>
      </c>
      <c r="J10875" t="s">
        <v>717</v>
      </c>
    </row>
    <row r="10876" spans="1:10">
      <c r="A10876" t="s">
        <v>138</v>
      </c>
      <c r="B10876" t="s">
        <v>40</v>
      </c>
      <c r="C10876" t="s">
        <v>3</v>
      </c>
      <c r="D10876" t="s">
        <v>328</v>
      </c>
      <c r="E10876" t="s">
        <v>448</v>
      </c>
      <c r="F10876" s="2">
        <v>59440000</v>
      </c>
      <c r="G10876" s="2">
        <f>F10876/I10876</f>
        <v>115242.93303346388</v>
      </c>
      <c r="H10876">
        <v>2024</v>
      </c>
      <c r="I10876">
        <v>515.78</v>
      </c>
      <c r="J10876" s="22" t="s">
        <v>717</v>
      </c>
    </row>
    <row r="10877" spans="1:10">
      <c r="A10877" t="s">
        <v>687</v>
      </c>
      <c r="B10877" t="s">
        <v>40</v>
      </c>
      <c r="C10877" t="s">
        <v>3</v>
      </c>
      <c r="D10877" t="s">
        <v>328</v>
      </c>
      <c r="E10877" t="s">
        <v>448</v>
      </c>
      <c r="F10877" s="2">
        <v>397890000</v>
      </c>
      <c r="G10877" s="2">
        <f>F10877/I10877</f>
        <v>771433.55694288271</v>
      </c>
      <c r="H10877">
        <v>2024</v>
      </c>
      <c r="I10877">
        <v>515.78</v>
      </c>
      <c r="J10877" s="40" t="s">
        <v>715</v>
      </c>
    </row>
    <row r="10878" spans="1:10">
      <c r="A10878" s="5" t="s">
        <v>134</v>
      </c>
      <c r="B10878" t="s">
        <v>319</v>
      </c>
      <c r="C10878" t="s">
        <v>3</v>
      </c>
      <c r="D10878" t="s">
        <v>1</v>
      </c>
      <c r="F10878" s="2">
        <v>385302558.42606276</v>
      </c>
      <c r="G10878" s="2">
        <v>87241.932084</v>
      </c>
      <c r="H10878">
        <v>2012</v>
      </c>
      <c r="I10878">
        <v>4416.4835558098157</v>
      </c>
      <c r="J10878" t="s">
        <v>717</v>
      </c>
    </row>
    <row r="10879" spans="1:10">
      <c r="A10879" t="s">
        <v>70</v>
      </c>
      <c r="B10879" t="s">
        <v>40</v>
      </c>
      <c r="C10879" t="s">
        <v>3</v>
      </c>
      <c r="D10879" t="s">
        <v>1</v>
      </c>
      <c r="E10879" t="s">
        <v>449</v>
      </c>
      <c r="F10879" s="2">
        <v>1582990000</v>
      </c>
      <c r="G10879" s="2">
        <f>F10879/I10879</f>
        <v>3069118.6164643844</v>
      </c>
      <c r="H10879">
        <v>2024</v>
      </c>
      <c r="I10879">
        <v>515.78</v>
      </c>
      <c r="J10879" s="40" t="s">
        <v>715</v>
      </c>
    </row>
    <row r="10880" spans="1:10">
      <c r="A10880" s="5" t="s">
        <v>134</v>
      </c>
      <c r="B10880" t="s">
        <v>319</v>
      </c>
      <c r="C10880" t="s">
        <v>3</v>
      </c>
      <c r="D10880" t="s">
        <v>328</v>
      </c>
      <c r="F10880" s="2">
        <v>4059862778.0047636</v>
      </c>
      <c r="G10880" s="2">
        <v>969556.66248000006</v>
      </c>
      <c r="H10880">
        <v>2011</v>
      </c>
      <c r="I10880">
        <v>4187.3393635604152</v>
      </c>
      <c r="J10880" t="s">
        <v>717</v>
      </c>
    </row>
    <row r="10881" spans="1:10">
      <c r="A10881" s="5" t="s">
        <v>134</v>
      </c>
      <c r="B10881" t="s">
        <v>319</v>
      </c>
      <c r="C10881" t="s">
        <v>3</v>
      </c>
      <c r="D10881" t="s">
        <v>328</v>
      </c>
      <c r="F10881" s="2">
        <v>4059862778.0047636</v>
      </c>
      <c r="G10881" s="2">
        <v>969556.66248000006</v>
      </c>
      <c r="H10881">
        <v>2011</v>
      </c>
      <c r="I10881">
        <v>4187.3393635604152</v>
      </c>
      <c r="J10881" t="s">
        <v>717</v>
      </c>
    </row>
    <row r="10882" spans="1:10">
      <c r="A10882" t="s">
        <v>687</v>
      </c>
      <c r="B10882" t="s">
        <v>40</v>
      </c>
      <c r="C10882" t="s">
        <v>3</v>
      </c>
      <c r="D10882" t="s">
        <v>1</v>
      </c>
      <c r="E10882" t="s">
        <v>449</v>
      </c>
      <c r="F10882" s="2">
        <v>105230000</v>
      </c>
      <c r="G10882" s="2">
        <f>F10882/I10882</f>
        <v>204021.0942649967</v>
      </c>
      <c r="H10882">
        <v>2024</v>
      </c>
      <c r="I10882">
        <v>515.78</v>
      </c>
      <c r="J10882" s="40" t="s">
        <v>715</v>
      </c>
    </row>
    <row r="10883" spans="1:10">
      <c r="A10883" s="5" t="s">
        <v>134</v>
      </c>
      <c r="B10883" t="s">
        <v>319</v>
      </c>
      <c r="C10883" t="s">
        <v>3</v>
      </c>
      <c r="D10883" t="s">
        <v>1</v>
      </c>
      <c r="F10883" s="2">
        <v>481309022.93976313</v>
      </c>
      <c r="G10883" s="2">
        <v>114943.87752000001</v>
      </c>
      <c r="H10883">
        <v>2011</v>
      </c>
      <c r="I10883">
        <v>4187.3393635604152</v>
      </c>
      <c r="J10883" t="s">
        <v>717</v>
      </c>
    </row>
    <row r="10884" spans="1:10">
      <c r="A10884" t="s">
        <v>70</v>
      </c>
      <c r="B10884" t="s">
        <v>40</v>
      </c>
      <c r="C10884" t="s">
        <v>4</v>
      </c>
      <c r="D10884" t="s">
        <v>328</v>
      </c>
      <c r="E10884" t="s">
        <v>448</v>
      </c>
      <c r="F10884" s="2">
        <v>1660590000</v>
      </c>
      <c r="G10884" s="2">
        <f>F10884/I10884</f>
        <v>3219570.3594555822</v>
      </c>
      <c r="H10884">
        <v>2024</v>
      </c>
      <c r="I10884">
        <v>515.78</v>
      </c>
      <c r="J10884" s="40" t="s">
        <v>715</v>
      </c>
    </row>
    <row r="10885" spans="1:10">
      <c r="A10885" s="5" t="s">
        <v>134</v>
      </c>
      <c r="B10885" t="s">
        <v>319</v>
      </c>
      <c r="C10885" t="s">
        <v>3</v>
      </c>
      <c r="D10885" t="s">
        <v>1</v>
      </c>
      <c r="F10885" s="2">
        <v>481309022.93976313</v>
      </c>
      <c r="G10885" s="2">
        <v>114943.87752000001</v>
      </c>
      <c r="H10885">
        <v>2011</v>
      </c>
      <c r="I10885">
        <v>4187.3393635604152</v>
      </c>
      <c r="J10885" t="s">
        <v>717</v>
      </c>
    </row>
    <row r="10886" spans="1:10">
      <c r="A10886" s="5" t="s">
        <v>134</v>
      </c>
      <c r="B10886" t="s">
        <v>319</v>
      </c>
      <c r="C10886" t="s">
        <v>3</v>
      </c>
      <c r="D10886" t="s">
        <v>328</v>
      </c>
      <c r="F10886" s="2">
        <v>4977657699.7618818</v>
      </c>
      <c r="G10886" s="2">
        <v>1051551.9576370001</v>
      </c>
      <c r="H10886">
        <v>2010</v>
      </c>
      <c r="I10886">
        <v>4733.6298160173164</v>
      </c>
      <c r="J10886" t="s">
        <v>717</v>
      </c>
    </row>
    <row r="10887" spans="1:10">
      <c r="A10887" t="s">
        <v>687</v>
      </c>
      <c r="B10887" t="s">
        <v>40</v>
      </c>
      <c r="C10887" t="s">
        <v>4</v>
      </c>
      <c r="D10887" t="s">
        <v>328</v>
      </c>
      <c r="E10887" t="s">
        <v>448</v>
      </c>
      <c r="F10887" s="2">
        <v>22420000</v>
      </c>
      <c r="G10887" s="2">
        <f>F10887/I10887</f>
        <v>43468.145333281631</v>
      </c>
      <c r="H10887">
        <v>2024</v>
      </c>
      <c r="I10887">
        <v>515.78</v>
      </c>
      <c r="J10887" s="40" t="s">
        <v>715</v>
      </c>
    </row>
    <row r="10888" spans="1:10">
      <c r="A10888" s="5" t="s">
        <v>134</v>
      </c>
      <c r="B10888" t="s">
        <v>319</v>
      </c>
      <c r="C10888" t="s">
        <v>3</v>
      </c>
      <c r="D10888" t="s">
        <v>328</v>
      </c>
      <c r="F10888" s="2">
        <v>4977657699.7618818</v>
      </c>
      <c r="G10888" s="2">
        <v>1051551.9576370001</v>
      </c>
      <c r="H10888">
        <v>2010</v>
      </c>
      <c r="I10888">
        <v>4733.6298160173164</v>
      </c>
      <c r="J10888" t="s">
        <v>717</v>
      </c>
    </row>
    <row r="10889" spans="1:10">
      <c r="A10889" t="s">
        <v>70</v>
      </c>
      <c r="B10889" t="s">
        <v>40</v>
      </c>
      <c r="C10889" t="s">
        <v>4</v>
      </c>
      <c r="D10889" t="s">
        <v>1</v>
      </c>
      <c r="E10889" t="s">
        <v>449</v>
      </c>
      <c r="F10889" s="2">
        <v>202730000</v>
      </c>
      <c r="G10889" s="2">
        <f>F10889/I10889</f>
        <v>393055.17856450425</v>
      </c>
      <c r="H10889">
        <v>2024</v>
      </c>
      <c r="I10889">
        <v>515.78</v>
      </c>
      <c r="J10889" s="40" t="s">
        <v>715</v>
      </c>
    </row>
    <row r="10890" spans="1:10">
      <c r="A10890" s="5" t="s">
        <v>134</v>
      </c>
      <c r="B10890" t="s">
        <v>319</v>
      </c>
      <c r="C10890" t="s">
        <v>3</v>
      </c>
      <c r="D10890" t="s">
        <v>1</v>
      </c>
      <c r="F10890" s="2">
        <v>287709376.95510954</v>
      </c>
      <c r="G10890" s="2">
        <v>60779.864108000002</v>
      </c>
      <c r="H10890">
        <v>2010</v>
      </c>
      <c r="I10890">
        <v>4733.6298160173164</v>
      </c>
      <c r="J10890" t="s">
        <v>717</v>
      </c>
    </row>
    <row r="10891" spans="1:10">
      <c r="A10891" t="s">
        <v>70</v>
      </c>
      <c r="B10891" t="s">
        <v>40</v>
      </c>
      <c r="C10891" t="s">
        <v>3</v>
      </c>
      <c r="D10891" t="s">
        <v>328</v>
      </c>
      <c r="E10891" t="s">
        <v>448</v>
      </c>
      <c r="F10891" s="2">
        <v>7851581889</v>
      </c>
      <c r="G10891" s="2">
        <f>F10891/I10891</f>
        <v>14537005.219307179</v>
      </c>
      <c r="H10891">
        <v>2023</v>
      </c>
      <c r="I10891">
        <v>540.11</v>
      </c>
      <c r="J10891" s="40" t="s">
        <v>715</v>
      </c>
    </row>
    <row r="10892" spans="1:10">
      <c r="A10892" s="5" t="s">
        <v>134</v>
      </c>
      <c r="B10892" t="s">
        <v>319</v>
      </c>
      <c r="C10892" t="s">
        <v>3</v>
      </c>
      <c r="D10892" t="s">
        <v>1</v>
      </c>
      <c r="F10892" s="2">
        <v>287709376.95510954</v>
      </c>
      <c r="G10892" s="2">
        <v>60779.864108000002</v>
      </c>
      <c r="H10892">
        <v>2010</v>
      </c>
      <c r="I10892">
        <v>4733.6298160173164</v>
      </c>
      <c r="J10892" t="s">
        <v>717</v>
      </c>
    </row>
    <row r="10893" spans="1:10">
      <c r="A10893" s="5" t="s">
        <v>312</v>
      </c>
      <c r="B10893" t="s">
        <v>319</v>
      </c>
      <c r="C10893" t="s">
        <v>3</v>
      </c>
      <c r="D10893" t="s">
        <v>328</v>
      </c>
      <c r="E10893" t="s">
        <v>361</v>
      </c>
      <c r="F10893" s="2">
        <v>9643897743</v>
      </c>
      <c r="G10893" s="2">
        <f>F10893/I10893</f>
        <v>1425231.1359555461</v>
      </c>
      <c r="H10893">
        <v>2021</v>
      </c>
      <c r="I10893">
        <v>6766.55</v>
      </c>
      <c r="J10893" t="s">
        <v>717</v>
      </c>
    </row>
    <row r="10894" spans="1:10">
      <c r="A10894" s="5" t="s">
        <v>312</v>
      </c>
      <c r="B10894" t="s">
        <v>319</v>
      </c>
      <c r="C10894" t="s">
        <v>4</v>
      </c>
      <c r="D10894" t="s">
        <v>328</v>
      </c>
      <c r="E10894" t="s">
        <v>361</v>
      </c>
      <c r="F10894" s="2">
        <v>3349599408</v>
      </c>
      <c r="G10894" s="2">
        <f>F10894/I10894</f>
        <v>495023.2257206405</v>
      </c>
      <c r="H10894">
        <v>2021</v>
      </c>
      <c r="I10894">
        <v>6766.55</v>
      </c>
      <c r="J10894" t="s">
        <v>717</v>
      </c>
    </row>
    <row r="10895" spans="1:10">
      <c r="A10895" t="s">
        <v>138</v>
      </c>
      <c r="B10895" t="s">
        <v>40</v>
      </c>
      <c r="C10895" t="s">
        <v>3</v>
      </c>
      <c r="D10895" t="s">
        <v>328</v>
      </c>
      <c r="E10895" t="s">
        <v>448</v>
      </c>
      <c r="F10895" s="2">
        <v>1761607</v>
      </c>
      <c r="G10895" s="2">
        <f>F10895/I10895</f>
        <v>3261.5707911351392</v>
      </c>
      <c r="H10895">
        <v>2023</v>
      </c>
      <c r="I10895">
        <v>540.11</v>
      </c>
      <c r="J10895" s="22" t="s">
        <v>717</v>
      </c>
    </row>
    <row r="10896" spans="1:10">
      <c r="A10896" t="s">
        <v>156</v>
      </c>
      <c r="B10896" t="s">
        <v>40</v>
      </c>
      <c r="C10896" t="s">
        <v>3</v>
      </c>
      <c r="D10896" t="s">
        <v>328</v>
      </c>
      <c r="E10896" t="s">
        <v>448</v>
      </c>
      <c r="F10896" s="2">
        <v>373107329</v>
      </c>
      <c r="G10896" s="2">
        <f>F10896/I10896</f>
        <v>690798.77987817291</v>
      </c>
      <c r="H10896">
        <v>2023</v>
      </c>
      <c r="I10896">
        <v>540.11</v>
      </c>
      <c r="J10896" s="40" t="s">
        <v>715</v>
      </c>
    </row>
    <row r="10897" spans="1:10">
      <c r="A10897" t="s">
        <v>585</v>
      </c>
      <c r="B10897" t="s">
        <v>552</v>
      </c>
      <c r="C10897" t="s">
        <v>3</v>
      </c>
      <c r="D10897" t="s">
        <v>328</v>
      </c>
      <c r="F10897" s="2">
        <v>0</v>
      </c>
      <c r="G10897" s="2">
        <v>0</v>
      </c>
      <c r="H10897">
        <v>2012</v>
      </c>
      <c r="I10897">
        <v>4.2892999999999857</v>
      </c>
      <c r="J10897" t="s">
        <v>717</v>
      </c>
    </row>
    <row r="10898" spans="1:10">
      <c r="A10898" t="s">
        <v>70</v>
      </c>
      <c r="B10898" t="s">
        <v>40</v>
      </c>
      <c r="C10898" t="s">
        <v>3</v>
      </c>
      <c r="D10898" t="s">
        <v>1</v>
      </c>
      <c r="E10898" t="s">
        <v>449</v>
      </c>
      <c r="F10898" s="2">
        <v>1090235230</v>
      </c>
      <c r="G10898" s="2">
        <f>F10898/I10898</f>
        <v>2018542.9449556572</v>
      </c>
      <c r="H10898">
        <v>2023</v>
      </c>
      <c r="I10898">
        <v>540.11</v>
      </c>
      <c r="J10898" s="40" t="s">
        <v>715</v>
      </c>
    </row>
    <row r="10899" spans="1:10">
      <c r="A10899" t="s">
        <v>585</v>
      </c>
      <c r="B10899" t="s">
        <v>552</v>
      </c>
      <c r="C10899" t="s">
        <v>3</v>
      </c>
      <c r="D10899" t="s">
        <v>1</v>
      </c>
      <c r="F10899" s="2">
        <v>0</v>
      </c>
      <c r="G10899" s="2">
        <v>0</v>
      </c>
      <c r="H10899">
        <v>2012</v>
      </c>
      <c r="I10899">
        <v>4.2892999999999857</v>
      </c>
      <c r="J10899" t="s">
        <v>717</v>
      </c>
    </row>
    <row r="10900" spans="1:10">
      <c r="A10900" t="s">
        <v>585</v>
      </c>
      <c r="B10900" t="s">
        <v>552</v>
      </c>
      <c r="C10900" t="s">
        <v>4</v>
      </c>
      <c r="D10900" t="s">
        <v>328</v>
      </c>
      <c r="F10900" s="2">
        <v>0</v>
      </c>
      <c r="G10900" s="2">
        <v>0</v>
      </c>
      <c r="H10900">
        <v>2012</v>
      </c>
      <c r="I10900">
        <v>4.2892999999999857</v>
      </c>
      <c r="J10900" t="s">
        <v>717</v>
      </c>
    </row>
    <row r="10901" spans="1:10">
      <c r="A10901" t="s">
        <v>156</v>
      </c>
      <c r="B10901" t="s">
        <v>40</v>
      </c>
      <c r="C10901" t="s">
        <v>3</v>
      </c>
      <c r="D10901" t="s">
        <v>1</v>
      </c>
      <c r="E10901" t="s">
        <v>449</v>
      </c>
      <c r="F10901" s="2">
        <v>72368199</v>
      </c>
      <c r="G10901" s="2">
        <f>F10901/I10901</f>
        <v>133987.88950398992</v>
      </c>
      <c r="H10901">
        <v>2023</v>
      </c>
      <c r="I10901">
        <v>540.11</v>
      </c>
      <c r="J10901" s="40" t="s">
        <v>715</v>
      </c>
    </row>
    <row r="10902" spans="1:10">
      <c r="A10902" t="s">
        <v>585</v>
      </c>
      <c r="B10902" t="s">
        <v>552</v>
      </c>
      <c r="C10902" t="s">
        <v>4</v>
      </c>
      <c r="D10902" t="s">
        <v>1</v>
      </c>
      <c r="F10902" s="2">
        <v>0</v>
      </c>
      <c r="G10902" s="2">
        <v>0</v>
      </c>
      <c r="H10902">
        <v>2012</v>
      </c>
      <c r="I10902">
        <v>4.2892999999999857</v>
      </c>
      <c r="J10902" t="s">
        <v>717</v>
      </c>
    </row>
    <row r="10903" spans="1:10">
      <c r="A10903" t="s">
        <v>70</v>
      </c>
      <c r="B10903" t="s">
        <v>40</v>
      </c>
      <c r="C10903" t="s">
        <v>4</v>
      </c>
      <c r="D10903" t="s">
        <v>328</v>
      </c>
      <c r="E10903" t="s">
        <v>448</v>
      </c>
      <c r="F10903" s="2">
        <v>2071865324</v>
      </c>
      <c r="G10903" s="2">
        <f>F10903/I10903</f>
        <v>3836006.2283608895</v>
      </c>
      <c r="H10903">
        <v>2023</v>
      </c>
      <c r="I10903">
        <v>540.11</v>
      </c>
      <c r="J10903" s="40" t="s">
        <v>715</v>
      </c>
    </row>
    <row r="10904" spans="1:10">
      <c r="A10904" t="s">
        <v>585</v>
      </c>
      <c r="B10904" t="s">
        <v>552</v>
      </c>
      <c r="C10904" t="s">
        <v>3</v>
      </c>
      <c r="D10904" t="s">
        <v>328</v>
      </c>
      <c r="F10904" s="2">
        <v>0</v>
      </c>
      <c r="G10904" s="2">
        <v>0</v>
      </c>
      <c r="H10904">
        <v>2011</v>
      </c>
      <c r="I10904">
        <v>4.2892999999999857</v>
      </c>
      <c r="J10904" t="s">
        <v>717</v>
      </c>
    </row>
    <row r="10905" spans="1:10">
      <c r="A10905" t="s">
        <v>585</v>
      </c>
      <c r="B10905" t="s">
        <v>552</v>
      </c>
      <c r="C10905" t="s">
        <v>3</v>
      </c>
      <c r="D10905" t="s">
        <v>1</v>
      </c>
      <c r="F10905" s="2">
        <v>0</v>
      </c>
      <c r="G10905" s="2">
        <v>0</v>
      </c>
      <c r="H10905">
        <v>2011</v>
      </c>
      <c r="I10905">
        <v>4.2892999999999857</v>
      </c>
      <c r="J10905" t="s">
        <v>717</v>
      </c>
    </row>
    <row r="10906" spans="1:10">
      <c r="A10906" t="s">
        <v>585</v>
      </c>
      <c r="B10906" t="s">
        <v>552</v>
      </c>
      <c r="C10906" t="s">
        <v>4</v>
      </c>
      <c r="D10906" t="s">
        <v>328</v>
      </c>
      <c r="F10906" s="2">
        <v>0</v>
      </c>
      <c r="G10906" s="2">
        <v>0</v>
      </c>
      <c r="H10906">
        <v>2011</v>
      </c>
      <c r="I10906">
        <v>4.2892999999999857</v>
      </c>
      <c r="J10906" t="s">
        <v>717</v>
      </c>
    </row>
    <row r="10907" spans="1:10">
      <c r="A10907" t="s">
        <v>156</v>
      </c>
      <c r="B10907" t="s">
        <v>40</v>
      </c>
      <c r="C10907" t="s">
        <v>4</v>
      </c>
      <c r="D10907" t="s">
        <v>328</v>
      </c>
      <c r="E10907" t="s">
        <v>448</v>
      </c>
      <c r="F10907" s="2">
        <v>28713103</v>
      </c>
      <c r="G10907" s="2">
        <f>F10907/I10907</f>
        <v>53161.583751458034</v>
      </c>
      <c r="H10907">
        <v>2023</v>
      </c>
      <c r="I10907">
        <v>540.11</v>
      </c>
      <c r="J10907" s="40" t="s">
        <v>715</v>
      </c>
    </row>
    <row r="10908" spans="1:10">
      <c r="A10908" t="s">
        <v>585</v>
      </c>
      <c r="B10908" t="s">
        <v>552</v>
      </c>
      <c r="C10908" t="s">
        <v>4</v>
      </c>
      <c r="D10908" t="s">
        <v>1</v>
      </c>
      <c r="F10908" s="2">
        <v>0</v>
      </c>
      <c r="G10908" s="2">
        <v>0</v>
      </c>
      <c r="H10908">
        <v>2011</v>
      </c>
      <c r="I10908">
        <v>4.2892999999999857</v>
      </c>
      <c r="J10908" t="s">
        <v>717</v>
      </c>
    </row>
    <row r="10909" spans="1:10">
      <c r="A10909" t="s">
        <v>70</v>
      </c>
      <c r="B10909" t="s">
        <v>40</v>
      </c>
      <c r="C10909" t="s">
        <v>4</v>
      </c>
      <c r="D10909" t="s">
        <v>1</v>
      </c>
      <c r="E10909" t="s">
        <v>449</v>
      </c>
      <c r="F10909" s="2">
        <v>31613435</v>
      </c>
      <c r="G10909" s="2">
        <f>F10909/I10909</f>
        <v>58531.475069893168</v>
      </c>
      <c r="H10909">
        <v>2023</v>
      </c>
      <c r="I10909">
        <v>540.11</v>
      </c>
      <c r="J10909" s="40" t="s">
        <v>715</v>
      </c>
    </row>
    <row r="10910" spans="1:10">
      <c r="A10910" t="s">
        <v>585</v>
      </c>
      <c r="B10910" t="s">
        <v>552</v>
      </c>
      <c r="C10910" t="s">
        <v>3</v>
      </c>
      <c r="D10910" t="s">
        <v>328</v>
      </c>
      <c r="F10910" s="2">
        <v>0</v>
      </c>
      <c r="G10910" s="2">
        <v>0</v>
      </c>
      <c r="H10910">
        <v>2010</v>
      </c>
      <c r="I10910">
        <v>4.2305704109588866</v>
      </c>
      <c r="J10910" t="s">
        <v>717</v>
      </c>
    </row>
    <row r="10911" spans="1:10">
      <c r="A10911" t="s">
        <v>70</v>
      </c>
      <c r="B10911" t="s">
        <v>40</v>
      </c>
      <c r="C10911" t="s">
        <v>3</v>
      </c>
      <c r="D10911" t="s">
        <v>1</v>
      </c>
      <c r="F10911" s="2">
        <v>1087130000</v>
      </c>
      <c r="G10911" s="2">
        <f>F10911/I10911</f>
        <v>1690084.5718549842</v>
      </c>
      <c r="H10911">
        <v>2022</v>
      </c>
      <c r="I10911" s="32">
        <v>643.24</v>
      </c>
      <c r="J10911" s="40" t="s">
        <v>715</v>
      </c>
    </row>
    <row r="10912" spans="1:10">
      <c r="A10912" t="s">
        <v>585</v>
      </c>
      <c r="B10912" t="s">
        <v>552</v>
      </c>
      <c r="C10912" t="s">
        <v>3</v>
      </c>
      <c r="D10912" t="s">
        <v>1</v>
      </c>
      <c r="F10912" s="2">
        <v>0</v>
      </c>
      <c r="G10912" s="2">
        <v>0</v>
      </c>
      <c r="H10912">
        <v>2010</v>
      </c>
      <c r="I10912">
        <v>4.2305704109588866</v>
      </c>
      <c r="J10912" t="s">
        <v>717</v>
      </c>
    </row>
    <row r="10913" spans="1:10">
      <c r="A10913" t="s">
        <v>585</v>
      </c>
      <c r="B10913" t="s">
        <v>552</v>
      </c>
      <c r="C10913" t="s">
        <v>4</v>
      </c>
      <c r="D10913" t="s">
        <v>328</v>
      </c>
      <c r="F10913" s="2">
        <v>0</v>
      </c>
      <c r="G10913" s="2">
        <v>0</v>
      </c>
      <c r="H10913">
        <v>2010</v>
      </c>
      <c r="I10913">
        <v>4.2305704109588866</v>
      </c>
      <c r="J10913" t="s">
        <v>717</v>
      </c>
    </row>
    <row r="10914" spans="1:10">
      <c r="A10914" t="s">
        <v>156</v>
      </c>
      <c r="B10914" t="s">
        <v>40</v>
      </c>
      <c r="C10914" t="s">
        <v>3</v>
      </c>
      <c r="D10914" t="s">
        <v>1</v>
      </c>
      <c r="F10914" s="2">
        <v>80020000</v>
      </c>
      <c r="G10914" s="2">
        <f>F10914/I10914</f>
        <v>124401.46757042472</v>
      </c>
      <c r="H10914">
        <v>2022</v>
      </c>
      <c r="I10914" s="32">
        <v>643.24</v>
      </c>
      <c r="J10914" s="40" t="s">
        <v>715</v>
      </c>
    </row>
    <row r="10915" spans="1:10">
      <c r="A10915" t="s">
        <v>585</v>
      </c>
      <c r="B10915" t="s">
        <v>552</v>
      </c>
      <c r="C10915" t="s">
        <v>4</v>
      </c>
      <c r="D10915" t="s">
        <v>1</v>
      </c>
      <c r="F10915" s="2">
        <v>0</v>
      </c>
      <c r="G10915" s="2">
        <v>0</v>
      </c>
      <c r="H10915">
        <v>2010</v>
      </c>
      <c r="I10915">
        <v>4.2305704109588866</v>
      </c>
      <c r="J10915" t="s">
        <v>717</v>
      </c>
    </row>
    <row r="10916" spans="1:10">
      <c r="A10916" t="s">
        <v>70</v>
      </c>
      <c r="B10916" t="s">
        <v>40</v>
      </c>
      <c r="C10916" t="s">
        <v>3</v>
      </c>
      <c r="D10916" t="s">
        <v>328</v>
      </c>
      <c r="F10916" s="2">
        <v>8157610000</v>
      </c>
      <c r="G10916" s="2">
        <f>F10916/I10916</f>
        <v>12682062.682668988</v>
      </c>
      <c r="H10916">
        <v>2022</v>
      </c>
      <c r="I10916" s="32">
        <v>643.24</v>
      </c>
      <c r="J10916" s="40" t="s">
        <v>715</v>
      </c>
    </row>
    <row r="10917" spans="1:10">
      <c r="A10917" t="s">
        <v>495</v>
      </c>
      <c r="B10917" t="s">
        <v>37</v>
      </c>
      <c r="C10917" t="s">
        <v>3</v>
      </c>
      <c r="D10917" t="s">
        <v>328</v>
      </c>
      <c r="F10917" s="2">
        <v>-425885</v>
      </c>
      <c r="G10917" s="2">
        <f>F10917/I10917</f>
        <v>-425885</v>
      </c>
      <c r="H10917">
        <v>2019</v>
      </c>
      <c r="I10917">
        <v>1</v>
      </c>
      <c r="J10917" t="s">
        <v>717</v>
      </c>
    </row>
    <row r="10918" spans="1:10">
      <c r="A10918" t="s">
        <v>495</v>
      </c>
      <c r="B10918" t="s">
        <v>37</v>
      </c>
      <c r="C10918" t="s">
        <v>3</v>
      </c>
      <c r="D10918" t="s">
        <v>328</v>
      </c>
      <c r="F10918" s="2">
        <v>511291.5</v>
      </c>
      <c r="G10918" s="2">
        <f>F10918/I10918</f>
        <v>511291.5</v>
      </c>
      <c r="H10918">
        <v>2018</v>
      </c>
      <c r="I10918">
        <v>1</v>
      </c>
      <c r="J10918" t="s">
        <v>717</v>
      </c>
    </row>
    <row r="10919" spans="1:10">
      <c r="A10919" t="s">
        <v>156</v>
      </c>
      <c r="B10919" t="s">
        <v>40</v>
      </c>
      <c r="C10919" t="s">
        <v>3</v>
      </c>
      <c r="D10919" t="s">
        <v>328</v>
      </c>
      <c r="F10919" s="2">
        <v>237770000</v>
      </c>
      <c r="G10919" s="2">
        <f>F10919/I10919</f>
        <v>369644.3007275667</v>
      </c>
      <c r="H10919">
        <v>2022</v>
      </c>
      <c r="I10919" s="32">
        <v>643.24</v>
      </c>
      <c r="J10919" s="40" t="s">
        <v>715</v>
      </c>
    </row>
    <row r="10920" spans="1:10">
      <c r="A10920" t="s">
        <v>495</v>
      </c>
      <c r="B10920" t="s">
        <v>37</v>
      </c>
      <c r="C10920" t="s">
        <v>4</v>
      </c>
      <c r="D10920" t="s">
        <v>328</v>
      </c>
      <c r="F10920" s="2"/>
      <c r="G10920" s="2">
        <v>15793</v>
      </c>
      <c r="H10920">
        <v>2018</v>
      </c>
      <c r="I10920">
        <v>1</v>
      </c>
      <c r="J10920" t="s">
        <v>717</v>
      </c>
    </row>
    <row r="10921" spans="1:10">
      <c r="A10921" t="s">
        <v>70</v>
      </c>
      <c r="B10921" t="s">
        <v>40</v>
      </c>
      <c r="C10921" t="s">
        <v>4</v>
      </c>
      <c r="D10921" t="s">
        <v>1</v>
      </c>
      <c r="F10921" s="2">
        <v>53300000</v>
      </c>
      <c r="G10921" s="2">
        <f>F10921/I10921</f>
        <v>82861.762328213415</v>
      </c>
      <c r="H10921">
        <v>2022</v>
      </c>
      <c r="I10921" s="32">
        <v>643.24</v>
      </c>
      <c r="J10921" s="40" t="s">
        <v>715</v>
      </c>
    </row>
    <row r="10922" spans="1:10">
      <c r="A10922" t="s">
        <v>495</v>
      </c>
      <c r="B10922" t="s">
        <v>37</v>
      </c>
      <c r="C10922" t="s">
        <v>3</v>
      </c>
      <c r="D10922" t="s">
        <v>328</v>
      </c>
      <c r="F10922" s="2">
        <v>233724.5</v>
      </c>
      <c r="G10922" s="2">
        <f>F10922/I10922</f>
        <v>233724.5</v>
      </c>
      <c r="H10922">
        <v>2017</v>
      </c>
      <c r="I10922">
        <v>1</v>
      </c>
      <c r="J10922" t="s">
        <v>717</v>
      </c>
    </row>
    <row r="10923" spans="1:10">
      <c r="A10923" t="s">
        <v>70</v>
      </c>
      <c r="B10923" t="s">
        <v>40</v>
      </c>
      <c r="C10923" t="s">
        <v>4</v>
      </c>
      <c r="D10923" t="s">
        <v>328</v>
      </c>
      <c r="F10923" s="2">
        <v>1899410000</v>
      </c>
      <c r="G10923" s="2">
        <f>F10923/I10923</f>
        <v>2952879.1741807102</v>
      </c>
      <c r="H10923">
        <v>2022</v>
      </c>
      <c r="I10923" s="32">
        <v>643.24</v>
      </c>
      <c r="J10923" s="40" t="s">
        <v>715</v>
      </c>
    </row>
    <row r="10924" spans="1:10">
      <c r="A10924" t="s">
        <v>495</v>
      </c>
      <c r="B10924" t="s">
        <v>37</v>
      </c>
      <c r="C10924" t="s">
        <v>4</v>
      </c>
      <c r="D10924" t="s">
        <v>328</v>
      </c>
      <c r="F10924" s="2"/>
      <c r="G10924" s="2">
        <v>1522.3</v>
      </c>
      <c r="H10924">
        <v>2017</v>
      </c>
      <c r="I10924">
        <v>1</v>
      </c>
      <c r="J10924" t="s">
        <v>717</v>
      </c>
    </row>
    <row r="10925" spans="1:10">
      <c r="A10925" t="s">
        <v>495</v>
      </c>
      <c r="B10925" t="s">
        <v>37</v>
      </c>
      <c r="C10925" t="s">
        <v>4</v>
      </c>
      <c r="D10925" t="s">
        <v>328</v>
      </c>
      <c r="F10925" s="2">
        <v>182029.6</v>
      </c>
      <c r="G10925" s="2">
        <v>182029.6</v>
      </c>
      <c r="H10925">
        <v>2015</v>
      </c>
      <c r="I10925">
        <v>1</v>
      </c>
      <c r="J10925" t="s">
        <v>717</v>
      </c>
    </row>
    <row r="10926" spans="1:10">
      <c r="A10926" t="s">
        <v>156</v>
      </c>
      <c r="B10926" t="s">
        <v>40</v>
      </c>
      <c r="C10926" t="s">
        <v>4</v>
      </c>
      <c r="D10926" t="s">
        <v>328</v>
      </c>
      <c r="F10926" s="2">
        <v>22690000</v>
      </c>
      <c r="G10926" s="2">
        <f>F10926/I10926</f>
        <v>35274.54760276102</v>
      </c>
      <c r="H10926">
        <v>2022</v>
      </c>
      <c r="I10926" s="32">
        <v>643.24</v>
      </c>
      <c r="J10926" s="40" t="s">
        <v>715</v>
      </c>
    </row>
    <row r="10927" spans="1:10">
      <c r="A10927" t="s">
        <v>495</v>
      </c>
      <c r="B10927" t="s">
        <v>37</v>
      </c>
      <c r="C10927" t="s">
        <v>3</v>
      </c>
      <c r="D10927" t="s">
        <v>328</v>
      </c>
      <c r="F10927" s="2">
        <v>402974.75</v>
      </c>
      <c r="G10927" s="2">
        <v>402974.75</v>
      </c>
      <c r="H10927">
        <v>2014</v>
      </c>
      <c r="I10927">
        <v>1</v>
      </c>
      <c r="J10927" t="s">
        <v>717</v>
      </c>
    </row>
    <row r="10928" spans="1:10">
      <c r="A10928" t="s">
        <v>70</v>
      </c>
      <c r="B10928" t="s">
        <v>40</v>
      </c>
      <c r="C10928" t="s">
        <v>3</v>
      </c>
      <c r="D10928" t="s">
        <v>1</v>
      </c>
      <c r="F10928" s="2">
        <v>863000000</v>
      </c>
      <c r="G10928" s="2">
        <f>F10928/I10928</f>
        <v>1393441.2994687806</v>
      </c>
      <c r="H10928">
        <v>2021</v>
      </c>
      <c r="I10928" s="32">
        <v>619.33000000000004</v>
      </c>
      <c r="J10928" s="40" t="s">
        <v>715</v>
      </c>
    </row>
    <row r="10929" spans="1:10">
      <c r="A10929" t="s">
        <v>70</v>
      </c>
      <c r="B10929" t="s">
        <v>40</v>
      </c>
      <c r="C10929" t="s">
        <v>3</v>
      </c>
      <c r="D10929" t="s">
        <v>328</v>
      </c>
      <c r="F10929" s="2">
        <v>5266000000</v>
      </c>
      <c r="G10929" s="2">
        <f>F10929/I10929</f>
        <v>8502736.8285082262</v>
      </c>
      <c r="H10929">
        <v>2021</v>
      </c>
      <c r="I10929" s="32">
        <v>619.33000000000004</v>
      </c>
      <c r="J10929" s="40" t="s">
        <v>715</v>
      </c>
    </row>
    <row r="10930" spans="1:10">
      <c r="A10930" t="s">
        <v>495</v>
      </c>
      <c r="B10930" t="s">
        <v>37</v>
      </c>
      <c r="C10930" t="s">
        <v>4</v>
      </c>
      <c r="D10930" t="s">
        <v>328</v>
      </c>
      <c r="F10930" s="2">
        <v>18082.189999999999</v>
      </c>
      <c r="G10930" s="2">
        <v>18082.189999999999</v>
      </c>
      <c r="H10930">
        <v>2014</v>
      </c>
      <c r="I10930">
        <v>1</v>
      </c>
      <c r="J10930" t="s">
        <v>717</v>
      </c>
    </row>
    <row r="10931" spans="1:10">
      <c r="A10931" t="s">
        <v>495</v>
      </c>
      <c r="B10931" t="s">
        <v>37</v>
      </c>
      <c r="C10931" t="s">
        <v>3</v>
      </c>
      <c r="D10931" t="s">
        <v>328</v>
      </c>
      <c r="F10931" s="2">
        <v>335384</v>
      </c>
      <c r="G10931" s="2">
        <v>335384</v>
      </c>
      <c r="H10931">
        <v>2013</v>
      </c>
      <c r="I10931">
        <v>1</v>
      </c>
      <c r="J10931" t="s">
        <v>717</v>
      </c>
    </row>
    <row r="10932" spans="1:10">
      <c r="A10932" t="s">
        <v>495</v>
      </c>
      <c r="B10932" t="s">
        <v>37</v>
      </c>
      <c r="C10932" t="s">
        <v>4</v>
      </c>
      <c r="D10932" t="s">
        <v>328</v>
      </c>
      <c r="F10932" s="2">
        <v>93502</v>
      </c>
      <c r="G10932" s="2">
        <v>93502</v>
      </c>
      <c r="H10932">
        <v>2013</v>
      </c>
      <c r="I10932">
        <v>1</v>
      </c>
      <c r="J10932" t="s">
        <v>717</v>
      </c>
    </row>
    <row r="10933" spans="1:10">
      <c r="A10933" t="s">
        <v>495</v>
      </c>
      <c r="B10933" t="s">
        <v>37</v>
      </c>
      <c r="C10933" t="s">
        <v>3</v>
      </c>
      <c r="D10933" t="s">
        <v>328</v>
      </c>
      <c r="F10933" s="2">
        <v>47709</v>
      </c>
      <c r="G10933" s="2">
        <v>47709</v>
      </c>
      <c r="H10933">
        <v>2012</v>
      </c>
      <c r="I10933">
        <v>1</v>
      </c>
      <c r="J10933" t="s">
        <v>717</v>
      </c>
    </row>
    <row r="10934" spans="1:10">
      <c r="A10934" t="s">
        <v>156</v>
      </c>
      <c r="B10934" t="s">
        <v>40</v>
      </c>
      <c r="C10934" t="s">
        <v>3</v>
      </c>
      <c r="D10934" t="s">
        <v>1</v>
      </c>
      <c r="F10934" s="2">
        <v>65800000</v>
      </c>
      <c r="G10934" s="2">
        <f>F10934/I10934</f>
        <v>106243.8441541666</v>
      </c>
      <c r="H10934">
        <v>2021</v>
      </c>
      <c r="I10934" s="32">
        <v>619.33000000000004</v>
      </c>
      <c r="J10934" s="40" t="s">
        <v>715</v>
      </c>
    </row>
    <row r="10935" spans="1:10">
      <c r="A10935" t="s">
        <v>156</v>
      </c>
      <c r="B10935" t="s">
        <v>40</v>
      </c>
      <c r="C10935" t="s">
        <v>3</v>
      </c>
      <c r="D10935" t="s">
        <v>328</v>
      </c>
      <c r="F10935" s="2">
        <v>189200000</v>
      </c>
      <c r="G10935" s="2">
        <f>F10935/I10935</f>
        <v>305491.4181454152</v>
      </c>
      <c r="H10935">
        <v>2021</v>
      </c>
      <c r="I10935" s="32">
        <v>619.33000000000004</v>
      </c>
      <c r="J10935" s="40" t="s">
        <v>715</v>
      </c>
    </row>
    <row r="10936" spans="1:10">
      <c r="A10936" t="s">
        <v>495</v>
      </c>
      <c r="B10936" t="s">
        <v>37</v>
      </c>
      <c r="C10936" t="s">
        <v>4</v>
      </c>
      <c r="D10936" t="s">
        <v>328</v>
      </c>
      <c r="F10936" s="2">
        <v>64019</v>
      </c>
      <c r="G10936" s="2">
        <v>64019</v>
      </c>
      <c r="H10936">
        <v>2012</v>
      </c>
      <c r="I10936">
        <v>1</v>
      </c>
      <c r="J10936" t="s">
        <v>717</v>
      </c>
    </row>
    <row r="10937" spans="1:10">
      <c r="A10937" t="s">
        <v>70</v>
      </c>
      <c r="B10937" t="s">
        <v>40</v>
      </c>
      <c r="C10937" t="s">
        <v>4</v>
      </c>
      <c r="D10937" t="s">
        <v>1</v>
      </c>
      <c r="F10937" s="2">
        <v>36500000</v>
      </c>
      <c r="G10937" s="2">
        <f>F10937/I10937</f>
        <v>58934.655191900922</v>
      </c>
      <c r="H10937">
        <v>2021</v>
      </c>
      <c r="I10937" s="32">
        <v>619.33000000000004</v>
      </c>
      <c r="J10937" s="40" t="s">
        <v>715</v>
      </c>
    </row>
    <row r="10938" spans="1:10">
      <c r="A10938" t="s">
        <v>70</v>
      </c>
      <c r="B10938" t="s">
        <v>40</v>
      </c>
      <c r="C10938" t="s">
        <v>4</v>
      </c>
      <c r="D10938" t="s">
        <v>328</v>
      </c>
      <c r="F10938" s="2">
        <v>2173600000</v>
      </c>
      <c r="G10938" s="2">
        <f>F10938/I10938</f>
        <v>3509599.082879886</v>
      </c>
      <c r="H10938">
        <v>2021</v>
      </c>
      <c r="I10938" s="32">
        <v>619.33000000000004</v>
      </c>
      <c r="J10938" s="40" t="s">
        <v>715</v>
      </c>
    </row>
    <row r="10939" spans="1:10">
      <c r="A10939" t="s">
        <v>548</v>
      </c>
      <c r="B10939" t="s">
        <v>39</v>
      </c>
      <c r="C10939" t="s">
        <v>3</v>
      </c>
      <c r="D10939" t="s">
        <v>328</v>
      </c>
      <c r="F10939" s="2">
        <v>58704.261178001696</v>
      </c>
      <c r="G10939" s="2">
        <v>1542.3736154128826</v>
      </c>
      <c r="H10939">
        <v>2011</v>
      </c>
      <c r="I10939">
        <v>38.060986385770725</v>
      </c>
      <c r="J10939" t="s">
        <v>717</v>
      </c>
    </row>
    <row r="10940" spans="1:10">
      <c r="A10940" t="s">
        <v>548</v>
      </c>
      <c r="B10940" t="s">
        <v>39</v>
      </c>
      <c r="C10940" t="s">
        <v>3</v>
      </c>
      <c r="D10940" t="s">
        <v>328</v>
      </c>
      <c r="F10940" s="2">
        <v>130325.6801049015</v>
      </c>
      <c r="G10940" s="2">
        <v>3541.9688570606409</v>
      </c>
      <c r="H10940">
        <v>2010</v>
      </c>
      <c r="I10940">
        <v>36.794699604743094</v>
      </c>
      <c r="J10940" t="s">
        <v>717</v>
      </c>
    </row>
    <row r="10941" spans="1:10">
      <c r="A10941" t="s">
        <v>511</v>
      </c>
      <c r="B10941" t="s">
        <v>319</v>
      </c>
      <c r="C10941" t="s">
        <v>3</v>
      </c>
      <c r="D10941" t="s">
        <v>328</v>
      </c>
      <c r="F10941" s="2">
        <v>170611196</v>
      </c>
      <c r="G10941" s="2">
        <f>F10941/I10941</f>
        <v>22583.809556586864</v>
      </c>
      <c r="H10941">
        <v>2024</v>
      </c>
      <c r="I10941">
        <v>7554.58</v>
      </c>
      <c r="J10941" t="s">
        <v>717</v>
      </c>
    </row>
    <row r="10942" spans="1:10">
      <c r="A10942" t="s">
        <v>511</v>
      </c>
      <c r="B10942" t="s">
        <v>319</v>
      </c>
      <c r="C10942" t="s">
        <v>4</v>
      </c>
      <c r="D10942" t="s">
        <v>328</v>
      </c>
      <c r="F10942" s="2">
        <v>27583414</v>
      </c>
      <c r="G10942" s="2">
        <f>F10942/I10942</f>
        <v>3651.2174071887516</v>
      </c>
      <c r="H10942">
        <v>2024</v>
      </c>
      <c r="I10942">
        <v>7554.58</v>
      </c>
      <c r="J10942" t="s">
        <v>717</v>
      </c>
    </row>
    <row r="10943" spans="1:10">
      <c r="A10943" t="s">
        <v>156</v>
      </c>
      <c r="B10943" t="s">
        <v>40</v>
      </c>
      <c r="C10943" t="s">
        <v>4</v>
      </c>
      <c r="D10943" t="s">
        <v>1</v>
      </c>
      <c r="F10943" s="2">
        <v>0</v>
      </c>
      <c r="G10943" s="2">
        <f>F10943/I10943</f>
        <v>0</v>
      </c>
      <c r="H10943">
        <v>2021</v>
      </c>
      <c r="I10943" s="32">
        <v>619.33000000000004</v>
      </c>
      <c r="J10943" s="40" t="s">
        <v>715</v>
      </c>
    </row>
    <row r="10944" spans="1:10">
      <c r="A10944" t="s">
        <v>156</v>
      </c>
      <c r="B10944" t="s">
        <v>40</v>
      </c>
      <c r="C10944" t="s">
        <v>4</v>
      </c>
      <c r="D10944" t="s">
        <v>328</v>
      </c>
      <c r="F10944" s="2">
        <v>68400000</v>
      </c>
      <c r="G10944" s="2">
        <f>F10944/I10944</f>
        <v>110441.92918153488</v>
      </c>
      <c r="H10944">
        <v>2021</v>
      </c>
      <c r="I10944" s="32">
        <v>619.33000000000004</v>
      </c>
      <c r="J10944" s="40" t="s">
        <v>715</v>
      </c>
    </row>
    <row r="10945" spans="1:10">
      <c r="A10945" t="s">
        <v>511</v>
      </c>
      <c r="B10945" t="s">
        <v>319</v>
      </c>
      <c r="C10945" t="s">
        <v>3</v>
      </c>
      <c r="D10945" t="s">
        <v>328</v>
      </c>
      <c r="F10945" s="2">
        <v>352987088</v>
      </c>
      <c r="G10945" s="2">
        <v>52189.694745650944</v>
      </c>
      <c r="H10945">
        <v>2020</v>
      </c>
      <c r="I10945">
        <v>6763.54</v>
      </c>
      <c r="J10945" t="s">
        <v>717</v>
      </c>
    </row>
    <row r="10946" spans="1:10">
      <c r="A10946" s="5" t="s">
        <v>511</v>
      </c>
      <c r="B10946" t="s">
        <v>319</v>
      </c>
      <c r="C10946" t="s">
        <v>3</v>
      </c>
      <c r="D10946" t="s">
        <v>328</v>
      </c>
      <c r="F10946" s="2">
        <v>303837700</v>
      </c>
      <c r="G10946" s="2">
        <f t="shared" ref="G10946:G10954" si="288">F10946/I10946</f>
        <v>48708.409414080721</v>
      </c>
      <c r="H10946">
        <v>2019</v>
      </c>
      <c r="I10946">
        <v>6237.89</v>
      </c>
      <c r="J10946" t="s">
        <v>717</v>
      </c>
    </row>
    <row r="10947" spans="1:10">
      <c r="A10947" s="5" t="s">
        <v>511</v>
      </c>
      <c r="B10947" t="s">
        <v>319</v>
      </c>
      <c r="C10947" t="s">
        <v>3</v>
      </c>
      <c r="D10947" t="s">
        <v>328</v>
      </c>
      <c r="F10947" s="2">
        <v>122222412</v>
      </c>
      <c r="G10947" s="2">
        <f t="shared" si="288"/>
        <v>21288.467145656432</v>
      </c>
      <c r="H10947">
        <v>2018</v>
      </c>
      <c r="I10947">
        <v>5741.25</v>
      </c>
      <c r="J10947" t="s">
        <v>717</v>
      </c>
    </row>
    <row r="10948" spans="1:10">
      <c r="A10948" t="s">
        <v>70</v>
      </c>
      <c r="B10948" t="s">
        <v>40</v>
      </c>
      <c r="C10948" t="s">
        <v>3</v>
      </c>
      <c r="D10948" t="s">
        <v>328</v>
      </c>
      <c r="F10948" s="2">
        <v>5573493765.7399998</v>
      </c>
      <c r="G10948" s="2">
        <f t="shared" si="288"/>
        <v>9565766.3532824162</v>
      </c>
      <c r="H10948">
        <v>2020</v>
      </c>
      <c r="I10948">
        <v>582.65</v>
      </c>
      <c r="J10948" s="40" t="s">
        <v>715</v>
      </c>
    </row>
    <row r="10949" spans="1:10">
      <c r="A10949" t="s">
        <v>70</v>
      </c>
      <c r="B10949" t="s">
        <v>40</v>
      </c>
      <c r="C10949" t="s">
        <v>3</v>
      </c>
      <c r="D10949" t="s">
        <v>1</v>
      </c>
      <c r="F10949" s="2">
        <v>768916300.75999999</v>
      </c>
      <c r="G10949" s="2">
        <f t="shared" si="288"/>
        <v>1319688.1502788982</v>
      </c>
      <c r="H10949">
        <v>2020</v>
      </c>
      <c r="I10949">
        <v>582.65</v>
      </c>
      <c r="J10949" s="40" t="s">
        <v>715</v>
      </c>
    </row>
    <row r="10950" spans="1:10">
      <c r="A10950" s="5" t="s">
        <v>511</v>
      </c>
      <c r="B10950" t="s">
        <v>319</v>
      </c>
      <c r="C10950" t="s">
        <v>4</v>
      </c>
      <c r="D10950" t="s">
        <v>328</v>
      </c>
      <c r="F10950" s="2">
        <v>43112326</v>
      </c>
      <c r="G10950" s="2">
        <f t="shared" si="288"/>
        <v>7509.2229044197693</v>
      </c>
      <c r="H10950">
        <v>2018</v>
      </c>
      <c r="I10950">
        <v>5741.25</v>
      </c>
      <c r="J10950" t="s">
        <v>717</v>
      </c>
    </row>
    <row r="10951" spans="1:10">
      <c r="A10951" s="5" t="s">
        <v>511</v>
      </c>
      <c r="B10951" t="s">
        <v>319</v>
      </c>
      <c r="C10951" t="s">
        <v>3</v>
      </c>
      <c r="D10951" t="s">
        <v>328</v>
      </c>
      <c r="F10951" s="2">
        <v>54898790</v>
      </c>
      <c r="G10951" s="2">
        <f t="shared" si="288"/>
        <v>9746.875693525908</v>
      </c>
      <c r="H10951">
        <v>2017</v>
      </c>
      <c r="I10951">
        <v>5632.45</v>
      </c>
      <c r="J10951" t="s">
        <v>717</v>
      </c>
    </row>
    <row r="10952" spans="1:10">
      <c r="A10952" t="s">
        <v>156</v>
      </c>
      <c r="B10952" t="s">
        <v>40</v>
      </c>
      <c r="C10952" t="s">
        <v>3</v>
      </c>
      <c r="D10952" t="s">
        <v>328</v>
      </c>
      <c r="F10952" s="2">
        <v>158230239.68000001</v>
      </c>
      <c r="G10952" s="2">
        <f t="shared" si="288"/>
        <v>271569.96426671249</v>
      </c>
      <c r="H10952">
        <v>2020</v>
      </c>
      <c r="I10952">
        <v>582.65</v>
      </c>
      <c r="J10952" s="40" t="s">
        <v>715</v>
      </c>
    </row>
    <row r="10953" spans="1:10">
      <c r="A10953" t="s">
        <v>156</v>
      </c>
      <c r="B10953" t="s">
        <v>40</v>
      </c>
      <c r="C10953" t="s">
        <v>3</v>
      </c>
      <c r="D10953" t="s">
        <v>1</v>
      </c>
      <c r="F10953" s="2">
        <v>59459880.689999998</v>
      </c>
      <c r="G10953" s="2">
        <f t="shared" si="288"/>
        <v>102050.76922680855</v>
      </c>
      <c r="H10953">
        <v>2020</v>
      </c>
      <c r="I10953">
        <v>582.65</v>
      </c>
      <c r="J10953" s="40" t="s">
        <v>715</v>
      </c>
    </row>
    <row r="10954" spans="1:10">
      <c r="A10954" s="5" t="s">
        <v>511</v>
      </c>
      <c r="B10954" t="s">
        <v>319</v>
      </c>
      <c r="C10954" t="s">
        <v>4</v>
      </c>
      <c r="D10954" t="s">
        <v>328</v>
      </c>
      <c r="F10954" s="2">
        <v>0</v>
      </c>
      <c r="G10954" s="2">
        <f t="shared" si="288"/>
        <v>0</v>
      </c>
      <c r="H10954">
        <v>2017</v>
      </c>
      <c r="I10954">
        <v>5632.45</v>
      </c>
      <c r="J10954" t="s">
        <v>717</v>
      </c>
    </row>
    <row r="10955" spans="1:10">
      <c r="A10955" t="s">
        <v>511</v>
      </c>
      <c r="B10955" t="s">
        <v>319</v>
      </c>
      <c r="C10955" t="s">
        <v>3</v>
      </c>
      <c r="D10955" t="s">
        <v>328</v>
      </c>
      <c r="F10955" s="2">
        <v>28543477</v>
      </c>
      <c r="G10955" s="2">
        <v>5017.6040665650999</v>
      </c>
      <c r="H10955">
        <v>2016</v>
      </c>
      <c r="I10955">
        <v>5688.666666666667</v>
      </c>
      <c r="J10955" t="s">
        <v>717</v>
      </c>
    </row>
    <row r="10956" spans="1:10">
      <c r="A10956" t="s">
        <v>511</v>
      </c>
      <c r="B10956" t="s">
        <v>319</v>
      </c>
      <c r="C10956" t="s">
        <v>3</v>
      </c>
      <c r="D10956" t="s">
        <v>328</v>
      </c>
      <c r="F10956" s="2">
        <v>2621420</v>
      </c>
      <c r="G10956" s="2">
        <v>505.32813114450721</v>
      </c>
      <c r="H10956">
        <v>2015</v>
      </c>
      <c r="I10956">
        <v>5187.5600000000004</v>
      </c>
      <c r="J10956" t="s">
        <v>717</v>
      </c>
    </row>
    <row r="10957" spans="1:10">
      <c r="A10957" t="s">
        <v>70</v>
      </c>
      <c r="B10957" t="s">
        <v>40</v>
      </c>
      <c r="C10957" t="s">
        <v>4</v>
      </c>
      <c r="D10957" t="s">
        <v>328</v>
      </c>
      <c r="F10957" s="2">
        <v>1378824971.46</v>
      </c>
      <c r="G10957" s="2">
        <f>F10957/I10957</f>
        <v>2366472.1041105296</v>
      </c>
      <c r="H10957">
        <v>2020</v>
      </c>
      <c r="I10957">
        <v>582.65</v>
      </c>
      <c r="J10957" s="40" t="s">
        <v>715</v>
      </c>
    </row>
    <row r="10958" spans="1:10">
      <c r="A10958" t="s">
        <v>70</v>
      </c>
      <c r="B10958" t="s">
        <v>40</v>
      </c>
      <c r="C10958" t="s">
        <v>4</v>
      </c>
      <c r="D10958" t="s">
        <v>1</v>
      </c>
      <c r="F10958" s="2">
        <v>32374632.420000002</v>
      </c>
      <c r="G10958" s="2">
        <f>F10958/I10958</f>
        <v>55564.459658457054</v>
      </c>
      <c r="H10958">
        <v>2020</v>
      </c>
      <c r="I10958">
        <v>582.65</v>
      </c>
      <c r="J10958" s="40" t="s">
        <v>715</v>
      </c>
    </row>
    <row r="10959" spans="1:10">
      <c r="A10959" t="s">
        <v>511</v>
      </c>
      <c r="B10959" t="s">
        <v>319</v>
      </c>
      <c r="C10959" t="s">
        <v>3</v>
      </c>
      <c r="D10959" t="s">
        <v>328</v>
      </c>
      <c r="F10959" s="2">
        <v>4545455</v>
      </c>
      <c r="G10959" s="2">
        <v>1017.8244787301854</v>
      </c>
      <c r="H10959">
        <v>2014</v>
      </c>
      <c r="I10959">
        <v>4465.8534894649083</v>
      </c>
      <c r="J10959" t="s">
        <v>717</v>
      </c>
    </row>
    <row r="10960" spans="1:10">
      <c r="A10960" t="s">
        <v>511</v>
      </c>
      <c r="B10960" t="s">
        <v>319</v>
      </c>
      <c r="C10960" t="s">
        <v>3</v>
      </c>
      <c r="D10960" t="s">
        <v>328</v>
      </c>
      <c r="F10960" s="2">
        <v>4542682</v>
      </c>
      <c r="G10960" s="2">
        <v>1056.9979233432969</v>
      </c>
      <c r="H10960">
        <v>2013</v>
      </c>
      <c r="I10960">
        <v>4297.7208371719817</v>
      </c>
      <c r="J10960" t="s">
        <v>717</v>
      </c>
    </row>
    <row r="10961" spans="1:10">
      <c r="A10961" t="s">
        <v>156</v>
      </c>
      <c r="B10961" t="s">
        <v>40</v>
      </c>
      <c r="C10961" t="s">
        <v>4</v>
      </c>
      <c r="D10961" t="s">
        <v>328</v>
      </c>
      <c r="F10961" s="2">
        <v>51609204.619999997</v>
      </c>
      <c r="G10961" s="2">
        <f>F10961/I10961</f>
        <v>88576.683463485795</v>
      </c>
      <c r="H10961">
        <v>2020</v>
      </c>
      <c r="I10961">
        <v>582.65</v>
      </c>
      <c r="J10961" s="40" t="s">
        <v>715</v>
      </c>
    </row>
    <row r="10962" spans="1:10">
      <c r="A10962" t="s">
        <v>511</v>
      </c>
      <c r="B10962" t="s">
        <v>319</v>
      </c>
      <c r="C10962" t="s">
        <v>3</v>
      </c>
      <c r="D10962" t="s">
        <v>328</v>
      </c>
      <c r="F10962" s="2">
        <v>4542682</v>
      </c>
      <c r="G10962" s="2">
        <v>1056.9979233432969</v>
      </c>
      <c r="H10962">
        <v>2013</v>
      </c>
      <c r="I10962">
        <v>4297.7208371719817</v>
      </c>
      <c r="J10962" t="s">
        <v>717</v>
      </c>
    </row>
    <row r="10963" spans="1:10">
      <c r="A10963" t="s">
        <v>511</v>
      </c>
      <c r="B10963" t="s">
        <v>319</v>
      </c>
      <c r="C10963" t="s">
        <v>3</v>
      </c>
      <c r="D10963" t="s">
        <v>328</v>
      </c>
      <c r="F10963" s="2">
        <v>18723308.634420518</v>
      </c>
      <c r="G10963" s="2">
        <v>4239.4154529999996</v>
      </c>
      <c r="H10963">
        <v>2012</v>
      </c>
      <c r="I10963">
        <v>4416.4835558098157</v>
      </c>
      <c r="J10963" t="s">
        <v>717</v>
      </c>
    </row>
    <row r="10964" spans="1:10">
      <c r="A10964" t="s">
        <v>511</v>
      </c>
      <c r="B10964" t="s">
        <v>319</v>
      </c>
      <c r="C10964" t="s">
        <v>3</v>
      </c>
      <c r="D10964" t="s">
        <v>328</v>
      </c>
      <c r="F10964" s="2">
        <v>18723308.634420518</v>
      </c>
      <c r="G10964" s="2">
        <v>4239.4154529999996</v>
      </c>
      <c r="H10964">
        <v>2012</v>
      </c>
      <c r="I10964">
        <v>4416.4835558098157</v>
      </c>
      <c r="J10964" t="s">
        <v>717</v>
      </c>
    </row>
    <row r="10965" spans="1:10">
      <c r="A10965" s="7" t="s">
        <v>70</v>
      </c>
      <c r="B10965" t="s">
        <v>40</v>
      </c>
      <c r="C10965" t="s">
        <v>3</v>
      </c>
      <c r="D10965" t="s">
        <v>328</v>
      </c>
      <c r="E10965" t="s">
        <v>448</v>
      </c>
      <c r="F10965" s="2">
        <v>6207509565.4700003</v>
      </c>
      <c r="G10965" s="2">
        <f>F10965/I10965</f>
        <v>10576955.759120109</v>
      </c>
      <c r="H10965">
        <v>2019</v>
      </c>
      <c r="I10965">
        <v>586.89</v>
      </c>
      <c r="J10965" s="40" t="s">
        <v>715</v>
      </c>
    </row>
    <row r="10966" spans="1:10">
      <c r="A10966" s="7" t="s">
        <v>70</v>
      </c>
      <c r="B10966" t="s">
        <v>40</v>
      </c>
      <c r="C10966" t="s">
        <v>3</v>
      </c>
      <c r="D10966" t="s">
        <v>1</v>
      </c>
      <c r="E10966" t="s">
        <v>449</v>
      </c>
      <c r="F10966" s="2">
        <v>940033398.20000005</v>
      </c>
      <c r="G10966" s="2">
        <f>F10966/I10966</f>
        <v>1601719.9103750279</v>
      </c>
      <c r="H10966">
        <v>2019</v>
      </c>
      <c r="I10966">
        <v>586.89</v>
      </c>
      <c r="J10966" s="40" t="s">
        <v>715</v>
      </c>
    </row>
    <row r="10967" spans="1:10">
      <c r="A10967" t="s">
        <v>511</v>
      </c>
      <c r="B10967" t="s">
        <v>319</v>
      </c>
      <c r="C10967" t="s">
        <v>3</v>
      </c>
      <c r="D10967" t="s">
        <v>328</v>
      </c>
      <c r="F10967" s="2">
        <v>27442635.999280054</v>
      </c>
      <c r="G10967" s="2">
        <v>6553.7167200000004</v>
      </c>
      <c r="H10967">
        <v>2011</v>
      </c>
      <c r="I10967">
        <v>4187.3393635604152</v>
      </c>
      <c r="J10967" t="s">
        <v>717</v>
      </c>
    </row>
    <row r="10968" spans="1:10">
      <c r="A10968" t="s">
        <v>511</v>
      </c>
      <c r="B10968" t="s">
        <v>319</v>
      </c>
      <c r="C10968" t="s">
        <v>3</v>
      </c>
      <c r="D10968" t="s">
        <v>328</v>
      </c>
      <c r="F10968" s="2">
        <v>27442635.999280054</v>
      </c>
      <c r="G10968" s="2">
        <v>6553.7167200000004</v>
      </c>
      <c r="H10968">
        <v>2011</v>
      </c>
      <c r="I10968">
        <v>4187.3393635604152</v>
      </c>
      <c r="J10968" t="s">
        <v>717</v>
      </c>
    </row>
    <row r="10969" spans="1:10">
      <c r="A10969" t="s">
        <v>511</v>
      </c>
      <c r="B10969" t="s">
        <v>319</v>
      </c>
      <c r="C10969" t="s">
        <v>3</v>
      </c>
      <c r="D10969" t="s">
        <v>328</v>
      </c>
      <c r="F10969" s="2">
        <v>18558182.988633461</v>
      </c>
      <c r="G10969" s="2">
        <v>3920.497316</v>
      </c>
      <c r="H10969">
        <v>2010</v>
      </c>
      <c r="I10969">
        <v>4733.6298160173164</v>
      </c>
      <c r="J10969" t="s">
        <v>717</v>
      </c>
    </row>
    <row r="10970" spans="1:10">
      <c r="A10970" s="7" t="s">
        <v>156</v>
      </c>
      <c r="B10970" t="s">
        <v>40</v>
      </c>
      <c r="C10970" t="s">
        <v>3</v>
      </c>
      <c r="D10970" t="s">
        <v>328</v>
      </c>
      <c r="E10970" t="s">
        <v>448</v>
      </c>
      <c r="F10970" s="2">
        <v>139585210.62</v>
      </c>
      <c r="G10970" s="2">
        <f>F10970/I10970</f>
        <v>237838.79537903186</v>
      </c>
      <c r="H10970">
        <v>2019</v>
      </c>
      <c r="I10970">
        <v>586.89</v>
      </c>
      <c r="J10970" s="40" t="s">
        <v>715</v>
      </c>
    </row>
    <row r="10971" spans="1:10">
      <c r="A10971" s="7" t="s">
        <v>156</v>
      </c>
      <c r="B10971" t="s">
        <v>40</v>
      </c>
      <c r="C10971" t="s">
        <v>3</v>
      </c>
      <c r="D10971" t="s">
        <v>1</v>
      </c>
      <c r="E10971" t="s">
        <v>449</v>
      </c>
      <c r="F10971" s="2">
        <v>66206341.93</v>
      </c>
      <c r="G10971" s="2">
        <f>F10971/I10971</f>
        <v>112808.77494930907</v>
      </c>
      <c r="H10971">
        <v>2019</v>
      </c>
      <c r="I10971">
        <v>586.89</v>
      </c>
      <c r="J10971" s="40" t="s">
        <v>715</v>
      </c>
    </row>
    <row r="10972" spans="1:10">
      <c r="A10972" t="s">
        <v>511</v>
      </c>
      <c r="B10972" t="s">
        <v>319</v>
      </c>
      <c r="C10972" t="s">
        <v>3</v>
      </c>
      <c r="D10972" t="s">
        <v>328</v>
      </c>
      <c r="F10972" s="2">
        <v>18558182.988633461</v>
      </c>
      <c r="G10972" s="2">
        <v>3920.497316</v>
      </c>
      <c r="H10972">
        <v>2010</v>
      </c>
      <c r="I10972">
        <v>4733.6298160173164</v>
      </c>
      <c r="J10972" t="s">
        <v>717</v>
      </c>
    </row>
    <row r="10973" spans="1:10" ht="15.75">
      <c r="A10973" s="19" t="s">
        <v>520</v>
      </c>
      <c r="B10973" t="s">
        <v>319</v>
      </c>
      <c r="C10973" t="s">
        <v>3</v>
      </c>
      <c r="D10973" t="s">
        <v>328</v>
      </c>
      <c r="F10973" s="2">
        <v>336824706</v>
      </c>
      <c r="G10973" s="2">
        <f t="shared" ref="G10973:G10985" si="289">F10973/I10973</f>
        <v>46249.976794320792</v>
      </c>
      <c r="H10973">
        <v>2023</v>
      </c>
      <c r="I10973">
        <v>7282.7</v>
      </c>
      <c r="J10973" t="s">
        <v>717</v>
      </c>
    </row>
    <row r="10974" spans="1:10">
      <c r="A10974" s="7" t="s">
        <v>70</v>
      </c>
      <c r="B10974" t="s">
        <v>40</v>
      </c>
      <c r="C10974" t="s">
        <v>4</v>
      </c>
      <c r="D10974" t="s">
        <v>328</v>
      </c>
      <c r="E10974" t="s">
        <v>448</v>
      </c>
      <c r="F10974" s="2">
        <v>2903481316.79</v>
      </c>
      <c r="G10974" s="2">
        <f t="shared" si="289"/>
        <v>4947232.5594063625</v>
      </c>
      <c r="H10974">
        <v>2019</v>
      </c>
      <c r="I10974">
        <v>586.89</v>
      </c>
      <c r="J10974" s="40" t="s">
        <v>715</v>
      </c>
    </row>
    <row r="10975" spans="1:10">
      <c r="A10975" s="7" t="s">
        <v>70</v>
      </c>
      <c r="B10975" t="s">
        <v>40</v>
      </c>
      <c r="C10975" t="s">
        <v>4</v>
      </c>
      <c r="D10975" t="s">
        <v>1</v>
      </c>
      <c r="E10975" t="s">
        <v>449</v>
      </c>
      <c r="F10975" s="2">
        <v>42506358.130000003</v>
      </c>
      <c r="G10975" s="2">
        <f t="shared" si="289"/>
        <v>72426.448107822594</v>
      </c>
      <c r="H10975">
        <v>2019</v>
      </c>
      <c r="I10975">
        <v>586.89</v>
      </c>
      <c r="J10975" s="40" t="s">
        <v>715</v>
      </c>
    </row>
    <row r="10976" spans="1:10" ht="15.75">
      <c r="A10976" s="19" t="s">
        <v>520</v>
      </c>
      <c r="B10976" t="s">
        <v>319</v>
      </c>
      <c r="C10976" t="s">
        <v>4</v>
      </c>
      <c r="D10976" t="s">
        <v>328</v>
      </c>
      <c r="F10976" s="2">
        <v>67107569</v>
      </c>
      <c r="G10976" s="2">
        <f t="shared" si="289"/>
        <v>9214.6551416370312</v>
      </c>
      <c r="H10976">
        <v>2023</v>
      </c>
      <c r="I10976">
        <v>7282.7</v>
      </c>
      <c r="J10976" t="s">
        <v>717</v>
      </c>
    </row>
    <row r="10977" spans="1:10">
      <c r="A10977" s="5" t="s">
        <v>520</v>
      </c>
      <c r="B10977" t="s">
        <v>319</v>
      </c>
      <c r="C10977" t="s">
        <v>4</v>
      </c>
      <c r="D10977" t="s">
        <v>328</v>
      </c>
      <c r="F10977" s="2">
        <v>127349656</v>
      </c>
      <c r="G10977" s="2">
        <f t="shared" si="289"/>
        <v>20415.502036746399</v>
      </c>
      <c r="H10977">
        <v>2019</v>
      </c>
      <c r="I10977">
        <v>6237.89</v>
      </c>
      <c r="J10977" t="s">
        <v>717</v>
      </c>
    </row>
    <row r="10978" spans="1:10">
      <c r="A10978" s="7" t="s">
        <v>156</v>
      </c>
      <c r="B10978" t="s">
        <v>40</v>
      </c>
      <c r="C10978" t="s">
        <v>4</v>
      </c>
      <c r="D10978" t="s">
        <v>328</v>
      </c>
      <c r="E10978" t="s">
        <v>448</v>
      </c>
      <c r="F10978" s="2">
        <v>187495830.59999999</v>
      </c>
      <c r="G10978" s="2">
        <f t="shared" si="289"/>
        <v>319473.54802433163</v>
      </c>
      <c r="H10978">
        <v>2019</v>
      </c>
      <c r="I10978">
        <v>586.89</v>
      </c>
      <c r="J10978" s="40" t="s">
        <v>715</v>
      </c>
    </row>
    <row r="10979" spans="1:10">
      <c r="A10979" s="5" t="s">
        <v>210</v>
      </c>
      <c r="B10979" t="s">
        <v>319</v>
      </c>
      <c r="C10979" t="s">
        <v>3</v>
      </c>
      <c r="D10979" t="s">
        <v>328</v>
      </c>
      <c r="F10979" s="2">
        <v>341647255</v>
      </c>
      <c r="G10979" s="2">
        <f t="shared" si="289"/>
        <v>48984.002827373908</v>
      </c>
      <c r="H10979">
        <v>2022</v>
      </c>
      <c r="I10979">
        <v>6974.67</v>
      </c>
      <c r="J10979" t="s">
        <v>717</v>
      </c>
    </row>
    <row r="10980" spans="1:10">
      <c r="A10980" s="5" t="s">
        <v>210</v>
      </c>
      <c r="B10980" t="s">
        <v>319</v>
      </c>
      <c r="C10980" t="s">
        <v>5</v>
      </c>
      <c r="D10980" t="s">
        <v>328</v>
      </c>
      <c r="F10980" s="2">
        <v>32938018</v>
      </c>
      <c r="G10980" s="2">
        <f t="shared" si="289"/>
        <v>4722.5199185051051</v>
      </c>
      <c r="H10980">
        <v>2022</v>
      </c>
      <c r="I10980">
        <v>6974.67</v>
      </c>
      <c r="J10980" t="s">
        <v>717</v>
      </c>
    </row>
    <row r="10981" spans="1:10">
      <c r="A10981" t="s">
        <v>70</v>
      </c>
      <c r="B10981" t="s">
        <v>40</v>
      </c>
      <c r="C10981" t="s">
        <v>3</v>
      </c>
      <c r="D10981" t="s">
        <v>328</v>
      </c>
      <c r="F10981" s="2">
        <v>6425500000</v>
      </c>
      <c r="G10981" s="2">
        <f t="shared" si="289"/>
        <v>11122747.494330868</v>
      </c>
      <c r="H10981">
        <v>2018</v>
      </c>
      <c r="I10981">
        <v>577.69000000000005</v>
      </c>
      <c r="J10981" s="40" t="s">
        <v>715</v>
      </c>
    </row>
    <row r="10982" spans="1:10">
      <c r="A10982" t="s">
        <v>70</v>
      </c>
      <c r="B10982" t="s">
        <v>40</v>
      </c>
      <c r="C10982" t="s">
        <v>3</v>
      </c>
      <c r="D10982" t="s">
        <v>1</v>
      </c>
      <c r="E10982" t="s">
        <v>364</v>
      </c>
      <c r="F10982" s="2">
        <v>611700000</v>
      </c>
      <c r="G10982" s="2">
        <f t="shared" si="289"/>
        <v>1058872.4056154685</v>
      </c>
      <c r="H10982">
        <v>2018</v>
      </c>
      <c r="I10982">
        <v>577.69000000000005</v>
      </c>
      <c r="J10982" s="40" t="s">
        <v>715</v>
      </c>
    </row>
    <row r="10983" spans="1:10">
      <c r="A10983" s="5" t="s">
        <v>292</v>
      </c>
      <c r="B10983" t="s">
        <v>319</v>
      </c>
      <c r="C10983" t="s">
        <v>3</v>
      </c>
      <c r="D10983" t="s">
        <v>328</v>
      </c>
      <c r="E10983" t="s">
        <v>361</v>
      </c>
      <c r="F10983" s="2">
        <v>456155844</v>
      </c>
      <c r="G10983" s="2">
        <f t="shared" si="289"/>
        <v>67413.355993822552</v>
      </c>
      <c r="H10983">
        <v>2021</v>
      </c>
      <c r="I10983">
        <v>6766.55</v>
      </c>
      <c r="J10983" t="s">
        <v>717</v>
      </c>
    </row>
    <row r="10984" spans="1:10">
      <c r="A10984" s="5" t="s">
        <v>292</v>
      </c>
      <c r="B10984" t="s">
        <v>319</v>
      </c>
      <c r="C10984" t="s">
        <v>4</v>
      </c>
      <c r="D10984" t="s">
        <v>328</v>
      </c>
      <c r="E10984" t="s">
        <v>361</v>
      </c>
      <c r="F10984" s="2">
        <v>197534016</v>
      </c>
      <c r="G10984" s="2">
        <f t="shared" si="289"/>
        <v>29192.722436101114</v>
      </c>
      <c r="H10984">
        <v>2021</v>
      </c>
      <c r="I10984">
        <v>6766.55</v>
      </c>
      <c r="J10984" t="s">
        <v>717</v>
      </c>
    </row>
    <row r="10985" spans="1:10">
      <c r="A10985" t="s">
        <v>580</v>
      </c>
      <c r="B10985" t="s">
        <v>39</v>
      </c>
      <c r="C10985" t="s">
        <v>3</v>
      </c>
      <c r="D10985" t="s">
        <v>328</v>
      </c>
      <c r="E10985" t="s">
        <v>534</v>
      </c>
      <c r="F10985" s="2">
        <v>19396.55</v>
      </c>
      <c r="G10985" s="2">
        <f t="shared" si="289"/>
        <v>326.42584271553829</v>
      </c>
      <c r="H10985">
        <v>2024</v>
      </c>
      <c r="I10985">
        <v>59.420999999999999</v>
      </c>
      <c r="J10985" t="s">
        <v>717</v>
      </c>
    </row>
    <row r="10986" spans="1:10">
      <c r="A10986" t="s">
        <v>580</v>
      </c>
      <c r="B10986" t="s">
        <v>552</v>
      </c>
      <c r="C10986" t="s">
        <v>3</v>
      </c>
      <c r="D10986" t="s">
        <v>328</v>
      </c>
      <c r="F10986" s="2">
        <v>151000</v>
      </c>
      <c r="G10986" s="2">
        <v>23998.34713370735</v>
      </c>
      <c r="H10986">
        <v>2014</v>
      </c>
      <c r="I10986">
        <v>6.2920999999999996</v>
      </c>
      <c r="J10986" t="s">
        <v>717</v>
      </c>
    </row>
    <row r="10987" spans="1:10">
      <c r="A10987" t="s">
        <v>156</v>
      </c>
      <c r="B10987" t="s">
        <v>40</v>
      </c>
      <c r="C10987" t="s">
        <v>3</v>
      </c>
      <c r="D10987" t="s">
        <v>328</v>
      </c>
      <c r="F10987" s="2">
        <v>153300000</v>
      </c>
      <c r="G10987" s="2">
        <f>F10987/I10987</f>
        <v>265367.23848430818</v>
      </c>
      <c r="H10987">
        <v>2018</v>
      </c>
      <c r="I10987">
        <v>577.69000000000005</v>
      </c>
      <c r="J10987" s="40" t="s">
        <v>715</v>
      </c>
    </row>
    <row r="10988" spans="1:10">
      <c r="A10988" t="s">
        <v>156</v>
      </c>
      <c r="B10988" t="s">
        <v>40</v>
      </c>
      <c r="C10988" t="s">
        <v>3</v>
      </c>
      <c r="D10988" t="s">
        <v>1</v>
      </c>
      <c r="E10988" t="s">
        <v>364</v>
      </c>
      <c r="F10988" s="2">
        <v>75600000</v>
      </c>
      <c r="G10988" s="2">
        <f>F10988/I10988</f>
        <v>130866.0354169191</v>
      </c>
      <c r="H10988">
        <v>2018</v>
      </c>
      <c r="I10988">
        <v>577.69000000000005</v>
      </c>
      <c r="J10988" s="40" t="s">
        <v>715</v>
      </c>
    </row>
    <row r="10989" spans="1:10">
      <c r="A10989" t="s">
        <v>580</v>
      </c>
      <c r="B10989" t="s">
        <v>552</v>
      </c>
      <c r="C10989" t="s">
        <v>3</v>
      </c>
      <c r="D10989" t="s">
        <v>1</v>
      </c>
      <c r="F10989" s="2">
        <v>7000.0000000000009</v>
      </c>
      <c r="G10989" s="2">
        <v>1112.5061585162348</v>
      </c>
      <c r="H10989">
        <v>2014</v>
      </c>
      <c r="I10989">
        <v>6.2920999999999996</v>
      </c>
      <c r="J10989" t="s">
        <v>717</v>
      </c>
    </row>
    <row r="10990" spans="1:10">
      <c r="A10990" t="s">
        <v>580</v>
      </c>
      <c r="B10990" t="s">
        <v>552</v>
      </c>
      <c r="C10990" t="s">
        <v>3</v>
      </c>
      <c r="D10990" t="s">
        <v>328</v>
      </c>
      <c r="F10990" s="2">
        <v>1077000</v>
      </c>
      <c r="G10990" s="2">
        <v>171382.19662009482</v>
      </c>
      <c r="H10990">
        <v>2013</v>
      </c>
      <c r="I10990">
        <v>6.2842000000000002</v>
      </c>
      <c r="J10990" t="s">
        <v>717</v>
      </c>
    </row>
    <row r="10991" spans="1:10">
      <c r="A10991" t="s">
        <v>580</v>
      </c>
      <c r="B10991" t="s">
        <v>552</v>
      </c>
      <c r="C10991" t="s">
        <v>3</v>
      </c>
      <c r="D10991" t="s">
        <v>1</v>
      </c>
      <c r="F10991" s="2">
        <v>13000</v>
      </c>
      <c r="G10991" s="2">
        <v>2068.6801820438559</v>
      </c>
      <c r="H10991">
        <v>2013</v>
      </c>
      <c r="I10991">
        <v>6.2842000000000002</v>
      </c>
      <c r="J10991" t="s">
        <v>717</v>
      </c>
    </row>
    <row r="10992" spans="1:10">
      <c r="A10992" t="s">
        <v>70</v>
      </c>
      <c r="B10992" t="s">
        <v>40</v>
      </c>
      <c r="C10992" t="s">
        <v>4</v>
      </c>
      <c r="D10992" t="s">
        <v>328</v>
      </c>
      <c r="F10992" s="2">
        <v>3078500000</v>
      </c>
      <c r="G10992" s="2">
        <f>F10992/I10992</f>
        <v>5328982.6723675318</v>
      </c>
      <c r="H10992">
        <v>2018</v>
      </c>
      <c r="I10992">
        <v>577.69000000000005</v>
      </c>
      <c r="J10992" s="40" t="s">
        <v>715</v>
      </c>
    </row>
    <row r="10993" spans="1:10">
      <c r="A10993" t="s">
        <v>70</v>
      </c>
      <c r="B10993" t="s">
        <v>40</v>
      </c>
      <c r="C10993" t="s">
        <v>4</v>
      </c>
      <c r="D10993" t="s">
        <v>1</v>
      </c>
      <c r="E10993" t="s">
        <v>364</v>
      </c>
      <c r="F10993" s="2">
        <v>251100000</v>
      </c>
      <c r="G10993" s="2">
        <f>F10993/I10993</f>
        <v>434662.18906333845</v>
      </c>
      <c r="H10993">
        <v>2018</v>
      </c>
      <c r="I10993">
        <v>577.69000000000005</v>
      </c>
      <c r="J10993" s="40" t="s">
        <v>715</v>
      </c>
    </row>
    <row r="10994" spans="1:10">
      <c r="A10994" t="s">
        <v>580</v>
      </c>
      <c r="B10994" t="s">
        <v>552</v>
      </c>
      <c r="C10994" t="s">
        <v>4</v>
      </c>
      <c r="D10994" t="s">
        <v>328</v>
      </c>
      <c r="F10994" s="2">
        <v>139000</v>
      </c>
      <c r="G10994" s="2">
        <v>22118.965023391997</v>
      </c>
      <c r="H10994">
        <v>2013</v>
      </c>
      <c r="I10994">
        <v>6.2842000000000002</v>
      </c>
      <c r="J10994" t="s">
        <v>717</v>
      </c>
    </row>
    <row r="10995" spans="1:10">
      <c r="A10995" t="s">
        <v>580</v>
      </c>
      <c r="B10995" t="s">
        <v>552</v>
      </c>
      <c r="C10995" t="s">
        <v>3</v>
      </c>
      <c r="D10995" t="s">
        <v>328</v>
      </c>
      <c r="F10995" s="2">
        <v>874000</v>
      </c>
      <c r="G10995" s="2">
        <v>203762.85174737204</v>
      </c>
      <c r="H10995">
        <v>2012</v>
      </c>
      <c r="I10995">
        <v>4.2892999999999857</v>
      </c>
      <c r="J10995" t="s">
        <v>717</v>
      </c>
    </row>
    <row r="10996" spans="1:10">
      <c r="A10996" t="s">
        <v>580</v>
      </c>
      <c r="B10996" t="s">
        <v>552</v>
      </c>
      <c r="C10996" t="s">
        <v>3</v>
      </c>
      <c r="D10996" t="s">
        <v>1</v>
      </c>
      <c r="F10996" s="2">
        <v>11000</v>
      </c>
      <c r="G10996" s="2">
        <v>2564.5210174154377</v>
      </c>
      <c r="H10996">
        <v>2012</v>
      </c>
      <c r="I10996">
        <v>4.2892999999999857</v>
      </c>
      <c r="J10996" t="s">
        <v>717</v>
      </c>
    </row>
    <row r="10997" spans="1:10">
      <c r="A10997" t="s">
        <v>580</v>
      </c>
      <c r="B10997" t="s">
        <v>552</v>
      </c>
      <c r="C10997" t="s">
        <v>4</v>
      </c>
      <c r="D10997" t="s">
        <v>328</v>
      </c>
      <c r="F10997" s="2">
        <v>0</v>
      </c>
      <c r="G10997" s="2">
        <v>0</v>
      </c>
      <c r="H10997">
        <v>2012</v>
      </c>
      <c r="I10997">
        <v>4.2892999999999857</v>
      </c>
      <c r="J10997" t="s">
        <v>717</v>
      </c>
    </row>
    <row r="10998" spans="1:10">
      <c r="A10998" t="s">
        <v>156</v>
      </c>
      <c r="B10998" t="s">
        <v>40</v>
      </c>
      <c r="C10998" t="s">
        <v>4</v>
      </c>
      <c r="D10998" t="s">
        <v>328</v>
      </c>
      <c r="F10998" s="2">
        <v>60800000</v>
      </c>
      <c r="G10998" s="2">
        <f>F10998/I10998</f>
        <v>105246.75864217832</v>
      </c>
      <c r="H10998">
        <v>2018</v>
      </c>
      <c r="I10998">
        <v>577.69000000000005</v>
      </c>
      <c r="J10998" s="40" t="s">
        <v>715</v>
      </c>
    </row>
    <row r="10999" spans="1:10">
      <c r="A10999" t="s">
        <v>156</v>
      </c>
      <c r="B10999" t="s">
        <v>40</v>
      </c>
      <c r="C10999" t="s">
        <v>4</v>
      </c>
      <c r="D10999" t="s">
        <v>1</v>
      </c>
      <c r="E10999" t="s">
        <v>364</v>
      </c>
      <c r="F10999" s="2">
        <v>0</v>
      </c>
      <c r="G10999" s="2">
        <f>F10999/I10999</f>
        <v>0</v>
      </c>
      <c r="H10999">
        <v>2018</v>
      </c>
      <c r="I10999">
        <v>577.69000000000005</v>
      </c>
      <c r="J10999" s="40" t="s">
        <v>715</v>
      </c>
    </row>
    <row r="11000" spans="1:10">
      <c r="A11000" t="s">
        <v>580</v>
      </c>
      <c r="B11000" t="s">
        <v>552</v>
      </c>
      <c r="C11000" t="s">
        <v>4</v>
      </c>
      <c r="D11000" t="s">
        <v>1</v>
      </c>
      <c r="F11000" s="2">
        <v>0</v>
      </c>
      <c r="G11000" s="2">
        <v>0</v>
      </c>
      <c r="H11000">
        <v>2012</v>
      </c>
      <c r="I11000">
        <v>4.2892999999999857</v>
      </c>
      <c r="J11000" t="s">
        <v>717</v>
      </c>
    </row>
    <row r="11001" spans="1:10">
      <c r="A11001" t="s">
        <v>580</v>
      </c>
      <c r="B11001" t="s">
        <v>552</v>
      </c>
      <c r="C11001" t="s">
        <v>3</v>
      </c>
      <c r="D11001" t="s">
        <v>328</v>
      </c>
      <c r="F11001" s="2">
        <v>1720000.0000000014</v>
      </c>
      <c r="G11001" s="2">
        <v>400997.83181405056</v>
      </c>
      <c r="H11001">
        <v>2011</v>
      </c>
      <c r="I11001">
        <v>4.2892999999999857</v>
      </c>
      <c r="J11001" t="s">
        <v>717</v>
      </c>
    </row>
    <row r="11002" spans="1:10">
      <c r="A11002" t="s">
        <v>580</v>
      </c>
      <c r="B11002" t="s">
        <v>552</v>
      </c>
      <c r="C11002" t="s">
        <v>3</v>
      </c>
      <c r="D11002" t="s">
        <v>1</v>
      </c>
      <c r="F11002" s="2">
        <v>11000.000000000009</v>
      </c>
      <c r="G11002" s="2">
        <v>2564.5210174154399</v>
      </c>
      <c r="H11002">
        <v>2011</v>
      </c>
      <c r="I11002">
        <v>4.2892999999999857</v>
      </c>
      <c r="J11002" t="s">
        <v>717</v>
      </c>
    </row>
    <row r="11003" spans="1:10">
      <c r="A11003" t="s">
        <v>70</v>
      </c>
      <c r="B11003" t="s">
        <v>40</v>
      </c>
      <c r="C11003" t="s">
        <v>3</v>
      </c>
      <c r="D11003" t="s">
        <v>328</v>
      </c>
      <c r="F11003" s="2">
        <v>6158200000</v>
      </c>
      <c r="G11003" s="2">
        <f>F11003/I11003</f>
        <v>10844383.397608608</v>
      </c>
      <c r="H11003">
        <v>2017</v>
      </c>
      <c r="I11003">
        <v>567.87</v>
      </c>
      <c r="J11003" s="40" t="s">
        <v>715</v>
      </c>
    </row>
    <row r="11004" spans="1:10">
      <c r="A11004" t="s">
        <v>70</v>
      </c>
      <c r="B11004" t="s">
        <v>40</v>
      </c>
      <c r="C11004" t="s">
        <v>3</v>
      </c>
      <c r="D11004" t="s">
        <v>1</v>
      </c>
      <c r="E11004" t="s">
        <v>364</v>
      </c>
      <c r="F11004" s="2">
        <v>641000000</v>
      </c>
      <c r="G11004" s="2">
        <f>F11004/I11004</f>
        <v>1128779.4741754276</v>
      </c>
      <c r="H11004">
        <v>2017</v>
      </c>
      <c r="I11004">
        <v>567.87</v>
      </c>
      <c r="J11004" s="40" t="s">
        <v>715</v>
      </c>
    </row>
    <row r="11005" spans="1:10">
      <c r="A11005" t="s">
        <v>580</v>
      </c>
      <c r="B11005" t="s">
        <v>552</v>
      </c>
      <c r="C11005" t="s">
        <v>4</v>
      </c>
      <c r="D11005" t="s">
        <v>328</v>
      </c>
      <c r="F11005" s="2">
        <v>0</v>
      </c>
      <c r="G11005" s="2">
        <v>0</v>
      </c>
      <c r="H11005">
        <v>2011</v>
      </c>
      <c r="I11005">
        <v>4.2892999999999857</v>
      </c>
      <c r="J11005" t="s">
        <v>717</v>
      </c>
    </row>
    <row r="11006" spans="1:10">
      <c r="A11006" t="s">
        <v>580</v>
      </c>
      <c r="B11006" t="s">
        <v>552</v>
      </c>
      <c r="C11006" t="s">
        <v>4</v>
      </c>
      <c r="D11006" t="s">
        <v>1</v>
      </c>
      <c r="F11006" s="2">
        <v>0</v>
      </c>
      <c r="G11006" s="2">
        <v>0</v>
      </c>
      <c r="H11006">
        <v>2011</v>
      </c>
      <c r="I11006">
        <v>4.2892999999999857</v>
      </c>
      <c r="J11006" t="s">
        <v>717</v>
      </c>
    </row>
    <row r="11007" spans="1:10">
      <c r="A11007" t="s">
        <v>580</v>
      </c>
      <c r="B11007" t="s">
        <v>552</v>
      </c>
      <c r="C11007" t="s">
        <v>3</v>
      </c>
      <c r="D11007" t="s">
        <v>328</v>
      </c>
      <c r="F11007" s="2">
        <v>1388000</v>
      </c>
      <c r="G11007" s="2">
        <v>328088.14537267108</v>
      </c>
      <c r="H11007">
        <v>2010</v>
      </c>
      <c r="I11007">
        <v>4.2305704109588866</v>
      </c>
      <c r="J11007" t="s">
        <v>717</v>
      </c>
    </row>
    <row r="11008" spans="1:10">
      <c r="A11008" t="s">
        <v>580</v>
      </c>
      <c r="B11008" t="s">
        <v>552</v>
      </c>
      <c r="C11008" t="s">
        <v>3</v>
      </c>
      <c r="D11008" t="s">
        <v>1</v>
      </c>
      <c r="F11008" s="2">
        <v>57000</v>
      </c>
      <c r="G11008" s="2">
        <v>13473.360436773955</v>
      </c>
      <c r="H11008">
        <v>2010</v>
      </c>
      <c r="I11008">
        <v>4.2305704109588866</v>
      </c>
      <c r="J11008" t="s">
        <v>717</v>
      </c>
    </row>
    <row r="11009" spans="1:10">
      <c r="A11009" t="s">
        <v>156</v>
      </c>
      <c r="B11009" t="s">
        <v>40</v>
      </c>
      <c r="C11009" t="s">
        <v>3</v>
      </c>
      <c r="D11009" t="s">
        <v>328</v>
      </c>
      <c r="F11009" s="2">
        <v>193200000</v>
      </c>
      <c r="G11009" s="2">
        <f>F11009/I11009</f>
        <v>340218.71202916163</v>
      </c>
      <c r="H11009">
        <v>2017</v>
      </c>
      <c r="I11009">
        <v>567.87</v>
      </c>
      <c r="J11009" s="40" t="s">
        <v>715</v>
      </c>
    </row>
    <row r="11010" spans="1:10">
      <c r="A11010" t="s">
        <v>156</v>
      </c>
      <c r="B11010" t="s">
        <v>40</v>
      </c>
      <c r="C11010" t="s">
        <v>3</v>
      </c>
      <c r="D11010" t="s">
        <v>1</v>
      </c>
      <c r="E11010" t="s">
        <v>364</v>
      </c>
      <c r="F11010" s="2">
        <v>0</v>
      </c>
      <c r="G11010" s="2">
        <f>F11010/I11010</f>
        <v>0</v>
      </c>
      <c r="H11010">
        <v>2017</v>
      </c>
      <c r="I11010">
        <v>567.87</v>
      </c>
      <c r="J11010" s="40" t="s">
        <v>715</v>
      </c>
    </row>
    <row r="11011" spans="1:10">
      <c r="A11011" t="s">
        <v>580</v>
      </c>
      <c r="B11011" t="s">
        <v>552</v>
      </c>
      <c r="C11011" t="s">
        <v>4</v>
      </c>
      <c r="D11011" t="s">
        <v>328</v>
      </c>
      <c r="F11011" s="2">
        <v>0</v>
      </c>
      <c r="G11011" s="2">
        <v>0</v>
      </c>
      <c r="H11011">
        <v>2010</v>
      </c>
      <c r="I11011">
        <v>4.2305704109588866</v>
      </c>
      <c r="J11011" t="s">
        <v>717</v>
      </c>
    </row>
    <row r="11012" spans="1:10">
      <c r="A11012" t="s">
        <v>580</v>
      </c>
      <c r="B11012" t="s">
        <v>552</v>
      </c>
      <c r="C11012" t="s">
        <v>4</v>
      </c>
      <c r="D11012" t="s">
        <v>1</v>
      </c>
      <c r="F11012" s="2">
        <v>0</v>
      </c>
      <c r="G11012" s="2">
        <v>0</v>
      </c>
      <c r="H11012">
        <v>2010</v>
      </c>
      <c r="I11012">
        <v>4.2305704109588866</v>
      </c>
      <c r="J11012" t="s">
        <v>717</v>
      </c>
    </row>
    <row r="11013" spans="1:10">
      <c r="A11013" t="s">
        <v>550</v>
      </c>
      <c r="B11013" t="s">
        <v>39</v>
      </c>
      <c r="C11013" t="s">
        <v>3</v>
      </c>
      <c r="D11013" t="s">
        <v>328</v>
      </c>
      <c r="F11013" s="2">
        <v>1468.2580039960262</v>
      </c>
      <c r="G11013" s="2">
        <v>39.904062807099464</v>
      </c>
      <c r="H11013">
        <v>2010</v>
      </c>
      <c r="I11013">
        <v>36.794699604743094</v>
      </c>
      <c r="J11013" t="s">
        <v>717</v>
      </c>
    </row>
    <row r="11014" spans="1:10">
      <c r="A11014" t="s">
        <v>70</v>
      </c>
      <c r="B11014" t="s">
        <v>40</v>
      </c>
      <c r="C11014" t="s">
        <v>4</v>
      </c>
      <c r="D11014" t="s">
        <v>328</v>
      </c>
      <c r="F11014" s="2">
        <v>3035700000</v>
      </c>
      <c r="G11014" s="2">
        <f>F11014/I11014</f>
        <v>5345765.7562470287</v>
      </c>
      <c r="H11014">
        <v>2017</v>
      </c>
      <c r="I11014">
        <v>567.87</v>
      </c>
      <c r="J11014" s="40" t="s">
        <v>715</v>
      </c>
    </row>
    <row r="11015" spans="1:10">
      <c r="A11015" t="s">
        <v>70</v>
      </c>
      <c r="B11015" t="s">
        <v>40</v>
      </c>
      <c r="C11015" t="s">
        <v>4</v>
      </c>
      <c r="D11015" t="s">
        <v>1</v>
      </c>
      <c r="E11015" t="s">
        <v>364</v>
      </c>
      <c r="F11015" s="2">
        <v>297000000</v>
      </c>
      <c r="G11015" s="2">
        <f>F11015/I11015</f>
        <v>523007.0262560093</v>
      </c>
      <c r="H11015">
        <v>2017</v>
      </c>
      <c r="I11015">
        <v>567.87</v>
      </c>
      <c r="J11015" s="40" t="s">
        <v>715</v>
      </c>
    </row>
    <row r="11016" spans="1:10">
      <c r="A11016" t="s">
        <v>550</v>
      </c>
      <c r="B11016" t="s">
        <v>39</v>
      </c>
      <c r="C11016" t="s">
        <v>3</v>
      </c>
      <c r="D11016" t="s">
        <v>1</v>
      </c>
      <c r="F11016" s="2">
        <v>940.70875688187709</v>
      </c>
      <c r="G11016" s="2">
        <v>25.566420353669994</v>
      </c>
      <c r="H11016">
        <v>2010</v>
      </c>
      <c r="I11016">
        <v>36.794699604743094</v>
      </c>
      <c r="J11016" t="s">
        <v>717</v>
      </c>
    </row>
    <row r="11017" spans="1:10">
      <c r="A11017" t="s">
        <v>487</v>
      </c>
      <c r="B11017" t="s">
        <v>6</v>
      </c>
      <c r="C11017" t="s">
        <v>3</v>
      </c>
      <c r="D11017" t="s">
        <v>328</v>
      </c>
      <c r="F11017" s="2">
        <v>314000</v>
      </c>
      <c r="G11017" s="2">
        <v>25261.464199517293</v>
      </c>
      <c r="H11017">
        <v>2011</v>
      </c>
      <c r="I11017">
        <v>12.430000000000001</v>
      </c>
      <c r="J11017" t="s">
        <v>717</v>
      </c>
    </row>
    <row r="11018" spans="1:10">
      <c r="A11018" t="s">
        <v>487</v>
      </c>
      <c r="B11018" t="s">
        <v>6</v>
      </c>
      <c r="C11018" t="s">
        <v>3</v>
      </c>
      <c r="D11018" t="s">
        <v>328</v>
      </c>
      <c r="F11018" s="2">
        <v>25261.464199517293</v>
      </c>
      <c r="G11018" s="2">
        <v>2032.2980047881972</v>
      </c>
      <c r="H11018">
        <v>2011</v>
      </c>
      <c r="I11018">
        <v>12.430000000000001</v>
      </c>
      <c r="J11018" t="s">
        <v>717</v>
      </c>
    </row>
    <row r="11019" spans="1:10">
      <c r="A11019" t="s">
        <v>487</v>
      </c>
      <c r="B11019" t="s">
        <v>6</v>
      </c>
      <c r="C11019" t="s">
        <v>3</v>
      </c>
      <c r="D11019" t="s">
        <v>1</v>
      </c>
      <c r="F11019" s="2">
        <v>0</v>
      </c>
      <c r="G11019" s="2">
        <v>0</v>
      </c>
      <c r="H11019">
        <v>2011</v>
      </c>
      <c r="I11019">
        <v>12.430000000000001</v>
      </c>
      <c r="J11019" t="s">
        <v>717</v>
      </c>
    </row>
    <row r="11020" spans="1:10">
      <c r="A11020" t="s">
        <v>156</v>
      </c>
      <c r="B11020" t="s">
        <v>40</v>
      </c>
      <c r="C11020" t="s">
        <v>4</v>
      </c>
      <c r="D11020" t="s">
        <v>328</v>
      </c>
      <c r="F11020" s="2">
        <v>12200000</v>
      </c>
      <c r="G11020" s="2">
        <f>F11020/I11020</f>
        <v>21483.790304118902</v>
      </c>
      <c r="H11020">
        <v>2017</v>
      </c>
      <c r="I11020">
        <v>567.87</v>
      </c>
      <c r="J11020" s="40" t="s">
        <v>715</v>
      </c>
    </row>
    <row r="11021" spans="1:10">
      <c r="A11021" t="s">
        <v>156</v>
      </c>
      <c r="B11021" t="s">
        <v>40</v>
      </c>
      <c r="C11021" t="s">
        <v>4</v>
      </c>
      <c r="D11021" t="s">
        <v>1</v>
      </c>
      <c r="E11021" t="s">
        <v>364</v>
      </c>
      <c r="F11021" s="2">
        <v>0</v>
      </c>
      <c r="G11021" s="2">
        <f>F11021/I11021</f>
        <v>0</v>
      </c>
      <c r="H11021">
        <v>2017</v>
      </c>
      <c r="I11021">
        <v>567.87</v>
      </c>
      <c r="J11021" s="40" t="s">
        <v>715</v>
      </c>
    </row>
    <row r="11022" spans="1:10">
      <c r="A11022" t="s">
        <v>487</v>
      </c>
      <c r="B11022" t="s">
        <v>6</v>
      </c>
      <c r="C11022" t="s">
        <v>3</v>
      </c>
      <c r="D11022" t="s">
        <v>1</v>
      </c>
      <c r="F11022" s="2">
        <v>0</v>
      </c>
      <c r="G11022" s="2">
        <v>0</v>
      </c>
      <c r="H11022">
        <v>2011</v>
      </c>
      <c r="I11022">
        <v>12.430000000000001</v>
      </c>
      <c r="J11022" t="s">
        <v>717</v>
      </c>
    </row>
    <row r="11023" spans="1:10">
      <c r="A11023" t="s">
        <v>487</v>
      </c>
      <c r="B11023" t="s">
        <v>6</v>
      </c>
      <c r="C11023" t="s">
        <v>4</v>
      </c>
      <c r="D11023" t="s">
        <v>328</v>
      </c>
      <c r="F11023" s="2">
        <v>113000</v>
      </c>
      <c r="G11023" s="2">
        <v>9090.9090909090901</v>
      </c>
      <c r="H11023">
        <v>2011</v>
      </c>
      <c r="I11023">
        <v>12.430000000000001</v>
      </c>
      <c r="J11023" t="s">
        <v>717</v>
      </c>
    </row>
    <row r="11024" spans="1:10">
      <c r="A11024" t="s">
        <v>70</v>
      </c>
      <c r="B11024" t="s">
        <v>40</v>
      </c>
      <c r="C11024" t="s">
        <v>3</v>
      </c>
      <c r="D11024" t="s">
        <v>328</v>
      </c>
      <c r="F11024" s="2">
        <v>5965054348.3799992</v>
      </c>
      <c r="G11024" s="2">
        <v>10937377.617323622</v>
      </c>
      <c r="H11024">
        <v>2016</v>
      </c>
      <c r="I11024">
        <v>545.38249999999994</v>
      </c>
      <c r="J11024" s="40" t="s">
        <v>715</v>
      </c>
    </row>
    <row r="11025" spans="1:10">
      <c r="A11025" t="s">
        <v>487</v>
      </c>
      <c r="B11025" t="s">
        <v>6</v>
      </c>
      <c r="C11025" t="s">
        <v>4</v>
      </c>
      <c r="D11025" t="s">
        <v>328</v>
      </c>
      <c r="F11025" s="2">
        <v>9090.9090909090901</v>
      </c>
      <c r="G11025" s="2">
        <v>731.36839025817289</v>
      </c>
      <c r="H11025">
        <v>2011</v>
      </c>
      <c r="I11025">
        <v>12.430000000000001</v>
      </c>
      <c r="J11025" t="s">
        <v>717</v>
      </c>
    </row>
    <row r="11026" spans="1:10">
      <c r="A11026" t="s">
        <v>487</v>
      </c>
      <c r="B11026" t="s">
        <v>6</v>
      </c>
      <c r="C11026" t="s">
        <v>4</v>
      </c>
      <c r="D11026" t="s">
        <v>1</v>
      </c>
      <c r="F11026" s="2">
        <v>2676000</v>
      </c>
      <c r="G11026" s="2">
        <v>215285.5993563958</v>
      </c>
      <c r="H11026">
        <v>2011</v>
      </c>
      <c r="I11026">
        <v>12.430000000000001</v>
      </c>
      <c r="J11026" t="s">
        <v>717</v>
      </c>
    </row>
    <row r="11027" spans="1:10">
      <c r="A11027" t="s">
        <v>487</v>
      </c>
      <c r="B11027" t="s">
        <v>6</v>
      </c>
      <c r="C11027" t="s">
        <v>4</v>
      </c>
      <c r="D11027" t="s">
        <v>1</v>
      </c>
      <c r="F11027" s="2">
        <v>215285.59935639575</v>
      </c>
      <c r="G11027" s="2">
        <v>17319.839047175843</v>
      </c>
      <c r="H11027">
        <v>2011</v>
      </c>
      <c r="I11027">
        <v>12.430000000000001</v>
      </c>
      <c r="J11027" t="s">
        <v>717</v>
      </c>
    </row>
    <row r="11028" spans="1:10">
      <c r="A11028" t="s">
        <v>487</v>
      </c>
      <c r="B11028" t="s">
        <v>6</v>
      </c>
      <c r="C11028" t="s">
        <v>3</v>
      </c>
      <c r="D11028" t="s">
        <v>328</v>
      </c>
      <c r="F11028" s="2">
        <v>2832000</v>
      </c>
      <c r="G11028" s="2">
        <v>223976.80089632896</v>
      </c>
      <c r="H11028">
        <v>2010</v>
      </c>
      <c r="I11028">
        <v>12.644166666666669</v>
      </c>
      <c r="J11028" t="s">
        <v>717</v>
      </c>
    </row>
    <row r="11029" spans="1:10">
      <c r="A11029" t="s">
        <v>156</v>
      </c>
      <c r="B11029" t="s">
        <v>40</v>
      </c>
      <c r="C11029" t="s">
        <v>3</v>
      </c>
      <c r="D11029" t="s">
        <v>328</v>
      </c>
      <c r="F11029" s="2">
        <v>72004403.030000001</v>
      </c>
      <c r="G11029" s="2">
        <v>132025.5105911906</v>
      </c>
      <c r="H11029">
        <v>2016</v>
      </c>
      <c r="I11029">
        <v>545.38249999999994</v>
      </c>
      <c r="J11029" s="40" t="s">
        <v>715</v>
      </c>
    </row>
    <row r="11030" spans="1:10">
      <c r="A11030" t="s">
        <v>487</v>
      </c>
      <c r="B11030" t="s">
        <v>6</v>
      </c>
      <c r="C11030" t="s">
        <v>3</v>
      </c>
      <c r="D11030" t="s">
        <v>328</v>
      </c>
      <c r="F11030" s="2">
        <v>223976.80089632899</v>
      </c>
      <c r="G11030" s="2">
        <v>17713.844399630576</v>
      </c>
      <c r="H11030">
        <v>2010</v>
      </c>
      <c r="I11030">
        <v>12.644166666666669</v>
      </c>
      <c r="J11030" t="s">
        <v>717</v>
      </c>
    </row>
    <row r="11031" spans="1:10">
      <c r="A11031" t="s">
        <v>487</v>
      </c>
      <c r="B11031" t="s">
        <v>6</v>
      </c>
      <c r="C11031" t="s">
        <v>3</v>
      </c>
      <c r="D11031" t="s">
        <v>1</v>
      </c>
      <c r="F11031" s="2">
        <v>0</v>
      </c>
      <c r="G11031" s="2">
        <v>0</v>
      </c>
      <c r="H11031">
        <v>2010</v>
      </c>
      <c r="I11031">
        <v>12.644166666666669</v>
      </c>
      <c r="J11031" t="s">
        <v>717</v>
      </c>
    </row>
    <row r="11032" spans="1:10">
      <c r="A11032" t="s">
        <v>70</v>
      </c>
      <c r="B11032" t="s">
        <v>40</v>
      </c>
      <c r="C11032" t="s">
        <v>4</v>
      </c>
      <c r="D11032" t="s">
        <v>328</v>
      </c>
      <c r="F11032" s="2">
        <v>1942101730.54</v>
      </c>
      <c r="G11032" s="2">
        <v>3560990.1867771703</v>
      </c>
      <c r="H11032">
        <v>2016</v>
      </c>
      <c r="I11032">
        <v>545.38249999999994</v>
      </c>
      <c r="J11032" s="40" t="s">
        <v>715</v>
      </c>
    </row>
    <row r="11033" spans="1:10">
      <c r="A11033" t="s">
        <v>70</v>
      </c>
      <c r="B11033" t="s">
        <v>40</v>
      </c>
      <c r="C11033" t="s">
        <v>4</v>
      </c>
      <c r="D11033" t="s">
        <v>1</v>
      </c>
      <c r="F11033" s="2">
        <v>157397856.87</v>
      </c>
      <c r="G11033" s="2">
        <v>288600.85695818992</v>
      </c>
      <c r="H11033">
        <v>2016</v>
      </c>
      <c r="I11033">
        <v>545.38249999999994</v>
      </c>
      <c r="J11033" s="40" t="s">
        <v>715</v>
      </c>
    </row>
    <row r="11034" spans="1:10">
      <c r="A11034" t="s">
        <v>156</v>
      </c>
      <c r="B11034" t="s">
        <v>40</v>
      </c>
      <c r="C11034" t="s">
        <v>4</v>
      </c>
      <c r="D11034" t="s">
        <v>328</v>
      </c>
      <c r="F11034" s="2">
        <v>27122047.91</v>
      </c>
      <c r="G11034" s="2">
        <v>49730.323048502665</v>
      </c>
      <c r="H11034">
        <v>2016</v>
      </c>
      <c r="I11034">
        <v>545.38249999999994</v>
      </c>
      <c r="J11034" s="40" t="s">
        <v>715</v>
      </c>
    </row>
    <row r="11035" spans="1:10">
      <c r="A11035" t="s">
        <v>487</v>
      </c>
      <c r="B11035" t="s">
        <v>6</v>
      </c>
      <c r="C11035" t="s">
        <v>3</v>
      </c>
      <c r="D11035" t="s">
        <v>1</v>
      </c>
      <c r="F11035" s="2">
        <v>0</v>
      </c>
      <c r="G11035" s="2">
        <v>0</v>
      </c>
      <c r="H11035">
        <v>2010</v>
      </c>
      <c r="I11035">
        <v>12.644166666666669</v>
      </c>
      <c r="J11035" t="s">
        <v>717</v>
      </c>
    </row>
    <row r="11036" spans="1:10">
      <c r="A11036" t="s">
        <v>487</v>
      </c>
      <c r="B11036" t="s">
        <v>6</v>
      </c>
      <c r="C11036" t="s">
        <v>3</v>
      </c>
      <c r="D11036" t="s">
        <v>367</v>
      </c>
      <c r="F11036" s="2">
        <v>0</v>
      </c>
      <c r="G11036" s="2">
        <v>0</v>
      </c>
      <c r="H11036">
        <v>2010</v>
      </c>
      <c r="I11036">
        <v>12.644166666666669</v>
      </c>
      <c r="J11036" t="s">
        <v>717</v>
      </c>
    </row>
    <row r="11037" spans="1:10">
      <c r="A11037" t="s">
        <v>70</v>
      </c>
      <c r="B11037" t="s">
        <v>40</v>
      </c>
      <c r="C11037" t="s">
        <v>3</v>
      </c>
      <c r="D11037" t="s">
        <v>328</v>
      </c>
      <c r="F11037" s="2">
        <v>6503703091.999999</v>
      </c>
      <c r="G11037" s="2">
        <v>12166232.845090443</v>
      </c>
      <c r="H11037">
        <v>2015</v>
      </c>
      <c r="I11037">
        <v>534.57000000000005</v>
      </c>
      <c r="J11037" s="40" t="s">
        <v>715</v>
      </c>
    </row>
    <row r="11038" spans="1:10">
      <c r="A11038" t="s">
        <v>70</v>
      </c>
      <c r="B11038" t="s">
        <v>40</v>
      </c>
      <c r="C11038" t="s">
        <v>3</v>
      </c>
      <c r="D11038" t="s">
        <v>1</v>
      </c>
      <c r="F11038" s="2">
        <v>576609801</v>
      </c>
      <c r="G11038" s="2">
        <v>1078642.2750996128</v>
      </c>
      <c r="H11038">
        <v>2015</v>
      </c>
      <c r="I11038">
        <v>534.57000000000005</v>
      </c>
      <c r="J11038" s="40" t="s">
        <v>715</v>
      </c>
    </row>
    <row r="11039" spans="1:10">
      <c r="A11039" t="s">
        <v>487</v>
      </c>
      <c r="B11039" t="s">
        <v>6</v>
      </c>
      <c r="C11039" t="s">
        <v>3</v>
      </c>
      <c r="D11039" t="s">
        <v>367</v>
      </c>
      <c r="F11039" s="2">
        <v>0</v>
      </c>
      <c r="G11039" s="2">
        <v>0</v>
      </c>
      <c r="H11039">
        <v>2010</v>
      </c>
      <c r="I11039">
        <v>12.644166666666669</v>
      </c>
      <c r="J11039" t="s">
        <v>717</v>
      </c>
    </row>
    <row r="11040" spans="1:10">
      <c r="A11040" t="s">
        <v>487</v>
      </c>
      <c r="B11040" t="s">
        <v>6</v>
      </c>
      <c r="C11040" t="s">
        <v>4</v>
      </c>
      <c r="D11040" t="s">
        <v>328</v>
      </c>
      <c r="F11040" s="2">
        <v>18000</v>
      </c>
      <c r="G11040" s="2">
        <v>1423.5813616292096</v>
      </c>
      <c r="H11040">
        <v>2010</v>
      </c>
      <c r="I11040">
        <v>12.644166666666669</v>
      </c>
      <c r="J11040" t="s">
        <v>717</v>
      </c>
    </row>
    <row r="11041" spans="1:10">
      <c r="A11041" t="s">
        <v>156</v>
      </c>
      <c r="B11041" t="s">
        <v>40</v>
      </c>
      <c r="C11041" t="s">
        <v>3</v>
      </c>
      <c r="D11041" t="s">
        <v>328</v>
      </c>
      <c r="F11041" s="2">
        <v>55899825.050000012</v>
      </c>
      <c r="G11041" s="2">
        <v>104569.70097461513</v>
      </c>
      <c r="H11041">
        <v>2015</v>
      </c>
      <c r="I11041">
        <v>534.57000000000005</v>
      </c>
      <c r="J11041" s="40" t="s">
        <v>715</v>
      </c>
    </row>
    <row r="11042" spans="1:10">
      <c r="A11042" t="s">
        <v>487</v>
      </c>
      <c r="B11042" t="s">
        <v>6</v>
      </c>
      <c r="C11042" t="s">
        <v>4</v>
      </c>
      <c r="D11042" t="s">
        <v>328</v>
      </c>
      <c r="F11042" s="2">
        <v>1423.5813616292096</v>
      </c>
      <c r="G11042" s="2">
        <v>112.58799406544857</v>
      </c>
      <c r="H11042">
        <v>2010</v>
      </c>
      <c r="I11042">
        <v>12.644166666666669</v>
      </c>
      <c r="J11042" t="s">
        <v>717</v>
      </c>
    </row>
    <row r="11043" spans="1:10">
      <c r="A11043" t="s">
        <v>70</v>
      </c>
      <c r="B11043" t="s">
        <v>40</v>
      </c>
      <c r="C11043" t="s">
        <v>4</v>
      </c>
      <c r="D11043" t="s">
        <v>328</v>
      </c>
      <c r="F11043" s="2">
        <v>2714753454</v>
      </c>
      <c r="G11043" s="2">
        <v>5078387.2158931475</v>
      </c>
      <c r="H11043">
        <v>2015</v>
      </c>
      <c r="I11043">
        <v>534.57000000000005</v>
      </c>
      <c r="J11043" s="40" t="s">
        <v>715</v>
      </c>
    </row>
    <row r="11044" spans="1:10">
      <c r="A11044" t="s">
        <v>70</v>
      </c>
      <c r="B11044" t="s">
        <v>40</v>
      </c>
      <c r="C11044" t="s">
        <v>4</v>
      </c>
      <c r="D11044" t="s">
        <v>1</v>
      </c>
      <c r="F11044" s="2">
        <v>222665292.00000003</v>
      </c>
      <c r="G11044" s="2">
        <v>416531.5898759751</v>
      </c>
      <c r="H11044">
        <v>2015</v>
      </c>
      <c r="I11044">
        <v>534.57000000000005</v>
      </c>
      <c r="J11044" s="40" t="s">
        <v>715</v>
      </c>
    </row>
    <row r="11045" spans="1:10">
      <c r="A11045" t="s">
        <v>487</v>
      </c>
      <c r="B11045" t="s">
        <v>6</v>
      </c>
      <c r="C11045" t="s">
        <v>4</v>
      </c>
      <c r="D11045" t="s">
        <v>1</v>
      </c>
      <c r="F11045" s="2">
        <v>580804000</v>
      </c>
      <c r="G11045" s="2">
        <v>45934541.619982854</v>
      </c>
      <c r="H11045">
        <v>2010</v>
      </c>
      <c r="I11045">
        <v>12.644166666666669</v>
      </c>
      <c r="J11045" t="s">
        <v>717</v>
      </c>
    </row>
    <row r="11046" spans="1:10">
      <c r="A11046" t="s">
        <v>156</v>
      </c>
      <c r="B11046" t="s">
        <v>40</v>
      </c>
      <c r="C11046" t="s">
        <v>4</v>
      </c>
      <c r="D11046" t="s">
        <v>328</v>
      </c>
      <c r="F11046" s="2">
        <v>1293648.6200000001</v>
      </c>
      <c r="G11046" s="2">
        <v>2419.9798342593112</v>
      </c>
      <c r="H11046">
        <v>2015</v>
      </c>
      <c r="I11046">
        <v>534.57000000000005</v>
      </c>
      <c r="J11046" s="40" t="s">
        <v>715</v>
      </c>
    </row>
    <row r="11047" spans="1:10">
      <c r="A11047" t="s">
        <v>487</v>
      </c>
      <c r="B11047" t="s">
        <v>6</v>
      </c>
      <c r="C11047" t="s">
        <v>4</v>
      </c>
      <c r="D11047" t="s">
        <v>1</v>
      </c>
      <c r="F11047" s="2">
        <v>45934541.619982854</v>
      </c>
      <c r="G11047" s="2">
        <v>3632864.2947327103</v>
      </c>
      <c r="H11047">
        <v>2010</v>
      </c>
      <c r="I11047">
        <v>12.644166666666669</v>
      </c>
      <c r="J11047" t="s">
        <v>717</v>
      </c>
    </row>
    <row r="11048" spans="1:10">
      <c r="A11048" t="s">
        <v>487</v>
      </c>
      <c r="B11048" t="s">
        <v>6</v>
      </c>
      <c r="C11048" t="s">
        <v>4</v>
      </c>
      <c r="D11048" t="s">
        <v>367</v>
      </c>
      <c r="F11048" s="2">
        <v>67265000</v>
      </c>
      <c r="G11048" s="2">
        <v>5319844.4605549322</v>
      </c>
      <c r="H11048">
        <v>2010</v>
      </c>
      <c r="I11048">
        <v>12.644166666666669</v>
      </c>
      <c r="J11048" t="s">
        <v>717</v>
      </c>
    </row>
    <row r="11049" spans="1:10">
      <c r="A11049" t="s">
        <v>70</v>
      </c>
      <c r="B11049" t="s">
        <v>40</v>
      </c>
      <c r="C11049" t="s">
        <v>3</v>
      </c>
      <c r="D11049" t="s">
        <v>328</v>
      </c>
      <c r="F11049" s="2">
        <v>8213104967.6516066</v>
      </c>
      <c r="G11049" s="2">
        <v>14703806.089928936</v>
      </c>
      <c r="H11049">
        <v>2014</v>
      </c>
      <c r="I11049">
        <v>558.57000000000005</v>
      </c>
      <c r="J11049" s="40" t="s">
        <v>715</v>
      </c>
    </row>
    <row r="11050" spans="1:10">
      <c r="A11050" t="s">
        <v>70</v>
      </c>
      <c r="B11050" t="s">
        <v>40</v>
      </c>
      <c r="C11050" t="s">
        <v>3</v>
      </c>
      <c r="D11050" t="s">
        <v>1</v>
      </c>
      <c r="F11050" s="2">
        <v>563209423.64690697</v>
      </c>
      <c r="G11050" s="2">
        <v>1113117.0979730363</v>
      </c>
      <c r="H11050">
        <v>2014</v>
      </c>
      <c r="I11050">
        <v>505.97499999999997</v>
      </c>
      <c r="J11050" s="40" t="s">
        <v>715</v>
      </c>
    </row>
    <row r="11051" spans="1:10">
      <c r="A11051" t="s">
        <v>487</v>
      </c>
      <c r="B11051" t="s">
        <v>6</v>
      </c>
      <c r="C11051" t="s">
        <v>4</v>
      </c>
      <c r="D11051" t="s">
        <v>367</v>
      </c>
      <c r="F11051" s="2">
        <v>5319844.4605549322</v>
      </c>
      <c r="G11051" s="2">
        <v>420735.07893402211</v>
      </c>
      <c r="H11051">
        <v>2010</v>
      </c>
      <c r="I11051">
        <v>12.644166666666669</v>
      </c>
      <c r="J11051" t="s">
        <v>717</v>
      </c>
    </row>
    <row r="11052" spans="1:10">
      <c r="A11052" t="s">
        <v>527</v>
      </c>
      <c r="B11052" t="s">
        <v>319</v>
      </c>
      <c r="C11052" t="s">
        <v>3</v>
      </c>
      <c r="D11052" t="s">
        <v>328</v>
      </c>
      <c r="F11052" s="2">
        <v>583598933</v>
      </c>
      <c r="G11052" s="2">
        <f>F11052/I11052</f>
        <v>77251.009718607791</v>
      </c>
      <c r="H11052">
        <v>2024</v>
      </c>
      <c r="I11052">
        <v>7554.58</v>
      </c>
      <c r="J11052" t="s">
        <v>717</v>
      </c>
    </row>
    <row r="11053" spans="1:10">
      <c r="A11053" t="s">
        <v>156</v>
      </c>
      <c r="B11053" t="s">
        <v>40</v>
      </c>
      <c r="C11053" t="s">
        <v>3</v>
      </c>
      <c r="D11053" t="s">
        <v>328</v>
      </c>
      <c r="F11053" s="2">
        <v>26306224.310000002</v>
      </c>
      <c r="G11053" s="2">
        <v>51991.154325806616</v>
      </c>
      <c r="H11053">
        <v>2014</v>
      </c>
      <c r="I11053">
        <v>505.97499999999997</v>
      </c>
      <c r="J11053" s="40" t="s">
        <v>715</v>
      </c>
    </row>
    <row r="11054" spans="1:10">
      <c r="A11054" t="s">
        <v>527</v>
      </c>
      <c r="B11054" t="s">
        <v>319</v>
      </c>
      <c r="C11054" t="s">
        <v>4</v>
      </c>
      <c r="D11054" t="s">
        <v>328</v>
      </c>
      <c r="F11054" s="2">
        <v>1629203340</v>
      </c>
      <c r="G11054" s="2">
        <f>F11054/I11054</f>
        <v>215657.69903819935</v>
      </c>
      <c r="H11054">
        <v>2024</v>
      </c>
      <c r="I11054">
        <v>7554.58</v>
      </c>
      <c r="J11054" t="s">
        <v>717</v>
      </c>
    </row>
    <row r="11055" spans="1:10">
      <c r="A11055" t="s">
        <v>70</v>
      </c>
      <c r="B11055" t="s">
        <v>40</v>
      </c>
      <c r="C11055" t="s">
        <v>4</v>
      </c>
      <c r="D11055" t="s">
        <v>328</v>
      </c>
      <c r="F11055" s="2">
        <v>2322166257.1646872</v>
      </c>
      <c r="G11055" s="2">
        <v>4589488.1311619887</v>
      </c>
      <c r="H11055">
        <v>2014</v>
      </c>
      <c r="I11055">
        <v>505.97499999999997</v>
      </c>
      <c r="J11055" s="40" t="s">
        <v>715</v>
      </c>
    </row>
    <row r="11056" spans="1:10">
      <c r="A11056" t="s">
        <v>70</v>
      </c>
      <c r="B11056" t="s">
        <v>40</v>
      </c>
      <c r="C11056" t="s">
        <v>4</v>
      </c>
      <c r="D11056" t="s">
        <v>1</v>
      </c>
      <c r="F11056" s="2">
        <v>107116381.11862566</v>
      </c>
      <c r="G11056" s="2">
        <v>211702.91243366897</v>
      </c>
      <c r="H11056">
        <v>2014</v>
      </c>
      <c r="I11056">
        <v>505.97499999999997</v>
      </c>
      <c r="J11056" s="40" t="s">
        <v>715</v>
      </c>
    </row>
    <row r="11057" spans="1:10">
      <c r="A11057" t="s">
        <v>527</v>
      </c>
      <c r="B11057" t="s">
        <v>319</v>
      </c>
      <c r="C11057" t="s">
        <v>3</v>
      </c>
      <c r="D11057" t="s">
        <v>328</v>
      </c>
      <c r="F11057" s="2">
        <v>567774321</v>
      </c>
      <c r="G11057" s="2">
        <v>99807.97861244579</v>
      </c>
      <c r="H11057">
        <v>2016</v>
      </c>
      <c r="I11057">
        <v>5688.666666666667</v>
      </c>
      <c r="J11057" t="s">
        <v>717</v>
      </c>
    </row>
    <row r="11058" spans="1:10">
      <c r="A11058" t="s">
        <v>527</v>
      </c>
      <c r="B11058" t="s">
        <v>319</v>
      </c>
      <c r="C11058" t="s">
        <v>3</v>
      </c>
      <c r="D11058" t="s">
        <v>1</v>
      </c>
      <c r="F11058" s="2">
        <v>2739386</v>
      </c>
      <c r="G11058" s="2">
        <v>481.55150591819989</v>
      </c>
      <c r="H11058">
        <v>2016</v>
      </c>
      <c r="I11058">
        <v>5688.666666666667</v>
      </c>
      <c r="J11058" t="s">
        <v>717</v>
      </c>
    </row>
    <row r="11059" spans="1:10">
      <c r="A11059" t="s">
        <v>70</v>
      </c>
      <c r="B11059" t="s">
        <v>40</v>
      </c>
      <c r="C11059" t="s">
        <v>3</v>
      </c>
      <c r="D11059" t="s">
        <v>328</v>
      </c>
      <c r="F11059" s="2">
        <v>5732015936.9200001</v>
      </c>
      <c r="G11059" s="2">
        <v>11328654.453125155</v>
      </c>
      <c r="H11059">
        <v>2013</v>
      </c>
      <c r="I11059">
        <v>505.97499999999997</v>
      </c>
      <c r="J11059" s="40" t="s">
        <v>715</v>
      </c>
    </row>
    <row r="11060" spans="1:10">
      <c r="A11060" t="s">
        <v>70</v>
      </c>
      <c r="B11060" t="s">
        <v>40</v>
      </c>
      <c r="C11060" t="s">
        <v>3</v>
      </c>
      <c r="D11060" t="s">
        <v>1</v>
      </c>
      <c r="F11060" s="2">
        <v>442120186.12</v>
      </c>
      <c r="G11060" s="2">
        <v>873798.48039922933</v>
      </c>
      <c r="H11060">
        <v>2013</v>
      </c>
      <c r="I11060">
        <v>505.97499999999997</v>
      </c>
      <c r="J11060" s="40" t="s">
        <v>715</v>
      </c>
    </row>
    <row r="11061" spans="1:10">
      <c r="A11061" t="s">
        <v>527</v>
      </c>
      <c r="B11061" t="s">
        <v>319</v>
      </c>
      <c r="C11061" t="s">
        <v>4</v>
      </c>
      <c r="D11061" t="s">
        <v>328</v>
      </c>
      <c r="F11061" s="2">
        <v>847138811</v>
      </c>
      <c r="G11061" s="2">
        <v>148916.93618891362</v>
      </c>
      <c r="H11061">
        <v>2016</v>
      </c>
      <c r="I11061">
        <v>5688.666666666667</v>
      </c>
      <c r="J11061" t="s">
        <v>717</v>
      </c>
    </row>
    <row r="11062" spans="1:10">
      <c r="A11062" t="s">
        <v>527</v>
      </c>
      <c r="B11062" t="s">
        <v>319</v>
      </c>
      <c r="C11062" t="s">
        <v>3</v>
      </c>
      <c r="D11062" t="s">
        <v>328</v>
      </c>
      <c r="F11062" s="2">
        <v>576407687</v>
      </c>
      <c r="G11062" s="2">
        <v>111113.44967576278</v>
      </c>
      <c r="H11062">
        <v>2015</v>
      </c>
      <c r="I11062">
        <v>5187.5600000000004</v>
      </c>
      <c r="J11062" t="s">
        <v>717</v>
      </c>
    </row>
    <row r="11063" spans="1:10">
      <c r="A11063" t="s">
        <v>527</v>
      </c>
      <c r="B11063" t="s">
        <v>319</v>
      </c>
      <c r="C11063" t="s">
        <v>3</v>
      </c>
      <c r="D11063" t="s">
        <v>1</v>
      </c>
      <c r="F11063" s="2">
        <v>2659091</v>
      </c>
      <c r="G11063" s="2">
        <v>512.58992667072766</v>
      </c>
      <c r="H11063">
        <v>2015</v>
      </c>
      <c r="I11063">
        <v>5187.5600000000004</v>
      </c>
      <c r="J11063" t="s">
        <v>717</v>
      </c>
    </row>
    <row r="11064" spans="1:10">
      <c r="A11064" t="s">
        <v>70</v>
      </c>
      <c r="B11064" t="s">
        <v>40</v>
      </c>
      <c r="C11064" t="s">
        <v>4</v>
      </c>
      <c r="D11064" t="s">
        <v>328</v>
      </c>
      <c r="F11064" s="2">
        <v>2434308778.3199997</v>
      </c>
      <c r="G11064" s="2">
        <v>4811124.6174613368</v>
      </c>
      <c r="H11064">
        <v>2013</v>
      </c>
      <c r="I11064">
        <v>505.97499999999997</v>
      </c>
      <c r="J11064" s="40" t="s">
        <v>715</v>
      </c>
    </row>
    <row r="11065" spans="1:10">
      <c r="A11065" t="s">
        <v>70</v>
      </c>
      <c r="B11065" t="s">
        <v>40</v>
      </c>
      <c r="C11065" t="s">
        <v>4</v>
      </c>
      <c r="D11065" t="s">
        <v>1</v>
      </c>
      <c r="F11065" s="2">
        <v>159867116.66</v>
      </c>
      <c r="G11065" s="2">
        <v>315958.52889964922</v>
      </c>
      <c r="H11065">
        <v>2013</v>
      </c>
      <c r="I11065">
        <v>505.97499999999997</v>
      </c>
      <c r="J11065" s="40" t="s">
        <v>715</v>
      </c>
    </row>
    <row r="11066" spans="1:10">
      <c r="A11066" t="s">
        <v>527</v>
      </c>
      <c r="B11066" t="s">
        <v>319</v>
      </c>
      <c r="C11066" t="s">
        <v>4</v>
      </c>
      <c r="D11066" t="s">
        <v>328</v>
      </c>
      <c r="F11066" s="2">
        <v>56123663.999999993</v>
      </c>
      <c r="G11066" s="2">
        <v>10818.894432064399</v>
      </c>
      <c r="H11066">
        <v>2015</v>
      </c>
      <c r="I11066">
        <v>5187.5600000000004</v>
      </c>
      <c r="J11066" t="s">
        <v>717</v>
      </c>
    </row>
    <row r="11067" spans="1:10">
      <c r="A11067" t="s">
        <v>527</v>
      </c>
      <c r="B11067" t="s">
        <v>319</v>
      </c>
      <c r="C11067" t="s">
        <v>3</v>
      </c>
      <c r="D11067" t="s">
        <v>328</v>
      </c>
      <c r="F11067" s="2">
        <v>637875707</v>
      </c>
      <c r="G11067" s="2">
        <v>142833.99769042339</v>
      </c>
      <c r="H11067">
        <v>2014</v>
      </c>
      <c r="I11067">
        <v>4465.8534894649083</v>
      </c>
      <c r="J11067" t="s">
        <v>717</v>
      </c>
    </row>
    <row r="11068" spans="1:10">
      <c r="A11068" t="s">
        <v>70</v>
      </c>
      <c r="B11068" t="s">
        <v>40</v>
      </c>
      <c r="C11068" t="s">
        <v>3</v>
      </c>
      <c r="D11068" t="s">
        <v>328</v>
      </c>
      <c r="F11068" s="2">
        <v>5326127036.7005711</v>
      </c>
      <c r="G11068" s="2">
        <v>10518667.002469776</v>
      </c>
      <c r="H11068">
        <v>2012</v>
      </c>
      <c r="I11068">
        <v>506.35</v>
      </c>
      <c r="J11068" s="40" t="s">
        <v>715</v>
      </c>
    </row>
    <row r="11069" spans="1:10">
      <c r="A11069" t="s">
        <v>70</v>
      </c>
      <c r="B11069" t="s">
        <v>40</v>
      </c>
      <c r="C11069" t="s">
        <v>3</v>
      </c>
      <c r="D11069" t="s">
        <v>1</v>
      </c>
      <c r="F11069" s="2">
        <v>457276068.21532363</v>
      </c>
      <c r="G11069" s="2">
        <v>903082.98255223385</v>
      </c>
      <c r="H11069">
        <v>2012</v>
      </c>
      <c r="I11069">
        <v>506.35</v>
      </c>
      <c r="J11069" s="40" t="s">
        <v>715</v>
      </c>
    </row>
    <row r="11070" spans="1:10">
      <c r="A11070" t="s">
        <v>527</v>
      </c>
      <c r="B11070" t="s">
        <v>319</v>
      </c>
      <c r="C11070" t="s">
        <v>3</v>
      </c>
      <c r="D11070" t="s">
        <v>1</v>
      </c>
      <c r="F11070" s="2">
        <v>2659091</v>
      </c>
      <c r="G11070" s="2">
        <v>595.42728087091996</v>
      </c>
      <c r="H11070">
        <v>2014</v>
      </c>
      <c r="I11070">
        <v>4465.8534894649083</v>
      </c>
      <c r="J11070" t="s">
        <v>717</v>
      </c>
    </row>
    <row r="11071" spans="1:10">
      <c r="A11071" t="s">
        <v>527</v>
      </c>
      <c r="B11071" t="s">
        <v>319</v>
      </c>
      <c r="C11071" t="s">
        <v>4</v>
      </c>
      <c r="D11071" t="s">
        <v>328</v>
      </c>
      <c r="F11071" s="2">
        <v>13122142</v>
      </c>
      <c r="G11071" s="2">
        <v>2938.3279211813719</v>
      </c>
      <c r="H11071">
        <v>2014</v>
      </c>
      <c r="I11071">
        <v>4465.8534894649083</v>
      </c>
      <c r="J11071" t="s">
        <v>717</v>
      </c>
    </row>
    <row r="11072" spans="1:10" ht="15.75">
      <c r="A11072" s="19" t="s">
        <v>668</v>
      </c>
      <c r="B11072" t="s">
        <v>319</v>
      </c>
      <c r="C11072" t="s">
        <v>3</v>
      </c>
      <c r="D11072" t="s">
        <v>328</v>
      </c>
      <c r="F11072" s="2">
        <v>3510053196</v>
      </c>
      <c r="G11072" s="2">
        <f>F11072/I11072</f>
        <v>481971.41115245718</v>
      </c>
      <c r="H11072">
        <v>2023</v>
      </c>
      <c r="I11072">
        <v>7282.7</v>
      </c>
      <c r="J11072" t="s">
        <v>717</v>
      </c>
    </row>
    <row r="11073" spans="1:10">
      <c r="A11073" t="s">
        <v>70</v>
      </c>
      <c r="B11073" t="s">
        <v>40</v>
      </c>
      <c r="C11073" t="s">
        <v>4</v>
      </c>
      <c r="D11073" t="s">
        <v>328</v>
      </c>
      <c r="F11073" s="2">
        <v>2787662354.8699999</v>
      </c>
      <c r="G11073" s="2">
        <v>5505406.0528685683</v>
      </c>
      <c r="H11073">
        <v>2012</v>
      </c>
      <c r="I11073">
        <v>506.35</v>
      </c>
      <c r="J11073" s="40" t="s">
        <v>715</v>
      </c>
    </row>
    <row r="11074" spans="1:10">
      <c r="A11074" t="s">
        <v>70</v>
      </c>
      <c r="B11074" t="s">
        <v>40</v>
      </c>
      <c r="C11074" t="s">
        <v>4</v>
      </c>
      <c r="D11074" t="s">
        <v>1</v>
      </c>
      <c r="F11074" s="2">
        <v>94150490.359999999</v>
      </c>
      <c r="G11074" s="2">
        <v>185939.54845462623</v>
      </c>
      <c r="H11074">
        <v>2012</v>
      </c>
      <c r="I11074">
        <v>506.35</v>
      </c>
      <c r="J11074" s="40" t="s">
        <v>715</v>
      </c>
    </row>
    <row r="11075" spans="1:10">
      <c r="A11075" s="5" t="s">
        <v>202</v>
      </c>
      <c r="B11075" t="s">
        <v>319</v>
      </c>
      <c r="C11075" t="s">
        <v>3</v>
      </c>
      <c r="D11075" t="s">
        <v>328</v>
      </c>
      <c r="F11075" s="2">
        <v>458510386</v>
      </c>
      <c r="G11075" s="2">
        <f>F11075/I11075</f>
        <v>65739.366306936383</v>
      </c>
      <c r="H11075">
        <v>2022</v>
      </c>
      <c r="I11075">
        <v>6974.67</v>
      </c>
      <c r="J11075" t="s">
        <v>717</v>
      </c>
    </row>
    <row r="11076" spans="1:10">
      <c r="A11076" t="s">
        <v>202</v>
      </c>
      <c r="B11076" t="s">
        <v>319</v>
      </c>
      <c r="C11076" t="s">
        <v>5</v>
      </c>
      <c r="D11076" t="s">
        <v>328</v>
      </c>
      <c r="F11076" s="2">
        <v>12722786</v>
      </c>
      <c r="G11076" s="2">
        <f>F11076/I11076</f>
        <v>1824.1416439774212</v>
      </c>
      <c r="H11076">
        <v>2022</v>
      </c>
      <c r="I11076">
        <v>6974.67</v>
      </c>
      <c r="J11076" t="s">
        <v>717</v>
      </c>
    </row>
    <row r="11077" spans="1:10">
      <c r="A11077" t="s">
        <v>70</v>
      </c>
      <c r="B11077" t="s">
        <v>40</v>
      </c>
      <c r="C11077" t="s">
        <v>3</v>
      </c>
      <c r="D11077" t="s">
        <v>328</v>
      </c>
      <c r="F11077" s="2">
        <v>5293460174.2501669</v>
      </c>
      <c r="G11077" s="2">
        <v>10423274.932066884</v>
      </c>
      <c r="H11077">
        <v>2011</v>
      </c>
      <c r="I11077">
        <v>507.85</v>
      </c>
      <c r="J11077" s="40" t="s">
        <v>715</v>
      </c>
    </row>
    <row r="11078" spans="1:10">
      <c r="A11078" t="s">
        <v>70</v>
      </c>
      <c r="B11078" t="s">
        <v>40</v>
      </c>
      <c r="C11078" t="s">
        <v>3</v>
      </c>
      <c r="D11078" t="s">
        <v>1</v>
      </c>
      <c r="F11078" s="2">
        <v>365307722.30960029</v>
      </c>
      <c r="G11078" s="2">
        <v>719322.08784011076</v>
      </c>
      <c r="H11078">
        <v>2011</v>
      </c>
      <c r="I11078">
        <v>507.85</v>
      </c>
      <c r="J11078" s="40" t="s">
        <v>715</v>
      </c>
    </row>
    <row r="11079" spans="1:10">
      <c r="A11079" t="s">
        <v>202</v>
      </c>
      <c r="B11079" t="s">
        <v>319</v>
      </c>
      <c r="C11079" t="s">
        <v>3</v>
      </c>
      <c r="D11079" t="s">
        <v>328</v>
      </c>
      <c r="F11079" s="2">
        <v>322123098</v>
      </c>
      <c r="G11079" s="2">
        <v>47626.405403087731</v>
      </c>
      <c r="H11079">
        <v>2020</v>
      </c>
      <c r="I11079">
        <v>6763.54</v>
      </c>
      <c r="J11079" t="s">
        <v>717</v>
      </c>
    </row>
    <row r="11080" spans="1:10">
      <c r="A11080" s="5" t="s">
        <v>202</v>
      </c>
      <c r="B11080" t="s">
        <v>319</v>
      </c>
      <c r="C11080" t="s">
        <v>3</v>
      </c>
      <c r="D11080" t="s">
        <v>328</v>
      </c>
      <c r="F11080" s="2">
        <v>414603750</v>
      </c>
      <c r="G11080" s="2">
        <f>F11080/I11080</f>
        <v>66465.383326733878</v>
      </c>
      <c r="H11080">
        <v>2019</v>
      </c>
      <c r="I11080">
        <v>6237.89</v>
      </c>
      <c r="J11080" t="s">
        <v>717</v>
      </c>
    </row>
    <row r="11081" spans="1:10">
      <c r="A11081" t="s">
        <v>70</v>
      </c>
      <c r="B11081" t="s">
        <v>40</v>
      </c>
      <c r="C11081" t="s">
        <v>4</v>
      </c>
      <c r="D11081" t="s">
        <v>328</v>
      </c>
      <c r="F11081" s="2">
        <v>2720641202.99333</v>
      </c>
      <c r="G11081" s="2">
        <v>5357174.762219809</v>
      </c>
      <c r="H11081">
        <v>2011</v>
      </c>
      <c r="I11081">
        <v>507.85</v>
      </c>
      <c r="J11081" s="40" t="s">
        <v>715</v>
      </c>
    </row>
    <row r="11082" spans="1:10">
      <c r="A11082" t="s">
        <v>70</v>
      </c>
      <c r="B11082" t="s">
        <v>40</v>
      </c>
      <c r="C11082" t="s">
        <v>4</v>
      </c>
      <c r="D11082" t="s">
        <v>1</v>
      </c>
      <c r="F11082" s="2">
        <v>40963168.399999999</v>
      </c>
      <c r="G11082" s="2">
        <v>80659.975189524455</v>
      </c>
      <c r="H11082">
        <v>2011</v>
      </c>
      <c r="I11082">
        <v>507.85</v>
      </c>
      <c r="J11082" s="40" t="s">
        <v>715</v>
      </c>
    </row>
    <row r="11083" spans="1:10">
      <c r="A11083" s="5" t="s">
        <v>202</v>
      </c>
      <c r="B11083" t="s">
        <v>319</v>
      </c>
      <c r="C11083" t="s">
        <v>3</v>
      </c>
      <c r="D11083" t="s">
        <v>328</v>
      </c>
      <c r="F11083" s="2">
        <v>391783482</v>
      </c>
      <c r="G11083" s="2">
        <f>F11083/I11083</f>
        <v>68240.101371652519</v>
      </c>
      <c r="H11083">
        <v>2018</v>
      </c>
      <c r="I11083">
        <v>5741.25</v>
      </c>
      <c r="J11083" t="s">
        <v>717</v>
      </c>
    </row>
    <row r="11084" spans="1:10">
      <c r="A11084" s="5" t="s">
        <v>202</v>
      </c>
      <c r="B11084" t="s">
        <v>319</v>
      </c>
      <c r="C11084" t="s">
        <v>4</v>
      </c>
      <c r="D11084" t="s">
        <v>328</v>
      </c>
      <c r="F11084" s="2">
        <v>0</v>
      </c>
      <c r="G11084" s="2">
        <f>F11084/I11084</f>
        <v>0</v>
      </c>
      <c r="H11084">
        <v>2018</v>
      </c>
      <c r="I11084">
        <v>5741.25</v>
      </c>
      <c r="J11084" t="s">
        <v>717</v>
      </c>
    </row>
    <row r="11085" spans="1:10">
      <c r="A11085" t="s">
        <v>70</v>
      </c>
      <c r="B11085" t="s">
        <v>40</v>
      </c>
      <c r="C11085" t="s">
        <v>3</v>
      </c>
      <c r="D11085" t="s">
        <v>328</v>
      </c>
      <c r="F11085" s="2">
        <v>6128732383.7299995</v>
      </c>
      <c r="G11085" s="2">
        <v>10972183.224537658</v>
      </c>
      <c r="H11085">
        <v>2010</v>
      </c>
      <c r="I11085">
        <v>558.57000000000005</v>
      </c>
      <c r="J11085" s="40" t="s">
        <v>715</v>
      </c>
    </row>
    <row r="11086" spans="1:10">
      <c r="A11086" t="s">
        <v>70</v>
      </c>
      <c r="B11086" t="s">
        <v>40</v>
      </c>
      <c r="C11086" t="s">
        <v>3</v>
      </c>
      <c r="D11086" t="s">
        <v>1</v>
      </c>
      <c r="F11086" s="2">
        <v>476076707.05669445</v>
      </c>
      <c r="G11086" s="2">
        <v>852313.42008467054</v>
      </c>
      <c r="H11086">
        <v>2010</v>
      </c>
      <c r="I11086">
        <v>558.57000000000005</v>
      </c>
      <c r="J11086" s="40" t="s">
        <v>715</v>
      </c>
    </row>
    <row r="11087" spans="1:10">
      <c r="A11087" s="5" t="s">
        <v>202</v>
      </c>
      <c r="B11087" t="s">
        <v>319</v>
      </c>
      <c r="C11087" t="s">
        <v>3</v>
      </c>
      <c r="D11087" t="s">
        <v>328</v>
      </c>
      <c r="F11087" s="2">
        <v>488186075</v>
      </c>
      <c r="G11087" s="2">
        <f>F11087/I11087</f>
        <v>86673.840868538566</v>
      </c>
      <c r="H11087">
        <v>2017</v>
      </c>
      <c r="I11087">
        <v>5632.45</v>
      </c>
      <c r="J11087" t="s">
        <v>717</v>
      </c>
    </row>
    <row r="11088" spans="1:10">
      <c r="A11088" t="s">
        <v>70</v>
      </c>
      <c r="B11088" t="s">
        <v>40</v>
      </c>
      <c r="C11088" t="s">
        <v>4</v>
      </c>
      <c r="D11088" t="s">
        <v>328</v>
      </c>
      <c r="F11088" s="2">
        <v>2406748235.73</v>
      </c>
      <c r="G11088" s="2">
        <v>4308767.4521188028</v>
      </c>
      <c r="H11088">
        <v>2010</v>
      </c>
      <c r="I11088">
        <v>558.57000000000005</v>
      </c>
      <c r="J11088" s="40" t="s">
        <v>715</v>
      </c>
    </row>
    <row r="11089" spans="1:10">
      <c r="A11089" t="s">
        <v>70</v>
      </c>
      <c r="B11089" t="s">
        <v>40</v>
      </c>
      <c r="C11089" t="s">
        <v>4</v>
      </c>
      <c r="D11089" t="s">
        <v>1</v>
      </c>
      <c r="F11089" s="2">
        <v>53262364.240000017</v>
      </c>
      <c r="G11089" s="2">
        <v>95354.860160767697</v>
      </c>
      <c r="H11089">
        <v>2010</v>
      </c>
      <c r="I11089">
        <v>558.57000000000005</v>
      </c>
      <c r="J11089" s="40" t="s">
        <v>715</v>
      </c>
    </row>
    <row r="11090" spans="1:10">
      <c r="A11090" s="5" t="s">
        <v>202</v>
      </c>
      <c r="B11090" t="s">
        <v>319</v>
      </c>
      <c r="C11090" t="s">
        <v>4</v>
      </c>
      <c r="D11090" t="s">
        <v>328</v>
      </c>
      <c r="F11090" s="2">
        <v>20952753</v>
      </c>
      <c r="G11090" s="2">
        <f>F11090/I11090</f>
        <v>3720.0069241626647</v>
      </c>
      <c r="H11090">
        <v>2017</v>
      </c>
      <c r="I11090">
        <v>5632.45</v>
      </c>
      <c r="J11090" t="s">
        <v>717</v>
      </c>
    </row>
    <row r="11091" spans="1:10">
      <c r="A11091" t="s">
        <v>513</v>
      </c>
      <c r="B11091" t="s">
        <v>319</v>
      </c>
      <c r="C11091" t="s">
        <v>4</v>
      </c>
      <c r="D11091" t="s">
        <v>328</v>
      </c>
      <c r="F11091" s="2">
        <v>9316253</v>
      </c>
      <c r="G11091" s="2">
        <v>1377.4226218814408</v>
      </c>
      <c r="H11091">
        <v>2020</v>
      </c>
      <c r="I11091">
        <v>6763.54</v>
      </c>
      <c r="J11091" t="s">
        <v>717</v>
      </c>
    </row>
    <row r="11092" spans="1:10">
      <c r="A11092" s="5" t="s">
        <v>274</v>
      </c>
      <c r="B11092" t="s">
        <v>319</v>
      </c>
      <c r="C11092" t="s">
        <v>3</v>
      </c>
      <c r="D11092" t="s">
        <v>328</v>
      </c>
      <c r="E11092" t="s">
        <v>361</v>
      </c>
      <c r="F11092" s="2">
        <v>454234704</v>
      </c>
      <c r="G11092" s="2">
        <f>F11092/I11092</f>
        <v>67129.438783427293</v>
      </c>
      <c r="H11092">
        <v>2021</v>
      </c>
      <c r="I11092">
        <v>6766.55</v>
      </c>
      <c r="J11092" t="s">
        <v>717</v>
      </c>
    </row>
    <row r="11093" spans="1:10">
      <c r="A11093" s="5" t="s">
        <v>274</v>
      </c>
      <c r="B11093" t="s">
        <v>319</v>
      </c>
      <c r="C11093" t="s">
        <v>4</v>
      </c>
      <c r="D11093" t="s">
        <v>328</v>
      </c>
      <c r="E11093" t="s">
        <v>361</v>
      </c>
      <c r="F11093" s="2">
        <v>34665540</v>
      </c>
      <c r="G11093" s="2">
        <f>F11093/I11093</f>
        <v>5123.0745357678579</v>
      </c>
      <c r="H11093">
        <v>2021</v>
      </c>
      <c r="I11093">
        <v>6766.55</v>
      </c>
      <c r="J11093" t="s">
        <v>717</v>
      </c>
    </row>
    <row r="11094" spans="1:10">
      <c r="A11094" t="s">
        <v>586</v>
      </c>
      <c r="B11094" t="s">
        <v>552</v>
      </c>
      <c r="C11094" t="s">
        <v>3</v>
      </c>
      <c r="D11094" t="s">
        <v>328</v>
      </c>
      <c r="F11094" s="2">
        <v>0</v>
      </c>
      <c r="G11094" s="2">
        <v>0</v>
      </c>
      <c r="H11094">
        <v>2012</v>
      </c>
      <c r="I11094">
        <v>4.2892999999999857</v>
      </c>
      <c r="J11094" t="s">
        <v>717</v>
      </c>
    </row>
    <row r="11095" spans="1:10">
      <c r="A11095" t="s">
        <v>586</v>
      </c>
      <c r="B11095" t="s">
        <v>552</v>
      </c>
      <c r="C11095" t="s">
        <v>3</v>
      </c>
      <c r="D11095" t="s">
        <v>1</v>
      </c>
      <c r="F11095" s="2">
        <v>0</v>
      </c>
      <c r="G11095" s="2">
        <v>0</v>
      </c>
      <c r="H11095">
        <v>2012</v>
      </c>
      <c r="I11095">
        <v>4.2892999999999857</v>
      </c>
      <c r="J11095" t="s">
        <v>717</v>
      </c>
    </row>
    <row r="11096" spans="1:10">
      <c r="A11096" t="s">
        <v>586</v>
      </c>
      <c r="B11096" t="s">
        <v>552</v>
      </c>
      <c r="C11096" t="s">
        <v>4</v>
      </c>
      <c r="D11096" t="s">
        <v>328</v>
      </c>
      <c r="F11096" s="2">
        <v>0</v>
      </c>
      <c r="G11096" s="2">
        <v>0</v>
      </c>
      <c r="H11096">
        <v>2012</v>
      </c>
      <c r="I11096">
        <v>4.2892999999999857</v>
      </c>
      <c r="J11096" t="s">
        <v>717</v>
      </c>
    </row>
    <row r="11097" spans="1:10">
      <c r="A11097" t="s">
        <v>64</v>
      </c>
      <c r="B11097" t="s">
        <v>34</v>
      </c>
      <c r="C11097" t="s">
        <v>3</v>
      </c>
      <c r="D11097" t="s">
        <v>328</v>
      </c>
      <c r="E11097" t="s">
        <v>534</v>
      </c>
      <c r="F11097" s="2">
        <v>15573994.83</v>
      </c>
      <c r="G11097" s="2">
        <f>F11097/I11097</f>
        <v>15573994.83</v>
      </c>
      <c r="H11097">
        <v>2024</v>
      </c>
      <c r="I11097">
        <v>1</v>
      </c>
      <c r="J11097" s="40" t="s">
        <v>715</v>
      </c>
    </row>
    <row r="11098" spans="1:10">
      <c r="A11098" t="s">
        <v>586</v>
      </c>
      <c r="B11098" t="s">
        <v>552</v>
      </c>
      <c r="C11098" t="s">
        <v>4</v>
      </c>
      <c r="D11098" t="s">
        <v>1</v>
      </c>
      <c r="F11098" s="2">
        <v>0</v>
      </c>
      <c r="G11098" s="2">
        <v>0</v>
      </c>
      <c r="H11098">
        <v>2012</v>
      </c>
      <c r="I11098">
        <v>4.2892999999999857</v>
      </c>
      <c r="J11098" t="s">
        <v>717</v>
      </c>
    </row>
    <row r="11099" spans="1:10">
      <c r="A11099" t="s">
        <v>586</v>
      </c>
      <c r="B11099" t="s">
        <v>552</v>
      </c>
      <c r="C11099" t="s">
        <v>3</v>
      </c>
      <c r="D11099" t="s">
        <v>328</v>
      </c>
      <c r="F11099" s="2">
        <v>0</v>
      </c>
      <c r="G11099" s="2">
        <v>0</v>
      </c>
      <c r="H11099">
        <v>2011</v>
      </c>
      <c r="I11099">
        <v>4.2892999999999857</v>
      </c>
      <c r="J11099" t="s">
        <v>717</v>
      </c>
    </row>
    <row r="11100" spans="1:10">
      <c r="A11100" t="s">
        <v>586</v>
      </c>
      <c r="B11100" t="s">
        <v>552</v>
      </c>
      <c r="C11100" t="s">
        <v>3</v>
      </c>
      <c r="D11100" t="s">
        <v>1</v>
      </c>
      <c r="F11100" s="2">
        <v>0</v>
      </c>
      <c r="G11100" s="2">
        <v>0</v>
      </c>
      <c r="H11100">
        <v>2011</v>
      </c>
      <c r="I11100">
        <v>4.2892999999999857</v>
      </c>
      <c r="J11100" t="s">
        <v>717</v>
      </c>
    </row>
    <row r="11101" spans="1:10">
      <c r="A11101" t="s">
        <v>586</v>
      </c>
      <c r="B11101" t="s">
        <v>552</v>
      </c>
      <c r="C11101" t="s">
        <v>4</v>
      </c>
      <c r="D11101" t="s">
        <v>328</v>
      </c>
      <c r="F11101" s="2">
        <v>0</v>
      </c>
      <c r="G11101" s="2">
        <v>0</v>
      </c>
      <c r="H11101">
        <v>2011</v>
      </c>
      <c r="I11101">
        <v>4.2892999999999857</v>
      </c>
      <c r="J11101" t="s">
        <v>717</v>
      </c>
    </row>
    <row r="11102" spans="1:10">
      <c r="A11102" t="s">
        <v>586</v>
      </c>
      <c r="B11102" t="s">
        <v>552</v>
      </c>
      <c r="C11102" t="s">
        <v>4</v>
      </c>
      <c r="D11102" t="s">
        <v>1</v>
      </c>
      <c r="F11102" s="2">
        <v>0</v>
      </c>
      <c r="G11102" s="2">
        <v>0</v>
      </c>
      <c r="H11102">
        <v>2011</v>
      </c>
      <c r="I11102">
        <v>4.2892999999999857</v>
      </c>
      <c r="J11102" t="s">
        <v>717</v>
      </c>
    </row>
    <row r="11103" spans="1:10">
      <c r="A11103" t="s">
        <v>586</v>
      </c>
      <c r="B11103" t="s">
        <v>552</v>
      </c>
      <c r="C11103" t="s">
        <v>3</v>
      </c>
      <c r="D11103" t="s">
        <v>328</v>
      </c>
      <c r="F11103" s="2">
        <v>0</v>
      </c>
      <c r="G11103" s="2">
        <v>0</v>
      </c>
      <c r="H11103">
        <v>2010</v>
      </c>
      <c r="I11103">
        <v>4.2305704109588866</v>
      </c>
      <c r="J11103" t="s">
        <v>717</v>
      </c>
    </row>
    <row r="11104" spans="1:10">
      <c r="A11104" t="s">
        <v>586</v>
      </c>
      <c r="B11104" t="s">
        <v>552</v>
      </c>
      <c r="C11104" t="s">
        <v>3</v>
      </c>
      <c r="D11104" t="s">
        <v>1</v>
      </c>
      <c r="F11104" s="2">
        <v>0</v>
      </c>
      <c r="G11104" s="2">
        <v>0</v>
      </c>
      <c r="H11104">
        <v>2010</v>
      </c>
      <c r="I11104">
        <v>4.2305704109588866</v>
      </c>
      <c r="J11104" t="s">
        <v>717</v>
      </c>
    </row>
    <row r="11105" spans="1:10">
      <c r="A11105" t="s">
        <v>586</v>
      </c>
      <c r="B11105" t="s">
        <v>552</v>
      </c>
      <c r="C11105" t="s">
        <v>4</v>
      </c>
      <c r="D11105" t="s">
        <v>328</v>
      </c>
      <c r="F11105" s="2">
        <v>0</v>
      </c>
      <c r="G11105" s="2">
        <v>0</v>
      </c>
      <c r="H11105">
        <v>2010</v>
      </c>
      <c r="I11105">
        <v>4.2305704109588866</v>
      </c>
      <c r="J11105" t="s">
        <v>717</v>
      </c>
    </row>
    <row r="11106" spans="1:10">
      <c r="A11106" t="s">
        <v>586</v>
      </c>
      <c r="B11106" t="s">
        <v>552</v>
      </c>
      <c r="C11106" t="s">
        <v>4</v>
      </c>
      <c r="D11106" t="s">
        <v>1</v>
      </c>
      <c r="F11106" s="2">
        <v>0</v>
      </c>
      <c r="G11106" s="2">
        <v>0</v>
      </c>
      <c r="H11106">
        <v>2010</v>
      </c>
      <c r="I11106">
        <v>4.2305704109588866</v>
      </c>
      <c r="J11106" t="s">
        <v>717</v>
      </c>
    </row>
    <row r="11107" spans="1:10">
      <c r="A11107" t="s">
        <v>566</v>
      </c>
      <c r="B11107" t="s">
        <v>552</v>
      </c>
      <c r="C11107" t="s">
        <v>3</v>
      </c>
      <c r="D11107" t="s">
        <v>328</v>
      </c>
      <c r="F11107" s="2">
        <v>64149000</v>
      </c>
      <c r="G11107" s="2">
        <v>10207007.382892057</v>
      </c>
      <c r="H11107">
        <v>2015</v>
      </c>
      <c r="I11107">
        <v>6.2847999999999997</v>
      </c>
      <c r="J11107" t="s">
        <v>717</v>
      </c>
    </row>
    <row r="11108" spans="1:10">
      <c r="A11108" t="s">
        <v>566</v>
      </c>
      <c r="B11108" t="s">
        <v>552</v>
      </c>
      <c r="C11108" t="s">
        <v>3</v>
      </c>
      <c r="D11108" t="s">
        <v>1</v>
      </c>
      <c r="F11108" s="2">
        <v>37118000</v>
      </c>
      <c r="G11108" s="2">
        <v>5905995.4175152751</v>
      </c>
      <c r="H11108">
        <v>2015</v>
      </c>
      <c r="I11108">
        <v>6.2847999999999997</v>
      </c>
      <c r="J11108" t="s">
        <v>717</v>
      </c>
    </row>
    <row r="11109" spans="1:10">
      <c r="A11109" t="s">
        <v>25</v>
      </c>
      <c r="B11109" t="s">
        <v>34</v>
      </c>
      <c r="C11109" t="s">
        <v>3</v>
      </c>
      <c r="D11109" t="s">
        <v>328</v>
      </c>
      <c r="E11109" t="s">
        <v>534</v>
      </c>
      <c r="F11109" s="2">
        <v>8802954.2699999996</v>
      </c>
      <c r="G11109" s="2">
        <f>F11109/I11109</f>
        <v>8802954.2699999996</v>
      </c>
      <c r="H11109">
        <v>2024</v>
      </c>
      <c r="I11109">
        <v>1</v>
      </c>
      <c r="J11109" s="40" t="s">
        <v>715</v>
      </c>
    </row>
    <row r="11110" spans="1:10">
      <c r="A11110" t="s">
        <v>566</v>
      </c>
      <c r="B11110" t="s">
        <v>552</v>
      </c>
      <c r="C11110" t="s">
        <v>4</v>
      </c>
      <c r="D11110" t="s">
        <v>328</v>
      </c>
      <c r="F11110" s="2">
        <v>18053000</v>
      </c>
      <c r="G11110" s="2">
        <v>2872485.99796334</v>
      </c>
      <c r="H11110">
        <v>2015</v>
      </c>
      <c r="I11110">
        <v>6.2847999999999997</v>
      </c>
      <c r="J11110" t="s">
        <v>717</v>
      </c>
    </row>
    <row r="11111" spans="1:10">
      <c r="A11111" t="s">
        <v>566</v>
      </c>
      <c r="B11111" t="s">
        <v>552</v>
      </c>
      <c r="C11111" t="s">
        <v>4</v>
      </c>
      <c r="D11111" t="s">
        <v>1</v>
      </c>
      <c r="F11111" s="2">
        <v>2482000</v>
      </c>
      <c r="G11111" s="2">
        <v>394921.07942973525</v>
      </c>
      <c r="H11111">
        <v>2015</v>
      </c>
      <c r="I11111">
        <v>6.2847999999999997</v>
      </c>
      <c r="J11111" t="s">
        <v>717</v>
      </c>
    </row>
    <row r="11112" spans="1:10">
      <c r="A11112" t="s">
        <v>566</v>
      </c>
      <c r="B11112" t="s">
        <v>552</v>
      </c>
      <c r="C11112" t="s">
        <v>3</v>
      </c>
      <c r="D11112" t="s">
        <v>328</v>
      </c>
      <c r="F11112" s="2">
        <v>30057000</v>
      </c>
      <c r="G11112" s="2">
        <v>4776942.5152174952</v>
      </c>
      <c r="H11112">
        <v>2014</v>
      </c>
      <c r="I11112">
        <v>6.2920999999999996</v>
      </c>
      <c r="J11112" t="s">
        <v>717</v>
      </c>
    </row>
    <row r="11113" spans="1:10">
      <c r="A11113" t="s">
        <v>566</v>
      </c>
      <c r="B11113" t="s">
        <v>552</v>
      </c>
      <c r="C11113" t="s">
        <v>3</v>
      </c>
      <c r="D11113" t="s">
        <v>1</v>
      </c>
      <c r="F11113" s="2">
        <v>17130000</v>
      </c>
      <c r="G11113" s="2">
        <v>2722461.4993404429</v>
      </c>
      <c r="H11113">
        <v>2014</v>
      </c>
      <c r="I11113">
        <v>6.2920999999999996</v>
      </c>
      <c r="J11113" t="s">
        <v>717</v>
      </c>
    </row>
    <row r="11114" spans="1:10">
      <c r="A11114" t="s">
        <v>566</v>
      </c>
      <c r="B11114" t="s">
        <v>552</v>
      </c>
      <c r="C11114" t="s">
        <v>4</v>
      </c>
      <c r="D11114" t="s">
        <v>328</v>
      </c>
      <c r="F11114" s="2">
        <v>2560000</v>
      </c>
      <c r="G11114" s="2">
        <v>406859.39511450869</v>
      </c>
      <c r="H11114">
        <v>2014</v>
      </c>
      <c r="I11114">
        <v>6.2920999999999996</v>
      </c>
      <c r="J11114" t="s">
        <v>717</v>
      </c>
    </row>
    <row r="11115" spans="1:10">
      <c r="A11115" t="s">
        <v>64</v>
      </c>
      <c r="B11115" t="s">
        <v>34</v>
      </c>
      <c r="C11115" t="s">
        <v>3</v>
      </c>
      <c r="D11115" t="s">
        <v>1</v>
      </c>
      <c r="E11115" t="s">
        <v>434</v>
      </c>
      <c r="F11115" s="2">
        <v>4876206.83</v>
      </c>
      <c r="G11115" s="2">
        <f>F11115/I11115</f>
        <v>4876206.83</v>
      </c>
      <c r="H11115">
        <v>2024</v>
      </c>
      <c r="I11115">
        <v>1</v>
      </c>
      <c r="J11115" s="40" t="s">
        <v>715</v>
      </c>
    </row>
    <row r="11116" spans="1:10">
      <c r="A11116" t="s">
        <v>566</v>
      </c>
      <c r="B11116" t="s">
        <v>552</v>
      </c>
      <c r="C11116" t="s">
        <v>4</v>
      </c>
      <c r="D11116" t="s">
        <v>1</v>
      </c>
      <c r="F11116" s="2">
        <v>10000</v>
      </c>
      <c r="G11116" s="2">
        <v>1589.2945121660496</v>
      </c>
      <c r="H11116">
        <v>2014</v>
      </c>
      <c r="I11116">
        <v>6.2920999999999996</v>
      </c>
      <c r="J11116" t="s">
        <v>717</v>
      </c>
    </row>
    <row r="11117" spans="1:10">
      <c r="A11117" t="s">
        <v>566</v>
      </c>
      <c r="B11117" t="s">
        <v>552</v>
      </c>
      <c r="C11117" t="s">
        <v>3</v>
      </c>
      <c r="D11117" t="s">
        <v>328</v>
      </c>
      <c r="F11117" s="2">
        <v>19230000</v>
      </c>
      <c r="G11117" s="2">
        <v>3060055.3769771806</v>
      </c>
      <c r="H11117">
        <v>2013</v>
      </c>
      <c r="I11117">
        <v>6.2842000000000002</v>
      </c>
      <c r="J11117" t="s">
        <v>717</v>
      </c>
    </row>
    <row r="11118" spans="1:10">
      <c r="A11118" t="s">
        <v>566</v>
      </c>
      <c r="B11118" t="s">
        <v>552</v>
      </c>
      <c r="C11118" t="s">
        <v>3</v>
      </c>
      <c r="D11118" t="s">
        <v>1</v>
      </c>
      <c r="F11118" s="2">
        <v>8209000</v>
      </c>
      <c r="G11118" s="2">
        <v>1306291.9703383087</v>
      </c>
      <c r="H11118">
        <v>2013</v>
      </c>
      <c r="I11118">
        <v>6.2842000000000002</v>
      </c>
      <c r="J11118" t="s">
        <v>717</v>
      </c>
    </row>
    <row r="11119" spans="1:10">
      <c r="A11119" t="s">
        <v>566</v>
      </c>
      <c r="B11119" t="s">
        <v>552</v>
      </c>
      <c r="C11119" t="s">
        <v>4</v>
      </c>
      <c r="D11119" t="s">
        <v>328</v>
      </c>
      <c r="F11119" s="2">
        <v>2619000</v>
      </c>
      <c r="G11119" s="2">
        <v>416759.49205945065</v>
      </c>
      <c r="H11119">
        <v>2013</v>
      </c>
      <c r="I11119">
        <v>6.2842000000000002</v>
      </c>
      <c r="J11119" t="s">
        <v>717</v>
      </c>
    </row>
    <row r="11120" spans="1:10">
      <c r="A11120" t="s">
        <v>566</v>
      </c>
      <c r="B11120" t="s">
        <v>552</v>
      </c>
      <c r="C11120" t="s">
        <v>4</v>
      </c>
      <c r="D11120" t="s">
        <v>1</v>
      </c>
      <c r="F11120" s="2">
        <v>1928999.9999999998</v>
      </c>
      <c r="G11120" s="2">
        <v>306960.31316635368</v>
      </c>
      <c r="H11120">
        <v>2013</v>
      </c>
      <c r="I11120">
        <v>6.2842000000000002</v>
      </c>
      <c r="J11120" t="s">
        <v>717</v>
      </c>
    </row>
    <row r="11121" spans="1:10">
      <c r="A11121" t="s">
        <v>566</v>
      </c>
      <c r="B11121" t="s">
        <v>552</v>
      </c>
      <c r="C11121" t="s">
        <v>3</v>
      </c>
      <c r="D11121" t="s">
        <v>328</v>
      </c>
      <c r="F11121" s="2">
        <v>12726000</v>
      </c>
      <c r="G11121" s="2">
        <v>2966917.6788753509</v>
      </c>
      <c r="H11121">
        <v>2012</v>
      </c>
      <c r="I11121">
        <v>4.2892999999999857</v>
      </c>
      <c r="J11121" t="s">
        <v>717</v>
      </c>
    </row>
    <row r="11122" spans="1:10">
      <c r="A11122" t="s">
        <v>566</v>
      </c>
      <c r="B11122" t="s">
        <v>552</v>
      </c>
      <c r="C11122" t="s">
        <v>3</v>
      </c>
      <c r="D11122" t="s">
        <v>1</v>
      </c>
      <c r="F11122" s="2">
        <v>4273000</v>
      </c>
      <c r="G11122" s="2">
        <v>996199.84612874233</v>
      </c>
      <c r="H11122">
        <v>2012</v>
      </c>
      <c r="I11122">
        <v>4.2892999999999857</v>
      </c>
      <c r="J11122" t="s">
        <v>717</v>
      </c>
    </row>
    <row r="11123" spans="1:10">
      <c r="A11123" t="s">
        <v>566</v>
      </c>
      <c r="B11123" t="s">
        <v>552</v>
      </c>
      <c r="C11123" t="s">
        <v>4</v>
      </c>
      <c r="D11123" t="s">
        <v>328</v>
      </c>
      <c r="F11123" s="2">
        <v>2462000</v>
      </c>
      <c r="G11123" s="2">
        <v>573986.43135243701</v>
      </c>
      <c r="H11123">
        <v>2012</v>
      </c>
      <c r="I11123">
        <v>4.2892999999999857</v>
      </c>
      <c r="J11123" t="s">
        <v>717</v>
      </c>
    </row>
    <row r="11124" spans="1:10">
      <c r="A11124" t="s">
        <v>566</v>
      </c>
      <c r="B11124" t="s">
        <v>552</v>
      </c>
      <c r="C11124" t="s">
        <v>4</v>
      </c>
      <c r="D11124" t="s">
        <v>1</v>
      </c>
      <c r="F11124" s="2">
        <v>1050000</v>
      </c>
      <c r="G11124" s="2">
        <v>244795.18802601905</v>
      </c>
      <c r="H11124">
        <v>2012</v>
      </c>
      <c r="I11124">
        <v>4.2892999999999857</v>
      </c>
      <c r="J11124" t="s">
        <v>717</v>
      </c>
    </row>
    <row r="11125" spans="1:10">
      <c r="A11125" t="s">
        <v>25</v>
      </c>
      <c r="B11125" t="s">
        <v>34</v>
      </c>
      <c r="C11125" t="s">
        <v>3</v>
      </c>
      <c r="D11125" t="s">
        <v>1</v>
      </c>
      <c r="E11125" t="s">
        <v>434</v>
      </c>
      <c r="F11125" s="2">
        <v>470166.83</v>
      </c>
      <c r="G11125" s="2">
        <f>F11125/I11125</f>
        <v>470166.83</v>
      </c>
      <c r="H11125">
        <v>2024</v>
      </c>
      <c r="I11125">
        <v>1</v>
      </c>
      <c r="J11125" s="40" t="s">
        <v>715</v>
      </c>
    </row>
    <row r="11126" spans="1:10">
      <c r="A11126" t="s">
        <v>566</v>
      </c>
      <c r="B11126" t="s">
        <v>552</v>
      </c>
      <c r="C11126" t="s">
        <v>3</v>
      </c>
      <c r="D11126" t="s">
        <v>328</v>
      </c>
      <c r="F11126" s="2">
        <v>12732000.000000011</v>
      </c>
      <c r="G11126" s="2">
        <v>2968316.5085212165</v>
      </c>
      <c r="H11126">
        <v>2011</v>
      </c>
      <c r="I11126">
        <v>4.2892999999999857</v>
      </c>
      <c r="J11126" t="s">
        <v>717</v>
      </c>
    </row>
    <row r="11127" spans="1:10">
      <c r="A11127" t="s">
        <v>566</v>
      </c>
      <c r="B11127" t="s">
        <v>552</v>
      </c>
      <c r="C11127" t="s">
        <v>3</v>
      </c>
      <c r="D11127" t="s">
        <v>1</v>
      </c>
      <c r="F11127" s="2">
        <v>4546000.0000000037</v>
      </c>
      <c r="G11127" s="2">
        <v>1059846.5950155081</v>
      </c>
      <c r="H11127">
        <v>2011</v>
      </c>
      <c r="I11127">
        <v>4.2892999999999857</v>
      </c>
      <c r="J11127" t="s">
        <v>717</v>
      </c>
    </row>
    <row r="11128" spans="1:10">
      <c r="A11128" t="s">
        <v>566</v>
      </c>
      <c r="B11128" t="s">
        <v>552</v>
      </c>
      <c r="C11128" t="s">
        <v>4</v>
      </c>
      <c r="D11128" t="s">
        <v>328</v>
      </c>
      <c r="F11128" s="2">
        <v>2091000.0000000019</v>
      </c>
      <c r="G11128" s="2">
        <v>487492.13158324407</v>
      </c>
      <c r="H11128">
        <v>2011</v>
      </c>
      <c r="I11128">
        <v>4.2892999999999857</v>
      </c>
      <c r="J11128" t="s">
        <v>717</v>
      </c>
    </row>
    <row r="11129" spans="1:10">
      <c r="A11129" t="s">
        <v>566</v>
      </c>
      <c r="B11129" t="s">
        <v>552</v>
      </c>
      <c r="C11129" t="s">
        <v>4</v>
      </c>
      <c r="D11129" t="s">
        <v>1</v>
      </c>
      <c r="F11129" s="2">
        <v>459000.00000000041</v>
      </c>
      <c r="G11129" s="2">
        <v>107010.46790851699</v>
      </c>
      <c r="H11129">
        <v>2011</v>
      </c>
      <c r="I11129">
        <v>4.2892999999999857</v>
      </c>
      <c r="J11129" t="s">
        <v>717</v>
      </c>
    </row>
    <row r="11130" spans="1:10">
      <c r="A11130" t="s">
        <v>566</v>
      </c>
      <c r="B11130" t="s">
        <v>552</v>
      </c>
      <c r="C11130" t="s">
        <v>3</v>
      </c>
      <c r="D11130" t="s">
        <v>328</v>
      </c>
      <c r="F11130" s="2">
        <v>9588000</v>
      </c>
      <c r="G11130" s="2">
        <v>2266361.0503120823</v>
      </c>
      <c r="H11130">
        <v>2010</v>
      </c>
      <c r="I11130">
        <v>4.2305704109588866</v>
      </c>
      <c r="J11130" t="s">
        <v>717</v>
      </c>
    </row>
    <row r="11131" spans="1:10">
      <c r="A11131" t="s">
        <v>566</v>
      </c>
      <c r="B11131" t="s">
        <v>552</v>
      </c>
      <c r="C11131" t="s">
        <v>3</v>
      </c>
      <c r="D11131" t="s">
        <v>1</v>
      </c>
      <c r="F11131" s="2">
        <v>3024000</v>
      </c>
      <c r="G11131" s="2">
        <v>714797.22738253407</v>
      </c>
      <c r="H11131">
        <v>2010</v>
      </c>
      <c r="I11131">
        <v>4.2305704109588866</v>
      </c>
      <c r="J11131" t="s">
        <v>717</v>
      </c>
    </row>
    <row r="11132" spans="1:10">
      <c r="A11132" t="s">
        <v>566</v>
      </c>
      <c r="B11132" t="s">
        <v>552</v>
      </c>
      <c r="C11132" t="s">
        <v>4</v>
      </c>
      <c r="D11132" t="s">
        <v>328</v>
      </c>
      <c r="F11132" s="2">
        <v>1946000</v>
      </c>
      <c r="G11132" s="2">
        <v>459985.25280635298</v>
      </c>
      <c r="H11132">
        <v>2010</v>
      </c>
      <c r="I11132">
        <v>4.2305704109588866</v>
      </c>
      <c r="J11132" t="s">
        <v>717</v>
      </c>
    </row>
    <row r="11133" spans="1:10">
      <c r="A11133" t="s">
        <v>64</v>
      </c>
      <c r="B11133" t="s">
        <v>34</v>
      </c>
      <c r="C11133" t="s">
        <v>4</v>
      </c>
      <c r="D11133" t="s">
        <v>328</v>
      </c>
      <c r="E11133" t="s">
        <v>534</v>
      </c>
      <c r="F11133" s="2">
        <v>2929688.35</v>
      </c>
      <c r="G11133" s="2">
        <f>F11133/I11133</f>
        <v>2929688.35</v>
      </c>
      <c r="H11133">
        <v>2024</v>
      </c>
      <c r="I11133">
        <v>1</v>
      </c>
      <c r="J11133" s="40" t="s">
        <v>715</v>
      </c>
    </row>
    <row r="11134" spans="1:10">
      <c r="A11134" t="s">
        <v>566</v>
      </c>
      <c r="B11134" t="s">
        <v>552</v>
      </c>
      <c r="C11134" t="s">
        <v>4</v>
      </c>
      <c r="D11134" t="s">
        <v>1</v>
      </c>
      <c r="F11134" s="2">
        <v>2492000</v>
      </c>
      <c r="G11134" s="2">
        <v>589045.8633059772</v>
      </c>
      <c r="H11134">
        <v>2010</v>
      </c>
      <c r="I11134">
        <v>4.2305704109588866</v>
      </c>
      <c r="J11134" t="s">
        <v>717</v>
      </c>
    </row>
    <row r="11135" spans="1:10">
      <c r="A11135" t="s">
        <v>581</v>
      </c>
      <c r="B11135" t="s">
        <v>552</v>
      </c>
      <c r="C11135" t="s">
        <v>3</v>
      </c>
      <c r="D11135" t="s">
        <v>328</v>
      </c>
      <c r="F11135" s="2">
        <v>960999.99999999988</v>
      </c>
      <c r="G11135" s="2">
        <v>152731.20261915735</v>
      </c>
      <c r="H11135">
        <v>2014</v>
      </c>
      <c r="I11135">
        <v>6.2920999999999996</v>
      </c>
      <c r="J11135" t="s">
        <v>717</v>
      </c>
    </row>
    <row r="11136" spans="1:10">
      <c r="A11136" t="s">
        <v>581</v>
      </c>
      <c r="B11136" t="s">
        <v>552</v>
      </c>
      <c r="C11136" t="s">
        <v>3</v>
      </c>
      <c r="D11136" t="s">
        <v>1</v>
      </c>
      <c r="F11136" s="2">
        <v>878000</v>
      </c>
      <c r="G11136" s="2">
        <v>139540.05816817915</v>
      </c>
      <c r="H11136">
        <v>2014</v>
      </c>
      <c r="I11136">
        <v>6.2920999999999996</v>
      </c>
      <c r="J11136" t="s">
        <v>717</v>
      </c>
    </row>
    <row r="11137" spans="1:10">
      <c r="A11137" t="s">
        <v>581</v>
      </c>
      <c r="B11137" t="s">
        <v>552</v>
      </c>
      <c r="C11137" t="s">
        <v>4</v>
      </c>
      <c r="D11137" t="s">
        <v>1</v>
      </c>
      <c r="F11137" s="2">
        <v>6000</v>
      </c>
      <c r="G11137" s="2">
        <v>953.57670729962979</v>
      </c>
      <c r="H11137">
        <v>2014</v>
      </c>
      <c r="I11137">
        <v>6.2920999999999996</v>
      </c>
      <c r="J11137" t="s">
        <v>717</v>
      </c>
    </row>
    <row r="11138" spans="1:10">
      <c r="A11138" t="s">
        <v>581</v>
      </c>
      <c r="B11138" t="s">
        <v>552</v>
      </c>
      <c r="C11138" t="s">
        <v>3</v>
      </c>
      <c r="D11138" t="s">
        <v>328</v>
      </c>
      <c r="F11138" s="2">
        <v>526000</v>
      </c>
      <c r="G11138" s="2">
        <v>83701.98275038987</v>
      </c>
      <c r="H11138">
        <v>2013</v>
      </c>
      <c r="I11138">
        <v>6.2842000000000002</v>
      </c>
      <c r="J11138" t="s">
        <v>717</v>
      </c>
    </row>
    <row r="11139" spans="1:10">
      <c r="A11139" t="s">
        <v>581</v>
      </c>
      <c r="B11139" t="s">
        <v>552</v>
      </c>
      <c r="C11139" t="s">
        <v>3</v>
      </c>
      <c r="D11139" t="s">
        <v>1</v>
      </c>
      <c r="F11139" s="2">
        <v>794000</v>
      </c>
      <c r="G11139" s="2">
        <v>126348.62034944781</v>
      </c>
      <c r="H11139">
        <v>2013</v>
      </c>
      <c r="I11139">
        <v>6.2842000000000002</v>
      </c>
      <c r="J11139" t="s">
        <v>717</v>
      </c>
    </row>
    <row r="11140" spans="1:10">
      <c r="A11140" t="s">
        <v>581</v>
      </c>
      <c r="B11140" t="s">
        <v>552</v>
      </c>
      <c r="C11140" t="s">
        <v>4</v>
      </c>
      <c r="D11140" t="s">
        <v>328</v>
      </c>
      <c r="F11140" s="2">
        <v>9000</v>
      </c>
      <c r="G11140" s="2">
        <v>1432.1632029534387</v>
      </c>
      <c r="H11140">
        <v>2013</v>
      </c>
      <c r="I11140">
        <v>6.2842000000000002</v>
      </c>
      <c r="J11140" t="s">
        <v>717</v>
      </c>
    </row>
    <row r="11141" spans="1:10">
      <c r="A11141" t="s">
        <v>581</v>
      </c>
      <c r="B11141" t="s">
        <v>552</v>
      </c>
      <c r="C11141" t="s">
        <v>4</v>
      </c>
      <c r="D11141" t="s">
        <v>1</v>
      </c>
      <c r="F11141" s="2">
        <v>24000</v>
      </c>
      <c r="G11141" s="2">
        <v>3819.1018745425031</v>
      </c>
      <c r="H11141">
        <v>2013</v>
      </c>
      <c r="I11141">
        <v>6.2842000000000002</v>
      </c>
      <c r="J11141" t="s">
        <v>717</v>
      </c>
    </row>
    <row r="11142" spans="1:10">
      <c r="A11142" t="s">
        <v>581</v>
      </c>
      <c r="B11142" t="s">
        <v>552</v>
      </c>
      <c r="C11142" t="s">
        <v>3</v>
      </c>
      <c r="D11142" t="s">
        <v>328</v>
      </c>
      <c r="F11142" s="2">
        <v>131000</v>
      </c>
      <c r="G11142" s="2">
        <v>30541.113934674759</v>
      </c>
      <c r="H11142">
        <v>2012</v>
      </c>
      <c r="I11142">
        <v>4.2892999999999857</v>
      </c>
      <c r="J11142" t="s">
        <v>717</v>
      </c>
    </row>
    <row r="11143" spans="1:10">
      <c r="A11143" t="s">
        <v>581</v>
      </c>
      <c r="B11143" t="s">
        <v>552</v>
      </c>
      <c r="C11143" t="s">
        <v>3</v>
      </c>
      <c r="D11143" t="s">
        <v>1</v>
      </c>
      <c r="F11143" s="2">
        <v>1296000</v>
      </c>
      <c r="G11143" s="2">
        <v>302147.20350640063</v>
      </c>
      <c r="H11143">
        <v>2012</v>
      </c>
      <c r="I11143">
        <v>4.2892999999999857</v>
      </c>
      <c r="J11143" t="s">
        <v>717</v>
      </c>
    </row>
    <row r="11144" spans="1:10">
      <c r="A11144" t="s">
        <v>581</v>
      </c>
      <c r="B11144" t="s">
        <v>552</v>
      </c>
      <c r="C11144" t="s">
        <v>4</v>
      </c>
      <c r="D11144" t="s">
        <v>328</v>
      </c>
      <c r="F11144" s="2">
        <v>0</v>
      </c>
      <c r="G11144" s="2">
        <v>0</v>
      </c>
      <c r="H11144">
        <v>2012</v>
      </c>
      <c r="I11144">
        <v>4.2892999999999857</v>
      </c>
      <c r="J11144" t="s">
        <v>717</v>
      </c>
    </row>
    <row r="11145" spans="1:10">
      <c r="A11145" t="s">
        <v>25</v>
      </c>
      <c r="B11145" t="s">
        <v>34</v>
      </c>
      <c r="C11145" t="s">
        <v>4</v>
      </c>
      <c r="D11145" t="s">
        <v>328</v>
      </c>
      <c r="E11145" t="s">
        <v>534</v>
      </c>
      <c r="F11145" s="2">
        <v>4007589.07</v>
      </c>
      <c r="G11145" s="2">
        <f>F11145/I11145</f>
        <v>4007589.07</v>
      </c>
      <c r="H11145">
        <v>2024</v>
      </c>
      <c r="I11145">
        <v>1</v>
      </c>
      <c r="J11145" s="40" t="s">
        <v>715</v>
      </c>
    </row>
    <row r="11146" spans="1:10">
      <c r="A11146" t="s">
        <v>581</v>
      </c>
      <c r="B11146" t="s">
        <v>552</v>
      </c>
      <c r="C11146" t="s">
        <v>4</v>
      </c>
      <c r="D11146" t="s">
        <v>1</v>
      </c>
      <c r="F11146" s="2">
        <v>4000</v>
      </c>
      <c r="G11146" s="2">
        <v>932.5530972419773</v>
      </c>
      <c r="H11146">
        <v>2012</v>
      </c>
      <c r="I11146">
        <v>4.2892999999999857</v>
      </c>
      <c r="J11146" t="s">
        <v>717</v>
      </c>
    </row>
    <row r="11147" spans="1:10">
      <c r="A11147" t="s">
        <v>581</v>
      </c>
      <c r="B11147" t="s">
        <v>552</v>
      </c>
      <c r="C11147" t="s">
        <v>3</v>
      </c>
      <c r="D11147" t="s">
        <v>328</v>
      </c>
      <c r="F11147" s="2">
        <v>6000.0000000000055</v>
      </c>
      <c r="G11147" s="2">
        <v>1398.8296458629673</v>
      </c>
      <c r="H11147">
        <v>2011</v>
      </c>
      <c r="I11147">
        <v>4.2892999999999857</v>
      </c>
      <c r="J11147" t="s">
        <v>717</v>
      </c>
    </row>
    <row r="11148" spans="1:10">
      <c r="A11148" t="s">
        <v>581</v>
      </c>
      <c r="B11148" t="s">
        <v>552</v>
      </c>
      <c r="C11148" t="s">
        <v>3</v>
      </c>
      <c r="D11148" t="s">
        <v>1</v>
      </c>
      <c r="F11148" s="2">
        <v>39000.000000000029</v>
      </c>
      <c r="G11148" s="2">
        <v>9092.3926981092864</v>
      </c>
      <c r="H11148">
        <v>2011</v>
      </c>
      <c r="I11148">
        <v>4.2892999999999857</v>
      </c>
      <c r="J11148" t="s">
        <v>717</v>
      </c>
    </row>
    <row r="11149" spans="1:10">
      <c r="A11149" t="s">
        <v>581</v>
      </c>
      <c r="B11149" t="s">
        <v>552</v>
      </c>
      <c r="C11149" t="s">
        <v>4</v>
      </c>
      <c r="D11149" t="s">
        <v>328</v>
      </c>
      <c r="F11149" s="2">
        <v>0</v>
      </c>
      <c r="G11149" s="2">
        <v>0</v>
      </c>
      <c r="H11149">
        <v>2011</v>
      </c>
      <c r="I11149">
        <v>4.2892999999999857</v>
      </c>
      <c r="J11149" t="s">
        <v>717</v>
      </c>
    </row>
    <row r="11150" spans="1:10">
      <c r="A11150" t="s">
        <v>581</v>
      </c>
      <c r="B11150" t="s">
        <v>552</v>
      </c>
      <c r="C11150" t="s">
        <v>4</v>
      </c>
      <c r="D11150" t="s">
        <v>1</v>
      </c>
      <c r="F11150" s="2">
        <v>0</v>
      </c>
      <c r="G11150" s="2">
        <v>0</v>
      </c>
      <c r="H11150">
        <v>2011</v>
      </c>
      <c r="I11150">
        <v>4.2892999999999857</v>
      </c>
      <c r="J11150" t="s">
        <v>717</v>
      </c>
    </row>
    <row r="11151" spans="1:10">
      <c r="A11151" t="s">
        <v>64</v>
      </c>
      <c r="B11151" t="s">
        <v>34</v>
      </c>
      <c r="C11151" t="s">
        <v>4</v>
      </c>
      <c r="D11151" t="s">
        <v>1</v>
      </c>
      <c r="E11151" t="s">
        <v>434</v>
      </c>
      <c r="F11151" s="2">
        <v>9747.65</v>
      </c>
      <c r="G11151" s="2">
        <f>F11151/I11151</f>
        <v>9747.65</v>
      </c>
      <c r="H11151">
        <v>2024</v>
      </c>
      <c r="I11151">
        <v>1</v>
      </c>
      <c r="J11151" s="40" t="s">
        <v>715</v>
      </c>
    </row>
    <row r="11152" spans="1:10">
      <c r="A11152" t="s">
        <v>581</v>
      </c>
      <c r="B11152" t="s">
        <v>552</v>
      </c>
      <c r="C11152" t="s">
        <v>3</v>
      </c>
      <c r="D11152" t="s">
        <v>328</v>
      </c>
      <c r="F11152" s="2">
        <v>0</v>
      </c>
      <c r="G11152" s="2">
        <v>0</v>
      </c>
      <c r="H11152">
        <v>2010</v>
      </c>
      <c r="I11152">
        <v>4.2305704109588866</v>
      </c>
      <c r="J11152" t="s">
        <v>717</v>
      </c>
    </row>
    <row r="11153" spans="1:10">
      <c r="A11153" t="s">
        <v>581</v>
      </c>
      <c r="B11153" t="s">
        <v>552</v>
      </c>
      <c r="C11153" t="s">
        <v>3</v>
      </c>
      <c r="D11153" t="s">
        <v>1</v>
      </c>
      <c r="F11153" s="2">
        <v>0</v>
      </c>
      <c r="G11153" s="2">
        <v>0</v>
      </c>
      <c r="H11153">
        <v>2010</v>
      </c>
      <c r="I11153">
        <v>4.2305704109588866</v>
      </c>
      <c r="J11153" t="s">
        <v>717</v>
      </c>
    </row>
    <row r="11154" spans="1:10">
      <c r="A11154" t="s">
        <v>581</v>
      </c>
      <c r="B11154" t="s">
        <v>552</v>
      </c>
      <c r="C11154" t="s">
        <v>4</v>
      </c>
      <c r="D11154" t="s">
        <v>328</v>
      </c>
      <c r="F11154" s="2">
        <v>0</v>
      </c>
      <c r="G11154" s="2">
        <v>0</v>
      </c>
      <c r="H11154">
        <v>2010</v>
      </c>
      <c r="I11154">
        <v>4.2305704109588866</v>
      </c>
      <c r="J11154" t="s">
        <v>717</v>
      </c>
    </row>
    <row r="11155" spans="1:10">
      <c r="A11155" t="s">
        <v>581</v>
      </c>
      <c r="B11155" t="s">
        <v>552</v>
      </c>
      <c r="C11155" t="s">
        <v>4</v>
      </c>
      <c r="D11155" t="s">
        <v>1</v>
      </c>
      <c r="F11155" s="2">
        <v>0</v>
      </c>
      <c r="G11155" s="2">
        <v>0</v>
      </c>
      <c r="H11155">
        <v>2010</v>
      </c>
      <c r="I11155">
        <v>4.2305704109588866</v>
      </c>
      <c r="J11155" t="s">
        <v>717</v>
      </c>
    </row>
    <row r="11156" spans="1:10">
      <c r="A11156" t="s">
        <v>567</v>
      </c>
      <c r="B11156" t="s">
        <v>552</v>
      </c>
      <c r="C11156" t="s">
        <v>3</v>
      </c>
      <c r="D11156" t="s">
        <v>328</v>
      </c>
      <c r="F11156" s="2">
        <v>8940000</v>
      </c>
      <c r="G11156" s="2">
        <v>1422479.6334012221</v>
      </c>
      <c r="H11156">
        <v>2015</v>
      </c>
      <c r="I11156">
        <v>6.2847999999999997</v>
      </c>
      <c r="J11156" t="s">
        <v>717</v>
      </c>
    </row>
    <row r="11157" spans="1:10">
      <c r="A11157" t="s">
        <v>567</v>
      </c>
      <c r="B11157" t="s">
        <v>552</v>
      </c>
      <c r="C11157" t="s">
        <v>3</v>
      </c>
      <c r="D11157" t="s">
        <v>1</v>
      </c>
      <c r="F11157" s="2">
        <v>2965000</v>
      </c>
      <c r="G11157" s="2">
        <v>471773.16700611002</v>
      </c>
      <c r="H11157">
        <v>2015</v>
      </c>
      <c r="I11157">
        <v>6.2847999999999997</v>
      </c>
      <c r="J11157" t="s">
        <v>717</v>
      </c>
    </row>
    <row r="11158" spans="1:10">
      <c r="A11158" t="s">
        <v>567</v>
      </c>
      <c r="B11158" t="s">
        <v>552</v>
      </c>
      <c r="C11158" t="s">
        <v>4</v>
      </c>
      <c r="D11158" t="s">
        <v>328</v>
      </c>
      <c r="F11158" s="2">
        <v>574000</v>
      </c>
      <c r="G11158" s="2">
        <v>91331.466395112016</v>
      </c>
      <c r="H11158">
        <v>2015</v>
      </c>
      <c r="I11158">
        <v>6.2847999999999997</v>
      </c>
      <c r="J11158" t="s">
        <v>717</v>
      </c>
    </row>
    <row r="11159" spans="1:10">
      <c r="A11159" t="s">
        <v>567</v>
      </c>
      <c r="B11159" t="s">
        <v>552</v>
      </c>
      <c r="C11159" t="s">
        <v>4</v>
      </c>
      <c r="D11159" t="s">
        <v>1</v>
      </c>
      <c r="F11159" s="2">
        <v>538000</v>
      </c>
      <c r="G11159" s="2">
        <v>85603.360488798367</v>
      </c>
      <c r="H11159">
        <v>2015</v>
      </c>
      <c r="I11159">
        <v>6.2847999999999997</v>
      </c>
      <c r="J11159" t="s">
        <v>717</v>
      </c>
    </row>
    <row r="11160" spans="1:10">
      <c r="A11160" t="s">
        <v>25</v>
      </c>
      <c r="B11160" t="s">
        <v>34</v>
      </c>
      <c r="C11160" t="s">
        <v>4</v>
      </c>
      <c r="D11160" t="s">
        <v>1</v>
      </c>
      <c r="E11160" t="s">
        <v>434</v>
      </c>
      <c r="F11160" s="2">
        <v>-286.16000000000003</v>
      </c>
      <c r="G11160" s="2">
        <f>F11160/I11160</f>
        <v>-286.16000000000003</v>
      </c>
      <c r="H11160">
        <v>2024</v>
      </c>
      <c r="I11160">
        <v>1</v>
      </c>
      <c r="J11160" s="40" t="s">
        <v>715</v>
      </c>
    </row>
    <row r="11161" spans="1:10">
      <c r="A11161" t="s">
        <v>567</v>
      </c>
      <c r="B11161" t="s">
        <v>552</v>
      </c>
      <c r="C11161" t="s">
        <v>3</v>
      </c>
      <c r="D11161" t="s">
        <v>328</v>
      </c>
      <c r="F11161" s="2">
        <v>8464000</v>
      </c>
      <c r="G11161" s="2">
        <v>1345178.8750973444</v>
      </c>
      <c r="H11161">
        <v>2014</v>
      </c>
      <c r="I11161">
        <v>6.2920999999999996</v>
      </c>
      <c r="J11161" t="s">
        <v>717</v>
      </c>
    </row>
    <row r="11162" spans="1:10">
      <c r="A11162" t="s">
        <v>567</v>
      </c>
      <c r="B11162" t="s">
        <v>552</v>
      </c>
      <c r="C11162" t="s">
        <v>3</v>
      </c>
      <c r="D11162" t="s">
        <v>1</v>
      </c>
      <c r="F11162" s="2">
        <v>2096999.9999999998</v>
      </c>
      <c r="G11162" s="2">
        <v>333275.05920122057</v>
      </c>
      <c r="H11162">
        <v>2014</v>
      </c>
      <c r="I11162">
        <v>6.2920999999999996</v>
      </c>
      <c r="J11162" t="s">
        <v>717</v>
      </c>
    </row>
    <row r="11163" spans="1:10">
      <c r="A11163" t="s">
        <v>567</v>
      </c>
      <c r="B11163" t="s">
        <v>552</v>
      </c>
      <c r="C11163" t="s">
        <v>4</v>
      </c>
      <c r="D11163" t="s">
        <v>328</v>
      </c>
      <c r="F11163" s="2">
        <v>151000</v>
      </c>
      <c r="G11163" s="2">
        <v>23998.34713370735</v>
      </c>
      <c r="H11163">
        <v>2014</v>
      </c>
      <c r="I11163">
        <v>6.2920999999999996</v>
      </c>
      <c r="J11163" t="s">
        <v>717</v>
      </c>
    </row>
    <row r="11164" spans="1:10">
      <c r="A11164" t="s">
        <v>567</v>
      </c>
      <c r="B11164" t="s">
        <v>552</v>
      </c>
      <c r="C11164" t="s">
        <v>4</v>
      </c>
      <c r="D11164" t="s">
        <v>1</v>
      </c>
      <c r="F11164" s="2">
        <v>3248000</v>
      </c>
      <c r="G11164" s="2">
        <v>516202.85755153291</v>
      </c>
      <c r="H11164">
        <v>2014</v>
      </c>
      <c r="I11164">
        <v>6.2920999999999996</v>
      </c>
      <c r="J11164" t="s">
        <v>717</v>
      </c>
    </row>
    <row r="11165" spans="1:10">
      <c r="A11165" t="s">
        <v>567</v>
      </c>
      <c r="B11165" t="s">
        <v>552</v>
      </c>
      <c r="C11165" t="s">
        <v>3</v>
      </c>
      <c r="D11165" t="s">
        <v>328</v>
      </c>
      <c r="F11165" s="2">
        <v>5884000</v>
      </c>
      <c r="G11165" s="2">
        <v>936316.47624200373</v>
      </c>
      <c r="H11165">
        <v>2013</v>
      </c>
      <c r="I11165">
        <v>6.2842000000000002</v>
      </c>
      <c r="J11165" t="s">
        <v>717</v>
      </c>
    </row>
    <row r="11166" spans="1:10">
      <c r="A11166" t="s">
        <v>567</v>
      </c>
      <c r="B11166" t="s">
        <v>552</v>
      </c>
      <c r="C11166" t="s">
        <v>3</v>
      </c>
      <c r="D11166" t="s">
        <v>1</v>
      </c>
      <c r="F11166" s="2">
        <v>1511000</v>
      </c>
      <c r="G11166" s="2">
        <v>240444.28885140512</v>
      </c>
      <c r="H11166">
        <v>2013</v>
      </c>
      <c r="I11166">
        <v>6.2842000000000002</v>
      </c>
      <c r="J11166" t="s">
        <v>717</v>
      </c>
    </row>
    <row r="11167" spans="1:10">
      <c r="A11167" t="s">
        <v>567</v>
      </c>
      <c r="B11167" t="s">
        <v>552</v>
      </c>
      <c r="C11167" t="s">
        <v>4</v>
      </c>
      <c r="D11167" t="s">
        <v>328</v>
      </c>
      <c r="F11167" s="2">
        <v>1169000</v>
      </c>
      <c r="G11167" s="2">
        <v>186022.08713917443</v>
      </c>
      <c r="H11167">
        <v>2013</v>
      </c>
      <c r="I11167">
        <v>6.2842000000000002</v>
      </c>
      <c r="J11167" t="s">
        <v>717</v>
      </c>
    </row>
    <row r="11168" spans="1:10">
      <c r="A11168" t="s">
        <v>64</v>
      </c>
      <c r="B11168" t="s">
        <v>34</v>
      </c>
      <c r="C11168" t="s">
        <v>3</v>
      </c>
      <c r="D11168" t="s">
        <v>328</v>
      </c>
      <c r="E11168" t="s">
        <v>534</v>
      </c>
      <c r="F11168" s="2">
        <v>15024139.91</v>
      </c>
      <c r="G11168" s="2">
        <f>F11168/I11168</f>
        <v>15024139.91</v>
      </c>
      <c r="H11168">
        <v>2023</v>
      </c>
      <c r="I11168">
        <v>1</v>
      </c>
      <c r="J11168" s="40" t="s">
        <v>715</v>
      </c>
    </row>
    <row r="11169" spans="1:10">
      <c r="A11169" t="s">
        <v>567</v>
      </c>
      <c r="B11169" t="s">
        <v>552</v>
      </c>
      <c r="C11169" t="s">
        <v>4</v>
      </c>
      <c r="D11169" t="s">
        <v>1</v>
      </c>
      <c r="F11169" s="2">
        <v>17000</v>
      </c>
      <c r="G11169" s="2">
        <v>2705.1971611342733</v>
      </c>
      <c r="H11169">
        <v>2013</v>
      </c>
      <c r="I11169">
        <v>6.2842000000000002</v>
      </c>
      <c r="J11169" t="s">
        <v>717</v>
      </c>
    </row>
    <row r="11170" spans="1:10">
      <c r="A11170" t="s">
        <v>567</v>
      </c>
      <c r="B11170" t="s">
        <v>552</v>
      </c>
      <c r="C11170" t="s">
        <v>3</v>
      </c>
      <c r="D11170" t="s">
        <v>328</v>
      </c>
      <c r="F11170" s="2">
        <v>5795000</v>
      </c>
      <c r="G11170" s="2">
        <v>1351036.2996293146</v>
      </c>
      <c r="H11170">
        <v>2012</v>
      </c>
      <c r="I11170">
        <v>4.2892999999999857</v>
      </c>
      <c r="J11170" t="s">
        <v>717</v>
      </c>
    </row>
    <row r="11171" spans="1:10">
      <c r="A11171" t="s">
        <v>567</v>
      </c>
      <c r="B11171" t="s">
        <v>552</v>
      </c>
      <c r="C11171" t="s">
        <v>3</v>
      </c>
      <c r="D11171" t="s">
        <v>1</v>
      </c>
      <c r="F11171" s="2">
        <v>795000</v>
      </c>
      <c r="G11171" s="2">
        <v>185344.928076843</v>
      </c>
      <c r="H11171">
        <v>2012</v>
      </c>
      <c r="I11171">
        <v>4.2892999999999857</v>
      </c>
      <c r="J11171" t="s">
        <v>717</v>
      </c>
    </row>
    <row r="11172" spans="1:10">
      <c r="A11172" t="s">
        <v>567</v>
      </c>
      <c r="B11172" t="s">
        <v>552</v>
      </c>
      <c r="C11172" t="s">
        <v>4</v>
      </c>
      <c r="D11172" t="s">
        <v>328</v>
      </c>
      <c r="F11172" s="2">
        <v>1590000</v>
      </c>
      <c r="G11172" s="2">
        <v>370689.85615368601</v>
      </c>
      <c r="H11172">
        <v>2012</v>
      </c>
      <c r="I11172">
        <v>4.2892999999999857</v>
      </c>
      <c r="J11172" t="s">
        <v>717</v>
      </c>
    </row>
    <row r="11173" spans="1:10">
      <c r="A11173" t="s">
        <v>567</v>
      </c>
      <c r="B11173" t="s">
        <v>552</v>
      </c>
      <c r="C11173" t="s">
        <v>4</v>
      </c>
      <c r="D11173" t="s">
        <v>1</v>
      </c>
      <c r="F11173" s="2">
        <v>0</v>
      </c>
      <c r="G11173" s="2">
        <v>0</v>
      </c>
      <c r="H11173">
        <v>2012</v>
      </c>
      <c r="I11173">
        <v>4.2892999999999857</v>
      </c>
      <c r="J11173" t="s">
        <v>717</v>
      </c>
    </row>
    <row r="11174" spans="1:10">
      <c r="A11174" t="s">
        <v>567</v>
      </c>
      <c r="B11174" t="s">
        <v>552</v>
      </c>
      <c r="C11174" t="s">
        <v>3</v>
      </c>
      <c r="D11174" t="s">
        <v>328</v>
      </c>
      <c r="F11174" s="2">
        <v>4613000.0000000037</v>
      </c>
      <c r="G11174" s="2">
        <v>1075466.8593943112</v>
      </c>
      <c r="H11174">
        <v>2011</v>
      </c>
      <c r="I11174">
        <v>4.2892999999999857</v>
      </c>
      <c r="J11174" t="s">
        <v>717</v>
      </c>
    </row>
    <row r="11175" spans="1:10">
      <c r="A11175" t="s">
        <v>567</v>
      </c>
      <c r="B11175" t="s">
        <v>552</v>
      </c>
      <c r="C11175" t="s">
        <v>3</v>
      </c>
      <c r="D11175" t="s">
        <v>1</v>
      </c>
      <c r="F11175" s="2">
        <v>506000.00000000041</v>
      </c>
      <c r="G11175" s="2">
        <v>117967.96680111023</v>
      </c>
      <c r="H11175">
        <v>2011</v>
      </c>
      <c r="I11175">
        <v>4.2892999999999857</v>
      </c>
      <c r="J11175" t="s">
        <v>717</v>
      </c>
    </row>
    <row r="11176" spans="1:10">
      <c r="A11176" t="s">
        <v>567</v>
      </c>
      <c r="B11176" t="s">
        <v>552</v>
      </c>
      <c r="C11176" t="s">
        <v>4</v>
      </c>
      <c r="D11176" t="s">
        <v>328</v>
      </c>
      <c r="F11176" s="2">
        <v>2023000.0000000016</v>
      </c>
      <c r="G11176" s="2">
        <v>471638.72893013043</v>
      </c>
      <c r="H11176">
        <v>2011</v>
      </c>
      <c r="I11176">
        <v>4.2892999999999857</v>
      </c>
      <c r="J11176" t="s">
        <v>717</v>
      </c>
    </row>
    <row r="11177" spans="1:10">
      <c r="A11177" t="s">
        <v>567</v>
      </c>
      <c r="B11177" t="s">
        <v>552</v>
      </c>
      <c r="C11177" t="s">
        <v>4</v>
      </c>
      <c r="D11177" t="s">
        <v>1</v>
      </c>
      <c r="F11177" s="2">
        <v>3000.0000000000027</v>
      </c>
      <c r="G11177" s="2">
        <v>699.41482293148363</v>
      </c>
      <c r="H11177">
        <v>2011</v>
      </c>
      <c r="I11177">
        <v>4.2892999999999857</v>
      </c>
      <c r="J11177" t="s">
        <v>717</v>
      </c>
    </row>
    <row r="11178" spans="1:10">
      <c r="A11178" t="s">
        <v>567</v>
      </c>
      <c r="B11178" t="s">
        <v>552</v>
      </c>
      <c r="C11178" t="s">
        <v>3</v>
      </c>
      <c r="D11178" t="s">
        <v>328</v>
      </c>
      <c r="F11178" s="2">
        <v>2168000</v>
      </c>
      <c r="G11178" s="2">
        <v>512460.44608641992</v>
      </c>
      <c r="H11178">
        <v>2010</v>
      </c>
      <c r="I11178">
        <v>4.2305704109588866</v>
      </c>
      <c r="J11178" t="s">
        <v>717</v>
      </c>
    </row>
    <row r="11179" spans="1:10">
      <c r="A11179" t="s">
        <v>567</v>
      </c>
      <c r="B11179" t="s">
        <v>552</v>
      </c>
      <c r="C11179" t="s">
        <v>3</v>
      </c>
      <c r="D11179" t="s">
        <v>1</v>
      </c>
      <c r="F11179" s="2">
        <v>181000</v>
      </c>
      <c r="G11179" s="2">
        <v>42783.828755369934</v>
      </c>
      <c r="H11179">
        <v>2010</v>
      </c>
      <c r="I11179">
        <v>4.2305704109588866</v>
      </c>
      <c r="J11179" t="s">
        <v>717</v>
      </c>
    </row>
    <row r="11180" spans="1:10">
      <c r="A11180" t="s">
        <v>567</v>
      </c>
      <c r="B11180" t="s">
        <v>552</v>
      </c>
      <c r="C11180" t="s">
        <v>4</v>
      </c>
      <c r="D11180" t="s">
        <v>328</v>
      </c>
      <c r="F11180" s="2">
        <v>61000</v>
      </c>
      <c r="G11180" s="2">
        <v>14418.859414793182</v>
      </c>
      <c r="H11180">
        <v>2010</v>
      </c>
      <c r="I11180">
        <v>4.2305704109588866</v>
      </c>
      <c r="J11180" t="s">
        <v>717</v>
      </c>
    </row>
    <row r="11181" spans="1:10">
      <c r="A11181" t="s">
        <v>612</v>
      </c>
      <c r="B11181" t="s">
        <v>34</v>
      </c>
      <c r="C11181" t="s">
        <v>3</v>
      </c>
      <c r="D11181" t="s">
        <v>328</v>
      </c>
      <c r="E11181" t="s">
        <v>534</v>
      </c>
      <c r="F11181" s="2">
        <v>7866078.4500000002</v>
      </c>
      <c r="G11181" s="2">
        <f>F11181/I11181</f>
        <v>7866078.4500000002</v>
      </c>
      <c r="H11181">
        <v>2023</v>
      </c>
      <c r="I11181">
        <v>1</v>
      </c>
      <c r="J11181" s="40" t="s">
        <v>715</v>
      </c>
    </row>
    <row r="11182" spans="1:10">
      <c r="A11182" t="s">
        <v>567</v>
      </c>
      <c r="B11182" t="s">
        <v>552</v>
      </c>
      <c r="C11182" t="s">
        <v>4</v>
      </c>
      <c r="D11182" t="s">
        <v>1</v>
      </c>
      <c r="F11182" s="2">
        <v>2000</v>
      </c>
      <c r="G11182" s="2">
        <v>472.74948900961249</v>
      </c>
      <c r="H11182">
        <v>2010</v>
      </c>
      <c r="I11182">
        <v>4.2305704109588866</v>
      </c>
      <c r="J11182" t="s">
        <v>717</v>
      </c>
    </row>
    <row r="11183" spans="1:10">
      <c r="A11183" t="s">
        <v>705</v>
      </c>
      <c r="B11183" t="s">
        <v>319</v>
      </c>
      <c r="C11183" t="s">
        <v>3</v>
      </c>
      <c r="D11183" t="s">
        <v>328</v>
      </c>
      <c r="F11183" s="2">
        <v>1764768829</v>
      </c>
      <c r="G11183" s="2">
        <f>F11183/I11183</f>
        <v>233602.50722078528</v>
      </c>
      <c r="H11183">
        <v>2024</v>
      </c>
      <c r="I11183">
        <v>7554.58</v>
      </c>
      <c r="J11183" t="s">
        <v>717</v>
      </c>
    </row>
    <row r="11184" spans="1:10">
      <c r="A11184" t="s">
        <v>705</v>
      </c>
      <c r="B11184" t="s">
        <v>319</v>
      </c>
      <c r="C11184" t="s">
        <v>4</v>
      </c>
      <c r="D11184" t="s">
        <v>328</v>
      </c>
      <c r="F11184" s="2">
        <v>338394514</v>
      </c>
      <c r="G11184" s="2">
        <f>F11184/I11184</f>
        <v>44793.292810454055</v>
      </c>
      <c r="H11184">
        <v>2024</v>
      </c>
      <c r="I11184">
        <v>7554.58</v>
      </c>
      <c r="J11184" t="s">
        <v>717</v>
      </c>
    </row>
    <row r="11185" spans="1:10">
      <c r="A11185" s="5" t="s">
        <v>179</v>
      </c>
      <c r="B11185" t="s">
        <v>319</v>
      </c>
      <c r="C11185" t="s">
        <v>3</v>
      </c>
      <c r="D11185" t="s">
        <v>328</v>
      </c>
      <c r="F11185" s="2">
        <v>1229899188</v>
      </c>
      <c r="G11185" s="2">
        <f>F11185/I11185</f>
        <v>176337.97556013401</v>
      </c>
      <c r="H11185">
        <v>2022</v>
      </c>
      <c r="I11185">
        <v>6974.67</v>
      </c>
      <c r="J11185" t="s">
        <v>717</v>
      </c>
    </row>
    <row r="11186" spans="1:10">
      <c r="A11186" t="s">
        <v>64</v>
      </c>
      <c r="B11186" t="s">
        <v>34</v>
      </c>
      <c r="C11186" t="s">
        <v>3</v>
      </c>
      <c r="D11186" t="s">
        <v>1</v>
      </c>
      <c r="E11186" t="s">
        <v>434</v>
      </c>
      <c r="F11186" s="2">
        <v>4816014.09</v>
      </c>
      <c r="G11186" s="2">
        <f>F11186/I11186</f>
        <v>4816014.09</v>
      </c>
      <c r="H11186">
        <v>2023</v>
      </c>
      <c r="I11186">
        <v>1</v>
      </c>
      <c r="J11186" s="40" t="s">
        <v>715</v>
      </c>
    </row>
    <row r="11187" spans="1:10">
      <c r="A11187" s="5" t="s">
        <v>179</v>
      </c>
      <c r="B11187" t="s">
        <v>319</v>
      </c>
      <c r="C11187" t="s">
        <v>5</v>
      </c>
      <c r="D11187" t="s">
        <v>328</v>
      </c>
      <c r="F11187" s="2">
        <v>618220582</v>
      </c>
      <c r="G11187" s="2">
        <f>F11187/I11187</f>
        <v>88637.968821463961</v>
      </c>
      <c r="H11187">
        <v>2022</v>
      </c>
      <c r="I11187">
        <v>6974.67</v>
      </c>
      <c r="J11187" t="s">
        <v>717</v>
      </c>
    </row>
    <row r="11188" spans="1:10">
      <c r="A11188" t="s">
        <v>179</v>
      </c>
      <c r="B11188" t="s">
        <v>319</v>
      </c>
      <c r="C11188" t="s">
        <v>3</v>
      </c>
      <c r="D11188" t="s">
        <v>328</v>
      </c>
      <c r="F11188" s="2">
        <v>913756238</v>
      </c>
      <c r="G11188" s="2">
        <v>135100.29333751262</v>
      </c>
      <c r="H11188">
        <v>2020</v>
      </c>
      <c r="I11188">
        <v>6763.54</v>
      </c>
      <c r="J11188" t="s">
        <v>717</v>
      </c>
    </row>
    <row r="11189" spans="1:10">
      <c r="A11189" s="5" t="s">
        <v>179</v>
      </c>
      <c r="B11189" t="s">
        <v>319</v>
      </c>
      <c r="C11189" t="s">
        <v>3</v>
      </c>
      <c r="D11189" t="s">
        <v>328</v>
      </c>
      <c r="F11189" s="2">
        <v>1236769123</v>
      </c>
      <c r="G11189" s="2">
        <f t="shared" ref="G11189:G11194" si="290">F11189/I11189</f>
        <v>198267.22224983128</v>
      </c>
      <c r="H11189">
        <v>2019</v>
      </c>
      <c r="I11189">
        <v>6237.89</v>
      </c>
      <c r="J11189" t="s">
        <v>717</v>
      </c>
    </row>
    <row r="11190" spans="1:10">
      <c r="A11190" s="5" t="s">
        <v>179</v>
      </c>
      <c r="B11190" t="s">
        <v>319</v>
      </c>
      <c r="C11190" t="s">
        <v>4</v>
      </c>
      <c r="D11190" t="s">
        <v>328</v>
      </c>
      <c r="F11190" s="2">
        <v>182269287</v>
      </c>
      <c r="G11190" s="2">
        <f t="shared" si="290"/>
        <v>29219.702014623534</v>
      </c>
      <c r="H11190">
        <v>2019</v>
      </c>
      <c r="I11190">
        <v>6237.89</v>
      </c>
      <c r="J11190" t="s">
        <v>717</v>
      </c>
    </row>
    <row r="11191" spans="1:10">
      <c r="A11191" s="5" t="s">
        <v>179</v>
      </c>
      <c r="B11191" t="s">
        <v>319</v>
      </c>
      <c r="C11191" t="s">
        <v>3</v>
      </c>
      <c r="D11191" t="s">
        <v>328</v>
      </c>
      <c r="F11191" s="2">
        <v>1305082366</v>
      </c>
      <c r="G11191" s="2">
        <f t="shared" si="290"/>
        <v>227316.76307424341</v>
      </c>
      <c r="H11191">
        <v>2018</v>
      </c>
      <c r="I11191">
        <v>5741.25</v>
      </c>
      <c r="J11191" t="s">
        <v>717</v>
      </c>
    </row>
    <row r="11192" spans="1:10">
      <c r="A11192" s="5" t="s">
        <v>179</v>
      </c>
      <c r="B11192" t="s">
        <v>319</v>
      </c>
      <c r="C11192" t="s">
        <v>4</v>
      </c>
      <c r="D11192" t="s">
        <v>328</v>
      </c>
      <c r="F11192" s="2">
        <v>549589982</v>
      </c>
      <c r="G11192" s="2">
        <f t="shared" si="290"/>
        <v>95726.537252340524</v>
      </c>
      <c r="H11192">
        <v>2018</v>
      </c>
      <c r="I11192">
        <v>5741.25</v>
      </c>
      <c r="J11192" t="s">
        <v>717</v>
      </c>
    </row>
    <row r="11193" spans="1:10">
      <c r="A11193" s="5" t="s">
        <v>179</v>
      </c>
      <c r="B11193" t="s">
        <v>319</v>
      </c>
      <c r="C11193" t="s">
        <v>3</v>
      </c>
      <c r="D11193" t="s">
        <v>328</v>
      </c>
      <c r="F11193" s="2">
        <v>1023224446</v>
      </c>
      <c r="G11193" s="2">
        <f t="shared" si="290"/>
        <v>181665.96170405418</v>
      </c>
      <c r="H11193">
        <v>2017</v>
      </c>
      <c r="I11193">
        <v>5632.45</v>
      </c>
      <c r="J11193" t="s">
        <v>717</v>
      </c>
    </row>
    <row r="11194" spans="1:10">
      <c r="A11194" s="5" t="s">
        <v>179</v>
      </c>
      <c r="B11194" t="s">
        <v>319</v>
      </c>
      <c r="C11194" t="s">
        <v>4</v>
      </c>
      <c r="D11194" t="s">
        <v>328</v>
      </c>
      <c r="F11194" s="2">
        <v>491615249</v>
      </c>
      <c r="G11194" s="2">
        <f t="shared" si="290"/>
        <v>87282.665447540596</v>
      </c>
      <c r="H11194">
        <v>2017</v>
      </c>
      <c r="I11194">
        <v>5632.45</v>
      </c>
      <c r="J11194" t="s">
        <v>717</v>
      </c>
    </row>
    <row r="11195" spans="1:10">
      <c r="A11195" s="5" t="s">
        <v>179</v>
      </c>
      <c r="B11195" t="s">
        <v>319</v>
      </c>
      <c r="C11195" t="s">
        <v>3</v>
      </c>
      <c r="D11195" t="s">
        <v>328</v>
      </c>
      <c r="F11195" s="2">
        <v>928247080</v>
      </c>
      <c r="G11195" s="2">
        <v>163174.8060471112</v>
      </c>
      <c r="H11195">
        <v>2016</v>
      </c>
      <c r="I11195">
        <v>5688.666666666667</v>
      </c>
      <c r="J11195" t="s">
        <v>717</v>
      </c>
    </row>
    <row r="11196" spans="1:10">
      <c r="A11196" t="s">
        <v>612</v>
      </c>
      <c r="B11196" t="s">
        <v>34</v>
      </c>
      <c r="C11196" t="s">
        <v>3</v>
      </c>
      <c r="D11196" t="s">
        <v>1</v>
      </c>
      <c r="E11196" t="s">
        <v>434</v>
      </c>
      <c r="F11196" s="2">
        <v>418251.32</v>
      </c>
      <c r="G11196" s="2">
        <f>F11196/I11196</f>
        <v>418251.32</v>
      </c>
      <c r="H11196">
        <v>2023</v>
      </c>
      <c r="I11196">
        <v>1</v>
      </c>
      <c r="J11196" s="40" t="s">
        <v>715</v>
      </c>
    </row>
    <row r="11197" spans="1:10">
      <c r="A11197" s="5" t="s">
        <v>179</v>
      </c>
      <c r="B11197" t="s">
        <v>319</v>
      </c>
      <c r="C11197" t="s">
        <v>3</v>
      </c>
      <c r="D11197" t="s">
        <v>1</v>
      </c>
      <c r="F11197" s="2">
        <v>40351474</v>
      </c>
      <c r="G11197" s="2">
        <v>7093.3096214695879</v>
      </c>
      <c r="H11197">
        <v>2016</v>
      </c>
      <c r="I11197">
        <v>5688.666666666667</v>
      </c>
      <c r="J11197" t="s">
        <v>717</v>
      </c>
    </row>
    <row r="11198" spans="1:10">
      <c r="A11198" s="5" t="s">
        <v>179</v>
      </c>
      <c r="B11198" t="s">
        <v>319</v>
      </c>
      <c r="C11198" t="s">
        <v>4</v>
      </c>
      <c r="D11198" t="s">
        <v>328</v>
      </c>
      <c r="F11198" s="2">
        <v>150354672</v>
      </c>
      <c r="G11198" s="2">
        <v>26430.564631430912</v>
      </c>
      <c r="H11198">
        <v>2016</v>
      </c>
      <c r="I11198">
        <v>5688.666666666667</v>
      </c>
      <c r="J11198" t="s">
        <v>717</v>
      </c>
    </row>
    <row r="11199" spans="1:10">
      <c r="A11199" s="5" t="s">
        <v>179</v>
      </c>
      <c r="B11199" t="s">
        <v>319</v>
      </c>
      <c r="C11199" t="s">
        <v>3</v>
      </c>
      <c r="D11199" t="s">
        <v>328</v>
      </c>
      <c r="F11199" s="2">
        <v>850400929</v>
      </c>
      <c r="G11199" s="2">
        <v>163930.81313758297</v>
      </c>
      <c r="H11199">
        <v>2015</v>
      </c>
      <c r="I11199">
        <v>5187.5600000000004</v>
      </c>
      <c r="J11199" t="s">
        <v>717</v>
      </c>
    </row>
    <row r="11200" spans="1:10">
      <c r="A11200" s="5" t="s">
        <v>179</v>
      </c>
      <c r="B11200" t="s">
        <v>319</v>
      </c>
      <c r="C11200" t="s">
        <v>3</v>
      </c>
      <c r="D11200" t="s">
        <v>1</v>
      </c>
      <c r="F11200" s="2">
        <v>4549703</v>
      </c>
      <c r="G11200" s="2">
        <v>877.04103663379306</v>
      </c>
      <c r="H11200">
        <v>2015</v>
      </c>
      <c r="I11200">
        <v>5187.5600000000004</v>
      </c>
      <c r="J11200" t="s">
        <v>717</v>
      </c>
    </row>
    <row r="11201" spans="1:10">
      <c r="A11201" s="5" t="s">
        <v>179</v>
      </c>
      <c r="B11201" t="s">
        <v>319</v>
      </c>
      <c r="C11201" t="s">
        <v>4</v>
      </c>
      <c r="D11201" t="s">
        <v>328</v>
      </c>
      <c r="F11201" s="2">
        <v>77772300</v>
      </c>
      <c r="G11201" s="2">
        <v>14992.077200070938</v>
      </c>
      <c r="H11201">
        <v>2015</v>
      </c>
      <c r="I11201">
        <v>5187.5600000000004</v>
      </c>
      <c r="J11201" t="s">
        <v>717</v>
      </c>
    </row>
    <row r="11202" spans="1:10">
      <c r="A11202" s="5" t="s">
        <v>179</v>
      </c>
      <c r="B11202" t="s">
        <v>319</v>
      </c>
      <c r="C11202" t="s">
        <v>3</v>
      </c>
      <c r="D11202" t="s">
        <v>328</v>
      </c>
      <c r="F11202" s="2">
        <v>945970932</v>
      </c>
      <c r="G11202" s="2">
        <v>211823.10038418765</v>
      </c>
      <c r="H11202">
        <v>2014</v>
      </c>
      <c r="I11202">
        <v>4465.8534894649083</v>
      </c>
      <c r="J11202" t="s">
        <v>717</v>
      </c>
    </row>
    <row r="11203" spans="1:10">
      <c r="A11203" s="5" t="s">
        <v>179</v>
      </c>
      <c r="B11203" t="s">
        <v>319</v>
      </c>
      <c r="C11203" t="s">
        <v>3</v>
      </c>
      <c r="D11203" t="s">
        <v>1</v>
      </c>
      <c r="F11203" s="2">
        <v>3812471</v>
      </c>
      <c r="G11203" s="2">
        <v>853.69370244539846</v>
      </c>
      <c r="H11203">
        <v>2014</v>
      </c>
      <c r="I11203">
        <v>4465.8534894649083</v>
      </c>
      <c r="J11203" t="s">
        <v>717</v>
      </c>
    </row>
    <row r="11204" spans="1:10">
      <c r="A11204" t="s">
        <v>64</v>
      </c>
      <c r="B11204" t="s">
        <v>34</v>
      </c>
      <c r="C11204" t="s">
        <v>4</v>
      </c>
      <c r="D11204" t="s">
        <v>328</v>
      </c>
      <c r="E11204" t="s">
        <v>534</v>
      </c>
      <c r="F11204" s="2">
        <v>2917854.75</v>
      </c>
      <c r="G11204" s="2">
        <f>F11204/I11204</f>
        <v>2917854.75</v>
      </c>
      <c r="H11204">
        <v>2023</v>
      </c>
      <c r="I11204">
        <v>1</v>
      </c>
      <c r="J11204" s="40" t="s">
        <v>715</v>
      </c>
    </row>
    <row r="11205" spans="1:10">
      <c r="A11205" s="5" t="s">
        <v>179</v>
      </c>
      <c r="B11205" t="s">
        <v>319</v>
      </c>
      <c r="C11205" t="s">
        <v>4</v>
      </c>
      <c r="D11205" t="s">
        <v>328</v>
      </c>
      <c r="F11205" s="2">
        <v>385089715</v>
      </c>
      <c r="G11205" s="2">
        <v>86229.813832549364</v>
      </c>
      <c r="H11205">
        <v>2014</v>
      </c>
      <c r="I11205">
        <v>4465.8534894649083</v>
      </c>
      <c r="J11205" t="s">
        <v>717</v>
      </c>
    </row>
    <row r="11206" spans="1:10">
      <c r="A11206" s="5" t="s">
        <v>179</v>
      </c>
      <c r="B11206" t="s">
        <v>319</v>
      </c>
      <c r="C11206" t="s">
        <v>3</v>
      </c>
      <c r="D11206" t="s">
        <v>328</v>
      </c>
      <c r="F11206" s="2">
        <v>984505531</v>
      </c>
      <c r="G11206" s="2">
        <v>229076.19370825205</v>
      </c>
      <c r="H11206">
        <v>2013</v>
      </c>
      <c r="I11206">
        <v>4297.7208371719817</v>
      </c>
      <c r="J11206" t="s">
        <v>717</v>
      </c>
    </row>
    <row r="11207" spans="1:10">
      <c r="A11207" s="5" t="s">
        <v>179</v>
      </c>
      <c r="B11207" t="s">
        <v>319</v>
      </c>
      <c r="C11207" t="s">
        <v>3</v>
      </c>
      <c r="D11207" t="s">
        <v>328</v>
      </c>
      <c r="F11207" s="2">
        <v>984505531</v>
      </c>
      <c r="G11207" s="2">
        <v>229076.19370825205</v>
      </c>
      <c r="H11207">
        <v>2013</v>
      </c>
      <c r="I11207">
        <v>4297.7208371719817</v>
      </c>
      <c r="J11207" t="s">
        <v>717</v>
      </c>
    </row>
    <row r="11208" spans="1:10">
      <c r="A11208" s="5" t="s">
        <v>179</v>
      </c>
      <c r="B11208" t="s">
        <v>319</v>
      </c>
      <c r="C11208" t="s">
        <v>3</v>
      </c>
      <c r="D11208" t="s">
        <v>1</v>
      </c>
      <c r="F11208" s="2">
        <v>6641261</v>
      </c>
      <c r="G11208" s="2">
        <v>1545.2983689769233</v>
      </c>
      <c r="H11208">
        <v>2013</v>
      </c>
      <c r="I11208">
        <v>4297.7208371719817</v>
      </c>
      <c r="J11208" t="s">
        <v>717</v>
      </c>
    </row>
    <row r="11209" spans="1:10">
      <c r="A11209" s="5" t="s">
        <v>179</v>
      </c>
      <c r="B11209" t="s">
        <v>319</v>
      </c>
      <c r="C11209" t="s">
        <v>3</v>
      </c>
      <c r="D11209" t="s">
        <v>1</v>
      </c>
      <c r="F11209" s="2">
        <v>6641261</v>
      </c>
      <c r="G11209" s="2">
        <v>1545.2983689769233</v>
      </c>
      <c r="H11209">
        <v>2013</v>
      </c>
      <c r="I11209">
        <v>4297.7208371719817</v>
      </c>
      <c r="J11209" t="s">
        <v>717</v>
      </c>
    </row>
    <row r="11210" spans="1:10">
      <c r="A11210" s="5" t="s">
        <v>179</v>
      </c>
      <c r="B11210" t="s">
        <v>319</v>
      </c>
      <c r="C11210" t="s">
        <v>3</v>
      </c>
      <c r="D11210" t="s">
        <v>328</v>
      </c>
      <c r="F11210" s="2">
        <v>1469018483.3013439</v>
      </c>
      <c r="G11210" s="2">
        <v>332621.74866899999</v>
      </c>
      <c r="H11210">
        <v>2012</v>
      </c>
      <c r="I11210">
        <v>4416.4835558098157</v>
      </c>
      <c r="J11210" t="s">
        <v>717</v>
      </c>
    </row>
    <row r="11211" spans="1:10">
      <c r="A11211" s="5" t="s">
        <v>179</v>
      </c>
      <c r="B11211" t="s">
        <v>319</v>
      </c>
      <c r="C11211" t="s">
        <v>3</v>
      </c>
      <c r="D11211" t="s">
        <v>328</v>
      </c>
      <c r="F11211" s="2">
        <v>1469018483.3013439</v>
      </c>
      <c r="G11211" s="2">
        <v>332621.74866899999</v>
      </c>
      <c r="H11211">
        <v>2012</v>
      </c>
      <c r="I11211">
        <v>4416.4835558098157</v>
      </c>
      <c r="J11211" t="s">
        <v>717</v>
      </c>
    </row>
    <row r="11212" spans="1:10">
      <c r="A11212" s="5" t="s">
        <v>179</v>
      </c>
      <c r="B11212" t="s">
        <v>319</v>
      </c>
      <c r="C11212" t="s">
        <v>3</v>
      </c>
      <c r="D11212" t="s">
        <v>1</v>
      </c>
      <c r="F11212" s="2">
        <v>2822525.0124923363</v>
      </c>
      <c r="G11212" s="2">
        <v>639.08876299999997</v>
      </c>
      <c r="H11212">
        <v>2012</v>
      </c>
      <c r="I11212">
        <v>4416.4835558098157</v>
      </c>
      <c r="J11212" t="s">
        <v>717</v>
      </c>
    </row>
    <row r="11213" spans="1:10">
      <c r="A11213" s="5" t="s">
        <v>179</v>
      </c>
      <c r="B11213" t="s">
        <v>319</v>
      </c>
      <c r="C11213" t="s">
        <v>3</v>
      </c>
      <c r="D11213" t="s">
        <v>1</v>
      </c>
      <c r="F11213" s="2">
        <v>2822525.0124923363</v>
      </c>
      <c r="G11213" s="2">
        <v>639.08876299999997</v>
      </c>
      <c r="H11213">
        <v>2012</v>
      </c>
      <c r="I11213">
        <v>4416.4835558098157</v>
      </c>
      <c r="J11213" t="s">
        <v>717</v>
      </c>
    </row>
    <row r="11214" spans="1:10">
      <c r="A11214" s="5" t="s">
        <v>179</v>
      </c>
      <c r="B11214" t="s">
        <v>319</v>
      </c>
      <c r="C11214" t="s">
        <v>3</v>
      </c>
      <c r="D11214" t="s">
        <v>328</v>
      </c>
      <c r="F11214" s="2">
        <v>687476768.37268627</v>
      </c>
      <c r="G11214" s="2">
        <v>164179.85472</v>
      </c>
      <c r="H11214">
        <v>2011</v>
      </c>
      <c r="I11214">
        <v>4187.3393635604152</v>
      </c>
      <c r="J11214" t="s">
        <v>717</v>
      </c>
    </row>
    <row r="11215" spans="1:10">
      <c r="A11215" s="5" t="s">
        <v>179</v>
      </c>
      <c r="B11215" t="s">
        <v>319</v>
      </c>
      <c r="C11215" t="s">
        <v>3</v>
      </c>
      <c r="D11215" t="s">
        <v>328</v>
      </c>
      <c r="F11215" s="2">
        <v>687476768.37268627</v>
      </c>
      <c r="G11215" s="2">
        <v>164179.85472</v>
      </c>
      <c r="H11215">
        <v>2011</v>
      </c>
      <c r="I11215">
        <v>4187.3393635604152</v>
      </c>
      <c r="J11215" t="s">
        <v>717</v>
      </c>
    </row>
    <row r="11216" spans="1:10">
      <c r="A11216" s="5" t="s">
        <v>179</v>
      </c>
      <c r="B11216" t="s">
        <v>319</v>
      </c>
      <c r="C11216" t="s">
        <v>3</v>
      </c>
      <c r="D11216" t="s">
        <v>1</v>
      </c>
      <c r="F11216" s="2">
        <v>2167093.8400523667</v>
      </c>
      <c r="G11216" s="2">
        <v>517.53480000000002</v>
      </c>
      <c r="H11216">
        <v>2011</v>
      </c>
      <c r="I11216">
        <v>4187.3393635604152</v>
      </c>
      <c r="J11216" t="s">
        <v>717</v>
      </c>
    </row>
    <row r="11217" spans="1:10">
      <c r="A11217" t="s">
        <v>612</v>
      </c>
      <c r="B11217" t="s">
        <v>34</v>
      </c>
      <c r="C11217" t="s">
        <v>4</v>
      </c>
      <c r="D11217" t="s">
        <v>328</v>
      </c>
      <c r="E11217" t="s">
        <v>534</v>
      </c>
      <c r="F11217" s="2">
        <v>3195934.73</v>
      </c>
      <c r="G11217" s="2">
        <f>F11217/I11217</f>
        <v>3195934.73</v>
      </c>
      <c r="H11217">
        <v>2023</v>
      </c>
      <c r="I11217">
        <v>1</v>
      </c>
      <c r="J11217" s="40" t="s">
        <v>715</v>
      </c>
    </row>
    <row r="11218" spans="1:10">
      <c r="A11218" s="5" t="s">
        <v>179</v>
      </c>
      <c r="B11218" t="s">
        <v>319</v>
      </c>
      <c r="C11218" t="s">
        <v>3</v>
      </c>
      <c r="D11218" t="s">
        <v>1</v>
      </c>
      <c r="F11218" s="2">
        <v>2167093.8400523667</v>
      </c>
      <c r="G11218" s="2">
        <v>517.53480000000002</v>
      </c>
      <c r="H11218">
        <v>2011</v>
      </c>
      <c r="I11218">
        <v>4187.3393635604152</v>
      </c>
      <c r="J11218" t="s">
        <v>717</v>
      </c>
    </row>
    <row r="11219" spans="1:10">
      <c r="A11219" s="5" t="s">
        <v>179</v>
      </c>
      <c r="B11219" t="s">
        <v>319</v>
      </c>
      <c r="C11219" t="s">
        <v>3</v>
      </c>
      <c r="D11219" t="s">
        <v>328</v>
      </c>
      <c r="F11219" s="2">
        <v>538493741.24496794</v>
      </c>
      <c r="G11219" s="2">
        <v>113759.157808</v>
      </c>
      <c r="H11219">
        <v>2010</v>
      </c>
      <c r="I11219">
        <v>4733.6298160173164</v>
      </c>
      <c r="J11219" t="s">
        <v>717</v>
      </c>
    </row>
    <row r="11220" spans="1:10">
      <c r="A11220" s="5" t="s">
        <v>179</v>
      </c>
      <c r="B11220" t="s">
        <v>319</v>
      </c>
      <c r="C11220" t="s">
        <v>3</v>
      </c>
      <c r="D11220" t="s">
        <v>328</v>
      </c>
      <c r="F11220" s="2">
        <v>538493741.24496794</v>
      </c>
      <c r="G11220" s="2">
        <v>113759.157808</v>
      </c>
      <c r="H11220">
        <v>2010</v>
      </c>
      <c r="I11220">
        <v>4733.6298160173164</v>
      </c>
      <c r="J11220" t="s">
        <v>717</v>
      </c>
    </row>
    <row r="11221" spans="1:10">
      <c r="A11221" s="5" t="s">
        <v>179</v>
      </c>
      <c r="B11221" t="s">
        <v>319</v>
      </c>
      <c r="C11221" t="s">
        <v>3</v>
      </c>
      <c r="D11221" t="s">
        <v>1</v>
      </c>
      <c r="F11221" s="2">
        <v>2002867.4222565186</v>
      </c>
      <c r="G11221" s="2">
        <v>423.11450200000002</v>
      </c>
      <c r="H11221">
        <v>2010</v>
      </c>
      <c r="I11221">
        <v>4733.6298160173164</v>
      </c>
      <c r="J11221" t="s">
        <v>717</v>
      </c>
    </row>
    <row r="11222" spans="1:10">
      <c r="A11222" s="5" t="s">
        <v>179</v>
      </c>
      <c r="B11222" t="s">
        <v>319</v>
      </c>
      <c r="C11222" t="s">
        <v>3</v>
      </c>
      <c r="D11222" t="s">
        <v>1</v>
      </c>
      <c r="F11222" s="2">
        <v>2002867.4222565186</v>
      </c>
      <c r="G11222" s="2">
        <v>423.11450200000002</v>
      </c>
      <c r="H11222">
        <v>2010</v>
      </c>
      <c r="I11222">
        <v>4733.6298160173164</v>
      </c>
      <c r="J11222" t="s">
        <v>717</v>
      </c>
    </row>
    <row r="11223" spans="1:10">
      <c r="A11223" t="s">
        <v>64</v>
      </c>
      <c r="B11223" t="s">
        <v>34</v>
      </c>
      <c r="C11223" t="s">
        <v>4</v>
      </c>
      <c r="D11223" t="s">
        <v>1</v>
      </c>
      <c r="E11223" t="s">
        <v>434</v>
      </c>
      <c r="F11223" s="2">
        <v>10720.63</v>
      </c>
      <c r="G11223" s="2">
        <f t="shared" ref="G11223:G11254" si="291">F11223/I11223</f>
        <v>10720.63</v>
      </c>
      <c r="H11223">
        <v>2023</v>
      </c>
      <c r="I11223">
        <v>1</v>
      </c>
      <c r="J11223" s="40" t="s">
        <v>715</v>
      </c>
    </row>
    <row r="11224" spans="1:10" ht="15.75">
      <c r="A11224" s="19" t="s">
        <v>657</v>
      </c>
      <c r="B11224" t="s">
        <v>319</v>
      </c>
      <c r="C11224" t="s">
        <v>3</v>
      </c>
      <c r="D11224" t="s">
        <v>328</v>
      </c>
      <c r="F11224" s="2">
        <v>1461253067</v>
      </c>
      <c r="G11224" s="2">
        <f t="shared" si="291"/>
        <v>200647.15929531629</v>
      </c>
      <c r="H11224">
        <v>2023</v>
      </c>
      <c r="I11224">
        <v>7282.7</v>
      </c>
      <c r="J11224" t="s">
        <v>717</v>
      </c>
    </row>
    <row r="11225" spans="1:10" ht="15.75">
      <c r="A11225" s="19" t="s">
        <v>657</v>
      </c>
      <c r="B11225" t="s">
        <v>319</v>
      </c>
      <c r="C11225" t="s">
        <v>4</v>
      </c>
      <c r="D11225" t="s">
        <v>328</v>
      </c>
      <c r="F11225" s="2">
        <v>368505401</v>
      </c>
      <c r="G11225" s="2">
        <f t="shared" si="291"/>
        <v>50600.107240446538</v>
      </c>
      <c r="H11225">
        <v>2023</v>
      </c>
      <c r="I11225">
        <v>7282.7</v>
      </c>
      <c r="J11225" t="s">
        <v>717</v>
      </c>
    </row>
    <row r="11226" spans="1:10">
      <c r="A11226" s="5" t="s">
        <v>300</v>
      </c>
      <c r="B11226" t="s">
        <v>319</v>
      </c>
      <c r="C11226" t="s">
        <v>3</v>
      </c>
      <c r="D11226" t="s">
        <v>328</v>
      </c>
      <c r="E11226" t="s">
        <v>361</v>
      </c>
      <c r="F11226" s="2">
        <v>1194859474</v>
      </c>
      <c r="G11226" s="2">
        <f t="shared" si="291"/>
        <v>176583.26237151871</v>
      </c>
      <c r="H11226">
        <v>2021</v>
      </c>
      <c r="I11226">
        <v>6766.55</v>
      </c>
      <c r="J11226" t="s">
        <v>717</v>
      </c>
    </row>
    <row r="11227" spans="1:10">
      <c r="A11227" s="5" t="s">
        <v>300</v>
      </c>
      <c r="B11227" t="s">
        <v>319</v>
      </c>
      <c r="C11227" t="s">
        <v>4</v>
      </c>
      <c r="D11227" t="s">
        <v>328</v>
      </c>
      <c r="E11227" t="s">
        <v>361</v>
      </c>
      <c r="F11227" s="2">
        <v>542472765</v>
      </c>
      <c r="G11227" s="2">
        <f t="shared" si="291"/>
        <v>80169.771153689842</v>
      </c>
      <c r="H11227">
        <v>2021</v>
      </c>
      <c r="I11227">
        <v>6766.55</v>
      </c>
      <c r="J11227" t="s">
        <v>717</v>
      </c>
    </row>
    <row r="11228" spans="1:10">
      <c r="A11228" t="s">
        <v>84</v>
      </c>
      <c r="B11228" t="s">
        <v>36</v>
      </c>
      <c r="C11228" t="s">
        <v>3</v>
      </c>
      <c r="D11228" t="s">
        <v>328</v>
      </c>
      <c r="E11228" t="s">
        <v>534</v>
      </c>
      <c r="F11228" s="2">
        <v>28997290</v>
      </c>
      <c r="G11228" s="2">
        <f t="shared" si="291"/>
        <v>7749556.3632476348</v>
      </c>
      <c r="H11228">
        <v>2024</v>
      </c>
      <c r="I11228">
        <v>3.7418</v>
      </c>
      <c r="J11228" t="s">
        <v>717</v>
      </c>
    </row>
    <row r="11229" spans="1:10">
      <c r="A11229" t="s">
        <v>84</v>
      </c>
      <c r="B11229" t="s">
        <v>36</v>
      </c>
      <c r="C11229" t="s">
        <v>3</v>
      </c>
      <c r="D11229" t="s">
        <v>1</v>
      </c>
      <c r="E11229" t="s">
        <v>632</v>
      </c>
      <c r="F11229" s="2">
        <v>4625670</v>
      </c>
      <c r="G11229" s="2">
        <f t="shared" si="291"/>
        <v>1236215.1905500027</v>
      </c>
      <c r="H11229">
        <v>2024</v>
      </c>
      <c r="I11229">
        <v>3.7418</v>
      </c>
      <c r="J11229" t="s">
        <v>717</v>
      </c>
    </row>
    <row r="11230" spans="1:10">
      <c r="A11230" t="s">
        <v>84</v>
      </c>
      <c r="B11230" t="s">
        <v>36</v>
      </c>
      <c r="C11230" t="s">
        <v>4</v>
      </c>
      <c r="D11230" t="s">
        <v>328</v>
      </c>
      <c r="E11230" t="s">
        <v>534</v>
      </c>
      <c r="F11230" s="2">
        <v>12726450</v>
      </c>
      <c r="G11230" s="2">
        <f t="shared" si="291"/>
        <v>3401157.1970709283</v>
      </c>
      <c r="H11230">
        <v>2024</v>
      </c>
      <c r="I11230">
        <v>3.7418</v>
      </c>
      <c r="J11230" t="s">
        <v>717</v>
      </c>
    </row>
    <row r="11231" spans="1:10">
      <c r="A11231" t="s">
        <v>84</v>
      </c>
      <c r="B11231" t="s">
        <v>36</v>
      </c>
      <c r="C11231" t="s">
        <v>4</v>
      </c>
      <c r="D11231" t="s">
        <v>1</v>
      </c>
      <c r="E11231" t="s">
        <v>632</v>
      </c>
      <c r="F11231" s="2">
        <v>7295050</v>
      </c>
      <c r="G11231" s="2">
        <f t="shared" si="291"/>
        <v>1949609.8134587631</v>
      </c>
      <c r="H11231">
        <v>2024</v>
      </c>
      <c r="I11231">
        <v>3.7418</v>
      </c>
      <c r="J11231" t="s">
        <v>717</v>
      </c>
    </row>
    <row r="11232" spans="1:10">
      <c r="A11232" t="s">
        <v>612</v>
      </c>
      <c r="B11232" t="s">
        <v>34</v>
      </c>
      <c r="C11232" t="s">
        <v>4</v>
      </c>
      <c r="D11232" t="s">
        <v>1</v>
      </c>
      <c r="E11232" t="s">
        <v>434</v>
      </c>
      <c r="F11232" s="2">
        <v>21176.16</v>
      </c>
      <c r="G11232" s="2">
        <f t="shared" si="291"/>
        <v>21176.16</v>
      </c>
      <c r="H11232">
        <v>2023</v>
      </c>
      <c r="I11232">
        <v>1</v>
      </c>
      <c r="J11232" s="40" t="s">
        <v>715</v>
      </c>
    </row>
    <row r="11233" spans="1:10" ht="15.75">
      <c r="A11233" s="19" t="s">
        <v>84</v>
      </c>
      <c r="B11233" t="s">
        <v>36</v>
      </c>
      <c r="C11233" t="s">
        <v>3</v>
      </c>
      <c r="D11233" t="s">
        <v>328</v>
      </c>
      <c r="E11233" t="s">
        <v>466</v>
      </c>
      <c r="F11233" s="2">
        <v>29488660</v>
      </c>
      <c r="G11233" s="2">
        <f t="shared" si="291"/>
        <v>7910897.0919626569</v>
      </c>
      <c r="H11233">
        <v>2023</v>
      </c>
      <c r="I11233">
        <v>3.7275999999999998</v>
      </c>
      <c r="J11233" t="s">
        <v>717</v>
      </c>
    </row>
    <row r="11234" spans="1:10" ht="15.75">
      <c r="A11234" s="19" t="s">
        <v>84</v>
      </c>
      <c r="B11234" t="s">
        <v>36</v>
      </c>
      <c r="C11234" t="s">
        <v>3</v>
      </c>
      <c r="D11234" t="s">
        <v>1</v>
      </c>
      <c r="F11234" s="2">
        <v>5907110</v>
      </c>
      <c r="G11234" s="2">
        <f t="shared" si="291"/>
        <v>1584695.2462710591</v>
      </c>
      <c r="H11234">
        <v>2023</v>
      </c>
      <c r="I11234">
        <v>3.7275999999999998</v>
      </c>
      <c r="J11234" t="s">
        <v>717</v>
      </c>
    </row>
    <row r="11235" spans="1:10" ht="15.75">
      <c r="A11235" s="19" t="s">
        <v>84</v>
      </c>
      <c r="B11235" t="s">
        <v>36</v>
      </c>
      <c r="C11235" t="s">
        <v>4</v>
      </c>
      <c r="D11235" t="s">
        <v>328</v>
      </c>
      <c r="E11235" t="s">
        <v>466</v>
      </c>
      <c r="F11235" s="2">
        <v>6790210</v>
      </c>
      <c r="G11235" s="2">
        <f t="shared" si="291"/>
        <v>1821603.7128447259</v>
      </c>
      <c r="H11235">
        <v>2023</v>
      </c>
      <c r="I11235">
        <v>3.7275999999999998</v>
      </c>
      <c r="J11235" t="s">
        <v>717</v>
      </c>
    </row>
    <row r="11236" spans="1:10" ht="15.75">
      <c r="A11236" s="19" t="s">
        <v>84</v>
      </c>
      <c r="B11236" t="s">
        <v>36</v>
      </c>
      <c r="C11236" t="s">
        <v>4</v>
      </c>
      <c r="D11236" t="s">
        <v>1</v>
      </c>
      <c r="F11236" s="2">
        <v>9497990</v>
      </c>
      <c r="G11236" s="2">
        <f t="shared" si="291"/>
        <v>2548017.4911471191</v>
      </c>
      <c r="H11236">
        <v>2023</v>
      </c>
      <c r="I11236">
        <v>3.7275999999999998</v>
      </c>
      <c r="J11236" t="s">
        <v>717</v>
      </c>
    </row>
    <row r="11237" spans="1:10">
      <c r="A11237" t="s">
        <v>84</v>
      </c>
      <c r="B11237" t="s">
        <v>36</v>
      </c>
      <c r="C11237" t="s">
        <v>3</v>
      </c>
      <c r="D11237" t="s">
        <v>328</v>
      </c>
      <c r="F11237" s="2">
        <v>28362010</v>
      </c>
      <c r="G11237" s="2">
        <f t="shared" si="291"/>
        <v>7416649.6692032116</v>
      </c>
      <c r="H11237">
        <v>2022</v>
      </c>
      <c r="I11237" s="32">
        <v>3.8241000000000001</v>
      </c>
      <c r="J11237" t="s">
        <v>717</v>
      </c>
    </row>
    <row r="11238" spans="1:10">
      <c r="A11238" t="s">
        <v>84</v>
      </c>
      <c r="B11238" t="s">
        <v>36</v>
      </c>
      <c r="C11238" t="s">
        <v>3</v>
      </c>
      <c r="D11238" t="s">
        <v>1</v>
      </c>
      <c r="F11238" s="2">
        <v>6011000</v>
      </c>
      <c r="G11238" s="2">
        <f t="shared" si="291"/>
        <v>1571873.1204727909</v>
      </c>
      <c r="H11238">
        <v>2022</v>
      </c>
      <c r="I11238" s="32">
        <v>3.8241000000000001</v>
      </c>
      <c r="J11238" t="s">
        <v>717</v>
      </c>
    </row>
    <row r="11239" spans="1:10">
      <c r="A11239" t="s">
        <v>84</v>
      </c>
      <c r="B11239" t="s">
        <v>36</v>
      </c>
      <c r="C11239" t="s">
        <v>4</v>
      </c>
      <c r="D11239" t="s">
        <v>328</v>
      </c>
      <c r="F11239" s="2">
        <v>24197370</v>
      </c>
      <c r="G11239" s="2">
        <f t="shared" si="291"/>
        <v>6327598.6506629009</v>
      </c>
      <c r="H11239">
        <v>2022</v>
      </c>
      <c r="I11239" s="32">
        <v>3.8241000000000001</v>
      </c>
      <c r="J11239" t="s">
        <v>717</v>
      </c>
    </row>
    <row r="11240" spans="1:10">
      <c r="A11240" t="s">
        <v>84</v>
      </c>
      <c r="B11240" t="s">
        <v>36</v>
      </c>
      <c r="C11240" t="s">
        <v>4</v>
      </c>
      <c r="D11240" t="s">
        <v>1</v>
      </c>
      <c r="F11240" s="2">
        <v>1675770</v>
      </c>
      <c r="G11240" s="2">
        <f t="shared" si="291"/>
        <v>438212.91284223739</v>
      </c>
      <c r="H11240">
        <v>2022</v>
      </c>
      <c r="I11240" s="32">
        <v>3.8241000000000001</v>
      </c>
      <c r="J11240" t="s">
        <v>717</v>
      </c>
    </row>
    <row r="11241" spans="1:10">
      <c r="A11241" t="s">
        <v>84</v>
      </c>
      <c r="B11241" t="s">
        <v>36</v>
      </c>
      <c r="C11241" t="s">
        <v>3</v>
      </c>
      <c r="D11241" t="s">
        <v>328</v>
      </c>
      <c r="F11241" s="2">
        <v>29971000</v>
      </c>
      <c r="G11241" s="2">
        <f t="shared" si="291"/>
        <v>7728468.2826199066</v>
      </c>
      <c r="H11241">
        <v>2021</v>
      </c>
      <c r="I11241" s="32">
        <v>3.8780000000000001</v>
      </c>
      <c r="J11241" t="s">
        <v>717</v>
      </c>
    </row>
    <row r="11242" spans="1:10">
      <c r="A11242" t="s">
        <v>64</v>
      </c>
      <c r="B11242" t="s">
        <v>34</v>
      </c>
      <c r="C11242" t="s">
        <v>3</v>
      </c>
      <c r="D11242" t="s">
        <v>328</v>
      </c>
      <c r="F11242" s="2">
        <v>14878665.74</v>
      </c>
      <c r="G11242" s="2">
        <f t="shared" si="291"/>
        <v>14878665.74</v>
      </c>
      <c r="H11242">
        <v>2022</v>
      </c>
      <c r="I11242">
        <v>1</v>
      </c>
      <c r="J11242" s="40" t="s">
        <v>715</v>
      </c>
    </row>
    <row r="11243" spans="1:10">
      <c r="A11243" t="s">
        <v>84</v>
      </c>
      <c r="B11243" t="s">
        <v>36</v>
      </c>
      <c r="C11243" t="s">
        <v>3</v>
      </c>
      <c r="D11243" t="s">
        <v>1</v>
      </c>
      <c r="F11243" s="2">
        <v>5956000</v>
      </c>
      <c r="G11243" s="2">
        <f t="shared" si="291"/>
        <v>1535843.2181536874</v>
      </c>
      <c r="H11243">
        <v>2021</v>
      </c>
      <c r="I11243" s="32">
        <v>3.8780000000000001</v>
      </c>
      <c r="J11243" t="s">
        <v>717</v>
      </c>
    </row>
    <row r="11244" spans="1:10">
      <c r="A11244" t="s">
        <v>84</v>
      </c>
      <c r="B11244" t="s">
        <v>36</v>
      </c>
      <c r="C11244" t="s">
        <v>4</v>
      </c>
      <c r="D11244" t="s">
        <v>328</v>
      </c>
      <c r="F11244" s="2">
        <v>14406000</v>
      </c>
      <c r="G11244" s="2">
        <f t="shared" si="291"/>
        <v>3714801.4440433211</v>
      </c>
      <c r="H11244">
        <v>2021</v>
      </c>
      <c r="I11244" s="32">
        <v>3.8780000000000001</v>
      </c>
      <c r="J11244" t="s">
        <v>717</v>
      </c>
    </row>
    <row r="11245" spans="1:10">
      <c r="A11245" t="s">
        <v>84</v>
      </c>
      <c r="B11245" t="s">
        <v>36</v>
      </c>
      <c r="C11245" t="s">
        <v>4</v>
      </c>
      <c r="D11245" t="s">
        <v>1</v>
      </c>
      <c r="F11245" s="2">
        <v>2007000</v>
      </c>
      <c r="G11245" s="2">
        <f t="shared" si="291"/>
        <v>517534.81175863848</v>
      </c>
      <c r="H11245">
        <v>2021</v>
      </c>
      <c r="I11245" s="32">
        <v>3.8780000000000001</v>
      </c>
      <c r="J11245" t="s">
        <v>717</v>
      </c>
    </row>
    <row r="11246" spans="1:10">
      <c r="A11246" t="s">
        <v>84</v>
      </c>
      <c r="B11246" t="s">
        <v>36</v>
      </c>
      <c r="C11246" t="s">
        <v>3</v>
      </c>
      <c r="D11246" t="s">
        <v>328</v>
      </c>
      <c r="F11246" s="2">
        <v>28830000</v>
      </c>
      <c r="G11246" s="2">
        <f t="shared" si="291"/>
        <v>8252941.3448601607</v>
      </c>
      <c r="H11246">
        <v>2020</v>
      </c>
      <c r="I11246">
        <v>3.4933000000000001</v>
      </c>
      <c r="J11246" t="s">
        <v>717</v>
      </c>
    </row>
    <row r="11247" spans="1:10">
      <c r="A11247" t="s">
        <v>84</v>
      </c>
      <c r="B11247" t="s">
        <v>36</v>
      </c>
      <c r="C11247" t="s">
        <v>3</v>
      </c>
      <c r="D11247" t="s">
        <v>1</v>
      </c>
      <c r="F11247" s="2">
        <v>4995000</v>
      </c>
      <c r="G11247" s="2">
        <f t="shared" si="291"/>
        <v>1429880.0561074056</v>
      </c>
      <c r="H11247">
        <v>2020</v>
      </c>
      <c r="I11247">
        <v>3.4933000000000001</v>
      </c>
      <c r="J11247" t="s">
        <v>717</v>
      </c>
    </row>
    <row r="11248" spans="1:10">
      <c r="A11248" t="s">
        <v>84</v>
      </c>
      <c r="B11248" t="s">
        <v>36</v>
      </c>
      <c r="C11248" t="s">
        <v>4</v>
      </c>
      <c r="D11248" t="s">
        <v>328</v>
      </c>
      <c r="F11248" s="2">
        <v>12745000</v>
      </c>
      <c r="G11248" s="2">
        <f t="shared" si="291"/>
        <v>3648412.6756934701</v>
      </c>
      <c r="H11248">
        <v>2020</v>
      </c>
      <c r="I11248">
        <v>3.4933000000000001</v>
      </c>
      <c r="J11248" t="s">
        <v>717</v>
      </c>
    </row>
    <row r="11249" spans="1:10">
      <c r="A11249" t="s">
        <v>84</v>
      </c>
      <c r="B11249" t="s">
        <v>36</v>
      </c>
      <c r="C11249" t="s">
        <v>4</v>
      </c>
      <c r="D11249" t="s">
        <v>1</v>
      </c>
      <c r="F11249" s="2">
        <v>2886000</v>
      </c>
      <c r="G11249" s="2">
        <f t="shared" si="291"/>
        <v>826152.92130650103</v>
      </c>
      <c r="H11249">
        <v>2020</v>
      </c>
      <c r="I11249">
        <v>3.4933000000000001</v>
      </c>
      <c r="J11249" t="s">
        <v>717</v>
      </c>
    </row>
    <row r="11250" spans="1:10">
      <c r="A11250" s="5" t="s">
        <v>84</v>
      </c>
      <c r="B11250" t="s">
        <v>36</v>
      </c>
      <c r="C11250" t="s">
        <v>3</v>
      </c>
      <c r="D11250" t="s">
        <v>328</v>
      </c>
      <c r="E11250" t="s">
        <v>466</v>
      </c>
      <c r="F11250" s="2">
        <v>30124110</v>
      </c>
      <c r="G11250" s="2">
        <f t="shared" si="291"/>
        <v>9027032.4533277396</v>
      </c>
      <c r="H11250">
        <v>2019</v>
      </c>
      <c r="I11250">
        <v>3.3371</v>
      </c>
      <c r="J11250" t="s">
        <v>717</v>
      </c>
    </row>
    <row r="11251" spans="1:10">
      <c r="A11251" s="5" t="s">
        <v>84</v>
      </c>
      <c r="B11251" t="s">
        <v>36</v>
      </c>
      <c r="C11251" t="s">
        <v>3</v>
      </c>
      <c r="D11251" t="s">
        <v>1</v>
      </c>
      <c r="E11251" t="s">
        <v>434</v>
      </c>
      <c r="F11251" s="2">
        <v>6801300</v>
      </c>
      <c r="G11251" s="2">
        <f t="shared" si="291"/>
        <v>2038086.9617332416</v>
      </c>
      <c r="H11251">
        <v>2019</v>
      </c>
      <c r="I11251">
        <v>3.3371</v>
      </c>
      <c r="J11251" t="s">
        <v>717</v>
      </c>
    </row>
    <row r="11252" spans="1:10">
      <c r="A11252" s="5" t="s">
        <v>84</v>
      </c>
      <c r="B11252" t="s">
        <v>36</v>
      </c>
      <c r="C11252" t="s">
        <v>4</v>
      </c>
      <c r="D11252" t="s">
        <v>328</v>
      </c>
      <c r="E11252" t="s">
        <v>466</v>
      </c>
      <c r="F11252" s="2">
        <v>9689410</v>
      </c>
      <c r="G11252" s="2">
        <f t="shared" si="291"/>
        <v>2903541.9975427766</v>
      </c>
      <c r="H11252">
        <v>2019</v>
      </c>
      <c r="I11252">
        <v>3.3371</v>
      </c>
      <c r="J11252" t="s">
        <v>717</v>
      </c>
    </row>
    <row r="11253" spans="1:10">
      <c r="A11253" s="5" t="s">
        <v>84</v>
      </c>
      <c r="B11253" t="s">
        <v>36</v>
      </c>
      <c r="C11253" t="s">
        <v>4</v>
      </c>
      <c r="D11253" t="s">
        <v>1</v>
      </c>
      <c r="E11253" t="s">
        <v>434</v>
      </c>
      <c r="F11253" s="2">
        <v>1404600</v>
      </c>
      <c r="G11253" s="2">
        <f t="shared" si="291"/>
        <v>420904.37805280037</v>
      </c>
      <c r="H11253">
        <v>2019</v>
      </c>
      <c r="I11253">
        <v>3.3371</v>
      </c>
      <c r="J11253" t="s">
        <v>717</v>
      </c>
    </row>
    <row r="11254" spans="1:10">
      <c r="A11254" t="s">
        <v>25</v>
      </c>
      <c r="B11254" t="s">
        <v>34</v>
      </c>
      <c r="C11254" t="s">
        <v>3</v>
      </c>
      <c r="D11254" t="s">
        <v>328</v>
      </c>
      <c r="F11254" s="2">
        <v>7570267.5599999996</v>
      </c>
      <c r="G11254" s="2">
        <f t="shared" si="291"/>
        <v>7570267.5599999996</v>
      </c>
      <c r="H11254">
        <v>2022</v>
      </c>
      <c r="I11254">
        <v>1</v>
      </c>
      <c r="J11254" s="40" t="s">
        <v>715</v>
      </c>
    </row>
    <row r="11255" spans="1:10">
      <c r="A11255" s="4" t="s">
        <v>84</v>
      </c>
      <c r="B11255" t="s">
        <v>36</v>
      </c>
      <c r="C11255" t="s">
        <v>3</v>
      </c>
      <c r="D11255" t="s">
        <v>328</v>
      </c>
      <c r="E11255" t="s">
        <v>533</v>
      </c>
      <c r="F11255" s="2">
        <v>26876690</v>
      </c>
      <c r="G11255" s="2">
        <f>(F11255/I11255)</f>
        <v>8171938.9461522093</v>
      </c>
      <c r="H11255">
        <v>2018</v>
      </c>
      <c r="I11255">
        <v>3.2888999999999999</v>
      </c>
      <c r="J11255" t="s">
        <v>717</v>
      </c>
    </row>
    <row r="11256" spans="1:10">
      <c r="A11256" s="4" t="s">
        <v>84</v>
      </c>
      <c r="B11256" t="s">
        <v>36</v>
      </c>
      <c r="C11256" t="s">
        <v>3</v>
      </c>
      <c r="D11256" t="s">
        <v>1</v>
      </c>
      <c r="E11256" t="s">
        <v>364</v>
      </c>
      <c r="F11256" s="2">
        <v>5911790</v>
      </c>
      <c r="G11256" s="2">
        <f>(F11256/I11256)</f>
        <v>1797497.6435890419</v>
      </c>
      <c r="H11256">
        <v>2018</v>
      </c>
      <c r="I11256">
        <v>3.2888999999999999</v>
      </c>
      <c r="J11256" t="s">
        <v>717</v>
      </c>
    </row>
    <row r="11257" spans="1:10">
      <c r="A11257" s="4" t="s">
        <v>84</v>
      </c>
      <c r="B11257" t="s">
        <v>36</v>
      </c>
      <c r="C11257" t="s">
        <v>4</v>
      </c>
      <c r="D11257" t="s">
        <v>328</v>
      </c>
      <c r="E11257" t="s">
        <v>533</v>
      </c>
      <c r="F11257" s="2">
        <v>14683410</v>
      </c>
      <c r="G11257" s="2">
        <f>(F11257/I11257)</f>
        <v>4464535.2549484633</v>
      </c>
      <c r="H11257">
        <v>2018</v>
      </c>
      <c r="I11257">
        <v>3.2888999999999999</v>
      </c>
      <c r="J11257" t="s">
        <v>717</v>
      </c>
    </row>
    <row r="11258" spans="1:10">
      <c r="A11258" s="4" t="s">
        <v>84</v>
      </c>
      <c r="B11258" t="s">
        <v>36</v>
      </c>
      <c r="C11258" t="s">
        <v>4</v>
      </c>
      <c r="D11258" t="s">
        <v>1</v>
      </c>
      <c r="E11258" t="s">
        <v>364</v>
      </c>
      <c r="F11258" s="2">
        <v>2694690</v>
      </c>
      <c r="G11258" s="2">
        <f>(F11258/I11258)</f>
        <v>819328.65091671993</v>
      </c>
      <c r="H11258">
        <v>2018</v>
      </c>
      <c r="I11258">
        <v>3.2888999999999999</v>
      </c>
      <c r="J11258" t="s">
        <v>717</v>
      </c>
    </row>
    <row r="11259" spans="1:10">
      <c r="A11259" s="4" t="s">
        <v>84</v>
      </c>
      <c r="B11259" t="s">
        <v>36</v>
      </c>
      <c r="C11259" t="s">
        <v>3</v>
      </c>
      <c r="D11259" t="s">
        <v>328</v>
      </c>
      <c r="E11259" t="s">
        <v>533</v>
      </c>
      <c r="F11259" s="2">
        <v>22234650</v>
      </c>
      <c r="G11259" s="2">
        <f>(F11259/I11259)</f>
        <v>6818771.4671246316</v>
      </c>
      <c r="H11259">
        <v>2017</v>
      </c>
      <c r="I11259">
        <v>3.2608000000000001</v>
      </c>
      <c r="J11259" t="s">
        <v>717</v>
      </c>
    </row>
    <row r="11260" spans="1:10">
      <c r="A11260" t="s">
        <v>64</v>
      </c>
      <c r="B11260" t="s">
        <v>34</v>
      </c>
      <c r="C11260" t="s">
        <v>3</v>
      </c>
      <c r="D11260" t="s">
        <v>1</v>
      </c>
      <c r="F11260" s="2">
        <v>3777059.63</v>
      </c>
      <c r="G11260" s="2">
        <f>F11260/I11260</f>
        <v>3777059.63</v>
      </c>
      <c r="H11260">
        <v>2022</v>
      </c>
      <c r="I11260">
        <v>1</v>
      </c>
      <c r="J11260" s="40" t="s">
        <v>715</v>
      </c>
    </row>
    <row r="11261" spans="1:10">
      <c r="A11261" s="4" t="s">
        <v>84</v>
      </c>
      <c r="B11261" t="s">
        <v>36</v>
      </c>
      <c r="C11261" t="s">
        <v>3</v>
      </c>
      <c r="D11261" t="s">
        <v>1</v>
      </c>
      <c r="E11261" t="s">
        <v>364</v>
      </c>
      <c r="F11261" s="2">
        <v>4770640</v>
      </c>
      <c r="G11261" s="2">
        <f>(F11261/I11261)</f>
        <v>1463027.477919529</v>
      </c>
      <c r="H11261">
        <v>2017</v>
      </c>
      <c r="I11261">
        <v>3.2608000000000001</v>
      </c>
      <c r="J11261" t="s">
        <v>717</v>
      </c>
    </row>
    <row r="11262" spans="1:10">
      <c r="A11262" s="4" t="s">
        <v>84</v>
      </c>
      <c r="B11262" t="s">
        <v>36</v>
      </c>
      <c r="C11262" t="s">
        <v>4</v>
      </c>
      <c r="D11262" t="s">
        <v>328</v>
      </c>
      <c r="E11262" t="s">
        <v>534</v>
      </c>
      <c r="F11262" s="2">
        <v>11874030</v>
      </c>
      <c r="G11262" s="2">
        <f>(F11262/I11262)</f>
        <v>3641446.8842001962</v>
      </c>
      <c r="H11262">
        <v>2017</v>
      </c>
      <c r="I11262">
        <v>3.2608000000000001</v>
      </c>
      <c r="J11262" t="s">
        <v>717</v>
      </c>
    </row>
    <row r="11263" spans="1:10">
      <c r="A11263" s="4" t="s">
        <v>84</v>
      </c>
      <c r="B11263" t="s">
        <v>36</v>
      </c>
      <c r="C11263" t="s">
        <v>4</v>
      </c>
      <c r="D11263" t="s">
        <v>1</v>
      </c>
      <c r="E11263" t="s">
        <v>364</v>
      </c>
      <c r="F11263" s="2">
        <v>5680940</v>
      </c>
      <c r="G11263" s="2">
        <f>(F11263/I11263)</f>
        <v>1742192.1000981354</v>
      </c>
      <c r="H11263">
        <v>2017</v>
      </c>
      <c r="I11263">
        <v>3.2608000000000001</v>
      </c>
      <c r="J11263" t="s">
        <v>717</v>
      </c>
    </row>
    <row r="11264" spans="1:10">
      <c r="A11264" t="s">
        <v>84</v>
      </c>
      <c r="B11264" t="s">
        <v>36</v>
      </c>
      <c r="C11264" t="s">
        <v>3</v>
      </c>
      <c r="D11264" t="s">
        <v>328</v>
      </c>
      <c r="F11264" s="2">
        <v>22377950</v>
      </c>
      <c r="G11264" s="2">
        <v>6631486.1460957183</v>
      </c>
      <c r="H11264">
        <v>2016</v>
      </c>
      <c r="I11264">
        <v>3.3744999999999998</v>
      </c>
      <c r="J11264" t="s">
        <v>717</v>
      </c>
    </row>
    <row r="11265" spans="1:10">
      <c r="A11265" t="s">
        <v>84</v>
      </c>
      <c r="B11265" t="s">
        <v>36</v>
      </c>
      <c r="C11265" t="s">
        <v>3</v>
      </c>
      <c r="D11265" t="s">
        <v>1</v>
      </c>
      <c r="F11265" s="2">
        <v>6296580</v>
      </c>
      <c r="G11265" s="2">
        <v>1865929.7673729442</v>
      </c>
      <c r="H11265">
        <v>2016</v>
      </c>
      <c r="I11265">
        <v>3.3744999999999998</v>
      </c>
      <c r="J11265" t="s">
        <v>717</v>
      </c>
    </row>
    <row r="11266" spans="1:10">
      <c r="A11266" t="s">
        <v>84</v>
      </c>
      <c r="B11266" t="s">
        <v>36</v>
      </c>
      <c r="C11266" t="s">
        <v>4</v>
      </c>
      <c r="D11266" t="s">
        <v>328</v>
      </c>
      <c r="F11266" s="2">
        <v>8934330</v>
      </c>
      <c r="G11266" s="2">
        <v>2647601.1260927548</v>
      </c>
      <c r="H11266">
        <v>2016</v>
      </c>
      <c r="I11266">
        <v>3.3744999999999998</v>
      </c>
      <c r="J11266" t="s">
        <v>717</v>
      </c>
    </row>
    <row r="11267" spans="1:10">
      <c r="A11267" t="s">
        <v>84</v>
      </c>
      <c r="B11267" t="s">
        <v>36</v>
      </c>
      <c r="C11267" t="s">
        <v>4</v>
      </c>
      <c r="D11267" t="s">
        <v>1</v>
      </c>
      <c r="F11267" s="2">
        <v>2388630</v>
      </c>
      <c r="G11267" s="2">
        <v>707847.08845754934</v>
      </c>
      <c r="H11267">
        <v>2016</v>
      </c>
      <c r="I11267">
        <v>3.3744999999999998</v>
      </c>
      <c r="J11267" t="s">
        <v>717</v>
      </c>
    </row>
    <row r="11268" spans="1:10">
      <c r="A11268" t="s">
        <v>84</v>
      </c>
      <c r="B11268" t="s">
        <v>36</v>
      </c>
      <c r="C11268" t="s">
        <v>3</v>
      </c>
      <c r="D11268" t="s">
        <v>328</v>
      </c>
      <c r="F11268" s="2">
        <v>23775000</v>
      </c>
      <c r="G11268" s="2">
        <v>7467022.6130653266</v>
      </c>
      <c r="H11268">
        <v>2015</v>
      </c>
      <c r="I11268">
        <v>3.1840000000000002</v>
      </c>
      <c r="J11268" t="s">
        <v>717</v>
      </c>
    </row>
    <row r="11269" spans="1:10">
      <c r="A11269" t="s">
        <v>25</v>
      </c>
      <c r="B11269" t="s">
        <v>34</v>
      </c>
      <c r="C11269" t="s">
        <v>3</v>
      </c>
      <c r="D11269" t="s">
        <v>1</v>
      </c>
      <c r="F11269" s="2">
        <v>421512.62</v>
      </c>
      <c r="G11269" s="2">
        <f>F11269/I11269</f>
        <v>421512.62</v>
      </c>
      <c r="H11269">
        <v>2022</v>
      </c>
      <c r="I11269">
        <v>1</v>
      </c>
      <c r="J11269" s="40" t="s">
        <v>715</v>
      </c>
    </row>
    <row r="11270" spans="1:10">
      <c r="A11270" t="s">
        <v>84</v>
      </c>
      <c r="B11270" t="s">
        <v>36</v>
      </c>
      <c r="C11270" t="s">
        <v>3</v>
      </c>
      <c r="D11270" t="s">
        <v>1</v>
      </c>
      <c r="F11270" s="2">
        <v>4972000</v>
      </c>
      <c r="G11270" s="2">
        <v>1561557.7889447236</v>
      </c>
      <c r="H11270">
        <v>2015</v>
      </c>
      <c r="I11270">
        <v>3.1840000000000002</v>
      </c>
      <c r="J11270" t="s">
        <v>717</v>
      </c>
    </row>
    <row r="11271" spans="1:10">
      <c r="A11271" t="s">
        <v>84</v>
      </c>
      <c r="B11271" t="s">
        <v>36</v>
      </c>
      <c r="C11271" t="s">
        <v>4</v>
      </c>
      <c r="D11271" t="s">
        <v>328</v>
      </c>
      <c r="F11271" s="2">
        <v>15430000</v>
      </c>
      <c r="G11271" s="2">
        <v>4846105.5276381904</v>
      </c>
      <c r="H11271">
        <v>2015</v>
      </c>
      <c r="I11271">
        <v>3.1840000000000002</v>
      </c>
      <c r="J11271" t="s">
        <v>717</v>
      </c>
    </row>
    <row r="11272" spans="1:10">
      <c r="A11272" t="s">
        <v>84</v>
      </c>
      <c r="B11272" t="s">
        <v>36</v>
      </c>
      <c r="C11272" t="s">
        <v>4</v>
      </c>
      <c r="D11272" t="s">
        <v>1</v>
      </c>
      <c r="F11272" s="2">
        <v>260000</v>
      </c>
      <c r="G11272" s="2">
        <v>81658.291457286425</v>
      </c>
      <c r="H11272">
        <v>2015</v>
      </c>
      <c r="I11272">
        <v>3.1840000000000002</v>
      </c>
      <c r="J11272" t="s">
        <v>717</v>
      </c>
    </row>
    <row r="11273" spans="1:10">
      <c r="A11273" t="s">
        <v>84</v>
      </c>
      <c r="B11273" t="s">
        <v>36</v>
      </c>
      <c r="C11273" t="s">
        <v>3</v>
      </c>
      <c r="D11273" t="s">
        <v>328</v>
      </c>
      <c r="F11273" s="2">
        <v>20702619.98</v>
      </c>
      <c r="G11273" s="2">
        <v>7291243.7647651639</v>
      </c>
      <c r="H11273">
        <v>2014</v>
      </c>
      <c r="I11273">
        <v>2.8393811327561327</v>
      </c>
      <c r="J11273" t="s">
        <v>717</v>
      </c>
    </row>
    <row r="11274" spans="1:10">
      <c r="A11274" t="s">
        <v>84</v>
      </c>
      <c r="B11274" t="s">
        <v>36</v>
      </c>
      <c r="C11274" t="s">
        <v>3</v>
      </c>
      <c r="D11274" t="s">
        <v>1</v>
      </c>
      <c r="F11274" s="2">
        <v>4823159.47</v>
      </c>
      <c r="G11274" s="2">
        <v>1698665.7459818546</v>
      </c>
      <c r="H11274">
        <v>2014</v>
      </c>
      <c r="I11274">
        <v>2.8393811327561327</v>
      </c>
      <c r="J11274" t="s">
        <v>717</v>
      </c>
    </row>
    <row r="11275" spans="1:10">
      <c r="A11275" t="s">
        <v>84</v>
      </c>
      <c r="B11275" t="s">
        <v>36</v>
      </c>
      <c r="C11275" t="s">
        <v>4</v>
      </c>
      <c r="D11275" t="s">
        <v>328</v>
      </c>
      <c r="F11275" s="2">
        <v>10470669.989884691</v>
      </c>
      <c r="G11275" s="2">
        <v>3687659.2117526024</v>
      </c>
      <c r="H11275">
        <v>2014</v>
      </c>
      <c r="I11275">
        <v>2.8393811327561327</v>
      </c>
      <c r="J11275" t="s">
        <v>717</v>
      </c>
    </row>
    <row r="11276" spans="1:10">
      <c r="A11276" t="s">
        <v>84</v>
      </c>
      <c r="B11276" t="s">
        <v>36</v>
      </c>
      <c r="C11276" t="s">
        <v>4</v>
      </c>
      <c r="D11276" t="s">
        <v>1</v>
      </c>
      <c r="F11276" s="2">
        <v>991399.89105855906</v>
      </c>
      <c r="G11276" s="2">
        <v>349160.554608682</v>
      </c>
      <c r="H11276">
        <v>2014</v>
      </c>
      <c r="I11276">
        <v>2.8393811327561327</v>
      </c>
      <c r="J11276" t="s">
        <v>717</v>
      </c>
    </row>
    <row r="11277" spans="1:10">
      <c r="A11277" t="s">
        <v>84</v>
      </c>
      <c r="B11277" t="s">
        <v>36</v>
      </c>
      <c r="C11277" t="s">
        <v>3</v>
      </c>
      <c r="D11277" t="s">
        <v>328</v>
      </c>
      <c r="F11277" s="2">
        <v>18611800</v>
      </c>
      <c r="G11277" s="2">
        <v>6886259.8006673576</v>
      </c>
      <c r="H11277">
        <v>2013</v>
      </c>
      <c r="I11277">
        <v>2.7027443835616403</v>
      </c>
      <c r="J11277" t="s">
        <v>717</v>
      </c>
    </row>
    <row r="11278" spans="1:10">
      <c r="A11278" t="s">
        <v>64</v>
      </c>
      <c r="B11278" t="s">
        <v>34</v>
      </c>
      <c r="C11278" t="s">
        <v>5</v>
      </c>
      <c r="D11278" t="s">
        <v>328</v>
      </c>
      <c r="F11278" s="2">
        <v>1789273.07</v>
      </c>
      <c r="G11278" s="2">
        <f>F11278/I11278</f>
        <v>1789273.07</v>
      </c>
      <c r="H11278">
        <v>2022</v>
      </c>
      <c r="I11278">
        <v>1</v>
      </c>
      <c r="J11278" s="40" t="s">
        <v>715</v>
      </c>
    </row>
    <row r="11279" spans="1:10">
      <c r="A11279" t="s">
        <v>84</v>
      </c>
      <c r="B11279" t="s">
        <v>36</v>
      </c>
      <c r="C11279" t="s">
        <v>3</v>
      </c>
      <c r="D11279" t="s">
        <v>1</v>
      </c>
      <c r="F11279" s="2">
        <v>4989240</v>
      </c>
      <c r="G11279" s="2">
        <v>1845990.3312888385</v>
      </c>
      <c r="H11279">
        <v>2013</v>
      </c>
      <c r="I11279">
        <v>2.7027443835616403</v>
      </c>
      <c r="J11279" t="s">
        <v>717</v>
      </c>
    </row>
    <row r="11280" spans="1:10">
      <c r="A11280" t="s">
        <v>84</v>
      </c>
      <c r="B11280" t="s">
        <v>36</v>
      </c>
      <c r="C11280" t="s">
        <v>4</v>
      </c>
      <c r="D11280" t="s">
        <v>328</v>
      </c>
      <c r="F11280" s="2">
        <v>7942450</v>
      </c>
      <c r="G11280" s="2">
        <v>2938661.1802088167</v>
      </c>
      <c r="H11280">
        <v>2013</v>
      </c>
      <c r="I11280">
        <v>2.7027443835616403</v>
      </c>
      <c r="J11280" t="s">
        <v>717</v>
      </c>
    </row>
    <row r="11281" spans="1:10">
      <c r="A11281" t="s">
        <v>84</v>
      </c>
      <c r="B11281" t="s">
        <v>36</v>
      </c>
      <c r="C11281" t="s">
        <v>4</v>
      </c>
      <c r="D11281" t="s">
        <v>1</v>
      </c>
      <c r="F11281" s="2">
        <v>1736750</v>
      </c>
      <c r="G11281" s="2">
        <v>642587.59006700222</v>
      </c>
      <c r="H11281">
        <v>2013</v>
      </c>
      <c r="I11281">
        <v>2.7027443835616403</v>
      </c>
      <c r="J11281" t="s">
        <v>717</v>
      </c>
    </row>
    <row r="11282" spans="1:10">
      <c r="A11282" t="s">
        <v>84</v>
      </c>
      <c r="B11282" t="s">
        <v>36</v>
      </c>
      <c r="C11282" t="s">
        <v>3</v>
      </c>
      <c r="D11282" t="s">
        <v>328</v>
      </c>
      <c r="F11282" s="2">
        <v>19103094.254173223</v>
      </c>
      <c r="G11282" s="2">
        <v>7243009.8934551002</v>
      </c>
      <c r="H11282">
        <v>2012</v>
      </c>
      <c r="I11282">
        <v>2.6374524590163939</v>
      </c>
      <c r="J11282" t="s">
        <v>717</v>
      </c>
    </row>
    <row r="11283" spans="1:10">
      <c r="A11283" t="s">
        <v>84</v>
      </c>
      <c r="B11283" t="s">
        <v>36</v>
      </c>
      <c r="C11283" t="s">
        <v>3</v>
      </c>
      <c r="D11283" t="s">
        <v>1</v>
      </c>
      <c r="F11283" s="2">
        <v>4234205.117261773</v>
      </c>
      <c r="G11283" s="2">
        <v>1605414.7640791479</v>
      </c>
      <c r="H11283">
        <v>2012</v>
      </c>
      <c r="I11283">
        <v>2.6374524590163939</v>
      </c>
      <c r="J11283" t="s">
        <v>717</v>
      </c>
    </row>
    <row r="11284" spans="1:10">
      <c r="A11284" t="s">
        <v>84</v>
      </c>
      <c r="B11284" t="s">
        <v>36</v>
      </c>
      <c r="C11284" t="s">
        <v>4</v>
      </c>
      <c r="D11284" t="s">
        <v>328</v>
      </c>
      <c r="F11284" s="2">
        <v>5711569.8970731366</v>
      </c>
      <c r="G11284" s="2">
        <v>2165563.1659056321</v>
      </c>
      <c r="H11284">
        <v>2012</v>
      </c>
      <c r="I11284">
        <v>2.6374524590163939</v>
      </c>
      <c r="J11284" t="s">
        <v>717</v>
      </c>
    </row>
    <row r="11285" spans="1:10">
      <c r="A11285" t="s">
        <v>84</v>
      </c>
      <c r="B11285" t="s">
        <v>36</v>
      </c>
      <c r="C11285" t="s">
        <v>4</v>
      </c>
      <c r="D11285" t="s">
        <v>1</v>
      </c>
      <c r="F11285" s="2">
        <v>1653024.3322853511</v>
      </c>
      <c r="G11285" s="2">
        <v>626750.38051750383</v>
      </c>
      <c r="H11285">
        <v>2012</v>
      </c>
      <c r="I11285">
        <v>2.6374524590163939</v>
      </c>
      <c r="J11285" t="s">
        <v>717</v>
      </c>
    </row>
    <row r="11286" spans="1:10">
      <c r="A11286" t="s">
        <v>84</v>
      </c>
      <c r="B11286" t="s">
        <v>36</v>
      </c>
      <c r="C11286" t="s">
        <v>3</v>
      </c>
      <c r="D11286" t="s">
        <v>328</v>
      </c>
      <c r="F11286" s="2">
        <v>17660630.784591842</v>
      </c>
      <c r="G11286" s="2">
        <v>6413260.6721162591</v>
      </c>
      <c r="H11286">
        <v>2011</v>
      </c>
      <c r="I11286">
        <v>2.7537678082191781</v>
      </c>
      <c r="J11286" t="s">
        <v>717</v>
      </c>
    </row>
    <row r="11287" spans="1:10">
      <c r="A11287" t="s">
        <v>84</v>
      </c>
      <c r="B11287" t="s">
        <v>36</v>
      </c>
      <c r="C11287" t="s">
        <v>3</v>
      </c>
      <c r="D11287" t="s">
        <v>1</v>
      </c>
      <c r="F11287" s="2">
        <v>5545573.1285431683</v>
      </c>
      <c r="G11287" s="2">
        <v>2013812.8973660313</v>
      </c>
      <c r="H11287">
        <v>2011</v>
      </c>
      <c r="I11287">
        <v>2.7537678082191781</v>
      </c>
      <c r="J11287" t="s">
        <v>717</v>
      </c>
    </row>
    <row r="11288" spans="1:10">
      <c r="A11288" t="s">
        <v>84</v>
      </c>
      <c r="B11288" t="s">
        <v>36</v>
      </c>
      <c r="C11288" t="s">
        <v>4</v>
      </c>
      <c r="D11288" t="s">
        <v>328</v>
      </c>
      <c r="F11288" s="2">
        <v>7642458.5144115584</v>
      </c>
      <c r="G11288" s="2">
        <v>2775273.3878292469</v>
      </c>
      <c r="H11288">
        <v>2011</v>
      </c>
      <c r="I11288">
        <v>2.7537678082191781</v>
      </c>
      <c r="J11288" t="s">
        <v>717</v>
      </c>
    </row>
    <row r="11289" spans="1:10">
      <c r="A11289" t="s">
        <v>84</v>
      </c>
      <c r="B11289" t="s">
        <v>36</v>
      </c>
      <c r="C11289" t="s">
        <v>4</v>
      </c>
      <c r="D11289" t="s">
        <v>1</v>
      </c>
      <c r="F11289" s="2">
        <v>1276637.7517449893</v>
      </c>
      <c r="G11289" s="2">
        <v>463596.73024523171</v>
      </c>
      <c r="H11289">
        <v>2011</v>
      </c>
      <c r="I11289">
        <v>2.7537678082191781</v>
      </c>
      <c r="J11289" t="s">
        <v>717</v>
      </c>
    </row>
    <row r="11290" spans="1:10">
      <c r="A11290" t="s">
        <v>25</v>
      </c>
      <c r="B11290" t="s">
        <v>34</v>
      </c>
      <c r="C11290" t="s">
        <v>5</v>
      </c>
      <c r="D11290" t="s">
        <v>328</v>
      </c>
      <c r="F11290" s="2">
        <v>2914785.24</v>
      </c>
      <c r="G11290" s="2">
        <f>F11290/I11290</f>
        <v>2914785.24</v>
      </c>
      <c r="H11290">
        <v>2022</v>
      </c>
      <c r="I11290">
        <v>1</v>
      </c>
      <c r="J11290" s="40" t="s">
        <v>715</v>
      </c>
    </row>
    <row r="11291" spans="1:10">
      <c r="A11291" t="s">
        <v>84</v>
      </c>
      <c r="B11291" t="s">
        <v>36</v>
      </c>
      <c r="C11291" t="s">
        <v>3</v>
      </c>
      <c r="D11291" t="s">
        <v>328</v>
      </c>
      <c r="F11291" s="2">
        <v>14254341.53555619</v>
      </c>
      <c r="G11291" s="2">
        <v>5045624.1134751774</v>
      </c>
      <c r="H11291">
        <v>2010</v>
      </c>
      <c r="I11291">
        <v>2.8250898630136958</v>
      </c>
      <c r="J11291" t="s">
        <v>717</v>
      </c>
    </row>
    <row r="11292" spans="1:10">
      <c r="A11292" t="s">
        <v>84</v>
      </c>
      <c r="B11292" t="s">
        <v>36</v>
      </c>
      <c r="C11292" t="s">
        <v>3</v>
      </c>
      <c r="D11292" t="s">
        <v>1</v>
      </c>
      <c r="F11292" s="2">
        <v>7209128.4279529704</v>
      </c>
      <c r="G11292" s="2">
        <v>2551822.6950354609</v>
      </c>
      <c r="H11292">
        <v>2010</v>
      </c>
      <c r="I11292">
        <v>2.8250898630136958</v>
      </c>
      <c r="J11292" t="s">
        <v>717</v>
      </c>
    </row>
    <row r="11293" spans="1:10">
      <c r="A11293" t="s">
        <v>84</v>
      </c>
      <c r="B11293" t="s">
        <v>36</v>
      </c>
      <c r="C11293" t="s">
        <v>4</v>
      </c>
      <c r="D11293" t="s">
        <v>328</v>
      </c>
      <c r="F11293" s="2">
        <v>4839288.7729000244</v>
      </c>
      <c r="G11293" s="2">
        <v>1712968.0851063831</v>
      </c>
      <c r="H11293">
        <v>2010</v>
      </c>
      <c r="I11293">
        <v>2.8250898630136958</v>
      </c>
      <c r="J11293" t="s">
        <v>717</v>
      </c>
    </row>
    <row r="11294" spans="1:10">
      <c r="A11294" t="s">
        <v>84</v>
      </c>
      <c r="B11294" t="s">
        <v>36</v>
      </c>
      <c r="C11294" t="s">
        <v>4</v>
      </c>
      <c r="D11294" t="s">
        <v>1</v>
      </c>
      <c r="F11294" s="2">
        <v>2930660.0650578034</v>
      </c>
      <c r="G11294" s="2">
        <v>1037368.7943262411</v>
      </c>
      <c r="H11294">
        <v>2010</v>
      </c>
      <c r="I11294">
        <v>2.8250898630136958</v>
      </c>
      <c r="J11294" t="s">
        <v>717</v>
      </c>
    </row>
    <row r="11295" spans="1:10">
      <c r="A11295" t="s">
        <v>568</v>
      </c>
      <c r="B11295" t="s">
        <v>552</v>
      </c>
      <c r="C11295" t="s">
        <v>3</v>
      </c>
      <c r="D11295" t="s">
        <v>328</v>
      </c>
      <c r="F11295" s="2">
        <v>38178000</v>
      </c>
      <c r="G11295" s="2">
        <v>6074656.3136456218</v>
      </c>
      <c r="H11295">
        <v>2015</v>
      </c>
      <c r="I11295">
        <v>6.2847999999999997</v>
      </c>
      <c r="J11295" t="s">
        <v>717</v>
      </c>
    </row>
    <row r="11296" spans="1:10">
      <c r="A11296" t="s">
        <v>64</v>
      </c>
      <c r="B11296" t="s">
        <v>34</v>
      </c>
      <c r="C11296" t="s">
        <v>5</v>
      </c>
      <c r="D11296" t="s">
        <v>1</v>
      </c>
      <c r="F11296" s="2">
        <v>35707.58</v>
      </c>
      <c r="G11296" s="2">
        <f>F11296/I11296</f>
        <v>35707.58</v>
      </c>
      <c r="H11296">
        <v>2022</v>
      </c>
      <c r="I11296">
        <v>1</v>
      </c>
      <c r="J11296" s="40" t="s">
        <v>715</v>
      </c>
    </row>
    <row r="11297" spans="1:10">
      <c r="A11297" t="s">
        <v>568</v>
      </c>
      <c r="B11297" t="s">
        <v>552</v>
      </c>
      <c r="C11297" t="s">
        <v>3</v>
      </c>
      <c r="D11297" t="s">
        <v>1</v>
      </c>
      <c r="F11297" s="2">
        <v>32745000</v>
      </c>
      <c r="G11297" s="2">
        <v>5210189.6639511203</v>
      </c>
      <c r="H11297">
        <v>2015</v>
      </c>
      <c r="I11297">
        <v>6.2847999999999997</v>
      </c>
      <c r="J11297" t="s">
        <v>717</v>
      </c>
    </row>
    <row r="11298" spans="1:10">
      <c r="A11298" t="s">
        <v>568</v>
      </c>
      <c r="B11298" t="s">
        <v>552</v>
      </c>
      <c r="C11298" t="s">
        <v>4</v>
      </c>
      <c r="D11298" t="s">
        <v>328</v>
      </c>
      <c r="F11298" s="2">
        <v>1426000</v>
      </c>
      <c r="G11298" s="2">
        <v>226896.63951120165</v>
      </c>
      <c r="H11298">
        <v>2015</v>
      </c>
      <c r="I11298">
        <v>6.2847999999999997</v>
      </c>
      <c r="J11298" t="s">
        <v>717</v>
      </c>
    </row>
    <row r="11299" spans="1:10">
      <c r="A11299" t="s">
        <v>568</v>
      </c>
      <c r="B11299" t="s">
        <v>552</v>
      </c>
      <c r="C11299" t="s">
        <v>4</v>
      </c>
      <c r="D11299" t="s">
        <v>1</v>
      </c>
      <c r="F11299" s="2">
        <v>12272000</v>
      </c>
      <c r="G11299" s="2">
        <v>1952647.6578411406</v>
      </c>
      <c r="H11299">
        <v>2015</v>
      </c>
      <c r="I11299">
        <v>6.2847999999999997</v>
      </c>
      <c r="J11299" t="s">
        <v>717</v>
      </c>
    </row>
    <row r="11300" spans="1:10">
      <c r="A11300" t="s">
        <v>568</v>
      </c>
      <c r="B11300" t="s">
        <v>552</v>
      </c>
      <c r="C11300" t="s">
        <v>3</v>
      </c>
      <c r="D11300" t="s">
        <v>328</v>
      </c>
      <c r="F11300" s="2">
        <v>24654000</v>
      </c>
      <c r="G11300" s="2">
        <v>3918246.6902941787</v>
      </c>
      <c r="H11300">
        <v>2014</v>
      </c>
      <c r="I11300">
        <v>6.2920999999999996</v>
      </c>
      <c r="J11300" t="s">
        <v>717</v>
      </c>
    </row>
    <row r="11301" spans="1:10">
      <c r="A11301" t="s">
        <v>568</v>
      </c>
      <c r="B11301" t="s">
        <v>552</v>
      </c>
      <c r="C11301" t="s">
        <v>3</v>
      </c>
      <c r="D11301" t="s">
        <v>1</v>
      </c>
      <c r="F11301" s="2">
        <v>25868000.000000004</v>
      </c>
      <c r="G11301" s="2">
        <v>4111187.0440711374</v>
      </c>
      <c r="H11301">
        <v>2014</v>
      </c>
      <c r="I11301">
        <v>6.2920999999999996</v>
      </c>
      <c r="J11301" t="s">
        <v>717</v>
      </c>
    </row>
    <row r="11302" spans="1:10">
      <c r="A11302" t="s">
        <v>568</v>
      </c>
      <c r="B11302" t="s">
        <v>552</v>
      </c>
      <c r="C11302" t="s">
        <v>4</v>
      </c>
      <c r="D11302" t="s">
        <v>328</v>
      </c>
      <c r="F11302" s="2">
        <v>1100000.0000000002</v>
      </c>
      <c r="G11302" s="2">
        <v>174822.39633826548</v>
      </c>
      <c r="H11302">
        <v>2014</v>
      </c>
      <c r="I11302">
        <v>6.2920999999999996</v>
      </c>
      <c r="J11302" t="s">
        <v>717</v>
      </c>
    </row>
    <row r="11303" spans="1:10">
      <c r="A11303" t="s">
        <v>568</v>
      </c>
      <c r="B11303" t="s">
        <v>552</v>
      </c>
      <c r="C11303" t="s">
        <v>3</v>
      </c>
      <c r="D11303" t="s">
        <v>328</v>
      </c>
      <c r="F11303" s="2">
        <v>10788000</v>
      </c>
      <c r="G11303" s="2">
        <v>1716686.2926068553</v>
      </c>
      <c r="H11303">
        <v>2013</v>
      </c>
      <c r="I11303">
        <v>6.2842000000000002</v>
      </c>
      <c r="J11303" t="s">
        <v>717</v>
      </c>
    </row>
    <row r="11304" spans="1:10">
      <c r="A11304" t="s">
        <v>568</v>
      </c>
      <c r="B11304" t="s">
        <v>552</v>
      </c>
      <c r="C11304" t="s">
        <v>3</v>
      </c>
      <c r="D11304" t="s">
        <v>1</v>
      </c>
      <c r="F11304" s="2">
        <v>836000.00000000012</v>
      </c>
      <c r="G11304" s="2">
        <v>133032.04862989721</v>
      </c>
      <c r="H11304">
        <v>2013</v>
      </c>
      <c r="I11304">
        <v>6.2842000000000002</v>
      </c>
      <c r="J11304" t="s">
        <v>717</v>
      </c>
    </row>
    <row r="11305" spans="1:10">
      <c r="A11305" t="s">
        <v>568</v>
      </c>
      <c r="B11305" t="s">
        <v>552</v>
      </c>
      <c r="C11305" t="s">
        <v>4</v>
      </c>
      <c r="D11305" t="s">
        <v>328</v>
      </c>
      <c r="F11305" s="2">
        <v>1565000</v>
      </c>
      <c r="G11305" s="2">
        <v>249037.26806912574</v>
      </c>
      <c r="H11305">
        <v>2013</v>
      </c>
      <c r="I11305">
        <v>6.2842000000000002</v>
      </c>
      <c r="J11305" t="s">
        <v>717</v>
      </c>
    </row>
    <row r="11306" spans="1:10">
      <c r="A11306" t="s">
        <v>568</v>
      </c>
      <c r="B11306" t="s">
        <v>552</v>
      </c>
      <c r="C11306" t="s">
        <v>3</v>
      </c>
      <c r="D11306" t="s">
        <v>328</v>
      </c>
      <c r="F11306" s="2">
        <v>10683000</v>
      </c>
      <c r="G11306" s="2">
        <v>2490616.1844590111</v>
      </c>
      <c r="H11306">
        <v>2012</v>
      </c>
      <c r="I11306">
        <v>4.2892999999999857</v>
      </c>
      <c r="J11306" t="s">
        <v>717</v>
      </c>
    </row>
    <row r="11307" spans="1:10">
      <c r="A11307" t="s">
        <v>568</v>
      </c>
      <c r="B11307" t="s">
        <v>552</v>
      </c>
      <c r="C11307" t="s">
        <v>3</v>
      </c>
      <c r="D11307" t="s">
        <v>1</v>
      </c>
      <c r="F11307" s="2">
        <v>9589000.0000000019</v>
      </c>
      <c r="G11307" s="2">
        <v>2235562.9123633304</v>
      </c>
      <c r="H11307">
        <v>2012</v>
      </c>
      <c r="I11307">
        <v>4.2892999999999857</v>
      </c>
      <c r="J11307" t="s">
        <v>717</v>
      </c>
    </row>
    <row r="11308" spans="1:10">
      <c r="A11308" t="s">
        <v>568</v>
      </c>
      <c r="B11308" t="s">
        <v>552</v>
      </c>
      <c r="C11308" t="s">
        <v>4</v>
      </c>
      <c r="D11308" t="s">
        <v>328</v>
      </c>
      <c r="F11308" s="2">
        <v>1975000</v>
      </c>
      <c r="G11308" s="2">
        <v>460448.09176322632</v>
      </c>
      <c r="H11308">
        <v>2012</v>
      </c>
      <c r="I11308">
        <v>4.2892999999999857</v>
      </c>
      <c r="J11308" t="s">
        <v>717</v>
      </c>
    </row>
    <row r="11309" spans="1:10">
      <c r="A11309" t="s">
        <v>568</v>
      </c>
      <c r="B11309" t="s">
        <v>552</v>
      </c>
      <c r="C11309" t="s">
        <v>4</v>
      </c>
      <c r="D11309" t="s">
        <v>1</v>
      </c>
      <c r="F11309" s="2">
        <v>180000</v>
      </c>
      <c r="G11309" s="2">
        <v>41964.889375888983</v>
      </c>
      <c r="H11309">
        <v>2012</v>
      </c>
      <c r="I11309">
        <v>4.2892999999999857</v>
      </c>
      <c r="J11309" t="s">
        <v>717</v>
      </c>
    </row>
    <row r="11310" spans="1:10">
      <c r="A11310" t="s">
        <v>568</v>
      </c>
      <c r="B11310" t="s">
        <v>552</v>
      </c>
      <c r="C11310" t="s">
        <v>3</v>
      </c>
      <c r="D11310" t="s">
        <v>328</v>
      </c>
      <c r="F11310" s="2">
        <v>13934000.000000013</v>
      </c>
      <c r="G11310" s="2">
        <v>3248548.7142424309</v>
      </c>
      <c r="H11310">
        <v>2011</v>
      </c>
      <c r="I11310">
        <v>4.2892999999999857</v>
      </c>
      <c r="J11310" t="s">
        <v>717</v>
      </c>
    </row>
    <row r="11311" spans="1:10">
      <c r="A11311" t="s">
        <v>568</v>
      </c>
      <c r="B11311" t="s">
        <v>552</v>
      </c>
      <c r="C11311" t="s">
        <v>3</v>
      </c>
      <c r="D11311" t="s">
        <v>1</v>
      </c>
      <c r="F11311" s="2">
        <v>2344000.0000000019</v>
      </c>
      <c r="G11311" s="2">
        <v>546476.11498379917</v>
      </c>
      <c r="H11311">
        <v>2011</v>
      </c>
      <c r="I11311">
        <v>4.2892999999999857</v>
      </c>
      <c r="J11311" t="s">
        <v>717</v>
      </c>
    </row>
    <row r="11312" spans="1:10">
      <c r="A11312" t="s">
        <v>568</v>
      </c>
      <c r="B11312" t="s">
        <v>552</v>
      </c>
      <c r="C11312" t="s">
        <v>4</v>
      </c>
      <c r="D11312" t="s">
        <v>328</v>
      </c>
      <c r="F11312" s="2">
        <v>1989000.0000000016</v>
      </c>
      <c r="G11312" s="2">
        <v>463712.02760357363</v>
      </c>
      <c r="H11312">
        <v>2011</v>
      </c>
      <c r="I11312">
        <v>4.2892999999999857</v>
      </c>
      <c r="J11312" t="s">
        <v>717</v>
      </c>
    </row>
    <row r="11313" spans="1:10">
      <c r="A11313" t="s">
        <v>64</v>
      </c>
      <c r="B11313" t="s">
        <v>34</v>
      </c>
      <c r="C11313" t="s">
        <v>3</v>
      </c>
      <c r="D11313" t="s">
        <v>328</v>
      </c>
      <c r="E11313" t="s">
        <v>450</v>
      </c>
      <c r="F11313" s="2">
        <v>13883516.01</v>
      </c>
      <c r="G11313" s="2">
        <f>F11313/I11313</f>
        <v>13883516.01</v>
      </c>
      <c r="H11313">
        <v>2021</v>
      </c>
      <c r="I11313">
        <v>1</v>
      </c>
      <c r="J11313" s="40" t="s">
        <v>715</v>
      </c>
    </row>
    <row r="11314" spans="1:10">
      <c r="A11314" t="s">
        <v>568</v>
      </c>
      <c r="B11314" t="s">
        <v>552</v>
      </c>
      <c r="C11314" t="s">
        <v>4</v>
      </c>
      <c r="D11314" t="s">
        <v>1</v>
      </c>
      <c r="F11314" s="2">
        <v>123000.0000000001</v>
      </c>
      <c r="G11314" s="2">
        <v>28676.007740190827</v>
      </c>
      <c r="H11314">
        <v>2011</v>
      </c>
      <c r="I11314">
        <v>4.2892999999999857</v>
      </c>
      <c r="J11314" t="s">
        <v>717</v>
      </c>
    </row>
    <row r="11315" spans="1:10">
      <c r="A11315" t="s">
        <v>568</v>
      </c>
      <c r="B11315" t="s">
        <v>552</v>
      </c>
      <c r="C11315" t="s">
        <v>3</v>
      </c>
      <c r="D11315" t="s">
        <v>328</v>
      </c>
      <c r="F11315" s="2">
        <v>19747000</v>
      </c>
      <c r="G11315" s="2">
        <v>4667692.0797364088</v>
      </c>
      <c r="H11315">
        <v>2010</v>
      </c>
      <c r="I11315">
        <v>4.2305704109588866</v>
      </c>
      <c r="J11315" t="s">
        <v>717</v>
      </c>
    </row>
    <row r="11316" spans="1:10">
      <c r="A11316" t="s">
        <v>568</v>
      </c>
      <c r="B11316" t="s">
        <v>552</v>
      </c>
      <c r="C11316" t="s">
        <v>3</v>
      </c>
      <c r="D11316" t="s">
        <v>1</v>
      </c>
      <c r="F11316" s="2">
        <v>1333000</v>
      </c>
      <c r="G11316" s="2">
        <v>315087.53442490671</v>
      </c>
      <c r="H11316">
        <v>2010</v>
      </c>
      <c r="I11316">
        <v>4.2305704109588866</v>
      </c>
      <c r="J11316" t="s">
        <v>717</v>
      </c>
    </row>
    <row r="11317" spans="1:10">
      <c r="A11317" t="s">
        <v>568</v>
      </c>
      <c r="B11317" t="s">
        <v>552</v>
      </c>
      <c r="C11317" t="s">
        <v>4</v>
      </c>
      <c r="D11317" t="s">
        <v>328</v>
      </c>
      <c r="F11317" s="2">
        <v>11253000</v>
      </c>
      <c r="G11317" s="2">
        <v>2659924.9999125847</v>
      </c>
      <c r="H11317">
        <v>2010</v>
      </c>
      <c r="I11317">
        <v>4.2305704109588866</v>
      </c>
      <c r="J11317" t="s">
        <v>717</v>
      </c>
    </row>
    <row r="11318" spans="1:10">
      <c r="A11318" t="s">
        <v>568</v>
      </c>
      <c r="B11318" t="s">
        <v>552</v>
      </c>
      <c r="C11318" t="s">
        <v>4</v>
      </c>
      <c r="D11318" t="s">
        <v>1</v>
      </c>
      <c r="F11318" s="2">
        <v>194000</v>
      </c>
      <c r="G11318" s="2">
        <v>45856.700433932412</v>
      </c>
      <c r="H11318">
        <v>2010</v>
      </c>
      <c r="I11318">
        <v>4.2305704109588866</v>
      </c>
      <c r="J11318" t="s">
        <v>717</v>
      </c>
    </row>
    <row r="11319" spans="1:10">
      <c r="A11319" t="s">
        <v>493</v>
      </c>
      <c r="B11319" t="s">
        <v>37</v>
      </c>
      <c r="C11319" t="s">
        <v>3</v>
      </c>
      <c r="D11319" t="s">
        <v>328</v>
      </c>
      <c r="E11319" t="s">
        <v>370</v>
      </c>
      <c r="F11319" s="2">
        <v>38851</v>
      </c>
      <c r="G11319" s="2">
        <f>F11319/I11319</f>
        <v>38851</v>
      </c>
      <c r="H11319">
        <v>2023</v>
      </c>
      <c r="I11319">
        <v>1</v>
      </c>
      <c r="J11319" t="s">
        <v>717</v>
      </c>
    </row>
    <row r="11320" spans="1:10">
      <c r="A11320" t="s">
        <v>493</v>
      </c>
      <c r="B11320" t="s">
        <v>37</v>
      </c>
      <c r="C11320" t="s">
        <v>3</v>
      </c>
      <c r="D11320" t="s">
        <v>328</v>
      </c>
      <c r="E11320" t="s">
        <v>434</v>
      </c>
      <c r="F11320" s="2">
        <v>108825</v>
      </c>
      <c r="G11320" s="2">
        <f>F11320/I11320</f>
        <v>108825</v>
      </c>
      <c r="H11320">
        <v>2023</v>
      </c>
      <c r="I11320">
        <v>1</v>
      </c>
      <c r="J11320" t="s">
        <v>717</v>
      </c>
    </row>
    <row r="11321" spans="1:10">
      <c r="A11321" t="s">
        <v>493</v>
      </c>
      <c r="B11321" t="s">
        <v>37</v>
      </c>
      <c r="C11321" t="s">
        <v>3</v>
      </c>
      <c r="D11321" t="s">
        <v>1</v>
      </c>
      <c r="E11321" t="s">
        <v>434</v>
      </c>
      <c r="F11321" s="2">
        <v>328058</v>
      </c>
      <c r="G11321" s="2">
        <f>F11321/I11321</f>
        <v>328058</v>
      </c>
      <c r="H11321">
        <v>2023</v>
      </c>
      <c r="I11321">
        <v>1</v>
      </c>
      <c r="J11321" t="s">
        <v>717</v>
      </c>
    </row>
    <row r="11322" spans="1:10">
      <c r="A11322" t="s">
        <v>493</v>
      </c>
      <c r="B11322" t="s">
        <v>37</v>
      </c>
      <c r="C11322" t="s">
        <v>4</v>
      </c>
      <c r="D11322" t="s">
        <v>328</v>
      </c>
      <c r="E11322" t="s">
        <v>370</v>
      </c>
      <c r="F11322" s="2">
        <v>348</v>
      </c>
      <c r="G11322" s="2">
        <f>F11322/I11322</f>
        <v>348</v>
      </c>
      <c r="H11322">
        <v>2023</v>
      </c>
      <c r="I11322">
        <v>1</v>
      </c>
      <c r="J11322" t="s">
        <v>717</v>
      </c>
    </row>
    <row r="11323" spans="1:10">
      <c r="A11323" t="s">
        <v>493</v>
      </c>
      <c r="B11323" t="s">
        <v>37</v>
      </c>
      <c r="C11323" t="s">
        <v>4</v>
      </c>
      <c r="D11323" t="s">
        <v>1</v>
      </c>
      <c r="E11323" t="s">
        <v>434</v>
      </c>
      <c r="F11323" s="2">
        <v>7101</v>
      </c>
      <c r="G11323" s="2">
        <f>F11323/I11323</f>
        <v>7101</v>
      </c>
      <c r="H11323">
        <v>2023</v>
      </c>
      <c r="I11323">
        <v>1</v>
      </c>
      <c r="J11323" t="s">
        <v>717</v>
      </c>
    </row>
    <row r="11324" spans="1:10">
      <c r="A11324" t="s">
        <v>493</v>
      </c>
      <c r="B11324" t="s">
        <v>37</v>
      </c>
      <c r="C11324" t="s">
        <v>3</v>
      </c>
      <c r="D11324" t="s">
        <v>328</v>
      </c>
      <c r="E11324" t="s">
        <v>491</v>
      </c>
      <c r="F11324" s="2">
        <v>19404.25</v>
      </c>
      <c r="G11324" s="2">
        <v>19404.25</v>
      </c>
      <c r="H11324">
        <v>2020</v>
      </c>
      <c r="I11324">
        <v>1</v>
      </c>
      <c r="J11324" t="s">
        <v>717</v>
      </c>
    </row>
    <row r="11325" spans="1:10">
      <c r="A11325" t="s">
        <v>493</v>
      </c>
      <c r="B11325" t="s">
        <v>37</v>
      </c>
      <c r="C11325" t="s">
        <v>3</v>
      </c>
      <c r="D11325" t="s">
        <v>328</v>
      </c>
      <c r="E11325" t="s">
        <v>492</v>
      </c>
      <c r="F11325" s="2">
        <v>8678.15</v>
      </c>
      <c r="G11325" s="2">
        <v>8678.15</v>
      </c>
      <c r="H11325">
        <v>2020</v>
      </c>
      <c r="I11325">
        <v>1</v>
      </c>
      <c r="J11325" t="s">
        <v>717</v>
      </c>
    </row>
    <row r="11326" spans="1:10">
      <c r="A11326" t="s">
        <v>207</v>
      </c>
      <c r="B11326" t="s">
        <v>34</v>
      </c>
      <c r="C11326" t="s">
        <v>3</v>
      </c>
      <c r="D11326" t="s">
        <v>328</v>
      </c>
      <c r="E11326" t="s">
        <v>450</v>
      </c>
      <c r="F11326" s="2">
        <v>6526278.9699999997</v>
      </c>
      <c r="G11326" s="2">
        <f>F11326/I11326</f>
        <v>6526278.9699999997</v>
      </c>
      <c r="H11326">
        <v>2021</v>
      </c>
      <c r="I11326">
        <v>1</v>
      </c>
      <c r="J11326" s="40" t="s">
        <v>715</v>
      </c>
    </row>
    <row r="11327" spans="1:10">
      <c r="A11327" t="s">
        <v>493</v>
      </c>
      <c r="B11327" t="s">
        <v>37</v>
      </c>
      <c r="C11327" t="s">
        <v>3</v>
      </c>
      <c r="D11327" t="s">
        <v>1</v>
      </c>
      <c r="F11327" s="2">
        <v>41864.07</v>
      </c>
      <c r="G11327" s="2">
        <v>41864.07</v>
      </c>
      <c r="H11327">
        <v>2020</v>
      </c>
      <c r="I11327">
        <v>1</v>
      </c>
      <c r="J11327" t="s">
        <v>717</v>
      </c>
    </row>
    <row r="11328" spans="1:10">
      <c r="A11328" t="s">
        <v>493</v>
      </c>
      <c r="B11328" t="s">
        <v>37</v>
      </c>
      <c r="C11328" t="s">
        <v>4</v>
      </c>
      <c r="D11328" t="s">
        <v>328</v>
      </c>
      <c r="E11328" t="s">
        <v>491</v>
      </c>
      <c r="F11328" s="2">
        <v>4683.1400000000003</v>
      </c>
      <c r="G11328" s="2">
        <v>4683.1400000000003</v>
      </c>
      <c r="H11328">
        <v>2020</v>
      </c>
      <c r="I11328">
        <v>1</v>
      </c>
      <c r="J11328" t="s">
        <v>717</v>
      </c>
    </row>
    <row r="11329" spans="1:10">
      <c r="A11329" t="s">
        <v>493</v>
      </c>
      <c r="B11329" t="s">
        <v>37</v>
      </c>
      <c r="C11329" t="s">
        <v>4</v>
      </c>
      <c r="D11329" t="s">
        <v>1</v>
      </c>
      <c r="F11329" s="2">
        <v>25166.54</v>
      </c>
      <c r="G11329" s="2">
        <v>25166.54</v>
      </c>
      <c r="H11329">
        <v>2020</v>
      </c>
      <c r="I11329">
        <v>1</v>
      </c>
      <c r="J11329" t="s">
        <v>717</v>
      </c>
    </row>
    <row r="11330" spans="1:10">
      <c r="A11330" t="s">
        <v>493</v>
      </c>
      <c r="B11330" t="s">
        <v>37</v>
      </c>
      <c r="C11330" t="s">
        <v>3</v>
      </c>
      <c r="D11330" t="s">
        <v>328</v>
      </c>
      <c r="F11330" s="2">
        <v>54781.01</v>
      </c>
      <c r="G11330" s="2">
        <f t="shared" ref="G11330:G11336" si="292">F11330/I11330</f>
        <v>54781.01</v>
      </c>
      <c r="H11330">
        <v>2019</v>
      </c>
      <c r="I11330">
        <v>1</v>
      </c>
      <c r="J11330" t="s">
        <v>717</v>
      </c>
    </row>
    <row r="11331" spans="1:10">
      <c r="A11331" t="s">
        <v>493</v>
      </c>
      <c r="B11331" t="s">
        <v>37</v>
      </c>
      <c r="C11331" t="s">
        <v>3</v>
      </c>
      <c r="D11331" t="s">
        <v>1</v>
      </c>
      <c r="F11331" s="2">
        <v>37784</v>
      </c>
      <c r="G11331" s="2">
        <f t="shared" si="292"/>
        <v>37784</v>
      </c>
      <c r="H11331">
        <v>2019</v>
      </c>
      <c r="I11331">
        <v>1</v>
      </c>
      <c r="J11331" t="s">
        <v>717</v>
      </c>
    </row>
    <row r="11332" spans="1:10">
      <c r="A11332" t="s">
        <v>64</v>
      </c>
      <c r="B11332" t="s">
        <v>34</v>
      </c>
      <c r="C11332" t="s">
        <v>3</v>
      </c>
      <c r="D11332" t="s">
        <v>1</v>
      </c>
      <c r="E11332" t="s">
        <v>451</v>
      </c>
      <c r="F11332" s="2">
        <v>3222364.46</v>
      </c>
      <c r="G11332" s="2">
        <f t="shared" si="292"/>
        <v>3222364.46</v>
      </c>
      <c r="H11332">
        <v>2021</v>
      </c>
      <c r="I11332">
        <v>1</v>
      </c>
      <c r="J11332" s="40" t="s">
        <v>715</v>
      </c>
    </row>
    <row r="11333" spans="1:10">
      <c r="A11333" t="s">
        <v>493</v>
      </c>
      <c r="B11333" t="s">
        <v>37</v>
      </c>
      <c r="C11333" t="s">
        <v>4</v>
      </c>
      <c r="D11333" t="s">
        <v>328</v>
      </c>
      <c r="F11333" s="2">
        <v>3103</v>
      </c>
      <c r="G11333" s="2">
        <f t="shared" si="292"/>
        <v>3103</v>
      </c>
      <c r="H11333">
        <v>2019</v>
      </c>
      <c r="I11333">
        <v>1</v>
      </c>
      <c r="J11333" t="s">
        <v>717</v>
      </c>
    </row>
    <row r="11334" spans="1:10">
      <c r="A11334" t="s">
        <v>493</v>
      </c>
      <c r="B11334" t="s">
        <v>37</v>
      </c>
      <c r="C11334" t="s">
        <v>4</v>
      </c>
      <c r="D11334" t="s">
        <v>1</v>
      </c>
      <c r="F11334" s="2">
        <v>89216.88</v>
      </c>
      <c r="G11334" s="2">
        <f t="shared" si="292"/>
        <v>89216.88</v>
      </c>
      <c r="H11334">
        <v>2019</v>
      </c>
      <c r="I11334">
        <v>1</v>
      </c>
      <c r="J11334" t="s">
        <v>717</v>
      </c>
    </row>
    <row r="11335" spans="1:10">
      <c r="A11335" t="s">
        <v>493</v>
      </c>
      <c r="B11335" t="s">
        <v>37</v>
      </c>
      <c r="C11335" t="s">
        <v>3</v>
      </c>
      <c r="D11335" t="s">
        <v>328</v>
      </c>
      <c r="F11335" s="2">
        <v>21249.75</v>
      </c>
      <c r="G11335" s="2">
        <f t="shared" si="292"/>
        <v>21249.75</v>
      </c>
      <c r="H11335">
        <v>2018</v>
      </c>
      <c r="I11335">
        <v>1</v>
      </c>
      <c r="J11335" t="s">
        <v>717</v>
      </c>
    </row>
    <row r="11336" spans="1:10">
      <c r="A11336" t="s">
        <v>493</v>
      </c>
      <c r="B11336" t="s">
        <v>37</v>
      </c>
      <c r="C11336" t="s">
        <v>3</v>
      </c>
      <c r="D11336" t="s">
        <v>1</v>
      </c>
      <c r="E11336" t="s">
        <v>364</v>
      </c>
      <c r="F11336" s="2">
        <v>1453227.77</v>
      </c>
      <c r="G11336" s="2">
        <f t="shared" si="292"/>
        <v>1453227.77</v>
      </c>
      <c r="H11336">
        <v>2018</v>
      </c>
      <c r="I11336">
        <v>1</v>
      </c>
      <c r="J11336" t="s">
        <v>717</v>
      </c>
    </row>
    <row r="11337" spans="1:10">
      <c r="A11337" t="s">
        <v>493</v>
      </c>
      <c r="B11337" t="s">
        <v>37</v>
      </c>
      <c r="C11337" t="s">
        <v>4</v>
      </c>
      <c r="D11337" t="s">
        <v>328</v>
      </c>
      <c r="F11337" s="2"/>
      <c r="G11337" s="2">
        <v>0</v>
      </c>
      <c r="H11337">
        <v>2018</v>
      </c>
      <c r="I11337">
        <v>1</v>
      </c>
      <c r="J11337" t="s">
        <v>717</v>
      </c>
    </row>
    <row r="11338" spans="1:10">
      <c r="A11338" t="s">
        <v>493</v>
      </c>
      <c r="B11338" t="s">
        <v>37</v>
      </c>
      <c r="C11338" t="s">
        <v>4</v>
      </c>
      <c r="D11338" t="s">
        <v>1</v>
      </c>
      <c r="E11338" t="s">
        <v>364</v>
      </c>
      <c r="F11338" s="2"/>
      <c r="G11338" s="2">
        <v>0</v>
      </c>
      <c r="H11338">
        <v>2018</v>
      </c>
      <c r="I11338">
        <v>1</v>
      </c>
      <c r="J11338" t="s">
        <v>717</v>
      </c>
    </row>
    <row r="11339" spans="1:10">
      <c r="A11339" t="s">
        <v>493</v>
      </c>
      <c r="B11339" t="s">
        <v>37</v>
      </c>
      <c r="C11339" t="s">
        <v>3</v>
      </c>
      <c r="D11339" t="s">
        <v>1</v>
      </c>
      <c r="E11339" t="s">
        <v>364</v>
      </c>
      <c r="F11339" s="2">
        <v>84854.66</v>
      </c>
      <c r="G11339" s="2">
        <f>F11339/I11339</f>
        <v>84854.66</v>
      </c>
      <c r="H11339">
        <v>2017</v>
      </c>
      <c r="I11339">
        <v>1</v>
      </c>
      <c r="J11339" t="s">
        <v>717</v>
      </c>
    </row>
    <row r="11340" spans="1:10">
      <c r="A11340" t="s">
        <v>493</v>
      </c>
      <c r="B11340" t="s">
        <v>37</v>
      </c>
      <c r="C11340" t="s">
        <v>4</v>
      </c>
      <c r="D11340" t="s">
        <v>1</v>
      </c>
      <c r="E11340" t="s">
        <v>364</v>
      </c>
      <c r="F11340" s="2"/>
      <c r="G11340" s="2">
        <v>0</v>
      </c>
      <c r="H11340">
        <v>2017</v>
      </c>
      <c r="I11340">
        <v>1</v>
      </c>
      <c r="J11340" t="s">
        <v>717</v>
      </c>
    </row>
    <row r="11341" spans="1:10">
      <c r="A11341" t="s">
        <v>493</v>
      </c>
      <c r="B11341" t="s">
        <v>37</v>
      </c>
      <c r="C11341" t="s">
        <v>3</v>
      </c>
      <c r="D11341" t="s">
        <v>328</v>
      </c>
      <c r="F11341" s="2">
        <v>1288</v>
      </c>
      <c r="G11341" s="2">
        <v>1288</v>
      </c>
      <c r="H11341">
        <v>2015</v>
      </c>
      <c r="I11341">
        <v>1</v>
      </c>
      <c r="J11341" t="s">
        <v>717</v>
      </c>
    </row>
    <row r="11342" spans="1:10">
      <c r="A11342" t="s">
        <v>493</v>
      </c>
      <c r="B11342" t="s">
        <v>37</v>
      </c>
      <c r="C11342" t="s">
        <v>3</v>
      </c>
      <c r="D11342" t="s">
        <v>328</v>
      </c>
      <c r="F11342" s="2">
        <v>14163.39</v>
      </c>
      <c r="G11342" s="2">
        <v>14163.39</v>
      </c>
      <c r="H11342">
        <v>2014</v>
      </c>
      <c r="I11342">
        <v>1</v>
      </c>
      <c r="J11342" t="s">
        <v>717</v>
      </c>
    </row>
    <row r="11343" spans="1:10">
      <c r="A11343" t="s">
        <v>207</v>
      </c>
      <c r="B11343" t="s">
        <v>34</v>
      </c>
      <c r="C11343" t="s">
        <v>3</v>
      </c>
      <c r="D11343" t="s">
        <v>1</v>
      </c>
      <c r="E11343" t="s">
        <v>451</v>
      </c>
      <c r="F11343" s="2">
        <v>351474.58</v>
      </c>
      <c r="G11343" s="2">
        <f>F11343/I11343</f>
        <v>351474.58</v>
      </c>
      <c r="H11343">
        <v>2021</v>
      </c>
      <c r="I11343">
        <v>1</v>
      </c>
      <c r="J11343" s="40" t="s">
        <v>715</v>
      </c>
    </row>
    <row r="11344" spans="1:10">
      <c r="A11344" t="s">
        <v>493</v>
      </c>
      <c r="B11344" t="s">
        <v>552</v>
      </c>
      <c r="C11344" t="s">
        <v>3</v>
      </c>
      <c r="D11344" t="s">
        <v>328</v>
      </c>
      <c r="F11344" s="2">
        <v>0</v>
      </c>
      <c r="G11344" s="2">
        <v>0</v>
      </c>
      <c r="H11344">
        <v>2012</v>
      </c>
      <c r="I11344">
        <v>4.2892999999999857</v>
      </c>
      <c r="J11344" t="s">
        <v>717</v>
      </c>
    </row>
    <row r="11345" spans="1:10">
      <c r="A11345" t="s">
        <v>493</v>
      </c>
      <c r="B11345" t="s">
        <v>552</v>
      </c>
      <c r="C11345" t="s">
        <v>3</v>
      </c>
      <c r="D11345" t="s">
        <v>1</v>
      </c>
      <c r="F11345" s="2">
        <v>0</v>
      </c>
      <c r="G11345" s="2">
        <v>0</v>
      </c>
      <c r="H11345">
        <v>2012</v>
      </c>
      <c r="I11345">
        <v>4.2892999999999857</v>
      </c>
      <c r="J11345" t="s">
        <v>717</v>
      </c>
    </row>
    <row r="11346" spans="1:10">
      <c r="A11346" t="s">
        <v>493</v>
      </c>
      <c r="B11346" t="s">
        <v>552</v>
      </c>
      <c r="C11346" t="s">
        <v>4</v>
      </c>
      <c r="D11346" t="s">
        <v>328</v>
      </c>
      <c r="F11346" s="2">
        <v>0</v>
      </c>
      <c r="G11346" s="2">
        <v>0</v>
      </c>
      <c r="H11346">
        <v>2012</v>
      </c>
      <c r="I11346">
        <v>4.2892999999999857</v>
      </c>
      <c r="J11346" t="s">
        <v>717</v>
      </c>
    </row>
    <row r="11347" spans="1:10">
      <c r="A11347" t="s">
        <v>493</v>
      </c>
      <c r="B11347" t="s">
        <v>552</v>
      </c>
      <c r="C11347" t="s">
        <v>4</v>
      </c>
      <c r="D11347" t="s">
        <v>1</v>
      </c>
      <c r="F11347" s="2">
        <v>0</v>
      </c>
      <c r="G11347" s="2">
        <v>0</v>
      </c>
      <c r="H11347">
        <v>2012</v>
      </c>
      <c r="I11347">
        <v>4.2892999999999857</v>
      </c>
      <c r="J11347" t="s">
        <v>717</v>
      </c>
    </row>
    <row r="11348" spans="1:10">
      <c r="A11348" t="s">
        <v>493</v>
      </c>
      <c r="B11348" t="s">
        <v>552</v>
      </c>
      <c r="C11348" t="s">
        <v>3</v>
      </c>
      <c r="D11348" t="s">
        <v>328</v>
      </c>
      <c r="F11348" s="2">
        <v>0</v>
      </c>
      <c r="G11348" s="2">
        <v>0</v>
      </c>
      <c r="H11348">
        <v>2011</v>
      </c>
      <c r="I11348">
        <v>4.2892999999999857</v>
      </c>
      <c r="J11348" t="s">
        <v>717</v>
      </c>
    </row>
    <row r="11349" spans="1:10">
      <c r="A11349" t="s">
        <v>493</v>
      </c>
      <c r="B11349" t="s">
        <v>552</v>
      </c>
      <c r="C11349" t="s">
        <v>3</v>
      </c>
      <c r="D11349" t="s">
        <v>1</v>
      </c>
      <c r="F11349" s="2">
        <v>0</v>
      </c>
      <c r="G11349" s="2">
        <v>0</v>
      </c>
      <c r="H11349">
        <v>2011</v>
      </c>
      <c r="I11349">
        <v>4.2892999999999857</v>
      </c>
      <c r="J11349" t="s">
        <v>717</v>
      </c>
    </row>
    <row r="11350" spans="1:10">
      <c r="A11350" t="s">
        <v>493</v>
      </c>
      <c r="B11350" t="s">
        <v>552</v>
      </c>
      <c r="C11350" t="s">
        <v>4</v>
      </c>
      <c r="D11350" t="s">
        <v>328</v>
      </c>
      <c r="F11350" s="2">
        <v>0</v>
      </c>
      <c r="G11350" s="2">
        <v>0</v>
      </c>
      <c r="H11350">
        <v>2011</v>
      </c>
      <c r="I11350">
        <v>4.2892999999999857</v>
      </c>
      <c r="J11350" t="s">
        <v>717</v>
      </c>
    </row>
    <row r="11351" spans="1:10">
      <c r="A11351" t="s">
        <v>493</v>
      </c>
      <c r="B11351" t="s">
        <v>552</v>
      </c>
      <c r="C11351" t="s">
        <v>4</v>
      </c>
      <c r="D11351" t="s">
        <v>1</v>
      </c>
      <c r="F11351" s="2">
        <v>0</v>
      </c>
      <c r="G11351" s="2">
        <v>0</v>
      </c>
      <c r="H11351">
        <v>2011</v>
      </c>
      <c r="I11351">
        <v>4.2892999999999857</v>
      </c>
      <c r="J11351" t="s">
        <v>717</v>
      </c>
    </row>
    <row r="11352" spans="1:10">
      <c r="A11352" t="s">
        <v>64</v>
      </c>
      <c r="B11352" t="s">
        <v>34</v>
      </c>
      <c r="C11352" t="s">
        <v>4</v>
      </c>
      <c r="D11352" t="s">
        <v>328</v>
      </c>
      <c r="E11352" t="s">
        <v>450</v>
      </c>
      <c r="F11352" s="2">
        <v>1556964.61</v>
      </c>
      <c r="G11352" s="2">
        <f>F11352/I11352</f>
        <v>1556964.61</v>
      </c>
      <c r="H11352">
        <v>2021</v>
      </c>
      <c r="I11352">
        <v>1</v>
      </c>
      <c r="J11352" s="40" t="s">
        <v>715</v>
      </c>
    </row>
    <row r="11353" spans="1:10">
      <c r="A11353" t="s">
        <v>493</v>
      </c>
      <c r="B11353" t="s">
        <v>552</v>
      </c>
      <c r="C11353" t="s">
        <v>3</v>
      </c>
      <c r="D11353" t="s">
        <v>328</v>
      </c>
      <c r="F11353" s="2">
        <v>0</v>
      </c>
      <c r="G11353" s="2">
        <v>0</v>
      </c>
      <c r="H11353">
        <v>2010</v>
      </c>
      <c r="I11353">
        <v>4.2305704109588866</v>
      </c>
      <c r="J11353" t="s">
        <v>717</v>
      </c>
    </row>
    <row r="11354" spans="1:10">
      <c r="A11354" t="s">
        <v>493</v>
      </c>
      <c r="B11354" t="s">
        <v>552</v>
      </c>
      <c r="C11354" t="s">
        <v>3</v>
      </c>
      <c r="D11354" t="s">
        <v>1</v>
      </c>
      <c r="F11354" s="2">
        <v>0</v>
      </c>
      <c r="G11354" s="2">
        <v>0</v>
      </c>
      <c r="H11354">
        <v>2010</v>
      </c>
      <c r="I11354">
        <v>4.2305704109588866</v>
      </c>
      <c r="J11354" t="s">
        <v>717</v>
      </c>
    </row>
    <row r="11355" spans="1:10">
      <c r="A11355" t="s">
        <v>493</v>
      </c>
      <c r="B11355" t="s">
        <v>552</v>
      </c>
      <c r="C11355" t="s">
        <v>4</v>
      </c>
      <c r="D11355" t="s">
        <v>328</v>
      </c>
      <c r="F11355" s="2">
        <v>0</v>
      </c>
      <c r="G11355" s="2">
        <v>0</v>
      </c>
      <c r="H11355">
        <v>2010</v>
      </c>
      <c r="I11355">
        <v>4.2305704109588866</v>
      </c>
      <c r="J11355" t="s">
        <v>717</v>
      </c>
    </row>
    <row r="11356" spans="1:10">
      <c r="A11356" t="s">
        <v>493</v>
      </c>
      <c r="B11356" t="s">
        <v>552</v>
      </c>
      <c r="C11356" t="s">
        <v>4</v>
      </c>
      <c r="D11356" t="s">
        <v>1</v>
      </c>
      <c r="F11356" s="2">
        <v>0</v>
      </c>
      <c r="G11356" s="2">
        <v>0</v>
      </c>
      <c r="H11356">
        <v>2010</v>
      </c>
      <c r="I11356">
        <v>4.2305704109588866</v>
      </c>
      <c r="J11356" t="s">
        <v>717</v>
      </c>
    </row>
    <row r="11357" spans="1:10">
      <c r="A11357" s="6" t="s">
        <v>169</v>
      </c>
      <c r="B11357" t="s">
        <v>37</v>
      </c>
      <c r="C11357" t="s">
        <v>3</v>
      </c>
      <c r="D11357" t="s">
        <v>328</v>
      </c>
      <c r="E11357" t="s">
        <v>489</v>
      </c>
      <c r="F11357" s="2">
        <v>43083</v>
      </c>
      <c r="G11357" s="2">
        <f t="shared" ref="G11357:G11374" si="293">F11357/I11357</f>
        <v>43083</v>
      </c>
      <c r="H11357">
        <v>2022</v>
      </c>
      <c r="I11357">
        <v>1</v>
      </c>
      <c r="J11357" t="s">
        <v>717</v>
      </c>
    </row>
    <row r="11358" spans="1:10">
      <c r="A11358" s="6" t="s">
        <v>169</v>
      </c>
      <c r="B11358" t="s">
        <v>37</v>
      </c>
      <c r="C11358" t="s">
        <v>3</v>
      </c>
      <c r="D11358" t="s">
        <v>328</v>
      </c>
      <c r="E11358" t="s">
        <v>490</v>
      </c>
      <c r="F11358" s="2">
        <v>16713</v>
      </c>
      <c r="G11358" s="2">
        <f t="shared" si="293"/>
        <v>16713</v>
      </c>
      <c r="H11358">
        <v>2022</v>
      </c>
      <c r="I11358">
        <v>1</v>
      </c>
      <c r="J11358" t="s">
        <v>717</v>
      </c>
    </row>
    <row r="11359" spans="1:10">
      <c r="A11359" s="6" t="s">
        <v>169</v>
      </c>
      <c r="B11359" t="s">
        <v>37</v>
      </c>
      <c r="C11359" t="s">
        <v>3</v>
      </c>
      <c r="D11359" t="s">
        <v>1</v>
      </c>
      <c r="F11359" s="2">
        <v>270155</v>
      </c>
      <c r="G11359" s="2">
        <f t="shared" si="293"/>
        <v>270155</v>
      </c>
      <c r="H11359">
        <v>2022</v>
      </c>
      <c r="I11359">
        <v>1</v>
      </c>
      <c r="J11359" t="s">
        <v>717</v>
      </c>
    </row>
    <row r="11360" spans="1:10">
      <c r="A11360" s="6" t="s">
        <v>169</v>
      </c>
      <c r="B11360" t="s">
        <v>37</v>
      </c>
      <c r="C11360" t="s">
        <v>5</v>
      </c>
      <c r="D11360" t="s">
        <v>328</v>
      </c>
      <c r="E11360" t="s">
        <v>489</v>
      </c>
      <c r="F11360" s="2">
        <v>6791</v>
      </c>
      <c r="G11360" s="2">
        <f t="shared" si="293"/>
        <v>6791</v>
      </c>
      <c r="H11360">
        <v>2022</v>
      </c>
      <c r="I11360">
        <v>1</v>
      </c>
      <c r="J11360" t="s">
        <v>717</v>
      </c>
    </row>
    <row r="11361" spans="1:10">
      <c r="A11361" s="6" t="s">
        <v>169</v>
      </c>
      <c r="B11361" t="s">
        <v>37</v>
      </c>
      <c r="C11361" t="s">
        <v>5</v>
      </c>
      <c r="D11361" t="s">
        <v>1</v>
      </c>
      <c r="F11361" s="2">
        <v>2852</v>
      </c>
      <c r="G11361" s="2">
        <f t="shared" si="293"/>
        <v>2852</v>
      </c>
      <c r="H11361">
        <v>2022</v>
      </c>
      <c r="I11361">
        <v>1</v>
      </c>
      <c r="J11361" t="s">
        <v>717</v>
      </c>
    </row>
    <row r="11362" spans="1:10">
      <c r="A11362" s="6" t="s">
        <v>169</v>
      </c>
      <c r="B11362" t="s">
        <v>37</v>
      </c>
      <c r="C11362" t="s">
        <v>3</v>
      </c>
      <c r="D11362" t="s">
        <v>328</v>
      </c>
      <c r="E11362" t="s">
        <v>489</v>
      </c>
      <c r="F11362" s="2">
        <v>38437</v>
      </c>
      <c r="G11362" s="2">
        <f t="shared" si="293"/>
        <v>38437</v>
      </c>
      <c r="H11362">
        <v>2021</v>
      </c>
      <c r="I11362">
        <v>1</v>
      </c>
      <c r="J11362" t="s">
        <v>717</v>
      </c>
    </row>
    <row r="11363" spans="1:10">
      <c r="A11363" s="6" t="s">
        <v>169</v>
      </c>
      <c r="B11363" t="s">
        <v>37</v>
      </c>
      <c r="C11363" t="s">
        <v>3</v>
      </c>
      <c r="D11363" t="s">
        <v>328</v>
      </c>
      <c r="E11363" t="s">
        <v>490</v>
      </c>
      <c r="F11363" s="2">
        <v>19624</v>
      </c>
      <c r="G11363" s="2">
        <f t="shared" si="293"/>
        <v>19624</v>
      </c>
      <c r="H11363">
        <v>2021</v>
      </c>
      <c r="I11363">
        <v>1</v>
      </c>
      <c r="J11363" t="s">
        <v>717</v>
      </c>
    </row>
    <row r="11364" spans="1:10">
      <c r="A11364" s="6" t="s">
        <v>169</v>
      </c>
      <c r="B11364" t="s">
        <v>37</v>
      </c>
      <c r="C11364" t="s">
        <v>3</v>
      </c>
      <c r="D11364" t="s">
        <v>1</v>
      </c>
      <c r="E11364" t="s">
        <v>464</v>
      </c>
      <c r="F11364" s="2">
        <v>53501</v>
      </c>
      <c r="G11364" s="2">
        <f t="shared" si="293"/>
        <v>53501</v>
      </c>
      <c r="H11364">
        <v>2021</v>
      </c>
      <c r="I11364">
        <v>1</v>
      </c>
      <c r="J11364" t="s">
        <v>717</v>
      </c>
    </row>
    <row r="11365" spans="1:10">
      <c r="A11365" t="s">
        <v>207</v>
      </c>
      <c r="B11365" t="s">
        <v>34</v>
      </c>
      <c r="C11365" t="s">
        <v>4</v>
      </c>
      <c r="D11365" t="s">
        <v>328</v>
      </c>
      <c r="E11365" t="s">
        <v>450</v>
      </c>
      <c r="F11365" s="2">
        <v>1275031.9099999999</v>
      </c>
      <c r="G11365" s="2">
        <f t="shared" si="293"/>
        <v>1275031.9099999999</v>
      </c>
      <c r="H11365">
        <v>2021</v>
      </c>
      <c r="I11365">
        <v>1</v>
      </c>
      <c r="J11365" s="40" t="s">
        <v>715</v>
      </c>
    </row>
    <row r="11366" spans="1:10">
      <c r="A11366" s="6" t="s">
        <v>169</v>
      </c>
      <c r="B11366" t="s">
        <v>37</v>
      </c>
      <c r="C11366" t="s">
        <v>4</v>
      </c>
      <c r="D11366" t="s">
        <v>328</v>
      </c>
      <c r="E11366" t="s">
        <v>489</v>
      </c>
      <c r="F11366" s="2">
        <v>1686</v>
      </c>
      <c r="G11366" s="2">
        <f t="shared" si="293"/>
        <v>1686</v>
      </c>
      <c r="H11366">
        <v>2021</v>
      </c>
      <c r="I11366">
        <v>1</v>
      </c>
      <c r="J11366" t="s">
        <v>717</v>
      </c>
    </row>
    <row r="11367" spans="1:10">
      <c r="A11367" s="6" t="s">
        <v>169</v>
      </c>
      <c r="B11367" t="s">
        <v>37</v>
      </c>
      <c r="C11367" t="s">
        <v>4</v>
      </c>
      <c r="D11367" t="s">
        <v>1</v>
      </c>
      <c r="E11367" t="s">
        <v>464</v>
      </c>
      <c r="F11367" s="2">
        <v>85361</v>
      </c>
      <c r="G11367" s="2">
        <f t="shared" si="293"/>
        <v>85361</v>
      </c>
      <c r="H11367">
        <v>2021</v>
      </c>
      <c r="I11367">
        <v>1</v>
      </c>
      <c r="J11367" t="s">
        <v>717</v>
      </c>
    </row>
    <row r="11368" spans="1:10">
      <c r="A11368" t="s">
        <v>174</v>
      </c>
      <c r="B11368" t="s">
        <v>319</v>
      </c>
      <c r="C11368" t="s">
        <v>3</v>
      </c>
      <c r="D11368" t="s">
        <v>328</v>
      </c>
      <c r="F11368" s="2">
        <v>1652197077</v>
      </c>
      <c r="G11368" s="2">
        <f t="shared" si="293"/>
        <v>218701.38075180884</v>
      </c>
      <c r="H11368">
        <v>2024</v>
      </c>
      <c r="I11368">
        <v>7554.58</v>
      </c>
      <c r="J11368" t="s">
        <v>717</v>
      </c>
    </row>
    <row r="11369" spans="1:10">
      <c r="A11369" t="s">
        <v>174</v>
      </c>
      <c r="B11369" t="s">
        <v>319</v>
      </c>
      <c r="C11369" t="s">
        <v>4</v>
      </c>
      <c r="D11369" t="s">
        <v>328</v>
      </c>
      <c r="F11369" s="2">
        <v>2386707446</v>
      </c>
      <c r="G11369" s="2">
        <f t="shared" si="293"/>
        <v>315928.54215588426</v>
      </c>
      <c r="H11369">
        <v>2024</v>
      </c>
      <c r="I11369">
        <v>7554.58</v>
      </c>
      <c r="J11369" t="s">
        <v>717</v>
      </c>
    </row>
    <row r="11370" spans="1:10" ht="15.75">
      <c r="A11370" s="19" t="s">
        <v>174</v>
      </c>
      <c r="B11370" t="s">
        <v>319</v>
      </c>
      <c r="C11370" t="s">
        <v>3</v>
      </c>
      <c r="D11370" t="s">
        <v>328</v>
      </c>
      <c r="F11370" s="2">
        <v>1891732857</v>
      </c>
      <c r="G11370" s="2">
        <f t="shared" si="293"/>
        <v>259757.07594710754</v>
      </c>
      <c r="H11370">
        <v>2023</v>
      </c>
      <c r="I11370">
        <v>7282.7</v>
      </c>
      <c r="J11370" t="s">
        <v>717</v>
      </c>
    </row>
    <row r="11371" spans="1:10">
      <c r="A11371" t="s">
        <v>64</v>
      </c>
      <c r="B11371" t="s">
        <v>34</v>
      </c>
      <c r="C11371" t="s">
        <v>4</v>
      </c>
      <c r="D11371" t="s">
        <v>1</v>
      </c>
      <c r="E11371" t="s">
        <v>451</v>
      </c>
      <c r="F11371" s="2">
        <v>8560.26</v>
      </c>
      <c r="G11371" s="2">
        <f t="shared" si="293"/>
        <v>8560.26</v>
      </c>
      <c r="H11371">
        <v>2021</v>
      </c>
      <c r="I11371">
        <v>1</v>
      </c>
      <c r="J11371" s="40" t="s">
        <v>715</v>
      </c>
    </row>
    <row r="11372" spans="1:10" ht="15.75">
      <c r="A11372" s="19" t="s">
        <v>174</v>
      </c>
      <c r="B11372" t="s">
        <v>319</v>
      </c>
      <c r="C11372" t="s">
        <v>4</v>
      </c>
      <c r="D11372" t="s">
        <v>328</v>
      </c>
      <c r="F11372" s="2">
        <v>1239076301</v>
      </c>
      <c r="G11372" s="2">
        <f t="shared" si="293"/>
        <v>170139.68734123334</v>
      </c>
      <c r="H11372">
        <v>2023</v>
      </c>
      <c r="I11372">
        <v>7282.7</v>
      </c>
      <c r="J11372" t="s">
        <v>717</v>
      </c>
    </row>
    <row r="11373" spans="1:10">
      <c r="A11373" s="5" t="s">
        <v>174</v>
      </c>
      <c r="B11373" t="s">
        <v>319</v>
      </c>
      <c r="C11373" t="s">
        <v>3</v>
      </c>
      <c r="D11373" t="s">
        <v>328</v>
      </c>
      <c r="F11373" s="2">
        <v>1935369674</v>
      </c>
      <c r="G11373" s="2">
        <f t="shared" si="293"/>
        <v>277485.48304077471</v>
      </c>
      <c r="H11373">
        <v>2022</v>
      </c>
      <c r="I11373">
        <v>6974.67</v>
      </c>
      <c r="J11373" t="s">
        <v>717</v>
      </c>
    </row>
    <row r="11374" spans="1:10">
      <c r="A11374" s="5" t="s">
        <v>174</v>
      </c>
      <c r="B11374" t="s">
        <v>319</v>
      </c>
      <c r="C11374" t="s">
        <v>5</v>
      </c>
      <c r="D11374" t="s">
        <v>328</v>
      </c>
      <c r="F11374" s="2">
        <v>314004917</v>
      </c>
      <c r="G11374" s="2">
        <f t="shared" si="293"/>
        <v>45020.756107457411</v>
      </c>
      <c r="H11374">
        <v>2022</v>
      </c>
      <c r="I11374">
        <v>6974.67</v>
      </c>
      <c r="J11374" t="s">
        <v>717</v>
      </c>
    </row>
    <row r="11375" spans="1:10">
      <c r="A11375" t="s">
        <v>174</v>
      </c>
      <c r="B11375" t="s">
        <v>319</v>
      </c>
      <c r="C11375" t="s">
        <v>3</v>
      </c>
      <c r="D11375" t="s">
        <v>328</v>
      </c>
      <c r="F11375" s="2">
        <v>2647467506</v>
      </c>
      <c r="G11375" s="2">
        <v>391432.22424943151</v>
      </c>
      <c r="H11375">
        <v>2020</v>
      </c>
      <c r="I11375">
        <v>6763.54</v>
      </c>
      <c r="J11375" t="s">
        <v>717</v>
      </c>
    </row>
    <row r="11376" spans="1:10">
      <c r="A11376" s="5" t="s">
        <v>174</v>
      </c>
      <c r="B11376" t="s">
        <v>319</v>
      </c>
      <c r="C11376" t="s">
        <v>3</v>
      </c>
      <c r="D11376" t="s">
        <v>328</v>
      </c>
      <c r="F11376" s="2">
        <v>1827638336</v>
      </c>
      <c r="G11376" s="2">
        <f t="shared" ref="G11376:G11382" si="294">F11376/I11376</f>
        <v>292989.83085626707</v>
      </c>
      <c r="H11376">
        <v>2019</v>
      </c>
      <c r="I11376">
        <v>6237.89</v>
      </c>
      <c r="J11376" t="s">
        <v>717</v>
      </c>
    </row>
    <row r="11377" spans="1:10">
      <c r="A11377" s="5" t="s">
        <v>174</v>
      </c>
      <c r="B11377" t="s">
        <v>319</v>
      </c>
      <c r="C11377" t="s">
        <v>4</v>
      </c>
      <c r="D11377" t="s">
        <v>328</v>
      </c>
      <c r="F11377" s="2">
        <v>176997180</v>
      </c>
      <c r="G11377" s="2">
        <f t="shared" si="294"/>
        <v>28374.527284065603</v>
      </c>
      <c r="H11377">
        <v>2019</v>
      </c>
      <c r="I11377">
        <v>6237.89</v>
      </c>
      <c r="J11377" t="s">
        <v>717</v>
      </c>
    </row>
    <row r="11378" spans="1:10">
      <c r="A11378" s="5" t="s">
        <v>174</v>
      </c>
      <c r="B11378" t="s">
        <v>319</v>
      </c>
      <c r="C11378" t="s">
        <v>3</v>
      </c>
      <c r="D11378" t="s">
        <v>328</v>
      </c>
      <c r="F11378" s="2">
        <v>1564625390</v>
      </c>
      <c r="G11378" s="2">
        <f t="shared" si="294"/>
        <v>272523.47311125626</v>
      </c>
      <c r="H11378">
        <v>2018</v>
      </c>
      <c r="I11378">
        <v>5741.25</v>
      </c>
      <c r="J11378" t="s">
        <v>717</v>
      </c>
    </row>
    <row r="11379" spans="1:10">
      <c r="A11379" t="s">
        <v>207</v>
      </c>
      <c r="B11379" t="s">
        <v>34</v>
      </c>
      <c r="C11379" t="s">
        <v>4</v>
      </c>
      <c r="D11379" t="s">
        <v>1</v>
      </c>
      <c r="E11379" t="s">
        <v>451</v>
      </c>
      <c r="F11379" s="2">
        <v>-90086.69</v>
      </c>
      <c r="G11379" s="2">
        <f t="shared" si="294"/>
        <v>-90086.69</v>
      </c>
      <c r="H11379">
        <v>2021</v>
      </c>
      <c r="I11379">
        <v>1</v>
      </c>
      <c r="J11379" s="40" t="s">
        <v>715</v>
      </c>
    </row>
    <row r="11380" spans="1:10">
      <c r="A11380" s="5" t="s">
        <v>174</v>
      </c>
      <c r="B11380" t="s">
        <v>319</v>
      </c>
      <c r="C11380" t="s">
        <v>4</v>
      </c>
      <c r="D11380" t="s">
        <v>328</v>
      </c>
      <c r="F11380" s="2">
        <v>255349593</v>
      </c>
      <c r="G11380" s="2">
        <f t="shared" si="294"/>
        <v>44476.306205094712</v>
      </c>
      <c r="H11380">
        <v>2018</v>
      </c>
      <c r="I11380">
        <v>5741.25</v>
      </c>
      <c r="J11380" t="s">
        <v>717</v>
      </c>
    </row>
    <row r="11381" spans="1:10">
      <c r="A11381" s="5" t="s">
        <v>174</v>
      </c>
      <c r="B11381" t="s">
        <v>319</v>
      </c>
      <c r="C11381" t="s">
        <v>3</v>
      </c>
      <c r="D11381" t="s">
        <v>328</v>
      </c>
      <c r="F11381" s="2">
        <v>1170156869</v>
      </c>
      <c r="G11381" s="2">
        <f t="shared" si="294"/>
        <v>207752.73087200065</v>
      </c>
      <c r="H11381">
        <v>2017</v>
      </c>
      <c r="I11381">
        <v>5632.45</v>
      </c>
      <c r="J11381" t="s">
        <v>717</v>
      </c>
    </row>
    <row r="11382" spans="1:10">
      <c r="A11382" s="5" t="s">
        <v>174</v>
      </c>
      <c r="B11382" t="s">
        <v>319</v>
      </c>
      <c r="C11382" t="s">
        <v>4</v>
      </c>
      <c r="D11382" t="s">
        <v>328</v>
      </c>
      <c r="F11382" s="2">
        <v>159617511</v>
      </c>
      <c r="G11382" s="2">
        <f t="shared" si="294"/>
        <v>28338.913084004296</v>
      </c>
      <c r="H11382">
        <v>2017</v>
      </c>
      <c r="I11382">
        <v>5632.45</v>
      </c>
      <c r="J11382" t="s">
        <v>717</v>
      </c>
    </row>
    <row r="11383" spans="1:10">
      <c r="A11383" s="5" t="s">
        <v>174</v>
      </c>
      <c r="B11383" t="s">
        <v>319</v>
      </c>
      <c r="C11383" t="s">
        <v>3</v>
      </c>
      <c r="D11383" t="s">
        <v>328</v>
      </c>
      <c r="F11383" s="2">
        <v>2820168983</v>
      </c>
      <c r="G11383" s="2">
        <v>495752.19436306105</v>
      </c>
      <c r="H11383">
        <v>2016</v>
      </c>
      <c r="I11383">
        <v>5688.666666666667</v>
      </c>
      <c r="J11383" t="s">
        <v>717</v>
      </c>
    </row>
    <row r="11384" spans="1:10">
      <c r="A11384" s="5" t="s">
        <v>174</v>
      </c>
      <c r="B11384" t="s">
        <v>319</v>
      </c>
      <c r="C11384" t="s">
        <v>3</v>
      </c>
      <c r="D11384" t="s">
        <v>1</v>
      </c>
      <c r="F11384" s="2">
        <v>332876630</v>
      </c>
      <c r="G11384" s="2">
        <v>58515.755888901906</v>
      </c>
      <c r="H11384">
        <v>2016</v>
      </c>
      <c r="I11384">
        <v>5688.666666666667</v>
      </c>
      <c r="J11384" t="s">
        <v>717</v>
      </c>
    </row>
    <row r="11385" spans="1:10">
      <c r="A11385" s="5" t="s">
        <v>174</v>
      </c>
      <c r="B11385" t="s">
        <v>319</v>
      </c>
      <c r="C11385" t="s">
        <v>4</v>
      </c>
      <c r="D11385" t="s">
        <v>328</v>
      </c>
      <c r="F11385" s="2">
        <v>395599314.99999994</v>
      </c>
      <c r="G11385" s="2">
        <v>69541.658560881275</v>
      </c>
      <c r="H11385">
        <v>2016</v>
      </c>
      <c r="I11385">
        <v>5688.666666666667</v>
      </c>
      <c r="J11385" t="s">
        <v>717</v>
      </c>
    </row>
    <row r="11386" spans="1:10">
      <c r="A11386" s="5" t="s">
        <v>174</v>
      </c>
      <c r="B11386" t="s">
        <v>319</v>
      </c>
      <c r="C11386" t="s">
        <v>4</v>
      </c>
      <c r="D11386" t="s">
        <v>1</v>
      </c>
      <c r="F11386" s="2">
        <v>418141845</v>
      </c>
      <c r="G11386" s="2">
        <v>73504.367455759988</v>
      </c>
      <c r="H11386">
        <v>2016</v>
      </c>
      <c r="I11386">
        <v>5688.666666666667</v>
      </c>
      <c r="J11386" t="s">
        <v>717</v>
      </c>
    </row>
    <row r="11387" spans="1:10">
      <c r="A11387" s="5" t="s">
        <v>174</v>
      </c>
      <c r="B11387" t="s">
        <v>319</v>
      </c>
      <c r="C11387" t="s">
        <v>3</v>
      </c>
      <c r="D11387" t="s">
        <v>328</v>
      </c>
      <c r="F11387" s="2">
        <v>2002984705</v>
      </c>
      <c r="G11387" s="2">
        <v>386113.06760789268</v>
      </c>
      <c r="H11387">
        <v>2015</v>
      </c>
      <c r="I11387">
        <v>5187.5600000000004</v>
      </c>
      <c r="J11387" t="s">
        <v>717</v>
      </c>
    </row>
    <row r="11388" spans="1:10">
      <c r="A11388" s="5" t="s">
        <v>174</v>
      </c>
      <c r="B11388" t="s">
        <v>319</v>
      </c>
      <c r="C11388" t="s">
        <v>3</v>
      </c>
      <c r="D11388" t="s">
        <v>1</v>
      </c>
      <c r="F11388" s="2">
        <v>296002914</v>
      </c>
      <c r="G11388" s="2">
        <v>57060.142726060032</v>
      </c>
      <c r="H11388">
        <v>2015</v>
      </c>
      <c r="I11388">
        <v>5187.5600000000004</v>
      </c>
      <c r="J11388" t="s">
        <v>717</v>
      </c>
    </row>
    <row r="11389" spans="1:10">
      <c r="A11389" s="5" t="s">
        <v>174</v>
      </c>
      <c r="B11389" t="s">
        <v>319</v>
      </c>
      <c r="C11389" t="s">
        <v>4</v>
      </c>
      <c r="D11389" t="s">
        <v>328</v>
      </c>
      <c r="F11389" s="2">
        <v>894847837</v>
      </c>
      <c r="G11389" s="2">
        <v>172498.79268866286</v>
      </c>
      <c r="H11389">
        <v>2015</v>
      </c>
      <c r="I11389">
        <v>5187.5600000000004</v>
      </c>
      <c r="J11389" t="s">
        <v>717</v>
      </c>
    </row>
    <row r="11390" spans="1:10">
      <c r="A11390" s="5" t="s">
        <v>174</v>
      </c>
      <c r="B11390" t="s">
        <v>319</v>
      </c>
      <c r="C11390" t="s">
        <v>4</v>
      </c>
      <c r="D11390" t="s">
        <v>1</v>
      </c>
      <c r="F11390" s="2">
        <v>318820174</v>
      </c>
      <c r="G11390" s="2">
        <v>61458.599804146841</v>
      </c>
      <c r="H11390">
        <v>2015</v>
      </c>
      <c r="I11390">
        <v>5187.5600000000004</v>
      </c>
      <c r="J11390" t="s">
        <v>717</v>
      </c>
    </row>
    <row r="11391" spans="1:10">
      <c r="A11391" s="5" t="s">
        <v>174</v>
      </c>
      <c r="B11391" t="s">
        <v>319</v>
      </c>
      <c r="C11391" t="s">
        <v>3</v>
      </c>
      <c r="D11391" t="s">
        <v>328</v>
      </c>
      <c r="F11391" s="2">
        <v>1823591706</v>
      </c>
      <c r="G11391" s="2">
        <v>408341.14023263671</v>
      </c>
      <c r="H11391">
        <v>2014</v>
      </c>
      <c r="I11391">
        <v>4465.8534894649083</v>
      </c>
      <c r="J11391" t="s">
        <v>717</v>
      </c>
    </row>
    <row r="11392" spans="1:10">
      <c r="A11392" t="s">
        <v>64</v>
      </c>
      <c r="B11392" t="s">
        <v>34</v>
      </c>
      <c r="C11392" t="s">
        <v>3</v>
      </c>
      <c r="D11392" t="s">
        <v>328</v>
      </c>
      <c r="F11392" s="2">
        <v>10820771.529999999</v>
      </c>
      <c r="G11392" s="2">
        <v>10820771.529999999</v>
      </c>
      <c r="H11392">
        <v>2020</v>
      </c>
      <c r="I11392">
        <v>1</v>
      </c>
      <c r="J11392" s="40" t="s">
        <v>715</v>
      </c>
    </row>
    <row r="11393" spans="1:10">
      <c r="A11393" t="s">
        <v>64</v>
      </c>
      <c r="B11393" t="s">
        <v>34</v>
      </c>
      <c r="C11393" t="s">
        <v>3</v>
      </c>
      <c r="D11393" t="s">
        <v>1</v>
      </c>
      <c r="F11393" s="2">
        <v>2034760.17</v>
      </c>
      <c r="G11393" s="2">
        <v>2034760.17</v>
      </c>
      <c r="H11393">
        <v>2020</v>
      </c>
      <c r="I11393">
        <v>1</v>
      </c>
      <c r="J11393" s="40" t="s">
        <v>715</v>
      </c>
    </row>
    <row r="11394" spans="1:10">
      <c r="A11394" s="5" t="s">
        <v>174</v>
      </c>
      <c r="B11394" t="s">
        <v>319</v>
      </c>
      <c r="C11394" t="s">
        <v>3</v>
      </c>
      <c r="D11394" t="s">
        <v>1</v>
      </c>
      <c r="F11394" s="2">
        <v>333268571.00000006</v>
      </c>
      <c r="G11394" s="2">
        <v>74625.952639555078</v>
      </c>
      <c r="H11394">
        <v>2014</v>
      </c>
      <c r="I11394">
        <v>4465.8534894649083</v>
      </c>
      <c r="J11394" t="s">
        <v>717</v>
      </c>
    </row>
    <row r="11395" spans="1:10">
      <c r="A11395" s="5" t="s">
        <v>174</v>
      </c>
      <c r="B11395" t="s">
        <v>319</v>
      </c>
      <c r="C11395" t="s">
        <v>4</v>
      </c>
      <c r="D11395" t="s">
        <v>328</v>
      </c>
      <c r="F11395" s="2">
        <v>288872894</v>
      </c>
      <c r="G11395" s="2">
        <v>64684.812137581408</v>
      </c>
      <c r="H11395">
        <v>2014</v>
      </c>
      <c r="I11395">
        <v>4465.8534894649083</v>
      </c>
      <c r="J11395" t="s">
        <v>717</v>
      </c>
    </row>
    <row r="11396" spans="1:10">
      <c r="A11396" s="5" t="s">
        <v>174</v>
      </c>
      <c r="B11396" t="s">
        <v>319</v>
      </c>
      <c r="C11396" t="s">
        <v>3</v>
      </c>
      <c r="D11396" t="s">
        <v>328</v>
      </c>
      <c r="F11396" s="2">
        <v>2317185071</v>
      </c>
      <c r="G11396" s="2">
        <v>539166.02748092206</v>
      </c>
      <c r="H11396">
        <v>2013</v>
      </c>
      <c r="I11396">
        <v>4297.7208371719817</v>
      </c>
      <c r="J11396" t="s">
        <v>717</v>
      </c>
    </row>
    <row r="11397" spans="1:10">
      <c r="A11397" s="5" t="s">
        <v>174</v>
      </c>
      <c r="B11397" t="s">
        <v>319</v>
      </c>
      <c r="C11397" t="s">
        <v>3</v>
      </c>
      <c r="D11397" t="s">
        <v>328</v>
      </c>
      <c r="F11397" s="2">
        <v>2317185071</v>
      </c>
      <c r="G11397" s="2">
        <v>539166.02748092206</v>
      </c>
      <c r="H11397">
        <v>2013</v>
      </c>
      <c r="I11397">
        <v>4297.7208371719817</v>
      </c>
      <c r="J11397" t="s">
        <v>717</v>
      </c>
    </row>
    <row r="11398" spans="1:10">
      <c r="A11398" s="5" t="s">
        <v>174</v>
      </c>
      <c r="B11398" t="s">
        <v>319</v>
      </c>
      <c r="C11398" t="s">
        <v>3</v>
      </c>
      <c r="D11398" t="s">
        <v>1</v>
      </c>
      <c r="F11398" s="2">
        <v>273780691</v>
      </c>
      <c r="G11398" s="2">
        <v>63703.693509361401</v>
      </c>
      <c r="H11398">
        <v>2013</v>
      </c>
      <c r="I11398">
        <v>4297.7208371719817</v>
      </c>
      <c r="J11398" t="s">
        <v>717</v>
      </c>
    </row>
    <row r="11399" spans="1:10">
      <c r="A11399" s="5" t="s">
        <v>174</v>
      </c>
      <c r="B11399" t="s">
        <v>319</v>
      </c>
      <c r="C11399" t="s">
        <v>3</v>
      </c>
      <c r="D11399" t="s">
        <v>1</v>
      </c>
      <c r="F11399" s="2">
        <v>273780691</v>
      </c>
      <c r="G11399" s="2">
        <v>63703.693509361401</v>
      </c>
      <c r="H11399">
        <v>2013</v>
      </c>
      <c r="I11399">
        <v>4297.7208371719817</v>
      </c>
      <c r="J11399" t="s">
        <v>717</v>
      </c>
    </row>
    <row r="11400" spans="1:10">
      <c r="A11400" s="5" t="s">
        <v>174</v>
      </c>
      <c r="B11400" t="s">
        <v>319</v>
      </c>
      <c r="C11400" t="s">
        <v>3</v>
      </c>
      <c r="D11400" t="s">
        <v>328</v>
      </c>
      <c r="F11400" s="2">
        <v>2432792369.3707948</v>
      </c>
      <c r="G11400" s="2">
        <v>550843.75128500001</v>
      </c>
      <c r="H11400">
        <v>2012</v>
      </c>
      <c r="I11400">
        <v>4416.4835558098157</v>
      </c>
      <c r="J11400" t="s">
        <v>717</v>
      </c>
    </row>
    <row r="11401" spans="1:10">
      <c r="A11401" s="5" t="s">
        <v>174</v>
      </c>
      <c r="B11401" t="s">
        <v>319</v>
      </c>
      <c r="C11401" t="s">
        <v>3</v>
      </c>
      <c r="D11401" t="s">
        <v>328</v>
      </c>
      <c r="F11401" s="2">
        <v>2432792369.3707948</v>
      </c>
      <c r="G11401" s="2">
        <v>550843.75128500001</v>
      </c>
      <c r="H11401">
        <v>2012</v>
      </c>
      <c r="I11401">
        <v>4416.4835558098157</v>
      </c>
      <c r="J11401" t="s">
        <v>717</v>
      </c>
    </row>
    <row r="11402" spans="1:10">
      <c r="A11402" s="5" t="s">
        <v>174</v>
      </c>
      <c r="B11402" t="s">
        <v>319</v>
      </c>
      <c r="C11402" t="s">
        <v>3</v>
      </c>
      <c r="D11402" t="s">
        <v>1</v>
      </c>
      <c r="F11402" s="2">
        <v>466946260.57933635</v>
      </c>
      <c r="G11402" s="2">
        <v>105728.06502699999</v>
      </c>
      <c r="H11402">
        <v>2012</v>
      </c>
      <c r="I11402">
        <v>4416.4835558098157</v>
      </c>
      <c r="J11402" t="s">
        <v>717</v>
      </c>
    </row>
    <row r="11403" spans="1:10">
      <c r="A11403" s="5" t="s">
        <v>174</v>
      </c>
      <c r="B11403" t="s">
        <v>319</v>
      </c>
      <c r="C11403" t="s">
        <v>3</v>
      </c>
      <c r="D11403" t="s">
        <v>1</v>
      </c>
      <c r="F11403" s="2">
        <v>466946260.57933635</v>
      </c>
      <c r="G11403" s="2">
        <v>105728.06502699999</v>
      </c>
      <c r="H11403">
        <v>2012</v>
      </c>
      <c r="I11403">
        <v>4416.4835558098157</v>
      </c>
      <c r="J11403" t="s">
        <v>717</v>
      </c>
    </row>
    <row r="11404" spans="1:10">
      <c r="A11404" s="5" t="s">
        <v>174</v>
      </c>
      <c r="B11404" t="s">
        <v>319</v>
      </c>
      <c r="C11404" t="s">
        <v>3</v>
      </c>
      <c r="D11404" t="s">
        <v>328</v>
      </c>
      <c r="F11404" s="2">
        <v>3081053571.127233</v>
      </c>
      <c r="G11404" s="2">
        <v>735802.2132</v>
      </c>
      <c r="H11404">
        <v>2011</v>
      </c>
      <c r="I11404">
        <v>4187.3393635604152</v>
      </c>
      <c r="J11404" t="s">
        <v>717</v>
      </c>
    </row>
    <row r="11405" spans="1:10">
      <c r="A11405" s="5" t="s">
        <v>174</v>
      </c>
      <c r="B11405" t="s">
        <v>319</v>
      </c>
      <c r="C11405" t="s">
        <v>3</v>
      </c>
      <c r="D11405" t="s">
        <v>328</v>
      </c>
      <c r="F11405" s="2">
        <v>3081053571.127233</v>
      </c>
      <c r="G11405" s="2">
        <v>735802.2132</v>
      </c>
      <c r="H11405">
        <v>2011</v>
      </c>
      <c r="I11405">
        <v>4187.3393635604152</v>
      </c>
      <c r="J11405" t="s">
        <v>717</v>
      </c>
    </row>
    <row r="11406" spans="1:10">
      <c r="A11406" s="5" t="s">
        <v>174</v>
      </c>
      <c r="B11406" t="s">
        <v>319</v>
      </c>
      <c r="C11406" t="s">
        <v>3</v>
      </c>
      <c r="D11406" t="s">
        <v>1</v>
      </c>
      <c r="F11406" s="2">
        <v>684843444.778332</v>
      </c>
      <c r="G11406" s="2">
        <v>163550.97719999999</v>
      </c>
      <c r="H11406">
        <v>2011</v>
      </c>
      <c r="I11406">
        <v>4187.3393635604152</v>
      </c>
      <c r="J11406" t="s">
        <v>717</v>
      </c>
    </row>
    <row r="11407" spans="1:10">
      <c r="A11407" s="5" t="s">
        <v>174</v>
      </c>
      <c r="B11407" t="s">
        <v>319</v>
      </c>
      <c r="C11407" t="s">
        <v>3</v>
      </c>
      <c r="D11407" t="s">
        <v>1</v>
      </c>
      <c r="F11407" s="2">
        <v>684843444.778332</v>
      </c>
      <c r="G11407" s="2">
        <v>163550.97719999999</v>
      </c>
      <c r="H11407">
        <v>2011</v>
      </c>
      <c r="I11407">
        <v>4187.3393635604152</v>
      </c>
      <c r="J11407" t="s">
        <v>717</v>
      </c>
    </row>
    <row r="11408" spans="1:10">
      <c r="A11408" s="5" t="s">
        <v>174</v>
      </c>
      <c r="B11408" t="s">
        <v>319</v>
      </c>
      <c r="C11408" t="s">
        <v>3</v>
      </c>
      <c r="D11408" t="s">
        <v>328</v>
      </c>
      <c r="F11408" s="2">
        <v>2653307389.5592375</v>
      </c>
      <c r="G11408" s="2">
        <v>560522.78963200003</v>
      </c>
      <c r="H11408">
        <v>2010</v>
      </c>
      <c r="I11408">
        <v>4733.6298160173164</v>
      </c>
      <c r="J11408" t="s">
        <v>717</v>
      </c>
    </row>
    <row r="11409" spans="1:10">
      <c r="A11409" s="5" t="s">
        <v>174</v>
      </c>
      <c r="B11409" t="s">
        <v>319</v>
      </c>
      <c r="C11409" t="s">
        <v>3</v>
      </c>
      <c r="D11409" t="s">
        <v>328</v>
      </c>
      <c r="F11409" s="2">
        <v>2653307389.5592375</v>
      </c>
      <c r="G11409" s="2">
        <v>560522.78963200003</v>
      </c>
      <c r="H11409">
        <v>2010</v>
      </c>
      <c r="I11409">
        <v>4733.6298160173164</v>
      </c>
      <c r="J11409" t="s">
        <v>717</v>
      </c>
    </row>
    <row r="11410" spans="1:10">
      <c r="A11410" s="5" t="s">
        <v>174</v>
      </c>
      <c r="B11410" t="s">
        <v>319</v>
      </c>
      <c r="C11410" t="s">
        <v>3</v>
      </c>
      <c r="D11410" t="s">
        <v>1</v>
      </c>
      <c r="F11410" s="2">
        <v>692029362.77255416</v>
      </c>
      <c r="G11410" s="2">
        <v>146194.22930599999</v>
      </c>
      <c r="H11410">
        <v>2010</v>
      </c>
      <c r="I11410">
        <v>4733.6298160173164</v>
      </c>
      <c r="J11410" t="s">
        <v>717</v>
      </c>
    </row>
    <row r="11411" spans="1:10">
      <c r="A11411" s="5" t="s">
        <v>174</v>
      </c>
      <c r="B11411" t="s">
        <v>319</v>
      </c>
      <c r="C11411" t="s">
        <v>3</v>
      </c>
      <c r="D11411" t="s">
        <v>1</v>
      </c>
      <c r="F11411" s="2">
        <v>692029362.77255416</v>
      </c>
      <c r="G11411" s="2">
        <v>146194.22930599999</v>
      </c>
      <c r="H11411">
        <v>2010</v>
      </c>
      <c r="I11411">
        <v>4733.6298160173164</v>
      </c>
      <c r="J11411" t="s">
        <v>717</v>
      </c>
    </row>
    <row r="11412" spans="1:10">
      <c r="A11412" s="5" t="s">
        <v>301</v>
      </c>
      <c r="B11412" t="s">
        <v>319</v>
      </c>
      <c r="C11412" t="s">
        <v>3</v>
      </c>
      <c r="D11412" t="s">
        <v>328</v>
      </c>
      <c r="E11412" t="s">
        <v>361</v>
      </c>
      <c r="F11412" s="2">
        <v>2511576032</v>
      </c>
      <c r="G11412" s="2">
        <f>F11412/I11412</f>
        <v>371175.27129778097</v>
      </c>
      <c r="H11412">
        <v>2021</v>
      </c>
      <c r="I11412">
        <v>6766.55</v>
      </c>
      <c r="J11412" t="s">
        <v>717</v>
      </c>
    </row>
    <row r="11413" spans="1:10">
      <c r="A11413" s="5" t="s">
        <v>301</v>
      </c>
      <c r="B11413" t="s">
        <v>319</v>
      </c>
      <c r="C11413" t="s">
        <v>4</v>
      </c>
      <c r="D11413" t="s">
        <v>328</v>
      </c>
      <c r="E11413" t="s">
        <v>361</v>
      </c>
      <c r="F11413" s="2">
        <v>2880136399</v>
      </c>
      <c r="G11413" s="2">
        <f>F11413/I11413</f>
        <v>425643.2597113743</v>
      </c>
      <c r="H11413">
        <v>2021</v>
      </c>
      <c r="I11413">
        <v>6766.55</v>
      </c>
      <c r="J11413" t="s">
        <v>717</v>
      </c>
    </row>
    <row r="11414" spans="1:10">
      <c r="A11414" t="s">
        <v>452</v>
      </c>
      <c r="B11414" t="s">
        <v>34</v>
      </c>
      <c r="C11414" t="s">
        <v>3</v>
      </c>
      <c r="D11414" t="s">
        <v>328</v>
      </c>
      <c r="E11414" t="s">
        <v>534</v>
      </c>
      <c r="F11414" s="2">
        <v>1276482.94</v>
      </c>
      <c r="G11414" s="2">
        <f>F11414/I11414</f>
        <v>1276482.94</v>
      </c>
      <c r="H11414">
        <v>2024</v>
      </c>
      <c r="I11414">
        <v>1</v>
      </c>
      <c r="J11414" t="s">
        <v>717</v>
      </c>
    </row>
    <row r="11415" spans="1:10">
      <c r="A11415" t="s">
        <v>452</v>
      </c>
      <c r="B11415" t="s">
        <v>34</v>
      </c>
      <c r="C11415" t="s">
        <v>3</v>
      </c>
      <c r="D11415" t="s">
        <v>1</v>
      </c>
      <c r="E11415" t="s">
        <v>434</v>
      </c>
      <c r="F11415" s="2">
        <v>7624311.79</v>
      </c>
      <c r="G11415" s="2">
        <f>F11415/I11415</f>
        <v>7624311.79</v>
      </c>
      <c r="H11415">
        <v>2024</v>
      </c>
      <c r="I11415">
        <v>1</v>
      </c>
      <c r="J11415" t="s">
        <v>717</v>
      </c>
    </row>
    <row r="11416" spans="1:10">
      <c r="A11416" t="s">
        <v>25</v>
      </c>
      <c r="B11416" t="s">
        <v>34</v>
      </c>
      <c r="C11416" t="s">
        <v>3</v>
      </c>
      <c r="D11416" t="s">
        <v>328</v>
      </c>
      <c r="F11416" s="2">
        <v>5250475.67</v>
      </c>
      <c r="G11416" s="2">
        <v>5250475.67</v>
      </c>
      <c r="H11416">
        <v>2020</v>
      </c>
      <c r="I11416">
        <v>1</v>
      </c>
      <c r="J11416" s="40" t="s">
        <v>715</v>
      </c>
    </row>
    <row r="11417" spans="1:10">
      <c r="A11417" t="s">
        <v>25</v>
      </c>
      <c r="B11417" t="s">
        <v>34</v>
      </c>
      <c r="C11417" t="s">
        <v>3</v>
      </c>
      <c r="D11417" t="s">
        <v>1</v>
      </c>
      <c r="F11417" s="2">
        <v>374269.58</v>
      </c>
      <c r="G11417" s="2">
        <v>374269.58</v>
      </c>
      <c r="H11417">
        <v>2020</v>
      </c>
      <c r="I11417">
        <v>1</v>
      </c>
      <c r="J11417" s="40" t="s">
        <v>715</v>
      </c>
    </row>
    <row r="11418" spans="1:10">
      <c r="A11418" t="s">
        <v>452</v>
      </c>
      <c r="B11418" t="s">
        <v>34</v>
      </c>
      <c r="C11418" t="s">
        <v>4</v>
      </c>
      <c r="D11418" t="s">
        <v>328</v>
      </c>
      <c r="E11418" t="s">
        <v>534</v>
      </c>
      <c r="F11418" s="2">
        <v>209944.97</v>
      </c>
      <c r="G11418" s="2">
        <f>F11418/I11418</f>
        <v>209944.97</v>
      </c>
      <c r="H11418">
        <v>2024</v>
      </c>
      <c r="I11418">
        <v>1</v>
      </c>
      <c r="J11418" t="s">
        <v>717</v>
      </c>
    </row>
    <row r="11419" spans="1:10">
      <c r="A11419" t="s">
        <v>452</v>
      </c>
      <c r="B11419" t="s">
        <v>34</v>
      </c>
      <c r="C11419" t="s">
        <v>4</v>
      </c>
      <c r="D11419" t="s">
        <v>1</v>
      </c>
      <c r="E11419" t="s">
        <v>434</v>
      </c>
      <c r="F11419" s="2">
        <v>32863.96</v>
      </c>
      <c r="G11419" s="2">
        <f>F11419/I11419</f>
        <v>32863.96</v>
      </c>
      <c r="H11419">
        <v>2024</v>
      </c>
      <c r="I11419">
        <v>1</v>
      </c>
      <c r="J11419" t="s">
        <v>717</v>
      </c>
    </row>
    <row r="11420" spans="1:10">
      <c r="A11420" t="s">
        <v>452</v>
      </c>
      <c r="B11420" t="s">
        <v>34</v>
      </c>
      <c r="C11420" t="s">
        <v>3</v>
      </c>
      <c r="D11420" t="s">
        <v>328</v>
      </c>
      <c r="F11420" s="2">
        <v>865539.47</v>
      </c>
      <c r="G11420" s="2">
        <v>865539.47</v>
      </c>
      <c r="H11420">
        <v>2020</v>
      </c>
      <c r="I11420">
        <v>1</v>
      </c>
      <c r="J11420" t="s">
        <v>717</v>
      </c>
    </row>
    <row r="11421" spans="1:10">
      <c r="A11421" t="s">
        <v>452</v>
      </c>
      <c r="B11421" t="s">
        <v>34</v>
      </c>
      <c r="C11421" t="s">
        <v>3</v>
      </c>
      <c r="D11421" t="s">
        <v>1</v>
      </c>
      <c r="F11421" s="2">
        <v>6576141.5899999999</v>
      </c>
      <c r="G11421" s="2">
        <v>6576141.5899999999</v>
      </c>
      <c r="H11421">
        <v>2020</v>
      </c>
      <c r="I11421">
        <v>1</v>
      </c>
      <c r="J11421" t="s">
        <v>717</v>
      </c>
    </row>
    <row r="11422" spans="1:10">
      <c r="A11422" t="s">
        <v>452</v>
      </c>
      <c r="B11422" t="s">
        <v>34</v>
      </c>
      <c r="C11422" t="s">
        <v>4</v>
      </c>
      <c r="D11422" t="s">
        <v>328</v>
      </c>
      <c r="F11422" s="2">
        <v>11595.590000000007</v>
      </c>
      <c r="G11422" s="2">
        <v>11595.590000000007</v>
      </c>
      <c r="H11422">
        <v>2020</v>
      </c>
      <c r="I11422">
        <v>1</v>
      </c>
      <c r="J11422" t="s">
        <v>717</v>
      </c>
    </row>
    <row r="11423" spans="1:10">
      <c r="A11423" t="s">
        <v>452</v>
      </c>
      <c r="B11423" t="s">
        <v>34</v>
      </c>
      <c r="C11423" t="s">
        <v>4</v>
      </c>
      <c r="D11423" t="s">
        <v>1</v>
      </c>
      <c r="F11423" s="2">
        <v>152381.25</v>
      </c>
      <c r="G11423" s="2">
        <v>152381.25</v>
      </c>
      <c r="H11423">
        <v>2020</v>
      </c>
      <c r="I11423">
        <v>1</v>
      </c>
      <c r="J11423" t="s">
        <v>717</v>
      </c>
    </row>
    <row r="11424" spans="1:10">
      <c r="A11424" s="4" t="s">
        <v>452</v>
      </c>
      <c r="B11424" t="s">
        <v>34</v>
      </c>
      <c r="C11424" t="s">
        <v>3</v>
      </c>
      <c r="D11424" t="s">
        <v>328</v>
      </c>
      <c r="F11424" s="2">
        <f>G11424*I11424</f>
        <v>1652506</v>
      </c>
      <c r="G11424" s="2">
        <v>1652506</v>
      </c>
      <c r="H11424">
        <v>2019</v>
      </c>
      <c r="I11424">
        <v>1</v>
      </c>
      <c r="J11424" t="s">
        <v>717</v>
      </c>
    </row>
    <row r="11425" spans="1:10">
      <c r="A11425" s="4" t="s">
        <v>452</v>
      </c>
      <c r="B11425" t="s">
        <v>34</v>
      </c>
      <c r="C11425" t="s">
        <v>3</v>
      </c>
      <c r="D11425" t="s">
        <v>1</v>
      </c>
      <c r="F11425" s="2">
        <f>G11425*I11425</f>
        <v>6759848</v>
      </c>
      <c r="G11425" s="2">
        <v>6759848</v>
      </c>
      <c r="H11425">
        <v>2019</v>
      </c>
      <c r="I11425">
        <v>1</v>
      </c>
      <c r="J11425" t="s">
        <v>717</v>
      </c>
    </row>
    <row r="11426" spans="1:10">
      <c r="A11426" s="4" t="s">
        <v>452</v>
      </c>
      <c r="B11426" t="s">
        <v>34</v>
      </c>
      <c r="C11426" t="s">
        <v>4</v>
      </c>
      <c r="D11426" t="s">
        <v>328</v>
      </c>
      <c r="F11426" s="2">
        <f>G11426*I11426</f>
        <v>61160</v>
      </c>
      <c r="G11426" s="2">
        <v>61160</v>
      </c>
      <c r="H11426">
        <v>2019</v>
      </c>
      <c r="I11426">
        <v>1</v>
      </c>
      <c r="J11426" t="s">
        <v>717</v>
      </c>
    </row>
    <row r="11427" spans="1:10">
      <c r="A11427" s="4" t="s">
        <v>452</v>
      </c>
      <c r="B11427" t="s">
        <v>34</v>
      </c>
      <c r="C11427" t="s">
        <v>4</v>
      </c>
      <c r="D11427" t="s">
        <v>1</v>
      </c>
      <c r="F11427" s="2">
        <f>G11427*I11427</f>
        <v>38973</v>
      </c>
      <c r="G11427" s="2">
        <v>38973</v>
      </c>
      <c r="H11427">
        <v>2019</v>
      </c>
      <c r="I11427">
        <v>1</v>
      </c>
      <c r="J11427" t="s">
        <v>717</v>
      </c>
    </row>
    <row r="11428" spans="1:10">
      <c r="A11428" t="s">
        <v>452</v>
      </c>
      <c r="B11428" t="s">
        <v>34</v>
      </c>
      <c r="C11428" t="s">
        <v>3</v>
      </c>
      <c r="D11428" t="s">
        <v>328</v>
      </c>
      <c r="F11428" s="2">
        <v>880678.96</v>
      </c>
      <c r="G11428" s="2">
        <f>F11428/I11428</f>
        <v>880678.96</v>
      </c>
      <c r="H11428">
        <v>2018</v>
      </c>
      <c r="I11428">
        <v>1</v>
      </c>
      <c r="J11428" t="s">
        <v>717</v>
      </c>
    </row>
    <row r="11429" spans="1:10">
      <c r="A11429" t="s">
        <v>452</v>
      </c>
      <c r="B11429" t="s">
        <v>34</v>
      </c>
      <c r="C11429" t="s">
        <v>3</v>
      </c>
      <c r="D11429" t="s">
        <v>1</v>
      </c>
      <c r="E11429" t="s">
        <v>364</v>
      </c>
      <c r="F11429" s="2">
        <v>7300679.0700000003</v>
      </c>
      <c r="G11429" s="2">
        <f>F11429/I11429</f>
        <v>7300679.0700000003</v>
      </c>
      <c r="H11429">
        <v>2018</v>
      </c>
      <c r="I11429">
        <v>1</v>
      </c>
      <c r="J11429" t="s">
        <v>717</v>
      </c>
    </row>
    <row r="11430" spans="1:10">
      <c r="A11430" t="s">
        <v>452</v>
      </c>
      <c r="B11430" t="s">
        <v>34</v>
      </c>
      <c r="C11430" t="s">
        <v>4</v>
      </c>
      <c r="D11430" t="s">
        <v>328</v>
      </c>
      <c r="F11430" s="2"/>
      <c r="G11430" s="2">
        <v>23269.67</v>
      </c>
      <c r="H11430">
        <v>2018</v>
      </c>
      <c r="I11430">
        <v>1</v>
      </c>
      <c r="J11430" t="s">
        <v>717</v>
      </c>
    </row>
    <row r="11431" spans="1:10">
      <c r="A11431" t="s">
        <v>64</v>
      </c>
      <c r="B11431" t="s">
        <v>34</v>
      </c>
      <c r="C11431" t="s">
        <v>4</v>
      </c>
      <c r="D11431" t="s">
        <v>328</v>
      </c>
      <c r="F11431" s="2">
        <v>2567597.2999999998</v>
      </c>
      <c r="G11431" s="2">
        <v>2567597.2999999998</v>
      </c>
      <c r="H11431">
        <v>2020</v>
      </c>
      <c r="I11431">
        <v>1</v>
      </c>
      <c r="J11431" s="40" t="s">
        <v>715</v>
      </c>
    </row>
    <row r="11432" spans="1:10">
      <c r="A11432" t="s">
        <v>64</v>
      </c>
      <c r="B11432" t="s">
        <v>34</v>
      </c>
      <c r="C11432" t="s">
        <v>4</v>
      </c>
      <c r="D11432" t="s">
        <v>1</v>
      </c>
      <c r="F11432" s="2">
        <v>24887.05</v>
      </c>
      <c r="G11432" s="2">
        <v>24887.05</v>
      </c>
      <c r="H11432">
        <v>2020</v>
      </c>
      <c r="I11432">
        <v>1</v>
      </c>
      <c r="J11432" s="40" t="s">
        <v>715</v>
      </c>
    </row>
    <row r="11433" spans="1:10">
      <c r="A11433" t="s">
        <v>452</v>
      </c>
      <c r="B11433" t="s">
        <v>34</v>
      </c>
      <c r="C11433" t="s">
        <v>4</v>
      </c>
      <c r="D11433" t="s">
        <v>1</v>
      </c>
      <c r="E11433" t="s">
        <v>364</v>
      </c>
      <c r="F11433" s="2"/>
      <c r="G11433" s="2">
        <v>74837.919999999998</v>
      </c>
      <c r="H11433">
        <v>2018</v>
      </c>
      <c r="I11433">
        <v>1</v>
      </c>
      <c r="J11433" t="s">
        <v>717</v>
      </c>
    </row>
    <row r="11434" spans="1:10">
      <c r="A11434" t="s">
        <v>452</v>
      </c>
      <c r="B11434" t="s">
        <v>34</v>
      </c>
      <c r="C11434" t="s">
        <v>3</v>
      </c>
      <c r="D11434" t="s">
        <v>328</v>
      </c>
      <c r="F11434" s="2">
        <v>1063624.1000000001</v>
      </c>
      <c r="G11434" s="2">
        <f>F11434/I11434</f>
        <v>1063624.1000000001</v>
      </c>
      <c r="H11434">
        <v>2017</v>
      </c>
      <c r="I11434">
        <v>1</v>
      </c>
      <c r="J11434" t="s">
        <v>717</v>
      </c>
    </row>
    <row r="11435" spans="1:10">
      <c r="A11435" t="s">
        <v>452</v>
      </c>
      <c r="B11435" t="s">
        <v>34</v>
      </c>
      <c r="C11435" t="s">
        <v>3</v>
      </c>
      <c r="D11435" t="s">
        <v>1</v>
      </c>
      <c r="E11435" t="s">
        <v>364</v>
      </c>
      <c r="F11435" s="2">
        <v>5389227.8399999999</v>
      </c>
      <c r="G11435" s="2">
        <f>F11435/I11435</f>
        <v>5389227.8399999999</v>
      </c>
      <c r="H11435">
        <v>2017</v>
      </c>
      <c r="I11435">
        <v>1</v>
      </c>
      <c r="J11435" t="s">
        <v>717</v>
      </c>
    </row>
    <row r="11436" spans="1:10">
      <c r="A11436" t="s">
        <v>452</v>
      </c>
      <c r="B11436" t="s">
        <v>34</v>
      </c>
      <c r="C11436" t="s">
        <v>4</v>
      </c>
      <c r="D11436" t="s">
        <v>328</v>
      </c>
      <c r="F11436" s="2"/>
      <c r="G11436" s="2">
        <v>23435.59</v>
      </c>
      <c r="H11436">
        <v>2017</v>
      </c>
      <c r="I11436">
        <v>1</v>
      </c>
      <c r="J11436" t="s">
        <v>717</v>
      </c>
    </row>
    <row r="11437" spans="1:10">
      <c r="A11437" t="s">
        <v>452</v>
      </c>
      <c r="B11437" t="s">
        <v>34</v>
      </c>
      <c r="C11437" t="s">
        <v>4</v>
      </c>
      <c r="D11437" t="s">
        <v>1</v>
      </c>
      <c r="E11437" t="s">
        <v>364</v>
      </c>
      <c r="F11437" s="2"/>
      <c r="G11437" s="2">
        <v>102728.73</v>
      </c>
      <c r="H11437">
        <v>2017</v>
      </c>
      <c r="I11437">
        <v>1</v>
      </c>
      <c r="J11437" t="s">
        <v>717</v>
      </c>
    </row>
    <row r="11438" spans="1:10">
      <c r="A11438" t="s">
        <v>452</v>
      </c>
      <c r="B11438" t="s">
        <v>34</v>
      </c>
      <c r="C11438" t="s">
        <v>3</v>
      </c>
      <c r="D11438" t="s">
        <v>328</v>
      </c>
      <c r="F11438" s="2">
        <v>769465.57</v>
      </c>
      <c r="G11438" s="2">
        <v>769465.57</v>
      </c>
      <c r="H11438">
        <v>2016</v>
      </c>
      <c r="I11438">
        <v>1</v>
      </c>
      <c r="J11438" t="s">
        <v>717</v>
      </c>
    </row>
    <row r="11439" spans="1:10">
      <c r="A11439" t="s">
        <v>452</v>
      </c>
      <c r="B11439" t="s">
        <v>34</v>
      </c>
      <c r="C11439" t="s">
        <v>3</v>
      </c>
      <c r="D11439" t="s">
        <v>1</v>
      </c>
      <c r="F11439" s="2">
        <v>6443535.4299999997</v>
      </c>
      <c r="G11439" s="2">
        <v>6443535.4299999997</v>
      </c>
      <c r="H11439">
        <v>2016</v>
      </c>
      <c r="I11439">
        <v>1</v>
      </c>
      <c r="J11439" t="s">
        <v>717</v>
      </c>
    </row>
    <row r="11440" spans="1:10">
      <c r="A11440" t="s">
        <v>452</v>
      </c>
      <c r="B11440" t="s">
        <v>34</v>
      </c>
      <c r="C11440" t="s">
        <v>4</v>
      </c>
      <c r="D11440" t="s">
        <v>328</v>
      </c>
      <c r="F11440" s="2">
        <v>17968.240000000002</v>
      </c>
      <c r="G11440" s="2">
        <v>17968.240000000002</v>
      </c>
      <c r="H11440">
        <v>2016</v>
      </c>
      <c r="I11440">
        <v>1</v>
      </c>
      <c r="J11440" t="s">
        <v>717</v>
      </c>
    </row>
    <row r="11441" spans="1:10">
      <c r="A11441" t="s">
        <v>452</v>
      </c>
      <c r="B11441" t="s">
        <v>34</v>
      </c>
      <c r="C11441" t="s">
        <v>4</v>
      </c>
      <c r="D11441" t="s">
        <v>1</v>
      </c>
      <c r="F11441" s="2">
        <v>134713.01</v>
      </c>
      <c r="G11441" s="2">
        <v>134713.01</v>
      </c>
      <c r="H11441">
        <v>2016</v>
      </c>
      <c r="I11441">
        <v>1</v>
      </c>
      <c r="J11441" t="s">
        <v>717</v>
      </c>
    </row>
    <row r="11442" spans="1:10">
      <c r="A11442" t="s">
        <v>452</v>
      </c>
      <c r="B11442" t="s">
        <v>34</v>
      </c>
      <c r="C11442" t="s">
        <v>3</v>
      </c>
      <c r="D11442" t="s">
        <v>328</v>
      </c>
      <c r="F11442" s="2">
        <v>817367.84</v>
      </c>
      <c r="G11442" s="2">
        <v>817367.84</v>
      </c>
      <c r="H11442">
        <v>2015</v>
      </c>
      <c r="I11442">
        <v>1</v>
      </c>
      <c r="J11442" t="s">
        <v>717</v>
      </c>
    </row>
    <row r="11443" spans="1:10">
      <c r="A11443" t="s">
        <v>452</v>
      </c>
      <c r="B11443" t="s">
        <v>34</v>
      </c>
      <c r="C11443" t="s">
        <v>3</v>
      </c>
      <c r="D11443" t="s">
        <v>1</v>
      </c>
      <c r="F11443" s="2">
        <v>7006212.0599999996</v>
      </c>
      <c r="G11443" s="2">
        <v>7006212.0599999996</v>
      </c>
      <c r="H11443">
        <v>2015</v>
      </c>
      <c r="I11443">
        <v>1</v>
      </c>
      <c r="J11443" t="s">
        <v>717</v>
      </c>
    </row>
    <row r="11444" spans="1:10">
      <c r="A11444" t="s">
        <v>452</v>
      </c>
      <c r="B11444" t="s">
        <v>34</v>
      </c>
      <c r="C11444" t="s">
        <v>4</v>
      </c>
      <c r="D11444" t="s">
        <v>328</v>
      </c>
      <c r="F11444" s="2">
        <v>25156.04</v>
      </c>
      <c r="G11444" s="2">
        <v>25156.04</v>
      </c>
      <c r="H11444">
        <v>2015</v>
      </c>
      <c r="I11444">
        <v>1</v>
      </c>
      <c r="J11444" t="s">
        <v>717</v>
      </c>
    </row>
    <row r="11445" spans="1:10">
      <c r="A11445" t="s">
        <v>452</v>
      </c>
      <c r="B11445" t="s">
        <v>34</v>
      </c>
      <c r="C11445" t="s">
        <v>4</v>
      </c>
      <c r="D11445" t="s">
        <v>1</v>
      </c>
      <c r="F11445" s="2">
        <v>106113.31</v>
      </c>
      <c r="G11445" s="2">
        <v>106113.31</v>
      </c>
      <c r="H11445">
        <v>2015</v>
      </c>
      <c r="I11445">
        <v>1</v>
      </c>
      <c r="J11445" t="s">
        <v>717</v>
      </c>
    </row>
    <row r="11446" spans="1:10">
      <c r="A11446" t="s">
        <v>452</v>
      </c>
      <c r="B11446" t="s">
        <v>34</v>
      </c>
      <c r="C11446" t="s">
        <v>3</v>
      </c>
      <c r="D11446" t="s">
        <v>328</v>
      </c>
      <c r="F11446" s="2">
        <v>1397487.01</v>
      </c>
      <c r="G11446" s="2">
        <v>1397487.01</v>
      </c>
      <c r="H11446">
        <v>2014</v>
      </c>
      <c r="I11446">
        <v>1</v>
      </c>
      <c r="J11446" t="s">
        <v>717</v>
      </c>
    </row>
    <row r="11447" spans="1:10">
      <c r="A11447" t="s">
        <v>452</v>
      </c>
      <c r="B11447" t="s">
        <v>34</v>
      </c>
      <c r="C11447" t="s">
        <v>3</v>
      </c>
      <c r="D11447" t="s">
        <v>1</v>
      </c>
      <c r="F11447" s="2">
        <v>10362091.050000001</v>
      </c>
      <c r="G11447" s="2">
        <v>10362091.050000001</v>
      </c>
      <c r="H11447">
        <v>2014</v>
      </c>
      <c r="I11447">
        <v>1</v>
      </c>
      <c r="J11447" t="s">
        <v>717</v>
      </c>
    </row>
    <row r="11448" spans="1:10">
      <c r="A11448" t="s">
        <v>452</v>
      </c>
      <c r="B11448" t="s">
        <v>34</v>
      </c>
      <c r="C11448" t="s">
        <v>4</v>
      </c>
      <c r="D11448" t="s">
        <v>328</v>
      </c>
      <c r="F11448" s="2">
        <v>595921.88</v>
      </c>
      <c r="G11448" s="2">
        <v>595921.88</v>
      </c>
      <c r="H11448">
        <v>2014</v>
      </c>
      <c r="I11448">
        <v>1</v>
      </c>
      <c r="J11448" t="s">
        <v>717</v>
      </c>
    </row>
    <row r="11449" spans="1:10">
      <c r="A11449" t="s">
        <v>452</v>
      </c>
      <c r="B11449" t="s">
        <v>34</v>
      </c>
      <c r="C11449" t="s">
        <v>4</v>
      </c>
      <c r="D11449" t="s">
        <v>1</v>
      </c>
      <c r="F11449" s="2">
        <v>3666337.33</v>
      </c>
      <c r="G11449" s="2">
        <v>3666337.33</v>
      </c>
      <c r="H11449">
        <v>2014</v>
      </c>
      <c r="I11449">
        <v>1</v>
      </c>
      <c r="J11449" t="s">
        <v>717</v>
      </c>
    </row>
    <row r="11450" spans="1:10">
      <c r="A11450" t="s">
        <v>452</v>
      </c>
      <c r="B11450" t="s">
        <v>34</v>
      </c>
      <c r="C11450" t="s">
        <v>3</v>
      </c>
      <c r="D11450" t="s">
        <v>328</v>
      </c>
      <c r="F11450" s="2">
        <v>1829968.08</v>
      </c>
      <c r="G11450" s="2">
        <v>1829968.08</v>
      </c>
      <c r="H11450">
        <v>2013</v>
      </c>
      <c r="I11450">
        <v>1</v>
      </c>
      <c r="J11450" t="s">
        <v>717</v>
      </c>
    </row>
    <row r="11451" spans="1:10">
      <c r="A11451" t="s">
        <v>452</v>
      </c>
      <c r="B11451" t="s">
        <v>34</v>
      </c>
      <c r="C11451" t="s">
        <v>3</v>
      </c>
      <c r="D11451" t="s">
        <v>1</v>
      </c>
      <c r="F11451" s="2">
        <v>9579797.7699999996</v>
      </c>
      <c r="G11451" s="2">
        <v>9579797.7699999996</v>
      </c>
      <c r="H11451">
        <v>2013</v>
      </c>
      <c r="I11451">
        <v>1</v>
      </c>
      <c r="J11451" t="s">
        <v>717</v>
      </c>
    </row>
    <row r="11452" spans="1:10">
      <c r="A11452" t="s">
        <v>452</v>
      </c>
      <c r="B11452" t="s">
        <v>34</v>
      </c>
      <c r="C11452" t="s">
        <v>4</v>
      </c>
      <c r="D11452" t="s">
        <v>328</v>
      </c>
      <c r="F11452" s="2">
        <v>995961.52</v>
      </c>
      <c r="G11452" s="2">
        <v>995961.52</v>
      </c>
      <c r="H11452">
        <v>2013</v>
      </c>
      <c r="I11452">
        <v>1</v>
      </c>
      <c r="J11452" t="s">
        <v>717</v>
      </c>
    </row>
    <row r="11453" spans="1:10">
      <c r="A11453" t="s">
        <v>25</v>
      </c>
      <c r="B11453" t="s">
        <v>34</v>
      </c>
      <c r="C11453" t="s">
        <v>4</v>
      </c>
      <c r="D11453" t="s">
        <v>328</v>
      </c>
      <c r="F11453" s="2">
        <v>2970027.0300000003</v>
      </c>
      <c r="G11453" s="2">
        <v>2970027.0300000003</v>
      </c>
      <c r="H11453">
        <v>2020</v>
      </c>
      <c r="I11453">
        <v>1</v>
      </c>
      <c r="J11453" s="40" t="s">
        <v>715</v>
      </c>
    </row>
    <row r="11454" spans="1:10">
      <c r="A11454" t="s">
        <v>25</v>
      </c>
      <c r="B11454" t="s">
        <v>34</v>
      </c>
      <c r="C11454" t="s">
        <v>4</v>
      </c>
      <c r="D11454" t="s">
        <v>1</v>
      </c>
      <c r="F11454" s="2">
        <v>182602.77</v>
      </c>
      <c r="G11454" s="2">
        <v>182602.77</v>
      </c>
      <c r="H11454">
        <v>2020</v>
      </c>
      <c r="I11454">
        <v>1</v>
      </c>
      <c r="J11454" s="40" t="s">
        <v>715</v>
      </c>
    </row>
    <row r="11455" spans="1:10">
      <c r="A11455" t="s">
        <v>452</v>
      </c>
      <c r="B11455" t="s">
        <v>34</v>
      </c>
      <c r="C11455" t="s">
        <v>4</v>
      </c>
      <c r="D11455" t="s">
        <v>1</v>
      </c>
      <c r="F11455" s="2">
        <v>3757787.3</v>
      </c>
      <c r="G11455" s="2">
        <v>3757787.3</v>
      </c>
      <c r="H11455">
        <v>2013</v>
      </c>
      <c r="I11455">
        <v>1</v>
      </c>
      <c r="J11455" t="s">
        <v>717</v>
      </c>
    </row>
    <row r="11456" spans="1:10">
      <c r="A11456" t="s">
        <v>452</v>
      </c>
      <c r="B11456" t="s">
        <v>34</v>
      </c>
      <c r="C11456" t="s">
        <v>3</v>
      </c>
      <c r="D11456" t="s">
        <v>328</v>
      </c>
      <c r="F11456" s="2">
        <v>1463000</v>
      </c>
      <c r="G11456" s="2">
        <v>1463000</v>
      </c>
      <c r="H11456">
        <v>2012</v>
      </c>
      <c r="I11456">
        <v>1</v>
      </c>
      <c r="J11456" t="s">
        <v>717</v>
      </c>
    </row>
    <row r="11457" spans="1:10">
      <c r="A11457" t="s">
        <v>452</v>
      </c>
      <c r="B11457" t="s">
        <v>34</v>
      </c>
      <c r="C11457" t="s">
        <v>3</v>
      </c>
      <c r="D11457" t="s">
        <v>1</v>
      </c>
      <c r="F11457" s="2">
        <v>8433000</v>
      </c>
      <c r="G11457" s="2">
        <v>8433000</v>
      </c>
      <c r="H11457">
        <v>2012</v>
      </c>
      <c r="I11457">
        <v>1</v>
      </c>
      <c r="J11457" t="s">
        <v>717</v>
      </c>
    </row>
    <row r="11458" spans="1:10">
      <c r="A11458" t="s">
        <v>452</v>
      </c>
      <c r="B11458" t="s">
        <v>34</v>
      </c>
      <c r="C11458" t="s">
        <v>4</v>
      </c>
      <c r="D11458" t="s">
        <v>328</v>
      </c>
      <c r="F11458" s="2">
        <v>478000</v>
      </c>
      <c r="G11458" s="2">
        <v>478000</v>
      </c>
      <c r="H11458">
        <v>2012</v>
      </c>
      <c r="I11458">
        <v>1</v>
      </c>
      <c r="J11458" t="s">
        <v>717</v>
      </c>
    </row>
    <row r="11459" spans="1:10">
      <c r="A11459" t="s">
        <v>452</v>
      </c>
      <c r="B11459" t="s">
        <v>34</v>
      </c>
      <c r="C11459" t="s">
        <v>4</v>
      </c>
      <c r="D11459" t="s">
        <v>1</v>
      </c>
      <c r="F11459" s="2">
        <v>1511000</v>
      </c>
      <c r="G11459" s="2">
        <v>1511000</v>
      </c>
      <c r="H11459">
        <v>2012</v>
      </c>
      <c r="I11459">
        <v>1</v>
      </c>
      <c r="J11459" t="s">
        <v>717</v>
      </c>
    </row>
    <row r="11460" spans="1:10">
      <c r="A11460" t="s">
        <v>452</v>
      </c>
      <c r="B11460" t="s">
        <v>34</v>
      </c>
      <c r="C11460" t="s">
        <v>3</v>
      </c>
      <c r="D11460" t="s">
        <v>328</v>
      </c>
      <c r="F11460" s="2">
        <v>1170000</v>
      </c>
      <c r="G11460" s="2">
        <v>1170000</v>
      </c>
      <c r="H11460">
        <v>2011</v>
      </c>
      <c r="I11460">
        <v>1</v>
      </c>
      <c r="J11460" t="s">
        <v>717</v>
      </c>
    </row>
    <row r="11461" spans="1:10">
      <c r="A11461" t="s">
        <v>452</v>
      </c>
      <c r="B11461" t="s">
        <v>34</v>
      </c>
      <c r="C11461" t="s">
        <v>3</v>
      </c>
      <c r="D11461" t="s">
        <v>1</v>
      </c>
      <c r="F11461" s="2">
        <v>7617000</v>
      </c>
      <c r="G11461" s="2">
        <v>7617000</v>
      </c>
      <c r="H11461">
        <v>2011</v>
      </c>
      <c r="I11461">
        <v>1</v>
      </c>
      <c r="J11461" t="s">
        <v>717</v>
      </c>
    </row>
    <row r="11462" spans="1:10">
      <c r="A11462" t="s">
        <v>452</v>
      </c>
      <c r="B11462" t="s">
        <v>34</v>
      </c>
      <c r="C11462" t="s">
        <v>4</v>
      </c>
      <c r="D11462" t="s">
        <v>328</v>
      </c>
      <c r="F11462" s="2">
        <v>1121000</v>
      </c>
      <c r="G11462" s="2">
        <v>1121000</v>
      </c>
      <c r="H11462">
        <v>2011</v>
      </c>
      <c r="I11462">
        <v>1</v>
      </c>
      <c r="J11462" t="s">
        <v>717</v>
      </c>
    </row>
    <row r="11463" spans="1:10">
      <c r="A11463" t="s">
        <v>452</v>
      </c>
      <c r="B11463" t="s">
        <v>34</v>
      </c>
      <c r="C11463" t="s">
        <v>4</v>
      </c>
      <c r="D11463" t="s">
        <v>1</v>
      </c>
      <c r="F11463" s="2">
        <v>3971000</v>
      </c>
      <c r="G11463" s="2">
        <v>3971000</v>
      </c>
      <c r="H11463">
        <v>2011</v>
      </c>
      <c r="I11463">
        <v>1</v>
      </c>
      <c r="J11463" t="s">
        <v>717</v>
      </c>
    </row>
    <row r="11464" spans="1:10">
      <c r="A11464" t="s">
        <v>452</v>
      </c>
      <c r="B11464" t="s">
        <v>34</v>
      </c>
      <c r="C11464" t="s">
        <v>3</v>
      </c>
      <c r="D11464" t="s">
        <v>328</v>
      </c>
      <c r="F11464" s="2">
        <v>1349000</v>
      </c>
      <c r="G11464" s="2">
        <v>1349000</v>
      </c>
      <c r="H11464">
        <v>2010</v>
      </c>
      <c r="I11464">
        <v>1</v>
      </c>
      <c r="J11464" t="s">
        <v>717</v>
      </c>
    </row>
    <row r="11465" spans="1:10">
      <c r="A11465" t="s">
        <v>452</v>
      </c>
      <c r="B11465" t="s">
        <v>34</v>
      </c>
      <c r="C11465" t="s">
        <v>3</v>
      </c>
      <c r="D11465" t="s">
        <v>1</v>
      </c>
      <c r="F11465" s="2">
        <v>6259000</v>
      </c>
      <c r="G11465" s="2">
        <v>6259000</v>
      </c>
      <c r="H11465">
        <v>2010</v>
      </c>
      <c r="I11465">
        <v>1</v>
      </c>
      <c r="J11465" t="s">
        <v>717</v>
      </c>
    </row>
    <row r="11466" spans="1:10">
      <c r="A11466" t="s">
        <v>452</v>
      </c>
      <c r="B11466" t="s">
        <v>34</v>
      </c>
      <c r="C11466" t="s">
        <v>4</v>
      </c>
      <c r="D11466" t="s">
        <v>328</v>
      </c>
      <c r="F11466" s="2">
        <v>659000</v>
      </c>
      <c r="G11466" s="2">
        <v>659000</v>
      </c>
      <c r="H11466">
        <v>2010</v>
      </c>
      <c r="I11466">
        <v>1</v>
      </c>
      <c r="J11466" t="s">
        <v>717</v>
      </c>
    </row>
    <row r="11467" spans="1:10">
      <c r="A11467" t="s">
        <v>452</v>
      </c>
      <c r="B11467" t="s">
        <v>34</v>
      </c>
      <c r="C11467" t="s">
        <v>4</v>
      </c>
      <c r="D11467" t="s">
        <v>1</v>
      </c>
      <c r="F11467" s="2">
        <v>4535000</v>
      </c>
      <c r="G11467" s="2">
        <v>4535000</v>
      </c>
      <c r="H11467">
        <v>2010</v>
      </c>
      <c r="I11467">
        <v>1</v>
      </c>
      <c r="J11467" t="s">
        <v>717</v>
      </c>
    </row>
    <row r="11468" spans="1:10">
      <c r="A11468" t="s">
        <v>83</v>
      </c>
      <c r="B11468" t="s">
        <v>34</v>
      </c>
      <c r="C11468" t="s">
        <v>3</v>
      </c>
      <c r="D11468" t="s">
        <v>328</v>
      </c>
      <c r="E11468" t="s">
        <v>534</v>
      </c>
      <c r="F11468" s="2">
        <v>1382535.22</v>
      </c>
      <c r="G11468" s="2">
        <f>F11468/I11468</f>
        <v>1382535.22</v>
      </c>
      <c r="H11468">
        <v>2023</v>
      </c>
      <c r="I11468">
        <v>1</v>
      </c>
      <c r="J11468" t="s">
        <v>717</v>
      </c>
    </row>
    <row r="11469" spans="1:10">
      <c r="A11469" t="s">
        <v>83</v>
      </c>
      <c r="B11469" t="s">
        <v>34</v>
      </c>
      <c r="C11469" t="s">
        <v>3</v>
      </c>
      <c r="D11469" t="s">
        <v>1</v>
      </c>
      <c r="E11469" t="s">
        <v>434</v>
      </c>
      <c r="F11469" s="2">
        <v>8870587.5600000005</v>
      </c>
      <c r="G11469" s="2">
        <f>F11469/I11469</f>
        <v>8870587.5600000005</v>
      </c>
      <c r="H11469">
        <v>2023</v>
      </c>
      <c r="I11469">
        <v>1</v>
      </c>
      <c r="J11469" t="s">
        <v>717</v>
      </c>
    </row>
    <row r="11470" spans="1:10">
      <c r="A11470" t="s">
        <v>83</v>
      </c>
      <c r="B11470" t="s">
        <v>34</v>
      </c>
      <c r="C11470" t="s">
        <v>4</v>
      </c>
      <c r="D11470" t="s">
        <v>328</v>
      </c>
      <c r="E11470" t="s">
        <v>534</v>
      </c>
      <c r="F11470" s="2">
        <v>177852.31</v>
      </c>
      <c r="G11470" s="2">
        <f>F11470/I11470</f>
        <v>177852.31</v>
      </c>
      <c r="H11470">
        <v>2023</v>
      </c>
      <c r="I11470">
        <v>1</v>
      </c>
      <c r="J11470" t="s">
        <v>717</v>
      </c>
    </row>
    <row r="11471" spans="1:10">
      <c r="A11471" s="4" t="s">
        <v>64</v>
      </c>
      <c r="B11471" t="s">
        <v>34</v>
      </c>
      <c r="C11471" t="s">
        <v>3</v>
      </c>
      <c r="D11471" t="s">
        <v>328</v>
      </c>
      <c r="F11471" s="2">
        <f>G11471*I11471</f>
        <v>11956289</v>
      </c>
      <c r="G11471" s="2">
        <v>11956289</v>
      </c>
      <c r="H11471">
        <v>2019</v>
      </c>
      <c r="I11471">
        <v>1</v>
      </c>
      <c r="J11471" s="40" t="s">
        <v>715</v>
      </c>
    </row>
    <row r="11472" spans="1:10">
      <c r="A11472" s="4" t="s">
        <v>64</v>
      </c>
      <c r="B11472" t="s">
        <v>34</v>
      </c>
      <c r="C11472" t="s">
        <v>3</v>
      </c>
      <c r="D11472" t="s">
        <v>1</v>
      </c>
      <c r="F11472" s="2">
        <f>G11472*I11472</f>
        <v>3739560</v>
      </c>
      <c r="G11472" s="2">
        <v>3739560</v>
      </c>
      <c r="H11472">
        <v>2019</v>
      </c>
      <c r="I11472">
        <v>1</v>
      </c>
      <c r="J11472" s="40" t="s">
        <v>715</v>
      </c>
    </row>
    <row r="11473" spans="1:10">
      <c r="A11473" t="s">
        <v>83</v>
      </c>
      <c r="B11473" t="s">
        <v>34</v>
      </c>
      <c r="C11473" t="s">
        <v>4</v>
      </c>
      <c r="D11473" t="s">
        <v>1</v>
      </c>
      <c r="E11473" t="s">
        <v>434</v>
      </c>
      <c r="F11473" s="2">
        <v>72406.69</v>
      </c>
      <c r="G11473" s="2">
        <f t="shared" ref="G11473:G11481" si="295">F11473/I11473</f>
        <v>72406.69</v>
      </c>
      <c r="H11473">
        <v>2023</v>
      </c>
      <c r="I11473">
        <v>1</v>
      </c>
      <c r="J11473" t="s">
        <v>717</v>
      </c>
    </row>
    <row r="11474" spans="1:10">
      <c r="A11474" t="s">
        <v>83</v>
      </c>
      <c r="B11474" t="s">
        <v>34</v>
      </c>
      <c r="C11474" t="s">
        <v>3</v>
      </c>
      <c r="D11474" t="s">
        <v>328</v>
      </c>
      <c r="F11474" s="2">
        <v>1906228.26</v>
      </c>
      <c r="G11474" s="2">
        <f t="shared" si="295"/>
        <v>1906228.26</v>
      </c>
      <c r="H11474">
        <v>2022</v>
      </c>
      <c r="I11474">
        <v>1</v>
      </c>
      <c r="J11474" t="s">
        <v>717</v>
      </c>
    </row>
    <row r="11475" spans="1:10">
      <c r="A11475" t="s">
        <v>83</v>
      </c>
      <c r="B11475" t="s">
        <v>34</v>
      </c>
      <c r="C11475" t="s">
        <v>3</v>
      </c>
      <c r="D11475" t="s">
        <v>1</v>
      </c>
      <c r="F11475" s="2">
        <v>7817019.0499999998</v>
      </c>
      <c r="G11475" s="2">
        <f t="shared" si="295"/>
        <v>7817019.0499999998</v>
      </c>
      <c r="H11475">
        <v>2022</v>
      </c>
      <c r="I11475">
        <v>1</v>
      </c>
      <c r="J11475" t="s">
        <v>717</v>
      </c>
    </row>
    <row r="11476" spans="1:10">
      <c r="A11476" t="s">
        <v>83</v>
      </c>
      <c r="B11476" t="s">
        <v>34</v>
      </c>
      <c r="C11476" t="s">
        <v>5</v>
      </c>
      <c r="D11476" t="s">
        <v>328</v>
      </c>
      <c r="F11476" s="2">
        <v>372021.15</v>
      </c>
      <c r="G11476" s="2">
        <f t="shared" si="295"/>
        <v>372021.15</v>
      </c>
      <c r="H11476">
        <v>2022</v>
      </c>
      <c r="I11476">
        <v>1</v>
      </c>
      <c r="J11476" t="s">
        <v>717</v>
      </c>
    </row>
    <row r="11477" spans="1:10">
      <c r="A11477" t="s">
        <v>83</v>
      </c>
      <c r="B11477" t="s">
        <v>34</v>
      </c>
      <c r="C11477" t="s">
        <v>5</v>
      </c>
      <c r="D11477" t="s">
        <v>1</v>
      </c>
      <c r="F11477" s="2">
        <v>71029.23</v>
      </c>
      <c r="G11477" s="2">
        <f t="shared" si="295"/>
        <v>71029.23</v>
      </c>
      <c r="H11477">
        <v>2022</v>
      </c>
      <c r="I11477">
        <v>1</v>
      </c>
      <c r="J11477" t="s">
        <v>717</v>
      </c>
    </row>
    <row r="11478" spans="1:10">
      <c r="A11478" t="s">
        <v>83</v>
      </c>
      <c r="B11478" t="s">
        <v>34</v>
      </c>
      <c r="C11478" t="s">
        <v>3</v>
      </c>
      <c r="D11478" t="s">
        <v>328</v>
      </c>
      <c r="E11478" t="s">
        <v>450</v>
      </c>
      <c r="F11478" s="2">
        <v>1810778.8</v>
      </c>
      <c r="G11478" s="2">
        <f t="shared" si="295"/>
        <v>1810778.8</v>
      </c>
      <c r="H11478">
        <v>2021</v>
      </c>
      <c r="I11478">
        <v>1</v>
      </c>
      <c r="J11478" t="s">
        <v>717</v>
      </c>
    </row>
    <row r="11479" spans="1:10">
      <c r="A11479" t="s">
        <v>83</v>
      </c>
      <c r="B11479" t="s">
        <v>34</v>
      </c>
      <c r="C11479" t="s">
        <v>3</v>
      </c>
      <c r="D11479" t="s">
        <v>1</v>
      </c>
      <c r="E11479" t="s">
        <v>451</v>
      </c>
      <c r="F11479" s="2">
        <v>7566417.9400000004</v>
      </c>
      <c r="G11479" s="2">
        <f t="shared" si="295"/>
        <v>7566417.9400000004</v>
      </c>
      <c r="H11479">
        <v>2021</v>
      </c>
      <c r="I11479">
        <v>1</v>
      </c>
      <c r="J11479" t="s">
        <v>717</v>
      </c>
    </row>
    <row r="11480" spans="1:10">
      <c r="A11480" t="s">
        <v>83</v>
      </c>
      <c r="B11480" t="s">
        <v>34</v>
      </c>
      <c r="C11480" t="s">
        <v>4</v>
      </c>
      <c r="D11480" t="s">
        <v>328</v>
      </c>
      <c r="E11480" t="s">
        <v>450</v>
      </c>
      <c r="F11480" s="2">
        <v>33366.28</v>
      </c>
      <c r="G11480" s="2">
        <f t="shared" si="295"/>
        <v>33366.28</v>
      </c>
      <c r="H11480">
        <v>2021</v>
      </c>
      <c r="I11480">
        <v>1</v>
      </c>
      <c r="J11480" t="s">
        <v>717</v>
      </c>
    </row>
    <row r="11481" spans="1:10">
      <c r="A11481" t="s">
        <v>83</v>
      </c>
      <c r="B11481" t="s">
        <v>34</v>
      </c>
      <c r="C11481" t="s">
        <v>4</v>
      </c>
      <c r="D11481" t="s">
        <v>1</v>
      </c>
      <c r="E11481" t="s">
        <v>451</v>
      </c>
      <c r="F11481" s="2">
        <v>101631.31</v>
      </c>
      <c r="G11481" s="2">
        <f t="shared" si="295"/>
        <v>101631.31</v>
      </c>
      <c r="H11481">
        <v>2021</v>
      </c>
      <c r="I11481">
        <v>1</v>
      </c>
      <c r="J11481" t="s">
        <v>717</v>
      </c>
    </row>
    <row r="11482" spans="1:10">
      <c r="A11482" t="s">
        <v>569</v>
      </c>
      <c r="B11482" t="s">
        <v>552</v>
      </c>
      <c r="C11482" t="s">
        <v>3</v>
      </c>
      <c r="D11482" t="s">
        <v>328</v>
      </c>
      <c r="F11482" s="2">
        <v>37256000</v>
      </c>
      <c r="G11482" s="2">
        <v>5927953.1568228109</v>
      </c>
      <c r="H11482">
        <v>2015</v>
      </c>
      <c r="I11482">
        <v>6.2847999999999997</v>
      </c>
      <c r="J11482" t="s">
        <v>717</v>
      </c>
    </row>
    <row r="11483" spans="1:10">
      <c r="A11483" t="s">
        <v>569</v>
      </c>
      <c r="B11483" t="s">
        <v>552</v>
      </c>
      <c r="C11483" t="s">
        <v>3</v>
      </c>
      <c r="D11483" t="s">
        <v>1</v>
      </c>
      <c r="F11483" s="2">
        <v>4913000</v>
      </c>
      <c r="G11483" s="2">
        <v>781727.34215885948</v>
      </c>
      <c r="H11483">
        <v>2015</v>
      </c>
      <c r="I11483">
        <v>6.2847999999999997</v>
      </c>
      <c r="J11483" t="s">
        <v>717</v>
      </c>
    </row>
    <row r="11484" spans="1:10">
      <c r="A11484" t="s">
        <v>569</v>
      </c>
      <c r="B11484" t="s">
        <v>552</v>
      </c>
      <c r="C11484" t="s">
        <v>4</v>
      </c>
      <c r="D11484" t="s">
        <v>328</v>
      </c>
      <c r="F11484" s="2">
        <v>4332000</v>
      </c>
      <c r="G11484" s="2">
        <v>689282.07739307533</v>
      </c>
      <c r="H11484">
        <v>2015</v>
      </c>
      <c r="I11484">
        <v>6.2847999999999997</v>
      </c>
      <c r="J11484" t="s">
        <v>717</v>
      </c>
    </row>
    <row r="11485" spans="1:10">
      <c r="A11485" t="s">
        <v>569</v>
      </c>
      <c r="B11485" t="s">
        <v>552</v>
      </c>
      <c r="C11485" t="s">
        <v>4</v>
      </c>
      <c r="D11485" t="s">
        <v>1</v>
      </c>
      <c r="F11485" s="2">
        <v>56999.999999999993</v>
      </c>
      <c r="G11485" s="2">
        <v>9069.5010183299382</v>
      </c>
      <c r="H11485">
        <v>2015</v>
      </c>
      <c r="I11485">
        <v>6.2847999999999997</v>
      </c>
      <c r="J11485" t="s">
        <v>717</v>
      </c>
    </row>
    <row r="11486" spans="1:10">
      <c r="A11486" t="s">
        <v>569</v>
      </c>
      <c r="B11486" t="s">
        <v>552</v>
      </c>
      <c r="C11486" t="s">
        <v>3</v>
      </c>
      <c r="D11486" t="s">
        <v>328</v>
      </c>
      <c r="F11486" s="2">
        <v>12170000</v>
      </c>
      <c r="G11486" s="2">
        <v>1934171.4213060823</v>
      </c>
      <c r="H11486">
        <v>2014</v>
      </c>
      <c r="I11486">
        <v>6.2920999999999996</v>
      </c>
      <c r="J11486" t="s">
        <v>717</v>
      </c>
    </row>
    <row r="11487" spans="1:10">
      <c r="A11487" t="s">
        <v>569</v>
      </c>
      <c r="B11487" t="s">
        <v>552</v>
      </c>
      <c r="C11487" t="s">
        <v>3</v>
      </c>
      <c r="D11487" t="s">
        <v>1</v>
      </c>
      <c r="F11487" s="2">
        <v>2911000.0000000005</v>
      </c>
      <c r="G11487" s="2">
        <v>462643.63249153708</v>
      </c>
      <c r="H11487">
        <v>2014</v>
      </c>
      <c r="I11487">
        <v>6.2920999999999996</v>
      </c>
      <c r="J11487" t="s">
        <v>717</v>
      </c>
    </row>
    <row r="11488" spans="1:10">
      <c r="A11488" t="s">
        <v>569</v>
      </c>
      <c r="B11488" t="s">
        <v>552</v>
      </c>
      <c r="C11488" t="s">
        <v>4</v>
      </c>
      <c r="D11488" t="s">
        <v>328</v>
      </c>
      <c r="F11488" s="2">
        <v>2244000.0000000005</v>
      </c>
      <c r="G11488" s="2">
        <v>356637.68853006157</v>
      </c>
      <c r="H11488">
        <v>2014</v>
      </c>
      <c r="I11488">
        <v>6.2920999999999996</v>
      </c>
      <c r="J11488" t="s">
        <v>717</v>
      </c>
    </row>
    <row r="11489" spans="1:10">
      <c r="A11489" t="s">
        <v>569</v>
      </c>
      <c r="B11489" t="s">
        <v>552</v>
      </c>
      <c r="C11489" t="s">
        <v>3</v>
      </c>
      <c r="D11489" t="s">
        <v>328</v>
      </c>
      <c r="F11489" s="2">
        <v>6405000</v>
      </c>
      <c r="G11489" s="2">
        <v>1019222.8127685306</v>
      </c>
      <c r="H11489">
        <v>2013</v>
      </c>
      <c r="I11489">
        <v>6.2842000000000002</v>
      </c>
      <c r="J11489" t="s">
        <v>717</v>
      </c>
    </row>
    <row r="11490" spans="1:10">
      <c r="A11490" t="s">
        <v>569</v>
      </c>
      <c r="B11490" t="s">
        <v>552</v>
      </c>
      <c r="C11490" t="s">
        <v>3</v>
      </c>
      <c r="D11490" t="s">
        <v>1</v>
      </c>
      <c r="F11490" s="2">
        <v>1595000</v>
      </c>
      <c r="G11490" s="2">
        <v>253811.14541230386</v>
      </c>
      <c r="H11490">
        <v>2013</v>
      </c>
      <c r="I11490">
        <v>6.2842000000000002</v>
      </c>
      <c r="J11490" t="s">
        <v>717</v>
      </c>
    </row>
    <row r="11491" spans="1:10">
      <c r="A11491" t="s">
        <v>569</v>
      </c>
      <c r="B11491" t="s">
        <v>552</v>
      </c>
      <c r="C11491" t="s">
        <v>4</v>
      </c>
      <c r="D11491" t="s">
        <v>328</v>
      </c>
      <c r="F11491" s="2">
        <v>963999.99999999988</v>
      </c>
      <c r="G11491" s="2">
        <v>153400.59196079054</v>
      </c>
      <c r="H11491">
        <v>2013</v>
      </c>
      <c r="I11491">
        <v>6.2842000000000002</v>
      </c>
      <c r="J11491" t="s">
        <v>717</v>
      </c>
    </row>
    <row r="11492" spans="1:10">
      <c r="A11492" t="s">
        <v>569</v>
      </c>
      <c r="B11492" t="s">
        <v>552</v>
      </c>
      <c r="C11492" t="s">
        <v>4</v>
      </c>
      <c r="D11492" t="s">
        <v>1</v>
      </c>
      <c r="F11492" s="2">
        <v>182000</v>
      </c>
      <c r="G11492" s="2">
        <v>28961.522548613983</v>
      </c>
      <c r="H11492">
        <v>2013</v>
      </c>
      <c r="I11492">
        <v>6.2842000000000002</v>
      </c>
      <c r="J11492" t="s">
        <v>717</v>
      </c>
    </row>
    <row r="11493" spans="1:10">
      <c r="A11493" t="s">
        <v>569</v>
      </c>
      <c r="B11493" t="s">
        <v>552</v>
      </c>
      <c r="C11493" t="s">
        <v>3</v>
      </c>
      <c r="D11493" t="s">
        <v>328</v>
      </c>
      <c r="F11493" s="2">
        <v>5288000</v>
      </c>
      <c r="G11493" s="2">
        <v>1232835.194553894</v>
      </c>
      <c r="H11493">
        <v>2012</v>
      </c>
      <c r="I11493">
        <v>4.2892999999999857</v>
      </c>
      <c r="J11493" t="s">
        <v>717</v>
      </c>
    </row>
    <row r="11494" spans="1:10">
      <c r="A11494" s="4" t="s">
        <v>25</v>
      </c>
      <c r="B11494" t="s">
        <v>34</v>
      </c>
      <c r="C11494" t="s">
        <v>3</v>
      </c>
      <c r="D11494" t="s">
        <v>328</v>
      </c>
      <c r="F11494" s="2">
        <f>G11494*I11494</f>
        <v>5357367</v>
      </c>
      <c r="G11494" s="2">
        <v>5357367</v>
      </c>
      <c r="H11494">
        <v>2019</v>
      </c>
      <c r="I11494">
        <v>1</v>
      </c>
      <c r="J11494" s="40" t="s">
        <v>715</v>
      </c>
    </row>
    <row r="11495" spans="1:10">
      <c r="A11495" s="4" t="s">
        <v>25</v>
      </c>
      <c r="B11495" t="s">
        <v>34</v>
      </c>
      <c r="C11495" t="s">
        <v>3</v>
      </c>
      <c r="D11495" t="s">
        <v>1</v>
      </c>
      <c r="F11495" s="2">
        <f>G11495*I11495</f>
        <v>498227</v>
      </c>
      <c r="G11495" s="2">
        <v>498227</v>
      </c>
      <c r="H11495">
        <v>2019</v>
      </c>
      <c r="I11495">
        <v>1</v>
      </c>
      <c r="J11495" s="40" t="s">
        <v>715</v>
      </c>
    </row>
    <row r="11496" spans="1:10">
      <c r="A11496" t="s">
        <v>569</v>
      </c>
      <c r="B11496" t="s">
        <v>552</v>
      </c>
      <c r="C11496" t="s">
        <v>3</v>
      </c>
      <c r="D11496" t="s">
        <v>1</v>
      </c>
      <c r="F11496" s="2">
        <v>2278000</v>
      </c>
      <c r="G11496" s="2">
        <v>531088.98887930613</v>
      </c>
      <c r="H11496">
        <v>2012</v>
      </c>
      <c r="I11496">
        <v>4.2892999999999857</v>
      </c>
      <c r="J11496" t="s">
        <v>717</v>
      </c>
    </row>
    <row r="11497" spans="1:10">
      <c r="A11497" t="s">
        <v>569</v>
      </c>
      <c r="B11497" t="s">
        <v>552</v>
      </c>
      <c r="C11497" t="s">
        <v>4</v>
      </c>
      <c r="D11497" t="s">
        <v>328</v>
      </c>
      <c r="F11497" s="2">
        <v>947000</v>
      </c>
      <c r="G11497" s="2">
        <v>220781.94577203813</v>
      </c>
      <c r="H11497">
        <v>2012</v>
      </c>
      <c r="I11497">
        <v>4.2892999999999857</v>
      </c>
      <c r="J11497" t="s">
        <v>717</v>
      </c>
    </row>
    <row r="11498" spans="1:10">
      <c r="A11498" t="s">
        <v>569</v>
      </c>
      <c r="B11498" t="s">
        <v>552</v>
      </c>
      <c r="C11498" t="s">
        <v>4</v>
      </c>
      <c r="D11498" t="s">
        <v>1</v>
      </c>
      <c r="F11498" s="2">
        <v>1054000</v>
      </c>
      <c r="G11498" s="2">
        <v>245727.74112326102</v>
      </c>
      <c r="H11498">
        <v>2012</v>
      </c>
      <c r="I11498">
        <v>4.2892999999999857</v>
      </c>
      <c r="J11498" t="s">
        <v>717</v>
      </c>
    </row>
    <row r="11499" spans="1:10">
      <c r="A11499" t="s">
        <v>569</v>
      </c>
      <c r="B11499" t="s">
        <v>552</v>
      </c>
      <c r="C11499" t="s">
        <v>3</v>
      </c>
      <c r="D11499" t="s">
        <v>328</v>
      </c>
      <c r="F11499" s="2">
        <v>3598000.0000000028</v>
      </c>
      <c r="G11499" s="2">
        <v>838831.51096915931</v>
      </c>
      <c r="H11499">
        <v>2011</v>
      </c>
      <c r="I11499">
        <v>4.2892999999999857</v>
      </c>
      <c r="J11499" t="s">
        <v>717</v>
      </c>
    </row>
    <row r="11500" spans="1:10">
      <c r="A11500" t="s">
        <v>569</v>
      </c>
      <c r="B11500" t="s">
        <v>552</v>
      </c>
      <c r="C11500" t="s">
        <v>3</v>
      </c>
      <c r="D11500" t="s">
        <v>1</v>
      </c>
      <c r="F11500" s="2">
        <v>2027000.0000000016</v>
      </c>
      <c r="G11500" s="2">
        <v>472571.28202737239</v>
      </c>
      <c r="H11500">
        <v>2011</v>
      </c>
      <c r="I11500">
        <v>4.2892999999999857</v>
      </c>
      <c r="J11500" t="s">
        <v>717</v>
      </c>
    </row>
    <row r="11501" spans="1:10">
      <c r="A11501" t="s">
        <v>569</v>
      </c>
      <c r="B11501" t="s">
        <v>552</v>
      </c>
      <c r="C11501" t="s">
        <v>4</v>
      </c>
      <c r="D11501" t="s">
        <v>328</v>
      </c>
      <c r="F11501" s="2">
        <v>944000.0000000007</v>
      </c>
      <c r="G11501" s="2">
        <v>220082.53094910682</v>
      </c>
      <c r="H11501">
        <v>2011</v>
      </c>
      <c r="I11501">
        <v>4.2892999999999857</v>
      </c>
      <c r="J11501" t="s">
        <v>717</v>
      </c>
    </row>
    <row r="11502" spans="1:10">
      <c r="A11502" t="s">
        <v>569</v>
      </c>
      <c r="B11502" t="s">
        <v>552</v>
      </c>
      <c r="C11502" t="s">
        <v>4</v>
      </c>
      <c r="D11502" t="s">
        <v>1</v>
      </c>
      <c r="F11502" s="2">
        <v>952000.0000000007</v>
      </c>
      <c r="G11502" s="2">
        <v>221947.63714359078</v>
      </c>
      <c r="H11502">
        <v>2011</v>
      </c>
      <c r="I11502">
        <v>4.2892999999999857</v>
      </c>
      <c r="J11502" t="s">
        <v>717</v>
      </c>
    </row>
    <row r="11503" spans="1:10">
      <c r="A11503" t="s">
        <v>569</v>
      </c>
      <c r="B11503" t="s">
        <v>552</v>
      </c>
      <c r="C11503" t="s">
        <v>3</v>
      </c>
      <c r="D11503" t="s">
        <v>328</v>
      </c>
      <c r="F11503" s="2">
        <v>2465000</v>
      </c>
      <c r="G11503" s="2">
        <v>582663.74520434742</v>
      </c>
      <c r="H11503">
        <v>2010</v>
      </c>
      <c r="I11503">
        <v>4.2305704109588866</v>
      </c>
      <c r="J11503" t="s">
        <v>717</v>
      </c>
    </row>
    <row r="11504" spans="1:10">
      <c r="A11504" t="s">
        <v>569</v>
      </c>
      <c r="B11504" t="s">
        <v>552</v>
      </c>
      <c r="C11504" t="s">
        <v>3</v>
      </c>
      <c r="D11504" t="s">
        <v>1</v>
      </c>
      <c r="F11504" s="2">
        <v>1057000</v>
      </c>
      <c r="G11504" s="2">
        <v>249848.10494158021</v>
      </c>
      <c r="H11504">
        <v>2010</v>
      </c>
      <c r="I11504">
        <v>4.2305704109588866</v>
      </c>
      <c r="J11504" t="s">
        <v>717</v>
      </c>
    </row>
    <row r="11505" spans="1:10">
      <c r="A11505" t="s">
        <v>569</v>
      </c>
      <c r="B11505" t="s">
        <v>552</v>
      </c>
      <c r="C11505" t="s">
        <v>4</v>
      </c>
      <c r="D11505" t="s">
        <v>328</v>
      </c>
      <c r="F11505" s="2">
        <v>280999.99999999994</v>
      </c>
      <c r="G11505" s="2">
        <v>66421.303205850549</v>
      </c>
      <c r="H11505">
        <v>2010</v>
      </c>
      <c r="I11505">
        <v>4.2305704109588866</v>
      </c>
      <c r="J11505" t="s">
        <v>717</v>
      </c>
    </row>
    <row r="11506" spans="1:10">
      <c r="A11506" t="s">
        <v>569</v>
      </c>
      <c r="B11506" t="s">
        <v>552</v>
      </c>
      <c r="C11506" t="s">
        <v>4</v>
      </c>
      <c r="D11506" t="s">
        <v>1</v>
      </c>
      <c r="F11506" s="2">
        <v>10000</v>
      </c>
      <c r="G11506" s="2">
        <v>2363.7474450480627</v>
      </c>
      <c r="H11506">
        <v>2010</v>
      </c>
      <c r="I11506">
        <v>4.2305704109588866</v>
      </c>
      <c r="J11506" t="s">
        <v>717</v>
      </c>
    </row>
    <row r="11507" spans="1:10">
      <c r="A11507" t="s">
        <v>126</v>
      </c>
      <c r="B11507" t="s">
        <v>40</v>
      </c>
      <c r="C11507" t="s">
        <v>3</v>
      </c>
      <c r="D11507" t="s">
        <v>328</v>
      </c>
      <c r="E11507" t="s">
        <v>448</v>
      </c>
      <c r="F11507" s="2">
        <v>789200000</v>
      </c>
      <c r="G11507" s="2">
        <f>F11507/I11507</f>
        <v>1530109.7367094499</v>
      </c>
      <c r="H11507">
        <v>2024</v>
      </c>
      <c r="I11507">
        <v>515.78</v>
      </c>
      <c r="J11507" t="s">
        <v>717</v>
      </c>
    </row>
    <row r="11508" spans="1:10">
      <c r="A11508" t="s">
        <v>126</v>
      </c>
      <c r="B11508" t="s">
        <v>40</v>
      </c>
      <c r="C11508" t="s">
        <v>3</v>
      </c>
      <c r="D11508" t="s">
        <v>1</v>
      </c>
      <c r="E11508" t="s">
        <v>449</v>
      </c>
      <c r="F11508" s="2">
        <v>64739999.999999993</v>
      </c>
      <c r="G11508" s="2">
        <f>F11508/I11508</f>
        <v>125518.631974873</v>
      </c>
      <c r="H11508">
        <v>2024</v>
      </c>
      <c r="I11508">
        <v>515.78</v>
      </c>
      <c r="J11508" t="s">
        <v>717</v>
      </c>
    </row>
    <row r="11509" spans="1:10">
      <c r="A11509" t="s">
        <v>126</v>
      </c>
      <c r="B11509" t="s">
        <v>40</v>
      </c>
      <c r="C11509" t="s">
        <v>4</v>
      </c>
      <c r="D11509" t="s">
        <v>328</v>
      </c>
      <c r="E11509" t="s">
        <v>448</v>
      </c>
      <c r="F11509" s="2">
        <v>444090000</v>
      </c>
      <c r="G11509" s="2">
        <f>F11509/I11509</f>
        <v>861006.63073403388</v>
      </c>
      <c r="H11509">
        <v>2024</v>
      </c>
      <c r="I11509">
        <v>515.78</v>
      </c>
      <c r="J11509" t="s">
        <v>717</v>
      </c>
    </row>
    <row r="11510" spans="1:10">
      <c r="A11510" s="4" t="s">
        <v>64</v>
      </c>
      <c r="B11510" t="s">
        <v>34</v>
      </c>
      <c r="C11510" t="s">
        <v>4</v>
      </c>
      <c r="D11510" t="s">
        <v>328</v>
      </c>
      <c r="F11510" s="2">
        <f>G11510*I11510</f>
        <v>1538719</v>
      </c>
      <c r="G11510" s="2">
        <v>1538719</v>
      </c>
      <c r="H11510">
        <v>2019</v>
      </c>
      <c r="I11510">
        <v>1</v>
      </c>
      <c r="J11510" s="40" t="s">
        <v>715</v>
      </c>
    </row>
    <row r="11511" spans="1:10">
      <c r="A11511" s="4" t="s">
        <v>64</v>
      </c>
      <c r="B11511" t="s">
        <v>34</v>
      </c>
      <c r="C11511" t="s">
        <v>4</v>
      </c>
      <c r="D11511" t="s">
        <v>1</v>
      </c>
      <c r="F11511" s="2">
        <f>G11511*I11511</f>
        <v>22290</v>
      </c>
      <c r="G11511" s="2">
        <v>22290</v>
      </c>
      <c r="H11511">
        <v>2019</v>
      </c>
      <c r="I11511">
        <v>1</v>
      </c>
      <c r="J11511" s="40" t="s">
        <v>715</v>
      </c>
    </row>
    <row r="11512" spans="1:10">
      <c r="A11512" t="s">
        <v>126</v>
      </c>
      <c r="B11512" t="s">
        <v>40</v>
      </c>
      <c r="C11512" t="s">
        <v>3</v>
      </c>
      <c r="D11512" t="s">
        <v>328</v>
      </c>
      <c r="E11512" t="s">
        <v>448</v>
      </c>
      <c r="F11512" s="2">
        <v>558305989</v>
      </c>
      <c r="G11512" s="2">
        <f t="shared" ref="G11512:G11532" si="296">F11512/I11512</f>
        <v>1033689.4132676676</v>
      </c>
      <c r="H11512">
        <v>2023</v>
      </c>
      <c r="I11512">
        <v>540.11</v>
      </c>
      <c r="J11512" t="s">
        <v>717</v>
      </c>
    </row>
    <row r="11513" spans="1:10">
      <c r="A11513" t="s">
        <v>126</v>
      </c>
      <c r="B11513" t="s">
        <v>40</v>
      </c>
      <c r="C11513" t="s">
        <v>3</v>
      </c>
      <c r="D11513" t="s">
        <v>1</v>
      </c>
      <c r="E11513" t="s">
        <v>449</v>
      </c>
      <c r="F11513" s="2">
        <v>106975334</v>
      </c>
      <c r="G11513" s="2">
        <f t="shared" si="296"/>
        <v>198062.12438207032</v>
      </c>
      <c r="H11513">
        <v>2023</v>
      </c>
      <c r="I11513">
        <v>540.11</v>
      </c>
      <c r="J11513" t="s">
        <v>717</v>
      </c>
    </row>
    <row r="11514" spans="1:10">
      <c r="A11514" t="s">
        <v>126</v>
      </c>
      <c r="B11514" t="s">
        <v>40</v>
      </c>
      <c r="C11514" t="s">
        <v>4</v>
      </c>
      <c r="D11514" t="s">
        <v>328</v>
      </c>
      <c r="E11514" t="s">
        <v>448</v>
      </c>
      <c r="F11514" s="2">
        <v>165439262</v>
      </c>
      <c r="G11514" s="2">
        <f t="shared" si="296"/>
        <v>306306.60791320284</v>
      </c>
      <c r="H11514">
        <v>2023</v>
      </c>
      <c r="I11514">
        <v>540.11</v>
      </c>
      <c r="J11514" t="s">
        <v>717</v>
      </c>
    </row>
    <row r="11515" spans="1:10">
      <c r="A11515" t="s">
        <v>126</v>
      </c>
      <c r="B11515" t="s">
        <v>40</v>
      </c>
      <c r="C11515" t="s">
        <v>3</v>
      </c>
      <c r="D11515" t="s">
        <v>1</v>
      </c>
      <c r="F11515" s="2">
        <v>101640000</v>
      </c>
      <c r="G11515" s="2">
        <f t="shared" si="296"/>
        <v>158012.56140787265</v>
      </c>
      <c r="H11515">
        <v>2022</v>
      </c>
      <c r="I11515" s="32">
        <v>643.24</v>
      </c>
      <c r="J11515" t="s">
        <v>717</v>
      </c>
    </row>
    <row r="11516" spans="1:10">
      <c r="A11516" t="s">
        <v>126</v>
      </c>
      <c r="B11516" t="s">
        <v>40</v>
      </c>
      <c r="C11516" t="s">
        <v>3</v>
      </c>
      <c r="D11516" t="s">
        <v>328</v>
      </c>
      <c r="F11516" s="2">
        <v>408850000</v>
      </c>
      <c r="G11516" s="2">
        <f t="shared" si="296"/>
        <v>635610.347615198</v>
      </c>
      <c r="H11516">
        <v>2022</v>
      </c>
      <c r="I11516" s="32">
        <v>643.24</v>
      </c>
      <c r="J11516" t="s">
        <v>717</v>
      </c>
    </row>
    <row r="11517" spans="1:10">
      <c r="A11517" t="s">
        <v>126</v>
      </c>
      <c r="B11517" t="s">
        <v>40</v>
      </c>
      <c r="C11517" t="s">
        <v>4</v>
      </c>
      <c r="D11517" t="s">
        <v>328</v>
      </c>
      <c r="F11517" s="2">
        <v>30130000</v>
      </c>
      <c r="G11517" s="2">
        <f t="shared" si="296"/>
        <v>46840.992475592313</v>
      </c>
      <c r="H11517">
        <v>2022</v>
      </c>
      <c r="I11517" s="32">
        <v>643.24</v>
      </c>
      <c r="J11517" t="s">
        <v>717</v>
      </c>
    </row>
    <row r="11518" spans="1:10">
      <c r="A11518" t="s">
        <v>126</v>
      </c>
      <c r="B11518" t="s">
        <v>40</v>
      </c>
      <c r="C11518" t="s">
        <v>3</v>
      </c>
      <c r="D11518" t="s">
        <v>328</v>
      </c>
      <c r="F11518" s="2">
        <v>284000000</v>
      </c>
      <c r="G11518" s="2">
        <f t="shared" si="296"/>
        <v>458560.05683561263</v>
      </c>
      <c r="H11518">
        <v>2021</v>
      </c>
      <c r="I11518" s="32">
        <v>619.33000000000004</v>
      </c>
      <c r="J11518" t="s">
        <v>717</v>
      </c>
    </row>
    <row r="11519" spans="1:10">
      <c r="A11519" t="s">
        <v>126</v>
      </c>
      <c r="B11519" t="s">
        <v>40</v>
      </c>
      <c r="C11519" t="s">
        <v>4</v>
      </c>
      <c r="D11519" t="s">
        <v>328</v>
      </c>
      <c r="F11519" s="2">
        <v>68900000</v>
      </c>
      <c r="G11519" s="2">
        <f t="shared" si="296"/>
        <v>111249.25322525954</v>
      </c>
      <c r="H11519">
        <v>2021</v>
      </c>
      <c r="I11519" s="32">
        <v>619.33000000000004</v>
      </c>
      <c r="J11519" t="s">
        <v>717</v>
      </c>
    </row>
    <row r="11520" spans="1:10">
      <c r="A11520" t="s">
        <v>126</v>
      </c>
      <c r="B11520" t="s">
        <v>40</v>
      </c>
      <c r="C11520" t="s">
        <v>3</v>
      </c>
      <c r="D11520" t="s">
        <v>328</v>
      </c>
      <c r="F11520" s="2">
        <v>127877856.08</v>
      </c>
      <c r="G11520" s="2">
        <f t="shared" si="296"/>
        <v>219476.28263966361</v>
      </c>
      <c r="H11520">
        <v>2020</v>
      </c>
      <c r="I11520">
        <v>582.65</v>
      </c>
      <c r="J11520" t="s">
        <v>717</v>
      </c>
    </row>
    <row r="11521" spans="1:10">
      <c r="A11521" t="s">
        <v>126</v>
      </c>
      <c r="B11521" t="s">
        <v>40</v>
      </c>
      <c r="C11521" t="s">
        <v>4</v>
      </c>
      <c r="D11521" t="s">
        <v>328</v>
      </c>
      <c r="F11521" s="2">
        <v>32237721.890000001</v>
      </c>
      <c r="G11521" s="2">
        <f t="shared" si="296"/>
        <v>55329.48063159702</v>
      </c>
      <c r="H11521">
        <v>2020</v>
      </c>
      <c r="I11521">
        <v>582.65</v>
      </c>
      <c r="J11521" t="s">
        <v>717</v>
      </c>
    </row>
    <row r="11522" spans="1:10">
      <c r="A11522" s="7" t="s">
        <v>126</v>
      </c>
      <c r="B11522" t="s">
        <v>40</v>
      </c>
      <c r="C11522" t="s">
        <v>3</v>
      </c>
      <c r="D11522" t="s">
        <v>328</v>
      </c>
      <c r="E11522" t="s">
        <v>448</v>
      </c>
      <c r="F11522" s="2">
        <v>99007771.950000003</v>
      </c>
      <c r="G11522" s="2">
        <f t="shared" si="296"/>
        <v>168699.02698972551</v>
      </c>
      <c r="H11522">
        <v>2019</v>
      </c>
      <c r="I11522">
        <v>586.89</v>
      </c>
      <c r="J11522" t="s">
        <v>717</v>
      </c>
    </row>
    <row r="11523" spans="1:10">
      <c r="A11523" s="7" t="s">
        <v>126</v>
      </c>
      <c r="B11523" t="s">
        <v>40</v>
      </c>
      <c r="C11523" t="s">
        <v>3</v>
      </c>
      <c r="D11523" t="s">
        <v>1</v>
      </c>
      <c r="E11523" t="s">
        <v>449</v>
      </c>
      <c r="F11523" s="2">
        <v>7700957.7300000004</v>
      </c>
      <c r="G11523" s="2">
        <f t="shared" si="296"/>
        <v>13121.637325563564</v>
      </c>
      <c r="H11523">
        <v>2019</v>
      </c>
      <c r="I11523">
        <v>586.89</v>
      </c>
      <c r="J11523" t="s">
        <v>717</v>
      </c>
    </row>
    <row r="11524" spans="1:10">
      <c r="A11524" s="7" t="s">
        <v>126</v>
      </c>
      <c r="B11524" t="s">
        <v>40</v>
      </c>
      <c r="C11524" t="s">
        <v>4</v>
      </c>
      <c r="D11524" t="s">
        <v>328</v>
      </c>
      <c r="E11524" t="s">
        <v>448</v>
      </c>
      <c r="F11524" s="2">
        <v>9912342.75</v>
      </c>
      <c r="G11524" s="2">
        <f t="shared" si="296"/>
        <v>16889.609211266164</v>
      </c>
      <c r="H11524">
        <v>2019</v>
      </c>
      <c r="I11524">
        <v>586.89</v>
      </c>
      <c r="J11524" t="s">
        <v>717</v>
      </c>
    </row>
    <row r="11525" spans="1:10">
      <c r="A11525" t="s">
        <v>126</v>
      </c>
      <c r="B11525" t="s">
        <v>40</v>
      </c>
      <c r="C11525" t="s">
        <v>3</v>
      </c>
      <c r="D11525" t="s">
        <v>328</v>
      </c>
      <c r="F11525" s="2">
        <v>28700000</v>
      </c>
      <c r="G11525" s="2">
        <f t="shared" si="296"/>
        <v>49680.62455642299</v>
      </c>
      <c r="H11525">
        <v>2018</v>
      </c>
      <c r="I11525">
        <v>577.69000000000005</v>
      </c>
      <c r="J11525" t="s">
        <v>717</v>
      </c>
    </row>
    <row r="11526" spans="1:10">
      <c r="A11526" t="s">
        <v>126</v>
      </c>
      <c r="B11526" t="s">
        <v>40</v>
      </c>
      <c r="C11526" t="s">
        <v>3</v>
      </c>
      <c r="D11526" t="s">
        <v>1</v>
      </c>
      <c r="E11526" t="s">
        <v>364</v>
      </c>
      <c r="F11526" s="2">
        <v>2600000</v>
      </c>
      <c r="G11526" s="2">
        <f t="shared" si="296"/>
        <v>4500.6837577247306</v>
      </c>
      <c r="H11526">
        <v>2018</v>
      </c>
      <c r="I11526">
        <v>577.69000000000005</v>
      </c>
      <c r="J11526" t="s">
        <v>717</v>
      </c>
    </row>
    <row r="11527" spans="1:10">
      <c r="A11527" t="s">
        <v>126</v>
      </c>
      <c r="B11527" t="s">
        <v>40</v>
      </c>
      <c r="C11527" t="s">
        <v>4</v>
      </c>
      <c r="D11527" t="s">
        <v>328</v>
      </c>
      <c r="F11527" s="2">
        <v>-1600000</v>
      </c>
      <c r="G11527" s="2">
        <f t="shared" si="296"/>
        <v>-2769.6515432152191</v>
      </c>
      <c r="H11527">
        <v>2018</v>
      </c>
      <c r="I11527">
        <v>577.69000000000005</v>
      </c>
      <c r="J11527" t="s">
        <v>717</v>
      </c>
    </row>
    <row r="11528" spans="1:10">
      <c r="A11528" t="s">
        <v>126</v>
      </c>
      <c r="B11528" t="s">
        <v>40</v>
      </c>
      <c r="C11528" t="s">
        <v>4</v>
      </c>
      <c r="D11528" t="s">
        <v>1</v>
      </c>
      <c r="E11528" t="s">
        <v>364</v>
      </c>
      <c r="F11528" s="2">
        <v>0</v>
      </c>
      <c r="G11528" s="2">
        <f t="shared" si="296"/>
        <v>0</v>
      </c>
      <c r="H11528">
        <v>2018</v>
      </c>
      <c r="I11528">
        <v>577.69000000000005</v>
      </c>
      <c r="J11528" t="s">
        <v>717</v>
      </c>
    </row>
    <row r="11529" spans="1:10">
      <c r="A11529" t="s">
        <v>126</v>
      </c>
      <c r="B11529" t="s">
        <v>40</v>
      </c>
      <c r="C11529" t="s">
        <v>3</v>
      </c>
      <c r="D11529" t="s">
        <v>328</v>
      </c>
      <c r="F11529" s="2">
        <v>46500000</v>
      </c>
      <c r="G11529" s="2">
        <f t="shared" si="296"/>
        <v>81884.93845422368</v>
      </c>
      <c r="H11529">
        <v>2017</v>
      </c>
      <c r="I11529">
        <v>567.87</v>
      </c>
      <c r="J11529" t="s">
        <v>717</v>
      </c>
    </row>
    <row r="11530" spans="1:10">
      <c r="A11530" t="s">
        <v>126</v>
      </c>
      <c r="B11530" t="s">
        <v>40</v>
      </c>
      <c r="C11530" t="s">
        <v>3</v>
      </c>
      <c r="D11530" t="s">
        <v>1</v>
      </c>
      <c r="E11530" t="s">
        <v>364</v>
      </c>
      <c r="F11530" s="2">
        <v>2700000</v>
      </c>
      <c r="G11530" s="2">
        <f t="shared" si="296"/>
        <v>4754.6093296000845</v>
      </c>
      <c r="H11530">
        <v>2017</v>
      </c>
      <c r="I11530">
        <v>567.87</v>
      </c>
      <c r="J11530" t="s">
        <v>717</v>
      </c>
    </row>
    <row r="11531" spans="1:10">
      <c r="A11531" t="s">
        <v>126</v>
      </c>
      <c r="B11531" t="s">
        <v>40</v>
      </c>
      <c r="C11531" t="s">
        <v>4</v>
      </c>
      <c r="D11531" t="s">
        <v>328</v>
      </c>
      <c r="F11531" s="2">
        <v>28600000</v>
      </c>
      <c r="G11531" s="2">
        <f t="shared" si="296"/>
        <v>50363.639565393489</v>
      </c>
      <c r="H11531">
        <v>2017</v>
      </c>
      <c r="I11531">
        <v>567.87</v>
      </c>
      <c r="J11531" t="s">
        <v>717</v>
      </c>
    </row>
    <row r="11532" spans="1:10">
      <c r="A11532" t="s">
        <v>126</v>
      </c>
      <c r="B11532" t="s">
        <v>40</v>
      </c>
      <c r="C11532" t="s">
        <v>4</v>
      </c>
      <c r="D11532" t="s">
        <v>1</v>
      </c>
      <c r="E11532" t="s">
        <v>364</v>
      </c>
      <c r="F11532" s="2">
        <v>0</v>
      </c>
      <c r="G11532" s="2">
        <f t="shared" si="296"/>
        <v>0</v>
      </c>
      <c r="H11532">
        <v>2017</v>
      </c>
      <c r="I11532">
        <v>567.87</v>
      </c>
      <c r="J11532" t="s">
        <v>717</v>
      </c>
    </row>
    <row r="11533" spans="1:10">
      <c r="A11533" s="4" t="s">
        <v>25</v>
      </c>
      <c r="B11533" t="s">
        <v>34</v>
      </c>
      <c r="C11533" t="s">
        <v>4</v>
      </c>
      <c r="D11533" t="s">
        <v>328</v>
      </c>
      <c r="F11533" s="2">
        <f>G11533*I11533</f>
        <v>1365165</v>
      </c>
      <c r="G11533" s="2">
        <v>1365165</v>
      </c>
      <c r="H11533">
        <v>2019</v>
      </c>
      <c r="I11533">
        <v>1</v>
      </c>
      <c r="J11533" s="40" t="s">
        <v>715</v>
      </c>
    </row>
    <row r="11534" spans="1:10">
      <c r="A11534" s="4" t="s">
        <v>25</v>
      </c>
      <c r="B11534" t="s">
        <v>34</v>
      </c>
      <c r="C11534" t="s">
        <v>4</v>
      </c>
      <c r="D11534" t="s">
        <v>1</v>
      </c>
      <c r="F11534" s="2">
        <f>G11534*I11534</f>
        <v>4496</v>
      </c>
      <c r="G11534" s="2">
        <v>4496</v>
      </c>
      <c r="H11534">
        <v>2019</v>
      </c>
      <c r="I11534">
        <v>1</v>
      </c>
      <c r="J11534" s="40" t="s">
        <v>715</v>
      </c>
    </row>
    <row r="11535" spans="1:10">
      <c r="A11535" t="s">
        <v>126</v>
      </c>
      <c r="B11535" t="s">
        <v>40</v>
      </c>
      <c r="C11535" t="s">
        <v>3</v>
      </c>
      <c r="D11535" t="s">
        <v>328</v>
      </c>
      <c r="F11535" s="2">
        <v>76677646.399999991</v>
      </c>
      <c r="G11535" s="2">
        <v>140594.25522454423</v>
      </c>
      <c r="H11535">
        <v>2016</v>
      </c>
      <c r="I11535">
        <v>545.38249999999994</v>
      </c>
      <c r="J11535" t="s">
        <v>717</v>
      </c>
    </row>
    <row r="11536" spans="1:10">
      <c r="A11536" t="s">
        <v>126</v>
      </c>
      <c r="B11536" t="s">
        <v>40</v>
      </c>
      <c r="C11536" t="s">
        <v>3</v>
      </c>
      <c r="D11536" t="s">
        <v>1</v>
      </c>
      <c r="F11536" s="2">
        <v>2706808.13</v>
      </c>
      <c r="G11536" s="2">
        <v>4963.1371193611831</v>
      </c>
      <c r="H11536">
        <v>2016</v>
      </c>
      <c r="I11536">
        <v>545.38249999999994</v>
      </c>
      <c r="J11536" t="s">
        <v>717</v>
      </c>
    </row>
    <row r="11537" spans="1:10">
      <c r="A11537" t="s">
        <v>126</v>
      </c>
      <c r="B11537" t="s">
        <v>40</v>
      </c>
      <c r="C11537" t="s">
        <v>3</v>
      </c>
      <c r="D11537" t="s">
        <v>328</v>
      </c>
      <c r="F11537" s="2">
        <v>13226216.66</v>
      </c>
      <c r="G11537" s="2">
        <v>24741.786220700749</v>
      </c>
      <c r="H11537">
        <v>2015</v>
      </c>
      <c r="I11537">
        <v>534.57000000000005</v>
      </c>
      <c r="J11537" t="s">
        <v>717</v>
      </c>
    </row>
    <row r="11538" spans="1:10">
      <c r="A11538" t="s">
        <v>126</v>
      </c>
      <c r="B11538" t="s">
        <v>40</v>
      </c>
      <c r="C11538" t="s">
        <v>4</v>
      </c>
      <c r="D11538" t="s">
        <v>328</v>
      </c>
      <c r="F11538" s="2">
        <v>2492598.96</v>
      </c>
      <c r="G11538" s="2">
        <v>4662.8111566305624</v>
      </c>
      <c r="H11538">
        <v>2015</v>
      </c>
      <c r="I11538">
        <v>534.57000000000005</v>
      </c>
      <c r="J11538" t="s">
        <v>717</v>
      </c>
    </row>
    <row r="11539" spans="1:10">
      <c r="A11539" t="s">
        <v>126</v>
      </c>
      <c r="B11539" t="s">
        <v>41</v>
      </c>
      <c r="C11539" t="s">
        <v>3</v>
      </c>
      <c r="D11539" t="s">
        <v>328</v>
      </c>
      <c r="E11539" t="s">
        <v>692</v>
      </c>
      <c r="F11539" s="2">
        <v>2412461.59</v>
      </c>
      <c r="G11539" s="2">
        <f t="shared" ref="G11539:G11544" si="297">F11539/I11539</f>
        <v>97037.604530772966</v>
      </c>
      <c r="H11539">
        <v>2024</v>
      </c>
      <c r="I11539">
        <v>24.8611</v>
      </c>
      <c r="J11539" t="s">
        <v>717</v>
      </c>
    </row>
    <row r="11540" spans="1:10">
      <c r="A11540" t="s">
        <v>126</v>
      </c>
      <c r="B11540" t="s">
        <v>41</v>
      </c>
      <c r="C11540" t="s">
        <v>3</v>
      </c>
      <c r="D11540" t="s">
        <v>1</v>
      </c>
      <c r="E11540" t="s">
        <v>632</v>
      </c>
      <c r="F11540" s="2">
        <v>66331.540000000008</v>
      </c>
      <c r="G11540" s="2">
        <f t="shared" si="297"/>
        <v>2668.0854829432328</v>
      </c>
      <c r="H11540">
        <v>2024</v>
      </c>
      <c r="I11540">
        <v>24.8611</v>
      </c>
      <c r="J11540" t="s">
        <v>717</v>
      </c>
    </row>
    <row r="11541" spans="1:10">
      <c r="A11541" t="s">
        <v>126</v>
      </c>
      <c r="B11541" t="s">
        <v>41</v>
      </c>
      <c r="C11541" t="s">
        <v>3</v>
      </c>
      <c r="D11541" t="s">
        <v>328</v>
      </c>
      <c r="E11541" t="s">
        <v>626</v>
      </c>
      <c r="F11541" s="2">
        <v>1377988.73</v>
      </c>
      <c r="G11541" s="2">
        <f t="shared" si="297"/>
        <v>56085.795281102844</v>
      </c>
      <c r="H11541">
        <v>2023</v>
      </c>
      <c r="I11541">
        <v>24.569299999999998</v>
      </c>
      <c r="J11541" t="s">
        <v>717</v>
      </c>
    </row>
    <row r="11542" spans="1:10">
      <c r="A11542" t="s">
        <v>126</v>
      </c>
      <c r="B11542" t="s">
        <v>41</v>
      </c>
      <c r="C11542" t="s">
        <v>3</v>
      </c>
      <c r="D11542" t="s">
        <v>1</v>
      </c>
      <c r="E11542" t="s">
        <v>632</v>
      </c>
      <c r="F11542" s="2">
        <v>97188.54</v>
      </c>
      <c r="G11542" s="2">
        <f t="shared" si="297"/>
        <v>3955.6902313049213</v>
      </c>
      <c r="H11542">
        <v>2023</v>
      </c>
      <c r="I11542">
        <v>24.569299999999998</v>
      </c>
      <c r="J11542" t="s">
        <v>717</v>
      </c>
    </row>
    <row r="11543" spans="1:10">
      <c r="A11543" t="s">
        <v>126</v>
      </c>
      <c r="B11543" t="s">
        <v>41</v>
      </c>
      <c r="C11543" t="s">
        <v>5</v>
      </c>
      <c r="D11543" t="s">
        <v>328</v>
      </c>
      <c r="E11543" t="s">
        <v>468</v>
      </c>
      <c r="F11543" s="2">
        <v>1419916.23</v>
      </c>
      <c r="G11543" s="2">
        <f t="shared" si="297"/>
        <v>57804.764289203711</v>
      </c>
      <c r="H11543">
        <v>2022</v>
      </c>
      <c r="I11543">
        <v>24.564</v>
      </c>
      <c r="J11543" t="s">
        <v>717</v>
      </c>
    </row>
    <row r="11544" spans="1:10">
      <c r="A11544" t="s">
        <v>126</v>
      </c>
      <c r="B11544" t="s">
        <v>41</v>
      </c>
      <c r="C11544" t="s">
        <v>3</v>
      </c>
      <c r="D11544" t="s">
        <v>328</v>
      </c>
      <c r="E11544" t="s">
        <v>468</v>
      </c>
      <c r="F11544" s="2">
        <v>1344335</v>
      </c>
      <c r="G11544" s="2">
        <f t="shared" si="297"/>
        <v>56022.361687586468</v>
      </c>
      <c r="H11544">
        <v>2021</v>
      </c>
      <c r="I11544">
        <v>23.996400000000001</v>
      </c>
      <c r="J11544" t="s">
        <v>717</v>
      </c>
    </row>
    <row r="11545" spans="1:10">
      <c r="A11545" t="s">
        <v>126</v>
      </c>
      <c r="B11545" t="s">
        <v>41</v>
      </c>
      <c r="C11545" t="s">
        <v>3</v>
      </c>
      <c r="D11545" t="s">
        <v>328</v>
      </c>
      <c r="E11545" t="s">
        <v>370</v>
      </c>
      <c r="F11545" s="2">
        <v>1084700</v>
      </c>
      <c r="G11545" s="2">
        <v>44106.584474254552</v>
      </c>
      <c r="H11545">
        <v>2020</v>
      </c>
      <c r="I11545">
        <v>24.592700000000001</v>
      </c>
      <c r="J11545" t="s">
        <v>717</v>
      </c>
    </row>
    <row r="11546" spans="1:10">
      <c r="A11546" t="s">
        <v>126</v>
      </c>
      <c r="B11546" t="s">
        <v>41</v>
      </c>
      <c r="C11546" t="s">
        <v>4</v>
      </c>
      <c r="D11546" t="s">
        <v>328</v>
      </c>
      <c r="E11546" t="s">
        <v>370</v>
      </c>
      <c r="F11546" s="2">
        <v>794600</v>
      </c>
      <c r="G11546" s="2">
        <v>32310.401053971298</v>
      </c>
      <c r="H11546">
        <v>2020</v>
      </c>
      <c r="I11546">
        <v>24.592700000000001</v>
      </c>
      <c r="J11546" t="s">
        <v>717</v>
      </c>
    </row>
    <row r="11547" spans="1:10">
      <c r="A11547" s="8" t="s">
        <v>126</v>
      </c>
      <c r="B11547" t="s">
        <v>41</v>
      </c>
      <c r="C11547" t="s">
        <v>3</v>
      </c>
      <c r="D11547" t="s">
        <v>328</v>
      </c>
      <c r="E11547" t="s">
        <v>370</v>
      </c>
      <c r="F11547" s="2">
        <v>1630360.25</v>
      </c>
      <c r="G11547" s="2">
        <f t="shared" ref="G11547:G11554" si="298">F11547/I11547</f>
        <v>66519.25164017365</v>
      </c>
      <c r="H11547">
        <v>2019</v>
      </c>
      <c r="I11547">
        <v>24.509599999999999</v>
      </c>
      <c r="J11547" t="s">
        <v>717</v>
      </c>
    </row>
    <row r="11548" spans="1:10">
      <c r="A11548" t="s">
        <v>126</v>
      </c>
      <c r="B11548" t="s">
        <v>41</v>
      </c>
      <c r="C11548" t="s">
        <v>4</v>
      </c>
      <c r="D11548" t="s">
        <v>328</v>
      </c>
      <c r="E11548" t="s">
        <v>370</v>
      </c>
      <c r="F11548" s="2">
        <v>2851638.93</v>
      </c>
      <c r="G11548" s="2">
        <f t="shared" si="298"/>
        <v>116347.83635799852</v>
      </c>
      <c r="H11548">
        <v>2019</v>
      </c>
      <c r="I11548">
        <v>24.509599999999999</v>
      </c>
      <c r="J11548" t="s">
        <v>717</v>
      </c>
    </row>
    <row r="11549" spans="1:10">
      <c r="A11549" t="s">
        <v>64</v>
      </c>
      <c r="B11549" t="s">
        <v>34</v>
      </c>
      <c r="C11549" t="s">
        <v>3</v>
      </c>
      <c r="D11549" t="s">
        <v>328</v>
      </c>
      <c r="F11549" s="2">
        <v>10785514.539999999</v>
      </c>
      <c r="G11549" s="2">
        <f t="shared" si="298"/>
        <v>10785514.539999999</v>
      </c>
      <c r="H11549">
        <v>2018</v>
      </c>
      <c r="I11549">
        <v>1</v>
      </c>
      <c r="J11549" s="40" t="s">
        <v>715</v>
      </c>
    </row>
    <row r="11550" spans="1:10">
      <c r="A11550" t="s">
        <v>64</v>
      </c>
      <c r="B11550" t="s">
        <v>34</v>
      </c>
      <c r="C11550" t="s">
        <v>3</v>
      </c>
      <c r="D11550" t="s">
        <v>1</v>
      </c>
      <c r="E11550" t="s">
        <v>364</v>
      </c>
      <c r="F11550" s="2">
        <v>1451340.09</v>
      </c>
      <c r="G11550" s="2">
        <f t="shared" si="298"/>
        <v>1451340.09</v>
      </c>
      <c r="H11550">
        <v>2018</v>
      </c>
      <c r="I11550">
        <v>1</v>
      </c>
      <c r="J11550" s="40" t="s">
        <v>715</v>
      </c>
    </row>
    <row r="11551" spans="1:10">
      <c r="A11551" t="s">
        <v>126</v>
      </c>
      <c r="B11551" t="s">
        <v>41</v>
      </c>
      <c r="C11551" t="s">
        <v>3</v>
      </c>
      <c r="D11551" t="s">
        <v>328</v>
      </c>
      <c r="E11551" t="s">
        <v>370</v>
      </c>
      <c r="F11551" s="2">
        <v>3445630</v>
      </c>
      <c r="G11551" s="2">
        <f t="shared" si="298"/>
        <v>144108.32287745713</v>
      </c>
      <c r="H11551">
        <v>2018</v>
      </c>
      <c r="I11551">
        <v>23.91</v>
      </c>
      <c r="J11551" t="s">
        <v>717</v>
      </c>
    </row>
    <row r="11552" spans="1:10">
      <c r="A11552" t="s">
        <v>126</v>
      </c>
      <c r="B11552" t="s">
        <v>41</v>
      </c>
      <c r="C11552" t="s">
        <v>4</v>
      </c>
      <c r="D11552" t="s">
        <v>328</v>
      </c>
      <c r="E11552" t="s">
        <v>370</v>
      </c>
      <c r="F11552" s="2">
        <v>176970</v>
      </c>
      <c r="G11552" s="2">
        <f t="shared" si="298"/>
        <v>7401.5056461731492</v>
      </c>
      <c r="H11552">
        <v>2018</v>
      </c>
      <c r="I11552">
        <v>23.91</v>
      </c>
      <c r="J11552" t="s">
        <v>717</v>
      </c>
    </row>
    <row r="11553" spans="1:10">
      <c r="A11553" t="s">
        <v>126</v>
      </c>
      <c r="B11553" t="s">
        <v>41</v>
      </c>
      <c r="C11553" t="s">
        <v>3</v>
      </c>
      <c r="D11553" t="s">
        <v>328</v>
      </c>
      <c r="E11553" t="s">
        <v>370</v>
      </c>
      <c r="F11553" s="2">
        <v>3855200</v>
      </c>
      <c r="G11553" s="2">
        <f t="shared" si="298"/>
        <v>164681.75993165313</v>
      </c>
      <c r="H11553">
        <v>2017</v>
      </c>
      <c r="I11553">
        <v>23.41</v>
      </c>
      <c r="J11553" t="s">
        <v>717</v>
      </c>
    </row>
    <row r="11554" spans="1:10">
      <c r="A11554" t="s">
        <v>126</v>
      </c>
      <c r="B11554" t="s">
        <v>41</v>
      </c>
      <c r="C11554" t="s">
        <v>4</v>
      </c>
      <c r="D11554" t="s">
        <v>328</v>
      </c>
      <c r="E11554" t="s">
        <v>370</v>
      </c>
      <c r="F11554" s="2">
        <v>291700</v>
      </c>
      <c r="G11554" s="2">
        <f t="shared" si="298"/>
        <v>12460.486971379753</v>
      </c>
      <c r="H11554">
        <v>2017</v>
      </c>
      <c r="I11554">
        <v>23.41</v>
      </c>
      <c r="J11554" t="s">
        <v>717</v>
      </c>
    </row>
    <row r="11555" spans="1:10">
      <c r="A11555" t="s">
        <v>126</v>
      </c>
      <c r="B11555" t="s">
        <v>41</v>
      </c>
      <c r="C11555" t="s">
        <v>3</v>
      </c>
      <c r="D11555" t="s">
        <v>328</v>
      </c>
      <c r="E11555" t="s">
        <v>370</v>
      </c>
      <c r="F11555" s="2">
        <v>3369600</v>
      </c>
      <c r="G11555" s="2">
        <v>112837.92608071046</v>
      </c>
      <c r="H11555">
        <v>2016</v>
      </c>
      <c r="I11555">
        <v>29.862300000000001</v>
      </c>
      <c r="J11555" t="s">
        <v>717</v>
      </c>
    </row>
    <row r="11556" spans="1:10">
      <c r="A11556" t="s">
        <v>126</v>
      </c>
      <c r="B11556" t="s">
        <v>41</v>
      </c>
      <c r="C11556" t="s">
        <v>4</v>
      </c>
      <c r="D11556" t="s">
        <v>328</v>
      </c>
      <c r="E11556" t="s">
        <v>370</v>
      </c>
      <c r="F11556" s="2">
        <v>958800</v>
      </c>
      <c r="G11556" s="2">
        <v>32107.372841341756</v>
      </c>
      <c r="H11556">
        <v>2016</v>
      </c>
      <c r="I11556">
        <v>29.862300000000001</v>
      </c>
      <c r="J11556" t="s">
        <v>717</v>
      </c>
    </row>
    <row r="11557" spans="1:10">
      <c r="A11557" t="s">
        <v>126</v>
      </c>
      <c r="B11557" t="s">
        <v>41</v>
      </c>
      <c r="C11557" t="s">
        <v>3</v>
      </c>
      <c r="D11557" t="s">
        <v>328</v>
      </c>
      <c r="E11557" t="s">
        <v>370</v>
      </c>
      <c r="F11557" s="2">
        <v>2187000</v>
      </c>
      <c r="G11557" s="2">
        <v>101265.00222255148</v>
      </c>
      <c r="H11557">
        <v>2015</v>
      </c>
      <c r="I11557">
        <v>21.596800000000002</v>
      </c>
      <c r="J11557" t="s">
        <v>717</v>
      </c>
    </row>
    <row r="11558" spans="1:10">
      <c r="A11558" t="s">
        <v>126</v>
      </c>
      <c r="B11558" t="s">
        <v>41</v>
      </c>
      <c r="C11558" t="s">
        <v>4</v>
      </c>
      <c r="D11558" t="s">
        <v>328</v>
      </c>
      <c r="E11558" t="s">
        <v>370</v>
      </c>
      <c r="F11558" s="2">
        <v>301400</v>
      </c>
      <c r="G11558" s="2">
        <v>13955.77122536672</v>
      </c>
      <c r="H11558">
        <v>2015</v>
      </c>
      <c r="I11558">
        <v>21.596800000000002</v>
      </c>
      <c r="J11558" t="s">
        <v>717</v>
      </c>
    </row>
    <row r="11559" spans="1:10">
      <c r="A11559" t="s">
        <v>126</v>
      </c>
      <c r="B11559" t="s">
        <v>41</v>
      </c>
      <c r="C11559" t="s">
        <v>3</v>
      </c>
      <c r="D11559" t="s">
        <v>328</v>
      </c>
      <c r="E11559" t="s">
        <v>370</v>
      </c>
      <c r="F11559" s="2">
        <v>710018.8600000001</v>
      </c>
      <c r="G11559" s="2">
        <v>33594.856406234379</v>
      </c>
      <c r="H11559">
        <v>2014</v>
      </c>
      <c r="I11559">
        <v>21.134749064390643</v>
      </c>
      <c r="J11559" t="s">
        <v>717</v>
      </c>
    </row>
    <row r="11560" spans="1:10">
      <c r="A11560" t="s">
        <v>126</v>
      </c>
      <c r="B11560" t="s">
        <v>41</v>
      </c>
      <c r="C11560" t="s">
        <v>3</v>
      </c>
      <c r="D11560" t="s">
        <v>328</v>
      </c>
      <c r="E11560" t="s">
        <v>419</v>
      </c>
      <c r="F11560" s="2">
        <v>0</v>
      </c>
      <c r="G11560" s="2">
        <v>0</v>
      </c>
      <c r="H11560">
        <v>2014</v>
      </c>
      <c r="I11560">
        <v>21.134749064390643</v>
      </c>
      <c r="J11560" t="s">
        <v>717</v>
      </c>
    </row>
    <row r="11561" spans="1:10">
      <c r="A11561" t="s">
        <v>126</v>
      </c>
      <c r="B11561" t="s">
        <v>41</v>
      </c>
      <c r="C11561" t="s">
        <v>3</v>
      </c>
      <c r="D11561" t="s">
        <v>328</v>
      </c>
      <c r="E11561" t="s">
        <v>432</v>
      </c>
      <c r="F11561" s="2">
        <v>0</v>
      </c>
      <c r="G11561" s="2">
        <v>0</v>
      </c>
      <c r="H11561">
        <v>2014</v>
      </c>
      <c r="I11561">
        <v>21.134749064390643</v>
      </c>
      <c r="J11561" t="s">
        <v>717</v>
      </c>
    </row>
    <row r="11562" spans="1:10">
      <c r="A11562" t="s">
        <v>126</v>
      </c>
      <c r="B11562" t="s">
        <v>41</v>
      </c>
      <c r="C11562" t="s">
        <v>4</v>
      </c>
      <c r="D11562" t="s">
        <v>328</v>
      </c>
      <c r="E11562" t="s">
        <v>370</v>
      </c>
      <c r="F11562" s="2">
        <v>1296665.67</v>
      </c>
      <c r="G11562" s="2">
        <v>61352.309698567282</v>
      </c>
      <c r="H11562">
        <v>2014</v>
      </c>
      <c r="I11562">
        <v>21.134749064390643</v>
      </c>
      <c r="J11562" t="s">
        <v>717</v>
      </c>
    </row>
    <row r="11563" spans="1:10">
      <c r="A11563" t="s">
        <v>126</v>
      </c>
      <c r="B11563" t="s">
        <v>41</v>
      </c>
      <c r="C11563" t="s">
        <v>4</v>
      </c>
      <c r="D11563" t="s">
        <v>328</v>
      </c>
      <c r="E11563" t="s">
        <v>419</v>
      </c>
      <c r="F11563" s="2">
        <v>0</v>
      </c>
      <c r="G11563" s="2">
        <v>0</v>
      </c>
      <c r="H11563">
        <v>2014</v>
      </c>
      <c r="I11563">
        <v>21.134749064390643</v>
      </c>
      <c r="J11563" t="s">
        <v>717</v>
      </c>
    </row>
    <row r="11564" spans="1:10">
      <c r="A11564" t="s">
        <v>126</v>
      </c>
      <c r="B11564" t="s">
        <v>41</v>
      </c>
      <c r="C11564" t="s">
        <v>4</v>
      </c>
      <c r="D11564" t="s">
        <v>328</v>
      </c>
      <c r="E11564" t="s">
        <v>432</v>
      </c>
      <c r="F11564" s="2">
        <v>0</v>
      </c>
      <c r="G11564" s="2">
        <v>0</v>
      </c>
      <c r="H11564">
        <v>2014</v>
      </c>
      <c r="I11564">
        <v>21.134749064390643</v>
      </c>
      <c r="J11564" t="s">
        <v>717</v>
      </c>
    </row>
    <row r="11565" spans="1:10">
      <c r="A11565" t="s">
        <v>126</v>
      </c>
      <c r="B11565" t="s">
        <v>41</v>
      </c>
      <c r="C11565" t="s">
        <v>3</v>
      </c>
      <c r="D11565" t="s">
        <v>328</v>
      </c>
      <c r="F11565" s="2">
        <v>2022895.65</v>
      </c>
      <c r="G11565" s="2">
        <v>98701.46411788548</v>
      </c>
      <c r="H11565">
        <v>2013</v>
      </c>
      <c r="I11565">
        <v>20.495092631897801</v>
      </c>
      <c r="J11565" t="s">
        <v>717</v>
      </c>
    </row>
    <row r="11566" spans="1:10">
      <c r="A11566" t="s">
        <v>126</v>
      </c>
      <c r="B11566" t="s">
        <v>41</v>
      </c>
      <c r="C11566" t="s">
        <v>4</v>
      </c>
      <c r="D11566" t="s">
        <v>328</v>
      </c>
      <c r="F11566" s="2">
        <v>2383234.83</v>
      </c>
      <c r="G11566" s="2">
        <v>116283.19387494848</v>
      </c>
      <c r="H11566">
        <v>2013</v>
      </c>
      <c r="I11566">
        <v>20.495092631897801</v>
      </c>
      <c r="J11566" t="s">
        <v>717</v>
      </c>
    </row>
    <row r="11567" spans="1:10">
      <c r="A11567" t="s">
        <v>126</v>
      </c>
      <c r="B11567" t="s">
        <v>41</v>
      </c>
      <c r="C11567" t="s">
        <v>3</v>
      </c>
      <c r="D11567" t="s">
        <v>328</v>
      </c>
      <c r="F11567" s="2">
        <v>3574575.05</v>
      </c>
      <c r="G11567" s="2">
        <v>182024.02254068601</v>
      </c>
      <c r="H11567">
        <v>2012</v>
      </c>
      <c r="I11567">
        <v>19.637930203421423</v>
      </c>
      <c r="J11567" t="s">
        <v>717</v>
      </c>
    </row>
    <row r="11568" spans="1:10">
      <c r="A11568" t="s">
        <v>126</v>
      </c>
      <c r="B11568" t="s">
        <v>41</v>
      </c>
      <c r="C11568" t="s">
        <v>3</v>
      </c>
      <c r="D11568" t="s">
        <v>328</v>
      </c>
      <c r="F11568" s="2">
        <v>2499640.6800000002</v>
      </c>
      <c r="G11568" s="2">
        <v>131224.70170926943</v>
      </c>
      <c r="H11568">
        <v>2011</v>
      </c>
      <c r="I11568">
        <v>19.048552958710449</v>
      </c>
      <c r="J11568" t="s">
        <v>717</v>
      </c>
    </row>
    <row r="11569" spans="1:10">
      <c r="A11569" t="s">
        <v>126</v>
      </c>
      <c r="B11569" t="s">
        <v>41</v>
      </c>
      <c r="C11569" t="s">
        <v>4</v>
      </c>
      <c r="D11569" t="s">
        <v>328</v>
      </c>
      <c r="F11569" s="2">
        <v>509071.33</v>
      </c>
      <c r="G11569" s="2">
        <v>26724.934492581171</v>
      </c>
      <c r="H11569">
        <v>2011</v>
      </c>
      <c r="I11569">
        <v>19.048552958710449</v>
      </c>
      <c r="J11569" t="s">
        <v>717</v>
      </c>
    </row>
    <row r="11570" spans="1:10">
      <c r="A11570" s="8" t="s">
        <v>126</v>
      </c>
      <c r="B11570" t="s">
        <v>41</v>
      </c>
      <c r="C11570" t="s">
        <v>3</v>
      </c>
      <c r="D11570" t="s">
        <v>1</v>
      </c>
      <c r="F11570" s="2">
        <v>72417.320000000007</v>
      </c>
      <c r="G11570" s="2">
        <f>F11570/I11570</f>
        <v>2948.1078000325683</v>
      </c>
      <c r="H11570">
        <v>2022</v>
      </c>
      <c r="I11570">
        <v>24.564</v>
      </c>
      <c r="J11570" t="s">
        <v>717</v>
      </c>
    </row>
    <row r="11571" spans="1:10">
      <c r="A11571" t="s">
        <v>126</v>
      </c>
      <c r="B11571" t="s">
        <v>41</v>
      </c>
      <c r="C11571" t="s">
        <v>3</v>
      </c>
      <c r="D11571" t="s">
        <v>1</v>
      </c>
      <c r="E11571" t="s">
        <v>472</v>
      </c>
      <c r="F11571" s="2">
        <v>65018</v>
      </c>
      <c r="G11571" s="2">
        <f>F11571/I11571</f>
        <v>2709.4897567968528</v>
      </c>
      <c r="H11571">
        <v>2021</v>
      </c>
      <c r="I11571">
        <v>23.996400000000001</v>
      </c>
      <c r="J11571" t="s">
        <v>717</v>
      </c>
    </row>
    <row r="11572" spans="1:10">
      <c r="A11572" t="s">
        <v>126</v>
      </c>
      <c r="B11572" t="s">
        <v>41</v>
      </c>
      <c r="C11572" t="s">
        <v>3</v>
      </c>
      <c r="D11572" t="s">
        <v>1</v>
      </c>
      <c r="F11572" s="2">
        <v>-550600</v>
      </c>
      <c r="G11572" s="2">
        <v>-22388.757639462117</v>
      </c>
      <c r="H11572">
        <v>2020</v>
      </c>
      <c r="I11572">
        <v>24.592700000000001</v>
      </c>
      <c r="J11572" t="s">
        <v>717</v>
      </c>
    </row>
    <row r="11573" spans="1:10">
      <c r="A11573" t="s">
        <v>126</v>
      </c>
      <c r="B11573" t="s">
        <v>41</v>
      </c>
      <c r="C11573" t="s">
        <v>3</v>
      </c>
      <c r="D11573" t="s">
        <v>1</v>
      </c>
      <c r="E11573" t="s">
        <v>434</v>
      </c>
      <c r="F11573" s="2">
        <v>4230021.84</v>
      </c>
      <c r="G11573" s="2">
        <f>F11573/I11573</f>
        <v>172586.32699024057</v>
      </c>
      <c r="H11573">
        <v>2019</v>
      </c>
      <c r="I11573">
        <v>24.509599999999999</v>
      </c>
      <c r="J11573" t="s">
        <v>717</v>
      </c>
    </row>
    <row r="11574" spans="1:10">
      <c r="A11574" t="s">
        <v>126</v>
      </c>
      <c r="B11574" t="s">
        <v>41</v>
      </c>
      <c r="C11574" t="s">
        <v>3</v>
      </c>
      <c r="D11574" t="s">
        <v>1</v>
      </c>
      <c r="E11574" t="s">
        <v>364</v>
      </c>
      <c r="F11574" s="2">
        <v>10534740</v>
      </c>
      <c r="G11574" s="2">
        <f>F11574/I11574</f>
        <v>440599.74905897112</v>
      </c>
      <c r="H11574">
        <v>2018</v>
      </c>
      <c r="I11574">
        <v>23.91</v>
      </c>
      <c r="J11574" t="s">
        <v>717</v>
      </c>
    </row>
    <row r="11575" spans="1:10">
      <c r="A11575" t="s">
        <v>126</v>
      </c>
      <c r="B11575" t="s">
        <v>41</v>
      </c>
      <c r="C11575" t="s">
        <v>3</v>
      </c>
      <c r="D11575" t="s">
        <v>1</v>
      </c>
      <c r="E11575" t="s">
        <v>364</v>
      </c>
      <c r="F11575" s="2">
        <v>49500</v>
      </c>
      <c r="G11575" s="2">
        <f>F11575/I11575</f>
        <v>2114.4809910294744</v>
      </c>
      <c r="H11575">
        <v>2017</v>
      </c>
      <c r="I11575">
        <v>23.41</v>
      </c>
      <c r="J11575" t="s">
        <v>717</v>
      </c>
    </row>
    <row r="11576" spans="1:10">
      <c r="A11576" t="s">
        <v>126</v>
      </c>
      <c r="B11576" t="s">
        <v>41</v>
      </c>
      <c r="C11576" t="s">
        <v>3</v>
      </c>
      <c r="D11576" t="s">
        <v>1</v>
      </c>
      <c r="F11576" s="2">
        <v>54300</v>
      </c>
      <c r="G11576" s="2">
        <v>1818.346209099768</v>
      </c>
      <c r="H11576">
        <v>2016</v>
      </c>
      <c r="I11576">
        <v>29.862300000000001</v>
      </c>
      <c r="J11576" t="s">
        <v>717</v>
      </c>
    </row>
    <row r="11577" spans="1:10">
      <c r="A11577" t="s">
        <v>25</v>
      </c>
      <c r="B11577" t="s">
        <v>34</v>
      </c>
      <c r="C11577" t="s">
        <v>3</v>
      </c>
      <c r="D11577" t="s">
        <v>328</v>
      </c>
      <c r="F11577" s="2">
        <v>5341198.37</v>
      </c>
      <c r="G11577" s="2">
        <f>F11577/I11577</f>
        <v>5341198.37</v>
      </c>
      <c r="H11577">
        <v>2018</v>
      </c>
      <c r="I11577">
        <v>1</v>
      </c>
      <c r="J11577" s="40" t="s">
        <v>715</v>
      </c>
    </row>
    <row r="11578" spans="1:10">
      <c r="A11578" t="s">
        <v>25</v>
      </c>
      <c r="B11578" t="s">
        <v>34</v>
      </c>
      <c r="C11578" t="s">
        <v>3</v>
      </c>
      <c r="D11578" t="s">
        <v>1</v>
      </c>
      <c r="E11578" t="s">
        <v>364</v>
      </c>
      <c r="F11578" s="2">
        <v>771038.7</v>
      </c>
      <c r="G11578" s="2">
        <f>F11578/I11578</f>
        <v>771038.7</v>
      </c>
      <c r="H11578">
        <v>2018</v>
      </c>
      <c r="I11578">
        <v>1</v>
      </c>
      <c r="J11578" s="40" t="s">
        <v>715</v>
      </c>
    </row>
    <row r="11579" spans="1:10">
      <c r="A11579" t="s">
        <v>126</v>
      </c>
      <c r="B11579" t="s">
        <v>41</v>
      </c>
      <c r="C11579" t="s">
        <v>3</v>
      </c>
      <c r="D11579" t="s">
        <v>1</v>
      </c>
      <c r="F11579" s="2">
        <v>186000.00000000003</v>
      </c>
      <c r="G11579" s="2">
        <v>8612.3870202993039</v>
      </c>
      <c r="H11579">
        <v>2015</v>
      </c>
      <c r="I11579">
        <v>21.596800000000002</v>
      </c>
      <c r="J11579" t="s">
        <v>717</v>
      </c>
    </row>
    <row r="11580" spans="1:10">
      <c r="A11580" t="s">
        <v>126</v>
      </c>
      <c r="B11580" t="s">
        <v>41</v>
      </c>
      <c r="C11580" t="s">
        <v>3</v>
      </c>
      <c r="D11580" t="s">
        <v>1</v>
      </c>
      <c r="F11580" s="2">
        <v>134206.26999999999</v>
      </c>
      <c r="G11580" s="2">
        <v>6350.0290252378927</v>
      </c>
      <c r="H11580">
        <v>2014</v>
      </c>
      <c r="I11580">
        <v>21.134749064390643</v>
      </c>
      <c r="J11580" t="s">
        <v>717</v>
      </c>
    </row>
    <row r="11581" spans="1:10">
      <c r="A11581" t="s">
        <v>126</v>
      </c>
      <c r="B11581" t="s">
        <v>41</v>
      </c>
      <c r="C11581" t="s">
        <v>4</v>
      </c>
      <c r="D11581" t="s">
        <v>1</v>
      </c>
      <c r="F11581" s="2">
        <v>0</v>
      </c>
      <c r="G11581" s="2">
        <v>0</v>
      </c>
      <c r="H11581">
        <v>2014</v>
      </c>
      <c r="I11581">
        <v>21.134749064390643</v>
      </c>
      <c r="J11581" t="s">
        <v>717</v>
      </c>
    </row>
    <row r="11582" spans="1:10">
      <c r="A11582" t="s">
        <v>126</v>
      </c>
      <c r="B11582" t="s">
        <v>41</v>
      </c>
      <c r="C11582" t="s">
        <v>3</v>
      </c>
      <c r="D11582" t="s">
        <v>1</v>
      </c>
      <c r="F11582" s="2">
        <v>7000.0000000000009</v>
      </c>
      <c r="G11582" s="2">
        <v>341.54517501938295</v>
      </c>
      <c r="H11582">
        <v>2013</v>
      </c>
      <c r="I11582">
        <v>20.495092631897801</v>
      </c>
      <c r="J11582" t="s">
        <v>717</v>
      </c>
    </row>
    <row r="11583" spans="1:10">
      <c r="A11583" t="s">
        <v>126</v>
      </c>
      <c r="B11583" t="s">
        <v>320</v>
      </c>
      <c r="C11583" t="s">
        <v>3</v>
      </c>
      <c r="D11583" t="s">
        <v>328</v>
      </c>
      <c r="E11583" t="s">
        <v>534</v>
      </c>
      <c r="F11583" s="2">
        <v>41982266.289999999</v>
      </c>
      <c r="G11583" s="2">
        <f t="shared" ref="G11583:G11590" si="299">F11583/I11583</f>
        <v>1146448.7755124334</v>
      </c>
      <c r="H11583">
        <v>2024</v>
      </c>
      <c r="I11583">
        <v>36.619399999999999</v>
      </c>
      <c r="J11583" t="s">
        <v>717</v>
      </c>
    </row>
    <row r="11584" spans="1:10">
      <c r="A11584" t="s">
        <v>126</v>
      </c>
      <c r="B11584" t="s">
        <v>320</v>
      </c>
      <c r="C11584" t="s">
        <v>4</v>
      </c>
      <c r="D11584" t="s">
        <v>328</v>
      </c>
      <c r="E11584" t="s">
        <v>534</v>
      </c>
      <c r="F11584" s="2">
        <v>5595306.8499999996</v>
      </c>
      <c r="G11584" s="2">
        <f t="shared" si="299"/>
        <v>152796.24597890736</v>
      </c>
      <c r="H11584">
        <v>2024</v>
      </c>
      <c r="I11584">
        <v>36.619399999999999</v>
      </c>
      <c r="J11584" t="s">
        <v>717</v>
      </c>
    </row>
    <row r="11585" spans="1:10" ht="15.75">
      <c r="A11585" s="19" t="s">
        <v>126</v>
      </c>
      <c r="B11585" t="s">
        <v>320</v>
      </c>
      <c r="C11585" t="s">
        <v>3</v>
      </c>
      <c r="D11585" t="s">
        <v>328</v>
      </c>
      <c r="F11585" s="2">
        <v>35858649</v>
      </c>
      <c r="G11585" s="2">
        <f t="shared" si="299"/>
        <v>980290.89984581573</v>
      </c>
      <c r="H11585">
        <v>2023</v>
      </c>
      <c r="I11585">
        <v>36.579599999999999</v>
      </c>
      <c r="J11585" t="s">
        <v>717</v>
      </c>
    </row>
    <row r="11586" spans="1:10" ht="15.75">
      <c r="A11586" s="19" t="s">
        <v>126</v>
      </c>
      <c r="B11586" t="s">
        <v>320</v>
      </c>
      <c r="C11586" t="s">
        <v>4</v>
      </c>
      <c r="D11586" t="s">
        <v>328</v>
      </c>
      <c r="F11586" s="2">
        <v>8520860</v>
      </c>
      <c r="G11586" s="2">
        <f t="shared" si="299"/>
        <v>232940.21804503058</v>
      </c>
      <c r="H11586">
        <v>2023</v>
      </c>
      <c r="I11586">
        <v>36.579599999999999</v>
      </c>
      <c r="J11586" t="s">
        <v>717</v>
      </c>
    </row>
    <row r="11587" spans="1:10">
      <c r="A11587" t="s">
        <v>126</v>
      </c>
      <c r="B11587" t="s">
        <v>320</v>
      </c>
      <c r="C11587" t="s">
        <v>3</v>
      </c>
      <c r="D11587" t="s">
        <v>328</v>
      </c>
      <c r="F11587" s="2">
        <v>32951504</v>
      </c>
      <c r="G11587" s="2">
        <f t="shared" si="299"/>
        <v>920847.19664430083</v>
      </c>
      <c r="H11587">
        <v>2022</v>
      </c>
      <c r="I11587">
        <v>35.783900000000003</v>
      </c>
      <c r="J11587" t="s">
        <v>717</v>
      </c>
    </row>
    <row r="11588" spans="1:10">
      <c r="A11588" t="s">
        <v>126</v>
      </c>
      <c r="B11588" t="s">
        <v>320</v>
      </c>
      <c r="C11588" t="s">
        <v>5</v>
      </c>
      <c r="D11588" t="s">
        <v>328</v>
      </c>
      <c r="F11588" s="2">
        <v>7019172</v>
      </c>
      <c r="G11588" s="2">
        <f t="shared" si="299"/>
        <v>196154.47170375503</v>
      </c>
      <c r="H11588">
        <v>2022</v>
      </c>
      <c r="I11588">
        <v>35.783900000000003</v>
      </c>
      <c r="J11588" t="s">
        <v>717</v>
      </c>
    </row>
    <row r="11589" spans="1:10">
      <c r="A11589" t="s">
        <v>126</v>
      </c>
      <c r="B11589" t="s">
        <v>320</v>
      </c>
      <c r="C11589" t="s">
        <v>3</v>
      </c>
      <c r="D11589" t="s">
        <v>328</v>
      </c>
      <c r="E11589" t="s">
        <v>450</v>
      </c>
      <c r="F11589" s="2">
        <v>32810295.219999999</v>
      </c>
      <c r="G11589" s="2">
        <f t="shared" si="299"/>
        <v>937466.46951761341</v>
      </c>
      <c r="H11589">
        <v>2021</v>
      </c>
      <c r="I11589">
        <v>34.998899999999999</v>
      </c>
      <c r="J11589" t="s">
        <v>717</v>
      </c>
    </row>
    <row r="11590" spans="1:10">
      <c r="A11590" t="s">
        <v>126</v>
      </c>
      <c r="B11590" t="s">
        <v>320</v>
      </c>
      <c r="C11590" t="s">
        <v>4</v>
      </c>
      <c r="D11590" t="s">
        <v>328</v>
      </c>
      <c r="E11590" t="s">
        <v>450</v>
      </c>
      <c r="F11590" s="2">
        <v>11352589.49</v>
      </c>
      <c r="G11590" s="2">
        <f t="shared" si="299"/>
        <v>324369.89419667475</v>
      </c>
      <c r="H11590">
        <v>2021</v>
      </c>
      <c r="I11590">
        <v>34.998899999999999</v>
      </c>
      <c r="J11590" t="s">
        <v>717</v>
      </c>
    </row>
    <row r="11591" spans="1:10">
      <c r="A11591" t="s">
        <v>126</v>
      </c>
      <c r="B11591" t="s">
        <v>320</v>
      </c>
      <c r="C11591" t="s">
        <v>3</v>
      </c>
      <c r="D11591" t="s">
        <v>328</v>
      </c>
      <c r="F11591" s="2">
        <v>32676478</v>
      </c>
      <c r="G11591" s="2">
        <v>953167.20144682354</v>
      </c>
      <c r="H11591">
        <v>2020</v>
      </c>
      <c r="I11591">
        <v>34.281999999999996</v>
      </c>
      <c r="J11591" t="s">
        <v>717</v>
      </c>
    </row>
    <row r="11592" spans="1:10">
      <c r="A11592" t="s">
        <v>126</v>
      </c>
      <c r="B11592" t="s">
        <v>320</v>
      </c>
      <c r="C11592" t="s">
        <v>4</v>
      </c>
      <c r="D11592" t="s">
        <v>328</v>
      </c>
      <c r="F11592" s="2">
        <v>527688</v>
      </c>
      <c r="G11592" s="2">
        <v>15392.567528148884</v>
      </c>
      <c r="H11592">
        <v>2020</v>
      </c>
      <c r="I11592">
        <v>34.281999999999996</v>
      </c>
      <c r="J11592" t="s">
        <v>717</v>
      </c>
    </row>
    <row r="11593" spans="1:10">
      <c r="A11593" t="s">
        <v>64</v>
      </c>
      <c r="B11593" t="s">
        <v>34</v>
      </c>
      <c r="C11593" t="s">
        <v>4</v>
      </c>
      <c r="D11593" t="s">
        <v>328</v>
      </c>
      <c r="F11593" s="2"/>
      <c r="G11593" s="2">
        <v>822713.33</v>
      </c>
      <c r="H11593">
        <v>2018</v>
      </c>
      <c r="I11593">
        <v>1</v>
      </c>
      <c r="J11593" s="40" t="s">
        <v>715</v>
      </c>
    </row>
    <row r="11594" spans="1:10">
      <c r="A11594" t="s">
        <v>64</v>
      </c>
      <c r="B11594" t="s">
        <v>34</v>
      </c>
      <c r="C11594" t="s">
        <v>4</v>
      </c>
      <c r="D11594" t="s">
        <v>1</v>
      </c>
      <c r="E11594" t="s">
        <v>364</v>
      </c>
      <c r="F11594" s="2"/>
      <c r="G11594" s="2">
        <v>4027.57</v>
      </c>
      <c r="H11594">
        <v>2018</v>
      </c>
      <c r="I11594">
        <v>1</v>
      </c>
      <c r="J11594" s="40" t="s">
        <v>715</v>
      </c>
    </row>
    <row r="11595" spans="1:10">
      <c r="A11595" t="s">
        <v>126</v>
      </c>
      <c r="B11595" t="s">
        <v>320</v>
      </c>
      <c r="C11595" t="s">
        <v>3</v>
      </c>
      <c r="D11595" t="s">
        <v>328</v>
      </c>
      <c r="F11595" s="2">
        <v>27729046.530000001</v>
      </c>
      <c r="G11595" s="2">
        <f>F11595/I11595</f>
        <v>834616.44940208341</v>
      </c>
      <c r="H11595">
        <v>2019</v>
      </c>
      <c r="I11595">
        <v>33.223700000000001</v>
      </c>
      <c r="J11595" t="s">
        <v>717</v>
      </c>
    </row>
    <row r="11596" spans="1:10">
      <c r="A11596" t="s">
        <v>126</v>
      </c>
      <c r="B11596" t="s">
        <v>320</v>
      </c>
      <c r="C11596" t="s">
        <v>4</v>
      </c>
      <c r="D11596" t="s">
        <v>328</v>
      </c>
      <c r="F11596" s="2">
        <v>9447644.3599999994</v>
      </c>
      <c r="G11596" s="2">
        <f>F11596/I11596</f>
        <v>284364.60598909814</v>
      </c>
      <c r="H11596">
        <v>2019</v>
      </c>
      <c r="I11596">
        <v>33.223700000000001</v>
      </c>
      <c r="J11596" t="s">
        <v>717</v>
      </c>
    </row>
    <row r="11597" spans="1:10">
      <c r="A11597" s="4" t="s">
        <v>126</v>
      </c>
      <c r="B11597" t="s">
        <v>320</v>
      </c>
      <c r="C11597" t="s">
        <v>3</v>
      </c>
      <c r="D11597" t="s">
        <v>328</v>
      </c>
      <c r="E11597" t="s">
        <v>488</v>
      </c>
      <c r="F11597" s="2">
        <v>28276676.57</v>
      </c>
      <c r="G11597" s="2">
        <f>(F11597/I11597)</f>
        <v>892346.52139611216</v>
      </c>
      <c r="H11597">
        <v>2018</v>
      </c>
      <c r="I11597">
        <v>31.687999999999999</v>
      </c>
      <c r="J11597" t="s">
        <v>717</v>
      </c>
    </row>
    <row r="11598" spans="1:10">
      <c r="A11598" s="4" t="s">
        <v>126</v>
      </c>
      <c r="B11598" t="s">
        <v>320</v>
      </c>
      <c r="C11598" t="s">
        <v>4</v>
      </c>
      <c r="D11598" t="s">
        <v>328</v>
      </c>
      <c r="E11598" t="s">
        <v>488</v>
      </c>
      <c r="F11598" s="2">
        <v>3683134.2</v>
      </c>
      <c r="G11598" s="2">
        <f>(F11598/I11598)</f>
        <v>116231.19792981571</v>
      </c>
      <c r="H11598">
        <v>2018</v>
      </c>
      <c r="I11598">
        <v>31.687999999999999</v>
      </c>
      <c r="J11598" t="s">
        <v>717</v>
      </c>
    </row>
    <row r="11599" spans="1:10">
      <c r="A11599" s="4" t="s">
        <v>126</v>
      </c>
      <c r="B11599" t="s">
        <v>320</v>
      </c>
      <c r="C11599" t="s">
        <v>3</v>
      </c>
      <c r="D11599" t="s">
        <v>328</v>
      </c>
      <c r="E11599" t="s">
        <v>488</v>
      </c>
      <c r="F11599" s="2">
        <v>23560509.07</v>
      </c>
      <c r="G11599" s="2">
        <f>(F11599/I11599)</f>
        <v>784808.78427218553</v>
      </c>
      <c r="H11599">
        <v>2017</v>
      </c>
      <c r="I11599">
        <v>30.020700000000001</v>
      </c>
      <c r="J11599" t="s">
        <v>717</v>
      </c>
    </row>
    <row r="11600" spans="1:10">
      <c r="A11600" s="4" t="s">
        <v>126</v>
      </c>
      <c r="B11600" t="s">
        <v>320</v>
      </c>
      <c r="C11600" t="s">
        <v>4</v>
      </c>
      <c r="D11600" t="s">
        <v>328</v>
      </c>
      <c r="E11600" t="s">
        <v>488</v>
      </c>
      <c r="F11600" s="2">
        <v>9327821.5800000001</v>
      </c>
      <c r="G11600" s="2">
        <f>(F11600/I11600)</f>
        <v>310712.99403411645</v>
      </c>
      <c r="H11600">
        <v>2017</v>
      </c>
      <c r="I11600">
        <v>30.020700000000001</v>
      </c>
      <c r="J11600" t="s">
        <v>717</v>
      </c>
    </row>
    <row r="11601" spans="1:10">
      <c r="A11601" t="s">
        <v>126</v>
      </c>
      <c r="B11601" t="s">
        <v>320</v>
      </c>
      <c r="C11601" t="s">
        <v>3</v>
      </c>
      <c r="D11601" t="s">
        <v>328</v>
      </c>
      <c r="F11601" s="2">
        <v>25770600.000000022</v>
      </c>
      <c r="G11601" s="2">
        <v>900354.93423265172</v>
      </c>
      <c r="H11601">
        <v>2016</v>
      </c>
      <c r="I11601">
        <v>28.622712021857925</v>
      </c>
      <c r="J11601" t="s">
        <v>717</v>
      </c>
    </row>
    <row r="11602" spans="1:10">
      <c r="A11602" t="s">
        <v>126</v>
      </c>
      <c r="B11602" t="s">
        <v>320</v>
      </c>
      <c r="C11602" t="s">
        <v>4</v>
      </c>
      <c r="D11602" t="s">
        <v>328</v>
      </c>
      <c r="F11602" s="2">
        <v>7358600.0000000065</v>
      </c>
      <c r="G11602" s="2">
        <v>257089.54463785831</v>
      </c>
      <c r="H11602">
        <v>2016</v>
      </c>
      <c r="I11602">
        <v>28.622712021857925</v>
      </c>
      <c r="J11602" t="s">
        <v>717</v>
      </c>
    </row>
    <row r="11603" spans="1:10">
      <c r="A11603" t="s">
        <v>126</v>
      </c>
      <c r="B11603" t="s">
        <v>320</v>
      </c>
      <c r="C11603" t="s">
        <v>3</v>
      </c>
      <c r="D11603" t="s">
        <v>328</v>
      </c>
      <c r="F11603" s="2">
        <v>21218399.953972451</v>
      </c>
      <c r="G11603" s="2">
        <v>788752.91637445358</v>
      </c>
      <c r="H11603">
        <v>2015</v>
      </c>
      <c r="I11603">
        <v>26.901199999999999</v>
      </c>
      <c r="J11603" t="s">
        <v>717</v>
      </c>
    </row>
    <row r="11604" spans="1:10">
      <c r="A11604" t="s">
        <v>126</v>
      </c>
      <c r="B11604" t="s">
        <v>320</v>
      </c>
      <c r="C11604" t="s">
        <v>4</v>
      </c>
      <c r="D11604" t="s">
        <v>328</v>
      </c>
      <c r="F11604" s="2">
        <v>7358600.1349246614</v>
      </c>
      <c r="G11604" s="2">
        <v>273541.70575753727</v>
      </c>
      <c r="H11604">
        <v>2015</v>
      </c>
      <c r="I11604">
        <v>26.901199999999999</v>
      </c>
      <c r="J11604" t="s">
        <v>717</v>
      </c>
    </row>
    <row r="11605" spans="1:10">
      <c r="A11605" t="s">
        <v>126</v>
      </c>
      <c r="B11605" t="s">
        <v>320</v>
      </c>
      <c r="C11605" t="s">
        <v>3</v>
      </c>
      <c r="D11605" t="s">
        <v>328</v>
      </c>
      <c r="F11605" s="2">
        <v>21662500</v>
      </c>
      <c r="G11605" s="2">
        <v>834403.8445749589</v>
      </c>
      <c r="H11605">
        <v>2014</v>
      </c>
      <c r="I11605">
        <v>25.961649315068495</v>
      </c>
      <c r="J11605" t="s">
        <v>717</v>
      </c>
    </row>
    <row r="11606" spans="1:10">
      <c r="A11606" t="s">
        <v>126</v>
      </c>
      <c r="B11606" t="s">
        <v>320</v>
      </c>
      <c r="C11606" t="s">
        <v>4</v>
      </c>
      <c r="D11606" t="s">
        <v>328</v>
      </c>
      <c r="F11606" s="2">
        <v>4132699.9999999995</v>
      </c>
      <c r="G11606" s="2">
        <v>159184.80177610766</v>
      </c>
      <c r="H11606">
        <v>2014</v>
      </c>
      <c r="I11606">
        <v>25.961649315068495</v>
      </c>
      <c r="J11606" t="s">
        <v>717</v>
      </c>
    </row>
    <row r="11607" spans="1:10">
      <c r="A11607" t="s">
        <v>126</v>
      </c>
      <c r="B11607" t="s">
        <v>320</v>
      </c>
      <c r="C11607" t="s">
        <v>3</v>
      </c>
      <c r="D11607" t="s">
        <v>328</v>
      </c>
      <c r="F11607" s="2">
        <v>13696900</v>
      </c>
      <c r="G11607" s="2">
        <v>554019.70922887535</v>
      </c>
      <c r="H11607">
        <v>2013</v>
      </c>
      <c r="I11607">
        <v>24.722766666666669</v>
      </c>
      <c r="J11607" t="s">
        <v>717</v>
      </c>
    </row>
    <row r="11608" spans="1:10">
      <c r="A11608" t="s">
        <v>126</v>
      </c>
      <c r="B11608" t="s">
        <v>320</v>
      </c>
      <c r="C11608" t="s">
        <v>4</v>
      </c>
      <c r="D11608" t="s">
        <v>328</v>
      </c>
      <c r="F11608" s="2">
        <v>2942200</v>
      </c>
      <c r="G11608" s="2">
        <v>119007.71623456382</v>
      </c>
      <c r="H11608">
        <v>2013</v>
      </c>
      <c r="I11608">
        <v>24.722766666666669</v>
      </c>
      <c r="J11608" t="s">
        <v>717</v>
      </c>
    </row>
    <row r="11609" spans="1:10">
      <c r="A11609" t="s">
        <v>126</v>
      </c>
      <c r="B11609" t="s">
        <v>320</v>
      </c>
      <c r="C11609" t="s">
        <v>3</v>
      </c>
      <c r="D11609" t="s">
        <v>328</v>
      </c>
      <c r="F11609" s="2">
        <v>9358931.7012428045</v>
      </c>
      <c r="G11609" s="2">
        <v>397463.2650100516</v>
      </c>
      <c r="H11609">
        <v>2012</v>
      </c>
      <c r="I11609">
        <v>23.54665833333333</v>
      </c>
      <c r="J11609" t="s">
        <v>717</v>
      </c>
    </row>
    <row r="11610" spans="1:10">
      <c r="A11610" t="s">
        <v>126</v>
      </c>
      <c r="B11610" t="s">
        <v>320</v>
      </c>
      <c r="C11610" t="s">
        <v>4</v>
      </c>
      <c r="D11610" t="s">
        <v>328</v>
      </c>
      <c r="F11610" s="2">
        <v>1741782.1998162384</v>
      </c>
      <c r="G11610" s="2">
        <v>73971.523906240283</v>
      </c>
      <c r="H11610">
        <v>2012</v>
      </c>
      <c r="I11610">
        <v>23.54665833333333</v>
      </c>
      <c r="J11610" t="s">
        <v>717</v>
      </c>
    </row>
    <row r="11611" spans="1:10">
      <c r="A11611" t="s">
        <v>126</v>
      </c>
      <c r="B11611" t="s">
        <v>320</v>
      </c>
      <c r="C11611" t="s">
        <v>3</v>
      </c>
      <c r="D11611" t="s">
        <v>328</v>
      </c>
      <c r="F11611" s="2">
        <v>10187817.871147728</v>
      </c>
      <c r="G11611" s="2">
        <v>454321.11660943477</v>
      </c>
      <c r="H11611">
        <v>2011</v>
      </c>
      <c r="I11611">
        <v>22.424266666666668</v>
      </c>
      <c r="J11611" t="s">
        <v>717</v>
      </c>
    </row>
    <row r="11612" spans="1:10">
      <c r="A11612" t="s">
        <v>126</v>
      </c>
      <c r="B11612" t="s">
        <v>320</v>
      </c>
      <c r="C11612" t="s">
        <v>4</v>
      </c>
      <c r="D11612" t="s">
        <v>328</v>
      </c>
      <c r="F11612" s="2">
        <v>3119548.3238817295</v>
      </c>
      <c r="G11612" s="2">
        <v>139114.84242732855</v>
      </c>
      <c r="H11612">
        <v>2011</v>
      </c>
      <c r="I11612">
        <v>22.424266666666668</v>
      </c>
      <c r="J11612" t="s">
        <v>717</v>
      </c>
    </row>
    <row r="11613" spans="1:10">
      <c r="A11613" t="s">
        <v>126</v>
      </c>
      <c r="B11613" t="s">
        <v>320</v>
      </c>
      <c r="C11613" t="s">
        <v>3</v>
      </c>
      <c r="D11613" t="s">
        <v>328</v>
      </c>
      <c r="F11613" s="2">
        <v>9129627.210480215</v>
      </c>
      <c r="G11613" s="2">
        <v>427487.71849651547</v>
      </c>
      <c r="H11613">
        <v>2010</v>
      </c>
      <c r="I11613">
        <v>21.356466666666666</v>
      </c>
      <c r="J11613" t="s">
        <v>717</v>
      </c>
    </row>
    <row r="11614" spans="1:10">
      <c r="A11614" t="s">
        <v>126</v>
      </c>
      <c r="B11614" t="s">
        <v>320</v>
      </c>
      <c r="C11614" t="s">
        <v>4</v>
      </c>
      <c r="D11614" t="s">
        <v>328</v>
      </c>
      <c r="F11614" s="2">
        <v>-1993497.9464564531</v>
      </c>
      <c r="G11614" s="2">
        <v>-93343.996344110594</v>
      </c>
      <c r="H11614">
        <v>2010</v>
      </c>
      <c r="I11614">
        <v>21.356466666666666</v>
      </c>
      <c r="J11614" t="s">
        <v>717</v>
      </c>
    </row>
    <row r="11615" spans="1:10">
      <c r="A11615" t="s">
        <v>126</v>
      </c>
      <c r="B11615" t="s">
        <v>41</v>
      </c>
      <c r="C11615" t="s">
        <v>3</v>
      </c>
      <c r="D11615" t="s">
        <v>328</v>
      </c>
      <c r="F11615" s="2">
        <v>1808029.5299999998</v>
      </c>
      <c r="G11615" s="2">
        <f>F11615/I11615</f>
        <v>73604.849780166085</v>
      </c>
      <c r="H11615">
        <v>2022</v>
      </c>
      <c r="I11615">
        <v>24.564</v>
      </c>
      <c r="J11615" t="s">
        <v>717</v>
      </c>
    </row>
    <row r="11616" spans="1:10">
      <c r="A11616" t="s">
        <v>118</v>
      </c>
      <c r="B11616" t="s">
        <v>44</v>
      </c>
      <c r="C11616" t="s">
        <v>3</v>
      </c>
      <c r="D11616" t="s">
        <v>328</v>
      </c>
      <c r="F11616" s="2">
        <v>4203219.6942878887</v>
      </c>
      <c r="G11616" s="2">
        <v>613000</v>
      </c>
      <c r="H11616">
        <v>2014</v>
      </c>
      <c r="I11616">
        <v>6.8568021113994924</v>
      </c>
      <c r="J11616" t="s">
        <v>717</v>
      </c>
    </row>
    <row r="11617" spans="1:10">
      <c r="A11617" t="s">
        <v>118</v>
      </c>
      <c r="B11617" t="s">
        <v>44</v>
      </c>
      <c r="C11617" t="s">
        <v>3</v>
      </c>
      <c r="D11617" t="s">
        <v>1</v>
      </c>
      <c r="F11617" s="2">
        <v>6856.8021113994928</v>
      </c>
      <c r="G11617" s="2">
        <v>1000</v>
      </c>
      <c r="H11617">
        <v>2014</v>
      </c>
      <c r="I11617">
        <v>6.8568021113994924</v>
      </c>
      <c r="J11617" t="s">
        <v>717</v>
      </c>
    </row>
    <row r="11618" spans="1:10">
      <c r="A11618" t="s">
        <v>118</v>
      </c>
      <c r="B11618" t="s">
        <v>44</v>
      </c>
      <c r="C11618" t="s">
        <v>4</v>
      </c>
      <c r="D11618" t="s">
        <v>328</v>
      </c>
      <c r="F11618" s="2">
        <v>1679916.5172928756</v>
      </c>
      <c r="G11618" s="2">
        <v>245000</v>
      </c>
      <c r="H11618">
        <v>2014</v>
      </c>
      <c r="I11618">
        <v>6.8568021113994924</v>
      </c>
      <c r="J11618" t="s">
        <v>717</v>
      </c>
    </row>
    <row r="11619" spans="1:10">
      <c r="A11619" t="s">
        <v>118</v>
      </c>
      <c r="B11619" t="s">
        <v>34</v>
      </c>
      <c r="C11619" t="s">
        <v>3</v>
      </c>
      <c r="D11619" t="s">
        <v>328</v>
      </c>
      <c r="E11619" t="s">
        <v>534</v>
      </c>
      <c r="F11619" s="2">
        <v>2035400.8</v>
      </c>
      <c r="G11619" s="2">
        <f>F11619/I11619</f>
        <v>2035400.8</v>
      </c>
      <c r="H11619">
        <v>2024</v>
      </c>
      <c r="I11619">
        <v>1</v>
      </c>
      <c r="J11619" t="s">
        <v>717</v>
      </c>
    </row>
    <row r="11620" spans="1:10">
      <c r="A11620" t="s">
        <v>118</v>
      </c>
      <c r="B11620" t="s">
        <v>34</v>
      </c>
      <c r="C11620" t="s">
        <v>3</v>
      </c>
      <c r="D11620" t="s">
        <v>1</v>
      </c>
      <c r="E11620" t="s">
        <v>434</v>
      </c>
      <c r="F11620" s="2">
        <v>1110371.49</v>
      </c>
      <c r="G11620" s="2">
        <f>F11620/I11620</f>
        <v>1110371.49</v>
      </c>
      <c r="H11620">
        <v>2024</v>
      </c>
      <c r="I11620">
        <v>1</v>
      </c>
      <c r="J11620" t="s">
        <v>717</v>
      </c>
    </row>
    <row r="11621" spans="1:10">
      <c r="A11621" t="s">
        <v>25</v>
      </c>
      <c r="B11621" t="s">
        <v>34</v>
      </c>
      <c r="C11621" t="s">
        <v>4</v>
      </c>
      <c r="D11621" t="s">
        <v>328</v>
      </c>
      <c r="F11621" s="2"/>
      <c r="G11621" s="2">
        <v>1493317.86</v>
      </c>
      <c r="H11621">
        <v>2018</v>
      </c>
      <c r="I11621">
        <v>1</v>
      </c>
      <c r="J11621" s="40" t="s">
        <v>715</v>
      </c>
    </row>
    <row r="11622" spans="1:10">
      <c r="A11622" t="s">
        <v>25</v>
      </c>
      <c r="B11622" t="s">
        <v>34</v>
      </c>
      <c r="C11622" t="s">
        <v>4</v>
      </c>
      <c r="D11622" t="s">
        <v>1</v>
      </c>
      <c r="E11622" t="s">
        <v>364</v>
      </c>
      <c r="F11622" s="2"/>
      <c r="G11622" s="2">
        <v>110892.71</v>
      </c>
      <c r="H11622">
        <v>2018</v>
      </c>
      <c r="I11622">
        <v>1</v>
      </c>
      <c r="J11622" s="40" t="s">
        <v>715</v>
      </c>
    </row>
    <row r="11623" spans="1:10">
      <c r="A11623" t="s">
        <v>118</v>
      </c>
      <c r="B11623" t="s">
        <v>34</v>
      </c>
      <c r="C11623" t="s">
        <v>4</v>
      </c>
      <c r="D11623" t="s">
        <v>328</v>
      </c>
      <c r="E11623" t="s">
        <v>534</v>
      </c>
      <c r="F11623" s="2">
        <v>252341.73</v>
      </c>
      <c r="G11623" s="2">
        <f t="shared" ref="G11623:G11628" si="300">F11623/I11623</f>
        <v>252341.73</v>
      </c>
      <c r="H11623">
        <v>2024</v>
      </c>
      <c r="I11623">
        <v>1</v>
      </c>
      <c r="J11623" t="s">
        <v>717</v>
      </c>
    </row>
    <row r="11624" spans="1:10">
      <c r="A11624" t="s">
        <v>118</v>
      </c>
      <c r="B11624" t="s">
        <v>34</v>
      </c>
      <c r="C11624" t="s">
        <v>4</v>
      </c>
      <c r="D11624" t="s">
        <v>1</v>
      </c>
      <c r="E11624" t="s">
        <v>434</v>
      </c>
      <c r="F11624" s="2">
        <v>603.9</v>
      </c>
      <c r="G11624" s="2">
        <f t="shared" si="300"/>
        <v>603.9</v>
      </c>
      <c r="H11624">
        <v>2024</v>
      </c>
      <c r="I11624">
        <v>1</v>
      </c>
      <c r="J11624" t="s">
        <v>717</v>
      </c>
    </row>
    <row r="11625" spans="1:10">
      <c r="A11625" t="s">
        <v>118</v>
      </c>
      <c r="B11625" t="s">
        <v>34</v>
      </c>
      <c r="C11625" t="s">
        <v>3</v>
      </c>
      <c r="D11625" t="s">
        <v>328</v>
      </c>
      <c r="F11625" s="2">
        <v>1799715.11</v>
      </c>
      <c r="G11625" s="2">
        <f t="shared" si="300"/>
        <v>1799715.11</v>
      </c>
      <c r="H11625">
        <v>2022</v>
      </c>
      <c r="I11625">
        <v>1</v>
      </c>
      <c r="J11625" t="s">
        <v>717</v>
      </c>
    </row>
    <row r="11626" spans="1:10">
      <c r="A11626" t="s">
        <v>118</v>
      </c>
      <c r="B11626" t="s">
        <v>34</v>
      </c>
      <c r="C11626" t="s">
        <v>3</v>
      </c>
      <c r="D11626" t="s">
        <v>1</v>
      </c>
      <c r="F11626" s="2">
        <v>1058810.08</v>
      </c>
      <c r="G11626" s="2">
        <f t="shared" si="300"/>
        <v>1058810.08</v>
      </c>
      <c r="H11626">
        <v>2022</v>
      </c>
      <c r="I11626">
        <v>1</v>
      </c>
      <c r="J11626" t="s">
        <v>717</v>
      </c>
    </row>
    <row r="11627" spans="1:10">
      <c r="A11627" t="s">
        <v>118</v>
      </c>
      <c r="B11627" t="s">
        <v>34</v>
      </c>
      <c r="C11627" t="s">
        <v>5</v>
      </c>
      <c r="D11627" t="s">
        <v>328</v>
      </c>
      <c r="F11627" s="2">
        <v>341809.64</v>
      </c>
      <c r="G11627" s="2">
        <f t="shared" si="300"/>
        <v>341809.64</v>
      </c>
      <c r="H11627">
        <v>2022</v>
      </c>
      <c r="I11627">
        <v>1</v>
      </c>
      <c r="J11627" t="s">
        <v>717</v>
      </c>
    </row>
    <row r="11628" spans="1:10">
      <c r="A11628" t="s">
        <v>118</v>
      </c>
      <c r="B11628" t="s">
        <v>34</v>
      </c>
      <c r="C11628" t="s">
        <v>5</v>
      </c>
      <c r="D11628" t="s">
        <v>1</v>
      </c>
      <c r="F11628" s="2">
        <v>3050.46</v>
      </c>
      <c r="G11628" s="2">
        <f t="shared" si="300"/>
        <v>3050.46</v>
      </c>
      <c r="H11628">
        <v>2022</v>
      </c>
      <c r="I11628">
        <v>1</v>
      </c>
      <c r="J11628" t="s">
        <v>717</v>
      </c>
    </row>
    <row r="11629" spans="1:10">
      <c r="A11629" t="s">
        <v>118</v>
      </c>
      <c r="B11629" t="s">
        <v>34</v>
      </c>
      <c r="C11629" t="s">
        <v>3</v>
      </c>
      <c r="D11629" t="s">
        <v>328</v>
      </c>
      <c r="F11629" s="2">
        <v>639166.66</v>
      </c>
      <c r="G11629" s="2">
        <v>639166.66</v>
      </c>
      <c r="H11629">
        <v>2020</v>
      </c>
      <c r="I11629">
        <v>1</v>
      </c>
      <c r="J11629" t="s">
        <v>717</v>
      </c>
    </row>
    <row r="11630" spans="1:10">
      <c r="A11630" t="s">
        <v>118</v>
      </c>
      <c r="B11630" t="s">
        <v>34</v>
      </c>
      <c r="C11630" t="s">
        <v>3</v>
      </c>
      <c r="D11630" t="s">
        <v>1</v>
      </c>
      <c r="F11630" s="2">
        <v>616335.62</v>
      </c>
      <c r="G11630" s="2">
        <v>616335.62</v>
      </c>
      <c r="H11630">
        <v>2020</v>
      </c>
      <c r="I11630">
        <v>1</v>
      </c>
      <c r="J11630" t="s">
        <v>717</v>
      </c>
    </row>
    <row r="11631" spans="1:10">
      <c r="A11631" t="s">
        <v>118</v>
      </c>
      <c r="B11631" t="s">
        <v>34</v>
      </c>
      <c r="C11631" t="s">
        <v>4</v>
      </c>
      <c r="D11631" t="s">
        <v>328</v>
      </c>
      <c r="F11631" s="2">
        <v>-93338.969999999987</v>
      </c>
      <c r="G11631" s="2">
        <v>-93338.969999999987</v>
      </c>
      <c r="H11631">
        <v>2020</v>
      </c>
      <c r="I11631">
        <v>1</v>
      </c>
      <c r="J11631" t="s">
        <v>717</v>
      </c>
    </row>
    <row r="11632" spans="1:10">
      <c r="A11632" t="s">
        <v>118</v>
      </c>
      <c r="B11632" t="s">
        <v>34</v>
      </c>
      <c r="C11632" t="s">
        <v>4</v>
      </c>
      <c r="D11632" t="s">
        <v>1</v>
      </c>
      <c r="F11632" s="2">
        <v>213741.08999999997</v>
      </c>
      <c r="G11632" s="2">
        <v>213741.08999999997</v>
      </c>
      <c r="H11632">
        <v>2020</v>
      </c>
      <c r="I11632">
        <v>1</v>
      </c>
      <c r="J11632" t="s">
        <v>717</v>
      </c>
    </row>
    <row r="11633" spans="1:10">
      <c r="A11633" s="4" t="s">
        <v>118</v>
      </c>
      <c r="B11633" t="s">
        <v>34</v>
      </c>
      <c r="C11633" t="s">
        <v>3</v>
      </c>
      <c r="D11633" t="s">
        <v>328</v>
      </c>
      <c r="F11633" s="2">
        <f>G11633*I11633</f>
        <v>588302</v>
      </c>
      <c r="G11633" s="2">
        <v>588302</v>
      </c>
      <c r="H11633">
        <v>2019</v>
      </c>
      <c r="I11633">
        <v>1</v>
      </c>
      <c r="J11633" t="s">
        <v>717</v>
      </c>
    </row>
    <row r="11634" spans="1:10">
      <c r="A11634" s="4" t="s">
        <v>118</v>
      </c>
      <c r="B11634" t="s">
        <v>34</v>
      </c>
      <c r="C11634" t="s">
        <v>3</v>
      </c>
      <c r="D11634" t="s">
        <v>1</v>
      </c>
      <c r="F11634" s="2">
        <f>G11634*I11634</f>
        <v>370834</v>
      </c>
      <c r="G11634" s="2">
        <v>370834</v>
      </c>
      <c r="H11634">
        <v>2019</v>
      </c>
      <c r="I11634">
        <v>1</v>
      </c>
      <c r="J11634" t="s">
        <v>717</v>
      </c>
    </row>
    <row r="11635" spans="1:10">
      <c r="A11635" s="4" t="s">
        <v>118</v>
      </c>
      <c r="B11635" t="s">
        <v>34</v>
      </c>
      <c r="C11635" t="s">
        <v>4</v>
      </c>
      <c r="D11635" t="s">
        <v>328</v>
      </c>
      <c r="F11635" s="2">
        <f>G11635*I11635</f>
        <v>285782</v>
      </c>
      <c r="G11635" s="2">
        <v>285782</v>
      </c>
      <c r="H11635">
        <v>2019</v>
      </c>
      <c r="I11635">
        <v>1</v>
      </c>
      <c r="J11635" t="s">
        <v>717</v>
      </c>
    </row>
    <row r="11636" spans="1:10">
      <c r="A11636" s="4" t="s">
        <v>118</v>
      </c>
      <c r="B11636" t="s">
        <v>34</v>
      </c>
      <c r="C11636" t="s">
        <v>4</v>
      </c>
      <c r="D11636" t="s">
        <v>1</v>
      </c>
      <c r="F11636" s="2">
        <f>G11636*I11636</f>
        <v>64630</v>
      </c>
      <c r="G11636" s="2">
        <v>64630</v>
      </c>
      <c r="H11636">
        <v>2019</v>
      </c>
      <c r="I11636">
        <v>1</v>
      </c>
      <c r="J11636" t="s">
        <v>717</v>
      </c>
    </row>
    <row r="11637" spans="1:10">
      <c r="A11637" t="s">
        <v>64</v>
      </c>
      <c r="B11637" t="s">
        <v>34</v>
      </c>
      <c r="C11637" t="s">
        <v>3</v>
      </c>
      <c r="D11637" t="s">
        <v>328</v>
      </c>
      <c r="F11637" s="2">
        <v>9945624.3399999999</v>
      </c>
      <c r="G11637" s="2">
        <f>F11637/I11637</f>
        <v>9945624.3399999999</v>
      </c>
      <c r="H11637">
        <v>2017</v>
      </c>
      <c r="I11637">
        <v>1</v>
      </c>
      <c r="J11637" s="40" t="s">
        <v>715</v>
      </c>
    </row>
    <row r="11638" spans="1:10">
      <c r="A11638" t="s">
        <v>64</v>
      </c>
      <c r="B11638" t="s">
        <v>34</v>
      </c>
      <c r="C11638" t="s">
        <v>3</v>
      </c>
      <c r="D11638" t="s">
        <v>1</v>
      </c>
      <c r="E11638" t="s">
        <v>364</v>
      </c>
      <c r="F11638" s="2">
        <v>1063303.6499999999</v>
      </c>
      <c r="G11638" s="2">
        <f>F11638/I11638</f>
        <v>1063303.6499999999</v>
      </c>
      <c r="H11638">
        <v>2017</v>
      </c>
      <c r="I11638">
        <v>1</v>
      </c>
      <c r="J11638" s="40" t="s">
        <v>715</v>
      </c>
    </row>
    <row r="11639" spans="1:10">
      <c r="A11639" t="s">
        <v>118</v>
      </c>
      <c r="B11639" t="s">
        <v>34</v>
      </c>
      <c r="C11639" t="s">
        <v>3</v>
      </c>
      <c r="D11639" t="s">
        <v>328</v>
      </c>
      <c r="F11639" s="2">
        <v>636834.28</v>
      </c>
      <c r="G11639" s="2">
        <f>F11639/I11639</f>
        <v>636834.28</v>
      </c>
      <c r="H11639">
        <v>2018</v>
      </c>
      <c r="I11639">
        <v>1</v>
      </c>
      <c r="J11639" t="s">
        <v>717</v>
      </c>
    </row>
    <row r="11640" spans="1:10">
      <c r="A11640" t="s">
        <v>118</v>
      </c>
      <c r="B11640" t="s">
        <v>34</v>
      </c>
      <c r="C11640" t="s">
        <v>3</v>
      </c>
      <c r="D11640" t="s">
        <v>1</v>
      </c>
      <c r="E11640" t="s">
        <v>364</v>
      </c>
      <c r="F11640" s="2">
        <v>721297.59</v>
      </c>
      <c r="G11640" s="2">
        <f>F11640/I11640</f>
        <v>721297.59</v>
      </c>
      <c r="H11640">
        <v>2018</v>
      </c>
      <c r="I11640">
        <v>1</v>
      </c>
      <c r="J11640" t="s">
        <v>717</v>
      </c>
    </row>
    <row r="11641" spans="1:10">
      <c r="A11641" t="s">
        <v>118</v>
      </c>
      <c r="B11641" t="s">
        <v>34</v>
      </c>
      <c r="C11641" t="s">
        <v>4</v>
      </c>
      <c r="D11641" t="s">
        <v>328</v>
      </c>
      <c r="F11641" s="2"/>
      <c r="G11641" s="2">
        <v>163469.98000000001</v>
      </c>
      <c r="H11641">
        <v>2018</v>
      </c>
      <c r="I11641">
        <v>1</v>
      </c>
      <c r="J11641" t="s">
        <v>717</v>
      </c>
    </row>
    <row r="11642" spans="1:10">
      <c r="A11642" t="s">
        <v>118</v>
      </c>
      <c r="B11642" t="s">
        <v>34</v>
      </c>
      <c r="C11642" t="s">
        <v>4</v>
      </c>
      <c r="D11642" t="s">
        <v>1</v>
      </c>
      <c r="E11642" t="s">
        <v>364</v>
      </c>
      <c r="F11642" s="2"/>
      <c r="G11642" s="2">
        <v>-9717.7999999999993</v>
      </c>
      <c r="H11642">
        <v>2018</v>
      </c>
      <c r="I11642">
        <v>1</v>
      </c>
      <c r="J11642" t="s">
        <v>717</v>
      </c>
    </row>
    <row r="11643" spans="1:10">
      <c r="A11643" t="s">
        <v>118</v>
      </c>
      <c r="B11643" t="s">
        <v>34</v>
      </c>
      <c r="C11643" t="s">
        <v>3</v>
      </c>
      <c r="D11643" t="s">
        <v>328</v>
      </c>
      <c r="F11643" s="2">
        <v>695251.21</v>
      </c>
      <c r="G11643" s="2">
        <f>F11643/I11643</f>
        <v>695251.21</v>
      </c>
      <c r="H11643">
        <v>2017</v>
      </c>
      <c r="I11643">
        <v>1</v>
      </c>
      <c r="J11643" t="s">
        <v>717</v>
      </c>
    </row>
    <row r="11644" spans="1:10">
      <c r="A11644" t="s">
        <v>118</v>
      </c>
      <c r="B11644" t="s">
        <v>34</v>
      </c>
      <c r="C11644" t="s">
        <v>3</v>
      </c>
      <c r="D11644" t="s">
        <v>1</v>
      </c>
      <c r="E11644" t="s">
        <v>364</v>
      </c>
      <c r="F11644" s="2">
        <v>108603.99</v>
      </c>
      <c r="G11644" s="2">
        <f>F11644/I11644</f>
        <v>108603.99</v>
      </c>
      <c r="H11644">
        <v>2017</v>
      </c>
      <c r="I11644">
        <v>1</v>
      </c>
      <c r="J11644" t="s">
        <v>717</v>
      </c>
    </row>
    <row r="11645" spans="1:10">
      <c r="A11645" t="s">
        <v>118</v>
      </c>
      <c r="B11645" t="s">
        <v>34</v>
      </c>
      <c r="C11645" t="s">
        <v>4</v>
      </c>
      <c r="D11645" t="s">
        <v>328</v>
      </c>
      <c r="F11645" s="2"/>
      <c r="G11645" s="2">
        <v>145488.57999999999</v>
      </c>
      <c r="H11645">
        <v>2017</v>
      </c>
      <c r="I11645">
        <v>1</v>
      </c>
      <c r="J11645" t="s">
        <v>717</v>
      </c>
    </row>
    <row r="11646" spans="1:10">
      <c r="A11646" t="s">
        <v>118</v>
      </c>
      <c r="B11646" t="s">
        <v>34</v>
      </c>
      <c r="C11646" t="s">
        <v>4</v>
      </c>
      <c r="D11646" t="s">
        <v>1</v>
      </c>
      <c r="E11646" t="s">
        <v>364</v>
      </c>
      <c r="F11646" s="2"/>
      <c r="G11646" s="2">
        <v>33421.25</v>
      </c>
      <c r="H11646">
        <v>2017</v>
      </c>
      <c r="I11646">
        <v>1</v>
      </c>
      <c r="J11646" t="s">
        <v>717</v>
      </c>
    </row>
    <row r="11647" spans="1:10">
      <c r="A11647" t="s">
        <v>118</v>
      </c>
      <c r="B11647" t="s">
        <v>34</v>
      </c>
      <c r="C11647" t="s">
        <v>3</v>
      </c>
      <c r="D11647" t="s">
        <v>328</v>
      </c>
      <c r="F11647" s="2">
        <v>643901.07999999996</v>
      </c>
      <c r="G11647" s="2">
        <v>643901.07999999996</v>
      </c>
      <c r="H11647">
        <v>2016</v>
      </c>
      <c r="I11647">
        <v>1</v>
      </c>
      <c r="J11647" t="s">
        <v>717</v>
      </c>
    </row>
    <row r="11648" spans="1:10">
      <c r="A11648" t="s">
        <v>118</v>
      </c>
      <c r="B11648" t="s">
        <v>34</v>
      </c>
      <c r="C11648" t="s">
        <v>3</v>
      </c>
      <c r="D11648" t="s">
        <v>1</v>
      </c>
      <c r="F11648" s="2">
        <v>304775.33</v>
      </c>
      <c r="G11648" s="2">
        <v>304775.33</v>
      </c>
      <c r="H11648">
        <v>2016</v>
      </c>
      <c r="I11648">
        <v>1</v>
      </c>
      <c r="J11648" t="s">
        <v>717</v>
      </c>
    </row>
    <row r="11649" spans="1:10">
      <c r="A11649" t="s">
        <v>118</v>
      </c>
      <c r="B11649" t="s">
        <v>34</v>
      </c>
      <c r="C11649" t="s">
        <v>4</v>
      </c>
      <c r="D11649" t="s">
        <v>328</v>
      </c>
      <c r="F11649" s="2">
        <v>100333.05</v>
      </c>
      <c r="G11649" s="2">
        <v>100333.05</v>
      </c>
      <c r="H11649">
        <v>2016</v>
      </c>
      <c r="I11649">
        <v>1</v>
      </c>
      <c r="J11649" t="s">
        <v>717</v>
      </c>
    </row>
    <row r="11650" spans="1:10">
      <c r="A11650" t="s">
        <v>118</v>
      </c>
      <c r="B11650" t="s">
        <v>34</v>
      </c>
      <c r="C11650" t="s">
        <v>4</v>
      </c>
      <c r="D11650" t="s">
        <v>1</v>
      </c>
      <c r="F11650" s="2">
        <v>3500</v>
      </c>
      <c r="G11650" s="2">
        <v>3500</v>
      </c>
      <c r="H11650">
        <v>2016</v>
      </c>
      <c r="I11650">
        <v>1</v>
      </c>
      <c r="J11650" t="s">
        <v>717</v>
      </c>
    </row>
    <row r="11651" spans="1:10">
      <c r="A11651" t="s">
        <v>118</v>
      </c>
      <c r="B11651" t="s">
        <v>34</v>
      </c>
      <c r="C11651" t="s">
        <v>3</v>
      </c>
      <c r="D11651" t="s">
        <v>328</v>
      </c>
      <c r="F11651" s="2">
        <v>1080995.23</v>
      </c>
      <c r="G11651" s="2">
        <v>1080995.23</v>
      </c>
      <c r="H11651">
        <v>2015</v>
      </c>
      <c r="I11651">
        <v>1</v>
      </c>
      <c r="J11651" t="s">
        <v>717</v>
      </c>
    </row>
    <row r="11652" spans="1:10">
      <c r="A11652" t="s">
        <v>118</v>
      </c>
      <c r="B11652" t="s">
        <v>34</v>
      </c>
      <c r="C11652" t="s">
        <v>3</v>
      </c>
      <c r="D11652" t="s">
        <v>1</v>
      </c>
      <c r="F11652" s="2">
        <v>306.68</v>
      </c>
      <c r="G11652" s="2">
        <v>306.68</v>
      </c>
      <c r="H11652">
        <v>2015</v>
      </c>
      <c r="I11652">
        <v>1</v>
      </c>
      <c r="J11652" t="s">
        <v>717</v>
      </c>
    </row>
    <row r="11653" spans="1:10">
      <c r="A11653" t="s">
        <v>118</v>
      </c>
      <c r="B11653" t="s">
        <v>34</v>
      </c>
      <c r="C11653" t="s">
        <v>4</v>
      </c>
      <c r="D11653" t="s">
        <v>328</v>
      </c>
      <c r="F11653" s="2">
        <v>107777.37</v>
      </c>
      <c r="G11653" s="2">
        <v>107777.37</v>
      </c>
      <c r="H11653">
        <v>2015</v>
      </c>
      <c r="I11653">
        <v>1</v>
      </c>
      <c r="J11653" t="s">
        <v>717</v>
      </c>
    </row>
    <row r="11654" spans="1:10">
      <c r="A11654" t="s">
        <v>118</v>
      </c>
      <c r="B11654" t="s">
        <v>34</v>
      </c>
      <c r="C11654" t="s">
        <v>4</v>
      </c>
      <c r="D11654" t="s">
        <v>1</v>
      </c>
      <c r="F11654" s="2">
        <v>-49286.68</v>
      </c>
      <c r="G11654" s="2">
        <v>-49286.68</v>
      </c>
      <c r="H11654">
        <v>2015</v>
      </c>
      <c r="I11654">
        <v>1</v>
      </c>
      <c r="J11654" t="s">
        <v>717</v>
      </c>
    </row>
    <row r="11655" spans="1:10">
      <c r="A11655" t="s">
        <v>118</v>
      </c>
      <c r="B11655" t="s">
        <v>34</v>
      </c>
      <c r="C11655" t="s">
        <v>3</v>
      </c>
      <c r="D11655" t="s">
        <v>328</v>
      </c>
      <c r="F11655" s="2">
        <v>1856550.6</v>
      </c>
      <c r="G11655" s="2">
        <v>1856550.6</v>
      </c>
      <c r="H11655">
        <v>2014</v>
      </c>
      <c r="I11655">
        <v>1</v>
      </c>
      <c r="J11655" t="s">
        <v>717</v>
      </c>
    </row>
    <row r="11656" spans="1:10">
      <c r="A11656" t="s">
        <v>118</v>
      </c>
      <c r="B11656" t="s">
        <v>34</v>
      </c>
      <c r="C11656" t="s">
        <v>3</v>
      </c>
      <c r="D11656" t="s">
        <v>1</v>
      </c>
      <c r="F11656" s="2">
        <v>580955.27</v>
      </c>
      <c r="G11656" s="2">
        <v>580955.27</v>
      </c>
      <c r="H11656">
        <v>2014</v>
      </c>
      <c r="I11656">
        <v>1</v>
      </c>
      <c r="J11656" t="s">
        <v>717</v>
      </c>
    </row>
    <row r="11657" spans="1:10">
      <c r="A11657" t="s">
        <v>118</v>
      </c>
      <c r="B11657" t="s">
        <v>34</v>
      </c>
      <c r="C11657" t="s">
        <v>4</v>
      </c>
      <c r="D11657" t="s">
        <v>328</v>
      </c>
      <c r="F11657" s="2">
        <v>194979.79</v>
      </c>
      <c r="G11657" s="2">
        <v>194979.79</v>
      </c>
      <c r="H11657">
        <v>2014</v>
      </c>
      <c r="I11657">
        <v>1</v>
      </c>
      <c r="J11657" t="s">
        <v>717</v>
      </c>
    </row>
    <row r="11658" spans="1:10">
      <c r="A11658" t="s">
        <v>118</v>
      </c>
      <c r="B11658" t="s">
        <v>34</v>
      </c>
      <c r="C11658" t="s">
        <v>4</v>
      </c>
      <c r="D11658" t="s">
        <v>1</v>
      </c>
      <c r="F11658" s="2">
        <v>4244474.43</v>
      </c>
      <c r="G11658" s="2">
        <v>4244474.43</v>
      </c>
      <c r="H11658">
        <v>2014</v>
      </c>
      <c r="I11658">
        <v>1</v>
      </c>
      <c r="J11658" t="s">
        <v>717</v>
      </c>
    </row>
    <row r="11659" spans="1:10">
      <c r="A11659" t="s">
        <v>118</v>
      </c>
      <c r="B11659" t="s">
        <v>34</v>
      </c>
      <c r="C11659" t="s">
        <v>3</v>
      </c>
      <c r="D11659" t="s">
        <v>328</v>
      </c>
      <c r="F11659" s="2">
        <v>2130036.86</v>
      </c>
      <c r="G11659" s="2">
        <v>2130036.86</v>
      </c>
      <c r="H11659">
        <v>2013</v>
      </c>
      <c r="I11659">
        <v>1</v>
      </c>
      <c r="J11659" t="s">
        <v>717</v>
      </c>
    </row>
    <row r="11660" spans="1:10">
      <c r="A11660" t="s">
        <v>118</v>
      </c>
      <c r="B11660" t="s">
        <v>34</v>
      </c>
      <c r="C11660" t="s">
        <v>3</v>
      </c>
      <c r="D11660" t="s">
        <v>1</v>
      </c>
      <c r="F11660" s="2">
        <v>379809.29</v>
      </c>
      <c r="G11660" s="2">
        <v>379809.29</v>
      </c>
      <c r="H11660">
        <v>2013</v>
      </c>
      <c r="I11660">
        <v>1</v>
      </c>
      <c r="J11660" t="s">
        <v>717</v>
      </c>
    </row>
    <row r="11661" spans="1:10">
      <c r="A11661" t="s">
        <v>118</v>
      </c>
      <c r="B11661" t="s">
        <v>34</v>
      </c>
      <c r="C11661" t="s">
        <v>4</v>
      </c>
      <c r="D11661" t="s">
        <v>328</v>
      </c>
      <c r="F11661" s="2">
        <v>175028.32</v>
      </c>
      <c r="G11661" s="2">
        <v>175028.32</v>
      </c>
      <c r="H11661">
        <v>2013</v>
      </c>
      <c r="I11661">
        <v>1</v>
      </c>
      <c r="J11661" t="s">
        <v>717</v>
      </c>
    </row>
    <row r="11662" spans="1:10">
      <c r="A11662" t="s">
        <v>118</v>
      </c>
      <c r="B11662" t="s">
        <v>34</v>
      </c>
      <c r="C11662" t="s">
        <v>4</v>
      </c>
      <c r="D11662" t="s">
        <v>1</v>
      </c>
      <c r="F11662" s="2">
        <v>332169.75</v>
      </c>
      <c r="G11662" s="2">
        <v>332169.75</v>
      </c>
      <c r="H11662">
        <v>2013</v>
      </c>
      <c r="I11662">
        <v>1</v>
      </c>
      <c r="J11662" t="s">
        <v>717</v>
      </c>
    </row>
    <row r="11663" spans="1:10">
      <c r="A11663" t="s">
        <v>118</v>
      </c>
      <c r="B11663" t="s">
        <v>34</v>
      </c>
      <c r="C11663" t="s">
        <v>3</v>
      </c>
      <c r="D11663" t="s">
        <v>328</v>
      </c>
      <c r="F11663" s="2">
        <v>1251000</v>
      </c>
      <c r="G11663" s="2">
        <v>1251000</v>
      </c>
      <c r="H11663">
        <v>2012</v>
      </c>
      <c r="I11663">
        <v>1</v>
      </c>
      <c r="J11663" t="s">
        <v>717</v>
      </c>
    </row>
    <row r="11664" spans="1:10">
      <c r="A11664" t="s">
        <v>118</v>
      </c>
      <c r="B11664" t="s">
        <v>34</v>
      </c>
      <c r="C11664" t="s">
        <v>3</v>
      </c>
      <c r="D11664" t="s">
        <v>1</v>
      </c>
      <c r="F11664" s="2">
        <v>-94000</v>
      </c>
      <c r="G11664" s="2">
        <v>-94000</v>
      </c>
      <c r="H11664">
        <v>2012</v>
      </c>
      <c r="I11664">
        <v>1</v>
      </c>
      <c r="J11664" t="s">
        <v>717</v>
      </c>
    </row>
    <row r="11665" spans="1:10">
      <c r="A11665" t="s">
        <v>25</v>
      </c>
      <c r="B11665" t="s">
        <v>34</v>
      </c>
      <c r="C11665" t="s">
        <v>3</v>
      </c>
      <c r="D11665" t="s">
        <v>328</v>
      </c>
      <c r="F11665" s="2">
        <v>5175547.7</v>
      </c>
      <c r="G11665" s="2">
        <f>F11665/I11665</f>
        <v>5175547.7</v>
      </c>
      <c r="H11665">
        <v>2017</v>
      </c>
      <c r="I11665">
        <v>1</v>
      </c>
      <c r="J11665" s="40" t="s">
        <v>715</v>
      </c>
    </row>
    <row r="11666" spans="1:10">
      <c r="A11666" t="s">
        <v>25</v>
      </c>
      <c r="B11666" t="s">
        <v>34</v>
      </c>
      <c r="C11666" t="s">
        <v>3</v>
      </c>
      <c r="D11666" t="s">
        <v>1</v>
      </c>
      <c r="E11666" t="s">
        <v>364</v>
      </c>
      <c r="F11666" s="2">
        <v>494751.51</v>
      </c>
      <c r="G11666" s="2">
        <f>F11666/I11666</f>
        <v>494751.51</v>
      </c>
      <c r="H11666">
        <v>2017</v>
      </c>
      <c r="I11666">
        <v>1</v>
      </c>
      <c r="J11666" s="40" t="s">
        <v>715</v>
      </c>
    </row>
    <row r="11667" spans="1:10">
      <c r="A11667" t="s">
        <v>118</v>
      </c>
      <c r="B11667" t="s">
        <v>34</v>
      </c>
      <c r="C11667" t="s">
        <v>4</v>
      </c>
      <c r="D11667" t="s">
        <v>328</v>
      </c>
      <c r="F11667" s="2">
        <v>377000</v>
      </c>
      <c r="G11667" s="2">
        <v>377000</v>
      </c>
      <c r="H11667">
        <v>2012</v>
      </c>
      <c r="I11667">
        <v>1</v>
      </c>
      <c r="J11667" t="s">
        <v>717</v>
      </c>
    </row>
    <row r="11668" spans="1:10">
      <c r="A11668" t="s">
        <v>118</v>
      </c>
      <c r="B11668" t="s">
        <v>34</v>
      </c>
      <c r="C11668" t="s">
        <v>4</v>
      </c>
      <c r="D11668" t="s">
        <v>1</v>
      </c>
      <c r="F11668" s="2">
        <v>13000</v>
      </c>
      <c r="G11668" s="2">
        <v>13000</v>
      </c>
      <c r="H11668">
        <v>2012</v>
      </c>
      <c r="I11668">
        <v>1</v>
      </c>
      <c r="J11668" t="s">
        <v>717</v>
      </c>
    </row>
    <row r="11669" spans="1:10">
      <c r="A11669" t="s">
        <v>118</v>
      </c>
      <c r="B11669" t="s">
        <v>34</v>
      </c>
      <c r="C11669" t="s">
        <v>3</v>
      </c>
      <c r="D11669" t="s">
        <v>328</v>
      </c>
      <c r="F11669" s="2">
        <v>1214000</v>
      </c>
      <c r="G11669" s="2">
        <v>1214000</v>
      </c>
      <c r="H11669">
        <v>2011</v>
      </c>
      <c r="I11669">
        <v>1</v>
      </c>
      <c r="J11669" t="s">
        <v>717</v>
      </c>
    </row>
    <row r="11670" spans="1:10">
      <c r="A11670" t="s">
        <v>118</v>
      </c>
      <c r="B11670" t="s">
        <v>34</v>
      </c>
      <c r="C11670" t="s">
        <v>3</v>
      </c>
      <c r="D11670" t="s">
        <v>1</v>
      </c>
      <c r="F11670" s="2">
        <v>57000</v>
      </c>
      <c r="G11670" s="2">
        <v>57000</v>
      </c>
      <c r="H11670">
        <v>2011</v>
      </c>
      <c r="I11670">
        <v>1</v>
      </c>
      <c r="J11670" t="s">
        <v>717</v>
      </c>
    </row>
    <row r="11671" spans="1:10">
      <c r="A11671" t="s">
        <v>118</v>
      </c>
      <c r="B11671" t="s">
        <v>34</v>
      </c>
      <c r="C11671" t="s">
        <v>4</v>
      </c>
      <c r="D11671" t="s">
        <v>328</v>
      </c>
      <c r="F11671" s="2">
        <v>266000</v>
      </c>
      <c r="G11671" s="2">
        <v>266000</v>
      </c>
      <c r="H11671">
        <v>2011</v>
      </c>
      <c r="I11671">
        <v>1</v>
      </c>
      <c r="J11671" t="s">
        <v>717</v>
      </c>
    </row>
    <row r="11672" spans="1:10">
      <c r="A11672" t="s">
        <v>118</v>
      </c>
      <c r="B11672" t="s">
        <v>34</v>
      </c>
      <c r="C11672" t="s">
        <v>4</v>
      </c>
      <c r="D11672" t="s">
        <v>1</v>
      </c>
      <c r="F11672" s="2">
        <v>795000</v>
      </c>
      <c r="G11672" s="2">
        <v>795000</v>
      </c>
      <c r="H11672">
        <v>2011</v>
      </c>
      <c r="I11672">
        <v>1</v>
      </c>
      <c r="J11672" t="s">
        <v>717</v>
      </c>
    </row>
    <row r="11673" spans="1:10">
      <c r="A11673" t="s">
        <v>118</v>
      </c>
      <c r="B11673" t="s">
        <v>34</v>
      </c>
      <c r="C11673" t="s">
        <v>3</v>
      </c>
      <c r="D11673" t="s">
        <v>328</v>
      </c>
      <c r="F11673" s="2">
        <v>1268000</v>
      </c>
      <c r="G11673" s="2">
        <v>1268000</v>
      </c>
      <c r="H11673">
        <v>2010</v>
      </c>
      <c r="I11673">
        <v>1</v>
      </c>
      <c r="J11673" t="s">
        <v>717</v>
      </c>
    </row>
    <row r="11674" spans="1:10">
      <c r="A11674" t="s">
        <v>118</v>
      </c>
      <c r="B11674" t="s">
        <v>34</v>
      </c>
      <c r="C11674" t="s">
        <v>3</v>
      </c>
      <c r="D11674" t="s">
        <v>1</v>
      </c>
      <c r="F11674" s="2">
        <v>328000</v>
      </c>
      <c r="G11674" s="2">
        <v>328000</v>
      </c>
      <c r="H11674">
        <v>2010</v>
      </c>
      <c r="I11674">
        <v>1</v>
      </c>
      <c r="J11674" t="s">
        <v>717</v>
      </c>
    </row>
    <row r="11675" spans="1:10">
      <c r="A11675" t="s">
        <v>118</v>
      </c>
      <c r="B11675" t="s">
        <v>34</v>
      </c>
      <c r="C11675" t="s">
        <v>4</v>
      </c>
      <c r="D11675" t="s">
        <v>328</v>
      </c>
      <c r="F11675" s="2">
        <v>771000</v>
      </c>
      <c r="G11675" s="2">
        <v>771000</v>
      </c>
      <c r="H11675">
        <v>2010</v>
      </c>
      <c r="I11675">
        <v>1</v>
      </c>
      <c r="J11675" t="s">
        <v>717</v>
      </c>
    </row>
    <row r="11676" spans="1:10">
      <c r="A11676" t="s">
        <v>118</v>
      </c>
      <c r="B11676" t="s">
        <v>34</v>
      </c>
      <c r="C11676" t="s">
        <v>4</v>
      </c>
      <c r="D11676" t="s">
        <v>1</v>
      </c>
      <c r="F11676" s="2">
        <v>374000</v>
      </c>
      <c r="G11676" s="2">
        <v>374000</v>
      </c>
      <c r="H11676">
        <v>2010</v>
      </c>
      <c r="I11676">
        <v>1</v>
      </c>
      <c r="J11676" t="s">
        <v>717</v>
      </c>
    </row>
    <row r="11677" spans="1:10">
      <c r="A11677" t="s">
        <v>641</v>
      </c>
      <c r="B11677" t="s">
        <v>34</v>
      </c>
      <c r="C11677" t="s">
        <v>3</v>
      </c>
      <c r="D11677" t="s">
        <v>328</v>
      </c>
      <c r="E11677" t="s">
        <v>534</v>
      </c>
      <c r="F11677" s="2">
        <v>3193841.68</v>
      </c>
      <c r="G11677" s="2">
        <f>F11677/I11677</f>
        <v>3193841.68</v>
      </c>
      <c r="H11677">
        <v>2023</v>
      </c>
      <c r="I11677">
        <v>1</v>
      </c>
      <c r="J11677" t="s">
        <v>717</v>
      </c>
    </row>
    <row r="11678" spans="1:10">
      <c r="A11678" t="s">
        <v>641</v>
      </c>
      <c r="B11678" t="s">
        <v>34</v>
      </c>
      <c r="C11678" t="s">
        <v>3</v>
      </c>
      <c r="D11678" t="s">
        <v>1</v>
      </c>
      <c r="E11678" t="s">
        <v>434</v>
      </c>
      <c r="F11678" s="2">
        <v>1587599.84</v>
      </c>
      <c r="G11678" s="2">
        <f>F11678/I11678</f>
        <v>1587599.84</v>
      </c>
      <c r="H11678">
        <v>2023</v>
      </c>
      <c r="I11678">
        <v>1</v>
      </c>
      <c r="J11678" t="s">
        <v>717</v>
      </c>
    </row>
    <row r="11679" spans="1:10">
      <c r="A11679" t="s">
        <v>641</v>
      </c>
      <c r="B11679" t="s">
        <v>34</v>
      </c>
      <c r="C11679" t="s">
        <v>4</v>
      </c>
      <c r="D11679" t="s">
        <v>328</v>
      </c>
      <c r="E11679" t="s">
        <v>534</v>
      </c>
      <c r="F11679" s="2">
        <v>521638.16</v>
      </c>
      <c r="G11679" s="2">
        <f>F11679/I11679</f>
        <v>521638.16</v>
      </c>
      <c r="H11679">
        <v>2023</v>
      </c>
      <c r="I11679">
        <v>1</v>
      </c>
      <c r="J11679" t="s">
        <v>717</v>
      </c>
    </row>
    <row r="11680" spans="1:10">
      <c r="A11680" t="s">
        <v>641</v>
      </c>
      <c r="B11680" t="s">
        <v>34</v>
      </c>
      <c r="C11680" t="s">
        <v>4</v>
      </c>
      <c r="D11680" t="s">
        <v>1</v>
      </c>
      <c r="E11680" t="s">
        <v>434</v>
      </c>
      <c r="F11680" s="2">
        <v>26364.23</v>
      </c>
      <c r="G11680" s="2">
        <f>F11680/I11680</f>
        <v>26364.23</v>
      </c>
      <c r="H11680">
        <v>2023</v>
      </c>
      <c r="I11680">
        <v>1</v>
      </c>
      <c r="J11680" t="s">
        <v>717</v>
      </c>
    </row>
    <row r="11681" spans="1:10">
      <c r="A11681" t="s">
        <v>64</v>
      </c>
      <c r="B11681" t="s">
        <v>34</v>
      </c>
      <c r="C11681" t="s">
        <v>4</v>
      </c>
      <c r="D11681" t="s">
        <v>328</v>
      </c>
      <c r="F11681" s="2"/>
      <c r="G11681" s="2">
        <v>710724.13</v>
      </c>
      <c r="H11681">
        <v>2017</v>
      </c>
      <c r="I11681">
        <v>1</v>
      </c>
      <c r="J11681" s="40" t="s">
        <v>715</v>
      </c>
    </row>
    <row r="11682" spans="1:10">
      <c r="A11682" t="s">
        <v>64</v>
      </c>
      <c r="B11682" t="s">
        <v>34</v>
      </c>
      <c r="C11682" t="s">
        <v>4</v>
      </c>
      <c r="D11682" t="s">
        <v>1</v>
      </c>
      <c r="E11682" t="s">
        <v>364</v>
      </c>
      <c r="F11682" s="2"/>
      <c r="G11682" s="2">
        <v>6.15</v>
      </c>
      <c r="H11682">
        <v>2017</v>
      </c>
      <c r="I11682">
        <v>1</v>
      </c>
      <c r="J11682" s="40" t="s">
        <v>715</v>
      </c>
    </row>
    <row r="11683" spans="1:10">
      <c r="A11683" t="s">
        <v>280</v>
      </c>
      <c r="B11683" t="s">
        <v>34</v>
      </c>
      <c r="C11683" t="s">
        <v>3</v>
      </c>
      <c r="D11683" t="s">
        <v>328</v>
      </c>
      <c r="E11683" t="s">
        <v>450</v>
      </c>
      <c r="F11683" s="2">
        <v>996623.39</v>
      </c>
      <c r="G11683" s="2">
        <f>F11683/I11683</f>
        <v>996623.39</v>
      </c>
      <c r="H11683">
        <v>2021</v>
      </c>
      <c r="I11683">
        <v>1</v>
      </c>
      <c r="J11683" t="s">
        <v>717</v>
      </c>
    </row>
    <row r="11684" spans="1:10">
      <c r="A11684" t="s">
        <v>280</v>
      </c>
      <c r="B11684" t="s">
        <v>34</v>
      </c>
      <c r="C11684" t="s">
        <v>3</v>
      </c>
      <c r="D11684" t="s">
        <v>1</v>
      </c>
      <c r="E11684" t="s">
        <v>451</v>
      </c>
      <c r="F11684" s="2">
        <v>227996.68</v>
      </c>
      <c r="G11684" s="2">
        <f>F11684/I11684</f>
        <v>227996.68</v>
      </c>
      <c r="H11684">
        <v>2021</v>
      </c>
      <c r="I11684">
        <v>1</v>
      </c>
      <c r="J11684" t="s">
        <v>717</v>
      </c>
    </row>
    <row r="11685" spans="1:10">
      <c r="A11685" t="s">
        <v>280</v>
      </c>
      <c r="B11685" t="s">
        <v>34</v>
      </c>
      <c r="C11685" t="s">
        <v>4</v>
      </c>
      <c r="D11685" t="s">
        <v>328</v>
      </c>
      <c r="E11685" t="s">
        <v>450</v>
      </c>
      <c r="F11685" s="2">
        <v>367146.52</v>
      </c>
      <c r="G11685" s="2">
        <f>F11685/I11685</f>
        <v>367146.52</v>
      </c>
      <c r="H11685">
        <v>2021</v>
      </c>
      <c r="I11685">
        <v>1</v>
      </c>
      <c r="J11685" t="s">
        <v>717</v>
      </c>
    </row>
    <row r="11686" spans="1:10">
      <c r="A11686" t="s">
        <v>280</v>
      </c>
      <c r="B11686" t="s">
        <v>34</v>
      </c>
      <c r="C11686" t="s">
        <v>4</v>
      </c>
      <c r="D11686" t="s">
        <v>1</v>
      </c>
      <c r="E11686" t="s">
        <v>451</v>
      </c>
      <c r="F11686" s="2">
        <v>-9963.76</v>
      </c>
      <c r="G11686" s="2">
        <f>F11686/I11686</f>
        <v>-9963.76</v>
      </c>
      <c r="H11686">
        <v>2021</v>
      </c>
      <c r="I11686">
        <v>1</v>
      </c>
      <c r="J11686" t="s">
        <v>717</v>
      </c>
    </row>
    <row r="11687" spans="1:10">
      <c r="A11687" t="s">
        <v>51</v>
      </c>
      <c r="B11687" t="s">
        <v>35</v>
      </c>
      <c r="C11687" t="s">
        <v>3</v>
      </c>
      <c r="D11687" t="s">
        <v>328</v>
      </c>
      <c r="F11687" s="2">
        <v>21926525</v>
      </c>
      <c r="G11687" s="2">
        <v>4002593.6623421009</v>
      </c>
      <c r="H11687">
        <v>2013</v>
      </c>
      <c r="I11687">
        <v>5.47807917808219</v>
      </c>
      <c r="J11687" t="s">
        <v>717</v>
      </c>
    </row>
    <row r="11688" spans="1:10">
      <c r="A11688" t="s">
        <v>51</v>
      </c>
      <c r="B11688" t="s">
        <v>35</v>
      </c>
      <c r="C11688" t="s">
        <v>4</v>
      </c>
      <c r="D11688" t="s">
        <v>328</v>
      </c>
      <c r="F11688" s="2">
        <v>7861585</v>
      </c>
      <c r="G11688" s="2">
        <v>1435098.8265109828</v>
      </c>
      <c r="H11688">
        <v>2013</v>
      </c>
      <c r="I11688">
        <v>5.47807917808219</v>
      </c>
      <c r="J11688" t="s">
        <v>717</v>
      </c>
    </row>
    <row r="11689" spans="1:10">
      <c r="A11689" t="s">
        <v>51</v>
      </c>
      <c r="B11689" t="s">
        <v>35</v>
      </c>
      <c r="C11689" t="s">
        <v>3</v>
      </c>
      <c r="D11689" t="s">
        <v>328</v>
      </c>
      <c r="F11689" s="2">
        <v>29419675</v>
      </c>
      <c r="G11689" s="2">
        <v>6463757.557478779</v>
      </c>
      <c r="H11689">
        <v>2012</v>
      </c>
      <c r="I11689">
        <v>4.5514818181818208</v>
      </c>
      <c r="J11689" t="s">
        <v>717</v>
      </c>
    </row>
    <row r="11690" spans="1:10">
      <c r="A11690" t="s">
        <v>51</v>
      </c>
      <c r="B11690" t="s">
        <v>35</v>
      </c>
      <c r="C11690" t="s">
        <v>4</v>
      </c>
      <c r="D11690" t="s">
        <v>328</v>
      </c>
      <c r="F11690" s="2">
        <v>6220278</v>
      </c>
      <c r="G11690" s="2">
        <v>1366648.9834479473</v>
      </c>
      <c r="H11690">
        <v>2012</v>
      </c>
      <c r="I11690">
        <v>4.5514818181818208</v>
      </c>
      <c r="J11690" t="s">
        <v>717</v>
      </c>
    </row>
    <row r="11691" spans="1:10">
      <c r="A11691" t="s">
        <v>51</v>
      </c>
      <c r="B11691" t="s">
        <v>35</v>
      </c>
      <c r="C11691" t="s">
        <v>3</v>
      </c>
      <c r="D11691" t="s">
        <v>328</v>
      </c>
      <c r="F11691" s="2">
        <v>3270286</v>
      </c>
      <c r="G11691" s="2">
        <v>791793.39466123038</v>
      </c>
      <c r="H11691">
        <v>2011</v>
      </c>
      <c r="I11691">
        <v>4.1302264227642302</v>
      </c>
      <c r="J11691" t="s">
        <v>717</v>
      </c>
    </row>
    <row r="11692" spans="1:10">
      <c r="A11692" t="s">
        <v>51</v>
      </c>
      <c r="B11692" t="s">
        <v>35</v>
      </c>
      <c r="C11692" t="s">
        <v>4</v>
      </c>
      <c r="D11692" t="s">
        <v>328</v>
      </c>
      <c r="F11692" s="2">
        <v>828821</v>
      </c>
      <c r="G11692" s="2">
        <v>200672.04922031763</v>
      </c>
      <c r="H11692">
        <v>2011</v>
      </c>
      <c r="I11692">
        <v>4.1302264227642302</v>
      </c>
      <c r="J11692" t="s">
        <v>717</v>
      </c>
    </row>
    <row r="11693" spans="1:10">
      <c r="A11693" t="s">
        <v>51</v>
      </c>
      <c r="B11693" t="s">
        <v>35</v>
      </c>
      <c r="C11693" t="s">
        <v>3</v>
      </c>
      <c r="D11693" t="s">
        <v>328</v>
      </c>
      <c r="F11693" s="2">
        <v>20854410</v>
      </c>
      <c r="G11693" s="2">
        <v>5329947.5637251185</v>
      </c>
      <c r="H11693">
        <v>2010</v>
      </c>
      <c r="I11693">
        <v>3.9126857723577269</v>
      </c>
      <c r="J11693" t="s">
        <v>717</v>
      </c>
    </row>
    <row r="11694" spans="1:10">
      <c r="A11694" t="s">
        <v>51</v>
      </c>
      <c r="B11694" t="s">
        <v>35</v>
      </c>
      <c r="C11694" t="s">
        <v>3</v>
      </c>
      <c r="D11694" t="s">
        <v>1</v>
      </c>
      <c r="F11694" s="2">
        <v>3425930</v>
      </c>
      <c r="G11694" s="2">
        <v>875595.48589448445</v>
      </c>
      <c r="H11694">
        <v>2010</v>
      </c>
      <c r="I11694">
        <v>3.9126857723577269</v>
      </c>
      <c r="J11694" t="s">
        <v>717</v>
      </c>
    </row>
    <row r="11695" spans="1:10">
      <c r="A11695" t="s">
        <v>51</v>
      </c>
      <c r="B11695" t="s">
        <v>35</v>
      </c>
      <c r="C11695" t="s">
        <v>4</v>
      </c>
      <c r="D11695" t="s">
        <v>328</v>
      </c>
      <c r="F11695" s="2">
        <v>5192988</v>
      </c>
      <c r="G11695" s="2">
        <v>1327218.2593060066</v>
      </c>
      <c r="H11695">
        <v>2010</v>
      </c>
      <c r="I11695">
        <v>3.9126857723577269</v>
      </c>
      <c r="J11695" t="s">
        <v>717</v>
      </c>
    </row>
    <row r="11696" spans="1:10">
      <c r="A11696" t="s">
        <v>51</v>
      </c>
      <c r="B11696" t="s">
        <v>32</v>
      </c>
      <c r="C11696" t="s">
        <v>3</v>
      </c>
      <c r="D11696" t="s">
        <v>328</v>
      </c>
      <c r="E11696" t="s">
        <v>365</v>
      </c>
      <c r="F11696" s="2">
        <v>27289272</v>
      </c>
      <c r="G11696" s="2">
        <f t="shared" ref="G11696:G11708" si="301">F11696/I11696</f>
        <v>5287081.6623074682</v>
      </c>
      <c r="H11696">
        <v>2022</v>
      </c>
      <c r="I11696" s="32">
        <v>5.1615000000000002</v>
      </c>
      <c r="J11696" t="s">
        <v>717</v>
      </c>
    </row>
    <row r="11697" spans="1:10">
      <c r="A11697" t="s">
        <v>51</v>
      </c>
      <c r="B11697" t="s">
        <v>32</v>
      </c>
      <c r="C11697" t="s">
        <v>3</v>
      </c>
      <c r="D11697" t="s">
        <v>328</v>
      </c>
      <c r="E11697" t="s">
        <v>366</v>
      </c>
      <c r="F11697" s="2">
        <v>46780893</v>
      </c>
      <c r="G11697" s="2">
        <f t="shared" si="301"/>
        <v>9063429.8169136867</v>
      </c>
      <c r="H11697">
        <v>2022</v>
      </c>
      <c r="I11697" s="32">
        <v>5.1615000000000002</v>
      </c>
      <c r="J11697" t="s">
        <v>717</v>
      </c>
    </row>
    <row r="11698" spans="1:10">
      <c r="A11698" t="s">
        <v>51</v>
      </c>
      <c r="B11698" t="s">
        <v>32</v>
      </c>
      <c r="C11698" t="s">
        <v>3</v>
      </c>
      <c r="D11698" t="s">
        <v>367</v>
      </c>
      <c r="E11698" t="s">
        <v>366</v>
      </c>
      <c r="F11698" s="2">
        <v>1523118</v>
      </c>
      <c r="G11698" s="2">
        <f t="shared" si="301"/>
        <v>295092.12438244693</v>
      </c>
      <c r="H11698">
        <v>2022</v>
      </c>
      <c r="I11698" s="32">
        <v>5.1615000000000002</v>
      </c>
      <c r="J11698" t="s">
        <v>717</v>
      </c>
    </row>
    <row r="11699" spans="1:10">
      <c r="A11699" t="s">
        <v>51</v>
      </c>
      <c r="B11699" t="s">
        <v>32</v>
      </c>
      <c r="C11699" t="s">
        <v>3</v>
      </c>
      <c r="D11699" t="s">
        <v>367</v>
      </c>
      <c r="E11699" t="s">
        <v>370</v>
      </c>
      <c r="F11699" s="2">
        <v>64169066</v>
      </c>
      <c r="G11699" s="2">
        <f t="shared" si="301"/>
        <v>12432251.477283735</v>
      </c>
      <c r="H11699">
        <v>2022</v>
      </c>
      <c r="I11699" s="32">
        <v>5.1615000000000002</v>
      </c>
      <c r="J11699" t="s">
        <v>717</v>
      </c>
    </row>
    <row r="11700" spans="1:10">
      <c r="A11700" t="s">
        <v>51</v>
      </c>
      <c r="B11700" t="s">
        <v>32</v>
      </c>
      <c r="C11700" t="s">
        <v>3</v>
      </c>
      <c r="D11700" t="s">
        <v>367</v>
      </c>
      <c r="E11700" t="s">
        <v>371</v>
      </c>
      <c r="F11700" s="2">
        <v>35933647</v>
      </c>
      <c r="G11700" s="2">
        <f t="shared" si="301"/>
        <v>6961861.2806354742</v>
      </c>
      <c r="H11700">
        <v>2022</v>
      </c>
      <c r="I11700" s="32">
        <v>5.1615000000000002</v>
      </c>
      <c r="J11700" t="s">
        <v>717</v>
      </c>
    </row>
    <row r="11701" spans="1:10">
      <c r="A11701" t="s">
        <v>51</v>
      </c>
      <c r="B11701" t="s">
        <v>32</v>
      </c>
      <c r="C11701" t="s">
        <v>3</v>
      </c>
      <c r="D11701" t="s">
        <v>373</v>
      </c>
      <c r="F11701" s="2">
        <v>6636347</v>
      </c>
      <c r="G11701" s="2">
        <f t="shared" si="301"/>
        <v>1285739.9980625787</v>
      </c>
      <c r="H11701">
        <v>2022</v>
      </c>
      <c r="I11701" s="32">
        <v>5.1615000000000002</v>
      </c>
      <c r="J11701" t="s">
        <v>717</v>
      </c>
    </row>
    <row r="11702" spans="1:10">
      <c r="A11702" t="s">
        <v>51</v>
      </c>
      <c r="B11702" t="s">
        <v>32</v>
      </c>
      <c r="C11702" t="s">
        <v>3</v>
      </c>
      <c r="D11702" t="s">
        <v>1</v>
      </c>
      <c r="F11702" s="2">
        <v>22757714</v>
      </c>
      <c r="G11702" s="2">
        <f t="shared" si="301"/>
        <v>4409127.9666763535</v>
      </c>
      <c r="H11702">
        <v>2022</v>
      </c>
      <c r="I11702" s="32">
        <v>5.1615000000000002</v>
      </c>
      <c r="J11702" t="s">
        <v>717</v>
      </c>
    </row>
    <row r="11703" spans="1:10">
      <c r="A11703" t="s">
        <v>51</v>
      </c>
      <c r="B11703" t="s">
        <v>32</v>
      </c>
      <c r="C11703" t="s">
        <v>4</v>
      </c>
      <c r="D11703" t="s">
        <v>328</v>
      </c>
      <c r="E11703" t="s">
        <v>365</v>
      </c>
      <c r="F11703" s="2">
        <v>14094635</v>
      </c>
      <c r="G11703" s="2">
        <f t="shared" si="301"/>
        <v>2730724.5955633051</v>
      </c>
      <c r="H11703">
        <v>2022</v>
      </c>
      <c r="I11703" s="32">
        <v>5.1615000000000002</v>
      </c>
      <c r="J11703" t="s">
        <v>717</v>
      </c>
    </row>
    <row r="11704" spans="1:10">
      <c r="A11704" t="s">
        <v>51</v>
      </c>
      <c r="B11704" t="s">
        <v>32</v>
      </c>
      <c r="C11704" t="s">
        <v>4</v>
      </c>
      <c r="D11704" t="s">
        <v>328</v>
      </c>
      <c r="E11704" t="s">
        <v>366</v>
      </c>
      <c r="F11704" s="2">
        <v>5337748</v>
      </c>
      <c r="G11704" s="2">
        <f t="shared" si="301"/>
        <v>1034146.6627918241</v>
      </c>
      <c r="H11704">
        <v>2022</v>
      </c>
      <c r="I11704" s="32">
        <v>5.1615000000000002</v>
      </c>
      <c r="J11704" t="s">
        <v>717</v>
      </c>
    </row>
    <row r="11705" spans="1:10">
      <c r="A11705" t="s">
        <v>51</v>
      </c>
      <c r="B11705" t="s">
        <v>32</v>
      </c>
      <c r="C11705" t="s">
        <v>4</v>
      </c>
      <c r="D11705" t="s">
        <v>367</v>
      </c>
      <c r="E11705" t="s">
        <v>366</v>
      </c>
      <c r="F11705" s="2">
        <v>307714</v>
      </c>
      <c r="G11705" s="2">
        <f t="shared" si="301"/>
        <v>59617.165552649421</v>
      </c>
      <c r="H11705">
        <v>2022</v>
      </c>
      <c r="I11705" s="32">
        <v>5.1615000000000002</v>
      </c>
      <c r="J11705" t="s">
        <v>717</v>
      </c>
    </row>
    <row r="11706" spans="1:10">
      <c r="A11706" t="s">
        <v>51</v>
      </c>
      <c r="B11706" t="s">
        <v>32</v>
      </c>
      <c r="C11706" t="s">
        <v>4</v>
      </c>
      <c r="D11706" t="s">
        <v>367</v>
      </c>
      <c r="E11706" t="s">
        <v>370</v>
      </c>
      <c r="F11706" s="2">
        <v>28325835</v>
      </c>
      <c r="G11706" s="2">
        <f t="shared" si="301"/>
        <v>5487907.5850043586</v>
      </c>
      <c r="H11706">
        <v>2022</v>
      </c>
      <c r="I11706" s="32">
        <v>5.1615000000000002</v>
      </c>
      <c r="J11706" t="s">
        <v>717</v>
      </c>
    </row>
    <row r="11707" spans="1:10">
      <c r="A11707" t="s">
        <v>51</v>
      </c>
      <c r="B11707" t="s">
        <v>32</v>
      </c>
      <c r="C11707" t="s">
        <v>4</v>
      </c>
      <c r="D11707" t="s">
        <v>367</v>
      </c>
      <c r="E11707" t="s">
        <v>371</v>
      </c>
      <c r="F11707" s="2">
        <v>16527521</v>
      </c>
      <c r="G11707" s="2">
        <f t="shared" si="301"/>
        <v>3202077.1093674316</v>
      </c>
      <c r="H11707">
        <v>2022</v>
      </c>
      <c r="I11707" s="32">
        <v>5.1615000000000002</v>
      </c>
      <c r="J11707" t="s">
        <v>717</v>
      </c>
    </row>
    <row r="11708" spans="1:10">
      <c r="A11708" t="s">
        <v>51</v>
      </c>
      <c r="B11708" t="s">
        <v>32</v>
      </c>
      <c r="C11708" t="s">
        <v>4</v>
      </c>
      <c r="D11708" t="s">
        <v>373</v>
      </c>
      <c r="F11708" s="2">
        <v>19263318</v>
      </c>
      <c r="G11708" s="2">
        <f t="shared" si="301"/>
        <v>3732116.2452775356</v>
      </c>
      <c r="H11708">
        <v>2022</v>
      </c>
      <c r="I11708" s="32">
        <v>5.1615000000000002</v>
      </c>
      <c r="J11708" t="s">
        <v>717</v>
      </c>
    </row>
    <row r="11709" spans="1:10">
      <c r="A11709" t="s">
        <v>25</v>
      </c>
      <c r="B11709" t="s">
        <v>34</v>
      </c>
      <c r="C11709" t="s">
        <v>4</v>
      </c>
      <c r="D11709" t="s">
        <v>328</v>
      </c>
      <c r="F11709" s="2"/>
      <c r="G11709" s="2">
        <v>1621298.68</v>
      </c>
      <c r="H11709">
        <v>2017</v>
      </c>
      <c r="I11709">
        <v>1</v>
      </c>
      <c r="J11709" s="40" t="s">
        <v>715</v>
      </c>
    </row>
    <row r="11710" spans="1:10">
      <c r="A11710" t="s">
        <v>25</v>
      </c>
      <c r="B11710" t="s">
        <v>34</v>
      </c>
      <c r="C11710" t="s">
        <v>4</v>
      </c>
      <c r="D11710" t="s">
        <v>1</v>
      </c>
      <c r="E11710" t="s">
        <v>364</v>
      </c>
      <c r="F11710" s="2"/>
      <c r="G11710" s="2">
        <v>10785.3</v>
      </c>
      <c r="H11710">
        <v>2017</v>
      </c>
      <c r="I11710">
        <v>1</v>
      </c>
      <c r="J11710" s="40" t="s">
        <v>715</v>
      </c>
    </row>
    <row r="11711" spans="1:10">
      <c r="A11711" t="s">
        <v>51</v>
      </c>
      <c r="B11711" t="s">
        <v>32</v>
      </c>
      <c r="C11711" t="s">
        <v>4</v>
      </c>
      <c r="D11711" t="s">
        <v>1</v>
      </c>
      <c r="F11711" s="2">
        <v>9787660</v>
      </c>
      <c r="G11711" s="2">
        <f t="shared" ref="G11711:G11727" si="302">F11711/I11711</f>
        <v>1896282.0885401529</v>
      </c>
      <c r="H11711">
        <v>2022</v>
      </c>
      <c r="I11711" s="32">
        <v>5.1615000000000002</v>
      </c>
      <c r="J11711" t="s">
        <v>717</v>
      </c>
    </row>
    <row r="11712" spans="1:10">
      <c r="A11712" t="s">
        <v>51</v>
      </c>
      <c r="B11712" t="s">
        <v>32</v>
      </c>
      <c r="C11712" t="s">
        <v>3</v>
      </c>
      <c r="D11712" t="s">
        <v>328</v>
      </c>
      <c r="E11712" t="s">
        <v>375</v>
      </c>
      <c r="F11712" s="2">
        <v>24724337</v>
      </c>
      <c r="G11712" s="2">
        <f t="shared" si="302"/>
        <v>4580956.2365671089</v>
      </c>
      <c r="H11712">
        <v>2021</v>
      </c>
      <c r="I11712" s="32">
        <v>5.3971999999999998</v>
      </c>
      <c r="J11712" t="s">
        <v>717</v>
      </c>
    </row>
    <row r="11713" spans="1:10">
      <c r="A11713" t="s">
        <v>51</v>
      </c>
      <c r="B11713" t="s">
        <v>32</v>
      </c>
      <c r="C11713" t="s">
        <v>3</v>
      </c>
      <c r="D11713" t="s">
        <v>328</v>
      </c>
      <c r="E11713" t="s">
        <v>376</v>
      </c>
      <c r="F11713" s="2">
        <v>43142772</v>
      </c>
      <c r="G11713" s="2">
        <f t="shared" si="302"/>
        <v>7993547.0243830141</v>
      </c>
      <c r="H11713">
        <v>2021</v>
      </c>
      <c r="I11713" s="32">
        <v>5.3971999999999998</v>
      </c>
      <c r="J11713" t="s">
        <v>717</v>
      </c>
    </row>
    <row r="11714" spans="1:10">
      <c r="A11714" t="s">
        <v>51</v>
      </c>
      <c r="B11714" t="s">
        <v>32</v>
      </c>
      <c r="C11714" t="s">
        <v>3</v>
      </c>
      <c r="D11714" t="s">
        <v>1</v>
      </c>
      <c r="F11714" s="2">
        <v>19997074</v>
      </c>
      <c r="G11714" s="2">
        <f t="shared" si="302"/>
        <v>3705083.006003113</v>
      </c>
      <c r="H11714">
        <v>2021</v>
      </c>
      <c r="I11714" s="32">
        <v>5.3971999999999998</v>
      </c>
      <c r="J11714" t="s">
        <v>717</v>
      </c>
    </row>
    <row r="11715" spans="1:10">
      <c r="A11715" t="s">
        <v>51</v>
      </c>
      <c r="B11715" t="s">
        <v>32</v>
      </c>
      <c r="C11715" t="s">
        <v>3</v>
      </c>
      <c r="D11715" t="s">
        <v>367</v>
      </c>
      <c r="E11715" t="s">
        <v>376</v>
      </c>
      <c r="F11715" s="2">
        <v>1705754</v>
      </c>
      <c r="G11715" s="2">
        <f t="shared" si="302"/>
        <v>316044.24516415922</v>
      </c>
      <c r="H11715">
        <v>2021</v>
      </c>
      <c r="I11715" s="32">
        <v>5.3971999999999998</v>
      </c>
      <c r="J11715" t="s">
        <v>717</v>
      </c>
    </row>
    <row r="11716" spans="1:10">
      <c r="A11716" t="s">
        <v>51</v>
      </c>
      <c r="B11716" t="s">
        <v>32</v>
      </c>
      <c r="C11716" t="s">
        <v>3</v>
      </c>
      <c r="D11716" t="s">
        <v>367</v>
      </c>
      <c r="E11716" t="s">
        <v>379</v>
      </c>
      <c r="F11716" s="2">
        <v>8453</v>
      </c>
      <c r="G11716" s="2">
        <f t="shared" si="302"/>
        <v>1566.1824649818425</v>
      </c>
      <c r="H11716">
        <v>2021</v>
      </c>
      <c r="I11716" s="32">
        <v>5.3971999999999998</v>
      </c>
      <c r="J11716" t="s">
        <v>717</v>
      </c>
    </row>
    <row r="11717" spans="1:10">
      <c r="A11717" t="s">
        <v>51</v>
      </c>
      <c r="B11717" t="s">
        <v>32</v>
      </c>
      <c r="C11717" t="s">
        <v>3</v>
      </c>
      <c r="D11717" t="s">
        <v>367</v>
      </c>
      <c r="E11717" t="s">
        <v>370</v>
      </c>
      <c r="F11717" s="2">
        <v>60541837</v>
      </c>
      <c r="G11717" s="2">
        <f t="shared" si="302"/>
        <v>11217267.657303788</v>
      </c>
      <c r="H11717">
        <v>2021</v>
      </c>
      <c r="I11717" s="32">
        <v>5.3971999999999998</v>
      </c>
      <c r="J11717" t="s">
        <v>717</v>
      </c>
    </row>
    <row r="11718" spans="1:10">
      <c r="A11718" t="s">
        <v>51</v>
      </c>
      <c r="B11718" t="s">
        <v>32</v>
      </c>
      <c r="C11718" t="s">
        <v>3</v>
      </c>
      <c r="D11718" t="s">
        <v>367</v>
      </c>
      <c r="E11718" t="s">
        <v>378</v>
      </c>
      <c r="F11718" s="2">
        <v>34131963</v>
      </c>
      <c r="G11718" s="2">
        <f t="shared" si="302"/>
        <v>6324013.0067442376</v>
      </c>
      <c r="H11718">
        <v>2021</v>
      </c>
      <c r="I11718" s="32">
        <v>5.3971999999999998</v>
      </c>
      <c r="J11718" t="s">
        <v>717</v>
      </c>
    </row>
    <row r="11719" spans="1:10">
      <c r="A11719" t="s">
        <v>51</v>
      </c>
      <c r="B11719" t="s">
        <v>32</v>
      </c>
      <c r="C11719" t="s">
        <v>3</v>
      </c>
      <c r="D11719" t="s">
        <v>373</v>
      </c>
      <c r="F11719" s="2">
        <v>5428483</v>
      </c>
      <c r="G11719" s="2">
        <f t="shared" si="302"/>
        <v>1005796.1535611058</v>
      </c>
      <c r="H11719">
        <v>2021</v>
      </c>
      <c r="I11719" s="32">
        <v>5.3971999999999998</v>
      </c>
      <c r="J11719" t="s">
        <v>717</v>
      </c>
    </row>
    <row r="11720" spans="1:10">
      <c r="A11720" t="s">
        <v>51</v>
      </c>
      <c r="B11720" t="s">
        <v>32</v>
      </c>
      <c r="C11720" t="s">
        <v>4</v>
      </c>
      <c r="D11720" t="s">
        <v>328</v>
      </c>
      <c r="E11720" t="s">
        <v>375</v>
      </c>
      <c r="F11720" s="2">
        <v>10196369</v>
      </c>
      <c r="G11720" s="2">
        <f t="shared" si="302"/>
        <v>1889196.0646261026</v>
      </c>
      <c r="H11720">
        <v>2021</v>
      </c>
      <c r="I11720" s="32">
        <v>5.3971999999999998</v>
      </c>
      <c r="J11720" t="s">
        <v>717</v>
      </c>
    </row>
    <row r="11721" spans="1:10">
      <c r="A11721" t="s">
        <v>51</v>
      </c>
      <c r="B11721" t="s">
        <v>32</v>
      </c>
      <c r="C11721" t="s">
        <v>4</v>
      </c>
      <c r="D11721" t="s">
        <v>328</v>
      </c>
      <c r="E11721" t="s">
        <v>376</v>
      </c>
      <c r="F11721" s="2">
        <v>10309960</v>
      </c>
      <c r="G11721" s="2">
        <f t="shared" si="302"/>
        <v>1910242.3478840881</v>
      </c>
      <c r="H11721">
        <v>2021</v>
      </c>
      <c r="I11721" s="32">
        <v>5.3971999999999998</v>
      </c>
      <c r="J11721" t="s">
        <v>717</v>
      </c>
    </row>
    <row r="11722" spans="1:10">
      <c r="A11722" t="s">
        <v>51</v>
      </c>
      <c r="B11722" t="s">
        <v>32</v>
      </c>
      <c r="C11722" t="s">
        <v>4</v>
      </c>
      <c r="D11722" t="s">
        <v>1</v>
      </c>
      <c r="F11722" s="2">
        <v>20621867</v>
      </c>
      <c r="G11722" s="2">
        <f t="shared" si="302"/>
        <v>3820845.4383754539</v>
      </c>
      <c r="H11722">
        <v>2021</v>
      </c>
      <c r="I11722" s="32">
        <v>5.3971999999999998</v>
      </c>
      <c r="J11722" t="s">
        <v>717</v>
      </c>
    </row>
    <row r="11723" spans="1:10">
      <c r="A11723" t="s">
        <v>51</v>
      </c>
      <c r="B11723" t="s">
        <v>32</v>
      </c>
      <c r="C11723" t="s">
        <v>4</v>
      </c>
      <c r="D11723" t="s">
        <v>367</v>
      </c>
      <c r="E11723" t="s">
        <v>376</v>
      </c>
      <c r="F11723" s="2">
        <v>3861917</v>
      </c>
      <c r="G11723" s="2">
        <f t="shared" si="302"/>
        <v>715540.83598903136</v>
      </c>
      <c r="H11723">
        <v>2021</v>
      </c>
      <c r="I11723" s="32">
        <v>5.3971999999999998</v>
      </c>
      <c r="J11723" t="s">
        <v>717</v>
      </c>
    </row>
    <row r="11724" spans="1:10">
      <c r="A11724" t="s">
        <v>51</v>
      </c>
      <c r="B11724" t="s">
        <v>32</v>
      </c>
      <c r="C11724" t="s">
        <v>4</v>
      </c>
      <c r="D11724" t="s">
        <v>367</v>
      </c>
      <c r="E11724" t="s">
        <v>379</v>
      </c>
      <c r="F11724" s="2">
        <v>-470140</v>
      </c>
      <c r="G11724" s="2">
        <f t="shared" si="302"/>
        <v>-87108.130141554881</v>
      </c>
      <c r="H11724">
        <v>2021</v>
      </c>
      <c r="I11724" s="32">
        <v>5.3971999999999998</v>
      </c>
      <c r="J11724" t="s">
        <v>717</v>
      </c>
    </row>
    <row r="11725" spans="1:10">
      <c r="A11725" t="s">
        <v>51</v>
      </c>
      <c r="B11725" t="s">
        <v>32</v>
      </c>
      <c r="C11725" t="s">
        <v>4</v>
      </c>
      <c r="D11725" t="s">
        <v>367</v>
      </c>
      <c r="E11725" t="s">
        <v>370</v>
      </c>
      <c r="F11725" s="2">
        <v>31765860</v>
      </c>
      <c r="G11725" s="2">
        <f t="shared" si="302"/>
        <v>5885618.4688356929</v>
      </c>
      <c r="H11725">
        <v>2021</v>
      </c>
      <c r="I11725" s="32">
        <v>5.3971999999999998</v>
      </c>
      <c r="J11725" t="s">
        <v>717</v>
      </c>
    </row>
    <row r="11726" spans="1:10">
      <c r="A11726" t="s">
        <v>51</v>
      </c>
      <c r="B11726" t="s">
        <v>32</v>
      </c>
      <c r="C11726" t="s">
        <v>4</v>
      </c>
      <c r="D11726" t="s">
        <v>367</v>
      </c>
      <c r="E11726" t="s">
        <v>378</v>
      </c>
      <c r="F11726" s="2">
        <v>21807871</v>
      </c>
      <c r="G11726" s="2">
        <f t="shared" si="302"/>
        <v>4040589.7502408656</v>
      </c>
      <c r="H11726">
        <v>2021</v>
      </c>
      <c r="I11726" s="32">
        <v>5.3971999999999998</v>
      </c>
      <c r="J11726" t="s">
        <v>717</v>
      </c>
    </row>
    <row r="11727" spans="1:10">
      <c r="A11727" t="s">
        <v>51</v>
      </c>
      <c r="B11727" t="s">
        <v>32</v>
      </c>
      <c r="C11727" t="s">
        <v>4</v>
      </c>
      <c r="D11727" t="s">
        <v>373</v>
      </c>
      <c r="F11727" s="2">
        <v>2064991</v>
      </c>
      <c r="G11727" s="2">
        <f t="shared" si="302"/>
        <v>382604.12806640484</v>
      </c>
      <c r="H11727">
        <v>2021</v>
      </c>
      <c r="I11727" s="32">
        <v>5.3971999999999998</v>
      </c>
      <c r="J11727" t="s">
        <v>717</v>
      </c>
    </row>
    <row r="11728" spans="1:10">
      <c r="A11728" t="s">
        <v>64</v>
      </c>
      <c r="B11728" t="s">
        <v>34</v>
      </c>
      <c r="C11728" t="s">
        <v>3</v>
      </c>
      <c r="D11728" t="s">
        <v>328</v>
      </c>
      <c r="F11728" s="2">
        <v>11085077.5</v>
      </c>
      <c r="G11728" s="2">
        <v>11085077.5</v>
      </c>
      <c r="H11728">
        <v>2016</v>
      </c>
      <c r="I11728">
        <v>1</v>
      </c>
      <c r="J11728" s="40" t="s">
        <v>715</v>
      </c>
    </row>
    <row r="11729" spans="1:10">
      <c r="A11729" t="s">
        <v>64</v>
      </c>
      <c r="B11729" t="s">
        <v>34</v>
      </c>
      <c r="C11729" t="s">
        <v>3</v>
      </c>
      <c r="D11729" t="s">
        <v>1</v>
      </c>
      <c r="F11729" s="2">
        <v>1547437.29</v>
      </c>
      <c r="G11729" s="2">
        <v>1547437.29</v>
      </c>
      <c r="H11729">
        <v>2016</v>
      </c>
      <c r="I11729">
        <v>1</v>
      </c>
      <c r="J11729" s="40" t="s">
        <v>715</v>
      </c>
    </row>
    <row r="11730" spans="1:10">
      <c r="A11730" t="s">
        <v>51</v>
      </c>
      <c r="B11730" t="s">
        <v>32</v>
      </c>
      <c r="C11730" t="s">
        <v>3</v>
      </c>
      <c r="D11730" t="s">
        <v>328</v>
      </c>
      <c r="E11730" t="s">
        <v>365</v>
      </c>
      <c r="F11730" s="2">
        <v>20789154</v>
      </c>
      <c r="G11730" s="2">
        <f t="shared" ref="G11730:G11768" si="303">F11730/I11730</f>
        <v>4034143.9465973261</v>
      </c>
      <c r="H11730">
        <v>2020</v>
      </c>
      <c r="I11730">
        <v>5.1532999999999998</v>
      </c>
      <c r="J11730" t="s">
        <v>717</v>
      </c>
    </row>
    <row r="11731" spans="1:10">
      <c r="A11731" t="s">
        <v>51</v>
      </c>
      <c r="B11731" t="s">
        <v>32</v>
      </c>
      <c r="C11731" t="s">
        <v>3</v>
      </c>
      <c r="D11731" t="s">
        <v>328</v>
      </c>
      <c r="E11731" t="s">
        <v>366</v>
      </c>
      <c r="F11731" s="2">
        <v>27618907</v>
      </c>
      <c r="G11731" s="2">
        <f t="shared" si="303"/>
        <v>5359460.3457978386</v>
      </c>
      <c r="H11731">
        <v>2020</v>
      </c>
      <c r="I11731">
        <v>5.1532999999999998</v>
      </c>
      <c r="J11731" t="s">
        <v>717</v>
      </c>
    </row>
    <row r="11732" spans="1:10">
      <c r="A11732" t="s">
        <v>51</v>
      </c>
      <c r="B11732" t="s">
        <v>32</v>
      </c>
      <c r="C11732" t="s">
        <v>3</v>
      </c>
      <c r="D11732" t="s">
        <v>367</v>
      </c>
      <c r="E11732" t="s">
        <v>366</v>
      </c>
      <c r="F11732" s="2">
        <v>287222</v>
      </c>
      <c r="G11732" s="2">
        <f t="shared" si="303"/>
        <v>55735.548095395185</v>
      </c>
      <c r="H11732">
        <v>2020</v>
      </c>
      <c r="I11732">
        <v>5.1532999999999998</v>
      </c>
      <c r="J11732" t="s">
        <v>717</v>
      </c>
    </row>
    <row r="11733" spans="1:10">
      <c r="A11733" t="s">
        <v>51</v>
      </c>
      <c r="B11733" t="s">
        <v>32</v>
      </c>
      <c r="C11733" t="s">
        <v>3</v>
      </c>
      <c r="D11733" t="s">
        <v>367</v>
      </c>
      <c r="E11733" t="s">
        <v>386</v>
      </c>
      <c r="F11733" s="2">
        <v>14419</v>
      </c>
      <c r="G11733" s="2">
        <f t="shared" si="303"/>
        <v>2798.0129237575925</v>
      </c>
      <c r="H11733">
        <v>2020</v>
      </c>
      <c r="I11733">
        <v>5.1532999999999998</v>
      </c>
      <c r="J11733" t="s">
        <v>717</v>
      </c>
    </row>
    <row r="11734" spans="1:10">
      <c r="A11734" t="s">
        <v>51</v>
      </c>
      <c r="B11734" t="s">
        <v>32</v>
      </c>
      <c r="C11734" t="s">
        <v>3</v>
      </c>
      <c r="D11734" t="s">
        <v>367</v>
      </c>
      <c r="E11734" t="s">
        <v>370</v>
      </c>
      <c r="F11734" s="2">
        <v>44526632</v>
      </c>
      <c r="G11734" s="2">
        <f t="shared" si="303"/>
        <v>8640411.3868783116</v>
      </c>
      <c r="H11734">
        <v>2020</v>
      </c>
      <c r="I11734">
        <v>5.1532999999999998</v>
      </c>
      <c r="J11734" t="s">
        <v>717</v>
      </c>
    </row>
    <row r="11735" spans="1:10">
      <c r="A11735" t="s">
        <v>51</v>
      </c>
      <c r="B11735" t="s">
        <v>32</v>
      </c>
      <c r="C11735" t="s">
        <v>3</v>
      </c>
      <c r="D11735" t="s">
        <v>367</v>
      </c>
      <c r="E11735" t="s">
        <v>382</v>
      </c>
      <c r="F11735" s="2">
        <v>25071479</v>
      </c>
      <c r="G11735" s="2">
        <f t="shared" si="303"/>
        <v>4865130.8870044444</v>
      </c>
      <c r="H11735">
        <v>2020</v>
      </c>
      <c r="I11735">
        <v>5.1532999999999998</v>
      </c>
      <c r="J11735" t="s">
        <v>717</v>
      </c>
    </row>
    <row r="11736" spans="1:10">
      <c r="A11736" t="s">
        <v>51</v>
      </c>
      <c r="B11736" t="s">
        <v>32</v>
      </c>
      <c r="C11736" t="s">
        <v>3</v>
      </c>
      <c r="D11736" t="s">
        <v>367</v>
      </c>
      <c r="E11736" t="s">
        <v>385</v>
      </c>
      <c r="F11736" s="2">
        <v>1000</v>
      </c>
      <c r="G11736" s="2">
        <f t="shared" si="303"/>
        <v>194.05041429763455</v>
      </c>
      <c r="H11736">
        <v>2020</v>
      </c>
      <c r="I11736">
        <v>5.1532999999999998</v>
      </c>
      <c r="J11736" t="s">
        <v>717</v>
      </c>
    </row>
    <row r="11737" spans="1:10">
      <c r="A11737" t="s">
        <v>51</v>
      </c>
      <c r="B11737" t="s">
        <v>32</v>
      </c>
      <c r="C11737" t="s">
        <v>3</v>
      </c>
      <c r="D11737" t="s">
        <v>383</v>
      </c>
      <c r="F11737" s="2">
        <v>8882771</v>
      </c>
      <c r="G11737" s="2">
        <f t="shared" si="303"/>
        <v>1723705.3926610134</v>
      </c>
      <c r="H11737">
        <v>2020</v>
      </c>
      <c r="I11737">
        <v>5.1532999999999998</v>
      </c>
      <c r="J11737" t="s">
        <v>717</v>
      </c>
    </row>
    <row r="11738" spans="1:10">
      <c r="A11738" t="s">
        <v>51</v>
      </c>
      <c r="B11738" t="s">
        <v>32</v>
      </c>
      <c r="C11738" t="s">
        <v>3</v>
      </c>
      <c r="D11738" t="s">
        <v>1</v>
      </c>
      <c r="F11738" s="2">
        <v>17895859</v>
      </c>
      <c r="G11738" s="2">
        <f t="shared" si="303"/>
        <v>3472698.8531620516</v>
      </c>
      <c r="H11738">
        <v>2020</v>
      </c>
      <c r="I11738">
        <v>5.1532999999999998</v>
      </c>
      <c r="J11738" t="s">
        <v>717</v>
      </c>
    </row>
    <row r="11739" spans="1:10">
      <c r="A11739" t="s">
        <v>51</v>
      </c>
      <c r="B11739" t="s">
        <v>32</v>
      </c>
      <c r="C11739" t="s">
        <v>4</v>
      </c>
      <c r="D11739" t="s">
        <v>328</v>
      </c>
      <c r="E11739" t="s">
        <v>365</v>
      </c>
      <c r="F11739" s="2">
        <v>8984554</v>
      </c>
      <c r="G11739" s="2">
        <f t="shared" si="303"/>
        <v>1743456.4259794694</v>
      </c>
      <c r="H11739">
        <v>2020</v>
      </c>
      <c r="I11739">
        <v>5.1532999999999998</v>
      </c>
      <c r="J11739" t="s">
        <v>717</v>
      </c>
    </row>
    <row r="11740" spans="1:10">
      <c r="A11740" t="s">
        <v>51</v>
      </c>
      <c r="B11740" t="s">
        <v>32</v>
      </c>
      <c r="C11740" t="s">
        <v>4</v>
      </c>
      <c r="D11740" t="s">
        <v>328</v>
      </c>
      <c r="E11740" t="s">
        <v>366</v>
      </c>
      <c r="F11740" s="2">
        <v>2989813</v>
      </c>
      <c r="G11740" s="2">
        <f t="shared" si="303"/>
        <v>580174.45132245356</v>
      </c>
      <c r="H11740">
        <v>2020</v>
      </c>
      <c r="I11740">
        <v>5.1532999999999998</v>
      </c>
      <c r="J11740" t="s">
        <v>717</v>
      </c>
    </row>
    <row r="11741" spans="1:10">
      <c r="A11741" t="s">
        <v>51</v>
      </c>
      <c r="B11741" t="s">
        <v>32</v>
      </c>
      <c r="C11741" t="s">
        <v>4</v>
      </c>
      <c r="D11741" t="s">
        <v>367</v>
      </c>
      <c r="E11741" t="s">
        <v>366</v>
      </c>
      <c r="F11741" s="2">
        <v>345700</v>
      </c>
      <c r="G11741" s="2">
        <f t="shared" si="303"/>
        <v>67083.228222692254</v>
      </c>
      <c r="H11741">
        <v>2020</v>
      </c>
      <c r="I11741">
        <v>5.1532999999999998</v>
      </c>
      <c r="J11741" t="s">
        <v>717</v>
      </c>
    </row>
    <row r="11742" spans="1:10">
      <c r="A11742" t="s">
        <v>51</v>
      </c>
      <c r="B11742" t="s">
        <v>32</v>
      </c>
      <c r="C11742" t="s">
        <v>4</v>
      </c>
      <c r="D11742" t="s">
        <v>367</v>
      </c>
      <c r="E11742" t="s">
        <v>386</v>
      </c>
      <c r="F11742" s="2">
        <v>435202</v>
      </c>
      <c r="G11742" s="2">
        <f t="shared" si="303"/>
        <v>84451.128403159149</v>
      </c>
      <c r="H11742">
        <v>2020</v>
      </c>
      <c r="I11742">
        <v>5.1532999999999998</v>
      </c>
      <c r="J11742" t="s">
        <v>717</v>
      </c>
    </row>
    <row r="11743" spans="1:10">
      <c r="A11743" t="s">
        <v>51</v>
      </c>
      <c r="B11743" t="s">
        <v>32</v>
      </c>
      <c r="C11743" t="s">
        <v>4</v>
      </c>
      <c r="D11743" t="s">
        <v>367</v>
      </c>
      <c r="E11743" t="s">
        <v>370</v>
      </c>
      <c r="F11743" s="2">
        <v>20757337</v>
      </c>
      <c r="G11743" s="2">
        <f t="shared" si="303"/>
        <v>4027969.8445656183</v>
      </c>
      <c r="H11743">
        <v>2020</v>
      </c>
      <c r="I11743">
        <v>5.1532999999999998</v>
      </c>
      <c r="J11743" t="s">
        <v>717</v>
      </c>
    </row>
    <row r="11744" spans="1:10">
      <c r="A11744" t="s">
        <v>51</v>
      </c>
      <c r="B11744" t="s">
        <v>32</v>
      </c>
      <c r="C11744" t="s">
        <v>4</v>
      </c>
      <c r="D11744" t="s">
        <v>367</v>
      </c>
      <c r="E11744" t="s">
        <v>382</v>
      </c>
      <c r="F11744" s="2">
        <v>7419820</v>
      </c>
      <c r="G11744" s="2">
        <f t="shared" si="303"/>
        <v>1439819.1450138746</v>
      </c>
      <c r="H11744">
        <v>2020</v>
      </c>
      <c r="I11744">
        <v>5.1532999999999998</v>
      </c>
      <c r="J11744" t="s">
        <v>717</v>
      </c>
    </row>
    <row r="11745" spans="1:10">
      <c r="A11745" t="s">
        <v>51</v>
      </c>
      <c r="B11745" t="s">
        <v>32</v>
      </c>
      <c r="C11745" t="s">
        <v>4</v>
      </c>
      <c r="D11745" t="s">
        <v>367</v>
      </c>
      <c r="E11745" t="s">
        <v>385</v>
      </c>
      <c r="F11745" s="2">
        <v>0</v>
      </c>
      <c r="G11745" s="2">
        <f t="shared" si="303"/>
        <v>0</v>
      </c>
      <c r="H11745">
        <v>2020</v>
      </c>
      <c r="I11745">
        <v>5.1532999999999998</v>
      </c>
      <c r="J11745" t="s">
        <v>717</v>
      </c>
    </row>
    <row r="11746" spans="1:10">
      <c r="A11746" t="s">
        <v>51</v>
      </c>
      <c r="B11746" t="s">
        <v>32</v>
      </c>
      <c r="C11746" t="s">
        <v>4</v>
      </c>
      <c r="D11746" t="s">
        <v>383</v>
      </c>
      <c r="F11746" s="2">
        <v>704075</v>
      </c>
      <c r="G11746" s="2">
        <f t="shared" si="303"/>
        <v>136626.04544660702</v>
      </c>
      <c r="H11746">
        <v>2020</v>
      </c>
      <c r="I11746">
        <v>5.1532999999999998</v>
      </c>
      <c r="J11746" t="s">
        <v>717</v>
      </c>
    </row>
    <row r="11747" spans="1:10">
      <c r="A11747" t="s">
        <v>51</v>
      </c>
      <c r="B11747" t="s">
        <v>32</v>
      </c>
      <c r="C11747" t="s">
        <v>4</v>
      </c>
      <c r="D11747" t="s">
        <v>1</v>
      </c>
      <c r="F11747" s="2">
        <v>6443781</v>
      </c>
      <c r="G11747" s="2">
        <f t="shared" si="303"/>
        <v>1250418.3726932257</v>
      </c>
      <c r="H11747">
        <v>2020</v>
      </c>
      <c r="I11747">
        <v>5.1532999999999998</v>
      </c>
      <c r="J11747" t="s">
        <v>717</v>
      </c>
    </row>
    <row r="11748" spans="1:10">
      <c r="A11748" s="4" t="s">
        <v>51</v>
      </c>
      <c r="B11748" t="s">
        <v>32</v>
      </c>
      <c r="C11748" t="s">
        <v>3</v>
      </c>
      <c r="D11748" t="s">
        <v>328</v>
      </c>
      <c r="E11748" t="s">
        <v>365</v>
      </c>
      <c r="F11748" s="2">
        <v>14177766</v>
      </c>
      <c r="G11748" s="2">
        <f t="shared" si="303"/>
        <v>3593219.4540892616</v>
      </c>
      <c r="H11748">
        <v>2019</v>
      </c>
      <c r="I11748">
        <v>3.9457</v>
      </c>
      <c r="J11748" t="s">
        <v>717</v>
      </c>
    </row>
    <row r="11749" spans="1:10">
      <c r="A11749" s="4" t="s">
        <v>51</v>
      </c>
      <c r="B11749" t="s">
        <v>32</v>
      </c>
      <c r="C11749" t="s">
        <v>3</v>
      </c>
      <c r="D11749" t="s">
        <v>328</v>
      </c>
      <c r="E11749" t="s">
        <v>366</v>
      </c>
      <c r="F11749" s="2">
        <v>21432489</v>
      </c>
      <c r="G11749" s="2">
        <f t="shared" si="303"/>
        <v>5431859.7460526647</v>
      </c>
      <c r="H11749">
        <v>2019</v>
      </c>
      <c r="I11749">
        <v>3.9457</v>
      </c>
      <c r="J11749" t="s">
        <v>717</v>
      </c>
    </row>
    <row r="11750" spans="1:10">
      <c r="A11750" s="4" t="s">
        <v>51</v>
      </c>
      <c r="B11750" t="s">
        <v>32</v>
      </c>
      <c r="C11750" t="s">
        <v>3</v>
      </c>
      <c r="D11750" t="s">
        <v>1</v>
      </c>
      <c r="F11750" s="2">
        <v>10153676</v>
      </c>
      <c r="G11750" s="2">
        <f t="shared" si="303"/>
        <v>2573352.2568872445</v>
      </c>
      <c r="H11750">
        <v>2019</v>
      </c>
      <c r="I11750">
        <v>3.9457</v>
      </c>
      <c r="J11750" t="s">
        <v>717</v>
      </c>
    </row>
    <row r="11751" spans="1:10">
      <c r="A11751" s="4" t="s">
        <v>51</v>
      </c>
      <c r="B11751" t="s">
        <v>32</v>
      </c>
      <c r="C11751" t="s">
        <v>3</v>
      </c>
      <c r="D11751" t="s">
        <v>367</v>
      </c>
      <c r="E11751" t="s">
        <v>366</v>
      </c>
      <c r="F11751" s="2">
        <v>60897</v>
      </c>
      <c r="G11751" s="2">
        <f t="shared" si="303"/>
        <v>15433.763337303901</v>
      </c>
      <c r="H11751">
        <v>2019</v>
      </c>
      <c r="I11751">
        <v>3.9457</v>
      </c>
      <c r="J11751" t="s">
        <v>717</v>
      </c>
    </row>
    <row r="11752" spans="1:10">
      <c r="A11752" s="4" t="s">
        <v>51</v>
      </c>
      <c r="B11752" t="s">
        <v>32</v>
      </c>
      <c r="C11752" t="s">
        <v>3</v>
      </c>
      <c r="D11752" t="s">
        <v>367</v>
      </c>
      <c r="E11752" t="s">
        <v>386</v>
      </c>
      <c r="F11752" s="2">
        <v>15309</v>
      </c>
      <c r="G11752" s="2">
        <f t="shared" si="303"/>
        <v>3879.9199128164837</v>
      </c>
      <c r="H11752">
        <v>2019</v>
      </c>
      <c r="I11752">
        <v>3.9457</v>
      </c>
      <c r="J11752" t="s">
        <v>717</v>
      </c>
    </row>
    <row r="11753" spans="1:10">
      <c r="A11753" s="4" t="s">
        <v>51</v>
      </c>
      <c r="B11753" t="s">
        <v>32</v>
      </c>
      <c r="C11753" t="s">
        <v>3</v>
      </c>
      <c r="D11753" t="s">
        <v>367</v>
      </c>
      <c r="E11753" t="s">
        <v>370</v>
      </c>
      <c r="F11753" s="2">
        <v>40819200</v>
      </c>
      <c r="G11753" s="2">
        <f t="shared" si="303"/>
        <v>10345236.586663963</v>
      </c>
      <c r="H11753">
        <v>2019</v>
      </c>
      <c r="I11753">
        <v>3.9457</v>
      </c>
      <c r="J11753" t="s">
        <v>717</v>
      </c>
    </row>
    <row r="11754" spans="1:10">
      <c r="A11754" s="4" t="s">
        <v>51</v>
      </c>
      <c r="B11754" t="s">
        <v>32</v>
      </c>
      <c r="C11754" t="s">
        <v>3</v>
      </c>
      <c r="D11754" t="s">
        <v>367</v>
      </c>
      <c r="E11754" t="s">
        <v>382</v>
      </c>
      <c r="F11754" s="2">
        <v>24792772</v>
      </c>
      <c r="G11754" s="2">
        <f t="shared" si="303"/>
        <v>6283491.3956965813</v>
      </c>
      <c r="H11754">
        <v>2019</v>
      </c>
      <c r="I11754">
        <v>3.9457</v>
      </c>
      <c r="J11754" t="s">
        <v>717</v>
      </c>
    </row>
    <row r="11755" spans="1:10">
      <c r="A11755" s="4" t="s">
        <v>51</v>
      </c>
      <c r="B11755" t="s">
        <v>32</v>
      </c>
      <c r="C11755" t="s">
        <v>3</v>
      </c>
      <c r="D11755" t="s">
        <v>383</v>
      </c>
      <c r="F11755" s="2">
        <v>5611871</v>
      </c>
      <c r="G11755" s="2">
        <f t="shared" si="303"/>
        <v>1422275.1349570418</v>
      </c>
      <c r="H11755">
        <v>2019</v>
      </c>
      <c r="I11755">
        <v>3.9457</v>
      </c>
      <c r="J11755" t="s">
        <v>717</v>
      </c>
    </row>
    <row r="11756" spans="1:10">
      <c r="A11756" s="4" t="s">
        <v>51</v>
      </c>
      <c r="B11756" t="s">
        <v>32</v>
      </c>
      <c r="C11756" t="s">
        <v>4</v>
      </c>
      <c r="D11756" t="s">
        <v>328</v>
      </c>
      <c r="E11756" t="s">
        <v>365</v>
      </c>
      <c r="F11756" s="2">
        <v>10694624</v>
      </c>
      <c r="G11756" s="2">
        <f t="shared" si="303"/>
        <v>2710450.3636870519</v>
      </c>
      <c r="H11756">
        <v>2019</v>
      </c>
      <c r="I11756">
        <v>3.9457</v>
      </c>
      <c r="J11756" t="s">
        <v>717</v>
      </c>
    </row>
    <row r="11757" spans="1:10">
      <c r="A11757" s="4" t="s">
        <v>51</v>
      </c>
      <c r="B11757" t="s">
        <v>32</v>
      </c>
      <c r="C11757" t="s">
        <v>4</v>
      </c>
      <c r="D11757" t="s">
        <v>328</v>
      </c>
      <c r="E11757" t="s">
        <v>366</v>
      </c>
      <c r="F11757" s="2">
        <v>1985660</v>
      </c>
      <c r="G11757" s="2">
        <f t="shared" si="303"/>
        <v>503246.57221785741</v>
      </c>
      <c r="H11757">
        <v>2019</v>
      </c>
      <c r="I11757">
        <v>3.9457</v>
      </c>
      <c r="J11757" t="s">
        <v>717</v>
      </c>
    </row>
    <row r="11758" spans="1:10">
      <c r="A11758" s="4" t="s">
        <v>51</v>
      </c>
      <c r="B11758" t="s">
        <v>32</v>
      </c>
      <c r="C11758" t="s">
        <v>4</v>
      </c>
      <c r="D11758" t="s">
        <v>1</v>
      </c>
      <c r="F11758" s="2">
        <v>4514515</v>
      </c>
      <c r="G11758" s="2">
        <f t="shared" si="303"/>
        <v>1144160.7319360317</v>
      </c>
      <c r="H11758">
        <v>2019</v>
      </c>
      <c r="I11758">
        <v>3.9457</v>
      </c>
      <c r="J11758" t="s">
        <v>717</v>
      </c>
    </row>
    <row r="11759" spans="1:10">
      <c r="A11759" s="4" t="s">
        <v>51</v>
      </c>
      <c r="B11759" t="s">
        <v>32</v>
      </c>
      <c r="C11759" t="s">
        <v>4</v>
      </c>
      <c r="D11759" t="s">
        <v>367</v>
      </c>
      <c r="E11759" t="s">
        <v>366</v>
      </c>
      <c r="F11759" s="2">
        <v>67564</v>
      </c>
      <c r="G11759" s="2">
        <f t="shared" si="303"/>
        <v>17123.450845223913</v>
      </c>
      <c r="H11759">
        <v>2019</v>
      </c>
      <c r="I11759">
        <v>3.9457</v>
      </c>
      <c r="J11759" t="s">
        <v>717</v>
      </c>
    </row>
    <row r="11760" spans="1:10">
      <c r="A11760" s="4" t="s">
        <v>51</v>
      </c>
      <c r="B11760" t="s">
        <v>32</v>
      </c>
      <c r="C11760" t="s">
        <v>4</v>
      </c>
      <c r="D11760" t="s">
        <v>367</v>
      </c>
      <c r="E11760" t="s">
        <v>386</v>
      </c>
      <c r="F11760" s="2">
        <v>23158</v>
      </c>
      <c r="G11760" s="2">
        <f t="shared" si="303"/>
        <v>5869.1740375598756</v>
      </c>
      <c r="H11760">
        <v>2019</v>
      </c>
      <c r="I11760">
        <v>3.9457</v>
      </c>
      <c r="J11760" t="s">
        <v>717</v>
      </c>
    </row>
    <row r="11761" spans="1:10">
      <c r="A11761" s="4" t="s">
        <v>51</v>
      </c>
      <c r="B11761" t="s">
        <v>32</v>
      </c>
      <c r="C11761" t="s">
        <v>4</v>
      </c>
      <c r="D11761" t="s">
        <v>367</v>
      </c>
      <c r="E11761" t="s">
        <v>370</v>
      </c>
      <c r="F11761" s="2">
        <v>16139318</v>
      </c>
      <c r="G11761" s="2">
        <f t="shared" si="303"/>
        <v>4090356.0838381024</v>
      </c>
      <c r="H11761">
        <v>2019</v>
      </c>
      <c r="I11761">
        <v>3.9457</v>
      </c>
      <c r="J11761" t="s">
        <v>717</v>
      </c>
    </row>
    <row r="11762" spans="1:10">
      <c r="A11762" s="4" t="s">
        <v>51</v>
      </c>
      <c r="B11762" t="s">
        <v>32</v>
      </c>
      <c r="C11762" t="s">
        <v>4</v>
      </c>
      <c r="D11762" t="s">
        <v>367</v>
      </c>
      <c r="E11762" t="s">
        <v>382</v>
      </c>
      <c r="F11762" s="2">
        <v>9362092</v>
      </c>
      <c r="G11762" s="2">
        <f t="shared" si="303"/>
        <v>2372732.8484172644</v>
      </c>
      <c r="H11762">
        <v>2019</v>
      </c>
      <c r="I11762">
        <v>3.9457</v>
      </c>
      <c r="J11762" t="s">
        <v>717</v>
      </c>
    </row>
    <row r="11763" spans="1:10">
      <c r="A11763" s="4" t="s">
        <v>51</v>
      </c>
      <c r="B11763" t="s">
        <v>32</v>
      </c>
      <c r="C11763" t="s">
        <v>4</v>
      </c>
      <c r="D11763" t="s">
        <v>383</v>
      </c>
      <c r="F11763" s="2">
        <v>12628599</v>
      </c>
      <c r="G11763" s="2">
        <f t="shared" si="303"/>
        <v>3200597.8660313757</v>
      </c>
      <c r="H11763">
        <v>2019</v>
      </c>
      <c r="I11763">
        <v>3.9457</v>
      </c>
      <c r="J11763" t="s">
        <v>717</v>
      </c>
    </row>
    <row r="11764" spans="1:10">
      <c r="A11764" s="4" t="s">
        <v>51</v>
      </c>
      <c r="B11764" t="s">
        <v>32</v>
      </c>
      <c r="C11764" t="s">
        <v>3</v>
      </c>
      <c r="D11764" t="s">
        <v>328</v>
      </c>
      <c r="E11764" t="s">
        <v>366</v>
      </c>
      <c r="F11764" s="2">
        <v>17757702</v>
      </c>
      <c r="G11764" s="2">
        <f t="shared" si="303"/>
        <v>4831107.5441412516</v>
      </c>
      <c r="H11764">
        <v>2018</v>
      </c>
      <c r="I11764">
        <v>3.6757</v>
      </c>
      <c r="J11764" t="s">
        <v>717</v>
      </c>
    </row>
    <row r="11765" spans="1:10">
      <c r="A11765" s="4" t="s">
        <v>51</v>
      </c>
      <c r="B11765" t="s">
        <v>32</v>
      </c>
      <c r="C11765" t="s">
        <v>3</v>
      </c>
      <c r="D11765" t="s">
        <v>328</v>
      </c>
      <c r="E11765" t="s">
        <v>365</v>
      </c>
      <c r="F11765" s="2">
        <v>12723440</v>
      </c>
      <c r="G11765" s="2">
        <f t="shared" si="303"/>
        <v>3461501.210653753</v>
      </c>
      <c r="H11765">
        <v>2018</v>
      </c>
      <c r="I11765">
        <v>3.6757</v>
      </c>
      <c r="J11765" t="s">
        <v>717</v>
      </c>
    </row>
    <row r="11766" spans="1:10">
      <c r="A11766" s="4" t="s">
        <v>51</v>
      </c>
      <c r="B11766" t="s">
        <v>32</v>
      </c>
      <c r="C11766" t="s">
        <v>3</v>
      </c>
      <c r="D11766" t="s">
        <v>1</v>
      </c>
      <c r="E11766" t="s">
        <v>364</v>
      </c>
      <c r="F11766" s="2">
        <v>3328805</v>
      </c>
      <c r="G11766" s="2">
        <f t="shared" si="303"/>
        <v>905624.77895366866</v>
      </c>
      <c r="H11766">
        <v>2018</v>
      </c>
      <c r="I11766">
        <v>3.6757</v>
      </c>
      <c r="J11766" t="s">
        <v>717</v>
      </c>
    </row>
    <row r="11767" spans="1:10">
      <c r="A11767" s="4" t="s">
        <v>51</v>
      </c>
      <c r="B11767" t="s">
        <v>32</v>
      </c>
      <c r="C11767" t="s">
        <v>3</v>
      </c>
      <c r="D11767" t="s">
        <v>367</v>
      </c>
      <c r="E11767" t="s">
        <v>370</v>
      </c>
      <c r="F11767" s="2">
        <v>39024076</v>
      </c>
      <c r="G11767" s="2">
        <f t="shared" si="303"/>
        <v>10616773.947819464</v>
      </c>
      <c r="H11767">
        <v>2018</v>
      </c>
      <c r="I11767">
        <v>3.6757</v>
      </c>
      <c r="J11767" t="s">
        <v>717</v>
      </c>
    </row>
    <row r="11768" spans="1:10">
      <c r="A11768" s="4" t="s">
        <v>51</v>
      </c>
      <c r="B11768" t="s">
        <v>32</v>
      </c>
      <c r="C11768" t="s">
        <v>3</v>
      </c>
      <c r="D11768" t="s">
        <v>367</v>
      </c>
      <c r="E11768" t="s">
        <v>382</v>
      </c>
      <c r="F11768" s="2">
        <v>23243068</v>
      </c>
      <c r="G11768" s="2">
        <f t="shared" si="303"/>
        <v>6323439.8890007343</v>
      </c>
      <c r="H11768">
        <v>2018</v>
      </c>
      <c r="I11768">
        <v>3.6757</v>
      </c>
      <c r="J11768" t="s">
        <v>717</v>
      </c>
    </row>
    <row r="11769" spans="1:10">
      <c r="A11769" t="s">
        <v>64</v>
      </c>
      <c r="B11769" t="s">
        <v>34</v>
      </c>
      <c r="C11769" t="s">
        <v>4</v>
      </c>
      <c r="D11769" t="s">
        <v>328</v>
      </c>
      <c r="F11769" s="2">
        <v>880827.56</v>
      </c>
      <c r="G11769" s="2">
        <v>880827.56</v>
      </c>
      <c r="H11769">
        <v>2016</v>
      </c>
      <c r="I11769">
        <v>1</v>
      </c>
      <c r="J11769" s="40" t="s">
        <v>715</v>
      </c>
    </row>
    <row r="11770" spans="1:10">
      <c r="A11770" t="s">
        <v>64</v>
      </c>
      <c r="B11770" t="s">
        <v>34</v>
      </c>
      <c r="C11770" t="s">
        <v>4</v>
      </c>
      <c r="D11770" t="s">
        <v>1</v>
      </c>
      <c r="F11770" s="2">
        <v>3251.69</v>
      </c>
      <c r="G11770" s="2">
        <v>3251.69</v>
      </c>
      <c r="H11770">
        <v>2016</v>
      </c>
      <c r="I11770">
        <v>1</v>
      </c>
      <c r="J11770" s="40" t="s">
        <v>715</v>
      </c>
    </row>
    <row r="11771" spans="1:10">
      <c r="A11771" s="4" t="s">
        <v>51</v>
      </c>
      <c r="B11771" t="s">
        <v>32</v>
      </c>
      <c r="C11771" t="s">
        <v>3</v>
      </c>
      <c r="D11771" t="s">
        <v>367</v>
      </c>
      <c r="E11771" t="s">
        <v>366</v>
      </c>
      <c r="F11771" s="2">
        <v>104</v>
      </c>
      <c r="G11771" s="2">
        <f t="shared" ref="G11771:G11805" si="304">F11771/I11771</f>
        <v>28.293930407813477</v>
      </c>
      <c r="H11771">
        <v>2018</v>
      </c>
      <c r="I11771">
        <v>3.6757</v>
      </c>
      <c r="J11771" t="s">
        <v>717</v>
      </c>
    </row>
    <row r="11772" spans="1:10">
      <c r="A11772" s="4" t="s">
        <v>51</v>
      </c>
      <c r="B11772" t="s">
        <v>32</v>
      </c>
      <c r="C11772" t="s">
        <v>3</v>
      </c>
      <c r="D11772" t="s">
        <v>367</v>
      </c>
      <c r="E11772" t="s">
        <v>386</v>
      </c>
      <c r="F11772" s="2">
        <v>25</v>
      </c>
      <c r="G11772" s="2">
        <f t="shared" si="304"/>
        <v>6.8014255788013172</v>
      </c>
      <c r="H11772">
        <v>2018</v>
      </c>
      <c r="I11772">
        <v>3.6757</v>
      </c>
      <c r="J11772" t="s">
        <v>717</v>
      </c>
    </row>
    <row r="11773" spans="1:10">
      <c r="A11773" s="4" t="s">
        <v>51</v>
      </c>
      <c r="B11773" t="s">
        <v>32</v>
      </c>
      <c r="C11773" t="s">
        <v>3</v>
      </c>
      <c r="D11773" t="s">
        <v>367</v>
      </c>
      <c r="E11773" t="s">
        <v>385</v>
      </c>
      <c r="F11773" s="2">
        <v>0</v>
      </c>
      <c r="G11773" s="2">
        <f t="shared" si="304"/>
        <v>0</v>
      </c>
      <c r="H11773">
        <v>2018</v>
      </c>
      <c r="I11773">
        <v>3.6757</v>
      </c>
      <c r="J11773" t="s">
        <v>717</v>
      </c>
    </row>
    <row r="11774" spans="1:10">
      <c r="A11774" s="4" t="s">
        <v>51</v>
      </c>
      <c r="B11774" t="s">
        <v>32</v>
      </c>
      <c r="C11774" t="s">
        <v>3</v>
      </c>
      <c r="D11774" t="s">
        <v>380</v>
      </c>
      <c r="F11774" s="2">
        <v>0</v>
      </c>
      <c r="G11774" s="2">
        <f t="shared" si="304"/>
        <v>0</v>
      </c>
      <c r="H11774">
        <v>2018</v>
      </c>
      <c r="I11774">
        <v>3.6757</v>
      </c>
      <c r="J11774" t="s">
        <v>717</v>
      </c>
    </row>
    <row r="11775" spans="1:10">
      <c r="A11775" s="4" t="s">
        <v>51</v>
      </c>
      <c r="B11775" t="s">
        <v>32</v>
      </c>
      <c r="C11775" t="s">
        <v>3</v>
      </c>
      <c r="D11775" t="s">
        <v>383</v>
      </c>
      <c r="F11775" s="2">
        <v>12260736</v>
      </c>
      <c r="G11775" s="2">
        <f t="shared" si="304"/>
        <v>3335619.3378132056</v>
      </c>
      <c r="H11775">
        <v>2018</v>
      </c>
      <c r="I11775">
        <v>3.6757</v>
      </c>
      <c r="J11775" t="s">
        <v>717</v>
      </c>
    </row>
    <row r="11776" spans="1:10">
      <c r="A11776" s="4" t="s">
        <v>51</v>
      </c>
      <c r="B11776" t="s">
        <v>32</v>
      </c>
      <c r="C11776" t="s">
        <v>4</v>
      </c>
      <c r="D11776" t="s">
        <v>328</v>
      </c>
      <c r="E11776" t="s">
        <v>365</v>
      </c>
      <c r="F11776" s="2">
        <v>5564769</v>
      </c>
      <c r="G11776" s="2">
        <f t="shared" si="304"/>
        <v>1513934.488668825</v>
      </c>
      <c r="H11776">
        <v>2018</v>
      </c>
      <c r="I11776">
        <v>3.6757</v>
      </c>
      <c r="J11776" t="s">
        <v>717</v>
      </c>
    </row>
    <row r="11777" spans="1:10">
      <c r="A11777" s="4" t="s">
        <v>51</v>
      </c>
      <c r="B11777" t="s">
        <v>32</v>
      </c>
      <c r="C11777" t="s">
        <v>4</v>
      </c>
      <c r="D11777" t="s">
        <v>328</v>
      </c>
      <c r="E11777" t="s">
        <v>366</v>
      </c>
      <c r="F11777" s="2">
        <v>1996313</v>
      </c>
      <c r="G11777" s="2">
        <f t="shared" si="304"/>
        <v>543110.97205974371</v>
      </c>
      <c r="H11777">
        <v>2018</v>
      </c>
      <c r="I11777">
        <v>3.6757</v>
      </c>
      <c r="J11777" t="s">
        <v>717</v>
      </c>
    </row>
    <row r="11778" spans="1:10">
      <c r="A11778" s="4" t="s">
        <v>51</v>
      </c>
      <c r="B11778" t="s">
        <v>32</v>
      </c>
      <c r="C11778" t="s">
        <v>4</v>
      </c>
      <c r="D11778" t="s">
        <v>1</v>
      </c>
      <c r="E11778" t="s">
        <v>364</v>
      </c>
      <c r="F11778" s="2">
        <v>3591149</v>
      </c>
      <c r="G11778" s="2">
        <f t="shared" si="304"/>
        <v>976997.30663547083</v>
      </c>
      <c r="H11778">
        <v>2018</v>
      </c>
      <c r="I11778">
        <v>3.6757</v>
      </c>
      <c r="J11778" t="s">
        <v>717</v>
      </c>
    </row>
    <row r="11779" spans="1:10">
      <c r="A11779" s="4" t="s">
        <v>51</v>
      </c>
      <c r="B11779" t="s">
        <v>32</v>
      </c>
      <c r="C11779" t="s">
        <v>4</v>
      </c>
      <c r="D11779" t="s">
        <v>367</v>
      </c>
      <c r="E11779" t="s">
        <v>370</v>
      </c>
      <c r="F11779" s="2">
        <v>17813533</v>
      </c>
      <c r="G11779" s="2">
        <f t="shared" si="304"/>
        <v>4846296.7598008541</v>
      </c>
      <c r="H11779">
        <v>2018</v>
      </c>
      <c r="I11779">
        <v>3.6757</v>
      </c>
      <c r="J11779" t="s">
        <v>717</v>
      </c>
    </row>
    <row r="11780" spans="1:10">
      <c r="A11780" s="4" t="s">
        <v>51</v>
      </c>
      <c r="B11780" t="s">
        <v>32</v>
      </c>
      <c r="C11780" t="s">
        <v>4</v>
      </c>
      <c r="D11780" t="s">
        <v>367</v>
      </c>
      <c r="E11780" t="s">
        <v>382</v>
      </c>
      <c r="F11780" s="2">
        <v>10639535</v>
      </c>
      <c r="G11780" s="2">
        <f t="shared" si="304"/>
        <v>2894560.2198220748</v>
      </c>
      <c r="H11780">
        <v>2018</v>
      </c>
      <c r="I11780">
        <v>3.6757</v>
      </c>
      <c r="J11780" t="s">
        <v>717</v>
      </c>
    </row>
    <row r="11781" spans="1:10">
      <c r="A11781" s="4" t="s">
        <v>51</v>
      </c>
      <c r="B11781" t="s">
        <v>32</v>
      </c>
      <c r="C11781" t="s">
        <v>4</v>
      </c>
      <c r="D11781" t="s">
        <v>367</v>
      </c>
      <c r="E11781" t="s">
        <v>385</v>
      </c>
      <c r="F11781" s="2">
        <v>-7</v>
      </c>
      <c r="G11781" s="2">
        <f t="shared" si="304"/>
        <v>-1.9043991620643688</v>
      </c>
      <c r="H11781">
        <v>2018</v>
      </c>
      <c r="I11781">
        <v>3.6757</v>
      </c>
      <c r="J11781" t="s">
        <v>717</v>
      </c>
    </row>
    <row r="11782" spans="1:10">
      <c r="A11782" s="4" t="s">
        <v>51</v>
      </c>
      <c r="B11782" t="s">
        <v>32</v>
      </c>
      <c r="C11782" t="s">
        <v>4</v>
      </c>
      <c r="D11782" t="s">
        <v>367</v>
      </c>
      <c r="E11782" t="s">
        <v>386</v>
      </c>
      <c r="F11782" s="2">
        <v>-26</v>
      </c>
      <c r="G11782" s="2">
        <f t="shared" si="304"/>
        <v>-7.0734826019533692</v>
      </c>
      <c r="H11782">
        <v>2018</v>
      </c>
      <c r="I11782">
        <v>3.6757</v>
      </c>
      <c r="J11782" t="s">
        <v>717</v>
      </c>
    </row>
    <row r="11783" spans="1:10">
      <c r="A11783" s="4" t="s">
        <v>51</v>
      </c>
      <c r="B11783" t="s">
        <v>32</v>
      </c>
      <c r="C11783" t="s">
        <v>4</v>
      </c>
      <c r="D11783" t="s">
        <v>367</v>
      </c>
      <c r="E11783" t="s">
        <v>366</v>
      </c>
      <c r="F11783" s="2">
        <v>-66</v>
      </c>
      <c r="G11783" s="2">
        <f t="shared" si="304"/>
        <v>-17.955763528035476</v>
      </c>
      <c r="H11783">
        <v>2018</v>
      </c>
      <c r="I11783">
        <v>3.6757</v>
      </c>
      <c r="J11783" t="s">
        <v>717</v>
      </c>
    </row>
    <row r="11784" spans="1:10">
      <c r="A11784" s="4" t="s">
        <v>51</v>
      </c>
      <c r="B11784" t="s">
        <v>32</v>
      </c>
      <c r="C11784" t="s">
        <v>4</v>
      </c>
      <c r="D11784" t="s">
        <v>380</v>
      </c>
      <c r="F11784" s="2">
        <v>-1241434</v>
      </c>
      <c r="G11784" s="2">
        <f t="shared" si="304"/>
        <v>-337740.83847974538</v>
      </c>
      <c r="H11784">
        <v>2018</v>
      </c>
      <c r="I11784">
        <v>3.6757</v>
      </c>
      <c r="J11784" t="s">
        <v>717</v>
      </c>
    </row>
    <row r="11785" spans="1:10">
      <c r="A11785" s="4" t="s">
        <v>51</v>
      </c>
      <c r="B11785" t="s">
        <v>32</v>
      </c>
      <c r="C11785" t="s">
        <v>4</v>
      </c>
      <c r="D11785" t="s">
        <v>383</v>
      </c>
      <c r="F11785" s="2">
        <v>882</v>
      </c>
      <c r="G11785" s="2">
        <f t="shared" si="304"/>
        <v>239.95429442011044</v>
      </c>
      <c r="H11785">
        <v>2018</v>
      </c>
      <c r="I11785">
        <v>3.6757</v>
      </c>
      <c r="J11785" t="s">
        <v>717</v>
      </c>
    </row>
    <row r="11786" spans="1:10">
      <c r="A11786" s="4" t="s">
        <v>51</v>
      </c>
      <c r="B11786" t="s">
        <v>32</v>
      </c>
      <c r="C11786" t="s">
        <v>3</v>
      </c>
      <c r="D11786" t="s">
        <v>328</v>
      </c>
      <c r="E11786" t="s">
        <v>366</v>
      </c>
      <c r="F11786" s="2">
        <v>15075320</v>
      </c>
      <c r="G11786" s="2">
        <f t="shared" si="304"/>
        <v>4711037.5</v>
      </c>
      <c r="H11786">
        <v>2017</v>
      </c>
      <c r="I11786">
        <v>3.2</v>
      </c>
      <c r="J11786" t="s">
        <v>717</v>
      </c>
    </row>
    <row r="11787" spans="1:10">
      <c r="A11787" s="4" t="s">
        <v>51</v>
      </c>
      <c r="B11787" t="s">
        <v>32</v>
      </c>
      <c r="C11787" t="s">
        <v>3</v>
      </c>
      <c r="D11787" t="s">
        <v>328</v>
      </c>
      <c r="E11787" t="s">
        <v>365</v>
      </c>
      <c r="F11787" s="2">
        <v>9545753</v>
      </c>
      <c r="G11787" s="2">
        <f t="shared" si="304"/>
        <v>2983047.8125</v>
      </c>
      <c r="H11787">
        <v>2017</v>
      </c>
      <c r="I11787">
        <v>3.2</v>
      </c>
      <c r="J11787" t="s">
        <v>717</v>
      </c>
    </row>
    <row r="11788" spans="1:10">
      <c r="A11788" s="4" t="s">
        <v>51</v>
      </c>
      <c r="B11788" t="s">
        <v>32</v>
      </c>
      <c r="C11788" t="s">
        <v>3</v>
      </c>
      <c r="D11788" t="s">
        <v>1</v>
      </c>
      <c r="E11788" t="s">
        <v>364</v>
      </c>
      <c r="F11788" s="2">
        <v>23486221</v>
      </c>
      <c r="G11788" s="2">
        <f t="shared" si="304"/>
        <v>7339444.0625</v>
      </c>
      <c r="H11788">
        <v>2017</v>
      </c>
      <c r="I11788">
        <v>3.2</v>
      </c>
      <c r="J11788" t="s">
        <v>717</v>
      </c>
    </row>
    <row r="11789" spans="1:10">
      <c r="A11789" s="4" t="s">
        <v>51</v>
      </c>
      <c r="B11789" t="s">
        <v>32</v>
      </c>
      <c r="C11789" t="s">
        <v>3</v>
      </c>
      <c r="D11789" t="s">
        <v>367</v>
      </c>
      <c r="E11789" t="s">
        <v>370</v>
      </c>
      <c r="F11789" s="2">
        <v>27126006</v>
      </c>
      <c r="G11789" s="2">
        <f t="shared" si="304"/>
        <v>8476876.875</v>
      </c>
      <c r="H11789">
        <v>2017</v>
      </c>
      <c r="I11789">
        <v>3.2</v>
      </c>
      <c r="J11789" t="s">
        <v>717</v>
      </c>
    </row>
    <row r="11790" spans="1:10">
      <c r="A11790" s="4" t="s">
        <v>51</v>
      </c>
      <c r="B11790" t="s">
        <v>32</v>
      </c>
      <c r="C11790" t="s">
        <v>3</v>
      </c>
      <c r="D11790" t="s">
        <v>367</v>
      </c>
      <c r="E11790" t="s">
        <v>382</v>
      </c>
      <c r="F11790" s="2">
        <v>17703965</v>
      </c>
      <c r="G11790" s="2">
        <f t="shared" si="304"/>
        <v>5532489.0625</v>
      </c>
      <c r="H11790">
        <v>2017</v>
      </c>
      <c r="I11790">
        <v>3.2</v>
      </c>
      <c r="J11790" t="s">
        <v>717</v>
      </c>
    </row>
    <row r="11791" spans="1:10">
      <c r="A11791" s="4" t="s">
        <v>51</v>
      </c>
      <c r="B11791" t="s">
        <v>32</v>
      </c>
      <c r="C11791" t="s">
        <v>3</v>
      </c>
      <c r="D11791" t="s">
        <v>367</v>
      </c>
      <c r="E11791" t="s">
        <v>366</v>
      </c>
      <c r="F11791" s="2">
        <v>107695</v>
      </c>
      <c r="G11791" s="2">
        <f t="shared" si="304"/>
        <v>33654.6875</v>
      </c>
      <c r="H11791">
        <v>2017</v>
      </c>
      <c r="I11791">
        <v>3.2</v>
      </c>
      <c r="J11791" t="s">
        <v>717</v>
      </c>
    </row>
    <row r="11792" spans="1:10">
      <c r="A11792" s="4" t="s">
        <v>51</v>
      </c>
      <c r="B11792" t="s">
        <v>32</v>
      </c>
      <c r="C11792" t="s">
        <v>3</v>
      </c>
      <c r="D11792" t="s">
        <v>367</v>
      </c>
      <c r="E11792" t="s">
        <v>386</v>
      </c>
      <c r="F11792" s="2">
        <v>26164</v>
      </c>
      <c r="G11792" s="2">
        <f t="shared" si="304"/>
        <v>8176.25</v>
      </c>
      <c r="H11792">
        <v>2017</v>
      </c>
      <c r="I11792">
        <v>3.2</v>
      </c>
      <c r="J11792" t="s">
        <v>717</v>
      </c>
    </row>
    <row r="11793" spans="1:10">
      <c r="A11793" s="4" t="s">
        <v>51</v>
      </c>
      <c r="B11793" t="s">
        <v>32</v>
      </c>
      <c r="C11793" t="s">
        <v>3</v>
      </c>
      <c r="D11793" t="s">
        <v>367</v>
      </c>
      <c r="E11793" t="s">
        <v>385</v>
      </c>
      <c r="F11793" s="2">
        <v>0</v>
      </c>
      <c r="G11793" s="2">
        <f t="shared" si="304"/>
        <v>0</v>
      </c>
      <c r="H11793">
        <v>2017</v>
      </c>
      <c r="I11793">
        <v>3.2</v>
      </c>
      <c r="J11793" t="s">
        <v>717</v>
      </c>
    </row>
    <row r="11794" spans="1:10">
      <c r="A11794" s="4" t="s">
        <v>51</v>
      </c>
      <c r="B11794" t="s">
        <v>32</v>
      </c>
      <c r="C11794" t="s">
        <v>3</v>
      </c>
      <c r="D11794" t="s">
        <v>380</v>
      </c>
      <c r="F11794" s="2">
        <v>746207</v>
      </c>
      <c r="G11794" s="2">
        <f t="shared" si="304"/>
        <v>233189.6875</v>
      </c>
      <c r="H11794">
        <v>2017</v>
      </c>
      <c r="I11794">
        <v>3.2</v>
      </c>
      <c r="J11794" t="s">
        <v>717</v>
      </c>
    </row>
    <row r="11795" spans="1:10">
      <c r="A11795" s="4" t="s">
        <v>51</v>
      </c>
      <c r="B11795" t="s">
        <v>32</v>
      </c>
      <c r="C11795" t="s">
        <v>3</v>
      </c>
      <c r="D11795" t="s">
        <v>383</v>
      </c>
      <c r="F11795" s="2">
        <v>4033259</v>
      </c>
      <c r="G11795" s="2">
        <f t="shared" si="304"/>
        <v>1260393.4375</v>
      </c>
      <c r="H11795">
        <v>2017</v>
      </c>
      <c r="I11795">
        <v>3.2</v>
      </c>
      <c r="J11795" t="s">
        <v>717</v>
      </c>
    </row>
    <row r="11796" spans="1:10">
      <c r="A11796" s="4" t="s">
        <v>51</v>
      </c>
      <c r="B11796" t="s">
        <v>32</v>
      </c>
      <c r="C11796" t="s">
        <v>4</v>
      </c>
      <c r="D11796" t="s">
        <v>328</v>
      </c>
      <c r="E11796" t="s">
        <v>365</v>
      </c>
      <c r="F11796" s="2">
        <v>4115967</v>
      </c>
      <c r="G11796" s="2">
        <f t="shared" si="304"/>
        <v>1286239.6875</v>
      </c>
      <c r="H11796">
        <v>2017</v>
      </c>
      <c r="I11796">
        <v>3.2</v>
      </c>
      <c r="J11796" t="s">
        <v>717</v>
      </c>
    </row>
    <row r="11797" spans="1:10">
      <c r="A11797" s="4" t="s">
        <v>51</v>
      </c>
      <c r="B11797" t="s">
        <v>32</v>
      </c>
      <c r="C11797" t="s">
        <v>4</v>
      </c>
      <c r="D11797" t="s">
        <v>328</v>
      </c>
      <c r="E11797" t="s">
        <v>366</v>
      </c>
      <c r="F11797" s="2">
        <v>-3853568</v>
      </c>
      <c r="G11797" s="2">
        <f t="shared" si="304"/>
        <v>-1204240</v>
      </c>
      <c r="H11797">
        <v>2017</v>
      </c>
      <c r="I11797">
        <v>3.2</v>
      </c>
      <c r="J11797" t="s">
        <v>717</v>
      </c>
    </row>
    <row r="11798" spans="1:10">
      <c r="A11798" s="4" t="s">
        <v>51</v>
      </c>
      <c r="B11798" t="s">
        <v>32</v>
      </c>
      <c r="C11798" t="s">
        <v>4</v>
      </c>
      <c r="D11798" t="s">
        <v>1</v>
      </c>
      <c r="E11798" t="s">
        <v>364</v>
      </c>
      <c r="F11798" s="2">
        <v>29991470</v>
      </c>
      <c r="G11798" s="2">
        <f t="shared" si="304"/>
        <v>9372334.375</v>
      </c>
      <c r="H11798">
        <v>2017</v>
      </c>
      <c r="I11798">
        <v>3.2</v>
      </c>
      <c r="J11798" t="s">
        <v>717</v>
      </c>
    </row>
    <row r="11799" spans="1:10">
      <c r="A11799" s="4" t="s">
        <v>51</v>
      </c>
      <c r="B11799" t="s">
        <v>32</v>
      </c>
      <c r="C11799" t="s">
        <v>4</v>
      </c>
      <c r="D11799" t="s">
        <v>367</v>
      </c>
      <c r="E11799" t="s">
        <v>382</v>
      </c>
      <c r="F11799" s="2">
        <v>13895480</v>
      </c>
      <c r="G11799" s="2">
        <f t="shared" si="304"/>
        <v>4342337.5</v>
      </c>
      <c r="H11799">
        <v>2017</v>
      </c>
      <c r="I11799">
        <v>3.2</v>
      </c>
      <c r="J11799" t="s">
        <v>717</v>
      </c>
    </row>
    <row r="11800" spans="1:10">
      <c r="A11800" s="4" t="s">
        <v>51</v>
      </c>
      <c r="B11800" t="s">
        <v>32</v>
      </c>
      <c r="C11800" t="s">
        <v>4</v>
      </c>
      <c r="D11800" t="s">
        <v>367</v>
      </c>
      <c r="E11800" t="s">
        <v>370</v>
      </c>
      <c r="F11800" s="2">
        <v>12936547</v>
      </c>
      <c r="G11800" s="2">
        <f t="shared" si="304"/>
        <v>4042670.9375</v>
      </c>
      <c r="H11800">
        <v>2017</v>
      </c>
      <c r="I11800">
        <v>3.2</v>
      </c>
      <c r="J11800" t="s">
        <v>717</v>
      </c>
    </row>
    <row r="11801" spans="1:10">
      <c r="A11801" s="4" t="s">
        <v>51</v>
      </c>
      <c r="B11801" t="s">
        <v>32</v>
      </c>
      <c r="C11801" t="s">
        <v>4</v>
      </c>
      <c r="D11801" t="s">
        <v>367</v>
      </c>
      <c r="E11801" t="s">
        <v>366</v>
      </c>
      <c r="F11801" s="2">
        <v>135879</v>
      </c>
      <c r="G11801" s="2">
        <f t="shared" si="304"/>
        <v>42462.1875</v>
      </c>
      <c r="H11801">
        <v>2017</v>
      </c>
      <c r="I11801">
        <v>3.2</v>
      </c>
      <c r="J11801" t="s">
        <v>717</v>
      </c>
    </row>
    <row r="11802" spans="1:10">
      <c r="A11802" s="4" t="s">
        <v>51</v>
      </c>
      <c r="B11802" t="s">
        <v>32</v>
      </c>
      <c r="C11802" t="s">
        <v>4</v>
      </c>
      <c r="D11802" t="s">
        <v>367</v>
      </c>
      <c r="E11802" t="s">
        <v>385</v>
      </c>
      <c r="F11802" s="2">
        <v>1916</v>
      </c>
      <c r="G11802" s="2">
        <f t="shared" si="304"/>
        <v>598.75</v>
      </c>
      <c r="H11802">
        <v>2017</v>
      </c>
      <c r="I11802">
        <v>3.2</v>
      </c>
      <c r="J11802" t="s">
        <v>717</v>
      </c>
    </row>
    <row r="11803" spans="1:10">
      <c r="A11803" s="4" t="s">
        <v>51</v>
      </c>
      <c r="B11803" t="s">
        <v>32</v>
      </c>
      <c r="C11803" t="s">
        <v>4</v>
      </c>
      <c r="D11803" t="s">
        <v>367</v>
      </c>
      <c r="E11803" t="s">
        <v>386</v>
      </c>
      <c r="F11803" s="2">
        <v>-237756</v>
      </c>
      <c r="G11803" s="2">
        <f t="shared" si="304"/>
        <v>-74298.75</v>
      </c>
      <c r="H11803">
        <v>2017</v>
      </c>
      <c r="I11803">
        <v>3.2</v>
      </c>
      <c r="J11803" t="s">
        <v>717</v>
      </c>
    </row>
    <row r="11804" spans="1:10">
      <c r="A11804" s="4" t="s">
        <v>51</v>
      </c>
      <c r="B11804" t="s">
        <v>32</v>
      </c>
      <c r="C11804" t="s">
        <v>4</v>
      </c>
      <c r="D11804" t="s">
        <v>380</v>
      </c>
      <c r="F11804" s="2">
        <v>3689211</v>
      </c>
      <c r="G11804" s="2">
        <f t="shared" si="304"/>
        <v>1152878.4375</v>
      </c>
      <c r="H11804">
        <v>2017</v>
      </c>
      <c r="I11804">
        <v>3.2</v>
      </c>
      <c r="J11804" t="s">
        <v>717</v>
      </c>
    </row>
    <row r="11805" spans="1:10">
      <c r="A11805" s="4" t="s">
        <v>51</v>
      </c>
      <c r="B11805" t="s">
        <v>32</v>
      </c>
      <c r="C11805" t="s">
        <v>4</v>
      </c>
      <c r="D11805" t="s">
        <v>383</v>
      </c>
      <c r="F11805" s="2">
        <v>18708</v>
      </c>
      <c r="G11805" s="2">
        <f t="shared" si="304"/>
        <v>5846.25</v>
      </c>
      <c r="H11805">
        <v>2017</v>
      </c>
      <c r="I11805">
        <v>3.2</v>
      </c>
      <c r="J11805" t="s">
        <v>717</v>
      </c>
    </row>
    <row r="11806" spans="1:10">
      <c r="A11806" s="4" t="s">
        <v>51</v>
      </c>
      <c r="B11806" t="s">
        <v>32</v>
      </c>
      <c r="C11806" t="s">
        <v>3</v>
      </c>
      <c r="D11806" t="s">
        <v>328</v>
      </c>
      <c r="E11806" t="s">
        <v>366</v>
      </c>
      <c r="F11806" s="2">
        <v>14235903</v>
      </c>
      <c r="G11806" s="2">
        <v>4122962.6876478298</v>
      </c>
      <c r="H11806">
        <v>2016</v>
      </c>
      <c r="I11806">
        <v>3.4528333333333299</v>
      </c>
      <c r="J11806" t="s">
        <v>717</v>
      </c>
    </row>
    <row r="11807" spans="1:10">
      <c r="A11807" s="4" t="s">
        <v>51</v>
      </c>
      <c r="B11807" t="s">
        <v>32</v>
      </c>
      <c r="C11807" t="s">
        <v>3</v>
      </c>
      <c r="D11807" t="s">
        <v>1</v>
      </c>
      <c r="F11807" s="2">
        <v>14325920</v>
      </c>
      <c r="G11807" s="2">
        <v>4149033.1611719886</v>
      </c>
      <c r="H11807">
        <v>2016</v>
      </c>
      <c r="I11807">
        <v>3.4528333333333299</v>
      </c>
      <c r="J11807" t="s">
        <v>717</v>
      </c>
    </row>
    <row r="11808" spans="1:10">
      <c r="A11808" s="4" t="s">
        <v>51</v>
      </c>
      <c r="B11808" t="s">
        <v>32</v>
      </c>
      <c r="C11808" t="s">
        <v>3</v>
      </c>
      <c r="D11808" t="s">
        <v>367</v>
      </c>
      <c r="E11808" t="s">
        <v>370</v>
      </c>
      <c r="F11808" s="2">
        <v>21286914</v>
      </c>
      <c r="G11808" s="2">
        <v>6165056.9097842416</v>
      </c>
      <c r="H11808">
        <v>2016</v>
      </c>
      <c r="I11808">
        <v>3.4528333333333299</v>
      </c>
      <c r="J11808" t="s">
        <v>717</v>
      </c>
    </row>
    <row r="11809" spans="1:10">
      <c r="A11809" s="4" t="s">
        <v>51</v>
      </c>
      <c r="B11809" t="s">
        <v>32</v>
      </c>
      <c r="C11809" t="s">
        <v>3</v>
      </c>
      <c r="D11809" t="s">
        <v>367</v>
      </c>
      <c r="E11809" t="s">
        <v>370</v>
      </c>
      <c r="F11809" s="2">
        <v>13723582</v>
      </c>
      <c r="G11809" s="2">
        <v>3974585.7025631163</v>
      </c>
      <c r="H11809">
        <v>2016</v>
      </c>
      <c r="I11809">
        <v>3.4528333333333299</v>
      </c>
      <c r="J11809" t="s">
        <v>717</v>
      </c>
    </row>
    <row r="11810" spans="1:10">
      <c r="A11810" s="4" t="s">
        <v>51</v>
      </c>
      <c r="B11810" t="s">
        <v>32</v>
      </c>
      <c r="C11810" t="s">
        <v>3</v>
      </c>
      <c r="D11810" t="s">
        <v>367</v>
      </c>
      <c r="E11810" t="s">
        <v>370</v>
      </c>
      <c r="F11810" s="2">
        <v>527694</v>
      </c>
      <c r="G11810" s="2">
        <v>152829.27064729464</v>
      </c>
      <c r="H11810">
        <v>2016</v>
      </c>
      <c r="I11810">
        <v>3.4528333333333299</v>
      </c>
      <c r="J11810" t="s">
        <v>717</v>
      </c>
    </row>
    <row r="11811" spans="1:10">
      <c r="A11811" t="s">
        <v>64</v>
      </c>
      <c r="B11811" t="s">
        <v>34</v>
      </c>
      <c r="C11811" t="s">
        <v>3</v>
      </c>
      <c r="D11811" t="s">
        <v>328</v>
      </c>
      <c r="F11811" s="2">
        <v>10630849.57</v>
      </c>
      <c r="G11811" s="2">
        <v>10630849.57</v>
      </c>
      <c r="H11811">
        <v>2015</v>
      </c>
      <c r="I11811">
        <v>1</v>
      </c>
      <c r="J11811" s="40" t="s">
        <v>715</v>
      </c>
    </row>
    <row r="11812" spans="1:10">
      <c r="A11812" t="s">
        <v>64</v>
      </c>
      <c r="B11812" t="s">
        <v>34</v>
      </c>
      <c r="C11812" t="s">
        <v>3</v>
      </c>
      <c r="D11812" t="s">
        <v>1</v>
      </c>
      <c r="F11812" s="2">
        <v>1986178.07</v>
      </c>
      <c r="G11812" s="2">
        <v>1986178.07</v>
      </c>
      <c r="H11812">
        <v>2015</v>
      </c>
      <c r="I11812">
        <v>1</v>
      </c>
      <c r="J11812" s="40" t="s">
        <v>715</v>
      </c>
    </row>
    <row r="11813" spans="1:10">
      <c r="A11813" s="4" t="s">
        <v>51</v>
      </c>
      <c r="B11813" t="s">
        <v>32</v>
      </c>
      <c r="C11813" t="s">
        <v>3</v>
      </c>
      <c r="D11813" t="s">
        <v>367</v>
      </c>
      <c r="E11813" t="s">
        <v>370</v>
      </c>
      <c r="F11813" s="2">
        <v>104047</v>
      </c>
      <c r="G11813" s="2">
        <v>30133.803156827755</v>
      </c>
      <c r="H11813">
        <v>2016</v>
      </c>
      <c r="I11813">
        <v>3.4528333333333299</v>
      </c>
      <c r="J11813" t="s">
        <v>717</v>
      </c>
    </row>
    <row r="11814" spans="1:10">
      <c r="A11814" s="4" t="s">
        <v>51</v>
      </c>
      <c r="B11814" t="s">
        <v>32</v>
      </c>
      <c r="C11814" t="s">
        <v>3</v>
      </c>
      <c r="D11814" t="s">
        <v>367</v>
      </c>
      <c r="E11814" t="s">
        <v>370</v>
      </c>
      <c r="F11814" s="2">
        <v>13554</v>
      </c>
      <c r="G11814" s="2">
        <v>3925.4718347251091</v>
      </c>
      <c r="H11814">
        <v>2016</v>
      </c>
      <c r="I11814">
        <v>3.4528333333333299</v>
      </c>
      <c r="J11814" t="s">
        <v>717</v>
      </c>
    </row>
    <row r="11815" spans="1:10">
      <c r="A11815" s="4" t="s">
        <v>51</v>
      </c>
      <c r="B11815" t="s">
        <v>32</v>
      </c>
      <c r="C11815" t="s">
        <v>3</v>
      </c>
      <c r="D11815" t="s">
        <v>380</v>
      </c>
      <c r="F11815" s="2">
        <v>786919</v>
      </c>
      <c r="G11815" s="2">
        <v>227905.29516821931</v>
      </c>
      <c r="H11815">
        <v>2016</v>
      </c>
      <c r="I11815">
        <v>3.4528333333333339</v>
      </c>
      <c r="J11815" t="s">
        <v>717</v>
      </c>
    </row>
    <row r="11816" spans="1:10">
      <c r="A11816" s="4" t="s">
        <v>51</v>
      </c>
      <c r="B11816" t="s">
        <v>32</v>
      </c>
      <c r="C11816" t="s">
        <v>4</v>
      </c>
      <c r="D11816" t="s">
        <v>328</v>
      </c>
      <c r="E11816" t="s">
        <v>366</v>
      </c>
      <c r="F11816" s="2">
        <v>3986754</v>
      </c>
      <c r="G11816" s="2">
        <v>1154632.6205531701</v>
      </c>
      <c r="H11816">
        <v>2016</v>
      </c>
      <c r="I11816">
        <v>3.4528333333333299</v>
      </c>
      <c r="J11816" t="s">
        <v>717</v>
      </c>
    </row>
    <row r="11817" spans="1:10">
      <c r="A11817" s="4" t="s">
        <v>51</v>
      </c>
      <c r="B11817" t="s">
        <v>32</v>
      </c>
      <c r="C11817" t="s">
        <v>4</v>
      </c>
      <c r="D11817" t="s">
        <v>328</v>
      </c>
      <c r="E11817" t="s">
        <v>365</v>
      </c>
      <c r="F11817" s="2">
        <v>2283538</v>
      </c>
      <c r="G11817" s="2">
        <v>661351.93319496128</v>
      </c>
      <c r="H11817">
        <v>2016</v>
      </c>
      <c r="I11817">
        <v>3.4528333333333299</v>
      </c>
      <c r="J11817" t="s">
        <v>717</v>
      </c>
    </row>
    <row r="11818" spans="1:10">
      <c r="A11818" s="4" t="s">
        <v>51</v>
      </c>
      <c r="B11818" t="s">
        <v>32</v>
      </c>
      <c r="C11818" t="s">
        <v>4</v>
      </c>
      <c r="D11818" t="s">
        <v>1</v>
      </c>
      <c r="F11818" s="2">
        <v>21297230</v>
      </c>
      <c r="G11818" s="2">
        <v>6168044.6010522824</v>
      </c>
      <c r="H11818">
        <v>2016</v>
      </c>
      <c r="I11818">
        <v>3.4528333333333299</v>
      </c>
      <c r="J11818" t="s">
        <v>717</v>
      </c>
    </row>
    <row r="11819" spans="1:10">
      <c r="A11819" s="4" t="s">
        <v>51</v>
      </c>
      <c r="B11819" t="s">
        <v>32</v>
      </c>
      <c r="C11819" t="s">
        <v>4</v>
      </c>
      <c r="D11819" t="s">
        <v>367</v>
      </c>
      <c r="E11819" t="s">
        <v>370</v>
      </c>
      <c r="F11819" s="2">
        <v>10463718</v>
      </c>
      <c r="G11819" s="2">
        <v>3030472.9449244612</v>
      </c>
      <c r="H11819">
        <v>2016</v>
      </c>
      <c r="I11819">
        <v>3.4528333333333299</v>
      </c>
      <c r="J11819" t="s">
        <v>717</v>
      </c>
    </row>
    <row r="11820" spans="1:10">
      <c r="A11820" s="4" t="s">
        <v>51</v>
      </c>
      <c r="B11820" t="s">
        <v>32</v>
      </c>
      <c r="C11820" t="s">
        <v>4</v>
      </c>
      <c r="D11820" t="s">
        <v>367</v>
      </c>
      <c r="E11820" t="s">
        <v>370</v>
      </c>
      <c r="F11820" s="2">
        <v>8566382</v>
      </c>
      <c r="G11820" s="2">
        <v>2480971.7623208016</v>
      </c>
      <c r="H11820">
        <v>2016</v>
      </c>
      <c r="I11820">
        <v>3.4528333333333299</v>
      </c>
      <c r="J11820" t="s">
        <v>717</v>
      </c>
    </row>
    <row r="11821" spans="1:10">
      <c r="A11821" s="4" t="s">
        <v>51</v>
      </c>
      <c r="B11821" t="s">
        <v>32</v>
      </c>
      <c r="C11821" t="s">
        <v>4</v>
      </c>
      <c r="D11821" t="s">
        <v>367</v>
      </c>
      <c r="E11821" t="s">
        <v>370</v>
      </c>
      <c r="F11821" s="2">
        <v>45730</v>
      </c>
      <c r="G11821" s="2">
        <v>13244.195588164323</v>
      </c>
      <c r="H11821">
        <v>2016</v>
      </c>
      <c r="I11821">
        <v>3.4528333333333299</v>
      </c>
      <c r="J11821" t="s">
        <v>717</v>
      </c>
    </row>
    <row r="11822" spans="1:10">
      <c r="A11822" s="4" t="s">
        <v>51</v>
      </c>
      <c r="B11822" t="s">
        <v>32</v>
      </c>
      <c r="C11822" t="s">
        <v>4</v>
      </c>
      <c r="D11822" t="s">
        <v>367</v>
      </c>
      <c r="E11822" t="s">
        <v>370</v>
      </c>
      <c r="F11822" s="2">
        <v>-72574</v>
      </c>
      <c r="G11822" s="2">
        <v>-21018.680310855842</v>
      </c>
      <c r="H11822">
        <v>2016</v>
      </c>
      <c r="I11822">
        <v>3.4528333333333299</v>
      </c>
      <c r="J11822" t="s">
        <v>717</v>
      </c>
    </row>
    <row r="11823" spans="1:10">
      <c r="A11823" s="4" t="s">
        <v>51</v>
      </c>
      <c r="B11823" t="s">
        <v>32</v>
      </c>
      <c r="C11823" t="s">
        <v>4</v>
      </c>
      <c r="D11823" t="s">
        <v>367</v>
      </c>
      <c r="E11823" t="s">
        <v>370</v>
      </c>
      <c r="F11823" s="2">
        <v>-254530.00000000003</v>
      </c>
      <c r="G11823" s="2">
        <v>-73716.271660954852</v>
      </c>
      <c r="H11823">
        <v>2016</v>
      </c>
      <c r="I11823">
        <v>3.4528333333333299</v>
      </c>
      <c r="J11823" t="s">
        <v>717</v>
      </c>
    </row>
    <row r="11824" spans="1:10">
      <c r="A11824" s="4" t="s">
        <v>51</v>
      </c>
      <c r="B11824" t="s">
        <v>32</v>
      </c>
      <c r="C11824" t="s">
        <v>3</v>
      </c>
      <c r="D11824" t="s">
        <v>328</v>
      </c>
      <c r="E11824" t="s">
        <v>366</v>
      </c>
      <c r="F11824" s="2">
        <v>17896655</v>
      </c>
      <c r="G11824" s="2">
        <v>5446334.4491783325</v>
      </c>
      <c r="H11824">
        <v>2015</v>
      </c>
      <c r="I11824">
        <v>3.286</v>
      </c>
      <c r="J11824" t="s">
        <v>717</v>
      </c>
    </row>
    <row r="11825" spans="1:10">
      <c r="A11825" s="4" t="s">
        <v>51</v>
      </c>
      <c r="B11825" t="s">
        <v>32</v>
      </c>
      <c r="C11825" t="s">
        <v>3</v>
      </c>
      <c r="D11825" t="s">
        <v>328</v>
      </c>
      <c r="E11825" t="s">
        <v>365</v>
      </c>
      <c r="F11825" s="2">
        <v>8713464</v>
      </c>
      <c r="G11825" s="2">
        <v>2651693.2440657332</v>
      </c>
      <c r="H11825">
        <v>2015</v>
      </c>
      <c r="I11825">
        <v>3.286</v>
      </c>
      <c r="J11825" t="s">
        <v>717</v>
      </c>
    </row>
    <row r="11826" spans="1:10">
      <c r="A11826" s="4" t="s">
        <v>51</v>
      </c>
      <c r="B11826" t="s">
        <v>32</v>
      </c>
      <c r="C11826" t="s">
        <v>3</v>
      </c>
      <c r="D11826" t="s">
        <v>1</v>
      </c>
      <c r="F11826" s="2">
        <v>16382859.999999998</v>
      </c>
      <c r="G11826" s="2">
        <v>4985654.290931223</v>
      </c>
      <c r="H11826">
        <v>2015</v>
      </c>
      <c r="I11826">
        <v>3.286</v>
      </c>
      <c r="J11826" t="s">
        <v>717</v>
      </c>
    </row>
    <row r="11827" spans="1:10">
      <c r="A11827" s="4" t="s">
        <v>51</v>
      </c>
      <c r="B11827" t="s">
        <v>32</v>
      </c>
      <c r="C11827" t="s">
        <v>3</v>
      </c>
      <c r="D11827" t="s">
        <v>367</v>
      </c>
      <c r="E11827" t="s">
        <v>414</v>
      </c>
      <c r="F11827" s="2">
        <v>21536391</v>
      </c>
      <c r="G11827" s="2">
        <v>6553983.8709677421</v>
      </c>
      <c r="H11827">
        <v>2015</v>
      </c>
      <c r="I11827">
        <v>3.286</v>
      </c>
      <c r="J11827" t="s">
        <v>717</v>
      </c>
    </row>
    <row r="11828" spans="1:10">
      <c r="A11828" s="4" t="s">
        <v>51</v>
      </c>
      <c r="B11828" t="s">
        <v>32</v>
      </c>
      <c r="C11828" t="s">
        <v>3</v>
      </c>
      <c r="D11828" t="s">
        <v>367</v>
      </c>
      <c r="E11828" t="s">
        <v>415</v>
      </c>
      <c r="F11828" s="2">
        <v>14433623.000000002</v>
      </c>
      <c r="G11828" s="2">
        <v>4392459.8295800369</v>
      </c>
      <c r="H11828">
        <v>2015</v>
      </c>
      <c r="I11828">
        <v>3.286</v>
      </c>
      <c r="J11828" t="s">
        <v>717</v>
      </c>
    </row>
    <row r="11829" spans="1:10">
      <c r="A11829" s="4" t="s">
        <v>51</v>
      </c>
      <c r="B11829" t="s">
        <v>32</v>
      </c>
      <c r="C11829" t="s">
        <v>3</v>
      </c>
      <c r="D11829" t="s">
        <v>367</v>
      </c>
      <c r="E11829" t="s">
        <v>416</v>
      </c>
      <c r="F11829" s="2">
        <v>1176024</v>
      </c>
      <c r="G11829" s="2">
        <v>357889.22702373704</v>
      </c>
      <c r="H11829">
        <v>2015</v>
      </c>
      <c r="I11829">
        <v>3.286</v>
      </c>
      <c r="J11829" t="s">
        <v>717</v>
      </c>
    </row>
    <row r="11830" spans="1:10">
      <c r="A11830" s="4" t="s">
        <v>51</v>
      </c>
      <c r="B11830" t="s">
        <v>32</v>
      </c>
      <c r="C11830" t="s">
        <v>3</v>
      </c>
      <c r="D11830" t="s">
        <v>367</v>
      </c>
      <c r="E11830" t="s">
        <v>417</v>
      </c>
      <c r="F11830" s="2">
        <v>1176024</v>
      </c>
      <c r="G11830" s="2">
        <v>357889.22702373704</v>
      </c>
      <c r="H11830">
        <v>2015</v>
      </c>
      <c r="I11830">
        <v>3.286</v>
      </c>
      <c r="J11830" t="s">
        <v>717</v>
      </c>
    </row>
    <row r="11831" spans="1:10">
      <c r="A11831" s="4" t="s">
        <v>51</v>
      </c>
      <c r="B11831" t="s">
        <v>32</v>
      </c>
      <c r="C11831" t="s">
        <v>3</v>
      </c>
      <c r="D11831" t="s">
        <v>367</v>
      </c>
      <c r="E11831" t="s">
        <v>418</v>
      </c>
      <c r="F11831" s="2">
        <v>257614</v>
      </c>
      <c r="G11831" s="2">
        <v>78397.443700547781</v>
      </c>
      <c r="H11831">
        <v>2015</v>
      </c>
      <c r="I11831">
        <v>3.286</v>
      </c>
      <c r="J11831" t="s">
        <v>717</v>
      </c>
    </row>
    <row r="11832" spans="1:10">
      <c r="A11832" s="4" t="s">
        <v>51</v>
      </c>
      <c r="B11832" t="s">
        <v>32</v>
      </c>
      <c r="C11832" t="s">
        <v>3</v>
      </c>
      <c r="D11832" t="s">
        <v>367</v>
      </c>
      <c r="E11832" t="s">
        <v>419</v>
      </c>
      <c r="F11832" s="2">
        <v>64331.999999999993</v>
      </c>
      <c r="G11832" s="2">
        <v>19577.601947656723</v>
      </c>
      <c r="H11832">
        <v>2015</v>
      </c>
      <c r="I11832">
        <v>3.286</v>
      </c>
      <c r="J11832" t="s">
        <v>717</v>
      </c>
    </row>
    <row r="11833" spans="1:10">
      <c r="A11833" s="4" t="s">
        <v>51</v>
      </c>
      <c r="B11833" t="s">
        <v>32</v>
      </c>
      <c r="C11833" t="s">
        <v>3</v>
      </c>
      <c r="D11833" t="s">
        <v>383</v>
      </c>
      <c r="F11833" s="2">
        <v>711840</v>
      </c>
      <c r="G11833" s="2">
        <v>216628.11929397442</v>
      </c>
      <c r="H11833">
        <v>2015</v>
      </c>
      <c r="I11833">
        <v>3.286</v>
      </c>
      <c r="J11833" t="s">
        <v>717</v>
      </c>
    </row>
    <row r="11834" spans="1:10">
      <c r="A11834" s="4" t="s">
        <v>51</v>
      </c>
      <c r="B11834" t="s">
        <v>32</v>
      </c>
      <c r="C11834" t="s">
        <v>4</v>
      </c>
      <c r="D11834" t="s">
        <v>328</v>
      </c>
      <c r="E11834" t="s">
        <v>366</v>
      </c>
      <c r="F11834" s="2">
        <v>12803010</v>
      </c>
      <c r="G11834" s="2">
        <v>3896229.4583079731</v>
      </c>
      <c r="H11834">
        <v>2015</v>
      </c>
      <c r="I11834">
        <v>3.286</v>
      </c>
      <c r="J11834" t="s">
        <v>717</v>
      </c>
    </row>
    <row r="11835" spans="1:10">
      <c r="A11835" s="4" t="s">
        <v>51</v>
      </c>
      <c r="B11835" t="s">
        <v>32</v>
      </c>
      <c r="C11835" t="s">
        <v>4</v>
      </c>
      <c r="D11835" t="s">
        <v>328</v>
      </c>
      <c r="E11835" t="s">
        <v>365</v>
      </c>
      <c r="F11835" s="2">
        <v>6600648</v>
      </c>
      <c r="G11835" s="2">
        <v>2008718.198417529</v>
      </c>
      <c r="H11835">
        <v>2015</v>
      </c>
      <c r="I11835">
        <v>3.286</v>
      </c>
      <c r="J11835" t="s">
        <v>717</v>
      </c>
    </row>
    <row r="11836" spans="1:10">
      <c r="A11836" s="4" t="s">
        <v>51</v>
      </c>
      <c r="B11836" t="s">
        <v>32</v>
      </c>
      <c r="C11836" t="s">
        <v>4</v>
      </c>
      <c r="D11836" t="s">
        <v>1</v>
      </c>
      <c r="F11836" s="2">
        <v>9518574</v>
      </c>
      <c r="G11836" s="2">
        <v>2896705.416920268</v>
      </c>
      <c r="H11836">
        <v>2015</v>
      </c>
      <c r="I11836">
        <v>3.286</v>
      </c>
      <c r="J11836" t="s">
        <v>717</v>
      </c>
    </row>
    <row r="11837" spans="1:10">
      <c r="A11837" s="4" t="s">
        <v>51</v>
      </c>
      <c r="B11837" t="s">
        <v>32</v>
      </c>
      <c r="C11837" t="s">
        <v>4</v>
      </c>
      <c r="D11837" t="s">
        <v>367</v>
      </c>
      <c r="E11837" t="s">
        <v>414</v>
      </c>
      <c r="F11837" s="2">
        <v>13399807</v>
      </c>
      <c r="G11837" s="2">
        <v>4077847.5349969566</v>
      </c>
      <c r="H11837">
        <v>2015</v>
      </c>
      <c r="I11837">
        <v>3.286</v>
      </c>
      <c r="J11837" t="s">
        <v>717</v>
      </c>
    </row>
    <row r="11838" spans="1:10">
      <c r="A11838" s="4" t="s">
        <v>51</v>
      </c>
      <c r="B11838" t="s">
        <v>32</v>
      </c>
      <c r="C11838" t="s">
        <v>4</v>
      </c>
      <c r="D11838" t="s">
        <v>367</v>
      </c>
      <c r="E11838" t="s">
        <v>415</v>
      </c>
      <c r="F11838" s="2">
        <v>5341371</v>
      </c>
      <c r="G11838" s="2">
        <v>1625493.3049300062</v>
      </c>
      <c r="H11838">
        <v>2015</v>
      </c>
      <c r="I11838">
        <v>3.286</v>
      </c>
      <c r="J11838" t="s">
        <v>717</v>
      </c>
    </row>
    <row r="11839" spans="1:10">
      <c r="A11839" s="4" t="s">
        <v>51</v>
      </c>
      <c r="B11839" t="s">
        <v>32</v>
      </c>
      <c r="C11839" t="s">
        <v>4</v>
      </c>
      <c r="D11839" t="s">
        <v>367</v>
      </c>
      <c r="E11839" t="s">
        <v>421</v>
      </c>
      <c r="F11839" s="2">
        <v>2274039</v>
      </c>
      <c r="G11839" s="2">
        <v>692038.64881314663</v>
      </c>
      <c r="H11839">
        <v>2015</v>
      </c>
      <c r="I11839">
        <v>3.286</v>
      </c>
      <c r="J11839" t="s">
        <v>717</v>
      </c>
    </row>
    <row r="11840" spans="1:10">
      <c r="A11840" s="4" t="s">
        <v>51</v>
      </c>
      <c r="B11840" t="s">
        <v>32</v>
      </c>
      <c r="C11840" t="s">
        <v>4</v>
      </c>
      <c r="D11840" t="s">
        <v>367</v>
      </c>
      <c r="E11840" t="s">
        <v>417</v>
      </c>
      <c r="F11840" s="2">
        <v>2274039</v>
      </c>
      <c r="G11840" s="2">
        <v>692038.64881314663</v>
      </c>
      <c r="H11840">
        <v>2015</v>
      </c>
      <c r="I11840">
        <v>3.286</v>
      </c>
      <c r="J11840" t="s">
        <v>717</v>
      </c>
    </row>
    <row r="11841" spans="1:10">
      <c r="A11841" s="4" t="s">
        <v>51</v>
      </c>
      <c r="B11841" t="s">
        <v>32</v>
      </c>
      <c r="C11841" t="s">
        <v>4</v>
      </c>
      <c r="D11841" t="s">
        <v>367</v>
      </c>
      <c r="E11841" t="s">
        <v>418</v>
      </c>
      <c r="F11841" s="2">
        <v>250956.99998468001</v>
      </c>
      <c r="G11841" s="2">
        <v>76371.576379999999</v>
      </c>
      <c r="H11841">
        <v>2015</v>
      </c>
      <c r="I11841">
        <v>3.286</v>
      </c>
      <c r="J11841" t="s">
        <v>717</v>
      </c>
    </row>
    <row r="11842" spans="1:10">
      <c r="A11842" s="4" t="s">
        <v>51</v>
      </c>
      <c r="B11842" t="s">
        <v>32</v>
      </c>
      <c r="C11842" t="s">
        <v>4</v>
      </c>
      <c r="D11842" t="s">
        <v>367</v>
      </c>
      <c r="E11842" t="s">
        <v>419</v>
      </c>
      <c r="F11842" s="2">
        <v>-8866</v>
      </c>
      <c r="G11842" s="2">
        <v>-2698.1132075471696</v>
      </c>
      <c r="H11842">
        <v>2015</v>
      </c>
      <c r="I11842">
        <v>3.286</v>
      </c>
      <c r="J11842" t="s">
        <v>717</v>
      </c>
    </row>
    <row r="11843" spans="1:10">
      <c r="A11843" s="4" t="s">
        <v>51</v>
      </c>
      <c r="B11843" t="s">
        <v>32</v>
      </c>
      <c r="C11843" t="s">
        <v>3</v>
      </c>
      <c r="D11843" t="s">
        <v>328</v>
      </c>
      <c r="E11843" t="s">
        <v>365</v>
      </c>
      <c r="F11843" s="2">
        <v>23885782</v>
      </c>
      <c r="G11843" s="2">
        <v>10146879.43939265</v>
      </c>
      <c r="H11843">
        <v>2014</v>
      </c>
      <c r="I11843">
        <v>2.3540027397260279</v>
      </c>
      <c r="J11843" t="s">
        <v>717</v>
      </c>
    </row>
    <row r="11844" spans="1:10">
      <c r="A11844" s="4" t="s">
        <v>51</v>
      </c>
      <c r="B11844" t="s">
        <v>32</v>
      </c>
      <c r="C11844" t="s">
        <v>3</v>
      </c>
      <c r="D11844" t="s">
        <v>328</v>
      </c>
      <c r="E11844" t="s">
        <v>366</v>
      </c>
      <c r="F11844" s="2">
        <v>14077000.000000002</v>
      </c>
      <c r="G11844" s="2">
        <v>5980027.0247936761</v>
      </c>
      <c r="H11844">
        <v>2014</v>
      </c>
      <c r="I11844">
        <v>2.3540027397260279</v>
      </c>
      <c r="J11844" t="s">
        <v>717</v>
      </c>
    </row>
    <row r="11845" spans="1:10">
      <c r="A11845" s="4" t="s">
        <v>51</v>
      </c>
      <c r="B11845" t="s">
        <v>32</v>
      </c>
      <c r="C11845" t="s">
        <v>3</v>
      </c>
      <c r="D11845" t="s">
        <v>1</v>
      </c>
      <c r="F11845" s="2">
        <v>25495101</v>
      </c>
      <c r="G11845" s="2">
        <v>10830531.574898364</v>
      </c>
      <c r="H11845">
        <v>2014</v>
      </c>
      <c r="I11845">
        <v>2.3540027397260279</v>
      </c>
      <c r="J11845" t="s">
        <v>717</v>
      </c>
    </row>
    <row r="11846" spans="1:10">
      <c r="A11846" s="4" t="s">
        <v>51</v>
      </c>
      <c r="B11846" t="s">
        <v>32</v>
      </c>
      <c r="C11846" t="s">
        <v>4</v>
      </c>
      <c r="D11846" t="s">
        <v>328</v>
      </c>
      <c r="E11846" t="s">
        <v>365</v>
      </c>
      <c r="F11846" s="2">
        <v>22503358</v>
      </c>
      <c r="G11846" s="2">
        <v>9559614.1925557256</v>
      </c>
      <c r="H11846">
        <v>2014</v>
      </c>
      <c r="I11846">
        <v>2.3540027397260279</v>
      </c>
      <c r="J11846" t="s">
        <v>717</v>
      </c>
    </row>
    <row r="11847" spans="1:10">
      <c r="A11847" s="4" t="s">
        <v>51</v>
      </c>
      <c r="B11847" t="s">
        <v>32</v>
      </c>
      <c r="C11847" t="s">
        <v>4</v>
      </c>
      <c r="D11847" t="s">
        <v>328</v>
      </c>
      <c r="E11847" t="s">
        <v>366</v>
      </c>
      <c r="F11847" s="2">
        <v>5403859</v>
      </c>
      <c r="G11847" s="2">
        <v>2295604.3800649662</v>
      </c>
      <c r="H11847">
        <v>2014</v>
      </c>
      <c r="I11847">
        <v>2.3540027397260279</v>
      </c>
      <c r="J11847" t="s">
        <v>717</v>
      </c>
    </row>
    <row r="11848" spans="1:10">
      <c r="A11848" s="4" t="s">
        <v>51</v>
      </c>
      <c r="B11848" t="s">
        <v>32</v>
      </c>
      <c r="C11848" t="s">
        <v>4</v>
      </c>
      <c r="D11848" t="s">
        <v>328</v>
      </c>
      <c r="E11848" t="s">
        <v>366</v>
      </c>
      <c r="F11848" s="2">
        <v>4108307</v>
      </c>
      <c r="G11848" s="2">
        <v>1745243.0834800762</v>
      </c>
      <c r="H11848">
        <v>2014</v>
      </c>
      <c r="I11848">
        <v>2.3540027397260279</v>
      </c>
      <c r="J11848" t="s">
        <v>717</v>
      </c>
    </row>
    <row r="11849" spans="1:10">
      <c r="A11849" s="4" t="s">
        <v>51</v>
      </c>
      <c r="B11849" t="s">
        <v>32</v>
      </c>
      <c r="C11849" t="s">
        <v>4</v>
      </c>
      <c r="D11849" t="s">
        <v>328</v>
      </c>
      <c r="E11849" t="s">
        <v>366</v>
      </c>
      <c r="F11849" s="2">
        <v>245.00000000000003</v>
      </c>
      <c r="G11849" s="2">
        <v>104.07804369357467</v>
      </c>
      <c r="H11849">
        <v>2014</v>
      </c>
      <c r="I11849">
        <v>2.3540027397260279</v>
      </c>
      <c r="J11849" t="s">
        <v>717</v>
      </c>
    </row>
    <row r="11850" spans="1:10">
      <c r="A11850" s="4" t="s">
        <v>51</v>
      </c>
      <c r="B11850" t="s">
        <v>32</v>
      </c>
      <c r="C11850" t="s">
        <v>4</v>
      </c>
      <c r="D11850" t="s">
        <v>328</v>
      </c>
      <c r="E11850" t="s">
        <v>366</v>
      </c>
      <c r="F11850" s="2">
        <v>75</v>
      </c>
      <c r="G11850" s="2">
        <v>31.86062562048204</v>
      </c>
      <c r="H11850">
        <v>2014</v>
      </c>
      <c r="I11850">
        <v>2.3540027397260279</v>
      </c>
      <c r="J11850" t="s">
        <v>717</v>
      </c>
    </row>
    <row r="11851" spans="1:10">
      <c r="A11851" s="4" t="s">
        <v>51</v>
      </c>
      <c r="B11851" t="s">
        <v>32</v>
      </c>
      <c r="C11851" t="s">
        <v>4</v>
      </c>
      <c r="D11851" t="s">
        <v>1</v>
      </c>
      <c r="F11851" s="2">
        <v>3152210</v>
      </c>
      <c r="G11851" s="2">
        <v>1339085.1024951958</v>
      </c>
      <c r="H11851">
        <v>2014</v>
      </c>
      <c r="I11851">
        <v>2.3540027397260279</v>
      </c>
      <c r="J11851" t="s">
        <v>717</v>
      </c>
    </row>
    <row r="11852" spans="1:10">
      <c r="A11852" s="4" t="s">
        <v>51</v>
      </c>
      <c r="B11852" t="s">
        <v>32</v>
      </c>
      <c r="C11852" t="s">
        <v>4</v>
      </c>
      <c r="D11852" t="s">
        <v>367</v>
      </c>
      <c r="F11852" s="2">
        <v>34525293</v>
      </c>
      <c r="G11852" s="2">
        <v>14666632.46280599</v>
      </c>
      <c r="H11852">
        <v>2014</v>
      </c>
      <c r="I11852">
        <v>2.3540027397260279</v>
      </c>
      <c r="J11852" t="s">
        <v>717</v>
      </c>
    </row>
    <row r="11853" spans="1:10">
      <c r="A11853" s="4" t="s">
        <v>51</v>
      </c>
      <c r="B11853" t="s">
        <v>32</v>
      </c>
      <c r="C11853" t="s">
        <v>4</v>
      </c>
      <c r="D11853" t="s">
        <v>367</v>
      </c>
      <c r="F11853" s="2">
        <v>549425</v>
      </c>
      <c r="G11853" s="2">
        <v>233400.32308711126</v>
      </c>
      <c r="H11853">
        <v>2014</v>
      </c>
      <c r="I11853">
        <v>2.3540027397260279</v>
      </c>
      <c r="J11853" t="s">
        <v>717</v>
      </c>
    </row>
    <row r="11854" spans="1:10">
      <c r="A11854" t="s">
        <v>64</v>
      </c>
      <c r="B11854" t="s">
        <v>34</v>
      </c>
      <c r="C11854" t="s">
        <v>4</v>
      </c>
      <c r="D11854" t="s">
        <v>328</v>
      </c>
      <c r="F11854" s="2">
        <v>1882540.27</v>
      </c>
      <c r="G11854" s="2">
        <v>1882540.27</v>
      </c>
      <c r="H11854">
        <v>2015</v>
      </c>
      <c r="I11854">
        <v>1</v>
      </c>
      <c r="J11854" s="40" t="s">
        <v>715</v>
      </c>
    </row>
    <row r="11855" spans="1:10">
      <c r="A11855" t="s">
        <v>64</v>
      </c>
      <c r="B11855" t="s">
        <v>34</v>
      </c>
      <c r="C11855" t="s">
        <v>4</v>
      </c>
      <c r="D11855" t="s">
        <v>1</v>
      </c>
      <c r="F11855" s="2">
        <v>-2055.8200000000002</v>
      </c>
      <c r="G11855" s="2">
        <v>-2055.8200000000002</v>
      </c>
      <c r="H11855">
        <v>2015</v>
      </c>
      <c r="I11855">
        <v>1</v>
      </c>
      <c r="J11855" s="40" t="s">
        <v>715</v>
      </c>
    </row>
    <row r="11856" spans="1:10">
      <c r="A11856" s="4" t="s">
        <v>51</v>
      </c>
      <c r="B11856" t="s">
        <v>32</v>
      </c>
      <c r="C11856" t="s">
        <v>4</v>
      </c>
      <c r="D11856" t="s">
        <v>367</v>
      </c>
      <c r="F11856" s="2">
        <v>28920</v>
      </c>
      <c r="G11856" s="2">
        <v>12285.457239257874</v>
      </c>
      <c r="H11856">
        <v>2014</v>
      </c>
      <c r="I11856">
        <v>2.3540027397260279</v>
      </c>
      <c r="J11856" t="s">
        <v>717</v>
      </c>
    </row>
    <row r="11857" spans="1:10">
      <c r="A11857" s="4" t="s">
        <v>51</v>
      </c>
      <c r="B11857" t="s">
        <v>32</v>
      </c>
      <c r="C11857" t="s">
        <v>3</v>
      </c>
      <c r="D11857" t="s">
        <v>328</v>
      </c>
      <c r="F11857" s="2">
        <v>35904986</v>
      </c>
      <c r="G11857" s="2">
        <v>16622101.583983449</v>
      </c>
      <c r="H11857">
        <v>2013</v>
      </c>
      <c r="I11857">
        <v>2.1600749952459051</v>
      </c>
      <c r="J11857" t="s">
        <v>717</v>
      </c>
    </row>
    <row r="11858" spans="1:10">
      <c r="A11858" s="4" t="s">
        <v>51</v>
      </c>
      <c r="B11858" t="s">
        <v>32</v>
      </c>
      <c r="C11858" t="s">
        <v>3</v>
      </c>
      <c r="D11858" t="s">
        <v>328</v>
      </c>
      <c r="F11858" s="2">
        <v>27879196</v>
      </c>
      <c r="G11858" s="2">
        <v>12906587.068207882</v>
      </c>
      <c r="H11858">
        <v>2013</v>
      </c>
      <c r="I11858">
        <v>2.1600749952459051</v>
      </c>
      <c r="J11858" t="s">
        <v>717</v>
      </c>
    </row>
    <row r="11859" spans="1:10">
      <c r="A11859" s="4" t="s">
        <v>51</v>
      </c>
      <c r="B11859" t="s">
        <v>32</v>
      </c>
      <c r="C11859" t="s">
        <v>3</v>
      </c>
      <c r="D11859" t="s">
        <v>328</v>
      </c>
      <c r="F11859" s="2">
        <v>27171099</v>
      </c>
      <c r="G11859" s="2">
        <v>12578775.764638124</v>
      </c>
      <c r="H11859">
        <v>2013</v>
      </c>
      <c r="I11859">
        <v>2.1600749952459051</v>
      </c>
      <c r="J11859" t="s">
        <v>717</v>
      </c>
    </row>
    <row r="11860" spans="1:10">
      <c r="A11860" s="4" t="s">
        <v>51</v>
      </c>
      <c r="B11860" t="s">
        <v>32</v>
      </c>
      <c r="C11860" t="s">
        <v>3</v>
      </c>
      <c r="D11860" t="s">
        <v>328</v>
      </c>
      <c r="F11860" s="2">
        <v>1463317.0000000002</v>
      </c>
      <c r="G11860" s="2">
        <v>677438.05341046257</v>
      </c>
      <c r="H11860">
        <v>2013</v>
      </c>
      <c r="I11860">
        <v>2.1600749952459051</v>
      </c>
      <c r="J11860" t="s">
        <v>717</v>
      </c>
    </row>
    <row r="11861" spans="1:10">
      <c r="A11861" s="4" t="s">
        <v>51</v>
      </c>
      <c r="B11861" t="s">
        <v>32</v>
      </c>
      <c r="C11861" t="s">
        <v>3</v>
      </c>
      <c r="D11861" t="s">
        <v>328</v>
      </c>
      <c r="F11861" s="2">
        <v>917821</v>
      </c>
      <c r="G11861" s="2">
        <v>424902.37701006967</v>
      </c>
      <c r="H11861">
        <v>2013</v>
      </c>
      <c r="I11861">
        <v>2.1600749952459051</v>
      </c>
      <c r="J11861" t="s">
        <v>717</v>
      </c>
    </row>
    <row r="11862" spans="1:10">
      <c r="A11862" s="4" t="s">
        <v>51</v>
      </c>
      <c r="B11862" t="s">
        <v>32</v>
      </c>
      <c r="C11862" t="s">
        <v>3</v>
      </c>
      <c r="D11862" t="s">
        <v>1</v>
      </c>
      <c r="F11862" s="2">
        <v>8096862</v>
      </c>
      <c r="G11862" s="2">
        <v>3748417.0771016427</v>
      </c>
      <c r="H11862">
        <v>2013</v>
      </c>
      <c r="I11862">
        <v>2.1600749952459051</v>
      </c>
      <c r="J11862" t="s">
        <v>717</v>
      </c>
    </row>
    <row r="11863" spans="1:10">
      <c r="A11863" s="4" t="s">
        <v>51</v>
      </c>
      <c r="B11863" t="s">
        <v>32</v>
      </c>
      <c r="C11863" t="s">
        <v>4</v>
      </c>
      <c r="D11863" t="s">
        <v>328</v>
      </c>
      <c r="F11863" s="2">
        <v>37282655</v>
      </c>
      <c r="G11863" s="2">
        <v>17259889.162207402</v>
      </c>
      <c r="H11863">
        <v>2013</v>
      </c>
      <c r="I11863">
        <v>2.1600749952459051</v>
      </c>
      <c r="J11863" t="s">
        <v>717</v>
      </c>
    </row>
    <row r="11864" spans="1:10">
      <c r="A11864" s="4" t="s">
        <v>51</v>
      </c>
      <c r="B11864" t="s">
        <v>32</v>
      </c>
      <c r="C11864" t="s">
        <v>4</v>
      </c>
      <c r="D11864" t="s">
        <v>328</v>
      </c>
      <c r="F11864" s="2">
        <v>21170882</v>
      </c>
      <c r="G11864" s="2">
        <v>9800993.9685403779</v>
      </c>
      <c r="H11864">
        <v>2013</v>
      </c>
      <c r="I11864">
        <v>2.1600749952459051</v>
      </c>
      <c r="J11864" t="s">
        <v>717</v>
      </c>
    </row>
    <row r="11865" spans="1:10">
      <c r="A11865" s="4" t="s">
        <v>51</v>
      </c>
      <c r="B11865" t="s">
        <v>32</v>
      </c>
      <c r="C11865" t="s">
        <v>4</v>
      </c>
      <c r="D11865" t="s">
        <v>328</v>
      </c>
      <c r="F11865" s="2">
        <v>8779146</v>
      </c>
      <c r="G11865" s="2">
        <v>4064278.3326143608</v>
      </c>
      <c r="H11865">
        <v>2013</v>
      </c>
      <c r="I11865">
        <v>2.1600749952459051</v>
      </c>
      <c r="J11865" t="s">
        <v>717</v>
      </c>
    </row>
    <row r="11866" spans="1:10">
      <c r="A11866" s="4" t="s">
        <v>51</v>
      </c>
      <c r="B11866" t="s">
        <v>32</v>
      </c>
      <c r="C11866" t="s">
        <v>4</v>
      </c>
      <c r="D11866" t="s">
        <v>328</v>
      </c>
      <c r="F11866" s="2">
        <v>616550</v>
      </c>
      <c r="G11866" s="2">
        <v>285429.9046824582</v>
      </c>
      <c r="H11866">
        <v>2013</v>
      </c>
      <c r="I11866">
        <v>2.1600749952459051</v>
      </c>
      <c r="J11866" t="s">
        <v>717</v>
      </c>
    </row>
    <row r="11867" spans="1:10">
      <c r="A11867" s="4" t="s">
        <v>51</v>
      </c>
      <c r="B11867" t="s">
        <v>32</v>
      </c>
      <c r="C11867" t="s">
        <v>4</v>
      </c>
      <c r="D11867" t="s">
        <v>328</v>
      </c>
      <c r="F11867" s="2">
        <v>243825</v>
      </c>
      <c r="G11867" s="2">
        <v>112878.02531700651</v>
      </c>
      <c r="H11867">
        <v>2013</v>
      </c>
      <c r="I11867">
        <v>2.1600749952459051</v>
      </c>
      <c r="J11867" t="s">
        <v>717</v>
      </c>
    </row>
    <row r="11868" spans="1:10">
      <c r="A11868" s="4" t="s">
        <v>51</v>
      </c>
      <c r="B11868" t="s">
        <v>32</v>
      </c>
      <c r="C11868" t="s">
        <v>3</v>
      </c>
      <c r="D11868" t="s">
        <v>328</v>
      </c>
      <c r="F11868" s="2">
        <v>28314777.419758834</v>
      </c>
      <c r="G11868" s="2">
        <v>14487536.149056813</v>
      </c>
      <c r="H11868">
        <v>2012</v>
      </c>
      <c r="I11868">
        <v>1.9544232455014252</v>
      </c>
      <c r="J11868" t="s">
        <v>717</v>
      </c>
    </row>
    <row r="11869" spans="1:10">
      <c r="A11869" s="4" t="s">
        <v>51</v>
      </c>
      <c r="B11869" t="s">
        <v>32</v>
      </c>
      <c r="C11869" t="s">
        <v>3</v>
      </c>
      <c r="D11869" t="s">
        <v>328</v>
      </c>
      <c r="F11869" s="2">
        <v>26584317.438457113</v>
      </c>
      <c r="G11869" s="2">
        <v>13602129.170151506</v>
      </c>
      <c r="H11869">
        <v>2012</v>
      </c>
      <c r="I11869">
        <v>1.9544232455014252</v>
      </c>
      <c r="J11869" t="s">
        <v>717</v>
      </c>
    </row>
    <row r="11870" spans="1:10">
      <c r="A11870" s="4" t="s">
        <v>51</v>
      </c>
      <c r="B11870" t="s">
        <v>32</v>
      </c>
      <c r="C11870" t="s">
        <v>3</v>
      </c>
      <c r="D11870" t="s">
        <v>328</v>
      </c>
      <c r="F11870" s="2">
        <v>24389314.880370744</v>
      </c>
      <c r="G11870" s="2">
        <v>12479034.383421613</v>
      </c>
      <c r="H11870">
        <v>2012</v>
      </c>
      <c r="I11870">
        <v>1.9544232455014252</v>
      </c>
      <c r="J11870" t="s">
        <v>717</v>
      </c>
    </row>
    <row r="11871" spans="1:10">
      <c r="A11871" s="4" t="s">
        <v>51</v>
      </c>
      <c r="B11871" t="s">
        <v>32</v>
      </c>
      <c r="C11871" t="s">
        <v>3</v>
      </c>
      <c r="D11871" t="s">
        <v>328</v>
      </c>
      <c r="F11871" s="2">
        <v>1620502.3786836748</v>
      </c>
      <c r="G11871" s="2">
        <v>829146.08307778288</v>
      </c>
      <c r="H11871">
        <v>2012</v>
      </c>
      <c r="I11871">
        <v>1.9544232455014252</v>
      </c>
      <c r="J11871" t="s">
        <v>717</v>
      </c>
    </row>
    <row r="11872" spans="1:10">
      <c r="A11872" s="4" t="s">
        <v>51</v>
      </c>
      <c r="B11872" t="s">
        <v>32</v>
      </c>
      <c r="C11872" t="s">
        <v>3</v>
      </c>
      <c r="D11872" t="s">
        <v>328</v>
      </c>
      <c r="F11872" s="2">
        <v>904833.48722322995</v>
      </c>
      <c r="G11872" s="2">
        <v>462967.01050088392</v>
      </c>
      <c r="H11872">
        <v>2012</v>
      </c>
      <c r="I11872">
        <v>1.9544232455014252</v>
      </c>
      <c r="J11872" t="s">
        <v>717</v>
      </c>
    </row>
    <row r="11873" spans="1:10">
      <c r="A11873" s="4" t="s">
        <v>51</v>
      </c>
      <c r="B11873" t="s">
        <v>32</v>
      </c>
      <c r="C11873" t="s">
        <v>3</v>
      </c>
      <c r="D11873" t="s">
        <v>1</v>
      </c>
      <c r="F11873" s="2">
        <v>979844.03707283165</v>
      </c>
      <c r="G11873" s="2">
        <v>501346.9008456475</v>
      </c>
      <c r="H11873">
        <v>2012</v>
      </c>
      <c r="I11873">
        <v>1.9544232455014252</v>
      </c>
      <c r="J11873" t="s">
        <v>717</v>
      </c>
    </row>
    <row r="11874" spans="1:10">
      <c r="A11874" s="4" t="s">
        <v>51</v>
      </c>
      <c r="B11874" t="s">
        <v>32</v>
      </c>
      <c r="C11874" t="s">
        <v>4</v>
      </c>
      <c r="D11874" t="s">
        <v>328</v>
      </c>
      <c r="F11874" s="2">
        <v>30097315.851713136</v>
      </c>
      <c r="G11874" s="2">
        <v>15399589.58275253</v>
      </c>
      <c r="H11874">
        <v>2012</v>
      </c>
      <c r="I11874">
        <v>1.9544232455014252</v>
      </c>
      <c r="J11874" t="s">
        <v>717</v>
      </c>
    </row>
    <row r="11875" spans="1:10">
      <c r="A11875" s="4" t="s">
        <v>51</v>
      </c>
      <c r="B11875" t="s">
        <v>32</v>
      </c>
      <c r="C11875" t="s">
        <v>4</v>
      </c>
      <c r="D11875" t="s">
        <v>328</v>
      </c>
      <c r="F11875" s="2">
        <v>28136851.620357286</v>
      </c>
      <c r="G11875" s="2">
        <v>14396498.652541619</v>
      </c>
      <c r="H11875">
        <v>2012</v>
      </c>
      <c r="I11875">
        <v>1.9544232455014252</v>
      </c>
      <c r="J11875" t="s">
        <v>717</v>
      </c>
    </row>
    <row r="11876" spans="1:10">
      <c r="A11876" s="4" t="s">
        <v>51</v>
      </c>
      <c r="B11876" t="s">
        <v>32</v>
      </c>
      <c r="C11876" t="s">
        <v>4</v>
      </c>
      <c r="D11876" t="s">
        <v>328</v>
      </c>
      <c r="F11876" s="2">
        <v>22330902.006476358</v>
      </c>
      <c r="G11876" s="2">
        <v>11425827.06068212</v>
      </c>
      <c r="H11876">
        <v>2012</v>
      </c>
      <c r="I11876">
        <v>1.9544232455014252</v>
      </c>
      <c r="J11876" t="s">
        <v>717</v>
      </c>
    </row>
    <row r="11877" spans="1:10">
      <c r="A11877" s="4" t="s">
        <v>51</v>
      </c>
      <c r="B11877" t="s">
        <v>32</v>
      </c>
      <c r="C11877" t="s">
        <v>4</v>
      </c>
      <c r="D11877" t="s">
        <v>328</v>
      </c>
      <c r="F11877" s="2">
        <v>347561.60049167095</v>
      </c>
      <c r="G11877" s="2">
        <v>177833.33333333375</v>
      </c>
      <c r="H11877">
        <v>2012</v>
      </c>
      <c r="I11877">
        <v>1.9544232455014252</v>
      </c>
      <c r="J11877" t="s">
        <v>717</v>
      </c>
    </row>
    <row r="11878" spans="1:10">
      <c r="A11878" s="4" t="s">
        <v>51</v>
      </c>
      <c r="B11878" t="s">
        <v>32</v>
      </c>
      <c r="C11878" t="s">
        <v>3</v>
      </c>
      <c r="D11878" t="s">
        <v>328</v>
      </c>
      <c r="F11878" s="2">
        <v>39235609.502774462</v>
      </c>
      <c r="G11878" s="2">
        <v>23434909.16164447</v>
      </c>
      <c r="H11878">
        <v>2011</v>
      </c>
      <c r="I11878">
        <v>1.6742377464381528</v>
      </c>
      <c r="J11878" t="s">
        <v>717</v>
      </c>
    </row>
    <row r="11879" spans="1:10">
      <c r="A11879" s="4" t="s">
        <v>51</v>
      </c>
      <c r="B11879" t="s">
        <v>32</v>
      </c>
      <c r="C11879" t="s">
        <v>3</v>
      </c>
      <c r="D11879" t="s">
        <v>328</v>
      </c>
      <c r="F11879" s="2">
        <v>27998968.321644537</v>
      </c>
      <c r="G11879" s="2">
        <v>16723412.419299932</v>
      </c>
      <c r="H11879">
        <v>2011</v>
      </c>
      <c r="I11879">
        <v>1.6742377464381528</v>
      </c>
      <c r="J11879" t="s">
        <v>717</v>
      </c>
    </row>
    <row r="11880" spans="1:10">
      <c r="A11880" s="4" t="s">
        <v>51</v>
      </c>
      <c r="B11880" t="s">
        <v>32</v>
      </c>
      <c r="C11880" t="s">
        <v>3</v>
      </c>
      <c r="D11880" t="s">
        <v>328</v>
      </c>
      <c r="F11880" s="2">
        <v>23103746.539883535</v>
      </c>
      <c r="G11880" s="2">
        <v>13799561.375936879</v>
      </c>
      <c r="H11880">
        <v>2011</v>
      </c>
      <c r="I11880">
        <v>1.6742377464381528</v>
      </c>
      <c r="J11880" t="s">
        <v>717</v>
      </c>
    </row>
    <row r="11881" spans="1:10">
      <c r="A11881" s="4" t="s">
        <v>51</v>
      </c>
      <c r="B11881" t="s">
        <v>32</v>
      </c>
      <c r="C11881" t="s">
        <v>3</v>
      </c>
      <c r="D11881" t="s">
        <v>328</v>
      </c>
      <c r="F11881" s="2">
        <v>2377868.9400169859</v>
      </c>
      <c r="G11881" s="2">
        <v>1420269.5794404163</v>
      </c>
      <c r="H11881">
        <v>2011</v>
      </c>
      <c r="I11881">
        <v>1.6742377464381528</v>
      </c>
      <c r="J11881" t="s">
        <v>717</v>
      </c>
    </row>
    <row r="11882" spans="1:10">
      <c r="A11882" s="4" t="s">
        <v>51</v>
      </c>
      <c r="B11882" t="s">
        <v>32</v>
      </c>
      <c r="C11882" t="s">
        <v>3</v>
      </c>
      <c r="D11882" t="s">
        <v>328</v>
      </c>
      <c r="F11882" s="2">
        <v>10632.14871755228</v>
      </c>
      <c r="G11882" s="2">
        <v>6350.4414114253377</v>
      </c>
      <c r="H11882">
        <v>2011</v>
      </c>
      <c r="I11882">
        <v>1.6742377464381528</v>
      </c>
      <c r="J11882" t="s">
        <v>717</v>
      </c>
    </row>
    <row r="11883" spans="1:10">
      <c r="A11883" s="4" t="s">
        <v>51</v>
      </c>
      <c r="B11883" t="s">
        <v>32</v>
      </c>
      <c r="C11883" t="s">
        <v>3</v>
      </c>
      <c r="D11883" t="s">
        <v>1</v>
      </c>
      <c r="F11883" s="2">
        <v>124413.4167405695</v>
      </c>
      <c r="G11883" s="2">
        <v>74310.483684442122</v>
      </c>
      <c r="H11883">
        <v>2011</v>
      </c>
      <c r="I11883">
        <v>1.6742377464381528</v>
      </c>
      <c r="J11883" t="s">
        <v>717</v>
      </c>
    </row>
    <row r="11884" spans="1:10">
      <c r="A11884" s="4" t="s">
        <v>51</v>
      </c>
      <c r="B11884" t="s">
        <v>32</v>
      </c>
      <c r="C11884" t="s">
        <v>4</v>
      </c>
      <c r="D11884" t="s">
        <v>328</v>
      </c>
      <c r="F11884" s="2">
        <v>30357128.864211511</v>
      </c>
      <c r="G11884" s="2">
        <v>18131910.434342198</v>
      </c>
      <c r="H11884">
        <v>2011</v>
      </c>
      <c r="I11884">
        <v>1.6742377464381528</v>
      </c>
      <c r="J11884" t="s">
        <v>717</v>
      </c>
    </row>
    <row r="11885" spans="1:10">
      <c r="A11885" s="4" t="s">
        <v>51</v>
      </c>
      <c r="B11885" t="s">
        <v>32</v>
      </c>
      <c r="C11885" t="s">
        <v>4</v>
      </c>
      <c r="D11885" t="s">
        <v>328</v>
      </c>
      <c r="F11885" s="2">
        <v>12651438.81078082</v>
      </c>
      <c r="G11885" s="2">
        <v>7556536.6016242607</v>
      </c>
      <c r="H11885">
        <v>2011</v>
      </c>
      <c r="I11885">
        <v>1.6742377464381528</v>
      </c>
      <c r="J11885" t="s">
        <v>717</v>
      </c>
    </row>
    <row r="11886" spans="1:10">
      <c r="A11886" s="4" t="s">
        <v>51</v>
      </c>
      <c r="B11886" t="s">
        <v>32</v>
      </c>
      <c r="C11886" t="s">
        <v>4</v>
      </c>
      <c r="D11886" t="s">
        <v>328</v>
      </c>
      <c r="F11886" s="2">
        <v>11194969.473105369</v>
      </c>
      <c r="G11886" s="2">
        <v>6686606.7838465832</v>
      </c>
      <c r="H11886">
        <v>2011</v>
      </c>
      <c r="I11886">
        <v>1.6742377464381528</v>
      </c>
      <c r="J11886" t="s">
        <v>717</v>
      </c>
    </row>
    <row r="11887" spans="1:10">
      <c r="A11887" s="4" t="s">
        <v>51</v>
      </c>
      <c r="B11887" t="s">
        <v>32</v>
      </c>
      <c r="C11887" t="s">
        <v>4</v>
      </c>
      <c r="D11887" t="s">
        <v>328</v>
      </c>
      <c r="F11887" s="2">
        <v>681557.66928485583</v>
      </c>
      <c r="G11887" s="2">
        <v>407085.35614779423</v>
      </c>
      <c r="H11887">
        <v>2011</v>
      </c>
      <c r="I11887">
        <v>1.6742377464381528</v>
      </c>
      <c r="J11887" t="s">
        <v>717</v>
      </c>
    </row>
    <row r="11888" spans="1:10">
      <c r="A11888" s="4" t="s">
        <v>51</v>
      </c>
      <c r="B11888" t="s">
        <v>32</v>
      </c>
      <c r="C11888" t="s">
        <v>4</v>
      </c>
      <c r="D11888" t="s">
        <v>328</v>
      </c>
      <c r="F11888" s="2">
        <v>1182.5634219840088</v>
      </c>
      <c r="G11888" s="2">
        <v>706.32944723641924</v>
      </c>
      <c r="H11888">
        <v>2011</v>
      </c>
      <c r="I11888">
        <v>1.6742377464381528</v>
      </c>
      <c r="J11888" t="s">
        <v>717</v>
      </c>
    </row>
    <row r="11889" spans="1:10">
      <c r="A11889" s="4" t="s">
        <v>51</v>
      </c>
      <c r="B11889" t="s">
        <v>32</v>
      </c>
      <c r="C11889" t="s">
        <v>3</v>
      </c>
      <c r="D11889" t="s">
        <v>328</v>
      </c>
      <c r="F11889" s="2">
        <v>33878118.533554211</v>
      </c>
      <c r="G11889" s="2">
        <v>19239228.456060726</v>
      </c>
      <c r="H11889">
        <v>2010</v>
      </c>
      <c r="I11889">
        <v>1.7608875850154977</v>
      </c>
      <c r="J11889" t="s">
        <v>717</v>
      </c>
    </row>
    <row r="11890" spans="1:10">
      <c r="A11890" s="4" t="s">
        <v>51</v>
      </c>
      <c r="B11890" t="s">
        <v>32</v>
      </c>
      <c r="C11890" t="s">
        <v>3</v>
      </c>
      <c r="D11890" t="s">
        <v>328</v>
      </c>
      <c r="F11890" s="2">
        <v>25596152.545584694</v>
      </c>
      <c r="G11890" s="2">
        <v>14535937.877805766</v>
      </c>
      <c r="H11890">
        <v>2010</v>
      </c>
      <c r="I11890">
        <v>1.7608875850154977</v>
      </c>
      <c r="J11890" t="s">
        <v>717</v>
      </c>
    </row>
    <row r="11891" spans="1:10">
      <c r="A11891" s="4" t="s">
        <v>51</v>
      </c>
      <c r="B11891" t="s">
        <v>32</v>
      </c>
      <c r="C11891" t="s">
        <v>3</v>
      </c>
      <c r="D11891" t="s">
        <v>328</v>
      </c>
      <c r="F11891" s="2">
        <v>24503214.030700743</v>
      </c>
      <c r="G11891" s="2">
        <v>13915263.09755037</v>
      </c>
      <c r="H11891">
        <v>2010</v>
      </c>
      <c r="I11891">
        <v>1.7608875850154977</v>
      </c>
      <c r="J11891" t="s">
        <v>717</v>
      </c>
    </row>
    <row r="11892" spans="1:10">
      <c r="A11892" s="4" t="s">
        <v>51</v>
      </c>
      <c r="B11892" t="s">
        <v>32</v>
      </c>
      <c r="C11892" t="s">
        <v>3</v>
      </c>
      <c r="D11892" t="s">
        <v>328</v>
      </c>
      <c r="F11892" s="2">
        <v>1656135.9335266836</v>
      </c>
      <c r="G11892" s="2">
        <v>940512.0165647075</v>
      </c>
      <c r="H11892">
        <v>2010</v>
      </c>
      <c r="I11892">
        <v>1.7608875850154977</v>
      </c>
      <c r="J11892" t="s">
        <v>717</v>
      </c>
    </row>
    <row r="11893" spans="1:10">
      <c r="A11893" s="4" t="s">
        <v>51</v>
      </c>
      <c r="B11893" t="s">
        <v>32</v>
      </c>
      <c r="C11893" t="s">
        <v>3</v>
      </c>
      <c r="D11893" t="s">
        <v>328</v>
      </c>
      <c r="F11893" s="2">
        <v>519584.46278705954</v>
      </c>
      <c r="G11893" s="2">
        <v>295069.63829408033</v>
      </c>
      <c r="H11893">
        <v>2010</v>
      </c>
      <c r="I11893">
        <v>1.7608875850154977</v>
      </c>
      <c r="J11893" t="s">
        <v>717</v>
      </c>
    </row>
    <row r="11894" spans="1:10">
      <c r="A11894" s="4" t="s">
        <v>51</v>
      </c>
      <c r="B11894" t="s">
        <v>32</v>
      </c>
      <c r="C11894" t="s">
        <v>3</v>
      </c>
      <c r="D11894" t="s">
        <v>1</v>
      </c>
      <c r="F11894" s="2">
        <v>98322.048752092756</v>
      </c>
      <c r="G11894" s="2">
        <v>55836.641469209644</v>
      </c>
      <c r="H11894">
        <v>2010</v>
      </c>
      <c r="I11894">
        <v>1.7608875850154977</v>
      </c>
      <c r="J11894" t="s">
        <v>717</v>
      </c>
    </row>
    <row r="11895" spans="1:10">
      <c r="A11895" t="s">
        <v>64</v>
      </c>
      <c r="B11895" t="s">
        <v>34</v>
      </c>
      <c r="C11895" t="s">
        <v>3</v>
      </c>
      <c r="D11895" t="s">
        <v>328</v>
      </c>
      <c r="F11895" s="2">
        <v>16444652.91</v>
      </c>
      <c r="G11895" s="2">
        <v>16444652.91</v>
      </c>
      <c r="H11895">
        <v>2014</v>
      </c>
      <c r="I11895">
        <v>1</v>
      </c>
      <c r="J11895" s="40" t="s">
        <v>715</v>
      </c>
    </row>
    <row r="11896" spans="1:10">
      <c r="A11896" t="s">
        <v>64</v>
      </c>
      <c r="B11896" t="s">
        <v>34</v>
      </c>
      <c r="C11896" t="s">
        <v>3</v>
      </c>
      <c r="D11896" t="s">
        <v>1</v>
      </c>
      <c r="F11896" s="2">
        <v>1267273.74</v>
      </c>
      <c r="G11896" s="2">
        <v>1267273.74</v>
      </c>
      <c r="H11896">
        <v>2014</v>
      </c>
      <c r="I11896">
        <v>1</v>
      </c>
      <c r="J11896" s="40" t="s">
        <v>715</v>
      </c>
    </row>
    <row r="11897" spans="1:10">
      <c r="A11897" s="4" t="s">
        <v>51</v>
      </c>
      <c r="B11897" t="s">
        <v>32</v>
      </c>
      <c r="C11897" t="s">
        <v>4</v>
      </c>
      <c r="D11897" t="s">
        <v>328</v>
      </c>
      <c r="F11897" s="2">
        <v>22768075.84026105</v>
      </c>
      <c r="G11897" s="2">
        <v>12929886.060875753</v>
      </c>
      <c r="H11897">
        <v>2010</v>
      </c>
      <c r="I11897">
        <v>1.7608875850154977</v>
      </c>
      <c r="J11897" t="s">
        <v>717</v>
      </c>
    </row>
    <row r="11898" spans="1:10">
      <c r="A11898" s="4" t="s">
        <v>51</v>
      </c>
      <c r="B11898" t="s">
        <v>32</v>
      </c>
      <c r="C11898" t="s">
        <v>4</v>
      </c>
      <c r="D11898" t="s">
        <v>328</v>
      </c>
      <c r="F11898" s="2">
        <v>17651709.217928164</v>
      </c>
      <c r="G11898" s="2">
        <v>10024324.873511339</v>
      </c>
      <c r="H11898">
        <v>2010</v>
      </c>
      <c r="I11898">
        <v>1.7608875850154977</v>
      </c>
      <c r="J11898" t="s">
        <v>717</v>
      </c>
    </row>
    <row r="11899" spans="1:10">
      <c r="A11899" s="4" t="s">
        <v>51</v>
      </c>
      <c r="B11899" t="s">
        <v>32</v>
      </c>
      <c r="C11899" t="s">
        <v>4</v>
      </c>
      <c r="D11899" t="s">
        <v>328</v>
      </c>
      <c r="F11899" s="2">
        <v>14269601.250762422</v>
      </c>
      <c r="G11899" s="2">
        <v>8103641.2387658656</v>
      </c>
      <c r="H11899">
        <v>2010</v>
      </c>
      <c r="I11899">
        <v>1.7608875850154977</v>
      </c>
      <c r="J11899" t="s">
        <v>717</v>
      </c>
    </row>
    <row r="11900" spans="1:10">
      <c r="A11900" s="4" t="s">
        <v>51</v>
      </c>
      <c r="B11900" t="s">
        <v>32</v>
      </c>
      <c r="C11900" t="s">
        <v>4</v>
      </c>
      <c r="D11900" t="s">
        <v>328</v>
      </c>
      <c r="F11900" s="2">
        <v>64189.083873845251</v>
      </c>
      <c r="G11900" s="2">
        <v>36452.686940421765</v>
      </c>
      <c r="H11900">
        <v>2010</v>
      </c>
      <c r="I11900">
        <v>1.7608875850154977</v>
      </c>
      <c r="J11900" t="s">
        <v>717</v>
      </c>
    </row>
    <row r="11901" spans="1:10">
      <c r="A11901" s="4" t="s">
        <v>51</v>
      </c>
      <c r="B11901" t="s">
        <v>32</v>
      </c>
      <c r="C11901" t="s">
        <v>4</v>
      </c>
      <c r="D11901" t="s">
        <v>1</v>
      </c>
      <c r="F11901" s="2">
        <v>3358.2255861003077</v>
      </c>
      <c r="G11901" s="2">
        <v>1907.120939847362</v>
      </c>
      <c r="H11901">
        <v>2010</v>
      </c>
      <c r="I11901">
        <v>1.7608875850154977</v>
      </c>
      <c r="J11901" t="s">
        <v>717</v>
      </c>
    </row>
    <row r="11902" spans="1:10">
      <c r="A11902" t="s">
        <v>51</v>
      </c>
      <c r="B11902" t="s">
        <v>33</v>
      </c>
      <c r="C11902" t="s">
        <v>3</v>
      </c>
      <c r="D11902" t="s">
        <v>1</v>
      </c>
      <c r="F11902" s="2">
        <f t="shared" ref="F11902:F11909" si="305">G11902*I11902</f>
        <v>5318328</v>
      </c>
      <c r="G11902" s="2">
        <v>6099</v>
      </c>
      <c r="H11902">
        <v>2022</v>
      </c>
      <c r="I11902" s="32">
        <v>872</v>
      </c>
      <c r="J11902" t="s">
        <v>717</v>
      </c>
    </row>
    <row r="11903" spans="1:10">
      <c r="A11903" t="s">
        <v>51</v>
      </c>
      <c r="B11903" t="s">
        <v>33</v>
      </c>
      <c r="C11903" t="s">
        <v>3</v>
      </c>
      <c r="D11903" t="s">
        <v>328</v>
      </c>
      <c r="E11903" t="s">
        <v>370</v>
      </c>
      <c r="F11903" s="2">
        <f t="shared" si="305"/>
        <v>4556961152.284441</v>
      </c>
      <c r="G11903" s="2">
        <v>5225872.8810601393</v>
      </c>
      <c r="H11903">
        <v>2022</v>
      </c>
      <c r="I11903" s="32">
        <v>872</v>
      </c>
      <c r="J11903" t="s">
        <v>717</v>
      </c>
    </row>
    <row r="11904" spans="1:10">
      <c r="A11904" t="s">
        <v>51</v>
      </c>
      <c r="B11904" t="s">
        <v>33</v>
      </c>
      <c r="C11904" t="s">
        <v>3</v>
      </c>
      <c r="D11904" t="s">
        <v>328</v>
      </c>
      <c r="E11904" t="s">
        <v>419</v>
      </c>
      <c r="F11904" s="2">
        <f t="shared" si="305"/>
        <v>3900656643.9017582</v>
      </c>
      <c r="G11904" s="2">
        <v>4473230.0962176127</v>
      </c>
      <c r="H11904">
        <v>2022</v>
      </c>
      <c r="I11904" s="32">
        <v>872</v>
      </c>
      <c r="J11904" t="s">
        <v>717</v>
      </c>
    </row>
    <row r="11905" spans="1:10">
      <c r="A11905" t="s">
        <v>51</v>
      </c>
      <c r="B11905" t="s">
        <v>33</v>
      </c>
      <c r="C11905" t="s">
        <v>3</v>
      </c>
      <c r="D11905" t="s">
        <v>328</v>
      </c>
      <c r="E11905" t="s">
        <v>369</v>
      </c>
      <c r="F11905" s="2">
        <f t="shared" si="305"/>
        <v>162702451.39672604</v>
      </c>
      <c r="G11905" s="2">
        <v>186585.38004211703</v>
      </c>
      <c r="H11905">
        <v>2022</v>
      </c>
      <c r="I11905" s="32">
        <v>872</v>
      </c>
      <c r="J11905" t="s">
        <v>717</v>
      </c>
    </row>
    <row r="11906" spans="1:10">
      <c r="A11906" t="s">
        <v>51</v>
      </c>
      <c r="B11906" t="s">
        <v>33</v>
      </c>
      <c r="C11906" t="s">
        <v>4</v>
      </c>
      <c r="D11906" t="s">
        <v>1</v>
      </c>
      <c r="F11906" s="2">
        <f t="shared" si="305"/>
        <v>12964896</v>
      </c>
      <c r="G11906" s="2">
        <v>14868</v>
      </c>
      <c r="H11906">
        <v>2022</v>
      </c>
      <c r="I11906" s="32">
        <v>872</v>
      </c>
      <c r="J11906" t="s">
        <v>717</v>
      </c>
    </row>
    <row r="11907" spans="1:10">
      <c r="A11907" t="s">
        <v>51</v>
      </c>
      <c r="B11907" t="s">
        <v>33</v>
      </c>
      <c r="C11907" t="s">
        <v>4</v>
      </c>
      <c r="D11907" t="s">
        <v>328</v>
      </c>
      <c r="E11907" t="s">
        <v>370</v>
      </c>
      <c r="F11907" s="2">
        <f t="shared" si="305"/>
        <v>3107244285.6976652</v>
      </c>
      <c r="G11907" s="2">
        <v>3563353.5386441112</v>
      </c>
      <c r="H11907">
        <v>2022</v>
      </c>
      <c r="I11907" s="32">
        <v>872</v>
      </c>
      <c r="J11907" t="s">
        <v>717</v>
      </c>
    </row>
    <row r="11908" spans="1:10">
      <c r="A11908" t="s">
        <v>51</v>
      </c>
      <c r="B11908" t="s">
        <v>33</v>
      </c>
      <c r="C11908" t="s">
        <v>4</v>
      </c>
      <c r="D11908" t="s">
        <v>328</v>
      </c>
      <c r="E11908" t="s">
        <v>419</v>
      </c>
      <c r="F11908" s="2">
        <f t="shared" si="305"/>
        <v>1324586576.0724134</v>
      </c>
      <c r="G11908" s="2">
        <v>1519021.3028353364</v>
      </c>
      <c r="H11908">
        <v>2022</v>
      </c>
      <c r="I11908" s="32">
        <v>872</v>
      </c>
      <c r="J11908" t="s">
        <v>717</v>
      </c>
    </row>
    <row r="11909" spans="1:10">
      <c r="A11909" t="s">
        <v>51</v>
      </c>
      <c r="B11909" t="s">
        <v>33</v>
      </c>
      <c r="C11909" t="s">
        <v>4</v>
      </c>
      <c r="D11909" t="s">
        <v>328</v>
      </c>
      <c r="E11909" t="s">
        <v>369</v>
      </c>
      <c r="F11909" s="2">
        <f t="shared" si="305"/>
        <v>26393037.893683612</v>
      </c>
      <c r="G11909" s="2">
        <v>30267.245290921572</v>
      </c>
      <c r="H11909">
        <v>2022</v>
      </c>
      <c r="I11909" s="32">
        <v>872</v>
      </c>
      <c r="J11909" t="s">
        <v>717</v>
      </c>
    </row>
    <row r="11910" spans="1:10">
      <c r="A11910" t="s">
        <v>51</v>
      </c>
      <c r="B11910" t="s">
        <v>33</v>
      </c>
      <c r="C11910" t="s">
        <v>3</v>
      </c>
      <c r="D11910" t="s">
        <v>328</v>
      </c>
      <c r="E11910" t="s">
        <v>370</v>
      </c>
      <c r="F11910" s="2">
        <v>161249</v>
      </c>
      <c r="G11910" s="2">
        <f t="shared" ref="G11910:G11940" si="306">F11910/I11910</f>
        <v>5848712.3685165029</v>
      </c>
      <c r="H11910">
        <v>2021</v>
      </c>
      <c r="I11910" s="32">
        <v>2.7570000000000001E-2</v>
      </c>
      <c r="J11910" t="s">
        <v>717</v>
      </c>
    </row>
    <row r="11911" spans="1:10">
      <c r="A11911" t="s">
        <v>51</v>
      </c>
      <c r="B11911" t="s">
        <v>33</v>
      </c>
      <c r="C11911" t="s">
        <v>3</v>
      </c>
      <c r="D11911" t="s">
        <v>328</v>
      </c>
      <c r="E11911" t="s">
        <v>419</v>
      </c>
      <c r="F11911" s="2">
        <v>86200</v>
      </c>
      <c r="G11911" s="2">
        <f t="shared" si="306"/>
        <v>3126586.8697859994</v>
      </c>
      <c r="H11911">
        <v>2021</v>
      </c>
      <c r="I11911" s="32">
        <v>2.7570000000000001E-2</v>
      </c>
      <c r="J11911" t="s">
        <v>717</v>
      </c>
    </row>
    <row r="11912" spans="1:10">
      <c r="A11912" t="s">
        <v>51</v>
      </c>
      <c r="B11912" t="s">
        <v>33</v>
      </c>
      <c r="C11912" t="s">
        <v>3</v>
      </c>
      <c r="D11912" t="s">
        <v>328</v>
      </c>
      <c r="E11912" t="s">
        <v>432</v>
      </c>
      <c r="F11912" s="2">
        <v>3745</v>
      </c>
      <c r="G11912" s="2">
        <f t="shared" si="306"/>
        <v>135836.05368153789</v>
      </c>
      <c r="H11912">
        <v>2021</v>
      </c>
      <c r="I11912" s="32">
        <v>2.7570000000000001E-2</v>
      </c>
      <c r="J11912" t="s">
        <v>717</v>
      </c>
    </row>
    <row r="11913" spans="1:10">
      <c r="A11913" t="s">
        <v>51</v>
      </c>
      <c r="B11913" t="s">
        <v>33</v>
      </c>
      <c r="C11913" t="s">
        <v>4</v>
      </c>
      <c r="D11913" t="s">
        <v>328</v>
      </c>
      <c r="E11913" t="s">
        <v>370</v>
      </c>
      <c r="F11913" s="2"/>
      <c r="G11913" s="2">
        <f t="shared" si="306"/>
        <v>0</v>
      </c>
      <c r="H11913">
        <v>2021</v>
      </c>
      <c r="I11913" s="32">
        <v>2.7570000000000001E-2</v>
      </c>
      <c r="J11913" t="s">
        <v>717</v>
      </c>
    </row>
    <row r="11914" spans="1:10">
      <c r="A11914" t="s">
        <v>51</v>
      </c>
      <c r="B11914" t="s">
        <v>33</v>
      </c>
      <c r="C11914" t="s">
        <v>4</v>
      </c>
      <c r="D11914" t="s">
        <v>328</v>
      </c>
      <c r="E11914" t="s">
        <v>419</v>
      </c>
      <c r="F11914" s="2"/>
      <c r="G11914" s="2">
        <f t="shared" si="306"/>
        <v>0</v>
      </c>
      <c r="H11914">
        <v>2021</v>
      </c>
      <c r="I11914" s="32">
        <v>2.7570000000000001E-2</v>
      </c>
      <c r="J11914" t="s">
        <v>717</v>
      </c>
    </row>
    <row r="11915" spans="1:10">
      <c r="A11915" t="s">
        <v>51</v>
      </c>
      <c r="B11915" t="s">
        <v>33</v>
      </c>
      <c r="C11915" t="s">
        <v>4</v>
      </c>
      <c r="D11915" t="s">
        <v>328</v>
      </c>
      <c r="E11915" t="s">
        <v>432</v>
      </c>
      <c r="F11915" s="2"/>
      <c r="G11915" s="2">
        <f t="shared" si="306"/>
        <v>0</v>
      </c>
      <c r="H11915">
        <v>2021</v>
      </c>
      <c r="I11915" s="32">
        <v>2.7570000000000001E-2</v>
      </c>
      <c r="J11915" t="s">
        <v>717</v>
      </c>
    </row>
    <row r="11916" spans="1:10">
      <c r="A11916" t="s">
        <v>51</v>
      </c>
      <c r="B11916" t="s">
        <v>33</v>
      </c>
      <c r="C11916" t="s">
        <v>4</v>
      </c>
      <c r="D11916" t="s">
        <v>328</v>
      </c>
      <c r="F11916" s="2">
        <v>147691.19126580178</v>
      </c>
      <c r="G11916" s="2">
        <f t="shared" si="306"/>
        <v>5356952.8932100758</v>
      </c>
      <c r="H11916">
        <v>2021</v>
      </c>
      <c r="I11916" s="32">
        <v>2.7570000000000001E-2</v>
      </c>
      <c r="J11916" t="s">
        <v>717</v>
      </c>
    </row>
    <row r="11917" spans="1:10">
      <c r="A11917" t="s">
        <v>51</v>
      </c>
      <c r="B11917" t="s">
        <v>33</v>
      </c>
      <c r="C11917" t="s">
        <v>3</v>
      </c>
      <c r="D11917" t="s">
        <v>1</v>
      </c>
      <c r="F11917" s="2">
        <v>60421140</v>
      </c>
      <c r="G11917" s="2">
        <f t="shared" si="306"/>
        <v>76367.421226254111</v>
      </c>
      <c r="H11917">
        <v>2020</v>
      </c>
      <c r="I11917">
        <v>791.19</v>
      </c>
      <c r="J11917" t="s">
        <v>717</v>
      </c>
    </row>
    <row r="11918" spans="1:10">
      <c r="A11918" t="s">
        <v>51</v>
      </c>
      <c r="B11918" t="s">
        <v>33</v>
      </c>
      <c r="C11918" t="s">
        <v>3</v>
      </c>
      <c r="D11918" t="s">
        <v>328</v>
      </c>
      <c r="E11918" t="s">
        <v>370</v>
      </c>
      <c r="F11918" s="2">
        <v>4624206649.125</v>
      </c>
      <c r="G11918" s="2">
        <f t="shared" si="306"/>
        <v>5844622.2135327794</v>
      </c>
      <c r="H11918">
        <v>2020</v>
      </c>
      <c r="I11918">
        <v>791.19</v>
      </c>
      <c r="J11918" t="s">
        <v>717</v>
      </c>
    </row>
    <row r="11919" spans="1:10">
      <c r="A11919" t="s">
        <v>51</v>
      </c>
      <c r="B11919" t="s">
        <v>33</v>
      </c>
      <c r="C11919" t="s">
        <v>3</v>
      </c>
      <c r="D11919" t="s">
        <v>328</v>
      </c>
      <c r="E11919" t="s">
        <v>385</v>
      </c>
      <c r="F11919" s="2">
        <v>712387473.85000002</v>
      </c>
      <c r="G11919" s="2">
        <f t="shared" si="306"/>
        <v>900399.9972825743</v>
      </c>
      <c r="H11919">
        <v>2020</v>
      </c>
      <c r="I11919">
        <v>791.19</v>
      </c>
      <c r="J11919" t="s">
        <v>717</v>
      </c>
    </row>
    <row r="11920" spans="1:10">
      <c r="A11920" t="s">
        <v>51</v>
      </c>
      <c r="B11920" t="s">
        <v>33</v>
      </c>
      <c r="C11920" t="s">
        <v>3</v>
      </c>
      <c r="D11920" t="s">
        <v>328</v>
      </c>
      <c r="E11920" t="s">
        <v>386</v>
      </c>
      <c r="F11920" s="2">
        <v>149133712.81</v>
      </c>
      <c r="G11920" s="2">
        <f t="shared" si="306"/>
        <v>188492.91928613858</v>
      </c>
      <c r="H11920">
        <v>2020</v>
      </c>
      <c r="I11920">
        <v>791.19</v>
      </c>
      <c r="J11920" t="s">
        <v>717</v>
      </c>
    </row>
    <row r="11921" spans="1:10">
      <c r="A11921" t="s">
        <v>51</v>
      </c>
      <c r="B11921" t="s">
        <v>33</v>
      </c>
      <c r="C11921" t="s">
        <v>4</v>
      </c>
      <c r="D11921" t="s">
        <v>1</v>
      </c>
      <c r="F11921" s="2">
        <f>60421140*0.304</f>
        <v>18368026.559999999</v>
      </c>
      <c r="G11921" s="2">
        <f t="shared" si="306"/>
        <v>23215.696052781252</v>
      </c>
      <c r="H11921">
        <v>2020</v>
      </c>
      <c r="I11921">
        <v>791.19</v>
      </c>
      <c r="J11921" t="s">
        <v>717</v>
      </c>
    </row>
    <row r="11922" spans="1:10">
      <c r="A11922" t="s">
        <v>51</v>
      </c>
      <c r="B11922" t="s">
        <v>33</v>
      </c>
      <c r="C11922" t="s">
        <v>4</v>
      </c>
      <c r="D11922" t="s">
        <v>328</v>
      </c>
      <c r="E11922" t="s">
        <v>370</v>
      </c>
      <c r="F11922" s="2">
        <f>4624206649.125*0.686</f>
        <v>3172205761.2997503</v>
      </c>
      <c r="G11922" s="2">
        <f t="shared" si="306"/>
        <v>4009410.8384834873</v>
      </c>
      <c r="H11922">
        <v>2020</v>
      </c>
      <c r="I11922">
        <v>791.19</v>
      </c>
      <c r="J11922" t="s">
        <v>717</v>
      </c>
    </row>
    <row r="11923" spans="1:10">
      <c r="A11923" t="s">
        <v>51</v>
      </c>
      <c r="B11923" t="s">
        <v>33</v>
      </c>
      <c r="C11923" t="s">
        <v>4</v>
      </c>
      <c r="D11923" t="s">
        <v>328</v>
      </c>
      <c r="E11923" t="s">
        <v>385</v>
      </c>
      <c r="F11923" s="2">
        <v>379702523.56205004</v>
      </c>
      <c r="G11923" s="2">
        <f t="shared" si="306"/>
        <v>479913.19855161215</v>
      </c>
      <c r="H11923">
        <v>2020</v>
      </c>
      <c r="I11923">
        <v>791.19</v>
      </c>
      <c r="J11923" t="s">
        <v>717</v>
      </c>
    </row>
    <row r="11924" spans="1:10">
      <c r="A11924" t="s">
        <v>51</v>
      </c>
      <c r="B11924" t="s">
        <v>33</v>
      </c>
      <c r="C11924" t="s">
        <v>4</v>
      </c>
      <c r="D11924" t="s">
        <v>328</v>
      </c>
      <c r="E11924" t="s">
        <v>386</v>
      </c>
      <c r="F11924" s="2">
        <v>0</v>
      </c>
      <c r="G11924" s="2">
        <f t="shared" si="306"/>
        <v>0</v>
      </c>
      <c r="H11924">
        <v>2020</v>
      </c>
      <c r="I11924">
        <v>791.19</v>
      </c>
      <c r="J11924" t="s">
        <v>717</v>
      </c>
    </row>
    <row r="11925" spans="1:10">
      <c r="A11925" s="6" t="s">
        <v>51</v>
      </c>
      <c r="B11925" t="s">
        <v>33</v>
      </c>
      <c r="C11925" t="s">
        <v>3</v>
      </c>
      <c r="D11925" t="s">
        <v>328</v>
      </c>
      <c r="E11925" t="s">
        <v>370</v>
      </c>
      <c r="F11925" s="2">
        <v>7048919091.5551224</v>
      </c>
      <c r="G11925" s="2">
        <f t="shared" si="306"/>
        <v>10022207.344425976</v>
      </c>
      <c r="H11925">
        <v>2019</v>
      </c>
      <c r="I11925">
        <v>703.33</v>
      </c>
      <c r="J11925" t="s">
        <v>717</v>
      </c>
    </row>
    <row r="11926" spans="1:10">
      <c r="A11926" s="6" t="s">
        <v>51</v>
      </c>
      <c r="B11926" t="s">
        <v>33</v>
      </c>
      <c r="C11926" t="s">
        <v>3</v>
      </c>
      <c r="D11926" t="s">
        <v>328</v>
      </c>
      <c r="E11926" t="s">
        <v>434</v>
      </c>
      <c r="F11926" s="2">
        <v>2848012627.5255265</v>
      </c>
      <c r="G11926" s="2">
        <f t="shared" si="306"/>
        <v>4049326.2444734708</v>
      </c>
      <c r="H11926">
        <v>2019</v>
      </c>
      <c r="I11926">
        <v>703.33</v>
      </c>
      <c r="J11926" t="s">
        <v>717</v>
      </c>
    </row>
    <row r="11927" spans="1:10">
      <c r="A11927" s="6" t="s">
        <v>51</v>
      </c>
      <c r="B11927" t="s">
        <v>33</v>
      </c>
      <c r="C11927" t="s">
        <v>3</v>
      </c>
      <c r="D11927" t="s">
        <v>1</v>
      </c>
      <c r="E11927" t="s">
        <v>434</v>
      </c>
      <c r="F11927" s="2">
        <v>3238491465.9600129</v>
      </c>
      <c r="G11927" s="2">
        <f t="shared" si="306"/>
        <v>4604512.0582941333</v>
      </c>
      <c r="H11927">
        <v>2019</v>
      </c>
      <c r="I11927">
        <v>703.33</v>
      </c>
      <c r="J11927" t="s">
        <v>717</v>
      </c>
    </row>
    <row r="11928" spans="1:10">
      <c r="A11928" s="6" t="s">
        <v>51</v>
      </c>
      <c r="B11928" t="s">
        <v>33</v>
      </c>
      <c r="C11928" t="s">
        <v>4</v>
      </c>
      <c r="D11928" t="s">
        <v>328</v>
      </c>
      <c r="E11928" t="s">
        <v>370</v>
      </c>
      <c r="F11928" s="2">
        <v>4717241955.5283413</v>
      </c>
      <c r="G11928" s="2">
        <f t="shared" si="306"/>
        <v>6707010.8704709606</v>
      </c>
      <c r="H11928">
        <v>2019</v>
      </c>
      <c r="I11928">
        <v>703.33</v>
      </c>
      <c r="J11928" t="s">
        <v>717</v>
      </c>
    </row>
    <row r="11929" spans="1:10">
      <c r="A11929" s="6" t="s">
        <v>51</v>
      </c>
      <c r="B11929" t="s">
        <v>33</v>
      </c>
      <c r="C11929" t="s">
        <v>4</v>
      </c>
      <c r="D11929" t="s">
        <v>328</v>
      </c>
      <c r="E11929" t="s">
        <v>434</v>
      </c>
      <c r="F11929" s="2">
        <v>-549121289.82894349</v>
      </c>
      <c r="G11929" s="2">
        <f t="shared" si="306"/>
        <v>-780744.8705855622</v>
      </c>
      <c r="H11929">
        <v>2019</v>
      </c>
      <c r="I11929">
        <v>703.33</v>
      </c>
      <c r="J11929" t="s">
        <v>717</v>
      </c>
    </row>
    <row r="11930" spans="1:10">
      <c r="A11930" s="6" t="s">
        <v>51</v>
      </c>
      <c r="B11930" t="s">
        <v>33</v>
      </c>
      <c r="C11930" t="s">
        <v>4</v>
      </c>
      <c r="D11930" t="s">
        <v>1</v>
      </c>
      <c r="E11930" t="s">
        <v>434</v>
      </c>
      <c r="F11930" s="2">
        <v>6779020205.0131512</v>
      </c>
      <c r="G11930" s="2">
        <f t="shared" si="306"/>
        <v>9638463.0330188535</v>
      </c>
      <c r="H11930">
        <v>2019</v>
      </c>
      <c r="I11930">
        <v>703.33</v>
      </c>
      <c r="J11930" t="s">
        <v>717</v>
      </c>
    </row>
    <row r="11931" spans="1:10">
      <c r="A11931" t="s">
        <v>51</v>
      </c>
      <c r="B11931" t="s">
        <v>33</v>
      </c>
      <c r="C11931" t="s">
        <v>3</v>
      </c>
      <c r="D11931" t="s">
        <v>328</v>
      </c>
      <c r="E11931" t="s">
        <v>370</v>
      </c>
      <c r="F11931" s="2">
        <v>8338679040.79</v>
      </c>
      <c r="G11931" s="2">
        <f t="shared" si="306"/>
        <v>12935404.319914991</v>
      </c>
      <c r="H11931">
        <v>2018</v>
      </c>
      <c r="I11931">
        <v>644.64</v>
      </c>
      <c r="J11931" t="s">
        <v>717</v>
      </c>
    </row>
    <row r="11932" spans="1:10">
      <c r="A11932" t="s">
        <v>51</v>
      </c>
      <c r="B11932" t="s">
        <v>33</v>
      </c>
      <c r="C11932" t="s">
        <v>3</v>
      </c>
      <c r="D11932" t="s">
        <v>328</v>
      </c>
      <c r="E11932" t="s">
        <v>385</v>
      </c>
      <c r="F11932" s="2">
        <v>3571092962.9200001</v>
      </c>
      <c r="G11932" s="2">
        <f t="shared" si="306"/>
        <v>5539670.1460039718</v>
      </c>
      <c r="H11932">
        <v>2018</v>
      </c>
      <c r="I11932">
        <v>644.64</v>
      </c>
      <c r="J11932" t="s">
        <v>717</v>
      </c>
    </row>
    <row r="11933" spans="1:10">
      <c r="A11933" t="s">
        <v>51</v>
      </c>
      <c r="B11933" t="s">
        <v>33</v>
      </c>
      <c r="C11933" t="s">
        <v>3</v>
      </c>
      <c r="D11933" t="s">
        <v>328</v>
      </c>
      <c r="E11933" t="s">
        <v>386</v>
      </c>
      <c r="F11933" s="2">
        <v>38702369.160000004</v>
      </c>
      <c r="G11933" s="2">
        <f t="shared" si="306"/>
        <v>60037.182241250935</v>
      </c>
      <c r="H11933">
        <v>2018</v>
      </c>
      <c r="I11933">
        <v>644.64</v>
      </c>
      <c r="J11933" t="s">
        <v>717</v>
      </c>
    </row>
    <row r="11934" spans="1:10">
      <c r="A11934" t="s">
        <v>51</v>
      </c>
      <c r="B11934" t="s">
        <v>33</v>
      </c>
      <c r="C11934" t="s">
        <v>3</v>
      </c>
      <c r="D11934" t="s">
        <v>1</v>
      </c>
      <c r="E11934" t="s">
        <v>364</v>
      </c>
      <c r="F11934" s="2">
        <v>3073199663.9400001</v>
      </c>
      <c r="G11934" s="2">
        <f t="shared" si="306"/>
        <v>4767311.4667721521</v>
      </c>
      <c r="H11934">
        <v>2018</v>
      </c>
      <c r="I11934">
        <v>644.64</v>
      </c>
      <c r="J11934" t="s">
        <v>717</v>
      </c>
    </row>
    <row r="11935" spans="1:10">
      <c r="A11935" t="s">
        <v>51</v>
      </c>
      <c r="B11935" t="s">
        <v>33</v>
      </c>
      <c r="C11935" t="s">
        <v>4</v>
      </c>
      <c r="D11935" t="s">
        <v>328</v>
      </c>
      <c r="E11935" t="s">
        <v>370</v>
      </c>
      <c r="F11935" s="2">
        <v>5216687928.5500002</v>
      </c>
      <c r="G11935" s="2">
        <f t="shared" si="306"/>
        <v>8092404.9524540836</v>
      </c>
      <c r="H11935">
        <v>2018</v>
      </c>
      <c r="I11935">
        <v>644.64</v>
      </c>
      <c r="J11935" t="s">
        <v>717</v>
      </c>
    </row>
    <row r="11936" spans="1:10">
      <c r="A11936" t="s">
        <v>51</v>
      </c>
      <c r="B11936" t="s">
        <v>33</v>
      </c>
      <c r="C11936" t="s">
        <v>4</v>
      </c>
      <c r="D11936" t="s">
        <v>328</v>
      </c>
      <c r="E11936" t="s">
        <v>385</v>
      </c>
      <c r="F11936" s="2">
        <v>95680857.090000004</v>
      </c>
      <c r="G11936" s="2">
        <f t="shared" si="306"/>
        <v>148425.25609642593</v>
      </c>
      <c r="H11936">
        <v>2018</v>
      </c>
      <c r="I11936">
        <v>644.64</v>
      </c>
      <c r="J11936" t="s">
        <v>717</v>
      </c>
    </row>
    <row r="11937" spans="1:10">
      <c r="A11937" t="s">
        <v>51</v>
      </c>
      <c r="B11937" t="s">
        <v>33</v>
      </c>
      <c r="C11937" t="s">
        <v>4</v>
      </c>
      <c r="D11937" t="s">
        <v>328</v>
      </c>
      <c r="E11937" t="s">
        <v>386</v>
      </c>
      <c r="F11937" s="2">
        <v>15684934.51</v>
      </c>
      <c r="G11937" s="2">
        <f t="shared" si="306"/>
        <v>24331.308187515511</v>
      </c>
      <c r="H11937">
        <v>2018</v>
      </c>
      <c r="I11937">
        <v>644.64</v>
      </c>
      <c r="J11937" t="s">
        <v>717</v>
      </c>
    </row>
    <row r="11938" spans="1:10">
      <c r="A11938" t="s">
        <v>51</v>
      </c>
      <c r="B11938" t="s">
        <v>33</v>
      </c>
      <c r="C11938" t="s">
        <v>4</v>
      </c>
      <c r="D11938" t="s">
        <v>1</v>
      </c>
      <c r="E11938" t="s">
        <v>364</v>
      </c>
      <c r="F11938" s="2">
        <v>253302044.31</v>
      </c>
      <c r="G11938" s="2">
        <f t="shared" si="306"/>
        <v>392935.66069434106</v>
      </c>
      <c r="H11938">
        <v>2018</v>
      </c>
      <c r="I11938">
        <v>644.64</v>
      </c>
      <c r="J11938" t="s">
        <v>717</v>
      </c>
    </row>
    <row r="11939" spans="1:10">
      <c r="A11939" s="5" t="s">
        <v>51</v>
      </c>
      <c r="B11939" t="s">
        <v>33</v>
      </c>
      <c r="C11939" t="s">
        <v>3</v>
      </c>
      <c r="D11939" t="s">
        <v>328</v>
      </c>
      <c r="E11939" t="s">
        <v>370</v>
      </c>
      <c r="F11939" s="2">
        <v>6906282650.0999994</v>
      </c>
      <c r="G11939" s="2">
        <f t="shared" si="306"/>
        <v>10642733.54203908</v>
      </c>
      <c r="H11939">
        <v>2017</v>
      </c>
      <c r="I11939">
        <v>648.91999999999996</v>
      </c>
      <c r="J11939" t="s">
        <v>717</v>
      </c>
    </row>
    <row r="11940" spans="1:10">
      <c r="A11940" s="5" t="s">
        <v>51</v>
      </c>
      <c r="B11940" t="s">
        <v>33</v>
      </c>
      <c r="C11940" t="s">
        <v>3</v>
      </c>
      <c r="D11940" t="s">
        <v>328</v>
      </c>
      <c r="E11940" t="s">
        <v>385</v>
      </c>
      <c r="F11940" s="2">
        <v>3159366715.2999997</v>
      </c>
      <c r="G11940" s="2">
        <f t="shared" si="306"/>
        <v>4868653.6326511744</v>
      </c>
      <c r="H11940">
        <v>2017</v>
      </c>
      <c r="I11940">
        <v>648.91999999999996</v>
      </c>
      <c r="J11940" t="s">
        <v>717</v>
      </c>
    </row>
    <row r="11941" spans="1:10">
      <c r="A11941" t="s">
        <v>64</v>
      </c>
      <c r="B11941" t="s">
        <v>34</v>
      </c>
      <c r="C11941" t="s">
        <v>4</v>
      </c>
      <c r="D11941" t="s">
        <v>328</v>
      </c>
      <c r="F11941" s="2">
        <v>3973425.17</v>
      </c>
      <c r="G11941" s="2">
        <v>3973425.17</v>
      </c>
      <c r="H11941">
        <v>2014</v>
      </c>
      <c r="I11941">
        <v>1</v>
      </c>
      <c r="J11941" s="40" t="s">
        <v>715</v>
      </c>
    </row>
    <row r="11942" spans="1:10">
      <c r="A11942" t="s">
        <v>64</v>
      </c>
      <c r="B11942" t="s">
        <v>34</v>
      </c>
      <c r="C11942" t="s">
        <v>4</v>
      </c>
      <c r="D11942" t="s">
        <v>1</v>
      </c>
      <c r="F11942" s="2">
        <v>137376.19</v>
      </c>
      <c r="G11942" s="2">
        <v>137376.19</v>
      </c>
      <c r="H11942">
        <v>2014</v>
      </c>
      <c r="I11942">
        <v>1</v>
      </c>
      <c r="J11942" s="40" t="s">
        <v>715</v>
      </c>
    </row>
    <row r="11943" spans="1:10">
      <c r="A11943" s="5" t="s">
        <v>51</v>
      </c>
      <c r="B11943" t="s">
        <v>33</v>
      </c>
      <c r="C11943" t="s">
        <v>3</v>
      </c>
      <c r="D11943" t="s">
        <v>328</v>
      </c>
      <c r="E11943" t="s">
        <v>386</v>
      </c>
      <c r="F11943" s="2">
        <v>-28513220.960000001</v>
      </c>
      <c r="G11943" s="2">
        <f t="shared" ref="G11943:G11948" si="307">F11943/I11943</f>
        <v>-43939.50095543365</v>
      </c>
      <c r="H11943">
        <v>2017</v>
      </c>
      <c r="I11943">
        <v>648.91999999999996</v>
      </c>
      <c r="J11943" t="s">
        <v>717</v>
      </c>
    </row>
    <row r="11944" spans="1:10">
      <c r="A11944" s="5" t="s">
        <v>51</v>
      </c>
      <c r="B11944" t="s">
        <v>33</v>
      </c>
      <c r="C11944" t="s">
        <v>3</v>
      </c>
      <c r="D11944" t="s">
        <v>1</v>
      </c>
      <c r="E11944" t="s">
        <v>364</v>
      </c>
      <c r="F11944" s="2">
        <v>1677617160.28</v>
      </c>
      <c r="G11944" s="2">
        <f t="shared" si="307"/>
        <v>2585244.9612895274</v>
      </c>
      <c r="H11944">
        <v>2017</v>
      </c>
      <c r="I11944">
        <v>648.91999999999996</v>
      </c>
      <c r="J11944" t="s">
        <v>717</v>
      </c>
    </row>
    <row r="11945" spans="1:10">
      <c r="A11945" s="5" t="s">
        <v>51</v>
      </c>
      <c r="B11945" t="s">
        <v>33</v>
      </c>
      <c r="C11945" t="s">
        <v>4</v>
      </c>
      <c r="D11945" t="s">
        <v>328</v>
      </c>
      <c r="E11945" t="s">
        <v>370</v>
      </c>
      <c r="F11945" s="2">
        <v>4103357994.9400001</v>
      </c>
      <c r="G11945" s="2">
        <f t="shared" si="307"/>
        <v>6323364.9678542819</v>
      </c>
      <c r="H11945">
        <v>2017</v>
      </c>
      <c r="I11945">
        <v>648.91999999999996</v>
      </c>
      <c r="J11945" t="s">
        <v>717</v>
      </c>
    </row>
    <row r="11946" spans="1:10">
      <c r="A11946" s="5" t="s">
        <v>51</v>
      </c>
      <c r="B11946" t="s">
        <v>33</v>
      </c>
      <c r="C11946" t="s">
        <v>4</v>
      </c>
      <c r="D11946" t="s">
        <v>328</v>
      </c>
      <c r="E11946" t="s">
        <v>385</v>
      </c>
      <c r="F11946" s="2">
        <v>2022723607.2</v>
      </c>
      <c r="G11946" s="2">
        <f t="shared" si="307"/>
        <v>3117061.5903347102</v>
      </c>
      <c r="H11946">
        <v>2017</v>
      </c>
      <c r="I11946">
        <v>648.91999999999996</v>
      </c>
      <c r="J11946" t="s">
        <v>717</v>
      </c>
    </row>
    <row r="11947" spans="1:10">
      <c r="A11947" s="5" t="s">
        <v>51</v>
      </c>
      <c r="B11947" t="s">
        <v>33</v>
      </c>
      <c r="C11947" t="s">
        <v>4</v>
      </c>
      <c r="D11947" t="s">
        <v>328</v>
      </c>
      <c r="E11947" t="s">
        <v>386</v>
      </c>
      <c r="F11947" s="2">
        <v>27253708.379999999</v>
      </c>
      <c r="G11947" s="2">
        <f t="shared" si="307"/>
        <v>41998.56435307896</v>
      </c>
      <c r="H11947">
        <v>2017</v>
      </c>
      <c r="I11947">
        <v>648.91999999999996</v>
      </c>
      <c r="J11947" t="s">
        <v>717</v>
      </c>
    </row>
    <row r="11948" spans="1:10">
      <c r="A11948" s="5" t="s">
        <v>51</v>
      </c>
      <c r="B11948" t="s">
        <v>33</v>
      </c>
      <c r="C11948" t="s">
        <v>4</v>
      </c>
      <c r="D11948" t="s">
        <v>1</v>
      </c>
      <c r="E11948" t="s">
        <v>364</v>
      </c>
      <c r="F11948" s="2">
        <v>1817449854.8</v>
      </c>
      <c r="G11948" s="2">
        <f t="shared" si="307"/>
        <v>2800730.2206743513</v>
      </c>
      <c r="H11948">
        <v>2017</v>
      </c>
      <c r="I11948">
        <v>648.91999999999996</v>
      </c>
      <c r="J11948" t="s">
        <v>717</v>
      </c>
    </row>
    <row r="11949" spans="1:10">
      <c r="A11949" s="4" t="s">
        <v>51</v>
      </c>
      <c r="B11949" t="s">
        <v>33</v>
      </c>
      <c r="C11949" t="s">
        <v>3</v>
      </c>
      <c r="D11949" t="s">
        <v>328</v>
      </c>
      <c r="E11949" t="s">
        <v>370</v>
      </c>
      <c r="F11949" s="2">
        <f t="shared" ref="F11949:F11988" si="308">G11949*I11949</f>
        <v>4423270275.2926016</v>
      </c>
      <c r="G11949" s="2">
        <v>6578331.7598045832</v>
      </c>
      <c r="H11949">
        <v>2016</v>
      </c>
      <c r="I11949">
        <v>672.4</v>
      </c>
      <c r="J11949" t="s">
        <v>717</v>
      </c>
    </row>
    <row r="11950" spans="1:10">
      <c r="A11950" s="4" t="s">
        <v>51</v>
      </c>
      <c r="B11950" t="s">
        <v>33</v>
      </c>
      <c r="C11950" t="s">
        <v>3</v>
      </c>
      <c r="D11950" t="s">
        <v>328</v>
      </c>
      <c r="E11950" t="s">
        <v>419</v>
      </c>
      <c r="F11950" s="2">
        <f t="shared" si="308"/>
        <v>662096698.58682132</v>
      </c>
      <c r="G11950" s="2">
        <v>984676.82716659934</v>
      </c>
      <c r="H11950">
        <v>2016</v>
      </c>
      <c r="I11950">
        <v>672.4</v>
      </c>
      <c r="J11950" t="s">
        <v>717</v>
      </c>
    </row>
    <row r="11951" spans="1:10">
      <c r="A11951" s="4" t="s">
        <v>51</v>
      </c>
      <c r="B11951" t="s">
        <v>33</v>
      </c>
      <c r="C11951" t="s">
        <v>3</v>
      </c>
      <c r="D11951" t="s">
        <v>328</v>
      </c>
      <c r="E11951" t="s">
        <v>432</v>
      </c>
      <c r="F11951" s="2">
        <f t="shared" si="308"/>
        <v>261055931.90367007</v>
      </c>
      <c r="G11951" s="2">
        <v>388244.99093347724</v>
      </c>
      <c r="H11951">
        <v>2016</v>
      </c>
      <c r="I11951">
        <v>672.4</v>
      </c>
      <c r="J11951" t="s">
        <v>717</v>
      </c>
    </row>
    <row r="11952" spans="1:10">
      <c r="A11952" s="4" t="s">
        <v>51</v>
      </c>
      <c r="B11952" t="s">
        <v>33</v>
      </c>
      <c r="C11952" t="s">
        <v>3</v>
      </c>
      <c r="D11952" t="s">
        <v>1</v>
      </c>
      <c r="F11952" s="2">
        <f t="shared" si="308"/>
        <v>20626755.98315575</v>
      </c>
      <c r="G11952" s="2">
        <v>30676.317643003793</v>
      </c>
      <c r="H11952">
        <v>2016</v>
      </c>
      <c r="I11952">
        <v>672.4</v>
      </c>
      <c r="J11952" t="s">
        <v>717</v>
      </c>
    </row>
    <row r="11953" spans="1:10">
      <c r="A11953" s="4" t="s">
        <v>51</v>
      </c>
      <c r="B11953" t="s">
        <v>33</v>
      </c>
      <c r="C11953" t="s">
        <v>4</v>
      </c>
      <c r="D11953" t="s">
        <v>328</v>
      </c>
      <c r="E11953" t="s">
        <v>370</v>
      </c>
      <c r="F11953" s="2">
        <f t="shared" si="308"/>
        <v>2243623739.6034708</v>
      </c>
      <c r="G11953" s="2">
        <v>3336739.6484287195</v>
      </c>
      <c r="H11953">
        <v>2016</v>
      </c>
      <c r="I11953">
        <v>672.4</v>
      </c>
      <c r="J11953" t="s">
        <v>717</v>
      </c>
    </row>
    <row r="11954" spans="1:10">
      <c r="A11954" s="4" t="s">
        <v>51</v>
      </c>
      <c r="B11954" t="s">
        <v>33</v>
      </c>
      <c r="C11954" t="s">
        <v>4</v>
      </c>
      <c r="D11954" t="s">
        <v>328</v>
      </c>
      <c r="E11954" t="s">
        <v>432</v>
      </c>
      <c r="F11954" s="2">
        <f t="shared" si="308"/>
        <v>2055691521.8270919</v>
      </c>
      <c r="G11954" s="2">
        <v>3057244.9759474895</v>
      </c>
      <c r="H11954">
        <v>2016</v>
      </c>
      <c r="I11954">
        <v>672.4</v>
      </c>
      <c r="J11954" t="s">
        <v>717</v>
      </c>
    </row>
    <row r="11955" spans="1:10">
      <c r="A11955" s="4" t="s">
        <v>51</v>
      </c>
      <c r="B11955" t="s">
        <v>33</v>
      </c>
      <c r="C11955" t="s">
        <v>4</v>
      </c>
      <c r="D11955" t="s">
        <v>328</v>
      </c>
      <c r="E11955" t="s">
        <v>419</v>
      </c>
      <c r="F11955" s="2">
        <f t="shared" si="308"/>
        <v>139075927.40787366</v>
      </c>
      <c r="G11955" s="2">
        <v>206835.10917292334</v>
      </c>
      <c r="H11955">
        <v>2016</v>
      </c>
      <c r="I11955">
        <v>672.4</v>
      </c>
      <c r="J11955" t="s">
        <v>717</v>
      </c>
    </row>
    <row r="11956" spans="1:10">
      <c r="A11956" s="4" t="s">
        <v>51</v>
      </c>
      <c r="B11956" t="s">
        <v>33</v>
      </c>
      <c r="C11956" t="s">
        <v>3</v>
      </c>
      <c r="D11956" t="s">
        <v>328</v>
      </c>
      <c r="E11956" t="s">
        <v>370</v>
      </c>
      <c r="F11956" s="2">
        <f t="shared" si="308"/>
        <v>2215171908.4433737</v>
      </c>
      <c r="G11956" s="2">
        <v>3385865.3547091922</v>
      </c>
      <c r="H11956">
        <v>2015</v>
      </c>
      <c r="I11956">
        <v>654.24099200000001</v>
      </c>
      <c r="J11956" t="s">
        <v>717</v>
      </c>
    </row>
    <row r="11957" spans="1:10">
      <c r="A11957" s="4" t="s">
        <v>51</v>
      </c>
      <c r="B11957" t="s">
        <v>33</v>
      </c>
      <c r="C11957" t="s">
        <v>3</v>
      </c>
      <c r="D11957" t="s">
        <v>328</v>
      </c>
      <c r="E11957" t="s">
        <v>419</v>
      </c>
      <c r="F11957" s="2">
        <f t="shared" si="308"/>
        <v>1479420409.9528716</v>
      </c>
      <c r="G11957" s="2">
        <v>2261277.4620408858</v>
      </c>
      <c r="H11957">
        <v>2015</v>
      </c>
      <c r="I11957">
        <v>654.24099200000001</v>
      </c>
      <c r="J11957" t="s">
        <v>717</v>
      </c>
    </row>
    <row r="11958" spans="1:10">
      <c r="A11958" s="4" t="s">
        <v>51</v>
      </c>
      <c r="B11958" t="s">
        <v>33</v>
      </c>
      <c r="C11958" t="s">
        <v>3</v>
      </c>
      <c r="D11958" t="s">
        <v>328</v>
      </c>
      <c r="E11958" t="s">
        <v>432</v>
      </c>
      <c r="F11958" s="2">
        <f t="shared" si="308"/>
        <v>218031309.30130348</v>
      </c>
      <c r="G11958" s="2">
        <v>333258.40472757089</v>
      </c>
      <c r="H11958">
        <v>2015</v>
      </c>
      <c r="I11958">
        <v>654.24099200000001</v>
      </c>
      <c r="J11958" t="s">
        <v>717</v>
      </c>
    </row>
    <row r="11959" spans="1:10">
      <c r="A11959" s="4" t="s">
        <v>51</v>
      </c>
      <c r="B11959" t="s">
        <v>33</v>
      </c>
      <c r="C11959" t="s">
        <v>3</v>
      </c>
      <c r="D11959" t="s">
        <v>1</v>
      </c>
      <c r="F11959" s="2">
        <f t="shared" si="308"/>
        <v>31062896.874668479</v>
      </c>
      <c r="G11959" s="2">
        <v>47479.288602369445</v>
      </c>
      <c r="H11959">
        <v>2015</v>
      </c>
      <c r="I11959">
        <v>654.24099200000001</v>
      </c>
      <c r="J11959" t="s">
        <v>717</v>
      </c>
    </row>
    <row r="11960" spans="1:10">
      <c r="A11960" s="4" t="s">
        <v>51</v>
      </c>
      <c r="B11960" t="s">
        <v>33</v>
      </c>
      <c r="C11960" t="s">
        <v>4</v>
      </c>
      <c r="D11960" t="s">
        <v>328</v>
      </c>
      <c r="E11960" t="s">
        <v>370</v>
      </c>
      <c r="F11960" s="2">
        <f t="shared" si="308"/>
        <v>2699345759.8899765</v>
      </c>
      <c r="G11960" s="2">
        <v>4125919.6426046882</v>
      </c>
      <c r="H11960">
        <v>2015</v>
      </c>
      <c r="I11960">
        <v>654.24099200000001</v>
      </c>
      <c r="J11960" t="s">
        <v>717</v>
      </c>
    </row>
    <row r="11961" spans="1:10">
      <c r="A11961" s="4" t="s">
        <v>51</v>
      </c>
      <c r="B11961" t="s">
        <v>33</v>
      </c>
      <c r="C11961" t="s">
        <v>4</v>
      </c>
      <c r="D11961" t="s">
        <v>328</v>
      </c>
      <c r="E11961" t="s">
        <v>419</v>
      </c>
      <c r="F11961" s="2">
        <f t="shared" si="308"/>
        <v>1418152027.6316791</v>
      </c>
      <c r="G11961" s="2">
        <v>2167629.4285633499</v>
      </c>
      <c r="H11961">
        <v>2015</v>
      </c>
      <c r="I11961">
        <v>654.24099200000001</v>
      </c>
      <c r="J11961" t="s">
        <v>717</v>
      </c>
    </row>
    <row r="11962" spans="1:10">
      <c r="A11962" s="4" t="s">
        <v>51</v>
      </c>
      <c r="B11962" t="s">
        <v>33</v>
      </c>
      <c r="C11962" t="s">
        <v>4</v>
      </c>
      <c r="D11962" t="s">
        <v>328</v>
      </c>
      <c r="E11962" t="s">
        <v>432</v>
      </c>
      <c r="F11962" s="2">
        <f t="shared" si="308"/>
        <v>132415032.22877824</v>
      </c>
      <c r="G11962" s="2">
        <v>202394.88788984081</v>
      </c>
      <c r="H11962">
        <v>2015</v>
      </c>
      <c r="I11962">
        <v>654.24099200000001</v>
      </c>
      <c r="J11962" t="s">
        <v>717</v>
      </c>
    </row>
    <row r="11963" spans="1:10">
      <c r="A11963" s="4" t="s">
        <v>51</v>
      </c>
      <c r="B11963" t="s">
        <v>33</v>
      </c>
      <c r="C11963" t="s">
        <v>4</v>
      </c>
      <c r="D11963" t="s">
        <v>328</v>
      </c>
      <c r="E11963" t="s">
        <v>419</v>
      </c>
      <c r="F11963" s="2">
        <f t="shared" si="308"/>
        <v>105109.9298956749</v>
      </c>
      <c r="G11963" s="2">
        <v>156.32053821486451</v>
      </c>
      <c r="H11963">
        <v>2015</v>
      </c>
      <c r="I11963">
        <v>672.4</v>
      </c>
      <c r="J11963" t="s">
        <v>717</v>
      </c>
    </row>
    <row r="11964" spans="1:10">
      <c r="A11964" s="4" t="s">
        <v>51</v>
      </c>
      <c r="B11964" t="s">
        <v>33</v>
      </c>
      <c r="C11964" t="s">
        <v>4</v>
      </c>
      <c r="D11964" t="s">
        <v>328</v>
      </c>
      <c r="E11964" t="s">
        <v>370</v>
      </c>
      <c r="F11964" s="2">
        <f t="shared" si="308"/>
        <v>50536.153082772544</v>
      </c>
      <c r="G11964" s="2">
        <v>75.15787192559867</v>
      </c>
      <c r="H11964">
        <v>2015</v>
      </c>
      <c r="I11964">
        <v>672.4</v>
      </c>
      <c r="J11964" t="s">
        <v>717</v>
      </c>
    </row>
    <row r="11965" spans="1:10">
      <c r="A11965" s="4" t="s">
        <v>51</v>
      </c>
      <c r="B11965" t="s">
        <v>33</v>
      </c>
      <c r="C11965" t="s">
        <v>4</v>
      </c>
      <c r="D11965" t="s">
        <v>328</v>
      </c>
      <c r="E11965" t="s">
        <v>432</v>
      </c>
      <c r="F11965" s="2">
        <f t="shared" si="308"/>
        <v>33869.446032006716</v>
      </c>
      <c r="G11965" s="2">
        <v>50.370978631776794</v>
      </c>
      <c r="H11965">
        <v>2015</v>
      </c>
      <c r="I11965">
        <v>672.4</v>
      </c>
      <c r="J11965" t="s">
        <v>717</v>
      </c>
    </row>
    <row r="11966" spans="1:10">
      <c r="A11966" s="4" t="s">
        <v>51</v>
      </c>
      <c r="B11966" t="s">
        <v>33</v>
      </c>
      <c r="C11966" t="s">
        <v>4</v>
      </c>
      <c r="D11966" t="s">
        <v>1</v>
      </c>
      <c r="F11966" s="2">
        <f t="shared" si="308"/>
        <v>-32543712.081205647</v>
      </c>
      <c r="G11966" s="2">
        <v>-49742.697995306364</v>
      </c>
      <c r="H11966">
        <v>2015</v>
      </c>
      <c r="I11966">
        <v>654.24099200000001</v>
      </c>
      <c r="J11966" t="s">
        <v>717</v>
      </c>
    </row>
    <row r="11967" spans="1:10">
      <c r="A11967" s="4" t="s">
        <v>51</v>
      </c>
      <c r="B11967" t="s">
        <v>33</v>
      </c>
      <c r="C11967" t="s">
        <v>3</v>
      </c>
      <c r="D11967" t="s">
        <v>328</v>
      </c>
      <c r="E11967" t="s">
        <v>370</v>
      </c>
      <c r="F11967" s="2">
        <f t="shared" si="308"/>
        <v>1931159009.7551677</v>
      </c>
      <c r="G11967" s="2">
        <v>3385865.3547091922</v>
      </c>
      <c r="H11967">
        <v>2014</v>
      </c>
      <c r="I11967">
        <v>570.3590684931512</v>
      </c>
      <c r="J11967" t="s">
        <v>717</v>
      </c>
    </row>
    <row r="11968" spans="1:10">
      <c r="A11968" s="4" t="s">
        <v>51</v>
      </c>
      <c r="B11968" t="s">
        <v>33</v>
      </c>
      <c r="C11968" t="s">
        <v>3</v>
      </c>
      <c r="D11968" t="s">
        <v>328</v>
      </c>
      <c r="E11968" t="s">
        <v>419</v>
      </c>
      <c r="F11968" s="2">
        <f t="shared" si="308"/>
        <v>1479420409.9528716</v>
      </c>
      <c r="G11968" s="2">
        <v>2261277.4620408858</v>
      </c>
      <c r="H11968">
        <v>2014</v>
      </c>
      <c r="I11968">
        <v>654.24099200000001</v>
      </c>
      <c r="J11968" t="s">
        <v>717</v>
      </c>
    </row>
    <row r="11969" spans="1:10">
      <c r="A11969" s="4" t="s">
        <v>51</v>
      </c>
      <c r="B11969" t="s">
        <v>33</v>
      </c>
      <c r="C11969" t="s">
        <v>3</v>
      </c>
      <c r="D11969" t="s">
        <v>328</v>
      </c>
      <c r="E11969" t="s">
        <v>432</v>
      </c>
      <c r="F11969" s="2">
        <f t="shared" si="308"/>
        <v>218031309.30130348</v>
      </c>
      <c r="G11969" s="2">
        <v>333258.40472757089</v>
      </c>
      <c r="H11969">
        <v>2014</v>
      </c>
      <c r="I11969">
        <v>654.24099200000001</v>
      </c>
      <c r="J11969" t="s">
        <v>717</v>
      </c>
    </row>
    <row r="11970" spans="1:10">
      <c r="A11970" s="4" t="s">
        <v>51</v>
      </c>
      <c r="B11970" t="s">
        <v>33</v>
      </c>
      <c r="C11970" t="s">
        <v>3</v>
      </c>
      <c r="D11970" t="s">
        <v>1</v>
      </c>
      <c r="F11970" s="2">
        <f t="shared" si="308"/>
        <v>23854640.286034308</v>
      </c>
      <c r="G11970" s="2">
        <v>41823.899371069179</v>
      </c>
      <c r="H11970">
        <v>2014</v>
      </c>
      <c r="I11970">
        <v>570.3590684931512</v>
      </c>
      <c r="J11970" t="s">
        <v>717</v>
      </c>
    </row>
    <row r="11971" spans="1:10">
      <c r="A11971" s="4" t="s">
        <v>51</v>
      </c>
      <c r="B11971" t="s">
        <v>33</v>
      </c>
      <c r="C11971" t="s">
        <v>4</v>
      </c>
      <c r="D11971" t="s">
        <v>328</v>
      </c>
      <c r="E11971" t="s">
        <v>370</v>
      </c>
      <c r="F11971" s="2">
        <f t="shared" si="308"/>
        <v>3837169560.2851176</v>
      </c>
      <c r="G11971" s="2">
        <v>6727638.3812440317</v>
      </c>
      <c r="H11971">
        <v>2014</v>
      </c>
      <c r="I11971">
        <v>570.3590684931512</v>
      </c>
      <c r="J11971" t="s">
        <v>717</v>
      </c>
    </row>
    <row r="11972" spans="1:10">
      <c r="A11972" s="4" t="s">
        <v>51</v>
      </c>
      <c r="B11972" t="s">
        <v>33</v>
      </c>
      <c r="C11972" t="s">
        <v>4</v>
      </c>
      <c r="D11972" t="s">
        <v>328</v>
      </c>
      <c r="E11972" t="s">
        <v>419</v>
      </c>
      <c r="F11972" s="2">
        <f t="shared" si="308"/>
        <v>1009510572.5519499</v>
      </c>
      <c r="G11972" s="2">
        <v>1769956.2053409726</v>
      </c>
      <c r="H11972">
        <v>2014</v>
      </c>
      <c r="I11972">
        <v>570.3590684931512</v>
      </c>
      <c r="J11972" t="s">
        <v>717</v>
      </c>
    </row>
    <row r="11973" spans="1:10">
      <c r="A11973" s="4" t="s">
        <v>51</v>
      </c>
      <c r="B11973" t="s">
        <v>33</v>
      </c>
      <c r="C11973" t="s">
        <v>4</v>
      </c>
      <c r="D11973" t="s">
        <v>328</v>
      </c>
      <c r="E11973" t="s">
        <v>432</v>
      </c>
      <c r="F11973" s="2">
        <f t="shared" si="308"/>
        <v>18570616.316837166</v>
      </c>
      <c r="G11973" s="2">
        <v>32559.517929467547</v>
      </c>
      <c r="H11973">
        <v>2014</v>
      </c>
      <c r="I11973">
        <v>570.3590684931512</v>
      </c>
      <c r="J11973" t="s">
        <v>717</v>
      </c>
    </row>
    <row r="11974" spans="1:10">
      <c r="A11974" s="4" t="s">
        <v>51</v>
      </c>
      <c r="B11974" t="s">
        <v>33</v>
      </c>
      <c r="C11974" t="s">
        <v>4</v>
      </c>
      <c r="D11974" t="s">
        <v>1</v>
      </c>
      <c r="F11974" s="2">
        <f t="shared" si="308"/>
        <v>35456580.24328164</v>
      </c>
      <c r="G11974" s="2">
        <v>62165.365998221867</v>
      </c>
      <c r="H11974">
        <v>2014</v>
      </c>
      <c r="I11974">
        <v>570.3590684931512</v>
      </c>
      <c r="J11974" t="s">
        <v>717</v>
      </c>
    </row>
    <row r="11975" spans="1:10">
      <c r="A11975" s="4" t="s">
        <v>51</v>
      </c>
      <c r="B11975" t="s">
        <v>33</v>
      </c>
      <c r="C11975" t="s">
        <v>3</v>
      </c>
      <c r="D11975" t="s">
        <v>328</v>
      </c>
      <c r="F11975" s="2">
        <f t="shared" si="308"/>
        <v>4096863350.5716572</v>
      </c>
      <c r="G11975" s="2">
        <v>8270400.5651443405</v>
      </c>
      <c r="H11975">
        <v>2013</v>
      </c>
      <c r="I11975">
        <v>495.36456164383571</v>
      </c>
      <c r="J11975" t="s">
        <v>717</v>
      </c>
    </row>
    <row r="11976" spans="1:10">
      <c r="A11976" s="4" t="s">
        <v>51</v>
      </c>
      <c r="B11976" t="s">
        <v>33</v>
      </c>
      <c r="C11976" t="s">
        <v>3</v>
      </c>
      <c r="D11976" t="s">
        <v>1</v>
      </c>
      <c r="F11976" s="2">
        <f t="shared" si="308"/>
        <v>16790528.224497892</v>
      </c>
      <c r="G11976" s="2">
        <v>33895.295555216129</v>
      </c>
      <c r="H11976">
        <v>2013</v>
      </c>
      <c r="I11976">
        <v>495.36456164383571</v>
      </c>
      <c r="J11976" t="s">
        <v>717</v>
      </c>
    </row>
    <row r="11977" spans="1:10">
      <c r="A11977" s="4" t="s">
        <v>51</v>
      </c>
      <c r="B11977" t="s">
        <v>33</v>
      </c>
      <c r="C11977" t="s">
        <v>4</v>
      </c>
      <c r="D11977" t="s">
        <v>328</v>
      </c>
      <c r="F11977" s="2">
        <f t="shared" si="308"/>
        <v>1319451971.9823053</v>
      </c>
      <c r="G11977" s="2">
        <v>2663597.8310676645</v>
      </c>
      <c r="H11977">
        <v>2013</v>
      </c>
      <c r="I11977">
        <v>495.36456164383571</v>
      </c>
      <c r="J11977" t="s">
        <v>717</v>
      </c>
    </row>
    <row r="11978" spans="1:10">
      <c r="A11978" s="4" t="s">
        <v>51</v>
      </c>
      <c r="B11978" t="s">
        <v>33</v>
      </c>
      <c r="C11978" t="s">
        <v>4</v>
      </c>
      <c r="D11978" t="s">
        <v>1</v>
      </c>
      <c r="F11978" s="2">
        <f t="shared" si="308"/>
        <v>46945004.165559471</v>
      </c>
      <c r="G11978" s="2">
        <v>94768.596303650527</v>
      </c>
      <c r="H11978">
        <v>2013</v>
      </c>
      <c r="I11978">
        <v>495.36456164383571</v>
      </c>
      <c r="J11978" t="s">
        <v>717</v>
      </c>
    </row>
    <row r="11979" spans="1:10">
      <c r="A11979" s="4" t="s">
        <v>51</v>
      </c>
      <c r="B11979" t="s">
        <v>33</v>
      </c>
      <c r="C11979" t="s">
        <v>3</v>
      </c>
      <c r="D11979" t="s">
        <v>328</v>
      </c>
      <c r="F11979" s="2">
        <f t="shared" si="308"/>
        <v>4874593790.6274891</v>
      </c>
      <c r="G11979" s="2">
        <v>10023430.839949854</v>
      </c>
      <c r="H11979">
        <v>2012</v>
      </c>
      <c r="I11979">
        <v>486.31989071038242</v>
      </c>
      <c r="J11979" t="s">
        <v>717</v>
      </c>
    </row>
    <row r="11980" spans="1:10">
      <c r="A11980" s="4" t="s">
        <v>51</v>
      </c>
      <c r="B11980" t="s">
        <v>33</v>
      </c>
      <c r="C11980" t="s">
        <v>3</v>
      </c>
      <c r="D11980" t="s">
        <v>1</v>
      </c>
      <c r="F11980" s="2">
        <f t="shared" si="308"/>
        <v>24624898.101703737</v>
      </c>
      <c r="G11980" s="2">
        <v>50635.185959047223</v>
      </c>
      <c r="H11980">
        <v>2012</v>
      </c>
      <c r="I11980">
        <v>486.31989071038242</v>
      </c>
      <c r="J11980" t="s">
        <v>717</v>
      </c>
    </row>
    <row r="11981" spans="1:10">
      <c r="A11981" s="4" t="s">
        <v>51</v>
      </c>
      <c r="B11981" t="s">
        <v>33</v>
      </c>
      <c r="C11981" t="s">
        <v>4</v>
      </c>
      <c r="D11981" t="s">
        <v>328</v>
      </c>
      <c r="F11981" s="2">
        <f t="shared" si="308"/>
        <v>1688922119.0731621</v>
      </c>
      <c r="G11981" s="2">
        <v>3472862.515670707</v>
      </c>
      <c r="H11981">
        <v>2012</v>
      </c>
      <c r="I11981">
        <v>486.31989071038242</v>
      </c>
      <c r="J11981" t="s">
        <v>717</v>
      </c>
    </row>
    <row r="11982" spans="1:10">
      <c r="A11982" s="4" t="s">
        <v>51</v>
      </c>
      <c r="B11982" t="s">
        <v>33</v>
      </c>
      <c r="C11982" t="s">
        <v>4</v>
      </c>
      <c r="D11982" t="s">
        <v>1</v>
      </c>
      <c r="F11982" s="2">
        <f t="shared" si="308"/>
        <v>-642194.25601538178</v>
      </c>
      <c r="G11982" s="2">
        <v>-1320.5181780192229</v>
      </c>
      <c r="H11982">
        <v>2012</v>
      </c>
      <c r="I11982">
        <v>486.31989071038242</v>
      </c>
      <c r="J11982" t="s">
        <v>717</v>
      </c>
    </row>
    <row r="11983" spans="1:10">
      <c r="A11983" s="4" t="s">
        <v>51</v>
      </c>
      <c r="B11983" t="s">
        <v>33</v>
      </c>
      <c r="C11983" t="s">
        <v>3</v>
      </c>
      <c r="D11983" t="s">
        <v>328</v>
      </c>
      <c r="F11983" s="2">
        <f t="shared" si="308"/>
        <v>3728071483.3741484</v>
      </c>
      <c r="G11983" s="2">
        <v>7712631.2741312739</v>
      </c>
      <c r="H11983">
        <v>2011</v>
      </c>
      <c r="I11983">
        <v>483.37219178082211</v>
      </c>
      <c r="J11983" t="s">
        <v>717</v>
      </c>
    </row>
    <row r="11984" spans="1:10">
      <c r="A11984" s="4" t="s">
        <v>51</v>
      </c>
      <c r="B11984" t="s">
        <v>33</v>
      </c>
      <c r="C11984" t="s">
        <v>3</v>
      </c>
      <c r="D11984" t="s">
        <v>1</v>
      </c>
      <c r="F11984" s="2">
        <f t="shared" si="308"/>
        <v>27952457.414088693</v>
      </c>
      <c r="G11984" s="2">
        <v>57828.021324742069</v>
      </c>
      <c r="H11984">
        <v>2011</v>
      </c>
      <c r="I11984">
        <v>483.37219178082211</v>
      </c>
      <c r="J11984" t="s">
        <v>717</v>
      </c>
    </row>
    <row r="11985" spans="1:10">
      <c r="A11985" s="4" t="s">
        <v>51</v>
      </c>
      <c r="B11985" t="s">
        <v>33</v>
      </c>
      <c r="C11985" t="s">
        <v>4</v>
      </c>
      <c r="D11985" t="s">
        <v>328</v>
      </c>
      <c r="F11985" s="2">
        <f t="shared" si="308"/>
        <v>711058421.50227332</v>
      </c>
      <c r="G11985" s="2">
        <v>1471037.088175507</v>
      </c>
      <c r="H11985">
        <v>2011</v>
      </c>
      <c r="I11985">
        <v>483.37219178082211</v>
      </c>
      <c r="J11985" t="s">
        <v>717</v>
      </c>
    </row>
    <row r="11986" spans="1:10">
      <c r="A11986" s="4" t="s">
        <v>51</v>
      </c>
      <c r="B11986" t="s">
        <v>33</v>
      </c>
      <c r="C11986" t="s">
        <v>3</v>
      </c>
      <c r="D11986" t="s">
        <v>328</v>
      </c>
      <c r="F11986" s="2">
        <f t="shared" si="308"/>
        <v>3537343136.4010921</v>
      </c>
      <c r="G11986" s="2">
        <v>6935369.8924731184</v>
      </c>
      <c r="H11986">
        <v>2010</v>
      </c>
      <c r="I11986">
        <v>510.04390410958933</v>
      </c>
      <c r="J11986" t="s">
        <v>717</v>
      </c>
    </row>
    <row r="11987" spans="1:10">
      <c r="A11987" s="4" t="s">
        <v>51</v>
      </c>
      <c r="B11987" t="s">
        <v>33</v>
      </c>
      <c r="C11987" t="s">
        <v>3</v>
      </c>
      <c r="D11987" t="s">
        <v>1</v>
      </c>
      <c r="F11987" s="2">
        <f t="shared" si="308"/>
        <v>53470922.090631463</v>
      </c>
      <c r="G11987" s="2">
        <v>104835.9203194056</v>
      </c>
      <c r="H11987">
        <v>2010</v>
      </c>
      <c r="I11987">
        <v>510.04390410958933</v>
      </c>
      <c r="J11987" t="s">
        <v>717</v>
      </c>
    </row>
    <row r="11988" spans="1:10">
      <c r="A11988" s="4" t="s">
        <v>51</v>
      </c>
      <c r="B11988" t="s">
        <v>33</v>
      </c>
      <c r="C11988" t="s">
        <v>4</v>
      </c>
      <c r="D11988" t="s">
        <v>328</v>
      </c>
      <c r="F11988" s="2">
        <f t="shared" si="308"/>
        <v>2255481508.0563588</v>
      </c>
      <c r="G11988" s="2">
        <v>4422132.0750688557</v>
      </c>
      <c r="H11988">
        <v>2010</v>
      </c>
      <c r="I11988">
        <v>510.04390410958933</v>
      </c>
      <c r="J11988" t="s">
        <v>717</v>
      </c>
    </row>
    <row r="11989" spans="1:10">
      <c r="A11989" t="s">
        <v>51</v>
      </c>
      <c r="B11989" t="s">
        <v>38</v>
      </c>
      <c r="C11989" t="s">
        <v>3</v>
      </c>
      <c r="D11989" t="s">
        <v>328</v>
      </c>
      <c r="E11989" t="s">
        <v>534</v>
      </c>
      <c r="F11989" s="2">
        <v>4961380000</v>
      </c>
      <c r="G11989" s="2">
        <f>F11989/I11989</f>
        <v>1148632.4426190795</v>
      </c>
      <c r="H11989">
        <v>2023</v>
      </c>
      <c r="I11989">
        <v>4319.38</v>
      </c>
      <c r="J11989" t="s">
        <v>717</v>
      </c>
    </row>
    <row r="11990" spans="1:10">
      <c r="A11990" t="s">
        <v>51</v>
      </c>
      <c r="B11990" t="s">
        <v>38</v>
      </c>
      <c r="C11990" t="s">
        <v>3</v>
      </c>
      <c r="D11990" t="s">
        <v>1</v>
      </c>
      <c r="E11990" t="s">
        <v>638</v>
      </c>
      <c r="F11990" s="2">
        <v>1009120000</v>
      </c>
      <c r="G11990" s="2">
        <f>F11990/I11990</f>
        <v>233626.12226754765</v>
      </c>
      <c r="H11990">
        <v>2023</v>
      </c>
      <c r="I11990">
        <v>4319.38</v>
      </c>
      <c r="J11990" t="s">
        <v>717</v>
      </c>
    </row>
    <row r="11991" spans="1:10">
      <c r="A11991" t="s">
        <v>51</v>
      </c>
      <c r="B11991" t="s">
        <v>38</v>
      </c>
      <c r="C11991" t="s">
        <v>4</v>
      </c>
      <c r="D11991" t="s">
        <v>328</v>
      </c>
      <c r="E11991" t="s">
        <v>534</v>
      </c>
      <c r="F11991" s="2">
        <v>971670000</v>
      </c>
      <c r="G11991" s="2">
        <f>F11991/I11991</f>
        <v>224955.89644810135</v>
      </c>
      <c r="H11991">
        <v>2023</v>
      </c>
      <c r="I11991">
        <v>4319.38</v>
      </c>
      <c r="J11991" t="s">
        <v>717</v>
      </c>
    </row>
    <row r="11992" spans="1:10">
      <c r="A11992" t="s">
        <v>51</v>
      </c>
      <c r="B11992" t="s">
        <v>38</v>
      </c>
      <c r="C11992" t="s">
        <v>3</v>
      </c>
      <c r="D11992" t="s">
        <v>328</v>
      </c>
      <c r="F11992" s="2">
        <v>6336500000</v>
      </c>
      <c r="G11992" s="2">
        <f>F11992/I11992</f>
        <v>1489189.1891891891</v>
      </c>
      <c r="H11992">
        <v>2022</v>
      </c>
      <c r="I11992" s="32">
        <v>4255</v>
      </c>
      <c r="J11992" t="s">
        <v>717</v>
      </c>
    </row>
    <row r="11993" spans="1:10">
      <c r="A11993" t="s">
        <v>51</v>
      </c>
      <c r="B11993" t="s">
        <v>38</v>
      </c>
      <c r="C11993" t="s">
        <v>3</v>
      </c>
      <c r="D11993" t="s">
        <v>1</v>
      </c>
      <c r="F11993" s="2">
        <v>648220000</v>
      </c>
      <c r="G11993" s="2">
        <f>F11993/I11993</f>
        <v>152343.12573443007</v>
      </c>
      <c r="H11993">
        <v>2022</v>
      </c>
      <c r="I11993" s="32">
        <v>4255</v>
      </c>
      <c r="J11993" t="s">
        <v>717</v>
      </c>
    </row>
    <row r="11994" spans="1:10">
      <c r="A11994" t="s">
        <v>64</v>
      </c>
      <c r="B11994" t="s">
        <v>34</v>
      </c>
      <c r="C11994" t="s">
        <v>3</v>
      </c>
      <c r="D11994" t="s">
        <v>328</v>
      </c>
      <c r="F11994" s="2">
        <v>13542049.470000001</v>
      </c>
      <c r="G11994" s="2">
        <v>13542049.470000001</v>
      </c>
      <c r="H11994">
        <v>2013</v>
      </c>
      <c r="I11994">
        <v>1</v>
      </c>
      <c r="J11994" s="40" t="s">
        <v>715</v>
      </c>
    </row>
    <row r="11995" spans="1:10">
      <c r="A11995" t="s">
        <v>64</v>
      </c>
      <c r="B11995" t="s">
        <v>34</v>
      </c>
      <c r="C11995" t="s">
        <v>3</v>
      </c>
      <c r="D11995" t="s">
        <v>1</v>
      </c>
      <c r="F11995" s="2">
        <v>1111372.92</v>
      </c>
      <c r="G11995" s="2">
        <v>1111372.92</v>
      </c>
      <c r="H11995">
        <v>2013</v>
      </c>
      <c r="I11995">
        <v>1</v>
      </c>
      <c r="J11995" s="40" t="s">
        <v>715</v>
      </c>
    </row>
    <row r="11996" spans="1:10">
      <c r="A11996" t="s">
        <v>64</v>
      </c>
      <c r="B11996" t="s">
        <v>34</v>
      </c>
      <c r="C11996" t="s">
        <v>3</v>
      </c>
      <c r="D11996" t="s">
        <v>374</v>
      </c>
      <c r="F11996" s="2">
        <v>1069916.1499999999</v>
      </c>
      <c r="G11996" s="2">
        <v>1069916.1499999999</v>
      </c>
      <c r="H11996">
        <v>2013</v>
      </c>
      <c r="I11996">
        <v>1</v>
      </c>
      <c r="J11996" s="40" t="s">
        <v>715</v>
      </c>
    </row>
    <row r="11997" spans="1:10">
      <c r="A11997" t="s">
        <v>51</v>
      </c>
      <c r="B11997" t="s">
        <v>38</v>
      </c>
      <c r="C11997" t="s">
        <v>4</v>
      </c>
      <c r="D11997" t="s">
        <v>328</v>
      </c>
      <c r="F11997" s="2">
        <v>842350000</v>
      </c>
      <c r="G11997" s="2">
        <f t="shared" ref="G11997:G12018" si="309">F11997/I11997</f>
        <v>197967.09753231492</v>
      </c>
      <c r="H11997">
        <v>2022</v>
      </c>
      <c r="I11997" s="32">
        <v>4255</v>
      </c>
      <c r="J11997" t="s">
        <v>717</v>
      </c>
    </row>
    <row r="11998" spans="1:10">
      <c r="A11998" t="s">
        <v>51</v>
      </c>
      <c r="B11998" t="s">
        <v>38</v>
      </c>
      <c r="C11998" t="s">
        <v>4</v>
      </c>
      <c r="D11998" t="s">
        <v>1</v>
      </c>
      <c r="F11998" s="2">
        <v>51370000</v>
      </c>
      <c r="G11998" s="2">
        <f t="shared" si="309"/>
        <v>12072.855464159811</v>
      </c>
      <c r="H11998">
        <v>2022</v>
      </c>
      <c r="I11998" s="32">
        <v>4255</v>
      </c>
      <c r="J11998" t="s">
        <v>717</v>
      </c>
    </row>
    <row r="11999" spans="1:10">
      <c r="A11999" t="s">
        <v>51</v>
      </c>
      <c r="B11999" t="s">
        <v>38</v>
      </c>
      <c r="C11999" t="s">
        <v>3</v>
      </c>
      <c r="D11999" t="s">
        <v>328</v>
      </c>
      <c r="F11999" s="2">
        <v>4982000000</v>
      </c>
      <c r="G11999" s="2">
        <f t="shared" si="309"/>
        <v>1329029.5043482902</v>
      </c>
      <c r="H11999">
        <v>2021</v>
      </c>
      <c r="I11999" s="32">
        <v>3748.6</v>
      </c>
      <c r="J11999" t="s">
        <v>717</v>
      </c>
    </row>
    <row r="12000" spans="1:10">
      <c r="A12000" t="s">
        <v>51</v>
      </c>
      <c r="B12000" t="s">
        <v>38</v>
      </c>
      <c r="C12000" t="s">
        <v>3</v>
      </c>
      <c r="D12000" t="s">
        <v>1</v>
      </c>
      <c r="F12000" s="2">
        <v>509000000</v>
      </c>
      <c r="G12000" s="2">
        <f t="shared" si="309"/>
        <v>135784.02603638693</v>
      </c>
      <c r="H12000">
        <v>2021</v>
      </c>
      <c r="I12000" s="32">
        <v>3748.6</v>
      </c>
      <c r="J12000" t="s">
        <v>717</v>
      </c>
    </row>
    <row r="12001" spans="1:10">
      <c r="A12001" t="s">
        <v>51</v>
      </c>
      <c r="B12001" t="s">
        <v>38</v>
      </c>
      <c r="C12001" t="s">
        <v>4</v>
      </c>
      <c r="D12001" t="s">
        <v>328</v>
      </c>
      <c r="F12001" s="2">
        <v>1397000000</v>
      </c>
      <c r="G12001" s="2">
        <f t="shared" si="309"/>
        <v>372672.46438670438</v>
      </c>
      <c r="H12001">
        <v>2021</v>
      </c>
      <c r="I12001" s="32">
        <v>3748.6</v>
      </c>
      <c r="J12001" t="s">
        <v>717</v>
      </c>
    </row>
    <row r="12002" spans="1:10">
      <c r="A12002" t="s">
        <v>51</v>
      </c>
      <c r="B12002" t="s">
        <v>38</v>
      </c>
      <c r="C12002" t="s">
        <v>4</v>
      </c>
      <c r="D12002" t="s">
        <v>1</v>
      </c>
      <c r="F12002" s="2">
        <v>8000000</v>
      </c>
      <c r="G12002" s="2">
        <f t="shared" si="309"/>
        <v>2134.1300752280854</v>
      </c>
      <c r="H12002">
        <v>2021</v>
      </c>
      <c r="I12002" s="32">
        <v>3748.6</v>
      </c>
      <c r="J12002" t="s">
        <v>717</v>
      </c>
    </row>
    <row r="12003" spans="1:10">
      <c r="A12003" t="s">
        <v>51</v>
      </c>
      <c r="B12003" t="s">
        <v>38</v>
      </c>
      <c r="C12003" t="s">
        <v>3</v>
      </c>
      <c r="D12003" t="s">
        <v>328</v>
      </c>
      <c r="F12003" s="2">
        <v>4383000000</v>
      </c>
      <c r="G12003" s="2">
        <f t="shared" si="309"/>
        <v>1187936.8710344508</v>
      </c>
      <c r="H12003">
        <v>2020</v>
      </c>
      <c r="I12003">
        <v>3689.59</v>
      </c>
      <c r="J12003" t="s">
        <v>717</v>
      </c>
    </row>
    <row r="12004" spans="1:10">
      <c r="A12004" t="s">
        <v>51</v>
      </c>
      <c r="B12004" t="s">
        <v>38</v>
      </c>
      <c r="C12004" t="s">
        <v>3</v>
      </c>
      <c r="D12004" t="s">
        <v>1</v>
      </c>
      <c r="F12004" s="2">
        <v>644000000</v>
      </c>
      <c r="G12004" s="2">
        <f t="shared" si="309"/>
        <v>174545.13916180388</v>
      </c>
      <c r="H12004">
        <v>2020</v>
      </c>
      <c r="I12004">
        <v>3689.59</v>
      </c>
      <c r="J12004" t="s">
        <v>717</v>
      </c>
    </row>
    <row r="12005" spans="1:10">
      <c r="A12005" t="s">
        <v>51</v>
      </c>
      <c r="B12005" t="s">
        <v>38</v>
      </c>
      <c r="C12005" t="s">
        <v>4</v>
      </c>
      <c r="D12005" t="s">
        <v>328</v>
      </c>
      <c r="F12005" s="2">
        <v>868000000</v>
      </c>
      <c r="G12005" s="2">
        <f t="shared" si="309"/>
        <v>235256.49191373566</v>
      </c>
      <c r="H12005">
        <v>2020</v>
      </c>
      <c r="I12005">
        <v>3689.59</v>
      </c>
      <c r="J12005" t="s">
        <v>717</v>
      </c>
    </row>
    <row r="12006" spans="1:10">
      <c r="A12006" t="s">
        <v>51</v>
      </c>
      <c r="B12006" t="s">
        <v>38</v>
      </c>
      <c r="C12006" t="s">
        <v>4</v>
      </c>
      <c r="D12006" t="s">
        <v>1</v>
      </c>
      <c r="F12006" s="2">
        <v>39000000</v>
      </c>
      <c r="G12006" s="2">
        <f t="shared" si="309"/>
        <v>10570.280166630981</v>
      </c>
      <c r="H12006">
        <v>2020</v>
      </c>
      <c r="I12006">
        <v>3689.59</v>
      </c>
      <c r="J12006" t="s">
        <v>717</v>
      </c>
    </row>
    <row r="12007" spans="1:10">
      <c r="A12007" t="s">
        <v>51</v>
      </c>
      <c r="B12007" t="s">
        <v>38</v>
      </c>
      <c r="C12007" t="s">
        <v>3</v>
      </c>
      <c r="D12007" t="s">
        <v>328</v>
      </c>
      <c r="F12007" s="2">
        <v>6350420000</v>
      </c>
      <c r="G12007" s="2">
        <f t="shared" si="309"/>
        <v>1934581.9446898478</v>
      </c>
      <c r="H12007">
        <v>2019</v>
      </c>
      <c r="I12007">
        <v>3282.58</v>
      </c>
      <c r="J12007" t="s">
        <v>717</v>
      </c>
    </row>
    <row r="12008" spans="1:10">
      <c r="A12008" t="s">
        <v>51</v>
      </c>
      <c r="B12008" t="s">
        <v>38</v>
      </c>
      <c r="C12008" t="s">
        <v>3</v>
      </c>
      <c r="D12008" t="s">
        <v>1</v>
      </c>
      <c r="F12008" s="2">
        <v>431000000</v>
      </c>
      <c r="G12008" s="2">
        <f t="shared" si="309"/>
        <v>131299.16102577851</v>
      </c>
      <c r="H12008">
        <v>2019</v>
      </c>
      <c r="I12008">
        <v>3282.58</v>
      </c>
      <c r="J12008" t="s">
        <v>717</v>
      </c>
    </row>
    <row r="12009" spans="1:10">
      <c r="A12009" t="s">
        <v>51</v>
      </c>
      <c r="B12009" t="s">
        <v>38</v>
      </c>
      <c r="C12009" t="s">
        <v>4</v>
      </c>
      <c r="D12009" t="s">
        <v>328</v>
      </c>
      <c r="F12009" s="2">
        <v>746410000</v>
      </c>
      <c r="G12009" s="2">
        <f t="shared" si="309"/>
        <v>227385.16654582677</v>
      </c>
      <c r="H12009">
        <v>2019</v>
      </c>
      <c r="I12009">
        <v>3282.58</v>
      </c>
      <c r="J12009" t="s">
        <v>717</v>
      </c>
    </row>
    <row r="12010" spans="1:10">
      <c r="A12010" t="s">
        <v>51</v>
      </c>
      <c r="B12010" t="s">
        <v>38</v>
      </c>
      <c r="C12010" t="s">
        <v>4</v>
      </c>
      <c r="D12010" t="s">
        <v>1</v>
      </c>
      <c r="F12010" s="2">
        <v>70920000</v>
      </c>
      <c r="G12010" s="2">
        <f t="shared" si="309"/>
        <v>21604.957076445968</v>
      </c>
      <c r="H12010">
        <v>2019</v>
      </c>
      <c r="I12010">
        <v>3282.58</v>
      </c>
      <c r="J12010" t="s">
        <v>717</v>
      </c>
    </row>
    <row r="12011" spans="1:10">
      <c r="A12011" t="s">
        <v>51</v>
      </c>
      <c r="B12011" t="s">
        <v>38</v>
      </c>
      <c r="C12011" t="s">
        <v>3</v>
      </c>
      <c r="D12011" t="s">
        <v>328</v>
      </c>
      <c r="F12011" s="2">
        <v>10897000000</v>
      </c>
      <c r="G12011" s="2">
        <f t="shared" si="309"/>
        <v>3637122.2109110327</v>
      </c>
      <c r="H12011">
        <v>2018</v>
      </c>
      <c r="I12011">
        <v>2996.05</v>
      </c>
      <c r="J12011" t="s">
        <v>717</v>
      </c>
    </row>
    <row r="12012" spans="1:10">
      <c r="A12012" t="s">
        <v>51</v>
      </c>
      <c r="B12012" t="s">
        <v>38</v>
      </c>
      <c r="C12012" t="s">
        <v>3</v>
      </c>
      <c r="D12012" t="s">
        <v>1</v>
      </c>
      <c r="E12012" t="s">
        <v>364</v>
      </c>
      <c r="F12012" s="2">
        <v>779000000</v>
      </c>
      <c r="G12012" s="2">
        <f t="shared" si="309"/>
        <v>260009.01186562306</v>
      </c>
      <c r="H12012">
        <v>2018</v>
      </c>
      <c r="I12012">
        <v>2996.05</v>
      </c>
      <c r="J12012" t="s">
        <v>717</v>
      </c>
    </row>
    <row r="12013" spans="1:10">
      <c r="A12013" t="s">
        <v>51</v>
      </c>
      <c r="B12013" t="s">
        <v>38</v>
      </c>
      <c r="C12013" t="s">
        <v>4</v>
      </c>
      <c r="D12013" t="s">
        <v>328</v>
      </c>
      <c r="F12013" s="2">
        <v>3146930000</v>
      </c>
      <c r="G12013" s="2">
        <f t="shared" si="309"/>
        <v>1050359.6401929206</v>
      </c>
      <c r="H12013">
        <v>2018</v>
      </c>
      <c r="I12013">
        <v>2996.05</v>
      </c>
      <c r="J12013" t="s">
        <v>717</v>
      </c>
    </row>
    <row r="12014" spans="1:10">
      <c r="A12014" t="s">
        <v>51</v>
      </c>
      <c r="B12014" t="s">
        <v>38</v>
      </c>
      <c r="C12014" t="s">
        <v>4</v>
      </c>
      <c r="D12014" t="s">
        <v>1</v>
      </c>
      <c r="E12014" t="s">
        <v>364</v>
      </c>
      <c r="F12014" s="2">
        <v>660000</v>
      </c>
      <c r="G12014" s="2">
        <f t="shared" si="309"/>
        <v>220.29004856394252</v>
      </c>
      <c r="H12014">
        <v>2018</v>
      </c>
      <c r="I12014">
        <v>2996.05</v>
      </c>
      <c r="J12014" t="s">
        <v>717</v>
      </c>
    </row>
    <row r="12015" spans="1:10">
      <c r="A12015" t="s">
        <v>51</v>
      </c>
      <c r="B12015" t="s">
        <v>38</v>
      </c>
      <c r="C12015" t="s">
        <v>3</v>
      </c>
      <c r="D12015" t="s">
        <v>328</v>
      </c>
      <c r="F12015" s="2">
        <v>12863000000</v>
      </c>
      <c r="G12015" s="2">
        <f t="shared" si="309"/>
        <v>4342292.7089451971</v>
      </c>
      <c r="H12015">
        <v>2017</v>
      </c>
      <c r="I12015">
        <v>2962.26</v>
      </c>
      <c r="J12015" t="s">
        <v>717</v>
      </c>
    </row>
    <row r="12016" spans="1:10">
      <c r="A12016" t="s">
        <v>51</v>
      </c>
      <c r="B12016" t="s">
        <v>38</v>
      </c>
      <c r="C12016" t="s">
        <v>3</v>
      </c>
      <c r="D12016" t="s">
        <v>1</v>
      </c>
      <c r="E12016" t="s">
        <v>364</v>
      </c>
      <c r="F12016" s="2">
        <v>318000000</v>
      </c>
      <c r="G12016" s="2">
        <f t="shared" si="309"/>
        <v>107720.6579767486</v>
      </c>
      <c r="H12016">
        <v>2017</v>
      </c>
      <c r="I12016">
        <v>2952.08</v>
      </c>
      <c r="J12016" t="s">
        <v>717</v>
      </c>
    </row>
    <row r="12017" spans="1:10">
      <c r="A12017" t="s">
        <v>51</v>
      </c>
      <c r="B12017" t="s">
        <v>38</v>
      </c>
      <c r="C12017" t="s">
        <v>4</v>
      </c>
      <c r="D12017" t="s">
        <v>328</v>
      </c>
      <c r="F12017" s="2">
        <v>4427920000</v>
      </c>
      <c r="G12017" s="2">
        <f t="shared" si="309"/>
        <v>1494777.6359941396</v>
      </c>
      <c r="H12017">
        <v>2017</v>
      </c>
      <c r="I12017">
        <v>2962.26</v>
      </c>
      <c r="J12017" t="s">
        <v>717</v>
      </c>
    </row>
    <row r="12018" spans="1:10">
      <c r="A12018" t="s">
        <v>51</v>
      </c>
      <c r="B12018" t="s">
        <v>38</v>
      </c>
      <c r="C12018" t="s">
        <v>4</v>
      </c>
      <c r="D12018" t="s">
        <v>1</v>
      </c>
      <c r="E12018" t="s">
        <v>364</v>
      </c>
      <c r="F12018" s="2">
        <v>78000000</v>
      </c>
      <c r="G12018" s="2">
        <f t="shared" si="309"/>
        <v>26422.048182976072</v>
      </c>
      <c r="H12018">
        <v>2017</v>
      </c>
      <c r="I12018">
        <v>2952.08</v>
      </c>
      <c r="J12018" t="s">
        <v>717</v>
      </c>
    </row>
    <row r="12019" spans="1:10">
      <c r="A12019" t="s">
        <v>51</v>
      </c>
      <c r="B12019" t="s">
        <v>38</v>
      </c>
      <c r="C12019" t="s">
        <v>3</v>
      </c>
      <c r="D12019" t="s">
        <v>328</v>
      </c>
      <c r="F12019" s="2">
        <f t="shared" ref="F12019:F12046" si="310">G12019*I12019</f>
        <v>15359400000</v>
      </c>
      <c r="G12019" s="2">
        <v>5032882.1256893454</v>
      </c>
      <c r="H12019">
        <v>2016</v>
      </c>
      <c r="I12019">
        <v>3051.81</v>
      </c>
      <c r="J12019" t="s">
        <v>717</v>
      </c>
    </row>
    <row r="12020" spans="1:10">
      <c r="A12020" t="s">
        <v>51</v>
      </c>
      <c r="B12020" t="s">
        <v>38</v>
      </c>
      <c r="C12020" t="s">
        <v>3</v>
      </c>
      <c r="D12020" t="s">
        <v>1</v>
      </c>
      <c r="F12020" s="2">
        <f t="shared" si="310"/>
        <v>170452000</v>
      </c>
      <c r="G12020" s="2">
        <v>55852.756233186206</v>
      </c>
      <c r="H12020">
        <v>2016</v>
      </c>
      <c r="I12020">
        <v>3051.81</v>
      </c>
      <c r="J12020" t="s">
        <v>717</v>
      </c>
    </row>
    <row r="12021" spans="1:10">
      <c r="A12021" t="s">
        <v>51</v>
      </c>
      <c r="B12021" t="s">
        <v>38</v>
      </c>
      <c r="C12021" t="s">
        <v>4</v>
      </c>
      <c r="D12021" t="s">
        <v>328</v>
      </c>
      <c r="F12021" s="2">
        <f t="shared" si="310"/>
        <v>4427110000</v>
      </c>
      <c r="G12021" s="2">
        <v>1450650.597514262</v>
      </c>
      <c r="H12021">
        <v>2016</v>
      </c>
      <c r="I12021">
        <v>3051.81</v>
      </c>
      <c r="J12021" t="s">
        <v>717</v>
      </c>
    </row>
    <row r="12022" spans="1:10">
      <c r="A12022" t="s">
        <v>51</v>
      </c>
      <c r="B12022" t="s">
        <v>38</v>
      </c>
      <c r="C12022" t="s">
        <v>4</v>
      </c>
      <c r="D12022" t="s">
        <v>1</v>
      </c>
      <c r="F12022" s="2">
        <f t="shared" si="310"/>
        <v>38502992</v>
      </c>
      <c r="G12022" s="2">
        <v>12616.444667263035</v>
      </c>
      <c r="H12022">
        <v>2016</v>
      </c>
      <c r="I12022">
        <v>3051.81</v>
      </c>
      <c r="J12022" t="s">
        <v>717</v>
      </c>
    </row>
    <row r="12023" spans="1:10">
      <c r="A12023" t="s">
        <v>51</v>
      </c>
      <c r="B12023" t="s">
        <v>38</v>
      </c>
      <c r="C12023" t="s">
        <v>3</v>
      </c>
      <c r="D12023" t="s">
        <v>328</v>
      </c>
      <c r="F12023" s="2">
        <f t="shared" si="310"/>
        <v>12808260000.000002</v>
      </c>
      <c r="G12023" s="2">
        <v>4668776.6673681391</v>
      </c>
      <c r="H12023">
        <v>2015</v>
      </c>
      <c r="I12023">
        <v>2743.3867397260219</v>
      </c>
      <c r="J12023" t="s">
        <v>717</v>
      </c>
    </row>
    <row r="12024" spans="1:10">
      <c r="A12024" t="s">
        <v>51</v>
      </c>
      <c r="B12024" t="s">
        <v>38</v>
      </c>
      <c r="C12024" t="s">
        <v>3</v>
      </c>
      <c r="D12024" t="s">
        <v>1</v>
      </c>
      <c r="F12024" s="2">
        <f t="shared" si="310"/>
        <v>342492272</v>
      </c>
      <c r="G12024" s="2">
        <v>124842.86923184744</v>
      </c>
      <c r="H12024">
        <v>2015</v>
      </c>
      <c r="I12024">
        <v>2743.3867397260219</v>
      </c>
      <c r="J12024" t="s">
        <v>717</v>
      </c>
    </row>
    <row r="12025" spans="1:10">
      <c r="A12025" t="s">
        <v>51</v>
      </c>
      <c r="B12025" t="s">
        <v>38</v>
      </c>
      <c r="C12025" t="s">
        <v>4</v>
      </c>
      <c r="D12025" t="s">
        <v>328</v>
      </c>
      <c r="F12025" s="2">
        <f t="shared" si="310"/>
        <v>2714680000</v>
      </c>
      <c r="G12025" s="2">
        <v>989536.02154944849</v>
      </c>
      <c r="H12025">
        <v>2015</v>
      </c>
      <c r="I12025">
        <v>2743.3867397260219</v>
      </c>
      <c r="J12025" t="s">
        <v>717</v>
      </c>
    </row>
    <row r="12026" spans="1:10">
      <c r="A12026" t="s">
        <v>51</v>
      </c>
      <c r="B12026" t="s">
        <v>38</v>
      </c>
      <c r="C12026" t="s">
        <v>4</v>
      </c>
      <c r="D12026" t="s">
        <v>1</v>
      </c>
      <c r="F12026" s="2">
        <f t="shared" si="310"/>
        <v>41469320</v>
      </c>
      <c r="G12026" s="2">
        <v>15116.104266123806</v>
      </c>
      <c r="H12026">
        <v>2015</v>
      </c>
      <c r="I12026">
        <v>2743.3867397260219</v>
      </c>
      <c r="J12026" t="s">
        <v>717</v>
      </c>
    </row>
    <row r="12027" spans="1:10">
      <c r="A12027" t="s">
        <v>51</v>
      </c>
      <c r="B12027" t="s">
        <v>38</v>
      </c>
      <c r="C12027" t="s">
        <v>3</v>
      </c>
      <c r="D12027" t="s">
        <v>328</v>
      </c>
      <c r="F12027" s="2">
        <f t="shared" si="310"/>
        <v>13909580000</v>
      </c>
      <c r="G12027" s="2">
        <v>6955930.5820420124</v>
      </c>
      <c r="H12027">
        <v>2014</v>
      </c>
      <c r="I12027">
        <v>1999.672054794521</v>
      </c>
      <c r="J12027" t="s">
        <v>717</v>
      </c>
    </row>
    <row r="12028" spans="1:10">
      <c r="A12028" t="s">
        <v>51</v>
      </c>
      <c r="B12028" t="s">
        <v>38</v>
      </c>
      <c r="C12028" t="s">
        <v>3</v>
      </c>
      <c r="D12028" t="s">
        <v>1</v>
      </c>
      <c r="F12028" s="2">
        <f t="shared" si="310"/>
        <v>584970000</v>
      </c>
      <c r="G12028" s="2">
        <v>292532.96739205037</v>
      </c>
      <c r="H12028">
        <v>2014</v>
      </c>
      <c r="I12028">
        <v>1999.672054794521</v>
      </c>
      <c r="J12028" t="s">
        <v>717</v>
      </c>
    </row>
    <row r="12029" spans="1:10">
      <c r="A12029" t="s">
        <v>51</v>
      </c>
      <c r="B12029" t="s">
        <v>38</v>
      </c>
      <c r="C12029" t="s">
        <v>4</v>
      </c>
      <c r="D12029" t="s">
        <v>328</v>
      </c>
      <c r="F12029" s="2">
        <f t="shared" si="310"/>
        <v>5556210000</v>
      </c>
      <c r="G12029" s="2">
        <v>2778560.6078147329</v>
      </c>
      <c r="H12029">
        <v>2014</v>
      </c>
      <c r="I12029">
        <v>1999.672054794521</v>
      </c>
      <c r="J12029" t="s">
        <v>717</v>
      </c>
    </row>
    <row r="12030" spans="1:10">
      <c r="A12030" t="s">
        <v>51</v>
      </c>
      <c r="B12030" t="s">
        <v>38</v>
      </c>
      <c r="C12030" t="s">
        <v>4</v>
      </c>
      <c r="D12030" t="s">
        <v>1</v>
      </c>
      <c r="F12030" s="2">
        <f t="shared" si="310"/>
        <v>143770000</v>
      </c>
      <c r="G12030" s="2">
        <v>71896.78910363793</v>
      </c>
      <c r="H12030">
        <v>2014</v>
      </c>
      <c r="I12030">
        <v>1999.672054794521</v>
      </c>
      <c r="J12030" t="s">
        <v>717</v>
      </c>
    </row>
    <row r="12031" spans="1:10">
      <c r="A12031" t="s">
        <v>51</v>
      </c>
      <c r="B12031" t="s">
        <v>38</v>
      </c>
      <c r="C12031" t="s">
        <v>3</v>
      </c>
      <c r="D12031" t="s">
        <v>328</v>
      </c>
      <c r="F12031" s="2">
        <f t="shared" si="310"/>
        <v>15924072000</v>
      </c>
      <c r="G12031" s="2">
        <v>8522021.2875236776</v>
      </c>
      <c r="H12031">
        <v>2013</v>
      </c>
      <c r="I12031">
        <v>1868.5792328767116</v>
      </c>
      <c r="J12031" t="s">
        <v>717</v>
      </c>
    </row>
    <row r="12032" spans="1:10">
      <c r="A12032" t="s">
        <v>51</v>
      </c>
      <c r="B12032" t="s">
        <v>38</v>
      </c>
      <c r="C12032" t="s">
        <v>3</v>
      </c>
      <c r="D12032" t="s">
        <v>1</v>
      </c>
      <c r="F12032" s="2">
        <f t="shared" si="310"/>
        <v>222850000</v>
      </c>
      <c r="G12032" s="2">
        <v>119261.73430543717</v>
      </c>
      <c r="H12032">
        <v>2013</v>
      </c>
      <c r="I12032">
        <v>1868.5792328767116</v>
      </c>
      <c r="J12032" t="s">
        <v>717</v>
      </c>
    </row>
    <row r="12033" spans="1:10">
      <c r="A12033" t="s">
        <v>51</v>
      </c>
      <c r="B12033" t="s">
        <v>38</v>
      </c>
      <c r="C12033" t="s">
        <v>4</v>
      </c>
      <c r="D12033" t="s">
        <v>328</v>
      </c>
      <c r="F12033" s="2">
        <f t="shared" si="310"/>
        <v>5539480384</v>
      </c>
      <c r="G12033" s="2">
        <v>2964541.340573431</v>
      </c>
      <c r="H12033">
        <v>2013</v>
      </c>
      <c r="I12033">
        <v>1868.5792328767116</v>
      </c>
      <c r="J12033" t="s">
        <v>717</v>
      </c>
    </row>
    <row r="12034" spans="1:10">
      <c r="A12034" t="s">
        <v>51</v>
      </c>
      <c r="B12034" t="s">
        <v>38</v>
      </c>
      <c r="C12034" t="s">
        <v>4</v>
      </c>
      <c r="D12034" t="s">
        <v>1</v>
      </c>
      <c r="F12034" s="2">
        <f t="shared" si="310"/>
        <v>124901248</v>
      </c>
      <c r="G12034" s="2">
        <v>66842.896358059312</v>
      </c>
      <c r="H12034">
        <v>2013</v>
      </c>
      <c r="I12034">
        <v>1868.5792328767116</v>
      </c>
      <c r="J12034" t="s">
        <v>717</v>
      </c>
    </row>
    <row r="12035" spans="1:10">
      <c r="A12035" t="s">
        <v>51</v>
      </c>
      <c r="B12035" t="s">
        <v>38</v>
      </c>
      <c r="C12035" t="s">
        <v>3</v>
      </c>
      <c r="D12035" t="s">
        <v>328</v>
      </c>
      <c r="F12035" s="2">
        <f t="shared" si="310"/>
        <v>16848605883.295567</v>
      </c>
      <c r="G12035" s="2">
        <v>9374515.2003292926</v>
      </c>
      <c r="H12035">
        <v>2012</v>
      </c>
      <c r="I12035">
        <v>1797.2775683060108</v>
      </c>
      <c r="J12035" t="s">
        <v>717</v>
      </c>
    </row>
    <row r="12036" spans="1:10">
      <c r="A12036" t="s">
        <v>51</v>
      </c>
      <c r="B12036" t="s">
        <v>38</v>
      </c>
      <c r="C12036" t="s">
        <v>3</v>
      </c>
      <c r="D12036" t="s">
        <v>1</v>
      </c>
      <c r="F12036" s="2">
        <f t="shared" si="310"/>
        <v>417841194.99842733</v>
      </c>
      <c r="G12036" s="2">
        <v>232485.62290367618</v>
      </c>
      <c r="H12036">
        <v>2012</v>
      </c>
      <c r="I12036">
        <v>1797.2775683060108</v>
      </c>
      <c r="J12036" t="s">
        <v>717</v>
      </c>
    </row>
    <row r="12037" spans="1:10">
      <c r="A12037" t="s">
        <v>51</v>
      </c>
      <c r="B12037" t="s">
        <v>38</v>
      </c>
      <c r="C12037" t="s">
        <v>4</v>
      </c>
      <c r="D12037" t="s">
        <v>328</v>
      </c>
      <c r="F12037" s="2">
        <f t="shared" si="310"/>
        <v>4280527784.1770663</v>
      </c>
      <c r="G12037" s="2">
        <v>2381673.1815173072</v>
      </c>
      <c r="H12037">
        <v>2012</v>
      </c>
      <c r="I12037">
        <v>1797.2775683060108</v>
      </c>
      <c r="J12037" t="s">
        <v>717</v>
      </c>
    </row>
    <row r="12038" spans="1:10">
      <c r="A12038" t="s">
        <v>51</v>
      </c>
      <c r="B12038" t="s">
        <v>38</v>
      </c>
      <c r="C12038" t="s">
        <v>4</v>
      </c>
      <c r="D12038" t="s">
        <v>1</v>
      </c>
      <c r="F12038" s="2">
        <f t="shared" si="310"/>
        <v>66024962.259819075</v>
      </c>
      <c r="G12038" s="2">
        <v>36736.096540752813</v>
      </c>
      <c r="H12038">
        <v>2012</v>
      </c>
      <c r="I12038">
        <v>1797.2775683060108</v>
      </c>
      <c r="J12038" t="s">
        <v>717</v>
      </c>
    </row>
    <row r="12039" spans="1:10">
      <c r="A12039" t="s">
        <v>51</v>
      </c>
      <c r="B12039" t="s">
        <v>38</v>
      </c>
      <c r="C12039" t="s">
        <v>3</v>
      </c>
      <c r="D12039" t="s">
        <v>328</v>
      </c>
      <c r="F12039" s="2">
        <f t="shared" si="310"/>
        <v>16248695603.533781</v>
      </c>
      <c r="G12039" s="2">
        <v>8799696.0232164022</v>
      </c>
      <c r="H12039">
        <v>2011</v>
      </c>
      <c r="I12039">
        <v>1846.5064657534242</v>
      </c>
      <c r="J12039" t="s">
        <v>717</v>
      </c>
    </row>
    <row r="12040" spans="1:10">
      <c r="A12040" t="s">
        <v>51</v>
      </c>
      <c r="B12040" t="s">
        <v>38</v>
      </c>
      <c r="C12040" t="s">
        <v>3</v>
      </c>
      <c r="D12040" t="s">
        <v>1</v>
      </c>
      <c r="F12040" s="2">
        <f t="shared" si="310"/>
        <v>1172783276.5757172</v>
      </c>
      <c r="G12040" s="2">
        <v>635136.29566262593</v>
      </c>
      <c r="H12040">
        <v>2011</v>
      </c>
      <c r="I12040">
        <v>1846.5064657534242</v>
      </c>
      <c r="J12040" t="s">
        <v>717</v>
      </c>
    </row>
    <row r="12041" spans="1:10">
      <c r="A12041" t="s">
        <v>51</v>
      </c>
      <c r="B12041" t="s">
        <v>38</v>
      </c>
      <c r="C12041" t="s">
        <v>4</v>
      </c>
      <c r="D12041" t="s">
        <v>328</v>
      </c>
      <c r="F12041" s="2">
        <f t="shared" si="310"/>
        <v>4143229379.2752442</v>
      </c>
      <c r="G12041" s="2">
        <v>2243820.6722361492</v>
      </c>
      <c r="H12041">
        <v>2011</v>
      </c>
      <c r="I12041">
        <v>1846.5064657534242</v>
      </c>
      <c r="J12041" t="s">
        <v>717</v>
      </c>
    </row>
    <row r="12042" spans="1:10">
      <c r="A12042" t="s">
        <v>51</v>
      </c>
      <c r="B12042" t="s">
        <v>38</v>
      </c>
      <c r="C12042" t="s">
        <v>4</v>
      </c>
      <c r="D12042" t="s">
        <v>1</v>
      </c>
      <c r="F12042" s="2">
        <f t="shared" si="310"/>
        <v>1150524719.2104261</v>
      </c>
      <c r="G12042" s="2">
        <v>623081.87951076636</v>
      </c>
      <c r="H12042">
        <v>2011</v>
      </c>
      <c r="I12042">
        <v>1846.5064657534242</v>
      </c>
      <c r="J12042" t="s">
        <v>717</v>
      </c>
    </row>
    <row r="12043" spans="1:10">
      <c r="A12043" t="s">
        <v>51</v>
      </c>
      <c r="B12043" t="s">
        <v>38</v>
      </c>
      <c r="C12043" t="s">
        <v>3</v>
      </c>
      <c r="D12043" t="s">
        <v>328</v>
      </c>
      <c r="F12043" s="2">
        <f t="shared" si="310"/>
        <v>12937073380.882565</v>
      </c>
      <c r="G12043" s="2">
        <v>6815072.8769460889</v>
      </c>
      <c r="H12043">
        <v>2010</v>
      </c>
      <c r="I12043">
        <v>1898.3030136986317</v>
      </c>
      <c r="J12043" t="s">
        <v>717</v>
      </c>
    </row>
    <row r="12044" spans="1:10">
      <c r="A12044" t="s">
        <v>51</v>
      </c>
      <c r="B12044" t="s">
        <v>38</v>
      </c>
      <c r="C12044" t="s">
        <v>3</v>
      </c>
      <c r="D12044" t="s">
        <v>1</v>
      </c>
      <c r="F12044" s="2">
        <f t="shared" si="310"/>
        <v>2466720236.0319891</v>
      </c>
      <c r="G12044" s="2">
        <v>1299434.3991615225</v>
      </c>
      <c r="H12044">
        <v>2010</v>
      </c>
      <c r="I12044">
        <v>1898.3030136986317</v>
      </c>
      <c r="J12044" t="s">
        <v>717</v>
      </c>
    </row>
    <row r="12045" spans="1:10">
      <c r="A12045" t="s">
        <v>51</v>
      </c>
      <c r="B12045" t="s">
        <v>38</v>
      </c>
      <c r="C12045" t="s">
        <v>4</v>
      </c>
      <c r="D12045" t="s">
        <v>328</v>
      </c>
      <c r="F12045" s="2">
        <f t="shared" si="310"/>
        <v>2605731629.5037975</v>
      </c>
      <c r="G12045" s="2">
        <v>1372663.6952584404</v>
      </c>
      <c r="H12045">
        <v>2010</v>
      </c>
      <c r="I12045">
        <v>1898.3030136986317</v>
      </c>
      <c r="J12045" t="s">
        <v>717</v>
      </c>
    </row>
    <row r="12046" spans="1:10">
      <c r="A12046" t="s">
        <v>51</v>
      </c>
      <c r="B12046" t="s">
        <v>38</v>
      </c>
      <c r="C12046" t="s">
        <v>4</v>
      </c>
      <c r="D12046" t="s">
        <v>1</v>
      </c>
      <c r="F12046" s="2">
        <f t="shared" si="310"/>
        <v>9498113.7580513842</v>
      </c>
      <c r="G12046" s="2">
        <v>5003.476099184697</v>
      </c>
      <c r="H12046">
        <v>2010</v>
      </c>
      <c r="I12046">
        <v>1898.3030136986317</v>
      </c>
      <c r="J12046" t="s">
        <v>717</v>
      </c>
    </row>
    <row r="12047" spans="1:10">
      <c r="A12047" t="s">
        <v>64</v>
      </c>
      <c r="B12047" t="s">
        <v>34</v>
      </c>
      <c r="C12047" t="s">
        <v>4</v>
      </c>
      <c r="D12047" t="s">
        <v>328</v>
      </c>
      <c r="F12047" s="2">
        <v>5315853.3</v>
      </c>
      <c r="G12047" s="2">
        <v>5315853.3</v>
      </c>
      <c r="H12047">
        <v>2013</v>
      </c>
      <c r="I12047">
        <v>1</v>
      </c>
      <c r="J12047" s="40" t="s">
        <v>715</v>
      </c>
    </row>
    <row r="12048" spans="1:10">
      <c r="A12048" t="s">
        <v>64</v>
      </c>
      <c r="B12048" t="s">
        <v>34</v>
      </c>
      <c r="C12048" t="s">
        <v>4</v>
      </c>
      <c r="D12048" t="s">
        <v>1</v>
      </c>
      <c r="F12048" s="2">
        <v>776339.43</v>
      </c>
      <c r="G12048" s="2">
        <v>776339.43</v>
      </c>
      <c r="H12048">
        <v>2013</v>
      </c>
      <c r="I12048">
        <v>1</v>
      </c>
      <c r="J12048" s="40" t="s">
        <v>715</v>
      </c>
    </row>
    <row r="12049" spans="1:10">
      <c r="A12049" t="s">
        <v>64</v>
      </c>
      <c r="B12049" t="s">
        <v>34</v>
      </c>
      <c r="C12049" t="s">
        <v>4</v>
      </c>
      <c r="D12049" t="s">
        <v>374</v>
      </c>
      <c r="F12049" s="2">
        <v>0</v>
      </c>
      <c r="G12049" s="2">
        <v>0</v>
      </c>
      <c r="H12049">
        <v>2013</v>
      </c>
      <c r="I12049">
        <v>1</v>
      </c>
      <c r="J12049" s="40" t="s">
        <v>715</v>
      </c>
    </row>
    <row r="12050" spans="1:10">
      <c r="A12050" t="s">
        <v>51</v>
      </c>
      <c r="B12050" t="s">
        <v>34</v>
      </c>
      <c r="C12050" t="s">
        <v>3</v>
      </c>
      <c r="D12050" t="s">
        <v>328</v>
      </c>
      <c r="E12050" t="s">
        <v>534</v>
      </c>
      <c r="F12050" s="2">
        <v>545949.28</v>
      </c>
      <c r="G12050" s="2">
        <f>F12050/I12050</f>
        <v>545949.28</v>
      </c>
      <c r="H12050">
        <v>2023</v>
      </c>
      <c r="I12050">
        <v>1</v>
      </c>
      <c r="J12050" t="s">
        <v>717</v>
      </c>
    </row>
    <row r="12051" spans="1:10">
      <c r="A12051" t="s">
        <v>51</v>
      </c>
      <c r="B12051" t="s">
        <v>34</v>
      </c>
      <c r="C12051" t="s">
        <v>3</v>
      </c>
      <c r="D12051" t="s">
        <v>328</v>
      </c>
      <c r="F12051" s="2">
        <v>882921.77</v>
      </c>
      <c r="G12051" s="2">
        <f>F12051/I12051</f>
        <v>882921.77</v>
      </c>
      <c r="H12051">
        <v>2022</v>
      </c>
      <c r="I12051">
        <v>1</v>
      </c>
      <c r="J12051" t="s">
        <v>717</v>
      </c>
    </row>
    <row r="12052" spans="1:10">
      <c r="A12052" t="s">
        <v>51</v>
      </c>
      <c r="B12052" t="s">
        <v>34</v>
      </c>
      <c r="C12052" t="s">
        <v>5</v>
      </c>
      <c r="D12052" t="s">
        <v>328</v>
      </c>
      <c r="F12052" s="2">
        <v>327154.7</v>
      </c>
      <c r="G12052" s="2">
        <f>F12052/I12052</f>
        <v>327154.7</v>
      </c>
      <c r="H12052">
        <v>2022</v>
      </c>
      <c r="I12052">
        <v>1</v>
      </c>
      <c r="J12052" t="s">
        <v>717</v>
      </c>
    </row>
    <row r="12053" spans="1:10">
      <c r="A12053" t="s">
        <v>51</v>
      </c>
      <c r="B12053" t="s">
        <v>34</v>
      </c>
      <c r="C12053" t="s">
        <v>5</v>
      </c>
      <c r="D12053" t="s">
        <v>1</v>
      </c>
      <c r="F12053" s="2">
        <v>-21334.38</v>
      </c>
      <c r="G12053" s="2">
        <f>F12053/I12053</f>
        <v>-21334.38</v>
      </c>
      <c r="H12053">
        <v>2022</v>
      </c>
      <c r="I12053">
        <v>1</v>
      </c>
      <c r="J12053" t="s">
        <v>717</v>
      </c>
    </row>
    <row r="12054" spans="1:10">
      <c r="A12054" t="s">
        <v>51</v>
      </c>
      <c r="B12054" t="s">
        <v>34</v>
      </c>
      <c r="C12054" t="s">
        <v>3</v>
      </c>
      <c r="D12054" t="s">
        <v>328</v>
      </c>
      <c r="F12054" s="2">
        <v>1371469.75</v>
      </c>
      <c r="G12054" s="2">
        <v>1371469.75</v>
      </c>
      <c r="H12054">
        <v>2020</v>
      </c>
      <c r="I12054">
        <v>1</v>
      </c>
      <c r="J12054" t="s">
        <v>717</v>
      </c>
    </row>
    <row r="12055" spans="1:10">
      <c r="A12055" t="s">
        <v>51</v>
      </c>
      <c r="B12055" t="s">
        <v>34</v>
      </c>
      <c r="C12055" t="s">
        <v>3</v>
      </c>
      <c r="D12055" t="s">
        <v>1</v>
      </c>
      <c r="F12055" s="2">
        <v>5387.5</v>
      </c>
      <c r="G12055" s="2">
        <v>5387.5</v>
      </c>
      <c r="H12055">
        <v>2020</v>
      </c>
      <c r="I12055">
        <v>1</v>
      </c>
      <c r="J12055" t="s">
        <v>717</v>
      </c>
    </row>
    <row r="12056" spans="1:10">
      <c r="A12056" t="s">
        <v>51</v>
      </c>
      <c r="B12056" t="s">
        <v>34</v>
      </c>
      <c r="C12056" t="s">
        <v>4</v>
      </c>
      <c r="D12056" t="s">
        <v>328</v>
      </c>
      <c r="F12056" s="2">
        <v>504806.78</v>
      </c>
      <c r="G12056" s="2">
        <v>504806.78</v>
      </c>
      <c r="H12056">
        <v>2020</v>
      </c>
      <c r="I12056">
        <v>1</v>
      </c>
      <c r="J12056" t="s">
        <v>717</v>
      </c>
    </row>
    <row r="12057" spans="1:10">
      <c r="A12057" t="s">
        <v>51</v>
      </c>
      <c r="B12057" t="s">
        <v>34</v>
      </c>
      <c r="C12057" t="s">
        <v>4</v>
      </c>
      <c r="D12057" t="s">
        <v>1</v>
      </c>
      <c r="F12057" s="2">
        <v>-59207.360000000001</v>
      </c>
      <c r="G12057" s="2">
        <v>-59207.360000000001</v>
      </c>
      <c r="H12057">
        <v>2020</v>
      </c>
      <c r="I12057">
        <v>1</v>
      </c>
      <c r="J12057" t="s">
        <v>717</v>
      </c>
    </row>
    <row r="12058" spans="1:10">
      <c r="A12058" s="4" t="s">
        <v>51</v>
      </c>
      <c r="B12058" t="s">
        <v>34</v>
      </c>
      <c r="C12058" t="s">
        <v>3</v>
      </c>
      <c r="D12058" t="s">
        <v>328</v>
      </c>
      <c r="F12058" s="2">
        <f>G12058*I12058</f>
        <v>1949484</v>
      </c>
      <c r="G12058" s="2">
        <v>1949484</v>
      </c>
      <c r="H12058">
        <v>2019</v>
      </c>
      <c r="I12058">
        <v>1</v>
      </c>
      <c r="J12058" t="s">
        <v>717</v>
      </c>
    </row>
    <row r="12059" spans="1:10">
      <c r="A12059" s="4" t="s">
        <v>51</v>
      </c>
      <c r="B12059" t="s">
        <v>34</v>
      </c>
      <c r="C12059" t="s">
        <v>3</v>
      </c>
      <c r="D12059" t="s">
        <v>1</v>
      </c>
      <c r="F12059" s="2">
        <f>G12059*I12059</f>
        <v>6554</v>
      </c>
      <c r="G12059" s="2">
        <v>6554</v>
      </c>
      <c r="H12059">
        <v>2019</v>
      </c>
      <c r="I12059">
        <v>1</v>
      </c>
      <c r="J12059" t="s">
        <v>717</v>
      </c>
    </row>
    <row r="12060" spans="1:10">
      <c r="A12060" s="4" t="s">
        <v>51</v>
      </c>
      <c r="B12060" t="s">
        <v>34</v>
      </c>
      <c r="C12060" t="s">
        <v>4</v>
      </c>
      <c r="D12060" t="s">
        <v>328</v>
      </c>
      <c r="F12060" s="2">
        <f>G12060*I12060</f>
        <v>110652</v>
      </c>
      <c r="G12060" s="2">
        <v>110652</v>
      </c>
      <c r="H12060">
        <v>2019</v>
      </c>
      <c r="I12060">
        <v>1</v>
      </c>
      <c r="J12060" t="s">
        <v>717</v>
      </c>
    </row>
    <row r="12061" spans="1:10">
      <c r="A12061" s="4" t="s">
        <v>51</v>
      </c>
      <c r="B12061" t="s">
        <v>34</v>
      </c>
      <c r="C12061" t="s">
        <v>4</v>
      </c>
      <c r="D12061" t="s">
        <v>1</v>
      </c>
      <c r="F12061" s="2">
        <f>G12061*I12061</f>
        <v>696283</v>
      </c>
      <c r="G12061" s="2">
        <v>696283</v>
      </c>
      <c r="H12061">
        <v>2019</v>
      </c>
      <c r="I12061">
        <v>1</v>
      </c>
      <c r="J12061" t="s">
        <v>717</v>
      </c>
    </row>
    <row r="12062" spans="1:10">
      <c r="A12062" t="s">
        <v>51</v>
      </c>
      <c r="B12062" t="s">
        <v>34</v>
      </c>
      <c r="C12062" t="s">
        <v>3</v>
      </c>
      <c r="D12062" t="s">
        <v>328</v>
      </c>
      <c r="F12062" s="2">
        <v>3211427.08</v>
      </c>
      <c r="G12062" s="2">
        <f>F12062/I12062</f>
        <v>3211427.08</v>
      </c>
      <c r="H12062">
        <v>2018</v>
      </c>
      <c r="I12062">
        <v>1</v>
      </c>
      <c r="J12062" t="s">
        <v>717</v>
      </c>
    </row>
    <row r="12063" spans="1:10">
      <c r="A12063" t="s">
        <v>51</v>
      </c>
      <c r="B12063" t="s">
        <v>34</v>
      </c>
      <c r="C12063" t="s">
        <v>3</v>
      </c>
      <c r="D12063" t="s">
        <v>1</v>
      </c>
      <c r="E12063" t="s">
        <v>364</v>
      </c>
      <c r="F12063" s="2">
        <v>19016.14</v>
      </c>
      <c r="G12063" s="2">
        <f>F12063/I12063</f>
        <v>19016.14</v>
      </c>
      <c r="H12063">
        <v>2018</v>
      </c>
      <c r="I12063">
        <v>1</v>
      </c>
      <c r="J12063" t="s">
        <v>717</v>
      </c>
    </row>
    <row r="12064" spans="1:10">
      <c r="A12064" t="s">
        <v>51</v>
      </c>
      <c r="B12064" t="s">
        <v>34</v>
      </c>
      <c r="C12064" t="s">
        <v>4</v>
      </c>
      <c r="D12064" t="s">
        <v>328</v>
      </c>
      <c r="F12064" s="2"/>
      <c r="G12064" s="2">
        <v>1662469.04</v>
      </c>
      <c r="H12064">
        <v>2018</v>
      </c>
      <c r="I12064">
        <v>1</v>
      </c>
      <c r="J12064" t="s">
        <v>717</v>
      </c>
    </row>
    <row r="12065" spans="1:16384" customFormat="1">
      <c r="A12065" t="s">
        <v>51</v>
      </c>
      <c r="B12065" t="s">
        <v>34</v>
      </c>
      <c r="C12065" t="s">
        <v>4</v>
      </c>
      <c r="D12065" t="s">
        <v>1</v>
      </c>
      <c r="E12065" t="s">
        <v>364</v>
      </c>
      <c r="F12065" s="2"/>
      <c r="G12065" s="2">
        <v>201891.67</v>
      </c>
      <c r="H12065">
        <v>2018</v>
      </c>
      <c r="I12065">
        <v>1</v>
      </c>
      <c r="J12065" t="s">
        <v>717</v>
      </c>
    </row>
    <row r="12066" spans="1:16384" customFormat="1">
      <c r="A12066" t="s">
        <v>51</v>
      </c>
      <c r="B12066" t="s">
        <v>34</v>
      </c>
      <c r="C12066" t="s">
        <v>3</v>
      </c>
      <c r="D12066" t="s">
        <v>328</v>
      </c>
      <c r="F12066" s="2">
        <v>3905472.82</v>
      </c>
      <c r="G12066" s="2">
        <f>F12066/I12066</f>
        <v>3905472.82</v>
      </c>
      <c r="H12066">
        <v>2017</v>
      </c>
      <c r="I12066">
        <v>1</v>
      </c>
      <c r="J12066" t="s">
        <v>717</v>
      </c>
    </row>
    <row r="12067" spans="1:16384" customFormat="1">
      <c r="A12067" t="s">
        <v>51</v>
      </c>
      <c r="B12067" t="s">
        <v>34</v>
      </c>
      <c r="C12067" t="s">
        <v>3</v>
      </c>
      <c r="D12067" t="s">
        <v>1</v>
      </c>
      <c r="E12067" t="s">
        <v>364</v>
      </c>
      <c r="F12067" s="2">
        <v>1292479.76</v>
      </c>
      <c r="G12067" s="2">
        <f>F12067/I12067</f>
        <v>1292479.76</v>
      </c>
      <c r="H12067">
        <v>2017</v>
      </c>
      <c r="I12067">
        <v>1</v>
      </c>
      <c r="J12067" t="s">
        <v>717</v>
      </c>
    </row>
    <row r="12068" spans="1:16384" customFormat="1">
      <c r="A12068" t="s">
        <v>51</v>
      </c>
      <c r="B12068" t="s">
        <v>34</v>
      </c>
      <c r="C12068" t="s">
        <v>4</v>
      </c>
      <c r="D12068" t="s">
        <v>328</v>
      </c>
      <c r="F12068" s="2"/>
      <c r="G12068" s="2">
        <v>445925.81</v>
      </c>
      <c r="H12068">
        <v>2017</v>
      </c>
      <c r="I12068">
        <v>1</v>
      </c>
      <c r="J12068" t="s">
        <v>717</v>
      </c>
    </row>
    <row r="12069" spans="1:16384" customFormat="1">
      <c r="A12069" t="s">
        <v>51</v>
      </c>
      <c r="B12069" t="s">
        <v>34</v>
      </c>
      <c r="C12069" t="s">
        <v>4</v>
      </c>
      <c r="D12069" t="s">
        <v>1</v>
      </c>
      <c r="E12069" t="s">
        <v>364</v>
      </c>
      <c r="F12069" s="2"/>
      <c r="G12069" s="2">
        <v>276199</v>
      </c>
      <c r="H12069">
        <v>2017</v>
      </c>
      <c r="I12069">
        <v>1</v>
      </c>
      <c r="J12069" t="s">
        <v>717</v>
      </c>
    </row>
    <row r="12070" spans="1:16384" customFormat="1">
      <c r="A12070" t="s">
        <v>51</v>
      </c>
      <c r="B12070" t="s">
        <v>34</v>
      </c>
      <c r="C12070" t="s">
        <v>3</v>
      </c>
      <c r="D12070" t="s">
        <v>328</v>
      </c>
      <c r="F12070" s="2">
        <v>3737725.95</v>
      </c>
      <c r="G12070" s="2">
        <v>3737725.95</v>
      </c>
      <c r="H12070">
        <v>2016</v>
      </c>
      <c r="I12070">
        <v>1</v>
      </c>
      <c r="J12070" t="s">
        <v>717</v>
      </c>
    </row>
    <row r="12071" spans="1:16384" customFormat="1">
      <c r="A12071" t="s">
        <v>51</v>
      </c>
      <c r="B12071" t="s">
        <v>34</v>
      </c>
      <c r="C12071" t="s">
        <v>3</v>
      </c>
      <c r="D12071" t="s">
        <v>1</v>
      </c>
      <c r="F12071" s="2">
        <v>1229506.1100000001</v>
      </c>
      <c r="G12071" s="2">
        <v>1229506.1100000001</v>
      </c>
      <c r="H12071">
        <v>2016</v>
      </c>
      <c r="I12071">
        <v>1</v>
      </c>
      <c r="J12071" t="s">
        <v>717</v>
      </c>
    </row>
    <row r="12072" spans="1:16384" s="18" customFormat="1">
      <c r="A12072" t="s">
        <v>51</v>
      </c>
      <c r="B12072" t="s">
        <v>34</v>
      </c>
      <c r="C12072" t="s">
        <v>4</v>
      </c>
      <c r="D12072" t="s">
        <v>328</v>
      </c>
      <c r="E12072"/>
      <c r="F12072" s="2">
        <v>1528442.53</v>
      </c>
      <c r="G12072" s="2">
        <v>1528442.53</v>
      </c>
      <c r="H12072">
        <v>2016</v>
      </c>
      <c r="I12072">
        <v>1</v>
      </c>
      <c r="J12072" t="s">
        <v>717</v>
      </c>
      <c r="HQ12072" s="18" t="s">
        <v>647</v>
      </c>
      <c r="HR12072" s="18" t="s">
        <v>647</v>
      </c>
      <c r="HS12072" s="18" t="s">
        <v>647</v>
      </c>
      <c r="HT12072" s="18" t="s">
        <v>647</v>
      </c>
      <c r="HU12072" s="18" t="s">
        <v>647</v>
      </c>
      <c r="HV12072" s="18" t="s">
        <v>647</v>
      </c>
      <c r="HW12072" s="18" t="s">
        <v>647</v>
      </c>
      <c r="HX12072" s="18" t="s">
        <v>647</v>
      </c>
      <c r="HY12072" s="18" t="s">
        <v>647</v>
      </c>
      <c r="HZ12072" s="18" t="s">
        <v>647</v>
      </c>
      <c r="IA12072" s="18" t="s">
        <v>647</v>
      </c>
      <c r="IB12072" s="18" t="s">
        <v>647</v>
      </c>
      <c r="IC12072" s="18" t="s">
        <v>647</v>
      </c>
      <c r="ID12072" s="18" t="s">
        <v>647</v>
      </c>
      <c r="IE12072" s="18" t="s">
        <v>647</v>
      </c>
      <c r="IF12072" s="18" t="s">
        <v>647</v>
      </c>
      <c r="IG12072" s="18" t="s">
        <v>647</v>
      </c>
      <c r="IH12072" s="18" t="s">
        <v>647</v>
      </c>
      <c r="II12072" s="18" t="s">
        <v>647</v>
      </c>
      <c r="IJ12072" s="18" t="s">
        <v>647</v>
      </c>
      <c r="IK12072" s="18" t="s">
        <v>647</v>
      </c>
      <c r="IL12072" s="18" t="s">
        <v>647</v>
      </c>
      <c r="IM12072" s="18" t="s">
        <v>647</v>
      </c>
      <c r="IN12072" s="18" t="s">
        <v>647</v>
      </c>
      <c r="IO12072" s="18" t="s">
        <v>647</v>
      </c>
      <c r="IP12072" s="18" t="s">
        <v>647</v>
      </c>
      <c r="IQ12072" s="18" t="s">
        <v>647</v>
      </c>
      <c r="IR12072" s="18" t="s">
        <v>647</v>
      </c>
      <c r="IS12072" s="18" t="s">
        <v>647</v>
      </c>
      <c r="IT12072" s="18" t="s">
        <v>647</v>
      </c>
      <c r="IU12072" s="18" t="s">
        <v>647</v>
      </c>
      <c r="IV12072" s="18" t="s">
        <v>647</v>
      </c>
      <c r="IW12072" s="18" t="s">
        <v>647</v>
      </c>
      <c r="IX12072" s="18" t="s">
        <v>647</v>
      </c>
      <c r="IY12072" s="18" t="s">
        <v>647</v>
      </c>
      <c r="IZ12072" s="18" t="s">
        <v>647</v>
      </c>
      <c r="JA12072" s="18" t="s">
        <v>647</v>
      </c>
      <c r="JB12072" s="18" t="s">
        <v>647</v>
      </c>
      <c r="JC12072" s="18" t="s">
        <v>647</v>
      </c>
      <c r="JD12072" s="18" t="s">
        <v>647</v>
      </c>
      <c r="JE12072" s="18" t="s">
        <v>647</v>
      </c>
      <c r="JF12072" s="18" t="s">
        <v>647</v>
      </c>
      <c r="JG12072" s="18" t="s">
        <v>647</v>
      </c>
      <c r="JH12072" s="18" t="s">
        <v>647</v>
      </c>
      <c r="JI12072" s="18" t="s">
        <v>647</v>
      </c>
      <c r="JJ12072" s="18" t="s">
        <v>647</v>
      </c>
      <c r="JK12072" s="18" t="s">
        <v>647</v>
      </c>
      <c r="JL12072" s="18" t="s">
        <v>647</v>
      </c>
      <c r="JM12072" s="18" t="s">
        <v>647</v>
      </c>
      <c r="JN12072" s="18" t="s">
        <v>647</v>
      </c>
      <c r="JO12072" s="18" t="s">
        <v>647</v>
      </c>
      <c r="JP12072" s="18" t="s">
        <v>647</v>
      </c>
      <c r="JQ12072" s="18" t="s">
        <v>647</v>
      </c>
      <c r="JR12072" s="18" t="s">
        <v>647</v>
      </c>
      <c r="JS12072" s="18" t="s">
        <v>647</v>
      </c>
      <c r="JT12072" s="18" t="s">
        <v>647</v>
      </c>
      <c r="JU12072" s="18" t="s">
        <v>647</v>
      </c>
      <c r="JV12072" s="18" t="s">
        <v>647</v>
      </c>
      <c r="JW12072" s="18" t="s">
        <v>647</v>
      </c>
      <c r="JX12072" s="18" t="s">
        <v>647</v>
      </c>
      <c r="JY12072" s="18" t="s">
        <v>647</v>
      </c>
      <c r="JZ12072" s="18" t="s">
        <v>647</v>
      </c>
      <c r="KA12072" s="18" t="s">
        <v>647</v>
      </c>
      <c r="KB12072" s="18" t="s">
        <v>647</v>
      </c>
      <c r="KC12072" s="18" t="s">
        <v>647</v>
      </c>
      <c r="KD12072" s="18" t="s">
        <v>647</v>
      </c>
      <c r="KE12072" s="18" t="s">
        <v>647</v>
      </c>
      <c r="KF12072" s="18" t="s">
        <v>647</v>
      </c>
      <c r="KG12072" s="18" t="s">
        <v>647</v>
      </c>
      <c r="KH12072" s="18" t="s">
        <v>647</v>
      </c>
      <c r="KI12072" s="18" t="s">
        <v>647</v>
      </c>
      <c r="KJ12072" s="18" t="s">
        <v>647</v>
      </c>
      <c r="KK12072" s="18" t="s">
        <v>647</v>
      </c>
      <c r="KL12072" s="18" t="s">
        <v>647</v>
      </c>
      <c r="KM12072" s="18" t="s">
        <v>647</v>
      </c>
      <c r="KN12072" s="18" t="s">
        <v>647</v>
      </c>
      <c r="KO12072" s="18" t="s">
        <v>647</v>
      </c>
      <c r="KP12072" s="18" t="s">
        <v>647</v>
      </c>
      <c r="KQ12072" s="18" t="s">
        <v>647</v>
      </c>
      <c r="KR12072" s="18" t="s">
        <v>647</v>
      </c>
      <c r="KS12072" s="18" t="s">
        <v>647</v>
      </c>
      <c r="KT12072" s="18" t="s">
        <v>647</v>
      </c>
      <c r="KU12072" s="18" t="s">
        <v>647</v>
      </c>
      <c r="KV12072" s="18" t="s">
        <v>647</v>
      </c>
      <c r="KW12072" s="18" t="s">
        <v>647</v>
      </c>
      <c r="KX12072" s="18" t="s">
        <v>647</v>
      </c>
      <c r="KY12072" s="18" t="s">
        <v>647</v>
      </c>
      <c r="KZ12072" s="18" t="s">
        <v>647</v>
      </c>
      <c r="LA12072" s="18" t="s">
        <v>647</v>
      </c>
      <c r="LB12072" s="18" t="s">
        <v>647</v>
      </c>
      <c r="LC12072" s="18" t="s">
        <v>647</v>
      </c>
      <c r="LD12072" s="18" t="s">
        <v>647</v>
      </c>
      <c r="LE12072" s="18" t="s">
        <v>647</v>
      </c>
      <c r="LF12072" s="18" t="s">
        <v>647</v>
      </c>
      <c r="LG12072" s="18" t="s">
        <v>647</v>
      </c>
      <c r="LH12072" s="18" t="s">
        <v>647</v>
      </c>
      <c r="LI12072" s="18" t="s">
        <v>647</v>
      </c>
      <c r="LJ12072" s="18" t="s">
        <v>647</v>
      </c>
      <c r="LK12072" s="18" t="s">
        <v>647</v>
      </c>
      <c r="LL12072" s="18" t="s">
        <v>647</v>
      </c>
      <c r="LM12072" s="18" t="s">
        <v>647</v>
      </c>
      <c r="LN12072" s="18" t="s">
        <v>647</v>
      </c>
      <c r="LO12072" s="18" t="s">
        <v>647</v>
      </c>
      <c r="LP12072" s="18" t="s">
        <v>647</v>
      </c>
      <c r="LQ12072" s="18" t="s">
        <v>647</v>
      </c>
      <c r="LR12072" s="18" t="s">
        <v>647</v>
      </c>
      <c r="LS12072" s="18" t="s">
        <v>647</v>
      </c>
      <c r="LT12072" s="18" t="s">
        <v>647</v>
      </c>
      <c r="LU12072" s="18" t="s">
        <v>647</v>
      </c>
      <c r="LV12072" s="18" t="s">
        <v>647</v>
      </c>
      <c r="LW12072" s="18" t="s">
        <v>647</v>
      </c>
      <c r="LX12072" s="18" t="s">
        <v>647</v>
      </c>
      <c r="LY12072" s="18" t="s">
        <v>647</v>
      </c>
      <c r="LZ12072" s="18" t="s">
        <v>647</v>
      </c>
      <c r="MA12072" s="18" t="s">
        <v>647</v>
      </c>
      <c r="MB12072" s="18" t="s">
        <v>647</v>
      </c>
      <c r="MC12072" s="18" t="s">
        <v>647</v>
      </c>
      <c r="MD12072" s="18" t="s">
        <v>647</v>
      </c>
      <c r="ME12072" s="18" t="s">
        <v>647</v>
      </c>
      <c r="MF12072" s="18" t="s">
        <v>647</v>
      </c>
      <c r="MG12072" s="18" t="s">
        <v>647</v>
      </c>
      <c r="MH12072" s="18" t="s">
        <v>647</v>
      </c>
      <c r="MI12072" s="18" t="s">
        <v>647</v>
      </c>
      <c r="MJ12072" s="18" t="s">
        <v>647</v>
      </c>
      <c r="MK12072" s="18" t="s">
        <v>647</v>
      </c>
      <c r="ML12072" s="18" t="s">
        <v>647</v>
      </c>
      <c r="MM12072" s="18" t="s">
        <v>647</v>
      </c>
      <c r="MN12072" s="18" t="s">
        <v>647</v>
      </c>
      <c r="MO12072" s="18" t="s">
        <v>647</v>
      </c>
      <c r="MP12072" s="18" t="s">
        <v>647</v>
      </c>
      <c r="MQ12072" s="18" t="s">
        <v>647</v>
      </c>
      <c r="MR12072" s="18" t="s">
        <v>647</v>
      </c>
      <c r="MS12072" s="18" t="s">
        <v>647</v>
      </c>
      <c r="MT12072" s="18" t="s">
        <v>647</v>
      </c>
      <c r="MU12072" s="18" t="s">
        <v>647</v>
      </c>
      <c r="MV12072" s="18" t="s">
        <v>647</v>
      </c>
      <c r="MW12072" s="18" t="s">
        <v>647</v>
      </c>
      <c r="MX12072" s="18" t="s">
        <v>647</v>
      </c>
      <c r="MY12072" s="18" t="s">
        <v>647</v>
      </c>
      <c r="MZ12072" s="18" t="s">
        <v>647</v>
      </c>
      <c r="NA12072" s="18" t="s">
        <v>647</v>
      </c>
      <c r="NB12072" s="18" t="s">
        <v>647</v>
      </c>
      <c r="NC12072" s="18" t="s">
        <v>647</v>
      </c>
      <c r="ND12072" s="18" t="s">
        <v>647</v>
      </c>
      <c r="NE12072" s="18" t="s">
        <v>647</v>
      </c>
      <c r="NF12072" s="18" t="s">
        <v>647</v>
      </c>
      <c r="NG12072" s="18" t="s">
        <v>647</v>
      </c>
      <c r="NH12072" s="18" t="s">
        <v>647</v>
      </c>
      <c r="NI12072" s="18" t="s">
        <v>647</v>
      </c>
      <c r="NJ12072" s="18" t="s">
        <v>647</v>
      </c>
      <c r="NK12072" s="18" t="s">
        <v>647</v>
      </c>
      <c r="NL12072" s="18" t="s">
        <v>647</v>
      </c>
      <c r="NM12072" s="18" t="s">
        <v>647</v>
      </c>
      <c r="NN12072" s="18" t="s">
        <v>647</v>
      </c>
      <c r="NO12072" s="18" t="s">
        <v>647</v>
      </c>
      <c r="NP12072" s="18" t="s">
        <v>647</v>
      </c>
      <c r="NQ12072" s="18" t="s">
        <v>647</v>
      </c>
      <c r="NR12072" s="18" t="s">
        <v>647</v>
      </c>
      <c r="NS12072" s="18" t="s">
        <v>647</v>
      </c>
      <c r="NT12072" s="18" t="s">
        <v>647</v>
      </c>
      <c r="NU12072" s="18" t="s">
        <v>647</v>
      </c>
      <c r="NV12072" s="18" t="s">
        <v>647</v>
      </c>
      <c r="NW12072" s="18" t="s">
        <v>647</v>
      </c>
      <c r="NX12072" s="18" t="s">
        <v>647</v>
      </c>
      <c r="NY12072" s="18" t="s">
        <v>647</v>
      </c>
      <c r="NZ12072" s="18" t="s">
        <v>647</v>
      </c>
      <c r="OA12072" s="18" t="s">
        <v>647</v>
      </c>
      <c r="OB12072" s="18" t="s">
        <v>647</v>
      </c>
      <c r="OC12072" s="18" t="s">
        <v>647</v>
      </c>
      <c r="OD12072" s="18" t="s">
        <v>647</v>
      </c>
      <c r="OE12072" s="18" t="s">
        <v>647</v>
      </c>
      <c r="OF12072" s="18" t="s">
        <v>647</v>
      </c>
      <c r="OG12072" s="18" t="s">
        <v>647</v>
      </c>
      <c r="OH12072" s="18" t="s">
        <v>647</v>
      </c>
      <c r="OI12072" s="18" t="s">
        <v>647</v>
      </c>
      <c r="OJ12072" s="18" t="s">
        <v>647</v>
      </c>
      <c r="OK12072" s="18" t="s">
        <v>647</v>
      </c>
      <c r="OL12072" s="18" t="s">
        <v>647</v>
      </c>
      <c r="OM12072" s="18" t="s">
        <v>647</v>
      </c>
      <c r="ON12072" s="18" t="s">
        <v>647</v>
      </c>
      <c r="OO12072" s="18" t="s">
        <v>647</v>
      </c>
      <c r="OP12072" s="18" t="s">
        <v>647</v>
      </c>
      <c r="OQ12072" s="18" t="s">
        <v>647</v>
      </c>
      <c r="OR12072" s="18" t="s">
        <v>647</v>
      </c>
      <c r="OS12072" s="18" t="s">
        <v>647</v>
      </c>
      <c r="OT12072" s="18" t="s">
        <v>647</v>
      </c>
      <c r="OU12072" s="18" t="s">
        <v>647</v>
      </c>
      <c r="OV12072" s="18" t="s">
        <v>647</v>
      </c>
      <c r="OW12072" s="18" t="s">
        <v>647</v>
      </c>
      <c r="OX12072" s="18" t="s">
        <v>647</v>
      </c>
      <c r="OY12072" s="18" t="s">
        <v>647</v>
      </c>
      <c r="OZ12072" s="18" t="s">
        <v>647</v>
      </c>
      <c r="PA12072" s="18" t="s">
        <v>647</v>
      </c>
      <c r="PB12072" s="18" t="s">
        <v>647</v>
      </c>
      <c r="PC12072" s="18" t="s">
        <v>647</v>
      </c>
      <c r="PD12072" s="18" t="s">
        <v>647</v>
      </c>
      <c r="PE12072" s="18" t="s">
        <v>647</v>
      </c>
      <c r="PF12072" s="18" t="s">
        <v>647</v>
      </c>
      <c r="PG12072" s="18" t="s">
        <v>647</v>
      </c>
      <c r="PH12072" s="18" t="s">
        <v>647</v>
      </c>
      <c r="PI12072" s="18" t="s">
        <v>647</v>
      </c>
      <c r="PJ12072" s="18" t="s">
        <v>647</v>
      </c>
      <c r="PK12072" s="18" t="s">
        <v>647</v>
      </c>
      <c r="PL12072" s="18" t="s">
        <v>647</v>
      </c>
      <c r="PM12072" s="18" t="s">
        <v>647</v>
      </c>
      <c r="PN12072" s="18" t="s">
        <v>647</v>
      </c>
      <c r="PO12072" s="18" t="s">
        <v>647</v>
      </c>
      <c r="PP12072" s="18" t="s">
        <v>647</v>
      </c>
      <c r="PQ12072" s="18" t="s">
        <v>647</v>
      </c>
      <c r="PR12072" s="18" t="s">
        <v>647</v>
      </c>
      <c r="PS12072" s="18" t="s">
        <v>647</v>
      </c>
      <c r="PT12072" s="18" t="s">
        <v>647</v>
      </c>
      <c r="PU12072" s="18" t="s">
        <v>647</v>
      </c>
      <c r="PV12072" s="18" t="s">
        <v>647</v>
      </c>
      <c r="PW12072" s="18" t="s">
        <v>647</v>
      </c>
      <c r="PX12072" s="18" t="s">
        <v>647</v>
      </c>
      <c r="PY12072" s="18" t="s">
        <v>647</v>
      </c>
      <c r="PZ12072" s="18" t="s">
        <v>647</v>
      </c>
      <c r="QA12072" s="18" t="s">
        <v>647</v>
      </c>
      <c r="QB12072" s="18" t="s">
        <v>647</v>
      </c>
      <c r="QC12072" s="18" t="s">
        <v>647</v>
      </c>
      <c r="QD12072" s="18" t="s">
        <v>647</v>
      </c>
      <c r="QE12072" s="18" t="s">
        <v>647</v>
      </c>
      <c r="QF12072" s="18" t="s">
        <v>647</v>
      </c>
      <c r="QG12072" s="18" t="s">
        <v>647</v>
      </c>
      <c r="QH12072" s="18" t="s">
        <v>647</v>
      </c>
      <c r="QI12072" s="18" t="s">
        <v>647</v>
      </c>
      <c r="QJ12072" s="18" t="s">
        <v>647</v>
      </c>
      <c r="QK12072" s="18" t="s">
        <v>647</v>
      </c>
      <c r="QL12072" s="18" t="s">
        <v>647</v>
      </c>
      <c r="QM12072" s="18" t="s">
        <v>647</v>
      </c>
      <c r="QN12072" s="18" t="s">
        <v>647</v>
      </c>
      <c r="QO12072" s="18" t="s">
        <v>647</v>
      </c>
      <c r="QP12072" s="18" t="s">
        <v>647</v>
      </c>
      <c r="QQ12072" s="18" t="s">
        <v>647</v>
      </c>
      <c r="QR12072" s="18" t="s">
        <v>647</v>
      </c>
      <c r="QS12072" s="18" t="s">
        <v>647</v>
      </c>
      <c r="QT12072" s="18" t="s">
        <v>647</v>
      </c>
      <c r="QU12072" s="18" t="s">
        <v>647</v>
      </c>
      <c r="QV12072" s="18" t="s">
        <v>647</v>
      </c>
      <c r="QW12072" s="18" t="s">
        <v>647</v>
      </c>
      <c r="QX12072" s="18" t="s">
        <v>647</v>
      </c>
      <c r="QY12072" s="18" t="s">
        <v>647</v>
      </c>
      <c r="QZ12072" s="18" t="s">
        <v>647</v>
      </c>
      <c r="RA12072" s="18" t="s">
        <v>647</v>
      </c>
      <c r="RB12072" s="18" t="s">
        <v>647</v>
      </c>
      <c r="RC12072" s="18" t="s">
        <v>647</v>
      </c>
      <c r="RD12072" s="18" t="s">
        <v>647</v>
      </c>
      <c r="RE12072" s="18" t="s">
        <v>647</v>
      </c>
      <c r="RF12072" s="18" t="s">
        <v>647</v>
      </c>
      <c r="RG12072" s="18" t="s">
        <v>647</v>
      </c>
      <c r="RH12072" s="18" t="s">
        <v>647</v>
      </c>
      <c r="RI12072" s="18" t="s">
        <v>647</v>
      </c>
      <c r="RJ12072" s="18" t="s">
        <v>647</v>
      </c>
      <c r="RK12072" s="18" t="s">
        <v>647</v>
      </c>
      <c r="RL12072" s="18" t="s">
        <v>647</v>
      </c>
      <c r="RM12072" s="18" t="s">
        <v>647</v>
      </c>
      <c r="RN12072" s="18" t="s">
        <v>647</v>
      </c>
      <c r="RO12072" s="18" t="s">
        <v>647</v>
      </c>
      <c r="RP12072" s="18" t="s">
        <v>647</v>
      </c>
      <c r="RQ12072" s="18" t="s">
        <v>647</v>
      </c>
      <c r="RR12072" s="18" t="s">
        <v>647</v>
      </c>
      <c r="RS12072" s="18" t="s">
        <v>647</v>
      </c>
      <c r="RT12072" s="18" t="s">
        <v>647</v>
      </c>
      <c r="RU12072" s="18" t="s">
        <v>647</v>
      </c>
      <c r="RV12072" s="18" t="s">
        <v>647</v>
      </c>
      <c r="RW12072" s="18" t="s">
        <v>647</v>
      </c>
      <c r="RX12072" s="18" t="s">
        <v>647</v>
      </c>
      <c r="RY12072" s="18" t="s">
        <v>647</v>
      </c>
      <c r="RZ12072" s="18" t="s">
        <v>647</v>
      </c>
      <c r="SA12072" s="18" t="s">
        <v>647</v>
      </c>
      <c r="SB12072" s="18" t="s">
        <v>647</v>
      </c>
      <c r="SC12072" s="18" t="s">
        <v>647</v>
      </c>
      <c r="SD12072" s="18" t="s">
        <v>647</v>
      </c>
      <c r="SE12072" s="18" t="s">
        <v>647</v>
      </c>
      <c r="SF12072" s="18" t="s">
        <v>647</v>
      </c>
      <c r="SG12072" s="18" t="s">
        <v>647</v>
      </c>
      <c r="SH12072" s="18" t="s">
        <v>647</v>
      </c>
      <c r="SI12072" s="18" t="s">
        <v>647</v>
      </c>
      <c r="SJ12072" s="18" t="s">
        <v>647</v>
      </c>
      <c r="SK12072" s="18" t="s">
        <v>647</v>
      </c>
      <c r="SL12072" s="18" t="s">
        <v>647</v>
      </c>
      <c r="SM12072" s="18" t="s">
        <v>647</v>
      </c>
      <c r="SN12072" s="18" t="s">
        <v>647</v>
      </c>
      <c r="SO12072" s="18" t="s">
        <v>647</v>
      </c>
      <c r="SP12072" s="18" t="s">
        <v>647</v>
      </c>
      <c r="SQ12072" s="18" t="s">
        <v>647</v>
      </c>
      <c r="SR12072" s="18" t="s">
        <v>647</v>
      </c>
      <c r="SS12072" s="18" t="s">
        <v>647</v>
      </c>
      <c r="ST12072" s="18" t="s">
        <v>647</v>
      </c>
      <c r="SU12072" s="18" t="s">
        <v>647</v>
      </c>
      <c r="SV12072" s="18" t="s">
        <v>647</v>
      </c>
      <c r="SW12072" s="18" t="s">
        <v>647</v>
      </c>
      <c r="SX12072" s="18" t="s">
        <v>647</v>
      </c>
      <c r="SY12072" s="18" t="s">
        <v>647</v>
      </c>
      <c r="SZ12072" s="18" t="s">
        <v>647</v>
      </c>
      <c r="TA12072" s="18" t="s">
        <v>647</v>
      </c>
      <c r="TB12072" s="18" t="s">
        <v>647</v>
      </c>
      <c r="TC12072" s="18" t="s">
        <v>647</v>
      </c>
      <c r="TD12072" s="18" t="s">
        <v>647</v>
      </c>
      <c r="TE12072" s="18" t="s">
        <v>647</v>
      </c>
      <c r="TF12072" s="18" t="s">
        <v>647</v>
      </c>
      <c r="TG12072" s="18" t="s">
        <v>647</v>
      </c>
      <c r="TH12072" s="18" t="s">
        <v>647</v>
      </c>
      <c r="TI12072" s="18" t="s">
        <v>647</v>
      </c>
      <c r="TJ12072" s="18" t="s">
        <v>647</v>
      </c>
      <c r="TK12072" s="18" t="s">
        <v>647</v>
      </c>
      <c r="TL12072" s="18" t="s">
        <v>647</v>
      </c>
      <c r="TM12072" s="18" t="s">
        <v>647</v>
      </c>
      <c r="TN12072" s="18" t="s">
        <v>647</v>
      </c>
      <c r="TO12072" s="18" t="s">
        <v>647</v>
      </c>
      <c r="TP12072" s="18" t="s">
        <v>647</v>
      </c>
      <c r="TQ12072" s="18" t="s">
        <v>647</v>
      </c>
      <c r="TR12072" s="18" t="s">
        <v>647</v>
      </c>
      <c r="TS12072" s="18" t="s">
        <v>647</v>
      </c>
      <c r="TT12072" s="18" t="s">
        <v>647</v>
      </c>
      <c r="TU12072" s="18" t="s">
        <v>647</v>
      </c>
      <c r="TV12072" s="18" t="s">
        <v>647</v>
      </c>
      <c r="TW12072" s="18" t="s">
        <v>647</v>
      </c>
      <c r="TX12072" s="18" t="s">
        <v>647</v>
      </c>
      <c r="TY12072" s="18" t="s">
        <v>647</v>
      </c>
      <c r="TZ12072" s="18" t="s">
        <v>647</v>
      </c>
      <c r="UA12072" s="18" t="s">
        <v>647</v>
      </c>
      <c r="UB12072" s="18" t="s">
        <v>647</v>
      </c>
      <c r="UC12072" s="18" t="s">
        <v>647</v>
      </c>
      <c r="UD12072" s="18" t="s">
        <v>647</v>
      </c>
      <c r="UE12072" s="18" t="s">
        <v>647</v>
      </c>
      <c r="UF12072" s="18" t="s">
        <v>647</v>
      </c>
      <c r="UG12072" s="18" t="s">
        <v>647</v>
      </c>
      <c r="UH12072" s="18" t="s">
        <v>647</v>
      </c>
      <c r="UI12072" s="18" t="s">
        <v>647</v>
      </c>
      <c r="UJ12072" s="18" t="s">
        <v>647</v>
      </c>
      <c r="UK12072" s="18" t="s">
        <v>647</v>
      </c>
      <c r="UL12072" s="18" t="s">
        <v>647</v>
      </c>
      <c r="UM12072" s="18" t="s">
        <v>647</v>
      </c>
      <c r="UN12072" s="18" t="s">
        <v>647</v>
      </c>
      <c r="UO12072" s="18" t="s">
        <v>647</v>
      </c>
      <c r="UP12072" s="18" t="s">
        <v>647</v>
      </c>
      <c r="UQ12072" s="18" t="s">
        <v>647</v>
      </c>
      <c r="UR12072" s="18" t="s">
        <v>647</v>
      </c>
      <c r="US12072" s="18" t="s">
        <v>647</v>
      </c>
      <c r="UT12072" s="18" t="s">
        <v>647</v>
      </c>
      <c r="UU12072" s="18" t="s">
        <v>647</v>
      </c>
      <c r="UV12072" s="18" t="s">
        <v>647</v>
      </c>
      <c r="UW12072" s="18" t="s">
        <v>647</v>
      </c>
      <c r="UX12072" s="18" t="s">
        <v>647</v>
      </c>
      <c r="UY12072" s="18" t="s">
        <v>647</v>
      </c>
      <c r="UZ12072" s="18" t="s">
        <v>647</v>
      </c>
      <c r="VA12072" s="18" t="s">
        <v>647</v>
      </c>
      <c r="VB12072" s="18" t="s">
        <v>647</v>
      </c>
      <c r="VC12072" s="18" t="s">
        <v>647</v>
      </c>
      <c r="VD12072" s="18" t="s">
        <v>647</v>
      </c>
      <c r="VE12072" s="18" t="s">
        <v>647</v>
      </c>
      <c r="VF12072" s="18" t="s">
        <v>647</v>
      </c>
      <c r="VG12072" s="18" t="s">
        <v>647</v>
      </c>
      <c r="VH12072" s="18" t="s">
        <v>647</v>
      </c>
      <c r="VI12072" s="18" t="s">
        <v>647</v>
      </c>
      <c r="VJ12072" s="18" t="s">
        <v>647</v>
      </c>
      <c r="VK12072" s="18" t="s">
        <v>647</v>
      </c>
      <c r="VL12072" s="18" t="s">
        <v>647</v>
      </c>
      <c r="VM12072" s="18" t="s">
        <v>647</v>
      </c>
      <c r="VN12072" s="18" t="s">
        <v>647</v>
      </c>
      <c r="VO12072" s="18" t="s">
        <v>647</v>
      </c>
      <c r="VP12072" s="18" t="s">
        <v>647</v>
      </c>
      <c r="VQ12072" s="18" t="s">
        <v>647</v>
      </c>
      <c r="VR12072" s="18" t="s">
        <v>647</v>
      </c>
      <c r="VS12072" s="18" t="s">
        <v>647</v>
      </c>
      <c r="VT12072" s="18" t="s">
        <v>647</v>
      </c>
      <c r="VU12072" s="18" t="s">
        <v>647</v>
      </c>
      <c r="VV12072" s="18" t="s">
        <v>647</v>
      </c>
      <c r="VW12072" s="18" t="s">
        <v>647</v>
      </c>
      <c r="VX12072" s="18" t="s">
        <v>647</v>
      </c>
      <c r="VY12072" s="18" t="s">
        <v>647</v>
      </c>
      <c r="VZ12072" s="18" t="s">
        <v>647</v>
      </c>
      <c r="WA12072" s="18" t="s">
        <v>647</v>
      </c>
      <c r="WB12072" s="18" t="s">
        <v>647</v>
      </c>
      <c r="WC12072" s="18" t="s">
        <v>647</v>
      </c>
      <c r="WD12072" s="18" t="s">
        <v>647</v>
      </c>
      <c r="WE12072" s="18" t="s">
        <v>647</v>
      </c>
      <c r="WF12072" s="18" t="s">
        <v>647</v>
      </c>
      <c r="WG12072" s="18" t="s">
        <v>647</v>
      </c>
      <c r="WH12072" s="18" t="s">
        <v>647</v>
      </c>
      <c r="WI12072" s="18" t="s">
        <v>647</v>
      </c>
      <c r="WJ12072" s="18" t="s">
        <v>647</v>
      </c>
      <c r="WK12072" s="18" t="s">
        <v>647</v>
      </c>
      <c r="WL12072" s="18" t="s">
        <v>647</v>
      </c>
      <c r="WM12072" s="18" t="s">
        <v>647</v>
      </c>
      <c r="WN12072" s="18" t="s">
        <v>647</v>
      </c>
      <c r="WO12072" s="18" t="s">
        <v>647</v>
      </c>
      <c r="WP12072" s="18" t="s">
        <v>647</v>
      </c>
      <c r="WQ12072" s="18" t="s">
        <v>647</v>
      </c>
      <c r="WR12072" s="18" t="s">
        <v>647</v>
      </c>
      <c r="WS12072" s="18" t="s">
        <v>647</v>
      </c>
      <c r="WT12072" s="18" t="s">
        <v>647</v>
      </c>
      <c r="WU12072" s="18" t="s">
        <v>647</v>
      </c>
      <c r="WV12072" s="18" t="s">
        <v>647</v>
      </c>
      <c r="WW12072" s="18" t="s">
        <v>647</v>
      </c>
      <c r="WX12072" s="18" t="s">
        <v>647</v>
      </c>
      <c r="WY12072" s="18" t="s">
        <v>647</v>
      </c>
      <c r="WZ12072" s="18" t="s">
        <v>647</v>
      </c>
      <c r="XA12072" s="18" t="s">
        <v>647</v>
      </c>
      <c r="XB12072" s="18" t="s">
        <v>647</v>
      </c>
      <c r="XC12072" s="18" t="s">
        <v>647</v>
      </c>
      <c r="XD12072" s="18" t="s">
        <v>647</v>
      </c>
      <c r="XE12072" s="18" t="s">
        <v>647</v>
      </c>
      <c r="XF12072" s="18" t="s">
        <v>647</v>
      </c>
      <c r="XG12072" s="18" t="s">
        <v>647</v>
      </c>
      <c r="XH12072" s="18" t="s">
        <v>647</v>
      </c>
      <c r="XI12072" s="18" t="s">
        <v>647</v>
      </c>
      <c r="XJ12072" s="18" t="s">
        <v>647</v>
      </c>
      <c r="XK12072" s="18" t="s">
        <v>647</v>
      </c>
      <c r="XL12072" s="18" t="s">
        <v>647</v>
      </c>
      <c r="XM12072" s="18" t="s">
        <v>647</v>
      </c>
      <c r="XN12072" s="18" t="s">
        <v>647</v>
      </c>
      <c r="XO12072" s="18" t="s">
        <v>647</v>
      </c>
      <c r="XP12072" s="18" t="s">
        <v>647</v>
      </c>
      <c r="XQ12072" s="18" t="s">
        <v>647</v>
      </c>
      <c r="XR12072" s="18" t="s">
        <v>647</v>
      </c>
      <c r="XS12072" s="18" t="s">
        <v>647</v>
      </c>
      <c r="XT12072" s="18" t="s">
        <v>647</v>
      </c>
      <c r="XU12072" s="18" t="s">
        <v>647</v>
      </c>
      <c r="XV12072" s="18" t="s">
        <v>647</v>
      </c>
      <c r="XW12072" s="18" t="s">
        <v>647</v>
      </c>
      <c r="XX12072" s="18" t="s">
        <v>647</v>
      </c>
      <c r="XY12072" s="18" t="s">
        <v>647</v>
      </c>
      <c r="XZ12072" s="18" t="s">
        <v>647</v>
      </c>
      <c r="YA12072" s="18" t="s">
        <v>647</v>
      </c>
      <c r="YB12072" s="18" t="s">
        <v>647</v>
      </c>
      <c r="YC12072" s="18" t="s">
        <v>647</v>
      </c>
      <c r="YD12072" s="18" t="s">
        <v>647</v>
      </c>
      <c r="YE12072" s="18" t="s">
        <v>647</v>
      </c>
      <c r="YF12072" s="18" t="s">
        <v>647</v>
      </c>
      <c r="YG12072" s="18" t="s">
        <v>647</v>
      </c>
      <c r="YH12072" s="18" t="s">
        <v>647</v>
      </c>
      <c r="YI12072" s="18" t="s">
        <v>647</v>
      </c>
      <c r="YJ12072" s="18" t="s">
        <v>647</v>
      </c>
      <c r="YK12072" s="18" t="s">
        <v>647</v>
      </c>
      <c r="YL12072" s="18" t="s">
        <v>647</v>
      </c>
      <c r="YM12072" s="18" t="s">
        <v>647</v>
      </c>
      <c r="YN12072" s="18" t="s">
        <v>647</v>
      </c>
      <c r="YO12072" s="18" t="s">
        <v>647</v>
      </c>
      <c r="YP12072" s="18" t="s">
        <v>647</v>
      </c>
      <c r="YQ12072" s="18" t="s">
        <v>647</v>
      </c>
      <c r="YR12072" s="18" t="s">
        <v>647</v>
      </c>
      <c r="YS12072" s="18" t="s">
        <v>647</v>
      </c>
      <c r="YT12072" s="18" t="s">
        <v>647</v>
      </c>
      <c r="YU12072" s="18" t="s">
        <v>647</v>
      </c>
      <c r="YV12072" s="18" t="s">
        <v>647</v>
      </c>
      <c r="YW12072" s="18" t="s">
        <v>647</v>
      </c>
      <c r="YX12072" s="18" t="s">
        <v>647</v>
      </c>
      <c r="YY12072" s="18" t="s">
        <v>647</v>
      </c>
      <c r="YZ12072" s="18" t="s">
        <v>647</v>
      </c>
      <c r="ZA12072" s="18" t="s">
        <v>647</v>
      </c>
      <c r="ZB12072" s="18" t="s">
        <v>647</v>
      </c>
      <c r="ZC12072" s="18" t="s">
        <v>647</v>
      </c>
      <c r="ZD12072" s="18" t="s">
        <v>647</v>
      </c>
      <c r="ZE12072" s="18" t="s">
        <v>647</v>
      </c>
      <c r="ZF12072" s="18" t="s">
        <v>647</v>
      </c>
      <c r="ZG12072" s="18" t="s">
        <v>647</v>
      </c>
      <c r="ZH12072" s="18" t="s">
        <v>647</v>
      </c>
      <c r="ZI12072" s="18" t="s">
        <v>647</v>
      </c>
      <c r="ZJ12072" s="18" t="s">
        <v>647</v>
      </c>
      <c r="ZK12072" s="18" t="s">
        <v>647</v>
      </c>
      <c r="ZL12072" s="18" t="s">
        <v>647</v>
      </c>
      <c r="ZM12072" s="18" t="s">
        <v>647</v>
      </c>
      <c r="ZN12072" s="18" t="s">
        <v>647</v>
      </c>
      <c r="ZO12072" s="18" t="s">
        <v>647</v>
      </c>
      <c r="ZP12072" s="18" t="s">
        <v>647</v>
      </c>
      <c r="ZQ12072" s="18" t="s">
        <v>647</v>
      </c>
      <c r="ZR12072" s="18" t="s">
        <v>647</v>
      </c>
      <c r="ZS12072" s="18" t="s">
        <v>647</v>
      </c>
      <c r="ZT12072" s="18" t="s">
        <v>647</v>
      </c>
      <c r="ZU12072" s="18" t="s">
        <v>647</v>
      </c>
      <c r="ZV12072" s="18" t="s">
        <v>647</v>
      </c>
      <c r="ZW12072" s="18" t="s">
        <v>647</v>
      </c>
      <c r="ZX12072" s="18" t="s">
        <v>647</v>
      </c>
      <c r="ZY12072" s="18" t="s">
        <v>647</v>
      </c>
      <c r="ZZ12072" s="18" t="s">
        <v>647</v>
      </c>
      <c r="AAA12072" s="18" t="s">
        <v>647</v>
      </c>
      <c r="AAB12072" s="18" t="s">
        <v>647</v>
      </c>
      <c r="AAC12072" s="18" t="s">
        <v>647</v>
      </c>
      <c r="AAD12072" s="18" t="s">
        <v>647</v>
      </c>
      <c r="AAE12072" s="18" t="s">
        <v>647</v>
      </c>
      <c r="AAF12072" s="18" t="s">
        <v>647</v>
      </c>
      <c r="AAG12072" s="18" t="s">
        <v>647</v>
      </c>
      <c r="AAH12072" s="18" t="s">
        <v>647</v>
      </c>
      <c r="AAI12072" s="18" t="s">
        <v>647</v>
      </c>
      <c r="AAJ12072" s="18" t="s">
        <v>647</v>
      </c>
      <c r="AAK12072" s="18" t="s">
        <v>647</v>
      </c>
      <c r="AAL12072" s="18" t="s">
        <v>647</v>
      </c>
      <c r="AAM12072" s="18" t="s">
        <v>647</v>
      </c>
      <c r="AAN12072" s="18" t="s">
        <v>647</v>
      </c>
      <c r="AAO12072" s="18" t="s">
        <v>647</v>
      </c>
      <c r="AAP12072" s="18" t="s">
        <v>647</v>
      </c>
      <c r="AAQ12072" s="18" t="s">
        <v>647</v>
      </c>
      <c r="AAR12072" s="18" t="s">
        <v>647</v>
      </c>
      <c r="AAS12072" s="18" t="s">
        <v>647</v>
      </c>
      <c r="AAT12072" s="18" t="s">
        <v>647</v>
      </c>
      <c r="AAU12072" s="18" t="s">
        <v>647</v>
      </c>
      <c r="AAV12072" s="18" t="s">
        <v>647</v>
      </c>
      <c r="AAW12072" s="18" t="s">
        <v>647</v>
      </c>
      <c r="AAX12072" s="18" t="s">
        <v>647</v>
      </c>
      <c r="AAY12072" s="18" t="s">
        <v>647</v>
      </c>
      <c r="AAZ12072" s="18" t="s">
        <v>647</v>
      </c>
      <c r="ABA12072" s="18" t="s">
        <v>647</v>
      </c>
      <c r="ABB12072" s="18" t="s">
        <v>647</v>
      </c>
      <c r="ABC12072" s="18" t="s">
        <v>647</v>
      </c>
      <c r="ABD12072" s="18" t="s">
        <v>647</v>
      </c>
      <c r="ABE12072" s="18" t="s">
        <v>647</v>
      </c>
      <c r="ABF12072" s="18" t="s">
        <v>647</v>
      </c>
      <c r="ABG12072" s="18" t="s">
        <v>647</v>
      </c>
      <c r="ABH12072" s="18" t="s">
        <v>647</v>
      </c>
      <c r="ABI12072" s="18" t="s">
        <v>647</v>
      </c>
      <c r="ABJ12072" s="18" t="s">
        <v>647</v>
      </c>
      <c r="ABK12072" s="18" t="s">
        <v>647</v>
      </c>
      <c r="ABL12072" s="18" t="s">
        <v>647</v>
      </c>
      <c r="ABM12072" s="18" t="s">
        <v>647</v>
      </c>
      <c r="ABN12072" s="18" t="s">
        <v>647</v>
      </c>
      <c r="ABO12072" s="18" t="s">
        <v>647</v>
      </c>
      <c r="ABP12072" s="18" t="s">
        <v>647</v>
      </c>
      <c r="ABQ12072" s="18" t="s">
        <v>647</v>
      </c>
      <c r="ABR12072" s="18" t="s">
        <v>647</v>
      </c>
      <c r="ABS12072" s="18" t="s">
        <v>647</v>
      </c>
      <c r="ABT12072" s="18" t="s">
        <v>647</v>
      </c>
      <c r="ABU12072" s="18" t="s">
        <v>647</v>
      </c>
      <c r="ABV12072" s="18" t="s">
        <v>647</v>
      </c>
      <c r="ABW12072" s="18" t="s">
        <v>647</v>
      </c>
      <c r="ABX12072" s="18" t="s">
        <v>647</v>
      </c>
      <c r="ABY12072" s="18" t="s">
        <v>647</v>
      </c>
      <c r="ABZ12072" s="18" t="s">
        <v>647</v>
      </c>
      <c r="ACA12072" s="18" t="s">
        <v>647</v>
      </c>
      <c r="ACB12072" s="18" t="s">
        <v>647</v>
      </c>
      <c r="ACC12072" s="18" t="s">
        <v>647</v>
      </c>
      <c r="ACD12072" s="18" t="s">
        <v>647</v>
      </c>
      <c r="ACE12072" s="18" t="s">
        <v>647</v>
      </c>
      <c r="ACF12072" s="18" t="s">
        <v>647</v>
      </c>
      <c r="ACG12072" s="18" t="s">
        <v>647</v>
      </c>
      <c r="ACH12072" s="18" t="s">
        <v>647</v>
      </c>
      <c r="ACI12072" s="18" t="s">
        <v>647</v>
      </c>
      <c r="ACJ12072" s="18" t="s">
        <v>647</v>
      </c>
      <c r="ACK12072" s="18" t="s">
        <v>647</v>
      </c>
      <c r="ACL12072" s="18" t="s">
        <v>647</v>
      </c>
      <c r="ACM12072" s="18" t="s">
        <v>647</v>
      </c>
      <c r="ACN12072" s="18" t="s">
        <v>647</v>
      </c>
      <c r="ACO12072" s="18" t="s">
        <v>647</v>
      </c>
      <c r="ACP12072" s="18" t="s">
        <v>647</v>
      </c>
      <c r="ACQ12072" s="18" t="s">
        <v>647</v>
      </c>
      <c r="ACR12072" s="18" t="s">
        <v>647</v>
      </c>
      <c r="ACS12072" s="18" t="s">
        <v>647</v>
      </c>
      <c r="ACT12072" s="18" t="s">
        <v>647</v>
      </c>
      <c r="ACU12072" s="18" t="s">
        <v>647</v>
      </c>
      <c r="ACV12072" s="18" t="s">
        <v>647</v>
      </c>
      <c r="ACW12072" s="18" t="s">
        <v>647</v>
      </c>
      <c r="ACX12072" s="18" t="s">
        <v>647</v>
      </c>
      <c r="ACY12072" s="18" t="s">
        <v>647</v>
      </c>
      <c r="ACZ12072" s="18" t="s">
        <v>647</v>
      </c>
      <c r="ADA12072" s="18" t="s">
        <v>647</v>
      </c>
      <c r="ADB12072" s="18" t="s">
        <v>647</v>
      </c>
      <c r="ADC12072" s="18" t="s">
        <v>647</v>
      </c>
      <c r="ADD12072" s="18" t="s">
        <v>647</v>
      </c>
      <c r="ADE12072" s="18" t="s">
        <v>647</v>
      </c>
      <c r="ADF12072" s="18" t="s">
        <v>647</v>
      </c>
      <c r="ADG12072" s="18" t="s">
        <v>647</v>
      </c>
      <c r="ADH12072" s="18" t="s">
        <v>647</v>
      </c>
      <c r="ADI12072" s="18" t="s">
        <v>647</v>
      </c>
      <c r="ADJ12072" s="18" t="s">
        <v>647</v>
      </c>
      <c r="ADK12072" s="18" t="s">
        <v>647</v>
      </c>
      <c r="ADL12072" s="18" t="s">
        <v>647</v>
      </c>
      <c r="ADM12072" s="18" t="s">
        <v>647</v>
      </c>
      <c r="ADN12072" s="18" t="s">
        <v>647</v>
      </c>
      <c r="ADO12072" s="18" t="s">
        <v>647</v>
      </c>
      <c r="ADP12072" s="18" t="s">
        <v>647</v>
      </c>
      <c r="ADQ12072" s="18" t="s">
        <v>647</v>
      </c>
      <c r="ADR12072" s="18" t="s">
        <v>647</v>
      </c>
      <c r="ADS12072" s="18" t="s">
        <v>647</v>
      </c>
      <c r="ADT12072" s="18" t="s">
        <v>647</v>
      </c>
      <c r="ADU12072" s="18" t="s">
        <v>647</v>
      </c>
      <c r="ADV12072" s="18" t="s">
        <v>647</v>
      </c>
      <c r="ADW12072" s="18" t="s">
        <v>647</v>
      </c>
      <c r="ADX12072" s="18" t="s">
        <v>647</v>
      </c>
      <c r="ADY12072" s="18" t="s">
        <v>647</v>
      </c>
      <c r="ADZ12072" s="18" t="s">
        <v>647</v>
      </c>
      <c r="AEA12072" s="18" t="s">
        <v>647</v>
      </c>
      <c r="AEB12072" s="18" t="s">
        <v>647</v>
      </c>
      <c r="AEC12072" s="18" t="s">
        <v>647</v>
      </c>
      <c r="AED12072" s="18" t="s">
        <v>647</v>
      </c>
      <c r="AEE12072" s="18" t="s">
        <v>647</v>
      </c>
      <c r="AEF12072" s="18" t="s">
        <v>647</v>
      </c>
      <c r="AEG12072" s="18" t="s">
        <v>647</v>
      </c>
      <c r="AEH12072" s="18" t="s">
        <v>647</v>
      </c>
      <c r="AEI12072" s="18" t="s">
        <v>647</v>
      </c>
      <c r="AEJ12072" s="18" t="s">
        <v>647</v>
      </c>
      <c r="AEK12072" s="18" t="s">
        <v>647</v>
      </c>
      <c r="AEL12072" s="18" t="s">
        <v>647</v>
      </c>
      <c r="AEM12072" s="18" t="s">
        <v>647</v>
      </c>
      <c r="AEN12072" s="18" t="s">
        <v>647</v>
      </c>
      <c r="AEO12072" s="18" t="s">
        <v>647</v>
      </c>
      <c r="AEP12072" s="18" t="s">
        <v>647</v>
      </c>
      <c r="AEQ12072" s="18" t="s">
        <v>647</v>
      </c>
      <c r="AER12072" s="18" t="s">
        <v>647</v>
      </c>
      <c r="AES12072" s="18" t="s">
        <v>647</v>
      </c>
      <c r="AET12072" s="18" t="s">
        <v>647</v>
      </c>
      <c r="AEU12072" s="18" t="s">
        <v>647</v>
      </c>
      <c r="AEV12072" s="18" t="s">
        <v>647</v>
      </c>
      <c r="AEW12072" s="18" t="s">
        <v>647</v>
      </c>
      <c r="AEX12072" s="18" t="s">
        <v>647</v>
      </c>
      <c r="AEY12072" s="18" t="s">
        <v>647</v>
      </c>
      <c r="AEZ12072" s="18" t="s">
        <v>647</v>
      </c>
      <c r="AFA12072" s="18" t="s">
        <v>647</v>
      </c>
      <c r="AFB12072" s="18" t="s">
        <v>647</v>
      </c>
      <c r="AFC12072" s="18" t="s">
        <v>647</v>
      </c>
      <c r="AFD12072" s="18" t="s">
        <v>647</v>
      </c>
      <c r="AFE12072" s="18" t="s">
        <v>647</v>
      </c>
      <c r="AFF12072" s="18" t="s">
        <v>647</v>
      </c>
      <c r="AFG12072" s="18" t="s">
        <v>647</v>
      </c>
      <c r="AFH12072" s="18" t="s">
        <v>647</v>
      </c>
      <c r="AFI12072" s="18" t="s">
        <v>647</v>
      </c>
      <c r="AFJ12072" s="18" t="s">
        <v>647</v>
      </c>
      <c r="AFK12072" s="18" t="s">
        <v>647</v>
      </c>
      <c r="AFL12072" s="18" t="s">
        <v>647</v>
      </c>
      <c r="AFM12072" s="18" t="s">
        <v>647</v>
      </c>
      <c r="AFN12072" s="18" t="s">
        <v>647</v>
      </c>
      <c r="AFO12072" s="18" t="s">
        <v>647</v>
      </c>
      <c r="AFP12072" s="18" t="s">
        <v>647</v>
      </c>
      <c r="AFQ12072" s="18" t="s">
        <v>647</v>
      </c>
      <c r="AFR12072" s="18" t="s">
        <v>647</v>
      </c>
      <c r="AFS12072" s="18" t="s">
        <v>647</v>
      </c>
      <c r="AFT12072" s="18" t="s">
        <v>647</v>
      </c>
      <c r="AFU12072" s="18" t="s">
        <v>647</v>
      </c>
      <c r="AFV12072" s="18" t="s">
        <v>647</v>
      </c>
      <c r="AFW12072" s="18" t="s">
        <v>647</v>
      </c>
      <c r="AFX12072" s="18" t="s">
        <v>647</v>
      </c>
      <c r="AFY12072" s="18" t="s">
        <v>647</v>
      </c>
      <c r="AFZ12072" s="18" t="s">
        <v>647</v>
      </c>
      <c r="AGA12072" s="18" t="s">
        <v>647</v>
      </c>
      <c r="AGB12072" s="18" t="s">
        <v>647</v>
      </c>
      <c r="AGC12072" s="18" t="s">
        <v>647</v>
      </c>
      <c r="AGD12072" s="18" t="s">
        <v>647</v>
      </c>
      <c r="AGE12072" s="18" t="s">
        <v>647</v>
      </c>
      <c r="AGF12072" s="18" t="s">
        <v>647</v>
      </c>
      <c r="AGG12072" s="18" t="s">
        <v>647</v>
      </c>
      <c r="AGH12072" s="18" t="s">
        <v>647</v>
      </c>
      <c r="AGI12072" s="18" t="s">
        <v>647</v>
      </c>
      <c r="AGJ12072" s="18" t="s">
        <v>647</v>
      </c>
      <c r="AGK12072" s="18" t="s">
        <v>647</v>
      </c>
      <c r="AGL12072" s="18" t="s">
        <v>647</v>
      </c>
      <c r="AGM12072" s="18" t="s">
        <v>647</v>
      </c>
      <c r="AGN12072" s="18" t="s">
        <v>647</v>
      </c>
      <c r="AGO12072" s="18" t="s">
        <v>647</v>
      </c>
      <c r="AGP12072" s="18" t="s">
        <v>647</v>
      </c>
      <c r="AGQ12072" s="18" t="s">
        <v>647</v>
      </c>
      <c r="AGR12072" s="18" t="s">
        <v>647</v>
      </c>
      <c r="AGS12072" s="18" t="s">
        <v>647</v>
      </c>
      <c r="AGT12072" s="18" t="s">
        <v>647</v>
      </c>
      <c r="AGU12072" s="18" t="s">
        <v>647</v>
      </c>
      <c r="AGV12072" s="18" t="s">
        <v>647</v>
      </c>
      <c r="AGW12072" s="18" t="s">
        <v>647</v>
      </c>
      <c r="AGX12072" s="18" t="s">
        <v>647</v>
      </c>
      <c r="AGY12072" s="18" t="s">
        <v>647</v>
      </c>
      <c r="AGZ12072" s="18" t="s">
        <v>647</v>
      </c>
      <c r="AHA12072" s="18" t="s">
        <v>647</v>
      </c>
      <c r="AHB12072" s="18" t="s">
        <v>647</v>
      </c>
      <c r="AHC12072" s="18" t="s">
        <v>647</v>
      </c>
      <c r="AHD12072" s="18" t="s">
        <v>647</v>
      </c>
      <c r="AHE12072" s="18" t="s">
        <v>647</v>
      </c>
      <c r="AHF12072" s="18" t="s">
        <v>647</v>
      </c>
      <c r="AHG12072" s="18" t="s">
        <v>647</v>
      </c>
      <c r="AHH12072" s="18" t="s">
        <v>647</v>
      </c>
      <c r="AHI12072" s="18" t="s">
        <v>647</v>
      </c>
      <c r="AHJ12072" s="18" t="s">
        <v>647</v>
      </c>
      <c r="AHK12072" s="18" t="s">
        <v>647</v>
      </c>
      <c r="AHL12072" s="18" t="s">
        <v>647</v>
      </c>
      <c r="AHM12072" s="18" t="s">
        <v>647</v>
      </c>
      <c r="AHN12072" s="18" t="s">
        <v>647</v>
      </c>
      <c r="AHO12072" s="18" t="s">
        <v>647</v>
      </c>
      <c r="AHP12072" s="18" t="s">
        <v>647</v>
      </c>
      <c r="AHQ12072" s="18" t="s">
        <v>647</v>
      </c>
      <c r="AHR12072" s="18" t="s">
        <v>647</v>
      </c>
      <c r="AHS12072" s="18" t="s">
        <v>647</v>
      </c>
      <c r="AHT12072" s="18" t="s">
        <v>647</v>
      </c>
      <c r="AHU12072" s="18" t="s">
        <v>647</v>
      </c>
      <c r="AHV12072" s="18" t="s">
        <v>647</v>
      </c>
      <c r="AHW12072" s="18" t="s">
        <v>647</v>
      </c>
      <c r="AHX12072" s="18" t="s">
        <v>647</v>
      </c>
      <c r="AHY12072" s="18" t="s">
        <v>647</v>
      </c>
      <c r="AHZ12072" s="18" t="s">
        <v>647</v>
      </c>
      <c r="AIA12072" s="18" t="s">
        <v>647</v>
      </c>
      <c r="AIB12072" s="18" t="s">
        <v>647</v>
      </c>
      <c r="AIC12072" s="18" t="s">
        <v>647</v>
      </c>
      <c r="AID12072" s="18" t="s">
        <v>647</v>
      </c>
      <c r="AIE12072" s="18" t="s">
        <v>647</v>
      </c>
      <c r="AIF12072" s="18" t="s">
        <v>647</v>
      </c>
      <c r="AIG12072" s="18" t="s">
        <v>647</v>
      </c>
      <c r="AIH12072" s="18" t="s">
        <v>647</v>
      </c>
      <c r="AII12072" s="18" t="s">
        <v>647</v>
      </c>
      <c r="AIJ12072" s="18" t="s">
        <v>647</v>
      </c>
      <c r="AIK12072" s="18" t="s">
        <v>647</v>
      </c>
      <c r="AIL12072" s="18" t="s">
        <v>647</v>
      </c>
      <c r="AIM12072" s="18" t="s">
        <v>647</v>
      </c>
      <c r="AIN12072" s="18" t="s">
        <v>647</v>
      </c>
      <c r="AIO12072" s="18" t="s">
        <v>647</v>
      </c>
      <c r="AIP12072" s="18" t="s">
        <v>647</v>
      </c>
      <c r="AIQ12072" s="18" t="s">
        <v>647</v>
      </c>
      <c r="AIR12072" s="18" t="s">
        <v>647</v>
      </c>
      <c r="AIS12072" s="18" t="s">
        <v>647</v>
      </c>
      <c r="AIT12072" s="18" t="s">
        <v>647</v>
      </c>
      <c r="AIU12072" s="18" t="s">
        <v>647</v>
      </c>
      <c r="AIV12072" s="18" t="s">
        <v>647</v>
      </c>
      <c r="AIW12072" s="18" t="s">
        <v>647</v>
      </c>
      <c r="AIX12072" s="18" t="s">
        <v>647</v>
      </c>
      <c r="AIY12072" s="18" t="s">
        <v>647</v>
      </c>
      <c r="AIZ12072" s="18" t="s">
        <v>647</v>
      </c>
      <c r="AJA12072" s="18" t="s">
        <v>647</v>
      </c>
      <c r="AJB12072" s="18" t="s">
        <v>647</v>
      </c>
      <c r="AJC12072" s="18" t="s">
        <v>647</v>
      </c>
      <c r="AJD12072" s="18" t="s">
        <v>647</v>
      </c>
      <c r="AJE12072" s="18" t="s">
        <v>647</v>
      </c>
      <c r="AJF12072" s="18" t="s">
        <v>647</v>
      </c>
      <c r="AJG12072" s="18" t="s">
        <v>647</v>
      </c>
      <c r="AJH12072" s="18" t="s">
        <v>647</v>
      </c>
      <c r="AJI12072" s="18" t="s">
        <v>647</v>
      </c>
      <c r="AJJ12072" s="18" t="s">
        <v>647</v>
      </c>
      <c r="AJK12072" s="18" t="s">
        <v>647</v>
      </c>
      <c r="AJL12072" s="18" t="s">
        <v>647</v>
      </c>
      <c r="AJM12072" s="18" t="s">
        <v>647</v>
      </c>
      <c r="AJN12072" s="18" t="s">
        <v>647</v>
      </c>
      <c r="AJO12072" s="18" t="s">
        <v>647</v>
      </c>
      <c r="AJP12072" s="18" t="s">
        <v>647</v>
      </c>
      <c r="AJQ12072" s="18" t="s">
        <v>647</v>
      </c>
      <c r="AJR12072" s="18" t="s">
        <v>647</v>
      </c>
      <c r="AJS12072" s="18" t="s">
        <v>647</v>
      </c>
      <c r="AJT12072" s="18" t="s">
        <v>647</v>
      </c>
      <c r="AJU12072" s="18" t="s">
        <v>647</v>
      </c>
      <c r="AJV12072" s="18" t="s">
        <v>647</v>
      </c>
      <c r="AJW12072" s="18" t="s">
        <v>647</v>
      </c>
      <c r="AJX12072" s="18" t="s">
        <v>647</v>
      </c>
      <c r="AJY12072" s="18" t="s">
        <v>647</v>
      </c>
      <c r="AJZ12072" s="18" t="s">
        <v>647</v>
      </c>
      <c r="AKA12072" s="18" t="s">
        <v>647</v>
      </c>
      <c r="AKB12072" s="18" t="s">
        <v>647</v>
      </c>
      <c r="AKC12072" s="18" t="s">
        <v>647</v>
      </c>
      <c r="AKD12072" s="18" t="s">
        <v>647</v>
      </c>
      <c r="AKE12072" s="18" t="s">
        <v>647</v>
      </c>
      <c r="AKF12072" s="18" t="s">
        <v>647</v>
      </c>
      <c r="AKG12072" s="18" t="s">
        <v>647</v>
      </c>
      <c r="AKH12072" s="18" t="s">
        <v>647</v>
      </c>
      <c r="AKI12072" s="18" t="s">
        <v>647</v>
      </c>
      <c r="AKJ12072" s="18" t="s">
        <v>647</v>
      </c>
      <c r="AKK12072" s="18" t="s">
        <v>647</v>
      </c>
      <c r="AKL12072" s="18" t="s">
        <v>647</v>
      </c>
      <c r="AKM12072" s="18" t="s">
        <v>647</v>
      </c>
      <c r="AKN12072" s="18" t="s">
        <v>647</v>
      </c>
      <c r="AKO12072" s="18" t="s">
        <v>647</v>
      </c>
      <c r="AKP12072" s="18" t="s">
        <v>647</v>
      </c>
      <c r="AKQ12072" s="18" t="s">
        <v>647</v>
      </c>
      <c r="AKR12072" s="18" t="s">
        <v>647</v>
      </c>
      <c r="AKS12072" s="18" t="s">
        <v>647</v>
      </c>
      <c r="AKT12072" s="18" t="s">
        <v>647</v>
      </c>
      <c r="AKU12072" s="18" t="s">
        <v>647</v>
      </c>
      <c r="AKV12072" s="18" t="s">
        <v>647</v>
      </c>
      <c r="AKW12072" s="18" t="s">
        <v>647</v>
      </c>
      <c r="AKX12072" s="18" t="s">
        <v>647</v>
      </c>
      <c r="AKY12072" s="18" t="s">
        <v>647</v>
      </c>
      <c r="AKZ12072" s="18" t="s">
        <v>647</v>
      </c>
      <c r="ALA12072" s="18" t="s">
        <v>647</v>
      </c>
      <c r="ALB12072" s="18" t="s">
        <v>647</v>
      </c>
      <c r="ALC12072" s="18" t="s">
        <v>647</v>
      </c>
      <c r="ALD12072" s="18" t="s">
        <v>647</v>
      </c>
      <c r="ALE12072" s="18" t="s">
        <v>647</v>
      </c>
      <c r="ALF12072" s="18" t="s">
        <v>647</v>
      </c>
      <c r="ALG12072" s="18" t="s">
        <v>647</v>
      </c>
      <c r="ALH12072" s="18" t="s">
        <v>647</v>
      </c>
      <c r="ALI12072" s="18" t="s">
        <v>647</v>
      </c>
      <c r="ALJ12072" s="18" t="s">
        <v>647</v>
      </c>
      <c r="ALK12072" s="18" t="s">
        <v>647</v>
      </c>
      <c r="ALL12072" s="18" t="s">
        <v>647</v>
      </c>
      <c r="ALM12072" s="18" t="s">
        <v>647</v>
      </c>
      <c r="ALN12072" s="18" t="s">
        <v>647</v>
      </c>
      <c r="ALO12072" s="18" t="s">
        <v>647</v>
      </c>
      <c r="ALP12072" s="18" t="s">
        <v>647</v>
      </c>
      <c r="ALQ12072" s="18" t="s">
        <v>647</v>
      </c>
      <c r="ALR12072" s="18" t="s">
        <v>647</v>
      </c>
      <c r="ALS12072" s="18" t="s">
        <v>647</v>
      </c>
      <c r="ALT12072" s="18" t="s">
        <v>647</v>
      </c>
      <c r="ALU12072" s="18" t="s">
        <v>647</v>
      </c>
      <c r="ALV12072" s="18" t="s">
        <v>647</v>
      </c>
      <c r="ALW12072" s="18" t="s">
        <v>647</v>
      </c>
      <c r="ALX12072" s="18" t="s">
        <v>647</v>
      </c>
      <c r="ALY12072" s="18" t="s">
        <v>647</v>
      </c>
      <c r="ALZ12072" s="18" t="s">
        <v>647</v>
      </c>
      <c r="AMA12072" s="18" t="s">
        <v>647</v>
      </c>
      <c r="AMB12072" s="18" t="s">
        <v>647</v>
      </c>
      <c r="AMC12072" s="18" t="s">
        <v>647</v>
      </c>
      <c r="AMD12072" s="18" t="s">
        <v>647</v>
      </c>
      <c r="AME12072" s="18" t="s">
        <v>647</v>
      </c>
      <c r="AMF12072" s="18" t="s">
        <v>647</v>
      </c>
      <c r="AMG12072" s="18" t="s">
        <v>647</v>
      </c>
      <c r="AMH12072" s="18" t="s">
        <v>647</v>
      </c>
      <c r="AMI12072" s="18" t="s">
        <v>647</v>
      </c>
      <c r="AMJ12072" s="18" t="s">
        <v>647</v>
      </c>
      <c r="AMK12072" s="18" t="s">
        <v>647</v>
      </c>
      <c r="AML12072" s="18" t="s">
        <v>647</v>
      </c>
      <c r="AMM12072" s="18" t="s">
        <v>647</v>
      </c>
      <c r="AMN12072" s="18" t="s">
        <v>647</v>
      </c>
      <c r="AMO12072" s="18" t="s">
        <v>647</v>
      </c>
      <c r="AMP12072" s="18" t="s">
        <v>647</v>
      </c>
      <c r="AMQ12072" s="18" t="s">
        <v>647</v>
      </c>
      <c r="AMR12072" s="18" t="s">
        <v>647</v>
      </c>
      <c r="AMS12072" s="18" t="s">
        <v>647</v>
      </c>
      <c r="AMT12072" s="18" t="s">
        <v>647</v>
      </c>
      <c r="AMU12072" s="18" t="s">
        <v>647</v>
      </c>
      <c r="AMV12072" s="18" t="s">
        <v>647</v>
      </c>
      <c r="AMW12072" s="18" t="s">
        <v>647</v>
      </c>
      <c r="AMX12072" s="18" t="s">
        <v>647</v>
      </c>
      <c r="AMY12072" s="18" t="s">
        <v>647</v>
      </c>
      <c r="AMZ12072" s="18" t="s">
        <v>647</v>
      </c>
      <c r="ANA12072" s="18" t="s">
        <v>647</v>
      </c>
      <c r="ANB12072" s="18" t="s">
        <v>647</v>
      </c>
      <c r="ANC12072" s="18" t="s">
        <v>647</v>
      </c>
      <c r="AND12072" s="18" t="s">
        <v>647</v>
      </c>
      <c r="ANE12072" s="18" t="s">
        <v>647</v>
      </c>
      <c r="ANF12072" s="18" t="s">
        <v>647</v>
      </c>
      <c r="ANG12072" s="18" t="s">
        <v>647</v>
      </c>
      <c r="ANH12072" s="18" t="s">
        <v>647</v>
      </c>
      <c r="ANI12072" s="18" t="s">
        <v>647</v>
      </c>
      <c r="ANJ12072" s="18" t="s">
        <v>647</v>
      </c>
      <c r="ANK12072" s="18" t="s">
        <v>647</v>
      </c>
      <c r="ANL12072" s="18" t="s">
        <v>647</v>
      </c>
      <c r="ANM12072" s="18" t="s">
        <v>647</v>
      </c>
      <c r="ANN12072" s="18" t="s">
        <v>647</v>
      </c>
      <c r="ANO12072" s="18" t="s">
        <v>647</v>
      </c>
      <c r="ANP12072" s="18" t="s">
        <v>647</v>
      </c>
      <c r="ANQ12072" s="18" t="s">
        <v>647</v>
      </c>
      <c r="ANR12072" s="18" t="s">
        <v>647</v>
      </c>
      <c r="ANS12072" s="18" t="s">
        <v>647</v>
      </c>
      <c r="ANT12072" s="18" t="s">
        <v>647</v>
      </c>
      <c r="ANU12072" s="18" t="s">
        <v>647</v>
      </c>
      <c r="ANV12072" s="18" t="s">
        <v>647</v>
      </c>
      <c r="ANW12072" s="18" t="s">
        <v>647</v>
      </c>
      <c r="ANX12072" s="18" t="s">
        <v>647</v>
      </c>
      <c r="ANY12072" s="18" t="s">
        <v>647</v>
      </c>
      <c r="ANZ12072" s="18" t="s">
        <v>647</v>
      </c>
      <c r="AOA12072" s="18" t="s">
        <v>647</v>
      </c>
      <c r="AOB12072" s="18" t="s">
        <v>647</v>
      </c>
      <c r="AOC12072" s="18" t="s">
        <v>647</v>
      </c>
      <c r="AOD12072" s="18" t="s">
        <v>647</v>
      </c>
      <c r="AOE12072" s="18" t="s">
        <v>647</v>
      </c>
      <c r="AOF12072" s="18" t="s">
        <v>647</v>
      </c>
      <c r="AOG12072" s="18" t="s">
        <v>647</v>
      </c>
      <c r="AOH12072" s="18" t="s">
        <v>647</v>
      </c>
      <c r="AOI12072" s="18" t="s">
        <v>647</v>
      </c>
      <c r="AOJ12072" s="18" t="s">
        <v>647</v>
      </c>
      <c r="AOK12072" s="18" t="s">
        <v>647</v>
      </c>
      <c r="AOL12072" s="18" t="s">
        <v>647</v>
      </c>
      <c r="AOM12072" s="18" t="s">
        <v>647</v>
      </c>
      <c r="AON12072" s="18" t="s">
        <v>647</v>
      </c>
      <c r="AOO12072" s="18" t="s">
        <v>647</v>
      </c>
      <c r="AOP12072" s="18" t="s">
        <v>647</v>
      </c>
      <c r="AOQ12072" s="18" t="s">
        <v>647</v>
      </c>
      <c r="AOR12072" s="18" t="s">
        <v>647</v>
      </c>
      <c r="AOS12072" s="18" t="s">
        <v>647</v>
      </c>
      <c r="AOT12072" s="18" t="s">
        <v>647</v>
      </c>
      <c r="AOU12072" s="18" t="s">
        <v>647</v>
      </c>
      <c r="AOV12072" s="18" t="s">
        <v>647</v>
      </c>
      <c r="AOW12072" s="18" t="s">
        <v>647</v>
      </c>
      <c r="AOX12072" s="18" t="s">
        <v>647</v>
      </c>
      <c r="AOY12072" s="18" t="s">
        <v>647</v>
      </c>
      <c r="AOZ12072" s="18" t="s">
        <v>647</v>
      </c>
      <c r="APA12072" s="18" t="s">
        <v>647</v>
      </c>
      <c r="APB12072" s="18" t="s">
        <v>647</v>
      </c>
      <c r="APC12072" s="18" t="s">
        <v>647</v>
      </c>
      <c r="APD12072" s="18" t="s">
        <v>647</v>
      </c>
      <c r="APE12072" s="18" t="s">
        <v>647</v>
      </c>
      <c r="APF12072" s="18" t="s">
        <v>647</v>
      </c>
      <c r="APG12072" s="18" t="s">
        <v>647</v>
      </c>
      <c r="APH12072" s="18" t="s">
        <v>647</v>
      </c>
      <c r="API12072" s="18" t="s">
        <v>647</v>
      </c>
      <c r="APJ12072" s="18" t="s">
        <v>647</v>
      </c>
      <c r="APK12072" s="18" t="s">
        <v>647</v>
      </c>
      <c r="APL12072" s="18" t="s">
        <v>647</v>
      </c>
      <c r="APM12072" s="18" t="s">
        <v>647</v>
      </c>
      <c r="APN12072" s="18" t="s">
        <v>647</v>
      </c>
      <c r="APO12072" s="18" t="s">
        <v>647</v>
      </c>
      <c r="APP12072" s="18" t="s">
        <v>647</v>
      </c>
      <c r="APQ12072" s="18" t="s">
        <v>647</v>
      </c>
      <c r="APR12072" s="18" t="s">
        <v>647</v>
      </c>
      <c r="APS12072" s="18" t="s">
        <v>647</v>
      </c>
      <c r="APT12072" s="18" t="s">
        <v>647</v>
      </c>
      <c r="APU12072" s="18" t="s">
        <v>647</v>
      </c>
      <c r="APV12072" s="18" t="s">
        <v>647</v>
      </c>
      <c r="APW12072" s="18" t="s">
        <v>647</v>
      </c>
      <c r="APX12072" s="18" t="s">
        <v>647</v>
      </c>
      <c r="APY12072" s="18" t="s">
        <v>647</v>
      </c>
      <c r="APZ12072" s="18" t="s">
        <v>647</v>
      </c>
      <c r="AQA12072" s="18" t="s">
        <v>647</v>
      </c>
      <c r="AQB12072" s="18" t="s">
        <v>647</v>
      </c>
      <c r="AQC12072" s="18" t="s">
        <v>647</v>
      </c>
      <c r="AQD12072" s="18" t="s">
        <v>647</v>
      </c>
      <c r="AQE12072" s="18" t="s">
        <v>647</v>
      </c>
      <c r="AQF12072" s="18" t="s">
        <v>647</v>
      </c>
      <c r="AQG12072" s="18" t="s">
        <v>647</v>
      </c>
      <c r="AQH12072" s="18" t="s">
        <v>647</v>
      </c>
      <c r="AQI12072" s="18" t="s">
        <v>647</v>
      </c>
      <c r="AQJ12072" s="18" t="s">
        <v>647</v>
      </c>
      <c r="AQK12072" s="18" t="s">
        <v>647</v>
      </c>
      <c r="AQL12072" s="18" t="s">
        <v>647</v>
      </c>
      <c r="AQM12072" s="18" t="s">
        <v>647</v>
      </c>
      <c r="AQN12072" s="18" t="s">
        <v>647</v>
      </c>
      <c r="AQO12072" s="18" t="s">
        <v>647</v>
      </c>
      <c r="AQP12072" s="18" t="s">
        <v>647</v>
      </c>
      <c r="AQQ12072" s="18" t="s">
        <v>647</v>
      </c>
      <c r="AQR12072" s="18" t="s">
        <v>647</v>
      </c>
      <c r="AQS12072" s="18" t="s">
        <v>647</v>
      </c>
      <c r="AQT12072" s="18" t="s">
        <v>647</v>
      </c>
      <c r="AQU12072" s="18" t="s">
        <v>647</v>
      </c>
      <c r="AQV12072" s="18" t="s">
        <v>647</v>
      </c>
      <c r="AQW12072" s="18" t="s">
        <v>647</v>
      </c>
      <c r="AQX12072" s="18" t="s">
        <v>647</v>
      </c>
      <c r="AQY12072" s="18" t="s">
        <v>647</v>
      </c>
      <c r="AQZ12072" s="18" t="s">
        <v>647</v>
      </c>
      <c r="ARA12072" s="18" t="s">
        <v>647</v>
      </c>
      <c r="ARB12072" s="18" t="s">
        <v>647</v>
      </c>
      <c r="ARC12072" s="18" t="s">
        <v>647</v>
      </c>
      <c r="ARD12072" s="18" t="s">
        <v>647</v>
      </c>
      <c r="ARE12072" s="18" t="s">
        <v>647</v>
      </c>
      <c r="ARF12072" s="18" t="s">
        <v>647</v>
      </c>
      <c r="ARG12072" s="18" t="s">
        <v>647</v>
      </c>
      <c r="ARH12072" s="18" t="s">
        <v>647</v>
      </c>
      <c r="ARI12072" s="18" t="s">
        <v>647</v>
      </c>
      <c r="ARJ12072" s="18" t="s">
        <v>647</v>
      </c>
      <c r="ARK12072" s="18" t="s">
        <v>647</v>
      </c>
      <c r="ARL12072" s="18" t="s">
        <v>647</v>
      </c>
      <c r="ARM12072" s="18" t="s">
        <v>647</v>
      </c>
      <c r="ARN12072" s="18" t="s">
        <v>647</v>
      </c>
      <c r="ARO12072" s="18" t="s">
        <v>647</v>
      </c>
      <c r="ARP12072" s="18" t="s">
        <v>647</v>
      </c>
      <c r="ARQ12072" s="18" t="s">
        <v>647</v>
      </c>
      <c r="ARR12072" s="18" t="s">
        <v>647</v>
      </c>
      <c r="ARS12072" s="18" t="s">
        <v>647</v>
      </c>
      <c r="ART12072" s="18" t="s">
        <v>647</v>
      </c>
      <c r="ARU12072" s="18" t="s">
        <v>647</v>
      </c>
      <c r="ARV12072" s="18" t="s">
        <v>647</v>
      </c>
      <c r="ARW12072" s="18" t="s">
        <v>647</v>
      </c>
      <c r="ARX12072" s="18" t="s">
        <v>647</v>
      </c>
      <c r="ARY12072" s="18" t="s">
        <v>647</v>
      </c>
      <c r="ARZ12072" s="18" t="s">
        <v>647</v>
      </c>
      <c r="ASA12072" s="18" t="s">
        <v>647</v>
      </c>
      <c r="ASB12072" s="18" t="s">
        <v>647</v>
      </c>
      <c r="ASC12072" s="18" t="s">
        <v>647</v>
      </c>
      <c r="ASD12072" s="18" t="s">
        <v>647</v>
      </c>
      <c r="ASE12072" s="18" t="s">
        <v>647</v>
      </c>
      <c r="ASF12072" s="18" t="s">
        <v>647</v>
      </c>
      <c r="ASG12072" s="18" t="s">
        <v>647</v>
      </c>
      <c r="ASH12072" s="18" t="s">
        <v>647</v>
      </c>
      <c r="ASI12072" s="18" t="s">
        <v>647</v>
      </c>
      <c r="ASJ12072" s="18" t="s">
        <v>647</v>
      </c>
      <c r="ASK12072" s="18" t="s">
        <v>647</v>
      </c>
      <c r="ASL12072" s="18" t="s">
        <v>647</v>
      </c>
      <c r="ASM12072" s="18" t="s">
        <v>647</v>
      </c>
      <c r="ASN12072" s="18" t="s">
        <v>647</v>
      </c>
      <c r="ASO12072" s="18" t="s">
        <v>647</v>
      </c>
      <c r="ASP12072" s="18" t="s">
        <v>647</v>
      </c>
      <c r="ASQ12072" s="18" t="s">
        <v>647</v>
      </c>
      <c r="ASR12072" s="18" t="s">
        <v>647</v>
      </c>
      <c r="ASS12072" s="18" t="s">
        <v>647</v>
      </c>
      <c r="AST12072" s="18" t="s">
        <v>647</v>
      </c>
      <c r="ASU12072" s="18" t="s">
        <v>647</v>
      </c>
      <c r="ASV12072" s="18" t="s">
        <v>647</v>
      </c>
      <c r="ASW12072" s="18" t="s">
        <v>647</v>
      </c>
      <c r="ASX12072" s="18" t="s">
        <v>647</v>
      </c>
      <c r="ASY12072" s="18" t="s">
        <v>647</v>
      </c>
      <c r="ASZ12072" s="18" t="s">
        <v>647</v>
      </c>
      <c r="ATA12072" s="18" t="s">
        <v>647</v>
      </c>
      <c r="ATB12072" s="18" t="s">
        <v>647</v>
      </c>
      <c r="ATC12072" s="18" t="s">
        <v>647</v>
      </c>
      <c r="ATD12072" s="18" t="s">
        <v>647</v>
      </c>
      <c r="ATE12072" s="18" t="s">
        <v>647</v>
      </c>
      <c r="ATF12072" s="18" t="s">
        <v>647</v>
      </c>
      <c r="ATG12072" s="18" t="s">
        <v>647</v>
      </c>
      <c r="ATH12072" s="18" t="s">
        <v>647</v>
      </c>
      <c r="ATI12072" s="18" t="s">
        <v>647</v>
      </c>
      <c r="ATJ12072" s="18" t="s">
        <v>647</v>
      </c>
      <c r="ATK12072" s="18" t="s">
        <v>647</v>
      </c>
      <c r="ATL12072" s="18" t="s">
        <v>647</v>
      </c>
      <c r="ATM12072" s="18" t="s">
        <v>647</v>
      </c>
      <c r="ATN12072" s="18" t="s">
        <v>647</v>
      </c>
      <c r="ATO12072" s="18" t="s">
        <v>647</v>
      </c>
      <c r="ATP12072" s="18" t="s">
        <v>647</v>
      </c>
      <c r="ATQ12072" s="18" t="s">
        <v>647</v>
      </c>
      <c r="ATR12072" s="18" t="s">
        <v>647</v>
      </c>
      <c r="ATS12072" s="18" t="s">
        <v>647</v>
      </c>
      <c r="ATT12072" s="18" t="s">
        <v>647</v>
      </c>
      <c r="ATU12072" s="18" t="s">
        <v>647</v>
      </c>
      <c r="ATV12072" s="18" t="s">
        <v>647</v>
      </c>
      <c r="ATW12072" s="18" t="s">
        <v>647</v>
      </c>
      <c r="ATX12072" s="18" t="s">
        <v>647</v>
      </c>
      <c r="ATY12072" s="18" t="s">
        <v>647</v>
      </c>
      <c r="ATZ12072" s="18" t="s">
        <v>647</v>
      </c>
      <c r="AUA12072" s="18" t="s">
        <v>647</v>
      </c>
      <c r="AUB12072" s="18" t="s">
        <v>647</v>
      </c>
      <c r="AUC12072" s="18" t="s">
        <v>647</v>
      </c>
      <c r="AUD12072" s="18" t="s">
        <v>647</v>
      </c>
      <c r="AUE12072" s="18" t="s">
        <v>647</v>
      </c>
      <c r="AUF12072" s="18" t="s">
        <v>647</v>
      </c>
      <c r="AUG12072" s="18" t="s">
        <v>647</v>
      </c>
      <c r="AUH12072" s="18" t="s">
        <v>647</v>
      </c>
      <c r="AUI12072" s="18" t="s">
        <v>647</v>
      </c>
      <c r="AUJ12072" s="18" t="s">
        <v>647</v>
      </c>
      <c r="AUK12072" s="18" t="s">
        <v>647</v>
      </c>
      <c r="AUL12072" s="18" t="s">
        <v>647</v>
      </c>
      <c r="AUM12072" s="18" t="s">
        <v>647</v>
      </c>
      <c r="AUN12072" s="18" t="s">
        <v>647</v>
      </c>
      <c r="AUO12072" s="18" t="s">
        <v>647</v>
      </c>
      <c r="AUP12072" s="18" t="s">
        <v>647</v>
      </c>
      <c r="AUQ12072" s="18" t="s">
        <v>647</v>
      </c>
      <c r="AUR12072" s="18" t="s">
        <v>647</v>
      </c>
      <c r="AUS12072" s="18" t="s">
        <v>647</v>
      </c>
      <c r="AUT12072" s="18" t="s">
        <v>647</v>
      </c>
      <c r="AUU12072" s="18" t="s">
        <v>647</v>
      </c>
      <c r="AUV12072" s="18" t="s">
        <v>647</v>
      </c>
      <c r="AUW12072" s="18" t="s">
        <v>647</v>
      </c>
      <c r="AUX12072" s="18" t="s">
        <v>647</v>
      </c>
      <c r="AUY12072" s="18" t="s">
        <v>647</v>
      </c>
      <c r="AUZ12072" s="18" t="s">
        <v>647</v>
      </c>
      <c r="AVA12072" s="18" t="s">
        <v>647</v>
      </c>
      <c r="AVB12072" s="18" t="s">
        <v>647</v>
      </c>
      <c r="AVC12072" s="18" t="s">
        <v>647</v>
      </c>
      <c r="AVD12072" s="18" t="s">
        <v>647</v>
      </c>
      <c r="AVE12072" s="18" t="s">
        <v>647</v>
      </c>
      <c r="AVF12072" s="18" t="s">
        <v>647</v>
      </c>
      <c r="AVG12072" s="18" t="s">
        <v>647</v>
      </c>
      <c r="AVH12072" s="18" t="s">
        <v>647</v>
      </c>
      <c r="AVI12072" s="18" t="s">
        <v>647</v>
      </c>
      <c r="AVJ12072" s="18" t="s">
        <v>647</v>
      </c>
      <c r="AVK12072" s="18" t="s">
        <v>647</v>
      </c>
      <c r="AVL12072" s="18" t="s">
        <v>647</v>
      </c>
      <c r="AVM12072" s="18" t="s">
        <v>647</v>
      </c>
      <c r="AVN12072" s="18" t="s">
        <v>647</v>
      </c>
      <c r="AVO12072" s="18" t="s">
        <v>647</v>
      </c>
      <c r="AVP12072" s="18" t="s">
        <v>647</v>
      </c>
      <c r="AVQ12072" s="18" t="s">
        <v>647</v>
      </c>
      <c r="AVR12072" s="18" t="s">
        <v>647</v>
      </c>
      <c r="AVS12072" s="18" t="s">
        <v>647</v>
      </c>
      <c r="AVT12072" s="18" t="s">
        <v>647</v>
      </c>
      <c r="AVU12072" s="18" t="s">
        <v>647</v>
      </c>
      <c r="AVV12072" s="18" t="s">
        <v>647</v>
      </c>
      <c r="AVW12072" s="18" t="s">
        <v>647</v>
      </c>
      <c r="AVX12072" s="18" t="s">
        <v>647</v>
      </c>
      <c r="AVY12072" s="18" t="s">
        <v>647</v>
      </c>
      <c r="AVZ12072" s="18" t="s">
        <v>647</v>
      </c>
      <c r="AWA12072" s="18" t="s">
        <v>647</v>
      </c>
      <c r="AWB12072" s="18" t="s">
        <v>647</v>
      </c>
      <c r="AWC12072" s="18" t="s">
        <v>647</v>
      </c>
      <c r="AWD12072" s="18" t="s">
        <v>647</v>
      </c>
      <c r="AWE12072" s="18" t="s">
        <v>647</v>
      </c>
      <c r="AWF12072" s="18" t="s">
        <v>647</v>
      </c>
      <c r="AWG12072" s="18" t="s">
        <v>647</v>
      </c>
      <c r="AWH12072" s="18" t="s">
        <v>647</v>
      </c>
      <c r="AWI12072" s="18" t="s">
        <v>647</v>
      </c>
      <c r="AWJ12072" s="18" t="s">
        <v>647</v>
      </c>
      <c r="AWK12072" s="18" t="s">
        <v>647</v>
      </c>
      <c r="AWL12072" s="18" t="s">
        <v>647</v>
      </c>
      <c r="AWM12072" s="18" t="s">
        <v>647</v>
      </c>
      <c r="AWN12072" s="18" t="s">
        <v>647</v>
      </c>
      <c r="AWO12072" s="18" t="s">
        <v>647</v>
      </c>
      <c r="AWP12072" s="18" t="s">
        <v>647</v>
      </c>
      <c r="AWQ12072" s="18" t="s">
        <v>647</v>
      </c>
      <c r="AWR12072" s="18" t="s">
        <v>647</v>
      </c>
      <c r="AWS12072" s="18" t="s">
        <v>647</v>
      </c>
      <c r="AWT12072" s="18" t="s">
        <v>647</v>
      </c>
      <c r="AWU12072" s="18" t="s">
        <v>647</v>
      </c>
      <c r="AWV12072" s="18" t="s">
        <v>647</v>
      </c>
      <c r="AWW12072" s="18" t="s">
        <v>647</v>
      </c>
      <c r="AWX12072" s="18" t="s">
        <v>647</v>
      </c>
      <c r="AWY12072" s="18" t="s">
        <v>647</v>
      </c>
      <c r="AWZ12072" s="18" t="s">
        <v>647</v>
      </c>
      <c r="AXA12072" s="18" t="s">
        <v>647</v>
      </c>
      <c r="AXB12072" s="18" t="s">
        <v>647</v>
      </c>
      <c r="AXC12072" s="18" t="s">
        <v>647</v>
      </c>
      <c r="AXD12072" s="18" t="s">
        <v>647</v>
      </c>
      <c r="AXE12072" s="18" t="s">
        <v>647</v>
      </c>
      <c r="AXF12072" s="18" t="s">
        <v>647</v>
      </c>
      <c r="AXG12072" s="18" t="s">
        <v>647</v>
      </c>
      <c r="AXH12072" s="18" t="s">
        <v>647</v>
      </c>
      <c r="AXI12072" s="18" t="s">
        <v>647</v>
      </c>
      <c r="AXJ12072" s="18" t="s">
        <v>647</v>
      </c>
      <c r="AXK12072" s="18" t="s">
        <v>647</v>
      </c>
      <c r="AXL12072" s="18" t="s">
        <v>647</v>
      </c>
      <c r="AXM12072" s="18" t="s">
        <v>647</v>
      </c>
      <c r="AXN12072" s="18" t="s">
        <v>647</v>
      </c>
      <c r="AXO12072" s="18" t="s">
        <v>647</v>
      </c>
      <c r="AXP12072" s="18" t="s">
        <v>647</v>
      </c>
      <c r="AXQ12072" s="18" t="s">
        <v>647</v>
      </c>
      <c r="AXR12072" s="18" t="s">
        <v>647</v>
      </c>
      <c r="AXS12072" s="18" t="s">
        <v>647</v>
      </c>
      <c r="AXT12072" s="18" t="s">
        <v>647</v>
      </c>
      <c r="AXU12072" s="18" t="s">
        <v>647</v>
      </c>
      <c r="AXV12072" s="18" t="s">
        <v>647</v>
      </c>
      <c r="AXW12072" s="18" t="s">
        <v>647</v>
      </c>
      <c r="AXX12072" s="18" t="s">
        <v>647</v>
      </c>
      <c r="AXY12072" s="18" t="s">
        <v>647</v>
      </c>
      <c r="AXZ12072" s="18" t="s">
        <v>647</v>
      </c>
      <c r="AYA12072" s="18" t="s">
        <v>647</v>
      </c>
      <c r="AYB12072" s="18" t="s">
        <v>647</v>
      </c>
      <c r="AYC12072" s="18" t="s">
        <v>647</v>
      </c>
      <c r="AYD12072" s="18" t="s">
        <v>647</v>
      </c>
      <c r="AYE12072" s="18" t="s">
        <v>647</v>
      </c>
      <c r="AYF12072" s="18" t="s">
        <v>647</v>
      </c>
      <c r="AYG12072" s="18" t="s">
        <v>647</v>
      </c>
      <c r="AYH12072" s="18" t="s">
        <v>647</v>
      </c>
      <c r="AYI12072" s="18" t="s">
        <v>647</v>
      </c>
      <c r="AYJ12072" s="18" t="s">
        <v>647</v>
      </c>
      <c r="AYK12072" s="18" t="s">
        <v>647</v>
      </c>
      <c r="AYL12072" s="18" t="s">
        <v>647</v>
      </c>
      <c r="AYM12072" s="18" t="s">
        <v>647</v>
      </c>
      <c r="AYN12072" s="18" t="s">
        <v>647</v>
      </c>
      <c r="AYO12072" s="18" t="s">
        <v>647</v>
      </c>
      <c r="AYP12072" s="18" t="s">
        <v>647</v>
      </c>
      <c r="AYQ12072" s="18" t="s">
        <v>647</v>
      </c>
      <c r="AYR12072" s="18" t="s">
        <v>647</v>
      </c>
      <c r="AYS12072" s="18" t="s">
        <v>647</v>
      </c>
      <c r="AYT12072" s="18" t="s">
        <v>647</v>
      </c>
      <c r="AYU12072" s="18" t="s">
        <v>647</v>
      </c>
      <c r="AYV12072" s="18" t="s">
        <v>647</v>
      </c>
      <c r="AYW12072" s="18" t="s">
        <v>647</v>
      </c>
      <c r="AYX12072" s="18" t="s">
        <v>647</v>
      </c>
      <c r="AYY12072" s="18" t="s">
        <v>647</v>
      </c>
      <c r="AYZ12072" s="18" t="s">
        <v>647</v>
      </c>
      <c r="AZA12072" s="18" t="s">
        <v>647</v>
      </c>
      <c r="AZB12072" s="18" t="s">
        <v>647</v>
      </c>
      <c r="AZC12072" s="18" t="s">
        <v>647</v>
      </c>
      <c r="AZD12072" s="18" t="s">
        <v>647</v>
      </c>
      <c r="AZE12072" s="18" t="s">
        <v>647</v>
      </c>
      <c r="AZF12072" s="18" t="s">
        <v>647</v>
      </c>
      <c r="AZG12072" s="18" t="s">
        <v>647</v>
      </c>
      <c r="AZH12072" s="18" t="s">
        <v>647</v>
      </c>
      <c r="AZI12072" s="18" t="s">
        <v>647</v>
      </c>
      <c r="AZJ12072" s="18" t="s">
        <v>647</v>
      </c>
      <c r="AZK12072" s="18" t="s">
        <v>647</v>
      </c>
      <c r="AZL12072" s="18" t="s">
        <v>647</v>
      </c>
      <c r="AZM12072" s="18" t="s">
        <v>647</v>
      </c>
      <c r="AZN12072" s="18" t="s">
        <v>647</v>
      </c>
      <c r="AZO12072" s="18" t="s">
        <v>647</v>
      </c>
      <c r="AZP12072" s="18" t="s">
        <v>647</v>
      </c>
      <c r="AZQ12072" s="18" t="s">
        <v>647</v>
      </c>
      <c r="AZR12072" s="18" t="s">
        <v>647</v>
      </c>
      <c r="AZS12072" s="18" t="s">
        <v>647</v>
      </c>
      <c r="AZT12072" s="18" t="s">
        <v>647</v>
      </c>
      <c r="AZU12072" s="18" t="s">
        <v>647</v>
      </c>
      <c r="AZV12072" s="18" t="s">
        <v>647</v>
      </c>
      <c r="AZW12072" s="18" t="s">
        <v>647</v>
      </c>
      <c r="AZX12072" s="18" t="s">
        <v>647</v>
      </c>
      <c r="AZY12072" s="18" t="s">
        <v>647</v>
      </c>
      <c r="AZZ12072" s="18" t="s">
        <v>647</v>
      </c>
      <c r="BAA12072" s="18" t="s">
        <v>647</v>
      </c>
      <c r="BAB12072" s="18" t="s">
        <v>647</v>
      </c>
      <c r="BAC12072" s="18" t="s">
        <v>647</v>
      </c>
      <c r="BAD12072" s="18" t="s">
        <v>647</v>
      </c>
      <c r="BAE12072" s="18" t="s">
        <v>647</v>
      </c>
      <c r="BAF12072" s="18" t="s">
        <v>647</v>
      </c>
      <c r="BAG12072" s="18" t="s">
        <v>647</v>
      </c>
      <c r="BAH12072" s="18" t="s">
        <v>647</v>
      </c>
      <c r="BAI12072" s="18" t="s">
        <v>647</v>
      </c>
      <c r="BAJ12072" s="18" t="s">
        <v>647</v>
      </c>
      <c r="BAK12072" s="18" t="s">
        <v>647</v>
      </c>
      <c r="BAL12072" s="18" t="s">
        <v>647</v>
      </c>
      <c r="BAM12072" s="18" t="s">
        <v>647</v>
      </c>
      <c r="BAN12072" s="18" t="s">
        <v>647</v>
      </c>
      <c r="BAO12072" s="18" t="s">
        <v>647</v>
      </c>
      <c r="BAP12072" s="18" t="s">
        <v>647</v>
      </c>
      <c r="BAQ12072" s="18" t="s">
        <v>647</v>
      </c>
      <c r="BAR12072" s="18" t="s">
        <v>647</v>
      </c>
      <c r="BAS12072" s="18" t="s">
        <v>647</v>
      </c>
      <c r="BAT12072" s="18" t="s">
        <v>647</v>
      </c>
      <c r="BAU12072" s="18" t="s">
        <v>647</v>
      </c>
      <c r="BAV12072" s="18" t="s">
        <v>647</v>
      </c>
      <c r="BAW12072" s="18" t="s">
        <v>647</v>
      </c>
      <c r="BAX12072" s="18" t="s">
        <v>647</v>
      </c>
      <c r="BAY12072" s="18" t="s">
        <v>647</v>
      </c>
      <c r="BAZ12072" s="18" t="s">
        <v>647</v>
      </c>
      <c r="BBA12072" s="18" t="s">
        <v>647</v>
      </c>
      <c r="BBB12072" s="18" t="s">
        <v>647</v>
      </c>
      <c r="BBC12072" s="18" t="s">
        <v>647</v>
      </c>
      <c r="BBD12072" s="18" t="s">
        <v>647</v>
      </c>
      <c r="BBE12072" s="18" t="s">
        <v>647</v>
      </c>
      <c r="BBF12072" s="18" t="s">
        <v>647</v>
      </c>
      <c r="BBG12072" s="18" t="s">
        <v>647</v>
      </c>
      <c r="BBH12072" s="18" t="s">
        <v>647</v>
      </c>
      <c r="BBI12072" s="18" t="s">
        <v>647</v>
      </c>
      <c r="BBJ12072" s="18" t="s">
        <v>647</v>
      </c>
      <c r="BBK12072" s="18" t="s">
        <v>647</v>
      </c>
      <c r="BBL12072" s="18" t="s">
        <v>647</v>
      </c>
      <c r="BBM12072" s="18" t="s">
        <v>647</v>
      </c>
      <c r="BBN12072" s="18" t="s">
        <v>647</v>
      </c>
      <c r="BBO12072" s="18" t="s">
        <v>647</v>
      </c>
      <c r="BBP12072" s="18" t="s">
        <v>647</v>
      </c>
      <c r="BBQ12072" s="18" t="s">
        <v>647</v>
      </c>
      <c r="BBR12072" s="18" t="s">
        <v>647</v>
      </c>
      <c r="BBS12072" s="18" t="s">
        <v>647</v>
      </c>
      <c r="BBT12072" s="18" t="s">
        <v>647</v>
      </c>
      <c r="BBU12072" s="18" t="s">
        <v>647</v>
      </c>
      <c r="BBV12072" s="18" t="s">
        <v>647</v>
      </c>
      <c r="BBW12072" s="18" t="s">
        <v>647</v>
      </c>
      <c r="BBX12072" s="18" t="s">
        <v>647</v>
      </c>
      <c r="BBY12072" s="18" t="s">
        <v>647</v>
      </c>
      <c r="BBZ12072" s="18" t="s">
        <v>647</v>
      </c>
      <c r="BCA12072" s="18" t="s">
        <v>647</v>
      </c>
      <c r="BCB12072" s="18" t="s">
        <v>647</v>
      </c>
      <c r="BCC12072" s="18" t="s">
        <v>647</v>
      </c>
      <c r="BCD12072" s="18" t="s">
        <v>647</v>
      </c>
      <c r="BCE12072" s="18" t="s">
        <v>647</v>
      </c>
      <c r="BCF12072" s="18" t="s">
        <v>647</v>
      </c>
      <c r="BCG12072" s="18" t="s">
        <v>647</v>
      </c>
      <c r="BCH12072" s="18" t="s">
        <v>647</v>
      </c>
      <c r="BCI12072" s="18" t="s">
        <v>647</v>
      </c>
      <c r="BCJ12072" s="18" t="s">
        <v>647</v>
      </c>
      <c r="BCK12072" s="18" t="s">
        <v>647</v>
      </c>
      <c r="BCL12072" s="18" t="s">
        <v>647</v>
      </c>
      <c r="BCM12072" s="18" t="s">
        <v>647</v>
      </c>
      <c r="BCN12072" s="18" t="s">
        <v>647</v>
      </c>
      <c r="BCO12072" s="18" t="s">
        <v>647</v>
      </c>
      <c r="BCP12072" s="18" t="s">
        <v>647</v>
      </c>
      <c r="BCQ12072" s="18" t="s">
        <v>647</v>
      </c>
      <c r="BCR12072" s="18" t="s">
        <v>647</v>
      </c>
      <c r="BCS12072" s="18" t="s">
        <v>647</v>
      </c>
      <c r="BCT12072" s="18" t="s">
        <v>647</v>
      </c>
      <c r="BCU12072" s="18" t="s">
        <v>647</v>
      </c>
      <c r="BCV12072" s="18" t="s">
        <v>647</v>
      </c>
      <c r="BCW12072" s="18" t="s">
        <v>647</v>
      </c>
      <c r="BCX12072" s="18" t="s">
        <v>647</v>
      </c>
      <c r="BCY12072" s="18" t="s">
        <v>647</v>
      </c>
      <c r="BCZ12072" s="18" t="s">
        <v>647</v>
      </c>
      <c r="BDA12072" s="18" t="s">
        <v>647</v>
      </c>
      <c r="BDB12072" s="18" t="s">
        <v>647</v>
      </c>
      <c r="BDC12072" s="18" t="s">
        <v>647</v>
      </c>
      <c r="BDD12072" s="18" t="s">
        <v>647</v>
      </c>
      <c r="BDE12072" s="18" t="s">
        <v>647</v>
      </c>
      <c r="BDF12072" s="18" t="s">
        <v>647</v>
      </c>
      <c r="BDG12072" s="18" t="s">
        <v>647</v>
      </c>
      <c r="BDH12072" s="18" t="s">
        <v>647</v>
      </c>
      <c r="BDI12072" s="18" t="s">
        <v>647</v>
      </c>
      <c r="BDJ12072" s="18" t="s">
        <v>647</v>
      </c>
      <c r="BDK12072" s="18" t="s">
        <v>647</v>
      </c>
      <c r="BDL12072" s="18" t="s">
        <v>647</v>
      </c>
      <c r="BDM12072" s="18" t="s">
        <v>647</v>
      </c>
      <c r="BDN12072" s="18" t="s">
        <v>647</v>
      </c>
      <c r="BDO12072" s="18" t="s">
        <v>647</v>
      </c>
      <c r="BDP12072" s="18" t="s">
        <v>647</v>
      </c>
      <c r="BDQ12072" s="18" t="s">
        <v>647</v>
      </c>
      <c r="BDR12072" s="18" t="s">
        <v>647</v>
      </c>
      <c r="BDS12072" s="18" t="s">
        <v>647</v>
      </c>
      <c r="BDT12072" s="18" t="s">
        <v>647</v>
      </c>
      <c r="BDU12072" s="18" t="s">
        <v>647</v>
      </c>
      <c r="BDV12072" s="18" t="s">
        <v>647</v>
      </c>
      <c r="BDW12072" s="18" t="s">
        <v>647</v>
      </c>
      <c r="BDX12072" s="18" t="s">
        <v>647</v>
      </c>
      <c r="BDY12072" s="18" t="s">
        <v>647</v>
      </c>
      <c r="BDZ12072" s="18" t="s">
        <v>647</v>
      </c>
      <c r="BEA12072" s="18" t="s">
        <v>647</v>
      </c>
      <c r="BEB12072" s="18" t="s">
        <v>647</v>
      </c>
      <c r="BEC12072" s="18" t="s">
        <v>647</v>
      </c>
      <c r="BED12072" s="18" t="s">
        <v>647</v>
      </c>
      <c r="BEE12072" s="18" t="s">
        <v>647</v>
      </c>
      <c r="BEF12072" s="18" t="s">
        <v>647</v>
      </c>
      <c r="BEG12072" s="18" t="s">
        <v>647</v>
      </c>
      <c r="BEH12072" s="18" t="s">
        <v>647</v>
      </c>
      <c r="BEI12072" s="18" t="s">
        <v>647</v>
      </c>
      <c r="BEJ12072" s="18" t="s">
        <v>647</v>
      </c>
      <c r="BEK12072" s="18" t="s">
        <v>647</v>
      </c>
      <c r="BEL12072" s="18" t="s">
        <v>647</v>
      </c>
      <c r="BEM12072" s="18" t="s">
        <v>647</v>
      </c>
      <c r="BEN12072" s="18" t="s">
        <v>647</v>
      </c>
      <c r="BEO12072" s="18" t="s">
        <v>647</v>
      </c>
      <c r="BEP12072" s="18" t="s">
        <v>647</v>
      </c>
      <c r="BEQ12072" s="18" t="s">
        <v>647</v>
      </c>
      <c r="BER12072" s="18" t="s">
        <v>647</v>
      </c>
      <c r="BES12072" s="18" t="s">
        <v>647</v>
      </c>
      <c r="BET12072" s="18" t="s">
        <v>647</v>
      </c>
      <c r="BEU12072" s="18" t="s">
        <v>647</v>
      </c>
      <c r="BEV12072" s="18" t="s">
        <v>647</v>
      </c>
      <c r="BEW12072" s="18" t="s">
        <v>647</v>
      </c>
      <c r="BEX12072" s="18" t="s">
        <v>647</v>
      </c>
      <c r="BEY12072" s="18" t="s">
        <v>647</v>
      </c>
      <c r="BEZ12072" s="18" t="s">
        <v>647</v>
      </c>
      <c r="BFA12072" s="18" t="s">
        <v>647</v>
      </c>
      <c r="BFB12072" s="18" t="s">
        <v>647</v>
      </c>
      <c r="BFC12072" s="18" t="s">
        <v>647</v>
      </c>
      <c r="BFD12072" s="18" t="s">
        <v>647</v>
      </c>
      <c r="BFE12072" s="18" t="s">
        <v>647</v>
      </c>
      <c r="BFF12072" s="18" t="s">
        <v>647</v>
      </c>
      <c r="BFG12072" s="18" t="s">
        <v>647</v>
      </c>
      <c r="BFH12072" s="18" t="s">
        <v>647</v>
      </c>
      <c r="BFI12072" s="18" t="s">
        <v>647</v>
      </c>
      <c r="BFJ12072" s="18" t="s">
        <v>647</v>
      </c>
      <c r="BFK12072" s="18" t="s">
        <v>647</v>
      </c>
      <c r="BFL12072" s="18" t="s">
        <v>647</v>
      </c>
      <c r="BFM12072" s="18" t="s">
        <v>647</v>
      </c>
      <c r="BFN12072" s="18" t="s">
        <v>647</v>
      </c>
      <c r="BFO12072" s="18" t="s">
        <v>647</v>
      </c>
      <c r="BFP12072" s="18" t="s">
        <v>647</v>
      </c>
      <c r="BFQ12072" s="18" t="s">
        <v>647</v>
      </c>
      <c r="BFR12072" s="18" t="s">
        <v>647</v>
      </c>
      <c r="BFS12072" s="18" t="s">
        <v>647</v>
      </c>
      <c r="BFT12072" s="18" t="s">
        <v>647</v>
      </c>
      <c r="BFU12072" s="18" t="s">
        <v>647</v>
      </c>
      <c r="BFV12072" s="18" t="s">
        <v>647</v>
      </c>
      <c r="BFW12072" s="18" t="s">
        <v>647</v>
      </c>
      <c r="BFX12072" s="18" t="s">
        <v>647</v>
      </c>
      <c r="BFY12072" s="18" t="s">
        <v>647</v>
      </c>
      <c r="BFZ12072" s="18" t="s">
        <v>647</v>
      </c>
      <c r="BGA12072" s="18" t="s">
        <v>647</v>
      </c>
      <c r="BGB12072" s="18" t="s">
        <v>647</v>
      </c>
      <c r="BGC12072" s="18" t="s">
        <v>647</v>
      </c>
      <c r="BGD12072" s="18" t="s">
        <v>647</v>
      </c>
      <c r="BGE12072" s="18" t="s">
        <v>647</v>
      </c>
      <c r="BGF12072" s="18" t="s">
        <v>647</v>
      </c>
      <c r="BGG12072" s="18" t="s">
        <v>647</v>
      </c>
      <c r="BGH12072" s="18" t="s">
        <v>647</v>
      </c>
      <c r="BGI12072" s="18" t="s">
        <v>647</v>
      </c>
      <c r="BGJ12072" s="18" t="s">
        <v>647</v>
      </c>
      <c r="BGK12072" s="18" t="s">
        <v>647</v>
      </c>
      <c r="BGL12072" s="18" t="s">
        <v>647</v>
      </c>
      <c r="BGM12072" s="18" t="s">
        <v>647</v>
      </c>
      <c r="BGN12072" s="18" t="s">
        <v>647</v>
      </c>
      <c r="BGO12072" s="18" t="s">
        <v>647</v>
      </c>
      <c r="BGP12072" s="18" t="s">
        <v>647</v>
      </c>
      <c r="BGQ12072" s="18" t="s">
        <v>647</v>
      </c>
      <c r="BGR12072" s="18" t="s">
        <v>647</v>
      </c>
      <c r="BGS12072" s="18" t="s">
        <v>647</v>
      </c>
      <c r="BGT12072" s="18" t="s">
        <v>647</v>
      </c>
      <c r="BGU12072" s="18" t="s">
        <v>647</v>
      </c>
      <c r="BGV12072" s="18" t="s">
        <v>647</v>
      </c>
      <c r="BGW12072" s="18" t="s">
        <v>647</v>
      </c>
      <c r="BGX12072" s="18" t="s">
        <v>647</v>
      </c>
      <c r="BGY12072" s="18" t="s">
        <v>647</v>
      </c>
      <c r="BGZ12072" s="18" t="s">
        <v>647</v>
      </c>
      <c r="BHA12072" s="18" t="s">
        <v>647</v>
      </c>
      <c r="BHB12072" s="18" t="s">
        <v>647</v>
      </c>
      <c r="BHC12072" s="18" t="s">
        <v>647</v>
      </c>
      <c r="BHD12072" s="18" t="s">
        <v>647</v>
      </c>
      <c r="BHE12072" s="18" t="s">
        <v>647</v>
      </c>
      <c r="BHF12072" s="18" t="s">
        <v>647</v>
      </c>
      <c r="BHG12072" s="18" t="s">
        <v>647</v>
      </c>
      <c r="BHH12072" s="18" t="s">
        <v>647</v>
      </c>
      <c r="BHI12072" s="18" t="s">
        <v>647</v>
      </c>
      <c r="BHJ12072" s="18" t="s">
        <v>647</v>
      </c>
      <c r="BHK12072" s="18" t="s">
        <v>647</v>
      </c>
      <c r="BHL12072" s="18" t="s">
        <v>647</v>
      </c>
      <c r="BHM12072" s="18" t="s">
        <v>647</v>
      </c>
      <c r="BHN12072" s="18" t="s">
        <v>647</v>
      </c>
      <c r="BHO12072" s="18" t="s">
        <v>647</v>
      </c>
      <c r="BHP12072" s="18" t="s">
        <v>647</v>
      </c>
      <c r="BHQ12072" s="18" t="s">
        <v>647</v>
      </c>
      <c r="BHR12072" s="18" t="s">
        <v>647</v>
      </c>
      <c r="BHS12072" s="18" t="s">
        <v>647</v>
      </c>
      <c r="BHT12072" s="18" t="s">
        <v>647</v>
      </c>
      <c r="BHU12072" s="18" t="s">
        <v>647</v>
      </c>
      <c r="BHV12072" s="18" t="s">
        <v>647</v>
      </c>
      <c r="BHW12072" s="18" t="s">
        <v>647</v>
      </c>
      <c r="BHX12072" s="18" t="s">
        <v>647</v>
      </c>
      <c r="BHY12072" s="18" t="s">
        <v>647</v>
      </c>
      <c r="BHZ12072" s="18" t="s">
        <v>647</v>
      </c>
      <c r="BIA12072" s="18" t="s">
        <v>647</v>
      </c>
      <c r="BIB12072" s="18" t="s">
        <v>647</v>
      </c>
      <c r="BIC12072" s="18" t="s">
        <v>647</v>
      </c>
      <c r="BID12072" s="18" t="s">
        <v>647</v>
      </c>
      <c r="BIE12072" s="18" t="s">
        <v>647</v>
      </c>
      <c r="BIF12072" s="18" t="s">
        <v>647</v>
      </c>
      <c r="BIG12072" s="18" t="s">
        <v>647</v>
      </c>
      <c r="BIH12072" s="18" t="s">
        <v>647</v>
      </c>
      <c r="BII12072" s="18" t="s">
        <v>647</v>
      </c>
      <c r="BIJ12072" s="18" t="s">
        <v>647</v>
      </c>
      <c r="BIK12072" s="18" t="s">
        <v>647</v>
      </c>
      <c r="BIL12072" s="18" t="s">
        <v>647</v>
      </c>
      <c r="BIM12072" s="18" t="s">
        <v>647</v>
      </c>
      <c r="BIN12072" s="18" t="s">
        <v>647</v>
      </c>
      <c r="BIO12072" s="18" t="s">
        <v>647</v>
      </c>
      <c r="BIP12072" s="18" t="s">
        <v>647</v>
      </c>
      <c r="BIQ12072" s="18" t="s">
        <v>647</v>
      </c>
      <c r="BIR12072" s="18" t="s">
        <v>647</v>
      </c>
      <c r="BIS12072" s="18" t="s">
        <v>647</v>
      </c>
      <c r="BIT12072" s="18" t="s">
        <v>647</v>
      </c>
      <c r="BIU12072" s="18" t="s">
        <v>647</v>
      </c>
      <c r="BIV12072" s="18" t="s">
        <v>647</v>
      </c>
      <c r="BIW12072" s="18" t="s">
        <v>647</v>
      </c>
      <c r="BIX12072" s="18" t="s">
        <v>647</v>
      </c>
      <c r="BIY12072" s="18" t="s">
        <v>647</v>
      </c>
      <c r="BIZ12072" s="18" t="s">
        <v>647</v>
      </c>
      <c r="BJA12072" s="18" t="s">
        <v>647</v>
      </c>
      <c r="BJB12072" s="18" t="s">
        <v>647</v>
      </c>
      <c r="BJC12072" s="18" t="s">
        <v>647</v>
      </c>
      <c r="BJD12072" s="18" t="s">
        <v>647</v>
      </c>
      <c r="BJE12072" s="18" t="s">
        <v>647</v>
      </c>
      <c r="BJF12072" s="18" t="s">
        <v>647</v>
      </c>
      <c r="BJG12072" s="18" t="s">
        <v>647</v>
      </c>
      <c r="BJH12072" s="18" t="s">
        <v>647</v>
      </c>
      <c r="BJI12072" s="18" t="s">
        <v>647</v>
      </c>
      <c r="BJJ12072" s="18" t="s">
        <v>647</v>
      </c>
      <c r="BJK12072" s="18" t="s">
        <v>647</v>
      </c>
      <c r="BJL12072" s="18" t="s">
        <v>647</v>
      </c>
      <c r="BJM12072" s="18" t="s">
        <v>647</v>
      </c>
      <c r="BJN12072" s="18" t="s">
        <v>647</v>
      </c>
      <c r="BJO12072" s="18" t="s">
        <v>647</v>
      </c>
      <c r="BJP12072" s="18" t="s">
        <v>647</v>
      </c>
      <c r="BJQ12072" s="18" t="s">
        <v>647</v>
      </c>
      <c r="BJR12072" s="18" t="s">
        <v>647</v>
      </c>
      <c r="BJS12072" s="18" t="s">
        <v>647</v>
      </c>
      <c r="BJT12072" s="18" t="s">
        <v>647</v>
      </c>
      <c r="BJU12072" s="18" t="s">
        <v>647</v>
      </c>
      <c r="BJV12072" s="18" t="s">
        <v>647</v>
      </c>
      <c r="BJW12072" s="18" t="s">
        <v>647</v>
      </c>
      <c r="BJX12072" s="18" t="s">
        <v>647</v>
      </c>
      <c r="BJY12072" s="18" t="s">
        <v>647</v>
      </c>
      <c r="BJZ12072" s="18" t="s">
        <v>647</v>
      </c>
      <c r="BKA12072" s="18" t="s">
        <v>647</v>
      </c>
      <c r="BKB12072" s="18" t="s">
        <v>647</v>
      </c>
      <c r="BKC12072" s="18" t="s">
        <v>647</v>
      </c>
      <c r="BKD12072" s="18" t="s">
        <v>647</v>
      </c>
      <c r="BKE12072" s="18" t="s">
        <v>647</v>
      </c>
      <c r="BKF12072" s="18" t="s">
        <v>647</v>
      </c>
      <c r="BKG12072" s="18" t="s">
        <v>647</v>
      </c>
      <c r="BKH12072" s="18" t="s">
        <v>647</v>
      </c>
      <c r="BKI12072" s="18" t="s">
        <v>647</v>
      </c>
      <c r="BKJ12072" s="18" t="s">
        <v>647</v>
      </c>
      <c r="BKK12072" s="18" t="s">
        <v>647</v>
      </c>
      <c r="BKL12072" s="18" t="s">
        <v>647</v>
      </c>
      <c r="BKM12072" s="18" t="s">
        <v>647</v>
      </c>
      <c r="BKN12072" s="18" t="s">
        <v>647</v>
      </c>
      <c r="BKO12072" s="18" t="s">
        <v>647</v>
      </c>
      <c r="BKP12072" s="18" t="s">
        <v>647</v>
      </c>
      <c r="BKQ12072" s="18" t="s">
        <v>647</v>
      </c>
      <c r="BKR12072" s="18" t="s">
        <v>647</v>
      </c>
      <c r="BKS12072" s="18" t="s">
        <v>647</v>
      </c>
      <c r="BKT12072" s="18" t="s">
        <v>647</v>
      </c>
      <c r="BKU12072" s="18" t="s">
        <v>647</v>
      </c>
      <c r="BKV12072" s="18" t="s">
        <v>647</v>
      </c>
      <c r="BKW12072" s="18" t="s">
        <v>647</v>
      </c>
      <c r="BKX12072" s="18" t="s">
        <v>647</v>
      </c>
      <c r="BKY12072" s="18" t="s">
        <v>647</v>
      </c>
      <c r="BKZ12072" s="18" t="s">
        <v>647</v>
      </c>
      <c r="BLA12072" s="18" t="s">
        <v>647</v>
      </c>
      <c r="BLB12072" s="18" t="s">
        <v>647</v>
      </c>
      <c r="BLC12072" s="18" t="s">
        <v>647</v>
      </c>
      <c r="BLD12072" s="18" t="s">
        <v>647</v>
      </c>
      <c r="BLE12072" s="18" t="s">
        <v>647</v>
      </c>
      <c r="BLF12072" s="18" t="s">
        <v>647</v>
      </c>
      <c r="BLG12072" s="18" t="s">
        <v>647</v>
      </c>
      <c r="BLH12072" s="18" t="s">
        <v>647</v>
      </c>
      <c r="BLI12072" s="18" t="s">
        <v>647</v>
      </c>
      <c r="BLJ12072" s="18" t="s">
        <v>647</v>
      </c>
      <c r="BLK12072" s="18" t="s">
        <v>647</v>
      </c>
      <c r="BLL12072" s="18" t="s">
        <v>647</v>
      </c>
      <c r="BLM12072" s="18" t="s">
        <v>647</v>
      </c>
      <c r="BLN12072" s="18" t="s">
        <v>647</v>
      </c>
      <c r="BLO12072" s="18" t="s">
        <v>647</v>
      </c>
      <c r="BLP12072" s="18" t="s">
        <v>647</v>
      </c>
      <c r="BLQ12072" s="18" t="s">
        <v>647</v>
      </c>
      <c r="BLR12072" s="18" t="s">
        <v>647</v>
      </c>
      <c r="BLS12072" s="18" t="s">
        <v>647</v>
      </c>
      <c r="BLT12072" s="18" t="s">
        <v>647</v>
      </c>
      <c r="BLU12072" s="18" t="s">
        <v>647</v>
      </c>
      <c r="BLV12072" s="18" t="s">
        <v>647</v>
      </c>
      <c r="BLW12072" s="18" t="s">
        <v>647</v>
      </c>
      <c r="BLX12072" s="18" t="s">
        <v>647</v>
      </c>
      <c r="BLY12072" s="18" t="s">
        <v>647</v>
      </c>
      <c r="BLZ12072" s="18" t="s">
        <v>647</v>
      </c>
      <c r="BMA12072" s="18" t="s">
        <v>647</v>
      </c>
      <c r="BMB12072" s="18" t="s">
        <v>647</v>
      </c>
      <c r="BMC12072" s="18" t="s">
        <v>647</v>
      </c>
      <c r="BMD12072" s="18" t="s">
        <v>647</v>
      </c>
      <c r="BME12072" s="18" t="s">
        <v>647</v>
      </c>
      <c r="BMF12072" s="18" t="s">
        <v>647</v>
      </c>
      <c r="BMG12072" s="18" t="s">
        <v>647</v>
      </c>
      <c r="BMH12072" s="18" t="s">
        <v>647</v>
      </c>
      <c r="BMI12072" s="18" t="s">
        <v>647</v>
      </c>
      <c r="BMJ12072" s="18" t="s">
        <v>647</v>
      </c>
      <c r="BMK12072" s="18" t="s">
        <v>647</v>
      </c>
      <c r="BML12072" s="18" t="s">
        <v>647</v>
      </c>
      <c r="BMM12072" s="18" t="s">
        <v>647</v>
      </c>
      <c r="BMN12072" s="18" t="s">
        <v>647</v>
      </c>
      <c r="BMO12072" s="18" t="s">
        <v>647</v>
      </c>
      <c r="BMP12072" s="18" t="s">
        <v>647</v>
      </c>
      <c r="BMQ12072" s="18" t="s">
        <v>647</v>
      </c>
      <c r="BMR12072" s="18" t="s">
        <v>647</v>
      </c>
      <c r="BMS12072" s="18" t="s">
        <v>647</v>
      </c>
      <c r="BMT12072" s="18" t="s">
        <v>647</v>
      </c>
      <c r="BMU12072" s="18" t="s">
        <v>647</v>
      </c>
      <c r="BMV12072" s="18" t="s">
        <v>647</v>
      </c>
      <c r="BMW12072" s="18" t="s">
        <v>647</v>
      </c>
      <c r="BMX12072" s="18" t="s">
        <v>647</v>
      </c>
      <c r="BMY12072" s="18" t="s">
        <v>647</v>
      </c>
      <c r="BMZ12072" s="18" t="s">
        <v>647</v>
      </c>
      <c r="BNA12072" s="18" t="s">
        <v>647</v>
      </c>
      <c r="BNB12072" s="18" t="s">
        <v>647</v>
      </c>
      <c r="BNC12072" s="18" t="s">
        <v>647</v>
      </c>
      <c r="BND12072" s="18" t="s">
        <v>647</v>
      </c>
      <c r="BNE12072" s="18" t="s">
        <v>647</v>
      </c>
      <c r="BNF12072" s="18" t="s">
        <v>647</v>
      </c>
      <c r="BNG12072" s="18" t="s">
        <v>647</v>
      </c>
      <c r="BNH12072" s="18" t="s">
        <v>647</v>
      </c>
      <c r="BNI12072" s="18" t="s">
        <v>647</v>
      </c>
      <c r="BNJ12072" s="18" t="s">
        <v>647</v>
      </c>
      <c r="BNK12072" s="18" t="s">
        <v>647</v>
      </c>
      <c r="BNL12072" s="18" t="s">
        <v>647</v>
      </c>
      <c r="BNM12072" s="18" t="s">
        <v>647</v>
      </c>
      <c r="BNN12072" s="18" t="s">
        <v>647</v>
      </c>
      <c r="BNO12072" s="18" t="s">
        <v>647</v>
      </c>
      <c r="BNP12072" s="18" t="s">
        <v>647</v>
      </c>
      <c r="BNQ12072" s="18" t="s">
        <v>647</v>
      </c>
      <c r="BNR12072" s="18" t="s">
        <v>647</v>
      </c>
      <c r="BNS12072" s="18" t="s">
        <v>647</v>
      </c>
      <c r="BNT12072" s="18" t="s">
        <v>647</v>
      </c>
      <c r="BNU12072" s="18" t="s">
        <v>647</v>
      </c>
      <c r="BNV12072" s="18" t="s">
        <v>647</v>
      </c>
      <c r="BNW12072" s="18" t="s">
        <v>647</v>
      </c>
      <c r="BNX12072" s="18" t="s">
        <v>647</v>
      </c>
      <c r="BNY12072" s="18" t="s">
        <v>647</v>
      </c>
      <c r="BNZ12072" s="18" t="s">
        <v>647</v>
      </c>
      <c r="BOA12072" s="18" t="s">
        <v>647</v>
      </c>
      <c r="BOB12072" s="18" t="s">
        <v>647</v>
      </c>
      <c r="BOC12072" s="18" t="s">
        <v>647</v>
      </c>
      <c r="BOD12072" s="18" t="s">
        <v>647</v>
      </c>
      <c r="BOE12072" s="18" t="s">
        <v>647</v>
      </c>
      <c r="BOF12072" s="18" t="s">
        <v>647</v>
      </c>
      <c r="BOG12072" s="18" t="s">
        <v>647</v>
      </c>
      <c r="BOH12072" s="18" t="s">
        <v>647</v>
      </c>
      <c r="BOI12072" s="18" t="s">
        <v>647</v>
      </c>
      <c r="BOJ12072" s="18" t="s">
        <v>647</v>
      </c>
      <c r="BOK12072" s="18" t="s">
        <v>647</v>
      </c>
      <c r="BOL12072" s="18" t="s">
        <v>647</v>
      </c>
      <c r="BOM12072" s="18" t="s">
        <v>647</v>
      </c>
      <c r="BON12072" s="18" t="s">
        <v>647</v>
      </c>
      <c r="BOO12072" s="18" t="s">
        <v>647</v>
      </c>
      <c r="BOP12072" s="18" t="s">
        <v>647</v>
      </c>
      <c r="BOQ12072" s="18" t="s">
        <v>647</v>
      </c>
      <c r="BOR12072" s="18" t="s">
        <v>647</v>
      </c>
      <c r="BOS12072" s="18" t="s">
        <v>647</v>
      </c>
      <c r="BOT12072" s="18" t="s">
        <v>647</v>
      </c>
      <c r="BOU12072" s="18" t="s">
        <v>647</v>
      </c>
      <c r="BOV12072" s="18" t="s">
        <v>647</v>
      </c>
      <c r="BOW12072" s="18" t="s">
        <v>647</v>
      </c>
      <c r="BOX12072" s="18" t="s">
        <v>647</v>
      </c>
      <c r="BOY12072" s="18" t="s">
        <v>647</v>
      </c>
      <c r="BOZ12072" s="18" t="s">
        <v>647</v>
      </c>
      <c r="BPA12072" s="18" t="s">
        <v>647</v>
      </c>
      <c r="BPB12072" s="18" t="s">
        <v>647</v>
      </c>
      <c r="BPC12072" s="18" t="s">
        <v>647</v>
      </c>
      <c r="BPD12072" s="18" t="s">
        <v>647</v>
      </c>
      <c r="BPE12072" s="18" t="s">
        <v>647</v>
      </c>
      <c r="BPF12072" s="18" t="s">
        <v>647</v>
      </c>
      <c r="BPG12072" s="18" t="s">
        <v>647</v>
      </c>
      <c r="BPH12072" s="18" t="s">
        <v>647</v>
      </c>
      <c r="BPI12072" s="18" t="s">
        <v>647</v>
      </c>
      <c r="BPJ12072" s="18" t="s">
        <v>647</v>
      </c>
      <c r="BPK12072" s="18" t="s">
        <v>647</v>
      </c>
      <c r="BPL12072" s="18" t="s">
        <v>647</v>
      </c>
      <c r="BPM12072" s="18" t="s">
        <v>647</v>
      </c>
      <c r="BPN12072" s="18" t="s">
        <v>647</v>
      </c>
      <c r="BPO12072" s="18" t="s">
        <v>647</v>
      </c>
      <c r="BPP12072" s="18" t="s">
        <v>647</v>
      </c>
      <c r="BPQ12072" s="18" t="s">
        <v>647</v>
      </c>
      <c r="BPR12072" s="18" t="s">
        <v>647</v>
      </c>
      <c r="BPS12072" s="18" t="s">
        <v>647</v>
      </c>
      <c r="BPT12072" s="18" t="s">
        <v>647</v>
      </c>
      <c r="BPU12072" s="18" t="s">
        <v>647</v>
      </c>
      <c r="BPV12072" s="18" t="s">
        <v>647</v>
      </c>
      <c r="BPW12072" s="18" t="s">
        <v>647</v>
      </c>
      <c r="BPX12072" s="18" t="s">
        <v>647</v>
      </c>
      <c r="BPY12072" s="18" t="s">
        <v>647</v>
      </c>
      <c r="BPZ12072" s="18" t="s">
        <v>647</v>
      </c>
      <c r="BQA12072" s="18" t="s">
        <v>647</v>
      </c>
      <c r="BQB12072" s="18" t="s">
        <v>647</v>
      </c>
      <c r="BQC12072" s="18" t="s">
        <v>647</v>
      </c>
      <c r="BQD12072" s="18" t="s">
        <v>647</v>
      </c>
      <c r="BQE12072" s="18" t="s">
        <v>647</v>
      </c>
      <c r="BQF12072" s="18" t="s">
        <v>647</v>
      </c>
      <c r="BQG12072" s="18" t="s">
        <v>647</v>
      </c>
      <c r="BQH12072" s="18" t="s">
        <v>647</v>
      </c>
      <c r="BQI12072" s="18" t="s">
        <v>647</v>
      </c>
      <c r="BQJ12072" s="18" t="s">
        <v>647</v>
      </c>
      <c r="BQK12072" s="18" t="s">
        <v>647</v>
      </c>
      <c r="BQL12072" s="18" t="s">
        <v>647</v>
      </c>
      <c r="BQM12072" s="18" t="s">
        <v>647</v>
      </c>
      <c r="BQN12072" s="18" t="s">
        <v>647</v>
      </c>
      <c r="BQO12072" s="18" t="s">
        <v>647</v>
      </c>
      <c r="BQP12072" s="18" t="s">
        <v>647</v>
      </c>
      <c r="BQQ12072" s="18" t="s">
        <v>647</v>
      </c>
      <c r="BQR12072" s="18" t="s">
        <v>647</v>
      </c>
      <c r="BQS12072" s="18" t="s">
        <v>647</v>
      </c>
      <c r="BQT12072" s="18" t="s">
        <v>647</v>
      </c>
      <c r="BQU12072" s="18" t="s">
        <v>647</v>
      </c>
      <c r="BQV12072" s="18" t="s">
        <v>647</v>
      </c>
      <c r="BQW12072" s="18" t="s">
        <v>647</v>
      </c>
      <c r="BQX12072" s="18" t="s">
        <v>647</v>
      </c>
      <c r="BQY12072" s="18" t="s">
        <v>647</v>
      </c>
      <c r="BQZ12072" s="18" t="s">
        <v>647</v>
      </c>
      <c r="BRA12072" s="18" t="s">
        <v>647</v>
      </c>
      <c r="BRB12072" s="18" t="s">
        <v>647</v>
      </c>
      <c r="BRC12072" s="18" t="s">
        <v>647</v>
      </c>
      <c r="BRD12072" s="18" t="s">
        <v>647</v>
      </c>
      <c r="BRE12072" s="18" t="s">
        <v>647</v>
      </c>
      <c r="BRF12072" s="18" t="s">
        <v>647</v>
      </c>
      <c r="BRG12072" s="18" t="s">
        <v>647</v>
      </c>
      <c r="BRH12072" s="18" t="s">
        <v>647</v>
      </c>
      <c r="BRI12072" s="18" t="s">
        <v>647</v>
      </c>
      <c r="BRJ12072" s="18" t="s">
        <v>647</v>
      </c>
      <c r="BRK12072" s="18" t="s">
        <v>647</v>
      </c>
      <c r="BRL12072" s="18" t="s">
        <v>647</v>
      </c>
      <c r="BRM12072" s="18" t="s">
        <v>647</v>
      </c>
      <c r="BRN12072" s="18" t="s">
        <v>647</v>
      </c>
      <c r="BRO12072" s="18" t="s">
        <v>647</v>
      </c>
      <c r="BRP12072" s="18" t="s">
        <v>647</v>
      </c>
      <c r="BRQ12072" s="18" t="s">
        <v>647</v>
      </c>
      <c r="BRR12072" s="18" t="s">
        <v>647</v>
      </c>
      <c r="BRS12072" s="18" t="s">
        <v>647</v>
      </c>
      <c r="BRT12072" s="18" t="s">
        <v>647</v>
      </c>
      <c r="BRU12072" s="18" t="s">
        <v>647</v>
      </c>
      <c r="BRV12072" s="18" t="s">
        <v>647</v>
      </c>
      <c r="BRW12072" s="18" t="s">
        <v>647</v>
      </c>
      <c r="BRX12072" s="18" t="s">
        <v>647</v>
      </c>
      <c r="BRY12072" s="18" t="s">
        <v>647</v>
      </c>
      <c r="BRZ12072" s="18" t="s">
        <v>647</v>
      </c>
      <c r="BSA12072" s="18" t="s">
        <v>647</v>
      </c>
      <c r="BSB12072" s="18" t="s">
        <v>647</v>
      </c>
      <c r="BSC12072" s="18" t="s">
        <v>647</v>
      </c>
      <c r="BSD12072" s="18" t="s">
        <v>647</v>
      </c>
      <c r="BSE12072" s="18" t="s">
        <v>647</v>
      </c>
      <c r="BSF12072" s="18" t="s">
        <v>647</v>
      </c>
      <c r="BSG12072" s="18" t="s">
        <v>647</v>
      </c>
      <c r="BSH12072" s="18" t="s">
        <v>647</v>
      </c>
      <c r="BSI12072" s="18" t="s">
        <v>647</v>
      </c>
      <c r="BSJ12072" s="18" t="s">
        <v>647</v>
      </c>
      <c r="BSK12072" s="18" t="s">
        <v>647</v>
      </c>
      <c r="BSL12072" s="18" t="s">
        <v>647</v>
      </c>
      <c r="BSM12072" s="18" t="s">
        <v>647</v>
      </c>
      <c r="BSN12072" s="18" t="s">
        <v>647</v>
      </c>
      <c r="BSO12072" s="18" t="s">
        <v>647</v>
      </c>
      <c r="BSP12072" s="18" t="s">
        <v>647</v>
      </c>
      <c r="BSQ12072" s="18" t="s">
        <v>647</v>
      </c>
      <c r="BSR12072" s="18" t="s">
        <v>647</v>
      </c>
      <c r="BSS12072" s="18" t="s">
        <v>647</v>
      </c>
      <c r="BST12072" s="18" t="s">
        <v>647</v>
      </c>
      <c r="BSU12072" s="18" t="s">
        <v>647</v>
      </c>
      <c r="BSV12072" s="18" t="s">
        <v>647</v>
      </c>
      <c r="BSW12072" s="18" t="s">
        <v>647</v>
      </c>
      <c r="BSX12072" s="18" t="s">
        <v>647</v>
      </c>
      <c r="BSY12072" s="18" t="s">
        <v>647</v>
      </c>
      <c r="BSZ12072" s="18" t="s">
        <v>647</v>
      </c>
      <c r="BTA12072" s="18" t="s">
        <v>647</v>
      </c>
      <c r="BTB12072" s="18" t="s">
        <v>647</v>
      </c>
      <c r="BTC12072" s="18" t="s">
        <v>647</v>
      </c>
      <c r="BTD12072" s="18" t="s">
        <v>647</v>
      </c>
      <c r="BTE12072" s="18" t="s">
        <v>647</v>
      </c>
      <c r="BTF12072" s="18" t="s">
        <v>647</v>
      </c>
      <c r="BTG12072" s="18" t="s">
        <v>647</v>
      </c>
      <c r="BTH12072" s="18" t="s">
        <v>647</v>
      </c>
      <c r="BTI12072" s="18" t="s">
        <v>647</v>
      </c>
      <c r="BTJ12072" s="18" t="s">
        <v>647</v>
      </c>
      <c r="BTK12072" s="18" t="s">
        <v>647</v>
      </c>
      <c r="BTL12072" s="18" t="s">
        <v>647</v>
      </c>
      <c r="BTM12072" s="18" t="s">
        <v>647</v>
      </c>
      <c r="BTN12072" s="18" t="s">
        <v>647</v>
      </c>
      <c r="BTO12072" s="18" t="s">
        <v>647</v>
      </c>
      <c r="BTP12072" s="18" t="s">
        <v>647</v>
      </c>
      <c r="BTQ12072" s="18" t="s">
        <v>647</v>
      </c>
      <c r="BTR12072" s="18" t="s">
        <v>647</v>
      </c>
      <c r="BTS12072" s="18" t="s">
        <v>647</v>
      </c>
      <c r="BTT12072" s="18" t="s">
        <v>647</v>
      </c>
      <c r="BTU12072" s="18" t="s">
        <v>647</v>
      </c>
      <c r="BTV12072" s="18" t="s">
        <v>647</v>
      </c>
      <c r="BTW12072" s="18" t="s">
        <v>647</v>
      </c>
      <c r="BTX12072" s="18" t="s">
        <v>647</v>
      </c>
      <c r="BTY12072" s="18" t="s">
        <v>647</v>
      </c>
      <c r="BTZ12072" s="18" t="s">
        <v>647</v>
      </c>
      <c r="BUA12072" s="18" t="s">
        <v>647</v>
      </c>
      <c r="BUB12072" s="18" t="s">
        <v>647</v>
      </c>
      <c r="BUC12072" s="18" t="s">
        <v>647</v>
      </c>
      <c r="BUD12072" s="18" t="s">
        <v>647</v>
      </c>
      <c r="BUE12072" s="18" t="s">
        <v>647</v>
      </c>
      <c r="BUF12072" s="18" t="s">
        <v>647</v>
      </c>
      <c r="BUG12072" s="18" t="s">
        <v>647</v>
      </c>
      <c r="BUH12072" s="18" t="s">
        <v>647</v>
      </c>
      <c r="BUI12072" s="18" t="s">
        <v>647</v>
      </c>
      <c r="BUJ12072" s="18" t="s">
        <v>647</v>
      </c>
      <c r="BUK12072" s="18" t="s">
        <v>647</v>
      </c>
      <c r="BUL12072" s="18" t="s">
        <v>647</v>
      </c>
      <c r="BUM12072" s="18" t="s">
        <v>647</v>
      </c>
      <c r="BUN12072" s="18" t="s">
        <v>647</v>
      </c>
      <c r="BUO12072" s="18" t="s">
        <v>647</v>
      </c>
      <c r="BUP12072" s="18" t="s">
        <v>647</v>
      </c>
      <c r="BUQ12072" s="18" t="s">
        <v>647</v>
      </c>
      <c r="BUR12072" s="18" t="s">
        <v>647</v>
      </c>
      <c r="BUS12072" s="18" t="s">
        <v>647</v>
      </c>
      <c r="BUT12072" s="18" t="s">
        <v>647</v>
      </c>
      <c r="BUU12072" s="18" t="s">
        <v>647</v>
      </c>
      <c r="BUV12072" s="18" t="s">
        <v>647</v>
      </c>
      <c r="BUW12072" s="18" t="s">
        <v>647</v>
      </c>
      <c r="BUX12072" s="18" t="s">
        <v>647</v>
      </c>
      <c r="BUY12072" s="18" t="s">
        <v>647</v>
      </c>
      <c r="BUZ12072" s="18" t="s">
        <v>647</v>
      </c>
      <c r="BVA12072" s="18" t="s">
        <v>647</v>
      </c>
      <c r="BVB12072" s="18" t="s">
        <v>647</v>
      </c>
      <c r="BVC12072" s="18" t="s">
        <v>647</v>
      </c>
      <c r="BVD12072" s="18" t="s">
        <v>647</v>
      </c>
      <c r="BVE12072" s="18" t="s">
        <v>647</v>
      </c>
      <c r="BVF12072" s="18" t="s">
        <v>647</v>
      </c>
      <c r="BVG12072" s="18" t="s">
        <v>647</v>
      </c>
      <c r="BVH12072" s="18" t="s">
        <v>647</v>
      </c>
      <c r="BVI12072" s="18" t="s">
        <v>647</v>
      </c>
      <c r="BVJ12072" s="18" t="s">
        <v>647</v>
      </c>
      <c r="BVK12072" s="18" t="s">
        <v>647</v>
      </c>
      <c r="BVL12072" s="18" t="s">
        <v>647</v>
      </c>
      <c r="BVM12072" s="18" t="s">
        <v>647</v>
      </c>
      <c r="BVN12072" s="18" t="s">
        <v>647</v>
      </c>
      <c r="BVO12072" s="18" t="s">
        <v>647</v>
      </c>
      <c r="BVP12072" s="18" t="s">
        <v>647</v>
      </c>
      <c r="BVQ12072" s="18" t="s">
        <v>647</v>
      </c>
      <c r="BVR12072" s="18" t="s">
        <v>647</v>
      </c>
      <c r="BVS12072" s="18" t="s">
        <v>647</v>
      </c>
      <c r="BVT12072" s="18" t="s">
        <v>647</v>
      </c>
      <c r="BVU12072" s="18" t="s">
        <v>647</v>
      </c>
      <c r="BVV12072" s="18" t="s">
        <v>647</v>
      </c>
      <c r="BVW12072" s="18" t="s">
        <v>647</v>
      </c>
      <c r="BVX12072" s="18" t="s">
        <v>647</v>
      </c>
      <c r="BVY12072" s="18" t="s">
        <v>647</v>
      </c>
      <c r="BVZ12072" s="18" t="s">
        <v>647</v>
      </c>
      <c r="BWA12072" s="18" t="s">
        <v>647</v>
      </c>
      <c r="BWB12072" s="18" t="s">
        <v>647</v>
      </c>
      <c r="BWC12072" s="18" t="s">
        <v>647</v>
      </c>
      <c r="BWD12072" s="18" t="s">
        <v>647</v>
      </c>
      <c r="BWE12072" s="18" t="s">
        <v>647</v>
      </c>
      <c r="BWF12072" s="18" t="s">
        <v>647</v>
      </c>
      <c r="BWG12072" s="18" t="s">
        <v>647</v>
      </c>
      <c r="BWH12072" s="18" t="s">
        <v>647</v>
      </c>
      <c r="BWI12072" s="18" t="s">
        <v>647</v>
      </c>
      <c r="BWJ12072" s="18" t="s">
        <v>647</v>
      </c>
      <c r="BWK12072" s="18" t="s">
        <v>647</v>
      </c>
      <c r="BWL12072" s="18" t="s">
        <v>647</v>
      </c>
      <c r="BWM12072" s="18" t="s">
        <v>647</v>
      </c>
      <c r="BWN12072" s="18" t="s">
        <v>647</v>
      </c>
      <c r="BWO12072" s="18" t="s">
        <v>647</v>
      </c>
      <c r="BWP12072" s="18" t="s">
        <v>647</v>
      </c>
      <c r="BWQ12072" s="18" t="s">
        <v>647</v>
      </c>
      <c r="BWR12072" s="18" t="s">
        <v>647</v>
      </c>
      <c r="BWS12072" s="18" t="s">
        <v>647</v>
      </c>
      <c r="BWT12072" s="18" t="s">
        <v>647</v>
      </c>
      <c r="BWU12072" s="18" t="s">
        <v>647</v>
      </c>
      <c r="BWV12072" s="18" t="s">
        <v>647</v>
      </c>
      <c r="BWW12072" s="18" t="s">
        <v>647</v>
      </c>
      <c r="BWX12072" s="18" t="s">
        <v>647</v>
      </c>
      <c r="BWY12072" s="18" t="s">
        <v>647</v>
      </c>
      <c r="BWZ12072" s="18" t="s">
        <v>647</v>
      </c>
      <c r="BXA12072" s="18" t="s">
        <v>647</v>
      </c>
      <c r="BXB12072" s="18" t="s">
        <v>647</v>
      </c>
      <c r="BXC12072" s="18" t="s">
        <v>647</v>
      </c>
      <c r="BXD12072" s="18" t="s">
        <v>647</v>
      </c>
      <c r="BXE12072" s="18" t="s">
        <v>647</v>
      </c>
      <c r="BXF12072" s="18" t="s">
        <v>647</v>
      </c>
      <c r="BXG12072" s="18" t="s">
        <v>647</v>
      </c>
      <c r="BXH12072" s="18" t="s">
        <v>647</v>
      </c>
      <c r="BXI12072" s="18" t="s">
        <v>647</v>
      </c>
      <c r="BXJ12072" s="18" t="s">
        <v>647</v>
      </c>
      <c r="BXK12072" s="18" t="s">
        <v>647</v>
      </c>
      <c r="BXL12072" s="18" t="s">
        <v>647</v>
      </c>
      <c r="BXM12072" s="18" t="s">
        <v>647</v>
      </c>
      <c r="BXN12072" s="18" t="s">
        <v>647</v>
      </c>
      <c r="BXO12072" s="18" t="s">
        <v>647</v>
      </c>
      <c r="BXP12072" s="18" t="s">
        <v>647</v>
      </c>
      <c r="BXQ12072" s="18" t="s">
        <v>647</v>
      </c>
      <c r="BXR12072" s="18" t="s">
        <v>647</v>
      </c>
      <c r="BXS12072" s="18" t="s">
        <v>647</v>
      </c>
      <c r="BXT12072" s="18" t="s">
        <v>647</v>
      </c>
      <c r="BXU12072" s="18" t="s">
        <v>647</v>
      </c>
      <c r="BXV12072" s="18" t="s">
        <v>647</v>
      </c>
      <c r="BXW12072" s="18" t="s">
        <v>647</v>
      </c>
      <c r="BXX12072" s="18" t="s">
        <v>647</v>
      </c>
      <c r="BXY12072" s="18" t="s">
        <v>647</v>
      </c>
      <c r="BXZ12072" s="18" t="s">
        <v>647</v>
      </c>
      <c r="BYA12072" s="18" t="s">
        <v>647</v>
      </c>
      <c r="BYB12072" s="18" t="s">
        <v>647</v>
      </c>
      <c r="BYC12072" s="18" t="s">
        <v>647</v>
      </c>
      <c r="BYD12072" s="18" t="s">
        <v>647</v>
      </c>
      <c r="BYE12072" s="18" t="s">
        <v>647</v>
      </c>
      <c r="BYF12072" s="18" t="s">
        <v>647</v>
      </c>
      <c r="BYG12072" s="18" t="s">
        <v>647</v>
      </c>
      <c r="BYH12072" s="18" t="s">
        <v>647</v>
      </c>
      <c r="BYI12072" s="18" t="s">
        <v>647</v>
      </c>
      <c r="BYJ12072" s="18" t="s">
        <v>647</v>
      </c>
      <c r="BYK12072" s="18" t="s">
        <v>647</v>
      </c>
      <c r="BYL12072" s="18" t="s">
        <v>647</v>
      </c>
      <c r="BYM12072" s="18" t="s">
        <v>647</v>
      </c>
      <c r="BYN12072" s="18" t="s">
        <v>647</v>
      </c>
      <c r="BYO12072" s="18" t="s">
        <v>647</v>
      </c>
      <c r="BYP12072" s="18" t="s">
        <v>647</v>
      </c>
      <c r="BYQ12072" s="18" t="s">
        <v>647</v>
      </c>
      <c r="BYR12072" s="18" t="s">
        <v>647</v>
      </c>
      <c r="BYS12072" s="18" t="s">
        <v>647</v>
      </c>
      <c r="BYT12072" s="18" t="s">
        <v>647</v>
      </c>
      <c r="BYU12072" s="18" t="s">
        <v>647</v>
      </c>
      <c r="BYV12072" s="18" t="s">
        <v>647</v>
      </c>
      <c r="BYW12072" s="18" t="s">
        <v>647</v>
      </c>
      <c r="BYX12072" s="18" t="s">
        <v>647</v>
      </c>
      <c r="BYY12072" s="18" t="s">
        <v>647</v>
      </c>
      <c r="BYZ12072" s="18" t="s">
        <v>647</v>
      </c>
      <c r="BZA12072" s="18" t="s">
        <v>647</v>
      </c>
      <c r="BZB12072" s="18" t="s">
        <v>647</v>
      </c>
      <c r="BZC12072" s="18" t="s">
        <v>647</v>
      </c>
      <c r="BZD12072" s="18" t="s">
        <v>647</v>
      </c>
      <c r="BZE12072" s="18" t="s">
        <v>647</v>
      </c>
      <c r="BZF12072" s="18" t="s">
        <v>647</v>
      </c>
      <c r="BZG12072" s="18" t="s">
        <v>647</v>
      </c>
      <c r="BZH12072" s="18" t="s">
        <v>647</v>
      </c>
      <c r="BZI12072" s="18" t="s">
        <v>647</v>
      </c>
      <c r="BZJ12072" s="18" t="s">
        <v>647</v>
      </c>
      <c r="BZK12072" s="18" t="s">
        <v>647</v>
      </c>
      <c r="BZL12072" s="18" t="s">
        <v>647</v>
      </c>
      <c r="BZM12072" s="18" t="s">
        <v>647</v>
      </c>
      <c r="BZN12072" s="18" t="s">
        <v>647</v>
      </c>
      <c r="BZO12072" s="18" t="s">
        <v>647</v>
      </c>
      <c r="BZP12072" s="18" t="s">
        <v>647</v>
      </c>
      <c r="BZQ12072" s="18" t="s">
        <v>647</v>
      </c>
      <c r="BZR12072" s="18" t="s">
        <v>647</v>
      </c>
      <c r="BZS12072" s="18" t="s">
        <v>647</v>
      </c>
      <c r="BZT12072" s="18" t="s">
        <v>647</v>
      </c>
      <c r="BZU12072" s="18" t="s">
        <v>647</v>
      </c>
      <c r="BZV12072" s="18" t="s">
        <v>647</v>
      </c>
      <c r="BZW12072" s="18" t="s">
        <v>647</v>
      </c>
      <c r="BZX12072" s="18" t="s">
        <v>647</v>
      </c>
      <c r="BZY12072" s="18" t="s">
        <v>647</v>
      </c>
      <c r="BZZ12072" s="18" t="s">
        <v>647</v>
      </c>
      <c r="CAA12072" s="18" t="s">
        <v>647</v>
      </c>
      <c r="CAB12072" s="18" t="s">
        <v>647</v>
      </c>
      <c r="CAC12072" s="18" t="s">
        <v>647</v>
      </c>
      <c r="CAD12072" s="18" t="s">
        <v>647</v>
      </c>
      <c r="CAE12072" s="18" t="s">
        <v>647</v>
      </c>
      <c r="CAF12072" s="18" t="s">
        <v>647</v>
      </c>
      <c r="CAG12072" s="18" t="s">
        <v>647</v>
      </c>
      <c r="CAH12072" s="18" t="s">
        <v>647</v>
      </c>
      <c r="CAI12072" s="18" t="s">
        <v>647</v>
      </c>
      <c r="CAJ12072" s="18" t="s">
        <v>647</v>
      </c>
      <c r="CAK12072" s="18" t="s">
        <v>647</v>
      </c>
      <c r="CAL12072" s="18" t="s">
        <v>647</v>
      </c>
      <c r="CAM12072" s="18" t="s">
        <v>647</v>
      </c>
      <c r="CAN12072" s="18" t="s">
        <v>647</v>
      </c>
      <c r="CAO12072" s="18" t="s">
        <v>647</v>
      </c>
      <c r="CAP12072" s="18" t="s">
        <v>647</v>
      </c>
      <c r="CAQ12072" s="18" t="s">
        <v>647</v>
      </c>
      <c r="CAR12072" s="18" t="s">
        <v>647</v>
      </c>
      <c r="CAS12072" s="18" t="s">
        <v>647</v>
      </c>
      <c r="CAT12072" s="18" t="s">
        <v>647</v>
      </c>
      <c r="CAU12072" s="18" t="s">
        <v>647</v>
      </c>
      <c r="CAV12072" s="18" t="s">
        <v>647</v>
      </c>
      <c r="CAW12072" s="18" t="s">
        <v>647</v>
      </c>
      <c r="CAX12072" s="18" t="s">
        <v>647</v>
      </c>
      <c r="CAY12072" s="18" t="s">
        <v>647</v>
      </c>
      <c r="CAZ12072" s="18" t="s">
        <v>647</v>
      </c>
      <c r="CBA12072" s="18" t="s">
        <v>647</v>
      </c>
      <c r="CBB12072" s="18" t="s">
        <v>647</v>
      </c>
      <c r="CBC12072" s="18" t="s">
        <v>647</v>
      </c>
      <c r="CBD12072" s="18" t="s">
        <v>647</v>
      </c>
      <c r="CBE12072" s="18" t="s">
        <v>647</v>
      </c>
      <c r="CBF12072" s="18" t="s">
        <v>647</v>
      </c>
      <c r="CBG12072" s="18" t="s">
        <v>647</v>
      </c>
      <c r="CBH12072" s="18" t="s">
        <v>647</v>
      </c>
      <c r="CBI12072" s="18" t="s">
        <v>647</v>
      </c>
      <c r="CBJ12072" s="18" t="s">
        <v>647</v>
      </c>
      <c r="CBK12072" s="18" t="s">
        <v>647</v>
      </c>
      <c r="CBL12072" s="18" t="s">
        <v>647</v>
      </c>
      <c r="CBM12072" s="18" t="s">
        <v>647</v>
      </c>
      <c r="CBN12072" s="18" t="s">
        <v>647</v>
      </c>
      <c r="CBO12072" s="18" t="s">
        <v>647</v>
      </c>
      <c r="CBP12072" s="18" t="s">
        <v>647</v>
      </c>
      <c r="CBQ12072" s="18" t="s">
        <v>647</v>
      </c>
      <c r="CBR12072" s="18" t="s">
        <v>647</v>
      </c>
      <c r="CBS12072" s="18" t="s">
        <v>647</v>
      </c>
      <c r="CBT12072" s="18" t="s">
        <v>647</v>
      </c>
      <c r="CBU12072" s="18" t="s">
        <v>647</v>
      </c>
      <c r="CBV12072" s="18" t="s">
        <v>647</v>
      </c>
      <c r="CBW12072" s="18" t="s">
        <v>647</v>
      </c>
      <c r="CBX12072" s="18" t="s">
        <v>647</v>
      </c>
      <c r="CBY12072" s="18" t="s">
        <v>647</v>
      </c>
      <c r="CBZ12072" s="18" t="s">
        <v>647</v>
      </c>
      <c r="CCA12072" s="18" t="s">
        <v>647</v>
      </c>
      <c r="CCB12072" s="18" t="s">
        <v>647</v>
      </c>
      <c r="CCC12072" s="18" t="s">
        <v>647</v>
      </c>
      <c r="CCD12072" s="18" t="s">
        <v>647</v>
      </c>
      <c r="CCE12072" s="18" t="s">
        <v>647</v>
      </c>
      <c r="CCF12072" s="18" t="s">
        <v>647</v>
      </c>
      <c r="CCG12072" s="18" t="s">
        <v>647</v>
      </c>
      <c r="CCH12072" s="18" t="s">
        <v>647</v>
      </c>
      <c r="CCI12072" s="18" t="s">
        <v>647</v>
      </c>
      <c r="CCJ12072" s="18" t="s">
        <v>647</v>
      </c>
      <c r="CCK12072" s="18" t="s">
        <v>647</v>
      </c>
      <c r="CCL12072" s="18" t="s">
        <v>647</v>
      </c>
      <c r="CCM12072" s="18" t="s">
        <v>647</v>
      </c>
      <c r="CCN12072" s="18" t="s">
        <v>647</v>
      </c>
      <c r="CCO12072" s="18" t="s">
        <v>647</v>
      </c>
      <c r="CCP12072" s="18" t="s">
        <v>647</v>
      </c>
      <c r="CCQ12072" s="18" t="s">
        <v>647</v>
      </c>
      <c r="CCR12072" s="18" t="s">
        <v>647</v>
      </c>
      <c r="CCS12072" s="18" t="s">
        <v>647</v>
      </c>
      <c r="CCT12072" s="18" t="s">
        <v>647</v>
      </c>
      <c r="CCU12072" s="18" t="s">
        <v>647</v>
      </c>
      <c r="CCV12072" s="18" t="s">
        <v>647</v>
      </c>
      <c r="CCW12072" s="18" t="s">
        <v>647</v>
      </c>
      <c r="CCX12072" s="18" t="s">
        <v>647</v>
      </c>
      <c r="CCY12072" s="18" t="s">
        <v>647</v>
      </c>
      <c r="CCZ12072" s="18" t="s">
        <v>647</v>
      </c>
      <c r="CDA12072" s="18" t="s">
        <v>647</v>
      </c>
      <c r="CDB12072" s="18" t="s">
        <v>647</v>
      </c>
      <c r="CDC12072" s="18" t="s">
        <v>647</v>
      </c>
      <c r="CDD12072" s="18" t="s">
        <v>647</v>
      </c>
      <c r="CDE12072" s="18" t="s">
        <v>647</v>
      </c>
      <c r="CDF12072" s="18" t="s">
        <v>647</v>
      </c>
      <c r="CDG12072" s="18" t="s">
        <v>647</v>
      </c>
      <c r="CDH12072" s="18" t="s">
        <v>647</v>
      </c>
      <c r="CDI12072" s="18" t="s">
        <v>647</v>
      </c>
      <c r="CDJ12072" s="18" t="s">
        <v>647</v>
      </c>
      <c r="CDK12072" s="18" t="s">
        <v>647</v>
      </c>
      <c r="CDL12072" s="18" t="s">
        <v>647</v>
      </c>
      <c r="CDM12072" s="18" t="s">
        <v>647</v>
      </c>
      <c r="CDN12072" s="18" t="s">
        <v>647</v>
      </c>
      <c r="CDO12072" s="18" t="s">
        <v>647</v>
      </c>
      <c r="CDP12072" s="18" t="s">
        <v>647</v>
      </c>
      <c r="CDQ12072" s="18" t="s">
        <v>647</v>
      </c>
      <c r="CDR12072" s="18" t="s">
        <v>647</v>
      </c>
      <c r="CDS12072" s="18" t="s">
        <v>647</v>
      </c>
      <c r="CDT12072" s="18" t="s">
        <v>647</v>
      </c>
      <c r="CDU12072" s="18" t="s">
        <v>647</v>
      </c>
      <c r="CDV12072" s="18" t="s">
        <v>647</v>
      </c>
      <c r="CDW12072" s="18" t="s">
        <v>647</v>
      </c>
      <c r="CDX12072" s="18" t="s">
        <v>647</v>
      </c>
      <c r="CDY12072" s="18" t="s">
        <v>647</v>
      </c>
      <c r="CDZ12072" s="18" t="s">
        <v>647</v>
      </c>
      <c r="CEA12072" s="18" t="s">
        <v>647</v>
      </c>
      <c r="CEB12072" s="18" t="s">
        <v>647</v>
      </c>
      <c r="CEC12072" s="18" t="s">
        <v>647</v>
      </c>
      <c r="CED12072" s="18" t="s">
        <v>647</v>
      </c>
      <c r="CEE12072" s="18" t="s">
        <v>647</v>
      </c>
      <c r="CEF12072" s="18" t="s">
        <v>647</v>
      </c>
      <c r="CEG12072" s="18" t="s">
        <v>647</v>
      </c>
      <c r="CEH12072" s="18" t="s">
        <v>647</v>
      </c>
      <c r="CEI12072" s="18" t="s">
        <v>647</v>
      </c>
      <c r="CEJ12072" s="18" t="s">
        <v>647</v>
      </c>
      <c r="CEK12072" s="18" t="s">
        <v>647</v>
      </c>
      <c r="CEL12072" s="18" t="s">
        <v>647</v>
      </c>
      <c r="CEM12072" s="18" t="s">
        <v>647</v>
      </c>
      <c r="CEN12072" s="18" t="s">
        <v>647</v>
      </c>
      <c r="CEO12072" s="18" t="s">
        <v>647</v>
      </c>
      <c r="CEP12072" s="18" t="s">
        <v>647</v>
      </c>
      <c r="CEQ12072" s="18" t="s">
        <v>647</v>
      </c>
      <c r="CER12072" s="18" t="s">
        <v>647</v>
      </c>
      <c r="CES12072" s="18" t="s">
        <v>647</v>
      </c>
      <c r="CET12072" s="18" t="s">
        <v>647</v>
      </c>
      <c r="CEU12072" s="18" t="s">
        <v>647</v>
      </c>
      <c r="CEV12072" s="18" t="s">
        <v>647</v>
      </c>
      <c r="CEW12072" s="18" t="s">
        <v>647</v>
      </c>
      <c r="CEX12072" s="18" t="s">
        <v>647</v>
      </c>
      <c r="CEY12072" s="18" t="s">
        <v>647</v>
      </c>
      <c r="CEZ12072" s="18" t="s">
        <v>647</v>
      </c>
      <c r="CFA12072" s="18" t="s">
        <v>647</v>
      </c>
      <c r="CFB12072" s="18" t="s">
        <v>647</v>
      </c>
      <c r="CFC12072" s="18" t="s">
        <v>647</v>
      </c>
      <c r="CFD12072" s="18" t="s">
        <v>647</v>
      </c>
      <c r="CFE12072" s="18" t="s">
        <v>647</v>
      </c>
      <c r="CFF12072" s="18" t="s">
        <v>647</v>
      </c>
      <c r="CFG12072" s="18" t="s">
        <v>647</v>
      </c>
      <c r="CFH12072" s="18" t="s">
        <v>647</v>
      </c>
      <c r="CFI12072" s="18" t="s">
        <v>647</v>
      </c>
      <c r="CFJ12072" s="18" t="s">
        <v>647</v>
      </c>
      <c r="CFK12072" s="18" t="s">
        <v>647</v>
      </c>
      <c r="CFL12072" s="18" t="s">
        <v>647</v>
      </c>
      <c r="CFM12072" s="18" t="s">
        <v>647</v>
      </c>
      <c r="CFN12072" s="18" t="s">
        <v>647</v>
      </c>
      <c r="CFO12072" s="18" t="s">
        <v>647</v>
      </c>
      <c r="CFP12072" s="18" t="s">
        <v>647</v>
      </c>
      <c r="CFQ12072" s="18" t="s">
        <v>647</v>
      </c>
      <c r="CFR12072" s="18" t="s">
        <v>647</v>
      </c>
      <c r="CFS12072" s="18" t="s">
        <v>647</v>
      </c>
      <c r="CFT12072" s="18" t="s">
        <v>647</v>
      </c>
      <c r="CFU12072" s="18" t="s">
        <v>647</v>
      </c>
      <c r="CFV12072" s="18" t="s">
        <v>647</v>
      </c>
      <c r="CFW12072" s="18" t="s">
        <v>647</v>
      </c>
      <c r="CFX12072" s="18" t="s">
        <v>647</v>
      </c>
      <c r="CFY12072" s="18" t="s">
        <v>647</v>
      </c>
      <c r="CFZ12072" s="18" t="s">
        <v>647</v>
      </c>
      <c r="CGA12072" s="18" t="s">
        <v>647</v>
      </c>
      <c r="CGB12072" s="18" t="s">
        <v>647</v>
      </c>
      <c r="CGC12072" s="18" t="s">
        <v>647</v>
      </c>
      <c r="CGD12072" s="18" t="s">
        <v>647</v>
      </c>
      <c r="CGE12072" s="18" t="s">
        <v>647</v>
      </c>
      <c r="CGF12072" s="18" t="s">
        <v>647</v>
      </c>
      <c r="CGG12072" s="18" t="s">
        <v>647</v>
      </c>
      <c r="CGH12072" s="18" t="s">
        <v>647</v>
      </c>
      <c r="CGI12072" s="18" t="s">
        <v>647</v>
      </c>
      <c r="CGJ12072" s="18" t="s">
        <v>647</v>
      </c>
      <c r="CGK12072" s="18" t="s">
        <v>647</v>
      </c>
      <c r="CGL12072" s="18" t="s">
        <v>647</v>
      </c>
      <c r="CGM12072" s="18" t="s">
        <v>647</v>
      </c>
      <c r="CGN12072" s="18" t="s">
        <v>647</v>
      </c>
      <c r="CGO12072" s="18" t="s">
        <v>647</v>
      </c>
      <c r="CGP12072" s="18" t="s">
        <v>647</v>
      </c>
      <c r="CGQ12072" s="18" t="s">
        <v>647</v>
      </c>
      <c r="CGR12072" s="18" t="s">
        <v>647</v>
      </c>
      <c r="CGS12072" s="18" t="s">
        <v>647</v>
      </c>
      <c r="CGT12072" s="18" t="s">
        <v>647</v>
      </c>
      <c r="CGU12072" s="18" t="s">
        <v>647</v>
      </c>
      <c r="CGV12072" s="18" t="s">
        <v>647</v>
      </c>
      <c r="CGW12072" s="18" t="s">
        <v>647</v>
      </c>
      <c r="CGX12072" s="18" t="s">
        <v>647</v>
      </c>
      <c r="CGY12072" s="18" t="s">
        <v>647</v>
      </c>
      <c r="CGZ12072" s="18" t="s">
        <v>647</v>
      </c>
      <c r="CHA12072" s="18" t="s">
        <v>647</v>
      </c>
      <c r="CHB12072" s="18" t="s">
        <v>647</v>
      </c>
      <c r="CHC12072" s="18" t="s">
        <v>647</v>
      </c>
      <c r="CHD12072" s="18" t="s">
        <v>647</v>
      </c>
      <c r="CHE12072" s="18" t="s">
        <v>647</v>
      </c>
      <c r="CHF12072" s="18" t="s">
        <v>647</v>
      </c>
      <c r="CHG12072" s="18" t="s">
        <v>647</v>
      </c>
      <c r="CHH12072" s="18" t="s">
        <v>647</v>
      </c>
      <c r="CHI12072" s="18" t="s">
        <v>647</v>
      </c>
      <c r="CHJ12072" s="18" t="s">
        <v>647</v>
      </c>
      <c r="CHK12072" s="18" t="s">
        <v>647</v>
      </c>
      <c r="CHL12072" s="18" t="s">
        <v>647</v>
      </c>
      <c r="CHM12072" s="18" t="s">
        <v>647</v>
      </c>
      <c r="CHN12072" s="18" t="s">
        <v>647</v>
      </c>
      <c r="CHO12072" s="18" t="s">
        <v>647</v>
      </c>
      <c r="CHP12072" s="18" t="s">
        <v>647</v>
      </c>
      <c r="CHQ12072" s="18" t="s">
        <v>647</v>
      </c>
      <c r="CHR12072" s="18" t="s">
        <v>647</v>
      </c>
      <c r="CHS12072" s="18" t="s">
        <v>647</v>
      </c>
      <c r="CHT12072" s="18" t="s">
        <v>647</v>
      </c>
      <c r="CHU12072" s="18" t="s">
        <v>647</v>
      </c>
      <c r="CHV12072" s="18" t="s">
        <v>647</v>
      </c>
      <c r="CHW12072" s="18" t="s">
        <v>647</v>
      </c>
      <c r="CHX12072" s="18" t="s">
        <v>647</v>
      </c>
      <c r="CHY12072" s="18" t="s">
        <v>647</v>
      </c>
      <c r="CHZ12072" s="18" t="s">
        <v>647</v>
      </c>
      <c r="CIA12072" s="18" t="s">
        <v>647</v>
      </c>
      <c r="CIB12072" s="18" t="s">
        <v>647</v>
      </c>
      <c r="CIC12072" s="18" t="s">
        <v>647</v>
      </c>
      <c r="CID12072" s="18" t="s">
        <v>647</v>
      </c>
      <c r="CIE12072" s="18" t="s">
        <v>647</v>
      </c>
      <c r="CIF12072" s="18" t="s">
        <v>647</v>
      </c>
      <c r="CIG12072" s="18" t="s">
        <v>647</v>
      </c>
      <c r="CIH12072" s="18" t="s">
        <v>647</v>
      </c>
      <c r="CII12072" s="18" t="s">
        <v>647</v>
      </c>
      <c r="CIJ12072" s="18" t="s">
        <v>647</v>
      </c>
      <c r="CIK12072" s="18" t="s">
        <v>647</v>
      </c>
      <c r="CIL12072" s="18" t="s">
        <v>647</v>
      </c>
      <c r="CIM12072" s="18" t="s">
        <v>647</v>
      </c>
      <c r="CIN12072" s="18" t="s">
        <v>647</v>
      </c>
      <c r="CIO12072" s="18" t="s">
        <v>647</v>
      </c>
      <c r="CIP12072" s="18" t="s">
        <v>647</v>
      </c>
      <c r="CIQ12072" s="18" t="s">
        <v>647</v>
      </c>
      <c r="CIR12072" s="18" t="s">
        <v>647</v>
      </c>
      <c r="CIS12072" s="18" t="s">
        <v>647</v>
      </c>
      <c r="CIT12072" s="18" t="s">
        <v>647</v>
      </c>
      <c r="CIU12072" s="18" t="s">
        <v>647</v>
      </c>
      <c r="CIV12072" s="18" t="s">
        <v>647</v>
      </c>
      <c r="CIW12072" s="18" t="s">
        <v>647</v>
      </c>
      <c r="CIX12072" s="18" t="s">
        <v>647</v>
      </c>
      <c r="CIY12072" s="18" t="s">
        <v>647</v>
      </c>
      <c r="CIZ12072" s="18" t="s">
        <v>647</v>
      </c>
      <c r="CJA12072" s="18" t="s">
        <v>647</v>
      </c>
      <c r="CJB12072" s="18" t="s">
        <v>647</v>
      </c>
      <c r="CJC12072" s="18" t="s">
        <v>647</v>
      </c>
      <c r="CJD12072" s="18" t="s">
        <v>647</v>
      </c>
      <c r="CJE12072" s="18" t="s">
        <v>647</v>
      </c>
      <c r="CJF12072" s="18" t="s">
        <v>647</v>
      </c>
      <c r="CJG12072" s="18" t="s">
        <v>647</v>
      </c>
      <c r="CJH12072" s="18" t="s">
        <v>647</v>
      </c>
      <c r="CJI12072" s="18" t="s">
        <v>647</v>
      </c>
      <c r="CJJ12072" s="18" t="s">
        <v>647</v>
      </c>
      <c r="CJK12072" s="18" t="s">
        <v>647</v>
      </c>
      <c r="CJL12072" s="18" t="s">
        <v>647</v>
      </c>
      <c r="CJM12072" s="18" t="s">
        <v>647</v>
      </c>
      <c r="CJN12072" s="18" t="s">
        <v>647</v>
      </c>
      <c r="CJO12072" s="18" t="s">
        <v>647</v>
      </c>
      <c r="CJP12072" s="18" t="s">
        <v>647</v>
      </c>
      <c r="CJQ12072" s="18" t="s">
        <v>647</v>
      </c>
      <c r="CJR12072" s="18" t="s">
        <v>647</v>
      </c>
      <c r="CJS12072" s="18" t="s">
        <v>647</v>
      </c>
      <c r="CJT12072" s="18" t="s">
        <v>647</v>
      </c>
      <c r="CJU12072" s="18" t="s">
        <v>647</v>
      </c>
      <c r="CJV12072" s="18" t="s">
        <v>647</v>
      </c>
      <c r="CJW12072" s="18" t="s">
        <v>647</v>
      </c>
      <c r="CJX12072" s="18" t="s">
        <v>647</v>
      </c>
      <c r="CJY12072" s="18" t="s">
        <v>647</v>
      </c>
      <c r="CJZ12072" s="18" t="s">
        <v>647</v>
      </c>
      <c r="CKA12072" s="18" t="s">
        <v>647</v>
      </c>
      <c r="CKB12072" s="18" t="s">
        <v>647</v>
      </c>
      <c r="CKC12072" s="18" t="s">
        <v>647</v>
      </c>
      <c r="CKD12072" s="18" t="s">
        <v>647</v>
      </c>
      <c r="CKE12072" s="18" t="s">
        <v>647</v>
      </c>
      <c r="CKF12072" s="18" t="s">
        <v>647</v>
      </c>
      <c r="CKG12072" s="18" t="s">
        <v>647</v>
      </c>
      <c r="CKH12072" s="18" t="s">
        <v>647</v>
      </c>
      <c r="CKI12072" s="18" t="s">
        <v>647</v>
      </c>
      <c r="CKJ12072" s="18" t="s">
        <v>647</v>
      </c>
      <c r="CKK12072" s="18" t="s">
        <v>647</v>
      </c>
      <c r="CKL12072" s="18" t="s">
        <v>647</v>
      </c>
      <c r="CKM12072" s="18" t="s">
        <v>647</v>
      </c>
      <c r="CKN12072" s="18" t="s">
        <v>647</v>
      </c>
      <c r="CKO12072" s="18" t="s">
        <v>647</v>
      </c>
      <c r="CKP12072" s="18" t="s">
        <v>647</v>
      </c>
      <c r="CKQ12072" s="18" t="s">
        <v>647</v>
      </c>
      <c r="CKR12072" s="18" t="s">
        <v>647</v>
      </c>
      <c r="CKS12072" s="18" t="s">
        <v>647</v>
      </c>
      <c r="CKT12072" s="18" t="s">
        <v>647</v>
      </c>
      <c r="CKU12072" s="18" t="s">
        <v>647</v>
      </c>
      <c r="CKV12072" s="18" t="s">
        <v>647</v>
      </c>
      <c r="CKW12072" s="18" t="s">
        <v>647</v>
      </c>
      <c r="CKX12072" s="18" t="s">
        <v>647</v>
      </c>
      <c r="CKY12072" s="18" t="s">
        <v>647</v>
      </c>
      <c r="CKZ12072" s="18" t="s">
        <v>647</v>
      </c>
      <c r="CLA12072" s="18" t="s">
        <v>647</v>
      </c>
      <c r="CLB12072" s="18" t="s">
        <v>647</v>
      </c>
      <c r="CLC12072" s="18" t="s">
        <v>647</v>
      </c>
      <c r="CLD12072" s="18" t="s">
        <v>647</v>
      </c>
      <c r="CLE12072" s="18" t="s">
        <v>647</v>
      </c>
      <c r="CLF12072" s="18" t="s">
        <v>647</v>
      </c>
      <c r="CLG12072" s="18" t="s">
        <v>647</v>
      </c>
      <c r="CLH12072" s="18" t="s">
        <v>647</v>
      </c>
      <c r="CLI12072" s="18" t="s">
        <v>647</v>
      </c>
      <c r="CLJ12072" s="18" t="s">
        <v>647</v>
      </c>
      <c r="CLK12072" s="18" t="s">
        <v>647</v>
      </c>
      <c r="CLL12072" s="18" t="s">
        <v>647</v>
      </c>
      <c r="CLM12072" s="18" t="s">
        <v>647</v>
      </c>
      <c r="CLN12072" s="18" t="s">
        <v>647</v>
      </c>
      <c r="CLO12072" s="18" t="s">
        <v>647</v>
      </c>
      <c r="CLP12072" s="18" t="s">
        <v>647</v>
      </c>
      <c r="CLQ12072" s="18" t="s">
        <v>647</v>
      </c>
      <c r="CLR12072" s="18" t="s">
        <v>647</v>
      </c>
      <c r="CLS12072" s="18" t="s">
        <v>647</v>
      </c>
      <c r="CLT12072" s="18" t="s">
        <v>647</v>
      </c>
      <c r="CLU12072" s="18" t="s">
        <v>647</v>
      </c>
      <c r="CLV12072" s="18" t="s">
        <v>647</v>
      </c>
      <c r="CLW12072" s="18" t="s">
        <v>647</v>
      </c>
      <c r="CLX12072" s="18" t="s">
        <v>647</v>
      </c>
      <c r="CLY12072" s="18" t="s">
        <v>647</v>
      </c>
      <c r="CLZ12072" s="18" t="s">
        <v>647</v>
      </c>
      <c r="CMA12072" s="18" t="s">
        <v>647</v>
      </c>
      <c r="CMB12072" s="18" t="s">
        <v>647</v>
      </c>
      <c r="CMC12072" s="18" t="s">
        <v>647</v>
      </c>
      <c r="CMD12072" s="18" t="s">
        <v>647</v>
      </c>
      <c r="CME12072" s="18" t="s">
        <v>647</v>
      </c>
      <c r="CMF12072" s="18" t="s">
        <v>647</v>
      </c>
      <c r="CMG12072" s="18" t="s">
        <v>647</v>
      </c>
      <c r="CMH12072" s="18" t="s">
        <v>647</v>
      </c>
      <c r="CMI12072" s="18" t="s">
        <v>647</v>
      </c>
      <c r="CMJ12072" s="18" t="s">
        <v>647</v>
      </c>
      <c r="CMK12072" s="18" t="s">
        <v>647</v>
      </c>
      <c r="CML12072" s="18" t="s">
        <v>647</v>
      </c>
      <c r="CMM12072" s="18" t="s">
        <v>647</v>
      </c>
      <c r="CMN12072" s="18" t="s">
        <v>647</v>
      </c>
      <c r="CMO12072" s="18" t="s">
        <v>647</v>
      </c>
      <c r="CMP12072" s="18" t="s">
        <v>647</v>
      </c>
      <c r="CMQ12072" s="18" t="s">
        <v>647</v>
      </c>
      <c r="CMR12072" s="18" t="s">
        <v>647</v>
      </c>
      <c r="CMS12072" s="18" t="s">
        <v>647</v>
      </c>
      <c r="CMT12072" s="18" t="s">
        <v>647</v>
      </c>
      <c r="CMU12072" s="18" t="s">
        <v>647</v>
      </c>
      <c r="CMV12072" s="18" t="s">
        <v>647</v>
      </c>
      <c r="CMW12072" s="18" t="s">
        <v>647</v>
      </c>
      <c r="CMX12072" s="18" t="s">
        <v>647</v>
      </c>
      <c r="CMY12072" s="18" t="s">
        <v>647</v>
      </c>
      <c r="CMZ12072" s="18" t="s">
        <v>647</v>
      </c>
      <c r="CNA12072" s="18" t="s">
        <v>647</v>
      </c>
      <c r="CNB12072" s="18" t="s">
        <v>647</v>
      </c>
      <c r="CNC12072" s="18" t="s">
        <v>647</v>
      </c>
      <c r="CND12072" s="18" t="s">
        <v>647</v>
      </c>
      <c r="CNE12072" s="18" t="s">
        <v>647</v>
      </c>
      <c r="CNF12072" s="18" t="s">
        <v>647</v>
      </c>
      <c r="CNG12072" s="18" t="s">
        <v>647</v>
      </c>
      <c r="CNH12072" s="18" t="s">
        <v>647</v>
      </c>
      <c r="CNI12072" s="18" t="s">
        <v>647</v>
      </c>
      <c r="CNJ12072" s="18" t="s">
        <v>647</v>
      </c>
      <c r="CNK12072" s="18" t="s">
        <v>647</v>
      </c>
      <c r="CNL12072" s="18" t="s">
        <v>647</v>
      </c>
      <c r="CNM12072" s="18" t="s">
        <v>647</v>
      </c>
      <c r="CNN12072" s="18" t="s">
        <v>647</v>
      </c>
      <c r="CNO12072" s="18" t="s">
        <v>647</v>
      </c>
      <c r="CNP12072" s="18" t="s">
        <v>647</v>
      </c>
      <c r="CNQ12072" s="18" t="s">
        <v>647</v>
      </c>
      <c r="CNR12072" s="18" t="s">
        <v>647</v>
      </c>
      <c r="CNS12072" s="18" t="s">
        <v>647</v>
      </c>
      <c r="CNT12072" s="18" t="s">
        <v>647</v>
      </c>
      <c r="CNU12072" s="18" t="s">
        <v>647</v>
      </c>
      <c r="CNV12072" s="18" t="s">
        <v>647</v>
      </c>
      <c r="CNW12072" s="18" t="s">
        <v>647</v>
      </c>
      <c r="CNX12072" s="18" t="s">
        <v>647</v>
      </c>
      <c r="CNY12072" s="18" t="s">
        <v>647</v>
      </c>
      <c r="CNZ12072" s="18" t="s">
        <v>647</v>
      </c>
      <c r="COA12072" s="18" t="s">
        <v>647</v>
      </c>
      <c r="COB12072" s="18" t="s">
        <v>647</v>
      </c>
      <c r="COC12072" s="18" t="s">
        <v>647</v>
      </c>
      <c r="COD12072" s="18" t="s">
        <v>647</v>
      </c>
      <c r="COE12072" s="18" t="s">
        <v>647</v>
      </c>
      <c r="COF12072" s="18" t="s">
        <v>647</v>
      </c>
      <c r="COG12072" s="18" t="s">
        <v>647</v>
      </c>
      <c r="COH12072" s="18" t="s">
        <v>647</v>
      </c>
      <c r="COI12072" s="18" t="s">
        <v>647</v>
      </c>
      <c r="COJ12072" s="18" t="s">
        <v>647</v>
      </c>
      <c r="COK12072" s="18" t="s">
        <v>647</v>
      </c>
      <c r="COL12072" s="18" t="s">
        <v>647</v>
      </c>
      <c r="COM12072" s="18" t="s">
        <v>647</v>
      </c>
      <c r="CON12072" s="18" t="s">
        <v>647</v>
      </c>
      <c r="COO12072" s="18" t="s">
        <v>647</v>
      </c>
      <c r="COP12072" s="18" t="s">
        <v>647</v>
      </c>
      <c r="COQ12072" s="18" t="s">
        <v>647</v>
      </c>
      <c r="COR12072" s="18" t="s">
        <v>647</v>
      </c>
      <c r="COS12072" s="18" t="s">
        <v>647</v>
      </c>
      <c r="COT12072" s="18" t="s">
        <v>647</v>
      </c>
      <c r="COU12072" s="18" t="s">
        <v>647</v>
      </c>
      <c r="COV12072" s="18" t="s">
        <v>647</v>
      </c>
      <c r="COW12072" s="18" t="s">
        <v>647</v>
      </c>
      <c r="COX12072" s="18" t="s">
        <v>647</v>
      </c>
      <c r="COY12072" s="18" t="s">
        <v>647</v>
      </c>
      <c r="COZ12072" s="18" t="s">
        <v>647</v>
      </c>
      <c r="CPA12072" s="18" t="s">
        <v>647</v>
      </c>
      <c r="CPB12072" s="18" t="s">
        <v>647</v>
      </c>
      <c r="CPC12072" s="18" t="s">
        <v>647</v>
      </c>
      <c r="CPD12072" s="18" t="s">
        <v>647</v>
      </c>
      <c r="CPE12072" s="18" t="s">
        <v>647</v>
      </c>
      <c r="CPF12072" s="18" t="s">
        <v>647</v>
      </c>
      <c r="CPG12072" s="18" t="s">
        <v>647</v>
      </c>
      <c r="CPH12072" s="18" t="s">
        <v>647</v>
      </c>
      <c r="CPI12072" s="18" t="s">
        <v>647</v>
      </c>
      <c r="CPJ12072" s="18" t="s">
        <v>647</v>
      </c>
      <c r="CPK12072" s="18" t="s">
        <v>647</v>
      </c>
      <c r="CPL12072" s="18" t="s">
        <v>647</v>
      </c>
      <c r="CPM12072" s="18" t="s">
        <v>647</v>
      </c>
      <c r="CPN12072" s="18" t="s">
        <v>647</v>
      </c>
      <c r="CPO12072" s="18" t="s">
        <v>647</v>
      </c>
      <c r="CPP12072" s="18" t="s">
        <v>647</v>
      </c>
      <c r="CPQ12072" s="18" t="s">
        <v>647</v>
      </c>
      <c r="CPR12072" s="18" t="s">
        <v>647</v>
      </c>
      <c r="CPS12072" s="18" t="s">
        <v>647</v>
      </c>
      <c r="CPT12072" s="18" t="s">
        <v>647</v>
      </c>
      <c r="CPU12072" s="18" t="s">
        <v>647</v>
      </c>
      <c r="CPV12072" s="18" t="s">
        <v>647</v>
      </c>
      <c r="CPW12072" s="18" t="s">
        <v>647</v>
      </c>
      <c r="CPX12072" s="18" t="s">
        <v>647</v>
      </c>
      <c r="CPY12072" s="18" t="s">
        <v>647</v>
      </c>
      <c r="CPZ12072" s="18" t="s">
        <v>647</v>
      </c>
      <c r="CQA12072" s="18" t="s">
        <v>647</v>
      </c>
      <c r="CQB12072" s="18" t="s">
        <v>647</v>
      </c>
      <c r="CQC12072" s="18" t="s">
        <v>647</v>
      </c>
      <c r="CQD12072" s="18" t="s">
        <v>647</v>
      </c>
      <c r="CQE12072" s="18" t="s">
        <v>647</v>
      </c>
      <c r="CQF12072" s="18" t="s">
        <v>647</v>
      </c>
      <c r="CQG12072" s="18" t="s">
        <v>647</v>
      </c>
      <c r="CQH12072" s="18" t="s">
        <v>647</v>
      </c>
      <c r="CQI12072" s="18" t="s">
        <v>647</v>
      </c>
      <c r="CQJ12072" s="18" t="s">
        <v>647</v>
      </c>
      <c r="CQK12072" s="18" t="s">
        <v>647</v>
      </c>
      <c r="CQL12072" s="18" t="s">
        <v>647</v>
      </c>
      <c r="CQM12072" s="18" t="s">
        <v>647</v>
      </c>
      <c r="CQN12072" s="18" t="s">
        <v>647</v>
      </c>
      <c r="CQO12072" s="18" t="s">
        <v>647</v>
      </c>
      <c r="CQP12072" s="18" t="s">
        <v>647</v>
      </c>
      <c r="CQQ12072" s="18" t="s">
        <v>647</v>
      </c>
      <c r="CQR12072" s="18" t="s">
        <v>647</v>
      </c>
      <c r="CQS12072" s="18" t="s">
        <v>647</v>
      </c>
      <c r="CQT12072" s="18" t="s">
        <v>647</v>
      </c>
      <c r="CQU12072" s="18" t="s">
        <v>647</v>
      </c>
      <c r="CQV12072" s="18" t="s">
        <v>647</v>
      </c>
      <c r="CQW12072" s="18" t="s">
        <v>647</v>
      </c>
      <c r="CQX12072" s="18" t="s">
        <v>647</v>
      </c>
      <c r="CQY12072" s="18" t="s">
        <v>647</v>
      </c>
      <c r="CQZ12072" s="18" t="s">
        <v>647</v>
      </c>
      <c r="CRA12072" s="18" t="s">
        <v>647</v>
      </c>
      <c r="CRB12072" s="18" t="s">
        <v>647</v>
      </c>
      <c r="CRC12072" s="18" t="s">
        <v>647</v>
      </c>
      <c r="CRD12072" s="18" t="s">
        <v>647</v>
      </c>
      <c r="CRE12072" s="18" t="s">
        <v>647</v>
      </c>
      <c r="CRF12072" s="18" t="s">
        <v>647</v>
      </c>
      <c r="CRG12072" s="18" t="s">
        <v>647</v>
      </c>
      <c r="CRH12072" s="18" t="s">
        <v>647</v>
      </c>
      <c r="CRI12072" s="18" t="s">
        <v>647</v>
      </c>
      <c r="CRJ12072" s="18" t="s">
        <v>647</v>
      </c>
      <c r="CRK12072" s="18" t="s">
        <v>647</v>
      </c>
      <c r="CRL12072" s="18" t="s">
        <v>647</v>
      </c>
      <c r="CRM12072" s="18" t="s">
        <v>647</v>
      </c>
      <c r="CRN12072" s="18" t="s">
        <v>647</v>
      </c>
      <c r="CRO12072" s="18" t="s">
        <v>647</v>
      </c>
      <c r="CRP12072" s="18" t="s">
        <v>647</v>
      </c>
      <c r="CRQ12072" s="18" t="s">
        <v>647</v>
      </c>
      <c r="CRR12072" s="18" t="s">
        <v>647</v>
      </c>
      <c r="CRS12072" s="18" t="s">
        <v>647</v>
      </c>
      <c r="CRT12072" s="18" t="s">
        <v>647</v>
      </c>
      <c r="CRU12072" s="18" t="s">
        <v>647</v>
      </c>
      <c r="CRV12072" s="18" t="s">
        <v>647</v>
      </c>
      <c r="CRW12072" s="18" t="s">
        <v>647</v>
      </c>
      <c r="CRX12072" s="18" t="s">
        <v>647</v>
      </c>
      <c r="CRY12072" s="18" t="s">
        <v>647</v>
      </c>
      <c r="CRZ12072" s="18" t="s">
        <v>647</v>
      </c>
      <c r="CSA12072" s="18" t="s">
        <v>647</v>
      </c>
      <c r="CSB12072" s="18" t="s">
        <v>647</v>
      </c>
      <c r="CSC12072" s="18" t="s">
        <v>647</v>
      </c>
      <c r="CSD12072" s="18" t="s">
        <v>647</v>
      </c>
      <c r="CSE12072" s="18" t="s">
        <v>647</v>
      </c>
      <c r="CSF12072" s="18" t="s">
        <v>647</v>
      </c>
      <c r="CSG12072" s="18" t="s">
        <v>647</v>
      </c>
      <c r="CSH12072" s="18" t="s">
        <v>647</v>
      </c>
      <c r="CSI12072" s="18" t="s">
        <v>647</v>
      </c>
      <c r="CSJ12072" s="18" t="s">
        <v>647</v>
      </c>
      <c r="CSK12072" s="18" t="s">
        <v>647</v>
      </c>
      <c r="CSL12072" s="18" t="s">
        <v>647</v>
      </c>
      <c r="CSM12072" s="18" t="s">
        <v>647</v>
      </c>
      <c r="CSN12072" s="18" t="s">
        <v>647</v>
      </c>
      <c r="CSO12072" s="18" t="s">
        <v>647</v>
      </c>
      <c r="CSP12072" s="18" t="s">
        <v>647</v>
      </c>
      <c r="CSQ12072" s="18" t="s">
        <v>647</v>
      </c>
      <c r="CSR12072" s="18" t="s">
        <v>647</v>
      </c>
      <c r="CSS12072" s="18" t="s">
        <v>647</v>
      </c>
      <c r="CST12072" s="18" t="s">
        <v>647</v>
      </c>
      <c r="CSU12072" s="18" t="s">
        <v>647</v>
      </c>
      <c r="CSV12072" s="18" t="s">
        <v>647</v>
      </c>
      <c r="CSW12072" s="18" t="s">
        <v>647</v>
      </c>
      <c r="CSX12072" s="18" t="s">
        <v>647</v>
      </c>
      <c r="CSY12072" s="18" t="s">
        <v>647</v>
      </c>
      <c r="CSZ12072" s="18" t="s">
        <v>647</v>
      </c>
      <c r="CTA12072" s="18" t="s">
        <v>647</v>
      </c>
      <c r="CTB12072" s="18" t="s">
        <v>647</v>
      </c>
      <c r="CTC12072" s="18" t="s">
        <v>647</v>
      </c>
      <c r="CTD12072" s="18" t="s">
        <v>647</v>
      </c>
      <c r="CTE12072" s="18" t="s">
        <v>647</v>
      </c>
      <c r="CTF12072" s="18" t="s">
        <v>647</v>
      </c>
      <c r="CTG12072" s="18" t="s">
        <v>647</v>
      </c>
      <c r="CTH12072" s="18" t="s">
        <v>647</v>
      </c>
      <c r="CTI12072" s="18" t="s">
        <v>647</v>
      </c>
      <c r="CTJ12072" s="18" t="s">
        <v>647</v>
      </c>
      <c r="CTK12072" s="18" t="s">
        <v>647</v>
      </c>
      <c r="CTL12072" s="18" t="s">
        <v>647</v>
      </c>
      <c r="CTM12072" s="18" t="s">
        <v>647</v>
      </c>
      <c r="CTN12072" s="18" t="s">
        <v>647</v>
      </c>
      <c r="CTO12072" s="18" t="s">
        <v>647</v>
      </c>
      <c r="CTP12072" s="18" t="s">
        <v>647</v>
      </c>
      <c r="CTQ12072" s="18" t="s">
        <v>647</v>
      </c>
      <c r="CTR12072" s="18" t="s">
        <v>647</v>
      </c>
      <c r="CTS12072" s="18" t="s">
        <v>647</v>
      </c>
      <c r="CTT12072" s="18" t="s">
        <v>647</v>
      </c>
      <c r="CTU12072" s="18" t="s">
        <v>647</v>
      </c>
      <c r="CTV12072" s="18" t="s">
        <v>647</v>
      </c>
      <c r="CTW12072" s="18" t="s">
        <v>647</v>
      </c>
      <c r="CTX12072" s="18" t="s">
        <v>647</v>
      </c>
      <c r="CTY12072" s="18" t="s">
        <v>647</v>
      </c>
      <c r="CTZ12072" s="18" t="s">
        <v>647</v>
      </c>
      <c r="CUA12072" s="18" t="s">
        <v>647</v>
      </c>
      <c r="CUB12072" s="18" t="s">
        <v>647</v>
      </c>
      <c r="CUC12072" s="18" t="s">
        <v>647</v>
      </c>
      <c r="CUD12072" s="18" t="s">
        <v>647</v>
      </c>
      <c r="CUE12072" s="18" t="s">
        <v>647</v>
      </c>
      <c r="CUF12072" s="18" t="s">
        <v>647</v>
      </c>
      <c r="CUG12072" s="18" t="s">
        <v>647</v>
      </c>
      <c r="CUH12072" s="18" t="s">
        <v>647</v>
      </c>
      <c r="CUI12072" s="18" t="s">
        <v>647</v>
      </c>
      <c r="CUJ12072" s="18" t="s">
        <v>647</v>
      </c>
      <c r="CUK12072" s="18" t="s">
        <v>647</v>
      </c>
      <c r="CUL12072" s="18" t="s">
        <v>647</v>
      </c>
      <c r="CUM12072" s="18" t="s">
        <v>647</v>
      </c>
      <c r="CUN12072" s="18" t="s">
        <v>647</v>
      </c>
      <c r="CUO12072" s="18" t="s">
        <v>647</v>
      </c>
      <c r="CUP12072" s="18" t="s">
        <v>647</v>
      </c>
      <c r="CUQ12072" s="18" t="s">
        <v>647</v>
      </c>
      <c r="CUR12072" s="18" t="s">
        <v>647</v>
      </c>
      <c r="CUS12072" s="18" t="s">
        <v>647</v>
      </c>
      <c r="CUT12072" s="18" t="s">
        <v>647</v>
      </c>
      <c r="CUU12072" s="18" t="s">
        <v>647</v>
      </c>
      <c r="CUV12072" s="18" t="s">
        <v>647</v>
      </c>
      <c r="CUW12072" s="18" t="s">
        <v>647</v>
      </c>
      <c r="CUX12072" s="18" t="s">
        <v>647</v>
      </c>
      <c r="CUY12072" s="18" t="s">
        <v>647</v>
      </c>
      <c r="CUZ12072" s="18" t="s">
        <v>647</v>
      </c>
      <c r="CVA12072" s="18" t="s">
        <v>647</v>
      </c>
      <c r="CVB12072" s="18" t="s">
        <v>647</v>
      </c>
      <c r="CVC12072" s="18" t="s">
        <v>647</v>
      </c>
      <c r="CVD12072" s="18" t="s">
        <v>647</v>
      </c>
      <c r="CVE12072" s="18" t="s">
        <v>647</v>
      </c>
      <c r="CVF12072" s="18" t="s">
        <v>647</v>
      </c>
      <c r="CVG12072" s="18" t="s">
        <v>647</v>
      </c>
      <c r="CVH12072" s="18" t="s">
        <v>647</v>
      </c>
      <c r="CVI12072" s="18" t="s">
        <v>647</v>
      </c>
      <c r="CVJ12072" s="18" t="s">
        <v>647</v>
      </c>
      <c r="CVK12072" s="18" t="s">
        <v>647</v>
      </c>
      <c r="CVL12072" s="18" t="s">
        <v>647</v>
      </c>
      <c r="CVM12072" s="18" t="s">
        <v>647</v>
      </c>
      <c r="CVN12072" s="18" t="s">
        <v>647</v>
      </c>
      <c r="CVO12072" s="18" t="s">
        <v>647</v>
      </c>
      <c r="CVP12072" s="18" t="s">
        <v>647</v>
      </c>
      <c r="CVQ12072" s="18" t="s">
        <v>647</v>
      </c>
      <c r="CVR12072" s="18" t="s">
        <v>647</v>
      </c>
      <c r="CVS12072" s="18" t="s">
        <v>647</v>
      </c>
      <c r="CVT12072" s="18" t="s">
        <v>647</v>
      </c>
      <c r="CVU12072" s="18" t="s">
        <v>647</v>
      </c>
      <c r="CVV12072" s="18" t="s">
        <v>647</v>
      </c>
      <c r="CVW12072" s="18" t="s">
        <v>647</v>
      </c>
      <c r="CVX12072" s="18" t="s">
        <v>647</v>
      </c>
      <c r="CVY12072" s="18" t="s">
        <v>647</v>
      </c>
      <c r="CVZ12072" s="18" t="s">
        <v>647</v>
      </c>
      <c r="CWA12072" s="18" t="s">
        <v>647</v>
      </c>
      <c r="CWB12072" s="18" t="s">
        <v>647</v>
      </c>
      <c r="CWC12072" s="18" t="s">
        <v>647</v>
      </c>
      <c r="CWD12072" s="18" t="s">
        <v>647</v>
      </c>
      <c r="CWE12072" s="18" t="s">
        <v>647</v>
      </c>
      <c r="CWF12072" s="18" t="s">
        <v>647</v>
      </c>
      <c r="CWG12072" s="18" t="s">
        <v>647</v>
      </c>
      <c r="CWH12072" s="18" t="s">
        <v>647</v>
      </c>
      <c r="CWI12072" s="18" t="s">
        <v>647</v>
      </c>
      <c r="CWJ12072" s="18" t="s">
        <v>647</v>
      </c>
      <c r="CWK12072" s="18" t="s">
        <v>647</v>
      </c>
      <c r="CWL12072" s="18" t="s">
        <v>647</v>
      </c>
      <c r="CWM12072" s="18" t="s">
        <v>647</v>
      </c>
      <c r="CWN12072" s="18" t="s">
        <v>647</v>
      </c>
      <c r="CWO12072" s="18" t="s">
        <v>647</v>
      </c>
      <c r="CWP12072" s="18" t="s">
        <v>647</v>
      </c>
      <c r="CWQ12072" s="18" t="s">
        <v>647</v>
      </c>
      <c r="CWR12072" s="18" t="s">
        <v>647</v>
      </c>
      <c r="CWS12072" s="18" t="s">
        <v>647</v>
      </c>
      <c r="CWT12072" s="18" t="s">
        <v>647</v>
      </c>
      <c r="CWU12072" s="18" t="s">
        <v>647</v>
      </c>
      <c r="CWV12072" s="18" t="s">
        <v>647</v>
      </c>
      <c r="CWW12072" s="18" t="s">
        <v>647</v>
      </c>
      <c r="CWX12072" s="18" t="s">
        <v>647</v>
      </c>
      <c r="CWY12072" s="18" t="s">
        <v>647</v>
      </c>
      <c r="CWZ12072" s="18" t="s">
        <v>647</v>
      </c>
      <c r="CXA12072" s="18" t="s">
        <v>647</v>
      </c>
      <c r="CXB12072" s="18" t="s">
        <v>647</v>
      </c>
      <c r="CXC12072" s="18" t="s">
        <v>647</v>
      </c>
      <c r="CXD12072" s="18" t="s">
        <v>647</v>
      </c>
      <c r="CXE12072" s="18" t="s">
        <v>647</v>
      </c>
      <c r="CXF12072" s="18" t="s">
        <v>647</v>
      </c>
      <c r="CXG12072" s="18" t="s">
        <v>647</v>
      </c>
      <c r="CXH12072" s="18" t="s">
        <v>647</v>
      </c>
      <c r="CXI12072" s="18" t="s">
        <v>647</v>
      </c>
      <c r="CXJ12072" s="18" t="s">
        <v>647</v>
      </c>
      <c r="CXK12072" s="18" t="s">
        <v>647</v>
      </c>
      <c r="CXL12072" s="18" t="s">
        <v>647</v>
      </c>
      <c r="CXM12072" s="18" t="s">
        <v>647</v>
      </c>
      <c r="CXN12072" s="18" t="s">
        <v>647</v>
      </c>
      <c r="CXO12072" s="18" t="s">
        <v>647</v>
      </c>
      <c r="CXP12072" s="18" t="s">
        <v>647</v>
      </c>
      <c r="CXQ12072" s="18" t="s">
        <v>647</v>
      </c>
      <c r="CXR12072" s="18" t="s">
        <v>647</v>
      </c>
      <c r="CXS12072" s="18" t="s">
        <v>647</v>
      </c>
      <c r="CXT12072" s="18" t="s">
        <v>647</v>
      </c>
      <c r="CXU12072" s="18" t="s">
        <v>647</v>
      </c>
      <c r="CXV12072" s="18" t="s">
        <v>647</v>
      </c>
      <c r="CXW12072" s="18" t="s">
        <v>647</v>
      </c>
      <c r="CXX12072" s="18" t="s">
        <v>647</v>
      </c>
      <c r="CXY12072" s="18" t="s">
        <v>647</v>
      </c>
      <c r="CXZ12072" s="18" t="s">
        <v>647</v>
      </c>
      <c r="CYA12072" s="18" t="s">
        <v>647</v>
      </c>
      <c r="CYB12072" s="18" t="s">
        <v>647</v>
      </c>
      <c r="CYC12072" s="18" t="s">
        <v>647</v>
      </c>
      <c r="CYD12072" s="18" t="s">
        <v>647</v>
      </c>
      <c r="CYE12072" s="18" t="s">
        <v>647</v>
      </c>
      <c r="CYF12072" s="18" t="s">
        <v>647</v>
      </c>
      <c r="CYG12072" s="18" t="s">
        <v>647</v>
      </c>
      <c r="CYH12072" s="18" t="s">
        <v>647</v>
      </c>
      <c r="CYI12072" s="18" t="s">
        <v>647</v>
      </c>
      <c r="CYJ12072" s="18" t="s">
        <v>647</v>
      </c>
      <c r="CYK12072" s="18" t="s">
        <v>647</v>
      </c>
      <c r="CYL12072" s="18" t="s">
        <v>647</v>
      </c>
      <c r="CYM12072" s="18" t="s">
        <v>647</v>
      </c>
      <c r="CYN12072" s="18" t="s">
        <v>647</v>
      </c>
      <c r="CYO12072" s="18" t="s">
        <v>647</v>
      </c>
      <c r="CYP12072" s="18" t="s">
        <v>647</v>
      </c>
      <c r="CYQ12072" s="18" t="s">
        <v>647</v>
      </c>
      <c r="CYR12072" s="18" t="s">
        <v>647</v>
      </c>
      <c r="CYS12072" s="18" t="s">
        <v>647</v>
      </c>
      <c r="CYT12072" s="18" t="s">
        <v>647</v>
      </c>
      <c r="CYU12072" s="18" t="s">
        <v>647</v>
      </c>
      <c r="CYV12072" s="18" t="s">
        <v>647</v>
      </c>
      <c r="CYW12072" s="18" t="s">
        <v>647</v>
      </c>
      <c r="CYX12072" s="18" t="s">
        <v>647</v>
      </c>
      <c r="CYY12072" s="18" t="s">
        <v>647</v>
      </c>
      <c r="CYZ12072" s="18" t="s">
        <v>647</v>
      </c>
      <c r="CZA12072" s="18" t="s">
        <v>647</v>
      </c>
      <c r="CZB12072" s="18" t="s">
        <v>647</v>
      </c>
      <c r="CZC12072" s="18" t="s">
        <v>647</v>
      </c>
      <c r="CZD12072" s="18" t="s">
        <v>647</v>
      </c>
      <c r="CZE12072" s="18" t="s">
        <v>647</v>
      </c>
      <c r="CZF12072" s="18" t="s">
        <v>647</v>
      </c>
      <c r="CZG12072" s="18" t="s">
        <v>647</v>
      </c>
      <c r="CZH12072" s="18" t="s">
        <v>647</v>
      </c>
      <c r="CZI12072" s="18" t="s">
        <v>647</v>
      </c>
      <c r="CZJ12072" s="18" t="s">
        <v>647</v>
      </c>
      <c r="CZK12072" s="18" t="s">
        <v>647</v>
      </c>
      <c r="CZL12072" s="18" t="s">
        <v>647</v>
      </c>
      <c r="CZM12072" s="18" t="s">
        <v>647</v>
      </c>
      <c r="CZN12072" s="18" t="s">
        <v>647</v>
      </c>
      <c r="CZO12072" s="18" t="s">
        <v>647</v>
      </c>
      <c r="CZP12072" s="18" t="s">
        <v>647</v>
      </c>
      <c r="CZQ12072" s="18" t="s">
        <v>647</v>
      </c>
      <c r="CZR12072" s="18" t="s">
        <v>647</v>
      </c>
      <c r="CZS12072" s="18" t="s">
        <v>647</v>
      </c>
      <c r="CZT12072" s="18" t="s">
        <v>647</v>
      </c>
      <c r="CZU12072" s="18" t="s">
        <v>647</v>
      </c>
      <c r="CZV12072" s="18" t="s">
        <v>647</v>
      </c>
      <c r="CZW12072" s="18" t="s">
        <v>647</v>
      </c>
      <c r="CZX12072" s="18" t="s">
        <v>647</v>
      </c>
      <c r="CZY12072" s="18" t="s">
        <v>647</v>
      </c>
      <c r="CZZ12072" s="18" t="s">
        <v>647</v>
      </c>
      <c r="DAA12072" s="18" t="s">
        <v>647</v>
      </c>
      <c r="DAB12072" s="18" t="s">
        <v>647</v>
      </c>
      <c r="DAC12072" s="18" t="s">
        <v>647</v>
      </c>
      <c r="DAD12072" s="18" t="s">
        <v>647</v>
      </c>
      <c r="DAE12072" s="18" t="s">
        <v>647</v>
      </c>
      <c r="DAF12072" s="18" t="s">
        <v>647</v>
      </c>
      <c r="DAG12072" s="18" t="s">
        <v>647</v>
      </c>
      <c r="DAH12072" s="18" t="s">
        <v>647</v>
      </c>
      <c r="DAI12072" s="18" t="s">
        <v>647</v>
      </c>
      <c r="DAJ12072" s="18" t="s">
        <v>647</v>
      </c>
      <c r="DAK12072" s="18" t="s">
        <v>647</v>
      </c>
      <c r="DAL12072" s="18" t="s">
        <v>647</v>
      </c>
      <c r="DAM12072" s="18" t="s">
        <v>647</v>
      </c>
      <c r="DAN12072" s="18" t="s">
        <v>647</v>
      </c>
      <c r="DAO12072" s="18" t="s">
        <v>647</v>
      </c>
      <c r="DAP12072" s="18" t="s">
        <v>647</v>
      </c>
      <c r="DAQ12072" s="18" t="s">
        <v>647</v>
      </c>
      <c r="DAR12072" s="18" t="s">
        <v>647</v>
      </c>
      <c r="DAS12072" s="18" t="s">
        <v>647</v>
      </c>
      <c r="DAT12072" s="18" t="s">
        <v>647</v>
      </c>
      <c r="DAU12072" s="18" t="s">
        <v>647</v>
      </c>
      <c r="DAV12072" s="18" t="s">
        <v>647</v>
      </c>
      <c r="DAW12072" s="18" t="s">
        <v>647</v>
      </c>
      <c r="DAX12072" s="18" t="s">
        <v>647</v>
      </c>
      <c r="DAY12072" s="18" t="s">
        <v>647</v>
      </c>
      <c r="DAZ12072" s="18" t="s">
        <v>647</v>
      </c>
      <c r="DBA12072" s="18" t="s">
        <v>647</v>
      </c>
      <c r="DBB12072" s="18" t="s">
        <v>647</v>
      </c>
      <c r="DBC12072" s="18" t="s">
        <v>647</v>
      </c>
      <c r="DBD12072" s="18" t="s">
        <v>647</v>
      </c>
      <c r="DBE12072" s="18" t="s">
        <v>647</v>
      </c>
      <c r="DBF12072" s="18" t="s">
        <v>647</v>
      </c>
      <c r="DBG12072" s="18" t="s">
        <v>647</v>
      </c>
      <c r="DBH12072" s="18" t="s">
        <v>647</v>
      </c>
      <c r="DBI12072" s="18" t="s">
        <v>647</v>
      </c>
      <c r="DBJ12072" s="18" t="s">
        <v>647</v>
      </c>
      <c r="DBK12072" s="18" t="s">
        <v>647</v>
      </c>
      <c r="DBL12072" s="18" t="s">
        <v>647</v>
      </c>
      <c r="DBM12072" s="18" t="s">
        <v>647</v>
      </c>
      <c r="DBN12072" s="18" t="s">
        <v>647</v>
      </c>
      <c r="DBO12072" s="18" t="s">
        <v>647</v>
      </c>
      <c r="DBP12072" s="18" t="s">
        <v>647</v>
      </c>
      <c r="DBQ12072" s="18" t="s">
        <v>647</v>
      </c>
      <c r="DBR12072" s="18" t="s">
        <v>647</v>
      </c>
      <c r="DBS12072" s="18" t="s">
        <v>647</v>
      </c>
      <c r="DBT12072" s="18" t="s">
        <v>647</v>
      </c>
      <c r="DBU12072" s="18" t="s">
        <v>647</v>
      </c>
      <c r="DBV12072" s="18" t="s">
        <v>647</v>
      </c>
      <c r="DBW12072" s="18" t="s">
        <v>647</v>
      </c>
      <c r="DBX12072" s="18" t="s">
        <v>647</v>
      </c>
      <c r="DBY12072" s="18" t="s">
        <v>647</v>
      </c>
      <c r="DBZ12072" s="18" t="s">
        <v>647</v>
      </c>
      <c r="DCA12072" s="18" t="s">
        <v>647</v>
      </c>
      <c r="DCB12072" s="18" t="s">
        <v>647</v>
      </c>
      <c r="DCC12072" s="18" t="s">
        <v>647</v>
      </c>
      <c r="DCD12072" s="18" t="s">
        <v>647</v>
      </c>
      <c r="DCE12072" s="18" t="s">
        <v>647</v>
      </c>
      <c r="DCF12072" s="18" t="s">
        <v>647</v>
      </c>
      <c r="DCG12072" s="18" t="s">
        <v>647</v>
      </c>
      <c r="DCH12072" s="18" t="s">
        <v>647</v>
      </c>
      <c r="DCI12072" s="18" t="s">
        <v>647</v>
      </c>
      <c r="DCJ12072" s="18" t="s">
        <v>647</v>
      </c>
      <c r="DCK12072" s="18" t="s">
        <v>647</v>
      </c>
      <c r="DCL12072" s="18" t="s">
        <v>647</v>
      </c>
      <c r="DCM12072" s="18" t="s">
        <v>647</v>
      </c>
      <c r="DCN12072" s="18" t="s">
        <v>647</v>
      </c>
      <c r="DCO12072" s="18" t="s">
        <v>647</v>
      </c>
      <c r="DCP12072" s="18" t="s">
        <v>647</v>
      </c>
      <c r="DCQ12072" s="18" t="s">
        <v>647</v>
      </c>
      <c r="DCR12072" s="18" t="s">
        <v>647</v>
      </c>
      <c r="DCS12072" s="18" t="s">
        <v>647</v>
      </c>
      <c r="DCT12072" s="18" t="s">
        <v>647</v>
      </c>
      <c r="DCU12072" s="18" t="s">
        <v>647</v>
      </c>
      <c r="DCV12072" s="18" t="s">
        <v>647</v>
      </c>
      <c r="DCW12072" s="18" t="s">
        <v>647</v>
      </c>
      <c r="DCX12072" s="18" t="s">
        <v>647</v>
      </c>
      <c r="DCY12072" s="18" t="s">
        <v>647</v>
      </c>
      <c r="DCZ12072" s="18" t="s">
        <v>647</v>
      </c>
      <c r="DDA12072" s="18" t="s">
        <v>647</v>
      </c>
      <c r="DDB12072" s="18" t="s">
        <v>647</v>
      </c>
      <c r="DDC12072" s="18" t="s">
        <v>647</v>
      </c>
      <c r="DDD12072" s="18" t="s">
        <v>647</v>
      </c>
      <c r="DDE12072" s="18" t="s">
        <v>647</v>
      </c>
      <c r="DDF12072" s="18" t="s">
        <v>647</v>
      </c>
      <c r="DDG12072" s="18" t="s">
        <v>647</v>
      </c>
      <c r="DDH12072" s="18" t="s">
        <v>647</v>
      </c>
      <c r="DDI12072" s="18" t="s">
        <v>647</v>
      </c>
      <c r="DDJ12072" s="18" t="s">
        <v>647</v>
      </c>
      <c r="DDK12072" s="18" t="s">
        <v>647</v>
      </c>
      <c r="DDL12072" s="18" t="s">
        <v>647</v>
      </c>
      <c r="DDM12072" s="18" t="s">
        <v>647</v>
      </c>
      <c r="DDN12072" s="18" t="s">
        <v>647</v>
      </c>
      <c r="DDO12072" s="18" t="s">
        <v>647</v>
      </c>
      <c r="DDP12072" s="18" t="s">
        <v>647</v>
      </c>
      <c r="DDQ12072" s="18" t="s">
        <v>647</v>
      </c>
      <c r="DDR12072" s="18" t="s">
        <v>647</v>
      </c>
      <c r="DDS12072" s="18" t="s">
        <v>647</v>
      </c>
      <c r="DDT12072" s="18" t="s">
        <v>647</v>
      </c>
      <c r="DDU12072" s="18" t="s">
        <v>647</v>
      </c>
      <c r="DDV12072" s="18" t="s">
        <v>647</v>
      </c>
      <c r="DDW12072" s="18" t="s">
        <v>647</v>
      </c>
      <c r="DDX12072" s="18" t="s">
        <v>647</v>
      </c>
      <c r="DDY12072" s="18" t="s">
        <v>647</v>
      </c>
      <c r="DDZ12072" s="18" t="s">
        <v>647</v>
      </c>
      <c r="DEA12072" s="18" t="s">
        <v>647</v>
      </c>
      <c r="DEB12072" s="18" t="s">
        <v>647</v>
      </c>
      <c r="DEC12072" s="18" t="s">
        <v>647</v>
      </c>
      <c r="DED12072" s="18" t="s">
        <v>647</v>
      </c>
      <c r="DEE12072" s="18" t="s">
        <v>647</v>
      </c>
      <c r="DEF12072" s="18" t="s">
        <v>647</v>
      </c>
      <c r="DEG12072" s="18" t="s">
        <v>647</v>
      </c>
      <c r="DEH12072" s="18" t="s">
        <v>647</v>
      </c>
      <c r="DEI12072" s="18" t="s">
        <v>647</v>
      </c>
      <c r="DEJ12072" s="18" t="s">
        <v>647</v>
      </c>
      <c r="DEK12072" s="18" t="s">
        <v>647</v>
      </c>
      <c r="DEL12072" s="18" t="s">
        <v>647</v>
      </c>
      <c r="DEM12072" s="18" t="s">
        <v>647</v>
      </c>
      <c r="DEN12072" s="18" t="s">
        <v>647</v>
      </c>
      <c r="DEO12072" s="18" t="s">
        <v>647</v>
      </c>
      <c r="DEP12072" s="18" t="s">
        <v>647</v>
      </c>
      <c r="DEQ12072" s="18" t="s">
        <v>647</v>
      </c>
      <c r="DER12072" s="18" t="s">
        <v>647</v>
      </c>
      <c r="DES12072" s="18" t="s">
        <v>647</v>
      </c>
      <c r="DET12072" s="18" t="s">
        <v>647</v>
      </c>
      <c r="DEU12072" s="18" t="s">
        <v>647</v>
      </c>
      <c r="DEV12072" s="18" t="s">
        <v>647</v>
      </c>
      <c r="DEW12072" s="18" t="s">
        <v>647</v>
      </c>
      <c r="DEX12072" s="18" t="s">
        <v>647</v>
      </c>
      <c r="DEY12072" s="18" t="s">
        <v>647</v>
      </c>
      <c r="DEZ12072" s="18" t="s">
        <v>647</v>
      </c>
      <c r="DFA12072" s="18" t="s">
        <v>647</v>
      </c>
      <c r="DFB12072" s="18" t="s">
        <v>647</v>
      </c>
      <c r="DFC12072" s="18" t="s">
        <v>647</v>
      </c>
      <c r="DFD12072" s="18" t="s">
        <v>647</v>
      </c>
      <c r="DFE12072" s="18" t="s">
        <v>647</v>
      </c>
      <c r="DFF12072" s="18" t="s">
        <v>647</v>
      </c>
      <c r="DFG12072" s="18" t="s">
        <v>647</v>
      </c>
      <c r="DFH12072" s="18" t="s">
        <v>647</v>
      </c>
      <c r="DFI12072" s="18" t="s">
        <v>647</v>
      </c>
      <c r="DFJ12072" s="18" t="s">
        <v>647</v>
      </c>
      <c r="DFK12072" s="18" t="s">
        <v>647</v>
      </c>
      <c r="DFL12072" s="18" t="s">
        <v>647</v>
      </c>
      <c r="DFM12072" s="18" t="s">
        <v>647</v>
      </c>
      <c r="DFN12072" s="18" t="s">
        <v>647</v>
      </c>
      <c r="DFO12072" s="18" t="s">
        <v>647</v>
      </c>
      <c r="DFP12072" s="18" t="s">
        <v>647</v>
      </c>
      <c r="DFQ12072" s="18" t="s">
        <v>647</v>
      </c>
      <c r="DFR12072" s="18" t="s">
        <v>647</v>
      </c>
      <c r="DFS12072" s="18" t="s">
        <v>647</v>
      </c>
      <c r="DFT12072" s="18" t="s">
        <v>647</v>
      </c>
      <c r="DFU12072" s="18" t="s">
        <v>647</v>
      </c>
      <c r="DFV12072" s="18" t="s">
        <v>647</v>
      </c>
      <c r="DFW12072" s="18" t="s">
        <v>647</v>
      </c>
      <c r="DFX12072" s="18" t="s">
        <v>647</v>
      </c>
      <c r="DFY12072" s="18" t="s">
        <v>647</v>
      </c>
      <c r="DFZ12072" s="18" t="s">
        <v>647</v>
      </c>
      <c r="DGA12072" s="18" t="s">
        <v>647</v>
      </c>
      <c r="DGB12072" s="18" t="s">
        <v>647</v>
      </c>
      <c r="DGC12072" s="18" t="s">
        <v>647</v>
      </c>
      <c r="DGD12072" s="18" t="s">
        <v>647</v>
      </c>
      <c r="DGE12072" s="18" t="s">
        <v>647</v>
      </c>
      <c r="DGF12072" s="18" t="s">
        <v>647</v>
      </c>
      <c r="DGG12072" s="18" t="s">
        <v>647</v>
      </c>
      <c r="DGH12072" s="18" t="s">
        <v>647</v>
      </c>
      <c r="DGI12072" s="18" t="s">
        <v>647</v>
      </c>
      <c r="DGJ12072" s="18" t="s">
        <v>647</v>
      </c>
      <c r="DGK12072" s="18" t="s">
        <v>647</v>
      </c>
      <c r="DGL12072" s="18" t="s">
        <v>647</v>
      </c>
      <c r="DGM12072" s="18" t="s">
        <v>647</v>
      </c>
      <c r="DGN12072" s="18" t="s">
        <v>647</v>
      </c>
      <c r="DGO12072" s="18" t="s">
        <v>647</v>
      </c>
      <c r="DGP12072" s="18" t="s">
        <v>647</v>
      </c>
      <c r="DGQ12072" s="18" t="s">
        <v>647</v>
      </c>
      <c r="DGR12072" s="18" t="s">
        <v>647</v>
      </c>
      <c r="DGS12072" s="18" t="s">
        <v>647</v>
      </c>
      <c r="DGT12072" s="18" t="s">
        <v>647</v>
      </c>
      <c r="DGU12072" s="18" t="s">
        <v>647</v>
      </c>
      <c r="DGV12072" s="18" t="s">
        <v>647</v>
      </c>
      <c r="DGW12072" s="18" t="s">
        <v>647</v>
      </c>
      <c r="DGX12072" s="18" t="s">
        <v>647</v>
      </c>
      <c r="DGY12072" s="18" t="s">
        <v>647</v>
      </c>
      <c r="DGZ12072" s="18" t="s">
        <v>647</v>
      </c>
      <c r="DHA12072" s="18" t="s">
        <v>647</v>
      </c>
      <c r="DHB12072" s="18" t="s">
        <v>647</v>
      </c>
      <c r="DHC12072" s="18" t="s">
        <v>647</v>
      </c>
      <c r="DHD12072" s="18" t="s">
        <v>647</v>
      </c>
      <c r="DHE12072" s="18" t="s">
        <v>647</v>
      </c>
      <c r="DHF12072" s="18" t="s">
        <v>647</v>
      </c>
      <c r="DHG12072" s="18" t="s">
        <v>647</v>
      </c>
      <c r="DHH12072" s="18" t="s">
        <v>647</v>
      </c>
      <c r="DHI12072" s="18" t="s">
        <v>647</v>
      </c>
      <c r="DHJ12072" s="18" t="s">
        <v>647</v>
      </c>
      <c r="DHK12072" s="18" t="s">
        <v>647</v>
      </c>
      <c r="DHL12072" s="18" t="s">
        <v>647</v>
      </c>
      <c r="DHM12072" s="18" t="s">
        <v>647</v>
      </c>
      <c r="DHN12072" s="18" t="s">
        <v>647</v>
      </c>
      <c r="DHO12072" s="18" t="s">
        <v>647</v>
      </c>
      <c r="DHP12072" s="18" t="s">
        <v>647</v>
      </c>
      <c r="DHQ12072" s="18" t="s">
        <v>647</v>
      </c>
      <c r="DHR12072" s="18" t="s">
        <v>647</v>
      </c>
      <c r="DHS12072" s="18" t="s">
        <v>647</v>
      </c>
      <c r="DHT12072" s="18" t="s">
        <v>647</v>
      </c>
      <c r="DHU12072" s="18" t="s">
        <v>647</v>
      </c>
      <c r="DHV12072" s="18" t="s">
        <v>647</v>
      </c>
      <c r="DHW12072" s="18" t="s">
        <v>647</v>
      </c>
      <c r="DHX12072" s="18" t="s">
        <v>647</v>
      </c>
      <c r="DHY12072" s="18" t="s">
        <v>647</v>
      </c>
      <c r="DHZ12072" s="18" t="s">
        <v>647</v>
      </c>
      <c r="DIA12072" s="18" t="s">
        <v>647</v>
      </c>
      <c r="DIB12072" s="18" t="s">
        <v>647</v>
      </c>
      <c r="DIC12072" s="18" t="s">
        <v>647</v>
      </c>
      <c r="DID12072" s="18" t="s">
        <v>647</v>
      </c>
      <c r="DIE12072" s="18" t="s">
        <v>647</v>
      </c>
      <c r="DIF12072" s="18" t="s">
        <v>647</v>
      </c>
      <c r="DIG12072" s="18" t="s">
        <v>647</v>
      </c>
      <c r="DIH12072" s="18" t="s">
        <v>647</v>
      </c>
      <c r="DII12072" s="18" t="s">
        <v>647</v>
      </c>
      <c r="DIJ12072" s="18" t="s">
        <v>647</v>
      </c>
      <c r="DIK12072" s="18" t="s">
        <v>647</v>
      </c>
      <c r="DIL12072" s="18" t="s">
        <v>647</v>
      </c>
      <c r="DIM12072" s="18" t="s">
        <v>647</v>
      </c>
      <c r="DIN12072" s="18" t="s">
        <v>647</v>
      </c>
      <c r="DIO12072" s="18" t="s">
        <v>647</v>
      </c>
      <c r="DIP12072" s="18" t="s">
        <v>647</v>
      </c>
      <c r="DIQ12072" s="18" t="s">
        <v>647</v>
      </c>
      <c r="DIR12072" s="18" t="s">
        <v>647</v>
      </c>
      <c r="DIS12072" s="18" t="s">
        <v>647</v>
      </c>
      <c r="DIT12072" s="18" t="s">
        <v>647</v>
      </c>
      <c r="DIU12072" s="18" t="s">
        <v>647</v>
      </c>
      <c r="DIV12072" s="18" t="s">
        <v>647</v>
      </c>
      <c r="DIW12072" s="18" t="s">
        <v>647</v>
      </c>
      <c r="DIX12072" s="18" t="s">
        <v>647</v>
      </c>
      <c r="DIY12072" s="18" t="s">
        <v>647</v>
      </c>
      <c r="DIZ12072" s="18" t="s">
        <v>647</v>
      </c>
      <c r="DJA12072" s="18" t="s">
        <v>647</v>
      </c>
      <c r="DJB12072" s="18" t="s">
        <v>647</v>
      </c>
      <c r="DJC12072" s="18" t="s">
        <v>647</v>
      </c>
      <c r="DJD12072" s="18" t="s">
        <v>647</v>
      </c>
      <c r="DJE12072" s="18" t="s">
        <v>647</v>
      </c>
      <c r="DJF12072" s="18" t="s">
        <v>647</v>
      </c>
      <c r="DJG12072" s="18" t="s">
        <v>647</v>
      </c>
      <c r="DJH12072" s="18" t="s">
        <v>647</v>
      </c>
      <c r="DJI12072" s="18" t="s">
        <v>647</v>
      </c>
      <c r="DJJ12072" s="18" t="s">
        <v>647</v>
      </c>
      <c r="DJK12072" s="18" t="s">
        <v>647</v>
      </c>
      <c r="DJL12072" s="18" t="s">
        <v>647</v>
      </c>
      <c r="DJM12072" s="18" t="s">
        <v>647</v>
      </c>
      <c r="DJN12072" s="18" t="s">
        <v>647</v>
      </c>
      <c r="DJO12072" s="18" t="s">
        <v>647</v>
      </c>
      <c r="DJP12072" s="18" t="s">
        <v>647</v>
      </c>
      <c r="DJQ12072" s="18" t="s">
        <v>647</v>
      </c>
      <c r="DJR12072" s="18" t="s">
        <v>647</v>
      </c>
      <c r="DJS12072" s="18" t="s">
        <v>647</v>
      </c>
      <c r="DJT12072" s="18" t="s">
        <v>647</v>
      </c>
      <c r="DJU12072" s="18" t="s">
        <v>647</v>
      </c>
      <c r="DJV12072" s="18" t="s">
        <v>647</v>
      </c>
      <c r="DJW12072" s="18" t="s">
        <v>647</v>
      </c>
      <c r="DJX12072" s="18" t="s">
        <v>647</v>
      </c>
      <c r="DJY12072" s="18" t="s">
        <v>647</v>
      </c>
      <c r="DJZ12072" s="18" t="s">
        <v>647</v>
      </c>
      <c r="DKA12072" s="18" t="s">
        <v>647</v>
      </c>
      <c r="DKB12072" s="18" t="s">
        <v>647</v>
      </c>
      <c r="DKC12072" s="18" t="s">
        <v>647</v>
      </c>
      <c r="DKD12072" s="18" t="s">
        <v>647</v>
      </c>
      <c r="DKE12072" s="18" t="s">
        <v>647</v>
      </c>
      <c r="DKF12072" s="18" t="s">
        <v>647</v>
      </c>
      <c r="DKG12072" s="18" t="s">
        <v>647</v>
      </c>
      <c r="DKH12072" s="18" t="s">
        <v>647</v>
      </c>
      <c r="DKI12072" s="18" t="s">
        <v>647</v>
      </c>
      <c r="DKJ12072" s="18" t="s">
        <v>647</v>
      </c>
      <c r="DKK12072" s="18" t="s">
        <v>647</v>
      </c>
      <c r="DKL12072" s="18" t="s">
        <v>647</v>
      </c>
      <c r="DKM12072" s="18" t="s">
        <v>647</v>
      </c>
      <c r="DKN12072" s="18" t="s">
        <v>647</v>
      </c>
      <c r="DKO12072" s="18" t="s">
        <v>647</v>
      </c>
      <c r="DKP12072" s="18" t="s">
        <v>647</v>
      </c>
      <c r="DKQ12072" s="18" t="s">
        <v>647</v>
      </c>
      <c r="DKR12072" s="18" t="s">
        <v>647</v>
      </c>
      <c r="DKS12072" s="18" t="s">
        <v>647</v>
      </c>
      <c r="DKT12072" s="18" t="s">
        <v>647</v>
      </c>
      <c r="DKU12072" s="18" t="s">
        <v>647</v>
      </c>
      <c r="DKV12072" s="18" t="s">
        <v>647</v>
      </c>
      <c r="DKW12072" s="18" t="s">
        <v>647</v>
      </c>
      <c r="DKX12072" s="18" t="s">
        <v>647</v>
      </c>
      <c r="DKY12072" s="18" t="s">
        <v>647</v>
      </c>
      <c r="DKZ12072" s="18" t="s">
        <v>647</v>
      </c>
      <c r="DLA12072" s="18" t="s">
        <v>647</v>
      </c>
      <c r="DLB12072" s="18" t="s">
        <v>647</v>
      </c>
      <c r="DLC12072" s="18" t="s">
        <v>647</v>
      </c>
      <c r="DLD12072" s="18" t="s">
        <v>647</v>
      </c>
      <c r="DLE12072" s="18" t="s">
        <v>647</v>
      </c>
      <c r="DLF12072" s="18" t="s">
        <v>647</v>
      </c>
      <c r="DLG12072" s="18" t="s">
        <v>647</v>
      </c>
      <c r="DLH12072" s="18" t="s">
        <v>647</v>
      </c>
      <c r="DLI12072" s="18" t="s">
        <v>647</v>
      </c>
      <c r="DLJ12072" s="18" t="s">
        <v>647</v>
      </c>
      <c r="DLK12072" s="18" t="s">
        <v>647</v>
      </c>
      <c r="DLL12072" s="18" t="s">
        <v>647</v>
      </c>
      <c r="DLM12072" s="18" t="s">
        <v>647</v>
      </c>
      <c r="DLN12072" s="18" t="s">
        <v>647</v>
      </c>
      <c r="DLO12072" s="18" t="s">
        <v>647</v>
      </c>
      <c r="DLP12072" s="18" t="s">
        <v>647</v>
      </c>
      <c r="DLQ12072" s="18" t="s">
        <v>647</v>
      </c>
      <c r="DLR12072" s="18" t="s">
        <v>647</v>
      </c>
      <c r="DLS12072" s="18" t="s">
        <v>647</v>
      </c>
      <c r="DLT12072" s="18" t="s">
        <v>647</v>
      </c>
      <c r="DLU12072" s="18" t="s">
        <v>647</v>
      </c>
      <c r="DLV12072" s="18" t="s">
        <v>647</v>
      </c>
      <c r="DLW12072" s="18" t="s">
        <v>647</v>
      </c>
      <c r="DLX12072" s="18" t="s">
        <v>647</v>
      </c>
      <c r="DLY12072" s="18" t="s">
        <v>647</v>
      </c>
      <c r="DLZ12072" s="18" t="s">
        <v>647</v>
      </c>
      <c r="DMA12072" s="18" t="s">
        <v>647</v>
      </c>
      <c r="DMB12072" s="18" t="s">
        <v>647</v>
      </c>
      <c r="DMC12072" s="18" t="s">
        <v>647</v>
      </c>
      <c r="DMD12072" s="18" t="s">
        <v>647</v>
      </c>
      <c r="DME12072" s="18" t="s">
        <v>647</v>
      </c>
      <c r="DMF12072" s="18" t="s">
        <v>647</v>
      </c>
      <c r="DMG12072" s="18" t="s">
        <v>647</v>
      </c>
      <c r="DMH12072" s="18" t="s">
        <v>647</v>
      </c>
      <c r="DMI12072" s="18" t="s">
        <v>647</v>
      </c>
      <c r="DMJ12072" s="18" t="s">
        <v>647</v>
      </c>
      <c r="DMK12072" s="18" t="s">
        <v>647</v>
      </c>
      <c r="DML12072" s="18" t="s">
        <v>647</v>
      </c>
      <c r="DMM12072" s="18" t="s">
        <v>647</v>
      </c>
      <c r="DMN12072" s="18" t="s">
        <v>647</v>
      </c>
      <c r="DMO12072" s="18" t="s">
        <v>647</v>
      </c>
      <c r="DMP12072" s="18" t="s">
        <v>647</v>
      </c>
      <c r="DMQ12072" s="18" t="s">
        <v>647</v>
      </c>
      <c r="DMR12072" s="18" t="s">
        <v>647</v>
      </c>
      <c r="DMS12072" s="18" t="s">
        <v>647</v>
      </c>
      <c r="DMT12072" s="18" t="s">
        <v>647</v>
      </c>
      <c r="DMU12072" s="18" t="s">
        <v>647</v>
      </c>
      <c r="DMV12072" s="18" t="s">
        <v>647</v>
      </c>
      <c r="DMW12072" s="18" t="s">
        <v>647</v>
      </c>
      <c r="DMX12072" s="18" t="s">
        <v>647</v>
      </c>
      <c r="DMY12072" s="18" t="s">
        <v>647</v>
      </c>
      <c r="DMZ12072" s="18" t="s">
        <v>647</v>
      </c>
      <c r="DNA12072" s="18" t="s">
        <v>647</v>
      </c>
      <c r="DNB12072" s="18" t="s">
        <v>647</v>
      </c>
      <c r="DNC12072" s="18" t="s">
        <v>647</v>
      </c>
      <c r="DND12072" s="18" t="s">
        <v>647</v>
      </c>
      <c r="DNE12072" s="18" t="s">
        <v>647</v>
      </c>
      <c r="DNF12072" s="18" t="s">
        <v>647</v>
      </c>
      <c r="DNG12072" s="18" t="s">
        <v>647</v>
      </c>
      <c r="DNH12072" s="18" t="s">
        <v>647</v>
      </c>
      <c r="DNI12072" s="18" t="s">
        <v>647</v>
      </c>
      <c r="DNJ12072" s="18" t="s">
        <v>647</v>
      </c>
      <c r="DNK12072" s="18" t="s">
        <v>647</v>
      </c>
      <c r="DNL12072" s="18" t="s">
        <v>647</v>
      </c>
      <c r="DNM12072" s="18" t="s">
        <v>647</v>
      </c>
      <c r="DNN12072" s="18" t="s">
        <v>647</v>
      </c>
      <c r="DNO12072" s="18" t="s">
        <v>647</v>
      </c>
      <c r="DNP12072" s="18" t="s">
        <v>647</v>
      </c>
      <c r="DNQ12072" s="18" t="s">
        <v>647</v>
      </c>
      <c r="DNR12072" s="18" t="s">
        <v>647</v>
      </c>
      <c r="DNS12072" s="18" t="s">
        <v>647</v>
      </c>
      <c r="DNT12072" s="18" t="s">
        <v>647</v>
      </c>
      <c r="DNU12072" s="18" t="s">
        <v>647</v>
      </c>
      <c r="DNV12072" s="18" t="s">
        <v>647</v>
      </c>
      <c r="DNW12072" s="18" t="s">
        <v>647</v>
      </c>
      <c r="DNX12072" s="18" t="s">
        <v>647</v>
      </c>
      <c r="DNY12072" s="18" t="s">
        <v>647</v>
      </c>
      <c r="DNZ12072" s="18" t="s">
        <v>647</v>
      </c>
      <c r="DOA12072" s="18" t="s">
        <v>647</v>
      </c>
      <c r="DOB12072" s="18" t="s">
        <v>647</v>
      </c>
      <c r="DOC12072" s="18" t="s">
        <v>647</v>
      </c>
      <c r="DOD12072" s="18" t="s">
        <v>647</v>
      </c>
      <c r="DOE12072" s="18" t="s">
        <v>647</v>
      </c>
      <c r="DOF12072" s="18" t="s">
        <v>647</v>
      </c>
      <c r="DOG12072" s="18" t="s">
        <v>647</v>
      </c>
      <c r="DOH12072" s="18" t="s">
        <v>647</v>
      </c>
      <c r="DOI12072" s="18" t="s">
        <v>647</v>
      </c>
      <c r="DOJ12072" s="18" t="s">
        <v>647</v>
      </c>
      <c r="DOK12072" s="18" t="s">
        <v>647</v>
      </c>
      <c r="DOL12072" s="18" t="s">
        <v>647</v>
      </c>
      <c r="DOM12072" s="18" t="s">
        <v>647</v>
      </c>
      <c r="DON12072" s="18" t="s">
        <v>647</v>
      </c>
      <c r="DOO12072" s="18" t="s">
        <v>647</v>
      </c>
      <c r="DOP12072" s="18" t="s">
        <v>647</v>
      </c>
      <c r="DOQ12072" s="18" t="s">
        <v>647</v>
      </c>
      <c r="DOR12072" s="18" t="s">
        <v>647</v>
      </c>
      <c r="DOS12072" s="18" t="s">
        <v>647</v>
      </c>
      <c r="DOT12072" s="18" t="s">
        <v>647</v>
      </c>
      <c r="DOU12072" s="18" t="s">
        <v>647</v>
      </c>
      <c r="DOV12072" s="18" t="s">
        <v>647</v>
      </c>
      <c r="DOW12072" s="18" t="s">
        <v>647</v>
      </c>
      <c r="DOX12072" s="18" t="s">
        <v>647</v>
      </c>
      <c r="DOY12072" s="18" t="s">
        <v>647</v>
      </c>
      <c r="DOZ12072" s="18" t="s">
        <v>647</v>
      </c>
      <c r="DPA12072" s="18" t="s">
        <v>647</v>
      </c>
      <c r="DPB12072" s="18" t="s">
        <v>647</v>
      </c>
      <c r="DPC12072" s="18" t="s">
        <v>647</v>
      </c>
      <c r="DPD12072" s="18" t="s">
        <v>647</v>
      </c>
      <c r="DPE12072" s="18" t="s">
        <v>647</v>
      </c>
      <c r="DPF12072" s="18" t="s">
        <v>647</v>
      </c>
      <c r="DPG12072" s="18" t="s">
        <v>647</v>
      </c>
      <c r="DPH12072" s="18" t="s">
        <v>647</v>
      </c>
      <c r="DPI12072" s="18" t="s">
        <v>647</v>
      </c>
      <c r="DPJ12072" s="18" t="s">
        <v>647</v>
      </c>
      <c r="DPK12072" s="18" t="s">
        <v>647</v>
      </c>
      <c r="DPL12072" s="18" t="s">
        <v>647</v>
      </c>
      <c r="DPM12072" s="18" t="s">
        <v>647</v>
      </c>
      <c r="DPN12072" s="18" t="s">
        <v>647</v>
      </c>
      <c r="DPO12072" s="18" t="s">
        <v>647</v>
      </c>
      <c r="DPP12072" s="18" t="s">
        <v>647</v>
      </c>
      <c r="DPQ12072" s="18" t="s">
        <v>647</v>
      </c>
      <c r="DPR12072" s="18" t="s">
        <v>647</v>
      </c>
      <c r="DPS12072" s="18" t="s">
        <v>647</v>
      </c>
      <c r="DPT12072" s="18" t="s">
        <v>647</v>
      </c>
      <c r="DPU12072" s="18" t="s">
        <v>647</v>
      </c>
      <c r="DPV12072" s="18" t="s">
        <v>647</v>
      </c>
      <c r="DPW12072" s="18" t="s">
        <v>647</v>
      </c>
      <c r="DPX12072" s="18" t="s">
        <v>647</v>
      </c>
      <c r="DPY12072" s="18" t="s">
        <v>647</v>
      </c>
      <c r="DPZ12072" s="18" t="s">
        <v>647</v>
      </c>
      <c r="DQA12072" s="18" t="s">
        <v>647</v>
      </c>
      <c r="DQB12072" s="18" t="s">
        <v>647</v>
      </c>
      <c r="DQC12072" s="18" t="s">
        <v>647</v>
      </c>
      <c r="DQD12072" s="18" t="s">
        <v>647</v>
      </c>
      <c r="DQE12072" s="18" t="s">
        <v>647</v>
      </c>
      <c r="DQF12072" s="18" t="s">
        <v>647</v>
      </c>
      <c r="DQG12072" s="18" t="s">
        <v>647</v>
      </c>
      <c r="DQH12072" s="18" t="s">
        <v>647</v>
      </c>
      <c r="DQI12072" s="18" t="s">
        <v>647</v>
      </c>
      <c r="DQJ12072" s="18" t="s">
        <v>647</v>
      </c>
      <c r="DQK12072" s="18" t="s">
        <v>647</v>
      </c>
      <c r="DQL12072" s="18" t="s">
        <v>647</v>
      </c>
      <c r="DQM12072" s="18" t="s">
        <v>647</v>
      </c>
      <c r="DQN12072" s="18" t="s">
        <v>647</v>
      </c>
      <c r="DQO12072" s="18" t="s">
        <v>647</v>
      </c>
      <c r="DQP12072" s="18" t="s">
        <v>647</v>
      </c>
      <c r="DQQ12072" s="18" t="s">
        <v>647</v>
      </c>
      <c r="DQR12072" s="18" t="s">
        <v>647</v>
      </c>
      <c r="DQS12072" s="18" t="s">
        <v>647</v>
      </c>
      <c r="DQT12072" s="18" t="s">
        <v>647</v>
      </c>
      <c r="DQU12072" s="18" t="s">
        <v>647</v>
      </c>
      <c r="DQV12072" s="18" t="s">
        <v>647</v>
      </c>
      <c r="DQW12072" s="18" t="s">
        <v>647</v>
      </c>
      <c r="DQX12072" s="18" t="s">
        <v>647</v>
      </c>
      <c r="DQY12072" s="18" t="s">
        <v>647</v>
      </c>
      <c r="DQZ12072" s="18" t="s">
        <v>647</v>
      </c>
      <c r="DRA12072" s="18" t="s">
        <v>647</v>
      </c>
      <c r="DRB12072" s="18" t="s">
        <v>647</v>
      </c>
      <c r="DRC12072" s="18" t="s">
        <v>647</v>
      </c>
      <c r="DRD12072" s="18" t="s">
        <v>647</v>
      </c>
      <c r="DRE12072" s="18" t="s">
        <v>647</v>
      </c>
      <c r="DRF12072" s="18" t="s">
        <v>647</v>
      </c>
      <c r="DRG12072" s="18" t="s">
        <v>647</v>
      </c>
      <c r="DRH12072" s="18" t="s">
        <v>647</v>
      </c>
      <c r="DRI12072" s="18" t="s">
        <v>647</v>
      </c>
      <c r="DRJ12072" s="18" t="s">
        <v>647</v>
      </c>
      <c r="DRK12072" s="18" t="s">
        <v>647</v>
      </c>
      <c r="DRL12072" s="18" t="s">
        <v>647</v>
      </c>
      <c r="DRM12072" s="18" t="s">
        <v>647</v>
      </c>
      <c r="DRN12072" s="18" t="s">
        <v>647</v>
      </c>
      <c r="DRO12072" s="18" t="s">
        <v>647</v>
      </c>
      <c r="DRP12072" s="18" t="s">
        <v>647</v>
      </c>
      <c r="DRQ12072" s="18" t="s">
        <v>647</v>
      </c>
      <c r="DRR12072" s="18" t="s">
        <v>647</v>
      </c>
      <c r="DRS12072" s="18" t="s">
        <v>647</v>
      </c>
      <c r="DRT12072" s="18" t="s">
        <v>647</v>
      </c>
      <c r="DRU12072" s="18" t="s">
        <v>647</v>
      </c>
      <c r="DRV12072" s="18" t="s">
        <v>647</v>
      </c>
      <c r="DRW12072" s="18" t="s">
        <v>647</v>
      </c>
      <c r="DRX12072" s="18" t="s">
        <v>647</v>
      </c>
      <c r="DRY12072" s="18" t="s">
        <v>647</v>
      </c>
      <c r="DRZ12072" s="18" t="s">
        <v>647</v>
      </c>
      <c r="DSA12072" s="18" t="s">
        <v>647</v>
      </c>
      <c r="DSB12072" s="18" t="s">
        <v>647</v>
      </c>
      <c r="DSC12072" s="18" t="s">
        <v>647</v>
      </c>
      <c r="DSD12072" s="18" t="s">
        <v>647</v>
      </c>
      <c r="DSE12072" s="18" t="s">
        <v>647</v>
      </c>
      <c r="DSF12072" s="18" t="s">
        <v>647</v>
      </c>
      <c r="DSG12072" s="18" t="s">
        <v>647</v>
      </c>
      <c r="DSH12072" s="18" t="s">
        <v>647</v>
      </c>
      <c r="DSI12072" s="18" t="s">
        <v>647</v>
      </c>
      <c r="DSJ12072" s="18" t="s">
        <v>647</v>
      </c>
      <c r="DSK12072" s="18" t="s">
        <v>647</v>
      </c>
      <c r="DSL12072" s="18" t="s">
        <v>647</v>
      </c>
      <c r="DSM12072" s="18" t="s">
        <v>647</v>
      </c>
      <c r="DSN12072" s="18" t="s">
        <v>647</v>
      </c>
      <c r="DSO12072" s="18" t="s">
        <v>647</v>
      </c>
      <c r="DSP12072" s="18" t="s">
        <v>647</v>
      </c>
      <c r="DSQ12072" s="18" t="s">
        <v>647</v>
      </c>
      <c r="DSR12072" s="18" t="s">
        <v>647</v>
      </c>
      <c r="DSS12072" s="18" t="s">
        <v>647</v>
      </c>
      <c r="DST12072" s="18" t="s">
        <v>647</v>
      </c>
      <c r="DSU12072" s="18" t="s">
        <v>647</v>
      </c>
      <c r="DSV12072" s="18" t="s">
        <v>647</v>
      </c>
      <c r="DSW12072" s="18" t="s">
        <v>647</v>
      </c>
      <c r="DSX12072" s="18" t="s">
        <v>647</v>
      </c>
      <c r="DSY12072" s="18" t="s">
        <v>647</v>
      </c>
      <c r="DSZ12072" s="18" t="s">
        <v>647</v>
      </c>
      <c r="DTA12072" s="18" t="s">
        <v>647</v>
      </c>
      <c r="DTB12072" s="18" t="s">
        <v>647</v>
      </c>
      <c r="DTC12072" s="18" t="s">
        <v>647</v>
      </c>
      <c r="DTD12072" s="18" t="s">
        <v>647</v>
      </c>
      <c r="DTE12072" s="18" t="s">
        <v>647</v>
      </c>
      <c r="DTF12072" s="18" t="s">
        <v>647</v>
      </c>
      <c r="DTG12072" s="18" t="s">
        <v>647</v>
      </c>
      <c r="DTH12072" s="18" t="s">
        <v>647</v>
      </c>
      <c r="DTI12072" s="18" t="s">
        <v>647</v>
      </c>
      <c r="DTJ12072" s="18" t="s">
        <v>647</v>
      </c>
      <c r="DTK12072" s="18" t="s">
        <v>647</v>
      </c>
      <c r="DTL12072" s="18" t="s">
        <v>647</v>
      </c>
      <c r="DTM12072" s="18" t="s">
        <v>647</v>
      </c>
      <c r="DTN12072" s="18" t="s">
        <v>647</v>
      </c>
      <c r="DTO12072" s="18" t="s">
        <v>647</v>
      </c>
      <c r="DTP12072" s="18" t="s">
        <v>647</v>
      </c>
      <c r="DTQ12072" s="18" t="s">
        <v>647</v>
      </c>
      <c r="DTR12072" s="18" t="s">
        <v>647</v>
      </c>
      <c r="DTS12072" s="18" t="s">
        <v>647</v>
      </c>
      <c r="DTT12072" s="18" t="s">
        <v>647</v>
      </c>
      <c r="DTU12072" s="18" t="s">
        <v>647</v>
      </c>
      <c r="DTV12072" s="18" t="s">
        <v>647</v>
      </c>
      <c r="DTW12072" s="18" t="s">
        <v>647</v>
      </c>
      <c r="DTX12072" s="18" t="s">
        <v>647</v>
      </c>
      <c r="DTY12072" s="18" t="s">
        <v>647</v>
      </c>
      <c r="DTZ12072" s="18" t="s">
        <v>647</v>
      </c>
      <c r="DUA12072" s="18" t="s">
        <v>647</v>
      </c>
      <c r="DUB12072" s="18" t="s">
        <v>647</v>
      </c>
      <c r="DUC12072" s="18" t="s">
        <v>647</v>
      </c>
      <c r="DUD12072" s="18" t="s">
        <v>647</v>
      </c>
      <c r="DUE12072" s="18" t="s">
        <v>647</v>
      </c>
      <c r="DUF12072" s="18" t="s">
        <v>647</v>
      </c>
      <c r="DUG12072" s="18" t="s">
        <v>647</v>
      </c>
      <c r="DUH12072" s="18" t="s">
        <v>647</v>
      </c>
      <c r="DUI12072" s="18" t="s">
        <v>647</v>
      </c>
      <c r="DUJ12072" s="18" t="s">
        <v>647</v>
      </c>
      <c r="DUK12072" s="18" t="s">
        <v>647</v>
      </c>
      <c r="DUL12072" s="18" t="s">
        <v>647</v>
      </c>
      <c r="DUM12072" s="18" t="s">
        <v>647</v>
      </c>
      <c r="DUN12072" s="18" t="s">
        <v>647</v>
      </c>
      <c r="DUO12072" s="18" t="s">
        <v>647</v>
      </c>
      <c r="DUP12072" s="18" t="s">
        <v>647</v>
      </c>
      <c r="DUQ12072" s="18" t="s">
        <v>647</v>
      </c>
      <c r="DUR12072" s="18" t="s">
        <v>647</v>
      </c>
      <c r="DUS12072" s="18" t="s">
        <v>647</v>
      </c>
      <c r="DUT12072" s="18" t="s">
        <v>647</v>
      </c>
      <c r="DUU12072" s="18" t="s">
        <v>647</v>
      </c>
      <c r="DUV12072" s="18" t="s">
        <v>647</v>
      </c>
      <c r="DUW12072" s="18" t="s">
        <v>647</v>
      </c>
      <c r="DUX12072" s="18" t="s">
        <v>647</v>
      </c>
      <c r="DUY12072" s="18" t="s">
        <v>647</v>
      </c>
      <c r="DUZ12072" s="18" t="s">
        <v>647</v>
      </c>
      <c r="DVA12072" s="18" t="s">
        <v>647</v>
      </c>
      <c r="DVB12072" s="18" t="s">
        <v>647</v>
      </c>
      <c r="DVC12072" s="18" t="s">
        <v>647</v>
      </c>
      <c r="DVD12072" s="18" t="s">
        <v>647</v>
      </c>
      <c r="DVE12072" s="18" t="s">
        <v>647</v>
      </c>
      <c r="DVF12072" s="18" t="s">
        <v>647</v>
      </c>
      <c r="DVG12072" s="18" t="s">
        <v>647</v>
      </c>
      <c r="DVH12072" s="18" t="s">
        <v>647</v>
      </c>
      <c r="DVI12072" s="18" t="s">
        <v>647</v>
      </c>
      <c r="DVJ12072" s="18" t="s">
        <v>647</v>
      </c>
      <c r="DVK12072" s="18" t="s">
        <v>647</v>
      </c>
      <c r="DVL12072" s="18" t="s">
        <v>647</v>
      </c>
      <c r="DVM12072" s="18" t="s">
        <v>647</v>
      </c>
      <c r="DVN12072" s="18" t="s">
        <v>647</v>
      </c>
      <c r="DVO12072" s="18" t="s">
        <v>647</v>
      </c>
      <c r="DVP12072" s="18" t="s">
        <v>647</v>
      </c>
      <c r="DVQ12072" s="18" t="s">
        <v>647</v>
      </c>
      <c r="DVR12072" s="18" t="s">
        <v>647</v>
      </c>
      <c r="DVS12072" s="18" t="s">
        <v>647</v>
      </c>
      <c r="DVT12072" s="18" t="s">
        <v>647</v>
      </c>
      <c r="DVU12072" s="18" t="s">
        <v>647</v>
      </c>
      <c r="DVV12072" s="18" t="s">
        <v>647</v>
      </c>
      <c r="DVW12072" s="18" t="s">
        <v>647</v>
      </c>
      <c r="DVX12072" s="18" t="s">
        <v>647</v>
      </c>
      <c r="DVY12072" s="18" t="s">
        <v>647</v>
      </c>
      <c r="DVZ12072" s="18" t="s">
        <v>647</v>
      </c>
      <c r="DWA12072" s="18" t="s">
        <v>647</v>
      </c>
      <c r="DWB12072" s="18" t="s">
        <v>647</v>
      </c>
      <c r="DWC12072" s="18" t="s">
        <v>647</v>
      </c>
      <c r="DWD12072" s="18" t="s">
        <v>647</v>
      </c>
      <c r="DWE12072" s="18" t="s">
        <v>647</v>
      </c>
      <c r="DWF12072" s="18" t="s">
        <v>647</v>
      </c>
      <c r="DWG12072" s="18" t="s">
        <v>647</v>
      </c>
      <c r="DWH12072" s="18" t="s">
        <v>647</v>
      </c>
      <c r="DWI12072" s="18" t="s">
        <v>647</v>
      </c>
      <c r="DWJ12072" s="18" t="s">
        <v>647</v>
      </c>
      <c r="DWK12072" s="18" t="s">
        <v>647</v>
      </c>
      <c r="DWL12072" s="18" t="s">
        <v>647</v>
      </c>
      <c r="DWM12072" s="18" t="s">
        <v>647</v>
      </c>
      <c r="DWN12072" s="18" t="s">
        <v>647</v>
      </c>
      <c r="DWO12072" s="18" t="s">
        <v>647</v>
      </c>
      <c r="DWP12072" s="18" t="s">
        <v>647</v>
      </c>
      <c r="DWQ12072" s="18" t="s">
        <v>647</v>
      </c>
      <c r="DWR12072" s="18" t="s">
        <v>647</v>
      </c>
      <c r="DWS12072" s="18" t="s">
        <v>647</v>
      </c>
      <c r="DWT12072" s="18" t="s">
        <v>647</v>
      </c>
      <c r="DWU12072" s="18" t="s">
        <v>647</v>
      </c>
      <c r="DWV12072" s="18" t="s">
        <v>647</v>
      </c>
      <c r="DWW12072" s="18" t="s">
        <v>647</v>
      </c>
      <c r="DWX12072" s="18" t="s">
        <v>647</v>
      </c>
      <c r="DWY12072" s="18" t="s">
        <v>647</v>
      </c>
      <c r="DWZ12072" s="18" t="s">
        <v>647</v>
      </c>
      <c r="DXA12072" s="18" t="s">
        <v>647</v>
      </c>
      <c r="DXB12072" s="18" t="s">
        <v>647</v>
      </c>
      <c r="DXC12072" s="18" t="s">
        <v>647</v>
      </c>
      <c r="DXD12072" s="18" t="s">
        <v>647</v>
      </c>
      <c r="DXE12072" s="18" t="s">
        <v>647</v>
      </c>
      <c r="DXF12072" s="18" t="s">
        <v>647</v>
      </c>
      <c r="DXG12072" s="18" t="s">
        <v>647</v>
      </c>
      <c r="DXH12072" s="18" t="s">
        <v>647</v>
      </c>
      <c r="DXI12072" s="18" t="s">
        <v>647</v>
      </c>
      <c r="DXJ12072" s="18" t="s">
        <v>647</v>
      </c>
      <c r="DXK12072" s="18" t="s">
        <v>647</v>
      </c>
      <c r="DXL12072" s="18" t="s">
        <v>647</v>
      </c>
      <c r="DXM12072" s="18" t="s">
        <v>647</v>
      </c>
      <c r="DXN12072" s="18" t="s">
        <v>647</v>
      </c>
      <c r="DXO12072" s="18" t="s">
        <v>647</v>
      </c>
      <c r="DXP12072" s="18" t="s">
        <v>647</v>
      </c>
      <c r="DXQ12072" s="18" t="s">
        <v>647</v>
      </c>
      <c r="DXR12072" s="18" t="s">
        <v>647</v>
      </c>
      <c r="DXS12072" s="18" t="s">
        <v>647</v>
      </c>
      <c r="DXT12072" s="18" t="s">
        <v>647</v>
      </c>
      <c r="DXU12072" s="18" t="s">
        <v>647</v>
      </c>
      <c r="DXV12072" s="18" t="s">
        <v>647</v>
      </c>
      <c r="DXW12072" s="18" t="s">
        <v>647</v>
      </c>
      <c r="DXX12072" s="18" t="s">
        <v>647</v>
      </c>
      <c r="DXY12072" s="18" t="s">
        <v>647</v>
      </c>
      <c r="DXZ12072" s="18" t="s">
        <v>647</v>
      </c>
      <c r="DYA12072" s="18" t="s">
        <v>647</v>
      </c>
      <c r="DYB12072" s="18" t="s">
        <v>647</v>
      </c>
      <c r="DYC12072" s="18" t="s">
        <v>647</v>
      </c>
      <c r="DYD12072" s="18" t="s">
        <v>647</v>
      </c>
      <c r="DYE12072" s="18" t="s">
        <v>647</v>
      </c>
      <c r="DYF12072" s="18" t="s">
        <v>647</v>
      </c>
      <c r="DYG12072" s="18" t="s">
        <v>647</v>
      </c>
      <c r="DYH12072" s="18" t="s">
        <v>647</v>
      </c>
      <c r="DYI12072" s="18" t="s">
        <v>647</v>
      </c>
      <c r="DYJ12072" s="18" t="s">
        <v>647</v>
      </c>
      <c r="DYK12072" s="18" t="s">
        <v>647</v>
      </c>
      <c r="DYL12072" s="18" t="s">
        <v>647</v>
      </c>
      <c r="DYM12072" s="18" t="s">
        <v>647</v>
      </c>
      <c r="DYN12072" s="18" t="s">
        <v>647</v>
      </c>
      <c r="DYO12072" s="18" t="s">
        <v>647</v>
      </c>
      <c r="DYP12072" s="18" t="s">
        <v>647</v>
      </c>
      <c r="DYQ12072" s="18" t="s">
        <v>647</v>
      </c>
      <c r="DYR12072" s="18" t="s">
        <v>647</v>
      </c>
      <c r="DYS12072" s="18" t="s">
        <v>647</v>
      </c>
      <c r="DYT12072" s="18" t="s">
        <v>647</v>
      </c>
      <c r="DYU12072" s="18" t="s">
        <v>647</v>
      </c>
      <c r="DYV12072" s="18" t="s">
        <v>647</v>
      </c>
      <c r="DYW12072" s="18" t="s">
        <v>647</v>
      </c>
      <c r="DYX12072" s="18" t="s">
        <v>647</v>
      </c>
      <c r="DYY12072" s="18" t="s">
        <v>647</v>
      </c>
      <c r="DYZ12072" s="18" t="s">
        <v>647</v>
      </c>
      <c r="DZA12072" s="18" t="s">
        <v>647</v>
      </c>
      <c r="DZB12072" s="18" t="s">
        <v>647</v>
      </c>
      <c r="DZC12072" s="18" t="s">
        <v>647</v>
      </c>
      <c r="DZD12072" s="18" t="s">
        <v>647</v>
      </c>
      <c r="DZE12072" s="18" t="s">
        <v>647</v>
      </c>
      <c r="DZF12072" s="18" t="s">
        <v>647</v>
      </c>
      <c r="DZG12072" s="18" t="s">
        <v>647</v>
      </c>
      <c r="DZH12072" s="18" t="s">
        <v>647</v>
      </c>
      <c r="DZI12072" s="18" t="s">
        <v>647</v>
      </c>
      <c r="DZJ12072" s="18" t="s">
        <v>647</v>
      </c>
      <c r="DZK12072" s="18" t="s">
        <v>647</v>
      </c>
      <c r="DZL12072" s="18" t="s">
        <v>647</v>
      </c>
      <c r="DZM12072" s="18" t="s">
        <v>647</v>
      </c>
      <c r="DZN12072" s="18" t="s">
        <v>647</v>
      </c>
      <c r="DZO12072" s="18" t="s">
        <v>647</v>
      </c>
      <c r="DZP12072" s="18" t="s">
        <v>647</v>
      </c>
      <c r="DZQ12072" s="18" t="s">
        <v>647</v>
      </c>
      <c r="DZR12072" s="18" t="s">
        <v>647</v>
      </c>
      <c r="DZS12072" s="18" t="s">
        <v>647</v>
      </c>
      <c r="DZT12072" s="18" t="s">
        <v>647</v>
      </c>
      <c r="DZU12072" s="18" t="s">
        <v>647</v>
      </c>
      <c r="DZV12072" s="18" t="s">
        <v>647</v>
      </c>
      <c r="DZW12072" s="18" t="s">
        <v>647</v>
      </c>
      <c r="DZX12072" s="18" t="s">
        <v>647</v>
      </c>
      <c r="DZY12072" s="18" t="s">
        <v>647</v>
      </c>
      <c r="DZZ12072" s="18" t="s">
        <v>647</v>
      </c>
      <c r="EAA12072" s="18" t="s">
        <v>647</v>
      </c>
      <c r="EAB12072" s="18" t="s">
        <v>647</v>
      </c>
      <c r="EAC12072" s="18" t="s">
        <v>647</v>
      </c>
      <c r="EAD12072" s="18" t="s">
        <v>647</v>
      </c>
      <c r="EAE12072" s="18" t="s">
        <v>647</v>
      </c>
      <c r="EAF12072" s="18" t="s">
        <v>647</v>
      </c>
      <c r="EAG12072" s="18" t="s">
        <v>647</v>
      </c>
      <c r="EAH12072" s="18" t="s">
        <v>647</v>
      </c>
      <c r="EAI12072" s="18" t="s">
        <v>647</v>
      </c>
      <c r="EAJ12072" s="18" t="s">
        <v>647</v>
      </c>
      <c r="EAK12072" s="18" t="s">
        <v>647</v>
      </c>
      <c r="EAL12072" s="18" t="s">
        <v>647</v>
      </c>
      <c r="EAM12072" s="18" t="s">
        <v>647</v>
      </c>
      <c r="EAN12072" s="18" t="s">
        <v>647</v>
      </c>
      <c r="EAO12072" s="18" t="s">
        <v>647</v>
      </c>
      <c r="EAP12072" s="18" t="s">
        <v>647</v>
      </c>
      <c r="EAQ12072" s="18" t="s">
        <v>647</v>
      </c>
      <c r="EAR12072" s="18" t="s">
        <v>647</v>
      </c>
      <c r="EAS12072" s="18" t="s">
        <v>647</v>
      </c>
      <c r="EAT12072" s="18" t="s">
        <v>647</v>
      </c>
      <c r="EAU12072" s="18" t="s">
        <v>647</v>
      </c>
      <c r="EAV12072" s="18" t="s">
        <v>647</v>
      </c>
      <c r="EAW12072" s="18" t="s">
        <v>647</v>
      </c>
      <c r="EAX12072" s="18" t="s">
        <v>647</v>
      </c>
      <c r="EAY12072" s="18" t="s">
        <v>647</v>
      </c>
      <c r="EAZ12072" s="18" t="s">
        <v>647</v>
      </c>
      <c r="EBA12072" s="18" t="s">
        <v>647</v>
      </c>
      <c r="EBB12072" s="18" t="s">
        <v>647</v>
      </c>
      <c r="EBC12072" s="18" t="s">
        <v>647</v>
      </c>
      <c r="EBD12072" s="18" t="s">
        <v>647</v>
      </c>
      <c r="EBE12072" s="18" t="s">
        <v>647</v>
      </c>
      <c r="EBF12072" s="18" t="s">
        <v>647</v>
      </c>
      <c r="EBG12072" s="18" t="s">
        <v>647</v>
      </c>
      <c r="EBH12072" s="18" t="s">
        <v>647</v>
      </c>
      <c r="EBI12072" s="18" t="s">
        <v>647</v>
      </c>
      <c r="EBJ12072" s="18" t="s">
        <v>647</v>
      </c>
      <c r="EBK12072" s="18" t="s">
        <v>647</v>
      </c>
      <c r="EBL12072" s="18" t="s">
        <v>647</v>
      </c>
      <c r="EBM12072" s="18" t="s">
        <v>647</v>
      </c>
      <c r="EBN12072" s="18" t="s">
        <v>647</v>
      </c>
      <c r="EBO12072" s="18" t="s">
        <v>647</v>
      </c>
      <c r="EBP12072" s="18" t="s">
        <v>647</v>
      </c>
      <c r="EBQ12072" s="18" t="s">
        <v>647</v>
      </c>
      <c r="EBR12072" s="18" t="s">
        <v>647</v>
      </c>
      <c r="EBS12072" s="18" t="s">
        <v>647</v>
      </c>
      <c r="EBT12072" s="18" t="s">
        <v>647</v>
      </c>
      <c r="EBU12072" s="18" t="s">
        <v>647</v>
      </c>
      <c r="EBV12072" s="18" t="s">
        <v>647</v>
      </c>
      <c r="EBW12072" s="18" t="s">
        <v>647</v>
      </c>
      <c r="EBX12072" s="18" t="s">
        <v>647</v>
      </c>
      <c r="EBY12072" s="18" t="s">
        <v>647</v>
      </c>
      <c r="EBZ12072" s="18" t="s">
        <v>647</v>
      </c>
      <c r="ECA12072" s="18" t="s">
        <v>647</v>
      </c>
      <c r="ECB12072" s="18" t="s">
        <v>647</v>
      </c>
      <c r="ECC12072" s="18" t="s">
        <v>647</v>
      </c>
      <c r="ECD12072" s="18" t="s">
        <v>647</v>
      </c>
      <c r="ECE12072" s="18" t="s">
        <v>647</v>
      </c>
      <c r="ECF12072" s="18" t="s">
        <v>647</v>
      </c>
      <c r="ECG12072" s="18" t="s">
        <v>647</v>
      </c>
      <c r="ECH12072" s="18" t="s">
        <v>647</v>
      </c>
      <c r="ECI12072" s="18" t="s">
        <v>647</v>
      </c>
      <c r="ECJ12072" s="18" t="s">
        <v>647</v>
      </c>
      <c r="ECK12072" s="18" t="s">
        <v>647</v>
      </c>
      <c r="ECL12072" s="18" t="s">
        <v>647</v>
      </c>
      <c r="ECM12072" s="18" t="s">
        <v>647</v>
      </c>
      <c r="ECN12072" s="18" t="s">
        <v>647</v>
      </c>
      <c r="ECO12072" s="18" t="s">
        <v>647</v>
      </c>
      <c r="ECP12072" s="18" t="s">
        <v>647</v>
      </c>
      <c r="ECQ12072" s="18" t="s">
        <v>647</v>
      </c>
      <c r="ECR12072" s="18" t="s">
        <v>647</v>
      </c>
      <c r="ECS12072" s="18" t="s">
        <v>647</v>
      </c>
      <c r="ECT12072" s="18" t="s">
        <v>647</v>
      </c>
      <c r="ECU12072" s="18" t="s">
        <v>647</v>
      </c>
      <c r="ECV12072" s="18" t="s">
        <v>647</v>
      </c>
      <c r="ECW12072" s="18" t="s">
        <v>647</v>
      </c>
      <c r="ECX12072" s="18" t="s">
        <v>647</v>
      </c>
      <c r="ECY12072" s="18" t="s">
        <v>647</v>
      </c>
      <c r="ECZ12072" s="18" t="s">
        <v>647</v>
      </c>
      <c r="EDA12072" s="18" t="s">
        <v>647</v>
      </c>
      <c r="EDB12072" s="18" t="s">
        <v>647</v>
      </c>
      <c r="EDC12072" s="18" t="s">
        <v>647</v>
      </c>
      <c r="EDD12072" s="18" t="s">
        <v>647</v>
      </c>
      <c r="EDE12072" s="18" t="s">
        <v>647</v>
      </c>
      <c r="EDF12072" s="18" t="s">
        <v>647</v>
      </c>
      <c r="EDG12072" s="18" t="s">
        <v>647</v>
      </c>
      <c r="EDH12072" s="18" t="s">
        <v>647</v>
      </c>
      <c r="EDI12072" s="18" t="s">
        <v>647</v>
      </c>
      <c r="EDJ12072" s="18" t="s">
        <v>647</v>
      </c>
      <c r="EDK12072" s="18" t="s">
        <v>647</v>
      </c>
      <c r="EDL12072" s="18" t="s">
        <v>647</v>
      </c>
      <c r="EDM12072" s="18" t="s">
        <v>647</v>
      </c>
      <c r="EDN12072" s="18" t="s">
        <v>647</v>
      </c>
      <c r="EDO12072" s="18" t="s">
        <v>647</v>
      </c>
      <c r="EDP12072" s="18" t="s">
        <v>647</v>
      </c>
      <c r="EDQ12072" s="18" t="s">
        <v>647</v>
      </c>
      <c r="EDR12072" s="18" t="s">
        <v>647</v>
      </c>
      <c r="EDS12072" s="18" t="s">
        <v>647</v>
      </c>
      <c r="EDT12072" s="18" t="s">
        <v>647</v>
      </c>
      <c r="EDU12072" s="18" t="s">
        <v>647</v>
      </c>
      <c r="EDV12072" s="18" t="s">
        <v>647</v>
      </c>
      <c r="EDW12072" s="18" t="s">
        <v>647</v>
      </c>
      <c r="EDX12072" s="18" t="s">
        <v>647</v>
      </c>
      <c r="EDY12072" s="18" t="s">
        <v>647</v>
      </c>
      <c r="EDZ12072" s="18" t="s">
        <v>647</v>
      </c>
      <c r="EEA12072" s="18" t="s">
        <v>647</v>
      </c>
      <c r="EEB12072" s="18" t="s">
        <v>647</v>
      </c>
      <c r="EEC12072" s="18" t="s">
        <v>647</v>
      </c>
      <c r="EED12072" s="18" t="s">
        <v>647</v>
      </c>
      <c r="EEE12072" s="18" t="s">
        <v>647</v>
      </c>
      <c r="EEF12072" s="18" t="s">
        <v>647</v>
      </c>
      <c r="EEG12072" s="18" t="s">
        <v>647</v>
      </c>
      <c r="EEH12072" s="18" t="s">
        <v>647</v>
      </c>
      <c r="EEI12072" s="18" t="s">
        <v>647</v>
      </c>
      <c r="EEJ12072" s="18" t="s">
        <v>647</v>
      </c>
      <c r="EEK12072" s="18" t="s">
        <v>647</v>
      </c>
      <c r="EEL12072" s="18" t="s">
        <v>647</v>
      </c>
      <c r="EEM12072" s="18" t="s">
        <v>647</v>
      </c>
      <c r="EEN12072" s="18" t="s">
        <v>647</v>
      </c>
      <c r="EEO12072" s="18" t="s">
        <v>647</v>
      </c>
      <c r="EEP12072" s="18" t="s">
        <v>647</v>
      </c>
      <c r="EEQ12072" s="18" t="s">
        <v>647</v>
      </c>
      <c r="EER12072" s="18" t="s">
        <v>647</v>
      </c>
      <c r="EES12072" s="18" t="s">
        <v>647</v>
      </c>
      <c r="EET12072" s="18" t="s">
        <v>647</v>
      </c>
      <c r="EEU12072" s="18" t="s">
        <v>647</v>
      </c>
      <c r="EEV12072" s="18" t="s">
        <v>647</v>
      </c>
      <c r="EEW12072" s="18" t="s">
        <v>647</v>
      </c>
      <c r="EEX12072" s="18" t="s">
        <v>647</v>
      </c>
      <c r="EEY12072" s="18" t="s">
        <v>647</v>
      </c>
      <c r="EEZ12072" s="18" t="s">
        <v>647</v>
      </c>
      <c r="EFA12072" s="18" t="s">
        <v>647</v>
      </c>
      <c r="EFB12072" s="18" t="s">
        <v>647</v>
      </c>
      <c r="EFC12072" s="18" t="s">
        <v>647</v>
      </c>
      <c r="EFD12072" s="18" t="s">
        <v>647</v>
      </c>
      <c r="EFE12072" s="18" t="s">
        <v>647</v>
      </c>
      <c r="EFF12072" s="18" t="s">
        <v>647</v>
      </c>
      <c r="EFG12072" s="18" t="s">
        <v>647</v>
      </c>
      <c r="EFH12072" s="18" t="s">
        <v>647</v>
      </c>
      <c r="EFI12072" s="18" t="s">
        <v>647</v>
      </c>
      <c r="EFJ12072" s="18" t="s">
        <v>647</v>
      </c>
      <c r="EFK12072" s="18" t="s">
        <v>647</v>
      </c>
      <c r="EFL12072" s="18" t="s">
        <v>647</v>
      </c>
      <c r="EFM12072" s="18" t="s">
        <v>647</v>
      </c>
      <c r="EFN12072" s="18" t="s">
        <v>647</v>
      </c>
      <c r="EFO12072" s="18" t="s">
        <v>647</v>
      </c>
      <c r="EFP12072" s="18" t="s">
        <v>647</v>
      </c>
      <c r="EFQ12072" s="18" t="s">
        <v>647</v>
      </c>
      <c r="EFR12072" s="18" t="s">
        <v>647</v>
      </c>
      <c r="EFS12072" s="18" t="s">
        <v>647</v>
      </c>
      <c r="EFT12072" s="18" t="s">
        <v>647</v>
      </c>
      <c r="EFU12072" s="18" t="s">
        <v>647</v>
      </c>
      <c r="EFV12072" s="18" t="s">
        <v>647</v>
      </c>
      <c r="EFW12072" s="18" t="s">
        <v>647</v>
      </c>
      <c r="EFX12072" s="18" t="s">
        <v>647</v>
      </c>
      <c r="EFY12072" s="18" t="s">
        <v>647</v>
      </c>
      <c r="EFZ12072" s="18" t="s">
        <v>647</v>
      </c>
      <c r="EGA12072" s="18" t="s">
        <v>647</v>
      </c>
      <c r="EGB12072" s="18" t="s">
        <v>647</v>
      </c>
      <c r="EGC12072" s="18" t="s">
        <v>647</v>
      </c>
      <c r="EGD12072" s="18" t="s">
        <v>647</v>
      </c>
      <c r="EGE12072" s="18" t="s">
        <v>647</v>
      </c>
      <c r="EGF12072" s="18" t="s">
        <v>647</v>
      </c>
      <c r="EGG12072" s="18" t="s">
        <v>647</v>
      </c>
      <c r="EGH12072" s="18" t="s">
        <v>647</v>
      </c>
      <c r="EGI12072" s="18" t="s">
        <v>647</v>
      </c>
      <c r="EGJ12072" s="18" t="s">
        <v>647</v>
      </c>
      <c r="EGK12072" s="18" t="s">
        <v>647</v>
      </c>
      <c r="EGL12072" s="18" t="s">
        <v>647</v>
      </c>
      <c r="EGM12072" s="18" t="s">
        <v>647</v>
      </c>
      <c r="EGN12072" s="18" t="s">
        <v>647</v>
      </c>
      <c r="EGO12072" s="18" t="s">
        <v>647</v>
      </c>
      <c r="EGP12072" s="18" t="s">
        <v>647</v>
      </c>
      <c r="EGQ12072" s="18" t="s">
        <v>647</v>
      </c>
      <c r="EGR12072" s="18" t="s">
        <v>647</v>
      </c>
      <c r="EGS12072" s="18" t="s">
        <v>647</v>
      </c>
      <c r="EGT12072" s="18" t="s">
        <v>647</v>
      </c>
      <c r="EGU12072" s="18" t="s">
        <v>647</v>
      </c>
      <c r="EGV12072" s="18" t="s">
        <v>647</v>
      </c>
      <c r="EGW12072" s="18" t="s">
        <v>647</v>
      </c>
      <c r="EGX12072" s="18" t="s">
        <v>647</v>
      </c>
      <c r="EGY12072" s="18" t="s">
        <v>647</v>
      </c>
      <c r="EGZ12072" s="18" t="s">
        <v>647</v>
      </c>
      <c r="EHA12072" s="18" t="s">
        <v>647</v>
      </c>
      <c r="EHB12072" s="18" t="s">
        <v>647</v>
      </c>
      <c r="EHC12072" s="18" t="s">
        <v>647</v>
      </c>
      <c r="EHD12072" s="18" t="s">
        <v>647</v>
      </c>
      <c r="EHE12072" s="18" t="s">
        <v>647</v>
      </c>
      <c r="EHF12072" s="18" t="s">
        <v>647</v>
      </c>
      <c r="EHG12072" s="18" t="s">
        <v>647</v>
      </c>
      <c r="EHH12072" s="18" t="s">
        <v>647</v>
      </c>
      <c r="EHI12072" s="18" t="s">
        <v>647</v>
      </c>
      <c r="EHJ12072" s="18" t="s">
        <v>647</v>
      </c>
      <c r="EHK12072" s="18" t="s">
        <v>647</v>
      </c>
      <c r="EHL12072" s="18" t="s">
        <v>647</v>
      </c>
      <c r="EHM12072" s="18" t="s">
        <v>647</v>
      </c>
      <c r="EHN12072" s="18" t="s">
        <v>647</v>
      </c>
      <c r="EHO12072" s="18" t="s">
        <v>647</v>
      </c>
      <c r="EHP12072" s="18" t="s">
        <v>647</v>
      </c>
      <c r="EHQ12072" s="18" t="s">
        <v>647</v>
      </c>
      <c r="EHR12072" s="18" t="s">
        <v>647</v>
      </c>
      <c r="EHS12072" s="18" t="s">
        <v>647</v>
      </c>
      <c r="EHT12072" s="18" t="s">
        <v>647</v>
      </c>
      <c r="EHU12072" s="18" t="s">
        <v>647</v>
      </c>
      <c r="EHV12072" s="18" t="s">
        <v>647</v>
      </c>
      <c r="EHW12072" s="18" t="s">
        <v>647</v>
      </c>
      <c r="EHX12072" s="18" t="s">
        <v>647</v>
      </c>
      <c r="EHY12072" s="18" t="s">
        <v>647</v>
      </c>
      <c r="EHZ12072" s="18" t="s">
        <v>647</v>
      </c>
      <c r="EIA12072" s="18" t="s">
        <v>647</v>
      </c>
      <c r="EIB12072" s="18" t="s">
        <v>647</v>
      </c>
      <c r="EIC12072" s="18" t="s">
        <v>647</v>
      </c>
      <c r="EID12072" s="18" t="s">
        <v>647</v>
      </c>
      <c r="EIE12072" s="18" t="s">
        <v>647</v>
      </c>
      <c r="EIF12072" s="18" t="s">
        <v>647</v>
      </c>
      <c r="EIG12072" s="18" t="s">
        <v>647</v>
      </c>
      <c r="EIH12072" s="18" t="s">
        <v>647</v>
      </c>
      <c r="EII12072" s="18" t="s">
        <v>647</v>
      </c>
      <c r="EIJ12072" s="18" t="s">
        <v>647</v>
      </c>
      <c r="EIK12072" s="18" t="s">
        <v>647</v>
      </c>
      <c r="EIL12072" s="18" t="s">
        <v>647</v>
      </c>
      <c r="EIM12072" s="18" t="s">
        <v>647</v>
      </c>
      <c r="EIN12072" s="18" t="s">
        <v>647</v>
      </c>
      <c r="EIO12072" s="18" t="s">
        <v>647</v>
      </c>
      <c r="EIP12072" s="18" t="s">
        <v>647</v>
      </c>
      <c r="EIQ12072" s="18" t="s">
        <v>647</v>
      </c>
      <c r="EIR12072" s="18" t="s">
        <v>647</v>
      </c>
      <c r="EIS12072" s="18" t="s">
        <v>647</v>
      </c>
      <c r="EIT12072" s="18" t="s">
        <v>647</v>
      </c>
      <c r="EIU12072" s="18" t="s">
        <v>647</v>
      </c>
      <c r="EIV12072" s="18" t="s">
        <v>647</v>
      </c>
      <c r="EIW12072" s="18" t="s">
        <v>647</v>
      </c>
      <c r="EIX12072" s="18" t="s">
        <v>647</v>
      </c>
      <c r="EIY12072" s="18" t="s">
        <v>647</v>
      </c>
      <c r="EIZ12072" s="18" t="s">
        <v>647</v>
      </c>
      <c r="EJA12072" s="18" t="s">
        <v>647</v>
      </c>
      <c r="EJB12072" s="18" t="s">
        <v>647</v>
      </c>
      <c r="EJC12072" s="18" t="s">
        <v>647</v>
      </c>
      <c r="EJD12072" s="18" t="s">
        <v>647</v>
      </c>
      <c r="EJE12072" s="18" t="s">
        <v>647</v>
      </c>
      <c r="EJF12072" s="18" t="s">
        <v>647</v>
      </c>
      <c r="EJG12072" s="18" t="s">
        <v>647</v>
      </c>
      <c r="EJH12072" s="18" t="s">
        <v>647</v>
      </c>
      <c r="EJI12072" s="18" t="s">
        <v>647</v>
      </c>
      <c r="EJJ12072" s="18" t="s">
        <v>647</v>
      </c>
      <c r="EJK12072" s="18" t="s">
        <v>647</v>
      </c>
      <c r="EJL12072" s="18" t="s">
        <v>647</v>
      </c>
      <c r="EJM12072" s="18" t="s">
        <v>647</v>
      </c>
      <c r="EJN12072" s="18" t="s">
        <v>647</v>
      </c>
      <c r="EJO12072" s="18" t="s">
        <v>647</v>
      </c>
      <c r="EJP12072" s="18" t="s">
        <v>647</v>
      </c>
      <c r="EJQ12072" s="18" t="s">
        <v>647</v>
      </c>
      <c r="EJR12072" s="18" t="s">
        <v>647</v>
      </c>
      <c r="EJS12072" s="18" t="s">
        <v>647</v>
      </c>
      <c r="EJT12072" s="18" t="s">
        <v>647</v>
      </c>
      <c r="EJU12072" s="18" t="s">
        <v>647</v>
      </c>
      <c r="EJV12072" s="18" t="s">
        <v>647</v>
      </c>
      <c r="EJW12072" s="18" t="s">
        <v>647</v>
      </c>
      <c r="EJX12072" s="18" t="s">
        <v>647</v>
      </c>
      <c r="EJY12072" s="18" t="s">
        <v>647</v>
      </c>
      <c r="EJZ12072" s="18" t="s">
        <v>647</v>
      </c>
      <c r="EKA12072" s="18" t="s">
        <v>647</v>
      </c>
      <c r="EKB12072" s="18" t="s">
        <v>647</v>
      </c>
      <c r="EKC12072" s="18" t="s">
        <v>647</v>
      </c>
      <c r="EKD12072" s="18" t="s">
        <v>647</v>
      </c>
      <c r="EKE12072" s="18" t="s">
        <v>647</v>
      </c>
      <c r="EKF12072" s="18" t="s">
        <v>647</v>
      </c>
      <c r="EKG12072" s="18" t="s">
        <v>647</v>
      </c>
      <c r="EKH12072" s="18" t="s">
        <v>647</v>
      </c>
      <c r="EKI12072" s="18" t="s">
        <v>647</v>
      </c>
      <c r="EKJ12072" s="18" t="s">
        <v>647</v>
      </c>
      <c r="EKK12072" s="18" t="s">
        <v>647</v>
      </c>
      <c r="EKL12072" s="18" t="s">
        <v>647</v>
      </c>
      <c r="EKM12072" s="18" t="s">
        <v>647</v>
      </c>
      <c r="EKN12072" s="18" t="s">
        <v>647</v>
      </c>
      <c r="EKO12072" s="18" t="s">
        <v>647</v>
      </c>
      <c r="EKP12072" s="18" t="s">
        <v>647</v>
      </c>
      <c r="EKQ12072" s="18" t="s">
        <v>647</v>
      </c>
      <c r="EKR12072" s="18" t="s">
        <v>647</v>
      </c>
      <c r="EKS12072" s="18" t="s">
        <v>647</v>
      </c>
      <c r="EKT12072" s="18" t="s">
        <v>647</v>
      </c>
      <c r="EKU12072" s="18" t="s">
        <v>647</v>
      </c>
      <c r="EKV12072" s="18" t="s">
        <v>647</v>
      </c>
      <c r="EKW12072" s="18" t="s">
        <v>647</v>
      </c>
      <c r="EKX12072" s="18" t="s">
        <v>647</v>
      </c>
      <c r="EKY12072" s="18" t="s">
        <v>647</v>
      </c>
      <c r="EKZ12072" s="18" t="s">
        <v>647</v>
      </c>
      <c r="ELA12072" s="18" t="s">
        <v>647</v>
      </c>
      <c r="ELB12072" s="18" t="s">
        <v>647</v>
      </c>
      <c r="ELC12072" s="18" t="s">
        <v>647</v>
      </c>
      <c r="ELD12072" s="18" t="s">
        <v>647</v>
      </c>
      <c r="ELE12072" s="18" t="s">
        <v>647</v>
      </c>
      <c r="ELF12072" s="18" t="s">
        <v>647</v>
      </c>
      <c r="ELG12072" s="18" t="s">
        <v>647</v>
      </c>
      <c r="ELH12072" s="18" t="s">
        <v>647</v>
      </c>
      <c r="ELI12072" s="18" t="s">
        <v>647</v>
      </c>
      <c r="ELJ12072" s="18" t="s">
        <v>647</v>
      </c>
      <c r="ELK12072" s="18" t="s">
        <v>647</v>
      </c>
      <c r="ELL12072" s="18" t="s">
        <v>647</v>
      </c>
      <c r="ELM12072" s="18" t="s">
        <v>647</v>
      </c>
      <c r="ELN12072" s="18" t="s">
        <v>647</v>
      </c>
      <c r="ELO12072" s="18" t="s">
        <v>647</v>
      </c>
      <c r="ELP12072" s="18" t="s">
        <v>647</v>
      </c>
      <c r="ELQ12072" s="18" t="s">
        <v>647</v>
      </c>
      <c r="ELR12072" s="18" t="s">
        <v>647</v>
      </c>
      <c r="ELS12072" s="18" t="s">
        <v>647</v>
      </c>
      <c r="ELT12072" s="18" t="s">
        <v>647</v>
      </c>
      <c r="ELU12072" s="18" t="s">
        <v>647</v>
      </c>
      <c r="ELV12072" s="18" t="s">
        <v>647</v>
      </c>
      <c r="ELW12072" s="18" t="s">
        <v>647</v>
      </c>
      <c r="ELX12072" s="18" t="s">
        <v>647</v>
      </c>
      <c r="ELY12072" s="18" t="s">
        <v>647</v>
      </c>
      <c r="ELZ12072" s="18" t="s">
        <v>647</v>
      </c>
      <c r="EMA12072" s="18" t="s">
        <v>647</v>
      </c>
      <c r="EMB12072" s="18" t="s">
        <v>647</v>
      </c>
      <c r="EMC12072" s="18" t="s">
        <v>647</v>
      </c>
      <c r="EMD12072" s="18" t="s">
        <v>647</v>
      </c>
      <c r="EME12072" s="18" t="s">
        <v>647</v>
      </c>
      <c r="EMF12072" s="18" t="s">
        <v>647</v>
      </c>
      <c r="EMG12072" s="18" t="s">
        <v>647</v>
      </c>
      <c r="EMH12072" s="18" t="s">
        <v>647</v>
      </c>
      <c r="EMI12072" s="18" t="s">
        <v>647</v>
      </c>
      <c r="EMJ12072" s="18" t="s">
        <v>647</v>
      </c>
      <c r="EMK12072" s="18" t="s">
        <v>647</v>
      </c>
      <c r="EML12072" s="18" t="s">
        <v>647</v>
      </c>
      <c r="EMM12072" s="18" t="s">
        <v>647</v>
      </c>
      <c r="EMN12072" s="18" t="s">
        <v>647</v>
      </c>
      <c r="EMO12072" s="18" t="s">
        <v>647</v>
      </c>
      <c r="EMP12072" s="18" t="s">
        <v>647</v>
      </c>
      <c r="EMQ12072" s="18" t="s">
        <v>647</v>
      </c>
      <c r="EMR12072" s="18" t="s">
        <v>647</v>
      </c>
      <c r="EMS12072" s="18" t="s">
        <v>647</v>
      </c>
      <c r="EMT12072" s="18" t="s">
        <v>647</v>
      </c>
      <c r="EMU12072" s="18" t="s">
        <v>647</v>
      </c>
      <c r="EMV12072" s="18" t="s">
        <v>647</v>
      </c>
      <c r="EMW12072" s="18" t="s">
        <v>647</v>
      </c>
      <c r="EMX12072" s="18" t="s">
        <v>647</v>
      </c>
      <c r="EMY12072" s="18" t="s">
        <v>647</v>
      </c>
      <c r="EMZ12072" s="18" t="s">
        <v>647</v>
      </c>
      <c r="ENA12072" s="18" t="s">
        <v>647</v>
      </c>
      <c r="ENB12072" s="18" t="s">
        <v>647</v>
      </c>
      <c r="ENC12072" s="18" t="s">
        <v>647</v>
      </c>
      <c r="END12072" s="18" t="s">
        <v>647</v>
      </c>
      <c r="ENE12072" s="18" t="s">
        <v>647</v>
      </c>
      <c r="ENF12072" s="18" t="s">
        <v>647</v>
      </c>
      <c r="ENG12072" s="18" t="s">
        <v>647</v>
      </c>
      <c r="ENH12072" s="18" t="s">
        <v>647</v>
      </c>
      <c r="ENI12072" s="18" t="s">
        <v>647</v>
      </c>
      <c r="ENJ12072" s="18" t="s">
        <v>647</v>
      </c>
      <c r="ENK12072" s="18" t="s">
        <v>647</v>
      </c>
      <c r="ENL12072" s="18" t="s">
        <v>647</v>
      </c>
      <c r="ENM12072" s="18" t="s">
        <v>647</v>
      </c>
      <c r="ENN12072" s="18" t="s">
        <v>647</v>
      </c>
      <c r="ENO12072" s="18" t="s">
        <v>647</v>
      </c>
      <c r="ENP12072" s="18" t="s">
        <v>647</v>
      </c>
      <c r="ENQ12072" s="18" t="s">
        <v>647</v>
      </c>
      <c r="ENR12072" s="18" t="s">
        <v>647</v>
      </c>
      <c r="ENS12072" s="18" t="s">
        <v>647</v>
      </c>
      <c r="ENT12072" s="18" t="s">
        <v>647</v>
      </c>
      <c r="ENU12072" s="18" t="s">
        <v>647</v>
      </c>
      <c r="ENV12072" s="18" t="s">
        <v>647</v>
      </c>
      <c r="ENW12072" s="18" t="s">
        <v>647</v>
      </c>
      <c r="ENX12072" s="18" t="s">
        <v>647</v>
      </c>
      <c r="ENY12072" s="18" t="s">
        <v>647</v>
      </c>
      <c r="ENZ12072" s="18" t="s">
        <v>647</v>
      </c>
      <c r="EOA12072" s="18" t="s">
        <v>647</v>
      </c>
      <c r="EOB12072" s="18" t="s">
        <v>647</v>
      </c>
      <c r="EOC12072" s="18" t="s">
        <v>647</v>
      </c>
      <c r="EOD12072" s="18" t="s">
        <v>647</v>
      </c>
      <c r="EOE12072" s="18" t="s">
        <v>647</v>
      </c>
      <c r="EOF12072" s="18" t="s">
        <v>647</v>
      </c>
      <c r="EOG12072" s="18" t="s">
        <v>647</v>
      </c>
      <c r="EOH12072" s="18" t="s">
        <v>647</v>
      </c>
      <c r="EOI12072" s="18" t="s">
        <v>647</v>
      </c>
      <c r="EOJ12072" s="18" t="s">
        <v>647</v>
      </c>
      <c r="EOK12072" s="18" t="s">
        <v>647</v>
      </c>
      <c r="EOL12072" s="18" t="s">
        <v>647</v>
      </c>
      <c r="EOM12072" s="18" t="s">
        <v>647</v>
      </c>
      <c r="EON12072" s="18" t="s">
        <v>647</v>
      </c>
      <c r="EOO12072" s="18" t="s">
        <v>647</v>
      </c>
      <c r="EOP12072" s="18" t="s">
        <v>647</v>
      </c>
      <c r="EOQ12072" s="18" t="s">
        <v>647</v>
      </c>
      <c r="EOR12072" s="18" t="s">
        <v>647</v>
      </c>
      <c r="EOS12072" s="18" t="s">
        <v>647</v>
      </c>
      <c r="EOT12072" s="18" t="s">
        <v>647</v>
      </c>
      <c r="EOU12072" s="18" t="s">
        <v>647</v>
      </c>
      <c r="EOV12072" s="18" t="s">
        <v>647</v>
      </c>
      <c r="EOW12072" s="18" t="s">
        <v>647</v>
      </c>
      <c r="EOX12072" s="18" t="s">
        <v>647</v>
      </c>
      <c r="EOY12072" s="18" t="s">
        <v>647</v>
      </c>
      <c r="EOZ12072" s="18" t="s">
        <v>647</v>
      </c>
      <c r="EPA12072" s="18" t="s">
        <v>647</v>
      </c>
      <c r="EPB12072" s="18" t="s">
        <v>647</v>
      </c>
      <c r="EPC12072" s="18" t="s">
        <v>647</v>
      </c>
      <c r="EPD12072" s="18" t="s">
        <v>647</v>
      </c>
      <c r="EPE12072" s="18" t="s">
        <v>647</v>
      </c>
      <c r="EPF12072" s="18" t="s">
        <v>647</v>
      </c>
      <c r="EPG12072" s="18" t="s">
        <v>647</v>
      </c>
      <c r="EPH12072" s="18" t="s">
        <v>647</v>
      </c>
      <c r="EPI12072" s="18" t="s">
        <v>647</v>
      </c>
      <c r="EPJ12072" s="18" t="s">
        <v>647</v>
      </c>
      <c r="EPK12072" s="18" t="s">
        <v>647</v>
      </c>
      <c r="EPL12072" s="18" t="s">
        <v>647</v>
      </c>
      <c r="EPM12072" s="18" t="s">
        <v>647</v>
      </c>
      <c r="EPN12072" s="18" t="s">
        <v>647</v>
      </c>
      <c r="EPO12072" s="18" t="s">
        <v>647</v>
      </c>
      <c r="EPP12072" s="18" t="s">
        <v>647</v>
      </c>
      <c r="EPQ12072" s="18" t="s">
        <v>647</v>
      </c>
      <c r="EPR12072" s="18" t="s">
        <v>647</v>
      </c>
      <c r="EPS12072" s="18" t="s">
        <v>647</v>
      </c>
      <c r="EPT12072" s="18" t="s">
        <v>647</v>
      </c>
      <c r="EPU12072" s="18" t="s">
        <v>647</v>
      </c>
      <c r="EPV12072" s="18" t="s">
        <v>647</v>
      </c>
      <c r="EPW12072" s="18" t="s">
        <v>647</v>
      </c>
      <c r="EPX12072" s="18" t="s">
        <v>647</v>
      </c>
      <c r="EPY12072" s="18" t="s">
        <v>647</v>
      </c>
      <c r="EPZ12072" s="18" t="s">
        <v>647</v>
      </c>
      <c r="EQA12072" s="18" t="s">
        <v>647</v>
      </c>
      <c r="EQB12072" s="18" t="s">
        <v>647</v>
      </c>
      <c r="EQC12072" s="18" t="s">
        <v>647</v>
      </c>
      <c r="EQD12072" s="18" t="s">
        <v>647</v>
      </c>
      <c r="EQE12072" s="18" t="s">
        <v>647</v>
      </c>
      <c r="EQF12072" s="18" t="s">
        <v>647</v>
      </c>
      <c r="EQG12072" s="18" t="s">
        <v>647</v>
      </c>
      <c r="EQH12072" s="18" t="s">
        <v>647</v>
      </c>
      <c r="EQI12072" s="18" t="s">
        <v>647</v>
      </c>
      <c r="EQJ12072" s="18" t="s">
        <v>647</v>
      </c>
      <c r="EQK12072" s="18" t="s">
        <v>647</v>
      </c>
      <c r="EQL12072" s="18" t="s">
        <v>647</v>
      </c>
      <c r="EQM12072" s="18" t="s">
        <v>647</v>
      </c>
      <c r="EQN12072" s="18" t="s">
        <v>647</v>
      </c>
      <c r="EQO12072" s="18" t="s">
        <v>647</v>
      </c>
      <c r="EQP12072" s="18" t="s">
        <v>647</v>
      </c>
      <c r="EQQ12072" s="18" t="s">
        <v>647</v>
      </c>
      <c r="EQR12072" s="18" t="s">
        <v>647</v>
      </c>
      <c r="EQS12072" s="18" t="s">
        <v>647</v>
      </c>
      <c r="EQT12072" s="18" t="s">
        <v>647</v>
      </c>
      <c r="EQU12072" s="18" t="s">
        <v>647</v>
      </c>
      <c r="EQV12072" s="18" t="s">
        <v>647</v>
      </c>
      <c r="EQW12072" s="18" t="s">
        <v>647</v>
      </c>
      <c r="EQX12072" s="18" t="s">
        <v>647</v>
      </c>
      <c r="EQY12072" s="18" t="s">
        <v>647</v>
      </c>
      <c r="EQZ12072" s="18" t="s">
        <v>647</v>
      </c>
      <c r="ERA12072" s="18" t="s">
        <v>647</v>
      </c>
      <c r="ERB12072" s="18" t="s">
        <v>647</v>
      </c>
      <c r="ERC12072" s="18" t="s">
        <v>647</v>
      </c>
      <c r="ERD12072" s="18" t="s">
        <v>647</v>
      </c>
      <c r="ERE12072" s="18" t="s">
        <v>647</v>
      </c>
      <c r="ERF12072" s="18" t="s">
        <v>647</v>
      </c>
      <c r="ERG12072" s="18" t="s">
        <v>647</v>
      </c>
      <c r="ERH12072" s="18" t="s">
        <v>647</v>
      </c>
      <c r="ERI12072" s="18" t="s">
        <v>647</v>
      </c>
      <c r="ERJ12072" s="18" t="s">
        <v>647</v>
      </c>
      <c r="ERK12072" s="18" t="s">
        <v>647</v>
      </c>
      <c r="ERL12072" s="18" t="s">
        <v>647</v>
      </c>
      <c r="ERM12072" s="18" t="s">
        <v>647</v>
      </c>
      <c r="ERN12072" s="18" t="s">
        <v>647</v>
      </c>
      <c r="ERO12072" s="18" t="s">
        <v>647</v>
      </c>
      <c r="ERP12072" s="18" t="s">
        <v>647</v>
      </c>
      <c r="ERQ12072" s="18" t="s">
        <v>647</v>
      </c>
      <c r="ERR12072" s="18" t="s">
        <v>647</v>
      </c>
      <c r="ERS12072" s="18" t="s">
        <v>647</v>
      </c>
      <c r="ERT12072" s="18" t="s">
        <v>647</v>
      </c>
      <c r="ERU12072" s="18" t="s">
        <v>647</v>
      </c>
      <c r="ERV12072" s="18" t="s">
        <v>647</v>
      </c>
      <c r="ERW12072" s="18" t="s">
        <v>647</v>
      </c>
      <c r="ERX12072" s="18" t="s">
        <v>647</v>
      </c>
      <c r="ERY12072" s="18" t="s">
        <v>647</v>
      </c>
      <c r="ERZ12072" s="18" t="s">
        <v>647</v>
      </c>
      <c r="ESA12072" s="18" t="s">
        <v>647</v>
      </c>
      <c r="ESB12072" s="18" t="s">
        <v>647</v>
      </c>
      <c r="ESC12072" s="18" t="s">
        <v>647</v>
      </c>
      <c r="ESD12072" s="18" t="s">
        <v>647</v>
      </c>
      <c r="ESE12072" s="18" t="s">
        <v>647</v>
      </c>
      <c r="ESF12072" s="18" t="s">
        <v>647</v>
      </c>
      <c r="ESG12072" s="18" t="s">
        <v>647</v>
      </c>
      <c r="ESH12072" s="18" t="s">
        <v>647</v>
      </c>
      <c r="ESI12072" s="18" t="s">
        <v>647</v>
      </c>
      <c r="ESJ12072" s="18" t="s">
        <v>647</v>
      </c>
      <c r="ESK12072" s="18" t="s">
        <v>647</v>
      </c>
      <c r="ESL12072" s="18" t="s">
        <v>647</v>
      </c>
      <c r="ESM12072" s="18" t="s">
        <v>647</v>
      </c>
      <c r="ESN12072" s="18" t="s">
        <v>647</v>
      </c>
      <c r="ESO12072" s="18" t="s">
        <v>647</v>
      </c>
      <c r="ESP12072" s="18" t="s">
        <v>647</v>
      </c>
      <c r="ESQ12072" s="18" t="s">
        <v>647</v>
      </c>
      <c r="ESR12072" s="18" t="s">
        <v>647</v>
      </c>
      <c r="ESS12072" s="18" t="s">
        <v>647</v>
      </c>
      <c r="EST12072" s="18" t="s">
        <v>647</v>
      </c>
      <c r="ESU12072" s="18" t="s">
        <v>647</v>
      </c>
      <c r="ESV12072" s="18" t="s">
        <v>647</v>
      </c>
      <c r="ESW12072" s="18" t="s">
        <v>647</v>
      </c>
      <c r="ESX12072" s="18" t="s">
        <v>647</v>
      </c>
      <c r="ESY12072" s="18" t="s">
        <v>647</v>
      </c>
      <c r="ESZ12072" s="18" t="s">
        <v>647</v>
      </c>
      <c r="ETA12072" s="18" t="s">
        <v>647</v>
      </c>
      <c r="ETB12072" s="18" t="s">
        <v>647</v>
      </c>
      <c r="ETC12072" s="18" t="s">
        <v>647</v>
      </c>
      <c r="ETD12072" s="18" t="s">
        <v>647</v>
      </c>
      <c r="ETE12072" s="18" t="s">
        <v>647</v>
      </c>
      <c r="ETF12072" s="18" t="s">
        <v>647</v>
      </c>
      <c r="ETG12072" s="18" t="s">
        <v>647</v>
      </c>
      <c r="ETH12072" s="18" t="s">
        <v>647</v>
      </c>
      <c r="ETI12072" s="18" t="s">
        <v>647</v>
      </c>
      <c r="ETJ12072" s="18" t="s">
        <v>647</v>
      </c>
      <c r="ETK12072" s="18" t="s">
        <v>647</v>
      </c>
      <c r="ETL12072" s="18" t="s">
        <v>647</v>
      </c>
      <c r="ETM12072" s="18" t="s">
        <v>647</v>
      </c>
      <c r="ETN12072" s="18" t="s">
        <v>647</v>
      </c>
      <c r="ETO12072" s="18" t="s">
        <v>647</v>
      </c>
      <c r="ETP12072" s="18" t="s">
        <v>647</v>
      </c>
      <c r="ETQ12072" s="18" t="s">
        <v>647</v>
      </c>
      <c r="ETR12072" s="18" t="s">
        <v>647</v>
      </c>
      <c r="ETS12072" s="18" t="s">
        <v>647</v>
      </c>
      <c r="ETT12072" s="18" t="s">
        <v>647</v>
      </c>
      <c r="ETU12072" s="18" t="s">
        <v>647</v>
      </c>
      <c r="ETV12072" s="18" t="s">
        <v>647</v>
      </c>
      <c r="ETW12072" s="18" t="s">
        <v>647</v>
      </c>
      <c r="ETX12072" s="18" t="s">
        <v>647</v>
      </c>
      <c r="ETY12072" s="18" t="s">
        <v>647</v>
      </c>
      <c r="ETZ12072" s="18" t="s">
        <v>647</v>
      </c>
      <c r="EUA12072" s="18" t="s">
        <v>647</v>
      </c>
      <c r="EUB12072" s="18" t="s">
        <v>647</v>
      </c>
      <c r="EUC12072" s="18" t="s">
        <v>647</v>
      </c>
      <c r="EUD12072" s="18" t="s">
        <v>647</v>
      </c>
      <c r="EUE12072" s="18" t="s">
        <v>647</v>
      </c>
      <c r="EUF12072" s="18" t="s">
        <v>647</v>
      </c>
      <c r="EUG12072" s="18" t="s">
        <v>647</v>
      </c>
      <c r="EUH12072" s="18" t="s">
        <v>647</v>
      </c>
      <c r="EUI12072" s="18" t="s">
        <v>647</v>
      </c>
      <c r="EUJ12072" s="18" t="s">
        <v>647</v>
      </c>
      <c r="EUK12072" s="18" t="s">
        <v>647</v>
      </c>
      <c r="EUL12072" s="18" t="s">
        <v>647</v>
      </c>
      <c r="EUM12072" s="18" t="s">
        <v>647</v>
      </c>
      <c r="EUN12072" s="18" t="s">
        <v>647</v>
      </c>
      <c r="EUO12072" s="18" t="s">
        <v>647</v>
      </c>
      <c r="EUP12072" s="18" t="s">
        <v>647</v>
      </c>
      <c r="EUQ12072" s="18" t="s">
        <v>647</v>
      </c>
      <c r="EUR12072" s="18" t="s">
        <v>647</v>
      </c>
      <c r="EUS12072" s="18" t="s">
        <v>647</v>
      </c>
      <c r="EUT12072" s="18" t="s">
        <v>647</v>
      </c>
      <c r="EUU12072" s="18" t="s">
        <v>647</v>
      </c>
      <c r="EUV12072" s="18" t="s">
        <v>647</v>
      </c>
      <c r="EUW12072" s="18" t="s">
        <v>647</v>
      </c>
      <c r="EUX12072" s="18" t="s">
        <v>647</v>
      </c>
      <c r="EUY12072" s="18" t="s">
        <v>647</v>
      </c>
      <c r="EUZ12072" s="18" t="s">
        <v>647</v>
      </c>
      <c r="EVA12072" s="18" t="s">
        <v>647</v>
      </c>
      <c r="EVB12072" s="18" t="s">
        <v>647</v>
      </c>
      <c r="EVC12072" s="18" t="s">
        <v>647</v>
      </c>
      <c r="EVD12072" s="18" t="s">
        <v>647</v>
      </c>
      <c r="EVE12072" s="18" t="s">
        <v>647</v>
      </c>
      <c r="EVF12072" s="18" t="s">
        <v>647</v>
      </c>
      <c r="EVG12072" s="18" t="s">
        <v>647</v>
      </c>
      <c r="EVH12072" s="18" t="s">
        <v>647</v>
      </c>
      <c r="EVI12072" s="18" t="s">
        <v>647</v>
      </c>
      <c r="EVJ12072" s="18" t="s">
        <v>647</v>
      </c>
      <c r="EVK12072" s="18" t="s">
        <v>647</v>
      </c>
      <c r="EVL12072" s="18" t="s">
        <v>647</v>
      </c>
      <c r="EVM12072" s="18" t="s">
        <v>647</v>
      </c>
      <c r="EVN12072" s="18" t="s">
        <v>647</v>
      </c>
      <c r="EVO12072" s="18" t="s">
        <v>647</v>
      </c>
      <c r="EVP12072" s="18" t="s">
        <v>647</v>
      </c>
      <c r="EVQ12072" s="18" t="s">
        <v>647</v>
      </c>
      <c r="EVR12072" s="18" t="s">
        <v>647</v>
      </c>
      <c r="EVS12072" s="18" t="s">
        <v>647</v>
      </c>
      <c r="EVT12072" s="18" t="s">
        <v>647</v>
      </c>
      <c r="EVU12072" s="18" t="s">
        <v>647</v>
      </c>
      <c r="EVV12072" s="18" t="s">
        <v>647</v>
      </c>
      <c r="EVW12072" s="18" t="s">
        <v>647</v>
      </c>
      <c r="EVX12072" s="18" t="s">
        <v>647</v>
      </c>
      <c r="EVY12072" s="18" t="s">
        <v>647</v>
      </c>
      <c r="EVZ12072" s="18" t="s">
        <v>647</v>
      </c>
      <c r="EWA12072" s="18" t="s">
        <v>647</v>
      </c>
      <c r="EWB12072" s="18" t="s">
        <v>647</v>
      </c>
      <c r="EWC12072" s="18" t="s">
        <v>647</v>
      </c>
      <c r="EWD12072" s="18" t="s">
        <v>647</v>
      </c>
      <c r="EWE12072" s="18" t="s">
        <v>647</v>
      </c>
      <c r="EWF12072" s="18" t="s">
        <v>647</v>
      </c>
      <c r="EWG12072" s="18" t="s">
        <v>647</v>
      </c>
      <c r="EWH12072" s="18" t="s">
        <v>647</v>
      </c>
      <c r="EWI12072" s="18" t="s">
        <v>647</v>
      </c>
      <c r="EWJ12072" s="18" t="s">
        <v>647</v>
      </c>
      <c r="EWK12072" s="18" t="s">
        <v>647</v>
      </c>
      <c r="EWL12072" s="18" t="s">
        <v>647</v>
      </c>
      <c r="EWM12072" s="18" t="s">
        <v>647</v>
      </c>
      <c r="EWN12072" s="18" t="s">
        <v>647</v>
      </c>
      <c r="EWO12072" s="18" t="s">
        <v>647</v>
      </c>
      <c r="EWP12072" s="18" t="s">
        <v>647</v>
      </c>
      <c r="EWQ12072" s="18" t="s">
        <v>647</v>
      </c>
      <c r="EWR12072" s="18" t="s">
        <v>647</v>
      </c>
      <c r="EWS12072" s="18" t="s">
        <v>647</v>
      </c>
      <c r="EWT12072" s="18" t="s">
        <v>647</v>
      </c>
      <c r="EWU12072" s="18" t="s">
        <v>647</v>
      </c>
      <c r="EWV12072" s="18" t="s">
        <v>647</v>
      </c>
      <c r="EWW12072" s="18" t="s">
        <v>647</v>
      </c>
      <c r="EWX12072" s="18" t="s">
        <v>647</v>
      </c>
      <c r="EWY12072" s="18" t="s">
        <v>647</v>
      </c>
      <c r="EWZ12072" s="18" t="s">
        <v>647</v>
      </c>
      <c r="EXA12072" s="18" t="s">
        <v>647</v>
      </c>
      <c r="EXB12072" s="18" t="s">
        <v>647</v>
      </c>
      <c r="EXC12072" s="18" t="s">
        <v>647</v>
      </c>
      <c r="EXD12072" s="18" t="s">
        <v>647</v>
      </c>
      <c r="EXE12072" s="18" t="s">
        <v>647</v>
      </c>
      <c r="EXF12072" s="18" t="s">
        <v>647</v>
      </c>
      <c r="EXG12072" s="18" t="s">
        <v>647</v>
      </c>
      <c r="EXH12072" s="18" t="s">
        <v>647</v>
      </c>
      <c r="EXI12072" s="18" t="s">
        <v>647</v>
      </c>
      <c r="EXJ12072" s="18" t="s">
        <v>647</v>
      </c>
      <c r="EXK12072" s="18" t="s">
        <v>647</v>
      </c>
      <c r="EXL12072" s="18" t="s">
        <v>647</v>
      </c>
      <c r="EXM12072" s="18" t="s">
        <v>647</v>
      </c>
      <c r="EXN12072" s="18" t="s">
        <v>647</v>
      </c>
      <c r="EXO12072" s="18" t="s">
        <v>647</v>
      </c>
      <c r="EXP12072" s="18" t="s">
        <v>647</v>
      </c>
      <c r="EXQ12072" s="18" t="s">
        <v>647</v>
      </c>
      <c r="EXR12072" s="18" t="s">
        <v>647</v>
      </c>
      <c r="EXS12072" s="18" t="s">
        <v>647</v>
      </c>
      <c r="EXT12072" s="18" t="s">
        <v>647</v>
      </c>
      <c r="EXU12072" s="18" t="s">
        <v>647</v>
      </c>
      <c r="EXV12072" s="18" t="s">
        <v>647</v>
      </c>
      <c r="EXW12072" s="18" t="s">
        <v>647</v>
      </c>
      <c r="EXX12072" s="18" t="s">
        <v>647</v>
      </c>
      <c r="EXY12072" s="18" t="s">
        <v>647</v>
      </c>
      <c r="EXZ12072" s="18" t="s">
        <v>647</v>
      </c>
      <c r="EYA12072" s="18" t="s">
        <v>647</v>
      </c>
      <c r="EYB12072" s="18" t="s">
        <v>647</v>
      </c>
      <c r="EYC12072" s="18" t="s">
        <v>647</v>
      </c>
      <c r="EYD12072" s="18" t="s">
        <v>647</v>
      </c>
      <c r="EYE12072" s="18" t="s">
        <v>647</v>
      </c>
      <c r="EYF12072" s="18" t="s">
        <v>647</v>
      </c>
      <c r="EYG12072" s="18" t="s">
        <v>647</v>
      </c>
      <c r="EYH12072" s="18" t="s">
        <v>647</v>
      </c>
      <c r="EYI12072" s="18" t="s">
        <v>647</v>
      </c>
      <c r="EYJ12072" s="18" t="s">
        <v>647</v>
      </c>
      <c r="EYK12072" s="18" t="s">
        <v>647</v>
      </c>
      <c r="EYL12072" s="18" t="s">
        <v>647</v>
      </c>
      <c r="EYM12072" s="18" t="s">
        <v>647</v>
      </c>
      <c r="EYN12072" s="18" t="s">
        <v>647</v>
      </c>
      <c r="EYO12072" s="18" t="s">
        <v>647</v>
      </c>
      <c r="EYP12072" s="18" t="s">
        <v>647</v>
      </c>
      <c r="EYQ12072" s="18" t="s">
        <v>647</v>
      </c>
      <c r="EYR12072" s="18" t="s">
        <v>647</v>
      </c>
      <c r="EYS12072" s="18" t="s">
        <v>647</v>
      </c>
      <c r="EYT12072" s="18" t="s">
        <v>647</v>
      </c>
      <c r="EYU12072" s="18" t="s">
        <v>647</v>
      </c>
      <c r="EYV12072" s="18" t="s">
        <v>647</v>
      </c>
      <c r="EYW12072" s="18" t="s">
        <v>647</v>
      </c>
      <c r="EYX12072" s="18" t="s">
        <v>647</v>
      </c>
      <c r="EYY12072" s="18" t="s">
        <v>647</v>
      </c>
      <c r="EYZ12072" s="18" t="s">
        <v>647</v>
      </c>
      <c r="EZA12072" s="18" t="s">
        <v>647</v>
      </c>
      <c r="EZB12072" s="18" t="s">
        <v>647</v>
      </c>
      <c r="EZC12072" s="18" t="s">
        <v>647</v>
      </c>
      <c r="EZD12072" s="18" t="s">
        <v>647</v>
      </c>
      <c r="EZE12072" s="18" t="s">
        <v>647</v>
      </c>
      <c r="EZF12072" s="18" t="s">
        <v>647</v>
      </c>
      <c r="EZG12072" s="18" t="s">
        <v>647</v>
      </c>
      <c r="EZH12072" s="18" t="s">
        <v>647</v>
      </c>
      <c r="EZI12072" s="18" t="s">
        <v>647</v>
      </c>
      <c r="EZJ12072" s="18" t="s">
        <v>647</v>
      </c>
      <c r="EZK12072" s="18" t="s">
        <v>647</v>
      </c>
      <c r="EZL12072" s="18" t="s">
        <v>647</v>
      </c>
      <c r="EZM12072" s="18" t="s">
        <v>647</v>
      </c>
      <c r="EZN12072" s="18" t="s">
        <v>647</v>
      </c>
      <c r="EZO12072" s="18" t="s">
        <v>647</v>
      </c>
      <c r="EZP12072" s="18" t="s">
        <v>647</v>
      </c>
      <c r="EZQ12072" s="18" t="s">
        <v>647</v>
      </c>
      <c r="EZR12072" s="18" t="s">
        <v>647</v>
      </c>
      <c r="EZS12072" s="18" t="s">
        <v>647</v>
      </c>
      <c r="EZT12072" s="18" t="s">
        <v>647</v>
      </c>
      <c r="EZU12072" s="18" t="s">
        <v>647</v>
      </c>
      <c r="EZV12072" s="18" t="s">
        <v>647</v>
      </c>
      <c r="EZW12072" s="18" t="s">
        <v>647</v>
      </c>
      <c r="EZX12072" s="18" t="s">
        <v>647</v>
      </c>
      <c r="EZY12072" s="18" t="s">
        <v>647</v>
      </c>
      <c r="EZZ12072" s="18" t="s">
        <v>647</v>
      </c>
      <c r="FAA12072" s="18" t="s">
        <v>647</v>
      </c>
      <c r="FAB12072" s="18" t="s">
        <v>647</v>
      </c>
      <c r="FAC12072" s="18" t="s">
        <v>647</v>
      </c>
      <c r="FAD12072" s="18" t="s">
        <v>647</v>
      </c>
      <c r="FAE12072" s="18" t="s">
        <v>647</v>
      </c>
      <c r="FAF12072" s="18" t="s">
        <v>647</v>
      </c>
      <c r="FAG12072" s="18" t="s">
        <v>647</v>
      </c>
      <c r="FAH12072" s="18" t="s">
        <v>647</v>
      </c>
      <c r="FAI12072" s="18" t="s">
        <v>647</v>
      </c>
      <c r="FAJ12072" s="18" t="s">
        <v>647</v>
      </c>
      <c r="FAK12072" s="18" t="s">
        <v>647</v>
      </c>
      <c r="FAL12072" s="18" t="s">
        <v>647</v>
      </c>
      <c r="FAM12072" s="18" t="s">
        <v>647</v>
      </c>
      <c r="FAN12072" s="18" t="s">
        <v>647</v>
      </c>
      <c r="FAO12072" s="18" t="s">
        <v>647</v>
      </c>
      <c r="FAP12072" s="18" t="s">
        <v>647</v>
      </c>
      <c r="FAQ12072" s="18" t="s">
        <v>647</v>
      </c>
      <c r="FAR12072" s="18" t="s">
        <v>647</v>
      </c>
      <c r="FAS12072" s="18" t="s">
        <v>647</v>
      </c>
      <c r="FAT12072" s="18" t="s">
        <v>647</v>
      </c>
      <c r="FAU12072" s="18" t="s">
        <v>647</v>
      </c>
      <c r="FAV12072" s="18" t="s">
        <v>647</v>
      </c>
      <c r="FAW12072" s="18" t="s">
        <v>647</v>
      </c>
      <c r="FAX12072" s="18" t="s">
        <v>647</v>
      </c>
      <c r="FAY12072" s="18" t="s">
        <v>647</v>
      </c>
      <c r="FAZ12072" s="18" t="s">
        <v>647</v>
      </c>
      <c r="FBA12072" s="18" t="s">
        <v>647</v>
      </c>
      <c r="FBB12072" s="18" t="s">
        <v>647</v>
      </c>
      <c r="FBC12072" s="18" t="s">
        <v>647</v>
      </c>
      <c r="FBD12072" s="18" t="s">
        <v>647</v>
      </c>
      <c r="FBE12072" s="18" t="s">
        <v>647</v>
      </c>
      <c r="FBF12072" s="18" t="s">
        <v>647</v>
      </c>
      <c r="FBG12072" s="18" t="s">
        <v>647</v>
      </c>
      <c r="FBH12072" s="18" t="s">
        <v>647</v>
      </c>
      <c r="FBI12072" s="18" t="s">
        <v>647</v>
      </c>
      <c r="FBJ12072" s="18" t="s">
        <v>647</v>
      </c>
      <c r="FBK12072" s="18" t="s">
        <v>647</v>
      </c>
      <c r="FBL12072" s="18" t="s">
        <v>647</v>
      </c>
      <c r="FBM12072" s="18" t="s">
        <v>647</v>
      </c>
      <c r="FBN12072" s="18" t="s">
        <v>647</v>
      </c>
      <c r="FBO12072" s="18" t="s">
        <v>647</v>
      </c>
      <c r="FBP12072" s="18" t="s">
        <v>647</v>
      </c>
      <c r="FBQ12072" s="18" t="s">
        <v>647</v>
      </c>
      <c r="FBR12072" s="18" t="s">
        <v>647</v>
      </c>
      <c r="FBS12072" s="18" t="s">
        <v>647</v>
      </c>
      <c r="FBT12072" s="18" t="s">
        <v>647</v>
      </c>
      <c r="FBU12072" s="18" t="s">
        <v>647</v>
      </c>
      <c r="FBV12072" s="18" t="s">
        <v>647</v>
      </c>
      <c r="FBW12072" s="18" t="s">
        <v>647</v>
      </c>
      <c r="FBX12072" s="18" t="s">
        <v>647</v>
      </c>
      <c r="FBY12072" s="18" t="s">
        <v>647</v>
      </c>
      <c r="FBZ12072" s="18" t="s">
        <v>647</v>
      </c>
      <c r="FCA12072" s="18" t="s">
        <v>647</v>
      </c>
      <c r="FCB12072" s="18" t="s">
        <v>647</v>
      </c>
      <c r="FCC12072" s="18" t="s">
        <v>647</v>
      </c>
      <c r="FCD12072" s="18" t="s">
        <v>647</v>
      </c>
      <c r="FCE12072" s="18" t="s">
        <v>647</v>
      </c>
      <c r="FCF12072" s="18" t="s">
        <v>647</v>
      </c>
      <c r="FCG12072" s="18" t="s">
        <v>647</v>
      </c>
      <c r="FCH12072" s="18" t="s">
        <v>647</v>
      </c>
      <c r="FCI12072" s="18" t="s">
        <v>647</v>
      </c>
      <c r="FCJ12072" s="18" t="s">
        <v>647</v>
      </c>
      <c r="FCK12072" s="18" t="s">
        <v>647</v>
      </c>
      <c r="FCL12072" s="18" t="s">
        <v>647</v>
      </c>
      <c r="FCM12072" s="18" t="s">
        <v>647</v>
      </c>
      <c r="FCN12072" s="18" t="s">
        <v>647</v>
      </c>
      <c r="FCO12072" s="18" t="s">
        <v>647</v>
      </c>
      <c r="FCP12072" s="18" t="s">
        <v>647</v>
      </c>
      <c r="FCQ12072" s="18" t="s">
        <v>647</v>
      </c>
      <c r="FCR12072" s="18" t="s">
        <v>647</v>
      </c>
      <c r="FCS12072" s="18" t="s">
        <v>647</v>
      </c>
      <c r="FCT12072" s="18" t="s">
        <v>647</v>
      </c>
      <c r="FCU12072" s="18" t="s">
        <v>647</v>
      </c>
      <c r="FCV12072" s="18" t="s">
        <v>647</v>
      </c>
      <c r="FCW12072" s="18" t="s">
        <v>647</v>
      </c>
      <c r="FCX12072" s="18" t="s">
        <v>647</v>
      </c>
      <c r="FCY12072" s="18" t="s">
        <v>647</v>
      </c>
      <c r="FCZ12072" s="18" t="s">
        <v>647</v>
      </c>
      <c r="FDA12072" s="18" t="s">
        <v>647</v>
      </c>
      <c r="FDB12072" s="18" t="s">
        <v>647</v>
      </c>
      <c r="FDC12072" s="18" t="s">
        <v>647</v>
      </c>
      <c r="FDD12072" s="18" t="s">
        <v>647</v>
      </c>
      <c r="FDE12072" s="18" t="s">
        <v>647</v>
      </c>
      <c r="FDF12072" s="18" t="s">
        <v>647</v>
      </c>
      <c r="FDG12072" s="18" t="s">
        <v>647</v>
      </c>
      <c r="FDH12072" s="18" t="s">
        <v>647</v>
      </c>
      <c r="FDI12072" s="18" t="s">
        <v>647</v>
      </c>
      <c r="FDJ12072" s="18" t="s">
        <v>647</v>
      </c>
      <c r="FDK12072" s="18" t="s">
        <v>647</v>
      </c>
      <c r="FDL12072" s="18" t="s">
        <v>647</v>
      </c>
      <c r="FDM12072" s="18" t="s">
        <v>647</v>
      </c>
      <c r="FDN12072" s="18" t="s">
        <v>647</v>
      </c>
      <c r="FDO12072" s="18" t="s">
        <v>647</v>
      </c>
      <c r="FDP12072" s="18" t="s">
        <v>647</v>
      </c>
      <c r="FDQ12072" s="18" t="s">
        <v>647</v>
      </c>
      <c r="FDR12072" s="18" t="s">
        <v>647</v>
      </c>
      <c r="FDS12072" s="18" t="s">
        <v>647</v>
      </c>
      <c r="FDT12072" s="18" t="s">
        <v>647</v>
      </c>
      <c r="FDU12072" s="18" t="s">
        <v>647</v>
      </c>
      <c r="FDV12072" s="18" t="s">
        <v>647</v>
      </c>
      <c r="FDW12072" s="18" t="s">
        <v>647</v>
      </c>
      <c r="FDX12072" s="18" t="s">
        <v>647</v>
      </c>
      <c r="FDY12072" s="18" t="s">
        <v>647</v>
      </c>
      <c r="FDZ12072" s="18" t="s">
        <v>647</v>
      </c>
      <c r="FEA12072" s="18" t="s">
        <v>647</v>
      </c>
      <c r="FEB12072" s="18" t="s">
        <v>647</v>
      </c>
      <c r="FEC12072" s="18" t="s">
        <v>647</v>
      </c>
      <c r="FED12072" s="18" t="s">
        <v>647</v>
      </c>
      <c r="FEE12072" s="18" t="s">
        <v>647</v>
      </c>
      <c r="FEF12072" s="18" t="s">
        <v>647</v>
      </c>
      <c r="FEG12072" s="18" t="s">
        <v>647</v>
      </c>
      <c r="FEH12072" s="18" t="s">
        <v>647</v>
      </c>
      <c r="FEI12072" s="18" t="s">
        <v>647</v>
      </c>
      <c r="FEJ12072" s="18" t="s">
        <v>647</v>
      </c>
      <c r="FEK12072" s="18" t="s">
        <v>647</v>
      </c>
      <c r="FEL12072" s="18" t="s">
        <v>647</v>
      </c>
      <c r="FEM12072" s="18" t="s">
        <v>647</v>
      </c>
      <c r="FEN12072" s="18" t="s">
        <v>647</v>
      </c>
      <c r="FEO12072" s="18" t="s">
        <v>647</v>
      </c>
      <c r="FEP12072" s="18" t="s">
        <v>647</v>
      </c>
      <c r="FEQ12072" s="18" t="s">
        <v>647</v>
      </c>
      <c r="FER12072" s="18" t="s">
        <v>647</v>
      </c>
      <c r="FES12072" s="18" t="s">
        <v>647</v>
      </c>
      <c r="FET12072" s="18" t="s">
        <v>647</v>
      </c>
      <c r="FEU12072" s="18" t="s">
        <v>647</v>
      </c>
      <c r="FEV12072" s="18" t="s">
        <v>647</v>
      </c>
      <c r="FEW12072" s="18" t="s">
        <v>647</v>
      </c>
      <c r="FEX12072" s="18" t="s">
        <v>647</v>
      </c>
      <c r="FEY12072" s="18" t="s">
        <v>647</v>
      </c>
      <c r="FEZ12072" s="18" t="s">
        <v>647</v>
      </c>
      <c r="FFA12072" s="18" t="s">
        <v>647</v>
      </c>
      <c r="FFB12072" s="18" t="s">
        <v>647</v>
      </c>
      <c r="FFC12072" s="18" t="s">
        <v>647</v>
      </c>
      <c r="FFD12072" s="18" t="s">
        <v>647</v>
      </c>
      <c r="FFE12072" s="18" t="s">
        <v>647</v>
      </c>
      <c r="FFF12072" s="18" t="s">
        <v>647</v>
      </c>
      <c r="FFG12072" s="18" t="s">
        <v>647</v>
      </c>
      <c r="FFH12072" s="18" t="s">
        <v>647</v>
      </c>
      <c r="FFI12072" s="18" t="s">
        <v>647</v>
      </c>
      <c r="FFJ12072" s="18" t="s">
        <v>647</v>
      </c>
      <c r="FFK12072" s="18" t="s">
        <v>647</v>
      </c>
      <c r="FFL12072" s="18" t="s">
        <v>647</v>
      </c>
      <c r="FFM12072" s="18" t="s">
        <v>647</v>
      </c>
      <c r="FFN12072" s="18" t="s">
        <v>647</v>
      </c>
      <c r="FFO12072" s="18" t="s">
        <v>647</v>
      </c>
      <c r="FFP12072" s="18" t="s">
        <v>647</v>
      </c>
      <c r="FFQ12072" s="18" t="s">
        <v>647</v>
      </c>
      <c r="FFR12072" s="18" t="s">
        <v>647</v>
      </c>
      <c r="FFS12072" s="18" t="s">
        <v>647</v>
      </c>
      <c r="FFT12072" s="18" t="s">
        <v>647</v>
      </c>
      <c r="FFU12072" s="18" t="s">
        <v>647</v>
      </c>
      <c r="FFV12072" s="18" t="s">
        <v>647</v>
      </c>
      <c r="FFW12072" s="18" t="s">
        <v>647</v>
      </c>
      <c r="FFX12072" s="18" t="s">
        <v>647</v>
      </c>
      <c r="FFY12072" s="18" t="s">
        <v>647</v>
      </c>
      <c r="FFZ12072" s="18" t="s">
        <v>647</v>
      </c>
      <c r="FGA12072" s="18" t="s">
        <v>647</v>
      </c>
      <c r="FGB12072" s="18" t="s">
        <v>647</v>
      </c>
      <c r="FGC12072" s="18" t="s">
        <v>647</v>
      </c>
      <c r="FGD12072" s="18" t="s">
        <v>647</v>
      </c>
      <c r="FGE12072" s="18" t="s">
        <v>647</v>
      </c>
      <c r="FGF12072" s="18" t="s">
        <v>647</v>
      </c>
      <c r="FGG12072" s="18" t="s">
        <v>647</v>
      </c>
      <c r="FGH12072" s="18" t="s">
        <v>647</v>
      </c>
      <c r="FGI12072" s="18" t="s">
        <v>647</v>
      </c>
      <c r="FGJ12072" s="18" t="s">
        <v>647</v>
      </c>
      <c r="FGK12072" s="18" t="s">
        <v>647</v>
      </c>
      <c r="FGL12072" s="18" t="s">
        <v>647</v>
      </c>
      <c r="FGM12072" s="18" t="s">
        <v>647</v>
      </c>
      <c r="FGN12072" s="18" t="s">
        <v>647</v>
      </c>
      <c r="FGO12072" s="18" t="s">
        <v>647</v>
      </c>
      <c r="FGP12072" s="18" t="s">
        <v>647</v>
      </c>
      <c r="FGQ12072" s="18" t="s">
        <v>647</v>
      </c>
      <c r="FGR12072" s="18" t="s">
        <v>647</v>
      </c>
      <c r="FGS12072" s="18" t="s">
        <v>647</v>
      </c>
      <c r="FGT12072" s="18" t="s">
        <v>647</v>
      </c>
      <c r="FGU12072" s="18" t="s">
        <v>647</v>
      </c>
      <c r="FGV12072" s="18" t="s">
        <v>647</v>
      </c>
      <c r="FGW12072" s="18" t="s">
        <v>647</v>
      </c>
      <c r="FGX12072" s="18" t="s">
        <v>647</v>
      </c>
      <c r="FGY12072" s="18" t="s">
        <v>647</v>
      </c>
      <c r="FGZ12072" s="18" t="s">
        <v>647</v>
      </c>
      <c r="FHA12072" s="18" t="s">
        <v>647</v>
      </c>
      <c r="FHB12072" s="18" t="s">
        <v>647</v>
      </c>
      <c r="FHC12072" s="18" t="s">
        <v>647</v>
      </c>
      <c r="FHD12072" s="18" t="s">
        <v>647</v>
      </c>
      <c r="FHE12072" s="18" t="s">
        <v>647</v>
      </c>
      <c r="FHF12072" s="18" t="s">
        <v>647</v>
      </c>
      <c r="FHG12072" s="18" t="s">
        <v>647</v>
      </c>
      <c r="FHH12072" s="18" t="s">
        <v>647</v>
      </c>
      <c r="FHI12072" s="18" t="s">
        <v>647</v>
      </c>
      <c r="FHJ12072" s="18" t="s">
        <v>647</v>
      </c>
      <c r="FHK12072" s="18" t="s">
        <v>647</v>
      </c>
      <c r="FHL12072" s="18" t="s">
        <v>647</v>
      </c>
      <c r="FHM12072" s="18" t="s">
        <v>647</v>
      </c>
      <c r="FHN12072" s="18" t="s">
        <v>647</v>
      </c>
      <c r="FHO12072" s="18" t="s">
        <v>647</v>
      </c>
      <c r="FHP12072" s="18" t="s">
        <v>647</v>
      </c>
      <c r="FHQ12072" s="18" t="s">
        <v>647</v>
      </c>
      <c r="FHR12072" s="18" t="s">
        <v>647</v>
      </c>
      <c r="FHS12072" s="18" t="s">
        <v>647</v>
      </c>
      <c r="FHT12072" s="18" t="s">
        <v>647</v>
      </c>
      <c r="FHU12072" s="18" t="s">
        <v>647</v>
      </c>
      <c r="FHV12072" s="18" t="s">
        <v>647</v>
      </c>
      <c r="FHW12072" s="18" t="s">
        <v>647</v>
      </c>
      <c r="FHX12072" s="18" t="s">
        <v>647</v>
      </c>
      <c r="FHY12072" s="18" t="s">
        <v>647</v>
      </c>
      <c r="FHZ12072" s="18" t="s">
        <v>647</v>
      </c>
      <c r="FIA12072" s="18" t="s">
        <v>647</v>
      </c>
      <c r="FIB12072" s="18" t="s">
        <v>647</v>
      </c>
      <c r="FIC12072" s="18" t="s">
        <v>647</v>
      </c>
      <c r="FID12072" s="18" t="s">
        <v>647</v>
      </c>
      <c r="FIE12072" s="18" t="s">
        <v>647</v>
      </c>
      <c r="FIF12072" s="18" t="s">
        <v>647</v>
      </c>
      <c r="FIG12072" s="18" t="s">
        <v>647</v>
      </c>
      <c r="FIH12072" s="18" t="s">
        <v>647</v>
      </c>
      <c r="FII12072" s="18" t="s">
        <v>647</v>
      </c>
      <c r="FIJ12072" s="18" t="s">
        <v>647</v>
      </c>
      <c r="FIK12072" s="18" t="s">
        <v>647</v>
      </c>
      <c r="FIL12072" s="18" t="s">
        <v>647</v>
      </c>
      <c r="FIM12072" s="18" t="s">
        <v>647</v>
      </c>
      <c r="FIN12072" s="18" t="s">
        <v>647</v>
      </c>
      <c r="FIO12072" s="18" t="s">
        <v>647</v>
      </c>
      <c r="FIP12072" s="18" t="s">
        <v>647</v>
      </c>
      <c r="FIQ12072" s="18" t="s">
        <v>647</v>
      </c>
      <c r="FIR12072" s="18" t="s">
        <v>647</v>
      </c>
      <c r="FIS12072" s="18" t="s">
        <v>647</v>
      </c>
      <c r="FIT12072" s="18" t="s">
        <v>647</v>
      </c>
      <c r="FIU12072" s="18" t="s">
        <v>647</v>
      </c>
      <c r="FIV12072" s="18" t="s">
        <v>647</v>
      </c>
      <c r="FIW12072" s="18" t="s">
        <v>647</v>
      </c>
      <c r="FIX12072" s="18" t="s">
        <v>647</v>
      </c>
      <c r="FIY12072" s="18" t="s">
        <v>647</v>
      </c>
      <c r="FIZ12072" s="18" t="s">
        <v>647</v>
      </c>
      <c r="FJA12072" s="18" t="s">
        <v>647</v>
      </c>
      <c r="FJB12072" s="18" t="s">
        <v>647</v>
      </c>
      <c r="FJC12072" s="18" t="s">
        <v>647</v>
      </c>
      <c r="FJD12072" s="18" t="s">
        <v>647</v>
      </c>
      <c r="FJE12072" s="18" t="s">
        <v>647</v>
      </c>
      <c r="FJF12072" s="18" t="s">
        <v>647</v>
      </c>
      <c r="FJG12072" s="18" t="s">
        <v>647</v>
      </c>
      <c r="FJH12072" s="18" t="s">
        <v>647</v>
      </c>
      <c r="FJI12072" s="18" t="s">
        <v>647</v>
      </c>
      <c r="FJJ12072" s="18" t="s">
        <v>647</v>
      </c>
      <c r="FJK12072" s="18" t="s">
        <v>647</v>
      </c>
      <c r="FJL12072" s="18" t="s">
        <v>647</v>
      </c>
      <c r="FJM12072" s="18" t="s">
        <v>647</v>
      </c>
      <c r="FJN12072" s="18" t="s">
        <v>647</v>
      </c>
      <c r="FJO12072" s="18" t="s">
        <v>647</v>
      </c>
      <c r="FJP12072" s="18" t="s">
        <v>647</v>
      </c>
      <c r="FJQ12072" s="18" t="s">
        <v>647</v>
      </c>
      <c r="FJR12072" s="18" t="s">
        <v>647</v>
      </c>
      <c r="FJS12072" s="18" t="s">
        <v>647</v>
      </c>
      <c r="FJT12072" s="18" t="s">
        <v>647</v>
      </c>
      <c r="FJU12072" s="18" t="s">
        <v>647</v>
      </c>
      <c r="FJV12072" s="18" t="s">
        <v>647</v>
      </c>
      <c r="FJW12072" s="18" t="s">
        <v>647</v>
      </c>
      <c r="FJX12072" s="18" t="s">
        <v>647</v>
      </c>
      <c r="FJY12072" s="18" t="s">
        <v>647</v>
      </c>
      <c r="FJZ12072" s="18" t="s">
        <v>647</v>
      </c>
      <c r="FKA12072" s="18" t="s">
        <v>647</v>
      </c>
      <c r="FKB12072" s="18" t="s">
        <v>647</v>
      </c>
      <c r="FKC12072" s="18" t="s">
        <v>647</v>
      </c>
      <c r="FKD12072" s="18" t="s">
        <v>647</v>
      </c>
      <c r="FKE12072" s="18" t="s">
        <v>647</v>
      </c>
      <c r="FKF12072" s="18" t="s">
        <v>647</v>
      </c>
      <c r="FKG12072" s="18" t="s">
        <v>647</v>
      </c>
      <c r="FKH12072" s="18" t="s">
        <v>647</v>
      </c>
      <c r="FKI12072" s="18" t="s">
        <v>647</v>
      </c>
      <c r="FKJ12072" s="18" t="s">
        <v>647</v>
      </c>
      <c r="FKK12072" s="18" t="s">
        <v>647</v>
      </c>
      <c r="FKL12072" s="18" t="s">
        <v>647</v>
      </c>
      <c r="FKM12072" s="18" t="s">
        <v>647</v>
      </c>
      <c r="FKN12072" s="18" t="s">
        <v>647</v>
      </c>
      <c r="FKO12072" s="18" t="s">
        <v>647</v>
      </c>
      <c r="FKP12072" s="18" t="s">
        <v>647</v>
      </c>
      <c r="FKQ12072" s="18" t="s">
        <v>647</v>
      </c>
      <c r="FKR12072" s="18" t="s">
        <v>647</v>
      </c>
      <c r="FKS12072" s="18" t="s">
        <v>647</v>
      </c>
      <c r="FKT12072" s="18" t="s">
        <v>647</v>
      </c>
      <c r="FKU12072" s="18" t="s">
        <v>647</v>
      </c>
      <c r="FKV12072" s="18" t="s">
        <v>647</v>
      </c>
      <c r="FKW12072" s="18" t="s">
        <v>647</v>
      </c>
      <c r="FKX12072" s="18" t="s">
        <v>647</v>
      </c>
      <c r="FKY12072" s="18" t="s">
        <v>647</v>
      </c>
      <c r="FKZ12072" s="18" t="s">
        <v>647</v>
      </c>
      <c r="FLA12072" s="18" t="s">
        <v>647</v>
      </c>
      <c r="FLB12072" s="18" t="s">
        <v>647</v>
      </c>
      <c r="FLC12072" s="18" t="s">
        <v>647</v>
      </c>
      <c r="FLD12072" s="18" t="s">
        <v>647</v>
      </c>
      <c r="FLE12072" s="18" t="s">
        <v>647</v>
      </c>
      <c r="FLF12072" s="18" t="s">
        <v>647</v>
      </c>
      <c r="FLG12072" s="18" t="s">
        <v>647</v>
      </c>
      <c r="FLH12072" s="18" t="s">
        <v>647</v>
      </c>
      <c r="FLI12072" s="18" t="s">
        <v>647</v>
      </c>
      <c r="FLJ12072" s="18" t="s">
        <v>647</v>
      </c>
      <c r="FLK12072" s="18" t="s">
        <v>647</v>
      </c>
      <c r="FLL12072" s="18" t="s">
        <v>647</v>
      </c>
      <c r="FLM12072" s="18" t="s">
        <v>647</v>
      </c>
      <c r="FLN12072" s="18" t="s">
        <v>647</v>
      </c>
      <c r="FLO12072" s="18" t="s">
        <v>647</v>
      </c>
      <c r="FLP12072" s="18" t="s">
        <v>647</v>
      </c>
      <c r="FLQ12072" s="18" t="s">
        <v>647</v>
      </c>
      <c r="FLR12072" s="18" t="s">
        <v>647</v>
      </c>
      <c r="FLS12072" s="18" t="s">
        <v>647</v>
      </c>
      <c r="FLT12072" s="18" t="s">
        <v>647</v>
      </c>
      <c r="FLU12072" s="18" t="s">
        <v>647</v>
      </c>
      <c r="FLV12072" s="18" t="s">
        <v>647</v>
      </c>
      <c r="FLW12072" s="18" t="s">
        <v>647</v>
      </c>
      <c r="FLX12072" s="18" t="s">
        <v>647</v>
      </c>
      <c r="FLY12072" s="18" t="s">
        <v>647</v>
      </c>
      <c r="FLZ12072" s="18" t="s">
        <v>647</v>
      </c>
      <c r="FMA12072" s="18" t="s">
        <v>647</v>
      </c>
      <c r="FMB12072" s="18" t="s">
        <v>647</v>
      </c>
      <c r="FMC12072" s="18" t="s">
        <v>647</v>
      </c>
      <c r="FMD12072" s="18" t="s">
        <v>647</v>
      </c>
      <c r="FME12072" s="18" t="s">
        <v>647</v>
      </c>
      <c r="FMF12072" s="18" t="s">
        <v>647</v>
      </c>
      <c r="FMG12072" s="18" t="s">
        <v>647</v>
      </c>
      <c r="FMH12072" s="18" t="s">
        <v>647</v>
      </c>
      <c r="FMI12072" s="18" t="s">
        <v>647</v>
      </c>
      <c r="FMJ12072" s="18" t="s">
        <v>647</v>
      </c>
      <c r="FMK12072" s="18" t="s">
        <v>647</v>
      </c>
      <c r="FML12072" s="18" t="s">
        <v>647</v>
      </c>
      <c r="FMM12072" s="18" t="s">
        <v>647</v>
      </c>
      <c r="FMN12072" s="18" t="s">
        <v>647</v>
      </c>
      <c r="FMO12072" s="18" t="s">
        <v>647</v>
      </c>
      <c r="FMP12072" s="18" t="s">
        <v>647</v>
      </c>
      <c r="FMQ12072" s="18" t="s">
        <v>647</v>
      </c>
      <c r="FMR12072" s="18" t="s">
        <v>647</v>
      </c>
      <c r="FMS12072" s="18" t="s">
        <v>647</v>
      </c>
      <c r="FMT12072" s="18" t="s">
        <v>647</v>
      </c>
      <c r="FMU12072" s="18" t="s">
        <v>647</v>
      </c>
      <c r="FMV12072" s="18" t="s">
        <v>647</v>
      </c>
      <c r="FMW12072" s="18" t="s">
        <v>647</v>
      </c>
      <c r="FMX12072" s="18" t="s">
        <v>647</v>
      </c>
      <c r="FMY12072" s="18" t="s">
        <v>647</v>
      </c>
      <c r="FMZ12072" s="18" t="s">
        <v>647</v>
      </c>
      <c r="FNA12072" s="18" t="s">
        <v>647</v>
      </c>
      <c r="FNB12072" s="18" t="s">
        <v>647</v>
      </c>
      <c r="FNC12072" s="18" t="s">
        <v>647</v>
      </c>
      <c r="FND12072" s="18" t="s">
        <v>647</v>
      </c>
      <c r="FNE12072" s="18" t="s">
        <v>647</v>
      </c>
      <c r="FNF12072" s="18" t="s">
        <v>647</v>
      </c>
      <c r="FNG12072" s="18" t="s">
        <v>647</v>
      </c>
      <c r="FNH12072" s="18" t="s">
        <v>647</v>
      </c>
      <c r="FNI12072" s="18" t="s">
        <v>647</v>
      </c>
      <c r="FNJ12072" s="18" t="s">
        <v>647</v>
      </c>
      <c r="FNK12072" s="18" t="s">
        <v>647</v>
      </c>
      <c r="FNL12072" s="18" t="s">
        <v>647</v>
      </c>
      <c r="FNM12072" s="18" t="s">
        <v>647</v>
      </c>
      <c r="FNN12072" s="18" t="s">
        <v>647</v>
      </c>
      <c r="FNO12072" s="18" t="s">
        <v>647</v>
      </c>
      <c r="FNP12072" s="18" t="s">
        <v>647</v>
      </c>
      <c r="FNQ12072" s="18" t="s">
        <v>647</v>
      </c>
      <c r="FNR12072" s="18" t="s">
        <v>647</v>
      </c>
      <c r="FNS12072" s="18" t="s">
        <v>647</v>
      </c>
      <c r="FNT12072" s="18" t="s">
        <v>647</v>
      </c>
      <c r="FNU12072" s="18" t="s">
        <v>647</v>
      </c>
      <c r="FNV12072" s="18" t="s">
        <v>647</v>
      </c>
      <c r="FNW12072" s="18" t="s">
        <v>647</v>
      </c>
      <c r="FNX12072" s="18" t="s">
        <v>647</v>
      </c>
      <c r="FNY12072" s="18" t="s">
        <v>647</v>
      </c>
      <c r="FNZ12072" s="18" t="s">
        <v>647</v>
      </c>
      <c r="FOA12072" s="18" t="s">
        <v>647</v>
      </c>
      <c r="FOB12072" s="18" t="s">
        <v>647</v>
      </c>
      <c r="FOC12072" s="18" t="s">
        <v>647</v>
      </c>
      <c r="FOD12072" s="18" t="s">
        <v>647</v>
      </c>
      <c r="FOE12072" s="18" t="s">
        <v>647</v>
      </c>
      <c r="FOF12072" s="18" t="s">
        <v>647</v>
      </c>
      <c r="FOG12072" s="18" t="s">
        <v>647</v>
      </c>
      <c r="FOH12072" s="18" t="s">
        <v>647</v>
      </c>
      <c r="FOI12072" s="18" t="s">
        <v>647</v>
      </c>
      <c r="FOJ12072" s="18" t="s">
        <v>647</v>
      </c>
      <c r="FOK12072" s="18" t="s">
        <v>647</v>
      </c>
      <c r="FOL12072" s="18" t="s">
        <v>647</v>
      </c>
      <c r="FOM12072" s="18" t="s">
        <v>647</v>
      </c>
      <c r="FON12072" s="18" t="s">
        <v>647</v>
      </c>
      <c r="FOO12072" s="18" t="s">
        <v>647</v>
      </c>
      <c r="FOP12072" s="18" t="s">
        <v>647</v>
      </c>
      <c r="FOQ12072" s="18" t="s">
        <v>647</v>
      </c>
      <c r="FOR12072" s="18" t="s">
        <v>647</v>
      </c>
      <c r="FOS12072" s="18" t="s">
        <v>647</v>
      </c>
      <c r="FOT12072" s="18" t="s">
        <v>647</v>
      </c>
      <c r="FOU12072" s="18" t="s">
        <v>647</v>
      </c>
      <c r="FOV12072" s="18" t="s">
        <v>647</v>
      </c>
      <c r="FOW12072" s="18" t="s">
        <v>647</v>
      </c>
      <c r="FOX12072" s="18" t="s">
        <v>647</v>
      </c>
      <c r="FOY12072" s="18" t="s">
        <v>647</v>
      </c>
      <c r="FOZ12072" s="18" t="s">
        <v>647</v>
      </c>
      <c r="FPA12072" s="18" t="s">
        <v>647</v>
      </c>
      <c r="FPB12072" s="18" t="s">
        <v>647</v>
      </c>
      <c r="FPC12072" s="18" t="s">
        <v>647</v>
      </c>
      <c r="FPD12072" s="18" t="s">
        <v>647</v>
      </c>
      <c r="FPE12072" s="18" t="s">
        <v>647</v>
      </c>
      <c r="FPF12072" s="18" t="s">
        <v>647</v>
      </c>
      <c r="FPG12072" s="18" t="s">
        <v>647</v>
      </c>
      <c r="FPH12072" s="18" t="s">
        <v>647</v>
      </c>
      <c r="FPI12072" s="18" t="s">
        <v>647</v>
      </c>
      <c r="FPJ12072" s="18" t="s">
        <v>647</v>
      </c>
      <c r="FPK12072" s="18" t="s">
        <v>647</v>
      </c>
      <c r="FPL12072" s="18" t="s">
        <v>647</v>
      </c>
      <c r="FPM12072" s="18" t="s">
        <v>647</v>
      </c>
      <c r="FPN12072" s="18" t="s">
        <v>647</v>
      </c>
      <c r="FPO12072" s="18" t="s">
        <v>647</v>
      </c>
      <c r="FPP12072" s="18" t="s">
        <v>647</v>
      </c>
      <c r="FPQ12072" s="18" t="s">
        <v>647</v>
      </c>
      <c r="FPR12072" s="18" t="s">
        <v>647</v>
      </c>
      <c r="FPS12072" s="18" t="s">
        <v>647</v>
      </c>
      <c r="FPT12072" s="18" t="s">
        <v>647</v>
      </c>
      <c r="FPU12072" s="18" t="s">
        <v>647</v>
      </c>
      <c r="FPV12072" s="18" t="s">
        <v>647</v>
      </c>
      <c r="FPW12072" s="18" t="s">
        <v>647</v>
      </c>
      <c r="FPX12072" s="18" t="s">
        <v>647</v>
      </c>
      <c r="FPY12072" s="18" t="s">
        <v>647</v>
      </c>
      <c r="FPZ12072" s="18" t="s">
        <v>647</v>
      </c>
      <c r="FQA12072" s="18" t="s">
        <v>647</v>
      </c>
      <c r="FQB12072" s="18" t="s">
        <v>647</v>
      </c>
      <c r="FQC12072" s="18" t="s">
        <v>647</v>
      </c>
      <c r="FQD12072" s="18" t="s">
        <v>647</v>
      </c>
      <c r="FQE12072" s="18" t="s">
        <v>647</v>
      </c>
      <c r="FQF12072" s="18" t="s">
        <v>647</v>
      </c>
      <c r="FQG12072" s="18" t="s">
        <v>647</v>
      </c>
      <c r="FQH12072" s="18" t="s">
        <v>647</v>
      </c>
      <c r="FQI12072" s="18" t="s">
        <v>647</v>
      </c>
      <c r="FQJ12072" s="18" t="s">
        <v>647</v>
      </c>
      <c r="FQK12072" s="18" t="s">
        <v>647</v>
      </c>
      <c r="FQL12072" s="18" t="s">
        <v>647</v>
      </c>
      <c r="FQM12072" s="18" t="s">
        <v>647</v>
      </c>
      <c r="FQN12072" s="18" t="s">
        <v>647</v>
      </c>
      <c r="FQO12072" s="18" t="s">
        <v>647</v>
      </c>
      <c r="FQP12072" s="18" t="s">
        <v>647</v>
      </c>
      <c r="FQQ12072" s="18" t="s">
        <v>647</v>
      </c>
      <c r="FQR12072" s="18" t="s">
        <v>647</v>
      </c>
      <c r="FQS12072" s="18" t="s">
        <v>647</v>
      </c>
      <c r="FQT12072" s="18" t="s">
        <v>647</v>
      </c>
      <c r="FQU12072" s="18" t="s">
        <v>647</v>
      </c>
      <c r="FQV12072" s="18" t="s">
        <v>647</v>
      </c>
      <c r="FQW12072" s="18" t="s">
        <v>647</v>
      </c>
      <c r="FQX12072" s="18" t="s">
        <v>647</v>
      </c>
      <c r="FQY12072" s="18" t="s">
        <v>647</v>
      </c>
      <c r="FQZ12072" s="18" t="s">
        <v>647</v>
      </c>
      <c r="FRA12072" s="18" t="s">
        <v>647</v>
      </c>
      <c r="FRB12072" s="18" t="s">
        <v>647</v>
      </c>
      <c r="FRC12072" s="18" t="s">
        <v>647</v>
      </c>
      <c r="FRD12072" s="18" t="s">
        <v>647</v>
      </c>
      <c r="FRE12072" s="18" t="s">
        <v>647</v>
      </c>
      <c r="FRF12072" s="18" t="s">
        <v>647</v>
      </c>
      <c r="FRG12072" s="18" t="s">
        <v>647</v>
      </c>
      <c r="FRH12072" s="18" t="s">
        <v>647</v>
      </c>
      <c r="FRI12072" s="18" t="s">
        <v>647</v>
      </c>
      <c r="FRJ12072" s="18" t="s">
        <v>647</v>
      </c>
      <c r="FRK12072" s="18" t="s">
        <v>647</v>
      </c>
      <c r="FRL12072" s="18" t="s">
        <v>647</v>
      </c>
      <c r="FRM12072" s="18" t="s">
        <v>647</v>
      </c>
      <c r="FRN12072" s="18" t="s">
        <v>647</v>
      </c>
      <c r="FRO12072" s="18" t="s">
        <v>647</v>
      </c>
      <c r="FRP12072" s="18" t="s">
        <v>647</v>
      </c>
      <c r="FRQ12072" s="18" t="s">
        <v>647</v>
      </c>
      <c r="FRR12072" s="18" t="s">
        <v>647</v>
      </c>
      <c r="FRS12072" s="18" t="s">
        <v>647</v>
      </c>
      <c r="FRT12072" s="18" t="s">
        <v>647</v>
      </c>
      <c r="FRU12072" s="18" t="s">
        <v>647</v>
      </c>
      <c r="FRV12072" s="18" t="s">
        <v>647</v>
      </c>
      <c r="FRW12072" s="18" t="s">
        <v>647</v>
      </c>
      <c r="FRX12072" s="18" t="s">
        <v>647</v>
      </c>
      <c r="FRY12072" s="18" t="s">
        <v>647</v>
      </c>
      <c r="FRZ12072" s="18" t="s">
        <v>647</v>
      </c>
      <c r="FSA12072" s="18" t="s">
        <v>647</v>
      </c>
      <c r="FSB12072" s="18" t="s">
        <v>647</v>
      </c>
      <c r="FSC12072" s="18" t="s">
        <v>647</v>
      </c>
      <c r="FSD12072" s="18" t="s">
        <v>647</v>
      </c>
      <c r="FSE12072" s="18" t="s">
        <v>647</v>
      </c>
      <c r="FSF12072" s="18" t="s">
        <v>647</v>
      </c>
      <c r="FSG12072" s="18" t="s">
        <v>647</v>
      </c>
      <c r="FSH12072" s="18" t="s">
        <v>647</v>
      </c>
      <c r="FSI12072" s="18" t="s">
        <v>647</v>
      </c>
      <c r="FSJ12072" s="18" t="s">
        <v>647</v>
      </c>
      <c r="FSK12072" s="18" t="s">
        <v>647</v>
      </c>
      <c r="FSL12072" s="18" t="s">
        <v>647</v>
      </c>
      <c r="FSM12072" s="18" t="s">
        <v>647</v>
      </c>
      <c r="FSN12072" s="18" t="s">
        <v>647</v>
      </c>
      <c r="FSO12072" s="18" t="s">
        <v>647</v>
      </c>
      <c r="FSP12072" s="18" t="s">
        <v>647</v>
      </c>
      <c r="FSQ12072" s="18" t="s">
        <v>647</v>
      </c>
      <c r="FSR12072" s="18" t="s">
        <v>647</v>
      </c>
      <c r="FSS12072" s="18" t="s">
        <v>647</v>
      </c>
      <c r="FST12072" s="18" t="s">
        <v>647</v>
      </c>
      <c r="FSU12072" s="18" t="s">
        <v>647</v>
      </c>
      <c r="FSV12072" s="18" t="s">
        <v>647</v>
      </c>
      <c r="FSW12072" s="18" t="s">
        <v>647</v>
      </c>
      <c r="FSX12072" s="18" t="s">
        <v>647</v>
      </c>
      <c r="FSY12072" s="18" t="s">
        <v>647</v>
      </c>
      <c r="FSZ12072" s="18" t="s">
        <v>647</v>
      </c>
      <c r="FTA12072" s="18" t="s">
        <v>647</v>
      </c>
      <c r="FTB12072" s="18" t="s">
        <v>647</v>
      </c>
      <c r="FTC12072" s="18" t="s">
        <v>647</v>
      </c>
      <c r="FTD12072" s="18" t="s">
        <v>647</v>
      </c>
      <c r="FTE12072" s="18" t="s">
        <v>647</v>
      </c>
      <c r="FTF12072" s="18" t="s">
        <v>647</v>
      </c>
      <c r="FTG12072" s="18" t="s">
        <v>647</v>
      </c>
      <c r="FTH12072" s="18" t="s">
        <v>647</v>
      </c>
      <c r="FTI12072" s="18" t="s">
        <v>647</v>
      </c>
      <c r="FTJ12072" s="18" t="s">
        <v>647</v>
      </c>
      <c r="FTK12072" s="18" t="s">
        <v>647</v>
      </c>
      <c r="FTL12072" s="18" t="s">
        <v>647</v>
      </c>
      <c r="FTM12072" s="18" t="s">
        <v>647</v>
      </c>
      <c r="FTN12072" s="18" t="s">
        <v>647</v>
      </c>
      <c r="FTO12072" s="18" t="s">
        <v>647</v>
      </c>
      <c r="FTP12072" s="18" t="s">
        <v>647</v>
      </c>
      <c r="FTQ12072" s="18" t="s">
        <v>647</v>
      </c>
      <c r="FTR12072" s="18" t="s">
        <v>647</v>
      </c>
      <c r="FTS12072" s="18" t="s">
        <v>647</v>
      </c>
      <c r="FTT12072" s="18" t="s">
        <v>647</v>
      </c>
      <c r="FTU12072" s="18" t="s">
        <v>647</v>
      </c>
      <c r="FTV12072" s="18" t="s">
        <v>647</v>
      </c>
      <c r="FTW12072" s="18" t="s">
        <v>647</v>
      </c>
      <c r="FTX12072" s="18" t="s">
        <v>647</v>
      </c>
      <c r="FTY12072" s="18" t="s">
        <v>647</v>
      </c>
      <c r="FTZ12072" s="18" t="s">
        <v>647</v>
      </c>
      <c r="FUA12072" s="18" t="s">
        <v>647</v>
      </c>
      <c r="FUB12072" s="18" t="s">
        <v>647</v>
      </c>
      <c r="FUC12072" s="18" t="s">
        <v>647</v>
      </c>
      <c r="FUD12072" s="18" t="s">
        <v>647</v>
      </c>
      <c r="FUE12072" s="18" t="s">
        <v>647</v>
      </c>
      <c r="FUF12072" s="18" t="s">
        <v>647</v>
      </c>
      <c r="FUG12072" s="18" t="s">
        <v>647</v>
      </c>
      <c r="FUH12072" s="18" t="s">
        <v>647</v>
      </c>
      <c r="FUI12072" s="18" t="s">
        <v>647</v>
      </c>
      <c r="FUJ12072" s="18" t="s">
        <v>647</v>
      </c>
      <c r="FUK12072" s="18" t="s">
        <v>647</v>
      </c>
      <c r="FUL12072" s="18" t="s">
        <v>647</v>
      </c>
      <c r="FUM12072" s="18" t="s">
        <v>647</v>
      </c>
      <c r="FUN12072" s="18" t="s">
        <v>647</v>
      </c>
      <c r="FUO12072" s="18" t="s">
        <v>647</v>
      </c>
      <c r="FUP12072" s="18" t="s">
        <v>647</v>
      </c>
      <c r="FUQ12072" s="18" t="s">
        <v>647</v>
      </c>
      <c r="FUR12072" s="18" t="s">
        <v>647</v>
      </c>
      <c r="FUS12072" s="18" t="s">
        <v>647</v>
      </c>
      <c r="FUT12072" s="18" t="s">
        <v>647</v>
      </c>
      <c r="FUU12072" s="18" t="s">
        <v>647</v>
      </c>
      <c r="FUV12072" s="18" t="s">
        <v>647</v>
      </c>
      <c r="FUW12072" s="18" t="s">
        <v>647</v>
      </c>
      <c r="FUX12072" s="18" t="s">
        <v>647</v>
      </c>
      <c r="FUY12072" s="18" t="s">
        <v>647</v>
      </c>
      <c r="FUZ12072" s="18" t="s">
        <v>647</v>
      </c>
      <c r="FVA12072" s="18" t="s">
        <v>647</v>
      </c>
      <c r="FVB12072" s="18" t="s">
        <v>647</v>
      </c>
      <c r="FVC12072" s="18" t="s">
        <v>647</v>
      </c>
      <c r="FVD12072" s="18" t="s">
        <v>647</v>
      </c>
      <c r="FVE12072" s="18" t="s">
        <v>647</v>
      </c>
      <c r="FVF12072" s="18" t="s">
        <v>647</v>
      </c>
      <c r="FVG12072" s="18" t="s">
        <v>647</v>
      </c>
      <c r="FVH12072" s="18" t="s">
        <v>647</v>
      </c>
      <c r="FVI12072" s="18" t="s">
        <v>647</v>
      </c>
      <c r="FVJ12072" s="18" t="s">
        <v>647</v>
      </c>
      <c r="FVK12072" s="18" t="s">
        <v>647</v>
      </c>
      <c r="FVL12072" s="18" t="s">
        <v>647</v>
      </c>
      <c r="FVM12072" s="18" t="s">
        <v>647</v>
      </c>
      <c r="FVN12072" s="18" t="s">
        <v>647</v>
      </c>
      <c r="FVO12072" s="18" t="s">
        <v>647</v>
      </c>
      <c r="FVP12072" s="18" t="s">
        <v>647</v>
      </c>
      <c r="FVQ12072" s="18" t="s">
        <v>647</v>
      </c>
      <c r="FVR12072" s="18" t="s">
        <v>647</v>
      </c>
      <c r="FVS12072" s="18" t="s">
        <v>647</v>
      </c>
      <c r="FVT12072" s="18" t="s">
        <v>647</v>
      </c>
      <c r="FVU12072" s="18" t="s">
        <v>647</v>
      </c>
      <c r="FVV12072" s="18" t="s">
        <v>647</v>
      </c>
      <c r="FVW12072" s="18" t="s">
        <v>647</v>
      </c>
      <c r="FVX12072" s="18" t="s">
        <v>647</v>
      </c>
      <c r="FVY12072" s="18" t="s">
        <v>647</v>
      </c>
      <c r="FVZ12072" s="18" t="s">
        <v>647</v>
      </c>
      <c r="FWA12072" s="18" t="s">
        <v>647</v>
      </c>
      <c r="FWB12072" s="18" t="s">
        <v>647</v>
      </c>
      <c r="FWC12072" s="18" t="s">
        <v>647</v>
      </c>
      <c r="FWD12072" s="18" t="s">
        <v>647</v>
      </c>
      <c r="FWE12072" s="18" t="s">
        <v>647</v>
      </c>
      <c r="FWF12072" s="18" t="s">
        <v>647</v>
      </c>
      <c r="FWG12072" s="18" t="s">
        <v>647</v>
      </c>
      <c r="FWH12072" s="18" t="s">
        <v>647</v>
      </c>
      <c r="FWI12072" s="18" t="s">
        <v>647</v>
      </c>
      <c r="FWJ12072" s="18" t="s">
        <v>647</v>
      </c>
      <c r="FWK12072" s="18" t="s">
        <v>647</v>
      </c>
      <c r="FWL12072" s="18" t="s">
        <v>647</v>
      </c>
      <c r="FWM12072" s="18" t="s">
        <v>647</v>
      </c>
      <c r="FWN12072" s="18" t="s">
        <v>647</v>
      </c>
      <c r="FWO12072" s="18" t="s">
        <v>647</v>
      </c>
      <c r="FWP12072" s="18" t="s">
        <v>647</v>
      </c>
      <c r="FWQ12072" s="18" t="s">
        <v>647</v>
      </c>
      <c r="FWR12072" s="18" t="s">
        <v>647</v>
      </c>
      <c r="FWS12072" s="18" t="s">
        <v>647</v>
      </c>
      <c r="FWT12072" s="18" t="s">
        <v>647</v>
      </c>
      <c r="FWU12072" s="18" t="s">
        <v>647</v>
      </c>
      <c r="FWV12072" s="18" t="s">
        <v>647</v>
      </c>
      <c r="FWW12072" s="18" t="s">
        <v>647</v>
      </c>
      <c r="FWX12072" s="18" t="s">
        <v>647</v>
      </c>
      <c r="FWY12072" s="18" t="s">
        <v>647</v>
      </c>
      <c r="FWZ12072" s="18" t="s">
        <v>647</v>
      </c>
      <c r="FXA12072" s="18" t="s">
        <v>647</v>
      </c>
      <c r="FXB12072" s="18" t="s">
        <v>647</v>
      </c>
      <c r="FXC12072" s="18" t="s">
        <v>647</v>
      </c>
      <c r="FXD12072" s="18" t="s">
        <v>647</v>
      </c>
      <c r="FXE12072" s="18" t="s">
        <v>647</v>
      </c>
      <c r="FXF12072" s="18" t="s">
        <v>647</v>
      </c>
      <c r="FXG12072" s="18" t="s">
        <v>647</v>
      </c>
      <c r="FXH12072" s="18" t="s">
        <v>647</v>
      </c>
      <c r="FXI12072" s="18" t="s">
        <v>647</v>
      </c>
      <c r="FXJ12072" s="18" t="s">
        <v>647</v>
      </c>
      <c r="FXK12072" s="18" t="s">
        <v>647</v>
      </c>
      <c r="FXL12072" s="18" t="s">
        <v>647</v>
      </c>
      <c r="FXM12072" s="18" t="s">
        <v>647</v>
      </c>
      <c r="FXN12072" s="18" t="s">
        <v>647</v>
      </c>
      <c r="FXO12072" s="18" t="s">
        <v>647</v>
      </c>
      <c r="FXP12072" s="18" t="s">
        <v>647</v>
      </c>
      <c r="FXQ12072" s="18" t="s">
        <v>647</v>
      </c>
      <c r="FXR12072" s="18" t="s">
        <v>647</v>
      </c>
      <c r="FXS12072" s="18" t="s">
        <v>647</v>
      </c>
      <c r="FXT12072" s="18" t="s">
        <v>647</v>
      </c>
      <c r="FXU12072" s="18" t="s">
        <v>647</v>
      </c>
      <c r="FXV12072" s="18" t="s">
        <v>647</v>
      </c>
      <c r="FXW12072" s="18" t="s">
        <v>647</v>
      </c>
      <c r="FXX12072" s="18" t="s">
        <v>647</v>
      </c>
      <c r="FXY12072" s="18" t="s">
        <v>647</v>
      </c>
      <c r="FXZ12072" s="18" t="s">
        <v>647</v>
      </c>
      <c r="FYA12072" s="18" t="s">
        <v>647</v>
      </c>
      <c r="FYB12072" s="18" t="s">
        <v>647</v>
      </c>
      <c r="FYC12072" s="18" t="s">
        <v>647</v>
      </c>
      <c r="FYD12072" s="18" t="s">
        <v>647</v>
      </c>
      <c r="FYE12072" s="18" t="s">
        <v>647</v>
      </c>
      <c r="FYF12072" s="18" t="s">
        <v>647</v>
      </c>
      <c r="FYG12072" s="18" t="s">
        <v>647</v>
      </c>
      <c r="FYH12072" s="18" t="s">
        <v>647</v>
      </c>
      <c r="FYI12072" s="18" t="s">
        <v>647</v>
      </c>
      <c r="FYJ12072" s="18" t="s">
        <v>647</v>
      </c>
      <c r="FYK12072" s="18" t="s">
        <v>647</v>
      </c>
      <c r="FYL12072" s="18" t="s">
        <v>647</v>
      </c>
      <c r="FYM12072" s="18" t="s">
        <v>647</v>
      </c>
      <c r="FYN12072" s="18" t="s">
        <v>647</v>
      </c>
      <c r="FYO12072" s="18" t="s">
        <v>647</v>
      </c>
      <c r="FYP12072" s="18" t="s">
        <v>647</v>
      </c>
      <c r="FYQ12072" s="18" t="s">
        <v>647</v>
      </c>
      <c r="FYR12072" s="18" t="s">
        <v>647</v>
      </c>
      <c r="FYS12072" s="18" t="s">
        <v>647</v>
      </c>
      <c r="FYT12072" s="18" t="s">
        <v>647</v>
      </c>
      <c r="FYU12072" s="18" t="s">
        <v>647</v>
      </c>
      <c r="FYV12072" s="18" t="s">
        <v>647</v>
      </c>
      <c r="FYW12072" s="18" t="s">
        <v>647</v>
      </c>
      <c r="FYX12072" s="18" t="s">
        <v>647</v>
      </c>
      <c r="FYY12072" s="18" t="s">
        <v>647</v>
      </c>
      <c r="FYZ12072" s="18" t="s">
        <v>647</v>
      </c>
      <c r="FZA12072" s="18" t="s">
        <v>647</v>
      </c>
      <c r="FZB12072" s="18" t="s">
        <v>647</v>
      </c>
      <c r="FZC12072" s="18" t="s">
        <v>647</v>
      </c>
      <c r="FZD12072" s="18" t="s">
        <v>647</v>
      </c>
      <c r="FZE12072" s="18" t="s">
        <v>647</v>
      </c>
      <c r="FZF12072" s="18" t="s">
        <v>647</v>
      </c>
      <c r="FZG12072" s="18" t="s">
        <v>647</v>
      </c>
      <c r="FZH12072" s="18" t="s">
        <v>647</v>
      </c>
      <c r="FZI12072" s="18" t="s">
        <v>647</v>
      </c>
      <c r="FZJ12072" s="18" t="s">
        <v>647</v>
      </c>
      <c r="FZK12072" s="18" t="s">
        <v>647</v>
      </c>
      <c r="FZL12072" s="18" t="s">
        <v>647</v>
      </c>
      <c r="FZM12072" s="18" t="s">
        <v>647</v>
      </c>
      <c r="FZN12072" s="18" t="s">
        <v>647</v>
      </c>
      <c r="FZO12072" s="18" t="s">
        <v>647</v>
      </c>
      <c r="FZP12072" s="18" t="s">
        <v>647</v>
      </c>
      <c r="FZQ12072" s="18" t="s">
        <v>647</v>
      </c>
      <c r="FZR12072" s="18" t="s">
        <v>647</v>
      </c>
      <c r="FZS12072" s="18" t="s">
        <v>647</v>
      </c>
      <c r="FZT12072" s="18" t="s">
        <v>647</v>
      </c>
      <c r="FZU12072" s="18" t="s">
        <v>647</v>
      </c>
      <c r="FZV12072" s="18" t="s">
        <v>647</v>
      </c>
      <c r="FZW12072" s="18" t="s">
        <v>647</v>
      </c>
      <c r="FZX12072" s="18" t="s">
        <v>647</v>
      </c>
      <c r="FZY12072" s="18" t="s">
        <v>647</v>
      </c>
      <c r="FZZ12072" s="18" t="s">
        <v>647</v>
      </c>
      <c r="GAA12072" s="18" t="s">
        <v>647</v>
      </c>
      <c r="GAB12072" s="18" t="s">
        <v>647</v>
      </c>
      <c r="GAC12072" s="18" t="s">
        <v>647</v>
      </c>
      <c r="GAD12072" s="18" t="s">
        <v>647</v>
      </c>
      <c r="GAE12072" s="18" t="s">
        <v>647</v>
      </c>
      <c r="GAF12072" s="18" t="s">
        <v>647</v>
      </c>
      <c r="GAG12072" s="18" t="s">
        <v>647</v>
      </c>
      <c r="GAH12072" s="18" t="s">
        <v>647</v>
      </c>
      <c r="GAI12072" s="18" t="s">
        <v>647</v>
      </c>
      <c r="GAJ12072" s="18" t="s">
        <v>647</v>
      </c>
      <c r="GAK12072" s="18" t="s">
        <v>647</v>
      </c>
      <c r="GAL12072" s="18" t="s">
        <v>647</v>
      </c>
      <c r="GAM12072" s="18" t="s">
        <v>647</v>
      </c>
      <c r="GAN12072" s="18" t="s">
        <v>647</v>
      </c>
      <c r="GAO12072" s="18" t="s">
        <v>647</v>
      </c>
      <c r="GAP12072" s="18" t="s">
        <v>647</v>
      </c>
      <c r="GAQ12072" s="18" t="s">
        <v>647</v>
      </c>
      <c r="GAR12072" s="18" t="s">
        <v>647</v>
      </c>
      <c r="GAS12072" s="18" t="s">
        <v>647</v>
      </c>
      <c r="GAT12072" s="18" t="s">
        <v>647</v>
      </c>
      <c r="GAU12072" s="18" t="s">
        <v>647</v>
      </c>
      <c r="GAV12072" s="18" t="s">
        <v>647</v>
      </c>
      <c r="GAW12072" s="18" t="s">
        <v>647</v>
      </c>
      <c r="GAX12072" s="18" t="s">
        <v>647</v>
      </c>
      <c r="GAY12072" s="18" t="s">
        <v>647</v>
      </c>
      <c r="GAZ12072" s="18" t="s">
        <v>647</v>
      </c>
      <c r="GBA12072" s="18" t="s">
        <v>647</v>
      </c>
      <c r="GBB12072" s="18" t="s">
        <v>647</v>
      </c>
      <c r="GBC12072" s="18" t="s">
        <v>647</v>
      </c>
      <c r="GBD12072" s="18" t="s">
        <v>647</v>
      </c>
      <c r="GBE12072" s="18" t="s">
        <v>647</v>
      </c>
      <c r="GBF12072" s="18" t="s">
        <v>647</v>
      </c>
      <c r="GBG12072" s="18" t="s">
        <v>647</v>
      </c>
      <c r="GBH12072" s="18" t="s">
        <v>647</v>
      </c>
      <c r="GBI12072" s="18" t="s">
        <v>647</v>
      </c>
      <c r="GBJ12072" s="18" t="s">
        <v>647</v>
      </c>
      <c r="GBK12072" s="18" t="s">
        <v>647</v>
      </c>
      <c r="GBL12072" s="18" t="s">
        <v>647</v>
      </c>
      <c r="GBM12072" s="18" t="s">
        <v>647</v>
      </c>
      <c r="GBN12072" s="18" t="s">
        <v>647</v>
      </c>
      <c r="GBO12072" s="18" t="s">
        <v>647</v>
      </c>
      <c r="GBP12072" s="18" t="s">
        <v>647</v>
      </c>
      <c r="GBQ12072" s="18" t="s">
        <v>647</v>
      </c>
      <c r="GBR12072" s="18" t="s">
        <v>647</v>
      </c>
      <c r="GBS12072" s="18" t="s">
        <v>647</v>
      </c>
      <c r="GBT12072" s="18" t="s">
        <v>647</v>
      </c>
      <c r="GBU12072" s="18" t="s">
        <v>647</v>
      </c>
      <c r="GBV12072" s="18" t="s">
        <v>647</v>
      </c>
      <c r="GBW12072" s="18" t="s">
        <v>647</v>
      </c>
      <c r="GBX12072" s="18" t="s">
        <v>647</v>
      </c>
      <c r="GBY12072" s="18" t="s">
        <v>647</v>
      </c>
      <c r="GBZ12072" s="18" t="s">
        <v>647</v>
      </c>
      <c r="GCA12072" s="18" t="s">
        <v>647</v>
      </c>
      <c r="GCB12072" s="18" t="s">
        <v>647</v>
      </c>
      <c r="GCC12072" s="18" t="s">
        <v>647</v>
      </c>
      <c r="GCD12072" s="18" t="s">
        <v>647</v>
      </c>
      <c r="GCE12072" s="18" t="s">
        <v>647</v>
      </c>
      <c r="GCF12072" s="18" t="s">
        <v>647</v>
      </c>
      <c r="GCG12072" s="18" t="s">
        <v>647</v>
      </c>
      <c r="GCH12072" s="18" t="s">
        <v>647</v>
      </c>
      <c r="GCI12072" s="18" t="s">
        <v>647</v>
      </c>
      <c r="GCJ12072" s="18" t="s">
        <v>647</v>
      </c>
      <c r="GCK12072" s="18" t="s">
        <v>647</v>
      </c>
      <c r="GCL12072" s="18" t="s">
        <v>647</v>
      </c>
      <c r="GCM12072" s="18" t="s">
        <v>647</v>
      </c>
      <c r="GCN12072" s="18" t="s">
        <v>647</v>
      </c>
      <c r="GCO12072" s="18" t="s">
        <v>647</v>
      </c>
      <c r="GCP12072" s="18" t="s">
        <v>647</v>
      </c>
      <c r="GCQ12072" s="18" t="s">
        <v>647</v>
      </c>
      <c r="GCR12072" s="18" t="s">
        <v>647</v>
      </c>
      <c r="GCS12072" s="18" t="s">
        <v>647</v>
      </c>
      <c r="GCT12072" s="18" t="s">
        <v>647</v>
      </c>
      <c r="GCU12072" s="18" t="s">
        <v>647</v>
      </c>
      <c r="GCV12072" s="18" t="s">
        <v>647</v>
      </c>
      <c r="GCW12072" s="18" t="s">
        <v>647</v>
      </c>
      <c r="GCX12072" s="18" t="s">
        <v>647</v>
      </c>
      <c r="GCY12072" s="18" t="s">
        <v>647</v>
      </c>
      <c r="GCZ12072" s="18" t="s">
        <v>647</v>
      </c>
      <c r="GDA12072" s="18" t="s">
        <v>647</v>
      </c>
      <c r="GDB12072" s="18" t="s">
        <v>647</v>
      </c>
      <c r="GDC12072" s="18" t="s">
        <v>647</v>
      </c>
      <c r="GDD12072" s="18" t="s">
        <v>647</v>
      </c>
      <c r="GDE12072" s="18" t="s">
        <v>647</v>
      </c>
      <c r="GDF12072" s="18" t="s">
        <v>647</v>
      </c>
      <c r="GDG12072" s="18" t="s">
        <v>647</v>
      </c>
      <c r="GDH12072" s="18" t="s">
        <v>647</v>
      </c>
      <c r="GDI12072" s="18" t="s">
        <v>647</v>
      </c>
      <c r="GDJ12072" s="18" t="s">
        <v>647</v>
      </c>
      <c r="GDK12072" s="18" t="s">
        <v>647</v>
      </c>
      <c r="GDL12072" s="18" t="s">
        <v>647</v>
      </c>
      <c r="GDM12072" s="18" t="s">
        <v>647</v>
      </c>
      <c r="GDN12072" s="18" t="s">
        <v>647</v>
      </c>
      <c r="GDO12072" s="18" t="s">
        <v>647</v>
      </c>
      <c r="GDP12072" s="18" t="s">
        <v>647</v>
      </c>
      <c r="GDQ12072" s="18" t="s">
        <v>647</v>
      </c>
      <c r="GDR12072" s="18" t="s">
        <v>647</v>
      </c>
      <c r="GDS12072" s="18" t="s">
        <v>647</v>
      </c>
      <c r="GDT12072" s="18" t="s">
        <v>647</v>
      </c>
      <c r="GDU12072" s="18" t="s">
        <v>647</v>
      </c>
      <c r="GDV12072" s="18" t="s">
        <v>647</v>
      </c>
      <c r="GDW12072" s="18" t="s">
        <v>647</v>
      </c>
      <c r="GDX12072" s="18" t="s">
        <v>647</v>
      </c>
      <c r="GDY12072" s="18" t="s">
        <v>647</v>
      </c>
      <c r="GDZ12072" s="18" t="s">
        <v>647</v>
      </c>
      <c r="GEA12072" s="18" t="s">
        <v>647</v>
      </c>
      <c r="GEB12072" s="18" t="s">
        <v>647</v>
      </c>
      <c r="GEC12072" s="18" t="s">
        <v>647</v>
      </c>
      <c r="GED12072" s="18" t="s">
        <v>647</v>
      </c>
      <c r="GEE12072" s="18" t="s">
        <v>647</v>
      </c>
      <c r="GEF12072" s="18" t="s">
        <v>647</v>
      </c>
      <c r="GEG12072" s="18" t="s">
        <v>647</v>
      </c>
      <c r="GEH12072" s="18" t="s">
        <v>647</v>
      </c>
      <c r="GEI12072" s="18" t="s">
        <v>647</v>
      </c>
      <c r="GEJ12072" s="18" t="s">
        <v>647</v>
      </c>
      <c r="GEK12072" s="18" t="s">
        <v>647</v>
      </c>
      <c r="GEL12072" s="18" t="s">
        <v>647</v>
      </c>
      <c r="GEM12072" s="18" t="s">
        <v>647</v>
      </c>
      <c r="GEN12072" s="18" t="s">
        <v>647</v>
      </c>
      <c r="GEO12072" s="18" t="s">
        <v>647</v>
      </c>
      <c r="GEP12072" s="18" t="s">
        <v>647</v>
      </c>
      <c r="GEQ12072" s="18" t="s">
        <v>647</v>
      </c>
      <c r="GER12072" s="18" t="s">
        <v>647</v>
      </c>
      <c r="GES12072" s="18" t="s">
        <v>647</v>
      </c>
      <c r="GET12072" s="18" t="s">
        <v>647</v>
      </c>
      <c r="GEU12072" s="18" t="s">
        <v>647</v>
      </c>
      <c r="GEV12072" s="18" t="s">
        <v>647</v>
      </c>
      <c r="GEW12072" s="18" t="s">
        <v>647</v>
      </c>
      <c r="GEX12072" s="18" t="s">
        <v>647</v>
      </c>
      <c r="GEY12072" s="18" t="s">
        <v>647</v>
      </c>
      <c r="GEZ12072" s="18" t="s">
        <v>647</v>
      </c>
      <c r="GFA12072" s="18" t="s">
        <v>647</v>
      </c>
      <c r="GFB12072" s="18" t="s">
        <v>647</v>
      </c>
      <c r="GFC12072" s="18" t="s">
        <v>647</v>
      </c>
      <c r="GFD12072" s="18" t="s">
        <v>647</v>
      </c>
      <c r="GFE12072" s="18" t="s">
        <v>647</v>
      </c>
      <c r="GFF12072" s="18" t="s">
        <v>647</v>
      </c>
      <c r="GFG12072" s="18" t="s">
        <v>647</v>
      </c>
      <c r="GFH12072" s="18" t="s">
        <v>647</v>
      </c>
      <c r="GFI12072" s="18" t="s">
        <v>647</v>
      </c>
      <c r="GFJ12072" s="18" t="s">
        <v>647</v>
      </c>
      <c r="GFK12072" s="18" t="s">
        <v>647</v>
      </c>
      <c r="GFL12072" s="18" t="s">
        <v>647</v>
      </c>
      <c r="GFM12072" s="18" t="s">
        <v>647</v>
      </c>
      <c r="GFN12072" s="18" t="s">
        <v>647</v>
      </c>
      <c r="GFO12072" s="18" t="s">
        <v>647</v>
      </c>
      <c r="GFP12072" s="18" t="s">
        <v>647</v>
      </c>
      <c r="GFQ12072" s="18" t="s">
        <v>647</v>
      </c>
      <c r="GFR12072" s="18" t="s">
        <v>647</v>
      </c>
      <c r="GFS12072" s="18" t="s">
        <v>647</v>
      </c>
      <c r="GFT12072" s="18" t="s">
        <v>647</v>
      </c>
      <c r="GFU12072" s="18" t="s">
        <v>647</v>
      </c>
      <c r="GFV12072" s="18" t="s">
        <v>647</v>
      </c>
      <c r="GFW12072" s="18" t="s">
        <v>647</v>
      </c>
      <c r="GFX12072" s="18" t="s">
        <v>647</v>
      </c>
      <c r="GFY12072" s="18" t="s">
        <v>647</v>
      </c>
      <c r="GFZ12072" s="18" t="s">
        <v>647</v>
      </c>
      <c r="GGA12072" s="18" t="s">
        <v>647</v>
      </c>
      <c r="GGB12072" s="18" t="s">
        <v>647</v>
      </c>
      <c r="GGC12072" s="18" t="s">
        <v>647</v>
      </c>
      <c r="GGD12072" s="18" t="s">
        <v>647</v>
      </c>
      <c r="GGE12072" s="18" t="s">
        <v>647</v>
      </c>
      <c r="GGF12072" s="18" t="s">
        <v>647</v>
      </c>
      <c r="GGG12072" s="18" t="s">
        <v>647</v>
      </c>
      <c r="GGH12072" s="18" t="s">
        <v>647</v>
      </c>
      <c r="GGI12072" s="18" t="s">
        <v>647</v>
      </c>
      <c r="GGJ12072" s="18" t="s">
        <v>647</v>
      </c>
      <c r="GGK12072" s="18" t="s">
        <v>647</v>
      </c>
      <c r="GGL12072" s="18" t="s">
        <v>647</v>
      </c>
      <c r="GGM12072" s="18" t="s">
        <v>647</v>
      </c>
      <c r="GGN12072" s="18" t="s">
        <v>647</v>
      </c>
      <c r="GGO12072" s="18" t="s">
        <v>647</v>
      </c>
      <c r="GGP12072" s="18" t="s">
        <v>647</v>
      </c>
      <c r="GGQ12072" s="18" t="s">
        <v>647</v>
      </c>
      <c r="GGR12072" s="18" t="s">
        <v>647</v>
      </c>
      <c r="GGS12072" s="18" t="s">
        <v>647</v>
      </c>
      <c r="GGT12072" s="18" t="s">
        <v>647</v>
      </c>
      <c r="GGU12072" s="18" t="s">
        <v>647</v>
      </c>
      <c r="GGV12072" s="18" t="s">
        <v>647</v>
      </c>
      <c r="GGW12072" s="18" t="s">
        <v>647</v>
      </c>
      <c r="GGX12072" s="18" t="s">
        <v>647</v>
      </c>
      <c r="GGY12072" s="18" t="s">
        <v>647</v>
      </c>
      <c r="GGZ12072" s="18" t="s">
        <v>647</v>
      </c>
      <c r="GHA12072" s="18" t="s">
        <v>647</v>
      </c>
      <c r="GHB12072" s="18" t="s">
        <v>647</v>
      </c>
      <c r="GHC12072" s="18" t="s">
        <v>647</v>
      </c>
      <c r="GHD12072" s="18" t="s">
        <v>647</v>
      </c>
      <c r="GHE12072" s="18" t="s">
        <v>647</v>
      </c>
      <c r="GHF12072" s="18" t="s">
        <v>647</v>
      </c>
      <c r="GHG12072" s="18" t="s">
        <v>647</v>
      </c>
      <c r="GHH12072" s="18" t="s">
        <v>647</v>
      </c>
      <c r="GHI12072" s="18" t="s">
        <v>647</v>
      </c>
      <c r="GHJ12072" s="18" t="s">
        <v>647</v>
      </c>
      <c r="GHK12072" s="18" t="s">
        <v>647</v>
      </c>
      <c r="GHL12072" s="18" t="s">
        <v>647</v>
      </c>
      <c r="GHM12072" s="18" t="s">
        <v>647</v>
      </c>
      <c r="GHN12072" s="18" t="s">
        <v>647</v>
      </c>
      <c r="GHO12072" s="18" t="s">
        <v>647</v>
      </c>
      <c r="GHP12072" s="18" t="s">
        <v>647</v>
      </c>
      <c r="GHQ12072" s="18" t="s">
        <v>647</v>
      </c>
      <c r="GHR12072" s="18" t="s">
        <v>647</v>
      </c>
      <c r="GHS12072" s="18" t="s">
        <v>647</v>
      </c>
      <c r="GHT12072" s="18" t="s">
        <v>647</v>
      </c>
      <c r="GHU12072" s="18" t="s">
        <v>647</v>
      </c>
      <c r="GHV12072" s="18" t="s">
        <v>647</v>
      </c>
      <c r="GHW12072" s="18" t="s">
        <v>647</v>
      </c>
      <c r="GHX12072" s="18" t="s">
        <v>647</v>
      </c>
      <c r="GHY12072" s="18" t="s">
        <v>647</v>
      </c>
      <c r="GHZ12072" s="18" t="s">
        <v>647</v>
      </c>
      <c r="GIA12072" s="18" t="s">
        <v>647</v>
      </c>
      <c r="GIB12072" s="18" t="s">
        <v>647</v>
      </c>
      <c r="GIC12072" s="18" t="s">
        <v>647</v>
      </c>
      <c r="GID12072" s="18" t="s">
        <v>647</v>
      </c>
      <c r="GIE12072" s="18" t="s">
        <v>647</v>
      </c>
      <c r="GIF12072" s="18" t="s">
        <v>647</v>
      </c>
      <c r="GIG12072" s="18" t="s">
        <v>647</v>
      </c>
      <c r="GIH12072" s="18" t="s">
        <v>647</v>
      </c>
      <c r="GII12072" s="18" t="s">
        <v>647</v>
      </c>
      <c r="GIJ12072" s="18" t="s">
        <v>647</v>
      </c>
      <c r="GIK12072" s="18" t="s">
        <v>647</v>
      </c>
      <c r="GIL12072" s="18" t="s">
        <v>647</v>
      </c>
      <c r="GIM12072" s="18" t="s">
        <v>647</v>
      </c>
      <c r="GIN12072" s="18" t="s">
        <v>647</v>
      </c>
      <c r="GIO12072" s="18" t="s">
        <v>647</v>
      </c>
      <c r="GIP12072" s="18" t="s">
        <v>647</v>
      </c>
      <c r="GIQ12072" s="18" t="s">
        <v>647</v>
      </c>
      <c r="GIR12072" s="18" t="s">
        <v>647</v>
      </c>
      <c r="GIS12072" s="18" t="s">
        <v>647</v>
      </c>
      <c r="GIT12072" s="18" t="s">
        <v>647</v>
      </c>
      <c r="GIU12072" s="18" t="s">
        <v>647</v>
      </c>
      <c r="GIV12072" s="18" t="s">
        <v>647</v>
      </c>
      <c r="GIW12072" s="18" t="s">
        <v>647</v>
      </c>
      <c r="GIX12072" s="18" t="s">
        <v>647</v>
      </c>
      <c r="GIY12072" s="18" t="s">
        <v>647</v>
      </c>
      <c r="GIZ12072" s="18" t="s">
        <v>647</v>
      </c>
      <c r="GJA12072" s="18" t="s">
        <v>647</v>
      </c>
      <c r="GJB12072" s="18" t="s">
        <v>647</v>
      </c>
      <c r="GJC12072" s="18" t="s">
        <v>647</v>
      </c>
      <c r="GJD12072" s="18" t="s">
        <v>647</v>
      </c>
      <c r="GJE12072" s="18" t="s">
        <v>647</v>
      </c>
      <c r="GJF12072" s="18" t="s">
        <v>647</v>
      </c>
      <c r="GJG12072" s="18" t="s">
        <v>647</v>
      </c>
      <c r="GJH12072" s="18" t="s">
        <v>647</v>
      </c>
      <c r="GJI12072" s="18" t="s">
        <v>647</v>
      </c>
      <c r="GJJ12072" s="18" t="s">
        <v>647</v>
      </c>
      <c r="GJK12072" s="18" t="s">
        <v>647</v>
      </c>
      <c r="GJL12072" s="18" t="s">
        <v>647</v>
      </c>
      <c r="GJM12072" s="18" t="s">
        <v>647</v>
      </c>
      <c r="GJN12072" s="18" t="s">
        <v>647</v>
      </c>
      <c r="GJO12072" s="18" t="s">
        <v>647</v>
      </c>
      <c r="GJP12072" s="18" t="s">
        <v>647</v>
      </c>
      <c r="GJQ12072" s="18" t="s">
        <v>647</v>
      </c>
      <c r="GJR12072" s="18" t="s">
        <v>647</v>
      </c>
      <c r="GJS12072" s="18" t="s">
        <v>647</v>
      </c>
      <c r="GJT12072" s="18" t="s">
        <v>647</v>
      </c>
      <c r="GJU12072" s="18" t="s">
        <v>647</v>
      </c>
      <c r="GJV12072" s="18" t="s">
        <v>647</v>
      </c>
      <c r="GJW12072" s="18" t="s">
        <v>647</v>
      </c>
      <c r="GJX12072" s="18" t="s">
        <v>647</v>
      </c>
      <c r="GJY12072" s="18" t="s">
        <v>647</v>
      </c>
      <c r="GJZ12072" s="18" t="s">
        <v>647</v>
      </c>
      <c r="GKA12072" s="18" t="s">
        <v>647</v>
      </c>
      <c r="GKB12072" s="18" t="s">
        <v>647</v>
      </c>
      <c r="GKC12072" s="18" t="s">
        <v>647</v>
      </c>
      <c r="GKD12072" s="18" t="s">
        <v>647</v>
      </c>
      <c r="GKE12072" s="18" t="s">
        <v>647</v>
      </c>
      <c r="GKF12072" s="18" t="s">
        <v>647</v>
      </c>
      <c r="GKG12072" s="18" t="s">
        <v>647</v>
      </c>
      <c r="GKH12072" s="18" t="s">
        <v>647</v>
      </c>
      <c r="GKI12072" s="18" t="s">
        <v>647</v>
      </c>
      <c r="GKJ12072" s="18" t="s">
        <v>647</v>
      </c>
      <c r="GKK12072" s="18" t="s">
        <v>647</v>
      </c>
      <c r="GKL12072" s="18" t="s">
        <v>647</v>
      </c>
      <c r="GKM12072" s="18" t="s">
        <v>647</v>
      </c>
      <c r="GKN12072" s="18" t="s">
        <v>647</v>
      </c>
      <c r="GKO12072" s="18" t="s">
        <v>647</v>
      </c>
      <c r="GKP12072" s="18" t="s">
        <v>647</v>
      </c>
      <c r="GKQ12072" s="18" t="s">
        <v>647</v>
      </c>
      <c r="GKR12072" s="18" t="s">
        <v>647</v>
      </c>
      <c r="GKS12072" s="18" t="s">
        <v>647</v>
      </c>
      <c r="GKT12072" s="18" t="s">
        <v>647</v>
      </c>
      <c r="GKU12072" s="18" t="s">
        <v>647</v>
      </c>
      <c r="GKV12072" s="18" t="s">
        <v>647</v>
      </c>
      <c r="GKW12072" s="18" t="s">
        <v>647</v>
      </c>
      <c r="GKX12072" s="18" t="s">
        <v>647</v>
      </c>
      <c r="GKY12072" s="18" t="s">
        <v>647</v>
      </c>
      <c r="GKZ12072" s="18" t="s">
        <v>647</v>
      </c>
      <c r="GLA12072" s="18" t="s">
        <v>647</v>
      </c>
      <c r="GLB12072" s="18" t="s">
        <v>647</v>
      </c>
      <c r="GLC12072" s="18" t="s">
        <v>647</v>
      </c>
      <c r="GLD12072" s="18" t="s">
        <v>647</v>
      </c>
      <c r="GLE12072" s="18" t="s">
        <v>647</v>
      </c>
      <c r="GLF12072" s="18" t="s">
        <v>647</v>
      </c>
      <c r="GLG12072" s="18" t="s">
        <v>647</v>
      </c>
      <c r="GLH12072" s="18" t="s">
        <v>647</v>
      </c>
      <c r="GLI12072" s="18" t="s">
        <v>647</v>
      </c>
      <c r="GLJ12072" s="18" t="s">
        <v>647</v>
      </c>
      <c r="GLK12072" s="18" t="s">
        <v>647</v>
      </c>
      <c r="GLL12072" s="18" t="s">
        <v>647</v>
      </c>
      <c r="GLM12072" s="18" t="s">
        <v>647</v>
      </c>
      <c r="GLN12072" s="18" t="s">
        <v>647</v>
      </c>
      <c r="GLO12072" s="18" t="s">
        <v>647</v>
      </c>
      <c r="GLP12072" s="18" t="s">
        <v>647</v>
      </c>
      <c r="GLQ12072" s="18" t="s">
        <v>647</v>
      </c>
      <c r="GLR12072" s="18" t="s">
        <v>647</v>
      </c>
      <c r="GLS12072" s="18" t="s">
        <v>647</v>
      </c>
      <c r="GLT12072" s="18" t="s">
        <v>647</v>
      </c>
      <c r="GLU12072" s="18" t="s">
        <v>647</v>
      </c>
      <c r="GLV12072" s="18" t="s">
        <v>647</v>
      </c>
      <c r="GLW12072" s="18" t="s">
        <v>647</v>
      </c>
      <c r="GLX12072" s="18" t="s">
        <v>647</v>
      </c>
      <c r="GLY12072" s="18" t="s">
        <v>647</v>
      </c>
      <c r="GLZ12072" s="18" t="s">
        <v>647</v>
      </c>
      <c r="GMA12072" s="18" t="s">
        <v>647</v>
      </c>
      <c r="GMB12072" s="18" t="s">
        <v>647</v>
      </c>
      <c r="GMC12072" s="18" t="s">
        <v>647</v>
      </c>
      <c r="GMD12072" s="18" t="s">
        <v>647</v>
      </c>
      <c r="GME12072" s="18" t="s">
        <v>647</v>
      </c>
      <c r="GMF12072" s="18" t="s">
        <v>647</v>
      </c>
      <c r="GMG12072" s="18" t="s">
        <v>647</v>
      </c>
      <c r="GMH12072" s="18" t="s">
        <v>647</v>
      </c>
      <c r="GMI12072" s="18" t="s">
        <v>647</v>
      </c>
      <c r="GMJ12072" s="18" t="s">
        <v>647</v>
      </c>
      <c r="GMK12072" s="18" t="s">
        <v>647</v>
      </c>
      <c r="GML12072" s="18" t="s">
        <v>647</v>
      </c>
      <c r="GMM12072" s="18" t="s">
        <v>647</v>
      </c>
      <c r="GMN12072" s="18" t="s">
        <v>647</v>
      </c>
      <c r="GMO12072" s="18" t="s">
        <v>647</v>
      </c>
      <c r="GMP12072" s="18" t="s">
        <v>647</v>
      </c>
      <c r="GMQ12072" s="18" t="s">
        <v>647</v>
      </c>
      <c r="GMR12072" s="18" t="s">
        <v>647</v>
      </c>
      <c r="GMS12072" s="18" t="s">
        <v>647</v>
      </c>
      <c r="GMT12072" s="18" t="s">
        <v>647</v>
      </c>
      <c r="GMU12072" s="18" t="s">
        <v>647</v>
      </c>
      <c r="GMV12072" s="18" t="s">
        <v>647</v>
      </c>
      <c r="GMW12072" s="18" t="s">
        <v>647</v>
      </c>
      <c r="GMX12072" s="18" t="s">
        <v>647</v>
      </c>
      <c r="GMY12072" s="18" t="s">
        <v>647</v>
      </c>
      <c r="GMZ12072" s="18" t="s">
        <v>647</v>
      </c>
      <c r="GNA12072" s="18" t="s">
        <v>647</v>
      </c>
      <c r="GNB12072" s="18" t="s">
        <v>647</v>
      </c>
      <c r="GNC12072" s="18" t="s">
        <v>647</v>
      </c>
      <c r="GND12072" s="18" t="s">
        <v>647</v>
      </c>
      <c r="GNE12072" s="18" t="s">
        <v>647</v>
      </c>
      <c r="GNF12072" s="18" t="s">
        <v>647</v>
      </c>
      <c r="GNG12072" s="18" t="s">
        <v>647</v>
      </c>
      <c r="GNH12072" s="18" t="s">
        <v>647</v>
      </c>
      <c r="GNI12072" s="18" t="s">
        <v>647</v>
      </c>
      <c r="GNJ12072" s="18" t="s">
        <v>647</v>
      </c>
      <c r="GNK12072" s="18" t="s">
        <v>647</v>
      </c>
      <c r="GNL12072" s="18" t="s">
        <v>647</v>
      </c>
      <c r="GNM12072" s="18" t="s">
        <v>647</v>
      </c>
      <c r="GNN12072" s="18" t="s">
        <v>647</v>
      </c>
      <c r="GNO12072" s="18" t="s">
        <v>647</v>
      </c>
      <c r="GNP12072" s="18" t="s">
        <v>647</v>
      </c>
      <c r="GNQ12072" s="18" t="s">
        <v>647</v>
      </c>
      <c r="GNR12072" s="18" t="s">
        <v>647</v>
      </c>
      <c r="GNS12072" s="18" t="s">
        <v>647</v>
      </c>
      <c r="GNT12072" s="18" t="s">
        <v>647</v>
      </c>
      <c r="GNU12072" s="18" t="s">
        <v>647</v>
      </c>
      <c r="GNV12072" s="18" t="s">
        <v>647</v>
      </c>
      <c r="GNW12072" s="18" t="s">
        <v>647</v>
      </c>
      <c r="GNX12072" s="18" t="s">
        <v>647</v>
      </c>
      <c r="GNY12072" s="18" t="s">
        <v>647</v>
      </c>
      <c r="GNZ12072" s="18" t="s">
        <v>647</v>
      </c>
      <c r="GOA12072" s="18" t="s">
        <v>647</v>
      </c>
      <c r="GOB12072" s="18" t="s">
        <v>647</v>
      </c>
      <c r="GOC12072" s="18" t="s">
        <v>647</v>
      </c>
      <c r="GOD12072" s="18" t="s">
        <v>647</v>
      </c>
      <c r="GOE12072" s="18" t="s">
        <v>647</v>
      </c>
      <c r="GOF12072" s="18" t="s">
        <v>647</v>
      </c>
      <c r="GOG12072" s="18" t="s">
        <v>647</v>
      </c>
      <c r="GOH12072" s="18" t="s">
        <v>647</v>
      </c>
      <c r="GOI12072" s="18" t="s">
        <v>647</v>
      </c>
      <c r="GOJ12072" s="18" t="s">
        <v>647</v>
      </c>
      <c r="GOK12072" s="18" t="s">
        <v>647</v>
      </c>
      <c r="GOL12072" s="18" t="s">
        <v>647</v>
      </c>
      <c r="GOM12072" s="18" t="s">
        <v>647</v>
      </c>
      <c r="GON12072" s="18" t="s">
        <v>647</v>
      </c>
      <c r="GOO12072" s="18" t="s">
        <v>647</v>
      </c>
      <c r="GOP12072" s="18" t="s">
        <v>647</v>
      </c>
      <c r="GOQ12072" s="18" t="s">
        <v>647</v>
      </c>
      <c r="GOR12072" s="18" t="s">
        <v>647</v>
      </c>
      <c r="GOS12072" s="18" t="s">
        <v>647</v>
      </c>
      <c r="GOT12072" s="18" t="s">
        <v>647</v>
      </c>
      <c r="GOU12072" s="18" t="s">
        <v>647</v>
      </c>
      <c r="GOV12072" s="18" t="s">
        <v>647</v>
      </c>
      <c r="GOW12072" s="18" t="s">
        <v>647</v>
      </c>
      <c r="GOX12072" s="18" t="s">
        <v>647</v>
      </c>
      <c r="GOY12072" s="18" t="s">
        <v>647</v>
      </c>
      <c r="GOZ12072" s="18" t="s">
        <v>647</v>
      </c>
      <c r="GPA12072" s="18" t="s">
        <v>647</v>
      </c>
      <c r="GPB12072" s="18" t="s">
        <v>647</v>
      </c>
      <c r="GPC12072" s="18" t="s">
        <v>647</v>
      </c>
      <c r="GPD12072" s="18" t="s">
        <v>647</v>
      </c>
      <c r="GPE12072" s="18" t="s">
        <v>647</v>
      </c>
      <c r="GPF12072" s="18" t="s">
        <v>647</v>
      </c>
      <c r="GPG12072" s="18" t="s">
        <v>647</v>
      </c>
      <c r="GPH12072" s="18" t="s">
        <v>647</v>
      </c>
      <c r="GPI12072" s="18" t="s">
        <v>647</v>
      </c>
      <c r="GPJ12072" s="18" t="s">
        <v>647</v>
      </c>
      <c r="GPK12072" s="18" t="s">
        <v>647</v>
      </c>
      <c r="GPL12072" s="18" t="s">
        <v>647</v>
      </c>
      <c r="GPM12072" s="18" t="s">
        <v>647</v>
      </c>
      <c r="GPN12072" s="18" t="s">
        <v>647</v>
      </c>
      <c r="GPO12072" s="18" t="s">
        <v>647</v>
      </c>
      <c r="GPP12072" s="18" t="s">
        <v>647</v>
      </c>
      <c r="GPQ12072" s="18" t="s">
        <v>647</v>
      </c>
      <c r="GPR12072" s="18" t="s">
        <v>647</v>
      </c>
      <c r="GPS12072" s="18" t="s">
        <v>647</v>
      </c>
      <c r="GPT12072" s="18" t="s">
        <v>647</v>
      </c>
      <c r="GPU12072" s="18" t="s">
        <v>647</v>
      </c>
      <c r="GPV12072" s="18" t="s">
        <v>647</v>
      </c>
      <c r="GPW12072" s="18" t="s">
        <v>647</v>
      </c>
      <c r="GPX12072" s="18" t="s">
        <v>647</v>
      </c>
      <c r="GPY12072" s="18" t="s">
        <v>647</v>
      </c>
      <c r="GPZ12072" s="18" t="s">
        <v>647</v>
      </c>
      <c r="GQA12072" s="18" t="s">
        <v>647</v>
      </c>
      <c r="GQB12072" s="18" t="s">
        <v>647</v>
      </c>
      <c r="GQC12072" s="18" t="s">
        <v>647</v>
      </c>
      <c r="GQD12072" s="18" t="s">
        <v>647</v>
      </c>
      <c r="GQE12072" s="18" t="s">
        <v>647</v>
      </c>
      <c r="GQF12072" s="18" t="s">
        <v>647</v>
      </c>
      <c r="GQG12072" s="18" t="s">
        <v>647</v>
      </c>
      <c r="GQH12072" s="18" t="s">
        <v>647</v>
      </c>
      <c r="GQI12072" s="18" t="s">
        <v>647</v>
      </c>
      <c r="GQJ12072" s="18" t="s">
        <v>647</v>
      </c>
      <c r="GQK12072" s="18" t="s">
        <v>647</v>
      </c>
      <c r="GQL12072" s="18" t="s">
        <v>647</v>
      </c>
      <c r="GQM12072" s="18" t="s">
        <v>647</v>
      </c>
      <c r="GQN12072" s="18" t="s">
        <v>647</v>
      </c>
      <c r="GQO12072" s="18" t="s">
        <v>647</v>
      </c>
      <c r="GQP12072" s="18" t="s">
        <v>647</v>
      </c>
      <c r="GQQ12072" s="18" t="s">
        <v>647</v>
      </c>
      <c r="GQR12072" s="18" t="s">
        <v>647</v>
      </c>
      <c r="GQS12072" s="18" t="s">
        <v>647</v>
      </c>
      <c r="GQT12072" s="18" t="s">
        <v>647</v>
      </c>
      <c r="GQU12072" s="18" t="s">
        <v>647</v>
      </c>
      <c r="GQV12072" s="18" t="s">
        <v>647</v>
      </c>
      <c r="GQW12072" s="18" t="s">
        <v>647</v>
      </c>
      <c r="GQX12072" s="18" t="s">
        <v>647</v>
      </c>
      <c r="GQY12072" s="18" t="s">
        <v>647</v>
      </c>
      <c r="GQZ12072" s="18" t="s">
        <v>647</v>
      </c>
      <c r="GRA12072" s="18" t="s">
        <v>647</v>
      </c>
      <c r="GRB12072" s="18" t="s">
        <v>647</v>
      </c>
      <c r="GRC12072" s="18" t="s">
        <v>647</v>
      </c>
      <c r="GRD12072" s="18" t="s">
        <v>647</v>
      </c>
      <c r="GRE12072" s="18" t="s">
        <v>647</v>
      </c>
      <c r="GRF12072" s="18" t="s">
        <v>647</v>
      </c>
      <c r="GRG12072" s="18" t="s">
        <v>647</v>
      </c>
      <c r="GRH12072" s="18" t="s">
        <v>647</v>
      </c>
      <c r="GRI12072" s="18" t="s">
        <v>647</v>
      </c>
      <c r="GRJ12072" s="18" t="s">
        <v>647</v>
      </c>
      <c r="GRK12072" s="18" t="s">
        <v>647</v>
      </c>
      <c r="GRL12072" s="18" t="s">
        <v>647</v>
      </c>
      <c r="GRM12072" s="18" t="s">
        <v>647</v>
      </c>
      <c r="GRN12072" s="18" t="s">
        <v>647</v>
      </c>
      <c r="GRO12072" s="18" t="s">
        <v>647</v>
      </c>
      <c r="GRP12072" s="18" t="s">
        <v>647</v>
      </c>
      <c r="GRQ12072" s="18" t="s">
        <v>647</v>
      </c>
      <c r="GRR12072" s="18" t="s">
        <v>647</v>
      </c>
      <c r="GRS12072" s="18" t="s">
        <v>647</v>
      </c>
      <c r="GRT12072" s="18" t="s">
        <v>647</v>
      </c>
      <c r="GRU12072" s="18" t="s">
        <v>647</v>
      </c>
      <c r="GRV12072" s="18" t="s">
        <v>647</v>
      </c>
      <c r="GRW12072" s="18" t="s">
        <v>647</v>
      </c>
      <c r="GRX12072" s="18" t="s">
        <v>647</v>
      </c>
      <c r="GRY12072" s="18" t="s">
        <v>647</v>
      </c>
      <c r="GRZ12072" s="18" t="s">
        <v>647</v>
      </c>
      <c r="GSA12072" s="18" t="s">
        <v>647</v>
      </c>
      <c r="GSB12072" s="18" t="s">
        <v>647</v>
      </c>
      <c r="GSC12072" s="18" t="s">
        <v>647</v>
      </c>
      <c r="GSD12072" s="18" t="s">
        <v>647</v>
      </c>
      <c r="GSE12072" s="18" t="s">
        <v>647</v>
      </c>
      <c r="GSF12072" s="18" t="s">
        <v>647</v>
      </c>
      <c r="GSG12072" s="18" t="s">
        <v>647</v>
      </c>
      <c r="GSH12072" s="18" t="s">
        <v>647</v>
      </c>
      <c r="GSI12072" s="18" t="s">
        <v>647</v>
      </c>
      <c r="GSJ12072" s="18" t="s">
        <v>647</v>
      </c>
      <c r="GSK12072" s="18" t="s">
        <v>647</v>
      </c>
      <c r="GSL12072" s="18" t="s">
        <v>647</v>
      </c>
      <c r="GSM12072" s="18" t="s">
        <v>647</v>
      </c>
      <c r="GSN12072" s="18" t="s">
        <v>647</v>
      </c>
      <c r="GSO12072" s="18" t="s">
        <v>647</v>
      </c>
      <c r="GSP12072" s="18" t="s">
        <v>647</v>
      </c>
      <c r="GSQ12072" s="18" t="s">
        <v>647</v>
      </c>
      <c r="GSR12072" s="18" t="s">
        <v>647</v>
      </c>
      <c r="GSS12072" s="18" t="s">
        <v>647</v>
      </c>
      <c r="GST12072" s="18" t="s">
        <v>647</v>
      </c>
      <c r="GSU12072" s="18" t="s">
        <v>647</v>
      </c>
      <c r="GSV12072" s="18" t="s">
        <v>647</v>
      </c>
      <c r="GSW12072" s="18" t="s">
        <v>647</v>
      </c>
      <c r="GSX12072" s="18" t="s">
        <v>647</v>
      </c>
      <c r="GSY12072" s="18" t="s">
        <v>647</v>
      </c>
      <c r="GSZ12072" s="18" t="s">
        <v>647</v>
      </c>
      <c r="GTA12072" s="18" t="s">
        <v>647</v>
      </c>
      <c r="GTB12072" s="18" t="s">
        <v>647</v>
      </c>
      <c r="GTC12072" s="18" t="s">
        <v>647</v>
      </c>
      <c r="GTD12072" s="18" t="s">
        <v>647</v>
      </c>
      <c r="GTE12072" s="18" t="s">
        <v>647</v>
      </c>
      <c r="GTF12072" s="18" t="s">
        <v>647</v>
      </c>
      <c r="GTG12072" s="18" t="s">
        <v>647</v>
      </c>
      <c r="GTH12072" s="18" t="s">
        <v>647</v>
      </c>
      <c r="GTI12072" s="18" t="s">
        <v>647</v>
      </c>
      <c r="GTJ12072" s="18" t="s">
        <v>647</v>
      </c>
      <c r="GTK12072" s="18" t="s">
        <v>647</v>
      </c>
      <c r="GTL12072" s="18" t="s">
        <v>647</v>
      </c>
      <c r="GTM12072" s="18" t="s">
        <v>647</v>
      </c>
      <c r="GTN12072" s="18" t="s">
        <v>647</v>
      </c>
      <c r="GTO12072" s="18" t="s">
        <v>647</v>
      </c>
      <c r="GTP12072" s="18" t="s">
        <v>647</v>
      </c>
      <c r="GTQ12072" s="18" t="s">
        <v>647</v>
      </c>
      <c r="GTR12072" s="18" t="s">
        <v>647</v>
      </c>
      <c r="GTS12072" s="18" t="s">
        <v>647</v>
      </c>
      <c r="GTT12072" s="18" t="s">
        <v>647</v>
      </c>
      <c r="GTU12072" s="18" t="s">
        <v>647</v>
      </c>
      <c r="GTV12072" s="18" t="s">
        <v>647</v>
      </c>
      <c r="GTW12072" s="18" t="s">
        <v>647</v>
      </c>
      <c r="GTX12072" s="18" t="s">
        <v>647</v>
      </c>
      <c r="GTY12072" s="18" t="s">
        <v>647</v>
      </c>
      <c r="GTZ12072" s="18" t="s">
        <v>647</v>
      </c>
      <c r="GUA12072" s="18" t="s">
        <v>647</v>
      </c>
      <c r="GUB12072" s="18" t="s">
        <v>647</v>
      </c>
      <c r="GUC12072" s="18" t="s">
        <v>647</v>
      </c>
      <c r="GUD12072" s="18" t="s">
        <v>647</v>
      </c>
      <c r="GUE12072" s="18" t="s">
        <v>647</v>
      </c>
      <c r="GUF12072" s="18" t="s">
        <v>647</v>
      </c>
      <c r="GUG12072" s="18" t="s">
        <v>647</v>
      </c>
      <c r="GUH12072" s="18" t="s">
        <v>647</v>
      </c>
      <c r="GUI12072" s="18" t="s">
        <v>647</v>
      </c>
      <c r="GUJ12072" s="18" t="s">
        <v>647</v>
      </c>
      <c r="GUK12072" s="18" t="s">
        <v>647</v>
      </c>
      <c r="GUL12072" s="18" t="s">
        <v>647</v>
      </c>
      <c r="GUM12072" s="18" t="s">
        <v>647</v>
      </c>
      <c r="GUN12072" s="18" t="s">
        <v>647</v>
      </c>
      <c r="GUO12072" s="18" t="s">
        <v>647</v>
      </c>
      <c r="GUP12072" s="18" t="s">
        <v>647</v>
      </c>
      <c r="GUQ12072" s="18" t="s">
        <v>647</v>
      </c>
      <c r="GUR12072" s="18" t="s">
        <v>647</v>
      </c>
      <c r="GUS12072" s="18" t="s">
        <v>647</v>
      </c>
      <c r="GUT12072" s="18" t="s">
        <v>647</v>
      </c>
      <c r="GUU12072" s="18" t="s">
        <v>647</v>
      </c>
      <c r="GUV12072" s="18" t="s">
        <v>647</v>
      </c>
      <c r="GUW12072" s="18" t="s">
        <v>647</v>
      </c>
      <c r="GUX12072" s="18" t="s">
        <v>647</v>
      </c>
      <c r="GUY12072" s="18" t="s">
        <v>647</v>
      </c>
      <c r="GUZ12072" s="18" t="s">
        <v>647</v>
      </c>
      <c r="GVA12072" s="18" t="s">
        <v>647</v>
      </c>
      <c r="GVB12072" s="18" t="s">
        <v>647</v>
      </c>
      <c r="GVC12072" s="18" t="s">
        <v>647</v>
      </c>
      <c r="GVD12072" s="18" t="s">
        <v>647</v>
      </c>
      <c r="GVE12072" s="18" t="s">
        <v>647</v>
      </c>
      <c r="GVF12072" s="18" t="s">
        <v>647</v>
      </c>
      <c r="GVG12072" s="18" t="s">
        <v>647</v>
      </c>
      <c r="GVH12072" s="18" t="s">
        <v>647</v>
      </c>
      <c r="GVI12072" s="18" t="s">
        <v>647</v>
      </c>
      <c r="GVJ12072" s="18" t="s">
        <v>647</v>
      </c>
      <c r="GVK12072" s="18" t="s">
        <v>647</v>
      </c>
      <c r="GVL12072" s="18" t="s">
        <v>647</v>
      </c>
      <c r="GVM12072" s="18" t="s">
        <v>647</v>
      </c>
      <c r="GVN12072" s="18" t="s">
        <v>647</v>
      </c>
      <c r="GVO12072" s="18" t="s">
        <v>647</v>
      </c>
      <c r="GVP12072" s="18" t="s">
        <v>647</v>
      </c>
      <c r="GVQ12072" s="18" t="s">
        <v>647</v>
      </c>
      <c r="GVR12072" s="18" t="s">
        <v>647</v>
      </c>
      <c r="GVS12072" s="18" t="s">
        <v>647</v>
      </c>
      <c r="GVT12072" s="18" t="s">
        <v>647</v>
      </c>
      <c r="GVU12072" s="18" t="s">
        <v>647</v>
      </c>
      <c r="GVV12072" s="18" t="s">
        <v>647</v>
      </c>
      <c r="GVW12072" s="18" t="s">
        <v>647</v>
      </c>
      <c r="GVX12072" s="18" t="s">
        <v>647</v>
      </c>
      <c r="GVY12072" s="18" t="s">
        <v>647</v>
      </c>
      <c r="GVZ12072" s="18" t="s">
        <v>647</v>
      </c>
      <c r="GWA12072" s="18" t="s">
        <v>647</v>
      </c>
      <c r="GWB12072" s="18" t="s">
        <v>647</v>
      </c>
      <c r="GWC12072" s="18" t="s">
        <v>647</v>
      </c>
      <c r="GWD12072" s="18" t="s">
        <v>647</v>
      </c>
      <c r="GWE12072" s="18" t="s">
        <v>647</v>
      </c>
      <c r="GWF12072" s="18" t="s">
        <v>647</v>
      </c>
      <c r="GWG12072" s="18" t="s">
        <v>647</v>
      </c>
      <c r="GWH12072" s="18" t="s">
        <v>647</v>
      </c>
      <c r="GWI12072" s="18" t="s">
        <v>647</v>
      </c>
      <c r="GWJ12072" s="18" t="s">
        <v>647</v>
      </c>
      <c r="GWK12072" s="18" t="s">
        <v>647</v>
      </c>
      <c r="GWL12072" s="18" t="s">
        <v>647</v>
      </c>
      <c r="GWM12072" s="18" t="s">
        <v>647</v>
      </c>
      <c r="GWN12072" s="18" t="s">
        <v>647</v>
      </c>
      <c r="GWO12072" s="18" t="s">
        <v>647</v>
      </c>
      <c r="GWP12072" s="18" t="s">
        <v>647</v>
      </c>
      <c r="GWQ12072" s="18" t="s">
        <v>647</v>
      </c>
      <c r="GWR12072" s="18" t="s">
        <v>647</v>
      </c>
      <c r="GWS12072" s="18" t="s">
        <v>647</v>
      </c>
      <c r="GWT12072" s="18" t="s">
        <v>647</v>
      </c>
      <c r="GWU12072" s="18" t="s">
        <v>647</v>
      </c>
      <c r="GWV12072" s="18" t="s">
        <v>647</v>
      </c>
      <c r="GWW12072" s="18" t="s">
        <v>647</v>
      </c>
      <c r="GWX12072" s="18" t="s">
        <v>647</v>
      </c>
      <c r="GWY12072" s="18" t="s">
        <v>647</v>
      </c>
      <c r="GWZ12072" s="18" t="s">
        <v>647</v>
      </c>
      <c r="GXA12072" s="18" t="s">
        <v>647</v>
      </c>
      <c r="GXB12072" s="18" t="s">
        <v>647</v>
      </c>
      <c r="GXC12072" s="18" t="s">
        <v>647</v>
      </c>
      <c r="GXD12072" s="18" t="s">
        <v>647</v>
      </c>
      <c r="GXE12072" s="18" t="s">
        <v>647</v>
      </c>
      <c r="GXF12072" s="18" t="s">
        <v>647</v>
      </c>
      <c r="GXG12072" s="18" t="s">
        <v>647</v>
      </c>
      <c r="GXH12072" s="18" t="s">
        <v>647</v>
      </c>
      <c r="GXI12072" s="18" t="s">
        <v>647</v>
      </c>
      <c r="GXJ12072" s="18" t="s">
        <v>647</v>
      </c>
      <c r="GXK12072" s="18" t="s">
        <v>647</v>
      </c>
      <c r="GXL12072" s="18" t="s">
        <v>647</v>
      </c>
      <c r="GXM12072" s="18" t="s">
        <v>647</v>
      </c>
      <c r="GXN12072" s="18" t="s">
        <v>647</v>
      </c>
      <c r="GXO12072" s="18" t="s">
        <v>647</v>
      </c>
      <c r="GXP12072" s="18" t="s">
        <v>647</v>
      </c>
      <c r="GXQ12072" s="18" t="s">
        <v>647</v>
      </c>
      <c r="GXR12072" s="18" t="s">
        <v>647</v>
      </c>
      <c r="GXS12072" s="18" t="s">
        <v>647</v>
      </c>
      <c r="GXT12072" s="18" t="s">
        <v>647</v>
      </c>
      <c r="GXU12072" s="18" t="s">
        <v>647</v>
      </c>
      <c r="GXV12072" s="18" t="s">
        <v>647</v>
      </c>
      <c r="GXW12072" s="18" t="s">
        <v>647</v>
      </c>
      <c r="GXX12072" s="18" t="s">
        <v>647</v>
      </c>
      <c r="GXY12072" s="18" t="s">
        <v>647</v>
      </c>
      <c r="GXZ12072" s="18" t="s">
        <v>647</v>
      </c>
      <c r="GYA12072" s="18" t="s">
        <v>647</v>
      </c>
      <c r="GYB12072" s="18" t="s">
        <v>647</v>
      </c>
      <c r="GYC12072" s="18" t="s">
        <v>647</v>
      </c>
      <c r="GYD12072" s="18" t="s">
        <v>647</v>
      </c>
      <c r="GYE12072" s="18" t="s">
        <v>647</v>
      </c>
      <c r="GYF12072" s="18" t="s">
        <v>647</v>
      </c>
      <c r="GYG12072" s="18" t="s">
        <v>647</v>
      </c>
      <c r="GYH12072" s="18" t="s">
        <v>647</v>
      </c>
      <c r="GYI12072" s="18" t="s">
        <v>647</v>
      </c>
      <c r="GYJ12072" s="18" t="s">
        <v>647</v>
      </c>
      <c r="GYK12072" s="18" t="s">
        <v>647</v>
      </c>
      <c r="GYL12072" s="18" t="s">
        <v>647</v>
      </c>
      <c r="GYM12072" s="18" t="s">
        <v>647</v>
      </c>
      <c r="GYN12072" s="18" t="s">
        <v>647</v>
      </c>
      <c r="GYO12072" s="18" t="s">
        <v>647</v>
      </c>
      <c r="GYP12072" s="18" t="s">
        <v>647</v>
      </c>
      <c r="GYQ12072" s="18" t="s">
        <v>647</v>
      </c>
      <c r="GYR12072" s="18" t="s">
        <v>647</v>
      </c>
      <c r="GYS12072" s="18" t="s">
        <v>647</v>
      </c>
      <c r="GYT12072" s="18" t="s">
        <v>647</v>
      </c>
      <c r="GYU12072" s="18" t="s">
        <v>647</v>
      </c>
      <c r="GYV12072" s="18" t="s">
        <v>647</v>
      </c>
      <c r="GYW12072" s="18" t="s">
        <v>647</v>
      </c>
      <c r="GYX12072" s="18" t="s">
        <v>647</v>
      </c>
      <c r="GYY12072" s="18" t="s">
        <v>647</v>
      </c>
      <c r="GYZ12072" s="18" t="s">
        <v>647</v>
      </c>
      <c r="GZA12072" s="18" t="s">
        <v>647</v>
      </c>
      <c r="GZB12072" s="18" t="s">
        <v>647</v>
      </c>
      <c r="GZC12072" s="18" t="s">
        <v>647</v>
      </c>
      <c r="GZD12072" s="18" t="s">
        <v>647</v>
      </c>
      <c r="GZE12072" s="18" t="s">
        <v>647</v>
      </c>
      <c r="GZF12072" s="18" t="s">
        <v>647</v>
      </c>
      <c r="GZG12072" s="18" t="s">
        <v>647</v>
      </c>
      <c r="GZH12072" s="18" t="s">
        <v>647</v>
      </c>
      <c r="GZI12072" s="18" t="s">
        <v>647</v>
      </c>
      <c r="GZJ12072" s="18" t="s">
        <v>647</v>
      </c>
      <c r="GZK12072" s="18" t="s">
        <v>647</v>
      </c>
      <c r="GZL12072" s="18" t="s">
        <v>647</v>
      </c>
      <c r="GZM12072" s="18" t="s">
        <v>647</v>
      </c>
      <c r="GZN12072" s="18" t="s">
        <v>647</v>
      </c>
      <c r="GZO12072" s="18" t="s">
        <v>647</v>
      </c>
      <c r="GZP12072" s="18" t="s">
        <v>647</v>
      </c>
      <c r="GZQ12072" s="18" t="s">
        <v>647</v>
      </c>
      <c r="GZR12072" s="18" t="s">
        <v>647</v>
      </c>
      <c r="GZS12072" s="18" t="s">
        <v>647</v>
      </c>
      <c r="GZT12072" s="18" t="s">
        <v>647</v>
      </c>
      <c r="GZU12072" s="18" t="s">
        <v>647</v>
      </c>
      <c r="GZV12072" s="18" t="s">
        <v>647</v>
      </c>
      <c r="GZW12072" s="18" t="s">
        <v>647</v>
      </c>
      <c r="GZX12072" s="18" t="s">
        <v>647</v>
      </c>
      <c r="GZY12072" s="18" t="s">
        <v>647</v>
      </c>
      <c r="GZZ12072" s="18" t="s">
        <v>647</v>
      </c>
      <c r="HAA12072" s="18" t="s">
        <v>647</v>
      </c>
      <c r="HAB12072" s="18" t="s">
        <v>647</v>
      </c>
      <c r="HAC12072" s="18" t="s">
        <v>647</v>
      </c>
      <c r="HAD12072" s="18" t="s">
        <v>647</v>
      </c>
      <c r="HAE12072" s="18" t="s">
        <v>647</v>
      </c>
      <c r="HAF12072" s="18" t="s">
        <v>647</v>
      </c>
      <c r="HAG12072" s="18" t="s">
        <v>647</v>
      </c>
      <c r="HAH12072" s="18" t="s">
        <v>647</v>
      </c>
      <c r="HAI12072" s="18" t="s">
        <v>647</v>
      </c>
      <c r="HAJ12072" s="18" t="s">
        <v>647</v>
      </c>
      <c r="HAK12072" s="18" t="s">
        <v>647</v>
      </c>
      <c r="HAL12072" s="18" t="s">
        <v>647</v>
      </c>
      <c r="HAM12072" s="18" t="s">
        <v>647</v>
      </c>
      <c r="HAN12072" s="18" t="s">
        <v>647</v>
      </c>
      <c r="HAO12072" s="18" t="s">
        <v>647</v>
      </c>
      <c r="HAP12072" s="18" t="s">
        <v>647</v>
      </c>
      <c r="HAQ12072" s="18" t="s">
        <v>647</v>
      </c>
      <c r="HAR12072" s="18" t="s">
        <v>647</v>
      </c>
      <c r="HAS12072" s="18" t="s">
        <v>647</v>
      </c>
      <c r="HAT12072" s="18" t="s">
        <v>647</v>
      </c>
      <c r="HAU12072" s="18" t="s">
        <v>647</v>
      </c>
      <c r="HAV12072" s="18" t="s">
        <v>647</v>
      </c>
      <c r="HAW12072" s="18" t="s">
        <v>647</v>
      </c>
      <c r="HAX12072" s="18" t="s">
        <v>647</v>
      </c>
      <c r="HAY12072" s="18" t="s">
        <v>647</v>
      </c>
      <c r="HAZ12072" s="18" t="s">
        <v>647</v>
      </c>
      <c r="HBA12072" s="18" t="s">
        <v>647</v>
      </c>
      <c r="HBB12072" s="18" t="s">
        <v>647</v>
      </c>
      <c r="HBC12072" s="18" t="s">
        <v>647</v>
      </c>
      <c r="HBD12072" s="18" t="s">
        <v>647</v>
      </c>
      <c r="HBE12072" s="18" t="s">
        <v>647</v>
      </c>
      <c r="HBF12072" s="18" t="s">
        <v>647</v>
      </c>
      <c r="HBG12072" s="18" t="s">
        <v>647</v>
      </c>
      <c r="HBH12072" s="18" t="s">
        <v>647</v>
      </c>
      <c r="HBI12072" s="18" t="s">
        <v>647</v>
      </c>
      <c r="HBJ12072" s="18" t="s">
        <v>647</v>
      </c>
      <c r="HBK12072" s="18" t="s">
        <v>647</v>
      </c>
      <c r="HBL12072" s="18" t="s">
        <v>647</v>
      </c>
      <c r="HBM12072" s="18" t="s">
        <v>647</v>
      </c>
      <c r="HBN12072" s="18" t="s">
        <v>647</v>
      </c>
      <c r="HBO12072" s="18" t="s">
        <v>647</v>
      </c>
      <c r="HBP12072" s="18" t="s">
        <v>647</v>
      </c>
      <c r="HBQ12072" s="18" t="s">
        <v>647</v>
      </c>
      <c r="HBR12072" s="18" t="s">
        <v>647</v>
      </c>
      <c r="HBS12072" s="18" t="s">
        <v>647</v>
      </c>
      <c r="HBT12072" s="18" t="s">
        <v>647</v>
      </c>
      <c r="HBU12072" s="18" t="s">
        <v>647</v>
      </c>
      <c r="HBV12072" s="18" t="s">
        <v>647</v>
      </c>
      <c r="HBW12072" s="18" t="s">
        <v>647</v>
      </c>
      <c r="HBX12072" s="18" t="s">
        <v>647</v>
      </c>
      <c r="HBY12072" s="18" t="s">
        <v>647</v>
      </c>
      <c r="HBZ12072" s="18" t="s">
        <v>647</v>
      </c>
      <c r="HCA12072" s="18" t="s">
        <v>647</v>
      </c>
      <c r="HCB12072" s="18" t="s">
        <v>647</v>
      </c>
      <c r="HCC12072" s="18" t="s">
        <v>647</v>
      </c>
      <c r="HCD12072" s="18" t="s">
        <v>647</v>
      </c>
      <c r="HCE12072" s="18" t="s">
        <v>647</v>
      </c>
      <c r="HCF12072" s="18" t="s">
        <v>647</v>
      </c>
      <c r="HCG12072" s="18" t="s">
        <v>647</v>
      </c>
      <c r="HCH12072" s="18" t="s">
        <v>647</v>
      </c>
      <c r="HCI12072" s="18" t="s">
        <v>647</v>
      </c>
      <c r="HCJ12072" s="18" t="s">
        <v>647</v>
      </c>
      <c r="HCK12072" s="18" t="s">
        <v>647</v>
      </c>
      <c r="HCL12072" s="18" t="s">
        <v>647</v>
      </c>
      <c r="HCM12072" s="18" t="s">
        <v>647</v>
      </c>
      <c r="HCN12072" s="18" t="s">
        <v>647</v>
      </c>
      <c r="HCO12072" s="18" t="s">
        <v>647</v>
      </c>
      <c r="HCP12072" s="18" t="s">
        <v>647</v>
      </c>
      <c r="HCQ12072" s="18" t="s">
        <v>647</v>
      </c>
      <c r="HCR12072" s="18" t="s">
        <v>647</v>
      </c>
      <c r="HCS12072" s="18" t="s">
        <v>647</v>
      </c>
      <c r="HCT12072" s="18" t="s">
        <v>647</v>
      </c>
      <c r="HCU12072" s="18" t="s">
        <v>647</v>
      </c>
      <c r="HCV12072" s="18" t="s">
        <v>647</v>
      </c>
      <c r="HCW12072" s="18" t="s">
        <v>647</v>
      </c>
      <c r="HCX12072" s="18" t="s">
        <v>647</v>
      </c>
      <c r="HCY12072" s="18" t="s">
        <v>647</v>
      </c>
      <c r="HCZ12072" s="18" t="s">
        <v>647</v>
      </c>
      <c r="HDA12072" s="18" t="s">
        <v>647</v>
      </c>
      <c r="HDB12072" s="18" t="s">
        <v>647</v>
      </c>
      <c r="HDC12072" s="18" t="s">
        <v>647</v>
      </c>
      <c r="HDD12072" s="18" t="s">
        <v>647</v>
      </c>
      <c r="HDE12072" s="18" t="s">
        <v>647</v>
      </c>
      <c r="HDF12072" s="18" t="s">
        <v>647</v>
      </c>
      <c r="HDG12072" s="18" t="s">
        <v>647</v>
      </c>
      <c r="HDH12072" s="18" t="s">
        <v>647</v>
      </c>
      <c r="HDI12072" s="18" t="s">
        <v>647</v>
      </c>
      <c r="HDJ12072" s="18" t="s">
        <v>647</v>
      </c>
      <c r="HDK12072" s="18" t="s">
        <v>647</v>
      </c>
      <c r="HDL12072" s="18" t="s">
        <v>647</v>
      </c>
      <c r="HDM12072" s="18" t="s">
        <v>647</v>
      </c>
      <c r="HDN12072" s="18" t="s">
        <v>647</v>
      </c>
      <c r="HDO12072" s="18" t="s">
        <v>647</v>
      </c>
      <c r="HDP12072" s="18" t="s">
        <v>647</v>
      </c>
      <c r="HDQ12072" s="18" t="s">
        <v>647</v>
      </c>
      <c r="HDR12072" s="18" t="s">
        <v>647</v>
      </c>
      <c r="HDS12072" s="18" t="s">
        <v>647</v>
      </c>
      <c r="HDT12072" s="18" t="s">
        <v>647</v>
      </c>
      <c r="HDU12072" s="18" t="s">
        <v>647</v>
      </c>
      <c r="HDV12072" s="18" t="s">
        <v>647</v>
      </c>
      <c r="HDW12072" s="18" t="s">
        <v>647</v>
      </c>
      <c r="HDX12072" s="18" t="s">
        <v>647</v>
      </c>
      <c r="HDY12072" s="18" t="s">
        <v>647</v>
      </c>
      <c r="HDZ12072" s="18" t="s">
        <v>647</v>
      </c>
      <c r="HEA12072" s="18" t="s">
        <v>647</v>
      </c>
      <c r="HEB12072" s="18" t="s">
        <v>647</v>
      </c>
      <c r="HEC12072" s="18" t="s">
        <v>647</v>
      </c>
      <c r="HED12072" s="18" t="s">
        <v>647</v>
      </c>
      <c r="HEE12072" s="18" t="s">
        <v>647</v>
      </c>
      <c r="HEF12072" s="18" t="s">
        <v>647</v>
      </c>
      <c r="HEG12072" s="18" t="s">
        <v>647</v>
      </c>
      <c r="HEH12072" s="18" t="s">
        <v>647</v>
      </c>
      <c r="HEI12072" s="18" t="s">
        <v>647</v>
      </c>
      <c r="HEJ12072" s="18" t="s">
        <v>647</v>
      </c>
      <c r="HEK12072" s="18" t="s">
        <v>647</v>
      </c>
      <c r="HEL12072" s="18" t="s">
        <v>647</v>
      </c>
      <c r="HEM12072" s="18" t="s">
        <v>647</v>
      </c>
      <c r="HEN12072" s="18" t="s">
        <v>647</v>
      </c>
      <c r="HEO12072" s="18" t="s">
        <v>647</v>
      </c>
      <c r="HEP12072" s="18" t="s">
        <v>647</v>
      </c>
      <c r="HEQ12072" s="18" t="s">
        <v>647</v>
      </c>
      <c r="HER12072" s="18" t="s">
        <v>647</v>
      </c>
      <c r="HES12072" s="18" t="s">
        <v>647</v>
      </c>
      <c r="HET12072" s="18" t="s">
        <v>647</v>
      </c>
      <c r="HEU12072" s="18" t="s">
        <v>647</v>
      </c>
      <c r="HEV12072" s="18" t="s">
        <v>647</v>
      </c>
      <c r="HEW12072" s="18" t="s">
        <v>647</v>
      </c>
      <c r="HEX12072" s="18" t="s">
        <v>647</v>
      </c>
      <c r="HEY12072" s="18" t="s">
        <v>647</v>
      </c>
      <c r="HEZ12072" s="18" t="s">
        <v>647</v>
      </c>
      <c r="HFA12072" s="18" t="s">
        <v>647</v>
      </c>
      <c r="HFB12072" s="18" t="s">
        <v>647</v>
      </c>
      <c r="HFC12072" s="18" t="s">
        <v>647</v>
      </c>
      <c r="HFD12072" s="18" t="s">
        <v>647</v>
      </c>
      <c r="HFE12072" s="18" t="s">
        <v>647</v>
      </c>
      <c r="HFF12072" s="18" t="s">
        <v>647</v>
      </c>
      <c r="HFG12072" s="18" t="s">
        <v>647</v>
      </c>
      <c r="HFH12072" s="18" t="s">
        <v>647</v>
      </c>
      <c r="HFI12072" s="18" t="s">
        <v>647</v>
      </c>
      <c r="HFJ12072" s="18" t="s">
        <v>647</v>
      </c>
      <c r="HFK12072" s="18" t="s">
        <v>647</v>
      </c>
      <c r="HFL12072" s="18" t="s">
        <v>647</v>
      </c>
      <c r="HFM12072" s="18" t="s">
        <v>647</v>
      </c>
      <c r="HFN12072" s="18" t="s">
        <v>647</v>
      </c>
      <c r="HFO12072" s="18" t="s">
        <v>647</v>
      </c>
      <c r="HFP12072" s="18" t="s">
        <v>647</v>
      </c>
      <c r="HFQ12072" s="18" t="s">
        <v>647</v>
      </c>
      <c r="HFR12072" s="18" t="s">
        <v>647</v>
      </c>
      <c r="HFS12072" s="18" t="s">
        <v>647</v>
      </c>
      <c r="HFT12072" s="18" t="s">
        <v>647</v>
      </c>
      <c r="HFU12072" s="18" t="s">
        <v>647</v>
      </c>
      <c r="HFV12072" s="18" t="s">
        <v>647</v>
      </c>
      <c r="HFW12072" s="18" t="s">
        <v>647</v>
      </c>
      <c r="HFX12072" s="18" t="s">
        <v>647</v>
      </c>
      <c r="HFY12072" s="18" t="s">
        <v>647</v>
      </c>
      <c r="HFZ12072" s="18" t="s">
        <v>647</v>
      </c>
      <c r="HGA12072" s="18" t="s">
        <v>647</v>
      </c>
      <c r="HGB12072" s="18" t="s">
        <v>647</v>
      </c>
      <c r="HGC12072" s="18" t="s">
        <v>647</v>
      </c>
      <c r="HGD12072" s="18" t="s">
        <v>647</v>
      </c>
      <c r="HGE12072" s="18" t="s">
        <v>647</v>
      </c>
      <c r="HGF12072" s="18" t="s">
        <v>647</v>
      </c>
      <c r="HGG12072" s="18" t="s">
        <v>647</v>
      </c>
      <c r="HGH12072" s="18" t="s">
        <v>647</v>
      </c>
      <c r="HGI12072" s="18" t="s">
        <v>647</v>
      </c>
      <c r="HGJ12072" s="18" t="s">
        <v>647</v>
      </c>
      <c r="HGK12072" s="18" t="s">
        <v>647</v>
      </c>
      <c r="HGL12072" s="18" t="s">
        <v>647</v>
      </c>
      <c r="HGM12072" s="18" t="s">
        <v>647</v>
      </c>
      <c r="HGN12072" s="18" t="s">
        <v>647</v>
      </c>
      <c r="HGO12072" s="18" t="s">
        <v>647</v>
      </c>
      <c r="HGP12072" s="18" t="s">
        <v>647</v>
      </c>
      <c r="HGQ12072" s="18" t="s">
        <v>647</v>
      </c>
      <c r="HGR12072" s="18" t="s">
        <v>647</v>
      </c>
      <c r="HGS12072" s="18" t="s">
        <v>647</v>
      </c>
      <c r="HGT12072" s="18" t="s">
        <v>647</v>
      </c>
      <c r="HGU12072" s="18" t="s">
        <v>647</v>
      </c>
      <c r="HGV12072" s="18" t="s">
        <v>647</v>
      </c>
      <c r="HGW12072" s="18" t="s">
        <v>647</v>
      </c>
      <c r="HGX12072" s="18" t="s">
        <v>647</v>
      </c>
      <c r="HGY12072" s="18" t="s">
        <v>647</v>
      </c>
      <c r="HGZ12072" s="18" t="s">
        <v>647</v>
      </c>
      <c r="HHA12072" s="18" t="s">
        <v>647</v>
      </c>
      <c r="HHB12072" s="18" t="s">
        <v>647</v>
      </c>
      <c r="HHC12072" s="18" t="s">
        <v>647</v>
      </c>
      <c r="HHD12072" s="18" t="s">
        <v>647</v>
      </c>
      <c r="HHE12072" s="18" t="s">
        <v>647</v>
      </c>
      <c r="HHF12072" s="18" t="s">
        <v>647</v>
      </c>
      <c r="HHG12072" s="18" t="s">
        <v>647</v>
      </c>
      <c r="HHH12072" s="18" t="s">
        <v>647</v>
      </c>
      <c r="HHI12072" s="18" t="s">
        <v>647</v>
      </c>
      <c r="HHJ12072" s="18" t="s">
        <v>647</v>
      </c>
      <c r="HHK12072" s="18" t="s">
        <v>647</v>
      </c>
      <c r="HHL12072" s="18" t="s">
        <v>647</v>
      </c>
      <c r="HHM12072" s="18" t="s">
        <v>647</v>
      </c>
      <c r="HHN12072" s="18" t="s">
        <v>647</v>
      </c>
      <c r="HHO12072" s="18" t="s">
        <v>647</v>
      </c>
      <c r="HHP12072" s="18" t="s">
        <v>647</v>
      </c>
      <c r="HHQ12072" s="18" t="s">
        <v>647</v>
      </c>
      <c r="HHR12072" s="18" t="s">
        <v>647</v>
      </c>
      <c r="HHS12072" s="18" t="s">
        <v>647</v>
      </c>
      <c r="HHT12072" s="18" t="s">
        <v>647</v>
      </c>
      <c r="HHU12072" s="18" t="s">
        <v>647</v>
      </c>
      <c r="HHV12072" s="18" t="s">
        <v>647</v>
      </c>
      <c r="HHW12072" s="18" t="s">
        <v>647</v>
      </c>
      <c r="HHX12072" s="18" t="s">
        <v>647</v>
      </c>
      <c r="HHY12072" s="18" t="s">
        <v>647</v>
      </c>
      <c r="HHZ12072" s="18" t="s">
        <v>647</v>
      </c>
      <c r="HIA12072" s="18" t="s">
        <v>647</v>
      </c>
      <c r="HIB12072" s="18" t="s">
        <v>647</v>
      </c>
      <c r="HIC12072" s="18" t="s">
        <v>647</v>
      </c>
      <c r="HID12072" s="18" t="s">
        <v>647</v>
      </c>
      <c r="HIE12072" s="18" t="s">
        <v>647</v>
      </c>
      <c r="HIF12072" s="18" t="s">
        <v>647</v>
      </c>
      <c r="HIG12072" s="18" t="s">
        <v>647</v>
      </c>
      <c r="HIH12072" s="18" t="s">
        <v>647</v>
      </c>
      <c r="HII12072" s="18" t="s">
        <v>647</v>
      </c>
      <c r="HIJ12072" s="18" t="s">
        <v>647</v>
      </c>
      <c r="HIK12072" s="18" t="s">
        <v>647</v>
      </c>
      <c r="HIL12072" s="18" t="s">
        <v>647</v>
      </c>
      <c r="HIM12072" s="18" t="s">
        <v>647</v>
      </c>
      <c r="HIN12072" s="18" t="s">
        <v>647</v>
      </c>
      <c r="HIO12072" s="18" t="s">
        <v>647</v>
      </c>
      <c r="HIP12072" s="18" t="s">
        <v>647</v>
      </c>
      <c r="HIQ12072" s="18" t="s">
        <v>647</v>
      </c>
      <c r="HIR12072" s="18" t="s">
        <v>647</v>
      </c>
      <c r="HIS12072" s="18" t="s">
        <v>647</v>
      </c>
      <c r="HIT12072" s="18" t="s">
        <v>647</v>
      </c>
      <c r="HIU12072" s="18" t="s">
        <v>647</v>
      </c>
      <c r="HIV12072" s="18" t="s">
        <v>647</v>
      </c>
      <c r="HIW12072" s="18" t="s">
        <v>647</v>
      </c>
      <c r="HIX12072" s="18" t="s">
        <v>647</v>
      </c>
      <c r="HIY12072" s="18" t="s">
        <v>647</v>
      </c>
      <c r="HIZ12072" s="18" t="s">
        <v>647</v>
      </c>
      <c r="HJA12072" s="18" t="s">
        <v>647</v>
      </c>
      <c r="HJB12072" s="18" t="s">
        <v>647</v>
      </c>
      <c r="HJC12072" s="18" t="s">
        <v>647</v>
      </c>
      <c r="HJD12072" s="18" t="s">
        <v>647</v>
      </c>
      <c r="HJE12072" s="18" t="s">
        <v>647</v>
      </c>
      <c r="HJF12072" s="18" t="s">
        <v>647</v>
      </c>
      <c r="HJG12072" s="18" t="s">
        <v>647</v>
      </c>
      <c r="HJH12072" s="18" t="s">
        <v>647</v>
      </c>
      <c r="HJI12072" s="18" t="s">
        <v>647</v>
      </c>
      <c r="HJJ12072" s="18" t="s">
        <v>647</v>
      </c>
      <c r="HJK12072" s="18" t="s">
        <v>647</v>
      </c>
      <c r="HJL12072" s="18" t="s">
        <v>647</v>
      </c>
      <c r="HJM12072" s="18" t="s">
        <v>647</v>
      </c>
      <c r="HJN12072" s="18" t="s">
        <v>647</v>
      </c>
      <c r="HJO12072" s="18" t="s">
        <v>647</v>
      </c>
      <c r="HJP12072" s="18" t="s">
        <v>647</v>
      </c>
      <c r="HJQ12072" s="18" t="s">
        <v>647</v>
      </c>
      <c r="HJR12072" s="18" t="s">
        <v>647</v>
      </c>
      <c r="HJS12072" s="18" t="s">
        <v>647</v>
      </c>
      <c r="HJT12072" s="18" t="s">
        <v>647</v>
      </c>
      <c r="HJU12072" s="18" t="s">
        <v>647</v>
      </c>
      <c r="HJV12072" s="18" t="s">
        <v>647</v>
      </c>
      <c r="HJW12072" s="18" t="s">
        <v>647</v>
      </c>
      <c r="HJX12072" s="18" t="s">
        <v>647</v>
      </c>
      <c r="HJY12072" s="18" t="s">
        <v>647</v>
      </c>
      <c r="HJZ12072" s="18" t="s">
        <v>647</v>
      </c>
      <c r="HKA12072" s="18" t="s">
        <v>647</v>
      </c>
      <c r="HKB12072" s="18" t="s">
        <v>647</v>
      </c>
      <c r="HKC12072" s="18" t="s">
        <v>647</v>
      </c>
      <c r="HKD12072" s="18" t="s">
        <v>647</v>
      </c>
      <c r="HKE12072" s="18" t="s">
        <v>647</v>
      </c>
      <c r="HKF12072" s="18" t="s">
        <v>647</v>
      </c>
      <c r="HKG12072" s="18" t="s">
        <v>647</v>
      </c>
      <c r="HKH12072" s="18" t="s">
        <v>647</v>
      </c>
      <c r="HKI12072" s="18" t="s">
        <v>647</v>
      </c>
      <c r="HKJ12072" s="18" t="s">
        <v>647</v>
      </c>
      <c r="HKK12072" s="18" t="s">
        <v>647</v>
      </c>
      <c r="HKL12072" s="18" t="s">
        <v>647</v>
      </c>
      <c r="HKM12072" s="18" t="s">
        <v>647</v>
      </c>
      <c r="HKN12072" s="18" t="s">
        <v>647</v>
      </c>
      <c r="HKO12072" s="18" t="s">
        <v>647</v>
      </c>
      <c r="HKP12072" s="18" t="s">
        <v>647</v>
      </c>
      <c r="HKQ12072" s="18" t="s">
        <v>647</v>
      </c>
      <c r="HKR12072" s="18" t="s">
        <v>647</v>
      </c>
      <c r="HKS12072" s="18" t="s">
        <v>647</v>
      </c>
      <c r="HKT12072" s="18" t="s">
        <v>647</v>
      </c>
      <c r="HKU12072" s="18" t="s">
        <v>647</v>
      </c>
      <c r="HKV12072" s="18" t="s">
        <v>647</v>
      </c>
      <c r="HKW12072" s="18" t="s">
        <v>647</v>
      </c>
      <c r="HKX12072" s="18" t="s">
        <v>647</v>
      </c>
      <c r="HKY12072" s="18" t="s">
        <v>647</v>
      </c>
      <c r="HKZ12072" s="18" t="s">
        <v>647</v>
      </c>
      <c r="HLA12072" s="18" t="s">
        <v>647</v>
      </c>
      <c r="HLB12072" s="18" t="s">
        <v>647</v>
      </c>
      <c r="HLC12072" s="18" t="s">
        <v>647</v>
      </c>
      <c r="HLD12072" s="18" t="s">
        <v>647</v>
      </c>
      <c r="HLE12072" s="18" t="s">
        <v>647</v>
      </c>
      <c r="HLF12072" s="18" t="s">
        <v>647</v>
      </c>
      <c r="HLG12072" s="18" t="s">
        <v>647</v>
      </c>
      <c r="HLH12072" s="18" t="s">
        <v>647</v>
      </c>
      <c r="HLI12072" s="18" t="s">
        <v>647</v>
      </c>
      <c r="HLJ12072" s="18" t="s">
        <v>647</v>
      </c>
      <c r="HLK12072" s="18" t="s">
        <v>647</v>
      </c>
      <c r="HLL12072" s="18" t="s">
        <v>647</v>
      </c>
      <c r="HLM12072" s="18" t="s">
        <v>647</v>
      </c>
      <c r="HLN12072" s="18" t="s">
        <v>647</v>
      </c>
      <c r="HLO12072" s="18" t="s">
        <v>647</v>
      </c>
      <c r="HLP12072" s="18" t="s">
        <v>647</v>
      </c>
      <c r="HLQ12072" s="18" t="s">
        <v>647</v>
      </c>
      <c r="HLR12072" s="18" t="s">
        <v>647</v>
      </c>
      <c r="HLS12072" s="18" t="s">
        <v>647</v>
      </c>
      <c r="HLT12072" s="18" t="s">
        <v>647</v>
      </c>
      <c r="HLU12072" s="18" t="s">
        <v>647</v>
      </c>
      <c r="HLV12072" s="18" t="s">
        <v>647</v>
      </c>
      <c r="HLW12072" s="18" t="s">
        <v>647</v>
      </c>
      <c r="HLX12072" s="18" t="s">
        <v>647</v>
      </c>
      <c r="HLY12072" s="18" t="s">
        <v>647</v>
      </c>
      <c r="HLZ12072" s="18" t="s">
        <v>647</v>
      </c>
      <c r="HMA12072" s="18" t="s">
        <v>647</v>
      </c>
      <c r="HMB12072" s="18" t="s">
        <v>647</v>
      </c>
      <c r="HMC12072" s="18" t="s">
        <v>647</v>
      </c>
      <c r="HMD12072" s="18" t="s">
        <v>647</v>
      </c>
      <c r="HME12072" s="18" t="s">
        <v>647</v>
      </c>
      <c r="HMF12072" s="18" t="s">
        <v>647</v>
      </c>
      <c r="HMG12072" s="18" t="s">
        <v>647</v>
      </c>
      <c r="HMH12072" s="18" t="s">
        <v>647</v>
      </c>
      <c r="HMI12072" s="18" t="s">
        <v>647</v>
      </c>
      <c r="HMJ12072" s="18" t="s">
        <v>647</v>
      </c>
      <c r="HMK12072" s="18" t="s">
        <v>647</v>
      </c>
      <c r="HML12072" s="18" t="s">
        <v>647</v>
      </c>
      <c r="HMM12072" s="18" t="s">
        <v>647</v>
      </c>
      <c r="HMN12072" s="18" t="s">
        <v>647</v>
      </c>
      <c r="HMO12072" s="18" t="s">
        <v>647</v>
      </c>
      <c r="HMP12072" s="18" t="s">
        <v>647</v>
      </c>
      <c r="HMQ12072" s="18" t="s">
        <v>647</v>
      </c>
      <c r="HMR12072" s="18" t="s">
        <v>647</v>
      </c>
      <c r="HMS12072" s="18" t="s">
        <v>647</v>
      </c>
      <c r="HMT12072" s="18" t="s">
        <v>647</v>
      </c>
      <c r="HMU12072" s="18" t="s">
        <v>647</v>
      </c>
      <c r="HMV12072" s="18" t="s">
        <v>647</v>
      </c>
      <c r="HMW12072" s="18" t="s">
        <v>647</v>
      </c>
      <c r="HMX12072" s="18" t="s">
        <v>647</v>
      </c>
      <c r="HMY12072" s="18" t="s">
        <v>647</v>
      </c>
      <c r="HMZ12072" s="18" t="s">
        <v>647</v>
      </c>
      <c r="HNA12072" s="18" t="s">
        <v>647</v>
      </c>
      <c r="HNB12072" s="18" t="s">
        <v>647</v>
      </c>
      <c r="HNC12072" s="18" t="s">
        <v>647</v>
      </c>
      <c r="HND12072" s="18" t="s">
        <v>647</v>
      </c>
      <c r="HNE12072" s="18" t="s">
        <v>647</v>
      </c>
      <c r="HNF12072" s="18" t="s">
        <v>647</v>
      </c>
      <c r="HNG12072" s="18" t="s">
        <v>647</v>
      </c>
      <c r="HNH12072" s="18" t="s">
        <v>647</v>
      </c>
      <c r="HNI12072" s="18" t="s">
        <v>647</v>
      </c>
      <c r="HNJ12072" s="18" t="s">
        <v>647</v>
      </c>
      <c r="HNK12072" s="18" t="s">
        <v>647</v>
      </c>
      <c r="HNL12072" s="18" t="s">
        <v>647</v>
      </c>
      <c r="HNM12072" s="18" t="s">
        <v>647</v>
      </c>
      <c r="HNN12072" s="18" t="s">
        <v>647</v>
      </c>
      <c r="HNO12072" s="18" t="s">
        <v>647</v>
      </c>
      <c r="HNP12072" s="18" t="s">
        <v>647</v>
      </c>
      <c r="HNQ12072" s="18" t="s">
        <v>647</v>
      </c>
      <c r="HNR12072" s="18" t="s">
        <v>647</v>
      </c>
      <c r="HNS12072" s="18" t="s">
        <v>647</v>
      </c>
      <c r="HNT12072" s="18" t="s">
        <v>647</v>
      </c>
      <c r="HNU12072" s="18" t="s">
        <v>647</v>
      </c>
      <c r="HNV12072" s="18" t="s">
        <v>647</v>
      </c>
      <c r="HNW12072" s="18" t="s">
        <v>647</v>
      </c>
      <c r="HNX12072" s="18" t="s">
        <v>647</v>
      </c>
      <c r="HNY12072" s="18" t="s">
        <v>647</v>
      </c>
      <c r="HNZ12072" s="18" t="s">
        <v>647</v>
      </c>
      <c r="HOA12072" s="18" t="s">
        <v>647</v>
      </c>
      <c r="HOB12072" s="18" t="s">
        <v>647</v>
      </c>
      <c r="HOC12072" s="18" t="s">
        <v>647</v>
      </c>
      <c r="HOD12072" s="18" t="s">
        <v>647</v>
      </c>
      <c r="HOE12072" s="18" t="s">
        <v>647</v>
      </c>
      <c r="HOF12072" s="18" t="s">
        <v>647</v>
      </c>
      <c r="HOG12072" s="18" t="s">
        <v>647</v>
      </c>
      <c r="HOH12072" s="18" t="s">
        <v>647</v>
      </c>
      <c r="HOI12072" s="18" t="s">
        <v>647</v>
      </c>
      <c r="HOJ12072" s="18" t="s">
        <v>647</v>
      </c>
      <c r="HOK12072" s="18" t="s">
        <v>647</v>
      </c>
      <c r="HOL12072" s="18" t="s">
        <v>647</v>
      </c>
      <c r="HOM12072" s="18" t="s">
        <v>647</v>
      </c>
      <c r="HON12072" s="18" t="s">
        <v>647</v>
      </c>
      <c r="HOO12072" s="18" t="s">
        <v>647</v>
      </c>
      <c r="HOP12072" s="18" t="s">
        <v>647</v>
      </c>
      <c r="HOQ12072" s="18" t="s">
        <v>647</v>
      </c>
      <c r="HOR12072" s="18" t="s">
        <v>647</v>
      </c>
      <c r="HOS12072" s="18" t="s">
        <v>647</v>
      </c>
      <c r="HOT12072" s="18" t="s">
        <v>647</v>
      </c>
      <c r="HOU12072" s="18" t="s">
        <v>647</v>
      </c>
      <c r="HOV12072" s="18" t="s">
        <v>647</v>
      </c>
      <c r="HOW12072" s="18" t="s">
        <v>647</v>
      </c>
      <c r="HOX12072" s="18" t="s">
        <v>647</v>
      </c>
      <c r="HOY12072" s="18" t="s">
        <v>647</v>
      </c>
      <c r="HOZ12072" s="18" t="s">
        <v>647</v>
      </c>
      <c r="HPA12072" s="18" t="s">
        <v>647</v>
      </c>
      <c r="HPB12072" s="18" t="s">
        <v>647</v>
      </c>
      <c r="HPC12072" s="18" t="s">
        <v>647</v>
      </c>
      <c r="HPD12072" s="18" t="s">
        <v>647</v>
      </c>
      <c r="HPE12072" s="18" t="s">
        <v>647</v>
      </c>
      <c r="HPF12072" s="18" t="s">
        <v>647</v>
      </c>
      <c r="HPG12072" s="18" t="s">
        <v>647</v>
      </c>
      <c r="HPH12072" s="18" t="s">
        <v>647</v>
      </c>
      <c r="HPI12072" s="18" t="s">
        <v>647</v>
      </c>
      <c r="HPJ12072" s="18" t="s">
        <v>647</v>
      </c>
      <c r="HPK12072" s="18" t="s">
        <v>647</v>
      </c>
      <c r="HPL12072" s="18" t="s">
        <v>647</v>
      </c>
      <c r="HPM12072" s="18" t="s">
        <v>647</v>
      </c>
      <c r="HPN12072" s="18" t="s">
        <v>647</v>
      </c>
      <c r="HPO12072" s="18" t="s">
        <v>647</v>
      </c>
      <c r="HPP12072" s="18" t="s">
        <v>647</v>
      </c>
      <c r="HPQ12072" s="18" t="s">
        <v>647</v>
      </c>
      <c r="HPR12072" s="18" t="s">
        <v>647</v>
      </c>
      <c r="HPS12072" s="18" t="s">
        <v>647</v>
      </c>
      <c r="HPT12072" s="18" t="s">
        <v>647</v>
      </c>
      <c r="HPU12072" s="18" t="s">
        <v>647</v>
      </c>
      <c r="HPV12072" s="18" t="s">
        <v>647</v>
      </c>
      <c r="HPW12072" s="18" t="s">
        <v>647</v>
      </c>
      <c r="HPX12072" s="18" t="s">
        <v>647</v>
      </c>
      <c r="HPY12072" s="18" t="s">
        <v>647</v>
      </c>
      <c r="HPZ12072" s="18" t="s">
        <v>647</v>
      </c>
      <c r="HQA12072" s="18" t="s">
        <v>647</v>
      </c>
      <c r="HQB12072" s="18" t="s">
        <v>647</v>
      </c>
      <c r="HQC12072" s="18" t="s">
        <v>647</v>
      </c>
      <c r="HQD12072" s="18" t="s">
        <v>647</v>
      </c>
      <c r="HQE12072" s="18" t="s">
        <v>647</v>
      </c>
      <c r="HQF12072" s="18" t="s">
        <v>647</v>
      </c>
      <c r="HQG12072" s="18" t="s">
        <v>647</v>
      </c>
      <c r="HQH12072" s="18" t="s">
        <v>647</v>
      </c>
      <c r="HQI12072" s="18" t="s">
        <v>647</v>
      </c>
      <c r="HQJ12072" s="18" t="s">
        <v>647</v>
      </c>
      <c r="HQK12072" s="18" t="s">
        <v>647</v>
      </c>
      <c r="HQL12072" s="18" t="s">
        <v>647</v>
      </c>
      <c r="HQM12072" s="18" t="s">
        <v>647</v>
      </c>
      <c r="HQN12072" s="18" t="s">
        <v>647</v>
      </c>
      <c r="HQO12072" s="18" t="s">
        <v>647</v>
      </c>
      <c r="HQP12072" s="18" t="s">
        <v>647</v>
      </c>
      <c r="HQQ12072" s="18" t="s">
        <v>647</v>
      </c>
      <c r="HQR12072" s="18" t="s">
        <v>647</v>
      </c>
      <c r="HQS12072" s="18" t="s">
        <v>647</v>
      </c>
      <c r="HQT12072" s="18" t="s">
        <v>647</v>
      </c>
      <c r="HQU12072" s="18" t="s">
        <v>647</v>
      </c>
      <c r="HQV12072" s="18" t="s">
        <v>647</v>
      </c>
      <c r="HQW12072" s="18" t="s">
        <v>647</v>
      </c>
      <c r="HQX12072" s="18" t="s">
        <v>647</v>
      </c>
      <c r="HQY12072" s="18" t="s">
        <v>647</v>
      </c>
      <c r="HQZ12072" s="18" t="s">
        <v>647</v>
      </c>
      <c r="HRA12072" s="18" t="s">
        <v>647</v>
      </c>
      <c r="HRB12072" s="18" t="s">
        <v>647</v>
      </c>
      <c r="HRC12072" s="18" t="s">
        <v>647</v>
      </c>
      <c r="HRD12072" s="18" t="s">
        <v>647</v>
      </c>
      <c r="HRE12072" s="18" t="s">
        <v>647</v>
      </c>
      <c r="HRF12072" s="18" t="s">
        <v>647</v>
      </c>
      <c r="HRG12072" s="18" t="s">
        <v>647</v>
      </c>
      <c r="HRH12072" s="18" t="s">
        <v>647</v>
      </c>
      <c r="HRI12072" s="18" t="s">
        <v>647</v>
      </c>
      <c r="HRJ12072" s="18" t="s">
        <v>647</v>
      </c>
      <c r="HRK12072" s="18" t="s">
        <v>647</v>
      </c>
      <c r="HRL12072" s="18" t="s">
        <v>647</v>
      </c>
      <c r="HRM12072" s="18" t="s">
        <v>647</v>
      </c>
      <c r="HRN12072" s="18" t="s">
        <v>647</v>
      </c>
      <c r="HRO12072" s="18" t="s">
        <v>647</v>
      </c>
      <c r="HRP12072" s="18" t="s">
        <v>647</v>
      </c>
      <c r="HRQ12072" s="18" t="s">
        <v>647</v>
      </c>
      <c r="HRR12072" s="18" t="s">
        <v>647</v>
      </c>
      <c r="HRS12072" s="18" t="s">
        <v>647</v>
      </c>
      <c r="HRT12072" s="18" t="s">
        <v>647</v>
      </c>
      <c r="HRU12072" s="18" t="s">
        <v>647</v>
      </c>
      <c r="HRV12072" s="18" t="s">
        <v>647</v>
      </c>
      <c r="HRW12072" s="18" t="s">
        <v>647</v>
      </c>
      <c r="HRX12072" s="18" t="s">
        <v>647</v>
      </c>
      <c r="HRY12072" s="18" t="s">
        <v>647</v>
      </c>
      <c r="HRZ12072" s="18" t="s">
        <v>647</v>
      </c>
      <c r="HSA12072" s="18" t="s">
        <v>647</v>
      </c>
      <c r="HSB12072" s="18" t="s">
        <v>647</v>
      </c>
      <c r="HSC12072" s="18" t="s">
        <v>647</v>
      </c>
      <c r="HSD12072" s="18" t="s">
        <v>647</v>
      </c>
      <c r="HSE12072" s="18" t="s">
        <v>647</v>
      </c>
      <c r="HSF12072" s="18" t="s">
        <v>647</v>
      </c>
      <c r="HSG12072" s="18" t="s">
        <v>647</v>
      </c>
      <c r="HSH12072" s="18" t="s">
        <v>647</v>
      </c>
      <c r="HSI12072" s="18" t="s">
        <v>647</v>
      </c>
      <c r="HSJ12072" s="18" t="s">
        <v>647</v>
      </c>
      <c r="HSK12072" s="18" t="s">
        <v>647</v>
      </c>
      <c r="HSL12072" s="18" t="s">
        <v>647</v>
      </c>
      <c r="HSM12072" s="18" t="s">
        <v>647</v>
      </c>
      <c r="HSN12072" s="18" t="s">
        <v>647</v>
      </c>
      <c r="HSO12072" s="18" t="s">
        <v>647</v>
      </c>
      <c r="HSP12072" s="18" t="s">
        <v>647</v>
      </c>
      <c r="HSQ12072" s="18" t="s">
        <v>647</v>
      </c>
      <c r="HSR12072" s="18" t="s">
        <v>647</v>
      </c>
      <c r="HSS12072" s="18" t="s">
        <v>647</v>
      </c>
      <c r="HST12072" s="18" t="s">
        <v>647</v>
      </c>
      <c r="HSU12072" s="18" t="s">
        <v>647</v>
      </c>
      <c r="HSV12072" s="18" t="s">
        <v>647</v>
      </c>
      <c r="HSW12072" s="18" t="s">
        <v>647</v>
      </c>
      <c r="HSX12072" s="18" t="s">
        <v>647</v>
      </c>
      <c r="HSY12072" s="18" t="s">
        <v>647</v>
      </c>
      <c r="HSZ12072" s="18" t="s">
        <v>647</v>
      </c>
      <c r="HTA12072" s="18" t="s">
        <v>647</v>
      </c>
      <c r="HTB12072" s="18" t="s">
        <v>647</v>
      </c>
      <c r="HTC12072" s="18" t="s">
        <v>647</v>
      </c>
      <c r="HTD12072" s="18" t="s">
        <v>647</v>
      </c>
      <c r="HTE12072" s="18" t="s">
        <v>647</v>
      </c>
      <c r="HTF12072" s="18" t="s">
        <v>647</v>
      </c>
      <c r="HTG12072" s="18" t="s">
        <v>647</v>
      </c>
      <c r="HTH12072" s="18" t="s">
        <v>647</v>
      </c>
      <c r="HTI12072" s="18" t="s">
        <v>647</v>
      </c>
      <c r="HTJ12072" s="18" t="s">
        <v>647</v>
      </c>
      <c r="HTK12072" s="18" t="s">
        <v>647</v>
      </c>
      <c r="HTL12072" s="18" t="s">
        <v>647</v>
      </c>
      <c r="HTM12072" s="18" t="s">
        <v>647</v>
      </c>
      <c r="HTN12072" s="18" t="s">
        <v>647</v>
      </c>
      <c r="HTO12072" s="18" t="s">
        <v>647</v>
      </c>
      <c r="HTP12072" s="18" t="s">
        <v>647</v>
      </c>
      <c r="HTQ12072" s="18" t="s">
        <v>647</v>
      </c>
      <c r="HTR12072" s="18" t="s">
        <v>647</v>
      </c>
      <c r="HTS12072" s="18" t="s">
        <v>647</v>
      </c>
      <c r="HTT12072" s="18" t="s">
        <v>647</v>
      </c>
      <c r="HTU12072" s="18" t="s">
        <v>647</v>
      </c>
      <c r="HTV12072" s="18" t="s">
        <v>647</v>
      </c>
      <c r="HTW12072" s="18" t="s">
        <v>647</v>
      </c>
      <c r="HTX12072" s="18" t="s">
        <v>647</v>
      </c>
      <c r="HTY12072" s="18" t="s">
        <v>647</v>
      </c>
      <c r="HTZ12072" s="18" t="s">
        <v>647</v>
      </c>
      <c r="HUA12072" s="18" t="s">
        <v>647</v>
      </c>
      <c r="HUB12072" s="18" t="s">
        <v>647</v>
      </c>
      <c r="HUC12072" s="18" t="s">
        <v>647</v>
      </c>
      <c r="HUD12072" s="18" t="s">
        <v>647</v>
      </c>
      <c r="HUE12072" s="18" t="s">
        <v>647</v>
      </c>
      <c r="HUF12072" s="18" t="s">
        <v>647</v>
      </c>
      <c r="HUG12072" s="18" t="s">
        <v>647</v>
      </c>
      <c r="HUH12072" s="18" t="s">
        <v>647</v>
      </c>
      <c r="HUI12072" s="18" t="s">
        <v>647</v>
      </c>
      <c r="HUJ12072" s="18" t="s">
        <v>647</v>
      </c>
      <c r="HUK12072" s="18" t="s">
        <v>647</v>
      </c>
      <c r="HUL12072" s="18" t="s">
        <v>647</v>
      </c>
      <c r="HUM12072" s="18" t="s">
        <v>647</v>
      </c>
      <c r="HUN12072" s="18" t="s">
        <v>647</v>
      </c>
      <c r="HUO12072" s="18" t="s">
        <v>647</v>
      </c>
      <c r="HUP12072" s="18" t="s">
        <v>647</v>
      </c>
      <c r="HUQ12072" s="18" t="s">
        <v>647</v>
      </c>
      <c r="HUR12072" s="18" t="s">
        <v>647</v>
      </c>
      <c r="HUS12072" s="18" t="s">
        <v>647</v>
      </c>
      <c r="HUT12072" s="18" t="s">
        <v>647</v>
      </c>
      <c r="HUU12072" s="18" t="s">
        <v>647</v>
      </c>
      <c r="HUV12072" s="18" t="s">
        <v>647</v>
      </c>
      <c r="HUW12072" s="18" t="s">
        <v>647</v>
      </c>
      <c r="HUX12072" s="18" t="s">
        <v>647</v>
      </c>
      <c r="HUY12072" s="18" t="s">
        <v>647</v>
      </c>
      <c r="HUZ12072" s="18" t="s">
        <v>647</v>
      </c>
      <c r="HVA12072" s="18" t="s">
        <v>647</v>
      </c>
      <c r="HVB12072" s="18" t="s">
        <v>647</v>
      </c>
      <c r="HVC12072" s="18" t="s">
        <v>647</v>
      </c>
      <c r="HVD12072" s="18" t="s">
        <v>647</v>
      </c>
      <c r="HVE12072" s="18" t="s">
        <v>647</v>
      </c>
      <c r="HVF12072" s="18" t="s">
        <v>647</v>
      </c>
      <c r="HVG12072" s="18" t="s">
        <v>647</v>
      </c>
      <c r="HVH12072" s="18" t="s">
        <v>647</v>
      </c>
      <c r="HVI12072" s="18" t="s">
        <v>647</v>
      </c>
      <c r="HVJ12072" s="18" t="s">
        <v>647</v>
      </c>
      <c r="HVK12072" s="18" t="s">
        <v>647</v>
      </c>
      <c r="HVL12072" s="18" t="s">
        <v>647</v>
      </c>
      <c r="HVM12072" s="18" t="s">
        <v>647</v>
      </c>
      <c r="HVN12072" s="18" t="s">
        <v>647</v>
      </c>
      <c r="HVO12072" s="18" t="s">
        <v>647</v>
      </c>
      <c r="HVP12072" s="18" t="s">
        <v>647</v>
      </c>
      <c r="HVQ12072" s="18" t="s">
        <v>647</v>
      </c>
      <c r="HVR12072" s="18" t="s">
        <v>647</v>
      </c>
      <c r="HVS12072" s="18" t="s">
        <v>647</v>
      </c>
      <c r="HVT12072" s="18" t="s">
        <v>647</v>
      </c>
      <c r="HVU12072" s="18" t="s">
        <v>647</v>
      </c>
      <c r="HVV12072" s="18" t="s">
        <v>647</v>
      </c>
      <c r="HVW12072" s="18" t="s">
        <v>647</v>
      </c>
      <c r="HVX12072" s="18" t="s">
        <v>647</v>
      </c>
      <c r="HVY12072" s="18" t="s">
        <v>647</v>
      </c>
      <c r="HVZ12072" s="18" t="s">
        <v>647</v>
      </c>
      <c r="HWA12072" s="18" t="s">
        <v>647</v>
      </c>
      <c r="HWB12072" s="18" t="s">
        <v>647</v>
      </c>
      <c r="HWC12072" s="18" t="s">
        <v>647</v>
      </c>
      <c r="HWD12072" s="18" t="s">
        <v>647</v>
      </c>
      <c r="HWE12072" s="18" t="s">
        <v>647</v>
      </c>
      <c r="HWF12072" s="18" t="s">
        <v>647</v>
      </c>
      <c r="HWG12072" s="18" t="s">
        <v>647</v>
      </c>
      <c r="HWH12072" s="18" t="s">
        <v>647</v>
      </c>
      <c r="HWI12072" s="18" t="s">
        <v>647</v>
      </c>
      <c r="HWJ12072" s="18" t="s">
        <v>647</v>
      </c>
      <c r="HWK12072" s="18" t="s">
        <v>647</v>
      </c>
      <c r="HWL12072" s="18" t="s">
        <v>647</v>
      </c>
      <c r="HWM12072" s="18" t="s">
        <v>647</v>
      </c>
      <c r="HWN12072" s="18" t="s">
        <v>647</v>
      </c>
      <c r="HWO12072" s="18" t="s">
        <v>647</v>
      </c>
      <c r="HWP12072" s="18" t="s">
        <v>647</v>
      </c>
      <c r="HWQ12072" s="18" t="s">
        <v>647</v>
      </c>
      <c r="HWR12072" s="18" t="s">
        <v>647</v>
      </c>
      <c r="HWS12072" s="18" t="s">
        <v>647</v>
      </c>
      <c r="HWT12072" s="18" t="s">
        <v>647</v>
      </c>
      <c r="HWU12072" s="18" t="s">
        <v>647</v>
      </c>
      <c r="HWV12072" s="18" t="s">
        <v>647</v>
      </c>
      <c r="HWW12072" s="18" t="s">
        <v>647</v>
      </c>
      <c r="HWX12072" s="18" t="s">
        <v>647</v>
      </c>
      <c r="HWY12072" s="18" t="s">
        <v>647</v>
      </c>
      <c r="HWZ12072" s="18" t="s">
        <v>647</v>
      </c>
      <c r="HXA12072" s="18" t="s">
        <v>647</v>
      </c>
      <c r="HXB12072" s="18" t="s">
        <v>647</v>
      </c>
      <c r="HXC12072" s="18" t="s">
        <v>647</v>
      </c>
      <c r="HXD12072" s="18" t="s">
        <v>647</v>
      </c>
      <c r="HXE12072" s="18" t="s">
        <v>647</v>
      </c>
      <c r="HXF12072" s="18" t="s">
        <v>647</v>
      </c>
      <c r="HXG12072" s="18" t="s">
        <v>647</v>
      </c>
      <c r="HXH12072" s="18" t="s">
        <v>647</v>
      </c>
      <c r="HXI12072" s="18" t="s">
        <v>647</v>
      </c>
      <c r="HXJ12072" s="18" t="s">
        <v>647</v>
      </c>
      <c r="HXK12072" s="18" t="s">
        <v>647</v>
      </c>
      <c r="HXL12072" s="18" t="s">
        <v>647</v>
      </c>
      <c r="HXM12072" s="18" t="s">
        <v>647</v>
      </c>
      <c r="HXN12072" s="18" t="s">
        <v>647</v>
      </c>
      <c r="HXO12072" s="18" t="s">
        <v>647</v>
      </c>
      <c r="HXP12072" s="18" t="s">
        <v>647</v>
      </c>
      <c r="HXQ12072" s="18" t="s">
        <v>647</v>
      </c>
      <c r="HXR12072" s="18" t="s">
        <v>647</v>
      </c>
      <c r="HXS12072" s="18" t="s">
        <v>647</v>
      </c>
      <c r="HXT12072" s="18" t="s">
        <v>647</v>
      </c>
      <c r="HXU12072" s="18" t="s">
        <v>647</v>
      </c>
      <c r="HXV12072" s="18" t="s">
        <v>647</v>
      </c>
      <c r="HXW12072" s="18" t="s">
        <v>647</v>
      </c>
      <c r="HXX12072" s="18" t="s">
        <v>647</v>
      </c>
      <c r="HXY12072" s="18" t="s">
        <v>647</v>
      </c>
      <c r="HXZ12072" s="18" t="s">
        <v>647</v>
      </c>
      <c r="HYA12072" s="18" t="s">
        <v>647</v>
      </c>
      <c r="HYB12072" s="18" t="s">
        <v>647</v>
      </c>
      <c r="HYC12072" s="18" t="s">
        <v>647</v>
      </c>
      <c r="HYD12072" s="18" t="s">
        <v>647</v>
      </c>
      <c r="HYE12072" s="18" t="s">
        <v>647</v>
      </c>
      <c r="HYF12072" s="18" t="s">
        <v>647</v>
      </c>
      <c r="HYG12072" s="18" t="s">
        <v>647</v>
      </c>
      <c r="HYH12072" s="18" t="s">
        <v>647</v>
      </c>
      <c r="HYI12072" s="18" t="s">
        <v>647</v>
      </c>
      <c r="HYJ12072" s="18" t="s">
        <v>647</v>
      </c>
      <c r="HYK12072" s="18" t="s">
        <v>647</v>
      </c>
      <c r="HYL12072" s="18" t="s">
        <v>647</v>
      </c>
      <c r="HYM12072" s="18" t="s">
        <v>647</v>
      </c>
      <c r="HYN12072" s="18" t="s">
        <v>647</v>
      </c>
      <c r="HYO12072" s="18" t="s">
        <v>647</v>
      </c>
      <c r="HYP12072" s="18" t="s">
        <v>647</v>
      </c>
      <c r="HYQ12072" s="18" t="s">
        <v>647</v>
      </c>
      <c r="HYR12072" s="18" t="s">
        <v>647</v>
      </c>
      <c r="HYS12072" s="18" t="s">
        <v>647</v>
      </c>
      <c r="HYT12072" s="18" t="s">
        <v>647</v>
      </c>
      <c r="HYU12072" s="18" t="s">
        <v>647</v>
      </c>
      <c r="HYV12072" s="18" t="s">
        <v>647</v>
      </c>
      <c r="HYW12072" s="18" t="s">
        <v>647</v>
      </c>
      <c r="HYX12072" s="18" t="s">
        <v>647</v>
      </c>
      <c r="HYY12072" s="18" t="s">
        <v>647</v>
      </c>
      <c r="HYZ12072" s="18" t="s">
        <v>647</v>
      </c>
      <c r="HZA12072" s="18" t="s">
        <v>647</v>
      </c>
      <c r="HZB12072" s="18" t="s">
        <v>647</v>
      </c>
      <c r="HZC12072" s="18" t="s">
        <v>647</v>
      </c>
      <c r="HZD12072" s="18" t="s">
        <v>647</v>
      </c>
      <c r="HZE12072" s="18" t="s">
        <v>647</v>
      </c>
      <c r="HZF12072" s="18" t="s">
        <v>647</v>
      </c>
      <c r="HZG12072" s="18" t="s">
        <v>647</v>
      </c>
      <c r="HZH12072" s="18" t="s">
        <v>647</v>
      </c>
      <c r="HZI12072" s="18" t="s">
        <v>647</v>
      </c>
      <c r="HZJ12072" s="18" t="s">
        <v>647</v>
      </c>
      <c r="HZK12072" s="18" t="s">
        <v>647</v>
      </c>
      <c r="HZL12072" s="18" t="s">
        <v>647</v>
      </c>
      <c r="HZM12072" s="18" t="s">
        <v>647</v>
      </c>
      <c r="HZN12072" s="18" t="s">
        <v>647</v>
      </c>
      <c r="HZO12072" s="18" t="s">
        <v>647</v>
      </c>
      <c r="HZP12072" s="18" t="s">
        <v>647</v>
      </c>
      <c r="HZQ12072" s="18" t="s">
        <v>647</v>
      </c>
      <c r="HZR12072" s="18" t="s">
        <v>647</v>
      </c>
      <c r="HZS12072" s="18" t="s">
        <v>647</v>
      </c>
      <c r="HZT12072" s="18" t="s">
        <v>647</v>
      </c>
      <c r="HZU12072" s="18" t="s">
        <v>647</v>
      </c>
      <c r="HZV12072" s="18" t="s">
        <v>647</v>
      </c>
      <c r="HZW12072" s="18" t="s">
        <v>647</v>
      </c>
      <c r="HZX12072" s="18" t="s">
        <v>647</v>
      </c>
      <c r="HZY12072" s="18" t="s">
        <v>647</v>
      </c>
      <c r="HZZ12072" s="18" t="s">
        <v>647</v>
      </c>
      <c r="IAA12072" s="18" t="s">
        <v>647</v>
      </c>
      <c r="IAB12072" s="18" t="s">
        <v>647</v>
      </c>
      <c r="IAC12072" s="18" t="s">
        <v>647</v>
      </c>
      <c r="IAD12072" s="18" t="s">
        <v>647</v>
      </c>
      <c r="IAE12072" s="18" t="s">
        <v>647</v>
      </c>
      <c r="IAF12072" s="18" t="s">
        <v>647</v>
      </c>
      <c r="IAG12072" s="18" t="s">
        <v>647</v>
      </c>
      <c r="IAH12072" s="18" t="s">
        <v>647</v>
      </c>
      <c r="IAI12072" s="18" t="s">
        <v>647</v>
      </c>
      <c r="IAJ12072" s="18" t="s">
        <v>647</v>
      </c>
      <c r="IAK12072" s="18" t="s">
        <v>647</v>
      </c>
      <c r="IAL12072" s="18" t="s">
        <v>647</v>
      </c>
      <c r="IAM12072" s="18" t="s">
        <v>647</v>
      </c>
      <c r="IAN12072" s="18" t="s">
        <v>647</v>
      </c>
      <c r="IAO12072" s="18" t="s">
        <v>647</v>
      </c>
      <c r="IAP12072" s="18" t="s">
        <v>647</v>
      </c>
      <c r="IAQ12072" s="18" t="s">
        <v>647</v>
      </c>
      <c r="IAR12072" s="18" t="s">
        <v>647</v>
      </c>
      <c r="IAS12072" s="18" t="s">
        <v>647</v>
      </c>
      <c r="IAT12072" s="18" t="s">
        <v>647</v>
      </c>
      <c r="IAU12072" s="18" t="s">
        <v>647</v>
      </c>
      <c r="IAV12072" s="18" t="s">
        <v>647</v>
      </c>
      <c r="IAW12072" s="18" t="s">
        <v>647</v>
      </c>
      <c r="IAX12072" s="18" t="s">
        <v>647</v>
      </c>
      <c r="IAY12072" s="18" t="s">
        <v>647</v>
      </c>
      <c r="IAZ12072" s="18" t="s">
        <v>647</v>
      </c>
      <c r="IBA12072" s="18" t="s">
        <v>647</v>
      </c>
      <c r="IBB12072" s="18" t="s">
        <v>647</v>
      </c>
      <c r="IBC12072" s="18" t="s">
        <v>647</v>
      </c>
      <c r="IBD12072" s="18" t="s">
        <v>647</v>
      </c>
      <c r="IBE12072" s="18" t="s">
        <v>647</v>
      </c>
      <c r="IBF12072" s="18" t="s">
        <v>647</v>
      </c>
      <c r="IBG12072" s="18" t="s">
        <v>647</v>
      </c>
      <c r="IBH12072" s="18" t="s">
        <v>647</v>
      </c>
      <c r="IBI12072" s="18" t="s">
        <v>647</v>
      </c>
      <c r="IBJ12072" s="18" t="s">
        <v>647</v>
      </c>
      <c r="IBK12072" s="18" t="s">
        <v>647</v>
      </c>
      <c r="IBL12072" s="18" t="s">
        <v>647</v>
      </c>
      <c r="IBM12072" s="18" t="s">
        <v>647</v>
      </c>
      <c r="IBN12072" s="18" t="s">
        <v>647</v>
      </c>
      <c r="IBO12072" s="18" t="s">
        <v>647</v>
      </c>
      <c r="IBP12072" s="18" t="s">
        <v>647</v>
      </c>
      <c r="IBQ12072" s="18" t="s">
        <v>647</v>
      </c>
      <c r="IBR12072" s="18" t="s">
        <v>647</v>
      </c>
      <c r="IBS12072" s="18" t="s">
        <v>647</v>
      </c>
      <c r="IBT12072" s="18" t="s">
        <v>647</v>
      </c>
      <c r="IBU12072" s="18" t="s">
        <v>647</v>
      </c>
      <c r="IBV12072" s="18" t="s">
        <v>647</v>
      </c>
      <c r="IBW12072" s="18" t="s">
        <v>647</v>
      </c>
      <c r="IBX12072" s="18" t="s">
        <v>647</v>
      </c>
      <c r="IBY12072" s="18" t="s">
        <v>647</v>
      </c>
      <c r="IBZ12072" s="18" t="s">
        <v>647</v>
      </c>
      <c r="ICA12072" s="18" t="s">
        <v>647</v>
      </c>
      <c r="ICB12072" s="18" t="s">
        <v>647</v>
      </c>
      <c r="ICC12072" s="18" t="s">
        <v>647</v>
      </c>
      <c r="ICD12072" s="18" t="s">
        <v>647</v>
      </c>
      <c r="ICE12072" s="18" t="s">
        <v>647</v>
      </c>
      <c r="ICF12072" s="18" t="s">
        <v>647</v>
      </c>
      <c r="ICG12072" s="18" t="s">
        <v>647</v>
      </c>
      <c r="ICH12072" s="18" t="s">
        <v>647</v>
      </c>
      <c r="ICI12072" s="18" t="s">
        <v>647</v>
      </c>
      <c r="ICJ12072" s="18" t="s">
        <v>647</v>
      </c>
      <c r="ICK12072" s="18" t="s">
        <v>647</v>
      </c>
      <c r="ICL12072" s="18" t="s">
        <v>647</v>
      </c>
      <c r="ICM12072" s="18" t="s">
        <v>647</v>
      </c>
      <c r="ICN12072" s="18" t="s">
        <v>647</v>
      </c>
      <c r="ICO12072" s="18" t="s">
        <v>647</v>
      </c>
      <c r="ICP12072" s="18" t="s">
        <v>647</v>
      </c>
      <c r="ICQ12072" s="18" t="s">
        <v>647</v>
      </c>
      <c r="ICR12072" s="18" t="s">
        <v>647</v>
      </c>
      <c r="ICS12072" s="18" t="s">
        <v>647</v>
      </c>
      <c r="ICT12072" s="18" t="s">
        <v>647</v>
      </c>
      <c r="ICU12072" s="18" t="s">
        <v>647</v>
      </c>
      <c r="ICV12072" s="18" t="s">
        <v>647</v>
      </c>
      <c r="ICW12072" s="18" t="s">
        <v>647</v>
      </c>
      <c r="ICX12072" s="18" t="s">
        <v>647</v>
      </c>
      <c r="ICY12072" s="18" t="s">
        <v>647</v>
      </c>
      <c r="ICZ12072" s="18" t="s">
        <v>647</v>
      </c>
      <c r="IDA12072" s="18" t="s">
        <v>647</v>
      </c>
      <c r="IDB12072" s="18" t="s">
        <v>647</v>
      </c>
      <c r="IDC12072" s="18" t="s">
        <v>647</v>
      </c>
      <c r="IDD12072" s="18" t="s">
        <v>647</v>
      </c>
      <c r="IDE12072" s="18" t="s">
        <v>647</v>
      </c>
      <c r="IDF12072" s="18" t="s">
        <v>647</v>
      </c>
      <c r="IDG12072" s="18" t="s">
        <v>647</v>
      </c>
      <c r="IDH12072" s="18" t="s">
        <v>647</v>
      </c>
      <c r="IDI12072" s="18" t="s">
        <v>647</v>
      </c>
      <c r="IDJ12072" s="18" t="s">
        <v>647</v>
      </c>
      <c r="IDK12072" s="18" t="s">
        <v>647</v>
      </c>
      <c r="IDL12072" s="18" t="s">
        <v>647</v>
      </c>
      <c r="IDM12072" s="18" t="s">
        <v>647</v>
      </c>
      <c r="IDN12072" s="18" t="s">
        <v>647</v>
      </c>
      <c r="IDO12072" s="18" t="s">
        <v>647</v>
      </c>
      <c r="IDP12072" s="18" t="s">
        <v>647</v>
      </c>
      <c r="IDQ12072" s="18" t="s">
        <v>647</v>
      </c>
      <c r="IDR12072" s="18" t="s">
        <v>647</v>
      </c>
      <c r="IDS12072" s="18" t="s">
        <v>647</v>
      </c>
      <c r="IDT12072" s="18" t="s">
        <v>647</v>
      </c>
      <c r="IDU12072" s="18" t="s">
        <v>647</v>
      </c>
      <c r="IDV12072" s="18" t="s">
        <v>647</v>
      </c>
      <c r="IDW12072" s="18" t="s">
        <v>647</v>
      </c>
      <c r="IDX12072" s="18" t="s">
        <v>647</v>
      </c>
      <c r="IDY12072" s="18" t="s">
        <v>647</v>
      </c>
      <c r="IDZ12072" s="18" t="s">
        <v>647</v>
      </c>
      <c r="IEA12072" s="18" t="s">
        <v>647</v>
      </c>
      <c r="IEB12072" s="18" t="s">
        <v>647</v>
      </c>
      <c r="IEC12072" s="18" t="s">
        <v>647</v>
      </c>
      <c r="IED12072" s="18" t="s">
        <v>647</v>
      </c>
      <c r="IEE12072" s="18" t="s">
        <v>647</v>
      </c>
      <c r="IEF12072" s="18" t="s">
        <v>647</v>
      </c>
      <c r="IEG12072" s="18" t="s">
        <v>647</v>
      </c>
      <c r="IEH12072" s="18" t="s">
        <v>647</v>
      </c>
      <c r="IEI12072" s="18" t="s">
        <v>647</v>
      </c>
      <c r="IEJ12072" s="18" t="s">
        <v>647</v>
      </c>
      <c r="IEK12072" s="18" t="s">
        <v>647</v>
      </c>
      <c r="IEL12072" s="18" t="s">
        <v>647</v>
      </c>
      <c r="IEM12072" s="18" t="s">
        <v>647</v>
      </c>
      <c r="IEN12072" s="18" t="s">
        <v>647</v>
      </c>
      <c r="IEO12072" s="18" t="s">
        <v>647</v>
      </c>
      <c r="IEP12072" s="18" t="s">
        <v>647</v>
      </c>
      <c r="IEQ12072" s="18" t="s">
        <v>647</v>
      </c>
      <c r="IER12072" s="18" t="s">
        <v>647</v>
      </c>
      <c r="IES12072" s="18" t="s">
        <v>647</v>
      </c>
      <c r="IET12072" s="18" t="s">
        <v>647</v>
      </c>
      <c r="IEU12072" s="18" t="s">
        <v>647</v>
      </c>
      <c r="IEV12072" s="18" t="s">
        <v>647</v>
      </c>
      <c r="IEW12072" s="18" t="s">
        <v>647</v>
      </c>
      <c r="IEX12072" s="18" t="s">
        <v>647</v>
      </c>
      <c r="IEY12072" s="18" t="s">
        <v>647</v>
      </c>
      <c r="IEZ12072" s="18" t="s">
        <v>647</v>
      </c>
      <c r="IFA12072" s="18" t="s">
        <v>647</v>
      </c>
      <c r="IFB12072" s="18" t="s">
        <v>647</v>
      </c>
      <c r="IFC12072" s="18" t="s">
        <v>647</v>
      </c>
      <c r="IFD12072" s="18" t="s">
        <v>647</v>
      </c>
      <c r="IFE12072" s="18" t="s">
        <v>647</v>
      </c>
      <c r="IFF12072" s="18" t="s">
        <v>647</v>
      </c>
      <c r="IFG12072" s="18" t="s">
        <v>647</v>
      </c>
      <c r="IFH12072" s="18" t="s">
        <v>647</v>
      </c>
      <c r="IFI12072" s="18" t="s">
        <v>647</v>
      </c>
      <c r="IFJ12072" s="18" t="s">
        <v>647</v>
      </c>
      <c r="IFK12072" s="18" t="s">
        <v>647</v>
      </c>
      <c r="IFL12072" s="18" t="s">
        <v>647</v>
      </c>
      <c r="IFM12072" s="18" t="s">
        <v>647</v>
      </c>
      <c r="IFN12072" s="18" t="s">
        <v>647</v>
      </c>
      <c r="IFO12072" s="18" t="s">
        <v>647</v>
      </c>
      <c r="IFP12072" s="18" t="s">
        <v>647</v>
      </c>
      <c r="IFQ12072" s="18" t="s">
        <v>647</v>
      </c>
      <c r="IFR12072" s="18" t="s">
        <v>647</v>
      </c>
      <c r="IFS12072" s="18" t="s">
        <v>647</v>
      </c>
      <c r="IFT12072" s="18" t="s">
        <v>647</v>
      </c>
      <c r="IFU12072" s="18" t="s">
        <v>647</v>
      </c>
      <c r="IFV12072" s="18" t="s">
        <v>647</v>
      </c>
      <c r="IFW12072" s="18" t="s">
        <v>647</v>
      </c>
      <c r="IFX12072" s="18" t="s">
        <v>647</v>
      </c>
      <c r="IFY12072" s="18" t="s">
        <v>647</v>
      </c>
      <c r="IFZ12072" s="18" t="s">
        <v>647</v>
      </c>
      <c r="IGA12072" s="18" t="s">
        <v>647</v>
      </c>
      <c r="IGB12072" s="18" t="s">
        <v>647</v>
      </c>
      <c r="IGC12072" s="18" t="s">
        <v>647</v>
      </c>
      <c r="IGD12072" s="18" t="s">
        <v>647</v>
      </c>
      <c r="IGE12072" s="18" t="s">
        <v>647</v>
      </c>
      <c r="IGF12072" s="18" t="s">
        <v>647</v>
      </c>
      <c r="IGG12072" s="18" t="s">
        <v>647</v>
      </c>
      <c r="IGH12072" s="18" t="s">
        <v>647</v>
      </c>
      <c r="IGI12072" s="18" t="s">
        <v>647</v>
      </c>
      <c r="IGJ12072" s="18" t="s">
        <v>647</v>
      </c>
      <c r="IGK12072" s="18" t="s">
        <v>647</v>
      </c>
      <c r="IGL12072" s="18" t="s">
        <v>647</v>
      </c>
      <c r="IGM12072" s="18" t="s">
        <v>647</v>
      </c>
      <c r="IGN12072" s="18" t="s">
        <v>647</v>
      </c>
      <c r="IGO12072" s="18" t="s">
        <v>647</v>
      </c>
      <c r="IGP12072" s="18" t="s">
        <v>647</v>
      </c>
      <c r="IGQ12072" s="18" t="s">
        <v>647</v>
      </c>
      <c r="IGR12072" s="18" t="s">
        <v>647</v>
      </c>
      <c r="IGS12072" s="18" t="s">
        <v>647</v>
      </c>
      <c r="IGT12072" s="18" t="s">
        <v>647</v>
      </c>
      <c r="IGU12072" s="18" t="s">
        <v>647</v>
      </c>
      <c r="IGV12072" s="18" t="s">
        <v>647</v>
      </c>
      <c r="IGW12072" s="18" t="s">
        <v>647</v>
      </c>
      <c r="IGX12072" s="18" t="s">
        <v>647</v>
      </c>
      <c r="IGY12072" s="18" t="s">
        <v>647</v>
      </c>
      <c r="IGZ12072" s="18" t="s">
        <v>647</v>
      </c>
      <c r="IHA12072" s="18" t="s">
        <v>647</v>
      </c>
      <c r="IHB12072" s="18" t="s">
        <v>647</v>
      </c>
      <c r="IHC12072" s="18" t="s">
        <v>647</v>
      </c>
      <c r="IHD12072" s="18" t="s">
        <v>647</v>
      </c>
      <c r="IHE12072" s="18" t="s">
        <v>647</v>
      </c>
      <c r="IHF12072" s="18" t="s">
        <v>647</v>
      </c>
      <c r="IHG12072" s="18" t="s">
        <v>647</v>
      </c>
      <c r="IHH12072" s="18" t="s">
        <v>647</v>
      </c>
      <c r="IHI12072" s="18" t="s">
        <v>647</v>
      </c>
      <c r="IHJ12072" s="18" t="s">
        <v>647</v>
      </c>
      <c r="IHK12072" s="18" t="s">
        <v>647</v>
      </c>
      <c r="IHL12072" s="18" t="s">
        <v>647</v>
      </c>
      <c r="IHM12072" s="18" t="s">
        <v>647</v>
      </c>
      <c r="IHN12072" s="18" t="s">
        <v>647</v>
      </c>
      <c r="IHO12072" s="18" t="s">
        <v>647</v>
      </c>
      <c r="IHP12072" s="18" t="s">
        <v>647</v>
      </c>
      <c r="IHQ12072" s="18" t="s">
        <v>647</v>
      </c>
      <c r="IHR12072" s="18" t="s">
        <v>647</v>
      </c>
      <c r="IHS12072" s="18" t="s">
        <v>647</v>
      </c>
      <c r="IHT12072" s="18" t="s">
        <v>647</v>
      </c>
      <c r="IHU12072" s="18" t="s">
        <v>647</v>
      </c>
      <c r="IHV12072" s="18" t="s">
        <v>647</v>
      </c>
      <c r="IHW12072" s="18" t="s">
        <v>647</v>
      </c>
      <c r="IHX12072" s="18" t="s">
        <v>647</v>
      </c>
      <c r="IHY12072" s="18" t="s">
        <v>647</v>
      </c>
      <c r="IHZ12072" s="18" t="s">
        <v>647</v>
      </c>
      <c r="IIA12072" s="18" t="s">
        <v>647</v>
      </c>
      <c r="IIB12072" s="18" t="s">
        <v>647</v>
      </c>
      <c r="IIC12072" s="18" t="s">
        <v>647</v>
      </c>
      <c r="IID12072" s="18" t="s">
        <v>647</v>
      </c>
      <c r="IIE12072" s="18" t="s">
        <v>647</v>
      </c>
      <c r="IIF12072" s="18" t="s">
        <v>647</v>
      </c>
      <c r="IIG12072" s="18" t="s">
        <v>647</v>
      </c>
      <c r="IIH12072" s="18" t="s">
        <v>647</v>
      </c>
      <c r="III12072" s="18" t="s">
        <v>647</v>
      </c>
      <c r="IIJ12072" s="18" t="s">
        <v>647</v>
      </c>
      <c r="IIK12072" s="18" t="s">
        <v>647</v>
      </c>
      <c r="IIL12072" s="18" t="s">
        <v>647</v>
      </c>
      <c r="IIM12072" s="18" t="s">
        <v>647</v>
      </c>
      <c r="IIN12072" s="18" t="s">
        <v>647</v>
      </c>
      <c r="IIO12072" s="18" t="s">
        <v>647</v>
      </c>
      <c r="IIP12072" s="18" t="s">
        <v>647</v>
      </c>
      <c r="IIQ12072" s="18" t="s">
        <v>647</v>
      </c>
      <c r="IIR12072" s="18" t="s">
        <v>647</v>
      </c>
      <c r="IIS12072" s="18" t="s">
        <v>647</v>
      </c>
      <c r="IIT12072" s="18" t="s">
        <v>647</v>
      </c>
      <c r="IIU12072" s="18" t="s">
        <v>647</v>
      </c>
      <c r="IIV12072" s="18" t="s">
        <v>647</v>
      </c>
      <c r="IIW12072" s="18" t="s">
        <v>647</v>
      </c>
      <c r="IIX12072" s="18" t="s">
        <v>647</v>
      </c>
      <c r="IIY12072" s="18" t="s">
        <v>647</v>
      </c>
      <c r="IIZ12072" s="18" t="s">
        <v>647</v>
      </c>
      <c r="IJA12072" s="18" t="s">
        <v>647</v>
      </c>
      <c r="IJB12072" s="18" t="s">
        <v>647</v>
      </c>
      <c r="IJC12072" s="18" t="s">
        <v>647</v>
      </c>
      <c r="IJD12072" s="18" t="s">
        <v>647</v>
      </c>
      <c r="IJE12072" s="18" t="s">
        <v>647</v>
      </c>
      <c r="IJF12072" s="18" t="s">
        <v>647</v>
      </c>
      <c r="IJG12072" s="18" t="s">
        <v>647</v>
      </c>
      <c r="IJH12072" s="18" t="s">
        <v>647</v>
      </c>
      <c r="IJI12072" s="18" t="s">
        <v>647</v>
      </c>
      <c r="IJJ12072" s="18" t="s">
        <v>647</v>
      </c>
      <c r="IJK12072" s="18" t="s">
        <v>647</v>
      </c>
      <c r="IJL12072" s="18" t="s">
        <v>647</v>
      </c>
      <c r="IJM12072" s="18" t="s">
        <v>647</v>
      </c>
      <c r="IJN12072" s="18" t="s">
        <v>647</v>
      </c>
      <c r="IJO12072" s="18" t="s">
        <v>647</v>
      </c>
      <c r="IJP12072" s="18" t="s">
        <v>647</v>
      </c>
      <c r="IJQ12072" s="18" t="s">
        <v>647</v>
      </c>
      <c r="IJR12072" s="18" t="s">
        <v>647</v>
      </c>
      <c r="IJS12072" s="18" t="s">
        <v>647</v>
      </c>
      <c r="IJT12072" s="18" t="s">
        <v>647</v>
      </c>
      <c r="IJU12072" s="18" t="s">
        <v>647</v>
      </c>
      <c r="IJV12072" s="18" t="s">
        <v>647</v>
      </c>
      <c r="IJW12072" s="18" t="s">
        <v>647</v>
      </c>
      <c r="IJX12072" s="18" t="s">
        <v>647</v>
      </c>
      <c r="IJY12072" s="18" t="s">
        <v>647</v>
      </c>
      <c r="IJZ12072" s="18" t="s">
        <v>647</v>
      </c>
      <c r="IKA12072" s="18" t="s">
        <v>647</v>
      </c>
      <c r="IKB12072" s="18" t="s">
        <v>647</v>
      </c>
      <c r="IKC12072" s="18" t="s">
        <v>647</v>
      </c>
      <c r="IKD12072" s="18" t="s">
        <v>647</v>
      </c>
      <c r="IKE12072" s="18" t="s">
        <v>647</v>
      </c>
      <c r="IKF12072" s="18" t="s">
        <v>647</v>
      </c>
      <c r="IKG12072" s="18" t="s">
        <v>647</v>
      </c>
      <c r="IKH12072" s="18" t="s">
        <v>647</v>
      </c>
      <c r="IKI12072" s="18" t="s">
        <v>647</v>
      </c>
      <c r="IKJ12072" s="18" t="s">
        <v>647</v>
      </c>
      <c r="IKK12072" s="18" t="s">
        <v>647</v>
      </c>
      <c r="IKL12072" s="18" t="s">
        <v>647</v>
      </c>
      <c r="IKM12072" s="18" t="s">
        <v>647</v>
      </c>
      <c r="IKN12072" s="18" t="s">
        <v>647</v>
      </c>
      <c r="IKO12072" s="18" t="s">
        <v>647</v>
      </c>
      <c r="IKP12072" s="18" t="s">
        <v>647</v>
      </c>
      <c r="IKQ12072" s="18" t="s">
        <v>647</v>
      </c>
      <c r="IKR12072" s="18" t="s">
        <v>647</v>
      </c>
      <c r="IKS12072" s="18" t="s">
        <v>647</v>
      </c>
      <c r="IKT12072" s="18" t="s">
        <v>647</v>
      </c>
      <c r="IKU12072" s="18" t="s">
        <v>647</v>
      </c>
      <c r="IKV12072" s="18" t="s">
        <v>647</v>
      </c>
      <c r="IKW12072" s="18" t="s">
        <v>647</v>
      </c>
      <c r="IKX12072" s="18" t="s">
        <v>647</v>
      </c>
      <c r="IKY12072" s="18" t="s">
        <v>647</v>
      </c>
      <c r="IKZ12072" s="18" t="s">
        <v>647</v>
      </c>
      <c r="ILA12072" s="18" t="s">
        <v>647</v>
      </c>
      <c r="ILB12072" s="18" t="s">
        <v>647</v>
      </c>
      <c r="ILC12072" s="18" t="s">
        <v>647</v>
      </c>
      <c r="ILD12072" s="18" t="s">
        <v>647</v>
      </c>
      <c r="ILE12072" s="18" t="s">
        <v>647</v>
      </c>
      <c r="ILF12072" s="18" t="s">
        <v>647</v>
      </c>
      <c r="ILG12072" s="18" t="s">
        <v>647</v>
      </c>
      <c r="ILH12072" s="18" t="s">
        <v>647</v>
      </c>
      <c r="ILI12072" s="18" t="s">
        <v>647</v>
      </c>
      <c r="ILJ12072" s="18" t="s">
        <v>647</v>
      </c>
      <c r="ILK12072" s="18" t="s">
        <v>647</v>
      </c>
      <c r="ILL12072" s="18" t="s">
        <v>647</v>
      </c>
      <c r="ILM12072" s="18" t="s">
        <v>647</v>
      </c>
      <c r="ILN12072" s="18" t="s">
        <v>647</v>
      </c>
      <c r="ILO12072" s="18" t="s">
        <v>647</v>
      </c>
      <c r="ILP12072" s="18" t="s">
        <v>647</v>
      </c>
      <c r="ILQ12072" s="18" t="s">
        <v>647</v>
      </c>
      <c r="ILR12072" s="18" t="s">
        <v>647</v>
      </c>
      <c r="ILS12072" s="18" t="s">
        <v>647</v>
      </c>
      <c r="ILT12072" s="18" t="s">
        <v>647</v>
      </c>
      <c r="ILU12072" s="18" t="s">
        <v>647</v>
      </c>
      <c r="ILV12072" s="18" t="s">
        <v>647</v>
      </c>
      <c r="ILW12072" s="18" t="s">
        <v>647</v>
      </c>
      <c r="ILX12072" s="18" t="s">
        <v>647</v>
      </c>
      <c r="ILY12072" s="18" t="s">
        <v>647</v>
      </c>
      <c r="ILZ12072" s="18" t="s">
        <v>647</v>
      </c>
      <c r="IMA12072" s="18" t="s">
        <v>647</v>
      </c>
      <c r="IMB12072" s="18" t="s">
        <v>647</v>
      </c>
      <c r="IMC12072" s="18" t="s">
        <v>647</v>
      </c>
      <c r="IMD12072" s="18" t="s">
        <v>647</v>
      </c>
      <c r="IME12072" s="18" t="s">
        <v>647</v>
      </c>
      <c r="IMF12072" s="18" t="s">
        <v>647</v>
      </c>
      <c r="IMG12072" s="18" t="s">
        <v>647</v>
      </c>
      <c r="IMH12072" s="18" t="s">
        <v>647</v>
      </c>
      <c r="IMI12072" s="18" t="s">
        <v>647</v>
      </c>
      <c r="IMJ12072" s="18" t="s">
        <v>647</v>
      </c>
      <c r="IMK12072" s="18" t="s">
        <v>647</v>
      </c>
      <c r="IML12072" s="18" t="s">
        <v>647</v>
      </c>
      <c r="IMM12072" s="18" t="s">
        <v>647</v>
      </c>
      <c r="IMN12072" s="18" t="s">
        <v>647</v>
      </c>
      <c r="IMO12072" s="18" t="s">
        <v>647</v>
      </c>
      <c r="IMP12072" s="18" t="s">
        <v>647</v>
      </c>
      <c r="IMQ12072" s="18" t="s">
        <v>647</v>
      </c>
      <c r="IMR12072" s="18" t="s">
        <v>647</v>
      </c>
      <c r="IMS12072" s="18" t="s">
        <v>647</v>
      </c>
      <c r="IMT12072" s="18" t="s">
        <v>647</v>
      </c>
      <c r="IMU12072" s="18" t="s">
        <v>647</v>
      </c>
      <c r="IMV12072" s="18" t="s">
        <v>647</v>
      </c>
      <c r="IMW12072" s="18" t="s">
        <v>647</v>
      </c>
      <c r="IMX12072" s="18" t="s">
        <v>647</v>
      </c>
      <c r="IMY12072" s="18" t="s">
        <v>647</v>
      </c>
      <c r="IMZ12072" s="18" t="s">
        <v>647</v>
      </c>
      <c r="INA12072" s="18" t="s">
        <v>647</v>
      </c>
      <c r="INB12072" s="18" t="s">
        <v>647</v>
      </c>
      <c r="INC12072" s="18" t="s">
        <v>647</v>
      </c>
      <c r="IND12072" s="18" t="s">
        <v>647</v>
      </c>
      <c r="INE12072" s="18" t="s">
        <v>647</v>
      </c>
      <c r="INF12072" s="18" t="s">
        <v>647</v>
      </c>
      <c r="ING12072" s="18" t="s">
        <v>647</v>
      </c>
      <c r="INH12072" s="18" t="s">
        <v>647</v>
      </c>
      <c r="INI12072" s="18" t="s">
        <v>647</v>
      </c>
      <c r="INJ12072" s="18" t="s">
        <v>647</v>
      </c>
      <c r="INK12072" s="18" t="s">
        <v>647</v>
      </c>
      <c r="INL12072" s="18" t="s">
        <v>647</v>
      </c>
      <c r="INM12072" s="18" t="s">
        <v>647</v>
      </c>
      <c r="INN12072" s="18" t="s">
        <v>647</v>
      </c>
      <c r="INO12072" s="18" t="s">
        <v>647</v>
      </c>
      <c r="INP12072" s="18" t="s">
        <v>647</v>
      </c>
      <c r="INQ12072" s="18" t="s">
        <v>647</v>
      </c>
      <c r="INR12072" s="18" t="s">
        <v>647</v>
      </c>
      <c r="INS12072" s="18" t="s">
        <v>647</v>
      </c>
      <c r="INT12072" s="18" t="s">
        <v>647</v>
      </c>
      <c r="INU12072" s="18" t="s">
        <v>647</v>
      </c>
      <c r="INV12072" s="18" t="s">
        <v>647</v>
      </c>
      <c r="INW12072" s="18" t="s">
        <v>647</v>
      </c>
      <c r="INX12072" s="18" t="s">
        <v>647</v>
      </c>
      <c r="INY12072" s="18" t="s">
        <v>647</v>
      </c>
      <c r="INZ12072" s="18" t="s">
        <v>647</v>
      </c>
      <c r="IOA12072" s="18" t="s">
        <v>647</v>
      </c>
      <c r="IOB12072" s="18" t="s">
        <v>647</v>
      </c>
      <c r="IOC12072" s="18" t="s">
        <v>647</v>
      </c>
      <c r="IOD12072" s="18" t="s">
        <v>647</v>
      </c>
      <c r="IOE12072" s="18" t="s">
        <v>647</v>
      </c>
      <c r="IOF12072" s="18" t="s">
        <v>647</v>
      </c>
      <c r="IOG12072" s="18" t="s">
        <v>647</v>
      </c>
      <c r="IOH12072" s="18" t="s">
        <v>647</v>
      </c>
      <c r="IOI12072" s="18" t="s">
        <v>647</v>
      </c>
      <c r="IOJ12072" s="18" t="s">
        <v>647</v>
      </c>
      <c r="IOK12072" s="18" t="s">
        <v>647</v>
      </c>
      <c r="IOL12072" s="18" t="s">
        <v>647</v>
      </c>
      <c r="IOM12072" s="18" t="s">
        <v>647</v>
      </c>
      <c r="ION12072" s="18" t="s">
        <v>647</v>
      </c>
      <c r="IOO12072" s="18" t="s">
        <v>647</v>
      </c>
      <c r="IOP12072" s="18" t="s">
        <v>647</v>
      </c>
      <c r="IOQ12072" s="18" t="s">
        <v>647</v>
      </c>
      <c r="IOR12072" s="18" t="s">
        <v>647</v>
      </c>
      <c r="IOS12072" s="18" t="s">
        <v>647</v>
      </c>
      <c r="IOT12072" s="18" t="s">
        <v>647</v>
      </c>
      <c r="IOU12072" s="18" t="s">
        <v>647</v>
      </c>
      <c r="IOV12072" s="18" t="s">
        <v>647</v>
      </c>
      <c r="IOW12072" s="18" t="s">
        <v>647</v>
      </c>
      <c r="IOX12072" s="18" t="s">
        <v>647</v>
      </c>
      <c r="IOY12072" s="18" t="s">
        <v>647</v>
      </c>
      <c r="IOZ12072" s="18" t="s">
        <v>647</v>
      </c>
      <c r="IPA12072" s="18" t="s">
        <v>647</v>
      </c>
      <c r="IPB12072" s="18" t="s">
        <v>647</v>
      </c>
      <c r="IPC12072" s="18" t="s">
        <v>647</v>
      </c>
      <c r="IPD12072" s="18" t="s">
        <v>647</v>
      </c>
      <c r="IPE12072" s="18" t="s">
        <v>647</v>
      </c>
      <c r="IPF12072" s="18" t="s">
        <v>647</v>
      </c>
      <c r="IPG12072" s="18" t="s">
        <v>647</v>
      </c>
      <c r="IPH12072" s="18" t="s">
        <v>647</v>
      </c>
      <c r="IPI12072" s="18" t="s">
        <v>647</v>
      </c>
      <c r="IPJ12072" s="18" t="s">
        <v>647</v>
      </c>
      <c r="IPK12072" s="18" t="s">
        <v>647</v>
      </c>
      <c r="IPL12072" s="18" t="s">
        <v>647</v>
      </c>
      <c r="IPM12072" s="18" t="s">
        <v>647</v>
      </c>
      <c r="IPN12072" s="18" t="s">
        <v>647</v>
      </c>
      <c r="IPO12072" s="18" t="s">
        <v>647</v>
      </c>
      <c r="IPP12072" s="18" t="s">
        <v>647</v>
      </c>
      <c r="IPQ12072" s="18" t="s">
        <v>647</v>
      </c>
      <c r="IPR12072" s="18" t="s">
        <v>647</v>
      </c>
      <c r="IPS12072" s="18" t="s">
        <v>647</v>
      </c>
      <c r="IPT12072" s="18" t="s">
        <v>647</v>
      </c>
      <c r="IPU12072" s="18" t="s">
        <v>647</v>
      </c>
      <c r="IPV12072" s="18" t="s">
        <v>647</v>
      </c>
      <c r="IPW12072" s="18" t="s">
        <v>647</v>
      </c>
      <c r="IPX12072" s="18" t="s">
        <v>647</v>
      </c>
      <c r="IPY12072" s="18" t="s">
        <v>647</v>
      </c>
      <c r="IPZ12072" s="18" t="s">
        <v>647</v>
      </c>
      <c r="IQA12072" s="18" t="s">
        <v>647</v>
      </c>
      <c r="IQB12072" s="18" t="s">
        <v>647</v>
      </c>
      <c r="IQC12072" s="18" t="s">
        <v>647</v>
      </c>
      <c r="IQD12072" s="18" t="s">
        <v>647</v>
      </c>
      <c r="IQE12072" s="18" t="s">
        <v>647</v>
      </c>
      <c r="IQF12072" s="18" t="s">
        <v>647</v>
      </c>
      <c r="IQG12072" s="18" t="s">
        <v>647</v>
      </c>
      <c r="IQH12072" s="18" t="s">
        <v>647</v>
      </c>
      <c r="IQI12072" s="18" t="s">
        <v>647</v>
      </c>
      <c r="IQJ12072" s="18" t="s">
        <v>647</v>
      </c>
      <c r="IQK12072" s="18" t="s">
        <v>647</v>
      </c>
      <c r="IQL12072" s="18" t="s">
        <v>647</v>
      </c>
      <c r="IQM12072" s="18" t="s">
        <v>647</v>
      </c>
      <c r="IQN12072" s="18" t="s">
        <v>647</v>
      </c>
      <c r="IQO12072" s="18" t="s">
        <v>647</v>
      </c>
      <c r="IQP12072" s="18" t="s">
        <v>647</v>
      </c>
      <c r="IQQ12072" s="18" t="s">
        <v>647</v>
      </c>
      <c r="IQR12072" s="18" t="s">
        <v>647</v>
      </c>
      <c r="IQS12072" s="18" t="s">
        <v>647</v>
      </c>
      <c r="IQT12072" s="18" t="s">
        <v>647</v>
      </c>
      <c r="IQU12072" s="18" t="s">
        <v>647</v>
      </c>
      <c r="IQV12072" s="18" t="s">
        <v>647</v>
      </c>
      <c r="IQW12072" s="18" t="s">
        <v>647</v>
      </c>
      <c r="IQX12072" s="18" t="s">
        <v>647</v>
      </c>
      <c r="IQY12072" s="18" t="s">
        <v>647</v>
      </c>
      <c r="IQZ12072" s="18" t="s">
        <v>647</v>
      </c>
      <c r="IRA12072" s="18" t="s">
        <v>647</v>
      </c>
      <c r="IRB12072" s="18" t="s">
        <v>647</v>
      </c>
      <c r="IRC12072" s="18" t="s">
        <v>647</v>
      </c>
      <c r="IRD12072" s="18" t="s">
        <v>647</v>
      </c>
      <c r="IRE12072" s="18" t="s">
        <v>647</v>
      </c>
      <c r="IRF12072" s="18" t="s">
        <v>647</v>
      </c>
      <c r="IRG12072" s="18" t="s">
        <v>647</v>
      </c>
      <c r="IRH12072" s="18" t="s">
        <v>647</v>
      </c>
      <c r="IRI12072" s="18" t="s">
        <v>647</v>
      </c>
      <c r="IRJ12072" s="18" t="s">
        <v>647</v>
      </c>
      <c r="IRK12072" s="18" t="s">
        <v>647</v>
      </c>
      <c r="IRL12072" s="18" t="s">
        <v>647</v>
      </c>
      <c r="IRM12072" s="18" t="s">
        <v>647</v>
      </c>
      <c r="IRN12072" s="18" t="s">
        <v>647</v>
      </c>
      <c r="IRO12072" s="18" t="s">
        <v>647</v>
      </c>
      <c r="IRP12072" s="18" t="s">
        <v>647</v>
      </c>
      <c r="IRQ12072" s="18" t="s">
        <v>647</v>
      </c>
      <c r="IRR12072" s="18" t="s">
        <v>647</v>
      </c>
      <c r="IRS12072" s="18" t="s">
        <v>647</v>
      </c>
      <c r="IRT12072" s="18" t="s">
        <v>647</v>
      </c>
      <c r="IRU12072" s="18" t="s">
        <v>647</v>
      </c>
      <c r="IRV12072" s="18" t="s">
        <v>647</v>
      </c>
      <c r="IRW12072" s="18" t="s">
        <v>647</v>
      </c>
      <c r="IRX12072" s="18" t="s">
        <v>647</v>
      </c>
      <c r="IRY12072" s="18" t="s">
        <v>647</v>
      </c>
      <c r="IRZ12072" s="18" t="s">
        <v>647</v>
      </c>
      <c r="ISA12072" s="18" t="s">
        <v>647</v>
      </c>
      <c r="ISB12072" s="18" t="s">
        <v>647</v>
      </c>
      <c r="ISC12072" s="18" t="s">
        <v>647</v>
      </c>
      <c r="ISD12072" s="18" t="s">
        <v>647</v>
      </c>
      <c r="ISE12072" s="18" t="s">
        <v>647</v>
      </c>
      <c r="ISF12072" s="18" t="s">
        <v>647</v>
      </c>
      <c r="ISG12072" s="18" t="s">
        <v>647</v>
      </c>
      <c r="ISH12072" s="18" t="s">
        <v>647</v>
      </c>
      <c r="ISI12072" s="18" t="s">
        <v>647</v>
      </c>
      <c r="ISJ12072" s="18" t="s">
        <v>647</v>
      </c>
      <c r="ISK12072" s="18" t="s">
        <v>647</v>
      </c>
      <c r="ISL12072" s="18" t="s">
        <v>647</v>
      </c>
      <c r="ISM12072" s="18" t="s">
        <v>647</v>
      </c>
      <c r="ISN12072" s="18" t="s">
        <v>647</v>
      </c>
      <c r="ISO12072" s="18" t="s">
        <v>647</v>
      </c>
      <c r="ISP12072" s="18" t="s">
        <v>647</v>
      </c>
      <c r="ISQ12072" s="18" t="s">
        <v>647</v>
      </c>
      <c r="ISR12072" s="18" t="s">
        <v>647</v>
      </c>
      <c r="ISS12072" s="18" t="s">
        <v>647</v>
      </c>
      <c r="IST12072" s="18" t="s">
        <v>647</v>
      </c>
      <c r="ISU12072" s="18" t="s">
        <v>647</v>
      </c>
      <c r="ISV12072" s="18" t="s">
        <v>647</v>
      </c>
      <c r="ISW12072" s="18" t="s">
        <v>647</v>
      </c>
      <c r="ISX12072" s="18" t="s">
        <v>647</v>
      </c>
      <c r="ISY12072" s="18" t="s">
        <v>647</v>
      </c>
      <c r="ISZ12072" s="18" t="s">
        <v>647</v>
      </c>
      <c r="ITA12072" s="18" t="s">
        <v>647</v>
      </c>
      <c r="ITB12072" s="18" t="s">
        <v>647</v>
      </c>
      <c r="ITC12072" s="18" t="s">
        <v>647</v>
      </c>
      <c r="ITD12072" s="18" t="s">
        <v>647</v>
      </c>
      <c r="ITE12072" s="18" t="s">
        <v>647</v>
      </c>
      <c r="ITF12072" s="18" t="s">
        <v>647</v>
      </c>
      <c r="ITG12072" s="18" t="s">
        <v>647</v>
      </c>
      <c r="ITH12072" s="18" t="s">
        <v>647</v>
      </c>
      <c r="ITI12072" s="18" t="s">
        <v>647</v>
      </c>
      <c r="ITJ12072" s="18" t="s">
        <v>647</v>
      </c>
      <c r="ITK12072" s="18" t="s">
        <v>647</v>
      </c>
      <c r="ITL12072" s="18" t="s">
        <v>647</v>
      </c>
      <c r="ITM12072" s="18" t="s">
        <v>647</v>
      </c>
      <c r="ITN12072" s="18" t="s">
        <v>647</v>
      </c>
      <c r="ITO12072" s="18" t="s">
        <v>647</v>
      </c>
      <c r="ITP12072" s="18" t="s">
        <v>647</v>
      </c>
      <c r="ITQ12072" s="18" t="s">
        <v>647</v>
      </c>
      <c r="ITR12072" s="18" t="s">
        <v>647</v>
      </c>
      <c r="ITS12072" s="18" t="s">
        <v>647</v>
      </c>
      <c r="ITT12072" s="18" t="s">
        <v>647</v>
      </c>
      <c r="ITU12072" s="18" t="s">
        <v>647</v>
      </c>
      <c r="ITV12072" s="18" t="s">
        <v>647</v>
      </c>
      <c r="ITW12072" s="18" t="s">
        <v>647</v>
      </c>
      <c r="ITX12072" s="18" t="s">
        <v>647</v>
      </c>
      <c r="ITY12072" s="18" t="s">
        <v>647</v>
      </c>
      <c r="ITZ12072" s="18" t="s">
        <v>647</v>
      </c>
      <c r="IUA12072" s="18" t="s">
        <v>647</v>
      </c>
      <c r="IUB12072" s="18" t="s">
        <v>647</v>
      </c>
      <c r="IUC12072" s="18" t="s">
        <v>647</v>
      </c>
      <c r="IUD12072" s="18" t="s">
        <v>647</v>
      </c>
      <c r="IUE12072" s="18" t="s">
        <v>647</v>
      </c>
      <c r="IUF12072" s="18" t="s">
        <v>647</v>
      </c>
      <c r="IUG12072" s="18" t="s">
        <v>647</v>
      </c>
      <c r="IUH12072" s="18" t="s">
        <v>647</v>
      </c>
      <c r="IUI12072" s="18" t="s">
        <v>647</v>
      </c>
      <c r="IUJ12072" s="18" t="s">
        <v>647</v>
      </c>
      <c r="IUK12072" s="18" t="s">
        <v>647</v>
      </c>
      <c r="IUL12072" s="18" t="s">
        <v>647</v>
      </c>
      <c r="IUM12072" s="18" t="s">
        <v>647</v>
      </c>
      <c r="IUN12072" s="18" t="s">
        <v>647</v>
      </c>
      <c r="IUO12072" s="18" t="s">
        <v>647</v>
      </c>
      <c r="IUP12072" s="18" t="s">
        <v>647</v>
      </c>
      <c r="IUQ12072" s="18" t="s">
        <v>647</v>
      </c>
      <c r="IUR12072" s="18" t="s">
        <v>647</v>
      </c>
      <c r="IUS12072" s="18" t="s">
        <v>647</v>
      </c>
      <c r="IUT12072" s="18" t="s">
        <v>647</v>
      </c>
      <c r="IUU12072" s="18" t="s">
        <v>647</v>
      </c>
      <c r="IUV12072" s="18" t="s">
        <v>647</v>
      </c>
      <c r="IUW12072" s="18" t="s">
        <v>647</v>
      </c>
      <c r="IUX12072" s="18" t="s">
        <v>647</v>
      </c>
      <c r="IUY12072" s="18" t="s">
        <v>647</v>
      </c>
      <c r="IUZ12072" s="18" t="s">
        <v>647</v>
      </c>
      <c r="IVA12072" s="18" t="s">
        <v>647</v>
      </c>
      <c r="IVB12072" s="18" t="s">
        <v>647</v>
      </c>
      <c r="IVC12072" s="18" t="s">
        <v>647</v>
      </c>
      <c r="IVD12072" s="18" t="s">
        <v>647</v>
      </c>
      <c r="IVE12072" s="18" t="s">
        <v>647</v>
      </c>
      <c r="IVF12072" s="18" t="s">
        <v>647</v>
      </c>
      <c r="IVG12072" s="18" t="s">
        <v>647</v>
      </c>
      <c r="IVH12072" s="18" t="s">
        <v>647</v>
      </c>
      <c r="IVI12072" s="18" t="s">
        <v>647</v>
      </c>
      <c r="IVJ12072" s="18" t="s">
        <v>647</v>
      </c>
      <c r="IVK12072" s="18" t="s">
        <v>647</v>
      </c>
      <c r="IVL12072" s="18" t="s">
        <v>647</v>
      </c>
      <c r="IVM12072" s="18" t="s">
        <v>647</v>
      </c>
      <c r="IVN12072" s="18" t="s">
        <v>647</v>
      </c>
      <c r="IVO12072" s="18" t="s">
        <v>647</v>
      </c>
      <c r="IVP12072" s="18" t="s">
        <v>647</v>
      </c>
      <c r="IVQ12072" s="18" t="s">
        <v>647</v>
      </c>
      <c r="IVR12072" s="18" t="s">
        <v>647</v>
      </c>
      <c r="IVS12072" s="18" t="s">
        <v>647</v>
      </c>
      <c r="IVT12072" s="18" t="s">
        <v>647</v>
      </c>
      <c r="IVU12072" s="18" t="s">
        <v>647</v>
      </c>
      <c r="IVV12072" s="18" t="s">
        <v>647</v>
      </c>
      <c r="IVW12072" s="18" t="s">
        <v>647</v>
      </c>
      <c r="IVX12072" s="18" t="s">
        <v>647</v>
      </c>
      <c r="IVY12072" s="18" t="s">
        <v>647</v>
      </c>
      <c r="IVZ12072" s="18" t="s">
        <v>647</v>
      </c>
      <c r="IWA12072" s="18" t="s">
        <v>647</v>
      </c>
      <c r="IWB12072" s="18" t="s">
        <v>647</v>
      </c>
      <c r="IWC12072" s="18" t="s">
        <v>647</v>
      </c>
      <c r="IWD12072" s="18" t="s">
        <v>647</v>
      </c>
      <c r="IWE12072" s="18" t="s">
        <v>647</v>
      </c>
      <c r="IWF12072" s="18" t="s">
        <v>647</v>
      </c>
      <c r="IWG12072" s="18" t="s">
        <v>647</v>
      </c>
      <c r="IWH12072" s="18" t="s">
        <v>647</v>
      </c>
      <c r="IWI12072" s="18" t="s">
        <v>647</v>
      </c>
      <c r="IWJ12072" s="18" t="s">
        <v>647</v>
      </c>
      <c r="IWK12072" s="18" t="s">
        <v>647</v>
      </c>
      <c r="IWL12072" s="18" t="s">
        <v>647</v>
      </c>
      <c r="IWM12072" s="18" t="s">
        <v>647</v>
      </c>
      <c r="IWN12072" s="18" t="s">
        <v>647</v>
      </c>
      <c r="IWO12072" s="18" t="s">
        <v>647</v>
      </c>
      <c r="IWP12072" s="18" t="s">
        <v>647</v>
      </c>
      <c r="IWQ12072" s="18" t="s">
        <v>647</v>
      </c>
      <c r="IWR12072" s="18" t="s">
        <v>647</v>
      </c>
      <c r="IWS12072" s="18" t="s">
        <v>647</v>
      </c>
      <c r="IWT12072" s="18" t="s">
        <v>647</v>
      </c>
      <c r="IWU12072" s="18" t="s">
        <v>647</v>
      </c>
      <c r="IWV12072" s="18" t="s">
        <v>647</v>
      </c>
      <c r="IWW12072" s="18" t="s">
        <v>647</v>
      </c>
      <c r="IWX12072" s="18" t="s">
        <v>647</v>
      </c>
      <c r="IWY12072" s="18" t="s">
        <v>647</v>
      </c>
      <c r="IWZ12072" s="18" t="s">
        <v>647</v>
      </c>
      <c r="IXA12072" s="18" t="s">
        <v>647</v>
      </c>
      <c r="IXB12072" s="18" t="s">
        <v>647</v>
      </c>
      <c r="IXC12072" s="18" t="s">
        <v>647</v>
      </c>
      <c r="IXD12072" s="18" t="s">
        <v>647</v>
      </c>
      <c r="IXE12072" s="18" t="s">
        <v>647</v>
      </c>
      <c r="IXF12072" s="18" t="s">
        <v>647</v>
      </c>
      <c r="IXG12072" s="18" t="s">
        <v>647</v>
      </c>
      <c r="IXH12072" s="18" t="s">
        <v>647</v>
      </c>
      <c r="IXI12072" s="18" t="s">
        <v>647</v>
      </c>
      <c r="IXJ12072" s="18" t="s">
        <v>647</v>
      </c>
      <c r="IXK12072" s="18" t="s">
        <v>647</v>
      </c>
      <c r="IXL12072" s="18" t="s">
        <v>647</v>
      </c>
      <c r="IXM12072" s="18" t="s">
        <v>647</v>
      </c>
      <c r="IXN12072" s="18" t="s">
        <v>647</v>
      </c>
      <c r="IXO12072" s="18" t="s">
        <v>647</v>
      </c>
      <c r="IXP12072" s="18" t="s">
        <v>647</v>
      </c>
      <c r="IXQ12072" s="18" t="s">
        <v>647</v>
      </c>
      <c r="IXR12072" s="18" t="s">
        <v>647</v>
      </c>
      <c r="IXS12072" s="18" t="s">
        <v>647</v>
      </c>
      <c r="IXT12072" s="18" t="s">
        <v>647</v>
      </c>
      <c r="IXU12072" s="18" t="s">
        <v>647</v>
      </c>
      <c r="IXV12072" s="18" t="s">
        <v>647</v>
      </c>
      <c r="IXW12072" s="18" t="s">
        <v>647</v>
      </c>
      <c r="IXX12072" s="18" t="s">
        <v>647</v>
      </c>
      <c r="IXY12072" s="18" t="s">
        <v>647</v>
      </c>
      <c r="IXZ12072" s="18" t="s">
        <v>647</v>
      </c>
      <c r="IYA12072" s="18" t="s">
        <v>647</v>
      </c>
      <c r="IYB12072" s="18" t="s">
        <v>647</v>
      </c>
      <c r="IYC12072" s="18" t="s">
        <v>647</v>
      </c>
      <c r="IYD12072" s="18" t="s">
        <v>647</v>
      </c>
      <c r="IYE12072" s="18" t="s">
        <v>647</v>
      </c>
      <c r="IYF12072" s="18" t="s">
        <v>647</v>
      </c>
      <c r="IYG12072" s="18" t="s">
        <v>647</v>
      </c>
      <c r="IYH12072" s="18" t="s">
        <v>647</v>
      </c>
      <c r="IYI12072" s="18" t="s">
        <v>647</v>
      </c>
      <c r="IYJ12072" s="18" t="s">
        <v>647</v>
      </c>
      <c r="IYK12072" s="18" t="s">
        <v>647</v>
      </c>
      <c r="IYL12072" s="18" t="s">
        <v>647</v>
      </c>
      <c r="IYM12072" s="18" t="s">
        <v>647</v>
      </c>
      <c r="IYN12072" s="18" t="s">
        <v>647</v>
      </c>
      <c r="IYO12072" s="18" t="s">
        <v>647</v>
      </c>
      <c r="IYP12072" s="18" t="s">
        <v>647</v>
      </c>
      <c r="IYQ12072" s="18" t="s">
        <v>647</v>
      </c>
      <c r="IYR12072" s="18" t="s">
        <v>647</v>
      </c>
      <c r="IYS12072" s="18" t="s">
        <v>647</v>
      </c>
      <c r="IYT12072" s="18" t="s">
        <v>647</v>
      </c>
      <c r="IYU12072" s="18" t="s">
        <v>647</v>
      </c>
      <c r="IYV12072" s="18" t="s">
        <v>647</v>
      </c>
      <c r="IYW12072" s="18" t="s">
        <v>647</v>
      </c>
      <c r="IYX12072" s="18" t="s">
        <v>647</v>
      </c>
      <c r="IYY12072" s="18" t="s">
        <v>647</v>
      </c>
      <c r="IYZ12072" s="18" t="s">
        <v>647</v>
      </c>
      <c r="IZA12072" s="18" t="s">
        <v>647</v>
      </c>
      <c r="IZB12072" s="18" t="s">
        <v>647</v>
      </c>
      <c r="IZC12072" s="18" t="s">
        <v>647</v>
      </c>
      <c r="IZD12072" s="18" t="s">
        <v>647</v>
      </c>
      <c r="IZE12072" s="18" t="s">
        <v>647</v>
      </c>
      <c r="IZF12072" s="18" t="s">
        <v>647</v>
      </c>
      <c r="IZG12072" s="18" t="s">
        <v>647</v>
      </c>
      <c r="IZH12072" s="18" t="s">
        <v>647</v>
      </c>
      <c r="IZI12072" s="18" t="s">
        <v>647</v>
      </c>
      <c r="IZJ12072" s="18" t="s">
        <v>647</v>
      </c>
      <c r="IZK12072" s="18" t="s">
        <v>647</v>
      </c>
      <c r="IZL12072" s="18" t="s">
        <v>647</v>
      </c>
      <c r="IZM12072" s="18" t="s">
        <v>647</v>
      </c>
      <c r="IZN12072" s="18" t="s">
        <v>647</v>
      </c>
      <c r="IZO12072" s="18" t="s">
        <v>647</v>
      </c>
      <c r="IZP12072" s="18" t="s">
        <v>647</v>
      </c>
      <c r="IZQ12072" s="18" t="s">
        <v>647</v>
      </c>
      <c r="IZR12072" s="18" t="s">
        <v>647</v>
      </c>
      <c r="IZS12072" s="18" t="s">
        <v>647</v>
      </c>
      <c r="IZT12072" s="18" t="s">
        <v>647</v>
      </c>
      <c r="IZU12072" s="18" t="s">
        <v>647</v>
      </c>
      <c r="IZV12072" s="18" t="s">
        <v>647</v>
      </c>
      <c r="IZW12072" s="18" t="s">
        <v>647</v>
      </c>
      <c r="IZX12072" s="18" t="s">
        <v>647</v>
      </c>
      <c r="IZY12072" s="18" t="s">
        <v>647</v>
      </c>
      <c r="IZZ12072" s="18" t="s">
        <v>647</v>
      </c>
      <c r="JAA12072" s="18" t="s">
        <v>647</v>
      </c>
      <c r="JAB12072" s="18" t="s">
        <v>647</v>
      </c>
      <c r="JAC12072" s="18" t="s">
        <v>647</v>
      </c>
      <c r="JAD12072" s="18" t="s">
        <v>647</v>
      </c>
      <c r="JAE12072" s="18" t="s">
        <v>647</v>
      </c>
      <c r="JAF12072" s="18" t="s">
        <v>647</v>
      </c>
      <c r="JAG12072" s="18" t="s">
        <v>647</v>
      </c>
      <c r="JAH12072" s="18" t="s">
        <v>647</v>
      </c>
      <c r="JAI12072" s="18" t="s">
        <v>647</v>
      </c>
      <c r="JAJ12072" s="18" t="s">
        <v>647</v>
      </c>
      <c r="JAK12072" s="18" t="s">
        <v>647</v>
      </c>
      <c r="JAL12072" s="18" t="s">
        <v>647</v>
      </c>
      <c r="JAM12072" s="18" t="s">
        <v>647</v>
      </c>
      <c r="JAN12072" s="18" t="s">
        <v>647</v>
      </c>
      <c r="JAO12072" s="18" t="s">
        <v>647</v>
      </c>
      <c r="JAP12072" s="18" t="s">
        <v>647</v>
      </c>
      <c r="JAQ12072" s="18" t="s">
        <v>647</v>
      </c>
      <c r="JAR12072" s="18" t="s">
        <v>647</v>
      </c>
      <c r="JAS12072" s="18" t="s">
        <v>647</v>
      </c>
      <c r="JAT12072" s="18" t="s">
        <v>647</v>
      </c>
      <c r="JAU12072" s="18" t="s">
        <v>647</v>
      </c>
      <c r="JAV12072" s="18" t="s">
        <v>647</v>
      </c>
      <c r="JAW12072" s="18" t="s">
        <v>647</v>
      </c>
      <c r="JAX12072" s="18" t="s">
        <v>647</v>
      </c>
      <c r="JAY12072" s="18" t="s">
        <v>647</v>
      </c>
      <c r="JAZ12072" s="18" t="s">
        <v>647</v>
      </c>
      <c r="JBA12072" s="18" t="s">
        <v>647</v>
      </c>
      <c r="JBB12072" s="18" t="s">
        <v>647</v>
      </c>
      <c r="JBC12072" s="18" t="s">
        <v>647</v>
      </c>
      <c r="JBD12072" s="18" t="s">
        <v>647</v>
      </c>
      <c r="JBE12072" s="18" t="s">
        <v>647</v>
      </c>
      <c r="JBF12072" s="18" t="s">
        <v>647</v>
      </c>
      <c r="JBG12072" s="18" t="s">
        <v>647</v>
      </c>
      <c r="JBH12072" s="18" t="s">
        <v>647</v>
      </c>
      <c r="JBI12072" s="18" t="s">
        <v>647</v>
      </c>
      <c r="JBJ12072" s="18" t="s">
        <v>647</v>
      </c>
      <c r="JBK12072" s="18" t="s">
        <v>647</v>
      </c>
      <c r="JBL12072" s="18" t="s">
        <v>647</v>
      </c>
      <c r="JBM12072" s="18" t="s">
        <v>647</v>
      </c>
      <c r="JBN12072" s="18" t="s">
        <v>647</v>
      </c>
      <c r="JBO12072" s="18" t="s">
        <v>647</v>
      </c>
      <c r="JBP12072" s="18" t="s">
        <v>647</v>
      </c>
      <c r="JBQ12072" s="18" t="s">
        <v>647</v>
      </c>
      <c r="JBR12072" s="18" t="s">
        <v>647</v>
      </c>
      <c r="JBS12072" s="18" t="s">
        <v>647</v>
      </c>
      <c r="JBT12072" s="18" t="s">
        <v>647</v>
      </c>
      <c r="JBU12072" s="18" t="s">
        <v>647</v>
      </c>
      <c r="JBV12072" s="18" t="s">
        <v>647</v>
      </c>
      <c r="JBW12072" s="18" t="s">
        <v>647</v>
      </c>
      <c r="JBX12072" s="18" t="s">
        <v>647</v>
      </c>
      <c r="JBY12072" s="18" t="s">
        <v>647</v>
      </c>
      <c r="JBZ12072" s="18" t="s">
        <v>647</v>
      </c>
      <c r="JCA12072" s="18" t="s">
        <v>647</v>
      </c>
      <c r="JCB12072" s="18" t="s">
        <v>647</v>
      </c>
      <c r="JCC12072" s="18" t="s">
        <v>647</v>
      </c>
      <c r="JCD12072" s="18" t="s">
        <v>647</v>
      </c>
      <c r="JCE12072" s="18" t="s">
        <v>647</v>
      </c>
      <c r="JCF12072" s="18" t="s">
        <v>647</v>
      </c>
      <c r="JCG12072" s="18" t="s">
        <v>647</v>
      </c>
      <c r="JCH12072" s="18" t="s">
        <v>647</v>
      </c>
      <c r="JCI12072" s="18" t="s">
        <v>647</v>
      </c>
      <c r="JCJ12072" s="18" t="s">
        <v>647</v>
      </c>
      <c r="JCK12072" s="18" t="s">
        <v>647</v>
      </c>
      <c r="JCL12072" s="18" t="s">
        <v>647</v>
      </c>
      <c r="JCM12072" s="18" t="s">
        <v>647</v>
      </c>
      <c r="JCN12072" s="18" t="s">
        <v>647</v>
      </c>
      <c r="JCO12072" s="18" t="s">
        <v>647</v>
      </c>
      <c r="JCP12072" s="18" t="s">
        <v>647</v>
      </c>
      <c r="JCQ12072" s="18" t="s">
        <v>647</v>
      </c>
      <c r="JCR12072" s="18" t="s">
        <v>647</v>
      </c>
      <c r="JCS12072" s="18" t="s">
        <v>647</v>
      </c>
      <c r="JCT12072" s="18" t="s">
        <v>647</v>
      </c>
      <c r="JCU12072" s="18" t="s">
        <v>647</v>
      </c>
      <c r="JCV12072" s="18" t="s">
        <v>647</v>
      </c>
      <c r="JCW12072" s="18" t="s">
        <v>647</v>
      </c>
      <c r="JCX12072" s="18" t="s">
        <v>647</v>
      </c>
      <c r="JCY12072" s="18" t="s">
        <v>647</v>
      </c>
      <c r="JCZ12072" s="18" t="s">
        <v>647</v>
      </c>
      <c r="JDA12072" s="18" t="s">
        <v>647</v>
      </c>
      <c r="JDB12072" s="18" t="s">
        <v>647</v>
      </c>
      <c r="JDC12072" s="18" t="s">
        <v>647</v>
      </c>
      <c r="JDD12072" s="18" t="s">
        <v>647</v>
      </c>
      <c r="JDE12072" s="18" t="s">
        <v>647</v>
      </c>
      <c r="JDF12072" s="18" t="s">
        <v>647</v>
      </c>
      <c r="JDG12072" s="18" t="s">
        <v>647</v>
      </c>
      <c r="JDH12072" s="18" t="s">
        <v>647</v>
      </c>
      <c r="JDI12072" s="18" t="s">
        <v>647</v>
      </c>
      <c r="JDJ12072" s="18" t="s">
        <v>647</v>
      </c>
      <c r="JDK12072" s="18" t="s">
        <v>647</v>
      </c>
      <c r="JDL12072" s="18" t="s">
        <v>647</v>
      </c>
      <c r="JDM12072" s="18" t="s">
        <v>647</v>
      </c>
      <c r="JDN12072" s="18" t="s">
        <v>647</v>
      </c>
      <c r="JDO12072" s="18" t="s">
        <v>647</v>
      </c>
      <c r="JDP12072" s="18" t="s">
        <v>647</v>
      </c>
      <c r="JDQ12072" s="18" t="s">
        <v>647</v>
      </c>
      <c r="JDR12072" s="18" t="s">
        <v>647</v>
      </c>
      <c r="JDS12072" s="18" t="s">
        <v>647</v>
      </c>
      <c r="JDT12072" s="18" t="s">
        <v>647</v>
      </c>
      <c r="JDU12072" s="18" t="s">
        <v>647</v>
      </c>
      <c r="JDV12072" s="18" t="s">
        <v>647</v>
      </c>
      <c r="JDW12072" s="18" t="s">
        <v>647</v>
      </c>
      <c r="JDX12072" s="18" t="s">
        <v>647</v>
      </c>
      <c r="JDY12072" s="18" t="s">
        <v>647</v>
      </c>
      <c r="JDZ12072" s="18" t="s">
        <v>647</v>
      </c>
      <c r="JEA12072" s="18" t="s">
        <v>647</v>
      </c>
      <c r="JEB12072" s="18" t="s">
        <v>647</v>
      </c>
      <c r="JEC12072" s="18" t="s">
        <v>647</v>
      </c>
      <c r="JED12072" s="18" t="s">
        <v>647</v>
      </c>
      <c r="JEE12072" s="18" t="s">
        <v>647</v>
      </c>
      <c r="JEF12072" s="18" t="s">
        <v>647</v>
      </c>
      <c r="JEG12072" s="18" t="s">
        <v>647</v>
      </c>
      <c r="JEH12072" s="18" t="s">
        <v>647</v>
      </c>
      <c r="JEI12072" s="18" t="s">
        <v>647</v>
      </c>
      <c r="JEJ12072" s="18" t="s">
        <v>647</v>
      </c>
      <c r="JEK12072" s="18" t="s">
        <v>647</v>
      </c>
      <c r="JEL12072" s="18" t="s">
        <v>647</v>
      </c>
      <c r="JEM12072" s="18" t="s">
        <v>647</v>
      </c>
      <c r="JEN12072" s="18" t="s">
        <v>647</v>
      </c>
      <c r="JEO12072" s="18" t="s">
        <v>647</v>
      </c>
      <c r="JEP12072" s="18" t="s">
        <v>647</v>
      </c>
      <c r="JEQ12072" s="18" t="s">
        <v>647</v>
      </c>
      <c r="JER12072" s="18" t="s">
        <v>647</v>
      </c>
      <c r="JES12072" s="18" t="s">
        <v>647</v>
      </c>
      <c r="JET12072" s="18" t="s">
        <v>647</v>
      </c>
      <c r="JEU12072" s="18" t="s">
        <v>647</v>
      </c>
      <c r="JEV12072" s="18" t="s">
        <v>647</v>
      </c>
      <c r="JEW12072" s="18" t="s">
        <v>647</v>
      </c>
      <c r="JEX12072" s="18" t="s">
        <v>647</v>
      </c>
      <c r="JEY12072" s="18" t="s">
        <v>647</v>
      </c>
      <c r="JEZ12072" s="18" t="s">
        <v>647</v>
      </c>
      <c r="JFA12072" s="18" t="s">
        <v>647</v>
      </c>
      <c r="JFB12072" s="18" t="s">
        <v>647</v>
      </c>
      <c r="JFC12072" s="18" t="s">
        <v>647</v>
      </c>
      <c r="JFD12072" s="18" t="s">
        <v>647</v>
      </c>
      <c r="JFE12072" s="18" t="s">
        <v>647</v>
      </c>
      <c r="JFF12072" s="18" t="s">
        <v>647</v>
      </c>
      <c r="JFG12072" s="18" t="s">
        <v>647</v>
      </c>
      <c r="JFH12072" s="18" t="s">
        <v>647</v>
      </c>
      <c r="JFI12072" s="18" t="s">
        <v>647</v>
      </c>
      <c r="JFJ12072" s="18" t="s">
        <v>647</v>
      </c>
      <c r="JFK12072" s="18" t="s">
        <v>647</v>
      </c>
      <c r="JFL12072" s="18" t="s">
        <v>647</v>
      </c>
      <c r="JFM12072" s="18" t="s">
        <v>647</v>
      </c>
      <c r="JFN12072" s="18" t="s">
        <v>647</v>
      </c>
      <c r="JFO12072" s="18" t="s">
        <v>647</v>
      </c>
      <c r="JFP12072" s="18" t="s">
        <v>647</v>
      </c>
      <c r="JFQ12072" s="18" t="s">
        <v>647</v>
      </c>
      <c r="JFR12072" s="18" t="s">
        <v>647</v>
      </c>
      <c r="JFS12072" s="18" t="s">
        <v>647</v>
      </c>
      <c r="JFT12072" s="18" t="s">
        <v>647</v>
      </c>
      <c r="JFU12072" s="18" t="s">
        <v>647</v>
      </c>
      <c r="JFV12072" s="18" t="s">
        <v>647</v>
      </c>
      <c r="JFW12072" s="18" t="s">
        <v>647</v>
      </c>
      <c r="JFX12072" s="18" t="s">
        <v>647</v>
      </c>
      <c r="JFY12072" s="18" t="s">
        <v>647</v>
      </c>
      <c r="JFZ12072" s="18" t="s">
        <v>647</v>
      </c>
      <c r="JGA12072" s="18" t="s">
        <v>647</v>
      </c>
      <c r="JGB12072" s="18" t="s">
        <v>647</v>
      </c>
      <c r="JGC12072" s="18" t="s">
        <v>647</v>
      </c>
      <c r="JGD12072" s="18" t="s">
        <v>647</v>
      </c>
      <c r="JGE12072" s="18" t="s">
        <v>647</v>
      </c>
      <c r="JGF12072" s="18" t="s">
        <v>647</v>
      </c>
      <c r="JGG12072" s="18" t="s">
        <v>647</v>
      </c>
      <c r="JGH12072" s="18" t="s">
        <v>647</v>
      </c>
      <c r="JGI12072" s="18" t="s">
        <v>647</v>
      </c>
      <c r="JGJ12072" s="18" t="s">
        <v>647</v>
      </c>
      <c r="JGK12072" s="18" t="s">
        <v>647</v>
      </c>
      <c r="JGL12072" s="18" t="s">
        <v>647</v>
      </c>
      <c r="JGM12072" s="18" t="s">
        <v>647</v>
      </c>
      <c r="JGN12072" s="18" t="s">
        <v>647</v>
      </c>
      <c r="JGO12072" s="18" t="s">
        <v>647</v>
      </c>
      <c r="JGP12072" s="18" t="s">
        <v>647</v>
      </c>
      <c r="JGQ12072" s="18" t="s">
        <v>647</v>
      </c>
      <c r="JGR12072" s="18" t="s">
        <v>647</v>
      </c>
      <c r="JGS12072" s="18" t="s">
        <v>647</v>
      </c>
      <c r="JGT12072" s="18" t="s">
        <v>647</v>
      </c>
      <c r="JGU12072" s="18" t="s">
        <v>647</v>
      </c>
      <c r="JGV12072" s="18" t="s">
        <v>647</v>
      </c>
      <c r="JGW12072" s="18" t="s">
        <v>647</v>
      </c>
      <c r="JGX12072" s="18" t="s">
        <v>647</v>
      </c>
      <c r="JGY12072" s="18" t="s">
        <v>647</v>
      </c>
      <c r="JGZ12072" s="18" t="s">
        <v>647</v>
      </c>
      <c r="JHA12072" s="18" t="s">
        <v>647</v>
      </c>
      <c r="JHB12072" s="18" t="s">
        <v>647</v>
      </c>
      <c r="JHC12072" s="18" t="s">
        <v>647</v>
      </c>
      <c r="JHD12072" s="18" t="s">
        <v>647</v>
      </c>
      <c r="JHE12072" s="18" t="s">
        <v>647</v>
      </c>
      <c r="JHF12072" s="18" t="s">
        <v>647</v>
      </c>
      <c r="JHG12072" s="18" t="s">
        <v>647</v>
      </c>
      <c r="JHH12072" s="18" t="s">
        <v>647</v>
      </c>
      <c r="JHI12072" s="18" t="s">
        <v>647</v>
      </c>
      <c r="JHJ12072" s="18" t="s">
        <v>647</v>
      </c>
      <c r="JHK12072" s="18" t="s">
        <v>647</v>
      </c>
      <c r="JHL12072" s="18" t="s">
        <v>647</v>
      </c>
      <c r="JHM12072" s="18" t="s">
        <v>647</v>
      </c>
      <c r="JHN12072" s="18" t="s">
        <v>647</v>
      </c>
      <c r="JHO12072" s="18" t="s">
        <v>647</v>
      </c>
      <c r="JHP12072" s="18" t="s">
        <v>647</v>
      </c>
      <c r="JHQ12072" s="18" t="s">
        <v>647</v>
      </c>
      <c r="JHR12072" s="18" t="s">
        <v>647</v>
      </c>
      <c r="JHS12072" s="18" t="s">
        <v>647</v>
      </c>
      <c r="JHT12072" s="18" t="s">
        <v>647</v>
      </c>
      <c r="JHU12072" s="18" t="s">
        <v>647</v>
      </c>
      <c r="JHV12072" s="18" t="s">
        <v>647</v>
      </c>
      <c r="JHW12072" s="18" t="s">
        <v>647</v>
      </c>
      <c r="JHX12072" s="18" t="s">
        <v>647</v>
      </c>
      <c r="JHY12072" s="18" t="s">
        <v>647</v>
      </c>
      <c r="JHZ12072" s="18" t="s">
        <v>647</v>
      </c>
      <c r="JIA12072" s="18" t="s">
        <v>647</v>
      </c>
      <c r="JIB12072" s="18" t="s">
        <v>647</v>
      </c>
      <c r="JIC12072" s="18" t="s">
        <v>647</v>
      </c>
      <c r="JID12072" s="18" t="s">
        <v>647</v>
      </c>
      <c r="JIE12072" s="18" t="s">
        <v>647</v>
      </c>
      <c r="JIF12072" s="18" t="s">
        <v>647</v>
      </c>
      <c r="JIG12072" s="18" t="s">
        <v>647</v>
      </c>
      <c r="JIH12072" s="18" t="s">
        <v>647</v>
      </c>
      <c r="JII12072" s="18" t="s">
        <v>647</v>
      </c>
      <c r="JIJ12072" s="18" t="s">
        <v>647</v>
      </c>
      <c r="JIK12072" s="18" t="s">
        <v>647</v>
      </c>
      <c r="JIL12072" s="18" t="s">
        <v>647</v>
      </c>
      <c r="JIM12072" s="18" t="s">
        <v>647</v>
      </c>
      <c r="JIN12072" s="18" t="s">
        <v>647</v>
      </c>
      <c r="JIO12072" s="18" t="s">
        <v>647</v>
      </c>
      <c r="JIP12072" s="18" t="s">
        <v>647</v>
      </c>
      <c r="JIQ12072" s="18" t="s">
        <v>647</v>
      </c>
      <c r="JIR12072" s="18" t="s">
        <v>647</v>
      </c>
      <c r="JIS12072" s="18" t="s">
        <v>647</v>
      </c>
      <c r="JIT12072" s="18" t="s">
        <v>647</v>
      </c>
      <c r="JIU12072" s="18" t="s">
        <v>647</v>
      </c>
      <c r="JIV12072" s="18" t="s">
        <v>647</v>
      </c>
      <c r="JIW12072" s="18" t="s">
        <v>647</v>
      </c>
      <c r="JIX12072" s="18" t="s">
        <v>647</v>
      </c>
      <c r="JIY12072" s="18" t="s">
        <v>647</v>
      </c>
      <c r="JIZ12072" s="18" t="s">
        <v>647</v>
      </c>
      <c r="JJA12072" s="18" t="s">
        <v>647</v>
      </c>
      <c r="JJB12072" s="18" t="s">
        <v>647</v>
      </c>
      <c r="JJC12072" s="18" t="s">
        <v>647</v>
      </c>
      <c r="JJD12072" s="18" t="s">
        <v>647</v>
      </c>
      <c r="JJE12072" s="18" t="s">
        <v>647</v>
      </c>
      <c r="JJF12072" s="18" t="s">
        <v>647</v>
      </c>
      <c r="JJG12072" s="18" t="s">
        <v>647</v>
      </c>
      <c r="JJH12072" s="18" t="s">
        <v>647</v>
      </c>
      <c r="JJI12072" s="18" t="s">
        <v>647</v>
      </c>
      <c r="JJJ12072" s="18" t="s">
        <v>647</v>
      </c>
      <c r="JJK12072" s="18" t="s">
        <v>647</v>
      </c>
      <c r="JJL12072" s="18" t="s">
        <v>647</v>
      </c>
      <c r="JJM12072" s="18" t="s">
        <v>647</v>
      </c>
      <c r="JJN12072" s="18" t="s">
        <v>647</v>
      </c>
      <c r="JJO12072" s="18" t="s">
        <v>647</v>
      </c>
      <c r="JJP12072" s="18" t="s">
        <v>647</v>
      </c>
      <c r="JJQ12072" s="18" t="s">
        <v>647</v>
      </c>
      <c r="JJR12072" s="18" t="s">
        <v>647</v>
      </c>
      <c r="JJS12072" s="18" t="s">
        <v>647</v>
      </c>
      <c r="JJT12072" s="18" t="s">
        <v>647</v>
      </c>
      <c r="JJU12072" s="18" t="s">
        <v>647</v>
      </c>
      <c r="JJV12072" s="18" t="s">
        <v>647</v>
      </c>
      <c r="JJW12072" s="18" t="s">
        <v>647</v>
      </c>
      <c r="JJX12072" s="18" t="s">
        <v>647</v>
      </c>
      <c r="JJY12072" s="18" t="s">
        <v>647</v>
      </c>
      <c r="JJZ12072" s="18" t="s">
        <v>647</v>
      </c>
      <c r="JKA12072" s="18" t="s">
        <v>647</v>
      </c>
      <c r="JKB12072" s="18" t="s">
        <v>647</v>
      </c>
      <c r="JKC12072" s="18" t="s">
        <v>647</v>
      </c>
      <c r="JKD12072" s="18" t="s">
        <v>647</v>
      </c>
      <c r="JKE12072" s="18" t="s">
        <v>647</v>
      </c>
      <c r="JKF12072" s="18" t="s">
        <v>647</v>
      </c>
      <c r="JKG12072" s="18" t="s">
        <v>647</v>
      </c>
      <c r="JKH12072" s="18" t="s">
        <v>647</v>
      </c>
      <c r="JKI12072" s="18" t="s">
        <v>647</v>
      </c>
      <c r="JKJ12072" s="18" t="s">
        <v>647</v>
      </c>
      <c r="JKK12072" s="18" t="s">
        <v>647</v>
      </c>
      <c r="JKL12072" s="18" t="s">
        <v>647</v>
      </c>
      <c r="JKM12072" s="18" t="s">
        <v>647</v>
      </c>
      <c r="JKN12072" s="18" t="s">
        <v>647</v>
      </c>
      <c r="JKO12072" s="18" t="s">
        <v>647</v>
      </c>
      <c r="JKP12072" s="18" t="s">
        <v>647</v>
      </c>
      <c r="JKQ12072" s="18" t="s">
        <v>647</v>
      </c>
      <c r="JKR12072" s="18" t="s">
        <v>647</v>
      </c>
      <c r="JKS12072" s="18" t="s">
        <v>647</v>
      </c>
      <c r="JKT12072" s="18" t="s">
        <v>647</v>
      </c>
      <c r="JKU12072" s="18" t="s">
        <v>647</v>
      </c>
      <c r="JKV12072" s="18" t="s">
        <v>647</v>
      </c>
      <c r="JKW12072" s="18" t="s">
        <v>647</v>
      </c>
      <c r="JKX12072" s="18" t="s">
        <v>647</v>
      </c>
      <c r="JKY12072" s="18" t="s">
        <v>647</v>
      </c>
      <c r="JKZ12072" s="18" t="s">
        <v>647</v>
      </c>
      <c r="JLA12072" s="18" t="s">
        <v>647</v>
      </c>
      <c r="JLB12072" s="18" t="s">
        <v>647</v>
      </c>
      <c r="JLC12072" s="18" t="s">
        <v>647</v>
      </c>
      <c r="JLD12072" s="18" t="s">
        <v>647</v>
      </c>
      <c r="JLE12072" s="18" t="s">
        <v>647</v>
      </c>
      <c r="JLF12072" s="18" t="s">
        <v>647</v>
      </c>
      <c r="JLG12072" s="18" t="s">
        <v>647</v>
      </c>
      <c r="JLH12072" s="18" t="s">
        <v>647</v>
      </c>
      <c r="JLI12072" s="18" t="s">
        <v>647</v>
      </c>
      <c r="JLJ12072" s="18" t="s">
        <v>647</v>
      </c>
      <c r="JLK12072" s="18" t="s">
        <v>647</v>
      </c>
      <c r="JLL12072" s="18" t="s">
        <v>647</v>
      </c>
      <c r="JLM12072" s="18" t="s">
        <v>647</v>
      </c>
      <c r="JLN12072" s="18" t="s">
        <v>647</v>
      </c>
      <c r="JLO12072" s="18" t="s">
        <v>647</v>
      </c>
      <c r="JLP12072" s="18" t="s">
        <v>647</v>
      </c>
      <c r="JLQ12072" s="18" t="s">
        <v>647</v>
      </c>
      <c r="JLR12072" s="18" t="s">
        <v>647</v>
      </c>
      <c r="JLS12072" s="18" t="s">
        <v>647</v>
      </c>
      <c r="JLT12072" s="18" t="s">
        <v>647</v>
      </c>
      <c r="JLU12072" s="18" t="s">
        <v>647</v>
      </c>
      <c r="JLV12072" s="18" t="s">
        <v>647</v>
      </c>
      <c r="JLW12072" s="18" t="s">
        <v>647</v>
      </c>
      <c r="JLX12072" s="18" t="s">
        <v>647</v>
      </c>
      <c r="JLY12072" s="18" t="s">
        <v>647</v>
      </c>
      <c r="JLZ12072" s="18" t="s">
        <v>647</v>
      </c>
      <c r="JMA12072" s="18" t="s">
        <v>647</v>
      </c>
      <c r="JMB12072" s="18" t="s">
        <v>647</v>
      </c>
      <c r="JMC12072" s="18" t="s">
        <v>647</v>
      </c>
      <c r="JMD12072" s="18" t="s">
        <v>647</v>
      </c>
      <c r="JME12072" s="18" t="s">
        <v>647</v>
      </c>
      <c r="JMF12072" s="18" t="s">
        <v>647</v>
      </c>
      <c r="JMG12072" s="18" t="s">
        <v>647</v>
      </c>
      <c r="JMH12072" s="18" t="s">
        <v>647</v>
      </c>
      <c r="JMI12072" s="18" t="s">
        <v>647</v>
      </c>
      <c r="JMJ12072" s="18" t="s">
        <v>647</v>
      </c>
      <c r="JMK12072" s="18" t="s">
        <v>647</v>
      </c>
      <c r="JML12072" s="18" t="s">
        <v>647</v>
      </c>
      <c r="JMM12072" s="18" t="s">
        <v>647</v>
      </c>
      <c r="JMN12072" s="18" t="s">
        <v>647</v>
      </c>
      <c r="JMO12072" s="18" t="s">
        <v>647</v>
      </c>
      <c r="JMP12072" s="18" t="s">
        <v>647</v>
      </c>
      <c r="JMQ12072" s="18" t="s">
        <v>647</v>
      </c>
      <c r="JMR12072" s="18" t="s">
        <v>647</v>
      </c>
      <c r="JMS12072" s="18" t="s">
        <v>647</v>
      </c>
      <c r="JMT12072" s="18" t="s">
        <v>647</v>
      </c>
      <c r="JMU12072" s="18" t="s">
        <v>647</v>
      </c>
      <c r="JMV12072" s="18" t="s">
        <v>647</v>
      </c>
      <c r="JMW12072" s="18" t="s">
        <v>647</v>
      </c>
      <c r="JMX12072" s="18" t="s">
        <v>647</v>
      </c>
      <c r="JMY12072" s="18" t="s">
        <v>647</v>
      </c>
      <c r="JMZ12072" s="18" t="s">
        <v>647</v>
      </c>
      <c r="JNA12072" s="18" t="s">
        <v>647</v>
      </c>
      <c r="JNB12072" s="18" t="s">
        <v>647</v>
      </c>
      <c r="JNC12072" s="18" t="s">
        <v>647</v>
      </c>
      <c r="JND12072" s="18" t="s">
        <v>647</v>
      </c>
      <c r="JNE12072" s="18" t="s">
        <v>647</v>
      </c>
      <c r="JNF12072" s="18" t="s">
        <v>647</v>
      </c>
      <c r="JNG12072" s="18" t="s">
        <v>647</v>
      </c>
      <c r="JNH12072" s="18" t="s">
        <v>647</v>
      </c>
      <c r="JNI12072" s="18" t="s">
        <v>647</v>
      </c>
      <c r="JNJ12072" s="18" t="s">
        <v>647</v>
      </c>
      <c r="JNK12072" s="18" t="s">
        <v>647</v>
      </c>
      <c r="JNL12072" s="18" t="s">
        <v>647</v>
      </c>
      <c r="JNM12072" s="18" t="s">
        <v>647</v>
      </c>
      <c r="JNN12072" s="18" t="s">
        <v>647</v>
      </c>
      <c r="JNO12072" s="18" t="s">
        <v>647</v>
      </c>
      <c r="JNP12072" s="18" t="s">
        <v>647</v>
      </c>
      <c r="JNQ12072" s="18" t="s">
        <v>647</v>
      </c>
      <c r="JNR12072" s="18" t="s">
        <v>647</v>
      </c>
      <c r="JNS12072" s="18" t="s">
        <v>647</v>
      </c>
      <c r="JNT12072" s="18" t="s">
        <v>647</v>
      </c>
      <c r="JNU12072" s="18" t="s">
        <v>647</v>
      </c>
      <c r="JNV12072" s="18" t="s">
        <v>647</v>
      </c>
      <c r="JNW12072" s="18" t="s">
        <v>647</v>
      </c>
      <c r="JNX12072" s="18" t="s">
        <v>647</v>
      </c>
      <c r="JNY12072" s="18" t="s">
        <v>647</v>
      </c>
      <c r="JNZ12072" s="18" t="s">
        <v>647</v>
      </c>
      <c r="JOA12072" s="18" t="s">
        <v>647</v>
      </c>
      <c r="JOB12072" s="18" t="s">
        <v>647</v>
      </c>
      <c r="JOC12072" s="18" t="s">
        <v>647</v>
      </c>
      <c r="JOD12072" s="18" t="s">
        <v>647</v>
      </c>
      <c r="JOE12072" s="18" t="s">
        <v>647</v>
      </c>
      <c r="JOF12072" s="18" t="s">
        <v>647</v>
      </c>
      <c r="JOG12072" s="18" t="s">
        <v>647</v>
      </c>
      <c r="JOH12072" s="18" t="s">
        <v>647</v>
      </c>
      <c r="JOI12072" s="18" t="s">
        <v>647</v>
      </c>
      <c r="JOJ12072" s="18" t="s">
        <v>647</v>
      </c>
      <c r="JOK12072" s="18" t="s">
        <v>647</v>
      </c>
      <c r="JOL12072" s="18" t="s">
        <v>647</v>
      </c>
      <c r="JOM12072" s="18" t="s">
        <v>647</v>
      </c>
      <c r="JON12072" s="18" t="s">
        <v>647</v>
      </c>
      <c r="JOO12072" s="18" t="s">
        <v>647</v>
      </c>
      <c r="JOP12072" s="18" t="s">
        <v>647</v>
      </c>
      <c r="JOQ12072" s="18" t="s">
        <v>647</v>
      </c>
      <c r="JOR12072" s="18" t="s">
        <v>647</v>
      </c>
      <c r="JOS12072" s="18" t="s">
        <v>647</v>
      </c>
      <c r="JOT12072" s="18" t="s">
        <v>647</v>
      </c>
      <c r="JOU12072" s="18" t="s">
        <v>647</v>
      </c>
      <c r="JOV12072" s="18" t="s">
        <v>647</v>
      </c>
      <c r="JOW12072" s="18" t="s">
        <v>647</v>
      </c>
      <c r="JOX12072" s="18" t="s">
        <v>647</v>
      </c>
      <c r="JOY12072" s="18" t="s">
        <v>647</v>
      </c>
      <c r="JOZ12072" s="18" t="s">
        <v>647</v>
      </c>
      <c r="JPA12072" s="18" t="s">
        <v>647</v>
      </c>
      <c r="JPB12072" s="18" t="s">
        <v>647</v>
      </c>
      <c r="JPC12072" s="18" t="s">
        <v>647</v>
      </c>
      <c r="JPD12072" s="18" t="s">
        <v>647</v>
      </c>
      <c r="JPE12072" s="18" t="s">
        <v>647</v>
      </c>
      <c r="JPF12072" s="18" t="s">
        <v>647</v>
      </c>
      <c r="JPG12072" s="18" t="s">
        <v>647</v>
      </c>
      <c r="JPH12072" s="18" t="s">
        <v>647</v>
      </c>
      <c r="JPI12072" s="18" t="s">
        <v>647</v>
      </c>
      <c r="JPJ12072" s="18" t="s">
        <v>647</v>
      </c>
      <c r="JPK12072" s="18" t="s">
        <v>647</v>
      </c>
      <c r="JPL12072" s="18" t="s">
        <v>647</v>
      </c>
      <c r="JPM12072" s="18" t="s">
        <v>647</v>
      </c>
      <c r="JPN12072" s="18" t="s">
        <v>647</v>
      </c>
      <c r="JPO12072" s="18" t="s">
        <v>647</v>
      </c>
      <c r="JPP12072" s="18" t="s">
        <v>647</v>
      </c>
      <c r="JPQ12072" s="18" t="s">
        <v>647</v>
      </c>
      <c r="JPR12072" s="18" t="s">
        <v>647</v>
      </c>
      <c r="JPS12072" s="18" t="s">
        <v>647</v>
      </c>
      <c r="JPT12072" s="18" t="s">
        <v>647</v>
      </c>
      <c r="JPU12072" s="18" t="s">
        <v>647</v>
      </c>
      <c r="JPV12072" s="18" t="s">
        <v>647</v>
      </c>
      <c r="JPW12072" s="18" t="s">
        <v>647</v>
      </c>
      <c r="JPX12072" s="18" t="s">
        <v>647</v>
      </c>
      <c r="JPY12072" s="18" t="s">
        <v>647</v>
      </c>
      <c r="JPZ12072" s="18" t="s">
        <v>647</v>
      </c>
      <c r="JQA12072" s="18" t="s">
        <v>647</v>
      </c>
      <c r="JQB12072" s="18" t="s">
        <v>647</v>
      </c>
      <c r="JQC12072" s="18" t="s">
        <v>647</v>
      </c>
      <c r="JQD12072" s="18" t="s">
        <v>647</v>
      </c>
      <c r="JQE12072" s="18" t="s">
        <v>647</v>
      </c>
      <c r="JQF12072" s="18" t="s">
        <v>647</v>
      </c>
      <c r="JQG12072" s="18" t="s">
        <v>647</v>
      </c>
      <c r="JQH12072" s="18" t="s">
        <v>647</v>
      </c>
      <c r="JQI12072" s="18" t="s">
        <v>647</v>
      </c>
      <c r="JQJ12072" s="18" t="s">
        <v>647</v>
      </c>
      <c r="JQK12072" s="18" t="s">
        <v>647</v>
      </c>
      <c r="JQL12072" s="18" t="s">
        <v>647</v>
      </c>
      <c r="JQM12072" s="18" t="s">
        <v>647</v>
      </c>
      <c r="JQN12072" s="18" t="s">
        <v>647</v>
      </c>
      <c r="JQO12072" s="18" t="s">
        <v>647</v>
      </c>
      <c r="JQP12072" s="18" t="s">
        <v>647</v>
      </c>
      <c r="JQQ12072" s="18" t="s">
        <v>647</v>
      </c>
      <c r="JQR12072" s="18" t="s">
        <v>647</v>
      </c>
      <c r="JQS12072" s="18" t="s">
        <v>647</v>
      </c>
      <c r="JQT12072" s="18" t="s">
        <v>647</v>
      </c>
      <c r="JQU12072" s="18" t="s">
        <v>647</v>
      </c>
      <c r="JQV12072" s="18" t="s">
        <v>647</v>
      </c>
      <c r="JQW12072" s="18" t="s">
        <v>647</v>
      </c>
      <c r="JQX12072" s="18" t="s">
        <v>647</v>
      </c>
      <c r="JQY12072" s="18" t="s">
        <v>647</v>
      </c>
      <c r="JQZ12072" s="18" t="s">
        <v>647</v>
      </c>
      <c r="JRA12072" s="18" t="s">
        <v>647</v>
      </c>
      <c r="JRB12072" s="18" t="s">
        <v>647</v>
      </c>
      <c r="JRC12072" s="18" t="s">
        <v>647</v>
      </c>
      <c r="JRD12072" s="18" t="s">
        <v>647</v>
      </c>
      <c r="JRE12072" s="18" t="s">
        <v>647</v>
      </c>
      <c r="JRF12072" s="18" t="s">
        <v>647</v>
      </c>
      <c r="JRG12072" s="18" t="s">
        <v>647</v>
      </c>
      <c r="JRH12072" s="18" t="s">
        <v>647</v>
      </c>
      <c r="JRI12072" s="18" t="s">
        <v>647</v>
      </c>
      <c r="JRJ12072" s="18" t="s">
        <v>647</v>
      </c>
      <c r="JRK12072" s="18" t="s">
        <v>647</v>
      </c>
      <c r="JRL12072" s="18" t="s">
        <v>647</v>
      </c>
      <c r="JRM12072" s="18" t="s">
        <v>647</v>
      </c>
      <c r="JRN12072" s="18" t="s">
        <v>647</v>
      </c>
      <c r="JRO12072" s="18" t="s">
        <v>647</v>
      </c>
      <c r="JRP12072" s="18" t="s">
        <v>647</v>
      </c>
      <c r="JRQ12072" s="18" t="s">
        <v>647</v>
      </c>
      <c r="JRR12072" s="18" t="s">
        <v>647</v>
      </c>
      <c r="JRS12072" s="18" t="s">
        <v>647</v>
      </c>
      <c r="JRT12072" s="18" t="s">
        <v>647</v>
      </c>
      <c r="JRU12072" s="18" t="s">
        <v>647</v>
      </c>
      <c r="JRV12072" s="18" t="s">
        <v>647</v>
      </c>
      <c r="JRW12072" s="18" t="s">
        <v>647</v>
      </c>
      <c r="JRX12072" s="18" t="s">
        <v>647</v>
      </c>
      <c r="JRY12072" s="18" t="s">
        <v>647</v>
      </c>
      <c r="JRZ12072" s="18" t="s">
        <v>647</v>
      </c>
      <c r="JSA12072" s="18" t="s">
        <v>647</v>
      </c>
      <c r="JSB12072" s="18" t="s">
        <v>647</v>
      </c>
      <c r="JSC12072" s="18" t="s">
        <v>647</v>
      </c>
      <c r="JSD12072" s="18" t="s">
        <v>647</v>
      </c>
      <c r="JSE12072" s="18" t="s">
        <v>647</v>
      </c>
      <c r="JSF12072" s="18" t="s">
        <v>647</v>
      </c>
      <c r="JSG12072" s="18" t="s">
        <v>647</v>
      </c>
      <c r="JSH12072" s="18" t="s">
        <v>647</v>
      </c>
      <c r="JSI12072" s="18" t="s">
        <v>647</v>
      </c>
      <c r="JSJ12072" s="18" t="s">
        <v>647</v>
      </c>
      <c r="JSK12072" s="18" t="s">
        <v>647</v>
      </c>
      <c r="JSL12072" s="18" t="s">
        <v>647</v>
      </c>
      <c r="JSM12072" s="18" t="s">
        <v>647</v>
      </c>
      <c r="JSN12072" s="18" t="s">
        <v>647</v>
      </c>
      <c r="JSO12072" s="18" t="s">
        <v>647</v>
      </c>
      <c r="JSP12072" s="18" t="s">
        <v>647</v>
      </c>
      <c r="JSQ12072" s="18" t="s">
        <v>647</v>
      </c>
      <c r="JSR12072" s="18" t="s">
        <v>647</v>
      </c>
      <c r="JSS12072" s="18" t="s">
        <v>647</v>
      </c>
      <c r="JST12072" s="18" t="s">
        <v>647</v>
      </c>
      <c r="JSU12072" s="18" t="s">
        <v>647</v>
      </c>
      <c r="JSV12072" s="18" t="s">
        <v>647</v>
      </c>
      <c r="JSW12072" s="18" t="s">
        <v>647</v>
      </c>
      <c r="JSX12072" s="18" t="s">
        <v>647</v>
      </c>
      <c r="JSY12072" s="18" t="s">
        <v>647</v>
      </c>
      <c r="JSZ12072" s="18" t="s">
        <v>647</v>
      </c>
      <c r="JTA12072" s="18" t="s">
        <v>647</v>
      </c>
      <c r="JTB12072" s="18" t="s">
        <v>647</v>
      </c>
      <c r="JTC12072" s="18" t="s">
        <v>647</v>
      </c>
      <c r="JTD12072" s="18" t="s">
        <v>647</v>
      </c>
      <c r="JTE12072" s="18" t="s">
        <v>647</v>
      </c>
      <c r="JTF12072" s="18" t="s">
        <v>647</v>
      </c>
      <c r="JTG12072" s="18" t="s">
        <v>647</v>
      </c>
      <c r="JTH12072" s="18" t="s">
        <v>647</v>
      </c>
      <c r="JTI12072" s="18" t="s">
        <v>647</v>
      </c>
      <c r="JTJ12072" s="18" t="s">
        <v>647</v>
      </c>
      <c r="JTK12072" s="18" t="s">
        <v>647</v>
      </c>
      <c r="JTL12072" s="18" t="s">
        <v>647</v>
      </c>
      <c r="JTM12072" s="18" t="s">
        <v>647</v>
      </c>
      <c r="JTN12072" s="18" t="s">
        <v>647</v>
      </c>
      <c r="JTO12072" s="18" t="s">
        <v>647</v>
      </c>
      <c r="JTP12072" s="18" t="s">
        <v>647</v>
      </c>
      <c r="JTQ12072" s="18" t="s">
        <v>647</v>
      </c>
      <c r="JTR12072" s="18" t="s">
        <v>647</v>
      </c>
      <c r="JTS12072" s="18" t="s">
        <v>647</v>
      </c>
      <c r="JTT12072" s="18" t="s">
        <v>647</v>
      </c>
      <c r="JTU12072" s="18" t="s">
        <v>647</v>
      </c>
      <c r="JTV12072" s="18" t="s">
        <v>647</v>
      </c>
      <c r="JTW12072" s="18" t="s">
        <v>647</v>
      </c>
      <c r="JTX12072" s="18" t="s">
        <v>647</v>
      </c>
      <c r="JTY12072" s="18" t="s">
        <v>647</v>
      </c>
      <c r="JTZ12072" s="18" t="s">
        <v>647</v>
      </c>
      <c r="JUA12072" s="18" t="s">
        <v>647</v>
      </c>
      <c r="JUB12072" s="18" t="s">
        <v>647</v>
      </c>
      <c r="JUC12072" s="18" t="s">
        <v>647</v>
      </c>
      <c r="JUD12072" s="18" t="s">
        <v>647</v>
      </c>
      <c r="JUE12072" s="18" t="s">
        <v>647</v>
      </c>
      <c r="JUF12072" s="18" t="s">
        <v>647</v>
      </c>
      <c r="JUG12072" s="18" t="s">
        <v>647</v>
      </c>
      <c r="JUH12072" s="18" t="s">
        <v>647</v>
      </c>
      <c r="JUI12072" s="18" t="s">
        <v>647</v>
      </c>
      <c r="JUJ12072" s="18" t="s">
        <v>647</v>
      </c>
      <c r="JUK12072" s="18" t="s">
        <v>647</v>
      </c>
      <c r="JUL12072" s="18" t="s">
        <v>647</v>
      </c>
      <c r="JUM12072" s="18" t="s">
        <v>647</v>
      </c>
      <c r="JUN12072" s="18" t="s">
        <v>647</v>
      </c>
      <c r="JUO12072" s="18" t="s">
        <v>647</v>
      </c>
      <c r="JUP12072" s="18" t="s">
        <v>647</v>
      </c>
      <c r="JUQ12072" s="18" t="s">
        <v>647</v>
      </c>
      <c r="JUR12072" s="18" t="s">
        <v>647</v>
      </c>
      <c r="JUS12072" s="18" t="s">
        <v>647</v>
      </c>
      <c r="JUT12072" s="18" t="s">
        <v>647</v>
      </c>
      <c r="JUU12072" s="18" t="s">
        <v>647</v>
      </c>
      <c r="JUV12072" s="18" t="s">
        <v>647</v>
      </c>
      <c r="JUW12072" s="18" t="s">
        <v>647</v>
      </c>
      <c r="JUX12072" s="18" t="s">
        <v>647</v>
      </c>
      <c r="JUY12072" s="18" t="s">
        <v>647</v>
      </c>
      <c r="JUZ12072" s="18" t="s">
        <v>647</v>
      </c>
      <c r="JVA12072" s="18" t="s">
        <v>647</v>
      </c>
      <c r="JVB12072" s="18" t="s">
        <v>647</v>
      </c>
      <c r="JVC12072" s="18" t="s">
        <v>647</v>
      </c>
      <c r="JVD12072" s="18" t="s">
        <v>647</v>
      </c>
      <c r="JVE12072" s="18" t="s">
        <v>647</v>
      </c>
      <c r="JVF12072" s="18" t="s">
        <v>647</v>
      </c>
      <c r="JVG12072" s="18" t="s">
        <v>647</v>
      </c>
      <c r="JVH12072" s="18" t="s">
        <v>647</v>
      </c>
      <c r="JVI12072" s="18" t="s">
        <v>647</v>
      </c>
      <c r="JVJ12072" s="18" t="s">
        <v>647</v>
      </c>
      <c r="JVK12072" s="18" t="s">
        <v>647</v>
      </c>
      <c r="JVL12072" s="18" t="s">
        <v>647</v>
      </c>
      <c r="JVM12072" s="18" t="s">
        <v>647</v>
      </c>
      <c r="JVN12072" s="18" t="s">
        <v>647</v>
      </c>
      <c r="JVO12072" s="18" t="s">
        <v>647</v>
      </c>
      <c r="JVP12072" s="18" t="s">
        <v>647</v>
      </c>
      <c r="JVQ12072" s="18" t="s">
        <v>647</v>
      </c>
      <c r="JVR12072" s="18" t="s">
        <v>647</v>
      </c>
      <c r="JVS12072" s="18" t="s">
        <v>647</v>
      </c>
      <c r="JVT12072" s="18" t="s">
        <v>647</v>
      </c>
      <c r="JVU12072" s="18" t="s">
        <v>647</v>
      </c>
      <c r="JVV12072" s="18" t="s">
        <v>647</v>
      </c>
      <c r="JVW12072" s="18" t="s">
        <v>647</v>
      </c>
      <c r="JVX12072" s="18" t="s">
        <v>647</v>
      </c>
      <c r="JVY12072" s="18" t="s">
        <v>647</v>
      </c>
      <c r="JVZ12072" s="18" t="s">
        <v>647</v>
      </c>
      <c r="JWA12072" s="18" t="s">
        <v>647</v>
      </c>
      <c r="JWB12072" s="18" t="s">
        <v>647</v>
      </c>
      <c r="JWC12072" s="18" t="s">
        <v>647</v>
      </c>
      <c r="JWD12072" s="18" t="s">
        <v>647</v>
      </c>
      <c r="JWE12072" s="18" t="s">
        <v>647</v>
      </c>
      <c r="JWF12072" s="18" t="s">
        <v>647</v>
      </c>
      <c r="JWG12072" s="18" t="s">
        <v>647</v>
      </c>
      <c r="JWH12072" s="18" t="s">
        <v>647</v>
      </c>
      <c r="JWI12072" s="18" t="s">
        <v>647</v>
      </c>
      <c r="JWJ12072" s="18" t="s">
        <v>647</v>
      </c>
      <c r="JWK12072" s="18" t="s">
        <v>647</v>
      </c>
      <c r="JWL12072" s="18" t="s">
        <v>647</v>
      </c>
      <c r="JWM12072" s="18" t="s">
        <v>647</v>
      </c>
      <c r="JWN12072" s="18" t="s">
        <v>647</v>
      </c>
      <c r="JWO12072" s="18" t="s">
        <v>647</v>
      </c>
      <c r="JWP12072" s="18" t="s">
        <v>647</v>
      </c>
      <c r="JWQ12072" s="18" t="s">
        <v>647</v>
      </c>
      <c r="JWR12072" s="18" t="s">
        <v>647</v>
      </c>
      <c r="JWS12072" s="18" t="s">
        <v>647</v>
      </c>
      <c r="JWT12072" s="18" t="s">
        <v>647</v>
      </c>
      <c r="JWU12072" s="18" t="s">
        <v>647</v>
      </c>
      <c r="JWV12072" s="18" t="s">
        <v>647</v>
      </c>
      <c r="JWW12072" s="18" t="s">
        <v>647</v>
      </c>
      <c r="JWX12072" s="18" t="s">
        <v>647</v>
      </c>
      <c r="JWY12072" s="18" t="s">
        <v>647</v>
      </c>
      <c r="JWZ12072" s="18" t="s">
        <v>647</v>
      </c>
      <c r="JXA12072" s="18" t="s">
        <v>647</v>
      </c>
      <c r="JXB12072" s="18" t="s">
        <v>647</v>
      </c>
      <c r="JXC12072" s="18" t="s">
        <v>647</v>
      </c>
      <c r="JXD12072" s="18" t="s">
        <v>647</v>
      </c>
      <c r="JXE12072" s="18" t="s">
        <v>647</v>
      </c>
      <c r="JXF12072" s="18" t="s">
        <v>647</v>
      </c>
      <c r="JXG12072" s="18" t="s">
        <v>647</v>
      </c>
      <c r="JXH12072" s="18" t="s">
        <v>647</v>
      </c>
      <c r="JXI12072" s="18" t="s">
        <v>647</v>
      </c>
      <c r="JXJ12072" s="18" t="s">
        <v>647</v>
      </c>
      <c r="JXK12072" s="18" t="s">
        <v>647</v>
      </c>
      <c r="JXL12072" s="18" t="s">
        <v>647</v>
      </c>
      <c r="JXM12072" s="18" t="s">
        <v>647</v>
      </c>
      <c r="JXN12072" s="18" t="s">
        <v>647</v>
      </c>
      <c r="JXO12072" s="18" t="s">
        <v>647</v>
      </c>
      <c r="JXP12072" s="18" t="s">
        <v>647</v>
      </c>
      <c r="JXQ12072" s="18" t="s">
        <v>647</v>
      </c>
      <c r="JXR12072" s="18" t="s">
        <v>647</v>
      </c>
      <c r="JXS12072" s="18" t="s">
        <v>647</v>
      </c>
      <c r="JXT12072" s="18" t="s">
        <v>647</v>
      </c>
      <c r="JXU12072" s="18" t="s">
        <v>647</v>
      </c>
      <c r="JXV12072" s="18" t="s">
        <v>647</v>
      </c>
      <c r="JXW12072" s="18" t="s">
        <v>647</v>
      </c>
      <c r="JXX12072" s="18" t="s">
        <v>647</v>
      </c>
      <c r="JXY12072" s="18" t="s">
        <v>647</v>
      </c>
      <c r="JXZ12072" s="18" t="s">
        <v>647</v>
      </c>
      <c r="JYA12072" s="18" t="s">
        <v>647</v>
      </c>
      <c r="JYB12072" s="18" t="s">
        <v>647</v>
      </c>
      <c r="JYC12072" s="18" t="s">
        <v>647</v>
      </c>
      <c r="JYD12072" s="18" t="s">
        <v>647</v>
      </c>
      <c r="JYE12072" s="18" t="s">
        <v>647</v>
      </c>
      <c r="JYF12072" s="18" t="s">
        <v>647</v>
      </c>
      <c r="JYG12072" s="18" t="s">
        <v>647</v>
      </c>
      <c r="JYH12072" s="18" t="s">
        <v>647</v>
      </c>
      <c r="JYI12072" s="18" t="s">
        <v>647</v>
      </c>
      <c r="JYJ12072" s="18" t="s">
        <v>647</v>
      </c>
      <c r="JYK12072" s="18" t="s">
        <v>647</v>
      </c>
      <c r="JYL12072" s="18" t="s">
        <v>647</v>
      </c>
      <c r="JYM12072" s="18" t="s">
        <v>647</v>
      </c>
      <c r="JYN12072" s="18" t="s">
        <v>647</v>
      </c>
      <c r="JYO12072" s="18" t="s">
        <v>647</v>
      </c>
      <c r="JYP12072" s="18" t="s">
        <v>647</v>
      </c>
      <c r="JYQ12072" s="18" t="s">
        <v>647</v>
      </c>
      <c r="JYR12072" s="18" t="s">
        <v>647</v>
      </c>
      <c r="JYS12072" s="18" t="s">
        <v>647</v>
      </c>
      <c r="JYT12072" s="18" t="s">
        <v>647</v>
      </c>
      <c r="JYU12072" s="18" t="s">
        <v>647</v>
      </c>
      <c r="JYV12072" s="18" t="s">
        <v>647</v>
      </c>
      <c r="JYW12072" s="18" t="s">
        <v>647</v>
      </c>
      <c r="JYX12072" s="18" t="s">
        <v>647</v>
      </c>
      <c r="JYY12072" s="18" t="s">
        <v>647</v>
      </c>
      <c r="JYZ12072" s="18" t="s">
        <v>647</v>
      </c>
      <c r="JZA12072" s="18" t="s">
        <v>647</v>
      </c>
      <c r="JZB12072" s="18" t="s">
        <v>647</v>
      </c>
      <c r="JZC12072" s="18" t="s">
        <v>647</v>
      </c>
      <c r="JZD12072" s="18" t="s">
        <v>647</v>
      </c>
      <c r="JZE12072" s="18" t="s">
        <v>647</v>
      </c>
      <c r="JZF12072" s="18" t="s">
        <v>647</v>
      </c>
      <c r="JZG12072" s="18" t="s">
        <v>647</v>
      </c>
      <c r="JZH12072" s="18" t="s">
        <v>647</v>
      </c>
      <c r="JZI12072" s="18" t="s">
        <v>647</v>
      </c>
      <c r="JZJ12072" s="18" t="s">
        <v>647</v>
      </c>
      <c r="JZK12072" s="18" t="s">
        <v>647</v>
      </c>
      <c r="JZL12072" s="18" t="s">
        <v>647</v>
      </c>
      <c r="JZM12072" s="18" t="s">
        <v>647</v>
      </c>
      <c r="JZN12072" s="18" t="s">
        <v>647</v>
      </c>
      <c r="JZO12072" s="18" t="s">
        <v>647</v>
      </c>
      <c r="JZP12072" s="18" t="s">
        <v>647</v>
      </c>
      <c r="JZQ12072" s="18" t="s">
        <v>647</v>
      </c>
      <c r="JZR12072" s="18" t="s">
        <v>647</v>
      </c>
      <c r="JZS12072" s="18" t="s">
        <v>647</v>
      </c>
      <c r="JZT12072" s="18" t="s">
        <v>647</v>
      </c>
      <c r="JZU12072" s="18" t="s">
        <v>647</v>
      </c>
      <c r="JZV12072" s="18" t="s">
        <v>647</v>
      </c>
      <c r="JZW12072" s="18" t="s">
        <v>647</v>
      </c>
      <c r="JZX12072" s="18" t="s">
        <v>647</v>
      </c>
      <c r="JZY12072" s="18" t="s">
        <v>647</v>
      </c>
      <c r="JZZ12072" s="18" t="s">
        <v>647</v>
      </c>
      <c r="KAA12072" s="18" t="s">
        <v>647</v>
      </c>
      <c r="KAB12072" s="18" t="s">
        <v>647</v>
      </c>
      <c r="KAC12072" s="18" t="s">
        <v>647</v>
      </c>
      <c r="KAD12072" s="18" t="s">
        <v>647</v>
      </c>
      <c r="KAE12072" s="18" t="s">
        <v>647</v>
      </c>
      <c r="KAF12072" s="18" t="s">
        <v>647</v>
      </c>
      <c r="KAG12072" s="18" t="s">
        <v>647</v>
      </c>
      <c r="KAH12072" s="18" t="s">
        <v>647</v>
      </c>
      <c r="KAI12072" s="18" t="s">
        <v>647</v>
      </c>
      <c r="KAJ12072" s="18" t="s">
        <v>647</v>
      </c>
      <c r="KAK12072" s="18" t="s">
        <v>647</v>
      </c>
      <c r="KAL12072" s="18" t="s">
        <v>647</v>
      </c>
      <c r="KAM12072" s="18" t="s">
        <v>647</v>
      </c>
      <c r="KAN12072" s="18" t="s">
        <v>647</v>
      </c>
      <c r="KAO12072" s="18" t="s">
        <v>647</v>
      </c>
      <c r="KAP12072" s="18" t="s">
        <v>647</v>
      </c>
      <c r="KAQ12072" s="18" t="s">
        <v>647</v>
      </c>
      <c r="KAR12072" s="18" t="s">
        <v>647</v>
      </c>
      <c r="KAS12072" s="18" t="s">
        <v>647</v>
      </c>
      <c r="KAT12072" s="18" t="s">
        <v>647</v>
      </c>
      <c r="KAU12072" s="18" t="s">
        <v>647</v>
      </c>
      <c r="KAV12072" s="18" t="s">
        <v>647</v>
      </c>
      <c r="KAW12072" s="18" t="s">
        <v>647</v>
      </c>
      <c r="KAX12072" s="18" t="s">
        <v>647</v>
      </c>
      <c r="KAY12072" s="18" t="s">
        <v>647</v>
      </c>
      <c r="KAZ12072" s="18" t="s">
        <v>647</v>
      </c>
      <c r="KBA12072" s="18" t="s">
        <v>647</v>
      </c>
      <c r="KBB12072" s="18" t="s">
        <v>647</v>
      </c>
      <c r="KBC12072" s="18" t="s">
        <v>647</v>
      </c>
      <c r="KBD12072" s="18" t="s">
        <v>647</v>
      </c>
      <c r="KBE12072" s="18" t="s">
        <v>647</v>
      </c>
      <c r="KBF12072" s="18" t="s">
        <v>647</v>
      </c>
      <c r="KBG12072" s="18" t="s">
        <v>647</v>
      </c>
      <c r="KBH12072" s="18" t="s">
        <v>647</v>
      </c>
      <c r="KBI12072" s="18" t="s">
        <v>647</v>
      </c>
      <c r="KBJ12072" s="18" t="s">
        <v>647</v>
      </c>
      <c r="KBK12072" s="18" t="s">
        <v>647</v>
      </c>
      <c r="KBL12072" s="18" t="s">
        <v>647</v>
      </c>
      <c r="KBM12072" s="18" t="s">
        <v>647</v>
      </c>
      <c r="KBN12072" s="18" t="s">
        <v>647</v>
      </c>
      <c r="KBO12072" s="18" t="s">
        <v>647</v>
      </c>
      <c r="KBP12072" s="18" t="s">
        <v>647</v>
      </c>
      <c r="KBQ12072" s="18" t="s">
        <v>647</v>
      </c>
      <c r="KBR12072" s="18" t="s">
        <v>647</v>
      </c>
      <c r="KBS12072" s="18" t="s">
        <v>647</v>
      </c>
      <c r="KBT12072" s="18" t="s">
        <v>647</v>
      </c>
      <c r="KBU12072" s="18" t="s">
        <v>647</v>
      </c>
      <c r="KBV12072" s="18" t="s">
        <v>647</v>
      </c>
      <c r="KBW12072" s="18" t="s">
        <v>647</v>
      </c>
      <c r="KBX12072" s="18" t="s">
        <v>647</v>
      </c>
      <c r="KBY12072" s="18" t="s">
        <v>647</v>
      </c>
      <c r="KBZ12072" s="18" t="s">
        <v>647</v>
      </c>
      <c r="KCA12072" s="18" t="s">
        <v>647</v>
      </c>
      <c r="KCB12072" s="18" t="s">
        <v>647</v>
      </c>
      <c r="KCC12072" s="18" t="s">
        <v>647</v>
      </c>
      <c r="KCD12072" s="18" t="s">
        <v>647</v>
      </c>
      <c r="KCE12072" s="18" t="s">
        <v>647</v>
      </c>
      <c r="KCF12072" s="18" t="s">
        <v>647</v>
      </c>
      <c r="KCG12072" s="18" t="s">
        <v>647</v>
      </c>
      <c r="KCH12072" s="18" t="s">
        <v>647</v>
      </c>
      <c r="KCI12072" s="18" t="s">
        <v>647</v>
      </c>
      <c r="KCJ12072" s="18" t="s">
        <v>647</v>
      </c>
      <c r="KCK12072" s="18" t="s">
        <v>647</v>
      </c>
      <c r="KCL12072" s="18" t="s">
        <v>647</v>
      </c>
      <c r="KCM12072" s="18" t="s">
        <v>647</v>
      </c>
      <c r="KCN12072" s="18" t="s">
        <v>647</v>
      </c>
      <c r="KCO12072" s="18" t="s">
        <v>647</v>
      </c>
      <c r="KCP12072" s="18" t="s">
        <v>647</v>
      </c>
      <c r="KCQ12072" s="18" t="s">
        <v>647</v>
      </c>
      <c r="KCR12072" s="18" t="s">
        <v>647</v>
      </c>
      <c r="KCS12072" s="18" t="s">
        <v>647</v>
      </c>
      <c r="KCT12072" s="18" t="s">
        <v>647</v>
      </c>
      <c r="KCU12072" s="18" t="s">
        <v>647</v>
      </c>
      <c r="KCV12072" s="18" t="s">
        <v>647</v>
      </c>
      <c r="KCW12072" s="18" t="s">
        <v>647</v>
      </c>
      <c r="KCX12072" s="18" t="s">
        <v>647</v>
      </c>
      <c r="KCY12072" s="18" t="s">
        <v>647</v>
      </c>
      <c r="KCZ12072" s="18" t="s">
        <v>647</v>
      </c>
      <c r="KDA12072" s="18" t="s">
        <v>647</v>
      </c>
      <c r="KDB12072" s="18" t="s">
        <v>647</v>
      </c>
      <c r="KDC12072" s="18" t="s">
        <v>647</v>
      </c>
      <c r="KDD12072" s="18" t="s">
        <v>647</v>
      </c>
      <c r="KDE12072" s="18" t="s">
        <v>647</v>
      </c>
      <c r="KDF12072" s="18" t="s">
        <v>647</v>
      </c>
      <c r="KDG12072" s="18" t="s">
        <v>647</v>
      </c>
      <c r="KDH12072" s="18" t="s">
        <v>647</v>
      </c>
      <c r="KDI12072" s="18" t="s">
        <v>647</v>
      </c>
      <c r="KDJ12072" s="18" t="s">
        <v>647</v>
      </c>
      <c r="KDK12072" s="18" t="s">
        <v>647</v>
      </c>
      <c r="KDL12072" s="18" t="s">
        <v>647</v>
      </c>
      <c r="KDM12072" s="18" t="s">
        <v>647</v>
      </c>
      <c r="KDN12072" s="18" t="s">
        <v>647</v>
      </c>
      <c r="KDO12072" s="18" t="s">
        <v>647</v>
      </c>
      <c r="KDP12072" s="18" t="s">
        <v>647</v>
      </c>
      <c r="KDQ12072" s="18" t="s">
        <v>647</v>
      </c>
      <c r="KDR12072" s="18" t="s">
        <v>647</v>
      </c>
      <c r="KDS12072" s="18" t="s">
        <v>647</v>
      </c>
      <c r="KDT12072" s="18" t="s">
        <v>647</v>
      </c>
      <c r="KDU12072" s="18" t="s">
        <v>647</v>
      </c>
      <c r="KDV12072" s="18" t="s">
        <v>647</v>
      </c>
      <c r="KDW12072" s="18" t="s">
        <v>647</v>
      </c>
      <c r="KDX12072" s="18" t="s">
        <v>647</v>
      </c>
      <c r="KDY12072" s="18" t="s">
        <v>647</v>
      </c>
      <c r="KDZ12072" s="18" t="s">
        <v>647</v>
      </c>
      <c r="KEA12072" s="18" t="s">
        <v>647</v>
      </c>
      <c r="KEB12072" s="18" t="s">
        <v>647</v>
      </c>
      <c r="KEC12072" s="18" t="s">
        <v>647</v>
      </c>
      <c r="KED12072" s="18" t="s">
        <v>647</v>
      </c>
      <c r="KEE12072" s="18" t="s">
        <v>647</v>
      </c>
      <c r="KEF12072" s="18" t="s">
        <v>647</v>
      </c>
      <c r="KEG12072" s="18" t="s">
        <v>647</v>
      </c>
      <c r="KEH12072" s="18" t="s">
        <v>647</v>
      </c>
      <c r="KEI12072" s="18" t="s">
        <v>647</v>
      </c>
      <c r="KEJ12072" s="18" t="s">
        <v>647</v>
      </c>
      <c r="KEK12072" s="18" t="s">
        <v>647</v>
      </c>
      <c r="KEL12072" s="18" t="s">
        <v>647</v>
      </c>
      <c r="KEM12072" s="18" t="s">
        <v>647</v>
      </c>
      <c r="KEN12072" s="18" t="s">
        <v>647</v>
      </c>
      <c r="KEO12072" s="18" t="s">
        <v>647</v>
      </c>
      <c r="KEP12072" s="18" t="s">
        <v>647</v>
      </c>
      <c r="KEQ12072" s="18" t="s">
        <v>647</v>
      </c>
      <c r="KER12072" s="18" t="s">
        <v>647</v>
      </c>
      <c r="KES12072" s="18" t="s">
        <v>647</v>
      </c>
      <c r="KET12072" s="18" t="s">
        <v>647</v>
      </c>
      <c r="KEU12072" s="18" t="s">
        <v>647</v>
      </c>
      <c r="KEV12072" s="18" t="s">
        <v>647</v>
      </c>
      <c r="KEW12072" s="18" t="s">
        <v>647</v>
      </c>
      <c r="KEX12072" s="18" t="s">
        <v>647</v>
      </c>
      <c r="KEY12072" s="18" t="s">
        <v>647</v>
      </c>
      <c r="KEZ12072" s="18" t="s">
        <v>647</v>
      </c>
      <c r="KFA12072" s="18" t="s">
        <v>647</v>
      </c>
      <c r="KFB12072" s="18" t="s">
        <v>647</v>
      </c>
      <c r="KFC12072" s="18" t="s">
        <v>647</v>
      </c>
      <c r="KFD12072" s="18" t="s">
        <v>647</v>
      </c>
      <c r="KFE12072" s="18" t="s">
        <v>647</v>
      </c>
      <c r="KFF12072" s="18" t="s">
        <v>647</v>
      </c>
      <c r="KFG12072" s="18" t="s">
        <v>647</v>
      </c>
      <c r="KFH12072" s="18" t="s">
        <v>647</v>
      </c>
      <c r="KFI12072" s="18" t="s">
        <v>647</v>
      </c>
      <c r="KFJ12072" s="18" t="s">
        <v>647</v>
      </c>
      <c r="KFK12072" s="18" t="s">
        <v>647</v>
      </c>
      <c r="KFL12072" s="18" t="s">
        <v>647</v>
      </c>
      <c r="KFM12072" s="18" t="s">
        <v>647</v>
      </c>
      <c r="KFN12072" s="18" t="s">
        <v>647</v>
      </c>
      <c r="KFO12072" s="18" t="s">
        <v>647</v>
      </c>
      <c r="KFP12072" s="18" t="s">
        <v>647</v>
      </c>
      <c r="KFQ12072" s="18" t="s">
        <v>647</v>
      </c>
      <c r="KFR12072" s="18" t="s">
        <v>647</v>
      </c>
      <c r="KFS12072" s="18" t="s">
        <v>647</v>
      </c>
      <c r="KFT12072" s="18" t="s">
        <v>647</v>
      </c>
      <c r="KFU12072" s="18" t="s">
        <v>647</v>
      </c>
      <c r="KFV12072" s="18" t="s">
        <v>647</v>
      </c>
      <c r="KFW12072" s="18" t="s">
        <v>647</v>
      </c>
      <c r="KFX12072" s="18" t="s">
        <v>647</v>
      </c>
      <c r="KFY12072" s="18" t="s">
        <v>647</v>
      </c>
      <c r="KFZ12072" s="18" t="s">
        <v>647</v>
      </c>
      <c r="KGA12072" s="18" t="s">
        <v>647</v>
      </c>
      <c r="KGB12072" s="18" t="s">
        <v>647</v>
      </c>
      <c r="KGC12072" s="18" t="s">
        <v>647</v>
      </c>
      <c r="KGD12072" s="18" t="s">
        <v>647</v>
      </c>
      <c r="KGE12072" s="18" t="s">
        <v>647</v>
      </c>
      <c r="KGF12072" s="18" t="s">
        <v>647</v>
      </c>
      <c r="KGG12072" s="18" t="s">
        <v>647</v>
      </c>
      <c r="KGH12072" s="18" t="s">
        <v>647</v>
      </c>
      <c r="KGI12072" s="18" t="s">
        <v>647</v>
      </c>
      <c r="KGJ12072" s="18" t="s">
        <v>647</v>
      </c>
      <c r="KGK12072" s="18" t="s">
        <v>647</v>
      </c>
      <c r="KGL12072" s="18" t="s">
        <v>647</v>
      </c>
      <c r="KGM12072" s="18" t="s">
        <v>647</v>
      </c>
      <c r="KGN12072" s="18" t="s">
        <v>647</v>
      </c>
      <c r="KGO12072" s="18" t="s">
        <v>647</v>
      </c>
      <c r="KGP12072" s="18" t="s">
        <v>647</v>
      </c>
      <c r="KGQ12072" s="18" t="s">
        <v>647</v>
      </c>
      <c r="KGR12072" s="18" t="s">
        <v>647</v>
      </c>
      <c r="KGS12072" s="18" t="s">
        <v>647</v>
      </c>
      <c r="KGT12072" s="18" t="s">
        <v>647</v>
      </c>
      <c r="KGU12072" s="18" t="s">
        <v>647</v>
      </c>
      <c r="KGV12072" s="18" t="s">
        <v>647</v>
      </c>
      <c r="KGW12072" s="18" t="s">
        <v>647</v>
      </c>
      <c r="KGX12072" s="18" t="s">
        <v>647</v>
      </c>
      <c r="KGY12072" s="18" t="s">
        <v>647</v>
      </c>
      <c r="KGZ12072" s="18" t="s">
        <v>647</v>
      </c>
      <c r="KHA12072" s="18" t="s">
        <v>647</v>
      </c>
      <c r="KHB12072" s="18" t="s">
        <v>647</v>
      </c>
      <c r="KHC12072" s="18" t="s">
        <v>647</v>
      </c>
      <c r="KHD12072" s="18" t="s">
        <v>647</v>
      </c>
      <c r="KHE12072" s="18" t="s">
        <v>647</v>
      </c>
      <c r="KHF12072" s="18" t="s">
        <v>647</v>
      </c>
      <c r="KHG12072" s="18" t="s">
        <v>647</v>
      </c>
      <c r="KHH12072" s="18" t="s">
        <v>647</v>
      </c>
      <c r="KHI12072" s="18" t="s">
        <v>647</v>
      </c>
      <c r="KHJ12072" s="18" t="s">
        <v>647</v>
      </c>
      <c r="KHK12072" s="18" t="s">
        <v>647</v>
      </c>
      <c r="KHL12072" s="18" t="s">
        <v>647</v>
      </c>
      <c r="KHM12072" s="18" t="s">
        <v>647</v>
      </c>
      <c r="KHN12072" s="18" t="s">
        <v>647</v>
      </c>
      <c r="KHO12072" s="18" t="s">
        <v>647</v>
      </c>
      <c r="KHP12072" s="18" t="s">
        <v>647</v>
      </c>
      <c r="KHQ12072" s="18" t="s">
        <v>647</v>
      </c>
      <c r="KHR12072" s="18" t="s">
        <v>647</v>
      </c>
      <c r="KHS12072" s="18" t="s">
        <v>647</v>
      </c>
      <c r="KHT12072" s="18" t="s">
        <v>647</v>
      </c>
      <c r="KHU12072" s="18" t="s">
        <v>647</v>
      </c>
      <c r="KHV12072" s="18" t="s">
        <v>647</v>
      </c>
      <c r="KHW12072" s="18" t="s">
        <v>647</v>
      </c>
      <c r="KHX12072" s="18" t="s">
        <v>647</v>
      </c>
      <c r="KHY12072" s="18" t="s">
        <v>647</v>
      </c>
      <c r="KHZ12072" s="18" t="s">
        <v>647</v>
      </c>
      <c r="KIA12072" s="18" t="s">
        <v>647</v>
      </c>
      <c r="KIB12072" s="18" t="s">
        <v>647</v>
      </c>
      <c r="KIC12072" s="18" t="s">
        <v>647</v>
      </c>
      <c r="KID12072" s="18" t="s">
        <v>647</v>
      </c>
      <c r="KIE12072" s="18" t="s">
        <v>647</v>
      </c>
      <c r="KIF12072" s="18" t="s">
        <v>647</v>
      </c>
      <c r="KIG12072" s="18" t="s">
        <v>647</v>
      </c>
      <c r="KIH12072" s="18" t="s">
        <v>647</v>
      </c>
      <c r="KII12072" s="18" t="s">
        <v>647</v>
      </c>
      <c r="KIJ12072" s="18" t="s">
        <v>647</v>
      </c>
      <c r="KIK12072" s="18" t="s">
        <v>647</v>
      </c>
      <c r="KIL12072" s="18" t="s">
        <v>647</v>
      </c>
      <c r="KIM12072" s="18" t="s">
        <v>647</v>
      </c>
      <c r="KIN12072" s="18" t="s">
        <v>647</v>
      </c>
      <c r="KIO12072" s="18" t="s">
        <v>647</v>
      </c>
      <c r="KIP12072" s="18" t="s">
        <v>647</v>
      </c>
      <c r="KIQ12072" s="18" t="s">
        <v>647</v>
      </c>
      <c r="KIR12072" s="18" t="s">
        <v>647</v>
      </c>
      <c r="KIS12072" s="18" t="s">
        <v>647</v>
      </c>
      <c r="KIT12072" s="18" t="s">
        <v>647</v>
      </c>
      <c r="KIU12072" s="18" t="s">
        <v>647</v>
      </c>
      <c r="KIV12072" s="18" t="s">
        <v>647</v>
      </c>
      <c r="KIW12072" s="18" t="s">
        <v>647</v>
      </c>
      <c r="KIX12072" s="18" t="s">
        <v>647</v>
      </c>
      <c r="KIY12072" s="18" t="s">
        <v>647</v>
      </c>
      <c r="KIZ12072" s="18" t="s">
        <v>647</v>
      </c>
      <c r="KJA12072" s="18" t="s">
        <v>647</v>
      </c>
      <c r="KJB12072" s="18" t="s">
        <v>647</v>
      </c>
      <c r="KJC12072" s="18" t="s">
        <v>647</v>
      </c>
      <c r="KJD12072" s="18" t="s">
        <v>647</v>
      </c>
      <c r="KJE12072" s="18" t="s">
        <v>647</v>
      </c>
      <c r="KJF12072" s="18" t="s">
        <v>647</v>
      </c>
      <c r="KJG12072" s="18" t="s">
        <v>647</v>
      </c>
      <c r="KJH12072" s="18" t="s">
        <v>647</v>
      </c>
      <c r="KJI12072" s="18" t="s">
        <v>647</v>
      </c>
      <c r="KJJ12072" s="18" t="s">
        <v>647</v>
      </c>
      <c r="KJK12072" s="18" t="s">
        <v>647</v>
      </c>
      <c r="KJL12072" s="18" t="s">
        <v>647</v>
      </c>
      <c r="KJM12072" s="18" t="s">
        <v>647</v>
      </c>
      <c r="KJN12072" s="18" t="s">
        <v>647</v>
      </c>
      <c r="KJO12072" s="18" t="s">
        <v>647</v>
      </c>
      <c r="KJP12072" s="18" t="s">
        <v>647</v>
      </c>
      <c r="KJQ12072" s="18" t="s">
        <v>647</v>
      </c>
      <c r="KJR12072" s="18" t="s">
        <v>647</v>
      </c>
      <c r="KJS12072" s="18" t="s">
        <v>647</v>
      </c>
      <c r="KJT12072" s="18" t="s">
        <v>647</v>
      </c>
      <c r="KJU12072" s="18" t="s">
        <v>647</v>
      </c>
      <c r="KJV12072" s="18" t="s">
        <v>647</v>
      </c>
      <c r="KJW12072" s="18" t="s">
        <v>647</v>
      </c>
      <c r="KJX12072" s="18" t="s">
        <v>647</v>
      </c>
      <c r="KJY12072" s="18" t="s">
        <v>647</v>
      </c>
      <c r="KJZ12072" s="18" t="s">
        <v>647</v>
      </c>
      <c r="KKA12072" s="18" t="s">
        <v>647</v>
      </c>
      <c r="KKB12072" s="18" t="s">
        <v>647</v>
      </c>
      <c r="KKC12072" s="18" t="s">
        <v>647</v>
      </c>
      <c r="KKD12072" s="18" t="s">
        <v>647</v>
      </c>
      <c r="KKE12072" s="18" t="s">
        <v>647</v>
      </c>
      <c r="KKF12072" s="18" t="s">
        <v>647</v>
      </c>
      <c r="KKG12072" s="18" t="s">
        <v>647</v>
      </c>
      <c r="KKH12072" s="18" t="s">
        <v>647</v>
      </c>
      <c r="KKI12072" s="18" t="s">
        <v>647</v>
      </c>
      <c r="KKJ12072" s="18" t="s">
        <v>647</v>
      </c>
      <c r="KKK12072" s="18" t="s">
        <v>647</v>
      </c>
      <c r="KKL12072" s="18" t="s">
        <v>647</v>
      </c>
      <c r="KKM12072" s="18" t="s">
        <v>647</v>
      </c>
      <c r="KKN12072" s="18" t="s">
        <v>647</v>
      </c>
      <c r="KKO12072" s="18" t="s">
        <v>647</v>
      </c>
      <c r="KKP12072" s="18" t="s">
        <v>647</v>
      </c>
      <c r="KKQ12072" s="18" t="s">
        <v>647</v>
      </c>
      <c r="KKR12072" s="18" t="s">
        <v>647</v>
      </c>
      <c r="KKS12072" s="18" t="s">
        <v>647</v>
      </c>
      <c r="KKT12072" s="18" t="s">
        <v>647</v>
      </c>
      <c r="KKU12072" s="18" t="s">
        <v>647</v>
      </c>
      <c r="KKV12072" s="18" t="s">
        <v>647</v>
      </c>
      <c r="KKW12072" s="18" t="s">
        <v>647</v>
      </c>
      <c r="KKX12072" s="18" t="s">
        <v>647</v>
      </c>
      <c r="KKY12072" s="18" t="s">
        <v>647</v>
      </c>
      <c r="KKZ12072" s="18" t="s">
        <v>647</v>
      </c>
      <c r="KLA12072" s="18" t="s">
        <v>647</v>
      </c>
      <c r="KLB12072" s="18" t="s">
        <v>647</v>
      </c>
      <c r="KLC12072" s="18" t="s">
        <v>647</v>
      </c>
      <c r="KLD12072" s="18" t="s">
        <v>647</v>
      </c>
      <c r="KLE12072" s="18" t="s">
        <v>647</v>
      </c>
      <c r="KLF12072" s="18" t="s">
        <v>647</v>
      </c>
      <c r="KLG12072" s="18" t="s">
        <v>647</v>
      </c>
      <c r="KLH12072" s="18" t="s">
        <v>647</v>
      </c>
      <c r="KLI12072" s="18" t="s">
        <v>647</v>
      </c>
      <c r="KLJ12072" s="18" t="s">
        <v>647</v>
      </c>
      <c r="KLK12072" s="18" t="s">
        <v>647</v>
      </c>
      <c r="KLL12072" s="18" t="s">
        <v>647</v>
      </c>
      <c r="KLM12072" s="18" t="s">
        <v>647</v>
      </c>
      <c r="KLN12072" s="18" t="s">
        <v>647</v>
      </c>
      <c r="KLO12072" s="18" t="s">
        <v>647</v>
      </c>
      <c r="KLP12072" s="18" t="s">
        <v>647</v>
      </c>
      <c r="KLQ12072" s="18" t="s">
        <v>647</v>
      </c>
      <c r="KLR12072" s="18" t="s">
        <v>647</v>
      </c>
      <c r="KLS12072" s="18" t="s">
        <v>647</v>
      </c>
      <c r="KLT12072" s="18" t="s">
        <v>647</v>
      </c>
      <c r="KLU12072" s="18" t="s">
        <v>647</v>
      </c>
      <c r="KLV12072" s="18" t="s">
        <v>647</v>
      </c>
      <c r="KLW12072" s="18" t="s">
        <v>647</v>
      </c>
      <c r="KLX12072" s="18" t="s">
        <v>647</v>
      </c>
      <c r="KLY12072" s="18" t="s">
        <v>647</v>
      </c>
      <c r="KLZ12072" s="18" t="s">
        <v>647</v>
      </c>
      <c r="KMA12072" s="18" t="s">
        <v>647</v>
      </c>
      <c r="KMB12072" s="18" t="s">
        <v>647</v>
      </c>
      <c r="KMC12072" s="18" t="s">
        <v>647</v>
      </c>
      <c r="KMD12072" s="18" t="s">
        <v>647</v>
      </c>
      <c r="KME12072" s="18" t="s">
        <v>647</v>
      </c>
      <c r="KMF12072" s="18" t="s">
        <v>647</v>
      </c>
      <c r="KMG12072" s="18" t="s">
        <v>647</v>
      </c>
      <c r="KMH12072" s="18" t="s">
        <v>647</v>
      </c>
      <c r="KMI12072" s="18" t="s">
        <v>647</v>
      </c>
      <c r="KMJ12072" s="18" t="s">
        <v>647</v>
      </c>
      <c r="KMK12072" s="18" t="s">
        <v>647</v>
      </c>
      <c r="KML12072" s="18" t="s">
        <v>647</v>
      </c>
      <c r="KMM12072" s="18" t="s">
        <v>647</v>
      </c>
      <c r="KMN12072" s="18" t="s">
        <v>647</v>
      </c>
      <c r="KMO12072" s="18" t="s">
        <v>647</v>
      </c>
      <c r="KMP12072" s="18" t="s">
        <v>647</v>
      </c>
      <c r="KMQ12072" s="18" t="s">
        <v>647</v>
      </c>
      <c r="KMR12072" s="18" t="s">
        <v>647</v>
      </c>
      <c r="KMS12072" s="18" t="s">
        <v>647</v>
      </c>
      <c r="KMT12072" s="18" t="s">
        <v>647</v>
      </c>
      <c r="KMU12072" s="18" t="s">
        <v>647</v>
      </c>
      <c r="KMV12072" s="18" t="s">
        <v>647</v>
      </c>
      <c r="KMW12072" s="18" t="s">
        <v>647</v>
      </c>
      <c r="KMX12072" s="18" t="s">
        <v>647</v>
      </c>
      <c r="KMY12072" s="18" t="s">
        <v>647</v>
      </c>
      <c r="KMZ12072" s="18" t="s">
        <v>647</v>
      </c>
      <c r="KNA12072" s="18" t="s">
        <v>647</v>
      </c>
      <c r="KNB12072" s="18" t="s">
        <v>647</v>
      </c>
      <c r="KNC12072" s="18" t="s">
        <v>647</v>
      </c>
      <c r="KND12072" s="18" t="s">
        <v>647</v>
      </c>
      <c r="KNE12072" s="18" t="s">
        <v>647</v>
      </c>
      <c r="KNF12072" s="18" t="s">
        <v>647</v>
      </c>
      <c r="KNG12072" s="18" t="s">
        <v>647</v>
      </c>
      <c r="KNH12072" s="18" t="s">
        <v>647</v>
      </c>
      <c r="KNI12072" s="18" t="s">
        <v>647</v>
      </c>
      <c r="KNJ12072" s="18" t="s">
        <v>647</v>
      </c>
      <c r="KNK12072" s="18" t="s">
        <v>647</v>
      </c>
      <c r="KNL12072" s="18" t="s">
        <v>647</v>
      </c>
      <c r="KNM12072" s="18" t="s">
        <v>647</v>
      </c>
      <c r="KNN12072" s="18" t="s">
        <v>647</v>
      </c>
      <c r="KNO12072" s="18" t="s">
        <v>647</v>
      </c>
      <c r="KNP12072" s="18" t="s">
        <v>647</v>
      </c>
      <c r="KNQ12072" s="18" t="s">
        <v>647</v>
      </c>
      <c r="KNR12072" s="18" t="s">
        <v>647</v>
      </c>
      <c r="KNS12072" s="18" t="s">
        <v>647</v>
      </c>
      <c r="KNT12072" s="18" t="s">
        <v>647</v>
      </c>
      <c r="KNU12072" s="18" t="s">
        <v>647</v>
      </c>
      <c r="KNV12072" s="18" t="s">
        <v>647</v>
      </c>
      <c r="KNW12072" s="18" t="s">
        <v>647</v>
      </c>
      <c r="KNX12072" s="18" t="s">
        <v>647</v>
      </c>
      <c r="KNY12072" s="18" t="s">
        <v>647</v>
      </c>
      <c r="KNZ12072" s="18" t="s">
        <v>647</v>
      </c>
      <c r="KOA12072" s="18" t="s">
        <v>647</v>
      </c>
      <c r="KOB12072" s="18" t="s">
        <v>647</v>
      </c>
      <c r="KOC12072" s="18" t="s">
        <v>647</v>
      </c>
      <c r="KOD12072" s="18" t="s">
        <v>647</v>
      </c>
      <c r="KOE12072" s="18" t="s">
        <v>647</v>
      </c>
      <c r="KOF12072" s="18" t="s">
        <v>647</v>
      </c>
      <c r="KOG12072" s="18" t="s">
        <v>647</v>
      </c>
      <c r="KOH12072" s="18" t="s">
        <v>647</v>
      </c>
      <c r="KOI12072" s="18" t="s">
        <v>647</v>
      </c>
      <c r="KOJ12072" s="18" t="s">
        <v>647</v>
      </c>
      <c r="KOK12072" s="18" t="s">
        <v>647</v>
      </c>
      <c r="KOL12072" s="18" t="s">
        <v>647</v>
      </c>
      <c r="KOM12072" s="18" t="s">
        <v>647</v>
      </c>
      <c r="KON12072" s="18" t="s">
        <v>647</v>
      </c>
      <c r="KOO12072" s="18" t="s">
        <v>647</v>
      </c>
      <c r="KOP12072" s="18" t="s">
        <v>647</v>
      </c>
      <c r="KOQ12072" s="18" t="s">
        <v>647</v>
      </c>
      <c r="KOR12072" s="18" t="s">
        <v>647</v>
      </c>
      <c r="KOS12072" s="18" t="s">
        <v>647</v>
      </c>
      <c r="KOT12072" s="18" t="s">
        <v>647</v>
      </c>
      <c r="KOU12072" s="18" t="s">
        <v>647</v>
      </c>
      <c r="KOV12072" s="18" t="s">
        <v>647</v>
      </c>
      <c r="KOW12072" s="18" t="s">
        <v>647</v>
      </c>
      <c r="KOX12072" s="18" t="s">
        <v>647</v>
      </c>
      <c r="KOY12072" s="18" t="s">
        <v>647</v>
      </c>
      <c r="KOZ12072" s="18" t="s">
        <v>647</v>
      </c>
      <c r="KPA12072" s="18" t="s">
        <v>647</v>
      </c>
      <c r="KPB12072" s="18" t="s">
        <v>647</v>
      </c>
      <c r="KPC12072" s="18" t="s">
        <v>647</v>
      </c>
      <c r="KPD12072" s="18" t="s">
        <v>647</v>
      </c>
      <c r="KPE12072" s="18" t="s">
        <v>647</v>
      </c>
      <c r="KPF12072" s="18" t="s">
        <v>647</v>
      </c>
      <c r="KPG12072" s="18" t="s">
        <v>647</v>
      </c>
      <c r="KPH12072" s="18" t="s">
        <v>647</v>
      </c>
      <c r="KPI12072" s="18" t="s">
        <v>647</v>
      </c>
      <c r="KPJ12072" s="18" t="s">
        <v>647</v>
      </c>
      <c r="KPK12072" s="18" t="s">
        <v>647</v>
      </c>
      <c r="KPL12072" s="18" t="s">
        <v>647</v>
      </c>
      <c r="KPM12072" s="18" t="s">
        <v>647</v>
      </c>
      <c r="KPN12072" s="18" t="s">
        <v>647</v>
      </c>
      <c r="KPO12072" s="18" t="s">
        <v>647</v>
      </c>
      <c r="KPP12072" s="18" t="s">
        <v>647</v>
      </c>
      <c r="KPQ12072" s="18" t="s">
        <v>647</v>
      </c>
      <c r="KPR12072" s="18" t="s">
        <v>647</v>
      </c>
      <c r="KPS12072" s="18" t="s">
        <v>647</v>
      </c>
      <c r="KPT12072" s="18" t="s">
        <v>647</v>
      </c>
      <c r="KPU12072" s="18" t="s">
        <v>647</v>
      </c>
      <c r="KPV12072" s="18" t="s">
        <v>647</v>
      </c>
      <c r="KPW12072" s="18" t="s">
        <v>647</v>
      </c>
      <c r="KPX12072" s="18" t="s">
        <v>647</v>
      </c>
      <c r="KPY12072" s="18" t="s">
        <v>647</v>
      </c>
      <c r="KPZ12072" s="18" t="s">
        <v>647</v>
      </c>
      <c r="KQA12072" s="18" t="s">
        <v>647</v>
      </c>
      <c r="KQB12072" s="18" t="s">
        <v>647</v>
      </c>
      <c r="KQC12072" s="18" t="s">
        <v>647</v>
      </c>
      <c r="KQD12072" s="18" t="s">
        <v>647</v>
      </c>
      <c r="KQE12072" s="18" t="s">
        <v>647</v>
      </c>
      <c r="KQF12072" s="18" t="s">
        <v>647</v>
      </c>
      <c r="KQG12072" s="18" t="s">
        <v>647</v>
      </c>
      <c r="KQH12072" s="18" t="s">
        <v>647</v>
      </c>
      <c r="KQI12072" s="18" t="s">
        <v>647</v>
      </c>
      <c r="KQJ12072" s="18" t="s">
        <v>647</v>
      </c>
      <c r="KQK12072" s="18" t="s">
        <v>647</v>
      </c>
      <c r="KQL12072" s="18" t="s">
        <v>647</v>
      </c>
      <c r="KQM12072" s="18" t="s">
        <v>647</v>
      </c>
      <c r="KQN12072" s="18" t="s">
        <v>647</v>
      </c>
      <c r="KQO12072" s="18" t="s">
        <v>647</v>
      </c>
      <c r="KQP12072" s="18" t="s">
        <v>647</v>
      </c>
      <c r="KQQ12072" s="18" t="s">
        <v>647</v>
      </c>
      <c r="KQR12072" s="18" t="s">
        <v>647</v>
      </c>
      <c r="KQS12072" s="18" t="s">
        <v>647</v>
      </c>
      <c r="KQT12072" s="18" t="s">
        <v>647</v>
      </c>
      <c r="KQU12072" s="18" t="s">
        <v>647</v>
      </c>
      <c r="KQV12072" s="18" t="s">
        <v>647</v>
      </c>
      <c r="KQW12072" s="18" t="s">
        <v>647</v>
      </c>
      <c r="KQX12072" s="18" t="s">
        <v>647</v>
      </c>
      <c r="KQY12072" s="18" t="s">
        <v>647</v>
      </c>
      <c r="KQZ12072" s="18" t="s">
        <v>647</v>
      </c>
      <c r="KRA12072" s="18" t="s">
        <v>647</v>
      </c>
      <c r="KRB12072" s="18" t="s">
        <v>647</v>
      </c>
      <c r="KRC12072" s="18" t="s">
        <v>647</v>
      </c>
      <c r="KRD12072" s="18" t="s">
        <v>647</v>
      </c>
      <c r="KRE12072" s="18" t="s">
        <v>647</v>
      </c>
      <c r="KRF12072" s="18" t="s">
        <v>647</v>
      </c>
      <c r="KRG12072" s="18" t="s">
        <v>647</v>
      </c>
      <c r="KRH12072" s="18" t="s">
        <v>647</v>
      </c>
      <c r="KRI12072" s="18" t="s">
        <v>647</v>
      </c>
      <c r="KRJ12072" s="18" t="s">
        <v>647</v>
      </c>
      <c r="KRK12072" s="18" t="s">
        <v>647</v>
      </c>
      <c r="KRL12072" s="18" t="s">
        <v>647</v>
      </c>
      <c r="KRM12072" s="18" t="s">
        <v>647</v>
      </c>
      <c r="KRN12072" s="18" t="s">
        <v>647</v>
      </c>
      <c r="KRO12072" s="18" t="s">
        <v>647</v>
      </c>
      <c r="KRP12072" s="18" t="s">
        <v>647</v>
      </c>
      <c r="KRQ12072" s="18" t="s">
        <v>647</v>
      </c>
      <c r="KRR12072" s="18" t="s">
        <v>647</v>
      </c>
      <c r="KRS12072" s="18" t="s">
        <v>647</v>
      </c>
      <c r="KRT12072" s="18" t="s">
        <v>647</v>
      </c>
      <c r="KRU12072" s="18" t="s">
        <v>647</v>
      </c>
      <c r="KRV12072" s="18" t="s">
        <v>647</v>
      </c>
      <c r="KRW12072" s="18" t="s">
        <v>647</v>
      </c>
      <c r="KRX12072" s="18" t="s">
        <v>647</v>
      </c>
      <c r="KRY12072" s="18" t="s">
        <v>647</v>
      </c>
      <c r="KRZ12072" s="18" t="s">
        <v>647</v>
      </c>
      <c r="KSA12072" s="18" t="s">
        <v>647</v>
      </c>
      <c r="KSB12072" s="18" t="s">
        <v>647</v>
      </c>
      <c r="KSC12072" s="18" t="s">
        <v>647</v>
      </c>
      <c r="KSD12072" s="18" t="s">
        <v>647</v>
      </c>
      <c r="KSE12072" s="18" t="s">
        <v>647</v>
      </c>
      <c r="KSF12072" s="18" t="s">
        <v>647</v>
      </c>
      <c r="KSG12072" s="18" t="s">
        <v>647</v>
      </c>
      <c r="KSH12072" s="18" t="s">
        <v>647</v>
      </c>
      <c r="KSI12072" s="18" t="s">
        <v>647</v>
      </c>
      <c r="KSJ12072" s="18" t="s">
        <v>647</v>
      </c>
      <c r="KSK12072" s="18" t="s">
        <v>647</v>
      </c>
      <c r="KSL12072" s="18" t="s">
        <v>647</v>
      </c>
      <c r="KSM12072" s="18" t="s">
        <v>647</v>
      </c>
      <c r="KSN12072" s="18" t="s">
        <v>647</v>
      </c>
      <c r="KSO12072" s="18" t="s">
        <v>647</v>
      </c>
      <c r="KSP12072" s="18" t="s">
        <v>647</v>
      </c>
      <c r="KSQ12072" s="18" t="s">
        <v>647</v>
      </c>
      <c r="KSR12072" s="18" t="s">
        <v>647</v>
      </c>
      <c r="KSS12072" s="18" t="s">
        <v>647</v>
      </c>
      <c r="KST12072" s="18" t="s">
        <v>647</v>
      </c>
      <c r="KSU12072" s="18" t="s">
        <v>647</v>
      </c>
      <c r="KSV12072" s="18" t="s">
        <v>647</v>
      </c>
      <c r="KSW12072" s="18" t="s">
        <v>647</v>
      </c>
      <c r="KSX12072" s="18" t="s">
        <v>647</v>
      </c>
      <c r="KSY12072" s="18" t="s">
        <v>647</v>
      </c>
      <c r="KSZ12072" s="18" t="s">
        <v>647</v>
      </c>
      <c r="KTA12072" s="18" t="s">
        <v>647</v>
      </c>
      <c r="KTB12072" s="18" t="s">
        <v>647</v>
      </c>
      <c r="KTC12072" s="18" t="s">
        <v>647</v>
      </c>
      <c r="KTD12072" s="18" t="s">
        <v>647</v>
      </c>
      <c r="KTE12072" s="18" t="s">
        <v>647</v>
      </c>
      <c r="KTF12072" s="18" t="s">
        <v>647</v>
      </c>
      <c r="KTG12072" s="18" t="s">
        <v>647</v>
      </c>
      <c r="KTH12072" s="18" t="s">
        <v>647</v>
      </c>
      <c r="KTI12072" s="18" t="s">
        <v>647</v>
      </c>
      <c r="KTJ12072" s="18" t="s">
        <v>647</v>
      </c>
      <c r="KTK12072" s="18" t="s">
        <v>647</v>
      </c>
      <c r="KTL12072" s="18" t="s">
        <v>647</v>
      </c>
      <c r="KTM12072" s="18" t="s">
        <v>647</v>
      </c>
      <c r="KTN12072" s="18" t="s">
        <v>647</v>
      </c>
      <c r="KTO12072" s="18" t="s">
        <v>647</v>
      </c>
      <c r="KTP12072" s="18" t="s">
        <v>647</v>
      </c>
      <c r="KTQ12072" s="18" t="s">
        <v>647</v>
      </c>
      <c r="KTR12072" s="18" t="s">
        <v>647</v>
      </c>
      <c r="KTS12072" s="18" t="s">
        <v>647</v>
      </c>
      <c r="KTT12072" s="18" t="s">
        <v>647</v>
      </c>
      <c r="KTU12072" s="18" t="s">
        <v>647</v>
      </c>
      <c r="KTV12072" s="18" t="s">
        <v>647</v>
      </c>
      <c r="KTW12072" s="18" t="s">
        <v>647</v>
      </c>
      <c r="KTX12072" s="18" t="s">
        <v>647</v>
      </c>
      <c r="KTY12072" s="18" t="s">
        <v>647</v>
      </c>
      <c r="KTZ12072" s="18" t="s">
        <v>647</v>
      </c>
      <c r="KUA12072" s="18" t="s">
        <v>647</v>
      </c>
      <c r="KUB12072" s="18" t="s">
        <v>647</v>
      </c>
      <c r="KUC12072" s="18" t="s">
        <v>647</v>
      </c>
      <c r="KUD12072" s="18" t="s">
        <v>647</v>
      </c>
      <c r="KUE12072" s="18" t="s">
        <v>647</v>
      </c>
      <c r="KUF12072" s="18" t="s">
        <v>647</v>
      </c>
      <c r="KUG12072" s="18" t="s">
        <v>647</v>
      </c>
      <c r="KUH12072" s="18" t="s">
        <v>647</v>
      </c>
      <c r="KUI12072" s="18" t="s">
        <v>647</v>
      </c>
      <c r="KUJ12072" s="18" t="s">
        <v>647</v>
      </c>
      <c r="KUK12072" s="18" t="s">
        <v>647</v>
      </c>
      <c r="KUL12072" s="18" t="s">
        <v>647</v>
      </c>
      <c r="KUM12072" s="18" t="s">
        <v>647</v>
      </c>
      <c r="KUN12072" s="18" t="s">
        <v>647</v>
      </c>
      <c r="KUO12072" s="18" t="s">
        <v>647</v>
      </c>
      <c r="KUP12072" s="18" t="s">
        <v>647</v>
      </c>
      <c r="KUQ12072" s="18" t="s">
        <v>647</v>
      </c>
      <c r="KUR12072" s="18" t="s">
        <v>647</v>
      </c>
      <c r="KUS12072" s="18" t="s">
        <v>647</v>
      </c>
      <c r="KUT12072" s="18" t="s">
        <v>647</v>
      </c>
      <c r="KUU12072" s="18" t="s">
        <v>647</v>
      </c>
      <c r="KUV12072" s="18" t="s">
        <v>647</v>
      </c>
      <c r="KUW12072" s="18" t="s">
        <v>647</v>
      </c>
      <c r="KUX12072" s="18" t="s">
        <v>647</v>
      </c>
      <c r="KUY12072" s="18" t="s">
        <v>647</v>
      </c>
      <c r="KUZ12072" s="18" t="s">
        <v>647</v>
      </c>
      <c r="KVA12072" s="18" t="s">
        <v>647</v>
      </c>
      <c r="KVB12072" s="18" t="s">
        <v>647</v>
      </c>
      <c r="KVC12072" s="18" t="s">
        <v>647</v>
      </c>
      <c r="KVD12072" s="18" t="s">
        <v>647</v>
      </c>
      <c r="KVE12072" s="18" t="s">
        <v>647</v>
      </c>
      <c r="KVF12072" s="18" t="s">
        <v>647</v>
      </c>
      <c r="KVG12072" s="18" t="s">
        <v>647</v>
      </c>
      <c r="KVH12072" s="18" t="s">
        <v>647</v>
      </c>
      <c r="KVI12072" s="18" t="s">
        <v>647</v>
      </c>
      <c r="KVJ12072" s="18" t="s">
        <v>647</v>
      </c>
      <c r="KVK12072" s="18" t="s">
        <v>647</v>
      </c>
      <c r="KVL12072" s="18" t="s">
        <v>647</v>
      </c>
      <c r="KVM12072" s="18" t="s">
        <v>647</v>
      </c>
      <c r="KVN12072" s="18" t="s">
        <v>647</v>
      </c>
      <c r="KVO12072" s="18" t="s">
        <v>647</v>
      </c>
      <c r="KVP12072" s="18" t="s">
        <v>647</v>
      </c>
      <c r="KVQ12072" s="18" t="s">
        <v>647</v>
      </c>
      <c r="KVR12072" s="18" t="s">
        <v>647</v>
      </c>
      <c r="KVS12072" s="18" t="s">
        <v>647</v>
      </c>
      <c r="KVT12072" s="18" t="s">
        <v>647</v>
      </c>
      <c r="KVU12072" s="18" t="s">
        <v>647</v>
      </c>
      <c r="KVV12072" s="18" t="s">
        <v>647</v>
      </c>
      <c r="KVW12072" s="18" t="s">
        <v>647</v>
      </c>
      <c r="KVX12072" s="18" t="s">
        <v>647</v>
      </c>
      <c r="KVY12072" s="18" t="s">
        <v>647</v>
      </c>
      <c r="KVZ12072" s="18" t="s">
        <v>647</v>
      </c>
      <c r="KWA12072" s="18" t="s">
        <v>647</v>
      </c>
      <c r="KWB12072" s="18" t="s">
        <v>647</v>
      </c>
      <c r="KWC12072" s="18" t="s">
        <v>647</v>
      </c>
      <c r="KWD12072" s="18" t="s">
        <v>647</v>
      </c>
      <c r="KWE12072" s="18" t="s">
        <v>647</v>
      </c>
      <c r="KWF12072" s="18" t="s">
        <v>647</v>
      </c>
      <c r="KWG12072" s="18" t="s">
        <v>647</v>
      </c>
      <c r="KWH12072" s="18" t="s">
        <v>647</v>
      </c>
      <c r="KWI12072" s="18" t="s">
        <v>647</v>
      </c>
      <c r="KWJ12072" s="18" t="s">
        <v>647</v>
      </c>
      <c r="KWK12072" s="18" t="s">
        <v>647</v>
      </c>
      <c r="KWL12072" s="18" t="s">
        <v>647</v>
      </c>
      <c r="KWM12072" s="18" t="s">
        <v>647</v>
      </c>
      <c r="KWN12072" s="18" t="s">
        <v>647</v>
      </c>
      <c r="KWO12072" s="18" t="s">
        <v>647</v>
      </c>
      <c r="KWP12072" s="18" t="s">
        <v>647</v>
      </c>
      <c r="KWQ12072" s="18" t="s">
        <v>647</v>
      </c>
      <c r="KWR12072" s="18" t="s">
        <v>647</v>
      </c>
      <c r="KWS12072" s="18" t="s">
        <v>647</v>
      </c>
      <c r="KWT12072" s="18" t="s">
        <v>647</v>
      </c>
      <c r="KWU12072" s="18" t="s">
        <v>647</v>
      </c>
      <c r="KWV12072" s="18" t="s">
        <v>647</v>
      </c>
      <c r="KWW12072" s="18" t="s">
        <v>647</v>
      </c>
      <c r="KWX12072" s="18" t="s">
        <v>647</v>
      </c>
      <c r="KWY12072" s="18" t="s">
        <v>647</v>
      </c>
      <c r="KWZ12072" s="18" t="s">
        <v>647</v>
      </c>
      <c r="KXA12072" s="18" t="s">
        <v>647</v>
      </c>
      <c r="KXB12072" s="18" t="s">
        <v>647</v>
      </c>
      <c r="KXC12072" s="18" t="s">
        <v>647</v>
      </c>
      <c r="KXD12072" s="18" t="s">
        <v>647</v>
      </c>
      <c r="KXE12072" s="18" t="s">
        <v>647</v>
      </c>
      <c r="KXF12072" s="18" t="s">
        <v>647</v>
      </c>
      <c r="KXG12072" s="18" t="s">
        <v>647</v>
      </c>
      <c r="KXH12072" s="18" t="s">
        <v>647</v>
      </c>
      <c r="KXI12072" s="18" t="s">
        <v>647</v>
      </c>
      <c r="KXJ12072" s="18" t="s">
        <v>647</v>
      </c>
      <c r="KXK12072" s="18" t="s">
        <v>647</v>
      </c>
      <c r="KXL12072" s="18" t="s">
        <v>647</v>
      </c>
      <c r="KXM12072" s="18" t="s">
        <v>647</v>
      </c>
      <c r="KXN12072" s="18" t="s">
        <v>647</v>
      </c>
      <c r="KXO12072" s="18" t="s">
        <v>647</v>
      </c>
      <c r="KXP12072" s="18" t="s">
        <v>647</v>
      </c>
      <c r="KXQ12072" s="18" t="s">
        <v>647</v>
      </c>
      <c r="KXR12072" s="18" t="s">
        <v>647</v>
      </c>
      <c r="KXS12072" s="18" t="s">
        <v>647</v>
      </c>
      <c r="KXT12072" s="18" t="s">
        <v>647</v>
      </c>
      <c r="KXU12072" s="18" t="s">
        <v>647</v>
      </c>
      <c r="KXV12072" s="18" t="s">
        <v>647</v>
      </c>
      <c r="KXW12072" s="18" t="s">
        <v>647</v>
      </c>
      <c r="KXX12072" s="18" t="s">
        <v>647</v>
      </c>
      <c r="KXY12072" s="18" t="s">
        <v>647</v>
      </c>
      <c r="KXZ12072" s="18" t="s">
        <v>647</v>
      </c>
      <c r="KYA12072" s="18" t="s">
        <v>647</v>
      </c>
      <c r="KYB12072" s="18" t="s">
        <v>647</v>
      </c>
      <c r="KYC12072" s="18" t="s">
        <v>647</v>
      </c>
      <c r="KYD12072" s="18" t="s">
        <v>647</v>
      </c>
      <c r="KYE12072" s="18" t="s">
        <v>647</v>
      </c>
      <c r="KYF12072" s="18" t="s">
        <v>647</v>
      </c>
      <c r="KYG12072" s="18" t="s">
        <v>647</v>
      </c>
      <c r="KYH12072" s="18" t="s">
        <v>647</v>
      </c>
      <c r="KYI12072" s="18" t="s">
        <v>647</v>
      </c>
      <c r="KYJ12072" s="18" t="s">
        <v>647</v>
      </c>
      <c r="KYK12072" s="18" t="s">
        <v>647</v>
      </c>
      <c r="KYL12072" s="18" t="s">
        <v>647</v>
      </c>
      <c r="KYM12072" s="18" t="s">
        <v>647</v>
      </c>
      <c r="KYN12072" s="18" t="s">
        <v>647</v>
      </c>
      <c r="KYO12072" s="18" t="s">
        <v>647</v>
      </c>
      <c r="KYP12072" s="18" t="s">
        <v>647</v>
      </c>
      <c r="KYQ12072" s="18" t="s">
        <v>647</v>
      </c>
      <c r="KYR12072" s="18" t="s">
        <v>647</v>
      </c>
      <c r="KYS12072" s="18" t="s">
        <v>647</v>
      </c>
      <c r="KYT12072" s="18" t="s">
        <v>647</v>
      </c>
      <c r="KYU12072" s="18" t="s">
        <v>647</v>
      </c>
      <c r="KYV12072" s="18" t="s">
        <v>647</v>
      </c>
      <c r="KYW12072" s="18" t="s">
        <v>647</v>
      </c>
      <c r="KYX12072" s="18" t="s">
        <v>647</v>
      </c>
      <c r="KYY12072" s="18" t="s">
        <v>647</v>
      </c>
      <c r="KYZ12072" s="18" t="s">
        <v>647</v>
      </c>
      <c r="KZA12072" s="18" t="s">
        <v>647</v>
      </c>
      <c r="KZB12072" s="18" t="s">
        <v>647</v>
      </c>
      <c r="KZC12072" s="18" t="s">
        <v>647</v>
      </c>
      <c r="KZD12072" s="18" t="s">
        <v>647</v>
      </c>
      <c r="KZE12072" s="18" t="s">
        <v>647</v>
      </c>
      <c r="KZF12072" s="18" t="s">
        <v>647</v>
      </c>
      <c r="KZG12072" s="18" t="s">
        <v>647</v>
      </c>
      <c r="KZH12072" s="18" t="s">
        <v>647</v>
      </c>
      <c r="KZI12072" s="18" t="s">
        <v>647</v>
      </c>
      <c r="KZJ12072" s="18" t="s">
        <v>647</v>
      </c>
      <c r="KZK12072" s="18" t="s">
        <v>647</v>
      </c>
      <c r="KZL12072" s="18" t="s">
        <v>647</v>
      </c>
      <c r="KZM12072" s="18" t="s">
        <v>647</v>
      </c>
      <c r="KZN12072" s="18" t="s">
        <v>647</v>
      </c>
      <c r="KZO12072" s="18" t="s">
        <v>647</v>
      </c>
      <c r="KZP12072" s="18" t="s">
        <v>647</v>
      </c>
      <c r="KZQ12072" s="18" t="s">
        <v>647</v>
      </c>
      <c r="KZR12072" s="18" t="s">
        <v>647</v>
      </c>
      <c r="KZS12072" s="18" t="s">
        <v>647</v>
      </c>
      <c r="KZT12072" s="18" t="s">
        <v>647</v>
      </c>
      <c r="KZU12072" s="18" t="s">
        <v>647</v>
      </c>
      <c r="KZV12072" s="18" t="s">
        <v>647</v>
      </c>
      <c r="KZW12072" s="18" t="s">
        <v>647</v>
      </c>
      <c r="KZX12072" s="18" t="s">
        <v>647</v>
      </c>
      <c r="KZY12072" s="18" t="s">
        <v>647</v>
      </c>
      <c r="KZZ12072" s="18" t="s">
        <v>647</v>
      </c>
      <c r="LAA12072" s="18" t="s">
        <v>647</v>
      </c>
      <c r="LAB12072" s="18" t="s">
        <v>647</v>
      </c>
      <c r="LAC12072" s="18" t="s">
        <v>647</v>
      </c>
      <c r="LAD12072" s="18" t="s">
        <v>647</v>
      </c>
      <c r="LAE12072" s="18" t="s">
        <v>647</v>
      </c>
      <c r="LAF12072" s="18" t="s">
        <v>647</v>
      </c>
      <c r="LAG12072" s="18" t="s">
        <v>647</v>
      </c>
      <c r="LAH12072" s="18" t="s">
        <v>647</v>
      </c>
      <c r="LAI12072" s="18" t="s">
        <v>647</v>
      </c>
      <c r="LAJ12072" s="18" t="s">
        <v>647</v>
      </c>
      <c r="LAK12072" s="18" t="s">
        <v>647</v>
      </c>
      <c r="LAL12072" s="18" t="s">
        <v>647</v>
      </c>
      <c r="LAM12072" s="18" t="s">
        <v>647</v>
      </c>
      <c r="LAN12072" s="18" t="s">
        <v>647</v>
      </c>
      <c r="LAO12072" s="18" t="s">
        <v>647</v>
      </c>
      <c r="LAP12072" s="18" t="s">
        <v>647</v>
      </c>
      <c r="LAQ12072" s="18" t="s">
        <v>647</v>
      </c>
      <c r="LAR12072" s="18" t="s">
        <v>647</v>
      </c>
      <c r="LAS12072" s="18" t="s">
        <v>647</v>
      </c>
      <c r="LAT12072" s="18" t="s">
        <v>647</v>
      </c>
      <c r="LAU12072" s="18" t="s">
        <v>647</v>
      </c>
      <c r="LAV12072" s="18" t="s">
        <v>647</v>
      </c>
      <c r="LAW12072" s="18" t="s">
        <v>647</v>
      </c>
      <c r="LAX12072" s="18" t="s">
        <v>647</v>
      </c>
      <c r="LAY12072" s="18" t="s">
        <v>647</v>
      </c>
      <c r="LAZ12072" s="18" t="s">
        <v>647</v>
      </c>
      <c r="LBA12072" s="18" t="s">
        <v>647</v>
      </c>
      <c r="LBB12072" s="18" t="s">
        <v>647</v>
      </c>
      <c r="LBC12072" s="18" t="s">
        <v>647</v>
      </c>
      <c r="LBD12072" s="18" t="s">
        <v>647</v>
      </c>
      <c r="LBE12072" s="18" t="s">
        <v>647</v>
      </c>
      <c r="LBF12072" s="18" t="s">
        <v>647</v>
      </c>
      <c r="LBG12072" s="18" t="s">
        <v>647</v>
      </c>
      <c r="LBH12072" s="18" t="s">
        <v>647</v>
      </c>
      <c r="LBI12072" s="18" t="s">
        <v>647</v>
      </c>
      <c r="LBJ12072" s="18" t="s">
        <v>647</v>
      </c>
      <c r="LBK12072" s="18" t="s">
        <v>647</v>
      </c>
      <c r="LBL12072" s="18" t="s">
        <v>647</v>
      </c>
      <c r="LBM12072" s="18" t="s">
        <v>647</v>
      </c>
      <c r="LBN12072" s="18" t="s">
        <v>647</v>
      </c>
      <c r="LBO12072" s="18" t="s">
        <v>647</v>
      </c>
      <c r="LBP12072" s="18" t="s">
        <v>647</v>
      </c>
      <c r="LBQ12072" s="18" t="s">
        <v>647</v>
      </c>
      <c r="LBR12072" s="18" t="s">
        <v>647</v>
      </c>
      <c r="LBS12072" s="18" t="s">
        <v>647</v>
      </c>
      <c r="LBT12072" s="18" t="s">
        <v>647</v>
      </c>
      <c r="LBU12072" s="18" t="s">
        <v>647</v>
      </c>
      <c r="LBV12072" s="18" t="s">
        <v>647</v>
      </c>
      <c r="LBW12072" s="18" t="s">
        <v>647</v>
      </c>
      <c r="LBX12072" s="18" t="s">
        <v>647</v>
      </c>
      <c r="LBY12072" s="18" t="s">
        <v>647</v>
      </c>
      <c r="LBZ12072" s="18" t="s">
        <v>647</v>
      </c>
      <c r="LCA12072" s="18" t="s">
        <v>647</v>
      </c>
      <c r="LCB12072" s="18" t="s">
        <v>647</v>
      </c>
      <c r="LCC12072" s="18" t="s">
        <v>647</v>
      </c>
      <c r="LCD12072" s="18" t="s">
        <v>647</v>
      </c>
      <c r="LCE12072" s="18" t="s">
        <v>647</v>
      </c>
      <c r="LCF12072" s="18" t="s">
        <v>647</v>
      </c>
      <c r="LCG12072" s="18" t="s">
        <v>647</v>
      </c>
      <c r="LCH12072" s="18" t="s">
        <v>647</v>
      </c>
      <c r="LCI12072" s="18" t="s">
        <v>647</v>
      </c>
      <c r="LCJ12072" s="18" t="s">
        <v>647</v>
      </c>
      <c r="LCK12072" s="18" t="s">
        <v>647</v>
      </c>
      <c r="LCL12072" s="18" t="s">
        <v>647</v>
      </c>
      <c r="LCM12072" s="18" t="s">
        <v>647</v>
      </c>
      <c r="LCN12072" s="18" t="s">
        <v>647</v>
      </c>
      <c r="LCO12072" s="18" t="s">
        <v>647</v>
      </c>
      <c r="LCP12072" s="18" t="s">
        <v>647</v>
      </c>
      <c r="LCQ12072" s="18" t="s">
        <v>647</v>
      </c>
      <c r="LCR12072" s="18" t="s">
        <v>647</v>
      </c>
      <c r="LCS12072" s="18" t="s">
        <v>647</v>
      </c>
      <c r="LCT12072" s="18" t="s">
        <v>647</v>
      </c>
      <c r="LCU12072" s="18" t="s">
        <v>647</v>
      </c>
      <c r="LCV12072" s="18" t="s">
        <v>647</v>
      </c>
      <c r="LCW12072" s="18" t="s">
        <v>647</v>
      </c>
      <c r="LCX12072" s="18" t="s">
        <v>647</v>
      </c>
      <c r="LCY12072" s="18" t="s">
        <v>647</v>
      </c>
      <c r="LCZ12072" s="18" t="s">
        <v>647</v>
      </c>
      <c r="LDA12072" s="18" t="s">
        <v>647</v>
      </c>
      <c r="LDB12072" s="18" t="s">
        <v>647</v>
      </c>
      <c r="LDC12072" s="18" t="s">
        <v>647</v>
      </c>
      <c r="LDD12072" s="18" t="s">
        <v>647</v>
      </c>
      <c r="LDE12072" s="18" t="s">
        <v>647</v>
      </c>
      <c r="LDF12072" s="18" t="s">
        <v>647</v>
      </c>
      <c r="LDG12072" s="18" t="s">
        <v>647</v>
      </c>
      <c r="LDH12072" s="18" t="s">
        <v>647</v>
      </c>
      <c r="LDI12072" s="18" t="s">
        <v>647</v>
      </c>
      <c r="LDJ12072" s="18" t="s">
        <v>647</v>
      </c>
      <c r="LDK12072" s="18" t="s">
        <v>647</v>
      </c>
      <c r="LDL12072" s="18" t="s">
        <v>647</v>
      </c>
      <c r="LDM12072" s="18" t="s">
        <v>647</v>
      </c>
      <c r="LDN12072" s="18" t="s">
        <v>647</v>
      </c>
      <c r="LDO12072" s="18" t="s">
        <v>647</v>
      </c>
      <c r="LDP12072" s="18" t="s">
        <v>647</v>
      </c>
      <c r="LDQ12072" s="18" t="s">
        <v>647</v>
      </c>
      <c r="LDR12072" s="18" t="s">
        <v>647</v>
      </c>
      <c r="LDS12072" s="18" t="s">
        <v>647</v>
      </c>
      <c r="LDT12072" s="18" t="s">
        <v>647</v>
      </c>
      <c r="LDU12072" s="18" t="s">
        <v>647</v>
      </c>
      <c r="LDV12072" s="18" t="s">
        <v>647</v>
      </c>
      <c r="LDW12072" s="18" t="s">
        <v>647</v>
      </c>
      <c r="LDX12072" s="18" t="s">
        <v>647</v>
      </c>
      <c r="LDY12072" s="18" t="s">
        <v>647</v>
      </c>
      <c r="LDZ12072" s="18" t="s">
        <v>647</v>
      </c>
      <c r="LEA12072" s="18" t="s">
        <v>647</v>
      </c>
      <c r="LEB12072" s="18" t="s">
        <v>647</v>
      </c>
      <c r="LEC12072" s="18" t="s">
        <v>647</v>
      </c>
      <c r="LED12072" s="18" t="s">
        <v>647</v>
      </c>
      <c r="LEE12072" s="18" t="s">
        <v>647</v>
      </c>
      <c r="LEF12072" s="18" t="s">
        <v>647</v>
      </c>
      <c r="LEG12072" s="18" t="s">
        <v>647</v>
      </c>
      <c r="LEH12072" s="18" t="s">
        <v>647</v>
      </c>
      <c r="LEI12072" s="18" t="s">
        <v>647</v>
      </c>
      <c r="LEJ12072" s="18" t="s">
        <v>647</v>
      </c>
      <c r="LEK12072" s="18" t="s">
        <v>647</v>
      </c>
      <c r="LEL12072" s="18" t="s">
        <v>647</v>
      </c>
      <c r="LEM12072" s="18" t="s">
        <v>647</v>
      </c>
      <c r="LEN12072" s="18" t="s">
        <v>647</v>
      </c>
      <c r="LEO12072" s="18" t="s">
        <v>647</v>
      </c>
      <c r="LEP12072" s="18" t="s">
        <v>647</v>
      </c>
      <c r="LEQ12072" s="18" t="s">
        <v>647</v>
      </c>
      <c r="LER12072" s="18" t="s">
        <v>647</v>
      </c>
      <c r="LES12072" s="18" t="s">
        <v>647</v>
      </c>
      <c r="LET12072" s="18" t="s">
        <v>647</v>
      </c>
      <c r="LEU12072" s="18" t="s">
        <v>647</v>
      </c>
      <c r="LEV12072" s="18" t="s">
        <v>647</v>
      </c>
      <c r="LEW12072" s="18" t="s">
        <v>647</v>
      </c>
      <c r="LEX12072" s="18" t="s">
        <v>647</v>
      </c>
      <c r="LEY12072" s="18" t="s">
        <v>647</v>
      </c>
      <c r="LEZ12072" s="18" t="s">
        <v>647</v>
      </c>
      <c r="LFA12072" s="18" t="s">
        <v>647</v>
      </c>
      <c r="LFB12072" s="18" t="s">
        <v>647</v>
      </c>
      <c r="LFC12072" s="18" t="s">
        <v>647</v>
      </c>
      <c r="LFD12072" s="18" t="s">
        <v>647</v>
      </c>
      <c r="LFE12072" s="18" t="s">
        <v>647</v>
      </c>
      <c r="LFF12072" s="18" t="s">
        <v>647</v>
      </c>
      <c r="LFG12072" s="18" t="s">
        <v>647</v>
      </c>
      <c r="LFH12072" s="18" t="s">
        <v>647</v>
      </c>
      <c r="LFI12072" s="18" t="s">
        <v>647</v>
      </c>
      <c r="LFJ12072" s="18" t="s">
        <v>647</v>
      </c>
      <c r="LFK12072" s="18" t="s">
        <v>647</v>
      </c>
      <c r="LFL12072" s="18" t="s">
        <v>647</v>
      </c>
      <c r="LFM12072" s="18" t="s">
        <v>647</v>
      </c>
      <c r="LFN12072" s="18" t="s">
        <v>647</v>
      </c>
      <c r="LFO12072" s="18" t="s">
        <v>647</v>
      </c>
      <c r="LFP12072" s="18" t="s">
        <v>647</v>
      </c>
      <c r="LFQ12072" s="18" t="s">
        <v>647</v>
      </c>
      <c r="LFR12072" s="18" t="s">
        <v>647</v>
      </c>
      <c r="LFS12072" s="18" t="s">
        <v>647</v>
      </c>
      <c r="LFT12072" s="18" t="s">
        <v>647</v>
      </c>
      <c r="LFU12072" s="18" t="s">
        <v>647</v>
      </c>
      <c r="LFV12072" s="18" t="s">
        <v>647</v>
      </c>
      <c r="LFW12072" s="18" t="s">
        <v>647</v>
      </c>
      <c r="LFX12072" s="18" t="s">
        <v>647</v>
      </c>
      <c r="LFY12072" s="18" t="s">
        <v>647</v>
      </c>
      <c r="LFZ12072" s="18" t="s">
        <v>647</v>
      </c>
      <c r="LGA12072" s="18" t="s">
        <v>647</v>
      </c>
      <c r="LGB12072" s="18" t="s">
        <v>647</v>
      </c>
      <c r="LGC12072" s="18" t="s">
        <v>647</v>
      </c>
      <c r="LGD12072" s="18" t="s">
        <v>647</v>
      </c>
      <c r="LGE12072" s="18" t="s">
        <v>647</v>
      </c>
      <c r="LGF12072" s="18" t="s">
        <v>647</v>
      </c>
      <c r="LGG12072" s="18" t="s">
        <v>647</v>
      </c>
      <c r="LGH12072" s="18" t="s">
        <v>647</v>
      </c>
      <c r="LGI12072" s="18" t="s">
        <v>647</v>
      </c>
      <c r="LGJ12072" s="18" t="s">
        <v>647</v>
      </c>
      <c r="LGK12072" s="18" t="s">
        <v>647</v>
      </c>
      <c r="LGL12072" s="18" t="s">
        <v>647</v>
      </c>
      <c r="LGM12072" s="18" t="s">
        <v>647</v>
      </c>
      <c r="LGN12072" s="18" t="s">
        <v>647</v>
      </c>
      <c r="LGO12072" s="18" t="s">
        <v>647</v>
      </c>
      <c r="LGP12072" s="18" t="s">
        <v>647</v>
      </c>
      <c r="LGQ12072" s="18" t="s">
        <v>647</v>
      </c>
      <c r="LGR12072" s="18" t="s">
        <v>647</v>
      </c>
      <c r="LGS12072" s="18" t="s">
        <v>647</v>
      </c>
      <c r="LGT12072" s="18" t="s">
        <v>647</v>
      </c>
      <c r="LGU12072" s="18" t="s">
        <v>647</v>
      </c>
      <c r="LGV12072" s="18" t="s">
        <v>647</v>
      </c>
      <c r="LGW12072" s="18" t="s">
        <v>647</v>
      </c>
      <c r="LGX12072" s="18" t="s">
        <v>647</v>
      </c>
      <c r="LGY12072" s="18" t="s">
        <v>647</v>
      </c>
      <c r="LGZ12072" s="18" t="s">
        <v>647</v>
      </c>
      <c r="LHA12072" s="18" t="s">
        <v>647</v>
      </c>
      <c r="LHB12072" s="18" t="s">
        <v>647</v>
      </c>
      <c r="LHC12072" s="18" t="s">
        <v>647</v>
      </c>
      <c r="LHD12072" s="18" t="s">
        <v>647</v>
      </c>
      <c r="LHE12072" s="18" t="s">
        <v>647</v>
      </c>
      <c r="LHF12072" s="18" t="s">
        <v>647</v>
      </c>
      <c r="LHG12072" s="18" t="s">
        <v>647</v>
      </c>
      <c r="LHH12072" s="18" t="s">
        <v>647</v>
      </c>
      <c r="LHI12072" s="18" t="s">
        <v>647</v>
      </c>
      <c r="LHJ12072" s="18" t="s">
        <v>647</v>
      </c>
      <c r="LHK12072" s="18" t="s">
        <v>647</v>
      </c>
      <c r="LHL12072" s="18" t="s">
        <v>647</v>
      </c>
      <c r="LHM12072" s="18" t="s">
        <v>647</v>
      </c>
      <c r="LHN12072" s="18" t="s">
        <v>647</v>
      </c>
      <c r="LHO12072" s="18" t="s">
        <v>647</v>
      </c>
      <c r="LHP12072" s="18" t="s">
        <v>647</v>
      </c>
      <c r="LHQ12072" s="18" t="s">
        <v>647</v>
      </c>
      <c r="LHR12072" s="18" t="s">
        <v>647</v>
      </c>
      <c r="LHS12072" s="18" t="s">
        <v>647</v>
      </c>
      <c r="LHT12072" s="18" t="s">
        <v>647</v>
      </c>
      <c r="LHU12072" s="18" t="s">
        <v>647</v>
      </c>
      <c r="LHV12072" s="18" t="s">
        <v>647</v>
      </c>
      <c r="LHW12072" s="18" t="s">
        <v>647</v>
      </c>
      <c r="LHX12072" s="18" t="s">
        <v>647</v>
      </c>
      <c r="LHY12072" s="18" t="s">
        <v>647</v>
      </c>
      <c r="LHZ12072" s="18" t="s">
        <v>647</v>
      </c>
      <c r="LIA12072" s="18" t="s">
        <v>647</v>
      </c>
      <c r="LIB12072" s="18" t="s">
        <v>647</v>
      </c>
      <c r="LIC12072" s="18" t="s">
        <v>647</v>
      </c>
      <c r="LID12072" s="18" t="s">
        <v>647</v>
      </c>
      <c r="LIE12072" s="18" t="s">
        <v>647</v>
      </c>
      <c r="LIF12072" s="18" t="s">
        <v>647</v>
      </c>
      <c r="LIG12072" s="18" t="s">
        <v>647</v>
      </c>
      <c r="LIH12072" s="18" t="s">
        <v>647</v>
      </c>
      <c r="LII12072" s="18" t="s">
        <v>647</v>
      </c>
      <c r="LIJ12072" s="18" t="s">
        <v>647</v>
      </c>
      <c r="LIK12072" s="18" t="s">
        <v>647</v>
      </c>
      <c r="LIL12072" s="18" t="s">
        <v>647</v>
      </c>
      <c r="LIM12072" s="18" t="s">
        <v>647</v>
      </c>
      <c r="LIN12072" s="18" t="s">
        <v>647</v>
      </c>
      <c r="LIO12072" s="18" t="s">
        <v>647</v>
      </c>
      <c r="LIP12072" s="18" t="s">
        <v>647</v>
      </c>
      <c r="LIQ12072" s="18" t="s">
        <v>647</v>
      </c>
      <c r="LIR12072" s="18" t="s">
        <v>647</v>
      </c>
      <c r="LIS12072" s="18" t="s">
        <v>647</v>
      </c>
      <c r="LIT12072" s="18" t="s">
        <v>647</v>
      </c>
      <c r="LIU12072" s="18" t="s">
        <v>647</v>
      </c>
      <c r="LIV12072" s="18" t="s">
        <v>647</v>
      </c>
      <c r="LIW12072" s="18" t="s">
        <v>647</v>
      </c>
      <c r="LIX12072" s="18" t="s">
        <v>647</v>
      </c>
      <c r="LIY12072" s="18" t="s">
        <v>647</v>
      </c>
      <c r="LIZ12072" s="18" t="s">
        <v>647</v>
      </c>
      <c r="LJA12072" s="18" t="s">
        <v>647</v>
      </c>
      <c r="LJB12072" s="18" t="s">
        <v>647</v>
      </c>
      <c r="LJC12072" s="18" t="s">
        <v>647</v>
      </c>
      <c r="LJD12072" s="18" t="s">
        <v>647</v>
      </c>
      <c r="LJE12072" s="18" t="s">
        <v>647</v>
      </c>
      <c r="LJF12072" s="18" t="s">
        <v>647</v>
      </c>
      <c r="LJG12072" s="18" t="s">
        <v>647</v>
      </c>
      <c r="LJH12072" s="18" t="s">
        <v>647</v>
      </c>
      <c r="LJI12072" s="18" t="s">
        <v>647</v>
      </c>
      <c r="LJJ12072" s="18" t="s">
        <v>647</v>
      </c>
      <c r="LJK12072" s="18" t="s">
        <v>647</v>
      </c>
      <c r="LJL12072" s="18" t="s">
        <v>647</v>
      </c>
      <c r="LJM12072" s="18" t="s">
        <v>647</v>
      </c>
      <c r="LJN12072" s="18" t="s">
        <v>647</v>
      </c>
      <c r="LJO12072" s="18" t="s">
        <v>647</v>
      </c>
      <c r="LJP12072" s="18" t="s">
        <v>647</v>
      </c>
      <c r="LJQ12072" s="18" t="s">
        <v>647</v>
      </c>
      <c r="LJR12072" s="18" t="s">
        <v>647</v>
      </c>
      <c r="LJS12072" s="18" t="s">
        <v>647</v>
      </c>
      <c r="LJT12072" s="18" t="s">
        <v>647</v>
      </c>
      <c r="LJU12072" s="18" t="s">
        <v>647</v>
      </c>
      <c r="LJV12072" s="18" t="s">
        <v>647</v>
      </c>
      <c r="LJW12072" s="18" t="s">
        <v>647</v>
      </c>
      <c r="LJX12072" s="18" t="s">
        <v>647</v>
      </c>
      <c r="LJY12072" s="18" t="s">
        <v>647</v>
      </c>
      <c r="LJZ12072" s="18" t="s">
        <v>647</v>
      </c>
      <c r="LKA12072" s="18" t="s">
        <v>647</v>
      </c>
      <c r="LKB12072" s="18" t="s">
        <v>647</v>
      </c>
      <c r="LKC12072" s="18" t="s">
        <v>647</v>
      </c>
      <c r="LKD12072" s="18" t="s">
        <v>647</v>
      </c>
      <c r="LKE12072" s="18" t="s">
        <v>647</v>
      </c>
      <c r="LKF12072" s="18" t="s">
        <v>647</v>
      </c>
      <c r="LKG12072" s="18" t="s">
        <v>647</v>
      </c>
      <c r="LKH12072" s="18" t="s">
        <v>647</v>
      </c>
      <c r="LKI12072" s="18" t="s">
        <v>647</v>
      </c>
      <c r="LKJ12072" s="18" t="s">
        <v>647</v>
      </c>
      <c r="LKK12072" s="18" t="s">
        <v>647</v>
      </c>
      <c r="LKL12072" s="18" t="s">
        <v>647</v>
      </c>
      <c r="LKM12072" s="18" t="s">
        <v>647</v>
      </c>
      <c r="LKN12072" s="18" t="s">
        <v>647</v>
      </c>
      <c r="LKO12072" s="18" t="s">
        <v>647</v>
      </c>
      <c r="LKP12072" s="18" t="s">
        <v>647</v>
      </c>
      <c r="LKQ12072" s="18" t="s">
        <v>647</v>
      </c>
      <c r="LKR12072" s="18" t="s">
        <v>647</v>
      </c>
      <c r="LKS12072" s="18" t="s">
        <v>647</v>
      </c>
      <c r="LKT12072" s="18" t="s">
        <v>647</v>
      </c>
      <c r="LKU12072" s="18" t="s">
        <v>647</v>
      </c>
      <c r="LKV12072" s="18" t="s">
        <v>647</v>
      </c>
      <c r="LKW12072" s="18" t="s">
        <v>647</v>
      </c>
      <c r="LKX12072" s="18" t="s">
        <v>647</v>
      </c>
      <c r="LKY12072" s="18" t="s">
        <v>647</v>
      </c>
      <c r="LKZ12072" s="18" t="s">
        <v>647</v>
      </c>
      <c r="LLA12072" s="18" t="s">
        <v>647</v>
      </c>
      <c r="LLB12072" s="18" t="s">
        <v>647</v>
      </c>
      <c r="LLC12072" s="18" t="s">
        <v>647</v>
      </c>
      <c r="LLD12072" s="18" t="s">
        <v>647</v>
      </c>
      <c r="LLE12072" s="18" t="s">
        <v>647</v>
      </c>
      <c r="LLF12072" s="18" t="s">
        <v>647</v>
      </c>
      <c r="LLG12072" s="18" t="s">
        <v>647</v>
      </c>
      <c r="LLH12072" s="18" t="s">
        <v>647</v>
      </c>
      <c r="LLI12072" s="18" t="s">
        <v>647</v>
      </c>
      <c r="LLJ12072" s="18" t="s">
        <v>647</v>
      </c>
      <c r="LLK12072" s="18" t="s">
        <v>647</v>
      </c>
      <c r="LLL12072" s="18" t="s">
        <v>647</v>
      </c>
      <c r="LLM12072" s="18" t="s">
        <v>647</v>
      </c>
      <c r="LLN12072" s="18" t="s">
        <v>647</v>
      </c>
      <c r="LLO12072" s="18" t="s">
        <v>647</v>
      </c>
      <c r="LLP12072" s="18" t="s">
        <v>647</v>
      </c>
      <c r="LLQ12072" s="18" t="s">
        <v>647</v>
      </c>
      <c r="LLR12072" s="18" t="s">
        <v>647</v>
      </c>
      <c r="LLS12072" s="18" t="s">
        <v>647</v>
      </c>
      <c r="LLT12072" s="18" t="s">
        <v>647</v>
      </c>
      <c r="LLU12072" s="18" t="s">
        <v>647</v>
      </c>
      <c r="LLV12072" s="18" t="s">
        <v>647</v>
      </c>
      <c r="LLW12072" s="18" t="s">
        <v>647</v>
      </c>
      <c r="LLX12072" s="18" t="s">
        <v>647</v>
      </c>
      <c r="LLY12072" s="18" t="s">
        <v>647</v>
      </c>
      <c r="LLZ12072" s="18" t="s">
        <v>647</v>
      </c>
      <c r="LMA12072" s="18" t="s">
        <v>647</v>
      </c>
      <c r="LMB12072" s="18" t="s">
        <v>647</v>
      </c>
      <c r="LMC12072" s="18" t="s">
        <v>647</v>
      </c>
      <c r="LMD12072" s="18" t="s">
        <v>647</v>
      </c>
      <c r="LME12072" s="18" t="s">
        <v>647</v>
      </c>
      <c r="LMF12072" s="18" t="s">
        <v>647</v>
      </c>
      <c r="LMG12072" s="18" t="s">
        <v>647</v>
      </c>
      <c r="LMH12072" s="18" t="s">
        <v>647</v>
      </c>
      <c r="LMI12072" s="18" t="s">
        <v>647</v>
      </c>
      <c r="LMJ12072" s="18" t="s">
        <v>647</v>
      </c>
      <c r="LMK12072" s="18" t="s">
        <v>647</v>
      </c>
      <c r="LML12072" s="18" t="s">
        <v>647</v>
      </c>
      <c r="LMM12072" s="18" t="s">
        <v>647</v>
      </c>
      <c r="LMN12072" s="18" t="s">
        <v>647</v>
      </c>
      <c r="LMO12072" s="18" t="s">
        <v>647</v>
      </c>
      <c r="LMP12072" s="18" t="s">
        <v>647</v>
      </c>
      <c r="LMQ12072" s="18" t="s">
        <v>647</v>
      </c>
      <c r="LMR12072" s="18" t="s">
        <v>647</v>
      </c>
      <c r="LMS12072" s="18" t="s">
        <v>647</v>
      </c>
      <c r="LMT12072" s="18" t="s">
        <v>647</v>
      </c>
      <c r="LMU12072" s="18" t="s">
        <v>647</v>
      </c>
      <c r="LMV12072" s="18" t="s">
        <v>647</v>
      </c>
      <c r="LMW12072" s="18" t="s">
        <v>647</v>
      </c>
      <c r="LMX12072" s="18" t="s">
        <v>647</v>
      </c>
      <c r="LMY12072" s="18" t="s">
        <v>647</v>
      </c>
      <c r="LMZ12072" s="18" t="s">
        <v>647</v>
      </c>
      <c r="LNA12072" s="18" t="s">
        <v>647</v>
      </c>
      <c r="LNB12072" s="18" t="s">
        <v>647</v>
      </c>
      <c r="LNC12072" s="18" t="s">
        <v>647</v>
      </c>
      <c r="LND12072" s="18" t="s">
        <v>647</v>
      </c>
      <c r="LNE12072" s="18" t="s">
        <v>647</v>
      </c>
      <c r="LNF12072" s="18" t="s">
        <v>647</v>
      </c>
      <c r="LNG12072" s="18" t="s">
        <v>647</v>
      </c>
      <c r="LNH12072" s="18" t="s">
        <v>647</v>
      </c>
      <c r="LNI12072" s="18" t="s">
        <v>647</v>
      </c>
      <c r="LNJ12072" s="18" t="s">
        <v>647</v>
      </c>
      <c r="LNK12072" s="18" t="s">
        <v>647</v>
      </c>
      <c r="LNL12072" s="18" t="s">
        <v>647</v>
      </c>
      <c r="LNM12072" s="18" t="s">
        <v>647</v>
      </c>
      <c r="LNN12072" s="18" t="s">
        <v>647</v>
      </c>
      <c r="LNO12072" s="18" t="s">
        <v>647</v>
      </c>
      <c r="LNP12072" s="18" t="s">
        <v>647</v>
      </c>
      <c r="LNQ12072" s="18" t="s">
        <v>647</v>
      </c>
      <c r="LNR12072" s="18" t="s">
        <v>647</v>
      </c>
      <c r="LNS12072" s="18" t="s">
        <v>647</v>
      </c>
      <c r="LNT12072" s="18" t="s">
        <v>647</v>
      </c>
      <c r="LNU12072" s="18" t="s">
        <v>647</v>
      </c>
      <c r="LNV12072" s="18" t="s">
        <v>647</v>
      </c>
      <c r="LNW12072" s="18" t="s">
        <v>647</v>
      </c>
      <c r="LNX12072" s="18" t="s">
        <v>647</v>
      </c>
      <c r="LNY12072" s="18" t="s">
        <v>647</v>
      </c>
      <c r="LNZ12072" s="18" t="s">
        <v>647</v>
      </c>
      <c r="LOA12072" s="18" t="s">
        <v>647</v>
      </c>
      <c r="LOB12072" s="18" t="s">
        <v>647</v>
      </c>
      <c r="LOC12072" s="18" t="s">
        <v>647</v>
      </c>
      <c r="LOD12072" s="18" t="s">
        <v>647</v>
      </c>
      <c r="LOE12072" s="18" t="s">
        <v>647</v>
      </c>
      <c r="LOF12072" s="18" t="s">
        <v>647</v>
      </c>
      <c r="LOG12072" s="18" t="s">
        <v>647</v>
      </c>
      <c r="LOH12072" s="18" t="s">
        <v>647</v>
      </c>
      <c r="LOI12072" s="18" t="s">
        <v>647</v>
      </c>
      <c r="LOJ12072" s="18" t="s">
        <v>647</v>
      </c>
      <c r="LOK12072" s="18" t="s">
        <v>647</v>
      </c>
      <c r="LOL12072" s="18" t="s">
        <v>647</v>
      </c>
      <c r="LOM12072" s="18" t="s">
        <v>647</v>
      </c>
      <c r="LON12072" s="18" t="s">
        <v>647</v>
      </c>
      <c r="LOO12072" s="18" t="s">
        <v>647</v>
      </c>
      <c r="LOP12072" s="18" t="s">
        <v>647</v>
      </c>
      <c r="LOQ12072" s="18" t="s">
        <v>647</v>
      </c>
      <c r="LOR12072" s="18" t="s">
        <v>647</v>
      </c>
      <c r="LOS12072" s="18" t="s">
        <v>647</v>
      </c>
      <c r="LOT12072" s="18" t="s">
        <v>647</v>
      </c>
      <c r="LOU12072" s="18" t="s">
        <v>647</v>
      </c>
      <c r="LOV12072" s="18" t="s">
        <v>647</v>
      </c>
      <c r="LOW12072" s="18" t="s">
        <v>647</v>
      </c>
      <c r="LOX12072" s="18" t="s">
        <v>647</v>
      </c>
      <c r="LOY12072" s="18" t="s">
        <v>647</v>
      </c>
      <c r="LOZ12072" s="18" t="s">
        <v>647</v>
      </c>
      <c r="LPA12072" s="18" t="s">
        <v>647</v>
      </c>
      <c r="LPB12072" s="18" t="s">
        <v>647</v>
      </c>
      <c r="LPC12072" s="18" t="s">
        <v>647</v>
      </c>
      <c r="LPD12072" s="18" t="s">
        <v>647</v>
      </c>
      <c r="LPE12072" s="18" t="s">
        <v>647</v>
      </c>
      <c r="LPF12072" s="18" t="s">
        <v>647</v>
      </c>
      <c r="LPG12072" s="18" t="s">
        <v>647</v>
      </c>
      <c r="LPH12072" s="18" t="s">
        <v>647</v>
      </c>
      <c r="LPI12072" s="18" t="s">
        <v>647</v>
      </c>
      <c r="LPJ12072" s="18" t="s">
        <v>647</v>
      </c>
      <c r="LPK12072" s="18" t="s">
        <v>647</v>
      </c>
      <c r="LPL12072" s="18" t="s">
        <v>647</v>
      </c>
      <c r="LPM12072" s="18" t="s">
        <v>647</v>
      </c>
      <c r="LPN12072" s="18" t="s">
        <v>647</v>
      </c>
      <c r="LPO12072" s="18" t="s">
        <v>647</v>
      </c>
      <c r="LPP12072" s="18" t="s">
        <v>647</v>
      </c>
      <c r="LPQ12072" s="18" t="s">
        <v>647</v>
      </c>
      <c r="LPR12072" s="18" t="s">
        <v>647</v>
      </c>
      <c r="LPS12072" s="18" t="s">
        <v>647</v>
      </c>
      <c r="LPT12072" s="18" t="s">
        <v>647</v>
      </c>
      <c r="LPU12072" s="18" t="s">
        <v>647</v>
      </c>
      <c r="LPV12072" s="18" t="s">
        <v>647</v>
      </c>
      <c r="LPW12072" s="18" t="s">
        <v>647</v>
      </c>
      <c r="LPX12072" s="18" t="s">
        <v>647</v>
      </c>
      <c r="LPY12072" s="18" t="s">
        <v>647</v>
      </c>
      <c r="LPZ12072" s="18" t="s">
        <v>647</v>
      </c>
      <c r="LQA12072" s="18" t="s">
        <v>647</v>
      </c>
      <c r="LQB12072" s="18" t="s">
        <v>647</v>
      </c>
      <c r="LQC12072" s="18" t="s">
        <v>647</v>
      </c>
      <c r="LQD12072" s="18" t="s">
        <v>647</v>
      </c>
      <c r="LQE12072" s="18" t="s">
        <v>647</v>
      </c>
      <c r="LQF12072" s="18" t="s">
        <v>647</v>
      </c>
      <c r="LQG12072" s="18" t="s">
        <v>647</v>
      </c>
      <c r="LQH12072" s="18" t="s">
        <v>647</v>
      </c>
      <c r="LQI12072" s="18" t="s">
        <v>647</v>
      </c>
      <c r="LQJ12072" s="18" t="s">
        <v>647</v>
      </c>
      <c r="LQK12072" s="18" t="s">
        <v>647</v>
      </c>
      <c r="LQL12072" s="18" t="s">
        <v>647</v>
      </c>
      <c r="LQM12072" s="18" t="s">
        <v>647</v>
      </c>
      <c r="LQN12072" s="18" t="s">
        <v>647</v>
      </c>
      <c r="LQO12072" s="18" t="s">
        <v>647</v>
      </c>
      <c r="LQP12072" s="18" t="s">
        <v>647</v>
      </c>
      <c r="LQQ12072" s="18" t="s">
        <v>647</v>
      </c>
      <c r="LQR12072" s="18" t="s">
        <v>647</v>
      </c>
      <c r="LQS12072" s="18" t="s">
        <v>647</v>
      </c>
      <c r="LQT12072" s="18" t="s">
        <v>647</v>
      </c>
      <c r="LQU12072" s="18" t="s">
        <v>647</v>
      </c>
      <c r="LQV12072" s="18" t="s">
        <v>647</v>
      </c>
      <c r="LQW12072" s="18" t="s">
        <v>647</v>
      </c>
      <c r="LQX12072" s="18" t="s">
        <v>647</v>
      </c>
      <c r="LQY12072" s="18" t="s">
        <v>647</v>
      </c>
      <c r="LQZ12072" s="18" t="s">
        <v>647</v>
      </c>
      <c r="LRA12072" s="18" t="s">
        <v>647</v>
      </c>
      <c r="LRB12072" s="18" t="s">
        <v>647</v>
      </c>
      <c r="LRC12072" s="18" t="s">
        <v>647</v>
      </c>
      <c r="LRD12072" s="18" t="s">
        <v>647</v>
      </c>
      <c r="LRE12072" s="18" t="s">
        <v>647</v>
      </c>
      <c r="LRF12072" s="18" t="s">
        <v>647</v>
      </c>
      <c r="LRG12072" s="18" t="s">
        <v>647</v>
      </c>
      <c r="LRH12072" s="18" t="s">
        <v>647</v>
      </c>
      <c r="LRI12072" s="18" t="s">
        <v>647</v>
      </c>
      <c r="LRJ12072" s="18" t="s">
        <v>647</v>
      </c>
      <c r="LRK12072" s="18" t="s">
        <v>647</v>
      </c>
      <c r="LRL12072" s="18" t="s">
        <v>647</v>
      </c>
      <c r="LRM12072" s="18" t="s">
        <v>647</v>
      </c>
      <c r="LRN12072" s="18" t="s">
        <v>647</v>
      </c>
      <c r="LRO12072" s="18" t="s">
        <v>647</v>
      </c>
      <c r="LRP12072" s="18" t="s">
        <v>647</v>
      </c>
      <c r="LRQ12072" s="18" t="s">
        <v>647</v>
      </c>
      <c r="LRR12072" s="18" t="s">
        <v>647</v>
      </c>
      <c r="LRS12072" s="18" t="s">
        <v>647</v>
      </c>
      <c r="LRT12072" s="18" t="s">
        <v>647</v>
      </c>
      <c r="LRU12072" s="18" t="s">
        <v>647</v>
      </c>
      <c r="LRV12072" s="18" t="s">
        <v>647</v>
      </c>
      <c r="LRW12072" s="18" t="s">
        <v>647</v>
      </c>
      <c r="LRX12072" s="18" t="s">
        <v>647</v>
      </c>
      <c r="LRY12072" s="18" t="s">
        <v>647</v>
      </c>
      <c r="LRZ12072" s="18" t="s">
        <v>647</v>
      </c>
      <c r="LSA12072" s="18" t="s">
        <v>647</v>
      </c>
      <c r="LSB12072" s="18" t="s">
        <v>647</v>
      </c>
      <c r="LSC12072" s="18" t="s">
        <v>647</v>
      </c>
      <c r="LSD12072" s="18" t="s">
        <v>647</v>
      </c>
      <c r="LSE12072" s="18" t="s">
        <v>647</v>
      </c>
      <c r="LSF12072" s="18" t="s">
        <v>647</v>
      </c>
      <c r="LSG12072" s="18" t="s">
        <v>647</v>
      </c>
      <c r="LSH12072" s="18" t="s">
        <v>647</v>
      </c>
      <c r="LSI12072" s="18" t="s">
        <v>647</v>
      </c>
      <c r="LSJ12072" s="18" t="s">
        <v>647</v>
      </c>
      <c r="LSK12072" s="18" t="s">
        <v>647</v>
      </c>
      <c r="LSL12072" s="18" t="s">
        <v>647</v>
      </c>
      <c r="LSM12072" s="18" t="s">
        <v>647</v>
      </c>
      <c r="LSN12072" s="18" t="s">
        <v>647</v>
      </c>
      <c r="LSO12072" s="18" t="s">
        <v>647</v>
      </c>
      <c r="LSP12072" s="18" t="s">
        <v>647</v>
      </c>
      <c r="LSQ12072" s="18" t="s">
        <v>647</v>
      </c>
      <c r="LSR12072" s="18" t="s">
        <v>647</v>
      </c>
      <c r="LSS12072" s="18" t="s">
        <v>647</v>
      </c>
      <c r="LST12072" s="18" t="s">
        <v>647</v>
      </c>
      <c r="LSU12072" s="18" t="s">
        <v>647</v>
      </c>
      <c r="LSV12072" s="18" t="s">
        <v>647</v>
      </c>
      <c r="LSW12072" s="18" t="s">
        <v>647</v>
      </c>
      <c r="LSX12072" s="18" t="s">
        <v>647</v>
      </c>
      <c r="LSY12072" s="18" t="s">
        <v>647</v>
      </c>
      <c r="LSZ12072" s="18" t="s">
        <v>647</v>
      </c>
      <c r="LTA12072" s="18" t="s">
        <v>647</v>
      </c>
      <c r="LTB12072" s="18" t="s">
        <v>647</v>
      </c>
      <c r="LTC12072" s="18" t="s">
        <v>647</v>
      </c>
      <c r="LTD12072" s="18" t="s">
        <v>647</v>
      </c>
      <c r="LTE12072" s="18" t="s">
        <v>647</v>
      </c>
      <c r="LTF12072" s="18" t="s">
        <v>647</v>
      </c>
      <c r="LTG12072" s="18" t="s">
        <v>647</v>
      </c>
      <c r="LTH12072" s="18" t="s">
        <v>647</v>
      </c>
      <c r="LTI12072" s="18" t="s">
        <v>647</v>
      </c>
      <c r="LTJ12072" s="18" t="s">
        <v>647</v>
      </c>
      <c r="LTK12072" s="18" t="s">
        <v>647</v>
      </c>
      <c r="LTL12072" s="18" t="s">
        <v>647</v>
      </c>
      <c r="LTM12072" s="18" t="s">
        <v>647</v>
      </c>
      <c r="LTN12072" s="18" t="s">
        <v>647</v>
      </c>
      <c r="LTO12072" s="18" t="s">
        <v>647</v>
      </c>
      <c r="LTP12072" s="18" t="s">
        <v>647</v>
      </c>
      <c r="LTQ12072" s="18" t="s">
        <v>647</v>
      </c>
      <c r="LTR12072" s="18" t="s">
        <v>647</v>
      </c>
      <c r="LTS12072" s="18" t="s">
        <v>647</v>
      </c>
      <c r="LTT12072" s="18" t="s">
        <v>647</v>
      </c>
      <c r="LTU12072" s="18" t="s">
        <v>647</v>
      </c>
      <c r="LTV12072" s="18" t="s">
        <v>647</v>
      </c>
      <c r="LTW12072" s="18" t="s">
        <v>647</v>
      </c>
      <c r="LTX12072" s="18" t="s">
        <v>647</v>
      </c>
      <c r="LTY12072" s="18" t="s">
        <v>647</v>
      </c>
      <c r="LTZ12072" s="18" t="s">
        <v>647</v>
      </c>
      <c r="LUA12072" s="18" t="s">
        <v>647</v>
      </c>
      <c r="LUB12072" s="18" t="s">
        <v>647</v>
      </c>
      <c r="LUC12072" s="18" t="s">
        <v>647</v>
      </c>
      <c r="LUD12072" s="18" t="s">
        <v>647</v>
      </c>
      <c r="LUE12072" s="18" t="s">
        <v>647</v>
      </c>
      <c r="LUF12072" s="18" t="s">
        <v>647</v>
      </c>
      <c r="LUG12072" s="18" t="s">
        <v>647</v>
      </c>
      <c r="LUH12072" s="18" t="s">
        <v>647</v>
      </c>
      <c r="LUI12072" s="18" t="s">
        <v>647</v>
      </c>
      <c r="LUJ12072" s="18" t="s">
        <v>647</v>
      </c>
      <c r="LUK12072" s="18" t="s">
        <v>647</v>
      </c>
      <c r="LUL12072" s="18" t="s">
        <v>647</v>
      </c>
      <c r="LUM12072" s="18" t="s">
        <v>647</v>
      </c>
      <c r="LUN12072" s="18" t="s">
        <v>647</v>
      </c>
      <c r="LUO12072" s="18" t="s">
        <v>647</v>
      </c>
      <c r="LUP12072" s="18" t="s">
        <v>647</v>
      </c>
      <c r="LUQ12072" s="18" t="s">
        <v>647</v>
      </c>
      <c r="LUR12072" s="18" t="s">
        <v>647</v>
      </c>
      <c r="LUS12072" s="18" t="s">
        <v>647</v>
      </c>
      <c r="LUT12072" s="18" t="s">
        <v>647</v>
      </c>
      <c r="LUU12072" s="18" t="s">
        <v>647</v>
      </c>
      <c r="LUV12072" s="18" t="s">
        <v>647</v>
      </c>
      <c r="LUW12072" s="18" t="s">
        <v>647</v>
      </c>
      <c r="LUX12072" s="18" t="s">
        <v>647</v>
      </c>
      <c r="LUY12072" s="18" t="s">
        <v>647</v>
      </c>
      <c r="LUZ12072" s="18" t="s">
        <v>647</v>
      </c>
      <c r="LVA12072" s="18" t="s">
        <v>647</v>
      </c>
      <c r="LVB12072" s="18" t="s">
        <v>647</v>
      </c>
      <c r="LVC12072" s="18" t="s">
        <v>647</v>
      </c>
      <c r="LVD12072" s="18" t="s">
        <v>647</v>
      </c>
      <c r="LVE12072" s="18" t="s">
        <v>647</v>
      </c>
      <c r="LVF12072" s="18" t="s">
        <v>647</v>
      </c>
      <c r="LVG12072" s="18" t="s">
        <v>647</v>
      </c>
      <c r="LVH12072" s="18" t="s">
        <v>647</v>
      </c>
      <c r="LVI12072" s="18" t="s">
        <v>647</v>
      </c>
      <c r="LVJ12072" s="18" t="s">
        <v>647</v>
      </c>
      <c r="LVK12072" s="18" t="s">
        <v>647</v>
      </c>
      <c r="LVL12072" s="18" t="s">
        <v>647</v>
      </c>
      <c r="LVM12072" s="18" t="s">
        <v>647</v>
      </c>
      <c r="LVN12072" s="18" t="s">
        <v>647</v>
      </c>
      <c r="LVO12072" s="18" t="s">
        <v>647</v>
      </c>
      <c r="LVP12072" s="18" t="s">
        <v>647</v>
      </c>
      <c r="LVQ12072" s="18" t="s">
        <v>647</v>
      </c>
      <c r="LVR12072" s="18" t="s">
        <v>647</v>
      </c>
      <c r="LVS12072" s="18" t="s">
        <v>647</v>
      </c>
      <c r="LVT12072" s="18" t="s">
        <v>647</v>
      </c>
      <c r="LVU12072" s="18" t="s">
        <v>647</v>
      </c>
      <c r="LVV12072" s="18" t="s">
        <v>647</v>
      </c>
      <c r="LVW12072" s="18" t="s">
        <v>647</v>
      </c>
      <c r="LVX12072" s="18" t="s">
        <v>647</v>
      </c>
      <c r="LVY12072" s="18" t="s">
        <v>647</v>
      </c>
      <c r="LVZ12072" s="18" t="s">
        <v>647</v>
      </c>
      <c r="LWA12072" s="18" t="s">
        <v>647</v>
      </c>
      <c r="LWB12072" s="18" t="s">
        <v>647</v>
      </c>
      <c r="LWC12072" s="18" t="s">
        <v>647</v>
      </c>
      <c r="LWD12072" s="18" t="s">
        <v>647</v>
      </c>
      <c r="LWE12072" s="18" t="s">
        <v>647</v>
      </c>
      <c r="LWF12072" s="18" t="s">
        <v>647</v>
      </c>
      <c r="LWG12072" s="18" t="s">
        <v>647</v>
      </c>
      <c r="LWH12072" s="18" t="s">
        <v>647</v>
      </c>
      <c r="LWI12072" s="18" t="s">
        <v>647</v>
      </c>
      <c r="LWJ12072" s="18" t="s">
        <v>647</v>
      </c>
      <c r="LWK12072" s="18" t="s">
        <v>647</v>
      </c>
      <c r="LWL12072" s="18" t="s">
        <v>647</v>
      </c>
      <c r="LWM12072" s="18" t="s">
        <v>647</v>
      </c>
      <c r="LWN12072" s="18" t="s">
        <v>647</v>
      </c>
      <c r="LWO12072" s="18" t="s">
        <v>647</v>
      </c>
      <c r="LWP12072" s="18" t="s">
        <v>647</v>
      </c>
      <c r="LWQ12072" s="18" t="s">
        <v>647</v>
      </c>
      <c r="LWR12072" s="18" t="s">
        <v>647</v>
      </c>
      <c r="LWS12072" s="18" t="s">
        <v>647</v>
      </c>
      <c r="LWT12072" s="18" t="s">
        <v>647</v>
      </c>
      <c r="LWU12072" s="18" t="s">
        <v>647</v>
      </c>
      <c r="LWV12072" s="18" t="s">
        <v>647</v>
      </c>
      <c r="LWW12072" s="18" t="s">
        <v>647</v>
      </c>
      <c r="LWX12072" s="18" t="s">
        <v>647</v>
      </c>
      <c r="LWY12072" s="18" t="s">
        <v>647</v>
      </c>
      <c r="LWZ12072" s="18" t="s">
        <v>647</v>
      </c>
      <c r="LXA12072" s="18" t="s">
        <v>647</v>
      </c>
      <c r="LXB12072" s="18" t="s">
        <v>647</v>
      </c>
      <c r="LXC12072" s="18" t="s">
        <v>647</v>
      </c>
      <c r="LXD12072" s="18" t="s">
        <v>647</v>
      </c>
      <c r="LXE12072" s="18" t="s">
        <v>647</v>
      </c>
      <c r="LXF12072" s="18" t="s">
        <v>647</v>
      </c>
      <c r="LXG12072" s="18" t="s">
        <v>647</v>
      </c>
      <c r="LXH12072" s="18" t="s">
        <v>647</v>
      </c>
      <c r="LXI12072" s="18" t="s">
        <v>647</v>
      </c>
      <c r="LXJ12072" s="18" t="s">
        <v>647</v>
      </c>
      <c r="LXK12072" s="18" t="s">
        <v>647</v>
      </c>
      <c r="LXL12072" s="18" t="s">
        <v>647</v>
      </c>
      <c r="LXM12072" s="18" t="s">
        <v>647</v>
      </c>
      <c r="LXN12072" s="18" t="s">
        <v>647</v>
      </c>
      <c r="LXO12072" s="18" t="s">
        <v>647</v>
      </c>
      <c r="LXP12072" s="18" t="s">
        <v>647</v>
      </c>
      <c r="LXQ12072" s="18" t="s">
        <v>647</v>
      </c>
      <c r="LXR12072" s="18" t="s">
        <v>647</v>
      </c>
      <c r="LXS12072" s="18" t="s">
        <v>647</v>
      </c>
      <c r="LXT12072" s="18" t="s">
        <v>647</v>
      </c>
      <c r="LXU12072" s="18" t="s">
        <v>647</v>
      </c>
      <c r="LXV12072" s="18" t="s">
        <v>647</v>
      </c>
      <c r="LXW12072" s="18" t="s">
        <v>647</v>
      </c>
      <c r="LXX12072" s="18" t="s">
        <v>647</v>
      </c>
      <c r="LXY12072" s="18" t="s">
        <v>647</v>
      </c>
      <c r="LXZ12072" s="18" t="s">
        <v>647</v>
      </c>
      <c r="LYA12072" s="18" t="s">
        <v>647</v>
      </c>
      <c r="LYB12072" s="18" t="s">
        <v>647</v>
      </c>
      <c r="LYC12072" s="18" t="s">
        <v>647</v>
      </c>
      <c r="LYD12072" s="18" t="s">
        <v>647</v>
      </c>
      <c r="LYE12072" s="18" t="s">
        <v>647</v>
      </c>
      <c r="LYF12072" s="18" t="s">
        <v>647</v>
      </c>
      <c r="LYG12072" s="18" t="s">
        <v>647</v>
      </c>
      <c r="LYH12072" s="18" t="s">
        <v>647</v>
      </c>
      <c r="LYI12072" s="18" t="s">
        <v>647</v>
      </c>
      <c r="LYJ12072" s="18" t="s">
        <v>647</v>
      </c>
      <c r="LYK12072" s="18" t="s">
        <v>647</v>
      </c>
      <c r="LYL12072" s="18" t="s">
        <v>647</v>
      </c>
      <c r="LYM12072" s="18" t="s">
        <v>647</v>
      </c>
      <c r="LYN12072" s="18" t="s">
        <v>647</v>
      </c>
      <c r="LYO12072" s="18" t="s">
        <v>647</v>
      </c>
      <c r="LYP12072" s="18" t="s">
        <v>647</v>
      </c>
      <c r="LYQ12072" s="18" t="s">
        <v>647</v>
      </c>
      <c r="LYR12072" s="18" t="s">
        <v>647</v>
      </c>
      <c r="LYS12072" s="18" t="s">
        <v>647</v>
      </c>
      <c r="LYT12072" s="18" t="s">
        <v>647</v>
      </c>
      <c r="LYU12072" s="18" t="s">
        <v>647</v>
      </c>
      <c r="LYV12072" s="18" t="s">
        <v>647</v>
      </c>
      <c r="LYW12072" s="18" t="s">
        <v>647</v>
      </c>
      <c r="LYX12072" s="18" t="s">
        <v>647</v>
      </c>
      <c r="LYY12072" s="18" t="s">
        <v>647</v>
      </c>
      <c r="LYZ12072" s="18" t="s">
        <v>647</v>
      </c>
      <c r="LZA12072" s="18" t="s">
        <v>647</v>
      </c>
      <c r="LZB12072" s="18" t="s">
        <v>647</v>
      </c>
      <c r="LZC12072" s="18" t="s">
        <v>647</v>
      </c>
      <c r="LZD12072" s="18" t="s">
        <v>647</v>
      </c>
      <c r="LZE12072" s="18" t="s">
        <v>647</v>
      </c>
      <c r="LZF12072" s="18" t="s">
        <v>647</v>
      </c>
      <c r="LZG12072" s="18" t="s">
        <v>647</v>
      </c>
      <c r="LZH12072" s="18" t="s">
        <v>647</v>
      </c>
      <c r="LZI12072" s="18" t="s">
        <v>647</v>
      </c>
      <c r="LZJ12072" s="18" t="s">
        <v>647</v>
      </c>
      <c r="LZK12072" s="18" t="s">
        <v>647</v>
      </c>
      <c r="LZL12072" s="18" t="s">
        <v>647</v>
      </c>
      <c r="LZM12072" s="18" t="s">
        <v>647</v>
      </c>
      <c r="LZN12072" s="18" t="s">
        <v>647</v>
      </c>
      <c r="LZO12072" s="18" t="s">
        <v>647</v>
      </c>
      <c r="LZP12072" s="18" t="s">
        <v>647</v>
      </c>
      <c r="LZQ12072" s="18" t="s">
        <v>647</v>
      </c>
      <c r="LZR12072" s="18" t="s">
        <v>647</v>
      </c>
      <c r="LZS12072" s="18" t="s">
        <v>647</v>
      </c>
      <c r="LZT12072" s="18" t="s">
        <v>647</v>
      </c>
      <c r="LZU12072" s="18" t="s">
        <v>647</v>
      </c>
      <c r="LZV12072" s="18" t="s">
        <v>647</v>
      </c>
      <c r="LZW12072" s="18" t="s">
        <v>647</v>
      </c>
      <c r="LZX12072" s="18" t="s">
        <v>647</v>
      </c>
      <c r="LZY12072" s="18" t="s">
        <v>647</v>
      </c>
      <c r="LZZ12072" s="18" t="s">
        <v>647</v>
      </c>
      <c r="MAA12072" s="18" t="s">
        <v>647</v>
      </c>
      <c r="MAB12072" s="18" t="s">
        <v>647</v>
      </c>
      <c r="MAC12072" s="18" t="s">
        <v>647</v>
      </c>
      <c r="MAD12072" s="18" t="s">
        <v>647</v>
      </c>
      <c r="MAE12072" s="18" t="s">
        <v>647</v>
      </c>
      <c r="MAF12072" s="18" t="s">
        <v>647</v>
      </c>
      <c r="MAG12072" s="18" t="s">
        <v>647</v>
      </c>
      <c r="MAH12072" s="18" t="s">
        <v>647</v>
      </c>
      <c r="MAI12072" s="18" t="s">
        <v>647</v>
      </c>
      <c r="MAJ12072" s="18" t="s">
        <v>647</v>
      </c>
      <c r="MAK12072" s="18" t="s">
        <v>647</v>
      </c>
      <c r="MAL12072" s="18" t="s">
        <v>647</v>
      </c>
      <c r="MAM12072" s="18" t="s">
        <v>647</v>
      </c>
      <c r="MAN12072" s="18" t="s">
        <v>647</v>
      </c>
      <c r="MAO12072" s="18" t="s">
        <v>647</v>
      </c>
      <c r="MAP12072" s="18" t="s">
        <v>647</v>
      </c>
      <c r="MAQ12072" s="18" t="s">
        <v>647</v>
      </c>
      <c r="MAR12072" s="18" t="s">
        <v>647</v>
      </c>
      <c r="MAS12072" s="18" t="s">
        <v>647</v>
      </c>
      <c r="MAT12072" s="18" t="s">
        <v>647</v>
      </c>
      <c r="MAU12072" s="18" t="s">
        <v>647</v>
      </c>
      <c r="MAV12072" s="18" t="s">
        <v>647</v>
      </c>
      <c r="MAW12072" s="18" t="s">
        <v>647</v>
      </c>
      <c r="MAX12072" s="18" t="s">
        <v>647</v>
      </c>
      <c r="MAY12072" s="18" t="s">
        <v>647</v>
      </c>
      <c r="MAZ12072" s="18" t="s">
        <v>647</v>
      </c>
      <c r="MBA12072" s="18" t="s">
        <v>647</v>
      </c>
      <c r="MBB12072" s="18" t="s">
        <v>647</v>
      </c>
      <c r="MBC12072" s="18" t="s">
        <v>647</v>
      </c>
      <c r="MBD12072" s="18" t="s">
        <v>647</v>
      </c>
      <c r="MBE12072" s="18" t="s">
        <v>647</v>
      </c>
      <c r="MBF12072" s="18" t="s">
        <v>647</v>
      </c>
      <c r="MBG12072" s="18" t="s">
        <v>647</v>
      </c>
      <c r="MBH12072" s="18" t="s">
        <v>647</v>
      </c>
      <c r="MBI12072" s="18" t="s">
        <v>647</v>
      </c>
      <c r="MBJ12072" s="18" t="s">
        <v>647</v>
      </c>
      <c r="MBK12072" s="18" t="s">
        <v>647</v>
      </c>
      <c r="MBL12072" s="18" t="s">
        <v>647</v>
      </c>
      <c r="MBM12072" s="18" t="s">
        <v>647</v>
      </c>
      <c r="MBN12072" s="18" t="s">
        <v>647</v>
      </c>
      <c r="MBO12072" s="18" t="s">
        <v>647</v>
      </c>
      <c r="MBP12072" s="18" t="s">
        <v>647</v>
      </c>
      <c r="MBQ12072" s="18" t="s">
        <v>647</v>
      </c>
      <c r="MBR12072" s="18" t="s">
        <v>647</v>
      </c>
      <c r="MBS12072" s="18" t="s">
        <v>647</v>
      </c>
      <c r="MBT12072" s="18" t="s">
        <v>647</v>
      </c>
      <c r="MBU12072" s="18" t="s">
        <v>647</v>
      </c>
      <c r="MBV12072" s="18" t="s">
        <v>647</v>
      </c>
      <c r="MBW12072" s="18" t="s">
        <v>647</v>
      </c>
      <c r="MBX12072" s="18" t="s">
        <v>647</v>
      </c>
      <c r="MBY12072" s="18" t="s">
        <v>647</v>
      </c>
      <c r="MBZ12072" s="18" t="s">
        <v>647</v>
      </c>
      <c r="MCA12072" s="18" t="s">
        <v>647</v>
      </c>
      <c r="MCB12072" s="18" t="s">
        <v>647</v>
      </c>
      <c r="MCC12072" s="18" t="s">
        <v>647</v>
      </c>
      <c r="MCD12072" s="18" t="s">
        <v>647</v>
      </c>
      <c r="MCE12072" s="18" t="s">
        <v>647</v>
      </c>
      <c r="MCF12072" s="18" t="s">
        <v>647</v>
      </c>
      <c r="MCG12072" s="18" t="s">
        <v>647</v>
      </c>
      <c r="MCH12072" s="18" t="s">
        <v>647</v>
      </c>
      <c r="MCI12072" s="18" t="s">
        <v>647</v>
      </c>
      <c r="MCJ12072" s="18" t="s">
        <v>647</v>
      </c>
      <c r="MCK12072" s="18" t="s">
        <v>647</v>
      </c>
      <c r="MCL12072" s="18" t="s">
        <v>647</v>
      </c>
      <c r="MCM12072" s="18" t="s">
        <v>647</v>
      </c>
      <c r="MCN12072" s="18" t="s">
        <v>647</v>
      </c>
      <c r="MCO12072" s="18" t="s">
        <v>647</v>
      </c>
      <c r="MCP12072" s="18" t="s">
        <v>647</v>
      </c>
      <c r="MCQ12072" s="18" t="s">
        <v>647</v>
      </c>
      <c r="MCR12072" s="18" t="s">
        <v>647</v>
      </c>
      <c r="MCS12072" s="18" t="s">
        <v>647</v>
      </c>
      <c r="MCT12072" s="18" t="s">
        <v>647</v>
      </c>
      <c r="MCU12072" s="18" t="s">
        <v>647</v>
      </c>
      <c r="MCV12072" s="18" t="s">
        <v>647</v>
      </c>
      <c r="MCW12072" s="18" t="s">
        <v>647</v>
      </c>
      <c r="MCX12072" s="18" t="s">
        <v>647</v>
      </c>
      <c r="MCY12072" s="18" t="s">
        <v>647</v>
      </c>
      <c r="MCZ12072" s="18" t="s">
        <v>647</v>
      </c>
      <c r="MDA12072" s="18" t="s">
        <v>647</v>
      </c>
      <c r="MDB12072" s="18" t="s">
        <v>647</v>
      </c>
      <c r="MDC12072" s="18" t="s">
        <v>647</v>
      </c>
      <c r="MDD12072" s="18" t="s">
        <v>647</v>
      </c>
      <c r="MDE12072" s="18" t="s">
        <v>647</v>
      </c>
      <c r="MDF12072" s="18" t="s">
        <v>647</v>
      </c>
      <c r="MDG12072" s="18" t="s">
        <v>647</v>
      </c>
      <c r="MDH12072" s="18" t="s">
        <v>647</v>
      </c>
      <c r="MDI12072" s="18" t="s">
        <v>647</v>
      </c>
      <c r="MDJ12072" s="18" t="s">
        <v>647</v>
      </c>
      <c r="MDK12072" s="18" t="s">
        <v>647</v>
      </c>
      <c r="MDL12072" s="18" t="s">
        <v>647</v>
      </c>
      <c r="MDM12072" s="18" t="s">
        <v>647</v>
      </c>
      <c r="MDN12072" s="18" t="s">
        <v>647</v>
      </c>
      <c r="MDO12072" s="18" t="s">
        <v>647</v>
      </c>
      <c r="MDP12072" s="18" t="s">
        <v>647</v>
      </c>
      <c r="MDQ12072" s="18" t="s">
        <v>647</v>
      </c>
      <c r="MDR12072" s="18" t="s">
        <v>647</v>
      </c>
      <c r="MDS12072" s="18" t="s">
        <v>647</v>
      </c>
      <c r="MDT12072" s="18" t="s">
        <v>647</v>
      </c>
      <c r="MDU12072" s="18" t="s">
        <v>647</v>
      </c>
      <c r="MDV12072" s="18" t="s">
        <v>647</v>
      </c>
      <c r="MDW12072" s="18" t="s">
        <v>647</v>
      </c>
      <c r="MDX12072" s="18" t="s">
        <v>647</v>
      </c>
      <c r="MDY12072" s="18" t="s">
        <v>647</v>
      </c>
      <c r="MDZ12072" s="18" t="s">
        <v>647</v>
      </c>
      <c r="MEA12072" s="18" t="s">
        <v>647</v>
      </c>
      <c r="MEB12072" s="18" t="s">
        <v>647</v>
      </c>
      <c r="MEC12072" s="18" t="s">
        <v>647</v>
      </c>
      <c r="MED12072" s="18" t="s">
        <v>647</v>
      </c>
      <c r="MEE12072" s="18" t="s">
        <v>647</v>
      </c>
      <c r="MEF12072" s="18" t="s">
        <v>647</v>
      </c>
      <c r="MEG12072" s="18" t="s">
        <v>647</v>
      </c>
      <c r="MEH12072" s="18" t="s">
        <v>647</v>
      </c>
      <c r="MEI12072" s="18" t="s">
        <v>647</v>
      </c>
      <c r="MEJ12072" s="18" t="s">
        <v>647</v>
      </c>
      <c r="MEK12072" s="18" t="s">
        <v>647</v>
      </c>
      <c r="MEL12072" s="18" t="s">
        <v>647</v>
      </c>
      <c r="MEM12072" s="18" t="s">
        <v>647</v>
      </c>
      <c r="MEN12072" s="18" t="s">
        <v>647</v>
      </c>
      <c r="MEO12072" s="18" t="s">
        <v>647</v>
      </c>
      <c r="MEP12072" s="18" t="s">
        <v>647</v>
      </c>
      <c r="MEQ12072" s="18" t="s">
        <v>647</v>
      </c>
      <c r="MER12072" s="18" t="s">
        <v>647</v>
      </c>
      <c r="MES12072" s="18" t="s">
        <v>647</v>
      </c>
      <c r="MET12072" s="18" t="s">
        <v>647</v>
      </c>
      <c r="MEU12072" s="18" t="s">
        <v>647</v>
      </c>
      <c r="MEV12072" s="18" t="s">
        <v>647</v>
      </c>
      <c r="MEW12072" s="18" t="s">
        <v>647</v>
      </c>
      <c r="MEX12072" s="18" t="s">
        <v>647</v>
      </c>
      <c r="MEY12072" s="18" t="s">
        <v>647</v>
      </c>
      <c r="MEZ12072" s="18" t="s">
        <v>647</v>
      </c>
      <c r="MFA12072" s="18" t="s">
        <v>647</v>
      </c>
      <c r="MFB12072" s="18" t="s">
        <v>647</v>
      </c>
      <c r="MFC12072" s="18" t="s">
        <v>647</v>
      </c>
      <c r="MFD12072" s="18" t="s">
        <v>647</v>
      </c>
      <c r="MFE12072" s="18" t="s">
        <v>647</v>
      </c>
      <c r="MFF12072" s="18" t="s">
        <v>647</v>
      </c>
      <c r="MFG12072" s="18" t="s">
        <v>647</v>
      </c>
      <c r="MFH12072" s="18" t="s">
        <v>647</v>
      </c>
      <c r="MFI12072" s="18" t="s">
        <v>647</v>
      </c>
      <c r="MFJ12072" s="18" t="s">
        <v>647</v>
      </c>
      <c r="MFK12072" s="18" t="s">
        <v>647</v>
      </c>
      <c r="MFL12072" s="18" t="s">
        <v>647</v>
      </c>
      <c r="MFM12072" s="18" t="s">
        <v>647</v>
      </c>
      <c r="MFN12072" s="18" t="s">
        <v>647</v>
      </c>
      <c r="MFO12072" s="18" t="s">
        <v>647</v>
      </c>
      <c r="MFP12072" s="18" t="s">
        <v>647</v>
      </c>
      <c r="MFQ12072" s="18" t="s">
        <v>647</v>
      </c>
      <c r="MFR12072" s="18" t="s">
        <v>647</v>
      </c>
      <c r="MFS12072" s="18" t="s">
        <v>647</v>
      </c>
      <c r="MFT12072" s="18" t="s">
        <v>647</v>
      </c>
      <c r="MFU12072" s="18" t="s">
        <v>647</v>
      </c>
      <c r="MFV12072" s="18" t="s">
        <v>647</v>
      </c>
      <c r="MFW12072" s="18" t="s">
        <v>647</v>
      </c>
      <c r="MFX12072" s="18" t="s">
        <v>647</v>
      </c>
      <c r="MFY12072" s="18" t="s">
        <v>647</v>
      </c>
      <c r="MFZ12072" s="18" t="s">
        <v>647</v>
      </c>
      <c r="MGA12072" s="18" t="s">
        <v>647</v>
      </c>
      <c r="MGB12072" s="18" t="s">
        <v>647</v>
      </c>
      <c r="MGC12072" s="18" t="s">
        <v>647</v>
      </c>
      <c r="MGD12072" s="18" t="s">
        <v>647</v>
      </c>
      <c r="MGE12072" s="18" t="s">
        <v>647</v>
      </c>
      <c r="MGF12072" s="18" t="s">
        <v>647</v>
      </c>
      <c r="MGG12072" s="18" t="s">
        <v>647</v>
      </c>
      <c r="MGH12072" s="18" t="s">
        <v>647</v>
      </c>
      <c r="MGI12072" s="18" t="s">
        <v>647</v>
      </c>
      <c r="MGJ12072" s="18" t="s">
        <v>647</v>
      </c>
      <c r="MGK12072" s="18" t="s">
        <v>647</v>
      </c>
      <c r="MGL12072" s="18" t="s">
        <v>647</v>
      </c>
      <c r="MGM12072" s="18" t="s">
        <v>647</v>
      </c>
      <c r="MGN12072" s="18" t="s">
        <v>647</v>
      </c>
      <c r="MGO12072" s="18" t="s">
        <v>647</v>
      </c>
      <c r="MGP12072" s="18" t="s">
        <v>647</v>
      </c>
      <c r="MGQ12072" s="18" t="s">
        <v>647</v>
      </c>
      <c r="MGR12072" s="18" t="s">
        <v>647</v>
      </c>
      <c r="MGS12072" s="18" t="s">
        <v>647</v>
      </c>
      <c r="MGT12072" s="18" t="s">
        <v>647</v>
      </c>
      <c r="MGU12072" s="18" t="s">
        <v>647</v>
      </c>
      <c r="MGV12072" s="18" t="s">
        <v>647</v>
      </c>
      <c r="MGW12072" s="18" t="s">
        <v>647</v>
      </c>
      <c r="MGX12072" s="18" t="s">
        <v>647</v>
      </c>
      <c r="MGY12072" s="18" t="s">
        <v>647</v>
      </c>
      <c r="MGZ12072" s="18" t="s">
        <v>647</v>
      </c>
      <c r="MHA12072" s="18" t="s">
        <v>647</v>
      </c>
      <c r="MHB12072" s="18" t="s">
        <v>647</v>
      </c>
      <c r="MHC12072" s="18" t="s">
        <v>647</v>
      </c>
      <c r="MHD12072" s="18" t="s">
        <v>647</v>
      </c>
      <c r="MHE12072" s="18" t="s">
        <v>647</v>
      </c>
      <c r="MHF12072" s="18" t="s">
        <v>647</v>
      </c>
      <c r="MHG12072" s="18" t="s">
        <v>647</v>
      </c>
      <c r="MHH12072" s="18" t="s">
        <v>647</v>
      </c>
      <c r="MHI12072" s="18" t="s">
        <v>647</v>
      </c>
      <c r="MHJ12072" s="18" t="s">
        <v>647</v>
      </c>
      <c r="MHK12072" s="18" t="s">
        <v>647</v>
      </c>
      <c r="MHL12072" s="18" t="s">
        <v>647</v>
      </c>
      <c r="MHM12072" s="18" t="s">
        <v>647</v>
      </c>
      <c r="MHN12072" s="18" t="s">
        <v>647</v>
      </c>
      <c r="MHO12072" s="18" t="s">
        <v>647</v>
      </c>
      <c r="MHP12072" s="18" t="s">
        <v>647</v>
      </c>
      <c r="MHQ12072" s="18" t="s">
        <v>647</v>
      </c>
      <c r="MHR12072" s="18" t="s">
        <v>647</v>
      </c>
      <c r="MHS12072" s="18" t="s">
        <v>647</v>
      </c>
      <c r="MHT12072" s="18" t="s">
        <v>647</v>
      </c>
      <c r="MHU12072" s="18" t="s">
        <v>647</v>
      </c>
      <c r="MHV12072" s="18" t="s">
        <v>647</v>
      </c>
      <c r="MHW12072" s="18" t="s">
        <v>647</v>
      </c>
      <c r="MHX12072" s="18" t="s">
        <v>647</v>
      </c>
      <c r="MHY12072" s="18" t="s">
        <v>647</v>
      </c>
      <c r="MHZ12072" s="18" t="s">
        <v>647</v>
      </c>
      <c r="MIA12072" s="18" t="s">
        <v>647</v>
      </c>
      <c r="MIB12072" s="18" t="s">
        <v>647</v>
      </c>
      <c r="MIC12072" s="18" t="s">
        <v>647</v>
      </c>
      <c r="MID12072" s="18" t="s">
        <v>647</v>
      </c>
      <c r="MIE12072" s="18" t="s">
        <v>647</v>
      </c>
      <c r="MIF12072" s="18" t="s">
        <v>647</v>
      </c>
      <c r="MIG12072" s="18" t="s">
        <v>647</v>
      </c>
      <c r="MIH12072" s="18" t="s">
        <v>647</v>
      </c>
      <c r="MII12072" s="18" t="s">
        <v>647</v>
      </c>
      <c r="MIJ12072" s="18" t="s">
        <v>647</v>
      </c>
      <c r="MIK12072" s="18" t="s">
        <v>647</v>
      </c>
      <c r="MIL12072" s="18" t="s">
        <v>647</v>
      </c>
      <c r="MIM12072" s="18" t="s">
        <v>647</v>
      </c>
      <c r="MIN12072" s="18" t="s">
        <v>647</v>
      </c>
      <c r="MIO12072" s="18" t="s">
        <v>647</v>
      </c>
      <c r="MIP12072" s="18" t="s">
        <v>647</v>
      </c>
      <c r="MIQ12072" s="18" t="s">
        <v>647</v>
      </c>
      <c r="MIR12072" s="18" t="s">
        <v>647</v>
      </c>
      <c r="MIS12072" s="18" t="s">
        <v>647</v>
      </c>
      <c r="MIT12072" s="18" t="s">
        <v>647</v>
      </c>
      <c r="MIU12072" s="18" t="s">
        <v>647</v>
      </c>
      <c r="MIV12072" s="18" t="s">
        <v>647</v>
      </c>
      <c r="MIW12072" s="18" t="s">
        <v>647</v>
      </c>
      <c r="MIX12072" s="18" t="s">
        <v>647</v>
      </c>
      <c r="MIY12072" s="18" t="s">
        <v>647</v>
      </c>
      <c r="MIZ12072" s="18" t="s">
        <v>647</v>
      </c>
      <c r="MJA12072" s="18" t="s">
        <v>647</v>
      </c>
      <c r="MJB12072" s="18" t="s">
        <v>647</v>
      </c>
      <c r="MJC12072" s="18" t="s">
        <v>647</v>
      </c>
      <c r="MJD12072" s="18" t="s">
        <v>647</v>
      </c>
      <c r="MJE12072" s="18" t="s">
        <v>647</v>
      </c>
      <c r="MJF12072" s="18" t="s">
        <v>647</v>
      </c>
      <c r="MJG12072" s="18" t="s">
        <v>647</v>
      </c>
      <c r="MJH12072" s="18" t="s">
        <v>647</v>
      </c>
      <c r="MJI12072" s="18" t="s">
        <v>647</v>
      </c>
      <c r="MJJ12072" s="18" t="s">
        <v>647</v>
      </c>
      <c r="MJK12072" s="18" t="s">
        <v>647</v>
      </c>
      <c r="MJL12072" s="18" t="s">
        <v>647</v>
      </c>
      <c r="MJM12072" s="18" t="s">
        <v>647</v>
      </c>
      <c r="MJN12072" s="18" t="s">
        <v>647</v>
      </c>
      <c r="MJO12072" s="18" t="s">
        <v>647</v>
      </c>
      <c r="MJP12072" s="18" t="s">
        <v>647</v>
      </c>
      <c r="MJQ12072" s="18" t="s">
        <v>647</v>
      </c>
      <c r="MJR12072" s="18" t="s">
        <v>647</v>
      </c>
      <c r="MJS12072" s="18" t="s">
        <v>647</v>
      </c>
      <c r="MJT12072" s="18" t="s">
        <v>647</v>
      </c>
      <c r="MJU12072" s="18" t="s">
        <v>647</v>
      </c>
      <c r="MJV12072" s="18" t="s">
        <v>647</v>
      </c>
      <c r="MJW12072" s="18" t="s">
        <v>647</v>
      </c>
      <c r="MJX12072" s="18" t="s">
        <v>647</v>
      </c>
      <c r="MJY12072" s="18" t="s">
        <v>647</v>
      </c>
      <c r="MJZ12072" s="18" t="s">
        <v>647</v>
      </c>
      <c r="MKA12072" s="18" t="s">
        <v>647</v>
      </c>
      <c r="MKB12072" s="18" t="s">
        <v>647</v>
      </c>
      <c r="MKC12072" s="18" t="s">
        <v>647</v>
      </c>
      <c r="MKD12072" s="18" t="s">
        <v>647</v>
      </c>
      <c r="MKE12072" s="18" t="s">
        <v>647</v>
      </c>
      <c r="MKF12072" s="18" t="s">
        <v>647</v>
      </c>
      <c r="MKG12072" s="18" t="s">
        <v>647</v>
      </c>
      <c r="MKH12072" s="18" t="s">
        <v>647</v>
      </c>
      <c r="MKI12072" s="18" t="s">
        <v>647</v>
      </c>
      <c r="MKJ12072" s="18" t="s">
        <v>647</v>
      </c>
      <c r="MKK12072" s="18" t="s">
        <v>647</v>
      </c>
      <c r="MKL12072" s="18" t="s">
        <v>647</v>
      </c>
      <c r="MKM12072" s="18" t="s">
        <v>647</v>
      </c>
      <c r="MKN12072" s="18" t="s">
        <v>647</v>
      </c>
      <c r="MKO12072" s="18" t="s">
        <v>647</v>
      </c>
      <c r="MKP12072" s="18" t="s">
        <v>647</v>
      </c>
      <c r="MKQ12072" s="18" t="s">
        <v>647</v>
      </c>
      <c r="MKR12072" s="18" t="s">
        <v>647</v>
      </c>
      <c r="MKS12072" s="18" t="s">
        <v>647</v>
      </c>
      <c r="MKT12072" s="18" t="s">
        <v>647</v>
      </c>
      <c r="MKU12072" s="18" t="s">
        <v>647</v>
      </c>
      <c r="MKV12072" s="18" t="s">
        <v>647</v>
      </c>
      <c r="MKW12072" s="18" t="s">
        <v>647</v>
      </c>
      <c r="MKX12072" s="18" t="s">
        <v>647</v>
      </c>
      <c r="MKY12072" s="18" t="s">
        <v>647</v>
      </c>
      <c r="MKZ12072" s="18" t="s">
        <v>647</v>
      </c>
      <c r="MLA12072" s="18" t="s">
        <v>647</v>
      </c>
      <c r="MLB12072" s="18" t="s">
        <v>647</v>
      </c>
      <c r="MLC12072" s="18" t="s">
        <v>647</v>
      </c>
      <c r="MLD12072" s="18" t="s">
        <v>647</v>
      </c>
      <c r="MLE12072" s="18" t="s">
        <v>647</v>
      </c>
      <c r="MLF12072" s="18" t="s">
        <v>647</v>
      </c>
      <c r="MLG12072" s="18" t="s">
        <v>647</v>
      </c>
      <c r="MLH12072" s="18" t="s">
        <v>647</v>
      </c>
      <c r="MLI12072" s="18" t="s">
        <v>647</v>
      </c>
      <c r="MLJ12072" s="18" t="s">
        <v>647</v>
      </c>
      <c r="MLK12072" s="18" t="s">
        <v>647</v>
      </c>
      <c r="MLL12072" s="18" t="s">
        <v>647</v>
      </c>
      <c r="MLM12072" s="18" t="s">
        <v>647</v>
      </c>
      <c r="MLN12072" s="18" t="s">
        <v>647</v>
      </c>
      <c r="MLO12072" s="18" t="s">
        <v>647</v>
      </c>
      <c r="MLP12072" s="18" t="s">
        <v>647</v>
      </c>
      <c r="MLQ12072" s="18" t="s">
        <v>647</v>
      </c>
      <c r="MLR12072" s="18" t="s">
        <v>647</v>
      </c>
      <c r="MLS12072" s="18" t="s">
        <v>647</v>
      </c>
      <c r="MLT12072" s="18" t="s">
        <v>647</v>
      </c>
      <c r="MLU12072" s="18" t="s">
        <v>647</v>
      </c>
      <c r="MLV12072" s="18" t="s">
        <v>647</v>
      </c>
      <c r="MLW12072" s="18" t="s">
        <v>647</v>
      </c>
      <c r="MLX12072" s="18" t="s">
        <v>647</v>
      </c>
      <c r="MLY12072" s="18" t="s">
        <v>647</v>
      </c>
      <c r="MLZ12072" s="18" t="s">
        <v>647</v>
      </c>
      <c r="MMA12072" s="18" t="s">
        <v>647</v>
      </c>
      <c r="MMB12072" s="18" t="s">
        <v>647</v>
      </c>
      <c r="MMC12072" s="18" t="s">
        <v>647</v>
      </c>
      <c r="MMD12072" s="18" t="s">
        <v>647</v>
      </c>
      <c r="MME12072" s="18" t="s">
        <v>647</v>
      </c>
      <c r="MMF12072" s="18" t="s">
        <v>647</v>
      </c>
      <c r="MMG12072" s="18" t="s">
        <v>647</v>
      </c>
      <c r="MMH12072" s="18" t="s">
        <v>647</v>
      </c>
      <c r="MMI12072" s="18" t="s">
        <v>647</v>
      </c>
      <c r="MMJ12072" s="18" t="s">
        <v>647</v>
      </c>
      <c r="MMK12072" s="18" t="s">
        <v>647</v>
      </c>
      <c r="MML12072" s="18" t="s">
        <v>647</v>
      </c>
      <c r="MMM12072" s="18" t="s">
        <v>647</v>
      </c>
      <c r="MMN12072" s="18" t="s">
        <v>647</v>
      </c>
      <c r="MMO12072" s="18" t="s">
        <v>647</v>
      </c>
      <c r="MMP12072" s="18" t="s">
        <v>647</v>
      </c>
      <c r="MMQ12072" s="18" t="s">
        <v>647</v>
      </c>
      <c r="MMR12072" s="18" t="s">
        <v>647</v>
      </c>
      <c r="MMS12072" s="18" t="s">
        <v>647</v>
      </c>
      <c r="MMT12072" s="18" t="s">
        <v>647</v>
      </c>
      <c r="MMU12072" s="18" t="s">
        <v>647</v>
      </c>
      <c r="MMV12072" s="18" t="s">
        <v>647</v>
      </c>
      <c r="MMW12072" s="18" t="s">
        <v>647</v>
      </c>
      <c r="MMX12072" s="18" t="s">
        <v>647</v>
      </c>
      <c r="MMY12072" s="18" t="s">
        <v>647</v>
      </c>
      <c r="MMZ12072" s="18" t="s">
        <v>647</v>
      </c>
      <c r="MNA12072" s="18" t="s">
        <v>647</v>
      </c>
      <c r="MNB12072" s="18" t="s">
        <v>647</v>
      </c>
      <c r="MNC12072" s="18" t="s">
        <v>647</v>
      </c>
      <c r="MND12072" s="18" t="s">
        <v>647</v>
      </c>
      <c r="MNE12072" s="18" t="s">
        <v>647</v>
      </c>
      <c r="MNF12072" s="18" t="s">
        <v>647</v>
      </c>
      <c r="MNG12072" s="18" t="s">
        <v>647</v>
      </c>
      <c r="MNH12072" s="18" t="s">
        <v>647</v>
      </c>
      <c r="MNI12072" s="18" t="s">
        <v>647</v>
      </c>
      <c r="MNJ12072" s="18" t="s">
        <v>647</v>
      </c>
      <c r="MNK12072" s="18" t="s">
        <v>647</v>
      </c>
      <c r="MNL12072" s="18" t="s">
        <v>647</v>
      </c>
      <c r="MNM12072" s="18" t="s">
        <v>647</v>
      </c>
      <c r="MNN12072" s="18" t="s">
        <v>647</v>
      </c>
      <c r="MNO12072" s="18" t="s">
        <v>647</v>
      </c>
      <c r="MNP12072" s="18" t="s">
        <v>647</v>
      </c>
      <c r="MNQ12072" s="18" t="s">
        <v>647</v>
      </c>
      <c r="MNR12072" s="18" t="s">
        <v>647</v>
      </c>
      <c r="MNS12072" s="18" t="s">
        <v>647</v>
      </c>
      <c r="MNT12072" s="18" t="s">
        <v>647</v>
      </c>
      <c r="MNU12072" s="18" t="s">
        <v>647</v>
      </c>
      <c r="MNV12072" s="18" t="s">
        <v>647</v>
      </c>
      <c r="MNW12072" s="18" t="s">
        <v>647</v>
      </c>
      <c r="MNX12072" s="18" t="s">
        <v>647</v>
      </c>
      <c r="MNY12072" s="18" t="s">
        <v>647</v>
      </c>
      <c r="MNZ12072" s="18" t="s">
        <v>647</v>
      </c>
      <c r="MOA12072" s="18" t="s">
        <v>647</v>
      </c>
      <c r="MOB12072" s="18" t="s">
        <v>647</v>
      </c>
      <c r="MOC12072" s="18" t="s">
        <v>647</v>
      </c>
      <c r="MOD12072" s="18" t="s">
        <v>647</v>
      </c>
      <c r="MOE12072" s="18" t="s">
        <v>647</v>
      </c>
      <c r="MOF12072" s="18" t="s">
        <v>647</v>
      </c>
      <c r="MOG12072" s="18" t="s">
        <v>647</v>
      </c>
      <c r="MOH12072" s="18" t="s">
        <v>647</v>
      </c>
      <c r="MOI12072" s="18" t="s">
        <v>647</v>
      </c>
      <c r="MOJ12072" s="18" t="s">
        <v>647</v>
      </c>
      <c r="MOK12072" s="18" t="s">
        <v>647</v>
      </c>
      <c r="MOL12072" s="18" t="s">
        <v>647</v>
      </c>
      <c r="MOM12072" s="18" t="s">
        <v>647</v>
      </c>
      <c r="MON12072" s="18" t="s">
        <v>647</v>
      </c>
      <c r="MOO12072" s="18" t="s">
        <v>647</v>
      </c>
      <c r="MOP12072" s="18" t="s">
        <v>647</v>
      </c>
      <c r="MOQ12072" s="18" t="s">
        <v>647</v>
      </c>
      <c r="MOR12072" s="18" t="s">
        <v>647</v>
      </c>
      <c r="MOS12072" s="18" t="s">
        <v>647</v>
      </c>
      <c r="MOT12072" s="18" t="s">
        <v>647</v>
      </c>
      <c r="MOU12072" s="18" t="s">
        <v>647</v>
      </c>
      <c r="MOV12072" s="18" t="s">
        <v>647</v>
      </c>
      <c r="MOW12072" s="18" t="s">
        <v>647</v>
      </c>
      <c r="MOX12072" s="18" t="s">
        <v>647</v>
      </c>
      <c r="MOY12072" s="18" t="s">
        <v>647</v>
      </c>
      <c r="MOZ12072" s="18" t="s">
        <v>647</v>
      </c>
      <c r="MPA12072" s="18" t="s">
        <v>647</v>
      </c>
      <c r="MPB12072" s="18" t="s">
        <v>647</v>
      </c>
      <c r="MPC12072" s="18" t="s">
        <v>647</v>
      </c>
      <c r="MPD12072" s="18" t="s">
        <v>647</v>
      </c>
      <c r="MPE12072" s="18" t="s">
        <v>647</v>
      </c>
      <c r="MPF12072" s="18" t="s">
        <v>647</v>
      </c>
      <c r="MPG12072" s="18" t="s">
        <v>647</v>
      </c>
      <c r="MPH12072" s="18" t="s">
        <v>647</v>
      </c>
      <c r="MPI12072" s="18" t="s">
        <v>647</v>
      </c>
      <c r="MPJ12072" s="18" t="s">
        <v>647</v>
      </c>
      <c r="MPK12072" s="18" t="s">
        <v>647</v>
      </c>
      <c r="MPL12072" s="18" t="s">
        <v>647</v>
      </c>
      <c r="MPM12072" s="18" t="s">
        <v>647</v>
      </c>
      <c r="MPN12072" s="18" t="s">
        <v>647</v>
      </c>
      <c r="MPO12072" s="18" t="s">
        <v>647</v>
      </c>
      <c r="MPP12072" s="18" t="s">
        <v>647</v>
      </c>
      <c r="MPQ12072" s="18" t="s">
        <v>647</v>
      </c>
      <c r="MPR12072" s="18" t="s">
        <v>647</v>
      </c>
      <c r="MPS12072" s="18" t="s">
        <v>647</v>
      </c>
      <c r="MPT12072" s="18" t="s">
        <v>647</v>
      </c>
      <c r="MPU12072" s="18" t="s">
        <v>647</v>
      </c>
      <c r="MPV12072" s="18" t="s">
        <v>647</v>
      </c>
      <c r="MPW12072" s="18" t="s">
        <v>647</v>
      </c>
      <c r="MPX12072" s="18" t="s">
        <v>647</v>
      </c>
      <c r="MPY12072" s="18" t="s">
        <v>647</v>
      </c>
      <c r="MPZ12072" s="18" t="s">
        <v>647</v>
      </c>
      <c r="MQA12072" s="18" t="s">
        <v>647</v>
      </c>
      <c r="MQB12072" s="18" t="s">
        <v>647</v>
      </c>
      <c r="MQC12072" s="18" t="s">
        <v>647</v>
      </c>
      <c r="MQD12072" s="18" t="s">
        <v>647</v>
      </c>
      <c r="MQE12072" s="18" t="s">
        <v>647</v>
      </c>
      <c r="MQF12072" s="18" t="s">
        <v>647</v>
      </c>
      <c r="MQG12072" s="18" t="s">
        <v>647</v>
      </c>
      <c r="MQH12072" s="18" t="s">
        <v>647</v>
      </c>
      <c r="MQI12072" s="18" t="s">
        <v>647</v>
      </c>
      <c r="MQJ12072" s="18" t="s">
        <v>647</v>
      </c>
      <c r="MQK12072" s="18" t="s">
        <v>647</v>
      </c>
      <c r="MQL12072" s="18" t="s">
        <v>647</v>
      </c>
      <c r="MQM12072" s="18" t="s">
        <v>647</v>
      </c>
      <c r="MQN12072" s="18" t="s">
        <v>647</v>
      </c>
      <c r="MQO12072" s="18" t="s">
        <v>647</v>
      </c>
      <c r="MQP12072" s="18" t="s">
        <v>647</v>
      </c>
      <c r="MQQ12072" s="18" t="s">
        <v>647</v>
      </c>
      <c r="MQR12072" s="18" t="s">
        <v>647</v>
      </c>
      <c r="MQS12072" s="18" t="s">
        <v>647</v>
      </c>
      <c r="MQT12072" s="18" t="s">
        <v>647</v>
      </c>
      <c r="MQU12072" s="18" t="s">
        <v>647</v>
      </c>
      <c r="MQV12072" s="18" t="s">
        <v>647</v>
      </c>
      <c r="MQW12072" s="18" t="s">
        <v>647</v>
      </c>
      <c r="MQX12072" s="18" t="s">
        <v>647</v>
      </c>
      <c r="MQY12072" s="18" t="s">
        <v>647</v>
      </c>
      <c r="MQZ12072" s="18" t="s">
        <v>647</v>
      </c>
      <c r="MRA12072" s="18" t="s">
        <v>647</v>
      </c>
      <c r="MRB12072" s="18" t="s">
        <v>647</v>
      </c>
      <c r="MRC12072" s="18" t="s">
        <v>647</v>
      </c>
      <c r="MRD12072" s="18" t="s">
        <v>647</v>
      </c>
      <c r="MRE12072" s="18" t="s">
        <v>647</v>
      </c>
      <c r="MRF12072" s="18" t="s">
        <v>647</v>
      </c>
      <c r="MRG12072" s="18" t="s">
        <v>647</v>
      </c>
      <c r="MRH12072" s="18" t="s">
        <v>647</v>
      </c>
      <c r="MRI12072" s="18" t="s">
        <v>647</v>
      </c>
      <c r="MRJ12072" s="18" t="s">
        <v>647</v>
      </c>
      <c r="MRK12072" s="18" t="s">
        <v>647</v>
      </c>
      <c r="MRL12072" s="18" t="s">
        <v>647</v>
      </c>
      <c r="MRM12072" s="18" t="s">
        <v>647</v>
      </c>
      <c r="MRN12072" s="18" t="s">
        <v>647</v>
      </c>
      <c r="MRO12072" s="18" t="s">
        <v>647</v>
      </c>
      <c r="MRP12072" s="18" t="s">
        <v>647</v>
      </c>
      <c r="MRQ12072" s="18" t="s">
        <v>647</v>
      </c>
      <c r="MRR12072" s="18" t="s">
        <v>647</v>
      </c>
      <c r="MRS12072" s="18" t="s">
        <v>647</v>
      </c>
      <c r="MRT12072" s="18" t="s">
        <v>647</v>
      </c>
      <c r="MRU12072" s="18" t="s">
        <v>647</v>
      </c>
      <c r="MRV12072" s="18" t="s">
        <v>647</v>
      </c>
      <c r="MRW12072" s="18" t="s">
        <v>647</v>
      </c>
      <c r="MRX12072" s="18" t="s">
        <v>647</v>
      </c>
      <c r="MRY12072" s="18" t="s">
        <v>647</v>
      </c>
      <c r="MRZ12072" s="18" t="s">
        <v>647</v>
      </c>
      <c r="MSA12072" s="18" t="s">
        <v>647</v>
      </c>
      <c r="MSB12072" s="18" t="s">
        <v>647</v>
      </c>
      <c r="MSC12072" s="18" t="s">
        <v>647</v>
      </c>
      <c r="MSD12072" s="18" t="s">
        <v>647</v>
      </c>
      <c r="MSE12072" s="18" t="s">
        <v>647</v>
      </c>
      <c r="MSF12072" s="18" t="s">
        <v>647</v>
      </c>
      <c r="MSG12072" s="18" t="s">
        <v>647</v>
      </c>
      <c r="MSH12072" s="18" t="s">
        <v>647</v>
      </c>
      <c r="MSI12072" s="18" t="s">
        <v>647</v>
      </c>
      <c r="MSJ12072" s="18" t="s">
        <v>647</v>
      </c>
      <c r="MSK12072" s="18" t="s">
        <v>647</v>
      </c>
      <c r="MSL12072" s="18" t="s">
        <v>647</v>
      </c>
      <c r="MSM12072" s="18" t="s">
        <v>647</v>
      </c>
      <c r="MSN12072" s="18" t="s">
        <v>647</v>
      </c>
      <c r="MSO12072" s="18" t="s">
        <v>647</v>
      </c>
      <c r="MSP12072" s="18" t="s">
        <v>647</v>
      </c>
      <c r="MSQ12072" s="18" t="s">
        <v>647</v>
      </c>
      <c r="MSR12072" s="18" t="s">
        <v>647</v>
      </c>
      <c r="MSS12072" s="18" t="s">
        <v>647</v>
      </c>
      <c r="MST12072" s="18" t="s">
        <v>647</v>
      </c>
      <c r="MSU12072" s="18" t="s">
        <v>647</v>
      </c>
      <c r="MSV12072" s="18" t="s">
        <v>647</v>
      </c>
      <c r="MSW12072" s="18" t="s">
        <v>647</v>
      </c>
      <c r="MSX12072" s="18" t="s">
        <v>647</v>
      </c>
      <c r="MSY12072" s="18" t="s">
        <v>647</v>
      </c>
      <c r="MSZ12072" s="18" t="s">
        <v>647</v>
      </c>
      <c r="MTA12072" s="18" t="s">
        <v>647</v>
      </c>
      <c r="MTB12072" s="18" t="s">
        <v>647</v>
      </c>
      <c r="MTC12072" s="18" t="s">
        <v>647</v>
      </c>
      <c r="MTD12072" s="18" t="s">
        <v>647</v>
      </c>
      <c r="MTE12072" s="18" t="s">
        <v>647</v>
      </c>
      <c r="MTF12072" s="18" t="s">
        <v>647</v>
      </c>
      <c r="MTG12072" s="18" t="s">
        <v>647</v>
      </c>
      <c r="MTH12072" s="18" t="s">
        <v>647</v>
      </c>
      <c r="MTI12072" s="18" t="s">
        <v>647</v>
      </c>
      <c r="MTJ12072" s="18" t="s">
        <v>647</v>
      </c>
      <c r="MTK12072" s="18" t="s">
        <v>647</v>
      </c>
      <c r="MTL12072" s="18" t="s">
        <v>647</v>
      </c>
      <c r="MTM12072" s="18" t="s">
        <v>647</v>
      </c>
      <c r="MTN12072" s="18" t="s">
        <v>647</v>
      </c>
      <c r="MTO12072" s="18" t="s">
        <v>647</v>
      </c>
      <c r="MTP12072" s="18" t="s">
        <v>647</v>
      </c>
      <c r="MTQ12072" s="18" t="s">
        <v>647</v>
      </c>
      <c r="MTR12072" s="18" t="s">
        <v>647</v>
      </c>
      <c r="MTS12072" s="18" t="s">
        <v>647</v>
      </c>
      <c r="MTT12072" s="18" t="s">
        <v>647</v>
      </c>
      <c r="MTU12072" s="18" t="s">
        <v>647</v>
      </c>
      <c r="MTV12072" s="18" t="s">
        <v>647</v>
      </c>
      <c r="MTW12072" s="18" t="s">
        <v>647</v>
      </c>
      <c r="MTX12072" s="18" t="s">
        <v>647</v>
      </c>
      <c r="MTY12072" s="18" t="s">
        <v>647</v>
      </c>
      <c r="MTZ12072" s="18" t="s">
        <v>647</v>
      </c>
      <c r="MUA12072" s="18" t="s">
        <v>647</v>
      </c>
      <c r="MUB12072" s="18" t="s">
        <v>647</v>
      </c>
      <c r="MUC12072" s="18" t="s">
        <v>647</v>
      </c>
      <c r="MUD12072" s="18" t="s">
        <v>647</v>
      </c>
      <c r="MUE12072" s="18" t="s">
        <v>647</v>
      </c>
      <c r="MUF12072" s="18" t="s">
        <v>647</v>
      </c>
      <c r="MUG12072" s="18" t="s">
        <v>647</v>
      </c>
      <c r="MUH12072" s="18" t="s">
        <v>647</v>
      </c>
      <c r="MUI12072" s="18" t="s">
        <v>647</v>
      </c>
      <c r="MUJ12072" s="18" t="s">
        <v>647</v>
      </c>
      <c r="MUK12072" s="18" t="s">
        <v>647</v>
      </c>
      <c r="MUL12072" s="18" t="s">
        <v>647</v>
      </c>
      <c r="MUM12072" s="18" t="s">
        <v>647</v>
      </c>
      <c r="MUN12072" s="18" t="s">
        <v>647</v>
      </c>
      <c r="MUO12072" s="18" t="s">
        <v>647</v>
      </c>
      <c r="MUP12072" s="18" t="s">
        <v>647</v>
      </c>
      <c r="MUQ12072" s="18" t="s">
        <v>647</v>
      </c>
      <c r="MUR12072" s="18" t="s">
        <v>647</v>
      </c>
      <c r="MUS12072" s="18" t="s">
        <v>647</v>
      </c>
      <c r="MUT12072" s="18" t="s">
        <v>647</v>
      </c>
      <c r="MUU12072" s="18" t="s">
        <v>647</v>
      </c>
      <c r="MUV12072" s="18" t="s">
        <v>647</v>
      </c>
      <c r="MUW12072" s="18" t="s">
        <v>647</v>
      </c>
      <c r="MUX12072" s="18" t="s">
        <v>647</v>
      </c>
      <c r="MUY12072" s="18" t="s">
        <v>647</v>
      </c>
      <c r="MUZ12072" s="18" t="s">
        <v>647</v>
      </c>
      <c r="MVA12072" s="18" t="s">
        <v>647</v>
      </c>
      <c r="MVB12072" s="18" t="s">
        <v>647</v>
      </c>
      <c r="MVC12072" s="18" t="s">
        <v>647</v>
      </c>
      <c r="MVD12072" s="18" t="s">
        <v>647</v>
      </c>
      <c r="MVE12072" s="18" t="s">
        <v>647</v>
      </c>
      <c r="MVF12072" s="18" t="s">
        <v>647</v>
      </c>
      <c r="MVG12072" s="18" t="s">
        <v>647</v>
      </c>
      <c r="MVH12072" s="18" t="s">
        <v>647</v>
      </c>
      <c r="MVI12072" s="18" t="s">
        <v>647</v>
      </c>
      <c r="MVJ12072" s="18" t="s">
        <v>647</v>
      </c>
      <c r="MVK12072" s="18" t="s">
        <v>647</v>
      </c>
      <c r="MVL12072" s="18" t="s">
        <v>647</v>
      </c>
      <c r="MVM12072" s="18" t="s">
        <v>647</v>
      </c>
      <c r="MVN12072" s="18" t="s">
        <v>647</v>
      </c>
      <c r="MVO12072" s="18" t="s">
        <v>647</v>
      </c>
      <c r="MVP12072" s="18" t="s">
        <v>647</v>
      </c>
      <c r="MVQ12072" s="18" t="s">
        <v>647</v>
      </c>
      <c r="MVR12072" s="18" t="s">
        <v>647</v>
      </c>
      <c r="MVS12072" s="18" t="s">
        <v>647</v>
      </c>
      <c r="MVT12072" s="18" t="s">
        <v>647</v>
      </c>
      <c r="MVU12072" s="18" t="s">
        <v>647</v>
      </c>
      <c r="MVV12072" s="18" t="s">
        <v>647</v>
      </c>
      <c r="MVW12072" s="18" t="s">
        <v>647</v>
      </c>
      <c r="MVX12072" s="18" t="s">
        <v>647</v>
      </c>
      <c r="MVY12072" s="18" t="s">
        <v>647</v>
      </c>
      <c r="MVZ12072" s="18" t="s">
        <v>647</v>
      </c>
      <c r="MWA12072" s="18" t="s">
        <v>647</v>
      </c>
      <c r="MWB12072" s="18" t="s">
        <v>647</v>
      </c>
      <c r="MWC12072" s="18" t="s">
        <v>647</v>
      </c>
      <c r="MWD12072" s="18" t="s">
        <v>647</v>
      </c>
      <c r="MWE12072" s="18" t="s">
        <v>647</v>
      </c>
      <c r="MWF12072" s="18" t="s">
        <v>647</v>
      </c>
      <c r="MWG12072" s="18" t="s">
        <v>647</v>
      </c>
      <c r="MWH12072" s="18" t="s">
        <v>647</v>
      </c>
      <c r="MWI12072" s="18" t="s">
        <v>647</v>
      </c>
      <c r="MWJ12072" s="18" t="s">
        <v>647</v>
      </c>
      <c r="MWK12072" s="18" t="s">
        <v>647</v>
      </c>
      <c r="MWL12072" s="18" t="s">
        <v>647</v>
      </c>
      <c r="MWM12072" s="18" t="s">
        <v>647</v>
      </c>
      <c r="MWN12072" s="18" t="s">
        <v>647</v>
      </c>
      <c r="MWO12072" s="18" t="s">
        <v>647</v>
      </c>
      <c r="MWP12072" s="18" t="s">
        <v>647</v>
      </c>
      <c r="MWQ12072" s="18" t="s">
        <v>647</v>
      </c>
      <c r="MWR12072" s="18" t="s">
        <v>647</v>
      </c>
      <c r="MWS12072" s="18" t="s">
        <v>647</v>
      </c>
      <c r="MWT12072" s="18" t="s">
        <v>647</v>
      </c>
      <c r="MWU12072" s="18" t="s">
        <v>647</v>
      </c>
      <c r="MWV12072" s="18" t="s">
        <v>647</v>
      </c>
      <c r="MWW12072" s="18" t="s">
        <v>647</v>
      </c>
      <c r="MWX12072" s="18" t="s">
        <v>647</v>
      </c>
      <c r="MWY12072" s="18" t="s">
        <v>647</v>
      </c>
      <c r="MWZ12072" s="18" t="s">
        <v>647</v>
      </c>
      <c r="MXA12072" s="18" t="s">
        <v>647</v>
      </c>
      <c r="MXB12072" s="18" t="s">
        <v>647</v>
      </c>
      <c r="MXC12072" s="18" t="s">
        <v>647</v>
      </c>
      <c r="MXD12072" s="18" t="s">
        <v>647</v>
      </c>
      <c r="MXE12072" s="18" t="s">
        <v>647</v>
      </c>
      <c r="MXF12072" s="18" t="s">
        <v>647</v>
      </c>
      <c r="MXG12072" s="18" t="s">
        <v>647</v>
      </c>
      <c r="MXH12072" s="18" t="s">
        <v>647</v>
      </c>
      <c r="MXI12072" s="18" t="s">
        <v>647</v>
      </c>
      <c r="MXJ12072" s="18" t="s">
        <v>647</v>
      </c>
      <c r="MXK12072" s="18" t="s">
        <v>647</v>
      </c>
      <c r="MXL12072" s="18" t="s">
        <v>647</v>
      </c>
      <c r="MXM12072" s="18" t="s">
        <v>647</v>
      </c>
      <c r="MXN12072" s="18" t="s">
        <v>647</v>
      </c>
      <c r="MXO12072" s="18" t="s">
        <v>647</v>
      </c>
      <c r="MXP12072" s="18" t="s">
        <v>647</v>
      </c>
      <c r="MXQ12072" s="18" t="s">
        <v>647</v>
      </c>
      <c r="MXR12072" s="18" t="s">
        <v>647</v>
      </c>
      <c r="MXS12072" s="18" t="s">
        <v>647</v>
      </c>
      <c r="MXT12072" s="18" t="s">
        <v>647</v>
      </c>
      <c r="MXU12072" s="18" t="s">
        <v>647</v>
      </c>
      <c r="MXV12072" s="18" t="s">
        <v>647</v>
      </c>
      <c r="MXW12072" s="18" t="s">
        <v>647</v>
      </c>
      <c r="MXX12072" s="18" t="s">
        <v>647</v>
      </c>
      <c r="MXY12072" s="18" t="s">
        <v>647</v>
      </c>
      <c r="MXZ12072" s="18" t="s">
        <v>647</v>
      </c>
      <c r="MYA12072" s="18" t="s">
        <v>647</v>
      </c>
      <c r="MYB12072" s="18" t="s">
        <v>647</v>
      </c>
      <c r="MYC12072" s="18" t="s">
        <v>647</v>
      </c>
      <c r="MYD12072" s="18" t="s">
        <v>647</v>
      </c>
      <c r="MYE12072" s="18" t="s">
        <v>647</v>
      </c>
      <c r="MYF12072" s="18" t="s">
        <v>647</v>
      </c>
      <c r="MYG12072" s="18" t="s">
        <v>647</v>
      </c>
      <c r="MYH12072" s="18" t="s">
        <v>647</v>
      </c>
      <c r="MYI12072" s="18" t="s">
        <v>647</v>
      </c>
      <c r="MYJ12072" s="18" t="s">
        <v>647</v>
      </c>
      <c r="MYK12072" s="18" t="s">
        <v>647</v>
      </c>
      <c r="MYL12072" s="18" t="s">
        <v>647</v>
      </c>
      <c r="MYM12072" s="18" t="s">
        <v>647</v>
      </c>
      <c r="MYN12072" s="18" t="s">
        <v>647</v>
      </c>
      <c r="MYO12072" s="18" t="s">
        <v>647</v>
      </c>
      <c r="MYP12072" s="18" t="s">
        <v>647</v>
      </c>
      <c r="MYQ12072" s="18" t="s">
        <v>647</v>
      </c>
      <c r="MYR12072" s="18" t="s">
        <v>647</v>
      </c>
      <c r="MYS12072" s="18" t="s">
        <v>647</v>
      </c>
      <c r="MYT12072" s="18" t="s">
        <v>647</v>
      </c>
      <c r="MYU12072" s="18" t="s">
        <v>647</v>
      </c>
      <c r="MYV12072" s="18" t="s">
        <v>647</v>
      </c>
      <c r="MYW12072" s="18" t="s">
        <v>647</v>
      </c>
      <c r="MYX12072" s="18" t="s">
        <v>647</v>
      </c>
      <c r="MYY12072" s="18" t="s">
        <v>647</v>
      </c>
      <c r="MYZ12072" s="18" t="s">
        <v>647</v>
      </c>
      <c r="MZA12072" s="18" t="s">
        <v>647</v>
      </c>
      <c r="MZB12072" s="18" t="s">
        <v>647</v>
      </c>
      <c r="MZC12072" s="18" t="s">
        <v>647</v>
      </c>
      <c r="MZD12072" s="18" t="s">
        <v>647</v>
      </c>
      <c r="MZE12072" s="18" t="s">
        <v>647</v>
      </c>
      <c r="MZF12072" s="18" t="s">
        <v>647</v>
      </c>
      <c r="MZG12072" s="18" t="s">
        <v>647</v>
      </c>
      <c r="MZH12072" s="18" t="s">
        <v>647</v>
      </c>
      <c r="MZI12072" s="18" t="s">
        <v>647</v>
      </c>
      <c r="MZJ12072" s="18" t="s">
        <v>647</v>
      </c>
      <c r="MZK12072" s="18" t="s">
        <v>647</v>
      </c>
      <c r="MZL12072" s="18" t="s">
        <v>647</v>
      </c>
      <c r="MZM12072" s="18" t="s">
        <v>647</v>
      </c>
      <c r="MZN12072" s="18" t="s">
        <v>647</v>
      </c>
      <c r="MZO12072" s="18" t="s">
        <v>647</v>
      </c>
      <c r="MZP12072" s="18" t="s">
        <v>647</v>
      </c>
      <c r="MZQ12072" s="18" t="s">
        <v>647</v>
      </c>
      <c r="MZR12072" s="18" t="s">
        <v>647</v>
      </c>
      <c r="MZS12072" s="18" t="s">
        <v>647</v>
      </c>
      <c r="MZT12072" s="18" t="s">
        <v>647</v>
      </c>
      <c r="MZU12072" s="18" t="s">
        <v>647</v>
      </c>
      <c r="MZV12072" s="18" t="s">
        <v>647</v>
      </c>
      <c r="MZW12072" s="18" t="s">
        <v>647</v>
      </c>
      <c r="MZX12072" s="18" t="s">
        <v>647</v>
      </c>
      <c r="MZY12072" s="18" t="s">
        <v>647</v>
      </c>
      <c r="MZZ12072" s="18" t="s">
        <v>647</v>
      </c>
      <c r="NAA12072" s="18" t="s">
        <v>647</v>
      </c>
      <c r="NAB12072" s="18" t="s">
        <v>647</v>
      </c>
      <c r="NAC12072" s="18" t="s">
        <v>647</v>
      </c>
      <c r="NAD12072" s="18" t="s">
        <v>647</v>
      </c>
      <c r="NAE12072" s="18" t="s">
        <v>647</v>
      </c>
      <c r="NAF12072" s="18" t="s">
        <v>647</v>
      </c>
      <c r="NAG12072" s="18" t="s">
        <v>647</v>
      </c>
      <c r="NAH12072" s="18" t="s">
        <v>647</v>
      </c>
      <c r="NAI12072" s="18" t="s">
        <v>647</v>
      </c>
      <c r="NAJ12072" s="18" t="s">
        <v>647</v>
      </c>
      <c r="NAK12072" s="18" t="s">
        <v>647</v>
      </c>
      <c r="NAL12072" s="18" t="s">
        <v>647</v>
      </c>
      <c r="NAM12072" s="18" t="s">
        <v>647</v>
      </c>
      <c r="NAN12072" s="18" t="s">
        <v>647</v>
      </c>
      <c r="NAO12072" s="18" t="s">
        <v>647</v>
      </c>
      <c r="NAP12072" s="18" t="s">
        <v>647</v>
      </c>
      <c r="NAQ12072" s="18" t="s">
        <v>647</v>
      </c>
      <c r="NAR12072" s="18" t="s">
        <v>647</v>
      </c>
      <c r="NAS12072" s="18" t="s">
        <v>647</v>
      </c>
      <c r="NAT12072" s="18" t="s">
        <v>647</v>
      </c>
      <c r="NAU12072" s="18" t="s">
        <v>647</v>
      </c>
      <c r="NAV12072" s="18" t="s">
        <v>647</v>
      </c>
      <c r="NAW12072" s="18" t="s">
        <v>647</v>
      </c>
      <c r="NAX12072" s="18" t="s">
        <v>647</v>
      </c>
      <c r="NAY12072" s="18" t="s">
        <v>647</v>
      </c>
      <c r="NAZ12072" s="18" t="s">
        <v>647</v>
      </c>
      <c r="NBA12072" s="18" t="s">
        <v>647</v>
      </c>
      <c r="NBB12072" s="18" t="s">
        <v>647</v>
      </c>
      <c r="NBC12072" s="18" t="s">
        <v>647</v>
      </c>
      <c r="NBD12072" s="18" t="s">
        <v>647</v>
      </c>
      <c r="NBE12072" s="18" t="s">
        <v>647</v>
      </c>
      <c r="NBF12072" s="18" t="s">
        <v>647</v>
      </c>
      <c r="NBG12072" s="18" t="s">
        <v>647</v>
      </c>
      <c r="NBH12072" s="18" t="s">
        <v>647</v>
      </c>
      <c r="NBI12072" s="18" t="s">
        <v>647</v>
      </c>
      <c r="NBJ12072" s="18" t="s">
        <v>647</v>
      </c>
      <c r="NBK12072" s="18" t="s">
        <v>647</v>
      </c>
      <c r="NBL12072" s="18" t="s">
        <v>647</v>
      </c>
      <c r="NBM12072" s="18" t="s">
        <v>647</v>
      </c>
      <c r="NBN12072" s="18" t="s">
        <v>647</v>
      </c>
      <c r="NBO12072" s="18" t="s">
        <v>647</v>
      </c>
      <c r="NBP12072" s="18" t="s">
        <v>647</v>
      </c>
      <c r="NBQ12072" s="18" t="s">
        <v>647</v>
      </c>
      <c r="NBR12072" s="18" t="s">
        <v>647</v>
      </c>
      <c r="NBS12072" s="18" t="s">
        <v>647</v>
      </c>
      <c r="NBT12072" s="18" t="s">
        <v>647</v>
      </c>
      <c r="NBU12072" s="18" t="s">
        <v>647</v>
      </c>
      <c r="NBV12072" s="18" t="s">
        <v>647</v>
      </c>
      <c r="NBW12072" s="18" t="s">
        <v>647</v>
      </c>
      <c r="NBX12072" s="18" t="s">
        <v>647</v>
      </c>
      <c r="NBY12072" s="18" t="s">
        <v>647</v>
      </c>
      <c r="NBZ12072" s="18" t="s">
        <v>647</v>
      </c>
      <c r="NCA12072" s="18" t="s">
        <v>647</v>
      </c>
      <c r="NCB12072" s="18" t="s">
        <v>647</v>
      </c>
      <c r="NCC12072" s="18" t="s">
        <v>647</v>
      </c>
      <c r="NCD12072" s="18" t="s">
        <v>647</v>
      </c>
      <c r="NCE12072" s="18" t="s">
        <v>647</v>
      </c>
      <c r="NCF12072" s="18" t="s">
        <v>647</v>
      </c>
      <c r="NCG12072" s="18" t="s">
        <v>647</v>
      </c>
      <c r="NCH12072" s="18" t="s">
        <v>647</v>
      </c>
      <c r="NCI12072" s="18" t="s">
        <v>647</v>
      </c>
      <c r="NCJ12072" s="18" t="s">
        <v>647</v>
      </c>
      <c r="NCK12072" s="18" t="s">
        <v>647</v>
      </c>
      <c r="NCL12072" s="18" t="s">
        <v>647</v>
      </c>
      <c r="NCM12072" s="18" t="s">
        <v>647</v>
      </c>
      <c r="NCN12072" s="18" t="s">
        <v>647</v>
      </c>
      <c r="NCO12072" s="18" t="s">
        <v>647</v>
      </c>
      <c r="NCP12072" s="18" t="s">
        <v>647</v>
      </c>
      <c r="NCQ12072" s="18" t="s">
        <v>647</v>
      </c>
      <c r="NCR12072" s="18" t="s">
        <v>647</v>
      </c>
      <c r="NCS12072" s="18" t="s">
        <v>647</v>
      </c>
      <c r="NCT12072" s="18" t="s">
        <v>647</v>
      </c>
      <c r="NCU12072" s="18" t="s">
        <v>647</v>
      </c>
      <c r="NCV12072" s="18" t="s">
        <v>647</v>
      </c>
      <c r="NCW12072" s="18" t="s">
        <v>647</v>
      </c>
      <c r="NCX12072" s="18" t="s">
        <v>647</v>
      </c>
      <c r="NCY12072" s="18" t="s">
        <v>647</v>
      </c>
      <c r="NCZ12072" s="18" t="s">
        <v>647</v>
      </c>
      <c r="NDA12072" s="18" t="s">
        <v>647</v>
      </c>
      <c r="NDB12072" s="18" t="s">
        <v>647</v>
      </c>
      <c r="NDC12072" s="18" t="s">
        <v>647</v>
      </c>
      <c r="NDD12072" s="18" t="s">
        <v>647</v>
      </c>
      <c r="NDE12072" s="18" t="s">
        <v>647</v>
      </c>
      <c r="NDF12072" s="18" t="s">
        <v>647</v>
      </c>
      <c r="NDG12072" s="18" t="s">
        <v>647</v>
      </c>
      <c r="NDH12072" s="18" t="s">
        <v>647</v>
      </c>
      <c r="NDI12072" s="18" t="s">
        <v>647</v>
      </c>
      <c r="NDJ12072" s="18" t="s">
        <v>647</v>
      </c>
      <c r="NDK12072" s="18" t="s">
        <v>647</v>
      </c>
      <c r="NDL12072" s="18" t="s">
        <v>647</v>
      </c>
      <c r="NDM12072" s="18" t="s">
        <v>647</v>
      </c>
      <c r="NDN12072" s="18" t="s">
        <v>647</v>
      </c>
      <c r="NDO12072" s="18" t="s">
        <v>647</v>
      </c>
      <c r="NDP12072" s="18" t="s">
        <v>647</v>
      </c>
      <c r="NDQ12072" s="18" t="s">
        <v>647</v>
      </c>
      <c r="NDR12072" s="18" t="s">
        <v>647</v>
      </c>
      <c r="NDS12072" s="18" t="s">
        <v>647</v>
      </c>
      <c r="NDT12072" s="18" t="s">
        <v>647</v>
      </c>
      <c r="NDU12072" s="18" t="s">
        <v>647</v>
      </c>
      <c r="NDV12072" s="18" t="s">
        <v>647</v>
      </c>
      <c r="NDW12072" s="18" t="s">
        <v>647</v>
      </c>
      <c r="NDX12072" s="18" t="s">
        <v>647</v>
      </c>
      <c r="NDY12072" s="18" t="s">
        <v>647</v>
      </c>
      <c r="NDZ12072" s="18" t="s">
        <v>647</v>
      </c>
      <c r="NEA12072" s="18" t="s">
        <v>647</v>
      </c>
      <c r="NEB12072" s="18" t="s">
        <v>647</v>
      </c>
      <c r="NEC12072" s="18" t="s">
        <v>647</v>
      </c>
      <c r="NED12072" s="18" t="s">
        <v>647</v>
      </c>
      <c r="NEE12072" s="18" t="s">
        <v>647</v>
      </c>
      <c r="NEF12072" s="18" t="s">
        <v>647</v>
      </c>
      <c r="NEG12072" s="18" t="s">
        <v>647</v>
      </c>
      <c r="NEH12072" s="18" t="s">
        <v>647</v>
      </c>
      <c r="NEI12072" s="18" t="s">
        <v>647</v>
      </c>
      <c r="NEJ12072" s="18" t="s">
        <v>647</v>
      </c>
      <c r="NEK12072" s="18" t="s">
        <v>647</v>
      </c>
      <c r="NEL12072" s="18" t="s">
        <v>647</v>
      </c>
      <c r="NEM12072" s="18" t="s">
        <v>647</v>
      </c>
      <c r="NEN12072" s="18" t="s">
        <v>647</v>
      </c>
      <c r="NEO12072" s="18" t="s">
        <v>647</v>
      </c>
      <c r="NEP12072" s="18" t="s">
        <v>647</v>
      </c>
      <c r="NEQ12072" s="18" t="s">
        <v>647</v>
      </c>
      <c r="NER12072" s="18" t="s">
        <v>647</v>
      </c>
      <c r="NES12072" s="18" t="s">
        <v>647</v>
      </c>
      <c r="NET12072" s="18" t="s">
        <v>647</v>
      </c>
      <c r="NEU12072" s="18" t="s">
        <v>647</v>
      </c>
      <c r="NEV12072" s="18" t="s">
        <v>647</v>
      </c>
      <c r="NEW12072" s="18" t="s">
        <v>647</v>
      </c>
      <c r="NEX12072" s="18" t="s">
        <v>647</v>
      </c>
      <c r="NEY12072" s="18" t="s">
        <v>647</v>
      </c>
      <c r="NEZ12072" s="18" t="s">
        <v>647</v>
      </c>
      <c r="NFA12072" s="18" t="s">
        <v>647</v>
      </c>
      <c r="NFB12072" s="18" t="s">
        <v>647</v>
      </c>
      <c r="NFC12072" s="18" t="s">
        <v>647</v>
      </c>
      <c r="NFD12072" s="18" t="s">
        <v>647</v>
      </c>
      <c r="NFE12072" s="18" t="s">
        <v>647</v>
      </c>
      <c r="NFF12072" s="18" t="s">
        <v>647</v>
      </c>
      <c r="NFG12072" s="18" t="s">
        <v>647</v>
      </c>
      <c r="NFH12072" s="18" t="s">
        <v>647</v>
      </c>
      <c r="NFI12072" s="18" t="s">
        <v>647</v>
      </c>
      <c r="NFJ12072" s="18" t="s">
        <v>647</v>
      </c>
      <c r="NFK12072" s="18" t="s">
        <v>647</v>
      </c>
      <c r="NFL12072" s="18" t="s">
        <v>647</v>
      </c>
      <c r="NFM12072" s="18" t="s">
        <v>647</v>
      </c>
      <c r="NFN12072" s="18" t="s">
        <v>647</v>
      </c>
      <c r="NFO12072" s="18" t="s">
        <v>647</v>
      </c>
      <c r="NFP12072" s="18" t="s">
        <v>647</v>
      </c>
      <c r="NFQ12072" s="18" t="s">
        <v>647</v>
      </c>
      <c r="NFR12072" s="18" t="s">
        <v>647</v>
      </c>
      <c r="NFS12072" s="18" t="s">
        <v>647</v>
      </c>
      <c r="NFT12072" s="18" t="s">
        <v>647</v>
      </c>
      <c r="NFU12072" s="18" t="s">
        <v>647</v>
      </c>
      <c r="NFV12072" s="18" t="s">
        <v>647</v>
      </c>
      <c r="NFW12072" s="18" t="s">
        <v>647</v>
      </c>
      <c r="NFX12072" s="18" t="s">
        <v>647</v>
      </c>
      <c r="NFY12072" s="18" t="s">
        <v>647</v>
      </c>
      <c r="NFZ12072" s="18" t="s">
        <v>647</v>
      </c>
      <c r="NGA12072" s="18" t="s">
        <v>647</v>
      </c>
      <c r="NGB12072" s="18" t="s">
        <v>647</v>
      </c>
      <c r="NGC12072" s="18" t="s">
        <v>647</v>
      </c>
      <c r="NGD12072" s="18" t="s">
        <v>647</v>
      </c>
      <c r="NGE12072" s="18" t="s">
        <v>647</v>
      </c>
      <c r="NGF12072" s="18" t="s">
        <v>647</v>
      </c>
      <c r="NGG12072" s="18" t="s">
        <v>647</v>
      </c>
      <c r="NGH12072" s="18" t="s">
        <v>647</v>
      </c>
      <c r="NGI12072" s="18" t="s">
        <v>647</v>
      </c>
      <c r="NGJ12072" s="18" t="s">
        <v>647</v>
      </c>
      <c r="NGK12072" s="18" t="s">
        <v>647</v>
      </c>
      <c r="NGL12072" s="18" t="s">
        <v>647</v>
      </c>
      <c r="NGM12072" s="18" t="s">
        <v>647</v>
      </c>
      <c r="NGN12072" s="18" t="s">
        <v>647</v>
      </c>
      <c r="NGO12072" s="18" t="s">
        <v>647</v>
      </c>
      <c r="NGP12072" s="18" t="s">
        <v>647</v>
      </c>
      <c r="NGQ12072" s="18" t="s">
        <v>647</v>
      </c>
      <c r="NGR12072" s="18" t="s">
        <v>647</v>
      </c>
      <c r="NGS12072" s="18" t="s">
        <v>647</v>
      </c>
      <c r="NGT12072" s="18" t="s">
        <v>647</v>
      </c>
      <c r="NGU12072" s="18" t="s">
        <v>647</v>
      </c>
      <c r="NGV12072" s="18" t="s">
        <v>647</v>
      </c>
      <c r="NGW12072" s="18" t="s">
        <v>647</v>
      </c>
      <c r="NGX12072" s="18" t="s">
        <v>647</v>
      </c>
      <c r="NGY12072" s="18" t="s">
        <v>647</v>
      </c>
      <c r="NGZ12072" s="18" t="s">
        <v>647</v>
      </c>
      <c r="NHA12072" s="18" t="s">
        <v>647</v>
      </c>
      <c r="NHB12072" s="18" t="s">
        <v>647</v>
      </c>
      <c r="NHC12072" s="18" t="s">
        <v>647</v>
      </c>
      <c r="NHD12072" s="18" t="s">
        <v>647</v>
      </c>
      <c r="NHE12072" s="18" t="s">
        <v>647</v>
      </c>
      <c r="NHF12072" s="18" t="s">
        <v>647</v>
      </c>
      <c r="NHG12072" s="18" t="s">
        <v>647</v>
      </c>
      <c r="NHH12072" s="18" t="s">
        <v>647</v>
      </c>
      <c r="NHI12072" s="18" t="s">
        <v>647</v>
      </c>
      <c r="NHJ12072" s="18" t="s">
        <v>647</v>
      </c>
      <c r="NHK12072" s="18" t="s">
        <v>647</v>
      </c>
      <c r="NHL12072" s="18" t="s">
        <v>647</v>
      </c>
      <c r="NHM12072" s="18" t="s">
        <v>647</v>
      </c>
      <c r="NHN12072" s="18" t="s">
        <v>647</v>
      </c>
      <c r="NHO12072" s="18" t="s">
        <v>647</v>
      </c>
      <c r="NHP12072" s="18" t="s">
        <v>647</v>
      </c>
      <c r="NHQ12072" s="18" t="s">
        <v>647</v>
      </c>
      <c r="NHR12072" s="18" t="s">
        <v>647</v>
      </c>
      <c r="NHS12072" s="18" t="s">
        <v>647</v>
      </c>
      <c r="NHT12072" s="18" t="s">
        <v>647</v>
      </c>
      <c r="NHU12072" s="18" t="s">
        <v>647</v>
      </c>
      <c r="NHV12072" s="18" t="s">
        <v>647</v>
      </c>
      <c r="NHW12072" s="18" t="s">
        <v>647</v>
      </c>
      <c r="NHX12072" s="18" t="s">
        <v>647</v>
      </c>
      <c r="NHY12072" s="18" t="s">
        <v>647</v>
      </c>
      <c r="NHZ12072" s="18" t="s">
        <v>647</v>
      </c>
      <c r="NIA12072" s="18" t="s">
        <v>647</v>
      </c>
      <c r="NIB12072" s="18" t="s">
        <v>647</v>
      </c>
      <c r="NIC12072" s="18" t="s">
        <v>647</v>
      </c>
      <c r="NID12072" s="18" t="s">
        <v>647</v>
      </c>
      <c r="NIE12072" s="18" t="s">
        <v>647</v>
      </c>
      <c r="NIF12072" s="18" t="s">
        <v>647</v>
      </c>
      <c r="NIG12072" s="18" t="s">
        <v>647</v>
      </c>
      <c r="NIH12072" s="18" t="s">
        <v>647</v>
      </c>
      <c r="NII12072" s="18" t="s">
        <v>647</v>
      </c>
      <c r="NIJ12072" s="18" t="s">
        <v>647</v>
      </c>
      <c r="NIK12072" s="18" t="s">
        <v>647</v>
      </c>
      <c r="NIL12072" s="18" t="s">
        <v>647</v>
      </c>
      <c r="NIM12072" s="18" t="s">
        <v>647</v>
      </c>
      <c r="NIN12072" s="18" t="s">
        <v>647</v>
      </c>
      <c r="NIO12072" s="18" t="s">
        <v>647</v>
      </c>
      <c r="NIP12072" s="18" t="s">
        <v>647</v>
      </c>
      <c r="NIQ12072" s="18" t="s">
        <v>647</v>
      </c>
      <c r="NIR12072" s="18" t="s">
        <v>647</v>
      </c>
      <c r="NIS12072" s="18" t="s">
        <v>647</v>
      </c>
      <c r="NIT12072" s="18" t="s">
        <v>647</v>
      </c>
      <c r="NIU12072" s="18" t="s">
        <v>647</v>
      </c>
      <c r="NIV12072" s="18" t="s">
        <v>647</v>
      </c>
      <c r="NIW12072" s="18" t="s">
        <v>647</v>
      </c>
      <c r="NIX12072" s="18" t="s">
        <v>647</v>
      </c>
      <c r="NIY12072" s="18" t="s">
        <v>647</v>
      </c>
      <c r="NIZ12072" s="18" t="s">
        <v>647</v>
      </c>
      <c r="NJA12072" s="18" t="s">
        <v>647</v>
      </c>
      <c r="NJB12072" s="18" t="s">
        <v>647</v>
      </c>
      <c r="NJC12072" s="18" t="s">
        <v>647</v>
      </c>
      <c r="NJD12072" s="18" t="s">
        <v>647</v>
      </c>
      <c r="NJE12072" s="18" t="s">
        <v>647</v>
      </c>
      <c r="NJF12072" s="18" t="s">
        <v>647</v>
      </c>
      <c r="NJG12072" s="18" t="s">
        <v>647</v>
      </c>
      <c r="NJH12072" s="18" t="s">
        <v>647</v>
      </c>
      <c r="NJI12072" s="18" t="s">
        <v>647</v>
      </c>
      <c r="NJJ12072" s="18" t="s">
        <v>647</v>
      </c>
      <c r="NJK12072" s="18" t="s">
        <v>647</v>
      </c>
      <c r="NJL12072" s="18" t="s">
        <v>647</v>
      </c>
      <c r="NJM12072" s="18" t="s">
        <v>647</v>
      </c>
      <c r="NJN12072" s="18" t="s">
        <v>647</v>
      </c>
      <c r="NJO12072" s="18" t="s">
        <v>647</v>
      </c>
      <c r="NJP12072" s="18" t="s">
        <v>647</v>
      </c>
      <c r="NJQ12072" s="18" t="s">
        <v>647</v>
      </c>
      <c r="NJR12072" s="18" t="s">
        <v>647</v>
      </c>
      <c r="NJS12072" s="18" t="s">
        <v>647</v>
      </c>
      <c r="NJT12072" s="18" t="s">
        <v>647</v>
      </c>
      <c r="NJU12072" s="18" t="s">
        <v>647</v>
      </c>
      <c r="NJV12072" s="18" t="s">
        <v>647</v>
      </c>
      <c r="NJW12072" s="18" t="s">
        <v>647</v>
      </c>
      <c r="NJX12072" s="18" t="s">
        <v>647</v>
      </c>
      <c r="NJY12072" s="18" t="s">
        <v>647</v>
      </c>
      <c r="NJZ12072" s="18" t="s">
        <v>647</v>
      </c>
      <c r="NKA12072" s="18" t="s">
        <v>647</v>
      </c>
      <c r="NKB12072" s="18" t="s">
        <v>647</v>
      </c>
      <c r="NKC12072" s="18" t="s">
        <v>647</v>
      </c>
      <c r="NKD12072" s="18" t="s">
        <v>647</v>
      </c>
      <c r="NKE12072" s="18" t="s">
        <v>647</v>
      </c>
      <c r="NKF12072" s="18" t="s">
        <v>647</v>
      </c>
      <c r="NKG12072" s="18" t="s">
        <v>647</v>
      </c>
      <c r="NKH12072" s="18" t="s">
        <v>647</v>
      </c>
      <c r="NKI12072" s="18" t="s">
        <v>647</v>
      </c>
      <c r="NKJ12072" s="18" t="s">
        <v>647</v>
      </c>
      <c r="NKK12072" s="18" t="s">
        <v>647</v>
      </c>
      <c r="NKL12072" s="18" t="s">
        <v>647</v>
      </c>
      <c r="NKM12072" s="18" t="s">
        <v>647</v>
      </c>
      <c r="NKN12072" s="18" t="s">
        <v>647</v>
      </c>
      <c r="NKO12072" s="18" t="s">
        <v>647</v>
      </c>
      <c r="NKP12072" s="18" t="s">
        <v>647</v>
      </c>
      <c r="NKQ12072" s="18" t="s">
        <v>647</v>
      </c>
      <c r="NKR12072" s="18" t="s">
        <v>647</v>
      </c>
      <c r="NKS12072" s="18" t="s">
        <v>647</v>
      </c>
      <c r="NKT12072" s="18" t="s">
        <v>647</v>
      </c>
      <c r="NKU12072" s="18" t="s">
        <v>647</v>
      </c>
      <c r="NKV12072" s="18" t="s">
        <v>647</v>
      </c>
      <c r="NKW12072" s="18" t="s">
        <v>647</v>
      </c>
      <c r="NKX12072" s="18" t="s">
        <v>647</v>
      </c>
      <c r="NKY12072" s="18" t="s">
        <v>647</v>
      </c>
      <c r="NKZ12072" s="18" t="s">
        <v>647</v>
      </c>
      <c r="NLA12072" s="18" t="s">
        <v>647</v>
      </c>
      <c r="NLB12072" s="18" t="s">
        <v>647</v>
      </c>
      <c r="NLC12072" s="18" t="s">
        <v>647</v>
      </c>
      <c r="NLD12072" s="18" t="s">
        <v>647</v>
      </c>
      <c r="NLE12072" s="18" t="s">
        <v>647</v>
      </c>
      <c r="NLF12072" s="18" t="s">
        <v>647</v>
      </c>
      <c r="NLG12072" s="18" t="s">
        <v>647</v>
      </c>
      <c r="NLH12072" s="18" t="s">
        <v>647</v>
      </c>
      <c r="NLI12072" s="18" t="s">
        <v>647</v>
      </c>
      <c r="NLJ12072" s="18" t="s">
        <v>647</v>
      </c>
      <c r="NLK12072" s="18" t="s">
        <v>647</v>
      </c>
      <c r="NLL12072" s="18" t="s">
        <v>647</v>
      </c>
      <c r="NLM12072" s="18" t="s">
        <v>647</v>
      </c>
      <c r="NLN12072" s="18" t="s">
        <v>647</v>
      </c>
      <c r="NLO12072" s="18" t="s">
        <v>647</v>
      </c>
      <c r="NLP12072" s="18" t="s">
        <v>647</v>
      </c>
      <c r="NLQ12072" s="18" t="s">
        <v>647</v>
      </c>
      <c r="NLR12072" s="18" t="s">
        <v>647</v>
      </c>
      <c r="NLS12072" s="18" t="s">
        <v>647</v>
      </c>
      <c r="NLT12072" s="18" t="s">
        <v>647</v>
      </c>
      <c r="NLU12072" s="18" t="s">
        <v>647</v>
      </c>
      <c r="NLV12072" s="18" t="s">
        <v>647</v>
      </c>
      <c r="NLW12072" s="18" t="s">
        <v>647</v>
      </c>
      <c r="NLX12072" s="18" t="s">
        <v>647</v>
      </c>
      <c r="NLY12072" s="18" t="s">
        <v>647</v>
      </c>
      <c r="NLZ12072" s="18" t="s">
        <v>647</v>
      </c>
      <c r="NMA12072" s="18" t="s">
        <v>647</v>
      </c>
      <c r="NMB12072" s="18" t="s">
        <v>647</v>
      </c>
      <c r="NMC12072" s="18" t="s">
        <v>647</v>
      </c>
      <c r="NMD12072" s="18" t="s">
        <v>647</v>
      </c>
      <c r="NME12072" s="18" t="s">
        <v>647</v>
      </c>
      <c r="NMF12072" s="18" t="s">
        <v>647</v>
      </c>
      <c r="NMG12072" s="18" t="s">
        <v>647</v>
      </c>
      <c r="NMH12072" s="18" t="s">
        <v>647</v>
      </c>
      <c r="NMI12072" s="18" t="s">
        <v>647</v>
      </c>
      <c r="NMJ12072" s="18" t="s">
        <v>647</v>
      </c>
      <c r="NMK12072" s="18" t="s">
        <v>647</v>
      </c>
      <c r="NML12072" s="18" t="s">
        <v>647</v>
      </c>
      <c r="NMM12072" s="18" t="s">
        <v>647</v>
      </c>
      <c r="NMN12072" s="18" t="s">
        <v>647</v>
      </c>
      <c r="NMO12072" s="18" t="s">
        <v>647</v>
      </c>
      <c r="NMP12072" s="18" t="s">
        <v>647</v>
      </c>
      <c r="NMQ12072" s="18" t="s">
        <v>647</v>
      </c>
      <c r="NMR12072" s="18" t="s">
        <v>647</v>
      </c>
      <c r="NMS12072" s="18" t="s">
        <v>647</v>
      </c>
      <c r="NMT12072" s="18" t="s">
        <v>647</v>
      </c>
      <c r="NMU12072" s="18" t="s">
        <v>647</v>
      </c>
      <c r="NMV12072" s="18" t="s">
        <v>647</v>
      </c>
      <c r="NMW12072" s="18" t="s">
        <v>647</v>
      </c>
      <c r="NMX12072" s="18" t="s">
        <v>647</v>
      </c>
      <c r="NMY12072" s="18" t="s">
        <v>647</v>
      </c>
      <c r="NMZ12072" s="18" t="s">
        <v>647</v>
      </c>
      <c r="NNA12072" s="18" t="s">
        <v>647</v>
      </c>
      <c r="NNB12072" s="18" t="s">
        <v>647</v>
      </c>
      <c r="NNC12072" s="18" t="s">
        <v>647</v>
      </c>
      <c r="NND12072" s="18" t="s">
        <v>647</v>
      </c>
      <c r="NNE12072" s="18" t="s">
        <v>647</v>
      </c>
      <c r="NNF12072" s="18" t="s">
        <v>647</v>
      </c>
      <c r="NNG12072" s="18" t="s">
        <v>647</v>
      </c>
      <c r="NNH12072" s="18" t="s">
        <v>647</v>
      </c>
      <c r="NNI12072" s="18" t="s">
        <v>647</v>
      </c>
      <c r="NNJ12072" s="18" t="s">
        <v>647</v>
      </c>
      <c r="NNK12072" s="18" t="s">
        <v>647</v>
      </c>
      <c r="NNL12072" s="18" t="s">
        <v>647</v>
      </c>
      <c r="NNM12072" s="18" t="s">
        <v>647</v>
      </c>
      <c r="NNN12072" s="18" t="s">
        <v>647</v>
      </c>
      <c r="NNO12072" s="18" t="s">
        <v>647</v>
      </c>
      <c r="NNP12072" s="18" t="s">
        <v>647</v>
      </c>
      <c r="NNQ12072" s="18" t="s">
        <v>647</v>
      </c>
      <c r="NNR12072" s="18" t="s">
        <v>647</v>
      </c>
      <c r="NNS12072" s="18" t="s">
        <v>647</v>
      </c>
      <c r="NNT12072" s="18" t="s">
        <v>647</v>
      </c>
      <c r="NNU12072" s="18" t="s">
        <v>647</v>
      </c>
      <c r="NNV12072" s="18" t="s">
        <v>647</v>
      </c>
      <c r="NNW12072" s="18" t="s">
        <v>647</v>
      </c>
      <c r="NNX12072" s="18" t="s">
        <v>647</v>
      </c>
      <c r="NNY12072" s="18" t="s">
        <v>647</v>
      </c>
      <c r="NNZ12072" s="18" t="s">
        <v>647</v>
      </c>
      <c r="NOA12072" s="18" t="s">
        <v>647</v>
      </c>
      <c r="NOB12072" s="18" t="s">
        <v>647</v>
      </c>
      <c r="NOC12072" s="18" t="s">
        <v>647</v>
      </c>
      <c r="NOD12072" s="18" t="s">
        <v>647</v>
      </c>
      <c r="NOE12072" s="18" t="s">
        <v>647</v>
      </c>
      <c r="NOF12072" s="18" t="s">
        <v>647</v>
      </c>
      <c r="NOG12072" s="18" t="s">
        <v>647</v>
      </c>
      <c r="NOH12072" s="18" t="s">
        <v>647</v>
      </c>
      <c r="NOI12072" s="18" t="s">
        <v>647</v>
      </c>
      <c r="NOJ12072" s="18" t="s">
        <v>647</v>
      </c>
      <c r="NOK12072" s="18" t="s">
        <v>647</v>
      </c>
      <c r="NOL12072" s="18" t="s">
        <v>647</v>
      </c>
      <c r="NOM12072" s="18" t="s">
        <v>647</v>
      </c>
      <c r="NON12072" s="18" t="s">
        <v>647</v>
      </c>
      <c r="NOO12072" s="18" t="s">
        <v>647</v>
      </c>
      <c r="NOP12072" s="18" t="s">
        <v>647</v>
      </c>
      <c r="NOQ12072" s="18" t="s">
        <v>647</v>
      </c>
      <c r="NOR12072" s="18" t="s">
        <v>647</v>
      </c>
      <c r="NOS12072" s="18" t="s">
        <v>647</v>
      </c>
      <c r="NOT12072" s="18" t="s">
        <v>647</v>
      </c>
      <c r="NOU12072" s="18" t="s">
        <v>647</v>
      </c>
      <c r="NOV12072" s="18" t="s">
        <v>647</v>
      </c>
      <c r="NOW12072" s="18" t="s">
        <v>647</v>
      </c>
      <c r="NOX12072" s="18" t="s">
        <v>647</v>
      </c>
      <c r="NOY12072" s="18" t="s">
        <v>647</v>
      </c>
      <c r="NOZ12072" s="18" t="s">
        <v>647</v>
      </c>
      <c r="NPA12072" s="18" t="s">
        <v>647</v>
      </c>
      <c r="NPB12072" s="18" t="s">
        <v>647</v>
      </c>
      <c r="NPC12072" s="18" t="s">
        <v>647</v>
      </c>
      <c r="NPD12072" s="18" t="s">
        <v>647</v>
      </c>
      <c r="NPE12072" s="18" t="s">
        <v>647</v>
      </c>
      <c r="NPF12072" s="18" t="s">
        <v>647</v>
      </c>
      <c r="NPG12072" s="18" t="s">
        <v>647</v>
      </c>
      <c r="NPH12072" s="18" t="s">
        <v>647</v>
      </c>
      <c r="NPI12072" s="18" t="s">
        <v>647</v>
      </c>
      <c r="NPJ12072" s="18" t="s">
        <v>647</v>
      </c>
      <c r="NPK12072" s="18" t="s">
        <v>647</v>
      </c>
      <c r="NPL12072" s="18" t="s">
        <v>647</v>
      </c>
      <c r="NPM12072" s="18" t="s">
        <v>647</v>
      </c>
      <c r="NPN12072" s="18" t="s">
        <v>647</v>
      </c>
      <c r="NPO12072" s="18" t="s">
        <v>647</v>
      </c>
      <c r="NPP12072" s="18" t="s">
        <v>647</v>
      </c>
      <c r="NPQ12072" s="18" t="s">
        <v>647</v>
      </c>
      <c r="NPR12072" s="18" t="s">
        <v>647</v>
      </c>
      <c r="NPS12072" s="18" t="s">
        <v>647</v>
      </c>
      <c r="NPT12072" s="18" t="s">
        <v>647</v>
      </c>
      <c r="NPU12072" s="18" t="s">
        <v>647</v>
      </c>
      <c r="NPV12072" s="18" t="s">
        <v>647</v>
      </c>
      <c r="NPW12072" s="18" t="s">
        <v>647</v>
      </c>
      <c r="NPX12072" s="18" t="s">
        <v>647</v>
      </c>
      <c r="NPY12072" s="18" t="s">
        <v>647</v>
      </c>
      <c r="NPZ12072" s="18" t="s">
        <v>647</v>
      </c>
      <c r="NQA12072" s="18" t="s">
        <v>647</v>
      </c>
      <c r="NQB12072" s="18" t="s">
        <v>647</v>
      </c>
      <c r="NQC12072" s="18" t="s">
        <v>647</v>
      </c>
      <c r="NQD12072" s="18" t="s">
        <v>647</v>
      </c>
      <c r="NQE12072" s="18" t="s">
        <v>647</v>
      </c>
      <c r="NQF12072" s="18" t="s">
        <v>647</v>
      </c>
      <c r="NQG12072" s="18" t="s">
        <v>647</v>
      </c>
      <c r="NQH12072" s="18" t="s">
        <v>647</v>
      </c>
      <c r="NQI12072" s="18" t="s">
        <v>647</v>
      </c>
      <c r="NQJ12072" s="18" t="s">
        <v>647</v>
      </c>
      <c r="NQK12072" s="18" t="s">
        <v>647</v>
      </c>
      <c r="NQL12072" s="18" t="s">
        <v>647</v>
      </c>
      <c r="NQM12072" s="18" t="s">
        <v>647</v>
      </c>
      <c r="NQN12072" s="18" t="s">
        <v>647</v>
      </c>
      <c r="NQO12072" s="18" t="s">
        <v>647</v>
      </c>
      <c r="NQP12072" s="18" t="s">
        <v>647</v>
      </c>
      <c r="NQQ12072" s="18" t="s">
        <v>647</v>
      </c>
      <c r="NQR12072" s="18" t="s">
        <v>647</v>
      </c>
      <c r="NQS12072" s="18" t="s">
        <v>647</v>
      </c>
      <c r="NQT12072" s="18" t="s">
        <v>647</v>
      </c>
      <c r="NQU12072" s="18" t="s">
        <v>647</v>
      </c>
      <c r="NQV12072" s="18" t="s">
        <v>647</v>
      </c>
      <c r="NQW12072" s="18" t="s">
        <v>647</v>
      </c>
      <c r="NQX12072" s="18" t="s">
        <v>647</v>
      </c>
      <c r="NQY12072" s="18" t="s">
        <v>647</v>
      </c>
      <c r="NQZ12072" s="18" t="s">
        <v>647</v>
      </c>
      <c r="NRA12072" s="18" t="s">
        <v>647</v>
      </c>
      <c r="NRB12072" s="18" t="s">
        <v>647</v>
      </c>
      <c r="NRC12072" s="18" t="s">
        <v>647</v>
      </c>
      <c r="NRD12072" s="18" t="s">
        <v>647</v>
      </c>
      <c r="NRE12072" s="18" t="s">
        <v>647</v>
      </c>
      <c r="NRF12072" s="18" t="s">
        <v>647</v>
      </c>
      <c r="NRG12072" s="18" t="s">
        <v>647</v>
      </c>
      <c r="NRH12072" s="18" t="s">
        <v>647</v>
      </c>
      <c r="NRI12072" s="18" t="s">
        <v>647</v>
      </c>
      <c r="NRJ12072" s="18" t="s">
        <v>647</v>
      </c>
      <c r="NRK12072" s="18" t="s">
        <v>647</v>
      </c>
      <c r="NRL12072" s="18" t="s">
        <v>647</v>
      </c>
      <c r="NRM12072" s="18" t="s">
        <v>647</v>
      </c>
      <c r="NRN12072" s="18" t="s">
        <v>647</v>
      </c>
      <c r="NRO12072" s="18" t="s">
        <v>647</v>
      </c>
      <c r="NRP12072" s="18" t="s">
        <v>647</v>
      </c>
      <c r="NRQ12072" s="18" t="s">
        <v>647</v>
      </c>
      <c r="NRR12072" s="18" t="s">
        <v>647</v>
      </c>
      <c r="NRS12072" s="18" t="s">
        <v>647</v>
      </c>
      <c r="NRT12072" s="18" t="s">
        <v>647</v>
      </c>
      <c r="NRU12072" s="18" t="s">
        <v>647</v>
      </c>
      <c r="NRV12072" s="18" t="s">
        <v>647</v>
      </c>
      <c r="NRW12072" s="18" t="s">
        <v>647</v>
      </c>
      <c r="NRX12072" s="18" t="s">
        <v>647</v>
      </c>
      <c r="NRY12072" s="18" t="s">
        <v>647</v>
      </c>
      <c r="NRZ12072" s="18" t="s">
        <v>647</v>
      </c>
      <c r="NSA12072" s="18" t="s">
        <v>647</v>
      </c>
      <c r="NSB12072" s="18" t="s">
        <v>647</v>
      </c>
      <c r="NSC12072" s="18" t="s">
        <v>647</v>
      </c>
      <c r="NSD12072" s="18" t="s">
        <v>647</v>
      </c>
      <c r="NSE12072" s="18" t="s">
        <v>647</v>
      </c>
      <c r="NSF12072" s="18" t="s">
        <v>647</v>
      </c>
      <c r="NSG12072" s="18" t="s">
        <v>647</v>
      </c>
      <c r="NSH12072" s="18" t="s">
        <v>647</v>
      </c>
      <c r="NSI12072" s="18" t="s">
        <v>647</v>
      </c>
      <c r="NSJ12072" s="18" t="s">
        <v>647</v>
      </c>
      <c r="NSK12072" s="18" t="s">
        <v>647</v>
      </c>
      <c r="NSL12072" s="18" t="s">
        <v>647</v>
      </c>
      <c r="NSM12072" s="18" t="s">
        <v>647</v>
      </c>
      <c r="NSN12072" s="18" t="s">
        <v>647</v>
      </c>
      <c r="NSO12072" s="18" t="s">
        <v>647</v>
      </c>
      <c r="NSP12072" s="18" t="s">
        <v>647</v>
      </c>
      <c r="NSQ12072" s="18" t="s">
        <v>647</v>
      </c>
      <c r="NSR12072" s="18" t="s">
        <v>647</v>
      </c>
      <c r="NSS12072" s="18" t="s">
        <v>647</v>
      </c>
      <c r="NST12072" s="18" t="s">
        <v>647</v>
      </c>
      <c r="NSU12072" s="18" t="s">
        <v>647</v>
      </c>
      <c r="NSV12072" s="18" t="s">
        <v>647</v>
      </c>
      <c r="NSW12072" s="18" t="s">
        <v>647</v>
      </c>
      <c r="NSX12072" s="18" t="s">
        <v>647</v>
      </c>
      <c r="NSY12072" s="18" t="s">
        <v>647</v>
      </c>
      <c r="NSZ12072" s="18" t="s">
        <v>647</v>
      </c>
      <c r="NTA12072" s="18" t="s">
        <v>647</v>
      </c>
      <c r="NTB12072" s="18" t="s">
        <v>647</v>
      </c>
      <c r="NTC12072" s="18" t="s">
        <v>647</v>
      </c>
      <c r="NTD12072" s="18" t="s">
        <v>647</v>
      </c>
      <c r="NTE12072" s="18" t="s">
        <v>647</v>
      </c>
      <c r="NTF12072" s="18" t="s">
        <v>647</v>
      </c>
      <c r="NTG12072" s="18" t="s">
        <v>647</v>
      </c>
      <c r="NTH12072" s="18" t="s">
        <v>647</v>
      </c>
      <c r="NTI12072" s="18" t="s">
        <v>647</v>
      </c>
      <c r="NTJ12072" s="18" t="s">
        <v>647</v>
      </c>
      <c r="NTK12072" s="18" t="s">
        <v>647</v>
      </c>
      <c r="NTL12072" s="18" t="s">
        <v>647</v>
      </c>
      <c r="NTM12072" s="18" t="s">
        <v>647</v>
      </c>
      <c r="NTN12072" s="18" t="s">
        <v>647</v>
      </c>
      <c r="NTO12072" s="18" t="s">
        <v>647</v>
      </c>
      <c r="NTP12072" s="18" t="s">
        <v>647</v>
      </c>
      <c r="NTQ12072" s="18" t="s">
        <v>647</v>
      </c>
      <c r="NTR12072" s="18" t="s">
        <v>647</v>
      </c>
      <c r="NTS12072" s="18" t="s">
        <v>647</v>
      </c>
      <c r="NTT12072" s="18" t="s">
        <v>647</v>
      </c>
      <c r="NTU12072" s="18" t="s">
        <v>647</v>
      </c>
      <c r="NTV12072" s="18" t="s">
        <v>647</v>
      </c>
      <c r="NTW12072" s="18" t="s">
        <v>647</v>
      </c>
      <c r="NTX12072" s="18" t="s">
        <v>647</v>
      </c>
      <c r="NTY12072" s="18" t="s">
        <v>647</v>
      </c>
      <c r="NTZ12072" s="18" t="s">
        <v>647</v>
      </c>
      <c r="NUA12072" s="18" t="s">
        <v>647</v>
      </c>
      <c r="NUB12072" s="18" t="s">
        <v>647</v>
      </c>
      <c r="NUC12072" s="18" t="s">
        <v>647</v>
      </c>
      <c r="NUD12072" s="18" t="s">
        <v>647</v>
      </c>
      <c r="NUE12072" s="18" t="s">
        <v>647</v>
      </c>
      <c r="NUF12072" s="18" t="s">
        <v>647</v>
      </c>
      <c r="NUG12072" s="18" t="s">
        <v>647</v>
      </c>
      <c r="NUH12072" s="18" t="s">
        <v>647</v>
      </c>
      <c r="NUI12072" s="18" t="s">
        <v>647</v>
      </c>
      <c r="NUJ12072" s="18" t="s">
        <v>647</v>
      </c>
      <c r="NUK12072" s="18" t="s">
        <v>647</v>
      </c>
      <c r="NUL12072" s="18" t="s">
        <v>647</v>
      </c>
      <c r="NUM12072" s="18" t="s">
        <v>647</v>
      </c>
      <c r="NUN12072" s="18" t="s">
        <v>647</v>
      </c>
      <c r="NUO12072" s="18" t="s">
        <v>647</v>
      </c>
      <c r="NUP12072" s="18" t="s">
        <v>647</v>
      </c>
      <c r="NUQ12072" s="18" t="s">
        <v>647</v>
      </c>
      <c r="NUR12072" s="18" t="s">
        <v>647</v>
      </c>
      <c r="NUS12072" s="18" t="s">
        <v>647</v>
      </c>
      <c r="NUT12072" s="18" t="s">
        <v>647</v>
      </c>
      <c r="NUU12072" s="18" t="s">
        <v>647</v>
      </c>
      <c r="NUV12072" s="18" t="s">
        <v>647</v>
      </c>
      <c r="NUW12072" s="18" t="s">
        <v>647</v>
      </c>
      <c r="NUX12072" s="18" t="s">
        <v>647</v>
      </c>
      <c r="NUY12072" s="18" t="s">
        <v>647</v>
      </c>
      <c r="NUZ12072" s="18" t="s">
        <v>647</v>
      </c>
      <c r="NVA12072" s="18" t="s">
        <v>647</v>
      </c>
      <c r="NVB12072" s="18" t="s">
        <v>647</v>
      </c>
      <c r="NVC12072" s="18" t="s">
        <v>647</v>
      </c>
      <c r="NVD12072" s="18" t="s">
        <v>647</v>
      </c>
      <c r="NVE12072" s="18" t="s">
        <v>647</v>
      </c>
      <c r="NVF12072" s="18" t="s">
        <v>647</v>
      </c>
      <c r="NVG12072" s="18" t="s">
        <v>647</v>
      </c>
      <c r="NVH12072" s="18" t="s">
        <v>647</v>
      </c>
      <c r="NVI12072" s="18" t="s">
        <v>647</v>
      </c>
      <c r="NVJ12072" s="18" t="s">
        <v>647</v>
      </c>
      <c r="NVK12072" s="18" t="s">
        <v>647</v>
      </c>
      <c r="NVL12072" s="18" t="s">
        <v>647</v>
      </c>
      <c r="NVM12072" s="18" t="s">
        <v>647</v>
      </c>
      <c r="NVN12072" s="18" t="s">
        <v>647</v>
      </c>
      <c r="NVO12072" s="18" t="s">
        <v>647</v>
      </c>
      <c r="NVP12072" s="18" t="s">
        <v>647</v>
      </c>
      <c r="NVQ12072" s="18" t="s">
        <v>647</v>
      </c>
      <c r="NVR12072" s="18" t="s">
        <v>647</v>
      </c>
      <c r="NVS12072" s="18" t="s">
        <v>647</v>
      </c>
      <c r="NVT12072" s="18" t="s">
        <v>647</v>
      </c>
      <c r="NVU12072" s="18" t="s">
        <v>647</v>
      </c>
      <c r="NVV12072" s="18" t="s">
        <v>647</v>
      </c>
      <c r="NVW12072" s="18" t="s">
        <v>647</v>
      </c>
      <c r="NVX12072" s="18" t="s">
        <v>647</v>
      </c>
      <c r="NVY12072" s="18" t="s">
        <v>647</v>
      </c>
      <c r="NVZ12072" s="18" t="s">
        <v>647</v>
      </c>
      <c r="NWA12072" s="18" t="s">
        <v>647</v>
      </c>
      <c r="NWB12072" s="18" t="s">
        <v>647</v>
      </c>
      <c r="NWC12072" s="18" t="s">
        <v>647</v>
      </c>
      <c r="NWD12072" s="18" t="s">
        <v>647</v>
      </c>
      <c r="NWE12072" s="18" t="s">
        <v>647</v>
      </c>
      <c r="NWF12072" s="18" t="s">
        <v>647</v>
      </c>
      <c r="NWG12072" s="18" t="s">
        <v>647</v>
      </c>
      <c r="NWH12072" s="18" t="s">
        <v>647</v>
      </c>
      <c r="NWI12072" s="18" t="s">
        <v>647</v>
      </c>
      <c r="NWJ12072" s="18" t="s">
        <v>647</v>
      </c>
      <c r="NWK12072" s="18" t="s">
        <v>647</v>
      </c>
      <c r="NWL12072" s="18" t="s">
        <v>647</v>
      </c>
      <c r="NWM12072" s="18" t="s">
        <v>647</v>
      </c>
      <c r="NWN12072" s="18" t="s">
        <v>647</v>
      </c>
      <c r="NWO12072" s="18" t="s">
        <v>647</v>
      </c>
      <c r="NWP12072" s="18" t="s">
        <v>647</v>
      </c>
      <c r="NWQ12072" s="18" t="s">
        <v>647</v>
      </c>
      <c r="NWR12072" s="18" t="s">
        <v>647</v>
      </c>
      <c r="NWS12072" s="18" t="s">
        <v>647</v>
      </c>
      <c r="NWT12072" s="18" t="s">
        <v>647</v>
      </c>
      <c r="NWU12072" s="18" t="s">
        <v>647</v>
      </c>
      <c r="NWV12072" s="18" t="s">
        <v>647</v>
      </c>
      <c r="NWW12072" s="18" t="s">
        <v>647</v>
      </c>
      <c r="NWX12072" s="18" t="s">
        <v>647</v>
      </c>
      <c r="NWY12072" s="18" t="s">
        <v>647</v>
      </c>
      <c r="NWZ12072" s="18" t="s">
        <v>647</v>
      </c>
      <c r="NXA12072" s="18" t="s">
        <v>647</v>
      </c>
      <c r="NXB12072" s="18" t="s">
        <v>647</v>
      </c>
      <c r="NXC12072" s="18" t="s">
        <v>647</v>
      </c>
      <c r="NXD12072" s="18" t="s">
        <v>647</v>
      </c>
      <c r="NXE12072" s="18" t="s">
        <v>647</v>
      </c>
      <c r="NXF12072" s="18" t="s">
        <v>647</v>
      </c>
      <c r="NXG12072" s="18" t="s">
        <v>647</v>
      </c>
      <c r="NXH12072" s="18" t="s">
        <v>647</v>
      </c>
      <c r="NXI12072" s="18" t="s">
        <v>647</v>
      </c>
      <c r="NXJ12072" s="18" t="s">
        <v>647</v>
      </c>
      <c r="NXK12072" s="18" t="s">
        <v>647</v>
      </c>
      <c r="NXL12072" s="18" t="s">
        <v>647</v>
      </c>
      <c r="NXM12072" s="18" t="s">
        <v>647</v>
      </c>
      <c r="NXN12072" s="18" t="s">
        <v>647</v>
      </c>
      <c r="NXO12072" s="18" t="s">
        <v>647</v>
      </c>
      <c r="NXP12072" s="18" t="s">
        <v>647</v>
      </c>
      <c r="NXQ12072" s="18" t="s">
        <v>647</v>
      </c>
      <c r="NXR12072" s="18" t="s">
        <v>647</v>
      </c>
      <c r="NXS12072" s="18" t="s">
        <v>647</v>
      </c>
      <c r="NXT12072" s="18" t="s">
        <v>647</v>
      </c>
      <c r="NXU12072" s="18" t="s">
        <v>647</v>
      </c>
      <c r="NXV12072" s="18" t="s">
        <v>647</v>
      </c>
      <c r="NXW12072" s="18" t="s">
        <v>647</v>
      </c>
      <c r="NXX12072" s="18" t="s">
        <v>647</v>
      </c>
      <c r="NXY12072" s="18" t="s">
        <v>647</v>
      </c>
      <c r="NXZ12072" s="18" t="s">
        <v>647</v>
      </c>
      <c r="NYA12072" s="18" t="s">
        <v>647</v>
      </c>
      <c r="NYB12072" s="18" t="s">
        <v>647</v>
      </c>
      <c r="NYC12072" s="18" t="s">
        <v>647</v>
      </c>
      <c r="NYD12072" s="18" t="s">
        <v>647</v>
      </c>
      <c r="NYE12072" s="18" t="s">
        <v>647</v>
      </c>
      <c r="NYF12072" s="18" t="s">
        <v>647</v>
      </c>
      <c r="NYG12072" s="18" t="s">
        <v>647</v>
      </c>
      <c r="NYH12072" s="18" t="s">
        <v>647</v>
      </c>
      <c r="NYI12072" s="18" t="s">
        <v>647</v>
      </c>
      <c r="NYJ12072" s="18" t="s">
        <v>647</v>
      </c>
      <c r="NYK12072" s="18" t="s">
        <v>647</v>
      </c>
      <c r="NYL12072" s="18" t="s">
        <v>647</v>
      </c>
      <c r="NYM12072" s="18" t="s">
        <v>647</v>
      </c>
      <c r="NYN12072" s="18" t="s">
        <v>647</v>
      </c>
      <c r="NYO12072" s="18" t="s">
        <v>647</v>
      </c>
      <c r="NYP12072" s="18" t="s">
        <v>647</v>
      </c>
      <c r="NYQ12072" s="18" t="s">
        <v>647</v>
      </c>
      <c r="NYR12072" s="18" t="s">
        <v>647</v>
      </c>
      <c r="NYS12072" s="18" t="s">
        <v>647</v>
      </c>
      <c r="NYT12072" s="18" t="s">
        <v>647</v>
      </c>
      <c r="NYU12072" s="18" t="s">
        <v>647</v>
      </c>
      <c r="NYV12072" s="18" t="s">
        <v>647</v>
      </c>
      <c r="NYW12072" s="18" t="s">
        <v>647</v>
      </c>
      <c r="NYX12072" s="18" t="s">
        <v>647</v>
      </c>
      <c r="NYY12072" s="18" t="s">
        <v>647</v>
      </c>
      <c r="NYZ12072" s="18" t="s">
        <v>647</v>
      </c>
      <c r="NZA12072" s="18" t="s">
        <v>647</v>
      </c>
      <c r="NZB12072" s="18" t="s">
        <v>647</v>
      </c>
      <c r="NZC12072" s="18" t="s">
        <v>647</v>
      </c>
      <c r="NZD12072" s="18" t="s">
        <v>647</v>
      </c>
      <c r="NZE12072" s="18" t="s">
        <v>647</v>
      </c>
      <c r="NZF12072" s="18" t="s">
        <v>647</v>
      </c>
      <c r="NZG12072" s="18" t="s">
        <v>647</v>
      </c>
      <c r="NZH12072" s="18" t="s">
        <v>647</v>
      </c>
      <c r="NZI12072" s="18" t="s">
        <v>647</v>
      </c>
      <c r="NZJ12072" s="18" t="s">
        <v>647</v>
      </c>
      <c r="NZK12072" s="18" t="s">
        <v>647</v>
      </c>
      <c r="NZL12072" s="18" t="s">
        <v>647</v>
      </c>
      <c r="NZM12072" s="18" t="s">
        <v>647</v>
      </c>
      <c r="NZN12072" s="18" t="s">
        <v>647</v>
      </c>
      <c r="NZO12072" s="18" t="s">
        <v>647</v>
      </c>
      <c r="NZP12072" s="18" t="s">
        <v>647</v>
      </c>
      <c r="NZQ12072" s="18" t="s">
        <v>647</v>
      </c>
      <c r="NZR12072" s="18" t="s">
        <v>647</v>
      </c>
      <c r="NZS12072" s="18" t="s">
        <v>647</v>
      </c>
      <c r="NZT12072" s="18" t="s">
        <v>647</v>
      </c>
      <c r="NZU12072" s="18" t="s">
        <v>647</v>
      </c>
      <c r="NZV12072" s="18" t="s">
        <v>647</v>
      </c>
      <c r="NZW12072" s="18" t="s">
        <v>647</v>
      </c>
      <c r="NZX12072" s="18" t="s">
        <v>647</v>
      </c>
      <c r="NZY12072" s="18" t="s">
        <v>647</v>
      </c>
      <c r="NZZ12072" s="18" t="s">
        <v>647</v>
      </c>
      <c r="OAA12072" s="18" t="s">
        <v>647</v>
      </c>
      <c r="OAB12072" s="18" t="s">
        <v>647</v>
      </c>
      <c r="OAC12072" s="18" t="s">
        <v>647</v>
      </c>
      <c r="OAD12072" s="18" t="s">
        <v>647</v>
      </c>
      <c r="OAE12072" s="18" t="s">
        <v>647</v>
      </c>
      <c r="OAF12072" s="18" t="s">
        <v>647</v>
      </c>
      <c r="OAG12072" s="18" t="s">
        <v>647</v>
      </c>
      <c r="OAH12072" s="18" t="s">
        <v>647</v>
      </c>
      <c r="OAI12072" s="18" t="s">
        <v>647</v>
      </c>
      <c r="OAJ12072" s="18" t="s">
        <v>647</v>
      </c>
      <c r="OAK12072" s="18" t="s">
        <v>647</v>
      </c>
      <c r="OAL12072" s="18" t="s">
        <v>647</v>
      </c>
      <c r="OAM12072" s="18" t="s">
        <v>647</v>
      </c>
      <c r="OAN12072" s="18" t="s">
        <v>647</v>
      </c>
      <c r="OAO12072" s="18" t="s">
        <v>647</v>
      </c>
      <c r="OAP12072" s="18" t="s">
        <v>647</v>
      </c>
      <c r="OAQ12072" s="18" t="s">
        <v>647</v>
      </c>
      <c r="OAR12072" s="18" t="s">
        <v>647</v>
      </c>
      <c r="OAS12072" s="18" t="s">
        <v>647</v>
      </c>
      <c r="OAT12072" s="18" t="s">
        <v>647</v>
      </c>
      <c r="OAU12072" s="18" t="s">
        <v>647</v>
      </c>
      <c r="OAV12072" s="18" t="s">
        <v>647</v>
      </c>
      <c r="OAW12072" s="18" t="s">
        <v>647</v>
      </c>
      <c r="OAX12072" s="18" t="s">
        <v>647</v>
      </c>
      <c r="OAY12072" s="18" t="s">
        <v>647</v>
      </c>
      <c r="OAZ12072" s="18" t="s">
        <v>647</v>
      </c>
      <c r="OBA12072" s="18" t="s">
        <v>647</v>
      </c>
      <c r="OBB12072" s="18" t="s">
        <v>647</v>
      </c>
      <c r="OBC12072" s="18" t="s">
        <v>647</v>
      </c>
      <c r="OBD12072" s="18" t="s">
        <v>647</v>
      </c>
      <c r="OBE12072" s="18" t="s">
        <v>647</v>
      </c>
      <c r="OBF12072" s="18" t="s">
        <v>647</v>
      </c>
      <c r="OBG12072" s="18" t="s">
        <v>647</v>
      </c>
      <c r="OBH12072" s="18" t="s">
        <v>647</v>
      </c>
      <c r="OBI12072" s="18" t="s">
        <v>647</v>
      </c>
      <c r="OBJ12072" s="18" t="s">
        <v>647</v>
      </c>
      <c r="OBK12072" s="18" t="s">
        <v>647</v>
      </c>
      <c r="OBL12072" s="18" t="s">
        <v>647</v>
      </c>
      <c r="OBM12072" s="18" t="s">
        <v>647</v>
      </c>
      <c r="OBN12072" s="18" t="s">
        <v>647</v>
      </c>
      <c r="OBO12072" s="18" t="s">
        <v>647</v>
      </c>
      <c r="OBP12072" s="18" t="s">
        <v>647</v>
      </c>
      <c r="OBQ12072" s="18" t="s">
        <v>647</v>
      </c>
      <c r="OBR12072" s="18" t="s">
        <v>647</v>
      </c>
      <c r="OBS12072" s="18" t="s">
        <v>647</v>
      </c>
      <c r="OBT12072" s="18" t="s">
        <v>647</v>
      </c>
      <c r="OBU12072" s="18" t="s">
        <v>647</v>
      </c>
      <c r="OBV12072" s="18" t="s">
        <v>647</v>
      </c>
      <c r="OBW12072" s="18" t="s">
        <v>647</v>
      </c>
      <c r="OBX12072" s="18" t="s">
        <v>647</v>
      </c>
      <c r="OBY12072" s="18" t="s">
        <v>647</v>
      </c>
      <c r="OBZ12072" s="18" t="s">
        <v>647</v>
      </c>
      <c r="OCA12072" s="18" t="s">
        <v>647</v>
      </c>
      <c r="OCB12072" s="18" t="s">
        <v>647</v>
      </c>
      <c r="OCC12072" s="18" t="s">
        <v>647</v>
      </c>
      <c r="OCD12072" s="18" t="s">
        <v>647</v>
      </c>
      <c r="OCE12072" s="18" t="s">
        <v>647</v>
      </c>
      <c r="OCF12072" s="18" t="s">
        <v>647</v>
      </c>
      <c r="OCG12072" s="18" t="s">
        <v>647</v>
      </c>
      <c r="OCH12072" s="18" t="s">
        <v>647</v>
      </c>
      <c r="OCI12072" s="18" t="s">
        <v>647</v>
      </c>
      <c r="OCJ12072" s="18" t="s">
        <v>647</v>
      </c>
      <c r="OCK12072" s="18" t="s">
        <v>647</v>
      </c>
      <c r="OCL12072" s="18" t="s">
        <v>647</v>
      </c>
      <c r="OCM12072" s="18" t="s">
        <v>647</v>
      </c>
      <c r="OCN12072" s="18" t="s">
        <v>647</v>
      </c>
      <c r="OCO12072" s="18" t="s">
        <v>647</v>
      </c>
      <c r="OCP12072" s="18" t="s">
        <v>647</v>
      </c>
      <c r="OCQ12072" s="18" t="s">
        <v>647</v>
      </c>
      <c r="OCR12072" s="18" t="s">
        <v>647</v>
      </c>
      <c r="OCS12072" s="18" t="s">
        <v>647</v>
      </c>
      <c r="OCT12072" s="18" t="s">
        <v>647</v>
      </c>
      <c r="OCU12072" s="18" t="s">
        <v>647</v>
      </c>
      <c r="OCV12072" s="18" t="s">
        <v>647</v>
      </c>
      <c r="OCW12072" s="18" t="s">
        <v>647</v>
      </c>
      <c r="OCX12072" s="18" t="s">
        <v>647</v>
      </c>
      <c r="OCY12072" s="18" t="s">
        <v>647</v>
      </c>
      <c r="OCZ12072" s="18" t="s">
        <v>647</v>
      </c>
      <c r="ODA12072" s="18" t="s">
        <v>647</v>
      </c>
      <c r="ODB12072" s="18" t="s">
        <v>647</v>
      </c>
      <c r="ODC12072" s="18" t="s">
        <v>647</v>
      </c>
      <c r="ODD12072" s="18" t="s">
        <v>647</v>
      </c>
      <c r="ODE12072" s="18" t="s">
        <v>647</v>
      </c>
      <c r="ODF12072" s="18" t="s">
        <v>647</v>
      </c>
      <c r="ODG12072" s="18" t="s">
        <v>647</v>
      </c>
      <c r="ODH12072" s="18" t="s">
        <v>647</v>
      </c>
      <c r="ODI12072" s="18" t="s">
        <v>647</v>
      </c>
      <c r="ODJ12072" s="18" t="s">
        <v>647</v>
      </c>
      <c r="ODK12072" s="18" t="s">
        <v>647</v>
      </c>
      <c r="ODL12072" s="18" t="s">
        <v>647</v>
      </c>
      <c r="ODM12072" s="18" t="s">
        <v>647</v>
      </c>
      <c r="ODN12072" s="18" t="s">
        <v>647</v>
      </c>
      <c r="ODO12072" s="18" t="s">
        <v>647</v>
      </c>
      <c r="ODP12072" s="18" t="s">
        <v>647</v>
      </c>
      <c r="ODQ12072" s="18" t="s">
        <v>647</v>
      </c>
      <c r="ODR12072" s="18" t="s">
        <v>647</v>
      </c>
      <c r="ODS12072" s="18" t="s">
        <v>647</v>
      </c>
      <c r="ODT12072" s="18" t="s">
        <v>647</v>
      </c>
      <c r="ODU12072" s="18" t="s">
        <v>647</v>
      </c>
      <c r="ODV12072" s="18" t="s">
        <v>647</v>
      </c>
      <c r="ODW12072" s="18" t="s">
        <v>647</v>
      </c>
      <c r="ODX12072" s="18" t="s">
        <v>647</v>
      </c>
      <c r="ODY12072" s="18" t="s">
        <v>647</v>
      </c>
      <c r="ODZ12072" s="18" t="s">
        <v>647</v>
      </c>
      <c r="OEA12072" s="18" t="s">
        <v>647</v>
      </c>
      <c r="OEB12072" s="18" t="s">
        <v>647</v>
      </c>
      <c r="OEC12072" s="18" t="s">
        <v>647</v>
      </c>
      <c r="OED12072" s="18" t="s">
        <v>647</v>
      </c>
      <c r="OEE12072" s="18" t="s">
        <v>647</v>
      </c>
      <c r="OEF12072" s="18" t="s">
        <v>647</v>
      </c>
      <c r="OEG12072" s="18" t="s">
        <v>647</v>
      </c>
      <c r="OEH12072" s="18" t="s">
        <v>647</v>
      </c>
      <c r="OEI12072" s="18" t="s">
        <v>647</v>
      </c>
      <c r="OEJ12072" s="18" t="s">
        <v>647</v>
      </c>
      <c r="OEK12072" s="18" t="s">
        <v>647</v>
      </c>
      <c r="OEL12072" s="18" t="s">
        <v>647</v>
      </c>
      <c r="OEM12072" s="18" t="s">
        <v>647</v>
      </c>
      <c r="OEN12072" s="18" t="s">
        <v>647</v>
      </c>
      <c r="OEO12072" s="18" t="s">
        <v>647</v>
      </c>
      <c r="OEP12072" s="18" t="s">
        <v>647</v>
      </c>
      <c r="OEQ12072" s="18" t="s">
        <v>647</v>
      </c>
      <c r="OER12072" s="18" t="s">
        <v>647</v>
      </c>
      <c r="OES12072" s="18" t="s">
        <v>647</v>
      </c>
      <c r="OET12072" s="18" t="s">
        <v>647</v>
      </c>
      <c r="OEU12072" s="18" t="s">
        <v>647</v>
      </c>
      <c r="OEV12072" s="18" t="s">
        <v>647</v>
      </c>
      <c r="OEW12072" s="18" t="s">
        <v>647</v>
      </c>
      <c r="OEX12072" s="18" t="s">
        <v>647</v>
      </c>
      <c r="OEY12072" s="18" t="s">
        <v>647</v>
      </c>
      <c r="OEZ12072" s="18" t="s">
        <v>647</v>
      </c>
      <c r="OFA12072" s="18" t="s">
        <v>647</v>
      </c>
      <c r="OFB12072" s="18" t="s">
        <v>647</v>
      </c>
      <c r="OFC12072" s="18" t="s">
        <v>647</v>
      </c>
      <c r="OFD12072" s="18" t="s">
        <v>647</v>
      </c>
      <c r="OFE12072" s="18" t="s">
        <v>647</v>
      </c>
      <c r="OFF12072" s="18" t="s">
        <v>647</v>
      </c>
      <c r="OFG12072" s="18" t="s">
        <v>647</v>
      </c>
      <c r="OFH12072" s="18" t="s">
        <v>647</v>
      </c>
      <c r="OFI12072" s="18" t="s">
        <v>647</v>
      </c>
      <c r="OFJ12072" s="18" t="s">
        <v>647</v>
      </c>
      <c r="OFK12072" s="18" t="s">
        <v>647</v>
      </c>
      <c r="OFL12072" s="18" t="s">
        <v>647</v>
      </c>
      <c r="OFM12072" s="18" t="s">
        <v>647</v>
      </c>
      <c r="OFN12072" s="18" t="s">
        <v>647</v>
      </c>
      <c r="OFO12072" s="18" t="s">
        <v>647</v>
      </c>
      <c r="OFP12072" s="18" t="s">
        <v>647</v>
      </c>
      <c r="OFQ12072" s="18" t="s">
        <v>647</v>
      </c>
      <c r="OFR12072" s="18" t="s">
        <v>647</v>
      </c>
      <c r="OFS12072" s="18" t="s">
        <v>647</v>
      </c>
      <c r="OFT12072" s="18" t="s">
        <v>647</v>
      </c>
      <c r="OFU12072" s="18" t="s">
        <v>647</v>
      </c>
      <c r="OFV12072" s="18" t="s">
        <v>647</v>
      </c>
      <c r="OFW12072" s="18" t="s">
        <v>647</v>
      </c>
      <c r="OFX12072" s="18" t="s">
        <v>647</v>
      </c>
      <c r="OFY12072" s="18" t="s">
        <v>647</v>
      </c>
      <c r="OFZ12072" s="18" t="s">
        <v>647</v>
      </c>
      <c r="OGA12072" s="18" t="s">
        <v>647</v>
      </c>
      <c r="OGB12072" s="18" t="s">
        <v>647</v>
      </c>
      <c r="OGC12072" s="18" t="s">
        <v>647</v>
      </c>
      <c r="OGD12072" s="18" t="s">
        <v>647</v>
      </c>
      <c r="OGE12072" s="18" t="s">
        <v>647</v>
      </c>
      <c r="OGF12072" s="18" t="s">
        <v>647</v>
      </c>
      <c r="OGG12072" s="18" t="s">
        <v>647</v>
      </c>
      <c r="OGH12072" s="18" t="s">
        <v>647</v>
      </c>
      <c r="OGI12072" s="18" t="s">
        <v>647</v>
      </c>
      <c r="OGJ12072" s="18" t="s">
        <v>647</v>
      </c>
      <c r="OGK12072" s="18" t="s">
        <v>647</v>
      </c>
      <c r="OGL12072" s="18" t="s">
        <v>647</v>
      </c>
      <c r="OGM12072" s="18" t="s">
        <v>647</v>
      </c>
      <c r="OGN12072" s="18" t="s">
        <v>647</v>
      </c>
      <c r="OGO12072" s="18" t="s">
        <v>647</v>
      </c>
      <c r="OGP12072" s="18" t="s">
        <v>647</v>
      </c>
      <c r="OGQ12072" s="18" t="s">
        <v>647</v>
      </c>
      <c r="OGR12072" s="18" t="s">
        <v>647</v>
      </c>
      <c r="OGS12072" s="18" t="s">
        <v>647</v>
      </c>
      <c r="OGT12072" s="18" t="s">
        <v>647</v>
      </c>
      <c r="OGU12072" s="18" t="s">
        <v>647</v>
      </c>
      <c r="OGV12072" s="18" t="s">
        <v>647</v>
      </c>
      <c r="OGW12072" s="18" t="s">
        <v>647</v>
      </c>
      <c r="OGX12072" s="18" t="s">
        <v>647</v>
      </c>
      <c r="OGY12072" s="18" t="s">
        <v>647</v>
      </c>
      <c r="OGZ12072" s="18" t="s">
        <v>647</v>
      </c>
      <c r="OHA12072" s="18" t="s">
        <v>647</v>
      </c>
      <c r="OHB12072" s="18" t="s">
        <v>647</v>
      </c>
      <c r="OHC12072" s="18" t="s">
        <v>647</v>
      </c>
      <c r="OHD12072" s="18" t="s">
        <v>647</v>
      </c>
      <c r="OHE12072" s="18" t="s">
        <v>647</v>
      </c>
      <c r="OHF12072" s="18" t="s">
        <v>647</v>
      </c>
      <c r="OHG12072" s="18" t="s">
        <v>647</v>
      </c>
      <c r="OHH12072" s="18" t="s">
        <v>647</v>
      </c>
      <c r="OHI12072" s="18" t="s">
        <v>647</v>
      </c>
      <c r="OHJ12072" s="18" t="s">
        <v>647</v>
      </c>
      <c r="OHK12072" s="18" t="s">
        <v>647</v>
      </c>
      <c r="OHL12072" s="18" t="s">
        <v>647</v>
      </c>
      <c r="OHM12072" s="18" t="s">
        <v>647</v>
      </c>
      <c r="OHN12072" s="18" t="s">
        <v>647</v>
      </c>
      <c r="OHO12072" s="18" t="s">
        <v>647</v>
      </c>
      <c r="OHP12072" s="18" t="s">
        <v>647</v>
      </c>
      <c r="OHQ12072" s="18" t="s">
        <v>647</v>
      </c>
      <c r="OHR12072" s="18" t="s">
        <v>647</v>
      </c>
      <c r="OHS12072" s="18" t="s">
        <v>647</v>
      </c>
      <c r="OHT12072" s="18" t="s">
        <v>647</v>
      </c>
      <c r="OHU12072" s="18" t="s">
        <v>647</v>
      </c>
      <c r="OHV12072" s="18" t="s">
        <v>647</v>
      </c>
      <c r="OHW12072" s="18" t="s">
        <v>647</v>
      </c>
      <c r="OHX12072" s="18" t="s">
        <v>647</v>
      </c>
      <c r="OHY12072" s="18" t="s">
        <v>647</v>
      </c>
      <c r="OHZ12072" s="18" t="s">
        <v>647</v>
      </c>
      <c r="OIA12072" s="18" t="s">
        <v>647</v>
      </c>
      <c r="OIB12072" s="18" t="s">
        <v>647</v>
      </c>
      <c r="OIC12072" s="18" t="s">
        <v>647</v>
      </c>
      <c r="OID12072" s="18" t="s">
        <v>647</v>
      </c>
      <c r="OIE12072" s="18" t="s">
        <v>647</v>
      </c>
      <c r="OIF12072" s="18" t="s">
        <v>647</v>
      </c>
      <c r="OIG12072" s="18" t="s">
        <v>647</v>
      </c>
      <c r="OIH12072" s="18" t="s">
        <v>647</v>
      </c>
      <c r="OII12072" s="18" t="s">
        <v>647</v>
      </c>
      <c r="OIJ12072" s="18" t="s">
        <v>647</v>
      </c>
      <c r="OIK12072" s="18" t="s">
        <v>647</v>
      </c>
      <c r="OIL12072" s="18" t="s">
        <v>647</v>
      </c>
      <c r="OIM12072" s="18" t="s">
        <v>647</v>
      </c>
      <c r="OIN12072" s="18" t="s">
        <v>647</v>
      </c>
      <c r="OIO12072" s="18" t="s">
        <v>647</v>
      </c>
      <c r="OIP12072" s="18" t="s">
        <v>647</v>
      </c>
      <c r="OIQ12072" s="18" t="s">
        <v>647</v>
      </c>
      <c r="OIR12072" s="18" t="s">
        <v>647</v>
      </c>
      <c r="OIS12072" s="18" t="s">
        <v>647</v>
      </c>
      <c r="OIT12072" s="18" t="s">
        <v>647</v>
      </c>
      <c r="OIU12072" s="18" t="s">
        <v>647</v>
      </c>
      <c r="OIV12072" s="18" t="s">
        <v>647</v>
      </c>
      <c r="OIW12072" s="18" t="s">
        <v>647</v>
      </c>
      <c r="OIX12072" s="18" t="s">
        <v>647</v>
      </c>
      <c r="OIY12072" s="18" t="s">
        <v>647</v>
      </c>
      <c r="OIZ12072" s="18" t="s">
        <v>647</v>
      </c>
      <c r="OJA12072" s="18" t="s">
        <v>647</v>
      </c>
      <c r="OJB12072" s="18" t="s">
        <v>647</v>
      </c>
      <c r="OJC12072" s="18" t="s">
        <v>647</v>
      </c>
      <c r="OJD12072" s="18" t="s">
        <v>647</v>
      </c>
      <c r="OJE12072" s="18" t="s">
        <v>647</v>
      </c>
      <c r="OJF12072" s="18" t="s">
        <v>647</v>
      </c>
      <c r="OJG12072" s="18" t="s">
        <v>647</v>
      </c>
      <c r="OJH12072" s="18" t="s">
        <v>647</v>
      </c>
      <c r="OJI12072" s="18" t="s">
        <v>647</v>
      </c>
      <c r="OJJ12072" s="18" t="s">
        <v>647</v>
      </c>
      <c r="OJK12072" s="18" t="s">
        <v>647</v>
      </c>
      <c r="OJL12072" s="18" t="s">
        <v>647</v>
      </c>
      <c r="OJM12072" s="18" t="s">
        <v>647</v>
      </c>
      <c r="OJN12072" s="18" t="s">
        <v>647</v>
      </c>
      <c r="OJO12072" s="18" t="s">
        <v>647</v>
      </c>
      <c r="OJP12072" s="18" t="s">
        <v>647</v>
      </c>
      <c r="OJQ12072" s="18" t="s">
        <v>647</v>
      </c>
      <c r="OJR12072" s="18" t="s">
        <v>647</v>
      </c>
      <c r="OJS12072" s="18" t="s">
        <v>647</v>
      </c>
      <c r="OJT12072" s="18" t="s">
        <v>647</v>
      </c>
      <c r="OJU12072" s="18" t="s">
        <v>647</v>
      </c>
      <c r="OJV12072" s="18" t="s">
        <v>647</v>
      </c>
      <c r="OJW12072" s="18" t="s">
        <v>647</v>
      </c>
      <c r="OJX12072" s="18" t="s">
        <v>647</v>
      </c>
      <c r="OJY12072" s="18" t="s">
        <v>647</v>
      </c>
      <c r="OJZ12072" s="18" t="s">
        <v>647</v>
      </c>
      <c r="OKA12072" s="18" t="s">
        <v>647</v>
      </c>
      <c r="OKB12072" s="18" t="s">
        <v>647</v>
      </c>
      <c r="OKC12072" s="18" t="s">
        <v>647</v>
      </c>
      <c r="OKD12072" s="18" t="s">
        <v>647</v>
      </c>
      <c r="OKE12072" s="18" t="s">
        <v>647</v>
      </c>
      <c r="OKF12072" s="18" t="s">
        <v>647</v>
      </c>
      <c r="OKG12072" s="18" t="s">
        <v>647</v>
      </c>
      <c r="OKH12072" s="18" t="s">
        <v>647</v>
      </c>
      <c r="OKI12072" s="18" t="s">
        <v>647</v>
      </c>
      <c r="OKJ12072" s="18" t="s">
        <v>647</v>
      </c>
      <c r="OKK12072" s="18" t="s">
        <v>647</v>
      </c>
      <c r="OKL12072" s="18" t="s">
        <v>647</v>
      </c>
      <c r="OKM12072" s="18" t="s">
        <v>647</v>
      </c>
      <c r="OKN12072" s="18" t="s">
        <v>647</v>
      </c>
      <c r="OKO12072" s="18" t="s">
        <v>647</v>
      </c>
      <c r="OKP12072" s="18" t="s">
        <v>647</v>
      </c>
      <c r="OKQ12072" s="18" t="s">
        <v>647</v>
      </c>
      <c r="OKR12072" s="18" t="s">
        <v>647</v>
      </c>
      <c r="OKS12072" s="18" t="s">
        <v>647</v>
      </c>
      <c r="OKT12072" s="18" t="s">
        <v>647</v>
      </c>
      <c r="OKU12072" s="18" t="s">
        <v>647</v>
      </c>
      <c r="OKV12072" s="18" t="s">
        <v>647</v>
      </c>
      <c r="OKW12072" s="18" t="s">
        <v>647</v>
      </c>
      <c r="OKX12072" s="18" t="s">
        <v>647</v>
      </c>
      <c r="OKY12072" s="18" t="s">
        <v>647</v>
      </c>
      <c r="OKZ12072" s="18" t="s">
        <v>647</v>
      </c>
      <c r="OLA12072" s="18" t="s">
        <v>647</v>
      </c>
      <c r="OLB12072" s="18" t="s">
        <v>647</v>
      </c>
      <c r="OLC12072" s="18" t="s">
        <v>647</v>
      </c>
      <c r="OLD12072" s="18" t="s">
        <v>647</v>
      </c>
      <c r="OLE12072" s="18" t="s">
        <v>647</v>
      </c>
      <c r="OLF12072" s="18" t="s">
        <v>647</v>
      </c>
      <c r="OLG12072" s="18" t="s">
        <v>647</v>
      </c>
      <c r="OLH12072" s="18" t="s">
        <v>647</v>
      </c>
      <c r="OLI12072" s="18" t="s">
        <v>647</v>
      </c>
      <c r="OLJ12072" s="18" t="s">
        <v>647</v>
      </c>
      <c r="OLK12072" s="18" t="s">
        <v>647</v>
      </c>
      <c r="OLL12072" s="18" t="s">
        <v>647</v>
      </c>
      <c r="OLM12072" s="18" t="s">
        <v>647</v>
      </c>
      <c r="OLN12072" s="18" t="s">
        <v>647</v>
      </c>
      <c r="OLO12072" s="18" t="s">
        <v>647</v>
      </c>
      <c r="OLP12072" s="18" t="s">
        <v>647</v>
      </c>
      <c r="OLQ12072" s="18" t="s">
        <v>647</v>
      </c>
      <c r="OLR12072" s="18" t="s">
        <v>647</v>
      </c>
      <c r="OLS12072" s="18" t="s">
        <v>647</v>
      </c>
      <c r="OLT12072" s="18" t="s">
        <v>647</v>
      </c>
      <c r="OLU12072" s="18" t="s">
        <v>647</v>
      </c>
      <c r="OLV12072" s="18" t="s">
        <v>647</v>
      </c>
      <c r="OLW12072" s="18" t="s">
        <v>647</v>
      </c>
      <c r="OLX12072" s="18" t="s">
        <v>647</v>
      </c>
      <c r="OLY12072" s="18" t="s">
        <v>647</v>
      </c>
      <c r="OLZ12072" s="18" t="s">
        <v>647</v>
      </c>
      <c r="OMA12072" s="18" t="s">
        <v>647</v>
      </c>
      <c r="OMB12072" s="18" t="s">
        <v>647</v>
      </c>
      <c r="OMC12072" s="18" t="s">
        <v>647</v>
      </c>
      <c r="OMD12072" s="18" t="s">
        <v>647</v>
      </c>
      <c r="OME12072" s="18" t="s">
        <v>647</v>
      </c>
      <c r="OMF12072" s="18" t="s">
        <v>647</v>
      </c>
      <c r="OMG12072" s="18" t="s">
        <v>647</v>
      </c>
      <c r="OMH12072" s="18" t="s">
        <v>647</v>
      </c>
      <c r="OMI12072" s="18" t="s">
        <v>647</v>
      </c>
      <c r="OMJ12072" s="18" t="s">
        <v>647</v>
      </c>
      <c r="OMK12072" s="18" t="s">
        <v>647</v>
      </c>
      <c r="OML12072" s="18" t="s">
        <v>647</v>
      </c>
      <c r="OMM12072" s="18" t="s">
        <v>647</v>
      </c>
      <c r="OMN12072" s="18" t="s">
        <v>647</v>
      </c>
      <c r="OMO12072" s="18" t="s">
        <v>647</v>
      </c>
      <c r="OMP12072" s="18" t="s">
        <v>647</v>
      </c>
      <c r="OMQ12072" s="18" t="s">
        <v>647</v>
      </c>
      <c r="OMR12072" s="18" t="s">
        <v>647</v>
      </c>
      <c r="OMS12072" s="18" t="s">
        <v>647</v>
      </c>
      <c r="OMT12072" s="18" t="s">
        <v>647</v>
      </c>
      <c r="OMU12072" s="18" t="s">
        <v>647</v>
      </c>
      <c r="OMV12072" s="18" t="s">
        <v>647</v>
      </c>
      <c r="OMW12072" s="18" t="s">
        <v>647</v>
      </c>
      <c r="OMX12072" s="18" t="s">
        <v>647</v>
      </c>
      <c r="OMY12072" s="18" t="s">
        <v>647</v>
      </c>
      <c r="OMZ12072" s="18" t="s">
        <v>647</v>
      </c>
      <c r="ONA12072" s="18" t="s">
        <v>647</v>
      </c>
      <c r="ONB12072" s="18" t="s">
        <v>647</v>
      </c>
      <c r="ONC12072" s="18" t="s">
        <v>647</v>
      </c>
      <c r="OND12072" s="18" t="s">
        <v>647</v>
      </c>
      <c r="ONE12072" s="18" t="s">
        <v>647</v>
      </c>
      <c r="ONF12072" s="18" t="s">
        <v>647</v>
      </c>
      <c r="ONG12072" s="18" t="s">
        <v>647</v>
      </c>
      <c r="ONH12072" s="18" t="s">
        <v>647</v>
      </c>
      <c r="ONI12072" s="18" t="s">
        <v>647</v>
      </c>
      <c r="ONJ12072" s="18" t="s">
        <v>647</v>
      </c>
      <c r="ONK12072" s="18" t="s">
        <v>647</v>
      </c>
      <c r="ONL12072" s="18" t="s">
        <v>647</v>
      </c>
      <c r="ONM12072" s="18" t="s">
        <v>647</v>
      </c>
      <c r="ONN12072" s="18" t="s">
        <v>647</v>
      </c>
      <c r="ONO12072" s="18" t="s">
        <v>647</v>
      </c>
      <c r="ONP12072" s="18" t="s">
        <v>647</v>
      </c>
      <c r="ONQ12072" s="18" t="s">
        <v>647</v>
      </c>
      <c r="ONR12072" s="18" t="s">
        <v>647</v>
      </c>
      <c r="ONS12072" s="18" t="s">
        <v>647</v>
      </c>
      <c r="ONT12072" s="18" t="s">
        <v>647</v>
      </c>
      <c r="ONU12072" s="18" t="s">
        <v>647</v>
      </c>
      <c r="ONV12072" s="18" t="s">
        <v>647</v>
      </c>
      <c r="ONW12072" s="18" t="s">
        <v>647</v>
      </c>
      <c r="ONX12072" s="18" t="s">
        <v>647</v>
      </c>
      <c r="ONY12072" s="18" t="s">
        <v>647</v>
      </c>
      <c r="ONZ12072" s="18" t="s">
        <v>647</v>
      </c>
      <c r="OOA12072" s="18" t="s">
        <v>647</v>
      </c>
      <c r="OOB12072" s="18" t="s">
        <v>647</v>
      </c>
      <c r="OOC12072" s="18" t="s">
        <v>647</v>
      </c>
      <c r="OOD12072" s="18" t="s">
        <v>647</v>
      </c>
      <c r="OOE12072" s="18" t="s">
        <v>647</v>
      </c>
      <c r="OOF12072" s="18" t="s">
        <v>647</v>
      </c>
      <c r="OOG12072" s="18" t="s">
        <v>647</v>
      </c>
      <c r="OOH12072" s="18" t="s">
        <v>647</v>
      </c>
      <c r="OOI12072" s="18" t="s">
        <v>647</v>
      </c>
      <c r="OOJ12072" s="18" t="s">
        <v>647</v>
      </c>
      <c r="OOK12072" s="18" t="s">
        <v>647</v>
      </c>
      <c r="OOL12072" s="18" t="s">
        <v>647</v>
      </c>
      <c r="OOM12072" s="18" t="s">
        <v>647</v>
      </c>
      <c r="OON12072" s="18" t="s">
        <v>647</v>
      </c>
      <c r="OOO12072" s="18" t="s">
        <v>647</v>
      </c>
      <c r="OOP12072" s="18" t="s">
        <v>647</v>
      </c>
      <c r="OOQ12072" s="18" t="s">
        <v>647</v>
      </c>
      <c r="OOR12072" s="18" t="s">
        <v>647</v>
      </c>
      <c r="OOS12072" s="18" t="s">
        <v>647</v>
      </c>
      <c r="OOT12072" s="18" t="s">
        <v>647</v>
      </c>
      <c r="OOU12072" s="18" t="s">
        <v>647</v>
      </c>
      <c r="OOV12072" s="18" t="s">
        <v>647</v>
      </c>
      <c r="OOW12072" s="18" t="s">
        <v>647</v>
      </c>
      <c r="OOX12072" s="18" t="s">
        <v>647</v>
      </c>
      <c r="OOY12072" s="18" t="s">
        <v>647</v>
      </c>
      <c r="OOZ12072" s="18" t="s">
        <v>647</v>
      </c>
      <c r="OPA12072" s="18" t="s">
        <v>647</v>
      </c>
      <c r="OPB12072" s="18" t="s">
        <v>647</v>
      </c>
      <c r="OPC12072" s="18" t="s">
        <v>647</v>
      </c>
      <c r="OPD12072" s="18" t="s">
        <v>647</v>
      </c>
      <c r="OPE12072" s="18" t="s">
        <v>647</v>
      </c>
      <c r="OPF12072" s="18" t="s">
        <v>647</v>
      </c>
      <c r="OPG12072" s="18" t="s">
        <v>647</v>
      </c>
      <c r="OPH12072" s="18" t="s">
        <v>647</v>
      </c>
      <c r="OPI12072" s="18" t="s">
        <v>647</v>
      </c>
      <c r="OPJ12072" s="18" t="s">
        <v>647</v>
      </c>
      <c r="OPK12072" s="18" t="s">
        <v>647</v>
      </c>
      <c r="OPL12072" s="18" t="s">
        <v>647</v>
      </c>
      <c r="OPM12072" s="18" t="s">
        <v>647</v>
      </c>
      <c r="OPN12072" s="18" t="s">
        <v>647</v>
      </c>
      <c r="OPO12072" s="18" t="s">
        <v>647</v>
      </c>
      <c r="OPP12072" s="18" t="s">
        <v>647</v>
      </c>
      <c r="OPQ12072" s="18" t="s">
        <v>647</v>
      </c>
      <c r="OPR12072" s="18" t="s">
        <v>647</v>
      </c>
      <c r="OPS12072" s="18" t="s">
        <v>647</v>
      </c>
      <c r="OPT12072" s="18" t="s">
        <v>647</v>
      </c>
      <c r="OPU12072" s="18" t="s">
        <v>647</v>
      </c>
      <c r="OPV12072" s="18" t="s">
        <v>647</v>
      </c>
      <c r="OPW12072" s="18" t="s">
        <v>647</v>
      </c>
      <c r="OPX12072" s="18" t="s">
        <v>647</v>
      </c>
      <c r="OPY12072" s="18" t="s">
        <v>647</v>
      </c>
      <c r="OPZ12072" s="18" t="s">
        <v>647</v>
      </c>
      <c r="OQA12072" s="18" t="s">
        <v>647</v>
      </c>
      <c r="OQB12072" s="18" t="s">
        <v>647</v>
      </c>
      <c r="OQC12072" s="18" t="s">
        <v>647</v>
      </c>
      <c r="OQD12072" s="18" t="s">
        <v>647</v>
      </c>
      <c r="OQE12072" s="18" t="s">
        <v>647</v>
      </c>
      <c r="OQF12072" s="18" t="s">
        <v>647</v>
      </c>
      <c r="OQG12072" s="18" t="s">
        <v>647</v>
      </c>
      <c r="OQH12072" s="18" t="s">
        <v>647</v>
      </c>
      <c r="OQI12072" s="18" t="s">
        <v>647</v>
      </c>
      <c r="OQJ12072" s="18" t="s">
        <v>647</v>
      </c>
      <c r="OQK12072" s="18" t="s">
        <v>647</v>
      </c>
      <c r="OQL12072" s="18" t="s">
        <v>647</v>
      </c>
      <c r="OQM12072" s="18" t="s">
        <v>647</v>
      </c>
      <c r="OQN12072" s="18" t="s">
        <v>647</v>
      </c>
      <c r="OQO12072" s="18" t="s">
        <v>647</v>
      </c>
      <c r="OQP12072" s="18" t="s">
        <v>647</v>
      </c>
      <c r="OQQ12072" s="18" t="s">
        <v>647</v>
      </c>
      <c r="OQR12072" s="18" t="s">
        <v>647</v>
      </c>
      <c r="OQS12072" s="18" t="s">
        <v>647</v>
      </c>
      <c r="OQT12072" s="18" t="s">
        <v>647</v>
      </c>
      <c r="OQU12072" s="18" t="s">
        <v>647</v>
      </c>
      <c r="OQV12072" s="18" t="s">
        <v>647</v>
      </c>
      <c r="OQW12072" s="18" t="s">
        <v>647</v>
      </c>
      <c r="OQX12072" s="18" t="s">
        <v>647</v>
      </c>
      <c r="OQY12072" s="18" t="s">
        <v>647</v>
      </c>
      <c r="OQZ12072" s="18" t="s">
        <v>647</v>
      </c>
      <c r="ORA12072" s="18" t="s">
        <v>647</v>
      </c>
      <c r="ORB12072" s="18" t="s">
        <v>647</v>
      </c>
      <c r="ORC12072" s="18" t="s">
        <v>647</v>
      </c>
      <c r="ORD12072" s="18" t="s">
        <v>647</v>
      </c>
      <c r="ORE12072" s="18" t="s">
        <v>647</v>
      </c>
      <c r="ORF12072" s="18" t="s">
        <v>647</v>
      </c>
      <c r="ORG12072" s="18" t="s">
        <v>647</v>
      </c>
      <c r="ORH12072" s="18" t="s">
        <v>647</v>
      </c>
      <c r="ORI12072" s="18" t="s">
        <v>647</v>
      </c>
      <c r="ORJ12072" s="18" t="s">
        <v>647</v>
      </c>
      <c r="ORK12072" s="18" t="s">
        <v>647</v>
      </c>
      <c r="ORL12072" s="18" t="s">
        <v>647</v>
      </c>
      <c r="ORM12072" s="18" t="s">
        <v>647</v>
      </c>
      <c r="ORN12072" s="18" t="s">
        <v>647</v>
      </c>
      <c r="ORO12072" s="18" t="s">
        <v>647</v>
      </c>
      <c r="ORP12072" s="18" t="s">
        <v>647</v>
      </c>
      <c r="ORQ12072" s="18" t="s">
        <v>647</v>
      </c>
      <c r="ORR12072" s="18" t="s">
        <v>647</v>
      </c>
      <c r="ORS12072" s="18" t="s">
        <v>647</v>
      </c>
      <c r="ORT12072" s="18" t="s">
        <v>647</v>
      </c>
      <c r="ORU12072" s="18" t="s">
        <v>647</v>
      </c>
      <c r="ORV12072" s="18" t="s">
        <v>647</v>
      </c>
      <c r="ORW12072" s="18" t="s">
        <v>647</v>
      </c>
      <c r="ORX12072" s="18" t="s">
        <v>647</v>
      </c>
      <c r="ORY12072" s="18" t="s">
        <v>647</v>
      </c>
      <c r="ORZ12072" s="18" t="s">
        <v>647</v>
      </c>
      <c r="OSA12072" s="18" t="s">
        <v>647</v>
      </c>
      <c r="OSB12072" s="18" t="s">
        <v>647</v>
      </c>
      <c r="OSC12072" s="18" t="s">
        <v>647</v>
      </c>
      <c r="OSD12072" s="18" t="s">
        <v>647</v>
      </c>
      <c r="OSE12072" s="18" t="s">
        <v>647</v>
      </c>
      <c r="OSF12072" s="18" t="s">
        <v>647</v>
      </c>
      <c r="OSG12072" s="18" t="s">
        <v>647</v>
      </c>
      <c r="OSH12072" s="18" t="s">
        <v>647</v>
      </c>
      <c r="OSI12072" s="18" t="s">
        <v>647</v>
      </c>
      <c r="OSJ12072" s="18" t="s">
        <v>647</v>
      </c>
      <c r="OSK12072" s="18" t="s">
        <v>647</v>
      </c>
      <c r="OSL12072" s="18" t="s">
        <v>647</v>
      </c>
      <c r="OSM12072" s="18" t="s">
        <v>647</v>
      </c>
      <c r="OSN12072" s="18" t="s">
        <v>647</v>
      </c>
      <c r="OSO12072" s="18" t="s">
        <v>647</v>
      </c>
      <c r="OSP12072" s="18" t="s">
        <v>647</v>
      </c>
      <c r="OSQ12072" s="18" t="s">
        <v>647</v>
      </c>
      <c r="OSR12072" s="18" t="s">
        <v>647</v>
      </c>
      <c r="OSS12072" s="18" t="s">
        <v>647</v>
      </c>
      <c r="OST12072" s="18" t="s">
        <v>647</v>
      </c>
      <c r="OSU12072" s="18" t="s">
        <v>647</v>
      </c>
      <c r="OSV12072" s="18" t="s">
        <v>647</v>
      </c>
      <c r="OSW12072" s="18" t="s">
        <v>647</v>
      </c>
      <c r="OSX12072" s="18" t="s">
        <v>647</v>
      </c>
      <c r="OSY12072" s="18" t="s">
        <v>647</v>
      </c>
      <c r="OSZ12072" s="18" t="s">
        <v>647</v>
      </c>
      <c r="OTA12072" s="18" t="s">
        <v>647</v>
      </c>
      <c r="OTB12072" s="18" t="s">
        <v>647</v>
      </c>
      <c r="OTC12072" s="18" t="s">
        <v>647</v>
      </c>
      <c r="OTD12072" s="18" t="s">
        <v>647</v>
      </c>
      <c r="OTE12072" s="18" t="s">
        <v>647</v>
      </c>
      <c r="OTF12072" s="18" t="s">
        <v>647</v>
      </c>
      <c r="OTG12072" s="18" t="s">
        <v>647</v>
      </c>
      <c r="OTH12072" s="18" t="s">
        <v>647</v>
      </c>
      <c r="OTI12072" s="18" t="s">
        <v>647</v>
      </c>
      <c r="OTJ12072" s="18" t="s">
        <v>647</v>
      </c>
      <c r="OTK12072" s="18" t="s">
        <v>647</v>
      </c>
      <c r="OTL12072" s="18" t="s">
        <v>647</v>
      </c>
      <c r="OTM12072" s="18" t="s">
        <v>647</v>
      </c>
      <c r="OTN12072" s="18" t="s">
        <v>647</v>
      </c>
      <c r="OTO12072" s="18" t="s">
        <v>647</v>
      </c>
      <c r="OTP12072" s="18" t="s">
        <v>647</v>
      </c>
      <c r="OTQ12072" s="18" t="s">
        <v>647</v>
      </c>
      <c r="OTR12072" s="18" t="s">
        <v>647</v>
      </c>
      <c r="OTS12072" s="18" t="s">
        <v>647</v>
      </c>
      <c r="OTT12072" s="18" t="s">
        <v>647</v>
      </c>
      <c r="OTU12072" s="18" t="s">
        <v>647</v>
      </c>
      <c r="OTV12072" s="18" t="s">
        <v>647</v>
      </c>
      <c r="OTW12072" s="18" t="s">
        <v>647</v>
      </c>
      <c r="OTX12072" s="18" t="s">
        <v>647</v>
      </c>
      <c r="OTY12072" s="18" t="s">
        <v>647</v>
      </c>
      <c r="OTZ12072" s="18" t="s">
        <v>647</v>
      </c>
      <c r="OUA12072" s="18" t="s">
        <v>647</v>
      </c>
      <c r="OUB12072" s="18" t="s">
        <v>647</v>
      </c>
      <c r="OUC12072" s="18" t="s">
        <v>647</v>
      </c>
      <c r="OUD12072" s="18" t="s">
        <v>647</v>
      </c>
      <c r="OUE12072" s="18" t="s">
        <v>647</v>
      </c>
      <c r="OUF12072" s="18" t="s">
        <v>647</v>
      </c>
      <c r="OUG12072" s="18" t="s">
        <v>647</v>
      </c>
      <c r="OUH12072" s="18" t="s">
        <v>647</v>
      </c>
      <c r="OUI12072" s="18" t="s">
        <v>647</v>
      </c>
      <c r="OUJ12072" s="18" t="s">
        <v>647</v>
      </c>
      <c r="OUK12072" s="18" t="s">
        <v>647</v>
      </c>
      <c r="OUL12072" s="18" t="s">
        <v>647</v>
      </c>
      <c r="OUM12072" s="18" t="s">
        <v>647</v>
      </c>
      <c r="OUN12072" s="18" t="s">
        <v>647</v>
      </c>
      <c r="OUO12072" s="18" t="s">
        <v>647</v>
      </c>
      <c r="OUP12072" s="18" t="s">
        <v>647</v>
      </c>
      <c r="OUQ12072" s="18" t="s">
        <v>647</v>
      </c>
      <c r="OUR12072" s="18" t="s">
        <v>647</v>
      </c>
      <c r="OUS12072" s="18" t="s">
        <v>647</v>
      </c>
      <c r="OUT12072" s="18" t="s">
        <v>647</v>
      </c>
      <c r="OUU12072" s="18" t="s">
        <v>647</v>
      </c>
      <c r="OUV12072" s="18" t="s">
        <v>647</v>
      </c>
      <c r="OUW12072" s="18" t="s">
        <v>647</v>
      </c>
      <c r="OUX12072" s="18" t="s">
        <v>647</v>
      </c>
      <c r="OUY12072" s="18" t="s">
        <v>647</v>
      </c>
      <c r="OUZ12072" s="18" t="s">
        <v>647</v>
      </c>
      <c r="OVA12072" s="18" t="s">
        <v>647</v>
      </c>
      <c r="OVB12072" s="18" t="s">
        <v>647</v>
      </c>
      <c r="OVC12072" s="18" t="s">
        <v>647</v>
      </c>
      <c r="OVD12072" s="18" t="s">
        <v>647</v>
      </c>
      <c r="OVE12072" s="18" t="s">
        <v>647</v>
      </c>
      <c r="OVF12072" s="18" t="s">
        <v>647</v>
      </c>
      <c r="OVG12072" s="18" t="s">
        <v>647</v>
      </c>
      <c r="OVH12072" s="18" t="s">
        <v>647</v>
      </c>
      <c r="OVI12072" s="18" t="s">
        <v>647</v>
      </c>
      <c r="OVJ12072" s="18" t="s">
        <v>647</v>
      </c>
      <c r="OVK12072" s="18" t="s">
        <v>647</v>
      </c>
      <c r="OVL12072" s="18" t="s">
        <v>647</v>
      </c>
      <c r="OVM12072" s="18" t="s">
        <v>647</v>
      </c>
      <c r="OVN12072" s="18" t="s">
        <v>647</v>
      </c>
      <c r="OVO12072" s="18" t="s">
        <v>647</v>
      </c>
      <c r="OVP12072" s="18" t="s">
        <v>647</v>
      </c>
      <c r="OVQ12072" s="18" t="s">
        <v>647</v>
      </c>
      <c r="OVR12072" s="18" t="s">
        <v>647</v>
      </c>
      <c r="OVS12072" s="18" t="s">
        <v>647</v>
      </c>
      <c r="OVT12072" s="18" t="s">
        <v>647</v>
      </c>
      <c r="OVU12072" s="18" t="s">
        <v>647</v>
      </c>
      <c r="OVV12072" s="18" t="s">
        <v>647</v>
      </c>
      <c r="OVW12072" s="18" t="s">
        <v>647</v>
      </c>
      <c r="OVX12072" s="18" t="s">
        <v>647</v>
      </c>
      <c r="OVY12072" s="18" t="s">
        <v>647</v>
      </c>
      <c r="OVZ12072" s="18" t="s">
        <v>647</v>
      </c>
      <c r="OWA12072" s="18" t="s">
        <v>647</v>
      </c>
      <c r="OWB12072" s="18" t="s">
        <v>647</v>
      </c>
      <c r="OWC12072" s="18" t="s">
        <v>647</v>
      </c>
      <c r="OWD12072" s="18" t="s">
        <v>647</v>
      </c>
      <c r="OWE12072" s="18" t="s">
        <v>647</v>
      </c>
      <c r="OWF12072" s="18" t="s">
        <v>647</v>
      </c>
      <c r="OWG12072" s="18" t="s">
        <v>647</v>
      </c>
      <c r="OWH12072" s="18" t="s">
        <v>647</v>
      </c>
      <c r="OWI12072" s="18" t="s">
        <v>647</v>
      </c>
      <c r="OWJ12072" s="18" t="s">
        <v>647</v>
      </c>
      <c r="OWK12072" s="18" t="s">
        <v>647</v>
      </c>
      <c r="OWL12072" s="18" t="s">
        <v>647</v>
      </c>
      <c r="OWM12072" s="18" t="s">
        <v>647</v>
      </c>
      <c r="OWN12072" s="18" t="s">
        <v>647</v>
      </c>
      <c r="OWO12072" s="18" t="s">
        <v>647</v>
      </c>
      <c r="OWP12072" s="18" t="s">
        <v>647</v>
      </c>
      <c r="OWQ12072" s="18" t="s">
        <v>647</v>
      </c>
      <c r="OWR12072" s="18" t="s">
        <v>647</v>
      </c>
      <c r="OWS12072" s="18" t="s">
        <v>647</v>
      </c>
      <c r="OWT12072" s="18" t="s">
        <v>647</v>
      </c>
      <c r="OWU12072" s="18" t="s">
        <v>647</v>
      </c>
      <c r="OWV12072" s="18" t="s">
        <v>647</v>
      </c>
      <c r="OWW12072" s="18" t="s">
        <v>647</v>
      </c>
      <c r="OWX12072" s="18" t="s">
        <v>647</v>
      </c>
      <c r="OWY12072" s="18" t="s">
        <v>647</v>
      </c>
      <c r="OWZ12072" s="18" t="s">
        <v>647</v>
      </c>
      <c r="OXA12072" s="18" t="s">
        <v>647</v>
      </c>
      <c r="OXB12072" s="18" t="s">
        <v>647</v>
      </c>
      <c r="OXC12072" s="18" t="s">
        <v>647</v>
      </c>
      <c r="OXD12072" s="18" t="s">
        <v>647</v>
      </c>
      <c r="OXE12072" s="18" t="s">
        <v>647</v>
      </c>
      <c r="OXF12072" s="18" t="s">
        <v>647</v>
      </c>
      <c r="OXG12072" s="18" t="s">
        <v>647</v>
      </c>
      <c r="OXH12072" s="18" t="s">
        <v>647</v>
      </c>
      <c r="OXI12072" s="18" t="s">
        <v>647</v>
      </c>
      <c r="OXJ12072" s="18" t="s">
        <v>647</v>
      </c>
      <c r="OXK12072" s="18" t="s">
        <v>647</v>
      </c>
      <c r="OXL12072" s="18" t="s">
        <v>647</v>
      </c>
      <c r="OXM12072" s="18" t="s">
        <v>647</v>
      </c>
      <c r="OXN12072" s="18" t="s">
        <v>647</v>
      </c>
      <c r="OXO12072" s="18" t="s">
        <v>647</v>
      </c>
      <c r="OXP12072" s="18" t="s">
        <v>647</v>
      </c>
      <c r="OXQ12072" s="18" t="s">
        <v>647</v>
      </c>
      <c r="OXR12072" s="18" t="s">
        <v>647</v>
      </c>
      <c r="OXS12072" s="18" t="s">
        <v>647</v>
      </c>
      <c r="OXT12072" s="18" t="s">
        <v>647</v>
      </c>
      <c r="OXU12072" s="18" t="s">
        <v>647</v>
      </c>
      <c r="OXV12072" s="18" t="s">
        <v>647</v>
      </c>
      <c r="OXW12072" s="18" t="s">
        <v>647</v>
      </c>
      <c r="OXX12072" s="18" t="s">
        <v>647</v>
      </c>
      <c r="OXY12072" s="18" t="s">
        <v>647</v>
      </c>
      <c r="OXZ12072" s="18" t="s">
        <v>647</v>
      </c>
      <c r="OYA12072" s="18" t="s">
        <v>647</v>
      </c>
      <c r="OYB12072" s="18" t="s">
        <v>647</v>
      </c>
      <c r="OYC12072" s="18" t="s">
        <v>647</v>
      </c>
      <c r="OYD12072" s="18" t="s">
        <v>647</v>
      </c>
      <c r="OYE12072" s="18" t="s">
        <v>647</v>
      </c>
      <c r="OYF12072" s="18" t="s">
        <v>647</v>
      </c>
      <c r="OYG12072" s="18" t="s">
        <v>647</v>
      </c>
      <c r="OYH12072" s="18" t="s">
        <v>647</v>
      </c>
      <c r="OYI12072" s="18" t="s">
        <v>647</v>
      </c>
      <c r="OYJ12072" s="18" t="s">
        <v>647</v>
      </c>
      <c r="OYK12072" s="18" t="s">
        <v>647</v>
      </c>
      <c r="OYL12072" s="18" t="s">
        <v>647</v>
      </c>
      <c r="OYM12072" s="18" t="s">
        <v>647</v>
      </c>
      <c r="OYN12072" s="18" t="s">
        <v>647</v>
      </c>
      <c r="OYO12072" s="18" t="s">
        <v>647</v>
      </c>
      <c r="OYP12072" s="18" t="s">
        <v>647</v>
      </c>
      <c r="OYQ12072" s="18" t="s">
        <v>647</v>
      </c>
      <c r="OYR12072" s="18" t="s">
        <v>647</v>
      </c>
      <c r="OYS12072" s="18" t="s">
        <v>647</v>
      </c>
      <c r="OYT12072" s="18" t="s">
        <v>647</v>
      </c>
      <c r="OYU12072" s="18" t="s">
        <v>647</v>
      </c>
      <c r="OYV12072" s="18" t="s">
        <v>647</v>
      </c>
      <c r="OYW12072" s="18" t="s">
        <v>647</v>
      </c>
      <c r="OYX12072" s="18" t="s">
        <v>647</v>
      </c>
      <c r="OYY12072" s="18" t="s">
        <v>647</v>
      </c>
      <c r="OYZ12072" s="18" t="s">
        <v>647</v>
      </c>
      <c r="OZA12072" s="18" t="s">
        <v>647</v>
      </c>
      <c r="OZB12072" s="18" t="s">
        <v>647</v>
      </c>
      <c r="OZC12072" s="18" t="s">
        <v>647</v>
      </c>
      <c r="OZD12072" s="18" t="s">
        <v>647</v>
      </c>
      <c r="OZE12072" s="18" t="s">
        <v>647</v>
      </c>
      <c r="OZF12072" s="18" t="s">
        <v>647</v>
      </c>
      <c r="OZG12072" s="18" t="s">
        <v>647</v>
      </c>
      <c r="OZH12072" s="18" t="s">
        <v>647</v>
      </c>
      <c r="OZI12072" s="18" t="s">
        <v>647</v>
      </c>
      <c r="OZJ12072" s="18" t="s">
        <v>647</v>
      </c>
      <c r="OZK12072" s="18" t="s">
        <v>647</v>
      </c>
      <c r="OZL12072" s="18" t="s">
        <v>647</v>
      </c>
      <c r="OZM12072" s="18" t="s">
        <v>647</v>
      </c>
      <c r="OZN12072" s="18" t="s">
        <v>647</v>
      </c>
      <c r="OZO12072" s="18" t="s">
        <v>647</v>
      </c>
      <c r="OZP12072" s="18" t="s">
        <v>647</v>
      </c>
      <c r="OZQ12072" s="18" t="s">
        <v>647</v>
      </c>
      <c r="OZR12072" s="18" t="s">
        <v>647</v>
      </c>
      <c r="OZS12072" s="18" t="s">
        <v>647</v>
      </c>
      <c r="OZT12072" s="18" t="s">
        <v>647</v>
      </c>
      <c r="OZU12072" s="18" t="s">
        <v>647</v>
      </c>
      <c r="OZV12072" s="18" t="s">
        <v>647</v>
      </c>
      <c r="OZW12072" s="18" t="s">
        <v>647</v>
      </c>
      <c r="OZX12072" s="18" t="s">
        <v>647</v>
      </c>
      <c r="OZY12072" s="18" t="s">
        <v>647</v>
      </c>
      <c r="OZZ12072" s="18" t="s">
        <v>647</v>
      </c>
      <c r="PAA12072" s="18" t="s">
        <v>647</v>
      </c>
      <c r="PAB12072" s="18" t="s">
        <v>647</v>
      </c>
      <c r="PAC12072" s="18" t="s">
        <v>647</v>
      </c>
      <c r="PAD12072" s="18" t="s">
        <v>647</v>
      </c>
      <c r="PAE12072" s="18" t="s">
        <v>647</v>
      </c>
      <c r="PAF12072" s="18" t="s">
        <v>647</v>
      </c>
      <c r="PAG12072" s="18" t="s">
        <v>647</v>
      </c>
      <c r="PAH12072" s="18" t="s">
        <v>647</v>
      </c>
      <c r="PAI12072" s="18" t="s">
        <v>647</v>
      </c>
      <c r="PAJ12072" s="18" t="s">
        <v>647</v>
      </c>
      <c r="PAK12072" s="18" t="s">
        <v>647</v>
      </c>
      <c r="PAL12072" s="18" t="s">
        <v>647</v>
      </c>
      <c r="PAM12072" s="18" t="s">
        <v>647</v>
      </c>
      <c r="PAN12072" s="18" t="s">
        <v>647</v>
      </c>
      <c r="PAO12072" s="18" t="s">
        <v>647</v>
      </c>
      <c r="PAP12072" s="18" t="s">
        <v>647</v>
      </c>
      <c r="PAQ12072" s="18" t="s">
        <v>647</v>
      </c>
      <c r="PAR12072" s="18" t="s">
        <v>647</v>
      </c>
      <c r="PAS12072" s="18" t="s">
        <v>647</v>
      </c>
      <c r="PAT12072" s="18" t="s">
        <v>647</v>
      </c>
      <c r="PAU12072" s="18" t="s">
        <v>647</v>
      </c>
      <c r="PAV12072" s="18" t="s">
        <v>647</v>
      </c>
      <c r="PAW12072" s="18" t="s">
        <v>647</v>
      </c>
      <c r="PAX12072" s="18" t="s">
        <v>647</v>
      </c>
      <c r="PAY12072" s="18" t="s">
        <v>647</v>
      </c>
      <c r="PAZ12072" s="18" t="s">
        <v>647</v>
      </c>
      <c r="PBA12072" s="18" t="s">
        <v>647</v>
      </c>
      <c r="PBB12072" s="18" t="s">
        <v>647</v>
      </c>
      <c r="PBC12072" s="18" t="s">
        <v>647</v>
      </c>
      <c r="PBD12072" s="18" t="s">
        <v>647</v>
      </c>
      <c r="PBE12072" s="18" t="s">
        <v>647</v>
      </c>
      <c r="PBF12072" s="18" t="s">
        <v>647</v>
      </c>
      <c r="PBG12072" s="18" t="s">
        <v>647</v>
      </c>
      <c r="PBH12072" s="18" t="s">
        <v>647</v>
      </c>
      <c r="PBI12072" s="18" t="s">
        <v>647</v>
      </c>
      <c r="PBJ12072" s="18" t="s">
        <v>647</v>
      </c>
      <c r="PBK12072" s="18" t="s">
        <v>647</v>
      </c>
      <c r="PBL12072" s="18" t="s">
        <v>647</v>
      </c>
      <c r="PBM12072" s="18" t="s">
        <v>647</v>
      </c>
      <c r="PBN12072" s="18" t="s">
        <v>647</v>
      </c>
      <c r="PBO12072" s="18" t="s">
        <v>647</v>
      </c>
      <c r="PBP12072" s="18" t="s">
        <v>647</v>
      </c>
      <c r="PBQ12072" s="18" t="s">
        <v>647</v>
      </c>
      <c r="PBR12072" s="18" t="s">
        <v>647</v>
      </c>
      <c r="PBS12072" s="18" t="s">
        <v>647</v>
      </c>
      <c r="PBT12072" s="18" t="s">
        <v>647</v>
      </c>
      <c r="PBU12072" s="18" t="s">
        <v>647</v>
      </c>
      <c r="PBV12072" s="18" t="s">
        <v>647</v>
      </c>
      <c r="PBW12072" s="18" t="s">
        <v>647</v>
      </c>
      <c r="PBX12072" s="18" t="s">
        <v>647</v>
      </c>
      <c r="PBY12072" s="18" t="s">
        <v>647</v>
      </c>
      <c r="PBZ12072" s="18" t="s">
        <v>647</v>
      </c>
      <c r="PCA12072" s="18" t="s">
        <v>647</v>
      </c>
      <c r="PCB12072" s="18" t="s">
        <v>647</v>
      </c>
      <c r="PCC12072" s="18" t="s">
        <v>647</v>
      </c>
      <c r="PCD12072" s="18" t="s">
        <v>647</v>
      </c>
      <c r="PCE12072" s="18" t="s">
        <v>647</v>
      </c>
      <c r="PCF12072" s="18" t="s">
        <v>647</v>
      </c>
      <c r="PCG12072" s="18" t="s">
        <v>647</v>
      </c>
      <c r="PCH12072" s="18" t="s">
        <v>647</v>
      </c>
      <c r="PCI12072" s="18" t="s">
        <v>647</v>
      </c>
      <c r="PCJ12072" s="18" t="s">
        <v>647</v>
      </c>
      <c r="PCK12072" s="18" t="s">
        <v>647</v>
      </c>
      <c r="PCL12072" s="18" t="s">
        <v>647</v>
      </c>
      <c r="PCM12072" s="18" t="s">
        <v>647</v>
      </c>
      <c r="PCN12072" s="18" t="s">
        <v>647</v>
      </c>
      <c r="PCO12072" s="18" t="s">
        <v>647</v>
      </c>
      <c r="PCP12072" s="18" t="s">
        <v>647</v>
      </c>
      <c r="PCQ12072" s="18" t="s">
        <v>647</v>
      </c>
      <c r="PCR12072" s="18" t="s">
        <v>647</v>
      </c>
      <c r="PCS12072" s="18" t="s">
        <v>647</v>
      </c>
      <c r="PCT12072" s="18" t="s">
        <v>647</v>
      </c>
      <c r="PCU12072" s="18" t="s">
        <v>647</v>
      </c>
      <c r="PCV12072" s="18" t="s">
        <v>647</v>
      </c>
      <c r="PCW12072" s="18" t="s">
        <v>647</v>
      </c>
      <c r="PCX12072" s="18" t="s">
        <v>647</v>
      </c>
      <c r="PCY12072" s="18" t="s">
        <v>647</v>
      </c>
      <c r="PCZ12072" s="18" t="s">
        <v>647</v>
      </c>
      <c r="PDA12072" s="18" t="s">
        <v>647</v>
      </c>
      <c r="PDB12072" s="18" t="s">
        <v>647</v>
      </c>
      <c r="PDC12072" s="18" t="s">
        <v>647</v>
      </c>
      <c r="PDD12072" s="18" t="s">
        <v>647</v>
      </c>
      <c r="PDE12072" s="18" t="s">
        <v>647</v>
      </c>
      <c r="PDF12072" s="18" t="s">
        <v>647</v>
      </c>
      <c r="PDG12072" s="18" t="s">
        <v>647</v>
      </c>
      <c r="PDH12072" s="18" t="s">
        <v>647</v>
      </c>
      <c r="PDI12072" s="18" t="s">
        <v>647</v>
      </c>
      <c r="PDJ12072" s="18" t="s">
        <v>647</v>
      </c>
      <c r="PDK12072" s="18" t="s">
        <v>647</v>
      </c>
      <c r="PDL12072" s="18" t="s">
        <v>647</v>
      </c>
      <c r="PDM12072" s="18" t="s">
        <v>647</v>
      </c>
      <c r="PDN12072" s="18" t="s">
        <v>647</v>
      </c>
      <c r="PDO12072" s="18" t="s">
        <v>647</v>
      </c>
      <c r="PDP12072" s="18" t="s">
        <v>647</v>
      </c>
      <c r="PDQ12072" s="18" t="s">
        <v>647</v>
      </c>
      <c r="PDR12072" s="18" t="s">
        <v>647</v>
      </c>
      <c r="PDS12072" s="18" t="s">
        <v>647</v>
      </c>
      <c r="PDT12072" s="18" t="s">
        <v>647</v>
      </c>
      <c r="PDU12072" s="18" t="s">
        <v>647</v>
      </c>
      <c r="PDV12072" s="18" t="s">
        <v>647</v>
      </c>
      <c r="PDW12072" s="18" t="s">
        <v>647</v>
      </c>
      <c r="PDX12072" s="18" t="s">
        <v>647</v>
      </c>
      <c r="PDY12072" s="18" t="s">
        <v>647</v>
      </c>
      <c r="PDZ12072" s="18" t="s">
        <v>647</v>
      </c>
      <c r="PEA12072" s="18" t="s">
        <v>647</v>
      </c>
      <c r="PEB12072" s="18" t="s">
        <v>647</v>
      </c>
      <c r="PEC12072" s="18" t="s">
        <v>647</v>
      </c>
      <c r="PED12072" s="18" t="s">
        <v>647</v>
      </c>
      <c r="PEE12072" s="18" t="s">
        <v>647</v>
      </c>
      <c r="PEF12072" s="18" t="s">
        <v>647</v>
      </c>
      <c r="PEG12072" s="18" t="s">
        <v>647</v>
      </c>
      <c r="PEH12072" s="18" t="s">
        <v>647</v>
      </c>
      <c r="PEI12072" s="18" t="s">
        <v>647</v>
      </c>
      <c r="PEJ12072" s="18" t="s">
        <v>647</v>
      </c>
      <c r="PEK12072" s="18" t="s">
        <v>647</v>
      </c>
      <c r="PEL12072" s="18" t="s">
        <v>647</v>
      </c>
      <c r="PEM12072" s="18" t="s">
        <v>647</v>
      </c>
      <c r="PEN12072" s="18" t="s">
        <v>647</v>
      </c>
      <c r="PEO12072" s="18" t="s">
        <v>647</v>
      </c>
      <c r="PEP12072" s="18" t="s">
        <v>647</v>
      </c>
      <c r="PEQ12072" s="18" t="s">
        <v>647</v>
      </c>
      <c r="PER12072" s="18" t="s">
        <v>647</v>
      </c>
      <c r="PES12072" s="18" t="s">
        <v>647</v>
      </c>
      <c r="PET12072" s="18" t="s">
        <v>647</v>
      </c>
      <c r="PEU12072" s="18" t="s">
        <v>647</v>
      </c>
      <c r="PEV12072" s="18" t="s">
        <v>647</v>
      </c>
      <c r="PEW12072" s="18" t="s">
        <v>647</v>
      </c>
      <c r="PEX12072" s="18" t="s">
        <v>647</v>
      </c>
      <c r="PEY12072" s="18" t="s">
        <v>647</v>
      </c>
      <c r="PEZ12072" s="18" t="s">
        <v>647</v>
      </c>
      <c r="PFA12072" s="18" t="s">
        <v>647</v>
      </c>
      <c r="PFB12072" s="18" t="s">
        <v>647</v>
      </c>
      <c r="PFC12072" s="18" t="s">
        <v>647</v>
      </c>
      <c r="PFD12072" s="18" t="s">
        <v>647</v>
      </c>
      <c r="PFE12072" s="18" t="s">
        <v>647</v>
      </c>
      <c r="PFF12072" s="18" t="s">
        <v>647</v>
      </c>
      <c r="PFG12072" s="18" t="s">
        <v>647</v>
      </c>
      <c r="PFH12072" s="18" t="s">
        <v>647</v>
      </c>
      <c r="PFI12072" s="18" t="s">
        <v>647</v>
      </c>
      <c r="PFJ12072" s="18" t="s">
        <v>647</v>
      </c>
      <c r="PFK12072" s="18" t="s">
        <v>647</v>
      </c>
      <c r="PFL12072" s="18" t="s">
        <v>647</v>
      </c>
      <c r="PFM12072" s="18" t="s">
        <v>647</v>
      </c>
      <c r="PFN12072" s="18" t="s">
        <v>647</v>
      </c>
      <c r="PFO12072" s="18" t="s">
        <v>647</v>
      </c>
      <c r="PFP12072" s="18" t="s">
        <v>647</v>
      </c>
      <c r="PFQ12072" s="18" t="s">
        <v>647</v>
      </c>
      <c r="PFR12072" s="18" t="s">
        <v>647</v>
      </c>
      <c r="PFS12072" s="18" t="s">
        <v>647</v>
      </c>
      <c r="PFT12072" s="18" t="s">
        <v>647</v>
      </c>
      <c r="PFU12072" s="18" t="s">
        <v>647</v>
      </c>
      <c r="PFV12072" s="18" t="s">
        <v>647</v>
      </c>
      <c r="PFW12072" s="18" t="s">
        <v>647</v>
      </c>
      <c r="PFX12072" s="18" t="s">
        <v>647</v>
      </c>
      <c r="PFY12072" s="18" t="s">
        <v>647</v>
      </c>
      <c r="PFZ12072" s="18" t="s">
        <v>647</v>
      </c>
      <c r="PGA12072" s="18" t="s">
        <v>647</v>
      </c>
      <c r="PGB12072" s="18" t="s">
        <v>647</v>
      </c>
      <c r="PGC12072" s="18" t="s">
        <v>647</v>
      </c>
      <c r="PGD12072" s="18" t="s">
        <v>647</v>
      </c>
      <c r="PGE12072" s="18" t="s">
        <v>647</v>
      </c>
      <c r="PGF12072" s="18" t="s">
        <v>647</v>
      </c>
      <c r="PGG12072" s="18" t="s">
        <v>647</v>
      </c>
      <c r="PGH12072" s="18" t="s">
        <v>647</v>
      </c>
      <c r="PGI12072" s="18" t="s">
        <v>647</v>
      </c>
      <c r="PGJ12072" s="18" t="s">
        <v>647</v>
      </c>
      <c r="PGK12072" s="18" t="s">
        <v>647</v>
      </c>
      <c r="PGL12072" s="18" t="s">
        <v>647</v>
      </c>
      <c r="PGM12072" s="18" t="s">
        <v>647</v>
      </c>
      <c r="PGN12072" s="18" t="s">
        <v>647</v>
      </c>
      <c r="PGO12072" s="18" t="s">
        <v>647</v>
      </c>
      <c r="PGP12072" s="18" t="s">
        <v>647</v>
      </c>
      <c r="PGQ12072" s="18" t="s">
        <v>647</v>
      </c>
      <c r="PGR12072" s="18" t="s">
        <v>647</v>
      </c>
      <c r="PGS12072" s="18" t="s">
        <v>647</v>
      </c>
      <c r="PGT12072" s="18" t="s">
        <v>647</v>
      </c>
      <c r="PGU12072" s="18" t="s">
        <v>647</v>
      </c>
      <c r="PGV12072" s="18" t="s">
        <v>647</v>
      </c>
      <c r="PGW12072" s="18" t="s">
        <v>647</v>
      </c>
      <c r="PGX12072" s="18" t="s">
        <v>647</v>
      </c>
      <c r="PGY12072" s="18" t="s">
        <v>647</v>
      </c>
      <c r="PGZ12072" s="18" t="s">
        <v>647</v>
      </c>
      <c r="PHA12072" s="18" t="s">
        <v>647</v>
      </c>
      <c r="PHB12072" s="18" t="s">
        <v>647</v>
      </c>
      <c r="PHC12072" s="18" t="s">
        <v>647</v>
      </c>
      <c r="PHD12072" s="18" t="s">
        <v>647</v>
      </c>
      <c r="PHE12072" s="18" t="s">
        <v>647</v>
      </c>
      <c r="PHF12072" s="18" t="s">
        <v>647</v>
      </c>
      <c r="PHG12072" s="18" t="s">
        <v>647</v>
      </c>
      <c r="PHH12072" s="18" t="s">
        <v>647</v>
      </c>
      <c r="PHI12072" s="18" t="s">
        <v>647</v>
      </c>
      <c r="PHJ12072" s="18" t="s">
        <v>647</v>
      </c>
      <c r="PHK12072" s="18" t="s">
        <v>647</v>
      </c>
      <c r="PHL12072" s="18" t="s">
        <v>647</v>
      </c>
      <c r="PHM12072" s="18" t="s">
        <v>647</v>
      </c>
      <c r="PHN12072" s="18" t="s">
        <v>647</v>
      </c>
      <c r="PHO12072" s="18" t="s">
        <v>647</v>
      </c>
      <c r="PHP12072" s="18" t="s">
        <v>647</v>
      </c>
      <c r="PHQ12072" s="18" t="s">
        <v>647</v>
      </c>
      <c r="PHR12072" s="18" t="s">
        <v>647</v>
      </c>
      <c r="PHS12072" s="18" t="s">
        <v>647</v>
      </c>
      <c r="PHT12072" s="18" t="s">
        <v>647</v>
      </c>
      <c r="PHU12072" s="18" t="s">
        <v>647</v>
      </c>
      <c r="PHV12072" s="18" t="s">
        <v>647</v>
      </c>
      <c r="PHW12072" s="18" t="s">
        <v>647</v>
      </c>
      <c r="PHX12072" s="18" t="s">
        <v>647</v>
      </c>
      <c r="PHY12072" s="18" t="s">
        <v>647</v>
      </c>
      <c r="PHZ12072" s="18" t="s">
        <v>647</v>
      </c>
      <c r="PIA12072" s="18" t="s">
        <v>647</v>
      </c>
      <c r="PIB12072" s="18" t="s">
        <v>647</v>
      </c>
      <c r="PIC12072" s="18" t="s">
        <v>647</v>
      </c>
      <c r="PID12072" s="18" t="s">
        <v>647</v>
      </c>
      <c r="PIE12072" s="18" t="s">
        <v>647</v>
      </c>
      <c r="PIF12072" s="18" t="s">
        <v>647</v>
      </c>
      <c r="PIG12072" s="18" t="s">
        <v>647</v>
      </c>
      <c r="PIH12072" s="18" t="s">
        <v>647</v>
      </c>
      <c r="PII12072" s="18" t="s">
        <v>647</v>
      </c>
      <c r="PIJ12072" s="18" t="s">
        <v>647</v>
      </c>
      <c r="PIK12072" s="18" t="s">
        <v>647</v>
      </c>
      <c r="PIL12072" s="18" t="s">
        <v>647</v>
      </c>
      <c r="PIM12072" s="18" t="s">
        <v>647</v>
      </c>
      <c r="PIN12072" s="18" t="s">
        <v>647</v>
      </c>
      <c r="PIO12072" s="18" t="s">
        <v>647</v>
      </c>
      <c r="PIP12072" s="18" t="s">
        <v>647</v>
      </c>
      <c r="PIQ12072" s="18" t="s">
        <v>647</v>
      </c>
      <c r="PIR12072" s="18" t="s">
        <v>647</v>
      </c>
      <c r="PIS12072" s="18" t="s">
        <v>647</v>
      </c>
      <c r="PIT12072" s="18" t="s">
        <v>647</v>
      </c>
      <c r="PIU12072" s="18" t="s">
        <v>647</v>
      </c>
      <c r="PIV12072" s="18" t="s">
        <v>647</v>
      </c>
      <c r="PIW12072" s="18" t="s">
        <v>647</v>
      </c>
      <c r="PIX12072" s="18" t="s">
        <v>647</v>
      </c>
      <c r="PIY12072" s="18" t="s">
        <v>647</v>
      </c>
      <c r="PIZ12072" s="18" t="s">
        <v>647</v>
      </c>
      <c r="PJA12072" s="18" t="s">
        <v>647</v>
      </c>
      <c r="PJB12072" s="18" t="s">
        <v>647</v>
      </c>
      <c r="PJC12072" s="18" t="s">
        <v>647</v>
      </c>
      <c r="PJD12072" s="18" t="s">
        <v>647</v>
      </c>
      <c r="PJE12072" s="18" t="s">
        <v>647</v>
      </c>
      <c r="PJF12072" s="18" t="s">
        <v>647</v>
      </c>
      <c r="PJG12072" s="18" t="s">
        <v>647</v>
      </c>
      <c r="PJH12072" s="18" t="s">
        <v>647</v>
      </c>
      <c r="PJI12072" s="18" t="s">
        <v>647</v>
      </c>
      <c r="PJJ12072" s="18" t="s">
        <v>647</v>
      </c>
      <c r="PJK12072" s="18" t="s">
        <v>647</v>
      </c>
      <c r="PJL12072" s="18" t="s">
        <v>647</v>
      </c>
      <c r="PJM12072" s="18" t="s">
        <v>647</v>
      </c>
      <c r="PJN12072" s="18" t="s">
        <v>647</v>
      </c>
      <c r="PJO12072" s="18" t="s">
        <v>647</v>
      </c>
      <c r="PJP12072" s="18" t="s">
        <v>647</v>
      </c>
      <c r="PJQ12072" s="18" t="s">
        <v>647</v>
      </c>
      <c r="PJR12072" s="18" t="s">
        <v>647</v>
      </c>
      <c r="PJS12072" s="18" t="s">
        <v>647</v>
      </c>
      <c r="PJT12072" s="18" t="s">
        <v>647</v>
      </c>
      <c r="PJU12072" s="18" t="s">
        <v>647</v>
      </c>
      <c r="PJV12072" s="18" t="s">
        <v>647</v>
      </c>
      <c r="PJW12072" s="18" t="s">
        <v>647</v>
      </c>
      <c r="PJX12072" s="18" t="s">
        <v>647</v>
      </c>
      <c r="PJY12072" s="18" t="s">
        <v>647</v>
      </c>
      <c r="PJZ12072" s="18" t="s">
        <v>647</v>
      </c>
      <c r="PKA12072" s="18" t="s">
        <v>647</v>
      </c>
      <c r="PKB12072" s="18" t="s">
        <v>647</v>
      </c>
      <c r="PKC12072" s="18" t="s">
        <v>647</v>
      </c>
      <c r="PKD12072" s="18" t="s">
        <v>647</v>
      </c>
      <c r="PKE12072" s="18" t="s">
        <v>647</v>
      </c>
      <c r="PKF12072" s="18" t="s">
        <v>647</v>
      </c>
      <c r="PKG12072" s="18" t="s">
        <v>647</v>
      </c>
      <c r="PKH12072" s="18" t="s">
        <v>647</v>
      </c>
      <c r="PKI12072" s="18" t="s">
        <v>647</v>
      </c>
      <c r="PKJ12072" s="18" t="s">
        <v>647</v>
      </c>
      <c r="PKK12072" s="18" t="s">
        <v>647</v>
      </c>
      <c r="PKL12072" s="18" t="s">
        <v>647</v>
      </c>
      <c r="PKM12072" s="18" t="s">
        <v>647</v>
      </c>
      <c r="PKN12072" s="18" t="s">
        <v>647</v>
      </c>
      <c r="PKO12072" s="18" t="s">
        <v>647</v>
      </c>
      <c r="PKP12072" s="18" t="s">
        <v>647</v>
      </c>
      <c r="PKQ12072" s="18" t="s">
        <v>647</v>
      </c>
      <c r="PKR12072" s="18" t="s">
        <v>647</v>
      </c>
      <c r="PKS12072" s="18" t="s">
        <v>647</v>
      </c>
      <c r="PKT12072" s="18" t="s">
        <v>647</v>
      </c>
      <c r="PKU12072" s="18" t="s">
        <v>647</v>
      </c>
      <c r="PKV12072" s="18" t="s">
        <v>647</v>
      </c>
      <c r="PKW12072" s="18" t="s">
        <v>647</v>
      </c>
      <c r="PKX12072" s="18" t="s">
        <v>647</v>
      </c>
      <c r="PKY12072" s="18" t="s">
        <v>647</v>
      </c>
      <c r="PKZ12072" s="18" t="s">
        <v>647</v>
      </c>
      <c r="PLA12072" s="18" t="s">
        <v>647</v>
      </c>
      <c r="PLB12072" s="18" t="s">
        <v>647</v>
      </c>
      <c r="PLC12072" s="18" t="s">
        <v>647</v>
      </c>
      <c r="PLD12072" s="18" t="s">
        <v>647</v>
      </c>
      <c r="PLE12072" s="18" t="s">
        <v>647</v>
      </c>
      <c r="PLF12072" s="18" t="s">
        <v>647</v>
      </c>
      <c r="PLG12072" s="18" t="s">
        <v>647</v>
      </c>
      <c r="PLH12072" s="18" t="s">
        <v>647</v>
      </c>
      <c r="PLI12072" s="18" t="s">
        <v>647</v>
      </c>
      <c r="PLJ12072" s="18" t="s">
        <v>647</v>
      </c>
      <c r="PLK12072" s="18" t="s">
        <v>647</v>
      </c>
      <c r="PLL12072" s="18" t="s">
        <v>647</v>
      </c>
      <c r="PLM12072" s="18" t="s">
        <v>647</v>
      </c>
      <c r="PLN12072" s="18" t="s">
        <v>647</v>
      </c>
      <c r="PLO12072" s="18" t="s">
        <v>647</v>
      </c>
      <c r="PLP12072" s="18" t="s">
        <v>647</v>
      </c>
      <c r="PLQ12072" s="18" t="s">
        <v>647</v>
      </c>
      <c r="PLR12072" s="18" t="s">
        <v>647</v>
      </c>
      <c r="PLS12072" s="18" t="s">
        <v>647</v>
      </c>
      <c r="PLT12072" s="18" t="s">
        <v>647</v>
      </c>
      <c r="PLU12072" s="18" t="s">
        <v>647</v>
      </c>
      <c r="PLV12072" s="18" t="s">
        <v>647</v>
      </c>
      <c r="PLW12072" s="18" t="s">
        <v>647</v>
      </c>
      <c r="PLX12072" s="18" t="s">
        <v>647</v>
      </c>
      <c r="PLY12072" s="18" t="s">
        <v>647</v>
      </c>
      <c r="PLZ12072" s="18" t="s">
        <v>647</v>
      </c>
      <c r="PMA12072" s="18" t="s">
        <v>647</v>
      </c>
      <c r="PMB12072" s="18" t="s">
        <v>647</v>
      </c>
      <c r="PMC12072" s="18" t="s">
        <v>647</v>
      </c>
      <c r="PMD12072" s="18" t="s">
        <v>647</v>
      </c>
      <c r="PME12072" s="18" t="s">
        <v>647</v>
      </c>
      <c r="PMF12072" s="18" t="s">
        <v>647</v>
      </c>
      <c r="PMG12072" s="18" t="s">
        <v>647</v>
      </c>
      <c r="PMH12072" s="18" t="s">
        <v>647</v>
      </c>
      <c r="PMI12072" s="18" t="s">
        <v>647</v>
      </c>
      <c r="PMJ12072" s="18" t="s">
        <v>647</v>
      </c>
      <c r="PMK12072" s="18" t="s">
        <v>647</v>
      </c>
      <c r="PML12072" s="18" t="s">
        <v>647</v>
      </c>
      <c r="PMM12072" s="18" t="s">
        <v>647</v>
      </c>
      <c r="PMN12072" s="18" t="s">
        <v>647</v>
      </c>
      <c r="PMO12072" s="18" t="s">
        <v>647</v>
      </c>
      <c r="PMP12072" s="18" t="s">
        <v>647</v>
      </c>
      <c r="PMQ12072" s="18" t="s">
        <v>647</v>
      </c>
      <c r="PMR12072" s="18" t="s">
        <v>647</v>
      </c>
      <c r="PMS12072" s="18" t="s">
        <v>647</v>
      </c>
      <c r="PMT12072" s="18" t="s">
        <v>647</v>
      </c>
      <c r="PMU12072" s="18" t="s">
        <v>647</v>
      </c>
      <c r="PMV12072" s="18" t="s">
        <v>647</v>
      </c>
      <c r="PMW12072" s="18" t="s">
        <v>647</v>
      </c>
      <c r="PMX12072" s="18" t="s">
        <v>647</v>
      </c>
      <c r="PMY12072" s="18" t="s">
        <v>647</v>
      </c>
      <c r="PMZ12072" s="18" t="s">
        <v>647</v>
      </c>
      <c r="PNA12072" s="18" t="s">
        <v>647</v>
      </c>
      <c r="PNB12072" s="18" t="s">
        <v>647</v>
      </c>
      <c r="PNC12072" s="18" t="s">
        <v>647</v>
      </c>
      <c r="PND12072" s="18" t="s">
        <v>647</v>
      </c>
      <c r="PNE12072" s="18" t="s">
        <v>647</v>
      </c>
      <c r="PNF12072" s="18" t="s">
        <v>647</v>
      </c>
      <c r="PNG12072" s="18" t="s">
        <v>647</v>
      </c>
      <c r="PNH12072" s="18" t="s">
        <v>647</v>
      </c>
      <c r="PNI12072" s="18" t="s">
        <v>647</v>
      </c>
      <c r="PNJ12072" s="18" t="s">
        <v>647</v>
      </c>
      <c r="PNK12072" s="18" t="s">
        <v>647</v>
      </c>
      <c r="PNL12072" s="18" t="s">
        <v>647</v>
      </c>
      <c r="PNM12072" s="18" t="s">
        <v>647</v>
      </c>
      <c r="PNN12072" s="18" t="s">
        <v>647</v>
      </c>
      <c r="PNO12072" s="18" t="s">
        <v>647</v>
      </c>
      <c r="PNP12072" s="18" t="s">
        <v>647</v>
      </c>
      <c r="PNQ12072" s="18" t="s">
        <v>647</v>
      </c>
      <c r="PNR12072" s="18" t="s">
        <v>647</v>
      </c>
      <c r="PNS12072" s="18" t="s">
        <v>647</v>
      </c>
      <c r="PNT12072" s="18" t="s">
        <v>647</v>
      </c>
      <c r="PNU12072" s="18" t="s">
        <v>647</v>
      </c>
      <c r="PNV12072" s="18" t="s">
        <v>647</v>
      </c>
      <c r="PNW12072" s="18" t="s">
        <v>647</v>
      </c>
      <c r="PNX12072" s="18" t="s">
        <v>647</v>
      </c>
      <c r="PNY12072" s="18" t="s">
        <v>647</v>
      </c>
      <c r="PNZ12072" s="18" t="s">
        <v>647</v>
      </c>
      <c r="POA12072" s="18" t="s">
        <v>647</v>
      </c>
      <c r="POB12072" s="18" t="s">
        <v>647</v>
      </c>
      <c r="POC12072" s="18" t="s">
        <v>647</v>
      </c>
      <c r="POD12072" s="18" t="s">
        <v>647</v>
      </c>
      <c r="POE12072" s="18" t="s">
        <v>647</v>
      </c>
      <c r="POF12072" s="18" t="s">
        <v>647</v>
      </c>
      <c r="POG12072" s="18" t="s">
        <v>647</v>
      </c>
      <c r="POH12072" s="18" t="s">
        <v>647</v>
      </c>
      <c r="POI12072" s="18" t="s">
        <v>647</v>
      </c>
      <c r="POJ12072" s="18" t="s">
        <v>647</v>
      </c>
      <c r="POK12072" s="18" t="s">
        <v>647</v>
      </c>
      <c r="POL12072" s="18" t="s">
        <v>647</v>
      </c>
      <c r="POM12072" s="18" t="s">
        <v>647</v>
      </c>
      <c r="PON12072" s="18" t="s">
        <v>647</v>
      </c>
      <c r="POO12072" s="18" t="s">
        <v>647</v>
      </c>
      <c r="POP12072" s="18" t="s">
        <v>647</v>
      </c>
      <c r="POQ12072" s="18" t="s">
        <v>647</v>
      </c>
      <c r="POR12072" s="18" t="s">
        <v>647</v>
      </c>
      <c r="POS12072" s="18" t="s">
        <v>647</v>
      </c>
      <c r="POT12072" s="18" t="s">
        <v>647</v>
      </c>
      <c r="POU12072" s="18" t="s">
        <v>647</v>
      </c>
      <c r="POV12072" s="18" t="s">
        <v>647</v>
      </c>
      <c r="POW12072" s="18" t="s">
        <v>647</v>
      </c>
      <c r="POX12072" s="18" t="s">
        <v>647</v>
      </c>
      <c r="POY12072" s="18" t="s">
        <v>647</v>
      </c>
      <c r="POZ12072" s="18" t="s">
        <v>647</v>
      </c>
      <c r="PPA12072" s="18" t="s">
        <v>647</v>
      </c>
      <c r="PPB12072" s="18" t="s">
        <v>647</v>
      </c>
      <c r="PPC12072" s="18" t="s">
        <v>647</v>
      </c>
      <c r="PPD12072" s="18" t="s">
        <v>647</v>
      </c>
      <c r="PPE12072" s="18" t="s">
        <v>647</v>
      </c>
      <c r="PPF12072" s="18" t="s">
        <v>647</v>
      </c>
      <c r="PPG12072" s="18" t="s">
        <v>647</v>
      </c>
      <c r="PPH12072" s="18" t="s">
        <v>647</v>
      </c>
      <c r="PPI12072" s="18" t="s">
        <v>647</v>
      </c>
      <c r="PPJ12072" s="18" t="s">
        <v>647</v>
      </c>
      <c r="PPK12072" s="18" t="s">
        <v>647</v>
      </c>
      <c r="PPL12072" s="18" t="s">
        <v>647</v>
      </c>
      <c r="PPM12072" s="18" t="s">
        <v>647</v>
      </c>
      <c r="PPN12072" s="18" t="s">
        <v>647</v>
      </c>
      <c r="PPO12072" s="18" t="s">
        <v>647</v>
      </c>
      <c r="PPP12072" s="18" t="s">
        <v>647</v>
      </c>
      <c r="PPQ12072" s="18" t="s">
        <v>647</v>
      </c>
      <c r="PPR12072" s="18" t="s">
        <v>647</v>
      </c>
      <c r="PPS12072" s="18" t="s">
        <v>647</v>
      </c>
      <c r="PPT12072" s="18" t="s">
        <v>647</v>
      </c>
      <c r="PPU12072" s="18" t="s">
        <v>647</v>
      </c>
      <c r="PPV12072" s="18" t="s">
        <v>647</v>
      </c>
      <c r="PPW12072" s="18" t="s">
        <v>647</v>
      </c>
      <c r="PPX12072" s="18" t="s">
        <v>647</v>
      </c>
      <c r="PPY12072" s="18" t="s">
        <v>647</v>
      </c>
      <c r="PPZ12072" s="18" t="s">
        <v>647</v>
      </c>
      <c r="PQA12072" s="18" t="s">
        <v>647</v>
      </c>
      <c r="PQB12072" s="18" t="s">
        <v>647</v>
      </c>
      <c r="PQC12072" s="18" t="s">
        <v>647</v>
      </c>
      <c r="PQD12072" s="18" t="s">
        <v>647</v>
      </c>
      <c r="PQE12072" s="18" t="s">
        <v>647</v>
      </c>
      <c r="PQF12072" s="18" t="s">
        <v>647</v>
      </c>
      <c r="PQG12072" s="18" t="s">
        <v>647</v>
      </c>
      <c r="PQH12072" s="18" t="s">
        <v>647</v>
      </c>
      <c r="PQI12072" s="18" t="s">
        <v>647</v>
      </c>
      <c r="PQJ12072" s="18" t="s">
        <v>647</v>
      </c>
      <c r="PQK12072" s="18" t="s">
        <v>647</v>
      </c>
      <c r="PQL12072" s="18" t="s">
        <v>647</v>
      </c>
      <c r="PQM12072" s="18" t="s">
        <v>647</v>
      </c>
      <c r="PQN12072" s="18" t="s">
        <v>647</v>
      </c>
      <c r="PQO12072" s="18" t="s">
        <v>647</v>
      </c>
      <c r="PQP12072" s="18" t="s">
        <v>647</v>
      </c>
      <c r="PQQ12072" s="18" t="s">
        <v>647</v>
      </c>
      <c r="PQR12072" s="18" t="s">
        <v>647</v>
      </c>
      <c r="PQS12072" s="18" t="s">
        <v>647</v>
      </c>
      <c r="PQT12072" s="18" t="s">
        <v>647</v>
      </c>
      <c r="PQU12072" s="18" t="s">
        <v>647</v>
      </c>
      <c r="PQV12072" s="18" t="s">
        <v>647</v>
      </c>
      <c r="PQW12072" s="18" t="s">
        <v>647</v>
      </c>
      <c r="PQX12072" s="18" t="s">
        <v>647</v>
      </c>
      <c r="PQY12072" s="18" t="s">
        <v>647</v>
      </c>
      <c r="PQZ12072" s="18" t="s">
        <v>647</v>
      </c>
      <c r="PRA12072" s="18" t="s">
        <v>647</v>
      </c>
      <c r="PRB12072" s="18" t="s">
        <v>647</v>
      </c>
      <c r="PRC12072" s="18" t="s">
        <v>647</v>
      </c>
      <c r="PRD12072" s="18" t="s">
        <v>647</v>
      </c>
      <c r="PRE12072" s="18" t="s">
        <v>647</v>
      </c>
      <c r="PRF12072" s="18" t="s">
        <v>647</v>
      </c>
      <c r="PRG12072" s="18" t="s">
        <v>647</v>
      </c>
      <c r="PRH12072" s="18" t="s">
        <v>647</v>
      </c>
      <c r="PRI12072" s="18" t="s">
        <v>647</v>
      </c>
      <c r="PRJ12072" s="18" t="s">
        <v>647</v>
      </c>
      <c r="PRK12072" s="18" t="s">
        <v>647</v>
      </c>
      <c r="PRL12072" s="18" t="s">
        <v>647</v>
      </c>
      <c r="PRM12072" s="18" t="s">
        <v>647</v>
      </c>
      <c r="PRN12072" s="18" t="s">
        <v>647</v>
      </c>
      <c r="PRO12072" s="18" t="s">
        <v>647</v>
      </c>
      <c r="PRP12072" s="18" t="s">
        <v>647</v>
      </c>
      <c r="PRQ12072" s="18" t="s">
        <v>647</v>
      </c>
      <c r="PRR12072" s="18" t="s">
        <v>647</v>
      </c>
      <c r="PRS12072" s="18" t="s">
        <v>647</v>
      </c>
      <c r="PRT12072" s="18" t="s">
        <v>647</v>
      </c>
      <c r="PRU12072" s="18" t="s">
        <v>647</v>
      </c>
      <c r="PRV12072" s="18" t="s">
        <v>647</v>
      </c>
      <c r="PRW12072" s="18" t="s">
        <v>647</v>
      </c>
      <c r="PRX12072" s="18" t="s">
        <v>647</v>
      </c>
      <c r="PRY12072" s="18" t="s">
        <v>647</v>
      </c>
      <c r="PRZ12072" s="18" t="s">
        <v>647</v>
      </c>
      <c r="PSA12072" s="18" t="s">
        <v>647</v>
      </c>
      <c r="PSB12072" s="18" t="s">
        <v>647</v>
      </c>
      <c r="PSC12072" s="18" t="s">
        <v>647</v>
      </c>
      <c r="PSD12072" s="18" t="s">
        <v>647</v>
      </c>
      <c r="PSE12072" s="18" t="s">
        <v>647</v>
      </c>
      <c r="PSF12072" s="18" t="s">
        <v>647</v>
      </c>
      <c r="PSG12072" s="18" t="s">
        <v>647</v>
      </c>
      <c r="PSH12072" s="18" t="s">
        <v>647</v>
      </c>
      <c r="PSI12072" s="18" t="s">
        <v>647</v>
      </c>
      <c r="PSJ12072" s="18" t="s">
        <v>647</v>
      </c>
      <c r="PSK12072" s="18" t="s">
        <v>647</v>
      </c>
      <c r="PSL12072" s="18" t="s">
        <v>647</v>
      </c>
      <c r="PSM12072" s="18" t="s">
        <v>647</v>
      </c>
      <c r="PSN12072" s="18" t="s">
        <v>647</v>
      </c>
      <c r="PSO12072" s="18" t="s">
        <v>647</v>
      </c>
      <c r="PSP12072" s="18" t="s">
        <v>647</v>
      </c>
      <c r="PSQ12072" s="18" t="s">
        <v>647</v>
      </c>
      <c r="PSR12072" s="18" t="s">
        <v>647</v>
      </c>
      <c r="PSS12072" s="18" t="s">
        <v>647</v>
      </c>
      <c r="PST12072" s="18" t="s">
        <v>647</v>
      </c>
      <c r="PSU12072" s="18" t="s">
        <v>647</v>
      </c>
      <c r="PSV12072" s="18" t="s">
        <v>647</v>
      </c>
      <c r="PSW12072" s="18" t="s">
        <v>647</v>
      </c>
      <c r="PSX12072" s="18" t="s">
        <v>647</v>
      </c>
      <c r="PSY12072" s="18" t="s">
        <v>647</v>
      </c>
      <c r="PSZ12072" s="18" t="s">
        <v>647</v>
      </c>
      <c r="PTA12072" s="18" t="s">
        <v>647</v>
      </c>
      <c r="PTB12072" s="18" t="s">
        <v>647</v>
      </c>
      <c r="PTC12072" s="18" t="s">
        <v>647</v>
      </c>
      <c r="PTD12072" s="18" t="s">
        <v>647</v>
      </c>
      <c r="PTE12072" s="18" t="s">
        <v>647</v>
      </c>
      <c r="PTF12072" s="18" t="s">
        <v>647</v>
      </c>
      <c r="PTG12072" s="18" t="s">
        <v>647</v>
      </c>
      <c r="PTH12072" s="18" t="s">
        <v>647</v>
      </c>
      <c r="PTI12072" s="18" t="s">
        <v>647</v>
      </c>
      <c r="PTJ12072" s="18" t="s">
        <v>647</v>
      </c>
      <c r="PTK12072" s="18" t="s">
        <v>647</v>
      </c>
      <c r="PTL12072" s="18" t="s">
        <v>647</v>
      </c>
      <c r="PTM12072" s="18" t="s">
        <v>647</v>
      </c>
      <c r="PTN12072" s="18" t="s">
        <v>647</v>
      </c>
      <c r="PTO12072" s="18" t="s">
        <v>647</v>
      </c>
      <c r="PTP12072" s="18" t="s">
        <v>647</v>
      </c>
      <c r="PTQ12072" s="18" t="s">
        <v>647</v>
      </c>
      <c r="PTR12072" s="18" t="s">
        <v>647</v>
      </c>
      <c r="PTS12072" s="18" t="s">
        <v>647</v>
      </c>
      <c r="PTT12072" s="18" t="s">
        <v>647</v>
      </c>
      <c r="PTU12072" s="18" t="s">
        <v>647</v>
      </c>
      <c r="PTV12072" s="18" t="s">
        <v>647</v>
      </c>
      <c r="PTW12072" s="18" t="s">
        <v>647</v>
      </c>
      <c r="PTX12072" s="18" t="s">
        <v>647</v>
      </c>
      <c r="PTY12072" s="18" t="s">
        <v>647</v>
      </c>
      <c r="PTZ12072" s="18" t="s">
        <v>647</v>
      </c>
      <c r="PUA12072" s="18" t="s">
        <v>647</v>
      </c>
      <c r="PUB12072" s="18" t="s">
        <v>647</v>
      </c>
      <c r="PUC12072" s="18" t="s">
        <v>647</v>
      </c>
      <c r="PUD12072" s="18" t="s">
        <v>647</v>
      </c>
      <c r="PUE12072" s="18" t="s">
        <v>647</v>
      </c>
      <c r="PUF12072" s="18" t="s">
        <v>647</v>
      </c>
      <c r="PUG12072" s="18" t="s">
        <v>647</v>
      </c>
      <c r="PUH12072" s="18" t="s">
        <v>647</v>
      </c>
      <c r="PUI12072" s="18" t="s">
        <v>647</v>
      </c>
      <c r="PUJ12072" s="18" t="s">
        <v>647</v>
      </c>
      <c r="PUK12072" s="18" t="s">
        <v>647</v>
      </c>
      <c r="PUL12072" s="18" t="s">
        <v>647</v>
      </c>
      <c r="PUM12072" s="18" t="s">
        <v>647</v>
      </c>
      <c r="PUN12072" s="18" t="s">
        <v>647</v>
      </c>
      <c r="PUO12072" s="18" t="s">
        <v>647</v>
      </c>
      <c r="PUP12072" s="18" t="s">
        <v>647</v>
      </c>
      <c r="PUQ12072" s="18" t="s">
        <v>647</v>
      </c>
      <c r="PUR12072" s="18" t="s">
        <v>647</v>
      </c>
      <c r="PUS12072" s="18" t="s">
        <v>647</v>
      </c>
      <c r="PUT12072" s="18" t="s">
        <v>647</v>
      </c>
      <c r="PUU12072" s="18" t="s">
        <v>647</v>
      </c>
      <c r="PUV12072" s="18" t="s">
        <v>647</v>
      </c>
      <c r="PUW12072" s="18" t="s">
        <v>647</v>
      </c>
      <c r="PUX12072" s="18" t="s">
        <v>647</v>
      </c>
      <c r="PUY12072" s="18" t="s">
        <v>647</v>
      </c>
      <c r="PUZ12072" s="18" t="s">
        <v>647</v>
      </c>
      <c r="PVA12072" s="18" t="s">
        <v>647</v>
      </c>
      <c r="PVB12072" s="18" t="s">
        <v>647</v>
      </c>
      <c r="PVC12072" s="18" t="s">
        <v>647</v>
      </c>
      <c r="PVD12072" s="18" t="s">
        <v>647</v>
      </c>
      <c r="PVE12072" s="18" t="s">
        <v>647</v>
      </c>
      <c r="PVF12072" s="18" t="s">
        <v>647</v>
      </c>
      <c r="PVG12072" s="18" t="s">
        <v>647</v>
      </c>
      <c r="PVH12072" s="18" t="s">
        <v>647</v>
      </c>
      <c r="PVI12072" s="18" t="s">
        <v>647</v>
      </c>
      <c r="PVJ12072" s="18" t="s">
        <v>647</v>
      </c>
      <c r="PVK12072" s="18" t="s">
        <v>647</v>
      </c>
      <c r="PVL12072" s="18" t="s">
        <v>647</v>
      </c>
      <c r="PVM12072" s="18" t="s">
        <v>647</v>
      </c>
      <c r="PVN12072" s="18" t="s">
        <v>647</v>
      </c>
      <c r="PVO12072" s="18" t="s">
        <v>647</v>
      </c>
      <c r="PVP12072" s="18" t="s">
        <v>647</v>
      </c>
      <c r="PVQ12072" s="18" t="s">
        <v>647</v>
      </c>
      <c r="PVR12072" s="18" t="s">
        <v>647</v>
      </c>
      <c r="PVS12072" s="18" t="s">
        <v>647</v>
      </c>
      <c r="PVT12072" s="18" t="s">
        <v>647</v>
      </c>
      <c r="PVU12072" s="18" t="s">
        <v>647</v>
      </c>
      <c r="PVV12072" s="18" t="s">
        <v>647</v>
      </c>
      <c r="PVW12072" s="18" t="s">
        <v>647</v>
      </c>
      <c r="PVX12072" s="18" t="s">
        <v>647</v>
      </c>
      <c r="PVY12072" s="18" t="s">
        <v>647</v>
      </c>
      <c r="PVZ12072" s="18" t="s">
        <v>647</v>
      </c>
      <c r="PWA12072" s="18" t="s">
        <v>647</v>
      </c>
      <c r="PWB12072" s="18" t="s">
        <v>647</v>
      </c>
      <c r="PWC12072" s="18" t="s">
        <v>647</v>
      </c>
      <c r="PWD12072" s="18" t="s">
        <v>647</v>
      </c>
      <c r="PWE12072" s="18" t="s">
        <v>647</v>
      </c>
      <c r="PWF12072" s="18" t="s">
        <v>647</v>
      </c>
      <c r="PWG12072" s="18" t="s">
        <v>647</v>
      </c>
      <c r="PWH12072" s="18" t="s">
        <v>647</v>
      </c>
      <c r="PWI12072" s="18" t="s">
        <v>647</v>
      </c>
      <c r="PWJ12072" s="18" t="s">
        <v>647</v>
      </c>
      <c r="PWK12072" s="18" t="s">
        <v>647</v>
      </c>
      <c r="PWL12072" s="18" t="s">
        <v>647</v>
      </c>
      <c r="PWM12072" s="18" t="s">
        <v>647</v>
      </c>
      <c r="PWN12072" s="18" t="s">
        <v>647</v>
      </c>
      <c r="PWO12072" s="18" t="s">
        <v>647</v>
      </c>
      <c r="PWP12072" s="18" t="s">
        <v>647</v>
      </c>
      <c r="PWQ12072" s="18" t="s">
        <v>647</v>
      </c>
      <c r="PWR12072" s="18" t="s">
        <v>647</v>
      </c>
      <c r="PWS12072" s="18" t="s">
        <v>647</v>
      </c>
      <c r="PWT12072" s="18" t="s">
        <v>647</v>
      </c>
      <c r="PWU12072" s="18" t="s">
        <v>647</v>
      </c>
      <c r="PWV12072" s="18" t="s">
        <v>647</v>
      </c>
      <c r="PWW12072" s="18" t="s">
        <v>647</v>
      </c>
      <c r="PWX12072" s="18" t="s">
        <v>647</v>
      </c>
      <c r="PWY12072" s="18" t="s">
        <v>647</v>
      </c>
      <c r="PWZ12072" s="18" t="s">
        <v>647</v>
      </c>
      <c r="PXA12072" s="18" t="s">
        <v>647</v>
      </c>
      <c r="PXB12072" s="18" t="s">
        <v>647</v>
      </c>
      <c r="PXC12072" s="18" t="s">
        <v>647</v>
      </c>
      <c r="PXD12072" s="18" t="s">
        <v>647</v>
      </c>
      <c r="PXE12072" s="18" t="s">
        <v>647</v>
      </c>
      <c r="PXF12072" s="18" t="s">
        <v>647</v>
      </c>
      <c r="PXG12072" s="18" t="s">
        <v>647</v>
      </c>
      <c r="PXH12072" s="18" t="s">
        <v>647</v>
      </c>
      <c r="PXI12072" s="18" t="s">
        <v>647</v>
      </c>
      <c r="PXJ12072" s="18" t="s">
        <v>647</v>
      </c>
      <c r="PXK12072" s="18" t="s">
        <v>647</v>
      </c>
      <c r="PXL12072" s="18" t="s">
        <v>647</v>
      </c>
      <c r="PXM12072" s="18" t="s">
        <v>647</v>
      </c>
      <c r="PXN12072" s="18" t="s">
        <v>647</v>
      </c>
      <c r="PXO12072" s="18" t="s">
        <v>647</v>
      </c>
      <c r="PXP12072" s="18" t="s">
        <v>647</v>
      </c>
      <c r="PXQ12072" s="18" t="s">
        <v>647</v>
      </c>
      <c r="PXR12072" s="18" t="s">
        <v>647</v>
      </c>
      <c r="PXS12072" s="18" t="s">
        <v>647</v>
      </c>
      <c r="PXT12072" s="18" t="s">
        <v>647</v>
      </c>
      <c r="PXU12072" s="18" t="s">
        <v>647</v>
      </c>
      <c r="PXV12072" s="18" t="s">
        <v>647</v>
      </c>
      <c r="PXW12072" s="18" t="s">
        <v>647</v>
      </c>
      <c r="PXX12072" s="18" t="s">
        <v>647</v>
      </c>
      <c r="PXY12072" s="18" t="s">
        <v>647</v>
      </c>
      <c r="PXZ12072" s="18" t="s">
        <v>647</v>
      </c>
      <c r="PYA12072" s="18" t="s">
        <v>647</v>
      </c>
      <c r="PYB12072" s="18" t="s">
        <v>647</v>
      </c>
      <c r="PYC12072" s="18" t="s">
        <v>647</v>
      </c>
      <c r="PYD12072" s="18" t="s">
        <v>647</v>
      </c>
      <c r="PYE12072" s="18" t="s">
        <v>647</v>
      </c>
      <c r="PYF12072" s="18" t="s">
        <v>647</v>
      </c>
      <c r="PYG12072" s="18" t="s">
        <v>647</v>
      </c>
      <c r="PYH12072" s="18" t="s">
        <v>647</v>
      </c>
      <c r="PYI12072" s="18" t="s">
        <v>647</v>
      </c>
      <c r="PYJ12072" s="18" t="s">
        <v>647</v>
      </c>
      <c r="PYK12072" s="18" t="s">
        <v>647</v>
      </c>
      <c r="PYL12072" s="18" t="s">
        <v>647</v>
      </c>
      <c r="PYM12072" s="18" t="s">
        <v>647</v>
      </c>
      <c r="PYN12072" s="18" t="s">
        <v>647</v>
      </c>
      <c r="PYO12072" s="18" t="s">
        <v>647</v>
      </c>
      <c r="PYP12072" s="18" t="s">
        <v>647</v>
      </c>
      <c r="PYQ12072" s="18" t="s">
        <v>647</v>
      </c>
      <c r="PYR12072" s="18" t="s">
        <v>647</v>
      </c>
      <c r="PYS12072" s="18" t="s">
        <v>647</v>
      </c>
      <c r="PYT12072" s="18" t="s">
        <v>647</v>
      </c>
      <c r="PYU12072" s="18" t="s">
        <v>647</v>
      </c>
      <c r="PYV12072" s="18" t="s">
        <v>647</v>
      </c>
      <c r="PYW12072" s="18" t="s">
        <v>647</v>
      </c>
      <c r="PYX12072" s="18" t="s">
        <v>647</v>
      </c>
      <c r="PYY12072" s="18" t="s">
        <v>647</v>
      </c>
      <c r="PYZ12072" s="18" t="s">
        <v>647</v>
      </c>
      <c r="PZA12072" s="18" t="s">
        <v>647</v>
      </c>
      <c r="PZB12072" s="18" t="s">
        <v>647</v>
      </c>
      <c r="PZC12072" s="18" t="s">
        <v>647</v>
      </c>
      <c r="PZD12072" s="18" t="s">
        <v>647</v>
      </c>
      <c r="PZE12072" s="18" t="s">
        <v>647</v>
      </c>
      <c r="PZF12072" s="18" t="s">
        <v>647</v>
      </c>
      <c r="PZG12072" s="18" t="s">
        <v>647</v>
      </c>
      <c r="PZH12072" s="18" t="s">
        <v>647</v>
      </c>
      <c r="PZI12072" s="18" t="s">
        <v>647</v>
      </c>
      <c r="PZJ12072" s="18" t="s">
        <v>647</v>
      </c>
      <c r="PZK12072" s="18" t="s">
        <v>647</v>
      </c>
      <c r="PZL12072" s="18" t="s">
        <v>647</v>
      </c>
      <c r="PZM12072" s="18" t="s">
        <v>647</v>
      </c>
      <c r="PZN12072" s="18" t="s">
        <v>647</v>
      </c>
      <c r="PZO12072" s="18" t="s">
        <v>647</v>
      </c>
      <c r="PZP12072" s="18" t="s">
        <v>647</v>
      </c>
      <c r="PZQ12072" s="18" t="s">
        <v>647</v>
      </c>
      <c r="PZR12072" s="18" t="s">
        <v>647</v>
      </c>
      <c r="PZS12072" s="18" t="s">
        <v>647</v>
      </c>
      <c r="PZT12072" s="18" t="s">
        <v>647</v>
      </c>
      <c r="PZU12072" s="18" t="s">
        <v>647</v>
      </c>
      <c r="PZV12072" s="18" t="s">
        <v>647</v>
      </c>
      <c r="PZW12072" s="18" t="s">
        <v>647</v>
      </c>
      <c r="PZX12072" s="18" t="s">
        <v>647</v>
      </c>
      <c r="PZY12072" s="18" t="s">
        <v>647</v>
      </c>
      <c r="PZZ12072" s="18" t="s">
        <v>647</v>
      </c>
      <c r="QAA12072" s="18" t="s">
        <v>647</v>
      </c>
      <c r="QAB12072" s="18" t="s">
        <v>647</v>
      </c>
      <c r="QAC12072" s="18" t="s">
        <v>647</v>
      </c>
      <c r="QAD12072" s="18" t="s">
        <v>647</v>
      </c>
      <c r="QAE12072" s="18" t="s">
        <v>647</v>
      </c>
      <c r="QAF12072" s="18" t="s">
        <v>647</v>
      </c>
      <c r="QAG12072" s="18" t="s">
        <v>647</v>
      </c>
      <c r="QAH12072" s="18" t="s">
        <v>647</v>
      </c>
      <c r="QAI12072" s="18" t="s">
        <v>647</v>
      </c>
      <c r="QAJ12072" s="18" t="s">
        <v>647</v>
      </c>
      <c r="QAK12072" s="18" t="s">
        <v>647</v>
      </c>
      <c r="QAL12072" s="18" t="s">
        <v>647</v>
      </c>
      <c r="QAM12072" s="18" t="s">
        <v>647</v>
      </c>
      <c r="QAN12072" s="18" t="s">
        <v>647</v>
      </c>
      <c r="QAO12072" s="18" t="s">
        <v>647</v>
      </c>
      <c r="QAP12072" s="18" t="s">
        <v>647</v>
      </c>
      <c r="QAQ12072" s="18" t="s">
        <v>647</v>
      </c>
      <c r="QAR12072" s="18" t="s">
        <v>647</v>
      </c>
      <c r="QAS12072" s="18" t="s">
        <v>647</v>
      </c>
      <c r="QAT12072" s="18" t="s">
        <v>647</v>
      </c>
      <c r="QAU12072" s="18" t="s">
        <v>647</v>
      </c>
      <c r="QAV12072" s="18" t="s">
        <v>647</v>
      </c>
      <c r="QAW12072" s="18" t="s">
        <v>647</v>
      </c>
      <c r="QAX12072" s="18" t="s">
        <v>647</v>
      </c>
      <c r="QAY12072" s="18" t="s">
        <v>647</v>
      </c>
      <c r="QAZ12072" s="18" t="s">
        <v>647</v>
      </c>
      <c r="QBA12072" s="18" t="s">
        <v>647</v>
      </c>
      <c r="QBB12072" s="18" t="s">
        <v>647</v>
      </c>
      <c r="QBC12072" s="18" t="s">
        <v>647</v>
      </c>
      <c r="QBD12072" s="18" t="s">
        <v>647</v>
      </c>
      <c r="QBE12072" s="18" t="s">
        <v>647</v>
      </c>
      <c r="QBF12072" s="18" t="s">
        <v>647</v>
      </c>
      <c r="QBG12072" s="18" t="s">
        <v>647</v>
      </c>
      <c r="QBH12072" s="18" t="s">
        <v>647</v>
      </c>
      <c r="QBI12072" s="18" t="s">
        <v>647</v>
      </c>
      <c r="QBJ12072" s="18" t="s">
        <v>647</v>
      </c>
      <c r="QBK12072" s="18" t="s">
        <v>647</v>
      </c>
      <c r="QBL12072" s="18" t="s">
        <v>647</v>
      </c>
      <c r="QBM12072" s="18" t="s">
        <v>647</v>
      </c>
      <c r="QBN12072" s="18" t="s">
        <v>647</v>
      </c>
      <c r="QBO12072" s="18" t="s">
        <v>647</v>
      </c>
      <c r="QBP12072" s="18" t="s">
        <v>647</v>
      </c>
      <c r="QBQ12072" s="18" t="s">
        <v>647</v>
      </c>
      <c r="QBR12072" s="18" t="s">
        <v>647</v>
      </c>
      <c r="QBS12072" s="18" t="s">
        <v>647</v>
      </c>
      <c r="QBT12072" s="18" t="s">
        <v>647</v>
      </c>
      <c r="QBU12072" s="18" t="s">
        <v>647</v>
      </c>
      <c r="QBV12072" s="18" t="s">
        <v>647</v>
      </c>
      <c r="QBW12072" s="18" t="s">
        <v>647</v>
      </c>
      <c r="QBX12072" s="18" t="s">
        <v>647</v>
      </c>
      <c r="QBY12072" s="18" t="s">
        <v>647</v>
      </c>
      <c r="QBZ12072" s="18" t="s">
        <v>647</v>
      </c>
      <c r="QCA12072" s="18" t="s">
        <v>647</v>
      </c>
      <c r="QCB12072" s="18" t="s">
        <v>647</v>
      </c>
      <c r="QCC12072" s="18" t="s">
        <v>647</v>
      </c>
      <c r="QCD12072" s="18" t="s">
        <v>647</v>
      </c>
      <c r="QCE12072" s="18" t="s">
        <v>647</v>
      </c>
      <c r="QCF12072" s="18" t="s">
        <v>647</v>
      </c>
      <c r="QCG12072" s="18" t="s">
        <v>647</v>
      </c>
      <c r="QCH12072" s="18" t="s">
        <v>647</v>
      </c>
      <c r="QCI12072" s="18" t="s">
        <v>647</v>
      </c>
      <c r="QCJ12072" s="18" t="s">
        <v>647</v>
      </c>
      <c r="QCK12072" s="18" t="s">
        <v>647</v>
      </c>
      <c r="QCL12072" s="18" t="s">
        <v>647</v>
      </c>
      <c r="QCM12072" s="18" t="s">
        <v>647</v>
      </c>
      <c r="QCN12072" s="18" t="s">
        <v>647</v>
      </c>
      <c r="QCO12072" s="18" t="s">
        <v>647</v>
      </c>
      <c r="QCP12072" s="18" t="s">
        <v>647</v>
      </c>
      <c r="QCQ12072" s="18" t="s">
        <v>647</v>
      </c>
      <c r="QCR12072" s="18" t="s">
        <v>647</v>
      </c>
      <c r="QCS12072" s="18" t="s">
        <v>647</v>
      </c>
      <c r="QCT12072" s="18" t="s">
        <v>647</v>
      </c>
      <c r="QCU12072" s="18" t="s">
        <v>647</v>
      </c>
      <c r="QCV12072" s="18" t="s">
        <v>647</v>
      </c>
      <c r="QCW12072" s="18" t="s">
        <v>647</v>
      </c>
      <c r="QCX12072" s="18" t="s">
        <v>647</v>
      </c>
      <c r="QCY12072" s="18" t="s">
        <v>647</v>
      </c>
      <c r="QCZ12072" s="18" t="s">
        <v>647</v>
      </c>
      <c r="QDA12072" s="18" t="s">
        <v>647</v>
      </c>
      <c r="QDB12072" s="18" t="s">
        <v>647</v>
      </c>
      <c r="QDC12072" s="18" t="s">
        <v>647</v>
      </c>
      <c r="QDD12072" s="18" t="s">
        <v>647</v>
      </c>
      <c r="QDE12072" s="18" t="s">
        <v>647</v>
      </c>
      <c r="QDF12072" s="18" t="s">
        <v>647</v>
      </c>
      <c r="QDG12072" s="18" t="s">
        <v>647</v>
      </c>
      <c r="QDH12072" s="18" t="s">
        <v>647</v>
      </c>
      <c r="QDI12072" s="18" t="s">
        <v>647</v>
      </c>
      <c r="QDJ12072" s="18" t="s">
        <v>647</v>
      </c>
      <c r="QDK12072" s="18" t="s">
        <v>647</v>
      </c>
      <c r="QDL12072" s="18" t="s">
        <v>647</v>
      </c>
      <c r="QDM12072" s="18" t="s">
        <v>647</v>
      </c>
      <c r="QDN12072" s="18" t="s">
        <v>647</v>
      </c>
      <c r="QDO12072" s="18" t="s">
        <v>647</v>
      </c>
      <c r="QDP12072" s="18" t="s">
        <v>647</v>
      </c>
      <c r="QDQ12072" s="18" t="s">
        <v>647</v>
      </c>
      <c r="QDR12072" s="18" t="s">
        <v>647</v>
      </c>
      <c r="QDS12072" s="18" t="s">
        <v>647</v>
      </c>
      <c r="QDT12072" s="18" t="s">
        <v>647</v>
      </c>
      <c r="QDU12072" s="18" t="s">
        <v>647</v>
      </c>
      <c r="QDV12072" s="18" t="s">
        <v>647</v>
      </c>
      <c r="QDW12072" s="18" t="s">
        <v>647</v>
      </c>
      <c r="QDX12072" s="18" t="s">
        <v>647</v>
      </c>
      <c r="QDY12072" s="18" t="s">
        <v>647</v>
      </c>
      <c r="QDZ12072" s="18" t="s">
        <v>647</v>
      </c>
      <c r="QEA12072" s="18" t="s">
        <v>647</v>
      </c>
      <c r="QEB12072" s="18" t="s">
        <v>647</v>
      </c>
      <c r="QEC12072" s="18" t="s">
        <v>647</v>
      </c>
      <c r="QED12072" s="18" t="s">
        <v>647</v>
      </c>
      <c r="QEE12072" s="18" t="s">
        <v>647</v>
      </c>
      <c r="QEF12072" s="18" t="s">
        <v>647</v>
      </c>
      <c r="QEG12072" s="18" t="s">
        <v>647</v>
      </c>
      <c r="QEH12072" s="18" t="s">
        <v>647</v>
      </c>
      <c r="QEI12072" s="18" t="s">
        <v>647</v>
      </c>
      <c r="QEJ12072" s="18" t="s">
        <v>647</v>
      </c>
      <c r="QEK12072" s="18" t="s">
        <v>647</v>
      </c>
      <c r="QEL12072" s="18" t="s">
        <v>647</v>
      </c>
      <c r="QEM12072" s="18" t="s">
        <v>647</v>
      </c>
      <c r="QEN12072" s="18" t="s">
        <v>647</v>
      </c>
      <c r="QEO12072" s="18" t="s">
        <v>647</v>
      </c>
      <c r="QEP12072" s="18" t="s">
        <v>647</v>
      </c>
      <c r="QEQ12072" s="18" t="s">
        <v>647</v>
      </c>
      <c r="QER12072" s="18" t="s">
        <v>647</v>
      </c>
      <c r="QES12072" s="18" t="s">
        <v>647</v>
      </c>
      <c r="QET12072" s="18" t="s">
        <v>647</v>
      </c>
      <c r="QEU12072" s="18" t="s">
        <v>647</v>
      </c>
      <c r="QEV12072" s="18" t="s">
        <v>647</v>
      </c>
      <c r="QEW12072" s="18" t="s">
        <v>647</v>
      </c>
      <c r="QEX12072" s="18" t="s">
        <v>647</v>
      </c>
      <c r="QEY12072" s="18" t="s">
        <v>647</v>
      </c>
      <c r="QEZ12072" s="18" t="s">
        <v>647</v>
      </c>
      <c r="QFA12072" s="18" t="s">
        <v>647</v>
      </c>
      <c r="QFB12072" s="18" t="s">
        <v>647</v>
      </c>
      <c r="QFC12072" s="18" t="s">
        <v>647</v>
      </c>
      <c r="QFD12072" s="18" t="s">
        <v>647</v>
      </c>
      <c r="QFE12072" s="18" t="s">
        <v>647</v>
      </c>
      <c r="QFF12072" s="18" t="s">
        <v>647</v>
      </c>
      <c r="QFG12072" s="18" t="s">
        <v>647</v>
      </c>
      <c r="QFH12072" s="18" t="s">
        <v>647</v>
      </c>
      <c r="QFI12072" s="18" t="s">
        <v>647</v>
      </c>
      <c r="QFJ12072" s="18" t="s">
        <v>647</v>
      </c>
      <c r="QFK12072" s="18" t="s">
        <v>647</v>
      </c>
      <c r="QFL12072" s="18" t="s">
        <v>647</v>
      </c>
      <c r="QFM12072" s="18" t="s">
        <v>647</v>
      </c>
      <c r="QFN12072" s="18" t="s">
        <v>647</v>
      </c>
      <c r="QFO12072" s="18" t="s">
        <v>647</v>
      </c>
      <c r="QFP12072" s="18" t="s">
        <v>647</v>
      </c>
      <c r="QFQ12072" s="18" t="s">
        <v>647</v>
      </c>
      <c r="QFR12072" s="18" t="s">
        <v>647</v>
      </c>
      <c r="QFS12072" s="18" t="s">
        <v>647</v>
      </c>
      <c r="QFT12072" s="18" t="s">
        <v>647</v>
      </c>
      <c r="QFU12072" s="18" t="s">
        <v>647</v>
      </c>
      <c r="QFV12072" s="18" t="s">
        <v>647</v>
      </c>
      <c r="QFW12072" s="18" t="s">
        <v>647</v>
      </c>
      <c r="QFX12072" s="18" t="s">
        <v>647</v>
      </c>
      <c r="QFY12072" s="18" t="s">
        <v>647</v>
      </c>
      <c r="QFZ12072" s="18" t="s">
        <v>647</v>
      </c>
      <c r="QGA12072" s="18" t="s">
        <v>647</v>
      </c>
      <c r="QGB12072" s="18" t="s">
        <v>647</v>
      </c>
      <c r="QGC12072" s="18" t="s">
        <v>647</v>
      </c>
      <c r="QGD12072" s="18" t="s">
        <v>647</v>
      </c>
      <c r="QGE12072" s="18" t="s">
        <v>647</v>
      </c>
      <c r="QGF12072" s="18" t="s">
        <v>647</v>
      </c>
      <c r="QGG12072" s="18" t="s">
        <v>647</v>
      </c>
      <c r="QGH12072" s="18" t="s">
        <v>647</v>
      </c>
      <c r="QGI12072" s="18" t="s">
        <v>647</v>
      </c>
      <c r="QGJ12072" s="18" t="s">
        <v>647</v>
      </c>
      <c r="QGK12072" s="18" t="s">
        <v>647</v>
      </c>
      <c r="QGL12072" s="18" t="s">
        <v>647</v>
      </c>
      <c r="QGM12072" s="18" t="s">
        <v>647</v>
      </c>
      <c r="QGN12072" s="18" t="s">
        <v>647</v>
      </c>
      <c r="QGO12072" s="18" t="s">
        <v>647</v>
      </c>
      <c r="QGP12072" s="18" t="s">
        <v>647</v>
      </c>
      <c r="QGQ12072" s="18" t="s">
        <v>647</v>
      </c>
      <c r="QGR12072" s="18" t="s">
        <v>647</v>
      </c>
      <c r="QGS12072" s="18" t="s">
        <v>647</v>
      </c>
      <c r="QGT12072" s="18" t="s">
        <v>647</v>
      </c>
      <c r="QGU12072" s="18" t="s">
        <v>647</v>
      </c>
      <c r="QGV12072" s="18" t="s">
        <v>647</v>
      </c>
      <c r="QGW12072" s="18" t="s">
        <v>647</v>
      </c>
      <c r="QGX12072" s="18" t="s">
        <v>647</v>
      </c>
      <c r="QGY12072" s="18" t="s">
        <v>647</v>
      </c>
      <c r="QGZ12072" s="18" t="s">
        <v>647</v>
      </c>
      <c r="QHA12072" s="18" t="s">
        <v>647</v>
      </c>
      <c r="QHB12072" s="18" t="s">
        <v>647</v>
      </c>
      <c r="QHC12072" s="18" t="s">
        <v>647</v>
      </c>
      <c r="QHD12072" s="18" t="s">
        <v>647</v>
      </c>
      <c r="QHE12072" s="18" t="s">
        <v>647</v>
      </c>
      <c r="QHF12072" s="18" t="s">
        <v>647</v>
      </c>
      <c r="QHG12072" s="18" t="s">
        <v>647</v>
      </c>
      <c r="QHH12072" s="18" t="s">
        <v>647</v>
      </c>
      <c r="QHI12072" s="18" t="s">
        <v>647</v>
      </c>
      <c r="QHJ12072" s="18" t="s">
        <v>647</v>
      </c>
      <c r="QHK12072" s="18" t="s">
        <v>647</v>
      </c>
      <c r="QHL12072" s="18" t="s">
        <v>647</v>
      </c>
      <c r="QHM12072" s="18" t="s">
        <v>647</v>
      </c>
      <c r="QHN12072" s="18" t="s">
        <v>647</v>
      </c>
      <c r="QHO12072" s="18" t="s">
        <v>647</v>
      </c>
      <c r="QHP12072" s="18" t="s">
        <v>647</v>
      </c>
      <c r="QHQ12072" s="18" t="s">
        <v>647</v>
      </c>
      <c r="QHR12072" s="18" t="s">
        <v>647</v>
      </c>
      <c r="QHS12072" s="18" t="s">
        <v>647</v>
      </c>
      <c r="QHT12072" s="18" t="s">
        <v>647</v>
      </c>
      <c r="QHU12072" s="18" t="s">
        <v>647</v>
      </c>
      <c r="QHV12072" s="18" t="s">
        <v>647</v>
      </c>
      <c r="QHW12072" s="18" t="s">
        <v>647</v>
      </c>
      <c r="QHX12072" s="18" t="s">
        <v>647</v>
      </c>
      <c r="QHY12072" s="18" t="s">
        <v>647</v>
      </c>
      <c r="QHZ12072" s="18" t="s">
        <v>647</v>
      </c>
      <c r="QIA12072" s="18" t="s">
        <v>647</v>
      </c>
      <c r="QIB12072" s="18" t="s">
        <v>647</v>
      </c>
      <c r="QIC12072" s="18" t="s">
        <v>647</v>
      </c>
      <c r="QID12072" s="18" t="s">
        <v>647</v>
      </c>
      <c r="QIE12072" s="18" t="s">
        <v>647</v>
      </c>
      <c r="QIF12072" s="18" t="s">
        <v>647</v>
      </c>
      <c r="QIG12072" s="18" t="s">
        <v>647</v>
      </c>
      <c r="QIH12072" s="18" t="s">
        <v>647</v>
      </c>
      <c r="QII12072" s="18" t="s">
        <v>647</v>
      </c>
      <c r="QIJ12072" s="18" t="s">
        <v>647</v>
      </c>
      <c r="QIK12072" s="18" t="s">
        <v>647</v>
      </c>
      <c r="QIL12072" s="18" t="s">
        <v>647</v>
      </c>
      <c r="QIM12072" s="18" t="s">
        <v>647</v>
      </c>
      <c r="QIN12072" s="18" t="s">
        <v>647</v>
      </c>
      <c r="QIO12072" s="18" t="s">
        <v>647</v>
      </c>
      <c r="QIP12072" s="18" t="s">
        <v>647</v>
      </c>
      <c r="QIQ12072" s="18" t="s">
        <v>647</v>
      </c>
      <c r="QIR12072" s="18" t="s">
        <v>647</v>
      </c>
      <c r="QIS12072" s="18" t="s">
        <v>647</v>
      </c>
      <c r="QIT12072" s="18" t="s">
        <v>647</v>
      </c>
      <c r="QIU12072" s="18" t="s">
        <v>647</v>
      </c>
      <c r="QIV12072" s="18" t="s">
        <v>647</v>
      </c>
      <c r="QIW12072" s="18" t="s">
        <v>647</v>
      </c>
      <c r="QIX12072" s="18" t="s">
        <v>647</v>
      </c>
      <c r="QIY12072" s="18" t="s">
        <v>647</v>
      </c>
      <c r="QIZ12072" s="18" t="s">
        <v>647</v>
      </c>
      <c r="QJA12072" s="18" t="s">
        <v>647</v>
      </c>
      <c r="QJB12072" s="18" t="s">
        <v>647</v>
      </c>
      <c r="QJC12072" s="18" t="s">
        <v>647</v>
      </c>
      <c r="QJD12072" s="18" t="s">
        <v>647</v>
      </c>
      <c r="QJE12072" s="18" t="s">
        <v>647</v>
      </c>
      <c r="QJF12072" s="18" t="s">
        <v>647</v>
      </c>
      <c r="QJG12072" s="18" t="s">
        <v>647</v>
      </c>
      <c r="QJH12072" s="18" t="s">
        <v>647</v>
      </c>
      <c r="QJI12072" s="18" t="s">
        <v>647</v>
      </c>
      <c r="QJJ12072" s="18" t="s">
        <v>647</v>
      </c>
      <c r="QJK12072" s="18" t="s">
        <v>647</v>
      </c>
      <c r="QJL12072" s="18" t="s">
        <v>647</v>
      </c>
      <c r="QJM12072" s="18" t="s">
        <v>647</v>
      </c>
      <c r="QJN12072" s="18" t="s">
        <v>647</v>
      </c>
      <c r="QJO12072" s="18" t="s">
        <v>647</v>
      </c>
      <c r="QJP12072" s="18" t="s">
        <v>647</v>
      </c>
      <c r="QJQ12072" s="18" t="s">
        <v>647</v>
      </c>
      <c r="QJR12072" s="18" t="s">
        <v>647</v>
      </c>
      <c r="QJS12072" s="18" t="s">
        <v>647</v>
      </c>
      <c r="QJT12072" s="18" t="s">
        <v>647</v>
      </c>
      <c r="QJU12072" s="18" t="s">
        <v>647</v>
      </c>
      <c r="QJV12072" s="18" t="s">
        <v>647</v>
      </c>
      <c r="QJW12072" s="18" t="s">
        <v>647</v>
      </c>
      <c r="QJX12072" s="18" t="s">
        <v>647</v>
      </c>
      <c r="QJY12072" s="18" t="s">
        <v>647</v>
      </c>
      <c r="QJZ12072" s="18" t="s">
        <v>647</v>
      </c>
      <c r="QKA12072" s="18" t="s">
        <v>647</v>
      </c>
      <c r="QKB12072" s="18" t="s">
        <v>647</v>
      </c>
      <c r="QKC12072" s="18" t="s">
        <v>647</v>
      </c>
      <c r="QKD12072" s="18" t="s">
        <v>647</v>
      </c>
      <c r="QKE12072" s="18" t="s">
        <v>647</v>
      </c>
      <c r="QKF12072" s="18" t="s">
        <v>647</v>
      </c>
      <c r="QKG12072" s="18" t="s">
        <v>647</v>
      </c>
      <c r="QKH12072" s="18" t="s">
        <v>647</v>
      </c>
      <c r="QKI12072" s="18" t="s">
        <v>647</v>
      </c>
      <c r="QKJ12072" s="18" t="s">
        <v>647</v>
      </c>
      <c r="QKK12072" s="18" t="s">
        <v>647</v>
      </c>
      <c r="QKL12072" s="18" t="s">
        <v>647</v>
      </c>
      <c r="QKM12072" s="18" t="s">
        <v>647</v>
      </c>
      <c r="QKN12072" s="18" t="s">
        <v>647</v>
      </c>
      <c r="QKO12072" s="18" t="s">
        <v>647</v>
      </c>
      <c r="QKP12072" s="18" t="s">
        <v>647</v>
      </c>
      <c r="QKQ12072" s="18" t="s">
        <v>647</v>
      </c>
      <c r="QKR12072" s="18" t="s">
        <v>647</v>
      </c>
      <c r="QKS12072" s="18" t="s">
        <v>647</v>
      </c>
      <c r="QKT12072" s="18" t="s">
        <v>647</v>
      </c>
      <c r="QKU12072" s="18" t="s">
        <v>647</v>
      </c>
      <c r="QKV12072" s="18" t="s">
        <v>647</v>
      </c>
      <c r="QKW12072" s="18" t="s">
        <v>647</v>
      </c>
      <c r="QKX12072" s="18" t="s">
        <v>647</v>
      </c>
      <c r="QKY12072" s="18" t="s">
        <v>647</v>
      </c>
      <c r="QKZ12072" s="18" t="s">
        <v>647</v>
      </c>
      <c r="QLA12072" s="18" t="s">
        <v>647</v>
      </c>
      <c r="QLB12072" s="18" t="s">
        <v>647</v>
      </c>
      <c r="QLC12072" s="18" t="s">
        <v>647</v>
      </c>
      <c r="QLD12072" s="18" t="s">
        <v>647</v>
      </c>
      <c r="QLE12072" s="18" t="s">
        <v>647</v>
      </c>
      <c r="QLF12072" s="18" t="s">
        <v>647</v>
      </c>
      <c r="QLG12072" s="18" t="s">
        <v>647</v>
      </c>
      <c r="QLH12072" s="18" t="s">
        <v>647</v>
      </c>
      <c r="QLI12072" s="18" t="s">
        <v>647</v>
      </c>
      <c r="QLJ12072" s="18" t="s">
        <v>647</v>
      </c>
      <c r="QLK12072" s="18" t="s">
        <v>647</v>
      </c>
      <c r="QLL12072" s="18" t="s">
        <v>647</v>
      </c>
      <c r="QLM12072" s="18" t="s">
        <v>647</v>
      </c>
      <c r="QLN12072" s="18" t="s">
        <v>647</v>
      </c>
      <c r="QLO12072" s="18" t="s">
        <v>647</v>
      </c>
      <c r="QLP12072" s="18" t="s">
        <v>647</v>
      </c>
      <c r="QLQ12072" s="18" t="s">
        <v>647</v>
      </c>
      <c r="QLR12072" s="18" t="s">
        <v>647</v>
      </c>
      <c r="QLS12072" s="18" t="s">
        <v>647</v>
      </c>
      <c r="QLT12072" s="18" t="s">
        <v>647</v>
      </c>
      <c r="QLU12072" s="18" t="s">
        <v>647</v>
      </c>
      <c r="QLV12072" s="18" t="s">
        <v>647</v>
      </c>
      <c r="QLW12072" s="18" t="s">
        <v>647</v>
      </c>
      <c r="QLX12072" s="18" t="s">
        <v>647</v>
      </c>
      <c r="QLY12072" s="18" t="s">
        <v>647</v>
      </c>
      <c r="QLZ12072" s="18" t="s">
        <v>647</v>
      </c>
      <c r="QMA12072" s="18" t="s">
        <v>647</v>
      </c>
      <c r="QMB12072" s="18" t="s">
        <v>647</v>
      </c>
      <c r="QMC12072" s="18" t="s">
        <v>647</v>
      </c>
      <c r="QMD12072" s="18" t="s">
        <v>647</v>
      </c>
      <c r="QME12072" s="18" t="s">
        <v>647</v>
      </c>
      <c r="QMF12072" s="18" t="s">
        <v>647</v>
      </c>
      <c r="QMG12072" s="18" t="s">
        <v>647</v>
      </c>
      <c r="QMH12072" s="18" t="s">
        <v>647</v>
      </c>
      <c r="QMI12072" s="18" t="s">
        <v>647</v>
      </c>
      <c r="QMJ12072" s="18" t="s">
        <v>647</v>
      </c>
      <c r="QMK12072" s="18" t="s">
        <v>647</v>
      </c>
      <c r="QML12072" s="18" t="s">
        <v>647</v>
      </c>
      <c r="QMM12072" s="18" t="s">
        <v>647</v>
      </c>
      <c r="QMN12072" s="18" t="s">
        <v>647</v>
      </c>
      <c r="QMO12072" s="18" t="s">
        <v>647</v>
      </c>
      <c r="QMP12072" s="18" t="s">
        <v>647</v>
      </c>
      <c r="QMQ12072" s="18" t="s">
        <v>647</v>
      </c>
      <c r="QMR12072" s="18" t="s">
        <v>647</v>
      </c>
      <c r="QMS12072" s="18" t="s">
        <v>647</v>
      </c>
      <c r="QMT12072" s="18" t="s">
        <v>647</v>
      </c>
      <c r="QMU12072" s="18" t="s">
        <v>647</v>
      </c>
      <c r="QMV12072" s="18" t="s">
        <v>647</v>
      </c>
      <c r="QMW12072" s="18" t="s">
        <v>647</v>
      </c>
      <c r="QMX12072" s="18" t="s">
        <v>647</v>
      </c>
      <c r="QMY12072" s="18" t="s">
        <v>647</v>
      </c>
      <c r="QMZ12072" s="18" t="s">
        <v>647</v>
      </c>
      <c r="QNA12072" s="18" t="s">
        <v>647</v>
      </c>
      <c r="QNB12072" s="18" t="s">
        <v>647</v>
      </c>
      <c r="QNC12072" s="18" t="s">
        <v>647</v>
      </c>
      <c r="QND12072" s="18" t="s">
        <v>647</v>
      </c>
      <c r="QNE12072" s="18" t="s">
        <v>647</v>
      </c>
      <c r="QNF12072" s="18" t="s">
        <v>647</v>
      </c>
      <c r="QNG12072" s="18" t="s">
        <v>647</v>
      </c>
      <c r="QNH12072" s="18" t="s">
        <v>647</v>
      </c>
      <c r="QNI12072" s="18" t="s">
        <v>647</v>
      </c>
      <c r="QNJ12072" s="18" t="s">
        <v>647</v>
      </c>
      <c r="QNK12072" s="18" t="s">
        <v>647</v>
      </c>
      <c r="QNL12072" s="18" t="s">
        <v>647</v>
      </c>
      <c r="QNM12072" s="18" t="s">
        <v>647</v>
      </c>
      <c r="QNN12072" s="18" t="s">
        <v>647</v>
      </c>
      <c r="QNO12072" s="18" t="s">
        <v>647</v>
      </c>
      <c r="QNP12072" s="18" t="s">
        <v>647</v>
      </c>
      <c r="QNQ12072" s="18" t="s">
        <v>647</v>
      </c>
      <c r="QNR12072" s="18" t="s">
        <v>647</v>
      </c>
      <c r="QNS12072" s="18" t="s">
        <v>647</v>
      </c>
      <c r="QNT12072" s="18" t="s">
        <v>647</v>
      </c>
      <c r="QNU12072" s="18" t="s">
        <v>647</v>
      </c>
      <c r="QNV12072" s="18" t="s">
        <v>647</v>
      </c>
      <c r="QNW12072" s="18" t="s">
        <v>647</v>
      </c>
      <c r="QNX12072" s="18" t="s">
        <v>647</v>
      </c>
      <c r="QNY12072" s="18" t="s">
        <v>647</v>
      </c>
      <c r="QNZ12072" s="18" t="s">
        <v>647</v>
      </c>
      <c r="QOA12072" s="18" t="s">
        <v>647</v>
      </c>
      <c r="QOB12072" s="18" t="s">
        <v>647</v>
      </c>
      <c r="QOC12072" s="18" t="s">
        <v>647</v>
      </c>
      <c r="QOD12072" s="18" t="s">
        <v>647</v>
      </c>
      <c r="QOE12072" s="18" t="s">
        <v>647</v>
      </c>
      <c r="QOF12072" s="18" t="s">
        <v>647</v>
      </c>
      <c r="QOG12072" s="18" t="s">
        <v>647</v>
      </c>
      <c r="QOH12072" s="18" t="s">
        <v>647</v>
      </c>
      <c r="QOI12072" s="18" t="s">
        <v>647</v>
      </c>
      <c r="QOJ12072" s="18" t="s">
        <v>647</v>
      </c>
      <c r="QOK12072" s="18" t="s">
        <v>647</v>
      </c>
      <c r="QOL12072" s="18" t="s">
        <v>647</v>
      </c>
      <c r="QOM12072" s="18" t="s">
        <v>647</v>
      </c>
      <c r="QON12072" s="18" t="s">
        <v>647</v>
      </c>
      <c r="QOO12072" s="18" t="s">
        <v>647</v>
      </c>
      <c r="QOP12072" s="18" t="s">
        <v>647</v>
      </c>
      <c r="QOQ12072" s="18" t="s">
        <v>647</v>
      </c>
      <c r="QOR12072" s="18" t="s">
        <v>647</v>
      </c>
      <c r="QOS12072" s="18" t="s">
        <v>647</v>
      </c>
      <c r="QOT12072" s="18" t="s">
        <v>647</v>
      </c>
      <c r="QOU12072" s="18" t="s">
        <v>647</v>
      </c>
      <c r="QOV12072" s="18" t="s">
        <v>647</v>
      </c>
      <c r="QOW12072" s="18" t="s">
        <v>647</v>
      </c>
      <c r="QOX12072" s="18" t="s">
        <v>647</v>
      </c>
      <c r="QOY12072" s="18" t="s">
        <v>647</v>
      </c>
      <c r="QOZ12072" s="18" t="s">
        <v>647</v>
      </c>
      <c r="QPA12072" s="18" t="s">
        <v>647</v>
      </c>
      <c r="QPB12072" s="18" t="s">
        <v>647</v>
      </c>
      <c r="QPC12072" s="18" t="s">
        <v>647</v>
      </c>
      <c r="QPD12072" s="18" t="s">
        <v>647</v>
      </c>
      <c r="QPE12072" s="18" t="s">
        <v>647</v>
      </c>
      <c r="QPF12072" s="18" t="s">
        <v>647</v>
      </c>
      <c r="QPG12072" s="18" t="s">
        <v>647</v>
      </c>
      <c r="QPH12072" s="18" t="s">
        <v>647</v>
      </c>
      <c r="QPI12072" s="18" t="s">
        <v>647</v>
      </c>
      <c r="QPJ12072" s="18" t="s">
        <v>647</v>
      </c>
      <c r="QPK12072" s="18" t="s">
        <v>647</v>
      </c>
      <c r="QPL12072" s="18" t="s">
        <v>647</v>
      </c>
      <c r="QPM12072" s="18" t="s">
        <v>647</v>
      </c>
      <c r="QPN12072" s="18" t="s">
        <v>647</v>
      </c>
      <c r="QPO12072" s="18" t="s">
        <v>647</v>
      </c>
      <c r="QPP12072" s="18" t="s">
        <v>647</v>
      </c>
      <c r="QPQ12072" s="18" t="s">
        <v>647</v>
      </c>
      <c r="QPR12072" s="18" t="s">
        <v>647</v>
      </c>
      <c r="QPS12072" s="18" t="s">
        <v>647</v>
      </c>
      <c r="QPT12072" s="18" t="s">
        <v>647</v>
      </c>
      <c r="QPU12072" s="18" t="s">
        <v>647</v>
      </c>
      <c r="QPV12072" s="18" t="s">
        <v>647</v>
      </c>
      <c r="QPW12072" s="18" t="s">
        <v>647</v>
      </c>
      <c r="QPX12072" s="18" t="s">
        <v>647</v>
      </c>
      <c r="QPY12072" s="18" t="s">
        <v>647</v>
      </c>
      <c r="QPZ12072" s="18" t="s">
        <v>647</v>
      </c>
      <c r="QQA12072" s="18" t="s">
        <v>647</v>
      </c>
      <c r="QQB12072" s="18" t="s">
        <v>647</v>
      </c>
      <c r="QQC12072" s="18" t="s">
        <v>647</v>
      </c>
      <c r="QQD12072" s="18" t="s">
        <v>647</v>
      </c>
      <c r="QQE12072" s="18" t="s">
        <v>647</v>
      </c>
      <c r="QQF12072" s="18" t="s">
        <v>647</v>
      </c>
      <c r="QQG12072" s="18" t="s">
        <v>647</v>
      </c>
      <c r="QQH12072" s="18" t="s">
        <v>647</v>
      </c>
      <c r="QQI12072" s="18" t="s">
        <v>647</v>
      </c>
      <c r="QQJ12072" s="18" t="s">
        <v>647</v>
      </c>
      <c r="QQK12072" s="18" t="s">
        <v>647</v>
      </c>
      <c r="QQL12072" s="18" t="s">
        <v>647</v>
      </c>
      <c r="QQM12072" s="18" t="s">
        <v>647</v>
      </c>
      <c r="QQN12072" s="18" t="s">
        <v>647</v>
      </c>
      <c r="QQO12072" s="18" t="s">
        <v>647</v>
      </c>
      <c r="QQP12072" s="18" t="s">
        <v>647</v>
      </c>
      <c r="QQQ12072" s="18" t="s">
        <v>647</v>
      </c>
      <c r="QQR12072" s="18" t="s">
        <v>647</v>
      </c>
      <c r="QQS12072" s="18" t="s">
        <v>647</v>
      </c>
      <c r="QQT12072" s="18" t="s">
        <v>647</v>
      </c>
      <c r="QQU12072" s="18" t="s">
        <v>647</v>
      </c>
      <c r="QQV12072" s="18" t="s">
        <v>647</v>
      </c>
      <c r="QQW12072" s="18" t="s">
        <v>647</v>
      </c>
      <c r="QQX12072" s="18" t="s">
        <v>647</v>
      </c>
      <c r="QQY12072" s="18" t="s">
        <v>647</v>
      </c>
      <c r="QQZ12072" s="18" t="s">
        <v>647</v>
      </c>
      <c r="QRA12072" s="18" t="s">
        <v>647</v>
      </c>
      <c r="QRB12072" s="18" t="s">
        <v>647</v>
      </c>
      <c r="QRC12072" s="18" t="s">
        <v>647</v>
      </c>
      <c r="QRD12072" s="18" t="s">
        <v>647</v>
      </c>
      <c r="QRE12072" s="18" t="s">
        <v>647</v>
      </c>
      <c r="QRF12072" s="18" t="s">
        <v>647</v>
      </c>
      <c r="QRG12072" s="18" t="s">
        <v>647</v>
      </c>
      <c r="QRH12072" s="18" t="s">
        <v>647</v>
      </c>
      <c r="QRI12072" s="18" t="s">
        <v>647</v>
      </c>
      <c r="QRJ12072" s="18" t="s">
        <v>647</v>
      </c>
      <c r="QRK12072" s="18" t="s">
        <v>647</v>
      </c>
      <c r="QRL12072" s="18" t="s">
        <v>647</v>
      </c>
      <c r="QRM12072" s="18" t="s">
        <v>647</v>
      </c>
      <c r="QRN12072" s="18" t="s">
        <v>647</v>
      </c>
      <c r="QRO12072" s="18" t="s">
        <v>647</v>
      </c>
      <c r="QRP12072" s="18" t="s">
        <v>647</v>
      </c>
      <c r="QRQ12072" s="18" t="s">
        <v>647</v>
      </c>
      <c r="QRR12072" s="18" t="s">
        <v>647</v>
      </c>
      <c r="QRS12072" s="18" t="s">
        <v>647</v>
      </c>
      <c r="QRT12072" s="18" t="s">
        <v>647</v>
      </c>
      <c r="QRU12072" s="18" t="s">
        <v>647</v>
      </c>
      <c r="QRV12072" s="18" t="s">
        <v>647</v>
      </c>
      <c r="QRW12072" s="18" t="s">
        <v>647</v>
      </c>
      <c r="QRX12072" s="18" t="s">
        <v>647</v>
      </c>
      <c r="QRY12072" s="18" t="s">
        <v>647</v>
      </c>
      <c r="QRZ12072" s="18" t="s">
        <v>647</v>
      </c>
      <c r="QSA12072" s="18" t="s">
        <v>647</v>
      </c>
      <c r="QSB12072" s="18" t="s">
        <v>647</v>
      </c>
      <c r="QSC12072" s="18" t="s">
        <v>647</v>
      </c>
      <c r="QSD12072" s="18" t="s">
        <v>647</v>
      </c>
      <c r="QSE12072" s="18" t="s">
        <v>647</v>
      </c>
      <c r="QSF12072" s="18" t="s">
        <v>647</v>
      </c>
      <c r="QSG12072" s="18" t="s">
        <v>647</v>
      </c>
      <c r="QSH12072" s="18" t="s">
        <v>647</v>
      </c>
      <c r="QSI12072" s="18" t="s">
        <v>647</v>
      </c>
      <c r="QSJ12072" s="18" t="s">
        <v>647</v>
      </c>
      <c r="QSK12072" s="18" t="s">
        <v>647</v>
      </c>
      <c r="QSL12072" s="18" t="s">
        <v>647</v>
      </c>
      <c r="QSM12072" s="18" t="s">
        <v>647</v>
      </c>
      <c r="QSN12072" s="18" t="s">
        <v>647</v>
      </c>
      <c r="QSO12072" s="18" t="s">
        <v>647</v>
      </c>
      <c r="QSP12072" s="18" t="s">
        <v>647</v>
      </c>
      <c r="QSQ12072" s="18" t="s">
        <v>647</v>
      </c>
      <c r="QSR12072" s="18" t="s">
        <v>647</v>
      </c>
      <c r="QSS12072" s="18" t="s">
        <v>647</v>
      </c>
      <c r="QST12072" s="18" t="s">
        <v>647</v>
      </c>
      <c r="QSU12072" s="18" t="s">
        <v>647</v>
      </c>
      <c r="QSV12072" s="18" t="s">
        <v>647</v>
      </c>
      <c r="QSW12072" s="18" t="s">
        <v>647</v>
      </c>
      <c r="QSX12072" s="18" t="s">
        <v>647</v>
      </c>
      <c r="QSY12072" s="18" t="s">
        <v>647</v>
      </c>
      <c r="QSZ12072" s="18" t="s">
        <v>647</v>
      </c>
      <c r="QTA12072" s="18" t="s">
        <v>647</v>
      </c>
      <c r="QTB12072" s="18" t="s">
        <v>647</v>
      </c>
      <c r="QTC12072" s="18" t="s">
        <v>647</v>
      </c>
      <c r="QTD12072" s="18" t="s">
        <v>647</v>
      </c>
      <c r="QTE12072" s="18" t="s">
        <v>647</v>
      </c>
      <c r="QTF12072" s="18" t="s">
        <v>647</v>
      </c>
      <c r="QTG12072" s="18" t="s">
        <v>647</v>
      </c>
      <c r="QTH12072" s="18" t="s">
        <v>647</v>
      </c>
      <c r="QTI12072" s="18" t="s">
        <v>647</v>
      </c>
      <c r="QTJ12072" s="18" t="s">
        <v>647</v>
      </c>
      <c r="QTK12072" s="18" t="s">
        <v>647</v>
      </c>
      <c r="QTL12072" s="18" t="s">
        <v>647</v>
      </c>
      <c r="QTM12072" s="18" t="s">
        <v>647</v>
      </c>
      <c r="QTN12072" s="18" t="s">
        <v>647</v>
      </c>
      <c r="QTO12072" s="18" t="s">
        <v>647</v>
      </c>
      <c r="QTP12072" s="18" t="s">
        <v>647</v>
      </c>
      <c r="QTQ12072" s="18" t="s">
        <v>647</v>
      </c>
      <c r="QTR12072" s="18" t="s">
        <v>647</v>
      </c>
      <c r="QTS12072" s="18" t="s">
        <v>647</v>
      </c>
      <c r="QTT12072" s="18" t="s">
        <v>647</v>
      </c>
      <c r="QTU12072" s="18" t="s">
        <v>647</v>
      </c>
      <c r="QTV12072" s="18" t="s">
        <v>647</v>
      </c>
      <c r="QTW12072" s="18" t="s">
        <v>647</v>
      </c>
      <c r="QTX12072" s="18" t="s">
        <v>647</v>
      </c>
      <c r="QTY12072" s="18" t="s">
        <v>647</v>
      </c>
      <c r="QTZ12072" s="18" t="s">
        <v>647</v>
      </c>
      <c r="QUA12072" s="18" t="s">
        <v>647</v>
      </c>
      <c r="QUB12072" s="18" t="s">
        <v>647</v>
      </c>
      <c r="QUC12072" s="18" t="s">
        <v>647</v>
      </c>
      <c r="QUD12072" s="18" t="s">
        <v>647</v>
      </c>
      <c r="QUE12072" s="18" t="s">
        <v>647</v>
      </c>
      <c r="QUF12072" s="18" t="s">
        <v>647</v>
      </c>
      <c r="QUG12072" s="18" t="s">
        <v>647</v>
      </c>
      <c r="QUH12072" s="18" t="s">
        <v>647</v>
      </c>
      <c r="QUI12072" s="18" t="s">
        <v>647</v>
      </c>
      <c r="QUJ12072" s="18" t="s">
        <v>647</v>
      </c>
      <c r="QUK12072" s="18" t="s">
        <v>647</v>
      </c>
      <c r="QUL12072" s="18" t="s">
        <v>647</v>
      </c>
      <c r="QUM12072" s="18" t="s">
        <v>647</v>
      </c>
      <c r="QUN12072" s="18" t="s">
        <v>647</v>
      </c>
      <c r="QUO12072" s="18" t="s">
        <v>647</v>
      </c>
      <c r="QUP12072" s="18" t="s">
        <v>647</v>
      </c>
      <c r="QUQ12072" s="18" t="s">
        <v>647</v>
      </c>
      <c r="QUR12072" s="18" t="s">
        <v>647</v>
      </c>
      <c r="QUS12072" s="18" t="s">
        <v>647</v>
      </c>
      <c r="QUT12072" s="18" t="s">
        <v>647</v>
      </c>
      <c r="QUU12072" s="18" t="s">
        <v>647</v>
      </c>
      <c r="QUV12072" s="18" t="s">
        <v>647</v>
      </c>
      <c r="QUW12072" s="18" t="s">
        <v>647</v>
      </c>
      <c r="QUX12072" s="18" t="s">
        <v>647</v>
      </c>
      <c r="QUY12072" s="18" t="s">
        <v>647</v>
      </c>
      <c r="QUZ12072" s="18" t="s">
        <v>647</v>
      </c>
      <c r="QVA12072" s="18" t="s">
        <v>647</v>
      </c>
      <c r="QVB12072" s="18" t="s">
        <v>647</v>
      </c>
      <c r="QVC12072" s="18" t="s">
        <v>647</v>
      </c>
      <c r="QVD12072" s="18" t="s">
        <v>647</v>
      </c>
      <c r="QVE12072" s="18" t="s">
        <v>647</v>
      </c>
      <c r="QVF12072" s="18" t="s">
        <v>647</v>
      </c>
      <c r="QVG12072" s="18" t="s">
        <v>647</v>
      </c>
      <c r="QVH12072" s="18" t="s">
        <v>647</v>
      </c>
      <c r="QVI12072" s="18" t="s">
        <v>647</v>
      </c>
      <c r="QVJ12072" s="18" t="s">
        <v>647</v>
      </c>
      <c r="QVK12072" s="18" t="s">
        <v>647</v>
      </c>
      <c r="QVL12072" s="18" t="s">
        <v>647</v>
      </c>
      <c r="QVM12072" s="18" t="s">
        <v>647</v>
      </c>
      <c r="QVN12072" s="18" t="s">
        <v>647</v>
      </c>
      <c r="QVO12072" s="18" t="s">
        <v>647</v>
      </c>
      <c r="QVP12072" s="18" t="s">
        <v>647</v>
      </c>
      <c r="QVQ12072" s="18" t="s">
        <v>647</v>
      </c>
      <c r="QVR12072" s="18" t="s">
        <v>647</v>
      </c>
      <c r="QVS12072" s="18" t="s">
        <v>647</v>
      </c>
      <c r="QVT12072" s="18" t="s">
        <v>647</v>
      </c>
      <c r="QVU12072" s="18" t="s">
        <v>647</v>
      </c>
      <c r="QVV12072" s="18" t="s">
        <v>647</v>
      </c>
      <c r="QVW12072" s="18" t="s">
        <v>647</v>
      </c>
      <c r="QVX12072" s="18" t="s">
        <v>647</v>
      </c>
      <c r="QVY12072" s="18" t="s">
        <v>647</v>
      </c>
      <c r="QVZ12072" s="18" t="s">
        <v>647</v>
      </c>
      <c r="QWA12072" s="18" t="s">
        <v>647</v>
      </c>
      <c r="QWB12072" s="18" t="s">
        <v>647</v>
      </c>
      <c r="QWC12072" s="18" t="s">
        <v>647</v>
      </c>
      <c r="QWD12072" s="18" t="s">
        <v>647</v>
      </c>
      <c r="QWE12072" s="18" t="s">
        <v>647</v>
      </c>
      <c r="QWF12072" s="18" t="s">
        <v>647</v>
      </c>
      <c r="QWG12072" s="18" t="s">
        <v>647</v>
      </c>
      <c r="QWH12072" s="18" t="s">
        <v>647</v>
      </c>
      <c r="QWI12072" s="18" t="s">
        <v>647</v>
      </c>
      <c r="QWJ12072" s="18" t="s">
        <v>647</v>
      </c>
      <c r="QWK12072" s="18" t="s">
        <v>647</v>
      </c>
      <c r="QWL12072" s="18" t="s">
        <v>647</v>
      </c>
      <c r="QWM12072" s="18" t="s">
        <v>647</v>
      </c>
      <c r="QWN12072" s="18" t="s">
        <v>647</v>
      </c>
      <c r="QWO12072" s="18" t="s">
        <v>647</v>
      </c>
      <c r="QWP12072" s="18" t="s">
        <v>647</v>
      </c>
      <c r="QWQ12072" s="18" t="s">
        <v>647</v>
      </c>
      <c r="QWR12072" s="18" t="s">
        <v>647</v>
      </c>
      <c r="QWS12072" s="18" t="s">
        <v>647</v>
      </c>
      <c r="QWT12072" s="18" t="s">
        <v>647</v>
      </c>
      <c r="QWU12072" s="18" t="s">
        <v>647</v>
      </c>
      <c r="QWV12072" s="18" t="s">
        <v>647</v>
      </c>
      <c r="QWW12072" s="18" t="s">
        <v>647</v>
      </c>
      <c r="QWX12072" s="18" t="s">
        <v>647</v>
      </c>
      <c r="QWY12072" s="18" t="s">
        <v>647</v>
      </c>
      <c r="QWZ12072" s="18" t="s">
        <v>647</v>
      </c>
      <c r="QXA12072" s="18" t="s">
        <v>647</v>
      </c>
      <c r="QXB12072" s="18" t="s">
        <v>647</v>
      </c>
      <c r="QXC12072" s="18" t="s">
        <v>647</v>
      </c>
      <c r="QXD12072" s="18" t="s">
        <v>647</v>
      </c>
      <c r="QXE12072" s="18" t="s">
        <v>647</v>
      </c>
      <c r="QXF12072" s="18" t="s">
        <v>647</v>
      </c>
      <c r="QXG12072" s="18" t="s">
        <v>647</v>
      </c>
      <c r="QXH12072" s="18" t="s">
        <v>647</v>
      </c>
      <c r="QXI12072" s="18" t="s">
        <v>647</v>
      </c>
      <c r="QXJ12072" s="18" t="s">
        <v>647</v>
      </c>
      <c r="QXK12072" s="18" t="s">
        <v>647</v>
      </c>
      <c r="QXL12072" s="18" t="s">
        <v>647</v>
      </c>
      <c r="QXM12072" s="18" t="s">
        <v>647</v>
      </c>
      <c r="QXN12072" s="18" t="s">
        <v>647</v>
      </c>
      <c r="QXO12072" s="18" t="s">
        <v>647</v>
      </c>
      <c r="QXP12072" s="18" t="s">
        <v>647</v>
      </c>
      <c r="QXQ12072" s="18" t="s">
        <v>647</v>
      </c>
      <c r="QXR12072" s="18" t="s">
        <v>647</v>
      </c>
      <c r="QXS12072" s="18" t="s">
        <v>647</v>
      </c>
      <c r="QXT12072" s="18" t="s">
        <v>647</v>
      </c>
      <c r="QXU12072" s="18" t="s">
        <v>647</v>
      </c>
      <c r="QXV12072" s="18" t="s">
        <v>647</v>
      </c>
      <c r="QXW12072" s="18" t="s">
        <v>647</v>
      </c>
      <c r="QXX12072" s="18" t="s">
        <v>647</v>
      </c>
      <c r="QXY12072" s="18" t="s">
        <v>647</v>
      </c>
      <c r="QXZ12072" s="18" t="s">
        <v>647</v>
      </c>
      <c r="QYA12072" s="18" t="s">
        <v>647</v>
      </c>
      <c r="QYB12072" s="18" t="s">
        <v>647</v>
      </c>
      <c r="QYC12072" s="18" t="s">
        <v>647</v>
      </c>
      <c r="QYD12072" s="18" t="s">
        <v>647</v>
      </c>
      <c r="QYE12072" s="18" t="s">
        <v>647</v>
      </c>
      <c r="QYF12072" s="18" t="s">
        <v>647</v>
      </c>
      <c r="QYG12072" s="18" t="s">
        <v>647</v>
      </c>
      <c r="QYH12072" s="18" t="s">
        <v>647</v>
      </c>
      <c r="QYI12072" s="18" t="s">
        <v>647</v>
      </c>
      <c r="QYJ12072" s="18" t="s">
        <v>647</v>
      </c>
      <c r="QYK12072" s="18" t="s">
        <v>647</v>
      </c>
      <c r="QYL12072" s="18" t="s">
        <v>647</v>
      </c>
      <c r="QYM12072" s="18" t="s">
        <v>647</v>
      </c>
      <c r="QYN12072" s="18" t="s">
        <v>647</v>
      </c>
      <c r="QYO12072" s="18" t="s">
        <v>647</v>
      </c>
      <c r="QYP12072" s="18" t="s">
        <v>647</v>
      </c>
      <c r="QYQ12072" s="18" t="s">
        <v>647</v>
      </c>
      <c r="QYR12072" s="18" t="s">
        <v>647</v>
      </c>
      <c r="QYS12072" s="18" t="s">
        <v>647</v>
      </c>
      <c r="QYT12072" s="18" t="s">
        <v>647</v>
      </c>
      <c r="QYU12072" s="18" t="s">
        <v>647</v>
      </c>
      <c r="QYV12072" s="18" t="s">
        <v>647</v>
      </c>
      <c r="QYW12072" s="18" t="s">
        <v>647</v>
      </c>
      <c r="QYX12072" s="18" t="s">
        <v>647</v>
      </c>
      <c r="QYY12072" s="18" t="s">
        <v>647</v>
      </c>
      <c r="QYZ12072" s="18" t="s">
        <v>647</v>
      </c>
      <c r="QZA12072" s="18" t="s">
        <v>647</v>
      </c>
      <c r="QZB12072" s="18" t="s">
        <v>647</v>
      </c>
      <c r="QZC12072" s="18" t="s">
        <v>647</v>
      </c>
      <c r="QZD12072" s="18" t="s">
        <v>647</v>
      </c>
      <c r="QZE12072" s="18" t="s">
        <v>647</v>
      </c>
      <c r="QZF12072" s="18" t="s">
        <v>647</v>
      </c>
      <c r="QZG12072" s="18" t="s">
        <v>647</v>
      </c>
      <c r="QZH12072" s="18" t="s">
        <v>647</v>
      </c>
      <c r="QZI12072" s="18" t="s">
        <v>647</v>
      </c>
      <c r="QZJ12072" s="18" t="s">
        <v>647</v>
      </c>
      <c r="QZK12072" s="18" t="s">
        <v>647</v>
      </c>
      <c r="QZL12072" s="18" t="s">
        <v>647</v>
      </c>
      <c r="QZM12072" s="18" t="s">
        <v>647</v>
      </c>
      <c r="QZN12072" s="18" t="s">
        <v>647</v>
      </c>
      <c r="QZO12072" s="18" t="s">
        <v>647</v>
      </c>
      <c r="QZP12072" s="18" t="s">
        <v>647</v>
      </c>
      <c r="QZQ12072" s="18" t="s">
        <v>647</v>
      </c>
      <c r="QZR12072" s="18" t="s">
        <v>647</v>
      </c>
      <c r="QZS12072" s="18" t="s">
        <v>647</v>
      </c>
      <c r="QZT12072" s="18" t="s">
        <v>647</v>
      </c>
      <c r="QZU12072" s="18" t="s">
        <v>647</v>
      </c>
      <c r="QZV12072" s="18" t="s">
        <v>647</v>
      </c>
      <c r="QZW12072" s="18" t="s">
        <v>647</v>
      </c>
      <c r="QZX12072" s="18" t="s">
        <v>647</v>
      </c>
      <c r="QZY12072" s="18" t="s">
        <v>647</v>
      </c>
      <c r="QZZ12072" s="18" t="s">
        <v>647</v>
      </c>
      <c r="RAA12072" s="18" t="s">
        <v>647</v>
      </c>
      <c r="RAB12072" s="18" t="s">
        <v>647</v>
      </c>
      <c r="RAC12072" s="18" t="s">
        <v>647</v>
      </c>
      <c r="RAD12072" s="18" t="s">
        <v>647</v>
      </c>
      <c r="RAE12072" s="18" t="s">
        <v>647</v>
      </c>
      <c r="RAF12072" s="18" t="s">
        <v>647</v>
      </c>
      <c r="RAG12072" s="18" t="s">
        <v>647</v>
      </c>
      <c r="RAH12072" s="18" t="s">
        <v>647</v>
      </c>
      <c r="RAI12072" s="18" t="s">
        <v>647</v>
      </c>
      <c r="RAJ12072" s="18" t="s">
        <v>647</v>
      </c>
      <c r="RAK12072" s="18" t="s">
        <v>647</v>
      </c>
      <c r="RAL12072" s="18" t="s">
        <v>647</v>
      </c>
      <c r="RAM12072" s="18" t="s">
        <v>647</v>
      </c>
      <c r="RAN12072" s="18" t="s">
        <v>647</v>
      </c>
      <c r="RAO12072" s="18" t="s">
        <v>647</v>
      </c>
      <c r="RAP12072" s="18" t="s">
        <v>647</v>
      </c>
      <c r="RAQ12072" s="18" t="s">
        <v>647</v>
      </c>
      <c r="RAR12072" s="18" t="s">
        <v>647</v>
      </c>
      <c r="RAS12072" s="18" t="s">
        <v>647</v>
      </c>
      <c r="RAT12072" s="18" t="s">
        <v>647</v>
      </c>
      <c r="RAU12072" s="18" t="s">
        <v>647</v>
      </c>
      <c r="RAV12072" s="18" t="s">
        <v>647</v>
      </c>
      <c r="RAW12072" s="18" t="s">
        <v>647</v>
      </c>
      <c r="RAX12072" s="18" t="s">
        <v>647</v>
      </c>
      <c r="RAY12072" s="18" t="s">
        <v>647</v>
      </c>
      <c r="RAZ12072" s="18" t="s">
        <v>647</v>
      </c>
      <c r="RBA12072" s="18" t="s">
        <v>647</v>
      </c>
      <c r="RBB12072" s="18" t="s">
        <v>647</v>
      </c>
      <c r="RBC12072" s="18" t="s">
        <v>647</v>
      </c>
      <c r="RBD12072" s="18" t="s">
        <v>647</v>
      </c>
      <c r="RBE12072" s="18" t="s">
        <v>647</v>
      </c>
      <c r="RBF12072" s="18" t="s">
        <v>647</v>
      </c>
      <c r="RBG12072" s="18" t="s">
        <v>647</v>
      </c>
      <c r="RBH12072" s="18" t="s">
        <v>647</v>
      </c>
      <c r="RBI12072" s="18" t="s">
        <v>647</v>
      </c>
      <c r="RBJ12072" s="18" t="s">
        <v>647</v>
      </c>
      <c r="RBK12072" s="18" t="s">
        <v>647</v>
      </c>
      <c r="RBL12072" s="18" t="s">
        <v>647</v>
      </c>
      <c r="RBM12072" s="18" t="s">
        <v>647</v>
      </c>
      <c r="RBN12072" s="18" t="s">
        <v>647</v>
      </c>
      <c r="RBO12072" s="18" t="s">
        <v>647</v>
      </c>
      <c r="RBP12072" s="18" t="s">
        <v>647</v>
      </c>
      <c r="RBQ12072" s="18" t="s">
        <v>647</v>
      </c>
      <c r="RBR12072" s="18" t="s">
        <v>647</v>
      </c>
      <c r="RBS12072" s="18" t="s">
        <v>647</v>
      </c>
      <c r="RBT12072" s="18" t="s">
        <v>647</v>
      </c>
      <c r="RBU12072" s="18" t="s">
        <v>647</v>
      </c>
      <c r="RBV12072" s="18" t="s">
        <v>647</v>
      </c>
      <c r="RBW12072" s="18" t="s">
        <v>647</v>
      </c>
      <c r="RBX12072" s="18" t="s">
        <v>647</v>
      </c>
      <c r="RBY12072" s="18" t="s">
        <v>647</v>
      </c>
      <c r="RBZ12072" s="18" t="s">
        <v>647</v>
      </c>
      <c r="RCA12072" s="18" t="s">
        <v>647</v>
      </c>
      <c r="RCB12072" s="18" t="s">
        <v>647</v>
      </c>
      <c r="RCC12072" s="18" t="s">
        <v>647</v>
      </c>
      <c r="RCD12072" s="18" t="s">
        <v>647</v>
      </c>
      <c r="RCE12072" s="18" t="s">
        <v>647</v>
      </c>
      <c r="RCF12072" s="18" t="s">
        <v>647</v>
      </c>
      <c r="RCG12072" s="18" t="s">
        <v>647</v>
      </c>
      <c r="RCH12072" s="18" t="s">
        <v>647</v>
      </c>
      <c r="RCI12072" s="18" t="s">
        <v>647</v>
      </c>
      <c r="RCJ12072" s="18" t="s">
        <v>647</v>
      </c>
      <c r="RCK12072" s="18" t="s">
        <v>647</v>
      </c>
      <c r="RCL12072" s="18" t="s">
        <v>647</v>
      </c>
      <c r="RCM12072" s="18" t="s">
        <v>647</v>
      </c>
      <c r="RCN12072" s="18" t="s">
        <v>647</v>
      </c>
      <c r="RCO12072" s="18" t="s">
        <v>647</v>
      </c>
      <c r="RCP12072" s="18" t="s">
        <v>647</v>
      </c>
      <c r="RCQ12072" s="18" t="s">
        <v>647</v>
      </c>
      <c r="RCR12072" s="18" t="s">
        <v>647</v>
      </c>
      <c r="RCS12072" s="18" t="s">
        <v>647</v>
      </c>
      <c r="RCT12072" s="18" t="s">
        <v>647</v>
      </c>
      <c r="RCU12072" s="18" t="s">
        <v>647</v>
      </c>
      <c r="RCV12072" s="18" t="s">
        <v>647</v>
      </c>
      <c r="RCW12072" s="18" t="s">
        <v>647</v>
      </c>
      <c r="RCX12072" s="18" t="s">
        <v>647</v>
      </c>
      <c r="RCY12072" s="18" t="s">
        <v>647</v>
      </c>
      <c r="RCZ12072" s="18" t="s">
        <v>647</v>
      </c>
      <c r="RDA12072" s="18" t="s">
        <v>647</v>
      </c>
      <c r="RDB12072" s="18" t="s">
        <v>647</v>
      </c>
      <c r="RDC12072" s="18" t="s">
        <v>647</v>
      </c>
      <c r="RDD12072" s="18" t="s">
        <v>647</v>
      </c>
      <c r="RDE12072" s="18" t="s">
        <v>647</v>
      </c>
      <c r="RDF12072" s="18" t="s">
        <v>647</v>
      </c>
      <c r="RDG12072" s="18" t="s">
        <v>647</v>
      </c>
      <c r="RDH12072" s="18" t="s">
        <v>647</v>
      </c>
      <c r="RDI12072" s="18" t="s">
        <v>647</v>
      </c>
      <c r="RDJ12072" s="18" t="s">
        <v>647</v>
      </c>
      <c r="RDK12072" s="18" t="s">
        <v>647</v>
      </c>
      <c r="RDL12072" s="18" t="s">
        <v>647</v>
      </c>
      <c r="RDM12072" s="18" t="s">
        <v>647</v>
      </c>
      <c r="RDN12072" s="18" t="s">
        <v>647</v>
      </c>
      <c r="RDO12072" s="18" t="s">
        <v>647</v>
      </c>
      <c r="RDP12072" s="18" t="s">
        <v>647</v>
      </c>
      <c r="RDQ12072" s="18" t="s">
        <v>647</v>
      </c>
      <c r="RDR12072" s="18" t="s">
        <v>647</v>
      </c>
      <c r="RDS12072" s="18" t="s">
        <v>647</v>
      </c>
      <c r="RDT12072" s="18" t="s">
        <v>647</v>
      </c>
      <c r="RDU12072" s="18" t="s">
        <v>647</v>
      </c>
      <c r="RDV12072" s="18" t="s">
        <v>647</v>
      </c>
      <c r="RDW12072" s="18" t="s">
        <v>647</v>
      </c>
      <c r="RDX12072" s="18" t="s">
        <v>647</v>
      </c>
      <c r="RDY12072" s="18" t="s">
        <v>647</v>
      </c>
      <c r="RDZ12072" s="18" t="s">
        <v>647</v>
      </c>
      <c r="REA12072" s="18" t="s">
        <v>647</v>
      </c>
      <c r="REB12072" s="18" t="s">
        <v>647</v>
      </c>
      <c r="REC12072" s="18" t="s">
        <v>647</v>
      </c>
      <c r="RED12072" s="18" t="s">
        <v>647</v>
      </c>
      <c r="REE12072" s="18" t="s">
        <v>647</v>
      </c>
      <c r="REF12072" s="18" t="s">
        <v>647</v>
      </c>
      <c r="REG12072" s="18" t="s">
        <v>647</v>
      </c>
      <c r="REH12072" s="18" t="s">
        <v>647</v>
      </c>
      <c r="REI12072" s="18" t="s">
        <v>647</v>
      </c>
      <c r="REJ12072" s="18" t="s">
        <v>647</v>
      </c>
      <c r="REK12072" s="18" t="s">
        <v>647</v>
      </c>
      <c r="REL12072" s="18" t="s">
        <v>647</v>
      </c>
      <c r="REM12072" s="18" t="s">
        <v>647</v>
      </c>
      <c r="REN12072" s="18" t="s">
        <v>647</v>
      </c>
      <c r="REO12072" s="18" t="s">
        <v>647</v>
      </c>
      <c r="REP12072" s="18" t="s">
        <v>647</v>
      </c>
      <c r="REQ12072" s="18" t="s">
        <v>647</v>
      </c>
      <c r="RER12072" s="18" t="s">
        <v>647</v>
      </c>
      <c r="RES12072" s="18" t="s">
        <v>647</v>
      </c>
      <c r="RET12072" s="18" t="s">
        <v>647</v>
      </c>
      <c r="REU12072" s="18" t="s">
        <v>647</v>
      </c>
      <c r="REV12072" s="18" t="s">
        <v>647</v>
      </c>
      <c r="REW12072" s="18" t="s">
        <v>647</v>
      </c>
      <c r="REX12072" s="18" t="s">
        <v>647</v>
      </c>
      <c r="REY12072" s="18" t="s">
        <v>647</v>
      </c>
      <c r="REZ12072" s="18" t="s">
        <v>647</v>
      </c>
      <c r="RFA12072" s="18" t="s">
        <v>647</v>
      </c>
      <c r="RFB12072" s="18" t="s">
        <v>647</v>
      </c>
      <c r="RFC12072" s="18" t="s">
        <v>647</v>
      </c>
      <c r="RFD12072" s="18" t="s">
        <v>647</v>
      </c>
      <c r="RFE12072" s="18" t="s">
        <v>647</v>
      </c>
      <c r="RFF12072" s="18" t="s">
        <v>647</v>
      </c>
      <c r="RFG12072" s="18" t="s">
        <v>647</v>
      </c>
      <c r="RFH12072" s="18" t="s">
        <v>647</v>
      </c>
      <c r="RFI12072" s="18" t="s">
        <v>647</v>
      </c>
      <c r="RFJ12072" s="18" t="s">
        <v>647</v>
      </c>
      <c r="RFK12072" s="18" t="s">
        <v>647</v>
      </c>
      <c r="RFL12072" s="18" t="s">
        <v>647</v>
      </c>
      <c r="RFM12072" s="18" t="s">
        <v>647</v>
      </c>
      <c r="RFN12072" s="18" t="s">
        <v>647</v>
      </c>
      <c r="RFO12072" s="18" t="s">
        <v>647</v>
      </c>
      <c r="RFP12072" s="18" t="s">
        <v>647</v>
      </c>
      <c r="RFQ12072" s="18" t="s">
        <v>647</v>
      </c>
      <c r="RFR12072" s="18" t="s">
        <v>647</v>
      </c>
      <c r="RFS12072" s="18" t="s">
        <v>647</v>
      </c>
      <c r="RFT12072" s="18" t="s">
        <v>647</v>
      </c>
      <c r="RFU12072" s="18" t="s">
        <v>647</v>
      </c>
      <c r="RFV12072" s="18" t="s">
        <v>647</v>
      </c>
      <c r="RFW12072" s="18" t="s">
        <v>647</v>
      </c>
      <c r="RFX12072" s="18" t="s">
        <v>647</v>
      </c>
      <c r="RFY12072" s="18" t="s">
        <v>647</v>
      </c>
      <c r="RFZ12072" s="18" t="s">
        <v>647</v>
      </c>
      <c r="RGA12072" s="18" t="s">
        <v>647</v>
      </c>
      <c r="RGB12072" s="18" t="s">
        <v>647</v>
      </c>
      <c r="RGC12072" s="18" t="s">
        <v>647</v>
      </c>
      <c r="RGD12072" s="18" t="s">
        <v>647</v>
      </c>
      <c r="RGE12072" s="18" t="s">
        <v>647</v>
      </c>
      <c r="RGF12072" s="18" t="s">
        <v>647</v>
      </c>
      <c r="RGG12072" s="18" t="s">
        <v>647</v>
      </c>
      <c r="RGH12072" s="18" t="s">
        <v>647</v>
      </c>
      <c r="RGI12072" s="18" t="s">
        <v>647</v>
      </c>
      <c r="RGJ12072" s="18" t="s">
        <v>647</v>
      </c>
      <c r="RGK12072" s="18" t="s">
        <v>647</v>
      </c>
      <c r="RGL12072" s="18" t="s">
        <v>647</v>
      </c>
      <c r="RGM12072" s="18" t="s">
        <v>647</v>
      </c>
      <c r="RGN12072" s="18" t="s">
        <v>647</v>
      </c>
      <c r="RGO12072" s="18" t="s">
        <v>647</v>
      </c>
      <c r="RGP12072" s="18" t="s">
        <v>647</v>
      </c>
      <c r="RGQ12072" s="18" t="s">
        <v>647</v>
      </c>
      <c r="RGR12072" s="18" t="s">
        <v>647</v>
      </c>
      <c r="RGS12072" s="18" t="s">
        <v>647</v>
      </c>
      <c r="RGT12072" s="18" t="s">
        <v>647</v>
      </c>
      <c r="RGU12072" s="18" t="s">
        <v>647</v>
      </c>
      <c r="RGV12072" s="18" t="s">
        <v>647</v>
      </c>
      <c r="RGW12072" s="18" t="s">
        <v>647</v>
      </c>
      <c r="RGX12072" s="18" t="s">
        <v>647</v>
      </c>
      <c r="RGY12072" s="18" t="s">
        <v>647</v>
      </c>
      <c r="RGZ12072" s="18" t="s">
        <v>647</v>
      </c>
      <c r="RHA12072" s="18" t="s">
        <v>647</v>
      </c>
      <c r="RHB12072" s="18" t="s">
        <v>647</v>
      </c>
      <c r="RHC12072" s="18" t="s">
        <v>647</v>
      </c>
      <c r="RHD12072" s="18" t="s">
        <v>647</v>
      </c>
      <c r="RHE12072" s="18" t="s">
        <v>647</v>
      </c>
      <c r="RHF12072" s="18" t="s">
        <v>647</v>
      </c>
      <c r="RHG12072" s="18" t="s">
        <v>647</v>
      </c>
      <c r="RHH12072" s="18" t="s">
        <v>647</v>
      </c>
      <c r="RHI12072" s="18" t="s">
        <v>647</v>
      </c>
      <c r="RHJ12072" s="18" t="s">
        <v>647</v>
      </c>
      <c r="RHK12072" s="18" t="s">
        <v>647</v>
      </c>
      <c r="RHL12072" s="18" t="s">
        <v>647</v>
      </c>
      <c r="RHM12072" s="18" t="s">
        <v>647</v>
      </c>
      <c r="RHN12072" s="18" t="s">
        <v>647</v>
      </c>
      <c r="RHO12072" s="18" t="s">
        <v>647</v>
      </c>
      <c r="RHP12072" s="18" t="s">
        <v>647</v>
      </c>
      <c r="RHQ12072" s="18" t="s">
        <v>647</v>
      </c>
      <c r="RHR12072" s="18" t="s">
        <v>647</v>
      </c>
      <c r="RHS12072" s="18" t="s">
        <v>647</v>
      </c>
      <c r="RHT12072" s="18" t="s">
        <v>647</v>
      </c>
      <c r="RHU12072" s="18" t="s">
        <v>647</v>
      </c>
      <c r="RHV12072" s="18" t="s">
        <v>647</v>
      </c>
      <c r="RHW12072" s="18" t="s">
        <v>647</v>
      </c>
      <c r="RHX12072" s="18" t="s">
        <v>647</v>
      </c>
      <c r="RHY12072" s="18" t="s">
        <v>647</v>
      </c>
      <c r="RHZ12072" s="18" t="s">
        <v>647</v>
      </c>
      <c r="RIA12072" s="18" t="s">
        <v>647</v>
      </c>
      <c r="RIB12072" s="18" t="s">
        <v>647</v>
      </c>
      <c r="RIC12072" s="18" t="s">
        <v>647</v>
      </c>
      <c r="RID12072" s="18" t="s">
        <v>647</v>
      </c>
      <c r="RIE12072" s="18" t="s">
        <v>647</v>
      </c>
      <c r="RIF12072" s="18" t="s">
        <v>647</v>
      </c>
      <c r="RIG12072" s="18" t="s">
        <v>647</v>
      </c>
      <c r="RIH12072" s="18" t="s">
        <v>647</v>
      </c>
      <c r="RII12072" s="18" t="s">
        <v>647</v>
      </c>
      <c r="RIJ12072" s="18" t="s">
        <v>647</v>
      </c>
      <c r="RIK12072" s="18" t="s">
        <v>647</v>
      </c>
      <c r="RIL12072" s="18" t="s">
        <v>647</v>
      </c>
      <c r="RIM12072" s="18" t="s">
        <v>647</v>
      </c>
      <c r="RIN12072" s="18" t="s">
        <v>647</v>
      </c>
      <c r="RIO12072" s="18" t="s">
        <v>647</v>
      </c>
      <c r="RIP12072" s="18" t="s">
        <v>647</v>
      </c>
      <c r="RIQ12072" s="18" t="s">
        <v>647</v>
      </c>
      <c r="RIR12072" s="18" t="s">
        <v>647</v>
      </c>
      <c r="RIS12072" s="18" t="s">
        <v>647</v>
      </c>
      <c r="RIT12072" s="18" t="s">
        <v>647</v>
      </c>
      <c r="RIU12072" s="18" t="s">
        <v>647</v>
      </c>
      <c r="RIV12072" s="18" t="s">
        <v>647</v>
      </c>
      <c r="RIW12072" s="18" t="s">
        <v>647</v>
      </c>
      <c r="RIX12072" s="18" t="s">
        <v>647</v>
      </c>
      <c r="RIY12072" s="18" t="s">
        <v>647</v>
      </c>
      <c r="RIZ12072" s="18" t="s">
        <v>647</v>
      </c>
      <c r="RJA12072" s="18" t="s">
        <v>647</v>
      </c>
      <c r="RJB12072" s="18" t="s">
        <v>647</v>
      </c>
      <c r="RJC12072" s="18" t="s">
        <v>647</v>
      </c>
      <c r="RJD12072" s="18" t="s">
        <v>647</v>
      </c>
      <c r="RJE12072" s="18" t="s">
        <v>647</v>
      </c>
      <c r="RJF12072" s="18" t="s">
        <v>647</v>
      </c>
      <c r="RJG12072" s="18" t="s">
        <v>647</v>
      </c>
      <c r="RJH12072" s="18" t="s">
        <v>647</v>
      </c>
      <c r="RJI12072" s="18" t="s">
        <v>647</v>
      </c>
      <c r="RJJ12072" s="18" t="s">
        <v>647</v>
      </c>
      <c r="RJK12072" s="18" t="s">
        <v>647</v>
      </c>
      <c r="RJL12072" s="18" t="s">
        <v>647</v>
      </c>
      <c r="RJM12072" s="18" t="s">
        <v>647</v>
      </c>
      <c r="RJN12072" s="18" t="s">
        <v>647</v>
      </c>
      <c r="RJO12072" s="18" t="s">
        <v>647</v>
      </c>
      <c r="RJP12072" s="18" t="s">
        <v>647</v>
      </c>
      <c r="RJQ12072" s="18" t="s">
        <v>647</v>
      </c>
      <c r="RJR12072" s="18" t="s">
        <v>647</v>
      </c>
      <c r="RJS12072" s="18" t="s">
        <v>647</v>
      </c>
      <c r="RJT12072" s="18" t="s">
        <v>647</v>
      </c>
      <c r="RJU12072" s="18" t="s">
        <v>647</v>
      </c>
      <c r="RJV12072" s="18" t="s">
        <v>647</v>
      </c>
      <c r="RJW12072" s="18" t="s">
        <v>647</v>
      </c>
      <c r="RJX12072" s="18" t="s">
        <v>647</v>
      </c>
      <c r="RJY12072" s="18" t="s">
        <v>647</v>
      </c>
      <c r="RJZ12072" s="18" t="s">
        <v>647</v>
      </c>
      <c r="RKA12072" s="18" t="s">
        <v>647</v>
      </c>
      <c r="RKB12072" s="18" t="s">
        <v>647</v>
      </c>
      <c r="RKC12072" s="18" t="s">
        <v>647</v>
      </c>
      <c r="RKD12072" s="18" t="s">
        <v>647</v>
      </c>
      <c r="RKE12072" s="18" t="s">
        <v>647</v>
      </c>
      <c r="RKF12072" s="18" t="s">
        <v>647</v>
      </c>
      <c r="RKG12072" s="18" t="s">
        <v>647</v>
      </c>
      <c r="RKH12072" s="18" t="s">
        <v>647</v>
      </c>
      <c r="RKI12072" s="18" t="s">
        <v>647</v>
      </c>
      <c r="RKJ12072" s="18" t="s">
        <v>647</v>
      </c>
      <c r="RKK12072" s="18" t="s">
        <v>647</v>
      </c>
      <c r="RKL12072" s="18" t="s">
        <v>647</v>
      </c>
      <c r="RKM12072" s="18" t="s">
        <v>647</v>
      </c>
      <c r="RKN12072" s="18" t="s">
        <v>647</v>
      </c>
      <c r="RKO12072" s="18" t="s">
        <v>647</v>
      </c>
      <c r="RKP12072" s="18" t="s">
        <v>647</v>
      </c>
      <c r="RKQ12072" s="18" t="s">
        <v>647</v>
      </c>
      <c r="RKR12072" s="18" t="s">
        <v>647</v>
      </c>
      <c r="RKS12072" s="18" t="s">
        <v>647</v>
      </c>
      <c r="RKT12072" s="18" t="s">
        <v>647</v>
      </c>
      <c r="RKU12072" s="18" t="s">
        <v>647</v>
      </c>
      <c r="RKV12072" s="18" t="s">
        <v>647</v>
      </c>
      <c r="RKW12072" s="18" t="s">
        <v>647</v>
      </c>
      <c r="RKX12072" s="18" t="s">
        <v>647</v>
      </c>
      <c r="RKY12072" s="18" t="s">
        <v>647</v>
      </c>
      <c r="RKZ12072" s="18" t="s">
        <v>647</v>
      </c>
      <c r="RLA12072" s="18" t="s">
        <v>647</v>
      </c>
      <c r="RLB12072" s="18" t="s">
        <v>647</v>
      </c>
      <c r="RLC12072" s="18" t="s">
        <v>647</v>
      </c>
      <c r="RLD12072" s="18" t="s">
        <v>647</v>
      </c>
      <c r="RLE12072" s="18" t="s">
        <v>647</v>
      </c>
      <c r="RLF12072" s="18" t="s">
        <v>647</v>
      </c>
      <c r="RLG12072" s="18" t="s">
        <v>647</v>
      </c>
      <c r="RLH12072" s="18" t="s">
        <v>647</v>
      </c>
      <c r="RLI12072" s="18" t="s">
        <v>647</v>
      </c>
      <c r="RLJ12072" s="18" t="s">
        <v>647</v>
      </c>
      <c r="RLK12072" s="18" t="s">
        <v>647</v>
      </c>
      <c r="RLL12072" s="18" t="s">
        <v>647</v>
      </c>
      <c r="RLM12072" s="18" t="s">
        <v>647</v>
      </c>
      <c r="RLN12072" s="18" t="s">
        <v>647</v>
      </c>
      <c r="RLO12072" s="18" t="s">
        <v>647</v>
      </c>
      <c r="RLP12072" s="18" t="s">
        <v>647</v>
      </c>
      <c r="RLQ12072" s="18" t="s">
        <v>647</v>
      </c>
      <c r="RLR12072" s="18" t="s">
        <v>647</v>
      </c>
      <c r="RLS12072" s="18" t="s">
        <v>647</v>
      </c>
      <c r="RLT12072" s="18" t="s">
        <v>647</v>
      </c>
      <c r="RLU12072" s="18" t="s">
        <v>647</v>
      </c>
      <c r="RLV12072" s="18" t="s">
        <v>647</v>
      </c>
      <c r="RLW12072" s="18" t="s">
        <v>647</v>
      </c>
      <c r="RLX12072" s="18" t="s">
        <v>647</v>
      </c>
      <c r="RLY12072" s="18" t="s">
        <v>647</v>
      </c>
      <c r="RLZ12072" s="18" t="s">
        <v>647</v>
      </c>
      <c r="RMA12072" s="18" t="s">
        <v>647</v>
      </c>
      <c r="RMB12072" s="18" t="s">
        <v>647</v>
      </c>
      <c r="RMC12072" s="18" t="s">
        <v>647</v>
      </c>
      <c r="RMD12072" s="18" t="s">
        <v>647</v>
      </c>
      <c r="RME12072" s="18" t="s">
        <v>647</v>
      </c>
      <c r="RMF12072" s="18" t="s">
        <v>647</v>
      </c>
      <c r="RMG12072" s="18" t="s">
        <v>647</v>
      </c>
      <c r="RMH12072" s="18" t="s">
        <v>647</v>
      </c>
      <c r="RMI12072" s="18" t="s">
        <v>647</v>
      </c>
      <c r="RMJ12072" s="18" t="s">
        <v>647</v>
      </c>
      <c r="RMK12072" s="18" t="s">
        <v>647</v>
      </c>
      <c r="RML12072" s="18" t="s">
        <v>647</v>
      </c>
      <c r="RMM12072" s="18" t="s">
        <v>647</v>
      </c>
      <c r="RMN12072" s="18" t="s">
        <v>647</v>
      </c>
      <c r="RMO12072" s="18" t="s">
        <v>647</v>
      </c>
      <c r="RMP12072" s="18" t="s">
        <v>647</v>
      </c>
      <c r="RMQ12072" s="18" t="s">
        <v>647</v>
      </c>
      <c r="RMR12072" s="18" t="s">
        <v>647</v>
      </c>
      <c r="RMS12072" s="18" t="s">
        <v>647</v>
      </c>
      <c r="RMT12072" s="18" t="s">
        <v>647</v>
      </c>
      <c r="RMU12072" s="18" t="s">
        <v>647</v>
      </c>
      <c r="RMV12072" s="18" t="s">
        <v>647</v>
      </c>
      <c r="RMW12072" s="18" t="s">
        <v>647</v>
      </c>
      <c r="RMX12072" s="18" t="s">
        <v>647</v>
      </c>
      <c r="RMY12072" s="18" t="s">
        <v>647</v>
      </c>
      <c r="RMZ12072" s="18" t="s">
        <v>647</v>
      </c>
      <c r="RNA12072" s="18" t="s">
        <v>647</v>
      </c>
      <c r="RNB12072" s="18" t="s">
        <v>647</v>
      </c>
      <c r="RNC12072" s="18" t="s">
        <v>647</v>
      </c>
      <c r="RND12072" s="18" t="s">
        <v>647</v>
      </c>
      <c r="RNE12072" s="18" t="s">
        <v>647</v>
      </c>
      <c r="RNF12072" s="18" t="s">
        <v>647</v>
      </c>
      <c r="RNG12072" s="18" t="s">
        <v>647</v>
      </c>
      <c r="RNH12072" s="18" t="s">
        <v>647</v>
      </c>
      <c r="RNI12072" s="18" t="s">
        <v>647</v>
      </c>
      <c r="RNJ12072" s="18" t="s">
        <v>647</v>
      </c>
      <c r="RNK12072" s="18" t="s">
        <v>647</v>
      </c>
      <c r="RNL12072" s="18" t="s">
        <v>647</v>
      </c>
      <c r="RNM12072" s="18" t="s">
        <v>647</v>
      </c>
      <c r="RNN12072" s="18" t="s">
        <v>647</v>
      </c>
      <c r="RNO12072" s="18" t="s">
        <v>647</v>
      </c>
      <c r="RNP12072" s="18" t="s">
        <v>647</v>
      </c>
      <c r="RNQ12072" s="18" t="s">
        <v>647</v>
      </c>
      <c r="RNR12072" s="18" t="s">
        <v>647</v>
      </c>
      <c r="RNS12072" s="18" t="s">
        <v>647</v>
      </c>
      <c r="RNT12072" s="18" t="s">
        <v>647</v>
      </c>
      <c r="RNU12072" s="18" t="s">
        <v>647</v>
      </c>
      <c r="RNV12072" s="18" t="s">
        <v>647</v>
      </c>
      <c r="RNW12072" s="18" t="s">
        <v>647</v>
      </c>
      <c r="RNX12072" s="18" t="s">
        <v>647</v>
      </c>
      <c r="RNY12072" s="18" t="s">
        <v>647</v>
      </c>
      <c r="RNZ12072" s="18" t="s">
        <v>647</v>
      </c>
      <c r="ROA12072" s="18" t="s">
        <v>647</v>
      </c>
      <c r="ROB12072" s="18" t="s">
        <v>647</v>
      </c>
      <c r="ROC12072" s="18" t="s">
        <v>647</v>
      </c>
      <c r="ROD12072" s="18" t="s">
        <v>647</v>
      </c>
      <c r="ROE12072" s="18" t="s">
        <v>647</v>
      </c>
      <c r="ROF12072" s="18" t="s">
        <v>647</v>
      </c>
      <c r="ROG12072" s="18" t="s">
        <v>647</v>
      </c>
      <c r="ROH12072" s="18" t="s">
        <v>647</v>
      </c>
      <c r="ROI12072" s="18" t="s">
        <v>647</v>
      </c>
      <c r="ROJ12072" s="18" t="s">
        <v>647</v>
      </c>
      <c r="ROK12072" s="18" t="s">
        <v>647</v>
      </c>
      <c r="ROL12072" s="18" t="s">
        <v>647</v>
      </c>
      <c r="ROM12072" s="18" t="s">
        <v>647</v>
      </c>
      <c r="RON12072" s="18" t="s">
        <v>647</v>
      </c>
      <c r="ROO12072" s="18" t="s">
        <v>647</v>
      </c>
      <c r="ROP12072" s="18" t="s">
        <v>647</v>
      </c>
      <c r="ROQ12072" s="18" t="s">
        <v>647</v>
      </c>
      <c r="ROR12072" s="18" t="s">
        <v>647</v>
      </c>
      <c r="ROS12072" s="18" t="s">
        <v>647</v>
      </c>
      <c r="ROT12072" s="18" t="s">
        <v>647</v>
      </c>
      <c r="ROU12072" s="18" t="s">
        <v>647</v>
      </c>
      <c r="ROV12072" s="18" t="s">
        <v>647</v>
      </c>
      <c r="ROW12072" s="18" t="s">
        <v>647</v>
      </c>
      <c r="ROX12072" s="18" t="s">
        <v>647</v>
      </c>
      <c r="ROY12072" s="18" t="s">
        <v>647</v>
      </c>
      <c r="ROZ12072" s="18" t="s">
        <v>647</v>
      </c>
      <c r="RPA12072" s="18" t="s">
        <v>647</v>
      </c>
      <c r="RPB12072" s="18" t="s">
        <v>647</v>
      </c>
      <c r="RPC12072" s="18" t="s">
        <v>647</v>
      </c>
      <c r="RPD12072" s="18" t="s">
        <v>647</v>
      </c>
      <c r="RPE12072" s="18" t="s">
        <v>647</v>
      </c>
      <c r="RPF12072" s="18" t="s">
        <v>647</v>
      </c>
      <c r="RPG12072" s="18" t="s">
        <v>647</v>
      </c>
      <c r="RPH12072" s="18" t="s">
        <v>647</v>
      </c>
      <c r="RPI12072" s="18" t="s">
        <v>647</v>
      </c>
      <c r="RPJ12072" s="18" t="s">
        <v>647</v>
      </c>
      <c r="RPK12072" s="18" t="s">
        <v>647</v>
      </c>
      <c r="RPL12072" s="18" t="s">
        <v>647</v>
      </c>
      <c r="RPM12072" s="18" t="s">
        <v>647</v>
      </c>
      <c r="RPN12072" s="18" t="s">
        <v>647</v>
      </c>
      <c r="RPO12072" s="18" t="s">
        <v>647</v>
      </c>
      <c r="RPP12072" s="18" t="s">
        <v>647</v>
      </c>
      <c r="RPQ12072" s="18" t="s">
        <v>647</v>
      </c>
      <c r="RPR12072" s="18" t="s">
        <v>647</v>
      </c>
      <c r="RPS12072" s="18" t="s">
        <v>647</v>
      </c>
      <c r="RPT12072" s="18" t="s">
        <v>647</v>
      </c>
      <c r="RPU12072" s="18" t="s">
        <v>647</v>
      </c>
      <c r="RPV12072" s="18" t="s">
        <v>647</v>
      </c>
      <c r="RPW12072" s="18" t="s">
        <v>647</v>
      </c>
      <c r="RPX12072" s="18" t="s">
        <v>647</v>
      </c>
      <c r="RPY12072" s="18" t="s">
        <v>647</v>
      </c>
      <c r="RPZ12072" s="18" t="s">
        <v>647</v>
      </c>
      <c r="RQA12072" s="18" t="s">
        <v>647</v>
      </c>
      <c r="RQB12072" s="18" t="s">
        <v>647</v>
      </c>
      <c r="RQC12072" s="18" t="s">
        <v>647</v>
      </c>
      <c r="RQD12072" s="18" t="s">
        <v>647</v>
      </c>
      <c r="RQE12072" s="18" t="s">
        <v>647</v>
      </c>
      <c r="RQF12072" s="18" t="s">
        <v>647</v>
      </c>
      <c r="RQG12072" s="18" t="s">
        <v>647</v>
      </c>
      <c r="RQH12072" s="18" t="s">
        <v>647</v>
      </c>
      <c r="RQI12072" s="18" t="s">
        <v>647</v>
      </c>
      <c r="RQJ12072" s="18" t="s">
        <v>647</v>
      </c>
      <c r="RQK12072" s="18" t="s">
        <v>647</v>
      </c>
      <c r="RQL12072" s="18" t="s">
        <v>647</v>
      </c>
      <c r="RQM12072" s="18" t="s">
        <v>647</v>
      </c>
      <c r="RQN12072" s="18" t="s">
        <v>647</v>
      </c>
      <c r="RQO12072" s="18" t="s">
        <v>647</v>
      </c>
      <c r="RQP12072" s="18" t="s">
        <v>647</v>
      </c>
      <c r="RQQ12072" s="18" t="s">
        <v>647</v>
      </c>
      <c r="RQR12072" s="18" t="s">
        <v>647</v>
      </c>
      <c r="RQS12072" s="18" t="s">
        <v>647</v>
      </c>
      <c r="RQT12072" s="18" t="s">
        <v>647</v>
      </c>
      <c r="RQU12072" s="18" t="s">
        <v>647</v>
      </c>
      <c r="RQV12072" s="18" t="s">
        <v>647</v>
      </c>
      <c r="RQW12072" s="18" t="s">
        <v>647</v>
      </c>
      <c r="RQX12072" s="18" t="s">
        <v>647</v>
      </c>
      <c r="RQY12072" s="18" t="s">
        <v>647</v>
      </c>
      <c r="RQZ12072" s="18" t="s">
        <v>647</v>
      </c>
      <c r="RRA12072" s="18" t="s">
        <v>647</v>
      </c>
      <c r="RRB12072" s="18" t="s">
        <v>647</v>
      </c>
      <c r="RRC12072" s="18" t="s">
        <v>647</v>
      </c>
      <c r="RRD12072" s="18" t="s">
        <v>647</v>
      </c>
      <c r="RRE12072" s="18" t="s">
        <v>647</v>
      </c>
      <c r="RRF12072" s="18" t="s">
        <v>647</v>
      </c>
      <c r="RRG12072" s="18" t="s">
        <v>647</v>
      </c>
      <c r="RRH12072" s="18" t="s">
        <v>647</v>
      </c>
      <c r="RRI12072" s="18" t="s">
        <v>647</v>
      </c>
      <c r="RRJ12072" s="18" t="s">
        <v>647</v>
      </c>
      <c r="RRK12072" s="18" t="s">
        <v>647</v>
      </c>
      <c r="RRL12072" s="18" t="s">
        <v>647</v>
      </c>
      <c r="RRM12072" s="18" t="s">
        <v>647</v>
      </c>
      <c r="RRN12072" s="18" t="s">
        <v>647</v>
      </c>
      <c r="RRO12072" s="18" t="s">
        <v>647</v>
      </c>
      <c r="RRP12072" s="18" t="s">
        <v>647</v>
      </c>
      <c r="RRQ12072" s="18" t="s">
        <v>647</v>
      </c>
      <c r="RRR12072" s="18" t="s">
        <v>647</v>
      </c>
      <c r="RRS12072" s="18" t="s">
        <v>647</v>
      </c>
      <c r="RRT12072" s="18" t="s">
        <v>647</v>
      </c>
      <c r="RRU12072" s="18" t="s">
        <v>647</v>
      </c>
      <c r="RRV12072" s="18" t="s">
        <v>647</v>
      </c>
      <c r="RRW12072" s="18" t="s">
        <v>647</v>
      </c>
      <c r="RRX12072" s="18" t="s">
        <v>647</v>
      </c>
      <c r="RRY12072" s="18" t="s">
        <v>647</v>
      </c>
      <c r="RRZ12072" s="18" t="s">
        <v>647</v>
      </c>
      <c r="RSA12072" s="18" t="s">
        <v>647</v>
      </c>
      <c r="RSB12072" s="18" t="s">
        <v>647</v>
      </c>
      <c r="RSC12072" s="18" t="s">
        <v>647</v>
      </c>
      <c r="RSD12072" s="18" t="s">
        <v>647</v>
      </c>
      <c r="RSE12072" s="18" t="s">
        <v>647</v>
      </c>
      <c r="RSF12072" s="18" t="s">
        <v>647</v>
      </c>
      <c r="RSG12072" s="18" t="s">
        <v>647</v>
      </c>
      <c r="RSH12072" s="18" t="s">
        <v>647</v>
      </c>
      <c r="RSI12072" s="18" t="s">
        <v>647</v>
      </c>
      <c r="RSJ12072" s="18" t="s">
        <v>647</v>
      </c>
      <c r="RSK12072" s="18" t="s">
        <v>647</v>
      </c>
      <c r="RSL12072" s="18" t="s">
        <v>647</v>
      </c>
      <c r="RSM12072" s="18" t="s">
        <v>647</v>
      </c>
      <c r="RSN12072" s="18" t="s">
        <v>647</v>
      </c>
      <c r="RSO12072" s="18" t="s">
        <v>647</v>
      </c>
      <c r="RSP12072" s="18" t="s">
        <v>647</v>
      </c>
      <c r="RSQ12072" s="18" t="s">
        <v>647</v>
      </c>
      <c r="RSR12072" s="18" t="s">
        <v>647</v>
      </c>
      <c r="RSS12072" s="18" t="s">
        <v>647</v>
      </c>
      <c r="RST12072" s="18" t="s">
        <v>647</v>
      </c>
      <c r="RSU12072" s="18" t="s">
        <v>647</v>
      </c>
      <c r="RSV12072" s="18" t="s">
        <v>647</v>
      </c>
      <c r="RSW12072" s="18" t="s">
        <v>647</v>
      </c>
      <c r="RSX12072" s="18" t="s">
        <v>647</v>
      </c>
      <c r="RSY12072" s="18" t="s">
        <v>647</v>
      </c>
      <c r="RSZ12072" s="18" t="s">
        <v>647</v>
      </c>
      <c r="RTA12072" s="18" t="s">
        <v>647</v>
      </c>
      <c r="RTB12072" s="18" t="s">
        <v>647</v>
      </c>
      <c r="RTC12072" s="18" t="s">
        <v>647</v>
      </c>
      <c r="RTD12072" s="18" t="s">
        <v>647</v>
      </c>
      <c r="RTE12072" s="18" t="s">
        <v>647</v>
      </c>
      <c r="RTF12072" s="18" t="s">
        <v>647</v>
      </c>
      <c r="RTG12072" s="18" t="s">
        <v>647</v>
      </c>
      <c r="RTH12072" s="18" t="s">
        <v>647</v>
      </c>
      <c r="RTI12072" s="18" t="s">
        <v>647</v>
      </c>
      <c r="RTJ12072" s="18" t="s">
        <v>647</v>
      </c>
      <c r="RTK12072" s="18" t="s">
        <v>647</v>
      </c>
      <c r="RTL12072" s="18" t="s">
        <v>647</v>
      </c>
      <c r="RTM12072" s="18" t="s">
        <v>647</v>
      </c>
      <c r="RTN12072" s="18" t="s">
        <v>647</v>
      </c>
      <c r="RTO12072" s="18" t="s">
        <v>647</v>
      </c>
      <c r="RTP12072" s="18" t="s">
        <v>647</v>
      </c>
      <c r="RTQ12072" s="18" t="s">
        <v>647</v>
      </c>
      <c r="RTR12072" s="18" t="s">
        <v>647</v>
      </c>
      <c r="RTS12072" s="18" t="s">
        <v>647</v>
      </c>
      <c r="RTT12072" s="18" t="s">
        <v>647</v>
      </c>
      <c r="RTU12072" s="18" t="s">
        <v>647</v>
      </c>
      <c r="RTV12072" s="18" t="s">
        <v>647</v>
      </c>
      <c r="RTW12072" s="18" t="s">
        <v>647</v>
      </c>
      <c r="RTX12072" s="18" t="s">
        <v>647</v>
      </c>
      <c r="RTY12072" s="18" t="s">
        <v>647</v>
      </c>
      <c r="RTZ12072" s="18" t="s">
        <v>647</v>
      </c>
      <c r="RUA12072" s="18" t="s">
        <v>647</v>
      </c>
      <c r="RUB12072" s="18" t="s">
        <v>647</v>
      </c>
      <c r="RUC12072" s="18" t="s">
        <v>647</v>
      </c>
      <c r="RUD12072" s="18" t="s">
        <v>647</v>
      </c>
      <c r="RUE12072" s="18" t="s">
        <v>647</v>
      </c>
      <c r="RUF12072" s="18" t="s">
        <v>647</v>
      </c>
      <c r="RUG12072" s="18" t="s">
        <v>647</v>
      </c>
      <c r="RUH12072" s="18" t="s">
        <v>647</v>
      </c>
      <c r="RUI12072" s="18" t="s">
        <v>647</v>
      </c>
      <c r="RUJ12072" s="18" t="s">
        <v>647</v>
      </c>
      <c r="RUK12072" s="18" t="s">
        <v>647</v>
      </c>
      <c r="RUL12072" s="18" t="s">
        <v>647</v>
      </c>
      <c r="RUM12072" s="18" t="s">
        <v>647</v>
      </c>
      <c r="RUN12072" s="18" t="s">
        <v>647</v>
      </c>
      <c r="RUO12072" s="18" t="s">
        <v>647</v>
      </c>
      <c r="RUP12072" s="18" t="s">
        <v>647</v>
      </c>
      <c r="RUQ12072" s="18" t="s">
        <v>647</v>
      </c>
      <c r="RUR12072" s="18" t="s">
        <v>647</v>
      </c>
      <c r="RUS12072" s="18" t="s">
        <v>647</v>
      </c>
      <c r="RUT12072" s="18" t="s">
        <v>647</v>
      </c>
      <c r="RUU12072" s="18" t="s">
        <v>647</v>
      </c>
      <c r="RUV12072" s="18" t="s">
        <v>647</v>
      </c>
      <c r="RUW12072" s="18" t="s">
        <v>647</v>
      </c>
      <c r="RUX12072" s="18" t="s">
        <v>647</v>
      </c>
      <c r="RUY12072" s="18" t="s">
        <v>647</v>
      </c>
      <c r="RUZ12072" s="18" t="s">
        <v>647</v>
      </c>
      <c r="RVA12072" s="18" t="s">
        <v>647</v>
      </c>
      <c r="RVB12072" s="18" t="s">
        <v>647</v>
      </c>
      <c r="RVC12072" s="18" t="s">
        <v>647</v>
      </c>
      <c r="RVD12072" s="18" t="s">
        <v>647</v>
      </c>
      <c r="RVE12072" s="18" t="s">
        <v>647</v>
      </c>
      <c r="RVF12072" s="18" t="s">
        <v>647</v>
      </c>
      <c r="RVG12072" s="18" t="s">
        <v>647</v>
      </c>
      <c r="RVH12072" s="18" t="s">
        <v>647</v>
      </c>
      <c r="RVI12072" s="18" t="s">
        <v>647</v>
      </c>
      <c r="RVJ12072" s="18" t="s">
        <v>647</v>
      </c>
      <c r="RVK12072" s="18" t="s">
        <v>647</v>
      </c>
      <c r="RVL12072" s="18" t="s">
        <v>647</v>
      </c>
      <c r="RVM12072" s="18" t="s">
        <v>647</v>
      </c>
      <c r="RVN12072" s="18" t="s">
        <v>647</v>
      </c>
      <c r="RVO12072" s="18" t="s">
        <v>647</v>
      </c>
      <c r="RVP12072" s="18" t="s">
        <v>647</v>
      </c>
      <c r="RVQ12072" s="18" t="s">
        <v>647</v>
      </c>
      <c r="RVR12072" s="18" t="s">
        <v>647</v>
      </c>
      <c r="RVS12072" s="18" t="s">
        <v>647</v>
      </c>
      <c r="RVT12072" s="18" t="s">
        <v>647</v>
      </c>
      <c r="RVU12072" s="18" t="s">
        <v>647</v>
      </c>
      <c r="RVV12072" s="18" t="s">
        <v>647</v>
      </c>
      <c r="RVW12072" s="18" t="s">
        <v>647</v>
      </c>
      <c r="RVX12072" s="18" t="s">
        <v>647</v>
      </c>
      <c r="RVY12072" s="18" t="s">
        <v>647</v>
      </c>
      <c r="RVZ12072" s="18" t="s">
        <v>647</v>
      </c>
      <c r="RWA12072" s="18" t="s">
        <v>647</v>
      </c>
      <c r="RWB12072" s="18" t="s">
        <v>647</v>
      </c>
      <c r="RWC12072" s="18" t="s">
        <v>647</v>
      </c>
      <c r="RWD12072" s="18" t="s">
        <v>647</v>
      </c>
      <c r="RWE12072" s="18" t="s">
        <v>647</v>
      </c>
      <c r="RWF12072" s="18" t="s">
        <v>647</v>
      </c>
      <c r="RWG12072" s="18" t="s">
        <v>647</v>
      </c>
      <c r="RWH12072" s="18" t="s">
        <v>647</v>
      </c>
      <c r="RWI12072" s="18" t="s">
        <v>647</v>
      </c>
      <c r="RWJ12072" s="18" t="s">
        <v>647</v>
      </c>
      <c r="RWK12072" s="18" t="s">
        <v>647</v>
      </c>
      <c r="RWL12072" s="18" t="s">
        <v>647</v>
      </c>
      <c r="RWM12072" s="18" t="s">
        <v>647</v>
      </c>
      <c r="RWN12072" s="18" t="s">
        <v>647</v>
      </c>
      <c r="RWO12072" s="18" t="s">
        <v>647</v>
      </c>
      <c r="RWP12072" s="18" t="s">
        <v>647</v>
      </c>
      <c r="RWQ12072" s="18" t="s">
        <v>647</v>
      </c>
      <c r="RWR12072" s="18" t="s">
        <v>647</v>
      </c>
      <c r="RWS12072" s="18" t="s">
        <v>647</v>
      </c>
      <c r="RWT12072" s="18" t="s">
        <v>647</v>
      </c>
      <c r="RWU12072" s="18" t="s">
        <v>647</v>
      </c>
      <c r="RWV12072" s="18" t="s">
        <v>647</v>
      </c>
      <c r="RWW12072" s="18" t="s">
        <v>647</v>
      </c>
      <c r="RWX12072" s="18" t="s">
        <v>647</v>
      </c>
      <c r="RWY12072" s="18" t="s">
        <v>647</v>
      </c>
      <c r="RWZ12072" s="18" t="s">
        <v>647</v>
      </c>
      <c r="RXA12072" s="18" t="s">
        <v>647</v>
      </c>
      <c r="RXB12072" s="18" t="s">
        <v>647</v>
      </c>
      <c r="RXC12072" s="18" t="s">
        <v>647</v>
      </c>
      <c r="RXD12072" s="18" t="s">
        <v>647</v>
      </c>
      <c r="RXE12072" s="18" t="s">
        <v>647</v>
      </c>
      <c r="RXF12072" s="18" t="s">
        <v>647</v>
      </c>
      <c r="RXG12072" s="18" t="s">
        <v>647</v>
      </c>
      <c r="RXH12072" s="18" t="s">
        <v>647</v>
      </c>
      <c r="RXI12072" s="18" t="s">
        <v>647</v>
      </c>
      <c r="RXJ12072" s="18" t="s">
        <v>647</v>
      </c>
      <c r="RXK12072" s="18" t="s">
        <v>647</v>
      </c>
      <c r="RXL12072" s="18" t="s">
        <v>647</v>
      </c>
      <c r="RXM12072" s="18" t="s">
        <v>647</v>
      </c>
      <c r="RXN12072" s="18" t="s">
        <v>647</v>
      </c>
      <c r="RXO12072" s="18" t="s">
        <v>647</v>
      </c>
      <c r="RXP12072" s="18" t="s">
        <v>647</v>
      </c>
      <c r="RXQ12072" s="18" t="s">
        <v>647</v>
      </c>
      <c r="RXR12072" s="18" t="s">
        <v>647</v>
      </c>
      <c r="RXS12072" s="18" t="s">
        <v>647</v>
      </c>
      <c r="RXT12072" s="18" t="s">
        <v>647</v>
      </c>
      <c r="RXU12072" s="18" t="s">
        <v>647</v>
      </c>
      <c r="RXV12072" s="18" t="s">
        <v>647</v>
      </c>
      <c r="RXW12072" s="18" t="s">
        <v>647</v>
      </c>
      <c r="RXX12072" s="18" t="s">
        <v>647</v>
      </c>
      <c r="RXY12072" s="18" t="s">
        <v>647</v>
      </c>
      <c r="RXZ12072" s="18" t="s">
        <v>647</v>
      </c>
      <c r="RYA12072" s="18" t="s">
        <v>647</v>
      </c>
      <c r="RYB12072" s="18" t="s">
        <v>647</v>
      </c>
      <c r="RYC12072" s="18" t="s">
        <v>647</v>
      </c>
      <c r="RYD12072" s="18" t="s">
        <v>647</v>
      </c>
      <c r="RYE12072" s="18" t="s">
        <v>647</v>
      </c>
      <c r="RYF12072" s="18" t="s">
        <v>647</v>
      </c>
      <c r="RYG12072" s="18" t="s">
        <v>647</v>
      </c>
      <c r="RYH12072" s="18" t="s">
        <v>647</v>
      </c>
      <c r="RYI12072" s="18" t="s">
        <v>647</v>
      </c>
      <c r="RYJ12072" s="18" t="s">
        <v>647</v>
      </c>
      <c r="RYK12072" s="18" t="s">
        <v>647</v>
      </c>
      <c r="RYL12072" s="18" t="s">
        <v>647</v>
      </c>
      <c r="RYM12072" s="18" t="s">
        <v>647</v>
      </c>
      <c r="RYN12072" s="18" t="s">
        <v>647</v>
      </c>
      <c r="RYO12072" s="18" t="s">
        <v>647</v>
      </c>
      <c r="RYP12072" s="18" t="s">
        <v>647</v>
      </c>
      <c r="RYQ12072" s="18" t="s">
        <v>647</v>
      </c>
      <c r="RYR12072" s="18" t="s">
        <v>647</v>
      </c>
      <c r="RYS12072" s="18" t="s">
        <v>647</v>
      </c>
      <c r="RYT12072" s="18" t="s">
        <v>647</v>
      </c>
      <c r="RYU12072" s="18" t="s">
        <v>647</v>
      </c>
      <c r="RYV12072" s="18" t="s">
        <v>647</v>
      </c>
      <c r="RYW12072" s="18" t="s">
        <v>647</v>
      </c>
      <c r="RYX12072" s="18" t="s">
        <v>647</v>
      </c>
      <c r="RYY12072" s="18" t="s">
        <v>647</v>
      </c>
      <c r="RYZ12072" s="18" t="s">
        <v>647</v>
      </c>
      <c r="RZA12072" s="18" t="s">
        <v>647</v>
      </c>
      <c r="RZB12072" s="18" t="s">
        <v>647</v>
      </c>
      <c r="RZC12072" s="18" t="s">
        <v>647</v>
      </c>
      <c r="RZD12072" s="18" t="s">
        <v>647</v>
      </c>
      <c r="RZE12072" s="18" t="s">
        <v>647</v>
      </c>
      <c r="RZF12072" s="18" t="s">
        <v>647</v>
      </c>
      <c r="RZG12072" s="18" t="s">
        <v>647</v>
      </c>
      <c r="RZH12072" s="18" t="s">
        <v>647</v>
      </c>
      <c r="RZI12072" s="18" t="s">
        <v>647</v>
      </c>
      <c r="RZJ12072" s="18" t="s">
        <v>647</v>
      </c>
      <c r="RZK12072" s="18" t="s">
        <v>647</v>
      </c>
      <c r="RZL12072" s="18" t="s">
        <v>647</v>
      </c>
      <c r="RZM12072" s="18" t="s">
        <v>647</v>
      </c>
      <c r="RZN12072" s="18" t="s">
        <v>647</v>
      </c>
      <c r="RZO12072" s="18" t="s">
        <v>647</v>
      </c>
      <c r="RZP12072" s="18" t="s">
        <v>647</v>
      </c>
      <c r="RZQ12072" s="18" t="s">
        <v>647</v>
      </c>
      <c r="RZR12072" s="18" t="s">
        <v>647</v>
      </c>
      <c r="RZS12072" s="18" t="s">
        <v>647</v>
      </c>
      <c r="RZT12072" s="18" t="s">
        <v>647</v>
      </c>
      <c r="RZU12072" s="18" t="s">
        <v>647</v>
      </c>
      <c r="RZV12072" s="18" t="s">
        <v>647</v>
      </c>
      <c r="RZW12072" s="18" t="s">
        <v>647</v>
      </c>
      <c r="RZX12072" s="18" t="s">
        <v>647</v>
      </c>
      <c r="RZY12072" s="18" t="s">
        <v>647</v>
      </c>
      <c r="RZZ12072" s="18" t="s">
        <v>647</v>
      </c>
      <c r="SAA12072" s="18" t="s">
        <v>647</v>
      </c>
      <c r="SAB12072" s="18" t="s">
        <v>647</v>
      </c>
      <c r="SAC12072" s="18" t="s">
        <v>647</v>
      </c>
      <c r="SAD12072" s="18" t="s">
        <v>647</v>
      </c>
      <c r="SAE12072" s="18" t="s">
        <v>647</v>
      </c>
      <c r="SAF12072" s="18" t="s">
        <v>647</v>
      </c>
      <c r="SAG12072" s="18" t="s">
        <v>647</v>
      </c>
      <c r="SAH12072" s="18" t="s">
        <v>647</v>
      </c>
      <c r="SAI12072" s="18" t="s">
        <v>647</v>
      </c>
      <c r="SAJ12072" s="18" t="s">
        <v>647</v>
      </c>
      <c r="SAK12072" s="18" t="s">
        <v>647</v>
      </c>
      <c r="SAL12072" s="18" t="s">
        <v>647</v>
      </c>
      <c r="SAM12072" s="18" t="s">
        <v>647</v>
      </c>
      <c r="SAN12072" s="18" t="s">
        <v>647</v>
      </c>
      <c r="SAO12072" s="18" t="s">
        <v>647</v>
      </c>
      <c r="SAP12072" s="18" t="s">
        <v>647</v>
      </c>
      <c r="SAQ12072" s="18" t="s">
        <v>647</v>
      </c>
      <c r="SAR12072" s="18" t="s">
        <v>647</v>
      </c>
      <c r="SAS12072" s="18" t="s">
        <v>647</v>
      </c>
      <c r="SAT12072" s="18" t="s">
        <v>647</v>
      </c>
      <c r="SAU12072" s="18" t="s">
        <v>647</v>
      </c>
      <c r="SAV12072" s="18" t="s">
        <v>647</v>
      </c>
      <c r="SAW12072" s="18" t="s">
        <v>647</v>
      </c>
      <c r="SAX12072" s="18" t="s">
        <v>647</v>
      </c>
      <c r="SAY12072" s="18" t="s">
        <v>647</v>
      </c>
      <c r="SAZ12072" s="18" t="s">
        <v>647</v>
      </c>
      <c r="SBA12072" s="18" t="s">
        <v>647</v>
      </c>
      <c r="SBB12072" s="18" t="s">
        <v>647</v>
      </c>
      <c r="SBC12072" s="18" t="s">
        <v>647</v>
      </c>
      <c r="SBD12072" s="18" t="s">
        <v>647</v>
      </c>
      <c r="SBE12072" s="18" t="s">
        <v>647</v>
      </c>
      <c r="SBF12072" s="18" t="s">
        <v>647</v>
      </c>
      <c r="SBG12072" s="18" t="s">
        <v>647</v>
      </c>
      <c r="SBH12072" s="18" t="s">
        <v>647</v>
      </c>
      <c r="SBI12072" s="18" t="s">
        <v>647</v>
      </c>
      <c r="SBJ12072" s="18" t="s">
        <v>647</v>
      </c>
      <c r="SBK12072" s="18" t="s">
        <v>647</v>
      </c>
      <c r="SBL12072" s="18" t="s">
        <v>647</v>
      </c>
      <c r="SBM12072" s="18" t="s">
        <v>647</v>
      </c>
      <c r="SBN12072" s="18" t="s">
        <v>647</v>
      </c>
      <c r="SBO12072" s="18" t="s">
        <v>647</v>
      </c>
      <c r="SBP12072" s="18" t="s">
        <v>647</v>
      </c>
      <c r="SBQ12072" s="18" t="s">
        <v>647</v>
      </c>
      <c r="SBR12072" s="18" t="s">
        <v>647</v>
      </c>
      <c r="SBS12072" s="18" t="s">
        <v>647</v>
      </c>
      <c r="SBT12072" s="18" t="s">
        <v>647</v>
      </c>
      <c r="SBU12072" s="18" t="s">
        <v>647</v>
      </c>
      <c r="SBV12072" s="18" t="s">
        <v>647</v>
      </c>
      <c r="SBW12072" s="18" t="s">
        <v>647</v>
      </c>
      <c r="SBX12072" s="18" t="s">
        <v>647</v>
      </c>
      <c r="SBY12072" s="18" t="s">
        <v>647</v>
      </c>
      <c r="SBZ12072" s="18" t="s">
        <v>647</v>
      </c>
      <c r="SCA12072" s="18" t="s">
        <v>647</v>
      </c>
      <c r="SCB12072" s="18" t="s">
        <v>647</v>
      </c>
      <c r="SCC12072" s="18" t="s">
        <v>647</v>
      </c>
      <c r="SCD12072" s="18" t="s">
        <v>647</v>
      </c>
      <c r="SCE12072" s="18" t="s">
        <v>647</v>
      </c>
      <c r="SCF12072" s="18" t="s">
        <v>647</v>
      </c>
      <c r="SCG12072" s="18" t="s">
        <v>647</v>
      </c>
      <c r="SCH12072" s="18" t="s">
        <v>647</v>
      </c>
      <c r="SCI12072" s="18" t="s">
        <v>647</v>
      </c>
      <c r="SCJ12072" s="18" t="s">
        <v>647</v>
      </c>
      <c r="SCK12072" s="18" t="s">
        <v>647</v>
      </c>
      <c r="SCL12072" s="18" t="s">
        <v>647</v>
      </c>
      <c r="SCM12072" s="18" t="s">
        <v>647</v>
      </c>
      <c r="SCN12072" s="18" t="s">
        <v>647</v>
      </c>
      <c r="SCO12072" s="18" t="s">
        <v>647</v>
      </c>
      <c r="SCP12072" s="18" t="s">
        <v>647</v>
      </c>
      <c r="SCQ12072" s="18" t="s">
        <v>647</v>
      </c>
      <c r="SCR12072" s="18" t="s">
        <v>647</v>
      </c>
      <c r="SCS12072" s="18" t="s">
        <v>647</v>
      </c>
      <c r="SCT12072" s="18" t="s">
        <v>647</v>
      </c>
      <c r="SCU12072" s="18" t="s">
        <v>647</v>
      </c>
      <c r="SCV12072" s="18" t="s">
        <v>647</v>
      </c>
      <c r="SCW12072" s="18" t="s">
        <v>647</v>
      </c>
      <c r="SCX12072" s="18" t="s">
        <v>647</v>
      </c>
      <c r="SCY12072" s="18" t="s">
        <v>647</v>
      </c>
      <c r="SCZ12072" s="18" t="s">
        <v>647</v>
      </c>
      <c r="SDA12072" s="18" t="s">
        <v>647</v>
      </c>
      <c r="SDB12072" s="18" t="s">
        <v>647</v>
      </c>
      <c r="SDC12072" s="18" t="s">
        <v>647</v>
      </c>
      <c r="SDD12072" s="18" t="s">
        <v>647</v>
      </c>
      <c r="SDE12072" s="18" t="s">
        <v>647</v>
      </c>
      <c r="SDF12072" s="18" t="s">
        <v>647</v>
      </c>
      <c r="SDG12072" s="18" t="s">
        <v>647</v>
      </c>
      <c r="SDH12072" s="18" t="s">
        <v>647</v>
      </c>
      <c r="SDI12072" s="18" t="s">
        <v>647</v>
      </c>
      <c r="SDJ12072" s="18" t="s">
        <v>647</v>
      </c>
      <c r="SDK12072" s="18" t="s">
        <v>647</v>
      </c>
      <c r="SDL12072" s="18" t="s">
        <v>647</v>
      </c>
      <c r="SDM12072" s="18" t="s">
        <v>647</v>
      </c>
      <c r="SDN12072" s="18" t="s">
        <v>647</v>
      </c>
      <c r="SDO12072" s="18" t="s">
        <v>647</v>
      </c>
      <c r="SDP12072" s="18" t="s">
        <v>647</v>
      </c>
      <c r="SDQ12072" s="18" t="s">
        <v>647</v>
      </c>
      <c r="SDR12072" s="18" t="s">
        <v>647</v>
      </c>
      <c r="SDS12072" s="18" t="s">
        <v>647</v>
      </c>
      <c r="SDT12072" s="18" t="s">
        <v>647</v>
      </c>
      <c r="SDU12072" s="18" t="s">
        <v>647</v>
      </c>
      <c r="SDV12072" s="18" t="s">
        <v>647</v>
      </c>
      <c r="SDW12072" s="18" t="s">
        <v>647</v>
      </c>
      <c r="SDX12072" s="18" t="s">
        <v>647</v>
      </c>
      <c r="SDY12072" s="18" t="s">
        <v>647</v>
      </c>
      <c r="SDZ12072" s="18" t="s">
        <v>647</v>
      </c>
      <c r="SEA12072" s="18" t="s">
        <v>647</v>
      </c>
      <c r="SEB12072" s="18" t="s">
        <v>647</v>
      </c>
      <c r="SEC12072" s="18" t="s">
        <v>647</v>
      </c>
      <c r="SED12072" s="18" t="s">
        <v>647</v>
      </c>
      <c r="SEE12072" s="18" t="s">
        <v>647</v>
      </c>
      <c r="SEF12072" s="18" t="s">
        <v>647</v>
      </c>
      <c r="SEG12072" s="18" t="s">
        <v>647</v>
      </c>
      <c r="SEH12072" s="18" t="s">
        <v>647</v>
      </c>
      <c r="SEI12072" s="18" t="s">
        <v>647</v>
      </c>
      <c r="SEJ12072" s="18" t="s">
        <v>647</v>
      </c>
      <c r="SEK12072" s="18" t="s">
        <v>647</v>
      </c>
      <c r="SEL12072" s="18" t="s">
        <v>647</v>
      </c>
      <c r="SEM12072" s="18" t="s">
        <v>647</v>
      </c>
      <c r="SEN12072" s="18" t="s">
        <v>647</v>
      </c>
      <c r="SEO12072" s="18" t="s">
        <v>647</v>
      </c>
      <c r="SEP12072" s="18" t="s">
        <v>647</v>
      </c>
      <c r="SEQ12072" s="18" t="s">
        <v>647</v>
      </c>
      <c r="SER12072" s="18" t="s">
        <v>647</v>
      </c>
      <c r="SES12072" s="18" t="s">
        <v>647</v>
      </c>
      <c r="SET12072" s="18" t="s">
        <v>647</v>
      </c>
      <c r="SEU12072" s="18" t="s">
        <v>647</v>
      </c>
      <c r="SEV12072" s="18" t="s">
        <v>647</v>
      </c>
      <c r="SEW12072" s="18" t="s">
        <v>647</v>
      </c>
      <c r="SEX12072" s="18" t="s">
        <v>647</v>
      </c>
      <c r="SEY12072" s="18" t="s">
        <v>647</v>
      </c>
      <c r="SEZ12072" s="18" t="s">
        <v>647</v>
      </c>
      <c r="SFA12072" s="18" t="s">
        <v>647</v>
      </c>
      <c r="SFB12072" s="18" t="s">
        <v>647</v>
      </c>
      <c r="SFC12072" s="18" t="s">
        <v>647</v>
      </c>
      <c r="SFD12072" s="18" t="s">
        <v>647</v>
      </c>
      <c r="SFE12072" s="18" t="s">
        <v>647</v>
      </c>
      <c r="SFF12072" s="18" t="s">
        <v>647</v>
      </c>
      <c r="SFG12072" s="18" t="s">
        <v>647</v>
      </c>
      <c r="SFH12072" s="18" t="s">
        <v>647</v>
      </c>
      <c r="SFI12072" s="18" t="s">
        <v>647</v>
      </c>
      <c r="SFJ12072" s="18" t="s">
        <v>647</v>
      </c>
      <c r="SFK12072" s="18" t="s">
        <v>647</v>
      </c>
      <c r="SFL12072" s="18" t="s">
        <v>647</v>
      </c>
      <c r="SFM12072" s="18" t="s">
        <v>647</v>
      </c>
      <c r="SFN12072" s="18" t="s">
        <v>647</v>
      </c>
      <c r="SFO12072" s="18" t="s">
        <v>647</v>
      </c>
      <c r="SFP12072" s="18" t="s">
        <v>647</v>
      </c>
      <c r="SFQ12072" s="18" t="s">
        <v>647</v>
      </c>
      <c r="SFR12072" s="18" t="s">
        <v>647</v>
      </c>
      <c r="SFS12072" s="18" t="s">
        <v>647</v>
      </c>
      <c r="SFT12072" s="18" t="s">
        <v>647</v>
      </c>
      <c r="SFU12072" s="18" t="s">
        <v>647</v>
      </c>
      <c r="SFV12072" s="18" t="s">
        <v>647</v>
      </c>
      <c r="SFW12072" s="18" t="s">
        <v>647</v>
      </c>
      <c r="SFX12072" s="18" t="s">
        <v>647</v>
      </c>
      <c r="SFY12072" s="18" t="s">
        <v>647</v>
      </c>
      <c r="SFZ12072" s="18" t="s">
        <v>647</v>
      </c>
      <c r="SGA12072" s="18" t="s">
        <v>647</v>
      </c>
      <c r="SGB12072" s="18" t="s">
        <v>647</v>
      </c>
      <c r="SGC12072" s="18" t="s">
        <v>647</v>
      </c>
      <c r="SGD12072" s="18" t="s">
        <v>647</v>
      </c>
      <c r="SGE12072" s="18" t="s">
        <v>647</v>
      </c>
      <c r="SGF12072" s="18" t="s">
        <v>647</v>
      </c>
      <c r="SGG12072" s="18" t="s">
        <v>647</v>
      </c>
      <c r="SGH12072" s="18" t="s">
        <v>647</v>
      </c>
      <c r="SGI12072" s="18" t="s">
        <v>647</v>
      </c>
      <c r="SGJ12072" s="18" t="s">
        <v>647</v>
      </c>
      <c r="SGK12072" s="18" t="s">
        <v>647</v>
      </c>
      <c r="SGL12072" s="18" t="s">
        <v>647</v>
      </c>
      <c r="SGM12072" s="18" t="s">
        <v>647</v>
      </c>
      <c r="SGN12072" s="18" t="s">
        <v>647</v>
      </c>
      <c r="SGO12072" s="18" t="s">
        <v>647</v>
      </c>
      <c r="SGP12072" s="18" t="s">
        <v>647</v>
      </c>
      <c r="SGQ12072" s="18" t="s">
        <v>647</v>
      </c>
      <c r="SGR12072" s="18" t="s">
        <v>647</v>
      </c>
      <c r="SGS12072" s="18" t="s">
        <v>647</v>
      </c>
      <c r="SGT12072" s="18" t="s">
        <v>647</v>
      </c>
      <c r="SGU12072" s="18" t="s">
        <v>647</v>
      </c>
      <c r="SGV12072" s="18" t="s">
        <v>647</v>
      </c>
      <c r="SGW12072" s="18" t="s">
        <v>647</v>
      </c>
      <c r="SGX12072" s="18" t="s">
        <v>647</v>
      </c>
      <c r="SGY12072" s="18" t="s">
        <v>647</v>
      </c>
      <c r="SGZ12072" s="18" t="s">
        <v>647</v>
      </c>
      <c r="SHA12072" s="18" t="s">
        <v>647</v>
      </c>
      <c r="SHB12072" s="18" t="s">
        <v>647</v>
      </c>
      <c r="SHC12072" s="18" t="s">
        <v>647</v>
      </c>
      <c r="SHD12072" s="18" t="s">
        <v>647</v>
      </c>
      <c r="SHE12072" s="18" t="s">
        <v>647</v>
      </c>
      <c r="SHF12072" s="18" t="s">
        <v>647</v>
      </c>
      <c r="SHG12072" s="18" t="s">
        <v>647</v>
      </c>
      <c r="SHH12072" s="18" t="s">
        <v>647</v>
      </c>
      <c r="SHI12072" s="18" t="s">
        <v>647</v>
      </c>
      <c r="SHJ12072" s="18" t="s">
        <v>647</v>
      </c>
      <c r="SHK12072" s="18" t="s">
        <v>647</v>
      </c>
      <c r="SHL12072" s="18" t="s">
        <v>647</v>
      </c>
      <c r="SHM12072" s="18" t="s">
        <v>647</v>
      </c>
      <c r="SHN12072" s="18" t="s">
        <v>647</v>
      </c>
      <c r="SHO12072" s="18" t="s">
        <v>647</v>
      </c>
      <c r="SHP12072" s="18" t="s">
        <v>647</v>
      </c>
      <c r="SHQ12072" s="18" t="s">
        <v>647</v>
      </c>
      <c r="SHR12072" s="18" t="s">
        <v>647</v>
      </c>
      <c r="SHS12072" s="18" t="s">
        <v>647</v>
      </c>
      <c r="SHT12072" s="18" t="s">
        <v>647</v>
      </c>
      <c r="SHU12072" s="18" t="s">
        <v>647</v>
      </c>
      <c r="SHV12072" s="18" t="s">
        <v>647</v>
      </c>
      <c r="SHW12072" s="18" t="s">
        <v>647</v>
      </c>
      <c r="SHX12072" s="18" t="s">
        <v>647</v>
      </c>
      <c r="SHY12072" s="18" t="s">
        <v>647</v>
      </c>
      <c r="SHZ12072" s="18" t="s">
        <v>647</v>
      </c>
      <c r="SIA12072" s="18" t="s">
        <v>647</v>
      </c>
      <c r="SIB12072" s="18" t="s">
        <v>647</v>
      </c>
      <c r="SIC12072" s="18" t="s">
        <v>647</v>
      </c>
      <c r="SID12072" s="18" t="s">
        <v>647</v>
      </c>
      <c r="SIE12072" s="18" t="s">
        <v>647</v>
      </c>
      <c r="SIF12072" s="18" t="s">
        <v>647</v>
      </c>
      <c r="SIG12072" s="18" t="s">
        <v>647</v>
      </c>
      <c r="SIH12072" s="18" t="s">
        <v>647</v>
      </c>
      <c r="SII12072" s="18" t="s">
        <v>647</v>
      </c>
      <c r="SIJ12072" s="18" t="s">
        <v>647</v>
      </c>
      <c r="SIK12072" s="18" t="s">
        <v>647</v>
      </c>
      <c r="SIL12072" s="18" t="s">
        <v>647</v>
      </c>
      <c r="SIM12072" s="18" t="s">
        <v>647</v>
      </c>
      <c r="SIN12072" s="18" t="s">
        <v>647</v>
      </c>
      <c r="SIO12072" s="18" t="s">
        <v>647</v>
      </c>
      <c r="SIP12072" s="18" t="s">
        <v>647</v>
      </c>
      <c r="SIQ12072" s="18" t="s">
        <v>647</v>
      </c>
      <c r="SIR12072" s="18" t="s">
        <v>647</v>
      </c>
      <c r="SIS12072" s="18" t="s">
        <v>647</v>
      </c>
      <c r="SIT12072" s="18" t="s">
        <v>647</v>
      </c>
      <c r="SIU12072" s="18" t="s">
        <v>647</v>
      </c>
      <c r="SIV12072" s="18" t="s">
        <v>647</v>
      </c>
      <c r="SIW12072" s="18" t="s">
        <v>647</v>
      </c>
      <c r="SIX12072" s="18" t="s">
        <v>647</v>
      </c>
      <c r="SIY12072" s="18" t="s">
        <v>647</v>
      </c>
      <c r="SIZ12072" s="18" t="s">
        <v>647</v>
      </c>
      <c r="SJA12072" s="18" t="s">
        <v>647</v>
      </c>
      <c r="SJB12072" s="18" t="s">
        <v>647</v>
      </c>
      <c r="SJC12072" s="18" t="s">
        <v>647</v>
      </c>
      <c r="SJD12072" s="18" t="s">
        <v>647</v>
      </c>
      <c r="SJE12072" s="18" t="s">
        <v>647</v>
      </c>
      <c r="SJF12072" s="18" t="s">
        <v>647</v>
      </c>
      <c r="SJG12072" s="18" t="s">
        <v>647</v>
      </c>
      <c r="SJH12072" s="18" t="s">
        <v>647</v>
      </c>
      <c r="SJI12072" s="18" t="s">
        <v>647</v>
      </c>
      <c r="SJJ12072" s="18" t="s">
        <v>647</v>
      </c>
      <c r="SJK12072" s="18" t="s">
        <v>647</v>
      </c>
      <c r="SJL12072" s="18" t="s">
        <v>647</v>
      </c>
      <c r="SJM12072" s="18" t="s">
        <v>647</v>
      </c>
      <c r="SJN12072" s="18" t="s">
        <v>647</v>
      </c>
      <c r="SJO12072" s="18" t="s">
        <v>647</v>
      </c>
      <c r="SJP12072" s="18" t="s">
        <v>647</v>
      </c>
      <c r="SJQ12072" s="18" t="s">
        <v>647</v>
      </c>
      <c r="SJR12072" s="18" t="s">
        <v>647</v>
      </c>
      <c r="SJS12072" s="18" t="s">
        <v>647</v>
      </c>
      <c r="SJT12072" s="18" t="s">
        <v>647</v>
      </c>
      <c r="SJU12072" s="18" t="s">
        <v>647</v>
      </c>
      <c r="SJV12072" s="18" t="s">
        <v>647</v>
      </c>
      <c r="SJW12072" s="18" t="s">
        <v>647</v>
      </c>
      <c r="SJX12072" s="18" t="s">
        <v>647</v>
      </c>
      <c r="SJY12072" s="18" t="s">
        <v>647</v>
      </c>
      <c r="SJZ12072" s="18" t="s">
        <v>647</v>
      </c>
      <c r="SKA12072" s="18" t="s">
        <v>647</v>
      </c>
      <c r="SKB12072" s="18" t="s">
        <v>647</v>
      </c>
      <c r="SKC12072" s="18" t="s">
        <v>647</v>
      </c>
      <c r="SKD12072" s="18" t="s">
        <v>647</v>
      </c>
      <c r="SKE12072" s="18" t="s">
        <v>647</v>
      </c>
      <c r="SKF12072" s="18" t="s">
        <v>647</v>
      </c>
      <c r="SKG12072" s="18" t="s">
        <v>647</v>
      </c>
      <c r="SKH12072" s="18" t="s">
        <v>647</v>
      </c>
      <c r="SKI12072" s="18" t="s">
        <v>647</v>
      </c>
      <c r="SKJ12072" s="18" t="s">
        <v>647</v>
      </c>
      <c r="SKK12072" s="18" t="s">
        <v>647</v>
      </c>
      <c r="SKL12072" s="18" t="s">
        <v>647</v>
      </c>
      <c r="SKM12072" s="18" t="s">
        <v>647</v>
      </c>
      <c r="SKN12072" s="18" t="s">
        <v>647</v>
      </c>
      <c r="SKO12072" s="18" t="s">
        <v>647</v>
      </c>
      <c r="SKP12072" s="18" t="s">
        <v>647</v>
      </c>
      <c r="SKQ12072" s="18" t="s">
        <v>647</v>
      </c>
      <c r="SKR12072" s="18" t="s">
        <v>647</v>
      </c>
      <c r="SKS12072" s="18" t="s">
        <v>647</v>
      </c>
      <c r="SKT12072" s="18" t="s">
        <v>647</v>
      </c>
      <c r="SKU12072" s="18" t="s">
        <v>647</v>
      </c>
      <c r="SKV12072" s="18" t="s">
        <v>647</v>
      </c>
      <c r="SKW12072" s="18" t="s">
        <v>647</v>
      </c>
      <c r="SKX12072" s="18" t="s">
        <v>647</v>
      </c>
      <c r="SKY12072" s="18" t="s">
        <v>647</v>
      </c>
      <c r="SKZ12072" s="18" t="s">
        <v>647</v>
      </c>
      <c r="SLA12072" s="18" t="s">
        <v>647</v>
      </c>
      <c r="SLB12072" s="18" t="s">
        <v>647</v>
      </c>
      <c r="SLC12072" s="18" t="s">
        <v>647</v>
      </c>
      <c r="SLD12072" s="18" t="s">
        <v>647</v>
      </c>
      <c r="SLE12072" s="18" t="s">
        <v>647</v>
      </c>
      <c r="SLF12072" s="18" t="s">
        <v>647</v>
      </c>
      <c r="SLG12072" s="18" t="s">
        <v>647</v>
      </c>
      <c r="SLH12072" s="18" t="s">
        <v>647</v>
      </c>
      <c r="SLI12072" s="18" t="s">
        <v>647</v>
      </c>
      <c r="SLJ12072" s="18" t="s">
        <v>647</v>
      </c>
      <c r="SLK12072" s="18" t="s">
        <v>647</v>
      </c>
      <c r="SLL12072" s="18" t="s">
        <v>647</v>
      </c>
      <c r="SLM12072" s="18" t="s">
        <v>647</v>
      </c>
      <c r="SLN12072" s="18" t="s">
        <v>647</v>
      </c>
      <c r="SLO12072" s="18" t="s">
        <v>647</v>
      </c>
      <c r="SLP12072" s="18" t="s">
        <v>647</v>
      </c>
      <c r="SLQ12072" s="18" t="s">
        <v>647</v>
      </c>
      <c r="SLR12072" s="18" t="s">
        <v>647</v>
      </c>
      <c r="SLS12072" s="18" t="s">
        <v>647</v>
      </c>
      <c r="SLT12072" s="18" t="s">
        <v>647</v>
      </c>
      <c r="SLU12072" s="18" t="s">
        <v>647</v>
      </c>
      <c r="SLV12072" s="18" t="s">
        <v>647</v>
      </c>
      <c r="SLW12072" s="18" t="s">
        <v>647</v>
      </c>
      <c r="SLX12072" s="18" t="s">
        <v>647</v>
      </c>
      <c r="SLY12072" s="18" t="s">
        <v>647</v>
      </c>
      <c r="SLZ12072" s="18" t="s">
        <v>647</v>
      </c>
      <c r="SMA12072" s="18" t="s">
        <v>647</v>
      </c>
      <c r="SMB12072" s="18" t="s">
        <v>647</v>
      </c>
      <c r="SMC12072" s="18" t="s">
        <v>647</v>
      </c>
      <c r="SMD12072" s="18" t="s">
        <v>647</v>
      </c>
      <c r="SME12072" s="18" t="s">
        <v>647</v>
      </c>
      <c r="SMF12072" s="18" t="s">
        <v>647</v>
      </c>
      <c r="SMG12072" s="18" t="s">
        <v>647</v>
      </c>
      <c r="SMH12072" s="18" t="s">
        <v>647</v>
      </c>
      <c r="SMI12072" s="18" t="s">
        <v>647</v>
      </c>
      <c r="SMJ12072" s="18" t="s">
        <v>647</v>
      </c>
      <c r="SMK12072" s="18" t="s">
        <v>647</v>
      </c>
      <c r="SML12072" s="18" t="s">
        <v>647</v>
      </c>
      <c r="SMM12072" s="18" t="s">
        <v>647</v>
      </c>
      <c r="SMN12072" s="18" t="s">
        <v>647</v>
      </c>
      <c r="SMO12072" s="18" t="s">
        <v>647</v>
      </c>
      <c r="SMP12072" s="18" t="s">
        <v>647</v>
      </c>
      <c r="SMQ12072" s="18" t="s">
        <v>647</v>
      </c>
      <c r="SMR12072" s="18" t="s">
        <v>647</v>
      </c>
      <c r="SMS12072" s="18" t="s">
        <v>647</v>
      </c>
      <c r="SMT12072" s="18" t="s">
        <v>647</v>
      </c>
      <c r="SMU12072" s="18" t="s">
        <v>647</v>
      </c>
      <c r="SMV12072" s="18" t="s">
        <v>647</v>
      </c>
      <c r="SMW12072" s="18" t="s">
        <v>647</v>
      </c>
      <c r="SMX12072" s="18" t="s">
        <v>647</v>
      </c>
      <c r="SMY12072" s="18" t="s">
        <v>647</v>
      </c>
      <c r="SMZ12072" s="18" t="s">
        <v>647</v>
      </c>
      <c r="SNA12072" s="18" t="s">
        <v>647</v>
      </c>
      <c r="SNB12072" s="18" t="s">
        <v>647</v>
      </c>
      <c r="SNC12072" s="18" t="s">
        <v>647</v>
      </c>
      <c r="SND12072" s="18" t="s">
        <v>647</v>
      </c>
      <c r="SNE12072" s="18" t="s">
        <v>647</v>
      </c>
      <c r="SNF12072" s="18" t="s">
        <v>647</v>
      </c>
      <c r="SNG12072" s="18" t="s">
        <v>647</v>
      </c>
      <c r="SNH12072" s="18" t="s">
        <v>647</v>
      </c>
      <c r="SNI12072" s="18" t="s">
        <v>647</v>
      </c>
      <c r="SNJ12072" s="18" t="s">
        <v>647</v>
      </c>
      <c r="SNK12072" s="18" t="s">
        <v>647</v>
      </c>
      <c r="SNL12072" s="18" t="s">
        <v>647</v>
      </c>
      <c r="SNM12072" s="18" t="s">
        <v>647</v>
      </c>
      <c r="SNN12072" s="18" t="s">
        <v>647</v>
      </c>
      <c r="SNO12072" s="18" t="s">
        <v>647</v>
      </c>
      <c r="SNP12072" s="18" t="s">
        <v>647</v>
      </c>
      <c r="SNQ12072" s="18" t="s">
        <v>647</v>
      </c>
      <c r="SNR12072" s="18" t="s">
        <v>647</v>
      </c>
      <c r="SNS12072" s="18" t="s">
        <v>647</v>
      </c>
      <c r="SNT12072" s="18" t="s">
        <v>647</v>
      </c>
      <c r="SNU12072" s="18" t="s">
        <v>647</v>
      </c>
      <c r="SNV12072" s="18" t="s">
        <v>647</v>
      </c>
      <c r="SNW12072" s="18" t="s">
        <v>647</v>
      </c>
      <c r="SNX12072" s="18" t="s">
        <v>647</v>
      </c>
      <c r="SNY12072" s="18" t="s">
        <v>647</v>
      </c>
      <c r="SNZ12072" s="18" t="s">
        <v>647</v>
      </c>
      <c r="SOA12072" s="18" t="s">
        <v>647</v>
      </c>
      <c r="SOB12072" s="18" t="s">
        <v>647</v>
      </c>
      <c r="SOC12072" s="18" t="s">
        <v>647</v>
      </c>
      <c r="SOD12072" s="18" t="s">
        <v>647</v>
      </c>
      <c r="SOE12072" s="18" t="s">
        <v>647</v>
      </c>
      <c r="SOF12072" s="18" t="s">
        <v>647</v>
      </c>
      <c r="SOG12072" s="18" t="s">
        <v>647</v>
      </c>
      <c r="SOH12072" s="18" t="s">
        <v>647</v>
      </c>
      <c r="SOI12072" s="18" t="s">
        <v>647</v>
      </c>
      <c r="SOJ12072" s="18" t="s">
        <v>647</v>
      </c>
      <c r="SOK12072" s="18" t="s">
        <v>647</v>
      </c>
      <c r="SOL12072" s="18" t="s">
        <v>647</v>
      </c>
      <c r="SOM12072" s="18" t="s">
        <v>647</v>
      </c>
      <c r="SON12072" s="18" t="s">
        <v>647</v>
      </c>
      <c r="SOO12072" s="18" t="s">
        <v>647</v>
      </c>
      <c r="SOP12072" s="18" t="s">
        <v>647</v>
      </c>
      <c r="SOQ12072" s="18" t="s">
        <v>647</v>
      </c>
      <c r="SOR12072" s="18" t="s">
        <v>647</v>
      </c>
      <c r="SOS12072" s="18" t="s">
        <v>647</v>
      </c>
      <c r="SOT12072" s="18" t="s">
        <v>647</v>
      </c>
      <c r="SOU12072" s="18" t="s">
        <v>647</v>
      </c>
      <c r="SOV12072" s="18" t="s">
        <v>647</v>
      </c>
      <c r="SOW12072" s="18" t="s">
        <v>647</v>
      </c>
      <c r="SOX12072" s="18" t="s">
        <v>647</v>
      </c>
      <c r="SOY12072" s="18" t="s">
        <v>647</v>
      </c>
      <c r="SOZ12072" s="18" t="s">
        <v>647</v>
      </c>
      <c r="SPA12072" s="18" t="s">
        <v>647</v>
      </c>
      <c r="SPB12072" s="18" t="s">
        <v>647</v>
      </c>
      <c r="SPC12072" s="18" t="s">
        <v>647</v>
      </c>
      <c r="SPD12072" s="18" t="s">
        <v>647</v>
      </c>
      <c r="SPE12072" s="18" t="s">
        <v>647</v>
      </c>
      <c r="SPF12072" s="18" t="s">
        <v>647</v>
      </c>
      <c r="SPG12072" s="18" t="s">
        <v>647</v>
      </c>
      <c r="SPH12072" s="18" t="s">
        <v>647</v>
      </c>
      <c r="SPI12072" s="18" t="s">
        <v>647</v>
      </c>
      <c r="SPJ12072" s="18" t="s">
        <v>647</v>
      </c>
      <c r="SPK12072" s="18" t="s">
        <v>647</v>
      </c>
      <c r="SPL12072" s="18" t="s">
        <v>647</v>
      </c>
      <c r="SPM12072" s="18" t="s">
        <v>647</v>
      </c>
      <c r="SPN12072" s="18" t="s">
        <v>647</v>
      </c>
      <c r="SPO12072" s="18" t="s">
        <v>647</v>
      </c>
      <c r="SPP12072" s="18" t="s">
        <v>647</v>
      </c>
      <c r="SPQ12072" s="18" t="s">
        <v>647</v>
      </c>
      <c r="SPR12072" s="18" t="s">
        <v>647</v>
      </c>
      <c r="SPS12072" s="18" t="s">
        <v>647</v>
      </c>
      <c r="SPT12072" s="18" t="s">
        <v>647</v>
      </c>
      <c r="SPU12072" s="18" t="s">
        <v>647</v>
      </c>
      <c r="SPV12072" s="18" t="s">
        <v>647</v>
      </c>
      <c r="SPW12072" s="18" t="s">
        <v>647</v>
      </c>
      <c r="SPX12072" s="18" t="s">
        <v>647</v>
      </c>
      <c r="SPY12072" s="18" t="s">
        <v>647</v>
      </c>
      <c r="SPZ12072" s="18" t="s">
        <v>647</v>
      </c>
      <c r="SQA12072" s="18" t="s">
        <v>647</v>
      </c>
      <c r="SQB12072" s="18" t="s">
        <v>647</v>
      </c>
      <c r="SQC12072" s="18" t="s">
        <v>647</v>
      </c>
      <c r="SQD12072" s="18" t="s">
        <v>647</v>
      </c>
      <c r="SQE12072" s="18" t="s">
        <v>647</v>
      </c>
      <c r="SQF12072" s="18" t="s">
        <v>647</v>
      </c>
      <c r="SQG12072" s="18" t="s">
        <v>647</v>
      </c>
      <c r="SQH12072" s="18" t="s">
        <v>647</v>
      </c>
      <c r="SQI12072" s="18" t="s">
        <v>647</v>
      </c>
      <c r="SQJ12072" s="18" t="s">
        <v>647</v>
      </c>
      <c r="SQK12072" s="18" t="s">
        <v>647</v>
      </c>
      <c r="SQL12072" s="18" t="s">
        <v>647</v>
      </c>
      <c r="SQM12072" s="18" t="s">
        <v>647</v>
      </c>
      <c r="SQN12072" s="18" t="s">
        <v>647</v>
      </c>
      <c r="SQO12072" s="18" t="s">
        <v>647</v>
      </c>
      <c r="SQP12072" s="18" t="s">
        <v>647</v>
      </c>
      <c r="SQQ12072" s="18" t="s">
        <v>647</v>
      </c>
      <c r="SQR12072" s="18" t="s">
        <v>647</v>
      </c>
      <c r="SQS12072" s="18" t="s">
        <v>647</v>
      </c>
      <c r="SQT12072" s="18" t="s">
        <v>647</v>
      </c>
      <c r="SQU12072" s="18" t="s">
        <v>647</v>
      </c>
      <c r="SQV12072" s="18" t="s">
        <v>647</v>
      </c>
      <c r="SQW12072" s="18" t="s">
        <v>647</v>
      </c>
      <c r="SQX12072" s="18" t="s">
        <v>647</v>
      </c>
      <c r="SQY12072" s="18" t="s">
        <v>647</v>
      </c>
      <c r="SQZ12072" s="18" t="s">
        <v>647</v>
      </c>
      <c r="SRA12072" s="18" t="s">
        <v>647</v>
      </c>
      <c r="SRB12072" s="18" t="s">
        <v>647</v>
      </c>
      <c r="SRC12072" s="18" t="s">
        <v>647</v>
      </c>
      <c r="SRD12072" s="18" t="s">
        <v>647</v>
      </c>
      <c r="SRE12072" s="18" t="s">
        <v>647</v>
      </c>
      <c r="SRF12072" s="18" t="s">
        <v>647</v>
      </c>
      <c r="SRG12072" s="18" t="s">
        <v>647</v>
      </c>
      <c r="SRH12072" s="18" t="s">
        <v>647</v>
      </c>
      <c r="SRI12072" s="18" t="s">
        <v>647</v>
      </c>
      <c r="SRJ12072" s="18" t="s">
        <v>647</v>
      </c>
      <c r="SRK12072" s="18" t="s">
        <v>647</v>
      </c>
      <c r="SRL12072" s="18" t="s">
        <v>647</v>
      </c>
      <c r="SRM12072" s="18" t="s">
        <v>647</v>
      </c>
      <c r="SRN12072" s="18" t="s">
        <v>647</v>
      </c>
      <c r="SRO12072" s="18" t="s">
        <v>647</v>
      </c>
      <c r="SRP12072" s="18" t="s">
        <v>647</v>
      </c>
      <c r="SRQ12072" s="18" t="s">
        <v>647</v>
      </c>
      <c r="SRR12072" s="18" t="s">
        <v>647</v>
      </c>
      <c r="SRS12072" s="18" t="s">
        <v>647</v>
      </c>
      <c r="SRT12072" s="18" t="s">
        <v>647</v>
      </c>
      <c r="SRU12072" s="18" t="s">
        <v>647</v>
      </c>
      <c r="SRV12072" s="18" t="s">
        <v>647</v>
      </c>
      <c r="SRW12072" s="18" t="s">
        <v>647</v>
      </c>
      <c r="SRX12072" s="18" t="s">
        <v>647</v>
      </c>
      <c r="SRY12072" s="18" t="s">
        <v>647</v>
      </c>
      <c r="SRZ12072" s="18" t="s">
        <v>647</v>
      </c>
      <c r="SSA12072" s="18" t="s">
        <v>647</v>
      </c>
      <c r="SSB12072" s="18" t="s">
        <v>647</v>
      </c>
      <c r="SSC12072" s="18" t="s">
        <v>647</v>
      </c>
      <c r="SSD12072" s="18" t="s">
        <v>647</v>
      </c>
      <c r="SSE12072" s="18" t="s">
        <v>647</v>
      </c>
      <c r="SSF12072" s="18" t="s">
        <v>647</v>
      </c>
      <c r="SSG12072" s="18" t="s">
        <v>647</v>
      </c>
      <c r="SSH12072" s="18" t="s">
        <v>647</v>
      </c>
      <c r="SSI12072" s="18" t="s">
        <v>647</v>
      </c>
      <c r="SSJ12072" s="18" t="s">
        <v>647</v>
      </c>
      <c r="SSK12072" s="18" t="s">
        <v>647</v>
      </c>
      <c r="SSL12072" s="18" t="s">
        <v>647</v>
      </c>
      <c r="SSM12072" s="18" t="s">
        <v>647</v>
      </c>
      <c r="SSN12072" s="18" t="s">
        <v>647</v>
      </c>
      <c r="SSO12072" s="18" t="s">
        <v>647</v>
      </c>
      <c r="SSP12072" s="18" t="s">
        <v>647</v>
      </c>
      <c r="SSQ12072" s="18" t="s">
        <v>647</v>
      </c>
      <c r="SSR12072" s="18" t="s">
        <v>647</v>
      </c>
      <c r="SSS12072" s="18" t="s">
        <v>647</v>
      </c>
      <c r="SST12072" s="18" t="s">
        <v>647</v>
      </c>
      <c r="SSU12072" s="18" t="s">
        <v>647</v>
      </c>
      <c r="SSV12072" s="18" t="s">
        <v>647</v>
      </c>
      <c r="SSW12072" s="18" t="s">
        <v>647</v>
      </c>
      <c r="SSX12072" s="18" t="s">
        <v>647</v>
      </c>
      <c r="SSY12072" s="18" t="s">
        <v>647</v>
      </c>
      <c r="SSZ12072" s="18" t="s">
        <v>647</v>
      </c>
      <c r="STA12072" s="18" t="s">
        <v>647</v>
      </c>
      <c r="STB12072" s="18" t="s">
        <v>647</v>
      </c>
      <c r="STC12072" s="18" t="s">
        <v>647</v>
      </c>
      <c r="STD12072" s="18" t="s">
        <v>647</v>
      </c>
      <c r="STE12072" s="18" t="s">
        <v>647</v>
      </c>
      <c r="STF12072" s="18" t="s">
        <v>647</v>
      </c>
      <c r="STG12072" s="18" t="s">
        <v>647</v>
      </c>
      <c r="STH12072" s="18" t="s">
        <v>647</v>
      </c>
      <c r="STI12072" s="18" t="s">
        <v>647</v>
      </c>
      <c r="STJ12072" s="18" t="s">
        <v>647</v>
      </c>
      <c r="STK12072" s="18" t="s">
        <v>647</v>
      </c>
      <c r="STL12072" s="18" t="s">
        <v>647</v>
      </c>
      <c r="STM12072" s="18" t="s">
        <v>647</v>
      </c>
      <c r="STN12072" s="18" t="s">
        <v>647</v>
      </c>
      <c r="STO12072" s="18" t="s">
        <v>647</v>
      </c>
      <c r="STP12072" s="18" t="s">
        <v>647</v>
      </c>
      <c r="STQ12072" s="18" t="s">
        <v>647</v>
      </c>
      <c r="STR12072" s="18" t="s">
        <v>647</v>
      </c>
      <c r="STS12072" s="18" t="s">
        <v>647</v>
      </c>
      <c r="STT12072" s="18" t="s">
        <v>647</v>
      </c>
      <c r="STU12072" s="18" t="s">
        <v>647</v>
      </c>
      <c r="STV12072" s="18" t="s">
        <v>647</v>
      </c>
      <c r="STW12072" s="18" t="s">
        <v>647</v>
      </c>
      <c r="STX12072" s="18" t="s">
        <v>647</v>
      </c>
      <c r="STY12072" s="18" t="s">
        <v>647</v>
      </c>
      <c r="STZ12072" s="18" t="s">
        <v>647</v>
      </c>
      <c r="SUA12072" s="18" t="s">
        <v>647</v>
      </c>
      <c r="SUB12072" s="18" t="s">
        <v>647</v>
      </c>
      <c r="SUC12072" s="18" t="s">
        <v>647</v>
      </c>
      <c r="SUD12072" s="18" t="s">
        <v>647</v>
      </c>
      <c r="SUE12072" s="18" t="s">
        <v>647</v>
      </c>
      <c r="SUF12072" s="18" t="s">
        <v>647</v>
      </c>
      <c r="SUG12072" s="18" t="s">
        <v>647</v>
      </c>
      <c r="SUH12072" s="18" t="s">
        <v>647</v>
      </c>
      <c r="SUI12072" s="18" t="s">
        <v>647</v>
      </c>
      <c r="SUJ12072" s="18" t="s">
        <v>647</v>
      </c>
      <c r="SUK12072" s="18" t="s">
        <v>647</v>
      </c>
      <c r="SUL12072" s="18" t="s">
        <v>647</v>
      </c>
      <c r="SUM12072" s="18" t="s">
        <v>647</v>
      </c>
      <c r="SUN12072" s="18" t="s">
        <v>647</v>
      </c>
      <c r="SUO12072" s="18" t="s">
        <v>647</v>
      </c>
      <c r="SUP12072" s="18" t="s">
        <v>647</v>
      </c>
      <c r="SUQ12072" s="18" t="s">
        <v>647</v>
      </c>
      <c r="SUR12072" s="18" t="s">
        <v>647</v>
      </c>
      <c r="SUS12072" s="18" t="s">
        <v>647</v>
      </c>
      <c r="SUT12072" s="18" t="s">
        <v>647</v>
      </c>
      <c r="SUU12072" s="18" t="s">
        <v>647</v>
      </c>
      <c r="SUV12072" s="18" t="s">
        <v>647</v>
      </c>
      <c r="SUW12072" s="18" t="s">
        <v>647</v>
      </c>
      <c r="SUX12072" s="18" t="s">
        <v>647</v>
      </c>
      <c r="SUY12072" s="18" t="s">
        <v>647</v>
      </c>
      <c r="SUZ12072" s="18" t="s">
        <v>647</v>
      </c>
      <c r="SVA12072" s="18" t="s">
        <v>647</v>
      </c>
      <c r="SVB12072" s="18" t="s">
        <v>647</v>
      </c>
      <c r="SVC12072" s="18" t="s">
        <v>647</v>
      </c>
      <c r="SVD12072" s="18" t="s">
        <v>647</v>
      </c>
      <c r="SVE12072" s="18" t="s">
        <v>647</v>
      </c>
      <c r="SVF12072" s="18" t="s">
        <v>647</v>
      </c>
      <c r="SVG12072" s="18" t="s">
        <v>647</v>
      </c>
      <c r="SVH12072" s="18" t="s">
        <v>647</v>
      </c>
      <c r="SVI12072" s="18" t="s">
        <v>647</v>
      </c>
      <c r="SVJ12072" s="18" t="s">
        <v>647</v>
      </c>
      <c r="SVK12072" s="18" t="s">
        <v>647</v>
      </c>
      <c r="SVL12072" s="18" t="s">
        <v>647</v>
      </c>
      <c r="SVM12072" s="18" t="s">
        <v>647</v>
      </c>
      <c r="SVN12072" s="18" t="s">
        <v>647</v>
      </c>
      <c r="SVO12072" s="18" t="s">
        <v>647</v>
      </c>
      <c r="SVP12072" s="18" t="s">
        <v>647</v>
      </c>
      <c r="SVQ12072" s="18" t="s">
        <v>647</v>
      </c>
      <c r="SVR12072" s="18" t="s">
        <v>647</v>
      </c>
      <c r="SVS12072" s="18" t="s">
        <v>647</v>
      </c>
      <c r="SVT12072" s="18" t="s">
        <v>647</v>
      </c>
      <c r="SVU12072" s="18" t="s">
        <v>647</v>
      </c>
      <c r="SVV12072" s="18" t="s">
        <v>647</v>
      </c>
      <c r="SVW12072" s="18" t="s">
        <v>647</v>
      </c>
      <c r="SVX12072" s="18" t="s">
        <v>647</v>
      </c>
      <c r="SVY12072" s="18" t="s">
        <v>647</v>
      </c>
      <c r="SVZ12072" s="18" t="s">
        <v>647</v>
      </c>
      <c r="SWA12072" s="18" t="s">
        <v>647</v>
      </c>
      <c r="SWB12072" s="18" t="s">
        <v>647</v>
      </c>
      <c r="SWC12072" s="18" t="s">
        <v>647</v>
      </c>
      <c r="SWD12072" s="18" t="s">
        <v>647</v>
      </c>
      <c r="SWE12072" s="18" t="s">
        <v>647</v>
      </c>
      <c r="SWF12072" s="18" t="s">
        <v>647</v>
      </c>
      <c r="SWG12072" s="18" t="s">
        <v>647</v>
      </c>
      <c r="SWH12072" s="18" t="s">
        <v>647</v>
      </c>
      <c r="SWI12072" s="18" t="s">
        <v>647</v>
      </c>
      <c r="SWJ12072" s="18" t="s">
        <v>647</v>
      </c>
      <c r="SWK12072" s="18" t="s">
        <v>647</v>
      </c>
      <c r="SWL12072" s="18" t="s">
        <v>647</v>
      </c>
      <c r="SWM12072" s="18" t="s">
        <v>647</v>
      </c>
      <c r="SWN12072" s="18" t="s">
        <v>647</v>
      </c>
      <c r="SWO12072" s="18" t="s">
        <v>647</v>
      </c>
      <c r="SWP12072" s="18" t="s">
        <v>647</v>
      </c>
      <c r="SWQ12072" s="18" t="s">
        <v>647</v>
      </c>
      <c r="SWR12072" s="18" t="s">
        <v>647</v>
      </c>
      <c r="SWS12072" s="18" t="s">
        <v>647</v>
      </c>
      <c r="SWT12072" s="18" t="s">
        <v>647</v>
      </c>
      <c r="SWU12072" s="18" t="s">
        <v>647</v>
      </c>
      <c r="SWV12072" s="18" t="s">
        <v>647</v>
      </c>
      <c r="SWW12072" s="18" t="s">
        <v>647</v>
      </c>
      <c r="SWX12072" s="18" t="s">
        <v>647</v>
      </c>
      <c r="SWY12072" s="18" t="s">
        <v>647</v>
      </c>
      <c r="SWZ12072" s="18" t="s">
        <v>647</v>
      </c>
      <c r="SXA12072" s="18" t="s">
        <v>647</v>
      </c>
      <c r="SXB12072" s="18" t="s">
        <v>647</v>
      </c>
      <c r="SXC12072" s="18" t="s">
        <v>647</v>
      </c>
      <c r="SXD12072" s="18" t="s">
        <v>647</v>
      </c>
      <c r="SXE12072" s="18" t="s">
        <v>647</v>
      </c>
      <c r="SXF12072" s="18" t="s">
        <v>647</v>
      </c>
      <c r="SXG12072" s="18" t="s">
        <v>647</v>
      </c>
      <c r="SXH12072" s="18" t="s">
        <v>647</v>
      </c>
      <c r="SXI12072" s="18" t="s">
        <v>647</v>
      </c>
      <c r="SXJ12072" s="18" t="s">
        <v>647</v>
      </c>
      <c r="SXK12072" s="18" t="s">
        <v>647</v>
      </c>
      <c r="SXL12072" s="18" t="s">
        <v>647</v>
      </c>
      <c r="SXM12072" s="18" t="s">
        <v>647</v>
      </c>
      <c r="SXN12072" s="18" t="s">
        <v>647</v>
      </c>
      <c r="SXO12072" s="18" t="s">
        <v>647</v>
      </c>
      <c r="SXP12072" s="18" t="s">
        <v>647</v>
      </c>
      <c r="SXQ12072" s="18" t="s">
        <v>647</v>
      </c>
      <c r="SXR12072" s="18" t="s">
        <v>647</v>
      </c>
      <c r="SXS12072" s="18" t="s">
        <v>647</v>
      </c>
      <c r="SXT12072" s="18" t="s">
        <v>647</v>
      </c>
      <c r="SXU12072" s="18" t="s">
        <v>647</v>
      </c>
      <c r="SXV12072" s="18" t="s">
        <v>647</v>
      </c>
      <c r="SXW12072" s="18" t="s">
        <v>647</v>
      </c>
      <c r="SXX12072" s="18" t="s">
        <v>647</v>
      </c>
      <c r="SXY12072" s="18" t="s">
        <v>647</v>
      </c>
      <c r="SXZ12072" s="18" t="s">
        <v>647</v>
      </c>
      <c r="SYA12072" s="18" t="s">
        <v>647</v>
      </c>
      <c r="SYB12072" s="18" t="s">
        <v>647</v>
      </c>
      <c r="SYC12072" s="18" t="s">
        <v>647</v>
      </c>
      <c r="SYD12072" s="18" t="s">
        <v>647</v>
      </c>
      <c r="SYE12072" s="18" t="s">
        <v>647</v>
      </c>
      <c r="SYF12072" s="18" t="s">
        <v>647</v>
      </c>
      <c r="SYG12072" s="18" t="s">
        <v>647</v>
      </c>
      <c r="SYH12072" s="18" t="s">
        <v>647</v>
      </c>
      <c r="SYI12072" s="18" t="s">
        <v>647</v>
      </c>
      <c r="SYJ12072" s="18" t="s">
        <v>647</v>
      </c>
      <c r="SYK12072" s="18" t="s">
        <v>647</v>
      </c>
      <c r="SYL12072" s="18" t="s">
        <v>647</v>
      </c>
      <c r="SYM12072" s="18" t="s">
        <v>647</v>
      </c>
      <c r="SYN12072" s="18" t="s">
        <v>647</v>
      </c>
      <c r="SYO12072" s="18" t="s">
        <v>647</v>
      </c>
      <c r="SYP12072" s="18" t="s">
        <v>647</v>
      </c>
      <c r="SYQ12072" s="18" t="s">
        <v>647</v>
      </c>
      <c r="SYR12072" s="18" t="s">
        <v>647</v>
      </c>
      <c r="SYS12072" s="18" t="s">
        <v>647</v>
      </c>
      <c r="SYT12072" s="18" t="s">
        <v>647</v>
      </c>
      <c r="SYU12072" s="18" t="s">
        <v>647</v>
      </c>
      <c r="SYV12072" s="18" t="s">
        <v>647</v>
      </c>
      <c r="SYW12072" s="18" t="s">
        <v>647</v>
      </c>
      <c r="SYX12072" s="18" t="s">
        <v>647</v>
      </c>
      <c r="SYY12072" s="18" t="s">
        <v>647</v>
      </c>
      <c r="SYZ12072" s="18" t="s">
        <v>647</v>
      </c>
      <c r="SZA12072" s="18" t="s">
        <v>647</v>
      </c>
      <c r="SZB12072" s="18" t="s">
        <v>647</v>
      </c>
      <c r="SZC12072" s="18" t="s">
        <v>647</v>
      </c>
      <c r="SZD12072" s="18" t="s">
        <v>647</v>
      </c>
      <c r="SZE12072" s="18" t="s">
        <v>647</v>
      </c>
      <c r="SZF12072" s="18" t="s">
        <v>647</v>
      </c>
      <c r="SZG12072" s="18" t="s">
        <v>647</v>
      </c>
      <c r="SZH12072" s="18" t="s">
        <v>647</v>
      </c>
      <c r="SZI12072" s="18" t="s">
        <v>647</v>
      </c>
      <c r="SZJ12072" s="18" t="s">
        <v>647</v>
      </c>
      <c r="SZK12072" s="18" t="s">
        <v>647</v>
      </c>
      <c r="SZL12072" s="18" t="s">
        <v>647</v>
      </c>
      <c r="SZM12072" s="18" t="s">
        <v>647</v>
      </c>
      <c r="SZN12072" s="18" t="s">
        <v>647</v>
      </c>
      <c r="SZO12072" s="18" t="s">
        <v>647</v>
      </c>
      <c r="SZP12072" s="18" t="s">
        <v>647</v>
      </c>
      <c r="SZQ12072" s="18" t="s">
        <v>647</v>
      </c>
      <c r="SZR12072" s="18" t="s">
        <v>647</v>
      </c>
      <c r="SZS12072" s="18" t="s">
        <v>647</v>
      </c>
      <c r="SZT12072" s="18" t="s">
        <v>647</v>
      </c>
      <c r="SZU12072" s="18" t="s">
        <v>647</v>
      </c>
      <c r="SZV12072" s="18" t="s">
        <v>647</v>
      </c>
      <c r="SZW12072" s="18" t="s">
        <v>647</v>
      </c>
      <c r="SZX12072" s="18" t="s">
        <v>647</v>
      </c>
      <c r="SZY12072" s="18" t="s">
        <v>647</v>
      </c>
      <c r="SZZ12072" s="18" t="s">
        <v>647</v>
      </c>
      <c r="TAA12072" s="18" t="s">
        <v>647</v>
      </c>
      <c r="TAB12072" s="18" t="s">
        <v>647</v>
      </c>
      <c r="TAC12072" s="18" t="s">
        <v>647</v>
      </c>
      <c r="TAD12072" s="18" t="s">
        <v>647</v>
      </c>
      <c r="TAE12072" s="18" t="s">
        <v>647</v>
      </c>
      <c r="TAF12072" s="18" t="s">
        <v>647</v>
      </c>
      <c r="TAG12072" s="18" t="s">
        <v>647</v>
      </c>
      <c r="TAH12072" s="18" t="s">
        <v>647</v>
      </c>
      <c r="TAI12072" s="18" t="s">
        <v>647</v>
      </c>
      <c r="TAJ12072" s="18" t="s">
        <v>647</v>
      </c>
      <c r="TAK12072" s="18" t="s">
        <v>647</v>
      </c>
      <c r="TAL12072" s="18" t="s">
        <v>647</v>
      </c>
      <c r="TAM12072" s="18" t="s">
        <v>647</v>
      </c>
      <c r="TAN12072" s="18" t="s">
        <v>647</v>
      </c>
      <c r="TAO12072" s="18" t="s">
        <v>647</v>
      </c>
      <c r="TAP12072" s="18" t="s">
        <v>647</v>
      </c>
      <c r="TAQ12072" s="18" t="s">
        <v>647</v>
      </c>
      <c r="TAR12072" s="18" t="s">
        <v>647</v>
      </c>
      <c r="TAS12072" s="18" t="s">
        <v>647</v>
      </c>
      <c r="TAT12072" s="18" t="s">
        <v>647</v>
      </c>
      <c r="TAU12072" s="18" t="s">
        <v>647</v>
      </c>
      <c r="TAV12072" s="18" t="s">
        <v>647</v>
      </c>
      <c r="TAW12072" s="18" t="s">
        <v>647</v>
      </c>
      <c r="TAX12072" s="18" t="s">
        <v>647</v>
      </c>
      <c r="TAY12072" s="18" t="s">
        <v>647</v>
      </c>
      <c r="TAZ12072" s="18" t="s">
        <v>647</v>
      </c>
      <c r="TBA12072" s="18" t="s">
        <v>647</v>
      </c>
      <c r="TBB12072" s="18" t="s">
        <v>647</v>
      </c>
      <c r="TBC12072" s="18" t="s">
        <v>647</v>
      </c>
      <c r="TBD12072" s="18" t="s">
        <v>647</v>
      </c>
      <c r="TBE12072" s="18" t="s">
        <v>647</v>
      </c>
      <c r="TBF12072" s="18" t="s">
        <v>647</v>
      </c>
      <c r="TBG12072" s="18" t="s">
        <v>647</v>
      </c>
      <c r="TBH12072" s="18" t="s">
        <v>647</v>
      </c>
      <c r="TBI12072" s="18" t="s">
        <v>647</v>
      </c>
      <c r="TBJ12072" s="18" t="s">
        <v>647</v>
      </c>
      <c r="TBK12072" s="18" t="s">
        <v>647</v>
      </c>
      <c r="TBL12072" s="18" t="s">
        <v>647</v>
      </c>
      <c r="TBM12072" s="18" t="s">
        <v>647</v>
      </c>
      <c r="TBN12072" s="18" t="s">
        <v>647</v>
      </c>
      <c r="TBO12072" s="18" t="s">
        <v>647</v>
      </c>
      <c r="TBP12072" s="18" t="s">
        <v>647</v>
      </c>
      <c r="TBQ12072" s="18" t="s">
        <v>647</v>
      </c>
      <c r="TBR12072" s="18" t="s">
        <v>647</v>
      </c>
      <c r="TBS12072" s="18" t="s">
        <v>647</v>
      </c>
      <c r="TBT12072" s="18" t="s">
        <v>647</v>
      </c>
      <c r="TBU12072" s="18" t="s">
        <v>647</v>
      </c>
      <c r="TBV12072" s="18" t="s">
        <v>647</v>
      </c>
      <c r="TBW12072" s="18" t="s">
        <v>647</v>
      </c>
      <c r="TBX12072" s="18" t="s">
        <v>647</v>
      </c>
      <c r="TBY12072" s="18" t="s">
        <v>647</v>
      </c>
      <c r="TBZ12072" s="18" t="s">
        <v>647</v>
      </c>
      <c r="TCA12072" s="18" t="s">
        <v>647</v>
      </c>
      <c r="TCB12072" s="18" t="s">
        <v>647</v>
      </c>
      <c r="TCC12072" s="18" t="s">
        <v>647</v>
      </c>
      <c r="TCD12072" s="18" t="s">
        <v>647</v>
      </c>
      <c r="TCE12072" s="18" t="s">
        <v>647</v>
      </c>
      <c r="TCF12072" s="18" t="s">
        <v>647</v>
      </c>
      <c r="TCG12072" s="18" t="s">
        <v>647</v>
      </c>
      <c r="TCH12072" s="18" t="s">
        <v>647</v>
      </c>
      <c r="TCI12072" s="18" t="s">
        <v>647</v>
      </c>
      <c r="TCJ12072" s="18" t="s">
        <v>647</v>
      </c>
      <c r="TCK12072" s="18" t="s">
        <v>647</v>
      </c>
      <c r="TCL12072" s="18" t="s">
        <v>647</v>
      </c>
      <c r="TCM12072" s="18" t="s">
        <v>647</v>
      </c>
      <c r="TCN12072" s="18" t="s">
        <v>647</v>
      </c>
      <c r="TCO12072" s="18" t="s">
        <v>647</v>
      </c>
      <c r="TCP12072" s="18" t="s">
        <v>647</v>
      </c>
      <c r="TCQ12072" s="18" t="s">
        <v>647</v>
      </c>
      <c r="TCR12072" s="18" t="s">
        <v>647</v>
      </c>
      <c r="TCS12072" s="18" t="s">
        <v>647</v>
      </c>
      <c r="TCT12072" s="18" t="s">
        <v>647</v>
      </c>
      <c r="TCU12072" s="18" t="s">
        <v>647</v>
      </c>
      <c r="TCV12072" s="18" t="s">
        <v>647</v>
      </c>
      <c r="TCW12072" s="18" t="s">
        <v>647</v>
      </c>
      <c r="TCX12072" s="18" t="s">
        <v>647</v>
      </c>
      <c r="TCY12072" s="18" t="s">
        <v>647</v>
      </c>
      <c r="TCZ12072" s="18" t="s">
        <v>647</v>
      </c>
      <c r="TDA12072" s="18" t="s">
        <v>647</v>
      </c>
      <c r="TDB12072" s="18" t="s">
        <v>647</v>
      </c>
      <c r="TDC12072" s="18" t="s">
        <v>647</v>
      </c>
      <c r="TDD12072" s="18" t="s">
        <v>647</v>
      </c>
      <c r="TDE12072" s="18" t="s">
        <v>647</v>
      </c>
      <c r="TDF12072" s="18" t="s">
        <v>647</v>
      </c>
      <c r="TDG12072" s="18" t="s">
        <v>647</v>
      </c>
      <c r="TDH12072" s="18" t="s">
        <v>647</v>
      </c>
      <c r="TDI12072" s="18" t="s">
        <v>647</v>
      </c>
      <c r="TDJ12072" s="18" t="s">
        <v>647</v>
      </c>
      <c r="TDK12072" s="18" t="s">
        <v>647</v>
      </c>
      <c r="TDL12072" s="18" t="s">
        <v>647</v>
      </c>
      <c r="TDM12072" s="18" t="s">
        <v>647</v>
      </c>
      <c r="TDN12072" s="18" t="s">
        <v>647</v>
      </c>
      <c r="TDO12072" s="18" t="s">
        <v>647</v>
      </c>
      <c r="TDP12072" s="18" t="s">
        <v>647</v>
      </c>
      <c r="TDQ12072" s="18" t="s">
        <v>647</v>
      </c>
      <c r="TDR12072" s="18" t="s">
        <v>647</v>
      </c>
      <c r="TDS12072" s="18" t="s">
        <v>647</v>
      </c>
      <c r="TDT12072" s="18" t="s">
        <v>647</v>
      </c>
      <c r="TDU12072" s="18" t="s">
        <v>647</v>
      </c>
      <c r="TDV12072" s="18" t="s">
        <v>647</v>
      </c>
      <c r="TDW12072" s="18" t="s">
        <v>647</v>
      </c>
      <c r="TDX12072" s="18" t="s">
        <v>647</v>
      </c>
      <c r="TDY12072" s="18" t="s">
        <v>647</v>
      </c>
      <c r="TDZ12072" s="18" t="s">
        <v>647</v>
      </c>
      <c r="TEA12072" s="18" t="s">
        <v>647</v>
      </c>
      <c r="TEB12072" s="18" t="s">
        <v>647</v>
      </c>
      <c r="TEC12072" s="18" t="s">
        <v>647</v>
      </c>
      <c r="TED12072" s="18" t="s">
        <v>647</v>
      </c>
      <c r="TEE12072" s="18" t="s">
        <v>647</v>
      </c>
      <c r="TEF12072" s="18" t="s">
        <v>647</v>
      </c>
      <c r="TEG12072" s="18" t="s">
        <v>647</v>
      </c>
      <c r="TEH12072" s="18" t="s">
        <v>647</v>
      </c>
      <c r="TEI12072" s="18" t="s">
        <v>647</v>
      </c>
      <c r="TEJ12072" s="18" t="s">
        <v>647</v>
      </c>
      <c r="TEK12072" s="18" t="s">
        <v>647</v>
      </c>
      <c r="TEL12072" s="18" t="s">
        <v>647</v>
      </c>
      <c r="TEM12072" s="18" t="s">
        <v>647</v>
      </c>
      <c r="TEN12072" s="18" t="s">
        <v>647</v>
      </c>
      <c r="TEO12072" s="18" t="s">
        <v>647</v>
      </c>
      <c r="TEP12072" s="18" t="s">
        <v>647</v>
      </c>
      <c r="TEQ12072" s="18" t="s">
        <v>647</v>
      </c>
      <c r="TER12072" s="18" t="s">
        <v>647</v>
      </c>
      <c r="TES12072" s="18" t="s">
        <v>647</v>
      </c>
      <c r="TET12072" s="18" t="s">
        <v>647</v>
      </c>
      <c r="TEU12072" s="18" t="s">
        <v>647</v>
      </c>
      <c r="TEV12072" s="18" t="s">
        <v>647</v>
      </c>
      <c r="TEW12072" s="18" t="s">
        <v>647</v>
      </c>
      <c r="TEX12072" s="18" t="s">
        <v>647</v>
      </c>
      <c r="TEY12072" s="18" t="s">
        <v>647</v>
      </c>
      <c r="TEZ12072" s="18" t="s">
        <v>647</v>
      </c>
      <c r="TFA12072" s="18" t="s">
        <v>647</v>
      </c>
      <c r="TFB12072" s="18" t="s">
        <v>647</v>
      </c>
      <c r="TFC12072" s="18" t="s">
        <v>647</v>
      </c>
      <c r="TFD12072" s="18" t="s">
        <v>647</v>
      </c>
      <c r="TFE12072" s="18" t="s">
        <v>647</v>
      </c>
      <c r="TFF12072" s="18" t="s">
        <v>647</v>
      </c>
      <c r="TFG12072" s="18" t="s">
        <v>647</v>
      </c>
      <c r="TFH12072" s="18" t="s">
        <v>647</v>
      </c>
      <c r="TFI12072" s="18" t="s">
        <v>647</v>
      </c>
      <c r="TFJ12072" s="18" t="s">
        <v>647</v>
      </c>
      <c r="TFK12072" s="18" t="s">
        <v>647</v>
      </c>
      <c r="TFL12072" s="18" t="s">
        <v>647</v>
      </c>
      <c r="TFM12072" s="18" t="s">
        <v>647</v>
      </c>
      <c r="TFN12072" s="18" t="s">
        <v>647</v>
      </c>
      <c r="TFO12072" s="18" t="s">
        <v>647</v>
      </c>
      <c r="TFP12072" s="18" t="s">
        <v>647</v>
      </c>
      <c r="TFQ12072" s="18" t="s">
        <v>647</v>
      </c>
      <c r="TFR12072" s="18" t="s">
        <v>647</v>
      </c>
      <c r="TFS12072" s="18" t="s">
        <v>647</v>
      </c>
      <c r="TFT12072" s="18" t="s">
        <v>647</v>
      </c>
      <c r="TFU12072" s="18" t="s">
        <v>647</v>
      </c>
      <c r="TFV12072" s="18" t="s">
        <v>647</v>
      </c>
      <c r="TFW12072" s="18" t="s">
        <v>647</v>
      </c>
      <c r="TFX12072" s="18" t="s">
        <v>647</v>
      </c>
      <c r="TFY12072" s="18" t="s">
        <v>647</v>
      </c>
      <c r="TFZ12072" s="18" t="s">
        <v>647</v>
      </c>
      <c r="TGA12072" s="18" t="s">
        <v>647</v>
      </c>
      <c r="TGB12072" s="18" t="s">
        <v>647</v>
      </c>
      <c r="TGC12072" s="18" t="s">
        <v>647</v>
      </c>
      <c r="TGD12072" s="18" t="s">
        <v>647</v>
      </c>
      <c r="TGE12072" s="18" t="s">
        <v>647</v>
      </c>
      <c r="TGF12072" s="18" t="s">
        <v>647</v>
      </c>
      <c r="TGG12072" s="18" t="s">
        <v>647</v>
      </c>
      <c r="TGH12072" s="18" t="s">
        <v>647</v>
      </c>
      <c r="TGI12072" s="18" t="s">
        <v>647</v>
      </c>
      <c r="TGJ12072" s="18" t="s">
        <v>647</v>
      </c>
      <c r="TGK12072" s="18" t="s">
        <v>647</v>
      </c>
      <c r="TGL12072" s="18" t="s">
        <v>647</v>
      </c>
      <c r="TGM12072" s="18" t="s">
        <v>647</v>
      </c>
      <c r="TGN12072" s="18" t="s">
        <v>647</v>
      </c>
      <c r="TGO12072" s="18" t="s">
        <v>647</v>
      </c>
      <c r="TGP12072" s="18" t="s">
        <v>647</v>
      </c>
      <c r="TGQ12072" s="18" t="s">
        <v>647</v>
      </c>
      <c r="TGR12072" s="18" t="s">
        <v>647</v>
      </c>
      <c r="TGS12072" s="18" t="s">
        <v>647</v>
      </c>
      <c r="TGT12072" s="18" t="s">
        <v>647</v>
      </c>
      <c r="TGU12072" s="18" t="s">
        <v>647</v>
      </c>
      <c r="TGV12072" s="18" t="s">
        <v>647</v>
      </c>
      <c r="TGW12072" s="18" t="s">
        <v>647</v>
      </c>
      <c r="TGX12072" s="18" t="s">
        <v>647</v>
      </c>
      <c r="TGY12072" s="18" t="s">
        <v>647</v>
      </c>
      <c r="TGZ12072" s="18" t="s">
        <v>647</v>
      </c>
      <c r="THA12072" s="18" t="s">
        <v>647</v>
      </c>
      <c r="THB12072" s="18" t="s">
        <v>647</v>
      </c>
      <c r="THC12072" s="18" t="s">
        <v>647</v>
      </c>
      <c r="THD12072" s="18" t="s">
        <v>647</v>
      </c>
      <c r="THE12072" s="18" t="s">
        <v>647</v>
      </c>
      <c r="THF12072" s="18" t="s">
        <v>647</v>
      </c>
      <c r="THG12072" s="18" t="s">
        <v>647</v>
      </c>
      <c r="THH12072" s="18" t="s">
        <v>647</v>
      </c>
      <c r="THI12072" s="18" t="s">
        <v>647</v>
      </c>
      <c r="THJ12072" s="18" t="s">
        <v>647</v>
      </c>
      <c r="THK12072" s="18" t="s">
        <v>647</v>
      </c>
      <c r="THL12072" s="18" t="s">
        <v>647</v>
      </c>
      <c r="THM12072" s="18" t="s">
        <v>647</v>
      </c>
      <c r="THN12072" s="18" t="s">
        <v>647</v>
      </c>
      <c r="THO12072" s="18" t="s">
        <v>647</v>
      </c>
      <c r="THP12072" s="18" t="s">
        <v>647</v>
      </c>
      <c r="THQ12072" s="18" t="s">
        <v>647</v>
      </c>
      <c r="THR12072" s="18" t="s">
        <v>647</v>
      </c>
      <c r="THS12072" s="18" t="s">
        <v>647</v>
      </c>
      <c r="THT12072" s="18" t="s">
        <v>647</v>
      </c>
      <c r="THU12072" s="18" t="s">
        <v>647</v>
      </c>
      <c r="THV12072" s="18" t="s">
        <v>647</v>
      </c>
      <c r="THW12072" s="18" t="s">
        <v>647</v>
      </c>
      <c r="THX12072" s="18" t="s">
        <v>647</v>
      </c>
      <c r="THY12072" s="18" t="s">
        <v>647</v>
      </c>
      <c r="THZ12072" s="18" t="s">
        <v>647</v>
      </c>
      <c r="TIA12072" s="18" t="s">
        <v>647</v>
      </c>
      <c r="TIB12072" s="18" t="s">
        <v>647</v>
      </c>
      <c r="TIC12072" s="18" t="s">
        <v>647</v>
      </c>
      <c r="TID12072" s="18" t="s">
        <v>647</v>
      </c>
      <c r="TIE12072" s="18" t="s">
        <v>647</v>
      </c>
      <c r="TIF12072" s="18" t="s">
        <v>647</v>
      </c>
      <c r="TIG12072" s="18" t="s">
        <v>647</v>
      </c>
      <c r="TIH12072" s="18" t="s">
        <v>647</v>
      </c>
      <c r="TII12072" s="18" t="s">
        <v>647</v>
      </c>
      <c r="TIJ12072" s="18" t="s">
        <v>647</v>
      </c>
      <c r="TIK12072" s="18" t="s">
        <v>647</v>
      </c>
      <c r="TIL12072" s="18" t="s">
        <v>647</v>
      </c>
      <c r="TIM12072" s="18" t="s">
        <v>647</v>
      </c>
      <c r="TIN12072" s="18" t="s">
        <v>647</v>
      </c>
      <c r="TIO12072" s="18" t="s">
        <v>647</v>
      </c>
      <c r="TIP12072" s="18" t="s">
        <v>647</v>
      </c>
      <c r="TIQ12072" s="18" t="s">
        <v>647</v>
      </c>
      <c r="TIR12072" s="18" t="s">
        <v>647</v>
      </c>
      <c r="TIS12072" s="18" t="s">
        <v>647</v>
      </c>
      <c r="TIT12072" s="18" t="s">
        <v>647</v>
      </c>
      <c r="TIU12072" s="18" t="s">
        <v>647</v>
      </c>
      <c r="TIV12072" s="18" t="s">
        <v>647</v>
      </c>
      <c r="TIW12072" s="18" t="s">
        <v>647</v>
      </c>
      <c r="TIX12072" s="18" t="s">
        <v>647</v>
      </c>
      <c r="TIY12072" s="18" t="s">
        <v>647</v>
      </c>
      <c r="TIZ12072" s="18" t="s">
        <v>647</v>
      </c>
      <c r="TJA12072" s="18" t="s">
        <v>647</v>
      </c>
      <c r="TJB12072" s="18" t="s">
        <v>647</v>
      </c>
      <c r="TJC12072" s="18" t="s">
        <v>647</v>
      </c>
      <c r="TJD12072" s="18" t="s">
        <v>647</v>
      </c>
      <c r="TJE12072" s="18" t="s">
        <v>647</v>
      </c>
      <c r="TJF12072" s="18" t="s">
        <v>647</v>
      </c>
      <c r="TJG12072" s="18" t="s">
        <v>647</v>
      </c>
      <c r="TJH12072" s="18" t="s">
        <v>647</v>
      </c>
      <c r="TJI12072" s="18" t="s">
        <v>647</v>
      </c>
      <c r="TJJ12072" s="18" t="s">
        <v>647</v>
      </c>
      <c r="TJK12072" s="18" t="s">
        <v>647</v>
      </c>
      <c r="TJL12072" s="18" t="s">
        <v>647</v>
      </c>
      <c r="TJM12072" s="18" t="s">
        <v>647</v>
      </c>
      <c r="TJN12072" s="18" t="s">
        <v>647</v>
      </c>
      <c r="TJO12072" s="18" t="s">
        <v>647</v>
      </c>
      <c r="TJP12072" s="18" t="s">
        <v>647</v>
      </c>
      <c r="TJQ12072" s="18" t="s">
        <v>647</v>
      </c>
      <c r="TJR12072" s="18" t="s">
        <v>647</v>
      </c>
      <c r="TJS12072" s="18" t="s">
        <v>647</v>
      </c>
      <c r="TJT12072" s="18" t="s">
        <v>647</v>
      </c>
      <c r="TJU12072" s="18" t="s">
        <v>647</v>
      </c>
      <c r="TJV12072" s="18" t="s">
        <v>647</v>
      </c>
      <c r="TJW12072" s="18" t="s">
        <v>647</v>
      </c>
      <c r="TJX12072" s="18" t="s">
        <v>647</v>
      </c>
      <c r="TJY12072" s="18" t="s">
        <v>647</v>
      </c>
      <c r="TJZ12072" s="18" t="s">
        <v>647</v>
      </c>
      <c r="TKA12072" s="18" t="s">
        <v>647</v>
      </c>
      <c r="TKB12072" s="18" t="s">
        <v>647</v>
      </c>
      <c r="TKC12072" s="18" t="s">
        <v>647</v>
      </c>
      <c r="TKD12072" s="18" t="s">
        <v>647</v>
      </c>
      <c r="TKE12072" s="18" t="s">
        <v>647</v>
      </c>
      <c r="TKF12072" s="18" t="s">
        <v>647</v>
      </c>
      <c r="TKG12072" s="18" t="s">
        <v>647</v>
      </c>
      <c r="TKH12072" s="18" t="s">
        <v>647</v>
      </c>
      <c r="TKI12072" s="18" t="s">
        <v>647</v>
      </c>
      <c r="TKJ12072" s="18" t="s">
        <v>647</v>
      </c>
      <c r="TKK12072" s="18" t="s">
        <v>647</v>
      </c>
      <c r="TKL12072" s="18" t="s">
        <v>647</v>
      </c>
      <c r="TKM12072" s="18" t="s">
        <v>647</v>
      </c>
      <c r="TKN12072" s="18" t="s">
        <v>647</v>
      </c>
      <c r="TKO12072" s="18" t="s">
        <v>647</v>
      </c>
      <c r="TKP12072" s="18" t="s">
        <v>647</v>
      </c>
      <c r="TKQ12072" s="18" t="s">
        <v>647</v>
      </c>
      <c r="TKR12072" s="18" t="s">
        <v>647</v>
      </c>
      <c r="TKS12072" s="18" t="s">
        <v>647</v>
      </c>
      <c r="TKT12072" s="18" t="s">
        <v>647</v>
      </c>
      <c r="TKU12072" s="18" t="s">
        <v>647</v>
      </c>
      <c r="TKV12072" s="18" t="s">
        <v>647</v>
      </c>
      <c r="TKW12072" s="18" t="s">
        <v>647</v>
      </c>
      <c r="TKX12072" s="18" t="s">
        <v>647</v>
      </c>
      <c r="TKY12072" s="18" t="s">
        <v>647</v>
      </c>
      <c r="TKZ12072" s="18" t="s">
        <v>647</v>
      </c>
      <c r="TLA12072" s="18" t="s">
        <v>647</v>
      </c>
      <c r="TLB12072" s="18" t="s">
        <v>647</v>
      </c>
      <c r="TLC12072" s="18" t="s">
        <v>647</v>
      </c>
      <c r="TLD12072" s="18" t="s">
        <v>647</v>
      </c>
      <c r="TLE12072" s="18" t="s">
        <v>647</v>
      </c>
      <c r="TLF12072" s="18" t="s">
        <v>647</v>
      </c>
      <c r="TLG12072" s="18" t="s">
        <v>647</v>
      </c>
      <c r="TLH12072" s="18" t="s">
        <v>647</v>
      </c>
      <c r="TLI12072" s="18" t="s">
        <v>647</v>
      </c>
      <c r="TLJ12072" s="18" t="s">
        <v>647</v>
      </c>
      <c r="TLK12072" s="18" t="s">
        <v>647</v>
      </c>
      <c r="TLL12072" s="18" t="s">
        <v>647</v>
      </c>
      <c r="TLM12072" s="18" t="s">
        <v>647</v>
      </c>
      <c r="TLN12072" s="18" t="s">
        <v>647</v>
      </c>
      <c r="TLO12072" s="18" t="s">
        <v>647</v>
      </c>
      <c r="TLP12072" s="18" t="s">
        <v>647</v>
      </c>
      <c r="TLQ12072" s="18" t="s">
        <v>647</v>
      </c>
      <c r="TLR12072" s="18" t="s">
        <v>647</v>
      </c>
      <c r="TLS12072" s="18" t="s">
        <v>647</v>
      </c>
      <c r="TLT12072" s="18" t="s">
        <v>647</v>
      </c>
      <c r="TLU12072" s="18" t="s">
        <v>647</v>
      </c>
      <c r="TLV12072" s="18" t="s">
        <v>647</v>
      </c>
      <c r="TLW12072" s="18" t="s">
        <v>647</v>
      </c>
      <c r="TLX12072" s="18" t="s">
        <v>647</v>
      </c>
      <c r="TLY12072" s="18" t="s">
        <v>647</v>
      </c>
      <c r="TLZ12072" s="18" t="s">
        <v>647</v>
      </c>
      <c r="TMA12072" s="18" t="s">
        <v>647</v>
      </c>
      <c r="TMB12072" s="18" t="s">
        <v>647</v>
      </c>
      <c r="TMC12072" s="18" t="s">
        <v>647</v>
      </c>
      <c r="TMD12072" s="18" t="s">
        <v>647</v>
      </c>
      <c r="TME12072" s="18" t="s">
        <v>647</v>
      </c>
      <c r="TMF12072" s="18" t="s">
        <v>647</v>
      </c>
      <c r="TMG12072" s="18" t="s">
        <v>647</v>
      </c>
      <c r="TMH12072" s="18" t="s">
        <v>647</v>
      </c>
      <c r="TMI12072" s="18" t="s">
        <v>647</v>
      </c>
      <c r="TMJ12072" s="18" t="s">
        <v>647</v>
      </c>
      <c r="TMK12072" s="18" t="s">
        <v>647</v>
      </c>
      <c r="TML12072" s="18" t="s">
        <v>647</v>
      </c>
      <c r="TMM12072" s="18" t="s">
        <v>647</v>
      </c>
      <c r="TMN12072" s="18" t="s">
        <v>647</v>
      </c>
      <c r="TMO12072" s="18" t="s">
        <v>647</v>
      </c>
      <c r="TMP12072" s="18" t="s">
        <v>647</v>
      </c>
      <c r="TMQ12072" s="18" t="s">
        <v>647</v>
      </c>
      <c r="TMR12072" s="18" t="s">
        <v>647</v>
      </c>
      <c r="TMS12072" s="18" t="s">
        <v>647</v>
      </c>
      <c r="TMT12072" s="18" t="s">
        <v>647</v>
      </c>
      <c r="TMU12072" s="18" t="s">
        <v>647</v>
      </c>
      <c r="TMV12072" s="18" t="s">
        <v>647</v>
      </c>
      <c r="TMW12072" s="18" t="s">
        <v>647</v>
      </c>
      <c r="TMX12072" s="18" t="s">
        <v>647</v>
      </c>
      <c r="TMY12072" s="18" t="s">
        <v>647</v>
      </c>
      <c r="TMZ12072" s="18" t="s">
        <v>647</v>
      </c>
      <c r="TNA12072" s="18" t="s">
        <v>647</v>
      </c>
      <c r="TNB12072" s="18" t="s">
        <v>647</v>
      </c>
      <c r="TNC12072" s="18" t="s">
        <v>647</v>
      </c>
      <c r="TND12072" s="18" t="s">
        <v>647</v>
      </c>
      <c r="TNE12072" s="18" t="s">
        <v>647</v>
      </c>
      <c r="TNF12072" s="18" t="s">
        <v>647</v>
      </c>
      <c r="TNG12072" s="18" t="s">
        <v>647</v>
      </c>
      <c r="TNH12072" s="18" t="s">
        <v>647</v>
      </c>
      <c r="TNI12072" s="18" t="s">
        <v>647</v>
      </c>
      <c r="TNJ12072" s="18" t="s">
        <v>647</v>
      </c>
      <c r="TNK12072" s="18" t="s">
        <v>647</v>
      </c>
      <c r="TNL12072" s="18" t="s">
        <v>647</v>
      </c>
      <c r="TNM12072" s="18" t="s">
        <v>647</v>
      </c>
      <c r="TNN12072" s="18" t="s">
        <v>647</v>
      </c>
      <c r="TNO12072" s="18" t="s">
        <v>647</v>
      </c>
      <c r="TNP12072" s="18" t="s">
        <v>647</v>
      </c>
      <c r="TNQ12072" s="18" t="s">
        <v>647</v>
      </c>
      <c r="TNR12072" s="18" t="s">
        <v>647</v>
      </c>
      <c r="TNS12072" s="18" t="s">
        <v>647</v>
      </c>
      <c r="TNT12072" s="18" t="s">
        <v>647</v>
      </c>
      <c r="TNU12072" s="18" t="s">
        <v>647</v>
      </c>
      <c r="TNV12072" s="18" t="s">
        <v>647</v>
      </c>
      <c r="TNW12072" s="18" t="s">
        <v>647</v>
      </c>
      <c r="TNX12072" s="18" t="s">
        <v>647</v>
      </c>
      <c r="TNY12072" s="18" t="s">
        <v>647</v>
      </c>
      <c r="TNZ12072" s="18" t="s">
        <v>647</v>
      </c>
      <c r="TOA12072" s="18" t="s">
        <v>647</v>
      </c>
      <c r="TOB12072" s="18" t="s">
        <v>647</v>
      </c>
      <c r="TOC12072" s="18" t="s">
        <v>647</v>
      </c>
      <c r="TOD12072" s="18" t="s">
        <v>647</v>
      </c>
      <c r="TOE12072" s="18" t="s">
        <v>647</v>
      </c>
      <c r="TOF12072" s="18" t="s">
        <v>647</v>
      </c>
      <c r="TOG12072" s="18" t="s">
        <v>647</v>
      </c>
      <c r="TOH12072" s="18" t="s">
        <v>647</v>
      </c>
      <c r="TOI12072" s="18" t="s">
        <v>647</v>
      </c>
      <c r="TOJ12072" s="18" t="s">
        <v>647</v>
      </c>
      <c r="TOK12072" s="18" t="s">
        <v>647</v>
      </c>
      <c r="TOL12072" s="18" t="s">
        <v>647</v>
      </c>
      <c r="TOM12072" s="18" t="s">
        <v>647</v>
      </c>
      <c r="TON12072" s="18" t="s">
        <v>647</v>
      </c>
      <c r="TOO12072" s="18" t="s">
        <v>647</v>
      </c>
      <c r="TOP12072" s="18" t="s">
        <v>647</v>
      </c>
      <c r="TOQ12072" s="18" t="s">
        <v>647</v>
      </c>
      <c r="TOR12072" s="18" t="s">
        <v>647</v>
      </c>
      <c r="TOS12072" s="18" t="s">
        <v>647</v>
      </c>
      <c r="TOT12072" s="18" t="s">
        <v>647</v>
      </c>
      <c r="TOU12072" s="18" t="s">
        <v>647</v>
      </c>
      <c r="TOV12072" s="18" t="s">
        <v>647</v>
      </c>
      <c r="TOW12072" s="18" t="s">
        <v>647</v>
      </c>
      <c r="TOX12072" s="18" t="s">
        <v>647</v>
      </c>
      <c r="TOY12072" s="18" t="s">
        <v>647</v>
      </c>
      <c r="TOZ12072" s="18" t="s">
        <v>647</v>
      </c>
      <c r="TPA12072" s="18" t="s">
        <v>647</v>
      </c>
      <c r="TPB12072" s="18" t="s">
        <v>647</v>
      </c>
      <c r="TPC12072" s="18" t="s">
        <v>647</v>
      </c>
      <c r="TPD12072" s="18" t="s">
        <v>647</v>
      </c>
      <c r="TPE12072" s="18" t="s">
        <v>647</v>
      </c>
      <c r="TPF12072" s="18" t="s">
        <v>647</v>
      </c>
      <c r="TPG12072" s="18" t="s">
        <v>647</v>
      </c>
      <c r="TPH12072" s="18" t="s">
        <v>647</v>
      </c>
      <c r="TPI12072" s="18" t="s">
        <v>647</v>
      </c>
      <c r="TPJ12072" s="18" t="s">
        <v>647</v>
      </c>
      <c r="TPK12072" s="18" t="s">
        <v>647</v>
      </c>
      <c r="TPL12072" s="18" t="s">
        <v>647</v>
      </c>
      <c r="TPM12072" s="18" t="s">
        <v>647</v>
      </c>
      <c r="TPN12072" s="18" t="s">
        <v>647</v>
      </c>
      <c r="TPO12072" s="18" t="s">
        <v>647</v>
      </c>
      <c r="TPP12072" s="18" t="s">
        <v>647</v>
      </c>
      <c r="TPQ12072" s="18" t="s">
        <v>647</v>
      </c>
      <c r="TPR12072" s="18" t="s">
        <v>647</v>
      </c>
      <c r="TPS12072" s="18" t="s">
        <v>647</v>
      </c>
      <c r="TPT12072" s="18" t="s">
        <v>647</v>
      </c>
      <c r="TPU12072" s="18" t="s">
        <v>647</v>
      </c>
      <c r="TPV12072" s="18" t="s">
        <v>647</v>
      </c>
      <c r="TPW12072" s="18" t="s">
        <v>647</v>
      </c>
      <c r="TPX12072" s="18" t="s">
        <v>647</v>
      </c>
      <c r="TPY12072" s="18" t="s">
        <v>647</v>
      </c>
      <c r="TPZ12072" s="18" t="s">
        <v>647</v>
      </c>
      <c r="TQA12072" s="18" t="s">
        <v>647</v>
      </c>
      <c r="TQB12072" s="18" t="s">
        <v>647</v>
      </c>
      <c r="TQC12072" s="18" t="s">
        <v>647</v>
      </c>
      <c r="TQD12072" s="18" t="s">
        <v>647</v>
      </c>
      <c r="TQE12072" s="18" t="s">
        <v>647</v>
      </c>
      <c r="TQF12072" s="18" t="s">
        <v>647</v>
      </c>
      <c r="TQG12072" s="18" t="s">
        <v>647</v>
      </c>
      <c r="TQH12072" s="18" t="s">
        <v>647</v>
      </c>
      <c r="TQI12072" s="18" t="s">
        <v>647</v>
      </c>
      <c r="TQJ12072" s="18" t="s">
        <v>647</v>
      </c>
      <c r="TQK12072" s="18" t="s">
        <v>647</v>
      </c>
      <c r="TQL12072" s="18" t="s">
        <v>647</v>
      </c>
      <c r="TQM12072" s="18" t="s">
        <v>647</v>
      </c>
      <c r="TQN12072" s="18" t="s">
        <v>647</v>
      </c>
      <c r="TQO12072" s="18" t="s">
        <v>647</v>
      </c>
      <c r="TQP12072" s="18" t="s">
        <v>647</v>
      </c>
      <c r="TQQ12072" s="18" t="s">
        <v>647</v>
      </c>
      <c r="TQR12072" s="18" t="s">
        <v>647</v>
      </c>
      <c r="TQS12072" s="18" t="s">
        <v>647</v>
      </c>
      <c r="TQT12072" s="18" t="s">
        <v>647</v>
      </c>
      <c r="TQU12072" s="18" t="s">
        <v>647</v>
      </c>
      <c r="TQV12072" s="18" t="s">
        <v>647</v>
      </c>
      <c r="TQW12072" s="18" t="s">
        <v>647</v>
      </c>
      <c r="TQX12072" s="18" t="s">
        <v>647</v>
      </c>
      <c r="TQY12072" s="18" t="s">
        <v>647</v>
      </c>
      <c r="TQZ12072" s="18" t="s">
        <v>647</v>
      </c>
      <c r="TRA12072" s="18" t="s">
        <v>647</v>
      </c>
      <c r="TRB12072" s="18" t="s">
        <v>647</v>
      </c>
      <c r="TRC12072" s="18" t="s">
        <v>647</v>
      </c>
      <c r="TRD12072" s="18" t="s">
        <v>647</v>
      </c>
      <c r="TRE12072" s="18" t="s">
        <v>647</v>
      </c>
      <c r="TRF12072" s="18" t="s">
        <v>647</v>
      </c>
      <c r="TRG12072" s="18" t="s">
        <v>647</v>
      </c>
      <c r="TRH12072" s="18" t="s">
        <v>647</v>
      </c>
      <c r="TRI12072" s="18" t="s">
        <v>647</v>
      </c>
      <c r="TRJ12072" s="18" t="s">
        <v>647</v>
      </c>
      <c r="TRK12072" s="18" t="s">
        <v>647</v>
      </c>
      <c r="TRL12072" s="18" t="s">
        <v>647</v>
      </c>
      <c r="TRM12072" s="18" t="s">
        <v>647</v>
      </c>
      <c r="TRN12072" s="18" t="s">
        <v>647</v>
      </c>
      <c r="TRO12072" s="18" t="s">
        <v>647</v>
      </c>
      <c r="TRP12072" s="18" t="s">
        <v>647</v>
      </c>
      <c r="TRQ12072" s="18" t="s">
        <v>647</v>
      </c>
      <c r="TRR12072" s="18" t="s">
        <v>647</v>
      </c>
      <c r="TRS12072" s="18" t="s">
        <v>647</v>
      </c>
      <c r="TRT12072" s="18" t="s">
        <v>647</v>
      </c>
      <c r="TRU12072" s="18" t="s">
        <v>647</v>
      </c>
      <c r="TRV12072" s="18" t="s">
        <v>647</v>
      </c>
      <c r="TRW12072" s="18" t="s">
        <v>647</v>
      </c>
      <c r="TRX12072" s="18" t="s">
        <v>647</v>
      </c>
      <c r="TRY12072" s="18" t="s">
        <v>647</v>
      </c>
      <c r="TRZ12072" s="18" t="s">
        <v>647</v>
      </c>
      <c r="TSA12072" s="18" t="s">
        <v>647</v>
      </c>
      <c r="TSB12072" s="18" t="s">
        <v>647</v>
      </c>
      <c r="TSC12072" s="18" t="s">
        <v>647</v>
      </c>
      <c r="TSD12072" s="18" t="s">
        <v>647</v>
      </c>
      <c r="TSE12072" s="18" t="s">
        <v>647</v>
      </c>
      <c r="TSF12072" s="18" t="s">
        <v>647</v>
      </c>
      <c r="TSG12072" s="18" t="s">
        <v>647</v>
      </c>
      <c r="TSH12072" s="18" t="s">
        <v>647</v>
      </c>
      <c r="TSI12072" s="18" t="s">
        <v>647</v>
      </c>
      <c r="TSJ12072" s="18" t="s">
        <v>647</v>
      </c>
      <c r="TSK12072" s="18" t="s">
        <v>647</v>
      </c>
      <c r="TSL12072" s="18" t="s">
        <v>647</v>
      </c>
      <c r="TSM12072" s="18" t="s">
        <v>647</v>
      </c>
      <c r="TSN12072" s="18" t="s">
        <v>647</v>
      </c>
      <c r="TSO12072" s="18" t="s">
        <v>647</v>
      </c>
      <c r="TSP12072" s="18" t="s">
        <v>647</v>
      </c>
      <c r="TSQ12072" s="18" t="s">
        <v>647</v>
      </c>
      <c r="TSR12072" s="18" t="s">
        <v>647</v>
      </c>
      <c r="TSS12072" s="18" t="s">
        <v>647</v>
      </c>
      <c r="TST12072" s="18" t="s">
        <v>647</v>
      </c>
      <c r="TSU12072" s="18" t="s">
        <v>647</v>
      </c>
      <c r="TSV12072" s="18" t="s">
        <v>647</v>
      </c>
      <c r="TSW12072" s="18" t="s">
        <v>647</v>
      </c>
      <c r="TSX12072" s="18" t="s">
        <v>647</v>
      </c>
      <c r="TSY12072" s="18" t="s">
        <v>647</v>
      </c>
      <c r="TSZ12072" s="18" t="s">
        <v>647</v>
      </c>
      <c r="TTA12072" s="18" t="s">
        <v>647</v>
      </c>
      <c r="TTB12072" s="18" t="s">
        <v>647</v>
      </c>
      <c r="TTC12072" s="18" t="s">
        <v>647</v>
      </c>
      <c r="TTD12072" s="18" t="s">
        <v>647</v>
      </c>
      <c r="TTE12072" s="18" t="s">
        <v>647</v>
      </c>
      <c r="TTF12072" s="18" t="s">
        <v>647</v>
      </c>
      <c r="TTG12072" s="18" t="s">
        <v>647</v>
      </c>
      <c r="TTH12072" s="18" t="s">
        <v>647</v>
      </c>
      <c r="TTI12072" s="18" t="s">
        <v>647</v>
      </c>
      <c r="TTJ12072" s="18" t="s">
        <v>647</v>
      </c>
      <c r="TTK12072" s="18" t="s">
        <v>647</v>
      </c>
      <c r="TTL12072" s="18" t="s">
        <v>647</v>
      </c>
      <c r="TTM12072" s="18" t="s">
        <v>647</v>
      </c>
      <c r="TTN12072" s="18" t="s">
        <v>647</v>
      </c>
      <c r="TTO12072" s="18" t="s">
        <v>647</v>
      </c>
      <c r="TTP12072" s="18" t="s">
        <v>647</v>
      </c>
      <c r="TTQ12072" s="18" t="s">
        <v>647</v>
      </c>
      <c r="TTR12072" s="18" t="s">
        <v>647</v>
      </c>
      <c r="TTS12072" s="18" t="s">
        <v>647</v>
      </c>
      <c r="TTT12072" s="18" t="s">
        <v>647</v>
      </c>
      <c r="TTU12072" s="18" t="s">
        <v>647</v>
      </c>
      <c r="TTV12072" s="18" t="s">
        <v>647</v>
      </c>
      <c r="TTW12072" s="18" t="s">
        <v>647</v>
      </c>
      <c r="TTX12072" s="18" t="s">
        <v>647</v>
      </c>
      <c r="TTY12072" s="18" t="s">
        <v>647</v>
      </c>
      <c r="TTZ12072" s="18" t="s">
        <v>647</v>
      </c>
      <c r="TUA12072" s="18" t="s">
        <v>647</v>
      </c>
      <c r="TUB12072" s="18" t="s">
        <v>647</v>
      </c>
      <c r="TUC12072" s="18" t="s">
        <v>647</v>
      </c>
      <c r="TUD12072" s="18" t="s">
        <v>647</v>
      </c>
      <c r="TUE12072" s="18" t="s">
        <v>647</v>
      </c>
      <c r="TUF12072" s="18" t="s">
        <v>647</v>
      </c>
      <c r="TUG12072" s="18" t="s">
        <v>647</v>
      </c>
      <c r="TUH12072" s="18" t="s">
        <v>647</v>
      </c>
      <c r="TUI12072" s="18" t="s">
        <v>647</v>
      </c>
      <c r="TUJ12072" s="18" t="s">
        <v>647</v>
      </c>
      <c r="TUK12072" s="18" t="s">
        <v>647</v>
      </c>
      <c r="TUL12072" s="18" t="s">
        <v>647</v>
      </c>
      <c r="TUM12072" s="18" t="s">
        <v>647</v>
      </c>
      <c r="TUN12072" s="18" t="s">
        <v>647</v>
      </c>
      <c r="TUO12072" s="18" t="s">
        <v>647</v>
      </c>
      <c r="TUP12072" s="18" t="s">
        <v>647</v>
      </c>
      <c r="TUQ12072" s="18" t="s">
        <v>647</v>
      </c>
      <c r="TUR12072" s="18" t="s">
        <v>647</v>
      </c>
      <c r="TUS12072" s="18" t="s">
        <v>647</v>
      </c>
      <c r="TUT12072" s="18" t="s">
        <v>647</v>
      </c>
      <c r="TUU12072" s="18" t="s">
        <v>647</v>
      </c>
      <c r="TUV12072" s="18" t="s">
        <v>647</v>
      </c>
      <c r="TUW12072" s="18" t="s">
        <v>647</v>
      </c>
      <c r="TUX12072" s="18" t="s">
        <v>647</v>
      </c>
      <c r="TUY12072" s="18" t="s">
        <v>647</v>
      </c>
      <c r="TUZ12072" s="18" t="s">
        <v>647</v>
      </c>
      <c r="TVA12072" s="18" t="s">
        <v>647</v>
      </c>
      <c r="TVB12072" s="18" t="s">
        <v>647</v>
      </c>
      <c r="TVC12072" s="18" t="s">
        <v>647</v>
      </c>
      <c r="TVD12072" s="18" t="s">
        <v>647</v>
      </c>
      <c r="TVE12072" s="18" t="s">
        <v>647</v>
      </c>
      <c r="TVF12072" s="18" t="s">
        <v>647</v>
      </c>
      <c r="TVG12072" s="18" t="s">
        <v>647</v>
      </c>
      <c r="TVH12072" s="18" t="s">
        <v>647</v>
      </c>
      <c r="TVI12072" s="18" t="s">
        <v>647</v>
      </c>
      <c r="TVJ12072" s="18" t="s">
        <v>647</v>
      </c>
      <c r="TVK12072" s="18" t="s">
        <v>647</v>
      </c>
      <c r="TVL12072" s="18" t="s">
        <v>647</v>
      </c>
      <c r="TVM12072" s="18" t="s">
        <v>647</v>
      </c>
      <c r="TVN12072" s="18" t="s">
        <v>647</v>
      </c>
      <c r="TVO12072" s="18" t="s">
        <v>647</v>
      </c>
      <c r="TVP12072" s="18" t="s">
        <v>647</v>
      </c>
      <c r="TVQ12072" s="18" t="s">
        <v>647</v>
      </c>
      <c r="TVR12072" s="18" t="s">
        <v>647</v>
      </c>
      <c r="TVS12072" s="18" t="s">
        <v>647</v>
      </c>
      <c r="TVT12072" s="18" t="s">
        <v>647</v>
      </c>
      <c r="TVU12072" s="18" t="s">
        <v>647</v>
      </c>
      <c r="TVV12072" s="18" t="s">
        <v>647</v>
      </c>
      <c r="TVW12072" s="18" t="s">
        <v>647</v>
      </c>
      <c r="TVX12072" s="18" t="s">
        <v>647</v>
      </c>
      <c r="TVY12072" s="18" t="s">
        <v>647</v>
      </c>
      <c r="TVZ12072" s="18" t="s">
        <v>647</v>
      </c>
      <c r="TWA12072" s="18" t="s">
        <v>647</v>
      </c>
      <c r="TWB12072" s="18" t="s">
        <v>647</v>
      </c>
      <c r="TWC12072" s="18" t="s">
        <v>647</v>
      </c>
      <c r="TWD12072" s="18" t="s">
        <v>647</v>
      </c>
      <c r="TWE12072" s="18" t="s">
        <v>647</v>
      </c>
      <c r="TWF12072" s="18" t="s">
        <v>647</v>
      </c>
      <c r="TWG12072" s="18" t="s">
        <v>647</v>
      </c>
      <c r="TWH12072" s="18" t="s">
        <v>647</v>
      </c>
      <c r="TWI12072" s="18" t="s">
        <v>647</v>
      </c>
      <c r="TWJ12072" s="18" t="s">
        <v>647</v>
      </c>
      <c r="TWK12072" s="18" t="s">
        <v>647</v>
      </c>
      <c r="TWL12072" s="18" t="s">
        <v>647</v>
      </c>
      <c r="TWM12072" s="18" t="s">
        <v>647</v>
      </c>
      <c r="TWN12072" s="18" t="s">
        <v>647</v>
      </c>
      <c r="TWO12072" s="18" t="s">
        <v>647</v>
      </c>
      <c r="TWP12072" s="18" t="s">
        <v>647</v>
      </c>
      <c r="TWQ12072" s="18" t="s">
        <v>647</v>
      </c>
      <c r="TWR12072" s="18" t="s">
        <v>647</v>
      </c>
      <c r="TWS12072" s="18" t="s">
        <v>647</v>
      </c>
      <c r="TWT12072" s="18" t="s">
        <v>647</v>
      </c>
      <c r="TWU12072" s="18" t="s">
        <v>647</v>
      </c>
      <c r="TWV12072" s="18" t="s">
        <v>647</v>
      </c>
      <c r="TWW12072" s="18" t="s">
        <v>647</v>
      </c>
      <c r="TWX12072" s="18" t="s">
        <v>647</v>
      </c>
      <c r="TWY12072" s="18" t="s">
        <v>647</v>
      </c>
      <c r="TWZ12072" s="18" t="s">
        <v>647</v>
      </c>
      <c r="TXA12072" s="18" t="s">
        <v>647</v>
      </c>
      <c r="TXB12072" s="18" t="s">
        <v>647</v>
      </c>
      <c r="TXC12072" s="18" t="s">
        <v>647</v>
      </c>
      <c r="TXD12072" s="18" t="s">
        <v>647</v>
      </c>
      <c r="TXE12072" s="18" t="s">
        <v>647</v>
      </c>
      <c r="TXF12072" s="18" t="s">
        <v>647</v>
      </c>
      <c r="TXG12072" s="18" t="s">
        <v>647</v>
      </c>
      <c r="TXH12072" s="18" t="s">
        <v>647</v>
      </c>
      <c r="TXI12072" s="18" t="s">
        <v>647</v>
      </c>
      <c r="TXJ12072" s="18" t="s">
        <v>647</v>
      </c>
      <c r="TXK12072" s="18" t="s">
        <v>647</v>
      </c>
      <c r="TXL12072" s="18" t="s">
        <v>647</v>
      </c>
      <c r="TXM12072" s="18" t="s">
        <v>647</v>
      </c>
      <c r="TXN12072" s="18" t="s">
        <v>647</v>
      </c>
      <c r="TXO12072" s="18" t="s">
        <v>647</v>
      </c>
      <c r="TXP12072" s="18" t="s">
        <v>647</v>
      </c>
      <c r="TXQ12072" s="18" t="s">
        <v>647</v>
      </c>
      <c r="TXR12072" s="18" t="s">
        <v>647</v>
      </c>
      <c r="TXS12072" s="18" t="s">
        <v>647</v>
      </c>
      <c r="TXT12072" s="18" t="s">
        <v>647</v>
      </c>
      <c r="TXU12072" s="18" t="s">
        <v>647</v>
      </c>
      <c r="TXV12072" s="18" t="s">
        <v>647</v>
      </c>
      <c r="TXW12072" s="18" t="s">
        <v>647</v>
      </c>
      <c r="TXX12072" s="18" t="s">
        <v>647</v>
      </c>
      <c r="TXY12072" s="18" t="s">
        <v>647</v>
      </c>
      <c r="TXZ12072" s="18" t="s">
        <v>647</v>
      </c>
      <c r="TYA12072" s="18" t="s">
        <v>647</v>
      </c>
      <c r="TYB12072" s="18" t="s">
        <v>647</v>
      </c>
      <c r="TYC12072" s="18" t="s">
        <v>647</v>
      </c>
      <c r="TYD12072" s="18" t="s">
        <v>647</v>
      </c>
      <c r="TYE12072" s="18" t="s">
        <v>647</v>
      </c>
      <c r="TYF12072" s="18" t="s">
        <v>647</v>
      </c>
      <c r="TYG12072" s="18" t="s">
        <v>647</v>
      </c>
      <c r="TYH12072" s="18" t="s">
        <v>647</v>
      </c>
      <c r="TYI12072" s="18" t="s">
        <v>647</v>
      </c>
      <c r="TYJ12072" s="18" t="s">
        <v>647</v>
      </c>
      <c r="TYK12072" s="18" t="s">
        <v>647</v>
      </c>
      <c r="TYL12072" s="18" t="s">
        <v>647</v>
      </c>
      <c r="TYM12072" s="18" t="s">
        <v>647</v>
      </c>
      <c r="TYN12072" s="18" t="s">
        <v>647</v>
      </c>
      <c r="TYO12072" s="18" t="s">
        <v>647</v>
      </c>
      <c r="TYP12072" s="18" t="s">
        <v>647</v>
      </c>
      <c r="TYQ12072" s="18" t="s">
        <v>647</v>
      </c>
      <c r="TYR12072" s="18" t="s">
        <v>647</v>
      </c>
      <c r="TYS12072" s="18" t="s">
        <v>647</v>
      </c>
      <c r="TYT12072" s="18" t="s">
        <v>647</v>
      </c>
      <c r="TYU12072" s="18" t="s">
        <v>647</v>
      </c>
      <c r="TYV12072" s="18" t="s">
        <v>647</v>
      </c>
      <c r="TYW12072" s="18" t="s">
        <v>647</v>
      </c>
      <c r="TYX12072" s="18" t="s">
        <v>647</v>
      </c>
      <c r="TYY12072" s="18" t="s">
        <v>647</v>
      </c>
      <c r="TYZ12072" s="18" t="s">
        <v>647</v>
      </c>
      <c r="TZA12072" s="18" t="s">
        <v>647</v>
      </c>
      <c r="TZB12072" s="18" t="s">
        <v>647</v>
      </c>
      <c r="TZC12072" s="18" t="s">
        <v>647</v>
      </c>
      <c r="TZD12072" s="18" t="s">
        <v>647</v>
      </c>
      <c r="TZE12072" s="18" t="s">
        <v>647</v>
      </c>
      <c r="TZF12072" s="18" t="s">
        <v>647</v>
      </c>
      <c r="TZG12072" s="18" t="s">
        <v>647</v>
      </c>
      <c r="TZH12072" s="18" t="s">
        <v>647</v>
      </c>
      <c r="TZI12072" s="18" t="s">
        <v>647</v>
      </c>
      <c r="TZJ12072" s="18" t="s">
        <v>647</v>
      </c>
      <c r="TZK12072" s="18" t="s">
        <v>647</v>
      </c>
      <c r="TZL12072" s="18" t="s">
        <v>647</v>
      </c>
      <c r="TZM12072" s="18" t="s">
        <v>647</v>
      </c>
      <c r="TZN12072" s="18" t="s">
        <v>647</v>
      </c>
      <c r="TZO12072" s="18" t="s">
        <v>647</v>
      </c>
      <c r="TZP12072" s="18" t="s">
        <v>647</v>
      </c>
      <c r="TZQ12072" s="18" t="s">
        <v>647</v>
      </c>
      <c r="TZR12072" s="18" t="s">
        <v>647</v>
      </c>
      <c r="TZS12072" s="18" t="s">
        <v>647</v>
      </c>
      <c r="TZT12072" s="18" t="s">
        <v>647</v>
      </c>
      <c r="TZU12072" s="18" t="s">
        <v>647</v>
      </c>
      <c r="TZV12072" s="18" t="s">
        <v>647</v>
      </c>
      <c r="TZW12072" s="18" t="s">
        <v>647</v>
      </c>
      <c r="TZX12072" s="18" t="s">
        <v>647</v>
      </c>
      <c r="TZY12072" s="18" t="s">
        <v>647</v>
      </c>
      <c r="TZZ12072" s="18" t="s">
        <v>647</v>
      </c>
      <c r="UAA12072" s="18" t="s">
        <v>647</v>
      </c>
      <c r="UAB12072" s="18" t="s">
        <v>647</v>
      </c>
      <c r="UAC12072" s="18" t="s">
        <v>647</v>
      </c>
      <c r="UAD12072" s="18" t="s">
        <v>647</v>
      </c>
      <c r="UAE12072" s="18" t="s">
        <v>647</v>
      </c>
      <c r="UAF12072" s="18" t="s">
        <v>647</v>
      </c>
      <c r="UAG12072" s="18" t="s">
        <v>647</v>
      </c>
      <c r="UAH12072" s="18" t="s">
        <v>647</v>
      </c>
      <c r="UAI12072" s="18" t="s">
        <v>647</v>
      </c>
      <c r="UAJ12072" s="18" t="s">
        <v>647</v>
      </c>
      <c r="UAK12072" s="18" t="s">
        <v>647</v>
      </c>
      <c r="UAL12072" s="18" t="s">
        <v>647</v>
      </c>
      <c r="UAM12072" s="18" t="s">
        <v>647</v>
      </c>
      <c r="UAN12072" s="18" t="s">
        <v>647</v>
      </c>
      <c r="UAO12072" s="18" t="s">
        <v>647</v>
      </c>
      <c r="UAP12072" s="18" t="s">
        <v>647</v>
      </c>
      <c r="UAQ12072" s="18" t="s">
        <v>647</v>
      </c>
      <c r="UAR12072" s="18" t="s">
        <v>647</v>
      </c>
      <c r="UAS12072" s="18" t="s">
        <v>647</v>
      </c>
      <c r="UAT12072" s="18" t="s">
        <v>647</v>
      </c>
      <c r="UAU12072" s="18" t="s">
        <v>647</v>
      </c>
      <c r="UAV12072" s="18" t="s">
        <v>647</v>
      </c>
      <c r="UAW12072" s="18" t="s">
        <v>647</v>
      </c>
      <c r="UAX12072" s="18" t="s">
        <v>647</v>
      </c>
      <c r="UAY12072" s="18" t="s">
        <v>647</v>
      </c>
      <c r="UAZ12072" s="18" t="s">
        <v>647</v>
      </c>
      <c r="UBA12072" s="18" t="s">
        <v>647</v>
      </c>
      <c r="UBB12072" s="18" t="s">
        <v>647</v>
      </c>
      <c r="UBC12072" s="18" t="s">
        <v>647</v>
      </c>
      <c r="UBD12072" s="18" t="s">
        <v>647</v>
      </c>
      <c r="UBE12072" s="18" t="s">
        <v>647</v>
      </c>
      <c r="UBF12072" s="18" t="s">
        <v>647</v>
      </c>
      <c r="UBG12072" s="18" t="s">
        <v>647</v>
      </c>
      <c r="UBH12072" s="18" t="s">
        <v>647</v>
      </c>
      <c r="UBI12072" s="18" t="s">
        <v>647</v>
      </c>
      <c r="UBJ12072" s="18" t="s">
        <v>647</v>
      </c>
      <c r="UBK12072" s="18" t="s">
        <v>647</v>
      </c>
      <c r="UBL12072" s="18" t="s">
        <v>647</v>
      </c>
      <c r="UBM12072" s="18" t="s">
        <v>647</v>
      </c>
      <c r="UBN12072" s="18" t="s">
        <v>647</v>
      </c>
      <c r="UBO12072" s="18" t="s">
        <v>647</v>
      </c>
      <c r="UBP12072" s="18" t="s">
        <v>647</v>
      </c>
      <c r="UBQ12072" s="18" t="s">
        <v>647</v>
      </c>
      <c r="UBR12072" s="18" t="s">
        <v>647</v>
      </c>
      <c r="UBS12072" s="18" t="s">
        <v>647</v>
      </c>
      <c r="UBT12072" s="18" t="s">
        <v>647</v>
      </c>
      <c r="UBU12072" s="18" t="s">
        <v>647</v>
      </c>
      <c r="UBV12072" s="18" t="s">
        <v>647</v>
      </c>
      <c r="UBW12072" s="18" t="s">
        <v>647</v>
      </c>
      <c r="UBX12072" s="18" t="s">
        <v>647</v>
      </c>
      <c r="UBY12072" s="18" t="s">
        <v>647</v>
      </c>
      <c r="UBZ12072" s="18" t="s">
        <v>647</v>
      </c>
      <c r="UCA12072" s="18" t="s">
        <v>647</v>
      </c>
      <c r="UCB12072" s="18" t="s">
        <v>647</v>
      </c>
      <c r="UCC12072" s="18" t="s">
        <v>647</v>
      </c>
      <c r="UCD12072" s="18" t="s">
        <v>647</v>
      </c>
      <c r="UCE12072" s="18" t="s">
        <v>647</v>
      </c>
      <c r="UCF12072" s="18" t="s">
        <v>647</v>
      </c>
      <c r="UCG12072" s="18" t="s">
        <v>647</v>
      </c>
      <c r="UCH12072" s="18" t="s">
        <v>647</v>
      </c>
      <c r="UCI12072" s="18" t="s">
        <v>647</v>
      </c>
      <c r="UCJ12072" s="18" t="s">
        <v>647</v>
      </c>
      <c r="UCK12072" s="18" t="s">
        <v>647</v>
      </c>
      <c r="UCL12072" s="18" t="s">
        <v>647</v>
      </c>
      <c r="UCM12072" s="18" t="s">
        <v>647</v>
      </c>
      <c r="UCN12072" s="18" t="s">
        <v>647</v>
      </c>
      <c r="UCO12072" s="18" t="s">
        <v>647</v>
      </c>
      <c r="UCP12072" s="18" t="s">
        <v>647</v>
      </c>
      <c r="UCQ12072" s="18" t="s">
        <v>647</v>
      </c>
      <c r="UCR12072" s="18" t="s">
        <v>647</v>
      </c>
      <c r="UCS12072" s="18" t="s">
        <v>647</v>
      </c>
      <c r="UCT12072" s="18" t="s">
        <v>647</v>
      </c>
      <c r="UCU12072" s="18" t="s">
        <v>647</v>
      </c>
      <c r="UCV12072" s="18" t="s">
        <v>647</v>
      </c>
      <c r="UCW12072" s="18" t="s">
        <v>647</v>
      </c>
      <c r="UCX12072" s="18" t="s">
        <v>647</v>
      </c>
      <c r="UCY12072" s="18" t="s">
        <v>647</v>
      </c>
      <c r="UCZ12072" s="18" t="s">
        <v>647</v>
      </c>
      <c r="UDA12072" s="18" t="s">
        <v>647</v>
      </c>
      <c r="UDB12072" s="18" t="s">
        <v>647</v>
      </c>
      <c r="UDC12072" s="18" t="s">
        <v>647</v>
      </c>
      <c r="UDD12072" s="18" t="s">
        <v>647</v>
      </c>
      <c r="UDE12072" s="18" t="s">
        <v>647</v>
      </c>
      <c r="UDF12072" s="18" t="s">
        <v>647</v>
      </c>
      <c r="UDG12072" s="18" t="s">
        <v>647</v>
      </c>
      <c r="UDH12072" s="18" t="s">
        <v>647</v>
      </c>
      <c r="UDI12072" s="18" t="s">
        <v>647</v>
      </c>
      <c r="UDJ12072" s="18" t="s">
        <v>647</v>
      </c>
      <c r="UDK12072" s="18" t="s">
        <v>647</v>
      </c>
      <c r="UDL12072" s="18" t="s">
        <v>647</v>
      </c>
      <c r="UDM12072" s="18" t="s">
        <v>647</v>
      </c>
      <c r="UDN12072" s="18" t="s">
        <v>647</v>
      </c>
      <c r="UDO12072" s="18" t="s">
        <v>647</v>
      </c>
      <c r="UDP12072" s="18" t="s">
        <v>647</v>
      </c>
      <c r="UDQ12072" s="18" t="s">
        <v>647</v>
      </c>
      <c r="UDR12072" s="18" t="s">
        <v>647</v>
      </c>
      <c r="UDS12072" s="18" t="s">
        <v>647</v>
      </c>
      <c r="UDT12072" s="18" t="s">
        <v>647</v>
      </c>
      <c r="UDU12072" s="18" t="s">
        <v>647</v>
      </c>
      <c r="UDV12072" s="18" t="s">
        <v>647</v>
      </c>
      <c r="UDW12072" s="18" t="s">
        <v>647</v>
      </c>
      <c r="UDX12072" s="18" t="s">
        <v>647</v>
      </c>
      <c r="UDY12072" s="18" t="s">
        <v>647</v>
      </c>
      <c r="UDZ12072" s="18" t="s">
        <v>647</v>
      </c>
      <c r="UEA12072" s="18" t="s">
        <v>647</v>
      </c>
      <c r="UEB12072" s="18" t="s">
        <v>647</v>
      </c>
      <c r="UEC12072" s="18" t="s">
        <v>647</v>
      </c>
      <c r="UED12072" s="18" t="s">
        <v>647</v>
      </c>
      <c r="UEE12072" s="18" t="s">
        <v>647</v>
      </c>
      <c r="UEF12072" s="18" t="s">
        <v>647</v>
      </c>
      <c r="UEG12072" s="18" t="s">
        <v>647</v>
      </c>
      <c r="UEH12072" s="18" t="s">
        <v>647</v>
      </c>
      <c r="UEI12072" s="18" t="s">
        <v>647</v>
      </c>
      <c r="UEJ12072" s="18" t="s">
        <v>647</v>
      </c>
      <c r="UEK12072" s="18" t="s">
        <v>647</v>
      </c>
      <c r="UEL12072" s="18" t="s">
        <v>647</v>
      </c>
      <c r="UEM12072" s="18" t="s">
        <v>647</v>
      </c>
      <c r="UEN12072" s="18" t="s">
        <v>647</v>
      </c>
      <c r="UEO12072" s="18" t="s">
        <v>647</v>
      </c>
      <c r="UEP12072" s="18" t="s">
        <v>647</v>
      </c>
      <c r="UEQ12072" s="18" t="s">
        <v>647</v>
      </c>
      <c r="UER12072" s="18" t="s">
        <v>647</v>
      </c>
      <c r="UES12072" s="18" t="s">
        <v>647</v>
      </c>
      <c r="UET12072" s="18" t="s">
        <v>647</v>
      </c>
      <c r="UEU12072" s="18" t="s">
        <v>647</v>
      </c>
      <c r="UEV12072" s="18" t="s">
        <v>647</v>
      </c>
      <c r="UEW12072" s="18" t="s">
        <v>647</v>
      </c>
      <c r="UEX12072" s="18" t="s">
        <v>647</v>
      </c>
      <c r="UEY12072" s="18" t="s">
        <v>647</v>
      </c>
      <c r="UEZ12072" s="18" t="s">
        <v>647</v>
      </c>
      <c r="UFA12072" s="18" t="s">
        <v>647</v>
      </c>
      <c r="UFB12072" s="18" t="s">
        <v>647</v>
      </c>
      <c r="UFC12072" s="18" t="s">
        <v>647</v>
      </c>
      <c r="UFD12072" s="18" t="s">
        <v>647</v>
      </c>
      <c r="UFE12072" s="18" t="s">
        <v>647</v>
      </c>
      <c r="UFF12072" s="18" t="s">
        <v>647</v>
      </c>
      <c r="UFG12072" s="18" t="s">
        <v>647</v>
      </c>
      <c r="UFH12072" s="18" t="s">
        <v>647</v>
      </c>
      <c r="UFI12072" s="18" t="s">
        <v>647</v>
      </c>
      <c r="UFJ12072" s="18" t="s">
        <v>647</v>
      </c>
      <c r="UFK12072" s="18" t="s">
        <v>647</v>
      </c>
      <c r="UFL12072" s="18" t="s">
        <v>647</v>
      </c>
      <c r="UFM12072" s="18" t="s">
        <v>647</v>
      </c>
      <c r="UFN12072" s="18" t="s">
        <v>647</v>
      </c>
      <c r="UFO12072" s="18" t="s">
        <v>647</v>
      </c>
      <c r="UFP12072" s="18" t="s">
        <v>647</v>
      </c>
      <c r="UFQ12072" s="18" t="s">
        <v>647</v>
      </c>
      <c r="UFR12072" s="18" t="s">
        <v>647</v>
      </c>
      <c r="UFS12072" s="18" t="s">
        <v>647</v>
      </c>
      <c r="UFT12072" s="18" t="s">
        <v>647</v>
      </c>
      <c r="UFU12072" s="18" t="s">
        <v>647</v>
      </c>
      <c r="UFV12072" s="18" t="s">
        <v>647</v>
      </c>
      <c r="UFW12072" s="18" t="s">
        <v>647</v>
      </c>
      <c r="UFX12072" s="18" t="s">
        <v>647</v>
      </c>
      <c r="UFY12072" s="18" t="s">
        <v>647</v>
      </c>
      <c r="UFZ12072" s="18" t="s">
        <v>647</v>
      </c>
      <c r="UGA12072" s="18" t="s">
        <v>647</v>
      </c>
      <c r="UGB12072" s="18" t="s">
        <v>647</v>
      </c>
      <c r="UGC12072" s="18" t="s">
        <v>647</v>
      </c>
      <c r="UGD12072" s="18" t="s">
        <v>647</v>
      </c>
      <c r="UGE12072" s="18" t="s">
        <v>647</v>
      </c>
      <c r="UGF12072" s="18" t="s">
        <v>647</v>
      </c>
      <c r="UGG12072" s="18" t="s">
        <v>647</v>
      </c>
      <c r="UGH12072" s="18" t="s">
        <v>647</v>
      </c>
      <c r="UGI12072" s="18" t="s">
        <v>647</v>
      </c>
      <c r="UGJ12072" s="18" t="s">
        <v>647</v>
      </c>
      <c r="UGK12072" s="18" t="s">
        <v>647</v>
      </c>
      <c r="UGL12072" s="18" t="s">
        <v>647</v>
      </c>
      <c r="UGM12072" s="18" t="s">
        <v>647</v>
      </c>
      <c r="UGN12072" s="18" t="s">
        <v>647</v>
      </c>
      <c r="UGO12072" s="18" t="s">
        <v>647</v>
      </c>
      <c r="UGP12072" s="18" t="s">
        <v>647</v>
      </c>
      <c r="UGQ12072" s="18" t="s">
        <v>647</v>
      </c>
      <c r="UGR12072" s="18" t="s">
        <v>647</v>
      </c>
      <c r="UGS12072" s="18" t="s">
        <v>647</v>
      </c>
      <c r="UGT12072" s="18" t="s">
        <v>647</v>
      </c>
      <c r="UGU12072" s="18" t="s">
        <v>647</v>
      </c>
      <c r="UGV12072" s="18" t="s">
        <v>647</v>
      </c>
      <c r="UGW12072" s="18" t="s">
        <v>647</v>
      </c>
      <c r="UGX12072" s="18" t="s">
        <v>647</v>
      </c>
      <c r="UGY12072" s="18" t="s">
        <v>647</v>
      </c>
      <c r="UGZ12072" s="18" t="s">
        <v>647</v>
      </c>
      <c r="UHA12072" s="18" t="s">
        <v>647</v>
      </c>
      <c r="UHB12072" s="18" t="s">
        <v>647</v>
      </c>
      <c r="UHC12072" s="18" t="s">
        <v>647</v>
      </c>
      <c r="UHD12072" s="18" t="s">
        <v>647</v>
      </c>
      <c r="UHE12072" s="18" t="s">
        <v>647</v>
      </c>
      <c r="UHF12072" s="18" t="s">
        <v>647</v>
      </c>
      <c r="UHG12072" s="18" t="s">
        <v>647</v>
      </c>
      <c r="UHH12072" s="18" t="s">
        <v>647</v>
      </c>
      <c r="UHI12072" s="18" t="s">
        <v>647</v>
      </c>
      <c r="UHJ12072" s="18" t="s">
        <v>647</v>
      </c>
      <c r="UHK12072" s="18" t="s">
        <v>647</v>
      </c>
      <c r="UHL12072" s="18" t="s">
        <v>647</v>
      </c>
      <c r="UHM12072" s="18" t="s">
        <v>647</v>
      </c>
      <c r="UHN12072" s="18" t="s">
        <v>647</v>
      </c>
      <c r="UHO12072" s="18" t="s">
        <v>647</v>
      </c>
      <c r="UHP12072" s="18" t="s">
        <v>647</v>
      </c>
      <c r="UHQ12072" s="18" t="s">
        <v>647</v>
      </c>
      <c r="UHR12072" s="18" t="s">
        <v>647</v>
      </c>
      <c r="UHS12072" s="18" t="s">
        <v>647</v>
      </c>
      <c r="UHT12072" s="18" t="s">
        <v>647</v>
      </c>
      <c r="UHU12072" s="18" t="s">
        <v>647</v>
      </c>
      <c r="UHV12072" s="18" t="s">
        <v>647</v>
      </c>
      <c r="UHW12072" s="18" t="s">
        <v>647</v>
      </c>
      <c r="UHX12072" s="18" t="s">
        <v>647</v>
      </c>
      <c r="UHY12072" s="18" t="s">
        <v>647</v>
      </c>
      <c r="UHZ12072" s="18" t="s">
        <v>647</v>
      </c>
      <c r="UIA12072" s="18" t="s">
        <v>647</v>
      </c>
      <c r="UIB12072" s="18" t="s">
        <v>647</v>
      </c>
      <c r="UIC12072" s="18" t="s">
        <v>647</v>
      </c>
      <c r="UID12072" s="18" t="s">
        <v>647</v>
      </c>
      <c r="UIE12072" s="18" t="s">
        <v>647</v>
      </c>
      <c r="UIF12072" s="18" t="s">
        <v>647</v>
      </c>
      <c r="UIG12072" s="18" t="s">
        <v>647</v>
      </c>
      <c r="UIH12072" s="18" t="s">
        <v>647</v>
      </c>
      <c r="UII12072" s="18" t="s">
        <v>647</v>
      </c>
      <c r="UIJ12072" s="18" t="s">
        <v>647</v>
      </c>
      <c r="UIK12072" s="18" t="s">
        <v>647</v>
      </c>
      <c r="UIL12072" s="18" t="s">
        <v>647</v>
      </c>
      <c r="UIM12072" s="18" t="s">
        <v>647</v>
      </c>
      <c r="UIN12072" s="18" t="s">
        <v>647</v>
      </c>
      <c r="UIO12072" s="18" t="s">
        <v>647</v>
      </c>
      <c r="UIP12072" s="18" t="s">
        <v>647</v>
      </c>
      <c r="UIQ12072" s="18" t="s">
        <v>647</v>
      </c>
      <c r="UIR12072" s="18" t="s">
        <v>647</v>
      </c>
      <c r="UIS12072" s="18" t="s">
        <v>647</v>
      </c>
      <c r="UIT12072" s="18" t="s">
        <v>647</v>
      </c>
      <c r="UIU12072" s="18" t="s">
        <v>647</v>
      </c>
      <c r="UIV12072" s="18" t="s">
        <v>647</v>
      </c>
      <c r="UIW12072" s="18" t="s">
        <v>647</v>
      </c>
      <c r="UIX12072" s="18" t="s">
        <v>647</v>
      </c>
      <c r="UIY12072" s="18" t="s">
        <v>647</v>
      </c>
      <c r="UIZ12072" s="18" t="s">
        <v>647</v>
      </c>
      <c r="UJA12072" s="18" t="s">
        <v>647</v>
      </c>
      <c r="UJB12072" s="18" t="s">
        <v>647</v>
      </c>
      <c r="UJC12072" s="18" t="s">
        <v>647</v>
      </c>
      <c r="UJD12072" s="18" t="s">
        <v>647</v>
      </c>
      <c r="UJE12072" s="18" t="s">
        <v>647</v>
      </c>
      <c r="UJF12072" s="18" t="s">
        <v>647</v>
      </c>
      <c r="UJG12072" s="18" t="s">
        <v>647</v>
      </c>
      <c r="UJH12072" s="18" t="s">
        <v>647</v>
      </c>
      <c r="UJI12072" s="18" t="s">
        <v>647</v>
      </c>
      <c r="UJJ12072" s="18" t="s">
        <v>647</v>
      </c>
      <c r="UJK12072" s="18" t="s">
        <v>647</v>
      </c>
      <c r="UJL12072" s="18" t="s">
        <v>647</v>
      </c>
      <c r="UJM12072" s="18" t="s">
        <v>647</v>
      </c>
      <c r="UJN12072" s="18" t="s">
        <v>647</v>
      </c>
      <c r="UJO12072" s="18" t="s">
        <v>647</v>
      </c>
      <c r="UJP12072" s="18" t="s">
        <v>647</v>
      </c>
      <c r="UJQ12072" s="18" t="s">
        <v>647</v>
      </c>
      <c r="UJR12072" s="18" t="s">
        <v>647</v>
      </c>
      <c r="UJS12072" s="18" t="s">
        <v>647</v>
      </c>
      <c r="UJT12072" s="18" t="s">
        <v>647</v>
      </c>
      <c r="UJU12072" s="18" t="s">
        <v>647</v>
      </c>
      <c r="UJV12072" s="18" t="s">
        <v>647</v>
      </c>
      <c r="UJW12072" s="18" t="s">
        <v>647</v>
      </c>
      <c r="UJX12072" s="18" t="s">
        <v>647</v>
      </c>
      <c r="UJY12072" s="18" t="s">
        <v>647</v>
      </c>
      <c r="UJZ12072" s="18" t="s">
        <v>647</v>
      </c>
      <c r="UKA12072" s="18" t="s">
        <v>647</v>
      </c>
      <c r="UKB12072" s="18" t="s">
        <v>647</v>
      </c>
      <c r="UKC12072" s="18" t="s">
        <v>647</v>
      </c>
      <c r="UKD12072" s="18" t="s">
        <v>647</v>
      </c>
      <c r="UKE12072" s="18" t="s">
        <v>647</v>
      </c>
      <c r="UKF12072" s="18" t="s">
        <v>647</v>
      </c>
      <c r="UKG12072" s="18" t="s">
        <v>647</v>
      </c>
      <c r="UKH12072" s="18" t="s">
        <v>647</v>
      </c>
      <c r="UKI12072" s="18" t="s">
        <v>647</v>
      </c>
      <c r="UKJ12072" s="18" t="s">
        <v>647</v>
      </c>
      <c r="UKK12072" s="18" t="s">
        <v>647</v>
      </c>
      <c r="UKL12072" s="18" t="s">
        <v>647</v>
      </c>
      <c r="UKM12072" s="18" t="s">
        <v>647</v>
      </c>
      <c r="UKN12072" s="18" t="s">
        <v>647</v>
      </c>
      <c r="UKO12072" s="18" t="s">
        <v>647</v>
      </c>
      <c r="UKP12072" s="18" t="s">
        <v>647</v>
      </c>
      <c r="UKQ12072" s="18" t="s">
        <v>647</v>
      </c>
      <c r="UKR12072" s="18" t="s">
        <v>647</v>
      </c>
      <c r="UKS12072" s="18" t="s">
        <v>647</v>
      </c>
      <c r="UKT12072" s="18" t="s">
        <v>647</v>
      </c>
      <c r="UKU12072" s="18" t="s">
        <v>647</v>
      </c>
      <c r="UKV12072" s="18" t="s">
        <v>647</v>
      </c>
      <c r="UKW12072" s="18" t="s">
        <v>647</v>
      </c>
      <c r="UKX12072" s="18" t="s">
        <v>647</v>
      </c>
      <c r="UKY12072" s="18" t="s">
        <v>647</v>
      </c>
      <c r="UKZ12072" s="18" t="s">
        <v>647</v>
      </c>
      <c r="ULA12072" s="18" t="s">
        <v>647</v>
      </c>
      <c r="ULB12072" s="18" t="s">
        <v>647</v>
      </c>
      <c r="ULC12072" s="18" t="s">
        <v>647</v>
      </c>
      <c r="ULD12072" s="18" t="s">
        <v>647</v>
      </c>
      <c r="ULE12072" s="18" t="s">
        <v>647</v>
      </c>
      <c r="ULF12072" s="18" t="s">
        <v>647</v>
      </c>
      <c r="ULG12072" s="18" t="s">
        <v>647</v>
      </c>
      <c r="ULH12072" s="18" t="s">
        <v>647</v>
      </c>
      <c r="ULI12072" s="18" t="s">
        <v>647</v>
      </c>
      <c r="ULJ12072" s="18" t="s">
        <v>647</v>
      </c>
      <c r="ULK12072" s="18" t="s">
        <v>647</v>
      </c>
      <c r="ULL12072" s="18" t="s">
        <v>647</v>
      </c>
      <c r="ULM12072" s="18" t="s">
        <v>647</v>
      </c>
      <c r="ULN12072" s="18" t="s">
        <v>647</v>
      </c>
      <c r="ULO12072" s="18" t="s">
        <v>647</v>
      </c>
      <c r="ULP12072" s="18" t="s">
        <v>647</v>
      </c>
      <c r="ULQ12072" s="18" t="s">
        <v>647</v>
      </c>
      <c r="ULR12072" s="18" t="s">
        <v>647</v>
      </c>
      <c r="ULS12072" s="18" t="s">
        <v>647</v>
      </c>
      <c r="ULT12072" s="18" t="s">
        <v>647</v>
      </c>
      <c r="ULU12072" s="18" t="s">
        <v>647</v>
      </c>
      <c r="ULV12072" s="18" t="s">
        <v>647</v>
      </c>
      <c r="ULW12072" s="18" t="s">
        <v>647</v>
      </c>
      <c r="ULX12072" s="18" t="s">
        <v>647</v>
      </c>
      <c r="ULY12072" s="18" t="s">
        <v>647</v>
      </c>
      <c r="ULZ12072" s="18" t="s">
        <v>647</v>
      </c>
      <c r="UMA12072" s="18" t="s">
        <v>647</v>
      </c>
      <c r="UMB12072" s="18" t="s">
        <v>647</v>
      </c>
      <c r="UMC12072" s="18" t="s">
        <v>647</v>
      </c>
      <c r="UMD12072" s="18" t="s">
        <v>647</v>
      </c>
      <c r="UME12072" s="18" t="s">
        <v>647</v>
      </c>
      <c r="UMF12072" s="18" t="s">
        <v>647</v>
      </c>
      <c r="UMG12072" s="18" t="s">
        <v>647</v>
      </c>
      <c r="UMH12072" s="18" t="s">
        <v>647</v>
      </c>
      <c r="UMI12072" s="18" t="s">
        <v>647</v>
      </c>
      <c r="UMJ12072" s="18" t="s">
        <v>647</v>
      </c>
      <c r="UMK12072" s="18" t="s">
        <v>647</v>
      </c>
      <c r="UML12072" s="18" t="s">
        <v>647</v>
      </c>
      <c r="UMM12072" s="18" t="s">
        <v>647</v>
      </c>
      <c r="UMN12072" s="18" t="s">
        <v>647</v>
      </c>
      <c r="UMO12072" s="18" t="s">
        <v>647</v>
      </c>
      <c r="UMP12072" s="18" t="s">
        <v>647</v>
      </c>
      <c r="UMQ12072" s="18" t="s">
        <v>647</v>
      </c>
      <c r="UMR12072" s="18" t="s">
        <v>647</v>
      </c>
      <c r="UMS12072" s="18" t="s">
        <v>647</v>
      </c>
      <c r="UMT12072" s="18" t="s">
        <v>647</v>
      </c>
      <c r="UMU12072" s="18" t="s">
        <v>647</v>
      </c>
      <c r="UMV12072" s="18" t="s">
        <v>647</v>
      </c>
      <c r="UMW12072" s="18" t="s">
        <v>647</v>
      </c>
      <c r="UMX12072" s="18" t="s">
        <v>647</v>
      </c>
      <c r="UMY12072" s="18" t="s">
        <v>647</v>
      </c>
      <c r="UMZ12072" s="18" t="s">
        <v>647</v>
      </c>
      <c r="UNA12072" s="18" t="s">
        <v>647</v>
      </c>
      <c r="UNB12072" s="18" t="s">
        <v>647</v>
      </c>
      <c r="UNC12072" s="18" t="s">
        <v>647</v>
      </c>
      <c r="UND12072" s="18" t="s">
        <v>647</v>
      </c>
      <c r="UNE12072" s="18" t="s">
        <v>647</v>
      </c>
      <c r="UNF12072" s="18" t="s">
        <v>647</v>
      </c>
      <c r="UNG12072" s="18" t="s">
        <v>647</v>
      </c>
      <c r="UNH12072" s="18" t="s">
        <v>647</v>
      </c>
      <c r="UNI12072" s="18" t="s">
        <v>647</v>
      </c>
      <c r="UNJ12072" s="18" t="s">
        <v>647</v>
      </c>
      <c r="UNK12072" s="18" t="s">
        <v>647</v>
      </c>
      <c r="UNL12072" s="18" t="s">
        <v>647</v>
      </c>
      <c r="UNM12072" s="18" t="s">
        <v>647</v>
      </c>
      <c r="UNN12072" s="18" t="s">
        <v>647</v>
      </c>
      <c r="UNO12072" s="18" t="s">
        <v>647</v>
      </c>
      <c r="UNP12072" s="18" t="s">
        <v>647</v>
      </c>
      <c r="UNQ12072" s="18" t="s">
        <v>647</v>
      </c>
      <c r="UNR12072" s="18" t="s">
        <v>647</v>
      </c>
      <c r="UNS12072" s="18" t="s">
        <v>647</v>
      </c>
      <c r="UNT12072" s="18" t="s">
        <v>647</v>
      </c>
      <c r="UNU12072" s="18" t="s">
        <v>647</v>
      </c>
      <c r="UNV12072" s="18" t="s">
        <v>647</v>
      </c>
      <c r="UNW12072" s="18" t="s">
        <v>647</v>
      </c>
      <c r="UNX12072" s="18" t="s">
        <v>647</v>
      </c>
      <c r="UNY12072" s="18" t="s">
        <v>647</v>
      </c>
      <c r="UNZ12072" s="18" t="s">
        <v>647</v>
      </c>
      <c r="UOA12072" s="18" t="s">
        <v>647</v>
      </c>
      <c r="UOB12072" s="18" t="s">
        <v>647</v>
      </c>
      <c r="UOC12072" s="18" t="s">
        <v>647</v>
      </c>
      <c r="UOD12072" s="18" t="s">
        <v>647</v>
      </c>
      <c r="UOE12072" s="18" t="s">
        <v>647</v>
      </c>
      <c r="UOF12072" s="18" t="s">
        <v>647</v>
      </c>
      <c r="UOG12072" s="18" t="s">
        <v>647</v>
      </c>
      <c r="UOH12072" s="18" t="s">
        <v>647</v>
      </c>
      <c r="UOI12072" s="18" t="s">
        <v>647</v>
      </c>
      <c r="UOJ12072" s="18" t="s">
        <v>647</v>
      </c>
      <c r="UOK12072" s="18" t="s">
        <v>647</v>
      </c>
      <c r="UOL12072" s="18" t="s">
        <v>647</v>
      </c>
      <c r="UOM12072" s="18" t="s">
        <v>647</v>
      </c>
      <c r="UON12072" s="18" t="s">
        <v>647</v>
      </c>
      <c r="UOO12072" s="18" t="s">
        <v>647</v>
      </c>
      <c r="UOP12072" s="18" t="s">
        <v>647</v>
      </c>
      <c r="UOQ12072" s="18" t="s">
        <v>647</v>
      </c>
      <c r="UOR12072" s="18" t="s">
        <v>647</v>
      </c>
      <c r="UOS12072" s="18" t="s">
        <v>647</v>
      </c>
      <c r="UOT12072" s="18" t="s">
        <v>647</v>
      </c>
      <c r="UOU12072" s="18" t="s">
        <v>647</v>
      </c>
      <c r="UOV12072" s="18" t="s">
        <v>647</v>
      </c>
      <c r="UOW12072" s="18" t="s">
        <v>647</v>
      </c>
      <c r="UOX12072" s="18" t="s">
        <v>647</v>
      </c>
      <c r="UOY12072" s="18" t="s">
        <v>647</v>
      </c>
      <c r="UOZ12072" s="18" t="s">
        <v>647</v>
      </c>
      <c r="UPA12072" s="18" t="s">
        <v>647</v>
      </c>
      <c r="UPB12072" s="18" t="s">
        <v>647</v>
      </c>
      <c r="UPC12072" s="18" t="s">
        <v>647</v>
      </c>
      <c r="UPD12072" s="18" t="s">
        <v>647</v>
      </c>
      <c r="UPE12072" s="18" t="s">
        <v>647</v>
      </c>
      <c r="UPF12072" s="18" t="s">
        <v>647</v>
      </c>
      <c r="UPG12072" s="18" t="s">
        <v>647</v>
      </c>
      <c r="UPH12072" s="18" t="s">
        <v>647</v>
      </c>
      <c r="UPI12072" s="18" t="s">
        <v>647</v>
      </c>
      <c r="UPJ12072" s="18" t="s">
        <v>647</v>
      </c>
      <c r="UPK12072" s="18" t="s">
        <v>647</v>
      </c>
      <c r="UPL12072" s="18" t="s">
        <v>647</v>
      </c>
      <c r="UPM12072" s="18" t="s">
        <v>647</v>
      </c>
      <c r="UPN12072" s="18" t="s">
        <v>647</v>
      </c>
      <c r="UPO12072" s="18" t="s">
        <v>647</v>
      </c>
      <c r="UPP12072" s="18" t="s">
        <v>647</v>
      </c>
      <c r="UPQ12072" s="18" t="s">
        <v>647</v>
      </c>
      <c r="UPR12072" s="18" t="s">
        <v>647</v>
      </c>
      <c r="UPS12072" s="18" t="s">
        <v>647</v>
      </c>
      <c r="UPT12072" s="18" t="s">
        <v>647</v>
      </c>
      <c r="UPU12072" s="18" t="s">
        <v>647</v>
      </c>
      <c r="UPV12072" s="18" t="s">
        <v>647</v>
      </c>
      <c r="UPW12072" s="18" t="s">
        <v>647</v>
      </c>
      <c r="UPX12072" s="18" t="s">
        <v>647</v>
      </c>
      <c r="UPY12072" s="18" t="s">
        <v>647</v>
      </c>
      <c r="UPZ12072" s="18" t="s">
        <v>647</v>
      </c>
      <c r="UQA12072" s="18" t="s">
        <v>647</v>
      </c>
      <c r="UQB12072" s="18" t="s">
        <v>647</v>
      </c>
      <c r="UQC12072" s="18" t="s">
        <v>647</v>
      </c>
      <c r="UQD12072" s="18" t="s">
        <v>647</v>
      </c>
      <c r="UQE12072" s="18" t="s">
        <v>647</v>
      </c>
      <c r="UQF12072" s="18" t="s">
        <v>647</v>
      </c>
      <c r="UQG12072" s="18" t="s">
        <v>647</v>
      </c>
      <c r="UQH12072" s="18" t="s">
        <v>647</v>
      </c>
      <c r="UQI12072" s="18" t="s">
        <v>647</v>
      </c>
      <c r="UQJ12072" s="18" t="s">
        <v>647</v>
      </c>
      <c r="UQK12072" s="18" t="s">
        <v>647</v>
      </c>
      <c r="UQL12072" s="18" t="s">
        <v>647</v>
      </c>
      <c r="UQM12072" s="18" t="s">
        <v>647</v>
      </c>
      <c r="UQN12072" s="18" t="s">
        <v>647</v>
      </c>
      <c r="UQO12072" s="18" t="s">
        <v>647</v>
      </c>
      <c r="UQP12072" s="18" t="s">
        <v>647</v>
      </c>
      <c r="UQQ12072" s="18" t="s">
        <v>647</v>
      </c>
      <c r="UQR12072" s="18" t="s">
        <v>647</v>
      </c>
      <c r="UQS12072" s="18" t="s">
        <v>647</v>
      </c>
      <c r="UQT12072" s="18" t="s">
        <v>647</v>
      </c>
      <c r="UQU12072" s="18" t="s">
        <v>647</v>
      </c>
      <c r="UQV12072" s="18" t="s">
        <v>647</v>
      </c>
      <c r="UQW12072" s="18" t="s">
        <v>647</v>
      </c>
      <c r="UQX12072" s="18" t="s">
        <v>647</v>
      </c>
      <c r="UQY12072" s="18" t="s">
        <v>647</v>
      </c>
      <c r="UQZ12072" s="18" t="s">
        <v>647</v>
      </c>
      <c r="URA12072" s="18" t="s">
        <v>647</v>
      </c>
      <c r="URB12072" s="18" t="s">
        <v>647</v>
      </c>
      <c r="URC12072" s="18" t="s">
        <v>647</v>
      </c>
      <c r="URD12072" s="18" t="s">
        <v>647</v>
      </c>
      <c r="URE12072" s="18" t="s">
        <v>647</v>
      </c>
      <c r="URF12072" s="18" t="s">
        <v>647</v>
      </c>
      <c r="URG12072" s="18" t="s">
        <v>647</v>
      </c>
      <c r="URH12072" s="18" t="s">
        <v>647</v>
      </c>
      <c r="URI12072" s="18" t="s">
        <v>647</v>
      </c>
      <c r="URJ12072" s="18" t="s">
        <v>647</v>
      </c>
      <c r="URK12072" s="18" t="s">
        <v>647</v>
      </c>
      <c r="URL12072" s="18" t="s">
        <v>647</v>
      </c>
      <c r="URM12072" s="18" t="s">
        <v>647</v>
      </c>
      <c r="URN12072" s="18" t="s">
        <v>647</v>
      </c>
      <c r="URO12072" s="18" t="s">
        <v>647</v>
      </c>
      <c r="URP12072" s="18" t="s">
        <v>647</v>
      </c>
      <c r="URQ12072" s="18" t="s">
        <v>647</v>
      </c>
      <c r="URR12072" s="18" t="s">
        <v>647</v>
      </c>
      <c r="URS12072" s="18" t="s">
        <v>647</v>
      </c>
      <c r="URT12072" s="18" t="s">
        <v>647</v>
      </c>
      <c r="URU12072" s="18" t="s">
        <v>647</v>
      </c>
      <c r="URV12072" s="18" t="s">
        <v>647</v>
      </c>
      <c r="URW12072" s="18" t="s">
        <v>647</v>
      </c>
      <c r="URX12072" s="18" t="s">
        <v>647</v>
      </c>
      <c r="URY12072" s="18" t="s">
        <v>647</v>
      </c>
      <c r="URZ12072" s="18" t="s">
        <v>647</v>
      </c>
      <c r="USA12072" s="18" t="s">
        <v>647</v>
      </c>
      <c r="USB12072" s="18" t="s">
        <v>647</v>
      </c>
      <c r="USC12072" s="18" t="s">
        <v>647</v>
      </c>
      <c r="USD12072" s="18" t="s">
        <v>647</v>
      </c>
      <c r="USE12072" s="18" t="s">
        <v>647</v>
      </c>
      <c r="USF12072" s="18" t="s">
        <v>647</v>
      </c>
      <c r="USG12072" s="18" t="s">
        <v>647</v>
      </c>
      <c r="USH12072" s="18" t="s">
        <v>647</v>
      </c>
      <c r="USI12072" s="18" t="s">
        <v>647</v>
      </c>
      <c r="USJ12072" s="18" t="s">
        <v>647</v>
      </c>
      <c r="USK12072" s="18" t="s">
        <v>647</v>
      </c>
      <c r="USL12072" s="18" t="s">
        <v>647</v>
      </c>
      <c r="USM12072" s="18" t="s">
        <v>647</v>
      </c>
      <c r="USN12072" s="18" t="s">
        <v>647</v>
      </c>
      <c r="USO12072" s="18" t="s">
        <v>647</v>
      </c>
      <c r="USP12072" s="18" t="s">
        <v>647</v>
      </c>
      <c r="USQ12072" s="18" t="s">
        <v>647</v>
      </c>
      <c r="USR12072" s="18" t="s">
        <v>647</v>
      </c>
      <c r="USS12072" s="18" t="s">
        <v>647</v>
      </c>
      <c r="UST12072" s="18" t="s">
        <v>647</v>
      </c>
      <c r="USU12072" s="18" t="s">
        <v>647</v>
      </c>
      <c r="USV12072" s="18" t="s">
        <v>647</v>
      </c>
      <c r="USW12072" s="18" t="s">
        <v>647</v>
      </c>
      <c r="USX12072" s="18" t="s">
        <v>647</v>
      </c>
      <c r="USY12072" s="18" t="s">
        <v>647</v>
      </c>
      <c r="USZ12072" s="18" t="s">
        <v>647</v>
      </c>
      <c r="UTA12072" s="18" t="s">
        <v>647</v>
      </c>
      <c r="UTB12072" s="18" t="s">
        <v>647</v>
      </c>
      <c r="UTC12072" s="18" t="s">
        <v>647</v>
      </c>
      <c r="UTD12072" s="18" t="s">
        <v>647</v>
      </c>
      <c r="UTE12072" s="18" t="s">
        <v>647</v>
      </c>
      <c r="UTF12072" s="18" t="s">
        <v>647</v>
      </c>
      <c r="UTG12072" s="18" t="s">
        <v>647</v>
      </c>
      <c r="UTH12072" s="18" t="s">
        <v>647</v>
      </c>
      <c r="UTI12072" s="18" t="s">
        <v>647</v>
      </c>
      <c r="UTJ12072" s="18" t="s">
        <v>647</v>
      </c>
      <c r="UTK12072" s="18" t="s">
        <v>647</v>
      </c>
      <c r="UTL12072" s="18" t="s">
        <v>647</v>
      </c>
      <c r="UTM12072" s="18" t="s">
        <v>647</v>
      </c>
      <c r="UTN12072" s="18" t="s">
        <v>647</v>
      </c>
      <c r="UTO12072" s="18" t="s">
        <v>647</v>
      </c>
      <c r="UTP12072" s="18" t="s">
        <v>647</v>
      </c>
      <c r="UTQ12072" s="18" t="s">
        <v>647</v>
      </c>
      <c r="UTR12072" s="18" t="s">
        <v>647</v>
      </c>
      <c r="UTS12072" s="18" t="s">
        <v>647</v>
      </c>
      <c r="UTT12072" s="18" t="s">
        <v>647</v>
      </c>
      <c r="UTU12072" s="18" t="s">
        <v>647</v>
      </c>
      <c r="UTV12072" s="18" t="s">
        <v>647</v>
      </c>
      <c r="UTW12072" s="18" t="s">
        <v>647</v>
      </c>
      <c r="UTX12072" s="18" t="s">
        <v>647</v>
      </c>
      <c r="UTY12072" s="18" t="s">
        <v>647</v>
      </c>
      <c r="UTZ12072" s="18" t="s">
        <v>647</v>
      </c>
      <c r="UUA12072" s="18" t="s">
        <v>647</v>
      </c>
      <c r="UUB12072" s="18" t="s">
        <v>647</v>
      </c>
      <c r="UUC12072" s="18" t="s">
        <v>647</v>
      </c>
      <c r="UUD12072" s="18" t="s">
        <v>647</v>
      </c>
      <c r="UUE12072" s="18" t="s">
        <v>647</v>
      </c>
      <c r="UUF12072" s="18" t="s">
        <v>647</v>
      </c>
      <c r="UUG12072" s="18" t="s">
        <v>647</v>
      </c>
      <c r="UUH12072" s="18" t="s">
        <v>647</v>
      </c>
      <c r="UUI12072" s="18" t="s">
        <v>647</v>
      </c>
      <c r="UUJ12072" s="18" t="s">
        <v>647</v>
      </c>
      <c r="UUK12072" s="18" t="s">
        <v>647</v>
      </c>
      <c r="UUL12072" s="18" t="s">
        <v>647</v>
      </c>
      <c r="UUM12072" s="18" t="s">
        <v>647</v>
      </c>
      <c r="UUN12072" s="18" t="s">
        <v>647</v>
      </c>
      <c r="UUO12072" s="18" t="s">
        <v>647</v>
      </c>
      <c r="UUP12072" s="18" t="s">
        <v>647</v>
      </c>
      <c r="UUQ12072" s="18" t="s">
        <v>647</v>
      </c>
      <c r="UUR12072" s="18" t="s">
        <v>647</v>
      </c>
      <c r="UUS12072" s="18" t="s">
        <v>647</v>
      </c>
      <c r="UUT12072" s="18" t="s">
        <v>647</v>
      </c>
      <c r="UUU12072" s="18" t="s">
        <v>647</v>
      </c>
      <c r="UUV12072" s="18" t="s">
        <v>647</v>
      </c>
      <c r="UUW12072" s="18" t="s">
        <v>647</v>
      </c>
      <c r="UUX12072" s="18" t="s">
        <v>647</v>
      </c>
      <c r="UUY12072" s="18" t="s">
        <v>647</v>
      </c>
      <c r="UUZ12072" s="18" t="s">
        <v>647</v>
      </c>
      <c r="UVA12072" s="18" t="s">
        <v>647</v>
      </c>
      <c r="UVB12072" s="18" t="s">
        <v>647</v>
      </c>
      <c r="UVC12072" s="18" t="s">
        <v>647</v>
      </c>
      <c r="UVD12072" s="18" t="s">
        <v>647</v>
      </c>
      <c r="UVE12072" s="18" t="s">
        <v>647</v>
      </c>
      <c r="UVF12072" s="18" t="s">
        <v>647</v>
      </c>
      <c r="UVG12072" s="18" t="s">
        <v>647</v>
      </c>
      <c r="UVH12072" s="18" t="s">
        <v>647</v>
      </c>
      <c r="UVI12072" s="18" t="s">
        <v>647</v>
      </c>
      <c r="UVJ12072" s="18" t="s">
        <v>647</v>
      </c>
      <c r="UVK12072" s="18" t="s">
        <v>647</v>
      </c>
      <c r="UVL12072" s="18" t="s">
        <v>647</v>
      </c>
      <c r="UVM12072" s="18" t="s">
        <v>647</v>
      </c>
      <c r="UVN12072" s="18" t="s">
        <v>647</v>
      </c>
      <c r="UVO12072" s="18" t="s">
        <v>647</v>
      </c>
      <c r="UVP12072" s="18" t="s">
        <v>647</v>
      </c>
      <c r="UVQ12072" s="18" t="s">
        <v>647</v>
      </c>
      <c r="UVR12072" s="18" t="s">
        <v>647</v>
      </c>
      <c r="UVS12072" s="18" t="s">
        <v>647</v>
      </c>
      <c r="UVT12072" s="18" t="s">
        <v>647</v>
      </c>
      <c r="UVU12072" s="18" t="s">
        <v>647</v>
      </c>
      <c r="UVV12072" s="18" t="s">
        <v>647</v>
      </c>
      <c r="UVW12072" s="18" t="s">
        <v>647</v>
      </c>
      <c r="UVX12072" s="18" t="s">
        <v>647</v>
      </c>
      <c r="UVY12072" s="18" t="s">
        <v>647</v>
      </c>
      <c r="UVZ12072" s="18" t="s">
        <v>647</v>
      </c>
      <c r="UWA12072" s="18" t="s">
        <v>647</v>
      </c>
      <c r="UWB12072" s="18" t="s">
        <v>647</v>
      </c>
      <c r="UWC12072" s="18" t="s">
        <v>647</v>
      </c>
      <c r="UWD12072" s="18" t="s">
        <v>647</v>
      </c>
      <c r="UWE12072" s="18" t="s">
        <v>647</v>
      </c>
      <c r="UWF12072" s="18" t="s">
        <v>647</v>
      </c>
      <c r="UWG12072" s="18" t="s">
        <v>647</v>
      </c>
      <c r="UWH12072" s="18" t="s">
        <v>647</v>
      </c>
      <c r="UWI12072" s="18" t="s">
        <v>647</v>
      </c>
      <c r="UWJ12072" s="18" t="s">
        <v>647</v>
      </c>
      <c r="UWK12072" s="18" t="s">
        <v>647</v>
      </c>
      <c r="UWL12072" s="18" t="s">
        <v>647</v>
      </c>
      <c r="UWM12072" s="18" t="s">
        <v>647</v>
      </c>
      <c r="UWN12072" s="18" t="s">
        <v>647</v>
      </c>
      <c r="UWO12072" s="18" t="s">
        <v>647</v>
      </c>
      <c r="UWP12072" s="18" t="s">
        <v>647</v>
      </c>
      <c r="UWQ12072" s="18" t="s">
        <v>647</v>
      </c>
      <c r="UWR12072" s="18" t="s">
        <v>647</v>
      </c>
      <c r="UWS12072" s="18" t="s">
        <v>647</v>
      </c>
      <c r="UWT12072" s="18" t="s">
        <v>647</v>
      </c>
      <c r="UWU12072" s="18" t="s">
        <v>647</v>
      </c>
      <c r="UWV12072" s="18" t="s">
        <v>647</v>
      </c>
      <c r="UWW12072" s="18" t="s">
        <v>647</v>
      </c>
      <c r="UWX12072" s="18" t="s">
        <v>647</v>
      </c>
      <c r="UWY12072" s="18" t="s">
        <v>647</v>
      </c>
      <c r="UWZ12072" s="18" t="s">
        <v>647</v>
      </c>
      <c r="UXA12072" s="18" t="s">
        <v>647</v>
      </c>
      <c r="UXB12072" s="18" t="s">
        <v>647</v>
      </c>
      <c r="UXC12072" s="18" t="s">
        <v>647</v>
      </c>
      <c r="UXD12072" s="18" t="s">
        <v>647</v>
      </c>
      <c r="UXE12072" s="18" t="s">
        <v>647</v>
      </c>
      <c r="UXF12072" s="18" t="s">
        <v>647</v>
      </c>
      <c r="UXG12072" s="18" t="s">
        <v>647</v>
      </c>
      <c r="UXH12072" s="18" t="s">
        <v>647</v>
      </c>
      <c r="UXI12072" s="18" t="s">
        <v>647</v>
      </c>
      <c r="UXJ12072" s="18" t="s">
        <v>647</v>
      </c>
      <c r="UXK12072" s="18" t="s">
        <v>647</v>
      </c>
      <c r="UXL12072" s="18" t="s">
        <v>647</v>
      </c>
      <c r="UXM12072" s="18" t="s">
        <v>647</v>
      </c>
      <c r="UXN12072" s="18" t="s">
        <v>647</v>
      </c>
      <c r="UXO12072" s="18" t="s">
        <v>647</v>
      </c>
      <c r="UXP12072" s="18" t="s">
        <v>647</v>
      </c>
      <c r="UXQ12072" s="18" t="s">
        <v>647</v>
      </c>
      <c r="UXR12072" s="18" t="s">
        <v>647</v>
      </c>
      <c r="UXS12072" s="18" t="s">
        <v>647</v>
      </c>
      <c r="UXT12072" s="18" t="s">
        <v>647</v>
      </c>
      <c r="UXU12072" s="18" t="s">
        <v>647</v>
      </c>
      <c r="UXV12072" s="18" t="s">
        <v>647</v>
      </c>
      <c r="UXW12072" s="18" t="s">
        <v>647</v>
      </c>
      <c r="UXX12072" s="18" t="s">
        <v>647</v>
      </c>
      <c r="UXY12072" s="18" t="s">
        <v>647</v>
      </c>
      <c r="UXZ12072" s="18" t="s">
        <v>647</v>
      </c>
      <c r="UYA12072" s="18" t="s">
        <v>647</v>
      </c>
      <c r="UYB12072" s="18" t="s">
        <v>647</v>
      </c>
      <c r="UYC12072" s="18" t="s">
        <v>647</v>
      </c>
      <c r="UYD12072" s="18" t="s">
        <v>647</v>
      </c>
      <c r="UYE12072" s="18" t="s">
        <v>647</v>
      </c>
      <c r="UYF12072" s="18" t="s">
        <v>647</v>
      </c>
      <c r="UYG12072" s="18" t="s">
        <v>647</v>
      </c>
      <c r="UYH12072" s="18" t="s">
        <v>647</v>
      </c>
      <c r="UYI12072" s="18" t="s">
        <v>647</v>
      </c>
      <c r="UYJ12072" s="18" t="s">
        <v>647</v>
      </c>
      <c r="UYK12072" s="18" t="s">
        <v>647</v>
      </c>
      <c r="UYL12072" s="18" t="s">
        <v>647</v>
      </c>
      <c r="UYM12072" s="18" t="s">
        <v>647</v>
      </c>
      <c r="UYN12072" s="18" t="s">
        <v>647</v>
      </c>
      <c r="UYO12072" s="18" t="s">
        <v>647</v>
      </c>
      <c r="UYP12072" s="18" t="s">
        <v>647</v>
      </c>
      <c r="UYQ12072" s="18" t="s">
        <v>647</v>
      </c>
      <c r="UYR12072" s="18" t="s">
        <v>647</v>
      </c>
      <c r="UYS12072" s="18" t="s">
        <v>647</v>
      </c>
      <c r="UYT12072" s="18" t="s">
        <v>647</v>
      </c>
      <c r="UYU12072" s="18" t="s">
        <v>647</v>
      </c>
      <c r="UYV12072" s="18" t="s">
        <v>647</v>
      </c>
      <c r="UYW12072" s="18" t="s">
        <v>647</v>
      </c>
      <c r="UYX12072" s="18" t="s">
        <v>647</v>
      </c>
      <c r="UYY12072" s="18" t="s">
        <v>647</v>
      </c>
      <c r="UYZ12072" s="18" t="s">
        <v>647</v>
      </c>
      <c r="UZA12072" s="18" t="s">
        <v>647</v>
      </c>
      <c r="UZB12072" s="18" t="s">
        <v>647</v>
      </c>
      <c r="UZC12072" s="18" t="s">
        <v>647</v>
      </c>
      <c r="UZD12072" s="18" t="s">
        <v>647</v>
      </c>
      <c r="UZE12072" s="18" t="s">
        <v>647</v>
      </c>
      <c r="UZF12072" s="18" t="s">
        <v>647</v>
      </c>
      <c r="UZG12072" s="18" t="s">
        <v>647</v>
      </c>
      <c r="UZH12072" s="18" t="s">
        <v>647</v>
      </c>
      <c r="UZI12072" s="18" t="s">
        <v>647</v>
      </c>
      <c r="UZJ12072" s="18" t="s">
        <v>647</v>
      </c>
      <c r="UZK12072" s="18" t="s">
        <v>647</v>
      </c>
      <c r="UZL12072" s="18" t="s">
        <v>647</v>
      </c>
      <c r="UZM12072" s="18" t="s">
        <v>647</v>
      </c>
      <c r="UZN12072" s="18" t="s">
        <v>647</v>
      </c>
      <c r="UZO12072" s="18" t="s">
        <v>647</v>
      </c>
      <c r="UZP12072" s="18" t="s">
        <v>647</v>
      </c>
      <c r="UZQ12072" s="18" t="s">
        <v>647</v>
      </c>
      <c r="UZR12072" s="18" t="s">
        <v>647</v>
      </c>
      <c r="UZS12072" s="18" t="s">
        <v>647</v>
      </c>
      <c r="UZT12072" s="18" t="s">
        <v>647</v>
      </c>
      <c r="UZU12072" s="18" t="s">
        <v>647</v>
      </c>
      <c r="UZV12072" s="18" t="s">
        <v>647</v>
      </c>
      <c r="UZW12072" s="18" t="s">
        <v>647</v>
      </c>
      <c r="UZX12072" s="18" t="s">
        <v>647</v>
      </c>
      <c r="UZY12072" s="18" t="s">
        <v>647</v>
      </c>
      <c r="UZZ12072" s="18" t="s">
        <v>647</v>
      </c>
      <c r="VAA12072" s="18" t="s">
        <v>647</v>
      </c>
      <c r="VAB12072" s="18" t="s">
        <v>647</v>
      </c>
      <c r="VAC12072" s="18" t="s">
        <v>647</v>
      </c>
      <c r="VAD12072" s="18" t="s">
        <v>647</v>
      </c>
      <c r="VAE12072" s="18" t="s">
        <v>647</v>
      </c>
      <c r="VAF12072" s="18" t="s">
        <v>647</v>
      </c>
      <c r="VAG12072" s="18" t="s">
        <v>647</v>
      </c>
      <c r="VAH12072" s="18" t="s">
        <v>647</v>
      </c>
      <c r="VAI12072" s="18" t="s">
        <v>647</v>
      </c>
      <c r="VAJ12072" s="18" t="s">
        <v>647</v>
      </c>
      <c r="VAK12072" s="18" t="s">
        <v>647</v>
      </c>
      <c r="VAL12072" s="18" t="s">
        <v>647</v>
      </c>
      <c r="VAM12072" s="18" t="s">
        <v>647</v>
      </c>
      <c r="VAN12072" s="18" t="s">
        <v>647</v>
      </c>
      <c r="VAO12072" s="18" t="s">
        <v>647</v>
      </c>
      <c r="VAP12072" s="18" t="s">
        <v>647</v>
      </c>
      <c r="VAQ12072" s="18" t="s">
        <v>647</v>
      </c>
      <c r="VAR12072" s="18" t="s">
        <v>647</v>
      </c>
      <c r="VAS12072" s="18" t="s">
        <v>647</v>
      </c>
      <c r="VAT12072" s="18" t="s">
        <v>647</v>
      </c>
      <c r="VAU12072" s="18" t="s">
        <v>647</v>
      </c>
      <c r="VAV12072" s="18" t="s">
        <v>647</v>
      </c>
      <c r="VAW12072" s="18" t="s">
        <v>647</v>
      </c>
      <c r="VAX12072" s="18" t="s">
        <v>647</v>
      </c>
      <c r="VAY12072" s="18" t="s">
        <v>647</v>
      </c>
      <c r="VAZ12072" s="18" t="s">
        <v>647</v>
      </c>
      <c r="VBA12072" s="18" t="s">
        <v>647</v>
      </c>
      <c r="VBB12072" s="18" t="s">
        <v>647</v>
      </c>
      <c r="VBC12072" s="18" t="s">
        <v>647</v>
      </c>
      <c r="VBD12072" s="18" t="s">
        <v>647</v>
      </c>
      <c r="VBE12072" s="18" t="s">
        <v>647</v>
      </c>
      <c r="VBF12072" s="18" t="s">
        <v>647</v>
      </c>
      <c r="VBG12072" s="18" t="s">
        <v>647</v>
      </c>
      <c r="VBH12072" s="18" t="s">
        <v>647</v>
      </c>
      <c r="VBI12072" s="18" t="s">
        <v>647</v>
      </c>
      <c r="VBJ12072" s="18" t="s">
        <v>647</v>
      </c>
      <c r="VBK12072" s="18" t="s">
        <v>647</v>
      </c>
      <c r="VBL12072" s="18" t="s">
        <v>647</v>
      </c>
      <c r="VBM12072" s="18" t="s">
        <v>647</v>
      </c>
      <c r="VBN12072" s="18" t="s">
        <v>647</v>
      </c>
      <c r="VBO12072" s="18" t="s">
        <v>647</v>
      </c>
      <c r="VBP12072" s="18" t="s">
        <v>647</v>
      </c>
      <c r="VBQ12072" s="18" t="s">
        <v>647</v>
      </c>
      <c r="VBR12072" s="18" t="s">
        <v>647</v>
      </c>
      <c r="VBS12072" s="18" t="s">
        <v>647</v>
      </c>
      <c r="VBT12072" s="18" t="s">
        <v>647</v>
      </c>
      <c r="VBU12072" s="18" t="s">
        <v>647</v>
      </c>
      <c r="VBV12072" s="18" t="s">
        <v>647</v>
      </c>
      <c r="VBW12072" s="18" t="s">
        <v>647</v>
      </c>
      <c r="VBX12072" s="18" t="s">
        <v>647</v>
      </c>
      <c r="VBY12072" s="18" t="s">
        <v>647</v>
      </c>
      <c r="VBZ12072" s="18" t="s">
        <v>647</v>
      </c>
      <c r="VCA12072" s="18" t="s">
        <v>647</v>
      </c>
      <c r="VCB12072" s="18" t="s">
        <v>647</v>
      </c>
      <c r="VCC12072" s="18" t="s">
        <v>647</v>
      </c>
      <c r="VCD12072" s="18" t="s">
        <v>647</v>
      </c>
      <c r="VCE12072" s="18" t="s">
        <v>647</v>
      </c>
      <c r="VCF12072" s="18" t="s">
        <v>647</v>
      </c>
      <c r="VCG12072" s="18" t="s">
        <v>647</v>
      </c>
      <c r="VCH12072" s="18" t="s">
        <v>647</v>
      </c>
      <c r="VCI12072" s="18" t="s">
        <v>647</v>
      </c>
      <c r="VCJ12072" s="18" t="s">
        <v>647</v>
      </c>
      <c r="VCK12072" s="18" t="s">
        <v>647</v>
      </c>
      <c r="VCL12072" s="18" t="s">
        <v>647</v>
      </c>
      <c r="VCM12072" s="18" t="s">
        <v>647</v>
      </c>
      <c r="VCN12072" s="18" t="s">
        <v>647</v>
      </c>
      <c r="VCO12072" s="18" t="s">
        <v>647</v>
      </c>
      <c r="VCP12072" s="18" t="s">
        <v>647</v>
      </c>
      <c r="VCQ12072" s="18" t="s">
        <v>647</v>
      </c>
      <c r="VCR12072" s="18" t="s">
        <v>647</v>
      </c>
      <c r="VCS12072" s="18" t="s">
        <v>647</v>
      </c>
      <c r="VCT12072" s="18" t="s">
        <v>647</v>
      </c>
      <c r="VCU12072" s="18" t="s">
        <v>647</v>
      </c>
      <c r="VCV12072" s="18" t="s">
        <v>647</v>
      </c>
      <c r="VCW12072" s="18" t="s">
        <v>647</v>
      </c>
      <c r="VCX12072" s="18" t="s">
        <v>647</v>
      </c>
      <c r="VCY12072" s="18" t="s">
        <v>647</v>
      </c>
      <c r="VCZ12072" s="18" t="s">
        <v>647</v>
      </c>
      <c r="VDA12072" s="18" t="s">
        <v>647</v>
      </c>
      <c r="VDB12072" s="18" t="s">
        <v>647</v>
      </c>
      <c r="VDC12072" s="18" t="s">
        <v>647</v>
      </c>
      <c r="VDD12072" s="18" t="s">
        <v>647</v>
      </c>
      <c r="VDE12072" s="18" t="s">
        <v>647</v>
      </c>
      <c r="VDF12072" s="18" t="s">
        <v>647</v>
      </c>
      <c r="VDG12072" s="18" t="s">
        <v>647</v>
      </c>
      <c r="VDH12072" s="18" t="s">
        <v>647</v>
      </c>
      <c r="VDI12072" s="18" t="s">
        <v>647</v>
      </c>
      <c r="VDJ12072" s="18" t="s">
        <v>647</v>
      </c>
      <c r="VDK12072" s="18" t="s">
        <v>647</v>
      </c>
      <c r="VDL12072" s="18" t="s">
        <v>647</v>
      </c>
      <c r="VDM12072" s="18" t="s">
        <v>647</v>
      </c>
      <c r="VDN12072" s="18" t="s">
        <v>647</v>
      </c>
      <c r="VDO12072" s="18" t="s">
        <v>647</v>
      </c>
      <c r="VDP12072" s="18" t="s">
        <v>647</v>
      </c>
      <c r="VDQ12072" s="18" t="s">
        <v>647</v>
      </c>
      <c r="VDR12072" s="18" t="s">
        <v>647</v>
      </c>
      <c r="VDS12072" s="18" t="s">
        <v>647</v>
      </c>
      <c r="VDT12072" s="18" t="s">
        <v>647</v>
      </c>
      <c r="VDU12072" s="18" t="s">
        <v>647</v>
      </c>
      <c r="VDV12072" s="18" t="s">
        <v>647</v>
      </c>
      <c r="VDW12072" s="18" t="s">
        <v>647</v>
      </c>
      <c r="VDX12072" s="18" t="s">
        <v>647</v>
      </c>
      <c r="VDY12072" s="18" t="s">
        <v>647</v>
      </c>
      <c r="VDZ12072" s="18" t="s">
        <v>647</v>
      </c>
      <c r="VEA12072" s="18" t="s">
        <v>647</v>
      </c>
      <c r="VEB12072" s="18" t="s">
        <v>647</v>
      </c>
      <c r="VEC12072" s="18" t="s">
        <v>647</v>
      </c>
      <c r="VED12072" s="18" t="s">
        <v>647</v>
      </c>
      <c r="VEE12072" s="18" t="s">
        <v>647</v>
      </c>
      <c r="VEF12072" s="18" t="s">
        <v>647</v>
      </c>
      <c r="VEG12072" s="18" t="s">
        <v>647</v>
      </c>
      <c r="VEH12072" s="18" t="s">
        <v>647</v>
      </c>
      <c r="VEI12072" s="18" t="s">
        <v>647</v>
      </c>
      <c r="VEJ12072" s="18" t="s">
        <v>647</v>
      </c>
      <c r="VEK12072" s="18" t="s">
        <v>647</v>
      </c>
      <c r="VEL12072" s="18" t="s">
        <v>647</v>
      </c>
      <c r="VEM12072" s="18" t="s">
        <v>647</v>
      </c>
      <c r="VEN12072" s="18" t="s">
        <v>647</v>
      </c>
      <c r="VEO12072" s="18" t="s">
        <v>647</v>
      </c>
      <c r="VEP12072" s="18" t="s">
        <v>647</v>
      </c>
      <c r="VEQ12072" s="18" t="s">
        <v>647</v>
      </c>
      <c r="VER12072" s="18" t="s">
        <v>647</v>
      </c>
      <c r="VES12072" s="18" t="s">
        <v>647</v>
      </c>
      <c r="VET12072" s="18" t="s">
        <v>647</v>
      </c>
      <c r="VEU12072" s="18" t="s">
        <v>647</v>
      </c>
      <c r="VEV12072" s="18" t="s">
        <v>647</v>
      </c>
      <c r="VEW12072" s="18" t="s">
        <v>647</v>
      </c>
      <c r="VEX12072" s="18" t="s">
        <v>647</v>
      </c>
      <c r="VEY12072" s="18" t="s">
        <v>647</v>
      </c>
      <c r="VEZ12072" s="18" t="s">
        <v>647</v>
      </c>
      <c r="VFA12072" s="18" t="s">
        <v>647</v>
      </c>
      <c r="VFB12072" s="18" t="s">
        <v>647</v>
      </c>
      <c r="VFC12072" s="18" t="s">
        <v>647</v>
      </c>
      <c r="VFD12072" s="18" t="s">
        <v>647</v>
      </c>
      <c r="VFE12072" s="18" t="s">
        <v>647</v>
      </c>
      <c r="VFF12072" s="18" t="s">
        <v>647</v>
      </c>
      <c r="VFG12072" s="18" t="s">
        <v>647</v>
      </c>
      <c r="VFH12072" s="18" t="s">
        <v>647</v>
      </c>
      <c r="VFI12072" s="18" t="s">
        <v>647</v>
      </c>
      <c r="VFJ12072" s="18" t="s">
        <v>647</v>
      </c>
      <c r="VFK12072" s="18" t="s">
        <v>647</v>
      </c>
      <c r="VFL12072" s="18" t="s">
        <v>647</v>
      </c>
      <c r="VFM12072" s="18" t="s">
        <v>647</v>
      </c>
      <c r="VFN12072" s="18" t="s">
        <v>647</v>
      </c>
      <c r="VFO12072" s="18" t="s">
        <v>647</v>
      </c>
      <c r="VFP12072" s="18" t="s">
        <v>647</v>
      </c>
      <c r="VFQ12072" s="18" t="s">
        <v>647</v>
      </c>
      <c r="VFR12072" s="18" t="s">
        <v>647</v>
      </c>
      <c r="VFS12072" s="18" t="s">
        <v>647</v>
      </c>
      <c r="VFT12072" s="18" t="s">
        <v>647</v>
      </c>
      <c r="VFU12072" s="18" t="s">
        <v>647</v>
      </c>
      <c r="VFV12072" s="18" t="s">
        <v>647</v>
      </c>
      <c r="VFW12072" s="18" t="s">
        <v>647</v>
      </c>
      <c r="VFX12072" s="18" t="s">
        <v>647</v>
      </c>
      <c r="VFY12072" s="18" t="s">
        <v>647</v>
      </c>
      <c r="VFZ12072" s="18" t="s">
        <v>647</v>
      </c>
      <c r="VGA12072" s="18" t="s">
        <v>647</v>
      </c>
      <c r="VGB12072" s="18" t="s">
        <v>647</v>
      </c>
      <c r="VGC12072" s="18" t="s">
        <v>647</v>
      </c>
      <c r="VGD12072" s="18" t="s">
        <v>647</v>
      </c>
      <c r="VGE12072" s="18" t="s">
        <v>647</v>
      </c>
      <c r="VGF12072" s="18" t="s">
        <v>647</v>
      </c>
      <c r="VGG12072" s="18" t="s">
        <v>647</v>
      </c>
      <c r="VGH12072" s="18" t="s">
        <v>647</v>
      </c>
      <c r="VGI12072" s="18" t="s">
        <v>647</v>
      </c>
      <c r="VGJ12072" s="18" t="s">
        <v>647</v>
      </c>
      <c r="VGK12072" s="18" t="s">
        <v>647</v>
      </c>
      <c r="VGL12072" s="18" t="s">
        <v>647</v>
      </c>
      <c r="VGM12072" s="18" t="s">
        <v>647</v>
      </c>
      <c r="VGN12072" s="18" t="s">
        <v>647</v>
      </c>
      <c r="VGO12072" s="18" t="s">
        <v>647</v>
      </c>
      <c r="VGP12072" s="18" t="s">
        <v>647</v>
      </c>
      <c r="VGQ12072" s="18" t="s">
        <v>647</v>
      </c>
      <c r="VGR12072" s="18" t="s">
        <v>647</v>
      </c>
      <c r="VGS12072" s="18" t="s">
        <v>647</v>
      </c>
      <c r="VGT12072" s="18" t="s">
        <v>647</v>
      </c>
      <c r="VGU12072" s="18" t="s">
        <v>647</v>
      </c>
      <c r="VGV12072" s="18" t="s">
        <v>647</v>
      </c>
      <c r="VGW12072" s="18" t="s">
        <v>647</v>
      </c>
      <c r="VGX12072" s="18" t="s">
        <v>647</v>
      </c>
      <c r="VGY12072" s="18" t="s">
        <v>647</v>
      </c>
      <c r="VGZ12072" s="18" t="s">
        <v>647</v>
      </c>
      <c r="VHA12072" s="18" t="s">
        <v>647</v>
      </c>
      <c r="VHB12072" s="18" t="s">
        <v>647</v>
      </c>
      <c r="VHC12072" s="18" t="s">
        <v>647</v>
      </c>
      <c r="VHD12072" s="18" t="s">
        <v>647</v>
      </c>
      <c r="VHE12072" s="18" t="s">
        <v>647</v>
      </c>
      <c r="VHF12072" s="18" t="s">
        <v>647</v>
      </c>
      <c r="VHG12072" s="18" t="s">
        <v>647</v>
      </c>
      <c r="VHH12072" s="18" t="s">
        <v>647</v>
      </c>
      <c r="VHI12072" s="18" t="s">
        <v>647</v>
      </c>
      <c r="VHJ12072" s="18" t="s">
        <v>647</v>
      </c>
      <c r="VHK12072" s="18" t="s">
        <v>647</v>
      </c>
      <c r="VHL12072" s="18" t="s">
        <v>647</v>
      </c>
      <c r="VHM12072" s="18" t="s">
        <v>647</v>
      </c>
      <c r="VHN12072" s="18" t="s">
        <v>647</v>
      </c>
      <c r="VHO12072" s="18" t="s">
        <v>647</v>
      </c>
      <c r="VHP12072" s="18" t="s">
        <v>647</v>
      </c>
      <c r="VHQ12072" s="18" t="s">
        <v>647</v>
      </c>
      <c r="VHR12072" s="18" t="s">
        <v>647</v>
      </c>
      <c r="VHS12072" s="18" t="s">
        <v>647</v>
      </c>
      <c r="VHT12072" s="18" t="s">
        <v>647</v>
      </c>
      <c r="VHU12072" s="18" t="s">
        <v>647</v>
      </c>
      <c r="VHV12072" s="18" t="s">
        <v>647</v>
      </c>
      <c r="VHW12072" s="18" t="s">
        <v>647</v>
      </c>
      <c r="VHX12072" s="18" t="s">
        <v>647</v>
      </c>
      <c r="VHY12072" s="18" t="s">
        <v>647</v>
      </c>
      <c r="VHZ12072" s="18" t="s">
        <v>647</v>
      </c>
      <c r="VIA12072" s="18" t="s">
        <v>647</v>
      </c>
      <c r="VIB12072" s="18" t="s">
        <v>647</v>
      </c>
      <c r="VIC12072" s="18" t="s">
        <v>647</v>
      </c>
      <c r="VID12072" s="18" t="s">
        <v>647</v>
      </c>
      <c r="VIE12072" s="18" t="s">
        <v>647</v>
      </c>
      <c r="VIF12072" s="18" t="s">
        <v>647</v>
      </c>
      <c r="VIG12072" s="18" t="s">
        <v>647</v>
      </c>
      <c r="VIH12072" s="18" t="s">
        <v>647</v>
      </c>
      <c r="VII12072" s="18" t="s">
        <v>647</v>
      </c>
      <c r="VIJ12072" s="18" t="s">
        <v>647</v>
      </c>
      <c r="VIK12072" s="18" t="s">
        <v>647</v>
      </c>
      <c r="VIL12072" s="18" t="s">
        <v>647</v>
      </c>
      <c r="VIM12072" s="18" t="s">
        <v>647</v>
      </c>
      <c r="VIN12072" s="18" t="s">
        <v>647</v>
      </c>
      <c r="VIO12072" s="18" t="s">
        <v>647</v>
      </c>
      <c r="VIP12072" s="18" t="s">
        <v>647</v>
      </c>
      <c r="VIQ12072" s="18" t="s">
        <v>647</v>
      </c>
      <c r="VIR12072" s="18" t="s">
        <v>647</v>
      </c>
      <c r="VIS12072" s="18" t="s">
        <v>647</v>
      </c>
      <c r="VIT12072" s="18" t="s">
        <v>647</v>
      </c>
      <c r="VIU12072" s="18" t="s">
        <v>647</v>
      </c>
      <c r="VIV12072" s="18" t="s">
        <v>647</v>
      </c>
      <c r="VIW12072" s="18" t="s">
        <v>647</v>
      </c>
      <c r="VIX12072" s="18" t="s">
        <v>647</v>
      </c>
      <c r="VIY12072" s="18" t="s">
        <v>647</v>
      </c>
      <c r="VIZ12072" s="18" t="s">
        <v>647</v>
      </c>
      <c r="VJA12072" s="18" t="s">
        <v>647</v>
      </c>
      <c r="VJB12072" s="18" t="s">
        <v>647</v>
      </c>
      <c r="VJC12072" s="18" t="s">
        <v>647</v>
      </c>
      <c r="VJD12072" s="18" t="s">
        <v>647</v>
      </c>
      <c r="VJE12072" s="18" t="s">
        <v>647</v>
      </c>
      <c r="VJF12072" s="18" t="s">
        <v>647</v>
      </c>
      <c r="VJG12072" s="18" t="s">
        <v>647</v>
      </c>
      <c r="VJH12072" s="18" t="s">
        <v>647</v>
      </c>
      <c r="VJI12072" s="18" t="s">
        <v>647</v>
      </c>
      <c r="VJJ12072" s="18" t="s">
        <v>647</v>
      </c>
      <c r="VJK12072" s="18" t="s">
        <v>647</v>
      </c>
      <c r="VJL12072" s="18" t="s">
        <v>647</v>
      </c>
      <c r="VJM12072" s="18" t="s">
        <v>647</v>
      </c>
      <c r="VJN12072" s="18" t="s">
        <v>647</v>
      </c>
      <c r="VJO12072" s="18" t="s">
        <v>647</v>
      </c>
      <c r="VJP12072" s="18" t="s">
        <v>647</v>
      </c>
      <c r="VJQ12072" s="18" t="s">
        <v>647</v>
      </c>
      <c r="VJR12072" s="18" t="s">
        <v>647</v>
      </c>
      <c r="VJS12072" s="18" t="s">
        <v>647</v>
      </c>
      <c r="VJT12072" s="18" t="s">
        <v>647</v>
      </c>
      <c r="VJU12072" s="18" t="s">
        <v>647</v>
      </c>
      <c r="VJV12072" s="18" t="s">
        <v>647</v>
      </c>
      <c r="VJW12072" s="18" t="s">
        <v>647</v>
      </c>
      <c r="VJX12072" s="18" t="s">
        <v>647</v>
      </c>
      <c r="VJY12072" s="18" t="s">
        <v>647</v>
      </c>
      <c r="VJZ12072" s="18" t="s">
        <v>647</v>
      </c>
      <c r="VKA12072" s="18" t="s">
        <v>647</v>
      </c>
      <c r="VKB12072" s="18" t="s">
        <v>647</v>
      </c>
      <c r="VKC12072" s="18" t="s">
        <v>647</v>
      </c>
      <c r="VKD12072" s="18" t="s">
        <v>647</v>
      </c>
      <c r="VKE12072" s="18" t="s">
        <v>647</v>
      </c>
      <c r="VKF12072" s="18" t="s">
        <v>647</v>
      </c>
      <c r="VKG12072" s="18" t="s">
        <v>647</v>
      </c>
      <c r="VKH12072" s="18" t="s">
        <v>647</v>
      </c>
      <c r="VKI12072" s="18" t="s">
        <v>647</v>
      </c>
      <c r="VKJ12072" s="18" t="s">
        <v>647</v>
      </c>
      <c r="VKK12072" s="18" t="s">
        <v>647</v>
      </c>
      <c r="VKL12072" s="18" t="s">
        <v>647</v>
      </c>
      <c r="VKM12072" s="18" t="s">
        <v>647</v>
      </c>
      <c r="VKN12072" s="18" t="s">
        <v>647</v>
      </c>
      <c r="VKO12072" s="18" t="s">
        <v>647</v>
      </c>
      <c r="VKP12072" s="18" t="s">
        <v>647</v>
      </c>
      <c r="VKQ12072" s="18" t="s">
        <v>647</v>
      </c>
      <c r="VKR12072" s="18" t="s">
        <v>647</v>
      </c>
      <c r="VKS12072" s="18" t="s">
        <v>647</v>
      </c>
      <c r="VKT12072" s="18" t="s">
        <v>647</v>
      </c>
      <c r="VKU12072" s="18" t="s">
        <v>647</v>
      </c>
      <c r="VKV12072" s="18" t="s">
        <v>647</v>
      </c>
      <c r="VKW12072" s="18" t="s">
        <v>647</v>
      </c>
      <c r="VKX12072" s="18" t="s">
        <v>647</v>
      </c>
      <c r="VKY12072" s="18" t="s">
        <v>647</v>
      </c>
      <c r="VKZ12072" s="18" t="s">
        <v>647</v>
      </c>
      <c r="VLA12072" s="18" t="s">
        <v>647</v>
      </c>
      <c r="VLB12072" s="18" t="s">
        <v>647</v>
      </c>
      <c r="VLC12072" s="18" t="s">
        <v>647</v>
      </c>
      <c r="VLD12072" s="18" t="s">
        <v>647</v>
      </c>
      <c r="VLE12072" s="18" t="s">
        <v>647</v>
      </c>
      <c r="VLF12072" s="18" t="s">
        <v>647</v>
      </c>
      <c r="VLG12072" s="18" t="s">
        <v>647</v>
      </c>
      <c r="VLH12072" s="18" t="s">
        <v>647</v>
      </c>
      <c r="VLI12072" s="18" t="s">
        <v>647</v>
      </c>
      <c r="VLJ12072" s="18" t="s">
        <v>647</v>
      </c>
      <c r="VLK12072" s="18" t="s">
        <v>647</v>
      </c>
      <c r="VLL12072" s="18" t="s">
        <v>647</v>
      </c>
      <c r="VLM12072" s="18" t="s">
        <v>647</v>
      </c>
      <c r="VLN12072" s="18" t="s">
        <v>647</v>
      </c>
      <c r="VLO12072" s="18" t="s">
        <v>647</v>
      </c>
      <c r="VLP12072" s="18" t="s">
        <v>647</v>
      </c>
      <c r="VLQ12072" s="18" t="s">
        <v>647</v>
      </c>
      <c r="VLR12072" s="18" t="s">
        <v>647</v>
      </c>
      <c r="VLS12072" s="18" t="s">
        <v>647</v>
      </c>
      <c r="VLT12072" s="18" t="s">
        <v>647</v>
      </c>
      <c r="VLU12072" s="18" t="s">
        <v>647</v>
      </c>
      <c r="VLV12072" s="18" t="s">
        <v>647</v>
      </c>
      <c r="VLW12072" s="18" t="s">
        <v>647</v>
      </c>
      <c r="VLX12072" s="18" t="s">
        <v>647</v>
      </c>
      <c r="VLY12072" s="18" t="s">
        <v>647</v>
      </c>
      <c r="VLZ12072" s="18" t="s">
        <v>647</v>
      </c>
      <c r="VMA12072" s="18" t="s">
        <v>647</v>
      </c>
      <c r="VMB12072" s="18" t="s">
        <v>647</v>
      </c>
      <c r="VMC12072" s="18" t="s">
        <v>647</v>
      </c>
      <c r="VMD12072" s="18" t="s">
        <v>647</v>
      </c>
      <c r="VME12072" s="18" t="s">
        <v>647</v>
      </c>
      <c r="VMF12072" s="18" t="s">
        <v>647</v>
      </c>
      <c r="VMG12072" s="18" t="s">
        <v>647</v>
      </c>
      <c r="VMH12072" s="18" t="s">
        <v>647</v>
      </c>
      <c r="VMI12072" s="18" t="s">
        <v>647</v>
      </c>
      <c r="VMJ12072" s="18" t="s">
        <v>647</v>
      </c>
      <c r="VMK12072" s="18" t="s">
        <v>647</v>
      </c>
      <c r="VML12072" s="18" t="s">
        <v>647</v>
      </c>
      <c r="VMM12072" s="18" t="s">
        <v>647</v>
      </c>
      <c r="VMN12072" s="18" t="s">
        <v>647</v>
      </c>
      <c r="VMO12072" s="18" t="s">
        <v>647</v>
      </c>
      <c r="VMP12072" s="18" t="s">
        <v>647</v>
      </c>
      <c r="VMQ12072" s="18" t="s">
        <v>647</v>
      </c>
      <c r="VMR12072" s="18" t="s">
        <v>647</v>
      </c>
      <c r="VMS12072" s="18" t="s">
        <v>647</v>
      </c>
      <c r="VMT12072" s="18" t="s">
        <v>647</v>
      </c>
      <c r="VMU12072" s="18" t="s">
        <v>647</v>
      </c>
      <c r="VMV12072" s="18" t="s">
        <v>647</v>
      </c>
      <c r="VMW12072" s="18" t="s">
        <v>647</v>
      </c>
      <c r="VMX12072" s="18" t="s">
        <v>647</v>
      </c>
      <c r="VMY12072" s="18" t="s">
        <v>647</v>
      </c>
      <c r="VMZ12072" s="18" t="s">
        <v>647</v>
      </c>
      <c r="VNA12072" s="18" t="s">
        <v>647</v>
      </c>
      <c r="VNB12072" s="18" t="s">
        <v>647</v>
      </c>
      <c r="VNC12072" s="18" t="s">
        <v>647</v>
      </c>
      <c r="VND12072" s="18" t="s">
        <v>647</v>
      </c>
      <c r="VNE12072" s="18" t="s">
        <v>647</v>
      </c>
      <c r="VNF12072" s="18" t="s">
        <v>647</v>
      </c>
      <c r="VNG12072" s="18" t="s">
        <v>647</v>
      </c>
      <c r="VNH12072" s="18" t="s">
        <v>647</v>
      </c>
      <c r="VNI12072" s="18" t="s">
        <v>647</v>
      </c>
      <c r="VNJ12072" s="18" t="s">
        <v>647</v>
      </c>
      <c r="VNK12072" s="18" t="s">
        <v>647</v>
      </c>
      <c r="VNL12072" s="18" t="s">
        <v>647</v>
      </c>
      <c r="VNM12072" s="18" t="s">
        <v>647</v>
      </c>
      <c r="VNN12072" s="18" t="s">
        <v>647</v>
      </c>
      <c r="VNO12072" s="18" t="s">
        <v>647</v>
      </c>
      <c r="VNP12072" s="18" t="s">
        <v>647</v>
      </c>
      <c r="VNQ12072" s="18" t="s">
        <v>647</v>
      </c>
      <c r="VNR12072" s="18" t="s">
        <v>647</v>
      </c>
      <c r="VNS12072" s="18" t="s">
        <v>647</v>
      </c>
      <c r="VNT12072" s="18" t="s">
        <v>647</v>
      </c>
      <c r="VNU12072" s="18" t="s">
        <v>647</v>
      </c>
      <c r="VNV12072" s="18" t="s">
        <v>647</v>
      </c>
      <c r="VNW12072" s="18" t="s">
        <v>647</v>
      </c>
      <c r="VNX12072" s="18" t="s">
        <v>647</v>
      </c>
      <c r="VNY12072" s="18" t="s">
        <v>647</v>
      </c>
      <c r="VNZ12072" s="18" t="s">
        <v>647</v>
      </c>
      <c r="VOA12072" s="18" t="s">
        <v>647</v>
      </c>
      <c r="VOB12072" s="18" t="s">
        <v>647</v>
      </c>
      <c r="VOC12072" s="18" t="s">
        <v>647</v>
      </c>
      <c r="VOD12072" s="18" t="s">
        <v>647</v>
      </c>
      <c r="VOE12072" s="18" t="s">
        <v>647</v>
      </c>
      <c r="VOF12072" s="18" t="s">
        <v>647</v>
      </c>
      <c r="VOG12072" s="18" t="s">
        <v>647</v>
      </c>
      <c r="VOH12072" s="18" t="s">
        <v>647</v>
      </c>
      <c r="VOI12072" s="18" t="s">
        <v>647</v>
      </c>
      <c r="VOJ12072" s="18" t="s">
        <v>647</v>
      </c>
      <c r="VOK12072" s="18" t="s">
        <v>647</v>
      </c>
      <c r="VOL12072" s="18" t="s">
        <v>647</v>
      </c>
      <c r="VOM12072" s="18" t="s">
        <v>647</v>
      </c>
      <c r="VON12072" s="18" t="s">
        <v>647</v>
      </c>
      <c r="VOO12072" s="18" t="s">
        <v>647</v>
      </c>
      <c r="VOP12072" s="18" t="s">
        <v>647</v>
      </c>
      <c r="VOQ12072" s="18" t="s">
        <v>647</v>
      </c>
      <c r="VOR12072" s="18" t="s">
        <v>647</v>
      </c>
      <c r="VOS12072" s="18" t="s">
        <v>647</v>
      </c>
      <c r="VOT12072" s="18" t="s">
        <v>647</v>
      </c>
      <c r="VOU12072" s="18" t="s">
        <v>647</v>
      </c>
      <c r="VOV12072" s="18" t="s">
        <v>647</v>
      </c>
      <c r="VOW12072" s="18" t="s">
        <v>647</v>
      </c>
      <c r="VOX12072" s="18" t="s">
        <v>647</v>
      </c>
      <c r="VOY12072" s="18" t="s">
        <v>647</v>
      </c>
      <c r="VOZ12072" s="18" t="s">
        <v>647</v>
      </c>
      <c r="VPA12072" s="18" t="s">
        <v>647</v>
      </c>
      <c r="VPB12072" s="18" t="s">
        <v>647</v>
      </c>
      <c r="VPC12072" s="18" t="s">
        <v>647</v>
      </c>
      <c r="VPD12072" s="18" t="s">
        <v>647</v>
      </c>
      <c r="VPE12072" s="18" t="s">
        <v>647</v>
      </c>
      <c r="VPF12072" s="18" t="s">
        <v>647</v>
      </c>
      <c r="VPG12072" s="18" t="s">
        <v>647</v>
      </c>
      <c r="VPH12072" s="18" t="s">
        <v>647</v>
      </c>
      <c r="VPI12072" s="18" t="s">
        <v>647</v>
      </c>
      <c r="VPJ12072" s="18" t="s">
        <v>647</v>
      </c>
      <c r="VPK12072" s="18" t="s">
        <v>647</v>
      </c>
      <c r="VPL12072" s="18" t="s">
        <v>647</v>
      </c>
      <c r="VPM12072" s="18" t="s">
        <v>647</v>
      </c>
      <c r="VPN12072" s="18" t="s">
        <v>647</v>
      </c>
      <c r="VPO12072" s="18" t="s">
        <v>647</v>
      </c>
      <c r="VPP12072" s="18" t="s">
        <v>647</v>
      </c>
      <c r="VPQ12072" s="18" t="s">
        <v>647</v>
      </c>
      <c r="VPR12072" s="18" t="s">
        <v>647</v>
      </c>
      <c r="VPS12072" s="18" t="s">
        <v>647</v>
      </c>
      <c r="VPT12072" s="18" t="s">
        <v>647</v>
      </c>
      <c r="VPU12072" s="18" t="s">
        <v>647</v>
      </c>
      <c r="VPV12072" s="18" t="s">
        <v>647</v>
      </c>
      <c r="VPW12072" s="18" t="s">
        <v>647</v>
      </c>
      <c r="VPX12072" s="18" t="s">
        <v>647</v>
      </c>
      <c r="VPY12072" s="18" t="s">
        <v>647</v>
      </c>
      <c r="VPZ12072" s="18" t="s">
        <v>647</v>
      </c>
      <c r="VQA12072" s="18" t="s">
        <v>647</v>
      </c>
      <c r="VQB12072" s="18" t="s">
        <v>647</v>
      </c>
      <c r="VQC12072" s="18" t="s">
        <v>647</v>
      </c>
      <c r="VQD12072" s="18" t="s">
        <v>647</v>
      </c>
      <c r="VQE12072" s="18" t="s">
        <v>647</v>
      </c>
      <c r="VQF12072" s="18" t="s">
        <v>647</v>
      </c>
      <c r="VQG12072" s="18" t="s">
        <v>647</v>
      </c>
      <c r="VQH12072" s="18" t="s">
        <v>647</v>
      </c>
      <c r="VQI12072" s="18" t="s">
        <v>647</v>
      </c>
      <c r="VQJ12072" s="18" t="s">
        <v>647</v>
      </c>
      <c r="VQK12072" s="18" t="s">
        <v>647</v>
      </c>
      <c r="VQL12072" s="18" t="s">
        <v>647</v>
      </c>
      <c r="VQM12072" s="18" t="s">
        <v>647</v>
      </c>
      <c r="VQN12072" s="18" t="s">
        <v>647</v>
      </c>
      <c r="VQO12072" s="18" t="s">
        <v>647</v>
      </c>
      <c r="VQP12072" s="18" t="s">
        <v>647</v>
      </c>
      <c r="VQQ12072" s="18" t="s">
        <v>647</v>
      </c>
      <c r="VQR12072" s="18" t="s">
        <v>647</v>
      </c>
      <c r="VQS12072" s="18" t="s">
        <v>647</v>
      </c>
      <c r="VQT12072" s="18" t="s">
        <v>647</v>
      </c>
      <c r="VQU12072" s="18" t="s">
        <v>647</v>
      </c>
      <c r="VQV12072" s="18" t="s">
        <v>647</v>
      </c>
      <c r="VQW12072" s="18" t="s">
        <v>647</v>
      </c>
      <c r="VQX12072" s="18" t="s">
        <v>647</v>
      </c>
      <c r="VQY12072" s="18" t="s">
        <v>647</v>
      </c>
      <c r="VQZ12072" s="18" t="s">
        <v>647</v>
      </c>
      <c r="VRA12072" s="18" t="s">
        <v>647</v>
      </c>
      <c r="VRB12072" s="18" t="s">
        <v>647</v>
      </c>
      <c r="VRC12072" s="18" t="s">
        <v>647</v>
      </c>
      <c r="VRD12072" s="18" t="s">
        <v>647</v>
      </c>
      <c r="VRE12072" s="18" t="s">
        <v>647</v>
      </c>
      <c r="VRF12072" s="18" t="s">
        <v>647</v>
      </c>
      <c r="VRG12072" s="18" t="s">
        <v>647</v>
      </c>
      <c r="VRH12072" s="18" t="s">
        <v>647</v>
      </c>
      <c r="VRI12072" s="18" t="s">
        <v>647</v>
      </c>
      <c r="VRJ12072" s="18" t="s">
        <v>647</v>
      </c>
      <c r="VRK12072" s="18" t="s">
        <v>647</v>
      </c>
      <c r="VRL12072" s="18" t="s">
        <v>647</v>
      </c>
      <c r="VRM12072" s="18" t="s">
        <v>647</v>
      </c>
      <c r="VRN12072" s="18" t="s">
        <v>647</v>
      </c>
      <c r="VRO12072" s="18" t="s">
        <v>647</v>
      </c>
      <c r="VRP12072" s="18" t="s">
        <v>647</v>
      </c>
      <c r="VRQ12072" s="18" t="s">
        <v>647</v>
      </c>
      <c r="VRR12072" s="18" t="s">
        <v>647</v>
      </c>
      <c r="VRS12072" s="18" t="s">
        <v>647</v>
      </c>
      <c r="VRT12072" s="18" t="s">
        <v>647</v>
      </c>
      <c r="VRU12072" s="18" t="s">
        <v>647</v>
      </c>
      <c r="VRV12072" s="18" t="s">
        <v>647</v>
      </c>
      <c r="VRW12072" s="18" t="s">
        <v>647</v>
      </c>
      <c r="VRX12072" s="18" t="s">
        <v>647</v>
      </c>
      <c r="VRY12072" s="18" t="s">
        <v>647</v>
      </c>
      <c r="VRZ12072" s="18" t="s">
        <v>647</v>
      </c>
      <c r="VSA12072" s="18" t="s">
        <v>647</v>
      </c>
      <c r="VSB12072" s="18" t="s">
        <v>647</v>
      </c>
      <c r="VSC12072" s="18" t="s">
        <v>647</v>
      </c>
      <c r="VSD12072" s="18" t="s">
        <v>647</v>
      </c>
      <c r="VSE12072" s="18" t="s">
        <v>647</v>
      </c>
      <c r="VSF12072" s="18" t="s">
        <v>647</v>
      </c>
      <c r="VSG12072" s="18" t="s">
        <v>647</v>
      </c>
      <c r="VSH12072" s="18" t="s">
        <v>647</v>
      </c>
      <c r="VSI12072" s="18" t="s">
        <v>647</v>
      </c>
      <c r="VSJ12072" s="18" t="s">
        <v>647</v>
      </c>
      <c r="VSK12072" s="18" t="s">
        <v>647</v>
      </c>
      <c r="VSL12072" s="18" t="s">
        <v>647</v>
      </c>
      <c r="VSM12072" s="18" t="s">
        <v>647</v>
      </c>
      <c r="VSN12072" s="18" t="s">
        <v>647</v>
      </c>
      <c r="VSO12072" s="18" t="s">
        <v>647</v>
      </c>
      <c r="VSP12072" s="18" t="s">
        <v>647</v>
      </c>
      <c r="VSQ12072" s="18" t="s">
        <v>647</v>
      </c>
      <c r="VSR12072" s="18" t="s">
        <v>647</v>
      </c>
      <c r="VSS12072" s="18" t="s">
        <v>647</v>
      </c>
      <c r="VST12072" s="18" t="s">
        <v>647</v>
      </c>
      <c r="VSU12072" s="18" t="s">
        <v>647</v>
      </c>
      <c r="VSV12072" s="18" t="s">
        <v>647</v>
      </c>
      <c r="VSW12072" s="18" t="s">
        <v>647</v>
      </c>
      <c r="VSX12072" s="18" t="s">
        <v>647</v>
      </c>
      <c r="VSY12072" s="18" t="s">
        <v>647</v>
      </c>
      <c r="VSZ12072" s="18" t="s">
        <v>647</v>
      </c>
      <c r="VTA12072" s="18" t="s">
        <v>647</v>
      </c>
      <c r="VTB12072" s="18" t="s">
        <v>647</v>
      </c>
      <c r="VTC12072" s="18" t="s">
        <v>647</v>
      </c>
      <c r="VTD12072" s="18" t="s">
        <v>647</v>
      </c>
      <c r="VTE12072" s="18" t="s">
        <v>647</v>
      </c>
      <c r="VTF12072" s="18" t="s">
        <v>647</v>
      </c>
      <c r="VTG12072" s="18" t="s">
        <v>647</v>
      </c>
      <c r="VTH12072" s="18" t="s">
        <v>647</v>
      </c>
      <c r="VTI12072" s="18" t="s">
        <v>647</v>
      </c>
      <c r="VTJ12072" s="18" t="s">
        <v>647</v>
      </c>
      <c r="VTK12072" s="18" t="s">
        <v>647</v>
      </c>
      <c r="VTL12072" s="18" t="s">
        <v>647</v>
      </c>
      <c r="VTM12072" s="18" t="s">
        <v>647</v>
      </c>
      <c r="VTN12072" s="18" t="s">
        <v>647</v>
      </c>
      <c r="VTO12072" s="18" t="s">
        <v>647</v>
      </c>
      <c r="VTP12072" s="18" t="s">
        <v>647</v>
      </c>
      <c r="VTQ12072" s="18" t="s">
        <v>647</v>
      </c>
      <c r="VTR12072" s="18" t="s">
        <v>647</v>
      </c>
      <c r="VTS12072" s="18" t="s">
        <v>647</v>
      </c>
      <c r="VTT12072" s="18" t="s">
        <v>647</v>
      </c>
      <c r="VTU12072" s="18" t="s">
        <v>647</v>
      </c>
      <c r="VTV12072" s="18" t="s">
        <v>647</v>
      </c>
      <c r="VTW12072" s="18" t="s">
        <v>647</v>
      </c>
      <c r="VTX12072" s="18" t="s">
        <v>647</v>
      </c>
      <c r="VTY12072" s="18" t="s">
        <v>647</v>
      </c>
      <c r="VTZ12072" s="18" t="s">
        <v>647</v>
      </c>
      <c r="VUA12072" s="18" t="s">
        <v>647</v>
      </c>
      <c r="VUB12072" s="18" t="s">
        <v>647</v>
      </c>
      <c r="VUC12072" s="18" t="s">
        <v>647</v>
      </c>
      <c r="VUD12072" s="18" t="s">
        <v>647</v>
      </c>
      <c r="VUE12072" s="18" t="s">
        <v>647</v>
      </c>
      <c r="VUF12072" s="18" t="s">
        <v>647</v>
      </c>
      <c r="VUG12072" s="18" t="s">
        <v>647</v>
      </c>
      <c r="VUH12072" s="18" t="s">
        <v>647</v>
      </c>
      <c r="VUI12072" s="18" t="s">
        <v>647</v>
      </c>
      <c r="VUJ12072" s="18" t="s">
        <v>647</v>
      </c>
      <c r="VUK12072" s="18" t="s">
        <v>647</v>
      </c>
      <c r="VUL12072" s="18" t="s">
        <v>647</v>
      </c>
      <c r="VUM12072" s="18" t="s">
        <v>647</v>
      </c>
      <c r="VUN12072" s="18" t="s">
        <v>647</v>
      </c>
      <c r="VUO12072" s="18" t="s">
        <v>647</v>
      </c>
      <c r="VUP12072" s="18" t="s">
        <v>647</v>
      </c>
      <c r="VUQ12072" s="18" t="s">
        <v>647</v>
      </c>
      <c r="VUR12072" s="18" t="s">
        <v>647</v>
      </c>
      <c r="VUS12072" s="18" t="s">
        <v>647</v>
      </c>
      <c r="VUT12072" s="18" t="s">
        <v>647</v>
      </c>
      <c r="VUU12072" s="18" t="s">
        <v>647</v>
      </c>
      <c r="VUV12072" s="18" t="s">
        <v>647</v>
      </c>
      <c r="VUW12072" s="18" t="s">
        <v>647</v>
      </c>
      <c r="VUX12072" s="18" t="s">
        <v>647</v>
      </c>
      <c r="VUY12072" s="18" t="s">
        <v>647</v>
      </c>
      <c r="VUZ12072" s="18" t="s">
        <v>647</v>
      </c>
      <c r="VVA12072" s="18" t="s">
        <v>647</v>
      </c>
      <c r="VVB12072" s="18" t="s">
        <v>647</v>
      </c>
      <c r="VVC12072" s="18" t="s">
        <v>647</v>
      </c>
      <c r="VVD12072" s="18" t="s">
        <v>647</v>
      </c>
      <c r="VVE12072" s="18" t="s">
        <v>647</v>
      </c>
      <c r="VVF12072" s="18" t="s">
        <v>647</v>
      </c>
      <c r="VVG12072" s="18" t="s">
        <v>647</v>
      </c>
      <c r="VVH12072" s="18" t="s">
        <v>647</v>
      </c>
      <c r="VVI12072" s="18" t="s">
        <v>647</v>
      </c>
      <c r="VVJ12072" s="18" t="s">
        <v>647</v>
      </c>
      <c r="VVK12072" s="18" t="s">
        <v>647</v>
      </c>
      <c r="VVL12072" s="18" t="s">
        <v>647</v>
      </c>
      <c r="VVM12072" s="18" t="s">
        <v>647</v>
      </c>
      <c r="VVN12072" s="18" t="s">
        <v>647</v>
      </c>
      <c r="VVO12072" s="18" t="s">
        <v>647</v>
      </c>
      <c r="VVP12072" s="18" t="s">
        <v>647</v>
      </c>
      <c r="VVQ12072" s="18" t="s">
        <v>647</v>
      </c>
      <c r="VVR12072" s="18" t="s">
        <v>647</v>
      </c>
      <c r="VVS12072" s="18" t="s">
        <v>647</v>
      </c>
      <c r="VVT12072" s="18" t="s">
        <v>647</v>
      </c>
      <c r="VVU12072" s="18" t="s">
        <v>647</v>
      </c>
      <c r="VVV12072" s="18" t="s">
        <v>647</v>
      </c>
      <c r="VVW12072" s="18" t="s">
        <v>647</v>
      </c>
      <c r="VVX12072" s="18" t="s">
        <v>647</v>
      </c>
      <c r="VVY12072" s="18" t="s">
        <v>647</v>
      </c>
      <c r="VVZ12072" s="18" t="s">
        <v>647</v>
      </c>
      <c r="VWA12072" s="18" t="s">
        <v>647</v>
      </c>
      <c r="VWB12072" s="18" t="s">
        <v>647</v>
      </c>
      <c r="VWC12072" s="18" t="s">
        <v>647</v>
      </c>
      <c r="VWD12072" s="18" t="s">
        <v>647</v>
      </c>
      <c r="VWE12072" s="18" t="s">
        <v>647</v>
      </c>
      <c r="VWF12072" s="18" t="s">
        <v>647</v>
      </c>
      <c r="VWG12072" s="18" t="s">
        <v>647</v>
      </c>
      <c r="VWH12072" s="18" t="s">
        <v>647</v>
      </c>
      <c r="VWI12072" s="18" t="s">
        <v>647</v>
      </c>
      <c r="VWJ12072" s="18" t="s">
        <v>647</v>
      </c>
      <c r="VWK12072" s="18" t="s">
        <v>647</v>
      </c>
      <c r="VWL12072" s="18" t="s">
        <v>647</v>
      </c>
      <c r="VWM12072" s="18" t="s">
        <v>647</v>
      </c>
      <c r="VWN12072" s="18" t="s">
        <v>647</v>
      </c>
      <c r="VWO12072" s="18" t="s">
        <v>647</v>
      </c>
      <c r="VWP12072" s="18" t="s">
        <v>647</v>
      </c>
      <c r="VWQ12072" s="18" t="s">
        <v>647</v>
      </c>
      <c r="VWR12072" s="18" t="s">
        <v>647</v>
      </c>
      <c r="VWS12072" s="18" t="s">
        <v>647</v>
      </c>
      <c r="VWT12072" s="18" t="s">
        <v>647</v>
      </c>
      <c r="VWU12072" s="18" t="s">
        <v>647</v>
      </c>
      <c r="VWV12072" s="18" t="s">
        <v>647</v>
      </c>
      <c r="VWW12072" s="18" t="s">
        <v>647</v>
      </c>
      <c r="VWX12072" s="18" t="s">
        <v>647</v>
      </c>
      <c r="VWY12072" s="18" t="s">
        <v>647</v>
      </c>
      <c r="VWZ12072" s="18" t="s">
        <v>647</v>
      </c>
      <c r="VXA12072" s="18" t="s">
        <v>647</v>
      </c>
      <c r="VXB12072" s="18" t="s">
        <v>647</v>
      </c>
      <c r="VXC12072" s="18" t="s">
        <v>647</v>
      </c>
      <c r="VXD12072" s="18" t="s">
        <v>647</v>
      </c>
      <c r="VXE12072" s="18" t="s">
        <v>647</v>
      </c>
      <c r="VXF12072" s="18" t="s">
        <v>647</v>
      </c>
      <c r="VXG12072" s="18" t="s">
        <v>647</v>
      </c>
      <c r="VXH12072" s="18" t="s">
        <v>647</v>
      </c>
      <c r="VXI12072" s="18" t="s">
        <v>647</v>
      </c>
      <c r="VXJ12072" s="18" t="s">
        <v>647</v>
      </c>
      <c r="VXK12072" s="18" t="s">
        <v>647</v>
      </c>
      <c r="VXL12072" s="18" t="s">
        <v>647</v>
      </c>
      <c r="VXM12072" s="18" t="s">
        <v>647</v>
      </c>
      <c r="VXN12072" s="18" t="s">
        <v>647</v>
      </c>
      <c r="VXO12072" s="18" t="s">
        <v>647</v>
      </c>
      <c r="VXP12072" s="18" t="s">
        <v>647</v>
      </c>
      <c r="VXQ12072" s="18" t="s">
        <v>647</v>
      </c>
      <c r="VXR12072" s="18" t="s">
        <v>647</v>
      </c>
      <c r="VXS12072" s="18" t="s">
        <v>647</v>
      </c>
      <c r="VXT12072" s="18" t="s">
        <v>647</v>
      </c>
      <c r="VXU12072" s="18" t="s">
        <v>647</v>
      </c>
      <c r="VXV12072" s="18" t="s">
        <v>647</v>
      </c>
      <c r="VXW12072" s="18" t="s">
        <v>647</v>
      </c>
      <c r="VXX12072" s="18" t="s">
        <v>647</v>
      </c>
      <c r="VXY12072" s="18" t="s">
        <v>647</v>
      </c>
      <c r="VXZ12072" s="18" t="s">
        <v>647</v>
      </c>
      <c r="VYA12072" s="18" t="s">
        <v>647</v>
      </c>
      <c r="VYB12072" s="18" t="s">
        <v>647</v>
      </c>
      <c r="VYC12072" s="18" t="s">
        <v>647</v>
      </c>
      <c r="VYD12072" s="18" t="s">
        <v>647</v>
      </c>
      <c r="VYE12072" s="18" t="s">
        <v>647</v>
      </c>
      <c r="VYF12072" s="18" t="s">
        <v>647</v>
      </c>
      <c r="VYG12072" s="18" t="s">
        <v>647</v>
      </c>
      <c r="VYH12072" s="18" t="s">
        <v>647</v>
      </c>
      <c r="VYI12072" s="18" t="s">
        <v>647</v>
      </c>
      <c r="VYJ12072" s="18" t="s">
        <v>647</v>
      </c>
      <c r="VYK12072" s="18" t="s">
        <v>647</v>
      </c>
      <c r="VYL12072" s="18" t="s">
        <v>647</v>
      </c>
      <c r="VYM12072" s="18" t="s">
        <v>647</v>
      </c>
      <c r="VYN12072" s="18" t="s">
        <v>647</v>
      </c>
      <c r="VYO12072" s="18" t="s">
        <v>647</v>
      </c>
      <c r="VYP12072" s="18" t="s">
        <v>647</v>
      </c>
      <c r="VYQ12072" s="18" t="s">
        <v>647</v>
      </c>
      <c r="VYR12072" s="18" t="s">
        <v>647</v>
      </c>
      <c r="VYS12072" s="18" t="s">
        <v>647</v>
      </c>
      <c r="VYT12072" s="18" t="s">
        <v>647</v>
      </c>
      <c r="VYU12072" s="18" t="s">
        <v>647</v>
      </c>
      <c r="VYV12072" s="18" t="s">
        <v>647</v>
      </c>
      <c r="VYW12072" s="18" t="s">
        <v>647</v>
      </c>
      <c r="VYX12072" s="18" t="s">
        <v>647</v>
      </c>
      <c r="VYY12072" s="18" t="s">
        <v>647</v>
      </c>
      <c r="VYZ12072" s="18" t="s">
        <v>647</v>
      </c>
      <c r="VZA12072" s="18" t="s">
        <v>647</v>
      </c>
      <c r="VZB12072" s="18" t="s">
        <v>647</v>
      </c>
      <c r="VZC12072" s="18" t="s">
        <v>647</v>
      </c>
      <c r="VZD12072" s="18" t="s">
        <v>647</v>
      </c>
      <c r="VZE12072" s="18" t="s">
        <v>647</v>
      </c>
      <c r="VZF12072" s="18" t="s">
        <v>647</v>
      </c>
      <c r="VZG12072" s="18" t="s">
        <v>647</v>
      </c>
      <c r="VZH12072" s="18" t="s">
        <v>647</v>
      </c>
      <c r="VZI12072" s="18" t="s">
        <v>647</v>
      </c>
      <c r="VZJ12072" s="18" t="s">
        <v>647</v>
      </c>
      <c r="VZK12072" s="18" t="s">
        <v>647</v>
      </c>
      <c r="VZL12072" s="18" t="s">
        <v>647</v>
      </c>
      <c r="VZM12072" s="18" t="s">
        <v>647</v>
      </c>
      <c r="VZN12072" s="18" t="s">
        <v>647</v>
      </c>
      <c r="VZO12072" s="18" t="s">
        <v>647</v>
      </c>
      <c r="VZP12072" s="18" t="s">
        <v>647</v>
      </c>
      <c r="VZQ12072" s="18" t="s">
        <v>647</v>
      </c>
      <c r="VZR12072" s="18" t="s">
        <v>647</v>
      </c>
      <c r="VZS12072" s="18" t="s">
        <v>647</v>
      </c>
      <c r="VZT12072" s="18" t="s">
        <v>647</v>
      </c>
      <c r="VZU12072" s="18" t="s">
        <v>647</v>
      </c>
      <c r="VZV12072" s="18" t="s">
        <v>647</v>
      </c>
      <c r="VZW12072" s="18" t="s">
        <v>647</v>
      </c>
      <c r="VZX12072" s="18" t="s">
        <v>647</v>
      </c>
      <c r="VZY12072" s="18" t="s">
        <v>647</v>
      </c>
      <c r="VZZ12072" s="18" t="s">
        <v>647</v>
      </c>
      <c r="WAA12072" s="18" t="s">
        <v>647</v>
      </c>
      <c r="WAB12072" s="18" t="s">
        <v>647</v>
      </c>
      <c r="WAC12072" s="18" t="s">
        <v>647</v>
      </c>
      <c r="WAD12072" s="18" t="s">
        <v>647</v>
      </c>
      <c r="WAE12072" s="18" t="s">
        <v>647</v>
      </c>
      <c r="WAF12072" s="18" t="s">
        <v>647</v>
      </c>
      <c r="WAG12072" s="18" t="s">
        <v>647</v>
      </c>
      <c r="WAH12072" s="18" t="s">
        <v>647</v>
      </c>
      <c r="WAI12072" s="18" t="s">
        <v>647</v>
      </c>
      <c r="WAJ12072" s="18" t="s">
        <v>647</v>
      </c>
      <c r="WAK12072" s="18" t="s">
        <v>647</v>
      </c>
      <c r="WAL12072" s="18" t="s">
        <v>647</v>
      </c>
      <c r="WAM12072" s="18" t="s">
        <v>647</v>
      </c>
      <c r="WAN12072" s="18" t="s">
        <v>647</v>
      </c>
      <c r="WAO12072" s="18" t="s">
        <v>647</v>
      </c>
      <c r="WAP12072" s="18" t="s">
        <v>647</v>
      </c>
      <c r="WAQ12072" s="18" t="s">
        <v>647</v>
      </c>
      <c r="WAR12072" s="18" t="s">
        <v>647</v>
      </c>
      <c r="WAS12072" s="18" t="s">
        <v>647</v>
      </c>
      <c r="WAT12072" s="18" t="s">
        <v>647</v>
      </c>
      <c r="WAU12072" s="18" t="s">
        <v>647</v>
      </c>
      <c r="WAV12072" s="18" t="s">
        <v>647</v>
      </c>
      <c r="WAW12072" s="18" t="s">
        <v>647</v>
      </c>
      <c r="WAX12072" s="18" t="s">
        <v>647</v>
      </c>
      <c r="WAY12072" s="18" t="s">
        <v>647</v>
      </c>
      <c r="WAZ12072" s="18" t="s">
        <v>647</v>
      </c>
      <c r="WBA12072" s="18" t="s">
        <v>647</v>
      </c>
      <c r="WBB12072" s="18" t="s">
        <v>647</v>
      </c>
      <c r="WBC12072" s="18" t="s">
        <v>647</v>
      </c>
      <c r="WBD12072" s="18" t="s">
        <v>647</v>
      </c>
      <c r="WBE12072" s="18" t="s">
        <v>647</v>
      </c>
      <c r="WBF12072" s="18" t="s">
        <v>647</v>
      </c>
      <c r="WBG12072" s="18" t="s">
        <v>647</v>
      </c>
      <c r="WBH12072" s="18" t="s">
        <v>647</v>
      </c>
      <c r="WBI12072" s="18" t="s">
        <v>647</v>
      </c>
      <c r="WBJ12072" s="18" t="s">
        <v>647</v>
      </c>
      <c r="WBK12072" s="18" t="s">
        <v>647</v>
      </c>
      <c r="WBL12072" s="18" t="s">
        <v>647</v>
      </c>
      <c r="WBM12072" s="18" t="s">
        <v>647</v>
      </c>
      <c r="WBN12072" s="18" t="s">
        <v>647</v>
      </c>
      <c r="WBO12072" s="18" t="s">
        <v>647</v>
      </c>
      <c r="WBP12072" s="18" t="s">
        <v>647</v>
      </c>
      <c r="WBQ12072" s="18" t="s">
        <v>647</v>
      </c>
      <c r="WBR12072" s="18" t="s">
        <v>647</v>
      </c>
      <c r="WBS12072" s="18" t="s">
        <v>647</v>
      </c>
      <c r="WBT12072" s="18" t="s">
        <v>647</v>
      </c>
      <c r="WBU12072" s="18" t="s">
        <v>647</v>
      </c>
      <c r="WBV12072" s="18" t="s">
        <v>647</v>
      </c>
      <c r="WBW12072" s="18" t="s">
        <v>647</v>
      </c>
      <c r="WBX12072" s="18" t="s">
        <v>647</v>
      </c>
      <c r="WBY12072" s="18" t="s">
        <v>647</v>
      </c>
      <c r="WBZ12072" s="18" t="s">
        <v>647</v>
      </c>
      <c r="WCA12072" s="18" t="s">
        <v>647</v>
      </c>
      <c r="WCB12072" s="18" t="s">
        <v>647</v>
      </c>
      <c r="WCC12072" s="18" t="s">
        <v>647</v>
      </c>
      <c r="WCD12072" s="18" t="s">
        <v>647</v>
      </c>
      <c r="WCE12072" s="18" t="s">
        <v>647</v>
      </c>
      <c r="WCF12072" s="18" t="s">
        <v>647</v>
      </c>
      <c r="WCG12072" s="18" t="s">
        <v>647</v>
      </c>
      <c r="WCH12072" s="18" t="s">
        <v>647</v>
      </c>
      <c r="WCI12072" s="18" t="s">
        <v>647</v>
      </c>
      <c r="WCJ12072" s="18" t="s">
        <v>647</v>
      </c>
      <c r="WCK12072" s="18" t="s">
        <v>647</v>
      </c>
      <c r="WCL12072" s="18" t="s">
        <v>647</v>
      </c>
      <c r="WCM12072" s="18" t="s">
        <v>647</v>
      </c>
      <c r="WCN12072" s="18" t="s">
        <v>647</v>
      </c>
      <c r="WCO12072" s="18" t="s">
        <v>647</v>
      </c>
      <c r="WCP12072" s="18" t="s">
        <v>647</v>
      </c>
      <c r="WCQ12072" s="18" t="s">
        <v>647</v>
      </c>
      <c r="WCR12072" s="18" t="s">
        <v>647</v>
      </c>
      <c r="WCS12072" s="18" t="s">
        <v>647</v>
      </c>
      <c r="WCT12072" s="18" t="s">
        <v>647</v>
      </c>
      <c r="WCU12072" s="18" t="s">
        <v>647</v>
      </c>
      <c r="WCV12072" s="18" t="s">
        <v>647</v>
      </c>
      <c r="WCW12072" s="18" t="s">
        <v>647</v>
      </c>
      <c r="WCX12072" s="18" t="s">
        <v>647</v>
      </c>
      <c r="WCY12072" s="18" t="s">
        <v>647</v>
      </c>
      <c r="WCZ12072" s="18" t="s">
        <v>647</v>
      </c>
      <c r="WDA12072" s="18" t="s">
        <v>647</v>
      </c>
      <c r="WDB12072" s="18" t="s">
        <v>647</v>
      </c>
      <c r="WDC12072" s="18" t="s">
        <v>647</v>
      </c>
      <c r="WDD12072" s="18" t="s">
        <v>647</v>
      </c>
      <c r="WDE12072" s="18" t="s">
        <v>647</v>
      </c>
      <c r="WDF12072" s="18" t="s">
        <v>647</v>
      </c>
      <c r="WDG12072" s="18" t="s">
        <v>647</v>
      </c>
      <c r="WDH12072" s="18" t="s">
        <v>647</v>
      </c>
      <c r="WDI12072" s="18" t="s">
        <v>647</v>
      </c>
      <c r="WDJ12072" s="18" t="s">
        <v>647</v>
      </c>
      <c r="WDK12072" s="18" t="s">
        <v>647</v>
      </c>
      <c r="WDL12072" s="18" t="s">
        <v>647</v>
      </c>
      <c r="WDM12072" s="18" t="s">
        <v>647</v>
      </c>
      <c r="WDN12072" s="18" t="s">
        <v>647</v>
      </c>
      <c r="WDO12072" s="18" t="s">
        <v>647</v>
      </c>
      <c r="WDP12072" s="18" t="s">
        <v>647</v>
      </c>
      <c r="WDQ12072" s="18" t="s">
        <v>647</v>
      </c>
      <c r="WDR12072" s="18" t="s">
        <v>647</v>
      </c>
      <c r="WDS12072" s="18" t="s">
        <v>647</v>
      </c>
      <c r="WDT12072" s="18" t="s">
        <v>647</v>
      </c>
      <c r="WDU12072" s="18" t="s">
        <v>647</v>
      </c>
      <c r="WDV12072" s="18" t="s">
        <v>647</v>
      </c>
      <c r="WDW12072" s="18" t="s">
        <v>647</v>
      </c>
      <c r="WDX12072" s="18" t="s">
        <v>647</v>
      </c>
      <c r="WDY12072" s="18" t="s">
        <v>647</v>
      </c>
      <c r="WDZ12072" s="18" t="s">
        <v>647</v>
      </c>
      <c r="WEA12072" s="18" t="s">
        <v>647</v>
      </c>
      <c r="WEB12072" s="18" t="s">
        <v>647</v>
      </c>
      <c r="WEC12072" s="18" t="s">
        <v>647</v>
      </c>
      <c r="WED12072" s="18" t="s">
        <v>647</v>
      </c>
      <c r="WEE12072" s="18" t="s">
        <v>647</v>
      </c>
      <c r="WEF12072" s="18" t="s">
        <v>647</v>
      </c>
      <c r="WEG12072" s="18" t="s">
        <v>647</v>
      </c>
      <c r="WEH12072" s="18" t="s">
        <v>647</v>
      </c>
      <c r="WEI12072" s="18" t="s">
        <v>647</v>
      </c>
      <c r="WEJ12072" s="18" t="s">
        <v>647</v>
      </c>
      <c r="WEK12072" s="18" t="s">
        <v>647</v>
      </c>
      <c r="WEL12072" s="18" t="s">
        <v>647</v>
      </c>
      <c r="WEM12072" s="18" t="s">
        <v>647</v>
      </c>
      <c r="WEN12072" s="18" t="s">
        <v>647</v>
      </c>
      <c r="WEO12072" s="18" t="s">
        <v>647</v>
      </c>
      <c r="WEP12072" s="18" t="s">
        <v>647</v>
      </c>
      <c r="WEQ12072" s="18" t="s">
        <v>647</v>
      </c>
      <c r="WER12072" s="18" t="s">
        <v>647</v>
      </c>
      <c r="WES12072" s="18" t="s">
        <v>647</v>
      </c>
      <c r="WET12072" s="18" t="s">
        <v>647</v>
      </c>
      <c r="WEU12072" s="18" t="s">
        <v>647</v>
      </c>
      <c r="WEV12072" s="18" t="s">
        <v>647</v>
      </c>
      <c r="WEW12072" s="18" t="s">
        <v>647</v>
      </c>
      <c r="WEX12072" s="18" t="s">
        <v>647</v>
      </c>
      <c r="WEY12072" s="18" t="s">
        <v>647</v>
      </c>
      <c r="WEZ12072" s="18" t="s">
        <v>647</v>
      </c>
      <c r="WFA12072" s="18" t="s">
        <v>647</v>
      </c>
      <c r="WFB12072" s="18" t="s">
        <v>647</v>
      </c>
      <c r="WFC12072" s="18" t="s">
        <v>647</v>
      </c>
      <c r="WFD12072" s="18" t="s">
        <v>647</v>
      </c>
      <c r="WFE12072" s="18" t="s">
        <v>647</v>
      </c>
      <c r="WFF12072" s="18" t="s">
        <v>647</v>
      </c>
      <c r="WFG12072" s="18" t="s">
        <v>647</v>
      </c>
      <c r="WFH12072" s="18" t="s">
        <v>647</v>
      </c>
      <c r="WFI12072" s="18" t="s">
        <v>647</v>
      </c>
      <c r="WFJ12072" s="18" t="s">
        <v>647</v>
      </c>
      <c r="WFK12072" s="18" t="s">
        <v>647</v>
      </c>
      <c r="WFL12072" s="18" t="s">
        <v>647</v>
      </c>
      <c r="WFM12072" s="18" t="s">
        <v>647</v>
      </c>
      <c r="WFN12072" s="18" t="s">
        <v>647</v>
      </c>
      <c r="WFO12072" s="18" t="s">
        <v>647</v>
      </c>
      <c r="WFP12072" s="18" t="s">
        <v>647</v>
      </c>
      <c r="WFQ12072" s="18" t="s">
        <v>647</v>
      </c>
      <c r="WFR12072" s="18" t="s">
        <v>647</v>
      </c>
      <c r="WFS12072" s="18" t="s">
        <v>647</v>
      </c>
      <c r="WFT12072" s="18" t="s">
        <v>647</v>
      </c>
      <c r="WFU12072" s="18" t="s">
        <v>647</v>
      </c>
      <c r="WFV12072" s="18" t="s">
        <v>647</v>
      </c>
      <c r="WFW12072" s="18" t="s">
        <v>647</v>
      </c>
      <c r="WFX12072" s="18" t="s">
        <v>647</v>
      </c>
      <c r="WFY12072" s="18" t="s">
        <v>647</v>
      </c>
      <c r="WFZ12072" s="18" t="s">
        <v>647</v>
      </c>
      <c r="WGA12072" s="18" t="s">
        <v>647</v>
      </c>
      <c r="WGB12072" s="18" t="s">
        <v>647</v>
      </c>
      <c r="WGC12072" s="18" t="s">
        <v>647</v>
      </c>
      <c r="WGD12072" s="18" t="s">
        <v>647</v>
      </c>
      <c r="WGE12072" s="18" t="s">
        <v>647</v>
      </c>
      <c r="WGF12072" s="18" t="s">
        <v>647</v>
      </c>
      <c r="WGG12072" s="18" t="s">
        <v>647</v>
      </c>
      <c r="WGH12072" s="18" t="s">
        <v>647</v>
      </c>
      <c r="WGI12072" s="18" t="s">
        <v>647</v>
      </c>
      <c r="WGJ12072" s="18" t="s">
        <v>647</v>
      </c>
      <c r="WGK12072" s="18" t="s">
        <v>647</v>
      </c>
      <c r="WGL12072" s="18" t="s">
        <v>647</v>
      </c>
      <c r="WGM12072" s="18" t="s">
        <v>647</v>
      </c>
      <c r="WGN12072" s="18" t="s">
        <v>647</v>
      </c>
      <c r="WGO12072" s="18" t="s">
        <v>647</v>
      </c>
      <c r="WGP12072" s="18" t="s">
        <v>647</v>
      </c>
      <c r="WGQ12072" s="18" t="s">
        <v>647</v>
      </c>
      <c r="WGR12072" s="18" t="s">
        <v>647</v>
      </c>
      <c r="WGS12072" s="18" t="s">
        <v>647</v>
      </c>
      <c r="WGT12072" s="18" t="s">
        <v>647</v>
      </c>
      <c r="WGU12072" s="18" t="s">
        <v>647</v>
      </c>
      <c r="WGV12072" s="18" t="s">
        <v>647</v>
      </c>
      <c r="WGW12072" s="18" t="s">
        <v>647</v>
      </c>
      <c r="WGX12072" s="18" t="s">
        <v>647</v>
      </c>
      <c r="WGY12072" s="18" t="s">
        <v>647</v>
      </c>
      <c r="WGZ12072" s="18" t="s">
        <v>647</v>
      </c>
      <c r="WHA12072" s="18" t="s">
        <v>647</v>
      </c>
      <c r="WHB12072" s="18" t="s">
        <v>647</v>
      </c>
      <c r="WHC12072" s="18" t="s">
        <v>647</v>
      </c>
      <c r="WHD12072" s="18" t="s">
        <v>647</v>
      </c>
      <c r="WHE12072" s="18" t="s">
        <v>647</v>
      </c>
      <c r="WHF12072" s="18" t="s">
        <v>647</v>
      </c>
      <c r="WHG12072" s="18" t="s">
        <v>647</v>
      </c>
      <c r="WHH12072" s="18" t="s">
        <v>647</v>
      </c>
      <c r="WHI12072" s="18" t="s">
        <v>647</v>
      </c>
      <c r="WHJ12072" s="18" t="s">
        <v>647</v>
      </c>
      <c r="WHK12072" s="18" t="s">
        <v>647</v>
      </c>
      <c r="WHL12072" s="18" t="s">
        <v>647</v>
      </c>
      <c r="WHM12072" s="18" t="s">
        <v>647</v>
      </c>
      <c r="WHN12072" s="18" t="s">
        <v>647</v>
      </c>
      <c r="WHO12072" s="18" t="s">
        <v>647</v>
      </c>
      <c r="WHP12072" s="18" t="s">
        <v>647</v>
      </c>
      <c r="WHQ12072" s="18" t="s">
        <v>647</v>
      </c>
      <c r="WHR12072" s="18" t="s">
        <v>647</v>
      </c>
      <c r="WHS12072" s="18" t="s">
        <v>647</v>
      </c>
      <c r="WHT12072" s="18" t="s">
        <v>647</v>
      </c>
      <c r="WHU12072" s="18" t="s">
        <v>647</v>
      </c>
      <c r="WHV12072" s="18" t="s">
        <v>647</v>
      </c>
      <c r="WHW12072" s="18" t="s">
        <v>647</v>
      </c>
      <c r="WHX12072" s="18" t="s">
        <v>647</v>
      </c>
      <c r="WHY12072" s="18" t="s">
        <v>647</v>
      </c>
      <c r="WHZ12072" s="18" t="s">
        <v>647</v>
      </c>
      <c r="WIA12072" s="18" t="s">
        <v>647</v>
      </c>
      <c r="WIB12072" s="18" t="s">
        <v>647</v>
      </c>
      <c r="WIC12072" s="18" t="s">
        <v>647</v>
      </c>
      <c r="WID12072" s="18" t="s">
        <v>647</v>
      </c>
      <c r="WIE12072" s="18" t="s">
        <v>647</v>
      </c>
      <c r="WIF12072" s="18" t="s">
        <v>647</v>
      </c>
      <c r="WIG12072" s="18" t="s">
        <v>647</v>
      </c>
      <c r="WIH12072" s="18" t="s">
        <v>647</v>
      </c>
      <c r="WII12072" s="18" t="s">
        <v>647</v>
      </c>
      <c r="WIJ12072" s="18" t="s">
        <v>647</v>
      </c>
      <c r="WIK12072" s="18" t="s">
        <v>647</v>
      </c>
      <c r="WIL12072" s="18" t="s">
        <v>647</v>
      </c>
      <c r="WIM12072" s="18" t="s">
        <v>647</v>
      </c>
      <c r="WIN12072" s="18" t="s">
        <v>647</v>
      </c>
      <c r="WIO12072" s="18" t="s">
        <v>647</v>
      </c>
      <c r="WIP12072" s="18" t="s">
        <v>647</v>
      </c>
      <c r="WIQ12072" s="18" t="s">
        <v>647</v>
      </c>
      <c r="WIR12072" s="18" t="s">
        <v>647</v>
      </c>
      <c r="WIS12072" s="18" t="s">
        <v>647</v>
      </c>
      <c r="WIT12072" s="18" t="s">
        <v>647</v>
      </c>
      <c r="WIU12072" s="18" t="s">
        <v>647</v>
      </c>
      <c r="WIV12072" s="18" t="s">
        <v>647</v>
      </c>
      <c r="WIW12072" s="18" t="s">
        <v>647</v>
      </c>
      <c r="WIX12072" s="18" t="s">
        <v>647</v>
      </c>
      <c r="WIY12072" s="18" t="s">
        <v>647</v>
      </c>
      <c r="WIZ12072" s="18" t="s">
        <v>647</v>
      </c>
      <c r="WJA12072" s="18" t="s">
        <v>647</v>
      </c>
      <c r="WJB12072" s="18" t="s">
        <v>647</v>
      </c>
      <c r="WJC12072" s="18" t="s">
        <v>647</v>
      </c>
      <c r="WJD12072" s="18" t="s">
        <v>647</v>
      </c>
      <c r="WJE12072" s="18" t="s">
        <v>647</v>
      </c>
      <c r="WJF12072" s="18" t="s">
        <v>647</v>
      </c>
      <c r="WJG12072" s="18" t="s">
        <v>647</v>
      </c>
      <c r="WJH12072" s="18" t="s">
        <v>647</v>
      </c>
      <c r="WJI12072" s="18" t="s">
        <v>647</v>
      </c>
      <c r="WJJ12072" s="18" t="s">
        <v>647</v>
      </c>
      <c r="WJK12072" s="18" t="s">
        <v>647</v>
      </c>
      <c r="WJL12072" s="18" t="s">
        <v>647</v>
      </c>
      <c r="WJM12072" s="18" t="s">
        <v>647</v>
      </c>
      <c r="WJN12072" s="18" t="s">
        <v>647</v>
      </c>
      <c r="WJO12072" s="18" t="s">
        <v>647</v>
      </c>
      <c r="WJP12072" s="18" t="s">
        <v>647</v>
      </c>
      <c r="WJQ12072" s="18" t="s">
        <v>647</v>
      </c>
      <c r="WJR12072" s="18" t="s">
        <v>647</v>
      </c>
      <c r="WJS12072" s="18" t="s">
        <v>647</v>
      </c>
      <c r="WJT12072" s="18" t="s">
        <v>647</v>
      </c>
      <c r="WJU12072" s="18" t="s">
        <v>647</v>
      </c>
      <c r="WJV12072" s="18" t="s">
        <v>647</v>
      </c>
      <c r="WJW12072" s="18" t="s">
        <v>647</v>
      </c>
      <c r="WJX12072" s="18" t="s">
        <v>647</v>
      </c>
      <c r="WJY12072" s="18" t="s">
        <v>647</v>
      </c>
      <c r="WJZ12072" s="18" t="s">
        <v>647</v>
      </c>
      <c r="WKA12072" s="18" t="s">
        <v>647</v>
      </c>
      <c r="WKB12072" s="18" t="s">
        <v>647</v>
      </c>
      <c r="WKC12072" s="18" t="s">
        <v>647</v>
      </c>
      <c r="WKD12072" s="18" t="s">
        <v>647</v>
      </c>
      <c r="WKE12072" s="18" t="s">
        <v>647</v>
      </c>
      <c r="WKF12072" s="18" t="s">
        <v>647</v>
      </c>
      <c r="WKG12072" s="18" t="s">
        <v>647</v>
      </c>
      <c r="WKH12072" s="18" t="s">
        <v>647</v>
      </c>
      <c r="WKI12072" s="18" t="s">
        <v>647</v>
      </c>
      <c r="WKJ12072" s="18" t="s">
        <v>647</v>
      </c>
      <c r="WKK12072" s="18" t="s">
        <v>647</v>
      </c>
      <c r="WKL12072" s="18" t="s">
        <v>647</v>
      </c>
      <c r="WKM12072" s="18" t="s">
        <v>647</v>
      </c>
      <c r="WKN12072" s="18" t="s">
        <v>647</v>
      </c>
      <c r="WKO12072" s="18" t="s">
        <v>647</v>
      </c>
      <c r="WKP12072" s="18" t="s">
        <v>647</v>
      </c>
      <c r="WKQ12072" s="18" t="s">
        <v>647</v>
      </c>
      <c r="WKR12072" s="18" t="s">
        <v>647</v>
      </c>
      <c r="WKS12072" s="18" t="s">
        <v>647</v>
      </c>
      <c r="WKT12072" s="18" t="s">
        <v>647</v>
      </c>
      <c r="WKU12072" s="18" t="s">
        <v>647</v>
      </c>
      <c r="WKV12072" s="18" t="s">
        <v>647</v>
      </c>
      <c r="WKW12072" s="18" t="s">
        <v>647</v>
      </c>
      <c r="WKX12072" s="18" t="s">
        <v>647</v>
      </c>
      <c r="WKY12072" s="18" t="s">
        <v>647</v>
      </c>
      <c r="WKZ12072" s="18" t="s">
        <v>647</v>
      </c>
      <c r="WLA12072" s="18" t="s">
        <v>647</v>
      </c>
      <c r="WLB12072" s="18" t="s">
        <v>647</v>
      </c>
      <c r="WLC12072" s="18" t="s">
        <v>647</v>
      </c>
      <c r="WLD12072" s="18" t="s">
        <v>647</v>
      </c>
      <c r="WLE12072" s="18" t="s">
        <v>647</v>
      </c>
      <c r="WLF12072" s="18" t="s">
        <v>647</v>
      </c>
      <c r="WLG12072" s="18" t="s">
        <v>647</v>
      </c>
      <c r="WLH12072" s="18" t="s">
        <v>647</v>
      </c>
      <c r="WLI12072" s="18" t="s">
        <v>647</v>
      </c>
      <c r="WLJ12072" s="18" t="s">
        <v>647</v>
      </c>
      <c r="WLK12072" s="18" t="s">
        <v>647</v>
      </c>
      <c r="WLL12072" s="18" t="s">
        <v>647</v>
      </c>
      <c r="WLM12072" s="18" t="s">
        <v>647</v>
      </c>
      <c r="WLN12072" s="18" t="s">
        <v>647</v>
      </c>
      <c r="WLO12072" s="18" t="s">
        <v>647</v>
      </c>
      <c r="WLP12072" s="18" t="s">
        <v>647</v>
      </c>
      <c r="WLQ12072" s="18" t="s">
        <v>647</v>
      </c>
      <c r="WLR12072" s="18" t="s">
        <v>647</v>
      </c>
      <c r="WLS12072" s="18" t="s">
        <v>647</v>
      </c>
      <c r="WLT12072" s="18" t="s">
        <v>647</v>
      </c>
      <c r="WLU12072" s="18" t="s">
        <v>647</v>
      </c>
      <c r="WLV12072" s="18" t="s">
        <v>647</v>
      </c>
      <c r="WLW12072" s="18" t="s">
        <v>647</v>
      </c>
      <c r="WLX12072" s="18" t="s">
        <v>647</v>
      </c>
      <c r="WLY12072" s="18" t="s">
        <v>647</v>
      </c>
      <c r="WLZ12072" s="18" t="s">
        <v>647</v>
      </c>
      <c r="WMA12072" s="18" t="s">
        <v>647</v>
      </c>
      <c r="WMB12072" s="18" t="s">
        <v>647</v>
      </c>
      <c r="WMC12072" s="18" t="s">
        <v>647</v>
      </c>
      <c r="WMD12072" s="18" t="s">
        <v>647</v>
      </c>
      <c r="WME12072" s="18" t="s">
        <v>647</v>
      </c>
      <c r="WMF12072" s="18" t="s">
        <v>647</v>
      </c>
      <c r="WMG12072" s="18" t="s">
        <v>647</v>
      </c>
      <c r="WMH12072" s="18" t="s">
        <v>647</v>
      </c>
      <c r="WMI12072" s="18" t="s">
        <v>647</v>
      </c>
      <c r="WMJ12072" s="18" t="s">
        <v>647</v>
      </c>
      <c r="WMK12072" s="18" t="s">
        <v>647</v>
      </c>
      <c r="WML12072" s="18" t="s">
        <v>647</v>
      </c>
      <c r="WMM12072" s="18" t="s">
        <v>647</v>
      </c>
      <c r="WMN12072" s="18" t="s">
        <v>647</v>
      </c>
      <c r="WMO12072" s="18" t="s">
        <v>647</v>
      </c>
      <c r="WMP12072" s="18" t="s">
        <v>647</v>
      </c>
      <c r="WMQ12072" s="18" t="s">
        <v>647</v>
      </c>
      <c r="WMR12072" s="18" t="s">
        <v>647</v>
      </c>
      <c r="WMS12072" s="18" t="s">
        <v>647</v>
      </c>
      <c r="WMT12072" s="18" t="s">
        <v>647</v>
      </c>
      <c r="WMU12072" s="18" t="s">
        <v>647</v>
      </c>
      <c r="WMV12072" s="18" t="s">
        <v>647</v>
      </c>
      <c r="WMW12072" s="18" t="s">
        <v>647</v>
      </c>
      <c r="WMX12072" s="18" t="s">
        <v>647</v>
      </c>
      <c r="WMY12072" s="18" t="s">
        <v>647</v>
      </c>
      <c r="WMZ12072" s="18" t="s">
        <v>647</v>
      </c>
      <c r="WNA12072" s="18" t="s">
        <v>647</v>
      </c>
      <c r="WNB12072" s="18" t="s">
        <v>647</v>
      </c>
      <c r="WNC12072" s="18" t="s">
        <v>647</v>
      </c>
      <c r="WND12072" s="18" t="s">
        <v>647</v>
      </c>
      <c r="WNE12072" s="18" t="s">
        <v>647</v>
      </c>
      <c r="WNF12072" s="18" t="s">
        <v>647</v>
      </c>
      <c r="WNG12072" s="18" t="s">
        <v>647</v>
      </c>
      <c r="WNH12072" s="18" t="s">
        <v>647</v>
      </c>
      <c r="WNI12072" s="18" t="s">
        <v>647</v>
      </c>
      <c r="WNJ12072" s="18" t="s">
        <v>647</v>
      </c>
      <c r="WNK12072" s="18" t="s">
        <v>647</v>
      </c>
      <c r="WNL12072" s="18" t="s">
        <v>647</v>
      </c>
      <c r="WNM12072" s="18" t="s">
        <v>647</v>
      </c>
      <c r="WNN12072" s="18" t="s">
        <v>647</v>
      </c>
      <c r="WNO12072" s="18" t="s">
        <v>647</v>
      </c>
      <c r="WNP12072" s="18" t="s">
        <v>647</v>
      </c>
      <c r="WNQ12072" s="18" t="s">
        <v>647</v>
      </c>
      <c r="WNR12072" s="18" t="s">
        <v>647</v>
      </c>
      <c r="WNS12072" s="18" t="s">
        <v>647</v>
      </c>
      <c r="WNT12072" s="18" t="s">
        <v>647</v>
      </c>
      <c r="WNU12072" s="18" t="s">
        <v>647</v>
      </c>
      <c r="WNV12072" s="18" t="s">
        <v>647</v>
      </c>
      <c r="WNW12072" s="18" t="s">
        <v>647</v>
      </c>
      <c r="WNX12072" s="18" t="s">
        <v>647</v>
      </c>
      <c r="WNY12072" s="18" t="s">
        <v>647</v>
      </c>
      <c r="WNZ12072" s="18" t="s">
        <v>647</v>
      </c>
      <c r="WOA12072" s="18" t="s">
        <v>647</v>
      </c>
      <c r="WOB12072" s="18" t="s">
        <v>647</v>
      </c>
      <c r="WOC12072" s="18" t="s">
        <v>647</v>
      </c>
      <c r="WOD12072" s="18" t="s">
        <v>647</v>
      </c>
      <c r="WOE12072" s="18" t="s">
        <v>647</v>
      </c>
      <c r="WOF12072" s="18" t="s">
        <v>647</v>
      </c>
      <c r="WOG12072" s="18" t="s">
        <v>647</v>
      </c>
      <c r="WOH12072" s="18" t="s">
        <v>647</v>
      </c>
      <c r="WOI12072" s="18" t="s">
        <v>647</v>
      </c>
      <c r="WOJ12072" s="18" t="s">
        <v>647</v>
      </c>
      <c r="WOK12072" s="18" t="s">
        <v>647</v>
      </c>
      <c r="WOL12072" s="18" t="s">
        <v>647</v>
      </c>
      <c r="WOM12072" s="18" t="s">
        <v>647</v>
      </c>
      <c r="WON12072" s="18" t="s">
        <v>647</v>
      </c>
      <c r="WOO12072" s="18" t="s">
        <v>647</v>
      </c>
      <c r="WOP12072" s="18" t="s">
        <v>647</v>
      </c>
      <c r="WOQ12072" s="18" t="s">
        <v>647</v>
      </c>
      <c r="WOR12072" s="18" t="s">
        <v>647</v>
      </c>
      <c r="WOS12072" s="18" t="s">
        <v>647</v>
      </c>
      <c r="WOT12072" s="18" t="s">
        <v>647</v>
      </c>
      <c r="WOU12072" s="18" t="s">
        <v>647</v>
      </c>
      <c r="WOV12072" s="18" t="s">
        <v>647</v>
      </c>
      <c r="WOW12072" s="18" t="s">
        <v>647</v>
      </c>
      <c r="WOX12072" s="18" t="s">
        <v>647</v>
      </c>
      <c r="WOY12072" s="18" t="s">
        <v>647</v>
      </c>
      <c r="WOZ12072" s="18" t="s">
        <v>647</v>
      </c>
      <c r="WPA12072" s="18" t="s">
        <v>647</v>
      </c>
      <c r="WPB12072" s="18" t="s">
        <v>647</v>
      </c>
      <c r="WPC12072" s="18" t="s">
        <v>647</v>
      </c>
      <c r="WPD12072" s="18" t="s">
        <v>647</v>
      </c>
      <c r="WPE12072" s="18" t="s">
        <v>647</v>
      </c>
      <c r="WPF12072" s="18" t="s">
        <v>647</v>
      </c>
      <c r="WPG12072" s="18" t="s">
        <v>647</v>
      </c>
      <c r="WPH12072" s="18" t="s">
        <v>647</v>
      </c>
      <c r="WPI12072" s="18" t="s">
        <v>647</v>
      </c>
      <c r="WPJ12072" s="18" t="s">
        <v>647</v>
      </c>
      <c r="WPK12072" s="18" t="s">
        <v>647</v>
      </c>
      <c r="WPL12072" s="18" t="s">
        <v>647</v>
      </c>
      <c r="WPM12072" s="18" t="s">
        <v>647</v>
      </c>
      <c r="WPN12072" s="18" t="s">
        <v>647</v>
      </c>
      <c r="WPO12072" s="18" t="s">
        <v>647</v>
      </c>
      <c r="WPP12072" s="18" t="s">
        <v>647</v>
      </c>
      <c r="WPQ12072" s="18" t="s">
        <v>647</v>
      </c>
      <c r="WPR12072" s="18" t="s">
        <v>647</v>
      </c>
      <c r="WPS12072" s="18" t="s">
        <v>647</v>
      </c>
      <c r="WPT12072" s="18" t="s">
        <v>647</v>
      </c>
      <c r="WPU12072" s="18" t="s">
        <v>647</v>
      </c>
      <c r="WPV12072" s="18" t="s">
        <v>647</v>
      </c>
      <c r="WPW12072" s="18" t="s">
        <v>647</v>
      </c>
      <c r="WPX12072" s="18" t="s">
        <v>647</v>
      </c>
      <c r="WPY12072" s="18" t="s">
        <v>647</v>
      </c>
      <c r="WPZ12072" s="18" t="s">
        <v>647</v>
      </c>
      <c r="WQA12072" s="18" t="s">
        <v>647</v>
      </c>
      <c r="WQB12072" s="18" t="s">
        <v>647</v>
      </c>
      <c r="WQC12072" s="18" t="s">
        <v>647</v>
      </c>
      <c r="WQD12072" s="18" t="s">
        <v>647</v>
      </c>
      <c r="WQE12072" s="18" t="s">
        <v>647</v>
      </c>
      <c r="WQF12072" s="18" t="s">
        <v>647</v>
      </c>
      <c r="WQG12072" s="18" t="s">
        <v>647</v>
      </c>
      <c r="WQH12072" s="18" t="s">
        <v>647</v>
      </c>
      <c r="WQI12072" s="18" t="s">
        <v>647</v>
      </c>
      <c r="WQJ12072" s="18" t="s">
        <v>647</v>
      </c>
      <c r="WQK12072" s="18" t="s">
        <v>647</v>
      </c>
      <c r="WQL12072" s="18" t="s">
        <v>647</v>
      </c>
      <c r="WQM12072" s="18" t="s">
        <v>647</v>
      </c>
      <c r="WQN12072" s="18" t="s">
        <v>647</v>
      </c>
      <c r="WQO12072" s="18" t="s">
        <v>647</v>
      </c>
      <c r="WQP12072" s="18" t="s">
        <v>647</v>
      </c>
      <c r="WQQ12072" s="18" t="s">
        <v>647</v>
      </c>
      <c r="WQR12072" s="18" t="s">
        <v>647</v>
      </c>
      <c r="WQS12072" s="18" t="s">
        <v>647</v>
      </c>
      <c r="WQT12072" s="18" t="s">
        <v>647</v>
      </c>
      <c r="WQU12072" s="18" t="s">
        <v>647</v>
      </c>
      <c r="WQV12072" s="18" t="s">
        <v>647</v>
      </c>
      <c r="WQW12072" s="18" t="s">
        <v>647</v>
      </c>
      <c r="WQX12072" s="18" t="s">
        <v>647</v>
      </c>
      <c r="WQY12072" s="18" t="s">
        <v>647</v>
      </c>
      <c r="WQZ12072" s="18" t="s">
        <v>647</v>
      </c>
      <c r="WRA12072" s="18" t="s">
        <v>647</v>
      </c>
      <c r="WRB12072" s="18" t="s">
        <v>647</v>
      </c>
      <c r="WRC12072" s="18" t="s">
        <v>647</v>
      </c>
      <c r="WRD12072" s="18" t="s">
        <v>647</v>
      </c>
      <c r="WRE12072" s="18" t="s">
        <v>647</v>
      </c>
      <c r="WRF12072" s="18" t="s">
        <v>647</v>
      </c>
      <c r="WRG12072" s="18" t="s">
        <v>647</v>
      </c>
      <c r="WRH12072" s="18" t="s">
        <v>647</v>
      </c>
      <c r="WRI12072" s="18" t="s">
        <v>647</v>
      </c>
      <c r="WRJ12072" s="18" t="s">
        <v>647</v>
      </c>
      <c r="WRK12072" s="18" t="s">
        <v>647</v>
      </c>
      <c r="WRL12072" s="18" t="s">
        <v>647</v>
      </c>
      <c r="WRM12072" s="18" t="s">
        <v>647</v>
      </c>
      <c r="WRN12072" s="18" t="s">
        <v>647</v>
      </c>
      <c r="WRO12072" s="18" t="s">
        <v>647</v>
      </c>
      <c r="WRP12072" s="18" t="s">
        <v>647</v>
      </c>
      <c r="WRQ12072" s="18" t="s">
        <v>647</v>
      </c>
      <c r="WRR12072" s="18" t="s">
        <v>647</v>
      </c>
      <c r="WRS12072" s="18" t="s">
        <v>647</v>
      </c>
      <c r="WRT12072" s="18" t="s">
        <v>647</v>
      </c>
      <c r="WRU12072" s="18" t="s">
        <v>647</v>
      </c>
      <c r="WRV12072" s="18" t="s">
        <v>647</v>
      </c>
      <c r="WRW12072" s="18" t="s">
        <v>647</v>
      </c>
      <c r="WRX12072" s="18" t="s">
        <v>647</v>
      </c>
      <c r="WRY12072" s="18" t="s">
        <v>647</v>
      </c>
      <c r="WRZ12072" s="18" t="s">
        <v>647</v>
      </c>
      <c r="WSA12072" s="18" t="s">
        <v>647</v>
      </c>
      <c r="WSB12072" s="18" t="s">
        <v>647</v>
      </c>
      <c r="WSC12072" s="18" t="s">
        <v>647</v>
      </c>
      <c r="WSD12072" s="18" t="s">
        <v>647</v>
      </c>
      <c r="WSE12072" s="18" t="s">
        <v>647</v>
      </c>
      <c r="WSF12072" s="18" t="s">
        <v>647</v>
      </c>
      <c r="WSG12072" s="18" t="s">
        <v>647</v>
      </c>
      <c r="WSH12072" s="18" t="s">
        <v>647</v>
      </c>
      <c r="WSI12072" s="18" t="s">
        <v>647</v>
      </c>
      <c r="WSJ12072" s="18" t="s">
        <v>647</v>
      </c>
      <c r="WSK12072" s="18" t="s">
        <v>647</v>
      </c>
      <c r="WSL12072" s="18" t="s">
        <v>647</v>
      </c>
      <c r="WSM12072" s="18" t="s">
        <v>647</v>
      </c>
      <c r="WSN12072" s="18" t="s">
        <v>647</v>
      </c>
      <c r="WSO12072" s="18" t="s">
        <v>647</v>
      </c>
      <c r="WSP12072" s="18" t="s">
        <v>647</v>
      </c>
      <c r="WSQ12072" s="18" t="s">
        <v>647</v>
      </c>
      <c r="WSR12072" s="18" t="s">
        <v>647</v>
      </c>
      <c r="WSS12072" s="18" t="s">
        <v>647</v>
      </c>
      <c r="WST12072" s="18" t="s">
        <v>647</v>
      </c>
      <c r="WSU12072" s="18" t="s">
        <v>647</v>
      </c>
      <c r="WSV12072" s="18" t="s">
        <v>647</v>
      </c>
      <c r="WSW12072" s="18" t="s">
        <v>647</v>
      </c>
      <c r="WSX12072" s="18" t="s">
        <v>647</v>
      </c>
      <c r="WSY12072" s="18" t="s">
        <v>647</v>
      </c>
      <c r="WSZ12072" s="18" t="s">
        <v>647</v>
      </c>
      <c r="WTA12072" s="18" t="s">
        <v>647</v>
      </c>
      <c r="WTB12072" s="18" t="s">
        <v>647</v>
      </c>
      <c r="WTC12072" s="18" t="s">
        <v>647</v>
      </c>
      <c r="WTD12072" s="18" t="s">
        <v>647</v>
      </c>
      <c r="WTE12072" s="18" t="s">
        <v>647</v>
      </c>
      <c r="WTF12072" s="18" t="s">
        <v>647</v>
      </c>
      <c r="WTG12072" s="18" t="s">
        <v>647</v>
      </c>
      <c r="WTH12072" s="18" t="s">
        <v>647</v>
      </c>
      <c r="WTI12072" s="18" t="s">
        <v>647</v>
      </c>
      <c r="WTJ12072" s="18" t="s">
        <v>647</v>
      </c>
      <c r="WTK12072" s="18" t="s">
        <v>647</v>
      </c>
      <c r="WTL12072" s="18" t="s">
        <v>647</v>
      </c>
      <c r="WTM12072" s="18" t="s">
        <v>647</v>
      </c>
      <c r="WTN12072" s="18" t="s">
        <v>647</v>
      </c>
      <c r="WTO12072" s="18" t="s">
        <v>647</v>
      </c>
      <c r="WTP12072" s="18" t="s">
        <v>647</v>
      </c>
      <c r="WTQ12072" s="18" t="s">
        <v>647</v>
      </c>
      <c r="WTR12072" s="18" t="s">
        <v>647</v>
      </c>
      <c r="WTS12072" s="18" t="s">
        <v>647</v>
      </c>
      <c r="WTT12072" s="18" t="s">
        <v>647</v>
      </c>
      <c r="WTU12072" s="18" t="s">
        <v>647</v>
      </c>
      <c r="WTV12072" s="18" t="s">
        <v>647</v>
      </c>
      <c r="WTW12072" s="18" t="s">
        <v>647</v>
      </c>
      <c r="WTX12072" s="18" t="s">
        <v>647</v>
      </c>
      <c r="WTY12072" s="18" t="s">
        <v>647</v>
      </c>
      <c r="WTZ12072" s="18" t="s">
        <v>647</v>
      </c>
      <c r="WUA12072" s="18" t="s">
        <v>647</v>
      </c>
      <c r="WUB12072" s="18" t="s">
        <v>647</v>
      </c>
      <c r="WUC12072" s="18" t="s">
        <v>647</v>
      </c>
      <c r="WUD12072" s="18" t="s">
        <v>647</v>
      </c>
      <c r="WUE12072" s="18" t="s">
        <v>647</v>
      </c>
      <c r="WUF12072" s="18" t="s">
        <v>647</v>
      </c>
      <c r="WUG12072" s="18" t="s">
        <v>647</v>
      </c>
      <c r="WUH12072" s="18" t="s">
        <v>647</v>
      </c>
      <c r="WUI12072" s="18" t="s">
        <v>647</v>
      </c>
      <c r="WUJ12072" s="18" t="s">
        <v>647</v>
      </c>
      <c r="WUK12072" s="18" t="s">
        <v>647</v>
      </c>
      <c r="WUL12072" s="18" t="s">
        <v>647</v>
      </c>
      <c r="WUM12072" s="18" t="s">
        <v>647</v>
      </c>
      <c r="WUN12072" s="18" t="s">
        <v>647</v>
      </c>
      <c r="WUO12072" s="18" t="s">
        <v>647</v>
      </c>
      <c r="WUP12072" s="18" t="s">
        <v>647</v>
      </c>
      <c r="WUQ12072" s="18" t="s">
        <v>647</v>
      </c>
      <c r="WUR12072" s="18" t="s">
        <v>647</v>
      </c>
      <c r="WUS12072" s="18" t="s">
        <v>647</v>
      </c>
      <c r="WUT12072" s="18" t="s">
        <v>647</v>
      </c>
      <c r="WUU12072" s="18" t="s">
        <v>647</v>
      </c>
      <c r="WUV12072" s="18" t="s">
        <v>647</v>
      </c>
      <c r="WUW12072" s="18" t="s">
        <v>647</v>
      </c>
      <c r="WUX12072" s="18" t="s">
        <v>647</v>
      </c>
      <c r="WUY12072" s="18" t="s">
        <v>647</v>
      </c>
      <c r="WUZ12072" s="18" t="s">
        <v>647</v>
      </c>
      <c r="WVA12072" s="18" t="s">
        <v>647</v>
      </c>
      <c r="WVB12072" s="18" t="s">
        <v>647</v>
      </c>
      <c r="WVC12072" s="18" t="s">
        <v>647</v>
      </c>
      <c r="WVD12072" s="18" t="s">
        <v>647</v>
      </c>
      <c r="WVE12072" s="18" t="s">
        <v>647</v>
      </c>
      <c r="WVF12072" s="18" t="s">
        <v>647</v>
      </c>
      <c r="WVG12072" s="18" t="s">
        <v>647</v>
      </c>
      <c r="WVH12072" s="18" t="s">
        <v>647</v>
      </c>
      <c r="WVI12072" s="18" t="s">
        <v>647</v>
      </c>
      <c r="WVJ12072" s="18" t="s">
        <v>647</v>
      </c>
      <c r="WVK12072" s="18" t="s">
        <v>647</v>
      </c>
      <c r="WVL12072" s="18" t="s">
        <v>647</v>
      </c>
      <c r="WVM12072" s="18" t="s">
        <v>647</v>
      </c>
      <c r="WVN12072" s="18" t="s">
        <v>647</v>
      </c>
      <c r="WVO12072" s="18" t="s">
        <v>647</v>
      </c>
      <c r="WVP12072" s="18" t="s">
        <v>647</v>
      </c>
      <c r="WVQ12072" s="18" t="s">
        <v>647</v>
      </c>
      <c r="WVR12072" s="18" t="s">
        <v>647</v>
      </c>
      <c r="WVS12072" s="18" t="s">
        <v>647</v>
      </c>
      <c r="WVT12072" s="18" t="s">
        <v>647</v>
      </c>
      <c r="WVU12072" s="18" t="s">
        <v>647</v>
      </c>
      <c r="WVV12072" s="18" t="s">
        <v>647</v>
      </c>
      <c r="WVW12072" s="18" t="s">
        <v>647</v>
      </c>
      <c r="WVX12072" s="18" t="s">
        <v>647</v>
      </c>
      <c r="WVY12072" s="18" t="s">
        <v>647</v>
      </c>
      <c r="WVZ12072" s="18" t="s">
        <v>647</v>
      </c>
      <c r="WWA12072" s="18" t="s">
        <v>647</v>
      </c>
      <c r="WWB12072" s="18" t="s">
        <v>647</v>
      </c>
      <c r="WWC12072" s="18" t="s">
        <v>647</v>
      </c>
      <c r="WWD12072" s="18" t="s">
        <v>647</v>
      </c>
      <c r="WWE12072" s="18" t="s">
        <v>647</v>
      </c>
      <c r="WWF12072" s="18" t="s">
        <v>647</v>
      </c>
      <c r="WWG12072" s="18" t="s">
        <v>647</v>
      </c>
      <c r="WWH12072" s="18" t="s">
        <v>647</v>
      </c>
      <c r="WWI12072" s="18" t="s">
        <v>647</v>
      </c>
      <c r="WWJ12072" s="18" t="s">
        <v>647</v>
      </c>
      <c r="WWK12072" s="18" t="s">
        <v>647</v>
      </c>
      <c r="WWL12072" s="18" t="s">
        <v>647</v>
      </c>
      <c r="WWM12072" s="18" t="s">
        <v>647</v>
      </c>
      <c r="WWN12072" s="18" t="s">
        <v>647</v>
      </c>
      <c r="WWO12072" s="18" t="s">
        <v>647</v>
      </c>
      <c r="WWP12072" s="18" t="s">
        <v>647</v>
      </c>
      <c r="WWQ12072" s="18" t="s">
        <v>647</v>
      </c>
      <c r="WWR12072" s="18" t="s">
        <v>647</v>
      </c>
      <c r="WWS12072" s="18" t="s">
        <v>647</v>
      </c>
      <c r="WWT12072" s="18" t="s">
        <v>647</v>
      </c>
      <c r="WWU12072" s="18" t="s">
        <v>647</v>
      </c>
      <c r="WWV12072" s="18" t="s">
        <v>647</v>
      </c>
      <c r="WWW12072" s="18" t="s">
        <v>647</v>
      </c>
      <c r="WWX12072" s="18" t="s">
        <v>647</v>
      </c>
      <c r="WWY12072" s="18" t="s">
        <v>647</v>
      </c>
      <c r="WWZ12072" s="18" t="s">
        <v>647</v>
      </c>
      <c r="WXA12072" s="18" t="s">
        <v>647</v>
      </c>
      <c r="WXB12072" s="18" t="s">
        <v>647</v>
      </c>
      <c r="WXC12072" s="18" t="s">
        <v>647</v>
      </c>
      <c r="WXD12072" s="18" t="s">
        <v>647</v>
      </c>
      <c r="WXE12072" s="18" t="s">
        <v>647</v>
      </c>
      <c r="WXF12072" s="18" t="s">
        <v>647</v>
      </c>
      <c r="WXG12072" s="18" t="s">
        <v>647</v>
      </c>
      <c r="WXH12072" s="18" t="s">
        <v>647</v>
      </c>
      <c r="WXI12072" s="18" t="s">
        <v>647</v>
      </c>
      <c r="WXJ12072" s="18" t="s">
        <v>647</v>
      </c>
      <c r="WXK12072" s="18" t="s">
        <v>647</v>
      </c>
      <c r="WXL12072" s="18" t="s">
        <v>647</v>
      </c>
      <c r="WXM12072" s="18" t="s">
        <v>647</v>
      </c>
      <c r="WXN12072" s="18" t="s">
        <v>647</v>
      </c>
      <c r="WXO12072" s="18" t="s">
        <v>647</v>
      </c>
      <c r="WXP12072" s="18" t="s">
        <v>647</v>
      </c>
      <c r="WXQ12072" s="18" t="s">
        <v>647</v>
      </c>
      <c r="WXR12072" s="18" t="s">
        <v>647</v>
      </c>
      <c r="WXS12072" s="18" t="s">
        <v>647</v>
      </c>
      <c r="WXT12072" s="18" t="s">
        <v>647</v>
      </c>
      <c r="WXU12072" s="18" t="s">
        <v>647</v>
      </c>
      <c r="WXV12072" s="18" t="s">
        <v>647</v>
      </c>
      <c r="WXW12072" s="18" t="s">
        <v>647</v>
      </c>
      <c r="WXX12072" s="18" t="s">
        <v>647</v>
      </c>
      <c r="WXY12072" s="18" t="s">
        <v>647</v>
      </c>
      <c r="WXZ12072" s="18" t="s">
        <v>647</v>
      </c>
      <c r="WYA12072" s="18" t="s">
        <v>647</v>
      </c>
      <c r="WYB12072" s="18" t="s">
        <v>647</v>
      </c>
      <c r="WYC12072" s="18" t="s">
        <v>647</v>
      </c>
      <c r="WYD12072" s="18" t="s">
        <v>647</v>
      </c>
      <c r="WYE12072" s="18" t="s">
        <v>647</v>
      </c>
      <c r="WYF12072" s="18" t="s">
        <v>647</v>
      </c>
      <c r="WYG12072" s="18" t="s">
        <v>647</v>
      </c>
      <c r="WYH12072" s="18" t="s">
        <v>647</v>
      </c>
      <c r="WYI12072" s="18" t="s">
        <v>647</v>
      </c>
      <c r="WYJ12072" s="18" t="s">
        <v>647</v>
      </c>
      <c r="WYK12072" s="18" t="s">
        <v>647</v>
      </c>
      <c r="WYL12072" s="18" t="s">
        <v>647</v>
      </c>
      <c r="WYM12072" s="18" t="s">
        <v>647</v>
      </c>
      <c r="WYN12072" s="18" t="s">
        <v>647</v>
      </c>
      <c r="WYO12072" s="18" t="s">
        <v>647</v>
      </c>
      <c r="WYP12072" s="18" t="s">
        <v>647</v>
      </c>
      <c r="WYQ12072" s="18" t="s">
        <v>647</v>
      </c>
      <c r="WYR12072" s="18" t="s">
        <v>647</v>
      </c>
      <c r="WYS12072" s="18" t="s">
        <v>647</v>
      </c>
      <c r="WYT12072" s="18" t="s">
        <v>647</v>
      </c>
      <c r="WYU12072" s="18" t="s">
        <v>647</v>
      </c>
      <c r="WYV12072" s="18" t="s">
        <v>647</v>
      </c>
      <c r="WYW12072" s="18" t="s">
        <v>647</v>
      </c>
      <c r="WYX12072" s="18" t="s">
        <v>647</v>
      </c>
      <c r="WYY12072" s="18" t="s">
        <v>647</v>
      </c>
      <c r="WYZ12072" s="18" t="s">
        <v>647</v>
      </c>
      <c r="WZA12072" s="18" t="s">
        <v>647</v>
      </c>
      <c r="WZB12072" s="18" t="s">
        <v>647</v>
      </c>
      <c r="WZC12072" s="18" t="s">
        <v>647</v>
      </c>
      <c r="WZD12072" s="18" t="s">
        <v>647</v>
      </c>
      <c r="WZE12072" s="18" t="s">
        <v>647</v>
      </c>
      <c r="WZF12072" s="18" t="s">
        <v>647</v>
      </c>
      <c r="WZG12072" s="18" t="s">
        <v>647</v>
      </c>
      <c r="WZH12072" s="18" t="s">
        <v>647</v>
      </c>
      <c r="WZI12072" s="18" t="s">
        <v>647</v>
      </c>
      <c r="WZJ12072" s="18" t="s">
        <v>647</v>
      </c>
      <c r="WZK12072" s="18" t="s">
        <v>647</v>
      </c>
      <c r="WZL12072" s="18" t="s">
        <v>647</v>
      </c>
      <c r="WZM12072" s="18" t="s">
        <v>647</v>
      </c>
      <c r="WZN12072" s="18" t="s">
        <v>647</v>
      </c>
      <c r="WZO12072" s="18" t="s">
        <v>647</v>
      </c>
      <c r="WZP12072" s="18" t="s">
        <v>647</v>
      </c>
      <c r="WZQ12072" s="18" t="s">
        <v>647</v>
      </c>
      <c r="WZR12072" s="18" t="s">
        <v>647</v>
      </c>
      <c r="WZS12072" s="18" t="s">
        <v>647</v>
      </c>
      <c r="WZT12072" s="18" t="s">
        <v>647</v>
      </c>
      <c r="WZU12072" s="18" t="s">
        <v>647</v>
      </c>
      <c r="WZV12072" s="18" t="s">
        <v>647</v>
      </c>
      <c r="WZW12072" s="18" t="s">
        <v>647</v>
      </c>
      <c r="WZX12072" s="18" t="s">
        <v>647</v>
      </c>
      <c r="WZY12072" s="18" t="s">
        <v>647</v>
      </c>
      <c r="WZZ12072" s="18" t="s">
        <v>647</v>
      </c>
      <c r="XAA12072" s="18" t="s">
        <v>647</v>
      </c>
      <c r="XAB12072" s="18" t="s">
        <v>647</v>
      </c>
      <c r="XAC12072" s="18" t="s">
        <v>647</v>
      </c>
      <c r="XAD12072" s="18" t="s">
        <v>647</v>
      </c>
      <c r="XAE12072" s="18" t="s">
        <v>647</v>
      </c>
      <c r="XAF12072" s="18" t="s">
        <v>647</v>
      </c>
      <c r="XAG12072" s="18" t="s">
        <v>647</v>
      </c>
      <c r="XAH12072" s="18" t="s">
        <v>647</v>
      </c>
      <c r="XAI12072" s="18" t="s">
        <v>647</v>
      </c>
      <c r="XAJ12072" s="18" t="s">
        <v>647</v>
      </c>
      <c r="XAK12072" s="18" t="s">
        <v>647</v>
      </c>
      <c r="XAL12072" s="18" t="s">
        <v>647</v>
      </c>
      <c r="XAM12072" s="18" t="s">
        <v>647</v>
      </c>
      <c r="XAN12072" s="18" t="s">
        <v>647</v>
      </c>
      <c r="XAO12072" s="18" t="s">
        <v>647</v>
      </c>
      <c r="XAP12072" s="18" t="s">
        <v>647</v>
      </c>
      <c r="XAQ12072" s="18" t="s">
        <v>647</v>
      </c>
      <c r="XAR12072" s="18" t="s">
        <v>647</v>
      </c>
      <c r="XAS12072" s="18" t="s">
        <v>647</v>
      </c>
      <c r="XAT12072" s="18" t="s">
        <v>647</v>
      </c>
      <c r="XAU12072" s="18" t="s">
        <v>647</v>
      </c>
      <c r="XAV12072" s="18" t="s">
        <v>647</v>
      </c>
      <c r="XAW12072" s="18" t="s">
        <v>647</v>
      </c>
      <c r="XAX12072" s="18" t="s">
        <v>647</v>
      </c>
      <c r="XAY12072" s="18" t="s">
        <v>647</v>
      </c>
      <c r="XAZ12072" s="18" t="s">
        <v>647</v>
      </c>
      <c r="XBA12072" s="18" t="s">
        <v>647</v>
      </c>
      <c r="XBB12072" s="18" t="s">
        <v>647</v>
      </c>
      <c r="XBC12072" s="18" t="s">
        <v>647</v>
      </c>
      <c r="XBD12072" s="18" t="s">
        <v>647</v>
      </c>
      <c r="XBE12072" s="18" t="s">
        <v>647</v>
      </c>
      <c r="XBF12072" s="18" t="s">
        <v>647</v>
      </c>
      <c r="XBG12072" s="18" t="s">
        <v>647</v>
      </c>
      <c r="XBH12072" s="18" t="s">
        <v>647</v>
      </c>
      <c r="XBI12072" s="18" t="s">
        <v>647</v>
      </c>
      <c r="XBJ12072" s="18" t="s">
        <v>647</v>
      </c>
      <c r="XBK12072" s="18" t="s">
        <v>647</v>
      </c>
      <c r="XBL12072" s="18" t="s">
        <v>647</v>
      </c>
      <c r="XBM12072" s="18" t="s">
        <v>647</v>
      </c>
      <c r="XBN12072" s="18" t="s">
        <v>647</v>
      </c>
      <c r="XBO12072" s="18" t="s">
        <v>647</v>
      </c>
      <c r="XBP12072" s="18" t="s">
        <v>647</v>
      </c>
      <c r="XBQ12072" s="18" t="s">
        <v>647</v>
      </c>
      <c r="XBR12072" s="18" t="s">
        <v>647</v>
      </c>
      <c r="XBS12072" s="18" t="s">
        <v>647</v>
      </c>
      <c r="XBT12072" s="18" t="s">
        <v>647</v>
      </c>
      <c r="XBU12072" s="18" t="s">
        <v>647</v>
      </c>
      <c r="XBV12072" s="18" t="s">
        <v>647</v>
      </c>
      <c r="XBW12072" s="18" t="s">
        <v>647</v>
      </c>
      <c r="XBX12072" s="18" t="s">
        <v>647</v>
      </c>
      <c r="XBY12072" s="18" t="s">
        <v>647</v>
      </c>
      <c r="XBZ12072" s="18" t="s">
        <v>647</v>
      </c>
      <c r="XCA12072" s="18" t="s">
        <v>647</v>
      </c>
      <c r="XCB12072" s="18" t="s">
        <v>647</v>
      </c>
      <c r="XCC12072" s="18" t="s">
        <v>647</v>
      </c>
      <c r="XCD12072" s="18" t="s">
        <v>647</v>
      </c>
      <c r="XCE12072" s="18" t="s">
        <v>647</v>
      </c>
      <c r="XCF12072" s="18" t="s">
        <v>647</v>
      </c>
      <c r="XCG12072" s="18" t="s">
        <v>647</v>
      </c>
      <c r="XCH12072" s="18" t="s">
        <v>647</v>
      </c>
      <c r="XCI12072" s="18" t="s">
        <v>647</v>
      </c>
      <c r="XCJ12072" s="18" t="s">
        <v>647</v>
      </c>
      <c r="XCK12072" s="18" t="s">
        <v>647</v>
      </c>
      <c r="XCL12072" s="18" t="s">
        <v>647</v>
      </c>
      <c r="XCM12072" s="18" t="s">
        <v>647</v>
      </c>
      <c r="XCN12072" s="18" t="s">
        <v>647</v>
      </c>
      <c r="XCO12072" s="18" t="s">
        <v>647</v>
      </c>
      <c r="XCP12072" s="18" t="s">
        <v>647</v>
      </c>
      <c r="XCQ12072" s="18" t="s">
        <v>647</v>
      </c>
      <c r="XCR12072" s="18" t="s">
        <v>647</v>
      </c>
      <c r="XCS12072" s="18" t="s">
        <v>647</v>
      </c>
      <c r="XCT12072" s="18" t="s">
        <v>647</v>
      </c>
      <c r="XCU12072" s="18" t="s">
        <v>647</v>
      </c>
      <c r="XCV12072" s="18" t="s">
        <v>647</v>
      </c>
      <c r="XCW12072" s="18" t="s">
        <v>647</v>
      </c>
      <c r="XCX12072" s="18" t="s">
        <v>647</v>
      </c>
      <c r="XCY12072" s="18" t="s">
        <v>647</v>
      </c>
      <c r="XCZ12072" s="18" t="s">
        <v>647</v>
      </c>
      <c r="XDA12072" s="18" t="s">
        <v>647</v>
      </c>
      <c r="XDB12072" s="18" t="s">
        <v>647</v>
      </c>
      <c r="XDC12072" s="18" t="s">
        <v>647</v>
      </c>
      <c r="XDD12072" s="18" t="s">
        <v>647</v>
      </c>
      <c r="XDE12072" s="18" t="s">
        <v>647</v>
      </c>
      <c r="XDF12072" s="18" t="s">
        <v>647</v>
      </c>
      <c r="XDG12072" s="18" t="s">
        <v>647</v>
      </c>
      <c r="XDH12072" s="18" t="s">
        <v>647</v>
      </c>
      <c r="XDI12072" s="18" t="s">
        <v>647</v>
      </c>
      <c r="XDJ12072" s="18" t="s">
        <v>647</v>
      </c>
      <c r="XDK12072" s="18" t="s">
        <v>647</v>
      </c>
      <c r="XDL12072" s="18" t="s">
        <v>647</v>
      </c>
      <c r="XDM12072" s="18" t="s">
        <v>647</v>
      </c>
      <c r="XDN12072" s="18" t="s">
        <v>647</v>
      </c>
      <c r="XDO12072" s="18" t="s">
        <v>647</v>
      </c>
      <c r="XDP12072" s="18" t="s">
        <v>647</v>
      </c>
      <c r="XDQ12072" s="18" t="s">
        <v>647</v>
      </c>
      <c r="XDR12072" s="18" t="s">
        <v>647</v>
      </c>
      <c r="XDS12072" s="18" t="s">
        <v>647</v>
      </c>
      <c r="XDT12072" s="18" t="s">
        <v>647</v>
      </c>
      <c r="XDU12072" s="18" t="s">
        <v>647</v>
      </c>
      <c r="XDV12072" s="18" t="s">
        <v>647</v>
      </c>
      <c r="XDW12072" s="18" t="s">
        <v>647</v>
      </c>
      <c r="XDX12072" s="18" t="s">
        <v>647</v>
      </c>
      <c r="XDY12072" s="18" t="s">
        <v>647</v>
      </c>
      <c r="XDZ12072" s="18" t="s">
        <v>647</v>
      </c>
      <c r="XEA12072" s="18" t="s">
        <v>647</v>
      </c>
      <c r="XEB12072" s="18" t="s">
        <v>647</v>
      </c>
      <c r="XEC12072" s="18" t="s">
        <v>647</v>
      </c>
      <c r="XED12072" s="18" t="s">
        <v>647</v>
      </c>
      <c r="XEE12072" s="18" t="s">
        <v>647</v>
      </c>
      <c r="XEF12072" s="18" t="s">
        <v>647</v>
      </c>
      <c r="XEG12072" s="18" t="s">
        <v>647</v>
      </c>
      <c r="XEH12072" s="18" t="s">
        <v>647</v>
      </c>
      <c r="XEI12072" s="18" t="s">
        <v>647</v>
      </c>
      <c r="XEJ12072" s="18" t="s">
        <v>647</v>
      </c>
      <c r="XEK12072" s="18" t="s">
        <v>647</v>
      </c>
      <c r="XEL12072" s="18" t="s">
        <v>647</v>
      </c>
      <c r="XEM12072" s="18" t="s">
        <v>647</v>
      </c>
      <c r="XEN12072" s="18" t="s">
        <v>647</v>
      </c>
      <c r="XEO12072" s="18" t="s">
        <v>647</v>
      </c>
      <c r="XEP12072" s="18" t="s">
        <v>647</v>
      </c>
      <c r="XEQ12072" s="18" t="s">
        <v>647</v>
      </c>
      <c r="XER12072" s="18" t="s">
        <v>647</v>
      </c>
      <c r="XES12072" s="18" t="s">
        <v>647</v>
      </c>
      <c r="XET12072" s="18" t="s">
        <v>647</v>
      </c>
      <c r="XEU12072" s="18" t="s">
        <v>647</v>
      </c>
      <c r="XEV12072" s="18" t="s">
        <v>647</v>
      </c>
      <c r="XEW12072" s="18" t="s">
        <v>647</v>
      </c>
      <c r="XEX12072" s="18" t="s">
        <v>647</v>
      </c>
      <c r="XEY12072" s="18" t="s">
        <v>647</v>
      </c>
      <c r="XEZ12072" s="18" t="s">
        <v>647</v>
      </c>
      <c r="XFA12072" s="18" t="s">
        <v>647</v>
      </c>
      <c r="XFB12072" s="18" t="s">
        <v>647</v>
      </c>
      <c r="XFC12072" s="18" t="s">
        <v>647</v>
      </c>
      <c r="XFD12072" s="18" t="s">
        <v>647</v>
      </c>
    </row>
    <row r="12073" spans="1:16384" s="18" customFormat="1">
      <c r="A12073" t="s">
        <v>51</v>
      </c>
      <c r="B12073" t="s">
        <v>34</v>
      </c>
      <c r="C12073" t="s">
        <v>4</v>
      </c>
      <c r="D12073" t="s">
        <v>1</v>
      </c>
      <c r="E12073"/>
      <c r="F12073" s="2">
        <v>639704.13</v>
      </c>
      <c r="G12073" s="2">
        <v>639704.13</v>
      </c>
      <c r="H12073">
        <v>2016</v>
      </c>
      <c r="I12073">
        <v>1</v>
      </c>
      <c r="J12073" t="s">
        <v>717</v>
      </c>
      <c r="HQ12073" s="18" t="s">
        <v>199</v>
      </c>
      <c r="HR12073" s="18" t="s">
        <v>199</v>
      </c>
      <c r="HS12073" s="18" t="s">
        <v>199</v>
      </c>
      <c r="HT12073" s="18" t="s">
        <v>199</v>
      </c>
      <c r="HU12073" s="18" t="s">
        <v>199</v>
      </c>
      <c r="HV12073" s="18" t="s">
        <v>199</v>
      </c>
      <c r="HW12073" s="18" t="s">
        <v>199</v>
      </c>
      <c r="HX12073" s="18" t="s">
        <v>199</v>
      </c>
      <c r="HY12073" s="18" t="s">
        <v>199</v>
      </c>
      <c r="HZ12073" s="18" t="s">
        <v>199</v>
      </c>
      <c r="IA12073" s="18" t="s">
        <v>199</v>
      </c>
      <c r="IB12073" s="18" t="s">
        <v>199</v>
      </c>
      <c r="IC12073" s="18" t="s">
        <v>199</v>
      </c>
      <c r="ID12073" s="18" t="s">
        <v>199</v>
      </c>
      <c r="IE12073" s="18" t="s">
        <v>199</v>
      </c>
      <c r="IF12073" s="18" t="s">
        <v>199</v>
      </c>
      <c r="IG12073" s="18" t="s">
        <v>199</v>
      </c>
      <c r="IH12073" s="18" t="s">
        <v>199</v>
      </c>
      <c r="II12073" s="18" t="s">
        <v>199</v>
      </c>
      <c r="IJ12073" s="18" t="s">
        <v>199</v>
      </c>
      <c r="IK12073" s="18" t="s">
        <v>199</v>
      </c>
      <c r="IL12073" s="18" t="s">
        <v>199</v>
      </c>
      <c r="IM12073" s="18" t="s">
        <v>199</v>
      </c>
      <c r="IN12073" s="18" t="s">
        <v>199</v>
      </c>
      <c r="IO12073" s="18" t="s">
        <v>199</v>
      </c>
      <c r="IP12073" s="18" t="s">
        <v>199</v>
      </c>
      <c r="IQ12073" s="18" t="s">
        <v>199</v>
      </c>
      <c r="IR12073" s="18" t="s">
        <v>199</v>
      </c>
      <c r="IS12073" s="18" t="s">
        <v>199</v>
      </c>
      <c r="IT12073" s="18" t="s">
        <v>199</v>
      </c>
      <c r="IU12073" s="18" t="s">
        <v>199</v>
      </c>
      <c r="IV12073" s="18" t="s">
        <v>199</v>
      </c>
      <c r="IW12073" s="18" t="s">
        <v>199</v>
      </c>
      <c r="IX12073" s="18" t="s">
        <v>199</v>
      </c>
      <c r="IY12073" s="18" t="s">
        <v>199</v>
      </c>
      <c r="IZ12073" s="18" t="s">
        <v>199</v>
      </c>
      <c r="JA12073" s="18" t="s">
        <v>199</v>
      </c>
      <c r="JB12073" s="18" t="s">
        <v>199</v>
      </c>
      <c r="JC12073" s="18" t="s">
        <v>199</v>
      </c>
      <c r="JD12073" s="18" t="s">
        <v>199</v>
      </c>
      <c r="JE12073" s="18" t="s">
        <v>199</v>
      </c>
      <c r="JF12073" s="18" t="s">
        <v>199</v>
      </c>
      <c r="JG12073" s="18" t="s">
        <v>199</v>
      </c>
      <c r="JH12073" s="18" t="s">
        <v>199</v>
      </c>
      <c r="JI12073" s="18" t="s">
        <v>199</v>
      </c>
      <c r="JJ12073" s="18" t="s">
        <v>199</v>
      </c>
      <c r="JK12073" s="18" t="s">
        <v>199</v>
      </c>
      <c r="JL12073" s="18" t="s">
        <v>199</v>
      </c>
      <c r="JM12073" s="18" t="s">
        <v>199</v>
      </c>
      <c r="JN12073" s="18" t="s">
        <v>199</v>
      </c>
      <c r="JO12073" s="18" t="s">
        <v>199</v>
      </c>
      <c r="JP12073" s="18" t="s">
        <v>199</v>
      </c>
      <c r="JQ12073" s="18" t="s">
        <v>199</v>
      </c>
      <c r="JR12073" s="18" t="s">
        <v>199</v>
      </c>
      <c r="JS12073" s="18" t="s">
        <v>199</v>
      </c>
      <c r="JT12073" s="18" t="s">
        <v>199</v>
      </c>
      <c r="JU12073" s="18" t="s">
        <v>199</v>
      </c>
      <c r="JV12073" s="18" t="s">
        <v>199</v>
      </c>
      <c r="JW12073" s="18" t="s">
        <v>199</v>
      </c>
      <c r="JX12073" s="18" t="s">
        <v>199</v>
      </c>
      <c r="JY12073" s="18" t="s">
        <v>199</v>
      </c>
      <c r="JZ12073" s="18" t="s">
        <v>199</v>
      </c>
      <c r="KA12073" s="18" t="s">
        <v>199</v>
      </c>
      <c r="KB12073" s="18" t="s">
        <v>199</v>
      </c>
      <c r="KC12073" s="18" t="s">
        <v>199</v>
      </c>
      <c r="KD12073" s="18" t="s">
        <v>199</v>
      </c>
      <c r="KE12073" s="18" t="s">
        <v>199</v>
      </c>
      <c r="KF12073" s="18" t="s">
        <v>199</v>
      </c>
      <c r="KG12073" s="18" t="s">
        <v>199</v>
      </c>
      <c r="KH12073" s="18" t="s">
        <v>199</v>
      </c>
      <c r="KI12073" s="18" t="s">
        <v>199</v>
      </c>
      <c r="KJ12073" s="18" t="s">
        <v>199</v>
      </c>
      <c r="KK12073" s="18" t="s">
        <v>199</v>
      </c>
      <c r="KL12073" s="18" t="s">
        <v>199</v>
      </c>
      <c r="KM12073" s="18" t="s">
        <v>199</v>
      </c>
      <c r="KN12073" s="18" t="s">
        <v>199</v>
      </c>
      <c r="KO12073" s="18" t="s">
        <v>199</v>
      </c>
      <c r="KP12073" s="18" t="s">
        <v>199</v>
      </c>
      <c r="KQ12073" s="18" t="s">
        <v>199</v>
      </c>
      <c r="KR12073" s="18" t="s">
        <v>199</v>
      </c>
      <c r="KS12073" s="18" t="s">
        <v>199</v>
      </c>
      <c r="KT12073" s="18" t="s">
        <v>199</v>
      </c>
      <c r="KU12073" s="18" t="s">
        <v>199</v>
      </c>
      <c r="KV12073" s="18" t="s">
        <v>199</v>
      </c>
      <c r="KW12073" s="18" t="s">
        <v>199</v>
      </c>
      <c r="KX12073" s="18" t="s">
        <v>199</v>
      </c>
      <c r="KY12073" s="18" t="s">
        <v>199</v>
      </c>
      <c r="KZ12073" s="18" t="s">
        <v>199</v>
      </c>
      <c r="LA12073" s="18" t="s">
        <v>199</v>
      </c>
      <c r="LB12073" s="18" t="s">
        <v>199</v>
      </c>
      <c r="LC12073" s="18" t="s">
        <v>199</v>
      </c>
      <c r="LD12073" s="18" t="s">
        <v>199</v>
      </c>
      <c r="LE12073" s="18" t="s">
        <v>199</v>
      </c>
      <c r="LF12073" s="18" t="s">
        <v>199</v>
      </c>
      <c r="LG12073" s="18" t="s">
        <v>199</v>
      </c>
      <c r="LH12073" s="18" t="s">
        <v>199</v>
      </c>
      <c r="LI12073" s="18" t="s">
        <v>199</v>
      </c>
      <c r="LJ12073" s="18" t="s">
        <v>199</v>
      </c>
      <c r="LK12073" s="18" t="s">
        <v>199</v>
      </c>
      <c r="LL12073" s="18" t="s">
        <v>199</v>
      </c>
      <c r="LM12073" s="18" t="s">
        <v>199</v>
      </c>
      <c r="LN12073" s="18" t="s">
        <v>199</v>
      </c>
      <c r="LO12073" s="18" t="s">
        <v>199</v>
      </c>
      <c r="LP12073" s="18" t="s">
        <v>199</v>
      </c>
      <c r="LQ12073" s="18" t="s">
        <v>199</v>
      </c>
      <c r="LR12073" s="18" t="s">
        <v>199</v>
      </c>
      <c r="LS12073" s="18" t="s">
        <v>199</v>
      </c>
      <c r="LT12073" s="18" t="s">
        <v>199</v>
      </c>
      <c r="LU12073" s="18" t="s">
        <v>199</v>
      </c>
      <c r="LV12073" s="18" t="s">
        <v>199</v>
      </c>
      <c r="LW12073" s="18" t="s">
        <v>199</v>
      </c>
      <c r="LX12073" s="18" t="s">
        <v>199</v>
      </c>
      <c r="LY12073" s="18" t="s">
        <v>199</v>
      </c>
      <c r="LZ12073" s="18" t="s">
        <v>199</v>
      </c>
      <c r="MA12073" s="18" t="s">
        <v>199</v>
      </c>
      <c r="MB12073" s="18" t="s">
        <v>199</v>
      </c>
      <c r="MC12073" s="18" t="s">
        <v>199</v>
      </c>
      <c r="MD12073" s="18" t="s">
        <v>199</v>
      </c>
      <c r="ME12073" s="18" t="s">
        <v>199</v>
      </c>
      <c r="MF12073" s="18" t="s">
        <v>199</v>
      </c>
      <c r="MG12073" s="18" t="s">
        <v>199</v>
      </c>
      <c r="MH12073" s="18" t="s">
        <v>199</v>
      </c>
      <c r="MI12073" s="18" t="s">
        <v>199</v>
      </c>
      <c r="MJ12073" s="18" t="s">
        <v>199</v>
      </c>
      <c r="MK12073" s="18" t="s">
        <v>199</v>
      </c>
      <c r="ML12073" s="18" t="s">
        <v>199</v>
      </c>
      <c r="MM12073" s="18" t="s">
        <v>199</v>
      </c>
      <c r="MN12073" s="18" t="s">
        <v>199</v>
      </c>
      <c r="MO12073" s="18" t="s">
        <v>199</v>
      </c>
      <c r="MP12073" s="18" t="s">
        <v>199</v>
      </c>
      <c r="MQ12073" s="18" t="s">
        <v>199</v>
      </c>
      <c r="MR12073" s="18" t="s">
        <v>199</v>
      </c>
      <c r="MS12073" s="18" t="s">
        <v>199</v>
      </c>
      <c r="MT12073" s="18" t="s">
        <v>199</v>
      </c>
      <c r="MU12073" s="18" t="s">
        <v>199</v>
      </c>
      <c r="MV12073" s="18" t="s">
        <v>199</v>
      </c>
      <c r="MW12073" s="18" t="s">
        <v>199</v>
      </c>
      <c r="MX12073" s="18" t="s">
        <v>199</v>
      </c>
      <c r="MY12073" s="18" t="s">
        <v>199</v>
      </c>
      <c r="MZ12073" s="18" t="s">
        <v>199</v>
      </c>
      <c r="NA12073" s="18" t="s">
        <v>199</v>
      </c>
      <c r="NB12073" s="18" t="s">
        <v>199</v>
      </c>
      <c r="NC12073" s="18" t="s">
        <v>199</v>
      </c>
      <c r="ND12073" s="18" t="s">
        <v>199</v>
      </c>
      <c r="NE12073" s="18" t="s">
        <v>199</v>
      </c>
      <c r="NF12073" s="18" t="s">
        <v>199</v>
      </c>
      <c r="NG12073" s="18" t="s">
        <v>199</v>
      </c>
      <c r="NH12073" s="18" t="s">
        <v>199</v>
      </c>
      <c r="NI12073" s="18" t="s">
        <v>199</v>
      </c>
      <c r="NJ12073" s="18" t="s">
        <v>199</v>
      </c>
      <c r="NK12073" s="18" t="s">
        <v>199</v>
      </c>
      <c r="NL12073" s="18" t="s">
        <v>199</v>
      </c>
      <c r="NM12073" s="18" t="s">
        <v>199</v>
      </c>
      <c r="NN12073" s="18" t="s">
        <v>199</v>
      </c>
      <c r="NO12073" s="18" t="s">
        <v>199</v>
      </c>
      <c r="NP12073" s="18" t="s">
        <v>199</v>
      </c>
      <c r="NQ12073" s="18" t="s">
        <v>199</v>
      </c>
      <c r="NR12073" s="18" t="s">
        <v>199</v>
      </c>
      <c r="NS12073" s="18" t="s">
        <v>199</v>
      </c>
      <c r="NT12073" s="18" t="s">
        <v>199</v>
      </c>
      <c r="NU12073" s="18" t="s">
        <v>199</v>
      </c>
      <c r="NV12073" s="18" t="s">
        <v>199</v>
      </c>
      <c r="NW12073" s="18" t="s">
        <v>199</v>
      </c>
      <c r="NX12073" s="18" t="s">
        <v>199</v>
      </c>
      <c r="NY12073" s="18" t="s">
        <v>199</v>
      </c>
      <c r="NZ12073" s="18" t="s">
        <v>199</v>
      </c>
      <c r="OA12073" s="18" t="s">
        <v>199</v>
      </c>
      <c r="OB12073" s="18" t="s">
        <v>199</v>
      </c>
      <c r="OC12073" s="18" t="s">
        <v>199</v>
      </c>
      <c r="OD12073" s="18" t="s">
        <v>199</v>
      </c>
      <c r="OE12073" s="18" t="s">
        <v>199</v>
      </c>
      <c r="OF12073" s="18" t="s">
        <v>199</v>
      </c>
      <c r="OG12073" s="18" t="s">
        <v>199</v>
      </c>
      <c r="OH12073" s="18" t="s">
        <v>199</v>
      </c>
      <c r="OI12073" s="18" t="s">
        <v>199</v>
      </c>
      <c r="OJ12073" s="18" t="s">
        <v>199</v>
      </c>
      <c r="OK12073" s="18" t="s">
        <v>199</v>
      </c>
      <c r="OL12073" s="18" t="s">
        <v>199</v>
      </c>
      <c r="OM12073" s="18" t="s">
        <v>199</v>
      </c>
      <c r="ON12073" s="18" t="s">
        <v>199</v>
      </c>
      <c r="OO12073" s="18" t="s">
        <v>199</v>
      </c>
      <c r="OP12073" s="18" t="s">
        <v>199</v>
      </c>
      <c r="OQ12073" s="18" t="s">
        <v>199</v>
      </c>
      <c r="OR12073" s="18" t="s">
        <v>199</v>
      </c>
      <c r="OS12073" s="18" t="s">
        <v>199</v>
      </c>
      <c r="OT12073" s="18" t="s">
        <v>199</v>
      </c>
      <c r="OU12073" s="18" t="s">
        <v>199</v>
      </c>
      <c r="OV12073" s="18" t="s">
        <v>199</v>
      </c>
      <c r="OW12073" s="18" t="s">
        <v>199</v>
      </c>
      <c r="OX12073" s="18" t="s">
        <v>199</v>
      </c>
      <c r="OY12073" s="18" t="s">
        <v>199</v>
      </c>
      <c r="OZ12073" s="18" t="s">
        <v>199</v>
      </c>
      <c r="PA12073" s="18" t="s">
        <v>199</v>
      </c>
      <c r="PB12073" s="18" t="s">
        <v>199</v>
      </c>
      <c r="PC12073" s="18" t="s">
        <v>199</v>
      </c>
      <c r="PD12073" s="18" t="s">
        <v>199</v>
      </c>
      <c r="PE12073" s="18" t="s">
        <v>199</v>
      </c>
      <c r="PF12073" s="18" t="s">
        <v>199</v>
      </c>
      <c r="PG12073" s="18" t="s">
        <v>199</v>
      </c>
      <c r="PH12073" s="18" t="s">
        <v>199</v>
      </c>
      <c r="PI12073" s="18" t="s">
        <v>199</v>
      </c>
      <c r="PJ12073" s="18" t="s">
        <v>199</v>
      </c>
      <c r="PK12073" s="18" t="s">
        <v>199</v>
      </c>
      <c r="PL12073" s="18" t="s">
        <v>199</v>
      </c>
      <c r="PM12073" s="18" t="s">
        <v>199</v>
      </c>
      <c r="PN12073" s="18" t="s">
        <v>199</v>
      </c>
      <c r="PO12073" s="18" t="s">
        <v>199</v>
      </c>
      <c r="PP12073" s="18" t="s">
        <v>199</v>
      </c>
      <c r="PQ12073" s="18" t="s">
        <v>199</v>
      </c>
      <c r="PR12073" s="18" t="s">
        <v>199</v>
      </c>
      <c r="PS12073" s="18" t="s">
        <v>199</v>
      </c>
      <c r="PT12073" s="18" t="s">
        <v>199</v>
      </c>
      <c r="PU12073" s="18" t="s">
        <v>199</v>
      </c>
      <c r="PV12073" s="18" t="s">
        <v>199</v>
      </c>
      <c r="PW12073" s="18" t="s">
        <v>199</v>
      </c>
      <c r="PX12073" s="18" t="s">
        <v>199</v>
      </c>
      <c r="PY12073" s="18" t="s">
        <v>199</v>
      </c>
      <c r="PZ12073" s="18" t="s">
        <v>199</v>
      </c>
      <c r="QA12073" s="18" t="s">
        <v>199</v>
      </c>
      <c r="QB12073" s="18" t="s">
        <v>199</v>
      </c>
      <c r="QC12073" s="18" t="s">
        <v>199</v>
      </c>
      <c r="QD12073" s="18" t="s">
        <v>199</v>
      </c>
      <c r="QE12073" s="18" t="s">
        <v>199</v>
      </c>
      <c r="QF12073" s="18" t="s">
        <v>199</v>
      </c>
      <c r="QG12073" s="18" t="s">
        <v>199</v>
      </c>
      <c r="QH12073" s="18" t="s">
        <v>199</v>
      </c>
      <c r="QI12073" s="18" t="s">
        <v>199</v>
      </c>
      <c r="QJ12073" s="18" t="s">
        <v>199</v>
      </c>
      <c r="QK12073" s="18" t="s">
        <v>199</v>
      </c>
      <c r="QL12073" s="18" t="s">
        <v>199</v>
      </c>
      <c r="QM12073" s="18" t="s">
        <v>199</v>
      </c>
      <c r="QN12073" s="18" t="s">
        <v>199</v>
      </c>
      <c r="QO12073" s="18" t="s">
        <v>199</v>
      </c>
      <c r="QP12073" s="18" t="s">
        <v>199</v>
      </c>
      <c r="QQ12073" s="18" t="s">
        <v>199</v>
      </c>
      <c r="QR12073" s="18" t="s">
        <v>199</v>
      </c>
      <c r="QS12073" s="18" t="s">
        <v>199</v>
      </c>
      <c r="QT12073" s="18" t="s">
        <v>199</v>
      </c>
      <c r="QU12073" s="18" t="s">
        <v>199</v>
      </c>
      <c r="QV12073" s="18" t="s">
        <v>199</v>
      </c>
      <c r="QW12073" s="18" t="s">
        <v>199</v>
      </c>
      <c r="QX12073" s="18" t="s">
        <v>199</v>
      </c>
      <c r="QY12073" s="18" t="s">
        <v>199</v>
      </c>
      <c r="QZ12073" s="18" t="s">
        <v>199</v>
      </c>
      <c r="RA12073" s="18" t="s">
        <v>199</v>
      </c>
      <c r="RB12073" s="18" t="s">
        <v>199</v>
      </c>
      <c r="RC12073" s="18" t="s">
        <v>199</v>
      </c>
      <c r="RD12073" s="18" t="s">
        <v>199</v>
      </c>
      <c r="RE12073" s="18" t="s">
        <v>199</v>
      </c>
      <c r="RF12073" s="18" t="s">
        <v>199</v>
      </c>
      <c r="RG12073" s="18" t="s">
        <v>199</v>
      </c>
      <c r="RH12073" s="18" t="s">
        <v>199</v>
      </c>
      <c r="RI12073" s="18" t="s">
        <v>199</v>
      </c>
      <c r="RJ12073" s="18" t="s">
        <v>199</v>
      </c>
      <c r="RK12073" s="18" t="s">
        <v>199</v>
      </c>
      <c r="RL12073" s="18" t="s">
        <v>199</v>
      </c>
      <c r="RM12073" s="18" t="s">
        <v>199</v>
      </c>
      <c r="RN12073" s="18" t="s">
        <v>199</v>
      </c>
      <c r="RO12073" s="18" t="s">
        <v>199</v>
      </c>
      <c r="RP12073" s="18" t="s">
        <v>199</v>
      </c>
      <c r="RQ12073" s="18" t="s">
        <v>199</v>
      </c>
      <c r="RR12073" s="18" t="s">
        <v>199</v>
      </c>
      <c r="RS12073" s="18" t="s">
        <v>199</v>
      </c>
      <c r="RT12073" s="18" t="s">
        <v>199</v>
      </c>
      <c r="RU12073" s="18" t="s">
        <v>199</v>
      </c>
      <c r="RV12073" s="18" t="s">
        <v>199</v>
      </c>
      <c r="RW12073" s="18" t="s">
        <v>199</v>
      </c>
      <c r="RX12073" s="18" t="s">
        <v>199</v>
      </c>
      <c r="RY12073" s="18" t="s">
        <v>199</v>
      </c>
      <c r="RZ12073" s="18" t="s">
        <v>199</v>
      </c>
      <c r="SA12073" s="18" t="s">
        <v>199</v>
      </c>
      <c r="SB12073" s="18" t="s">
        <v>199</v>
      </c>
      <c r="SC12073" s="18" t="s">
        <v>199</v>
      </c>
      <c r="SD12073" s="18" t="s">
        <v>199</v>
      </c>
      <c r="SE12073" s="18" t="s">
        <v>199</v>
      </c>
      <c r="SF12073" s="18" t="s">
        <v>199</v>
      </c>
      <c r="SG12073" s="18" t="s">
        <v>199</v>
      </c>
      <c r="SH12073" s="18" t="s">
        <v>199</v>
      </c>
      <c r="SI12073" s="18" t="s">
        <v>199</v>
      </c>
      <c r="SJ12073" s="18" t="s">
        <v>199</v>
      </c>
      <c r="SK12073" s="18" t="s">
        <v>199</v>
      </c>
      <c r="SL12073" s="18" t="s">
        <v>199</v>
      </c>
      <c r="SM12073" s="18" t="s">
        <v>199</v>
      </c>
      <c r="SN12073" s="18" t="s">
        <v>199</v>
      </c>
      <c r="SO12073" s="18" t="s">
        <v>199</v>
      </c>
      <c r="SP12073" s="18" t="s">
        <v>199</v>
      </c>
      <c r="SQ12073" s="18" t="s">
        <v>199</v>
      </c>
      <c r="SR12073" s="18" t="s">
        <v>199</v>
      </c>
      <c r="SS12073" s="18" t="s">
        <v>199</v>
      </c>
      <c r="ST12073" s="18" t="s">
        <v>199</v>
      </c>
      <c r="SU12073" s="18" t="s">
        <v>199</v>
      </c>
      <c r="SV12073" s="18" t="s">
        <v>199</v>
      </c>
      <c r="SW12073" s="18" t="s">
        <v>199</v>
      </c>
      <c r="SX12073" s="18" t="s">
        <v>199</v>
      </c>
      <c r="SY12073" s="18" t="s">
        <v>199</v>
      </c>
      <c r="SZ12073" s="18" t="s">
        <v>199</v>
      </c>
      <c r="TA12073" s="18" t="s">
        <v>199</v>
      </c>
      <c r="TB12073" s="18" t="s">
        <v>199</v>
      </c>
      <c r="TC12073" s="18" t="s">
        <v>199</v>
      </c>
      <c r="TD12073" s="18" t="s">
        <v>199</v>
      </c>
      <c r="TE12073" s="18" t="s">
        <v>199</v>
      </c>
      <c r="TF12073" s="18" t="s">
        <v>199</v>
      </c>
      <c r="TG12073" s="18" t="s">
        <v>199</v>
      </c>
      <c r="TH12073" s="18" t="s">
        <v>199</v>
      </c>
      <c r="TI12073" s="18" t="s">
        <v>199</v>
      </c>
      <c r="TJ12073" s="18" t="s">
        <v>199</v>
      </c>
      <c r="TK12073" s="18" t="s">
        <v>199</v>
      </c>
      <c r="TL12073" s="18" t="s">
        <v>199</v>
      </c>
      <c r="TM12073" s="18" t="s">
        <v>199</v>
      </c>
      <c r="TN12073" s="18" t="s">
        <v>199</v>
      </c>
      <c r="TO12073" s="18" t="s">
        <v>199</v>
      </c>
      <c r="TP12073" s="18" t="s">
        <v>199</v>
      </c>
      <c r="TQ12073" s="18" t="s">
        <v>199</v>
      </c>
      <c r="TR12073" s="18" t="s">
        <v>199</v>
      </c>
      <c r="TS12073" s="18" t="s">
        <v>199</v>
      </c>
      <c r="TT12073" s="18" t="s">
        <v>199</v>
      </c>
      <c r="TU12073" s="18" t="s">
        <v>199</v>
      </c>
      <c r="TV12073" s="18" t="s">
        <v>199</v>
      </c>
      <c r="TW12073" s="18" t="s">
        <v>199</v>
      </c>
      <c r="TX12073" s="18" t="s">
        <v>199</v>
      </c>
      <c r="TY12073" s="18" t="s">
        <v>199</v>
      </c>
      <c r="TZ12073" s="18" t="s">
        <v>199</v>
      </c>
      <c r="UA12073" s="18" t="s">
        <v>199</v>
      </c>
      <c r="UB12073" s="18" t="s">
        <v>199</v>
      </c>
      <c r="UC12073" s="18" t="s">
        <v>199</v>
      </c>
      <c r="UD12073" s="18" t="s">
        <v>199</v>
      </c>
      <c r="UE12073" s="18" t="s">
        <v>199</v>
      </c>
      <c r="UF12073" s="18" t="s">
        <v>199</v>
      </c>
      <c r="UG12073" s="18" t="s">
        <v>199</v>
      </c>
      <c r="UH12073" s="18" t="s">
        <v>199</v>
      </c>
      <c r="UI12073" s="18" t="s">
        <v>199</v>
      </c>
      <c r="UJ12073" s="18" t="s">
        <v>199</v>
      </c>
      <c r="UK12073" s="18" t="s">
        <v>199</v>
      </c>
      <c r="UL12073" s="18" t="s">
        <v>199</v>
      </c>
      <c r="UM12073" s="18" t="s">
        <v>199</v>
      </c>
      <c r="UN12073" s="18" t="s">
        <v>199</v>
      </c>
      <c r="UO12073" s="18" t="s">
        <v>199</v>
      </c>
      <c r="UP12073" s="18" t="s">
        <v>199</v>
      </c>
      <c r="UQ12073" s="18" t="s">
        <v>199</v>
      </c>
      <c r="UR12073" s="18" t="s">
        <v>199</v>
      </c>
      <c r="US12073" s="18" t="s">
        <v>199</v>
      </c>
      <c r="UT12073" s="18" t="s">
        <v>199</v>
      </c>
      <c r="UU12073" s="18" t="s">
        <v>199</v>
      </c>
      <c r="UV12073" s="18" t="s">
        <v>199</v>
      </c>
      <c r="UW12073" s="18" t="s">
        <v>199</v>
      </c>
      <c r="UX12073" s="18" t="s">
        <v>199</v>
      </c>
      <c r="UY12073" s="18" t="s">
        <v>199</v>
      </c>
      <c r="UZ12073" s="18" t="s">
        <v>199</v>
      </c>
      <c r="VA12073" s="18" t="s">
        <v>199</v>
      </c>
      <c r="VB12073" s="18" t="s">
        <v>199</v>
      </c>
      <c r="VC12073" s="18" t="s">
        <v>199</v>
      </c>
      <c r="VD12073" s="18" t="s">
        <v>199</v>
      </c>
      <c r="VE12073" s="18" t="s">
        <v>199</v>
      </c>
      <c r="VF12073" s="18" t="s">
        <v>199</v>
      </c>
      <c r="VG12073" s="18" t="s">
        <v>199</v>
      </c>
      <c r="VH12073" s="18" t="s">
        <v>199</v>
      </c>
      <c r="VI12073" s="18" t="s">
        <v>199</v>
      </c>
      <c r="VJ12073" s="18" t="s">
        <v>199</v>
      </c>
      <c r="VK12073" s="18" t="s">
        <v>199</v>
      </c>
      <c r="VL12073" s="18" t="s">
        <v>199</v>
      </c>
      <c r="VM12073" s="18" t="s">
        <v>199</v>
      </c>
      <c r="VN12073" s="18" t="s">
        <v>199</v>
      </c>
      <c r="VO12073" s="18" t="s">
        <v>199</v>
      </c>
      <c r="VP12073" s="18" t="s">
        <v>199</v>
      </c>
      <c r="VQ12073" s="18" t="s">
        <v>199</v>
      </c>
      <c r="VR12073" s="18" t="s">
        <v>199</v>
      </c>
      <c r="VS12073" s="18" t="s">
        <v>199</v>
      </c>
      <c r="VT12073" s="18" t="s">
        <v>199</v>
      </c>
      <c r="VU12073" s="18" t="s">
        <v>199</v>
      </c>
      <c r="VV12073" s="18" t="s">
        <v>199</v>
      </c>
      <c r="VW12073" s="18" t="s">
        <v>199</v>
      </c>
      <c r="VX12073" s="18" t="s">
        <v>199</v>
      </c>
      <c r="VY12073" s="18" t="s">
        <v>199</v>
      </c>
      <c r="VZ12073" s="18" t="s">
        <v>199</v>
      </c>
      <c r="WA12073" s="18" t="s">
        <v>199</v>
      </c>
      <c r="WB12073" s="18" t="s">
        <v>199</v>
      </c>
      <c r="WC12073" s="18" t="s">
        <v>199</v>
      </c>
      <c r="WD12073" s="18" t="s">
        <v>199</v>
      </c>
      <c r="WE12073" s="18" t="s">
        <v>199</v>
      </c>
      <c r="WF12073" s="18" t="s">
        <v>199</v>
      </c>
      <c r="WG12073" s="18" t="s">
        <v>199</v>
      </c>
      <c r="WH12073" s="18" t="s">
        <v>199</v>
      </c>
      <c r="WI12073" s="18" t="s">
        <v>199</v>
      </c>
      <c r="WJ12073" s="18" t="s">
        <v>199</v>
      </c>
      <c r="WK12073" s="18" t="s">
        <v>199</v>
      </c>
      <c r="WL12073" s="18" t="s">
        <v>199</v>
      </c>
      <c r="WM12073" s="18" t="s">
        <v>199</v>
      </c>
      <c r="WN12073" s="18" t="s">
        <v>199</v>
      </c>
      <c r="WO12073" s="18" t="s">
        <v>199</v>
      </c>
      <c r="WP12073" s="18" t="s">
        <v>199</v>
      </c>
      <c r="WQ12073" s="18" t="s">
        <v>199</v>
      </c>
      <c r="WR12073" s="18" t="s">
        <v>199</v>
      </c>
      <c r="WS12073" s="18" t="s">
        <v>199</v>
      </c>
      <c r="WT12073" s="18" t="s">
        <v>199</v>
      </c>
      <c r="WU12073" s="18" t="s">
        <v>199</v>
      </c>
      <c r="WV12073" s="18" t="s">
        <v>199</v>
      </c>
      <c r="WW12073" s="18" t="s">
        <v>199</v>
      </c>
      <c r="WX12073" s="18" t="s">
        <v>199</v>
      </c>
      <c r="WY12073" s="18" t="s">
        <v>199</v>
      </c>
      <c r="WZ12073" s="18" t="s">
        <v>199</v>
      </c>
      <c r="XA12073" s="18" t="s">
        <v>199</v>
      </c>
      <c r="XB12073" s="18" t="s">
        <v>199</v>
      </c>
      <c r="XC12073" s="18" t="s">
        <v>199</v>
      </c>
      <c r="XD12073" s="18" t="s">
        <v>199</v>
      </c>
      <c r="XE12073" s="18" t="s">
        <v>199</v>
      </c>
      <c r="XF12073" s="18" t="s">
        <v>199</v>
      </c>
      <c r="XG12073" s="18" t="s">
        <v>199</v>
      </c>
      <c r="XH12073" s="18" t="s">
        <v>199</v>
      </c>
      <c r="XI12073" s="18" t="s">
        <v>199</v>
      </c>
      <c r="XJ12073" s="18" t="s">
        <v>199</v>
      </c>
      <c r="XK12073" s="18" t="s">
        <v>199</v>
      </c>
      <c r="XL12073" s="18" t="s">
        <v>199</v>
      </c>
      <c r="XM12073" s="18" t="s">
        <v>199</v>
      </c>
      <c r="XN12073" s="18" t="s">
        <v>199</v>
      </c>
      <c r="XO12073" s="18" t="s">
        <v>199</v>
      </c>
      <c r="XP12073" s="18" t="s">
        <v>199</v>
      </c>
      <c r="XQ12073" s="18" t="s">
        <v>199</v>
      </c>
      <c r="XR12073" s="18" t="s">
        <v>199</v>
      </c>
      <c r="XS12073" s="18" t="s">
        <v>199</v>
      </c>
      <c r="XT12073" s="18" t="s">
        <v>199</v>
      </c>
      <c r="XU12073" s="18" t="s">
        <v>199</v>
      </c>
      <c r="XV12073" s="18" t="s">
        <v>199</v>
      </c>
      <c r="XW12073" s="18" t="s">
        <v>199</v>
      </c>
      <c r="XX12073" s="18" t="s">
        <v>199</v>
      </c>
      <c r="XY12073" s="18" t="s">
        <v>199</v>
      </c>
      <c r="XZ12073" s="18" t="s">
        <v>199</v>
      </c>
      <c r="YA12073" s="18" t="s">
        <v>199</v>
      </c>
      <c r="YB12073" s="18" t="s">
        <v>199</v>
      </c>
      <c r="YC12073" s="18" t="s">
        <v>199</v>
      </c>
      <c r="YD12073" s="18" t="s">
        <v>199</v>
      </c>
      <c r="YE12073" s="18" t="s">
        <v>199</v>
      </c>
      <c r="YF12073" s="18" t="s">
        <v>199</v>
      </c>
      <c r="YG12073" s="18" t="s">
        <v>199</v>
      </c>
      <c r="YH12073" s="18" t="s">
        <v>199</v>
      </c>
      <c r="YI12073" s="18" t="s">
        <v>199</v>
      </c>
      <c r="YJ12073" s="18" t="s">
        <v>199</v>
      </c>
      <c r="YK12073" s="18" t="s">
        <v>199</v>
      </c>
      <c r="YL12073" s="18" t="s">
        <v>199</v>
      </c>
      <c r="YM12073" s="18" t="s">
        <v>199</v>
      </c>
      <c r="YN12073" s="18" t="s">
        <v>199</v>
      </c>
      <c r="YO12073" s="18" t="s">
        <v>199</v>
      </c>
      <c r="YP12073" s="18" t="s">
        <v>199</v>
      </c>
      <c r="YQ12073" s="18" t="s">
        <v>199</v>
      </c>
      <c r="YR12073" s="18" t="s">
        <v>199</v>
      </c>
      <c r="YS12073" s="18" t="s">
        <v>199</v>
      </c>
      <c r="YT12073" s="18" t="s">
        <v>199</v>
      </c>
      <c r="YU12073" s="18" t="s">
        <v>199</v>
      </c>
      <c r="YV12073" s="18" t="s">
        <v>199</v>
      </c>
      <c r="YW12073" s="18" t="s">
        <v>199</v>
      </c>
      <c r="YX12073" s="18" t="s">
        <v>199</v>
      </c>
      <c r="YY12073" s="18" t="s">
        <v>199</v>
      </c>
      <c r="YZ12073" s="18" t="s">
        <v>199</v>
      </c>
      <c r="ZA12073" s="18" t="s">
        <v>199</v>
      </c>
      <c r="ZB12073" s="18" t="s">
        <v>199</v>
      </c>
      <c r="ZC12073" s="18" t="s">
        <v>199</v>
      </c>
      <c r="ZD12073" s="18" t="s">
        <v>199</v>
      </c>
      <c r="ZE12073" s="18" t="s">
        <v>199</v>
      </c>
      <c r="ZF12073" s="18" t="s">
        <v>199</v>
      </c>
      <c r="ZG12073" s="18" t="s">
        <v>199</v>
      </c>
      <c r="ZH12073" s="18" t="s">
        <v>199</v>
      </c>
      <c r="ZI12073" s="18" t="s">
        <v>199</v>
      </c>
      <c r="ZJ12073" s="18" t="s">
        <v>199</v>
      </c>
      <c r="ZK12073" s="18" t="s">
        <v>199</v>
      </c>
      <c r="ZL12073" s="18" t="s">
        <v>199</v>
      </c>
      <c r="ZM12073" s="18" t="s">
        <v>199</v>
      </c>
      <c r="ZN12073" s="18" t="s">
        <v>199</v>
      </c>
      <c r="ZO12073" s="18" t="s">
        <v>199</v>
      </c>
      <c r="ZP12073" s="18" t="s">
        <v>199</v>
      </c>
      <c r="ZQ12073" s="18" t="s">
        <v>199</v>
      </c>
      <c r="ZR12073" s="18" t="s">
        <v>199</v>
      </c>
      <c r="ZS12073" s="18" t="s">
        <v>199</v>
      </c>
      <c r="ZT12073" s="18" t="s">
        <v>199</v>
      </c>
      <c r="ZU12073" s="18" t="s">
        <v>199</v>
      </c>
      <c r="ZV12073" s="18" t="s">
        <v>199</v>
      </c>
      <c r="ZW12073" s="18" t="s">
        <v>199</v>
      </c>
      <c r="ZX12073" s="18" t="s">
        <v>199</v>
      </c>
      <c r="ZY12073" s="18" t="s">
        <v>199</v>
      </c>
      <c r="ZZ12073" s="18" t="s">
        <v>199</v>
      </c>
      <c r="AAA12073" s="18" t="s">
        <v>199</v>
      </c>
      <c r="AAB12073" s="18" t="s">
        <v>199</v>
      </c>
      <c r="AAC12073" s="18" t="s">
        <v>199</v>
      </c>
      <c r="AAD12073" s="18" t="s">
        <v>199</v>
      </c>
      <c r="AAE12073" s="18" t="s">
        <v>199</v>
      </c>
      <c r="AAF12073" s="18" t="s">
        <v>199</v>
      </c>
      <c r="AAG12073" s="18" t="s">
        <v>199</v>
      </c>
      <c r="AAH12073" s="18" t="s">
        <v>199</v>
      </c>
      <c r="AAI12073" s="18" t="s">
        <v>199</v>
      </c>
      <c r="AAJ12073" s="18" t="s">
        <v>199</v>
      </c>
      <c r="AAK12073" s="18" t="s">
        <v>199</v>
      </c>
      <c r="AAL12073" s="18" t="s">
        <v>199</v>
      </c>
      <c r="AAM12073" s="18" t="s">
        <v>199</v>
      </c>
      <c r="AAN12073" s="18" t="s">
        <v>199</v>
      </c>
      <c r="AAO12073" s="18" t="s">
        <v>199</v>
      </c>
      <c r="AAP12073" s="18" t="s">
        <v>199</v>
      </c>
      <c r="AAQ12073" s="18" t="s">
        <v>199</v>
      </c>
      <c r="AAR12073" s="18" t="s">
        <v>199</v>
      </c>
      <c r="AAS12073" s="18" t="s">
        <v>199</v>
      </c>
      <c r="AAT12073" s="18" t="s">
        <v>199</v>
      </c>
      <c r="AAU12073" s="18" t="s">
        <v>199</v>
      </c>
      <c r="AAV12073" s="18" t="s">
        <v>199</v>
      </c>
      <c r="AAW12073" s="18" t="s">
        <v>199</v>
      </c>
      <c r="AAX12073" s="18" t="s">
        <v>199</v>
      </c>
      <c r="AAY12073" s="18" t="s">
        <v>199</v>
      </c>
      <c r="AAZ12073" s="18" t="s">
        <v>199</v>
      </c>
      <c r="ABA12073" s="18" t="s">
        <v>199</v>
      </c>
      <c r="ABB12073" s="18" t="s">
        <v>199</v>
      </c>
      <c r="ABC12073" s="18" t="s">
        <v>199</v>
      </c>
      <c r="ABD12073" s="18" t="s">
        <v>199</v>
      </c>
      <c r="ABE12073" s="18" t="s">
        <v>199</v>
      </c>
      <c r="ABF12073" s="18" t="s">
        <v>199</v>
      </c>
      <c r="ABG12073" s="18" t="s">
        <v>199</v>
      </c>
      <c r="ABH12073" s="18" t="s">
        <v>199</v>
      </c>
      <c r="ABI12073" s="18" t="s">
        <v>199</v>
      </c>
      <c r="ABJ12073" s="18" t="s">
        <v>199</v>
      </c>
      <c r="ABK12073" s="18" t="s">
        <v>199</v>
      </c>
      <c r="ABL12073" s="18" t="s">
        <v>199</v>
      </c>
      <c r="ABM12073" s="18" t="s">
        <v>199</v>
      </c>
      <c r="ABN12073" s="18" t="s">
        <v>199</v>
      </c>
      <c r="ABO12073" s="18" t="s">
        <v>199</v>
      </c>
      <c r="ABP12073" s="18" t="s">
        <v>199</v>
      </c>
      <c r="ABQ12073" s="18" t="s">
        <v>199</v>
      </c>
      <c r="ABR12073" s="18" t="s">
        <v>199</v>
      </c>
      <c r="ABS12073" s="18" t="s">
        <v>199</v>
      </c>
      <c r="ABT12073" s="18" t="s">
        <v>199</v>
      </c>
      <c r="ABU12073" s="18" t="s">
        <v>199</v>
      </c>
      <c r="ABV12073" s="18" t="s">
        <v>199</v>
      </c>
      <c r="ABW12073" s="18" t="s">
        <v>199</v>
      </c>
      <c r="ABX12073" s="18" t="s">
        <v>199</v>
      </c>
      <c r="ABY12073" s="18" t="s">
        <v>199</v>
      </c>
      <c r="ABZ12073" s="18" t="s">
        <v>199</v>
      </c>
      <c r="ACA12073" s="18" t="s">
        <v>199</v>
      </c>
      <c r="ACB12073" s="18" t="s">
        <v>199</v>
      </c>
      <c r="ACC12073" s="18" t="s">
        <v>199</v>
      </c>
      <c r="ACD12073" s="18" t="s">
        <v>199</v>
      </c>
      <c r="ACE12073" s="18" t="s">
        <v>199</v>
      </c>
      <c r="ACF12073" s="18" t="s">
        <v>199</v>
      </c>
      <c r="ACG12073" s="18" t="s">
        <v>199</v>
      </c>
      <c r="ACH12073" s="18" t="s">
        <v>199</v>
      </c>
      <c r="ACI12073" s="18" t="s">
        <v>199</v>
      </c>
      <c r="ACJ12073" s="18" t="s">
        <v>199</v>
      </c>
      <c r="ACK12073" s="18" t="s">
        <v>199</v>
      </c>
      <c r="ACL12073" s="18" t="s">
        <v>199</v>
      </c>
      <c r="ACM12073" s="18" t="s">
        <v>199</v>
      </c>
      <c r="ACN12073" s="18" t="s">
        <v>199</v>
      </c>
      <c r="ACO12073" s="18" t="s">
        <v>199</v>
      </c>
      <c r="ACP12073" s="18" t="s">
        <v>199</v>
      </c>
      <c r="ACQ12073" s="18" t="s">
        <v>199</v>
      </c>
      <c r="ACR12073" s="18" t="s">
        <v>199</v>
      </c>
      <c r="ACS12073" s="18" t="s">
        <v>199</v>
      </c>
      <c r="ACT12073" s="18" t="s">
        <v>199</v>
      </c>
      <c r="ACU12073" s="18" t="s">
        <v>199</v>
      </c>
      <c r="ACV12073" s="18" t="s">
        <v>199</v>
      </c>
      <c r="ACW12073" s="18" t="s">
        <v>199</v>
      </c>
      <c r="ACX12073" s="18" t="s">
        <v>199</v>
      </c>
      <c r="ACY12073" s="18" t="s">
        <v>199</v>
      </c>
      <c r="ACZ12073" s="18" t="s">
        <v>199</v>
      </c>
      <c r="ADA12073" s="18" t="s">
        <v>199</v>
      </c>
      <c r="ADB12073" s="18" t="s">
        <v>199</v>
      </c>
      <c r="ADC12073" s="18" t="s">
        <v>199</v>
      </c>
      <c r="ADD12073" s="18" t="s">
        <v>199</v>
      </c>
      <c r="ADE12073" s="18" t="s">
        <v>199</v>
      </c>
      <c r="ADF12073" s="18" t="s">
        <v>199</v>
      </c>
      <c r="ADG12073" s="18" t="s">
        <v>199</v>
      </c>
      <c r="ADH12073" s="18" t="s">
        <v>199</v>
      </c>
      <c r="ADI12073" s="18" t="s">
        <v>199</v>
      </c>
      <c r="ADJ12073" s="18" t="s">
        <v>199</v>
      </c>
      <c r="ADK12073" s="18" t="s">
        <v>199</v>
      </c>
      <c r="ADL12073" s="18" t="s">
        <v>199</v>
      </c>
      <c r="ADM12073" s="18" t="s">
        <v>199</v>
      </c>
      <c r="ADN12073" s="18" t="s">
        <v>199</v>
      </c>
      <c r="ADO12073" s="18" t="s">
        <v>199</v>
      </c>
      <c r="ADP12073" s="18" t="s">
        <v>199</v>
      </c>
      <c r="ADQ12073" s="18" t="s">
        <v>199</v>
      </c>
      <c r="ADR12073" s="18" t="s">
        <v>199</v>
      </c>
      <c r="ADS12073" s="18" t="s">
        <v>199</v>
      </c>
      <c r="ADT12073" s="18" t="s">
        <v>199</v>
      </c>
      <c r="ADU12073" s="18" t="s">
        <v>199</v>
      </c>
      <c r="ADV12073" s="18" t="s">
        <v>199</v>
      </c>
      <c r="ADW12073" s="18" t="s">
        <v>199</v>
      </c>
      <c r="ADX12073" s="18" t="s">
        <v>199</v>
      </c>
      <c r="ADY12073" s="18" t="s">
        <v>199</v>
      </c>
      <c r="ADZ12073" s="18" t="s">
        <v>199</v>
      </c>
      <c r="AEA12073" s="18" t="s">
        <v>199</v>
      </c>
      <c r="AEB12073" s="18" t="s">
        <v>199</v>
      </c>
      <c r="AEC12073" s="18" t="s">
        <v>199</v>
      </c>
      <c r="AED12073" s="18" t="s">
        <v>199</v>
      </c>
      <c r="AEE12073" s="18" t="s">
        <v>199</v>
      </c>
      <c r="AEF12073" s="18" t="s">
        <v>199</v>
      </c>
      <c r="AEG12073" s="18" t="s">
        <v>199</v>
      </c>
      <c r="AEH12073" s="18" t="s">
        <v>199</v>
      </c>
      <c r="AEI12073" s="18" t="s">
        <v>199</v>
      </c>
      <c r="AEJ12073" s="18" t="s">
        <v>199</v>
      </c>
      <c r="AEK12073" s="18" t="s">
        <v>199</v>
      </c>
      <c r="AEL12073" s="18" t="s">
        <v>199</v>
      </c>
      <c r="AEM12073" s="18" t="s">
        <v>199</v>
      </c>
      <c r="AEN12073" s="18" t="s">
        <v>199</v>
      </c>
      <c r="AEO12073" s="18" t="s">
        <v>199</v>
      </c>
      <c r="AEP12073" s="18" t="s">
        <v>199</v>
      </c>
      <c r="AEQ12073" s="18" t="s">
        <v>199</v>
      </c>
      <c r="AER12073" s="18" t="s">
        <v>199</v>
      </c>
      <c r="AES12073" s="18" t="s">
        <v>199</v>
      </c>
      <c r="AET12073" s="18" t="s">
        <v>199</v>
      </c>
      <c r="AEU12073" s="18" t="s">
        <v>199</v>
      </c>
      <c r="AEV12073" s="18" t="s">
        <v>199</v>
      </c>
      <c r="AEW12073" s="18" t="s">
        <v>199</v>
      </c>
      <c r="AEX12073" s="18" t="s">
        <v>199</v>
      </c>
      <c r="AEY12073" s="18" t="s">
        <v>199</v>
      </c>
      <c r="AEZ12073" s="18" t="s">
        <v>199</v>
      </c>
      <c r="AFA12073" s="18" t="s">
        <v>199</v>
      </c>
      <c r="AFB12073" s="18" t="s">
        <v>199</v>
      </c>
      <c r="AFC12073" s="18" t="s">
        <v>199</v>
      </c>
      <c r="AFD12073" s="18" t="s">
        <v>199</v>
      </c>
      <c r="AFE12073" s="18" t="s">
        <v>199</v>
      </c>
      <c r="AFF12073" s="18" t="s">
        <v>199</v>
      </c>
      <c r="AFG12073" s="18" t="s">
        <v>199</v>
      </c>
      <c r="AFH12073" s="18" t="s">
        <v>199</v>
      </c>
      <c r="AFI12073" s="18" t="s">
        <v>199</v>
      </c>
      <c r="AFJ12073" s="18" t="s">
        <v>199</v>
      </c>
      <c r="AFK12073" s="18" t="s">
        <v>199</v>
      </c>
      <c r="AFL12073" s="18" t="s">
        <v>199</v>
      </c>
      <c r="AFM12073" s="18" t="s">
        <v>199</v>
      </c>
      <c r="AFN12073" s="18" t="s">
        <v>199</v>
      </c>
      <c r="AFO12073" s="18" t="s">
        <v>199</v>
      </c>
      <c r="AFP12073" s="18" t="s">
        <v>199</v>
      </c>
      <c r="AFQ12073" s="18" t="s">
        <v>199</v>
      </c>
      <c r="AFR12073" s="18" t="s">
        <v>199</v>
      </c>
      <c r="AFS12073" s="18" t="s">
        <v>199</v>
      </c>
      <c r="AFT12073" s="18" t="s">
        <v>199</v>
      </c>
      <c r="AFU12073" s="18" t="s">
        <v>199</v>
      </c>
      <c r="AFV12073" s="18" t="s">
        <v>199</v>
      </c>
      <c r="AFW12073" s="18" t="s">
        <v>199</v>
      </c>
      <c r="AFX12073" s="18" t="s">
        <v>199</v>
      </c>
      <c r="AFY12073" s="18" t="s">
        <v>199</v>
      </c>
      <c r="AFZ12073" s="18" t="s">
        <v>199</v>
      </c>
      <c r="AGA12073" s="18" t="s">
        <v>199</v>
      </c>
      <c r="AGB12073" s="18" t="s">
        <v>199</v>
      </c>
      <c r="AGC12073" s="18" t="s">
        <v>199</v>
      </c>
      <c r="AGD12073" s="18" t="s">
        <v>199</v>
      </c>
      <c r="AGE12073" s="18" t="s">
        <v>199</v>
      </c>
      <c r="AGF12073" s="18" t="s">
        <v>199</v>
      </c>
      <c r="AGG12073" s="18" t="s">
        <v>199</v>
      </c>
      <c r="AGH12073" s="18" t="s">
        <v>199</v>
      </c>
      <c r="AGI12073" s="18" t="s">
        <v>199</v>
      </c>
      <c r="AGJ12073" s="18" t="s">
        <v>199</v>
      </c>
      <c r="AGK12073" s="18" t="s">
        <v>199</v>
      </c>
      <c r="AGL12073" s="18" t="s">
        <v>199</v>
      </c>
      <c r="AGM12073" s="18" t="s">
        <v>199</v>
      </c>
      <c r="AGN12073" s="18" t="s">
        <v>199</v>
      </c>
      <c r="AGO12073" s="18" t="s">
        <v>199</v>
      </c>
      <c r="AGP12073" s="18" t="s">
        <v>199</v>
      </c>
      <c r="AGQ12073" s="18" t="s">
        <v>199</v>
      </c>
      <c r="AGR12073" s="18" t="s">
        <v>199</v>
      </c>
      <c r="AGS12073" s="18" t="s">
        <v>199</v>
      </c>
      <c r="AGT12073" s="18" t="s">
        <v>199</v>
      </c>
      <c r="AGU12073" s="18" t="s">
        <v>199</v>
      </c>
      <c r="AGV12073" s="18" t="s">
        <v>199</v>
      </c>
      <c r="AGW12073" s="18" t="s">
        <v>199</v>
      </c>
      <c r="AGX12073" s="18" t="s">
        <v>199</v>
      </c>
      <c r="AGY12073" s="18" t="s">
        <v>199</v>
      </c>
      <c r="AGZ12073" s="18" t="s">
        <v>199</v>
      </c>
      <c r="AHA12073" s="18" t="s">
        <v>199</v>
      </c>
      <c r="AHB12073" s="18" t="s">
        <v>199</v>
      </c>
      <c r="AHC12073" s="18" t="s">
        <v>199</v>
      </c>
      <c r="AHD12073" s="18" t="s">
        <v>199</v>
      </c>
      <c r="AHE12073" s="18" t="s">
        <v>199</v>
      </c>
      <c r="AHF12073" s="18" t="s">
        <v>199</v>
      </c>
      <c r="AHG12073" s="18" t="s">
        <v>199</v>
      </c>
      <c r="AHH12073" s="18" t="s">
        <v>199</v>
      </c>
      <c r="AHI12073" s="18" t="s">
        <v>199</v>
      </c>
      <c r="AHJ12073" s="18" t="s">
        <v>199</v>
      </c>
      <c r="AHK12073" s="18" t="s">
        <v>199</v>
      </c>
      <c r="AHL12073" s="18" t="s">
        <v>199</v>
      </c>
      <c r="AHM12073" s="18" t="s">
        <v>199</v>
      </c>
      <c r="AHN12073" s="18" t="s">
        <v>199</v>
      </c>
      <c r="AHO12073" s="18" t="s">
        <v>199</v>
      </c>
      <c r="AHP12073" s="18" t="s">
        <v>199</v>
      </c>
      <c r="AHQ12073" s="18" t="s">
        <v>199</v>
      </c>
      <c r="AHR12073" s="18" t="s">
        <v>199</v>
      </c>
      <c r="AHS12073" s="18" t="s">
        <v>199</v>
      </c>
      <c r="AHT12073" s="18" t="s">
        <v>199</v>
      </c>
      <c r="AHU12073" s="18" t="s">
        <v>199</v>
      </c>
      <c r="AHV12073" s="18" t="s">
        <v>199</v>
      </c>
      <c r="AHW12073" s="18" t="s">
        <v>199</v>
      </c>
      <c r="AHX12073" s="18" t="s">
        <v>199</v>
      </c>
      <c r="AHY12073" s="18" t="s">
        <v>199</v>
      </c>
      <c r="AHZ12073" s="18" t="s">
        <v>199</v>
      </c>
      <c r="AIA12073" s="18" t="s">
        <v>199</v>
      </c>
      <c r="AIB12073" s="18" t="s">
        <v>199</v>
      </c>
      <c r="AIC12073" s="18" t="s">
        <v>199</v>
      </c>
      <c r="AID12073" s="18" t="s">
        <v>199</v>
      </c>
      <c r="AIE12073" s="18" t="s">
        <v>199</v>
      </c>
      <c r="AIF12073" s="18" t="s">
        <v>199</v>
      </c>
      <c r="AIG12073" s="18" t="s">
        <v>199</v>
      </c>
      <c r="AIH12073" s="18" t="s">
        <v>199</v>
      </c>
      <c r="AII12073" s="18" t="s">
        <v>199</v>
      </c>
      <c r="AIJ12073" s="18" t="s">
        <v>199</v>
      </c>
      <c r="AIK12073" s="18" t="s">
        <v>199</v>
      </c>
      <c r="AIL12073" s="18" t="s">
        <v>199</v>
      </c>
      <c r="AIM12073" s="18" t="s">
        <v>199</v>
      </c>
      <c r="AIN12073" s="18" t="s">
        <v>199</v>
      </c>
      <c r="AIO12073" s="18" t="s">
        <v>199</v>
      </c>
      <c r="AIP12073" s="18" t="s">
        <v>199</v>
      </c>
      <c r="AIQ12073" s="18" t="s">
        <v>199</v>
      </c>
      <c r="AIR12073" s="18" t="s">
        <v>199</v>
      </c>
      <c r="AIS12073" s="18" t="s">
        <v>199</v>
      </c>
      <c r="AIT12073" s="18" t="s">
        <v>199</v>
      </c>
      <c r="AIU12073" s="18" t="s">
        <v>199</v>
      </c>
      <c r="AIV12073" s="18" t="s">
        <v>199</v>
      </c>
      <c r="AIW12073" s="18" t="s">
        <v>199</v>
      </c>
      <c r="AIX12073" s="18" t="s">
        <v>199</v>
      </c>
      <c r="AIY12073" s="18" t="s">
        <v>199</v>
      </c>
      <c r="AIZ12073" s="18" t="s">
        <v>199</v>
      </c>
      <c r="AJA12073" s="18" t="s">
        <v>199</v>
      </c>
      <c r="AJB12073" s="18" t="s">
        <v>199</v>
      </c>
      <c r="AJC12073" s="18" t="s">
        <v>199</v>
      </c>
      <c r="AJD12073" s="18" t="s">
        <v>199</v>
      </c>
      <c r="AJE12073" s="18" t="s">
        <v>199</v>
      </c>
      <c r="AJF12073" s="18" t="s">
        <v>199</v>
      </c>
      <c r="AJG12073" s="18" t="s">
        <v>199</v>
      </c>
      <c r="AJH12073" s="18" t="s">
        <v>199</v>
      </c>
      <c r="AJI12073" s="18" t="s">
        <v>199</v>
      </c>
      <c r="AJJ12073" s="18" t="s">
        <v>199</v>
      </c>
      <c r="AJK12073" s="18" t="s">
        <v>199</v>
      </c>
      <c r="AJL12073" s="18" t="s">
        <v>199</v>
      </c>
      <c r="AJM12073" s="18" t="s">
        <v>199</v>
      </c>
      <c r="AJN12073" s="18" t="s">
        <v>199</v>
      </c>
      <c r="AJO12073" s="18" t="s">
        <v>199</v>
      </c>
      <c r="AJP12073" s="18" t="s">
        <v>199</v>
      </c>
      <c r="AJQ12073" s="18" t="s">
        <v>199</v>
      </c>
      <c r="AJR12073" s="18" t="s">
        <v>199</v>
      </c>
      <c r="AJS12073" s="18" t="s">
        <v>199</v>
      </c>
      <c r="AJT12073" s="18" t="s">
        <v>199</v>
      </c>
      <c r="AJU12073" s="18" t="s">
        <v>199</v>
      </c>
      <c r="AJV12073" s="18" t="s">
        <v>199</v>
      </c>
      <c r="AJW12073" s="18" t="s">
        <v>199</v>
      </c>
      <c r="AJX12073" s="18" t="s">
        <v>199</v>
      </c>
      <c r="AJY12073" s="18" t="s">
        <v>199</v>
      </c>
      <c r="AJZ12073" s="18" t="s">
        <v>199</v>
      </c>
      <c r="AKA12073" s="18" t="s">
        <v>199</v>
      </c>
      <c r="AKB12073" s="18" t="s">
        <v>199</v>
      </c>
      <c r="AKC12073" s="18" t="s">
        <v>199</v>
      </c>
      <c r="AKD12073" s="18" t="s">
        <v>199</v>
      </c>
      <c r="AKE12073" s="18" t="s">
        <v>199</v>
      </c>
      <c r="AKF12073" s="18" t="s">
        <v>199</v>
      </c>
      <c r="AKG12073" s="18" t="s">
        <v>199</v>
      </c>
      <c r="AKH12073" s="18" t="s">
        <v>199</v>
      </c>
      <c r="AKI12073" s="18" t="s">
        <v>199</v>
      </c>
      <c r="AKJ12073" s="18" t="s">
        <v>199</v>
      </c>
      <c r="AKK12073" s="18" t="s">
        <v>199</v>
      </c>
      <c r="AKL12073" s="18" t="s">
        <v>199</v>
      </c>
      <c r="AKM12073" s="18" t="s">
        <v>199</v>
      </c>
      <c r="AKN12073" s="18" t="s">
        <v>199</v>
      </c>
      <c r="AKO12073" s="18" t="s">
        <v>199</v>
      </c>
      <c r="AKP12073" s="18" t="s">
        <v>199</v>
      </c>
      <c r="AKQ12073" s="18" t="s">
        <v>199</v>
      </c>
      <c r="AKR12073" s="18" t="s">
        <v>199</v>
      </c>
      <c r="AKS12073" s="18" t="s">
        <v>199</v>
      </c>
      <c r="AKT12073" s="18" t="s">
        <v>199</v>
      </c>
      <c r="AKU12073" s="18" t="s">
        <v>199</v>
      </c>
      <c r="AKV12073" s="18" t="s">
        <v>199</v>
      </c>
      <c r="AKW12073" s="18" t="s">
        <v>199</v>
      </c>
      <c r="AKX12073" s="18" t="s">
        <v>199</v>
      </c>
      <c r="AKY12073" s="18" t="s">
        <v>199</v>
      </c>
      <c r="AKZ12073" s="18" t="s">
        <v>199</v>
      </c>
      <c r="ALA12073" s="18" t="s">
        <v>199</v>
      </c>
      <c r="ALB12073" s="18" t="s">
        <v>199</v>
      </c>
      <c r="ALC12073" s="18" t="s">
        <v>199</v>
      </c>
      <c r="ALD12073" s="18" t="s">
        <v>199</v>
      </c>
      <c r="ALE12073" s="18" t="s">
        <v>199</v>
      </c>
      <c r="ALF12073" s="18" t="s">
        <v>199</v>
      </c>
      <c r="ALG12073" s="18" t="s">
        <v>199</v>
      </c>
      <c r="ALH12073" s="18" t="s">
        <v>199</v>
      </c>
      <c r="ALI12073" s="18" t="s">
        <v>199</v>
      </c>
      <c r="ALJ12073" s="18" t="s">
        <v>199</v>
      </c>
      <c r="ALK12073" s="18" t="s">
        <v>199</v>
      </c>
      <c r="ALL12073" s="18" t="s">
        <v>199</v>
      </c>
      <c r="ALM12073" s="18" t="s">
        <v>199</v>
      </c>
      <c r="ALN12073" s="18" t="s">
        <v>199</v>
      </c>
      <c r="ALO12073" s="18" t="s">
        <v>199</v>
      </c>
      <c r="ALP12073" s="18" t="s">
        <v>199</v>
      </c>
      <c r="ALQ12073" s="18" t="s">
        <v>199</v>
      </c>
      <c r="ALR12073" s="18" t="s">
        <v>199</v>
      </c>
      <c r="ALS12073" s="18" t="s">
        <v>199</v>
      </c>
      <c r="ALT12073" s="18" t="s">
        <v>199</v>
      </c>
      <c r="ALU12073" s="18" t="s">
        <v>199</v>
      </c>
      <c r="ALV12073" s="18" t="s">
        <v>199</v>
      </c>
      <c r="ALW12073" s="18" t="s">
        <v>199</v>
      </c>
      <c r="ALX12073" s="18" t="s">
        <v>199</v>
      </c>
      <c r="ALY12073" s="18" t="s">
        <v>199</v>
      </c>
      <c r="ALZ12073" s="18" t="s">
        <v>199</v>
      </c>
      <c r="AMA12073" s="18" t="s">
        <v>199</v>
      </c>
      <c r="AMB12073" s="18" t="s">
        <v>199</v>
      </c>
      <c r="AMC12073" s="18" t="s">
        <v>199</v>
      </c>
      <c r="AMD12073" s="18" t="s">
        <v>199</v>
      </c>
      <c r="AME12073" s="18" t="s">
        <v>199</v>
      </c>
      <c r="AMF12073" s="18" t="s">
        <v>199</v>
      </c>
      <c r="AMG12073" s="18" t="s">
        <v>199</v>
      </c>
      <c r="AMH12073" s="18" t="s">
        <v>199</v>
      </c>
      <c r="AMI12073" s="18" t="s">
        <v>199</v>
      </c>
      <c r="AMJ12073" s="18" t="s">
        <v>199</v>
      </c>
      <c r="AMK12073" s="18" t="s">
        <v>199</v>
      </c>
      <c r="AML12073" s="18" t="s">
        <v>199</v>
      </c>
      <c r="AMM12073" s="18" t="s">
        <v>199</v>
      </c>
      <c r="AMN12073" s="18" t="s">
        <v>199</v>
      </c>
      <c r="AMO12073" s="18" t="s">
        <v>199</v>
      </c>
      <c r="AMP12073" s="18" t="s">
        <v>199</v>
      </c>
      <c r="AMQ12073" s="18" t="s">
        <v>199</v>
      </c>
      <c r="AMR12073" s="18" t="s">
        <v>199</v>
      </c>
      <c r="AMS12073" s="18" t="s">
        <v>199</v>
      </c>
      <c r="AMT12073" s="18" t="s">
        <v>199</v>
      </c>
      <c r="AMU12073" s="18" t="s">
        <v>199</v>
      </c>
      <c r="AMV12073" s="18" t="s">
        <v>199</v>
      </c>
      <c r="AMW12073" s="18" t="s">
        <v>199</v>
      </c>
      <c r="AMX12073" s="18" t="s">
        <v>199</v>
      </c>
      <c r="AMY12073" s="18" t="s">
        <v>199</v>
      </c>
      <c r="AMZ12073" s="18" t="s">
        <v>199</v>
      </c>
      <c r="ANA12073" s="18" t="s">
        <v>199</v>
      </c>
      <c r="ANB12073" s="18" t="s">
        <v>199</v>
      </c>
      <c r="ANC12073" s="18" t="s">
        <v>199</v>
      </c>
      <c r="AND12073" s="18" t="s">
        <v>199</v>
      </c>
      <c r="ANE12073" s="18" t="s">
        <v>199</v>
      </c>
      <c r="ANF12073" s="18" t="s">
        <v>199</v>
      </c>
      <c r="ANG12073" s="18" t="s">
        <v>199</v>
      </c>
      <c r="ANH12073" s="18" t="s">
        <v>199</v>
      </c>
      <c r="ANI12073" s="18" t="s">
        <v>199</v>
      </c>
      <c r="ANJ12073" s="18" t="s">
        <v>199</v>
      </c>
      <c r="ANK12073" s="18" t="s">
        <v>199</v>
      </c>
      <c r="ANL12073" s="18" t="s">
        <v>199</v>
      </c>
      <c r="ANM12073" s="18" t="s">
        <v>199</v>
      </c>
      <c r="ANN12073" s="18" t="s">
        <v>199</v>
      </c>
      <c r="ANO12073" s="18" t="s">
        <v>199</v>
      </c>
      <c r="ANP12073" s="18" t="s">
        <v>199</v>
      </c>
      <c r="ANQ12073" s="18" t="s">
        <v>199</v>
      </c>
      <c r="ANR12073" s="18" t="s">
        <v>199</v>
      </c>
      <c r="ANS12073" s="18" t="s">
        <v>199</v>
      </c>
      <c r="ANT12073" s="18" t="s">
        <v>199</v>
      </c>
      <c r="ANU12073" s="18" t="s">
        <v>199</v>
      </c>
      <c r="ANV12073" s="18" t="s">
        <v>199</v>
      </c>
      <c r="ANW12073" s="18" t="s">
        <v>199</v>
      </c>
      <c r="ANX12073" s="18" t="s">
        <v>199</v>
      </c>
      <c r="ANY12073" s="18" t="s">
        <v>199</v>
      </c>
      <c r="ANZ12073" s="18" t="s">
        <v>199</v>
      </c>
      <c r="AOA12073" s="18" t="s">
        <v>199</v>
      </c>
      <c r="AOB12073" s="18" t="s">
        <v>199</v>
      </c>
      <c r="AOC12073" s="18" t="s">
        <v>199</v>
      </c>
      <c r="AOD12073" s="18" t="s">
        <v>199</v>
      </c>
      <c r="AOE12073" s="18" t="s">
        <v>199</v>
      </c>
      <c r="AOF12073" s="18" t="s">
        <v>199</v>
      </c>
      <c r="AOG12073" s="18" t="s">
        <v>199</v>
      </c>
      <c r="AOH12073" s="18" t="s">
        <v>199</v>
      </c>
      <c r="AOI12073" s="18" t="s">
        <v>199</v>
      </c>
      <c r="AOJ12073" s="18" t="s">
        <v>199</v>
      </c>
      <c r="AOK12073" s="18" t="s">
        <v>199</v>
      </c>
      <c r="AOL12073" s="18" t="s">
        <v>199</v>
      </c>
      <c r="AOM12073" s="18" t="s">
        <v>199</v>
      </c>
      <c r="AON12073" s="18" t="s">
        <v>199</v>
      </c>
      <c r="AOO12073" s="18" t="s">
        <v>199</v>
      </c>
      <c r="AOP12073" s="18" t="s">
        <v>199</v>
      </c>
      <c r="AOQ12073" s="18" t="s">
        <v>199</v>
      </c>
      <c r="AOR12073" s="18" t="s">
        <v>199</v>
      </c>
      <c r="AOS12073" s="18" t="s">
        <v>199</v>
      </c>
      <c r="AOT12073" s="18" t="s">
        <v>199</v>
      </c>
      <c r="AOU12073" s="18" t="s">
        <v>199</v>
      </c>
      <c r="AOV12073" s="18" t="s">
        <v>199</v>
      </c>
      <c r="AOW12073" s="18" t="s">
        <v>199</v>
      </c>
      <c r="AOX12073" s="18" t="s">
        <v>199</v>
      </c>
      <c r="AOY12073" s="18" t="s">
        <v>199</v>
      </c>
      <c r="AOZ12073" s="18" t="s">
        <v>199</v>
      </c>
      <c r="APA12073" s="18" t="s">
        <v>199</v>
      </c>
      <c r="APB12073" s="18" t="s">
        <v>199</v>
      </c>
      <c r="APC12073" s="18" t="s">
        <v>199</v>
      </c>
      <c r="APD12073" s="18" t="s">
        <v>199</v>
      </c>
      <c r="APE12073" s="18" t="s">
        <v>199</v>
      </c>
      <c r="APF12073" s="18" t="s">
        <v>199</v>
      </c>
      <c r="APG12073" s="18" t="s">
        <v>199</v>
      </c>
      <c r="APH12073" s="18" t="s">
        <v>199</v>
      </c>
      <c r="API12073" s="18" t="s">
        <v>199</v>
      </c>
      <c r="APJ12073" s="18" t="s">
        <v>199</v>
      </c>
      <c r="APK12073" s="18" t="s">
        <v>199</v>
      </c>
      <c r="APL12073" s="18" t="s">
        <v>199</v>
      </c>
      <c r="APM12073" s="18" t="s">
        <v>199</v>
      </c>
      <c r="APN12073" s="18" t="s">
        <v>199</v>
      </c>
      <c r="APO12073" s="18" t="s">
        <v>199</v>
      </c>
      <c r="APP12073" s="18" t="s">
        <v>199</v>
      </c>
      <c r="APQ12073" s="18" t="s">
        <v>199</v>
      </c>
      <c r="APR12073" s="18" t="s">
        <v>199</v>
      </c>
      <c r="APS12073" s="18" t="s">
        <v>199</v>
      </c>
      <c r="APT12073" s="18" t="s">
        <v>199</v>
      </c>
      <c r="APU12073" s="18" t="s">
        <v>199</v>
      </c>
      <c r="APV12073" s="18" t="s">
        <v>199</v>
      </c>
      <c r="APW12073" s="18" t="s">
        <v>199</v>
      </c>
      <c r="APX12073" s="18" t="s">
        <v>199</v>
      </c>
      <c r="APY12073" s="18" t="s">
        <v>199</v>
      </c>
      <c r="APZ12073" s="18" t="s">
        <v>199</v>
      </c>
      <c r="AQA12073" s="18" t="s">
        <v>199</v>
      </c>
      <c r="AQB12073" s="18" t="s">
        <v>199</v>
      </c>
      <c r="AQC12073" s="18" t="s">
        <v>199</v>
      </c>
      <c r="AQD12073" s="18" t="s">
        <v>199</v>
      </c>
      <c r="AQE12073" s="18" t="s">
        <v>199</v>
      </c>
      <c r="AQF12073" s="18" t="s">
        <v>199</v>
      </c>
      <c r="AQG12073" s="18" t="s">
        <v>199</v>
      </c>
      <c r="AQH12073" s="18" t="s">
        <v>199</v>
      </c>
      <c r="AQI12073" s="18" t="s">
        <v>199</v>
      </c>
      <c r="AQJ12073" s="18" t="s">
        <v>199</v>
      </c>
      <c r="AQK12073" s="18" t="s">
        <v>199</v>
      </c>
      <c r="AQL12073" s="18" t="s">
        <v>199</v>
      </c>
      <c r="AQM12073" s="18" t="s">
        <v>199</v>
      </c>
      <c r="AQN12073" s="18" t="s">
        <v>199</v>
      </c>
      <c r="AQO12073" s="18" t="s">
        <v>199</v>
      </c>
      <c r="AQP12073" s="18" t="s">
        <v>199</v>
      </c>
      <c r="AQQ12073" s="18" t="s">
        <v>199</v>
      </c>
      <c r="AQR12073" s="18" t="s">
        <v>199</v>
      </c>
      <c r="AQS12073" s="18" t="s">
        <v>199</v>
      </c>
      <c r="AQT12073" s="18" t="s">
        <v>199</v>
      </c>
      <c r="AQU12073" s="18" t="s">
        <v>199</v>
      </c>
      <c r="AQV12073" s="18" t="s">
        <v>199</v>
      </c>
      <c r="AQW12073" s="18" t="s">
        <v>199</v>
      </c>
      <c r="AQX12073" s="18" t="s">
        <v>199</v>
      </c>
      <c r="AQY12073" s="18" t="s">
        <v>199</v>
      </c>
      <c r="AQZ12073" s="18" t="s">
        <v>199</v>
      </c>
      <c r="ARA12073" s="18" t="s">
        <v>199</v>
      </c>
      <c r="ARB12073" s="18" t="s">
        <v>199</v>
      </c>
      <c r="ARC12073" s="18" t="s">
        <v>199</v>
      </c>
      <c r="ARD12073" s="18" t="s">
        <v>199</v>
      </c>
      <c r="ARE12073" s="18" t="s">
        <v>199</v>
      </c>
      <c r="ARF12073" s="18" t="s">
        <v>199</v>
      </c>
      <c r="ARG12073" s="18" t="s">
        <v>199</v>
      </c>
      <c r="ARH12073" s="18" t="s">
        <v>199</v>
      </c>
      <c r="ARI12073" s="18" t="s">
        <v>199</v>
      </c>
      <c r="ARJ12073" s="18" t="s">
        <v>199</v>
      </c>
      <c r="ARK12073" s="18" t="s">
        <v>199</v>
      </c>
      <c r="ARL12073" s="18" t="s">
        <v>199</v>
      </c>
      <c r="ARM12073" s="18" t="s">
        <v>199</v>
      </c>
      <c r="ARN12073" s="18" t="s">
        <v>199</v>
      </c>
      <c r="ARO12073" s="18" t="s">
        <v>199</v>
      </c>
      <c r="ARP12073" s="18" t="s">
        <v>199</v>
      </c>
      <c r="ARQ12073" s="18" t="s">
        <v>199</v>
      </c>
      <c r="ARR12073" s="18" t="s">
        <v>199</v>
      </c>
      <c r="ARS12073" s="18" t="s">
        <v>199</v>
      </c>
      <c r="ART12073" s="18" t="s">
        <v>199</v>
      </c>
      <c r="ARU12073" s="18" t="s">
        <v>199</v>
      </c>
      <c r="ARV12073" s="18" t="s">
        <v>199</v>
      </c>
      <c r="ARW12073" s="18" t="s">
        <v>199</v>
      </c>
      <c r="ARX12073" s="18" t="s">
        <v>199</v>
      </c>
      <c r="ARY12073" s="18" t="s">
        <v>199</v>
      </c>
      <c r="ARZ12073" s="18" t="s">
        <v>199</v>
      </c>
      <c r="ASA12073" s="18" t="s">
        <v>199</v>
      </c>
      <c r="ASB12073" s="18" t="s">
        <v>199</v>
      </c>
      <c r="ASC12073" s="18" t="s">
        <v>199</v>
      </c>
      <c r="ASD12073" s="18" t="s">
        <v>199</v>
      </c>
      <c r="ASE12073" s="18" t="s">
        <v>199</v>
      </c>
      <c r="ASF12073" s="18" t="s">
        <v>199</v>
      </c>
      <c r="ASG12073" s="18" t="s">
        <v>199</v>
      </c>
      <c r="ASH12073" s="18" t="s">
        <v>199</v>
      </c>
      <c r="ASI12073" s="18" t="s">
        <v>199</v>
      </c>
      <c r="ASJ12073" s="18" t="s">
        <v>199</v>
      </c>
      <c r="ASK12073" s="18" t="s">
        <v>199</v>
      </c>
      <c r="ASL12073" s="18" t="s">
        <v>199</v>
      </c>
      <c r="ASM12073" s="18" t="s">
        <v>199</v>
      </c>
      <c r="ASN12073" s="18" t="s">
        <v>199</v>
      </c>
      <c r="ASO12073" s="18" t="s">
        <v>199</v>
      </c>
      <c r="ASP12073" s="18" t="s">
        <v>199</v>
      </c>
      <c r="ASQ12073" s="18" t="s">
        <v>199</v>
      </c>
      <c r="ASR12073" s="18" t="s">
        <v>199</v>
      </c>
      <c r="ASS12073" s="18" t="s">
        <v>199</v>
      </c>
      <c r="AST12073" s="18" t="s">
        <v>199</v>
      </c>
      <c r="ASU12073" s="18" t="s">
        <v>199</v>
      </c>
      <c r="ASV12073" s="18" t="s">
        <v>199</v>
      </c>
      <c r="ASW12073" s="18" t="s">
        <v>199</v>
      </c>
      <c r="ASX12073" s="18" t="s">
        <v>199</v>
      </c>
      <c r="ASY12073" s="18" t="s">
        <v>199</v>
      </c>
      <c r="ASZ12073" s="18" t="s">
        <v>199</v>
      </c>
      <c r="ATA12073" s="18" t="s">
        <v>199</v>
      </c>
      <c r="ATB12073" s="18" t="s">
        <v>199</v>
      </c>
      <c r="ATC12073" s="18" t="s">
        <v>199</v>
      </c>
      <c r="ATD12073" s="18" t="s">
        <v>199</v>
      </c>
      <c r="ATE12073" s="18" t="s">
        <v>199</v>
      </c>
      <c r="ATF12073" s="18" t="s">
        <v>199</v>
      </c>
      <c r="ATG12073" s="18" t="s">
        <v>199</v>
      </c>
      <c r="ATH12073" s="18" t="s">
        <v>199</v>
      </c>
      <c r="ATI12073" s="18" t="s">
        <v>199</v>
      </c>
      <c r="ATJ12073" s="18" t="s">
        <v>199</v>
      </c>
      <c r="ATK12073" s="18" t="s">
        <v>199</v>
      </c>
      <c r="ATL12073" s="18" t="s">
        <v>199</v>
      </c>
      <c r="ATM12073" s="18" t="s">
        <v>199</v>
      </c>
      <c r="ATN12073" s="18" t="s">
        <v>199</v>
      </c>
      <c r="ATO12073" s="18" t="s">
        <v>199</v>
      </c>
      <c r="ATP12073" s="18" t="s">
        <v>199</v>
      </c>
      <c r="ATQ12073" s="18" t="s">
        <v>199</v>
      </c>
      <c r="ATR12073" s="18" t="s">
        <v>199</v>
      </c>
      <c r="ATS12073" s="18" t="s">
        <v>199</v>
      </c>
      <c r="ATT12073" s="18" t="s">
        <v>199</v>
      </c>
      <c r="ATU12073" s="18" t="s">
        <v>199</v>
      </c>
      <c r="ATV12073" s="18" t="s">
        <v>199</v>
      </c>
      <c r="ATW12073" s="18" t="s">
        <v>199</v>
      </c>
      <c r="ATX12073" s="18" t="s">
        <v>199</v>
      </c>
      <c r="ATY12073" s="18" t="s">
        <v>199</v>
      </c>
      <c r="ATZ12073" s="18" t="s">
        <v>199</v>
      </c>
      <c r="AUA12073" s="18" t="s">
        <v>199</v>
      </c>
      <c r="AUB12073" s="18" t="s">
        <v>199</v>
      </c>
      <c r="AUC12073" s="18" t="s">
        <v>199</v>
      </c>
      <c r="AUD12073" s="18" t="s">
        <v>199</v>
      </c>
      <c r="AUE12073" s="18" t="s">
        <v>199</v>
      </c>
      <c r="AUF12073" s="18" t="s">
        <v>199</v>
      </c>
      <c r="AUG12073" s="18" t="s">
        <v>199</v>
      </c>
      <c r="AUH12073" s="18" t="s">
        <v>199</v>
      </c>
      <c r="AUI12073" s="18" t="s">
        <v>199</v>
      </c>
      <c r="AUJ12073" s="18" t="s">
        <v>199</v>
      </c>
      <c r="AUK12073" s="18" t="s">
        <v>199</v>
      </c>
      <c r="AUL12073" s="18" t="s">
        <v>199</v>
      </c>
      <c r="AUM12073" s="18" t="s">
        <v>199</v>
      </c>
      <c r="AUN12073" s="18" t="s">
        <v>199</v>
      </c>
      <c r="AUO12073" s="18" t="s">
        <v>199</v>
      </c>
      <c r="AUP12073" s="18" t="s">
        <v>199</v>
      </c>
      <c r="AUQ12073" s="18" t="s">
        <v>199</v>
      </c>
      <c r="AUR12073" s="18" t="s">
        <v>199</v>
      </c>
      <c r="AUS12073" s="18" t="s">
        <v>199</v>
      </c>
      <c r="AUT12073" s="18" t="s">
        <v>199</v>
      </c>
      <c r="AUU12073" s="18" t="s">
        <v>199</v>
      </c>
      <c r="AUV12073" s="18" t="s">
        <v>199</v>
      </c>
      <c r="AUW12073" s="18" t="s">
        <v>199</v>
      </c>
      <c r="AUX12073" s="18" t="s">
        <v>199</v>
      </c>
      <c r="AUY12073" s="18" t="s">
        <v>199</v>
      </c>
      <c r="AUZ12073" s="18" t="s">
        <v>199</v>
      </c>
      <c r="AVA12073" s="18" t="s">
        <v>199</v>
      </c>
      <c r="AVB12073" s="18" t="s">
        <v>199</v>
      </c>
      <c r="AVC12073" s="18" t="s">
        <v>199</v>
      </c>
      <c r="AVD12073" s="18" t="s">
        <v>199</v>
      </c>
      <c r="AVE12073" s="18" t="s">
        <v>199</v>
      </c>
      <c r="AVF12073" s="18" t="s">
        <v>199</v>
      </c>
      <c r="AVG12073" s="18" t="s">
        <v>199</v>
      </c>
      <c r="AVH12073" s="18" t="s">
        <v>199</v>
      </c>
      <c r="AVI12073" s="18" t="s">
        <v>199</v>
      </c>
      <c r="AVJ12073" s="18" t="s">
        <v>199</v>
      </c>
      <c r="AVK12073" s="18" t="s">
        <v>199</v>
      </c>
      <c r="AVL12073" s="18" t="s">
        <v>199</v>
      </c>
      <c r="AVM12073" s="18" t="s">
        <v>199</v>
      </c>
      <c r="AVN12073" s="18" t="s">
        <v>199</v>
      </c>
      <c r="AVO12073" s="18" t="s">
        <v>199</v>
      </c>
      <c r="AVP12073" s="18" t="s">
        <v>199</v>
      </c>
      <c r="AVQ12073" s="18" t="s">
        <v>199</v>
      </c>
      <c r="AVR12073" s="18" t="s">
        <v>199</v>
      </c>
      <c r="AVS12073" s="18" t="s">
        <v>199</v>
      </c>
      <c r="AVT12073" s="18" t="s">
        <v>199</v>
      </c>
      <c r="AVU12073" s="18" t="s">
        <v>199</v>
      </c>
      <c r="AVV12073" s="18" t="s">
        <v>199</v>
      </c>
      <c r="AVW12073" s="18" t="s">
        <v>199</v>
      </c>
      <c r="AVX12073" s="18" t="s">
        <v>199</v>
      </c>
      <c r="AVY12073" s="18" t="s">
        <v>199</v>
      </c>
      <c r="AVZ12073" s="18" t="s">
        <v>199</v>
      </c>
      <c r="AWA12073" s="18" t="s">
        <v>199</v>
      </c>
      <c r="AWB12073" s="18" t="s">
        <v>199</v>
      </c>
      <c r="AWC12073" s="18" t="s">
        <v>199</v>
      </c>
      <c r="AWD12073" s="18" t="s">
        <v>199</v>
      </c>
      <c r="AWE12073" s="18" t="s">
        <v>199</v>
      </c>
      <c r="AWF12073" s="18" t="s">
        <v>199</v>
      </c>
      <c r="AWG12073" s="18" t="s">
        <v>199</v>
      </c>
      <c r="AWH12073" s="18" t="s">
        <v>199</v>
      </c>
      <c r="AWI12073" s="18" t="s">
        <v>199</v>
      </c>
      <c r="AWJ12073" s="18" t="s">
        <v>199</v>
      </c>
      <c r="AWK12073" s="18" t="s">
        <v>199</v>
      </c>
      <c r="AWL12073" s="18" t="s">
        <v>199</v>
      </c>
      <c r="AWM12073" s="18" t="s">
        <v>199</v>
      </c>
      <c r="AWN12073" s="18" t="s">
        <v>199</v>
      </c>
      <c r="AWO12073" s="18" t="s">
        <v>199</v>
      </c>
      <c r="AWP12073" s="18" t="s">
        <v>199</v>
      </c>
      <c r="AWQ12073" s="18" t="s">
        <v>199</v>
      </c>
      <c r="AWR12073" s="18" t="s">
        <v>199</v>
      </c>
      <c r="AWS12073" s="18" t="s">
        <v>199</v>
      </c>
      <c r="AWT12073" s="18" t="s">
        <v>199</v>
      </c>
      <c r="AWU12073" s="18" t="s">
        <v>199</v>
      </c>
      <c r="AWV12073" s="18" t="s">
        <v>199</v>
      </c>
      <c r="AWW12073" s="18" t="s">
        <v>199</v>
      </c>
      <c r="AWX12073" s="18" t="s">
        <v>199</v>
      </c>
      <c r="AWY12073" s="18" t="s">
        <v>199</v>
      </c>
      <c r="AWZ12073" s="18" t="s">
        <v>199</v>
      </c>
      <c r="AXA12073" s="18" t="s">
        <v>199</v>
      </c>
      <c r="AXB12073" s="18" t="s">
        <v>199</v>
      </c>
      <c r="AXC12073" s="18" t="s">
        <v>199</v>
      </c>
      <c r="AXD12073" s="18" t="s">
        <v>199</v>
      </c>
      <c r="AXE12073" s="18" t="s">
        <v>199</v>
      </c>
      <c r="AXF12073" s="18" t="s">
        <v>199</v>
      </c>
      <c r="AXG12073" s="18" t="s">
        <v>199</v>
      </c>
      <c r="AXH12073" s="18" t="s">
        <v>199</v>
      </c>
      <c r="AXI12073" s="18" t="s">
        <v>199</v>
      </c>
      <c r="AXJ12073" s="18" t="s">
        <v>199</v>
      </c>
      <c r="AXK12073" s="18" t="s">
        <v>199</v>
      </c>
      <c r="AXL12073" s="18" t="s">
        <v>199</v>
      </c>
      <c r="AXM12073" s="18" t="s">
        <v>199</v>
      </c>
      <c r="AXN12073" s="18" t="s">
        <v>199</v>
      </c>
      <c r="AXO12073" s="18" t="s">
        <v>199</v>
      </c>
      <c r="AXP12073" s="18" t="s">
        <v>199</v>
      </c>
      <c r="AXQ12073" s="18" t="s">
        <v>199</v>
      </c>
      <c r="AXR12073" s="18" t="s">
        <v>199</v>
      </c>
      <c r="AXS12073" s="18" t="s">
        <v>199</v>
      </c>
      <c r="AXT12073" s="18" t="s">
        <v>199</v>
      </c>
      <c r="AXU12073" s="18" t="s">
        <v>199</v>
      </c>
      <c r="AXV12073" s="18" t="s">
        <v>199</v>
      </c>
      <c r="AXW12073" s="18" t="s">
        <v>199</v>
      </c>
      <c r="AXX12073" s="18" t="s">
        <v>199</v>
      </c>
      <c r="AXY12073" s="18" t="s">
        <v>199</v>
      </c>
      <c r="AXZ12073" s="18" t="s">
        <v>199</v>
      </c>
      <c r="AYA12073" s="18" t="s">
        <v>199</v>
      </c>
      <c r="AYB12073" s="18" t="s">
        <v>199</v>
      </c>
      <c r="AYC12073" s="18" t="s">
        <v>199</v>
      </c>
      <c r="AYD12073" s="18" t="s">
        <v>199</v>
      </c>
      <c r="AYE12073" s="18" t="s">
        <v>199</v>
      </c>
      <c r="AYF12073" s="18" t="s">
        <v>199</v>
      </c>
      <c r="AYG12073" s="18" t="s">
        <v>199</v>
      </c>
      <c r="AYH12073" s="18" t="s">
        <v>199</v>
      </c>
      <c r="AYI12073" s="18" t="s">
        <v>199</v>
      </c>
      <c r="AYJ12073" s="18" t="s">
        <v>199</v>
      </c>
      <c r="AYK12073" s="18" t="s">
        <v>199</v>
      </c>
      <c r="AYL12073" s="18" t="s">
        <v>199</v>
      </c>
      <c r="AYM12073" s="18" t="s">
        <v>199</v>
      </c>
      <c r="AYN12073" s="18" t="s">
        <v>199</v>
      </c>
      <c r="AYO12073" s="18" t="s">
        <v>199</v>
      </c>
      <c r="AYP12073" s="18" t="s">
        <v>199</v>
      </c>
      <c r="AYQ12073" s="18" t="s">
        <v>199</v>
      </c>
      <c r="AYR12073" s="18" t="s">
        <v>199</v>
      </c>
      <c r="AYS12073" s="18" t="s">
        <v>199</v>
      </c>
      <c r="AYT12073" s="18" t="s">
        <v>199</v>
      </c>
      <c r="AYU12073" s="18" t="s">
        <v>199</v>
      </c>
      <c r="AYV12073" s="18" t="s">
        <v>199</v>
      </c>
      <c r="AYW12073" s="18" t="s">
        <v>199</v>
      </c>
      <c r="AYX12073" s="18" t="s">
        <v>199</v>
      </c>
      <c r="AYY12073" s="18" t="s">
        <v>199</v>
      </c>
      <c r="AYZ12073" s="18" t="s">
        <v>199</v>
      </c>
      <c r="AZA12073" s="18" t="s">
        <v>199</v>
      </c>
      <c r="AZB12073" s="18" t="s">
        <v>199</v>
      </c>
      <c r="AZC12073" s="18" t="s">
        <v>199</v>
      </c>
      <c r="AZD12073" s="18" t="s">
        <v>199</v>
      </c>
      <c r="AZE12073" s="18" t="s">
        <v>199</v>
      </c>
      <c r="AZF12073" s="18" t="s">
        <v>199</v>
      </c>
      <c r="AZG12073" s="18" t="s">
        <v>199</v>
      </c>
      <c r="AZH12073" s="18" t="s">
        <v>199</v>
      </c>
      <c r="AZI12073" s="18" t="s">
        <v>199</v>
      </c>
      <c r="AZJ12073" s="18" t="s">
        <v>199</v>
      </c>
      <c r="AZK12073" s="18" t="s">
        <v>199</v>
      </c>
      <c r="AZL12073" s="18" t="s">
        <v>199</v>
      </c>
      <c r="AZM12073" s="18" t="s">
        <v>199</v>
      </c>
      <c r="AZN12073" s="18" t="s">
        <v>199</v>
      </c>
      <c r="AZO12073" s="18" t="s">
        <v>199</v>
      </c>
      <c r="AZP12073" s="18" t="s">
        <v>199</v>
      </c>
      <c r="AZQ12073" s="18" t="s">
        <v>199</v>
      </c>
      <c r="AZR12073" s="18" t="s">
        <v>199</v>
      </c>
      <c r="AZS12073" s="18" t="s">
        <v>199</v>
      </c>
      <c r="AZT12073" s="18" t="s">
        <v>199</v>
      </c>
      <c r="AZU12073" s="18" t="s">
        <v>199</v>
      </c>
      <c r="AZV12073" s="18" t="s">
        <v>199</v>
      </c>
      <c r="AZW12073" s="18" t="s">
        <v>199</v>
      </c>
      <c r="AZX12073" s="18" t="s">
        <v>199</v>
      </c>
      <c r="AZY12073" s="18" t="s">
        <v>199</v>
      </c>
      <c r="AZZ12073" s="18" t="s">
        <v>199</v>
      </c>
      <c r="BAA12073" s="18" t="s">
        <v>199</v>
      </c>
      <c r="BAB12073" s="18" t="s">
        <v>199</v>
      </c>
      <c r="BAC12073" s="18" t="s">
        <v>199</v>
      </c>
      <c r="BAD12073" s="18" t="s">
        <v>199</v>
      </c>
      <c r="BAE12073" s="18" t="s">
        <v>199</v>
      </c>
      <c r="BAF12073" s="18" t="s">
        <v>199</v>
      </c>
      <c r="BAG12073" s="18" t="s">
        <v>199</v>
      </c>
      <c r="BAH12073" s="18" t="s">
        <v>199</v>
      </c>
      <c r="BAI12073" s="18" t="s">
        <v>199</v>
      </c>
      <c r="BAJ12073" s="18" t="s">
        <v>199</v>
      </c>
      <c r="BAK12073" s="18" t="s">
        <v>199</v>
      </c>
      <c r="BAL12073" s="18" t="s">
        <v>199</v>
      </c>
      <c r="BAM12073" s="18" t="s">
        <v>199</v>
      </c>
      <c r="BAN12073" s="18" t="s">
        <v>199</v>
      </c>
      <c r="BAO12073" s="18" t="s">
        <v>199</v>
      </c>
      <c r="BAP12073" s="18" t="s">
        <v>199</v>
      </c>
      <c r="BAQ12073" s="18" t="s">
        <v>199</v>
      </c>
      <c r="BAR12073" s="18" t="s">
        <v>199</v>
      </c>
      <c r="BAS12073" s="18" t="s">
        <v>199</v>
      </c>
      <c r="BAT12073" s="18" t="s">
        <v>199</v>
      </c>
      <c r="BAU12073" s="18" t="s">
        <v>199</v>
      </c>
      <c r="BAV12073" s="18" t="s">
        <v>199</v>
      </c>
      <c r="BAW12073" s="18" t="s">
        <v>199</v>
      </c>
      <c r="BAX12073" s="18" t="s">
        <v>199</v>
      </c>
      <c r="BAY12073" s="18" t="s">
        <v>199</v>
      </c>
      <c r="BAZ12073" s="18" t="s">
        <v>199</v>
      </c>
      <c r="BBA12073" s="18" t="s">
        <v>199</v>
      </c>
      <c r="BBB12073" s="18" t="s">
        <v>199</v>
      </c>
      <c r="BBC12073" s="18" t="s">
        <v>199</v>
      </c>
      <c r="BBD12073" s="18" t="s">
        <v>199</v>
      </c>
      <c r="BBE12073" s="18" t="s">
        <v>199</v>
      </c>
      <c r="BBF12073" s="18" t="s">
        <v>199</v>
      </c>
      <c r="BBG12073" s="18" t="s">
        <v>199</v>
      </c>
      <c r="BBH12073" s="18" t="s">
        <v>199</v>
      </c>
      <c r="BBI12073" s="18" t="s">
        <v>199</v>
      </c>
      <c r="BBJ12073" s="18" t="s">
        <v>199</v>
      </c>
      <c r="BBK12073" s="18" t="s">
        <v>199</v>
      </c>
      <c r="BBL12073" s="18" t="s">
        <v>199</v>
      </c>
      <c r="BBM12073" s="18" t="s">
        <v>199</v>
      </c>
      <c r="BBN12073" s="18" t="s">
        <v>199</v>
      </c>
      <c r="BBO12073" s="18" t="s">
        <v>199</v>
      </c>
      <c r="BBP12073" s="18" t="s">
        <v>199</v>
      </c>
      <c r="BBQ12073" s="18" t="s">
        <v>199</v>
      </c>
      <c r="BBR12073" s="18" t="s">
        <v>199</v>
      </c>
      <c r="BBS12073" s="18" t="s">
        <v>199</v>
      </c>
      <c r="BBT12073" s="18" t="s">
        <v>199</v>
      </c>
      <c r="BBU12073" s="18" t="s">
        <v>199</v>
      </c>
      <c r="BBV12073" s="18" t="s">
        <v>199</v>
      </c>
      <c r="BBW12073" s="18" t="s">
        <v>199</v>
      </c>
      <c r="BBX12073" s="18" t="s">
        <v>199</v>
      </c>
      <c r="BBY12073" s="18" t="s">
        <v>199</v>
      </c>
      <c r="BBZ12073" s="18" t="s">
        <v>199</v>
      </c>
      <c r="BCA12073" s="18" t="s">
        <v>199</v>
      </c>
      <c r="BCB12073" s="18" t="s">
        <v>199</v>
      </c>
      <c r="BCC12073" s="18" t="s">
        <v>199</v>
      </c>
      <c r="BCD12073" s="18" t="s">
        <v>199</v>
      </c>
      <c r="BCE12073" s="18" t="s">
        <v>199</v>
      </c>
      <c r="BCF12073" s="18" t="s">
        <v>199</v>
      </c>
      <c r="BCG12073" s="18" t="s">
        <v>199</v>
      </c>
      <c r="BCH12073" s="18" t="s">
        <v>199</v>
      </c>
      <c r="BCI12073" s="18" t="s">
        <v>199</v>
      </c>
      <c r="BCJ12073" s="18" t="s">
        <v>199</v>
      </c>
      <c r="BCK12073" s="18" t="s">
        <v>199</v>
      </c>
      <c r="BCL12073" s="18" t="s">
        <v>199</v>
      </c>
      <c r="BCM12073" s="18" t="s">
        <v>199</v>
      </c>
      <c r="BCN12073" s="18" t="s">
        <v>199</v>
      </c>
      <c r="BCO12073" s="18" t="s">
        <v>199</v>
      </c>
      <c r="BCP12073" s="18" t="s">
        <v>199</v>
      </c>
      <c r="BCQ12073" s="18" t="s">
        <v>199</v>
      </c>
      <c r="BCR12073" s="18" t="s">
        <v>199</v>
      </c>
      <c r="BCS12073" s="18" t="s">
        <v>199</v>
      </c>
      <c r="BCT12073" s="18" t="s">
        <v>199</v>
      </c>
      <c r="BCU12073" s="18" t="s">
        <v>199</v>
      </c>
      <c r="BCV12073" s="18" t="s">
        <v>199</v>
      </c>
      <c r="BCW12073" s="18" t="s">
        <v>199</v>
      </c>
      <c r="BCX12073" s="18" t="s">
        <v>199</v>
      </c>
      <c r="BCY12073" s="18" t="s">
        <v>199</v>
      </c>
      <c r="BCZ12073" s="18" t="s">
        <v>199</v>
      </c>
      <c r="BDA12073" s="18" t="s">
        <v>199</v>
      </c>
      <c r="BDB12073" s="18" t="s">
        <v>199</v>
      </c>
      <c r="BDC12073" s="18" t="s">
        <v>199</v>
      </c>
      <c r="BDD12073" s="18" t="s">
        <v>199</v>
      </c>
      <c r="BDE12073" s="18" t="s">
        <v>199</v>
      </c>
      <c r="BDF12073" s="18" t="s">
        <v>199</v>
      </c>
      <c r="BDG12073" s="18" t="s">
        <v>199</v>
      </c>
      <c r="BDH12073" s="18" t="s">
        <v>199</v>
      </c>
      <c r="BDI12073" s="18" t="s">
        <v>199</v>
      </c>
      <c r="BDJ12073" s="18" t="s">
        <v>199</v>
      </c>
      <c r="BDK12073" s="18" t="s">
        <v>199</v>
      </c>
      <c r="BDL12073" s="18" t="s">
        <v>199</v>
      </c>
      <c r="BDM12073" s="18" t="s">
        <v>199</v>
      </c>
      <c r="BDN12073" s="18" t="s">
        <v>199</v>
      </c>
      <c r="BDO12073" s="18" t="s">
        <v>199</v>
      </c>
      <c r="BDP12073" s="18" t="s">
        <v>199</v>
      </c>
      <c r="BDQ12073" s="18" t="s">
        <v>199</v>
      </c>
      <c r="BDR12073" s="18" t="s">
        <v>199</v>
      </c>
      <c r="BDS12073" s="18" t="s">
        <v>199</v>
      </c>
      <c r="BDT12073" s="18" t="s">
        <v>199</v>
      </c>
      <c r="BDU12073" s="18" t="s">
        <v>199</v>
      </c>
      <c r="BDV12073" s="18" t="s">
        <v>199</v>
      </c>
      <c r="BDW12073" s="18" t="s">
        <v>199</v>
      </c>
      <c r="BDX12073" s="18" t="s">
        <v>199</v>
      </c>
      <c r="BDY12073" s="18" t="s">
        <v>199</v>
      </c>
      <c r="BDZ12073" s="18" t="s">
        <v>199</v>
      </c>
      <c r="BEA12073" s="18" t="s">
        <v>199</v>
      </c>
      <c r="BEB12073" s="18" t="s">
        <v>199</v>
      </c>
      <c r="BEC12073" s="18" t="s">
        <v>199</v>
      </c>
      <c r="BED12073" s="18" t="s">
        <v>199</v>
      </c>
      <c r="BEE12073" s="18" t="s">
        <v>199</v>
      </c>
      <c r="BEF12073" s="18" t="s">
        <v>199</v>
      </c>
      <c r="BEG12073" s="18" t="s">
        <v>199</v>
      </c>
      <c r="BEH12073" s="18" t="s">
        <v>199</v>
      </c>
      <c r="BEI12073" s="18" t="s">
        <v>199</v>
      </c>
      <c r="BEJ12073" s="18" t="s">
        <v>199</v>
      </c>
      <c r="BEK12073" s="18" t="s">
        <v>199</v>
      </c>
      <c r="BEL12073" s="18" t="s">
        <v>199</v>
      </c>
      <c r="BEM12073" s="18" t="s">
        <v>199</v>
      </c>
      <c r="BEN12073" s="18" t="s">
        <v>199</v>
      </c>
      <c r="BEO12073" s="18" t="s">
        <v>199</v>
      </c>
      <c r="BEP12073" s="18" t="s">
        <v>199</v>
      </c>
      <c r="BEQ12073" s="18" t="s">
        <v>199</v>
      </c>
      <c r="BER12073" s="18" t="s">
        <v>199</v>
      </c>
      <c r="BES12073" s="18" t="s">
        <v>199</v>
      </c>
      <c r="BET12073" s="18" t="s">
        <v>199</v>
      </c>
      <c r="BEU12073" s="18" t="s">
        <v>199</v>
      </c>
      <c r="BEV12073" s="18" t="s">
        <v>199</v>
      </c>
      <c r="BEW12073" s="18" t="s">
        <v>199</v>
      </c>
      <c r="BEX12073" s="18" t="s">
        <v>199</v>
      </c>
      <c r="BEY12073" s="18" t="s">
        <v>199</v>
      </c>
      <c r="BEZ12073" s="18" t="s">
        <v>199</v>
      </c>
      <c r="BFA12073" s="18" t="s">
        <v>199</v>
      </c>
      <c r="BFB12073" s="18" t="s">
        <v>199</v>
      </c>
      <c r="BFC12073" s="18" t="s">
        <v>199</v>
      </c>
      <c r="BFD12073" s="18" t="s">
        <v>199</v>
      </c>
      <c r="BFE12073" s="18" t="s">
        <v>199</v>
      </c>
      <c r="BFF12073" s="18" t="s">
        <v>199</v>
      </c>
      <c r="BFG12073" s="18" t="s">
        <v>199</v>
      </c>
      <c r="BFH12073" s="18" t="s">
        <v>199</v>
      </c>
      <c r="BFI12073" s="18" t="s">
        <v>199</v>
      </c>
      <c r="BFJ12073" s="18" t="s">
        <v>199</v>
      </c>
      <c r="BFK12073" s="18" t="s">
        <v>199</v>
      </c>
      <c r="BFL12073" s="18" t="s">
        <v>199</v>
      </c>
      <c r="BFM12073" s="18" t="s">
        <v>199</v>
      </c>
      <c r="BFN12073" s="18" t="s">
        <v>199</v>
      </c>
      <c r="BFO12073" s="18" t="s">
        <v>199</v>
      </c>
      <c r="BFP12073" s="18" t="s">
        <v>199</v>
      </c>
      <c r="BFQ12073" s="18" t="s">
        <v>199</v>
      </c>
      <c r="BFR12073" s="18" t="s">
        <v>199</v>
      </c>
      <c r="BFS12073" s="18" t="s">
        <v>199</v>
      </c>
      <c r="BFT12073" s="18" t="s">
        <v>199</v>
      </c>
      <c r="BFU12073" s="18" t="s">
        <v>199</v>
      </c>
      <c r="BFV12073" s="18" t="s">
        <v>199</v>
      </c>
      <c r="BFW12073" s="18" t="s">
        <v>199</v>
      </c>
      <c r="BFX12073" s="18" t="s">
        <v>199</v>
      </c>
      <c r="BFY12073" s="18" t="s">
        <v>199</v>
      </c>
      <c r="BFZ12073" s="18" t="s">
        <v>199</v>
      </c>
      <c r="BGA12073" s="18" t="s">
        <v>199</v>
      </c>
      <c r="BGB12073" s="18" t="s">
        <v>199</v>
      </c>
      <c r="BGC12073" s="18" t="s">
        <v>199</v>
      </c>
      <c r="BGD12073" s="18" t="s">
        <v>199</v>
      </c>
      <c r="BGE12073" s="18" t="s">
        <v>199</v>
      </c>
      <c r="BGF12073" s="18" t="s">
        <v>199</v>
      </c>
      <c r="BGG12073" s="18" t="s">
        <v>199</v>
      </c>
      <c r="BGH12073" s="18" t="s">
        <v>199</v>
      </c>
      <c r="BGI12073" s="18" t="s">
        <v>199</v>
      </c>
      <c r="BGJ12073" s="18" t="s">
        <v>199</v>
      </c>
      <c r="BGK12073" s="18" t="s">
        <v>199</v>
      </c>
      <c r="BGL12073" s="18" t="s">
        <v>199</v>
      </c>
      <c r="BGM12073" s="18" t="s">
        <v>199</v>
      </c>
      <c r="BGN12073" s="18" t="s">
        <v>199</v>
      </c>
      <c r="BGO12073" s="18" t="s">
        <v>199</v>
      </c>
      <c r="BGP12073" s="18" t="s">
        <v>199</v>
      </c>
      <c r="BGQ12073" s="18" t="s">
        <v>199</v>
      </c>
      <c r="BGR12073" s="18" t="s">
        <v>199</v>
      </c>
      <c r="BGS12073" s="18" t="s">
        <v>199</v>
      </c>
      <c r="BGT12073" s="18" t="s">
        <v>199</v>
      </c>
      <c r="BGU12073" s="18" t="s">
        <v>199</v>
      </c>
      <c r="BGV12073" s="18" t="s">
        <v>199</v>
      </c>
      <c r="BGW12073" s="18" t="s">
        <v>199</v>
      </c>
      <c r="BGX12073" s="18" t="s">
        <v>199</v>
      </c>
      <c r="BGY12073" s="18" t="s">
        <v>199</v>
      </c>
      <c r="BGZ12073" s="18" t="s">
        <v>199</v>
      </c>
      <c r="BHA12073" s="18" t="s">
        <v>199</v>
      </c>
      <c r="BHB12073" s="18" t="s">
        <v>199</v>
      </c>
      <c r="BHC12073" s="18" t="s">
        <v>199</v>
      </c>
      <c r="BHD12073" s="18" t="s">
        <v>199</v>
      </c>
      <c r="BHE12073" s="18" t="s">
        <v>199</v>
      </c>
      <c r="BHF12073" s="18" t="s">
        <v>199</v>
      </c>
      <c r="BHG12073" s="18" t="s">
        <v>199</v>
      </c>
      <c r="BHH12073" s="18" t="s">
        <v>199</v>
      </c>
      <c r="BHI12073" s="18" t="s">
        <v>199</v>
      </c>
      <c r="BHJ12073" s="18" t="s">
        <v>199</v>
      </c>
      <c r="BHK12073" s="18" t="s">
        <v>199</v>
      </c>
      <c r="BHL12073" s="18" t="s">
        <v>199</v>
      </c>
      <c r="BHM12073" s="18" t="s">
        <v>199</v>
      </c>
      <c r="BHN12073" s="18" t="s">
        <v>199</v>
      </c>
      <c r="BHO12073" s="18" t="s">
        <v>199</v>
      </c>
      <c r="BHP12073" s="18" t="s">
        <v>199</v>
      </c>
      <c r="BHQ12073" s="18" t="s">
        <v>199</v>
      </c>
      <c r="BHR12073" s="18" t="s">
        <v>199</v>
      </c>
      <c r="BHS12073" s="18" t="s">
        <v>199</v>
      </c>
      <c r="BHT12073" s="18" t="s">
        <v>199</v>
      </c>
      <c r="BHU12073" s="18" t="s">
        <v>199</v>
      </c>
      <c r="BHV12073" s="18" t="s">
        <v>199</v>
      </c>
      <c r="BHW12073" s="18" t="s">
        <v>199</v>
      </c>
      <c r="BHX12073" s="18" t="s">
        <v>199</v>
      </c>
      <c r="BHY12073" s="18" t="s">
        <v>199</v>
      </c>
      <c r="BHZ12073" s="18" t="s">
        <v>199</v>
      </c>
      <c r="BIA12073" s="18" t="s">
        <v>199</v>
      </c>
      <c r="BIB12073" s="18" t="s">
        <v>199</v>
      </c>
      <c r="BIC12073" s="18" t="s">
        <v>199</v>
      </c>
      <c r="BID12073" s="18" t="s">
        <v>199</v>
      </c>
      <c r="BIE12073" s="18" t="s">
        <v>199</v>
      </c>
      <c r="BIF12073" s="18" t="s">
        <v>199</v>
      </c>
      <c r="BIG12073" s="18" t="s">
        <v>199</v>
      </c>
      <c r="BIH12073" s="18" t="s">
        <v>199</v>
      </c>
      <c r="BII12073" s="18" t="s">
        <v>199</v>
      </c>
      <c r="BIJ12073" s="18" t="s">
        <v>199</v>
      </c>
      <c r="BIK12073" s="18" t="s">
        <v>199</v>
      </c>
      <c r="BIL12073" s="18" t="s">
        <v>199</v>
      </c>
      <c r="BIM12073" s="18" t="s">
        <v>199</v>
      </c>
      <c r="BIN12073" s="18" t="s">
        <v>199</v>
      </c>
      <c r="BIO12073" s="18" t="s">
        <v>199</v>
      </c>
      <c r="BIP12073" s="18" t="s">
        <v>199</v>
      </c>
      <c r="BIQ12073" s="18" t="s">
        <v>199</v>
      </c>
      <c r="BIR12073" s="18" t="s">
        <v>199</v>
      </c>
      <c r="BIS12073" s="18" t="s">
        <v>199</v>
      </c>
      <c r="BIT12073" s="18" t="s">
        <v>199</v>
      </c>
      <c r="BIU12073" s="18" t="s">
        <v>199</v>
      </c>
      <c r="BIV12073" s="18" t="s">
        <v>199</v>
      </c>
      <c r="BIW12073" s="18" t="s">
        <v>199</v>
      </c>
      <c r="BIX12073" s="18" t="s">
        <v>199</v>
      </c>
      <c r="BIY12073" s="18" t="s">
        <v>199</v>
      </c>
      <c r="BIZ12073" s="18" t="s">
        <v>199</v>
      </c>
      <c r="BJA12073" s="18" t="s">
        <v>199</v>
      </c>
      <c r="BJB12073" s="18" t="s">
        <v>199</v>
      </c>
      <c r="BJC12073" s="18" t="s">
        <v>199</v>
      </c>
      <c r="BJD12073" s="18" t="s">
        <v>199</v>
      </c>
      <c r="BJE12073" s="18" t="s">
        <v>199</v>
      </c>
      <c r="BJF12073" s="18" t="s">
        <v>199</v>
      </c>
      <c r="BJG12073" s="18" t="s">
        <v>199</v>
      </c>
      <c r="BJH12073" s="18" t="s">
        <v>199</v>
      </c>
      <c r="BJI12073" s="18" t="s">
        <v>199</v>
      </c>
      <c r="BJJ12073" s="18" t="s">
        <v>199</v>
      </c>
      <c r="BJK12073" s="18" t="s">
        <v>199</v>
      </c>
      <c r="BJL12073" s="18" t="s">
        <v>199</v>
      </c>
      <c r="BJM12073" s="18" t="s">
        <v>199</v>
      </c>
      <c r="BJN12073" s="18" t="s">
        <v>199</v>
      </c>
      <c r="BJO12073" s="18" t="s">
        <v>199</v>
      </c>
      <c r="BJP12073" s="18" t="s">
        <v>199</v>
      </c>
      <c r="BJQ12073" s="18" t="s">
        <v>199</v>
      </c>
      <c r="BJR12073" s="18" t="s">
        <v>199</v>
      </c>
      <c r="BJS12073" s="18" t="s">
        <v>199</v>
      </c>
      <c r="BJT12073" s="18" t="s">
        <v>199</v>
      </c>
      <c r="BJU12073" s="18" t="s">
        <v>199</v>
      </c>
      <c r="BJV12073" s="18" t="s">
        <v>199</v>
      </c>
      <c r="BJW12073" s="18" t="s">
        <v>199</v>
      </c>
      <c r="BJX12073" s="18" t="s">
        <v>199</v>
      </c>
      <c r="BJY12073" s="18" t="s">
        <v>199</v>
      </c>
      <c r="BJZ12073" s="18" t="s">
        <v>199</v>
      </c>
      <c r="BKA12073" s="18" t="s">
        <v>199</v>
      </c>
      <c r="BKB12073" s="18" t="s">
        <v>199</v>
      </c>
      <c r="BKC12073" s="18" t="s">
        <v>199</v>
      </c>
      <c r="BKD12073" s="18" t="s">
        <v>199</v>
      </c>
      <c r="BKE12073" s="18" t="s">
        <v>199</v>
      </c>
      <c r="BKF12073" s="18" t="s">
        <v>199</v>
      </c>
      <c r="BKG12073" s="18" t="s">
        <v>199</v>
      </c>
      <c r="BKH12073" s="18" t="s">
        <v>199</v>
      </c>
      <c r="BKI12073" s="18" t="s">
        <v>199</v>
      </c>
      <c r="BKJ12073" s="18" t="s">
        <v>199</v>
      </c>
      <c r="BKK12073" s="18" t="s">
        <v>199</v>
      </c>
      <c r="BKL12073" s="18" t="s">
        <v>199</v>
      </c>
      <c r="BKM12073" s="18" t="s">
        <v>199</v>
      </c>
      <c r="BKN12073" s="18" t="s">
        <v>199</v>
      </c>
      <c r="BKO12073" s="18" t="s">
        <v>199</v>
      </c>
      <c r="BKP12073" s="18" t="s">
        <v>199</v>
      </c>
      <c r="BKQ12073" s="18" t="s">
        <v>199</v>
      </c>
      <c r="BKR12073" s="18" t="s">
        <v>199</v>
      </c>
      <c r="BKS12073" s="18" t="s">
        <v>199</v>
      </c>
      <c r="BKT12073" s="18" t="s">
        <v>199</v>
      </c>
      <c r="BKU12073" s="18" t="s">
        <v>199</v>
      </c>
      <c r="BKV12073" s="18" t="s">
        <v>199</v>
      </c>
      <c r="BKW12073" s="18" t="s">
        <v>199</v>
      </c>
      <c r="BKX12073" s="18" t="s">
        <v>199</v>
      </c>
      <c r="BKY12073" s="18" t="s">
        <v>199</v>
      </c>
      <c r="BKZ12073" s="18" t="s">
        <v>199</v>
      </c>
      <c r="BLA12073" s="18" t="s">
        <v>199</v>
      </c>
      <c r="BLB12073" s="18" t="s">
        <v>199</v>
      </c>
      <c r="BLC12073" s="18" t="s">
        <v>199</v>
      </c>
      <c r="BLD12073" s="18" t="s">
        <v>199</v>
      </c>
      <c r="BLE12073" s="18" t="s">
        <v>199</v>
      </c>
      <c r="BLF12073" s="18" t="s">
        <v>199</v>
      </c>
      <c r="BLG12073" s="18" t="s">
        <v>199</v>
      </c>
      <c r="BLH12073" s="18" t="s">
        <v>199</v>
      </c>
      <c r="BLI12073" s="18" t="s">
        <v>199</v>
      </c>
      <c r="BLJ12073" s="18" t="s">
        <v>199</v>
      </c>
      <c r="BLK12073" s="18" t="s">
        <v>199</v>
      </c>
      <c r="BLL12073" s="18" t="s">
        <v>199</v>
      </c>
      <c r="BLM12073" s="18" t="s">
        <v>199</v>
      </c>
      <c r="BLN12073" s="18" t="s">
        <v>199</v>
      </c>
      <c r="BLO12073" s="18" t="s">
        <v>199</v>
      </c>
      <c r="BLP12073" s="18" t="s">
        <v>199</v>
      </c>
      <c r="BLQ12073" s="18" t="s">
        <v>199</v>
      </c>
      <c r="BLR12073" s="18" t="s">
        <v>199</v>
      </c>
      <c r="BLS12073" s="18" t="s">
        <v>199</v>
      </c>
      <c r="BLT12073" s="18" t="s">
        <v>199</v>
      </c>
      <c r="BLU12073" s="18" t="s">
        <v>199</v>
      </c>
      <c r="BLV12073" s="18" t="s">
        <v>199</v>
      </c>
      <c r="BLW12073" s="18" t="s">
        <v>199</v>
      </c>
      <c r="BLX12073" s="18" t="s">
        <v>199</v>
      </c>
      <c r="BLY12073" s="18" t="s">
        <v>199</v>
      </c>
      <c r="BLZ12073" s="18" t="s">
        <v>199</v>
      </c>
      <c r="BMA12073" s="18" t="s">
        <v>199</v>
      </c>
      <c r="BMB12073" s="18" t="s">
        <v>199</v>
      </c>
      <c r="BMC12073" s="18" t="s">
        <v>199</v>
      </c>
      <c r="BMD12073" s="18" t="s">
        <v>199</v>
      </c>
      <c r="BME12073" s="18" t="s">
        <v>199</v>
      </c>
      <c r="BMF12073" s="18" t="s">
        <v>199</v>
      </c>
      <c r="BMG12073" s="18" t="s">
        <v>199</v>
      </c>
      <c r="BMH12073" s="18" t="s">
        <v>199</v>
      </c>
      <c r="BMI12073" s="18" t="s">
        <v>199</v>
      </c>
      <c r="BMJ12073" s="18" t="s">
        <v>199</v>
      </c>
      <c r="BMK12073" s="18" t="s">
        <v>199</v>
      </c>
      <c r="BML12073" s="18" t="s">
        <v>199</v>
      </c>
      <c r="BMM12073" s="18" t="s">
        <v>199</v>
      </c>
      <c r="BMN12073" s="18" t="s">
        <v>199</v>
      </c>
      <c r="BMO12073" s="18" t="s">
        <v>199</v>
      </c>
      <c r="BMP12073" s="18" t="s">
        <v>199</v>
      </c>
      <c r="BMQ12073" s="18" t="s">
        <v>199</v>
      </c>
      <c r="BMR12073" s="18" t="s">
        <v>199</v>
      </c>
      <c r="BMS12073" s="18" t="s">
        <v>199</v>
      </c>
      <c r="BMT12073" s="18" t="s">
        <v>199</v>
      </c>
      <c r="BMU12073" s="18" t="s">
        <v>199</v>
      </c>
      <c r="BMV12073" s="18" t="s">
        <v>199</v>
      </c>
      <c r="BMW12073" s="18" t="s">
        <v>199</v>
      </c>
      <c r="BMX12073" s="18" t="s">
        <v>199</v>
      </c>
      <c r="BMY12073" s="18" t="s">
        <v>199</v>
      </c>
      <c r="BMZ12073" s="18" t="s">
        <v>199</v>
      </c>
      <c r="BNA12073" s="18" t="s">
        <v>199</v>
      </c>
      <c r="BNB12073" s="18" t="s">
        <v>199</v>
      </c>
      <c r="BNC12073" s="18" t="s">
        <v>199</v>
      </c>
      <c r="BND12073" s="18" t="s">
        <v>199</v>
      </c>
      <c r="BNE12073" s="18" t="s">
        <v>199</v>
      </c>
      <c r="BNF12073" s="18" t="s">
        <v>199</v>
      </c>
      <c r="BNG12073" s="18" t="s">
        <v>199</v>
      </c>
      <c r="BNH12073" s="18" t="s">
        <v>199</v>
      </c>
      <c r="BNI12073" s="18" t="s">
        <v>199</v>
      </c>
      <c r="BNJ12073" s="18" t="s">
        <v>199</v>
      </c>
      <c r="BNK12073" s="18" t="s">
        <v>199</v>
      </c>
      <c r="BNL12073" s="18" t="s">
        <v>199</v>
      </c>
      <c r="BNM12073" s="18" t="s">
        <v>199</v>
      </c>
      <c r="BNN12073" s="18" t="s">
        <v>199</v>
      </c>
      <c r="BNO12073" s="18" t="s">
        <v>199</v>
      </c>
      <c r="BNP12073" s="18" t="s">
        <v>199</v>
      </c>
      <c r="BNQ12073" s="18" t="s">
        <v>199</v>
      </c>
      <c r="BNR12073" s="18" t="s">
        <v>199</v>
      </c>
      <c r="BNS12073" s="18" t="s">
        <v>199</v>
      </c>
      <c r="BNT12073" s="18" t="s">
        <v>199</v>
      </c>
      <c r="BNU12073" s="18" t="s">
        <v>199</v>
      </c>
      <c r="BNV12073" s="18" t="s">
        <v>199</v>
      </c>
      <c r="BNW12073" s="18" t="s">
        <v>199</v>
      </c>
      <c r="BNX12073" s="18" t="s">
        <v>199</v>
      </c>
      <c r="BNY12073" s="18" t="s">
        <v>199</v>
      </c>
      <c r="BNZ12073" s="18" t="s">
        <v>199</v>
      </c>
      <c r="BOA12073" s="18" t="s">
        <v>199</v>
      </c>
      <c r="BOB12073" s="18" t="s">
        <v>199</v>
      </c>
      <c r="BOC12073" s="18" t="s">
        <v>199</v>
      </c>
      <c r="BOD12073" s="18" t="s">
        <v>199</v>
      </c>
      <c r="BOE12073" s="18" t="s">
        <v>199</v>
      </c>
      <c r="BOF12073" s="18" t="s">
        <v>199</v>
      </c>
      <c r="BOG12073" s="18" t="s">
        <v>199</v>
      </c>
      <c r="BOH12073" s="18" t="s">
        <v>199</v>
      </c>
      <c r="BOI12073" s="18" t="s">
        <v>199</v>
      </c>
      <c r="BOJ12073" s="18" t="s">
        <v>199</v>
      </c>
      <c r="BOK12073" s="18" t="s">
        <v>199</v>
      </c>
      <c r="BOL12073" s="18" t="s">
        <v>199</v>
      </c>
      <c r="BOM12073" s="18" t="s">
        <v>199</v>
      </c>
      <c r="BON12073" s="18" t="s">
        <v>199</v>
      </c>
      <c r="BOO12073" s="18" t="s">
        <v>199</v>
      </c>
      <c r="BOP12073" s="18" t="s">
        <v>199</v>
      </c>
      <c r="BOQ12073" s="18" t="s">
        <v>199</v>
      </c>
      <c r="BOR12073" s="18" t="s">
        <v>199</v>
      </c>
      <c r="BOS12073" s="18" t="s">
        <v>199</v>
      </c>
      <c r="BOT12073" s="18" t="s">
        <v>199</v>
      </c>
      <c r="BOU12073" s="18" t="s">
        <v>199</v>
      </c>
      <c r="BOV12073" s="18" t="s">
        <v>199</v>
      </c>
      <c r="BOW12073" s="18" t="s">
        <v>199</v>
      </c>
      <c r="BOX12073" s="18" t="s">
        <v>199</v>
      </c>
      <c r="BOY12073" s="18" t="s">
        <v>199</v>
      </c>
      <c r="BOZ12073" s="18" t="s">
        <v>199</v>
      </c>
      <c r="BPA12073" s="18" t="s">
        <v>199</v>
      </c>
      <c r="BPB12073" s="18" t="s">
        <v>199</v>
      </c>
      <c r="BPC12073" s="18" t="s">
        <v>199</v>
      </c>
      <c r="BPD12073" s="18" t="s">
        <v>199</v>
      </c>
      <c r="BPE12073" s="18" t="s">
        <v>199</v>
      </c>
      <c r="BPF12073" s="18" t="s">
        <v>199</v>
      </c>
      <c r="BPG12073" s="18" t="s">
        <v>199</v>
      </c>
      <c r="BPH12073" s="18" t="s">
        <v>199</v>
      </c>
      <c r="BPI12073" s="18" t="s">
        <v>199</v>
      </c>
      <c r="BPJ12073" s="18" t="s">
        <v>199</v>
      </c>
      <c r="BPK12073" s="18" t="s">
        <v>199</v>
      </c>
      <c r="BPL12073" s="18" t="s">
        <v>199</v>
      </c>
      <c r="BPM12073" s="18" t="s">
        <v>199</v>
      </c>
      <c r="BPN12073" s="18" t="s">
        <v>199</v>
      </c>
      <c r="BPO12073" s="18" t="s">
        <v>199</v>
      </c>
      <c r="BPP12073" s="18" t="s">
        <v>199</v>
      </c>
      <c r="BPQ12073" s="18" t="s">
        <v>199</v>
      </c>
      <c r="BPR12073" s="18" t="s">
        <v>199</v>
      </c>
      <c r="BPS12073" s="18" t="s">
        <v>199</v>
      </c>
      <c r="BPT12073" s="18" t="s">
        <v>199</v>
      </c>
      <c r="BPU12073" s="18" t="s">
        <v>199</v>
      </c>
      <c r="BPV12073" s="18" t="s">
        <v>199</v>
      </c>
      <c r="BPW12073" s="18" t="s">
        <v>199</v>
      </c>
      <c r="BPX12073" s="18" t="s">
        <v>199</v>
      </c>
      <c r="BPY12073" s="18" t="s">
        <v>199</v>
      </c>
      <c r="BPZ12073" s="18" t="s">
        <v>199</v>
      </c>
      <c r="BQA12073" s="18" t="s">
        <v>199</v>
      </c>
      <c r="BQB12073" s="18" t="s">
        <v>199</v>
      </c>
      <c r="BQC12073" s="18" t="s">
        <v>199</v>
      </c>
      <c r="BQD12073" s="18" t="s">
        <v>199</v>
      </c>
      <c r="BQE12073" s="18" t="s">
        <v>199</v>
      </c>
      <c r="BQF12073" s="18" t="s">
        <v>199</v>
      </c>
      <c r="BQG12073" s="18" t="s">
        <v>199</v>
      </c>
      <c r="BQH12073" s="18" t="s">
        <v>199</v>
      </c>
      <c r="BQI12073" s="18" t="s">
        <v>199</v>
      </c>
      <c r="BQJ12073" s="18" t="s">
        <v>199</v>
      </c>
      <c r="BQK12073" s="18" t="s">
        <v>199</v>
      </c>
      <c r="BQL12073" s="18" t="s">
        <v>199</v>
      </c>
      <c r="BQM12073" s="18" t="s">
        <v>199</v>
      </c>
      <c r="BQN12073" s="18" t="s">
        <v>199</v>
      </c>
      <c r="BQO12073" s="18" t="s">
        <v>199</v>
      </c>
      <c r="BQP12073" s="18" t="s">
        <v>199</v>
      </c>
      <c r="BQQ12073" s="18" t="s">
        <v>199</v>
      </c>
      <c r="BQR12073" s="18" t="s">
        <v>199</v>
      </c>
      <c r="BQS12073" s="18" t="s">
        <v>199</v>
      </c>
      <c r="BQT12073" s="18" t="s">
        <v>199</v>
      </c>
      <c r="BQU12073" s="18" t="s">
        <v>199</v>
      </c>
      <c r="BQV12073" s="18" t="s">
        <v>199</v>
      </c>
      <c r="BQW12073" s="18" t="s">
        <v>199</v>
      </c>
      <c r="BQX12073" s="18" t="s">
        <v>199</v>
      </c>
      <c r="BQY12073" s="18" t="s">
        <v>199</v>
      </c>
      <c r="BQZ12073" s="18" t="s">
        <v>199</v>
      </c>
      <c r="BRA12073" s="18" t="s">
        <v>199</v>
      </c>
      <c r="BRB12073" s="18" t="s">
        <v>199</v>
      </c>
      <c r="BRC12073" s="18" t="s">
        <v>199</v>
      </c>
      <c r="BRD12073" s="18" t="s">
        <v>199</v>
      </c>
      <c r="BRE12073" s="18" t="s">
        <v>199</v>
      </c>
      <c r="BRF12073" s="18" t="s">
        <v>199</v>
      </c>
      <c r="BRG12073" s="18" t="s">
        <v>199</v>
      </c>
      <c r="BRH12073" s="18" t="s">
        <v>199</v>
      </c>
      <c r="BRI12073" s="18" t="s">
        <v>199</v>
      </c>
      <c r="BRJ12073" s="18" t="s">
        <v>199</v>
      </c>
      <c r="BRK12073" s="18" t="s">
        <v>199</v>
      </c>
      <c r="BRL12073" s="18" t="s">
        <v>199</v>
      </c>
      <c r="BRM12073" s="18" t="s">
        <v>199</v>
      </c>
      <c r="BRN12073" s="18" t="s">
        <v>199</v>
      </c>
      <c r="BRO12073" s="18" t="s">
        <v>199</v>
      </c>
      <c r="BRP12073" s="18" t="s">
        <v>199</v>
      </c>
      <c r="BRQ12073" s="18" t="s">
        <v>199</v>
      </c>
      <c r="BRR12073" s="18" t="s">
        <v>199</v>
      </c>
      <c r="BRS12073" s="18" t="s">
        <v>199</v>
      </c>
      <c r="BRT12073" s="18" t="s">
        <v>199</v>
      </c>
      <c r="BRU12073" s="18" t="s">
        <v>199</v>
      </c>
      <c r="BRV12073" s="18" t="s">
        <v>199</v>
      </c>
      <c r="BRW12073" s="18" t="s">
        <v>199</v>
      </c>
      <c r="BRX12073" s="18" t="s">
        <v>199</v>
      </c>
      <c r="BRY12073" s="18" t="s">
        <v>199</v>
      </c>
      <c r="BRZ12073" s="18" t="s">
        <v>199</v>
      </c>
      <c r="BSA12073" s="18" t="s">
        <v>199</v>
      </c>
      <c r="BSB12073" s="18" t="s">
        <v>199</v>
      </c>
      <c r="BSC12073" s="18" t="s">
        <v>199</v>
      </c>
      <c r="BSD12073" s="18" t="s">
        <v>199</v>
      </c>
      <c r="BSE12073" s="18" t="s">
        <v>199</v>
      </c>
      <c r="BSF12073" s="18" t="s">
        <v>199</v>
      </c>
      <c r="BSG12073" s="18" t="s">
        <v>199</v>
      </c>
      <c r="BSH12073" s="18" t="s">
        <v>199</v>
      </c>
      <c r="BSI12073" s="18" t="s">
        <v>199</v>
      </c>
      <c r="BSJ12073" s="18" t="s">
        <v>199</v>
      </c>
      <c r="BSK12073" s="18" t="s">
        <v>199</v>
      </c>
      <c r="BSL12073" s="18" t="s">
        <v>199</v>
      </c>
      <c r="BSM12073" s="18" t="s">
        <v>199</v>
      </c>
      <c r="BSN12073" s="18" t="s">
        <v>199</v>
      </c>
      <c r="BSO12073" s="18" t="s">
        <v>199</v>
      </c>
      <c r="BSP12073" s="18" t="s">
        <v>199</v>
      </c>
      <c r="BSQ12073" s="18" t="s">
        <v>199</v>
      </c>
      <c r="BSR12073" s="18" t="s">
        <v>199</v>
      </c>
      <c r="BSS12073" s="18" t="s">
        <v>199</v>
      </c>
      <c r="BST12073" s="18" t="s">
        <v>199</v>
      </c>
      <c r="BSU12073" s="18" t="s">
        <v>199</v>
      </c>
      <c r="BSV12073" s="18" t="s">
        <v>199</v>
      </c>
      <c r="BSW12073" s="18" t="s">
        <v>199</v>
      </c>
      <c r="BSX12073" s="18" t="s">
        <v>199</v>
      </c>
      <c r="BSY12073" s="18" t="s">
        <v>199</v>
      </c>
      <c r="BSZ12073" s="18" t="s">
        <v>199</v>
      </c>
      <c r="BTA12073" s="18" t="s">
        <v>199</v>
      </c>
      <c r="BTB12073" s="18" t="s">
        <v>199</v>
      </c>
      <c r="BTC12073" s="18" t="s">
        <v>199</v>
      </c>
      <c r="BTD12073" s="18" t="s">
        <v>199</v>
      </c>
      <c r="BTE12073" s="18" t="s">
        <v>199</v>
      </c>
      <c r="BTF12073" s="18" t="s">
        <v>199</v>
      </c>
      <c r="BTG12073" s="18" t="s">
        <v>199</v>
      </c>
      <c r="BTH12073" s="18" t="s">
        <v>199</v>
      </c>
      <c r="BTI12073" s="18" t="s">
        <v>199</v>
      </c>
      <c r="BTJ12073" s="18" t="s">
        <v>199</v>
      </c>
      <c r="BTK12073" s="18" t="s">
        <v>199</v>
      </c>
      <c r="BTL12073" s="18" t="s">
        <v>199</v>
      </c>
      <c r="BTM12073" s="18" t="s">
        <v>199</v>
      </c>
      <c r="BTN12073" s="18" t="s">
        <v>199</v>
      </c>
      <c r="BTO12073" s="18" t="s">
        <v>199</v>
      </c>
      <c r="BTP12073" s="18" t="s">
        <v>199</v>
      </c>
      <c r="BTQ12073" s="18" t="s">
        <v>199</v>
      </c>
      <c r="BTR12073" s="18" t="s">
        <v>199</v>
      </c>
      <c r="BTS12073" s="18" t="s">
        <v>199</v>
      </c>
      <c r="BTT12073" s="18" t="s">
        <v>199</v>
      </c>
      <c r="BTU12073" s="18" t="s">
        <v>199</v>
      </c>
      <c r="BTV12073" s="18" t="s">
        <v>199</v>
      </c>
      <c r="BTW12073" s="18" t="s">
        <v>199</v>
      </c>
      <c r="BTX12073" s="18" t="s">
        <v>199</v>
      </c>
      <c r="BTY12073" s="18" t="s">
        <v>199</v>
      </c>
      <c r="BTZ12073" s="18" t="s">
        <v>199</v>
      </c>
      <c r="BUA12073" s="18" t="s">
        <v>199</v>
      </c>
      <c r="BUB12073" s="18" t="s">
        <v>199</v>
      </c>
      <c r="BUC12073" s="18" t="s">
        <v>199</v>
      </c>
      <c r="BUD12073" s="18" t="s">
        <v>199</v>
      </c>
      <c r="BUE12073" s="18" t="s">
        <v>199</v>
      </c>
      <c r="BUF12073" s="18" t="s">
        <v>199</v>
      </c>
      <c r="BUG12073" s="18" t="s">
        <v>199</v>
      </c>
      <c r="BUH12073" s="18" t="s">
        <v>199</v>
      </c>
      <c r="BUI12073" s="18" t="s">
        <v>199</v>
      </c>
      <c r="BUJ12073" s="18" t="s">
        <v>199</v>
      </c>
      <c r="BUK12073" s="18" t="s">
        <v>199</v>
      </c>
      <c r="BUL12073" s="18" t="s">
        <v>199</v>
      </c>
      <c r="BUM12073" s="18" t="s">
        <v>199</v>
      </c>
      <c r="BUN12073" s="18" t="s">
        <v>199</v>
      </c>
      <c r="BUO12073" s="18" t="s">
        <v>199</v>
      </c>
      <c r="BUP12073" s="18" t="s">
        <v>199</v>
      </c>
      <c r="BUQ12073" s="18" t="s">
        <v>199</v>
      </c>
      <c r="BUR12073" s="18" t="s">
        <v>199</v>
      </c>
      <c r="BUS12073" s="18" t="s">
        <v>199</v>
      </c>
      <c r="BUT12073" s="18" t="s">
        <v>199</v>
      </c>
      <c r="BUU12073" s="18" t="s">
        <v>199</v>
      </c>
      <c r="BUV12073" s="18" t="s">
        <v>199</v>
      </c>
      <c r="BUW12073" s="18" t="s">
        <v>199</v>
      </c>
      <c r="BUX12073" s="18" t="s">
        <v>199</v>
      </c>
      <c r="BUY12073" s="18" t="s">
        <v>199</v>
      </c>
      <c r="BUZ12073" s="18" t="s">
        <v>199</v>
      </c>
      <c r="BVA12073" s="18" t="s">
        <v>199</v>
      </c>
      <c r="BVB12073" s="18" t="s">
        <v>199</v>
      </c>
      <c r="BVC12073" s="18" t="s">
        <v>199</v>
      </c>
      <c r="BVD12073" s="18" t="s">
        <v>199</v>
      </c>
      <c r="BVE12073" s="18" t="s">
        <v>199</v>
      </c>
      <c r="BVF12073" s="18" t="s">
        <v>199</v>
      </c>
      <c r="BVG12073" s="18" t="s">
        <v>199</v>
      </c>
      <c r="BVH12073" s="18" t="s">
        <v>199</v>
      </c>
      <c r="BVI12073" s="18" t="s">
        <v>199</v>
      </c>
      <c r="BVJ12073" s="18" t="s">
        <v>199</v>
      </c>
      <c r="BVK12073" s="18" t="s">
        <v>199</v>
      </c>
      <c r="BVL12073" s="18" t="s">
        <v>199</v>
      </c>
      <c r="BVM12073" s="18" t="s">
        <v>199</v>
      </c>
      <c r="BVN12073" s="18" t="s">
        <v>199</v>
      </c>
      <c r="BVO12073" s="18" t="s">
        <v>199</v>
      </c>
      <c r="BVP12073" s="18" t="s">
        <v>199</v>
      </c>
      <c r="BVQ12073" s="18" t="s">
        <v>199</v>
      </c>
      <c r="BVR12073" s="18" t="s">
        <v>199</v>
      </c>
      <c r="BVS12073" s="18" t="s">
        <v>199</v>
      </c>
      <c r="BVT12073" s="18" t="s">
        <v>199</v>
      </c>
      <c r="BVU12073" s="18" t="s">
        <v>199</v>
      </c>
      <c r="BVV12073" s="18" t="s">
        <v>199</v>
      </c>
      <c r="BVW12073" s="18" t="s">
        <v>199</v>
      </c>
      <c r="BVX12073" s="18" t="s">
        <v>199</v>
      </c>
      <c r="BVY12073" s="18" t="s">
        <v>199</v>
      </c>
      <c r="BVZ12073" s="18" t="s">
        <v>199</v>
      </c>
      <c r="BWA12073" s="18" t="s">
        <v>199</v>
      </c>
      <c r="BWB12073" s="18" t="s">
        <v>199</v>
      </c>
      <c r="BWC12073" s="18" t="s">
        <v>199</v>
      </c>
      <c r="BWD12073" s="18" t="s">
        <v>199</v>
      </c>
      <c r="BWE12073" s="18" t="s">
        <v>199</v>
      </c>
      <c r="BWF12073" s="18" t="s">
        <v>199</v>
      </c>
      <c r="BWG12073" s="18" t="s">
        <v>199</v>
      </c>
      <c r="BWH12073" s="18" t="s">
        <v>199</v>
      </c>
      <c r="BWI12073" s="18" t="s">
        <v>199</v>
      </c>
      <c r="BWJ12073" s="18" t="s">
        <v>199</v>
      </c>
      <c r="BWK12073" s="18" t="s">
        <v>199</v>
      </c>
      <c r="BWL12073" s="18" t="s">
        <v>199</v>
      </c>
      <c r="BWM12073" s="18" t="s">
        <v>199</v>
      </c>
      <c r="BWN12073" s="18" t="s">
        <v>199</v>
      </c>
      <c r="BWO12073" s="18" t="s">
        <v>199</v>
      </c>
      <c r="BWP12073" s="18" t="s">
        <v>199</v>
      </c>
      <c r="BWQ12073" s="18" t="s">
        <v>199</v>
      </c>
      <c r="BWR12073" s="18" t="s">
        <v>199</v>
      </c>
      <c r="BWS12073" s="18" t="s">
        <v>199</v>
      </c>
      <c r="BWT12073" s="18" t="s">
        <v>199</v>
      </c>
      <c r="BWU12073" s="18" t="s">
        <v>199</v>
      </c>
      <c r="BWV12073" s="18" t="s">
        <v>199</v>
      </c>
      <c r="BWW12073" s="18" t="s">
        <v>199</v>
      </c>
      <c r="BWX12073" s="18" t="s">
        <v>199</v>
      </c>
      <c r="BWY12073" s="18" t="s">
        <v>199</v>
      </c>
      <c r="BWZ12073" s="18" t="s">
        <v>199</v>
      </c>
      <c r="BXA12073" s="18" t="s">
        <v>199</v>
      </c>
      <c r="BXB12073" s="18" t="s">
        <v>199</v>
      </c>
      <c r="BXC12073" s="18" t="s">
        <v>199</v>
      </c>
      <c r="BXD12073" s="18" t="s">
        <v>199</v>
      </c>
      <c r="BXE12073" s="18" t="s">
        <v>199</v>
      </c>
      <c r="BXF12073" s="18" t="s">
        <v>199</v>
      </c>
      <c r="BXG12073" s="18" t="s">
        <v>199</v>
      </c>
      <c r="BXH12073" s="18" t="s">
        <v>199</v>
      </c>
      <c r="BXI12073" s="18" t="s">
        <v>199</v>
      </c>
      <c r="BXJ12073" s="18" t="s">
        <v>199</v>
      </c>
      <c r="BXK12073" s="18" t="s">
        <v>199</v>
      </c>
      <c r="BXL12073" s="18" t="s">
        <v>199</v>
      </c>
      <c r="BXM12073" s="18" t="s">
        <v>199</v>
      </c>
      <c r="BXN12073" s="18" t="s">
        <v>199</v>
      </c>
      <c r="BXO12073" s="18" t="s">
        <v>199</v>
      </c>
      <c r="BXP12073" s="18" t="s">
        <v>199</v>
      </c>
      <c r="BXQ12073" s="18" t="s">
        <v>199</v>
      </c>
      <c r="BXR12073" s="18" t="s">
        <v>199</v>
      </c>
      <c r="BXS12073" s="18" t="s">
        <v>199</v>
      </c>
      <c r="BXT12073" s="18" t="s">
        <v>199</v>
      </c>
      <c r="BXU12073" s="18" t="s">
        <v>199</v>
      </c>
      <c r="BXV12073" s="18" t="s">
        <v>199</v>
      </c>
      <c r="BXW12073" s="18" t="s">
        <v>199</v>
      </c>
      <c r="BXX12073" s="18" t="s">
        <v>199</v>
      </c>
      <c r="BXY12073" s="18" t="s">
        <v>199</v>
      </c>
      <c r="BXZ12073" s="18" t="s">
        <v>199</v>
      </c>
      <c r="BYA12073" s="18" t="s">
        <v>199</v>
      </c>
      <c r="BYB12073" s="18" t="s">
        <v>199</v>
      </c>
      <c r="BYC12073" s="18" t="s">
        <v>199</v>
      </c>
      <c r="BYD12073" s="18" t="s">
        <v>199</v>
      </c>
      <c r="BYE12073" s="18" t="s">
        <v>199</v>
      </c>
      <c r="BYF12073" s="18" t="s">
        <v>199</v>
      </c>
      <c r="BYG12073" s="18" t="s">
        <v>199</v>
      </c>
      <c r="BYH12073" s="18" t="s">
        <v>199</v>
      </c>
      <c r="BYI12073" s="18" t="s">
        <v>199</v>
      </c>
      <c r="BYJ12073" s="18" t="s">
        <v>199</v>
      </c>
      <c r="BYK12073" s="18" t="s">
        <v>199</v>
      </c>
      <c r="BYL12073" s="18" t="s">
        <v>199</v>
      </c>
      <c r="BYM12073" s="18" t="s">
        <v>199</v>
      </c>
      <c r="BYN12073" s="18" t="s">
        <v>199</v>
      </c>
      <c r="BYO12073" s="18" t="s">
        <v>199</v>
      </c>
      <c r="BYP12073" s="18" t="s">
        <v>199</v>
      </c>
      <c r="BYQ12073" s="18" t="s">
        <v>199</v>
      </c>
      <c r="BYR12073" s="18" t="s">
        <v>199</v>
      </c>
      <c r="BYS12073" s="18" t="s">
        <v>199</v>
      </c>
      <c r="BYT12073" s="18" t="s">
        <v>199</v>
      </c>
      <c r="BYU12073" s="18" t="s">
        <v>199</v>
      </c>
      <c r="BYV12073" s="18" t="s">
        <v>199</v>
      </c>
      <c r="BYW12073" s="18" t="s">
        <v>199</v>
      </c>
      <c r="BYX12073" s="18" t="s">
        <v>199</v>
      </c>
      <c r="BYY12073" s="18" t="s">
        <v>199</v>
      </c>
      <c r="BYZ12073" s="18" t="s">
        <v>199</v>
      </c>
      <c r="BZA12073" s="18" t="s">
        <v>199</v>
      </c>
      <c r="BZB12073" s="18" t="s">
        <v>199</v>
      </c>
      <c r="BZC12073" s="18" t="s">
        <v>199</v>
      </c>
      <c r="BZD12073" s="18" t="s">
        <v>199</v>
      </c>
      <c r="BZE12073" s="18" t="s">
        <v>199</v>
      </c>
      <c r="BZF12073" s="18" t="s">
        <v>199</v>
      </c>
      <c r="BZG12073" s="18" t="s">
        <v>199</v>
      </c>
      <c r="BZH12073" s="18" t="s">
        <v>199</v>
      </c>
      <c r="BZI12073" s="18" t="s">
        <v>199</v>
      </c>
      <c r="BZJ12073" s="18" t="s">
        <v>199</v>
      </c>
      <c r="BZK12073" s="18" t="s">
        <v>199</v>
      </c>
      <c r="BZL12073" s="18" t="s">
        <v>199</v>
      </c>
      <c r="BZM12073" s="18" t="s">
        <v>199</v>
      </c>
      <c r="BZN12073" s="18" t="s">
        <v>199</v>
      </c>
      <c r="BZO12073" s="18" t="s">
        <v>199</v>
      </c>
      <c r="BZP12073" s="18" t="s">
        <v>199</v>
      </c>
      <c r="BZQ12073" s="18" t="s">
        <v>199</v>
      </c>
      <c r="BZR12073" s="18" t="s">
        <v>199</v>
      </c>
      <c r="BZS12073" s="18" t="s">
        <v>199</v>
      </c>
      <c r="BZT12073" s="18" t="s">
        <v>199</v>
      </c>
      <c r="BZU12073" s="18" t="s">
        <v>199</v>
      </c>
      <c r="BZV12073" s="18" t="s">
        <v>199</v>
      </c>
      <c r="BZW12073" s="18" t="s">
        <v>199</v>
      </c>
      <c r="BZX12073" s="18" t="s">
        <v>199</v>
      </c>
      <c r="BZY12073" s="18" t="s">
        <v>199</v>
      </c>
      <c r="BZZ12073" s="18" t="s">
        <v>199</v>
      </c>
      <c r="CAA12073" s="18" t="s">
        <v>199</v>
      </c>
      <c r="CAB12073" s="18" t="s">
        <v>199</v>
      </c>
      <c r="CAC12073" s="18" t="s">
        <v>199</v>
      </c>
      <c r="CAD12073" s="18" t="s">
        <v>199</v>
      </c>
      <c r="CAE12073" s="18" t="s">
        <v>199</v>
      </c>
      <c r="CAF12073" s="18" t="s">
        <v>199</v>
      </c>
      <c r="CAG12073" s="18" t="s">
        <v>199</v>
      </c>
      <c r="CAH12073" s="18" t="s">
        <v>199</v>
      </c>
      <c r="CAI12073" s="18" t="s">
        <v>199</v>
      </c>
      <c r="CAJ12073" s="18" t="s">
        <v>199</v>
      </c>
      <c r="CAK12073" s="18" t="s">
        <v>199</v>
      </c>
      <c r="CAL12073" s="18" t="s">
        <v>199</v>
      </c>
      <c r="CAM12073" s="18" t="s">
        <v>199</v>
      </c>
      <c r="CAN12073" s="18" t="s">
        <v>199</v>
      </c>
      <c r="CAO12073" s="18" t="s">
        <v>199</v>
      </c>
      <c r="CAP12073" s="18" t="s">
        <v>199</v>
      </c>
      <c r="CAQ12073" s="18" t="s">
        <v>199</v>
      </c>
      <c r="CAR12073" s="18" t="s">
        <v>199</v>
      </c>
      <c r="CAS12073" s="18" t="s">
        <v>199</v>
      </c>
      <c r="CAT12073" s="18" t="s">
        <v>199</v>
      </c>
      <c r="CAU12073" s="18" t="s">
        <v>199</v>
      </c>
      <c r="CAV12073" s="18" t="s">
        <v>199</v>
      </c>
      <c r="CAW12073" s="18" t="s">
        <v>199</v>
      </c>
      <c r="CAX12073" s="18" t="s">
        <v>199</v>
      </c>
      <c r="CAY12073" s="18" t="s">
        <v>199</v>
      </c>
      <c r="CAZ12073" s="18" t="s">
        <v>199</v>
      </c>
      <c r="CBA12073" s="18" t="s">
        <v>199</v>
      </c>
      <c r="CBB12073" s="18" t="s">
        <v>199</v>
      </c>
      <c r="CBC12073" s="18" t="s">
        <v>199</v>
      </c>
      <c r="CBD12073" s="18" t="s">
        <v>199</v>
      </c>
      <c r="CBE12073" s="18" t="s">
        <v>199</v>
      </c>
      <c r="CBF12073" s="18" t="s">
        <v>199</v>
      </c>
      <c r="CBG12073" s="18" t="s">
        <v>199</v>
      </c>
      <c r="CBH12073" s="18" t="s">
        <v>199</v>
      </c>
      <c r="CBI12073" s="18" t="s">
        <v>199</v>
      </c>
      <c r="CBJ12073" s="18" t="s">
        <v>199</v>
      </c>
      <c r="CBK12073" s="18" t="s">
        <v>199</v>
      </c>
      <c r="CBL12073" s="18" t="s">
        <v>199</v>
      </c>
      <c r="CBM12073" s="18" t="s">
        <v>199</v>
      </c>
      <c r="CBN12073" s="18" t="s">
        <v>199</v>
      </c>
      <c r="CBO12073" s="18" t="s">
        <v>199</v>
      </c>
      <c r="CBP12073" s="18" t="s">
        <v>199</v>
      </c>
      <c r="CBQ12073" s="18" t="s">
        <v>199</v>
      </c>
      <c r="CBR12073" s="18" t="s">
        <v>199</v>
      </c>
      <c r="CBS12073" s="18" t="s">
        <v>199</v>
      </c>
      <c r="CBT12073" s="18" t="s">
        <v>199</v>
      </c>
      <c r="CBU12073" s="18" t="s">
        <v>199</v>
      </c>
      <c r="CBV12073" s="18" t="s">
        <v>199</v>
      </c>
      <c r="CBW12073" s="18" t="s">
        <v>199</v>
      </c>
      <c r="CBX12073" s="18" t="s">
        <v>199</v>
      </c>
      <c r="CBY12073" s="18" t="s">
        <v>199</v>
      </c>
      <c r="CBZ12073" s="18" t="s">
        <v>199</v>
      </c>
      <c r="CCA12073" s="18" t="s">
        <v>199</v>
      </c>
      <c r="CCB12073" s="18" t="s">
        <v>199</v>
      </c>
      <c r="CCC12073" s="18" t="s">
        <v>199</v>
      </c>
      <c r="CCD12073" s="18" t="s">
        <v>199</v>
      </c>
      <c r="CCE12073" s="18" t="s">
        <v>199</v>
      </c>
      <c r="CCF12073" s="18" t="s">
        <v>199</v>
      </c>
      <c r="CCG12073" s="18" t="s">
        <v>199</v>
      </c>
      <c r="CCH12073" s="18" t="s">
        <v>199</v>
      </c>
      <c r="CCI12073" s="18" t="s">
        <v>199</v>
      </c>
      <c r="CCJ12073" s="18" t="s">
        <v>199</v>
      </c>
      <c r="CCK12073" s="18" t="s">
        <v>199</v>
      </c>
      <c r="CCL12073" s="18" t="s">
        <v>199</v>
      </c>
      <c r="CCM12073" s="18" t="s">
        <v>199</v>
      </c>
      <c r="CCN12073" s="18" t="s">
        <v>199</v>
      </c>
      <c r="CCO12073" s="18" t="s">
        <v>199</v>
      </c>
      <c r="CCP12073" s="18" t="s">
        <v>199</v>
      </c>
      <c r="CCQ12073" s="18" t="s">
        <v>199</v>
      </c>
      <c r="CCR12073" s="18" t="s">
        <v>199</v>
      </c>
      <c r="CCS12073" s="18" t="s">
        <v>199</v>
      </c>
      <c r="CCT12073" s="18" t="s">
        <v>199</v>
      </c>
      <c r="CCU12073" s="18" t="s">
        <v>199</v>
      </c>
      <c r="CCV12073" s="18" t="s">
        <v>199</v>
      </c>
      <c r="CCW12073" s="18" t="s">
        <v>199</v>
      </c>
      <c r="CCX12073" s="18" t="s">
        <v>199</v>
      </c>
      <c r="CCY12073" s="18" t="s">
        <v>199</v>
      </c>
      <c r="CCZ12073" s="18" t="s">
        <v>199</v>
      </c>
      <c r="CDA12073" s="18" t="s">
        <v>199</v>
      </c>
      <c r="CDB12073" s="18" t="s">
        <v>199</v>
      </c>
      <c r="CDC12073" s="18" t="s">
        <v>199</v>
      </c>
      <c r="CDD12073" s="18" t="s">
        <v>199</v>
      </c>
      <c r="CDE12073" s="18" t="s">
        <v>199</v>
      </c>
      <c r="CDF12073" s="18" t="s">
        <v>199</v>
      </c>
      <c r="CDG12073" s="18" t="s">
        <v>199</v>
      </c>
      <c r="CDH12073" s="18" t="s">
        <v>199</v>
      </c>
      <c r="CDI12073" s="18" t="s">
        <v>199</v>
      </c>
      <c r="CDJ12073" s="18" t="s">
        <v>199</v>
      </c>
      <c r="CDK12073" s="18" t="s">
        <v>199</v>
      </c>
      <c r="CDL12073" s="18" t="s">
        <v>199</v>
      </c>
      <c r="CDM12073" s="18" t="s">
        <v>199</v>
      </c>
      <c r="CDN12073" s="18" t="s">
        <v>199</v>
      </c>
      <c r="CDO12073" s="18" t="s">
        <v>199</v>
      </c>
      <c r="CDP12073" s="18" t="s">
        <v>199</v>
      </c>
      <c r="CDQ12073" s="18" t="s">
        <v>199</v>
      </c>
      <c r="CDR12073" s="18" t="s">
        <v>199</v>
      </c>
      <c r="CDS12073" s="18" t="s">
        <v>199</v>
      </c>
      <c r="CDT12073" s="18" t="s">
        <v>199</v>
      </c>
      <c r="CDU12073" s="18" t="s">
        <v>199</v>
      </c>
      <c r="CDV12073" s="18" t="s">
        <v>199</v>
      </c>
      <c r="CDW12073" s="18" t="s">
        <v>199</v>
      </c>
      <c r="CDX12073" s="18" t="s">
        <v>199</v>
      </c>
      <c r="CDY12073" s="18" t="s">
        <v>199</v>
      </c>
      <c r="CDZ12073" s="18" t="s">
        <v>199</v>
      </c>
      <c r="CEA12073" s="18" t="s">
        <v>199</v>
      </c>
      <c r="CEB12073" s="18" t="s">
        <v>199</v>
      </c>
      <c r="CEC12073" s="18" t="s">
        <v>199</v>
      </c>
      <c r="CED12073" s="18" t="s">
        <v>199</v>
      </c>
      <c r="CEE12073" s="18" t="s">
        <v>199</v>
      </c>
      <c r="CEF12073" s="18" t="s">
        <v>199</v>
      </c>
      <c r="CEG12073" s="18" t="s">
        <v>199</v>
      </c>
      <c r="CEH12073" s="18" t="s">
        <v>199</v>
      </c>
      <c r="CEI12073" s="18" t="s">
        <v>199</v>
      </c>
      <c r="CEJ12073" s="18" t="s">
        <v>199</v>
      </c>
      <c r="CEK12073" s="18" t="s">
        <v>199</v>
      </c>
      <c r="CEL12073" s="18" t="s">
        <v>199</v>
      </c>
      <c r="CEM12073" s="18" t="s">
        <v>199</v>
      </c>
      <c r="CEN12073" s="18" t="s">
        <v>199</v>
      </c>
      <c r="CEO12073" s="18" t="s">
        <v>199</v>
      </c>
      <c r="CEP12073" s="18" t="s">
        <v>199</v>
      </c>
      <c r="CEQ12073" s="18" t="s">
        <v>199</v>
      </c>
      <c r="CER12073" s="18" t="s">
        <v>199</v>
      </c>
      <c r="CES12073" s="18" t="s">
        <v>199</v>
      </c>
      <c r="CET12073" s="18" t="s">
        <v>199</v>
      </c>
      <c r="CEU12073" s="18" t="s">
        <v>199</v>
      </c>
      <c r="CEV12073" s="18" t="s">
        <v>199</v>
      </c>
      <c r="CEW12073" s="18" t="s">
        <v>199</v>
      </c>
      <c r="CEX12073" s="18" t="s">
        <v>199</v>
      </c>
      <c r="CEY12073" s="18" t="s">
        <v>199</v>
      </c>
      <c r="CEZ12073" s="18" t="s">
        <v>199</v>
      </c>
      <c r="CFA12073" s="18" t="s">
        <v>199</v>
      </c>
      <c r="CFB12073" s="18" t="s">
        <v>199</v>
      </c>
      <c r="CFC12073" s="18" t="s">
        <v>199</v>
      </c>
      <c r="CFD12073" s="18" t="s">
        <v>199</v>
      </c>
      <c r="CFE12073" s="18" t="s">
        <v>199</v>
      </c>
      <c r="CFF12073" s="18" t="s">
        <v>199</v>
      </c>
      <c r="CFG12073" s="18" t="s">
        <v>199</v>
      </c>
      <c r="CFH12073" s="18" t="s">
        <v>199</v>
      </c>
      <c r="CFI12073" s="18" t="s">
        <v>199</v>
      </c>
      <c r="CFJ12073" s="18" t="s">
        <v>199</v>
      </c>
      <c r="CFK12073" s="18" t="s">
        <v>199</v>
      </c>
      <c r="CFL12073" s="18" t="s">
        <v>199</v>
      </c>
      <c r="CFM12073" s="18" t="s">
        <v>199</v>
      </c>
      <c r="CFN12073" s="18" t="s">
        <v>199</v>
      </c>
      <c r="CFO12073" s="18" t="s">
        <v>199</v>
      </c>
      <c r="CFP12073" s="18" t="s">
        <v>199</v>
      </c>
      <c r="CFQ12073" s="18" t="s">
        <v>199</v>
      </c>
      <c r="CFR12073" s="18" t="s">
        <v>199</v>
      </c>
      <c r="CFS12073" s="18" t="s">
        <v>199</v>
      </c>
      <c r="CFT12073" s="18" t="s">
        <v>199</v>
      </c>
      <c r="CFU12073" s="18" t="s">
        <v>199</v>
      </c>
      <c r="CFV12073" s="18" t="s">
        <v>199</v>
      </c>
      <c r="CFW12073" s="18" t="s">
        <v>199</v>
      </c>
      <c r="CFX12073" s="18" t="s">
        <v>199</v>
      </c>
      <c r="CFY12073" s="18" t="s">
        <v>199</v>
      </c>
      <c r="CFZ12073" s="18" t="s">
        <v>199</v>
      </c>
      <c r="CGA12073" s="18" t="s">
        <v>199</v>
      </c>
      <c r="CGB12073" s="18" t="s">
        <v>199</v>
      </c>
      <c r="CGC12073" s="18" t="s">
        <v>199</v>
      </c>
      <c r="CGD12073" s="18" t="s">
        <v>199</v>
      </c>
      <c r="CGE12073" s="18" t="s">
        <v>199</v>
      </c>
      <c r="CGF12073" s="18" t="s">
        <v>199</v>
      </c>
      <c r="CGG12073" s="18" t="s">
        <v>199</v>
      </c>
      <c r="CGH12073" s="18" t="s">
        <v>199</v>
      </c>
      <c r="CGI12073" s="18" t="s">
        <v>199</v>
      </c>
      <c r="CGJ12073" s="18" t="s">
        <v>199</v>
      </c>
      <c r="CGK12073" s="18" t="s">
        <v>199</v>
      </c>
      <c r="CGL12073" s="18" t="s">
        <v>199</v>
      </c>
      <c r="CGM12073" s="18" t="s">
        <v>199</v>
      </c>
      <c r="CGN12073" s="18" t="s">
        <v>199</v>
      </c>
      <c r="CGO12073" s="18" t="s">
        <v>199</v>
      </c>
      <c r="CGP12073" s="18" t="s">
        <v>199</v>
      </c>
      <c r="CGQ12073" s="18" t="s">
        <v>199</v>
      </c>
      <c r="CGR12073" s="18" t="s">
        <v>199</v>
      </c>
      <c r="CGS12073" s="18" t="s">
        <v>199</v>
      </c>
      <c r="CGT12073" s="18" t="s">
        <v>199</v>
      </c>
      <c r="CGU12073" s="18" t="s">
        <v>199</v>
      </c>
      <c r="CGV12073" s="18" t="s">
        <v>199</v>
      </c>
      <c r="CGW12073" s="18" t="s">
        <v>199</v>
      </c>
      <c r="CGX12073" s="18" t="s">
        <v>199</v>
      </c>
      <c r="CGY12073" s="18" t="s">
        <v>199</v>
      </c>
      <c r="CGZ12073" s="18" t="s">
        <v>199</v>
      </c>
      <c r="CHA12073" s="18" t="s">
        <v>199</v>
      </c>
      <c r="CHB12073" s="18" t="s">
        <v>199</v>
      </c>
      <c r="CHC12073" s="18" t="s">
        <v>199</v>
      </c>
      <c r="CHD12073" s="18" t="s">
        <v>199</v>
      </c>
      <c r="CHE12073" s="18" t="s">
        <v>199</v>
      </c>
      <c r="CHF12073" s="18" t="s">
        <v>199</v>
      </c>
      <c r="CHG12073" s="18" t="s">
        <v>199</v>
      </c>
      <c r="CHH12073" s="18" t="s">
        <v>199</v>
      </c>
      <c r="CHI12073" s="18" t="s">
        <v>199</v>
      </c>
      <c r="CHJ12073" s="18" t="s">
        <v>199</v>
      </c>
      <c r="CHK12073" s="18" t="s">
        <v>199</v>
      </c>
      <c r="CHL12073" s="18" t="s">
        <v>199</v>
      </c>
      <c r="CHM12073" s="18" t="s">
        <v>199</v>
      </c>
      <c r="CHN12073" s="18" t="s">
        <v>199</v>
      </c>
      <c r="CHO12073" s="18" t="s">
        <v>199</v>
      </c>
      <c r="CHP12073" s="18" t="s">
        <v>199</v>
      </c>
      <c r="CHQ12073" s="18" t="s">
        <v>199</v>
      </c>
      <c r="CHR12073" s="18" t="s">
        <v>199</v>
      </c>
      <c r="CHS12073" s="18" t="s">
        <v>199</v>
      </c>
      <c r="CHT12073" s="18" t="s">
        <v>199</v>
      </c>
      <c r="CHU12073" s="18" t="s">
        <v>199</v>
      </c>
      <c r="CHV12073" s="18" t="s">
        <v>199</v>
      </c>
      <c r="CHW12073" s="18" t="s">
        <v>199</v>
      </c>
      <c r="CHX12073" s="18" t="s">
        <v>199</v>
      </c>
      <c r="CHY12073" s="18" t="s">
        <v>199</v>
      </c>
      <c r="CHZ12073" s="18" t="s">
        <v>199</v>
      </c>
      <c r="CIA12073" s="18" t="s">
        <v>199</v>
      </c>
      <c r="CIB12073" s="18" t="s">
        <v>199</v>
      </c>
      <c r="CIC12073" s="18" t="s">
        <v>199</v>
      </c>
      <c r="CID12073" s="18" t="s">
        <v>199</v>
      </c>
      <c r="CIE12073" s="18" t="s">
        <v>199</v>
      </c>
      <c r="CIF12073" s="18" t="s">
        <v>199</v>
      </c>
      <c r="CIG12073" s="18" t="s">
        <v>199</v>
      </c>
      <c r="CIH12073" s="18" t="s">
        <v>199</v>
      </c>
      <c r="CII12073" s="18" t="s">
        <v>199</v>
      </c>
      <c r="CIJ12073" s="18" t="s">
        <v>199</v>
      </c>
      <c r="CIK12073" s="18" t="s">
        <v>199</v>
      </c>
      <c r="CIL12073" s="18" t="s">
        <v>199</v>
      </c>
      <c r="CIM12073" s="18" t="s">
        <v>199</v>
      </c>
      <c r="CIN12073" s="18" t="s">
        <v>199</v>
      </c>
      <c r="CIO12073" s="18" t="s">
        <v>199</v>
      </c>
      <c r="CIP12073" s="18" t="s">
        <v>199</v>
      </c>
      <c r="CIQ12073" s="18" t="s">
        <v>199</v>
      </c>
      <c r="CIR12073" s="18" t="s">
        <v>199</v>
      </c>
      <c r="CIS12073" s="18" t="s">
        <v>199</v>
      </c>
      <c r="CIT12073" s="18" t="s">
        <v>199</v>
      </c>
      <c r="CIU12073" s="18" t="s">
        <v>199</v>
      </c>
      <c r="CIV12073" s="18" t="s">
        <v>199</v>
      </c>
      <c r="CIW12073" s="18" t="s">
        <v>199</v>
      </c>
      <c r="CIX12073" s="18" t="s">
        <v>199</v>
      </c>
      <c r="CIY12073" s="18" t="s">
        <v>199</v>
      </c>
      <c r="CIZ12073" s="18" t="s">
        <v>199</v>
      </c>
      <c r="CJA12073" s="18" t="s">
        <v>199</v>
      </c>
      <c r="CJB12073" s="18" t="s">
        <v>199</v>
      </c>
      <c r="CJC12073" s="18" t="s">
        <v>199</v>
      </c>
      <c r="CJD12073" s="18" t="s">
        <v>199</v>
      </c>
      <c r="CJE12073" s="18" t="s">
        <v>199</v>
      </c>
      <c r="CJF12073" s="18" t="s">
        <v>199</v>
      </c>
      <c r="CJG12073" s="18" t="s">
        <v>199</v>
      </c>
      <c r="CJH12073" s="18" t="s">
        <v>199</v>
      </c>
      <c r="CJI12073" s="18" t="s">
        <v>199</v>
      </c>
      <c r="CJJ12073" s="18" t="s">
        <v>199</v>
      </c>
      <c r="CJK12073" s="18" t="s">
        <v>199</v>
      </c>
      <c r="CJL12073" s="18" t="s">
        <v>199</v>
      </c>
      <c r="CJM12073" s="18" t="s">
        <v>199</v>
      </c>
      <c r="CJN12073" s="18" t="s">
        <v>199</v>
      </c>
      <c r="CJO12073" s="18" t="s">
        <v>199</v>
      </c>
      <c r="CJP12073" s="18" t="s">
        <v>199</v>
      </c>
      <c r="CJQ12073" s="18" t="s">
        <v>199</v>
      </c>
      <c r="CJR12073" s="18" t="s">
        <v>199</v>
      </c>
      <c r="CJS12073" s="18" t="s">
        <v>199</v>
      </c>
      <c r="CJT12073" s="18" t="s">
        <v>199</v>
      </c>
      <c r="CJU12073" s="18" t="s">
        <v>199</v>
      </c>
      <c r="CJV12073" s="18" t="s">
        <v>199</v>
      </c>
      <c r="CJW12073" s="18" t="s">
        <v>199</v>
      </c>
      <c r="CJX12073" s="18" t="s">
        <v>199</v>
      </c>
      <c r="CJY12073" s="18" t="s">
        <v>199</v>
      </c>
      <c r="CJZ12073" s="18" t="s">
        <v>199</v>
      </c>
      <c r="CKA12073" s="18" t="s">
        <v>199</v>
      </c>
      <c r="CKB12073" s="18" t="s">
        <v>199</v>
      </c>
      <c r="CKC12073" s="18" t="s">
        <v>199</v>
      </c>
      <c r="CKD12073" s="18" t="s">
        <v>199</v>
      </c>
      <c r="CKE12073" s="18" t="s">
        <v>199</v>
      </c>
      <c r="CKF12073" s="18" t="s">
        <v>199</v>
      </c>
      <c r="CKG12073" s="18" t="s">
        <v>199</v>
      </c>
      <c r="CKH12073" s="18" t="s">
        <v>199</v>
      </c>
      <c r="CKI12073" s="18" t="s">
        <v>199</v>
      </c>
      <c r="CKJ12073" s="18" t="s">
        <v>199</v>
      </c>
      <c r="CKK12073" s="18" t="s">
        <v>199</v>
      </c>
      <c r="CKL12073" s="18" t="s">
        <v>199</v>
      </c>
      <c r="CKM12073" s="18" t="s">
        <v>199</v>
      </c>
      <c r="CKN12073" s="18" t="s">
        <v>199</v>
      </c>
      <c r="CKO12073" s="18" t="s">
        <v>199</v>
      </c>
      <c r="CKP12073" s="18" t="s">
        <v>199</v>
      </c>
      <c r="CKQ12073" s="18" t="s">
        <v>199</v>
      </c>
      <c r="CKR12073" s="18" t="s">
        <v>199</v>
      </c>
      <c r="CKS12073" s="18" t="s">
        <v>199</v>
      </c>
      <c r="CKT12073" s="18" t="s">
        <v>199</v>
      </c>
      <c r="CKU12073" s="18" t="s">
        <v>199</v>
      </c>
      <c r="CKV12073" s="18" t="s">
        <v>199</v>
      </c>
      <c r="CKW12073" s="18" t="s">
        <v>199</v>
      </c>
      <c r="CKX12073" s="18" t="s">
        <v>199</v>
      </c>
      <c r="CKY12073" s="18" t="s">
        <v>199</v>
      </c>
      <c r="CKZ12073" s="18" t="s">
        <v>199</v>
      </c>
      <c r="CLA12073" s="18" t="s">
        <v>199</v>
      </c>
      <c r="CLB12073" s="18" t="s">
        <v>199</v>
      </c>
      <c r="CLC12073" s="18" t="s">
        <v>199</v>
      </c>
      <c r="CLD12073" s="18" t="s">
        <v>199</v>
      </c>
      <c r="CLE12073" s="18" t="s">
        <v>199</v>
      </c>
      <c r="CLF12073" s="18" t="s">
        <v>199</v>
      </c>
      <c r="CLG12073" s="18" t="s">
        <v>199</v>
      </c>
      <c r="CLH12073" s="18" t="s">
        <v>199</v>
      </c>
      <c r="CLI12073" s="18" t="s">
        <v>199</v>
      </c>
      <c r="CLJ12073" s="18" t="s">
        <v>199</v>
      </c>
      <c r="CLK12073" s="18" t="s">
        <v>199</v>
      </c>
      <c r="CLL12073" s="18" t="s">
        <v>199</v>
      </c>
      <c r="CLM12073" s="18" t="s">
        <v>199</v>
      </c>
      <c r="CLN12073" s="18" t="s">
        <v>199</v>
      </c>
      <c r="CLO12073" s="18" t="s">
        <v>199</v>
      </c>
      <c r="CLP12073" s="18" t="s">
        <v>199</v>
      </c>
      <c r="CLQ12073" s="18" t="s">
        <v>199</v>
      </c>
      <c r="CLR12073" s="18" t="s">
        <v>199</v>
      </c>
      <c r="CLS12073" s="18" t="s">
        <v>199</v>
      </c>
      <c r="CLT12073" s="18" t="s">
        <v>199</v>
      </c>
      <c r="CLU12073" s="18" t="s">
        <v>199</v>
      </c>
      <c r="CLV12073" s="18" t="s">
        <v>199</v>
      </c>
      <c r="CLW12073" s="18" t="s">
        <v>199</v>
      </c>
      <c r="CLX12073" s="18" t="s">
        <v>199</v>
      </c>
      <c r="CLY12073" s="18" t="s">
        <v>199</v>
      </c>
      <c r="CLZ12073" s="18" t="s">
        <v>199</v>
      </c>
      <c r="CMA12073" s="18" t="s">
        <v>199</v>
      </c>
      <c r="CMB12073" s="18" t="s">
        <v>199</v>
      </c>
      <c r="CMC12073" s="18" t="s">
        <v>199</v>
      </c>
      <c r="CMD12073" s="18" t="s">
        <v>199</v>
      </c>
      <c r="CME12073" s="18" t="s">
        <v>199</v>
      </c>
      <c r="CMF12073" s="18" t="s">
        <v>199</v>
      </c>
      <c r="CMG12073" s="18" t="s">
        <v>199</v>
      </c>
      <c r="CMH12073" s="18" t="s">
        <v>199</v>
      </c>
      <c r="CMI12073" s="18" t="s">
        <v>199</v>
      </c>
      <c r="CMJ12073" s="18" t="s">
        <v>199</v>
      </c>
      <c r="CMK12073" s="18" t="s">
        <v>199</v>
      </c>
      <c r="CML12073" s="18" t="s">
        <v>199</v>
      </c>
      <c r="CMM12073" s="18" t="s">
        <v>199</v>
      </c>
      <c r="CMN12073" s="18" t="s">
        <v>199</v>
      </c>
      <c r="CMO12073" s="18" t="s">
        <v>199</v>
      </c>
      <c r="CMP12073" s="18" t="s">
        <v>199</v>
      </c>
      <c r="CMQ12073" s="18" t="s">
        <v>199</v>
      </c>
      <c r="CMR12073" s="18" t="s">
        <v>199</v>
      </c>
      <c r="CMS12073" s="18" t="s">
        <v>199</v>
      </c>
      <c r="CMT12073" s="18" t="s">
        <v>199</v>
      </c>
      <c r="CMU12073" s="18" t="s">
        <v>199</v>
      </c>
      <c r="CMV12073" s="18" t="s">
        <v>199</v>
      </c>
      <c r="CMW12073" s="18" t="s">
        <v>199</v>
      </c>
      <c r="CMX12073" s="18" t="s">
        <v>199</v>
      </c>
      <c r="CMY12073" s="18" t="s">
        <v>199</v>
      </c>
      <c r="CMZ12073" s="18" t="s">
        <v>199</v>
      </c>
      <c r="CNA12073" s="18" t="s">
        <v>199</v>
      </c>
      <c r="CNB12073" s="18" t="s">
        <v>199</v>
      </c>
      <c r="CNC12073" s="18" t="s">
        <v>199</v>
      </c>
      <c r="CND12073" s="18" t="s">
        <v>199</v>
      </c>
      <c r="CNE12073" s="18" t="s">
        <v>199</v>
      </c>
      <c r="CNF12073" s="18" t="s">
        <v>199</v>
      </c>
      <c r="CNG12073" s="18" t="s">
        <v>199</v>
      </c>
      <c r="CNH12073" s="18" t="s">
        <v>199</v>
      </c>
      <c r="CNI12073" s="18" t="s">
        <v>199</v>
      </c>
      <c r="CNJ12073" s="18" t="s">
        <v>199</v>
      </c>
      <c r="CNK12073" s="18" t="s">
        <v>199</v>
      </c>
      <c r="CNL12073" s="18" t="s">
        <v>199</v>
      </c>
      <c r="CNM12073" s="18" t="s">
        <v>199</v>
      </c>
      <c r="CNN12073" s="18" t="s">
        <v>199</v>
      </c>
      <c r="CNO12073" s="18" t="s">
        <v>199</v>
      </c>
      <c r="CNP12073" s="18" t="s">
        <v>199</v>
      </c>
      <c r="CNQ12073" s="18" t="s">
        <v>199</v>
      </c>
      <c r="CNR12073" s="18" t="s">
        <v>199</v>
      </c>
      <c r="CNS12073" s="18" t="s">
        <v>199</v>
      </c>
      <c r="CNT12073" s="18" t="s">
        <v>199</v>
      </c>
      <c r="CNU12073" s="18" t="s">
        <v>199</v>
      </c>
      <c r="CNV12073" s="18" t="s">
        <v>199</v>
      </c>
      <c r="CNW12073" s="18" t="s">
        <v>199</v>
      </c>
      <c r="CNX12073" s="18" t="s">
        <v>199</v>
      </c>
      <c r="CNY12073" s="18" t="s">
        <v>199</v>
      </c>
      <c r="CNZ12073" s="18" t="s">
        <v>199</v>
      </c>
      <c r="COA12073" s="18" t="s">
        <v>199</v>
      </c>
      <c r="COB12073" s="18" t="s">
        <v>199</v>
      </c>
      <c r="COC12073" s="18" t="s">
        <v>199</v>
      </c>
      <c r="COD12073" s="18" t="s">
        <v>199</v>
      </c>
      <c r="COE12073" s="18" t="s">
        <v>199</v>
      </c>
      <c r="COF12073" s="18" t="s">
        <v>199</v>
      </c>
      <c r="COG12073" s="18" t="s">
        <v>199</v>
      </c>
      <c r="COH12073" s="18" t="s">
        <v>199</v>
      </c>
      <c r="COI12073" s="18" t="s">
        <v>199</v>
      </c>
      <c r="COJ12073" s="18" t="s">
        <v>199</v>
      </c>
      <c r="COK12073" s="18" t="s">
        <v>199</v>
      </c>
      <c r="COL12073" s="18" t="s">
        <v>199</v>
      </c>
      <c r="COM12073" s="18" t="s">
        <v>199</v>
      </c>
      <c r="CON12073" s="18" t="s">
        <v>199</v>
      </c>
      <c r="COO12073" s="18" t="s">
        <v>199</v>
      </c>
      <c r="COP12073" s="18" t="s">
        <v>199</v>
      </c>
      <c r="COQ12073" s="18" t="s">
        <v>199</v>
      </c>
      <c r="COR12073" s="18" t="s">
        <v>199</v>
      </c>
      <c r="COS12073" s="18" t="s">
        <v>199</v>
      </c>
      <c r="COT12073" s="18" t="s">
        <v>199</v>
      </c>
      <c r="COU12073" s="18" t="s">
        <v>199</v>
      </c>
      <c r="COV12073" s="18" t="s">
        <v>199</v>
      </c>
      <c r="COW12073" s="18" t="s">
        <v>199</v>
      </c>
      <c r="COX12073" s="18" t="s">
        <v>199</v>
      </c>
      <c r="COY12073" s="18" t="s">
        <v>199</v>
      </c>
      <c r="COZ12073" s="18" t="s">
        <v>199</v>
      </c>
      <c r="CPA12073" s="18" t="s">
        <v>199</v>
      </c>
      <c r="CPB12073" s="18" t="s">
        <v>199</v>
      </c>
      <c r="CPC12073" s="18" t="s">
        <v>199</v>
      </c>
      <c r="CPD12073" s="18" t="s">
        <v>199</v>
      </c>
      <c r="CPE12073" s="18" t="s">
        <v>199</v>
      </c>
      <c r="CPF12073" s="18" t="s">
        <v>199</v>
      </c>
      <c r="CPG12073" s="18" t="s">
        <v>199</v>
      </c>
      <c r="CPH12073" s="18" t="s">
        <v>199</v>
      </c>
      <c r="CPI12073" s="18" t="s">
        <v>199</v>
      </c>
      <c r="CPJ12073" s="18" t="s">
        <v>199</v>
      </c>
      <c r="CPK12073" s="18" t="s">
        <v>199</v>
      </c>
      <c r="CPL12073" s="18" t="s">
        <v>199</v>
      </c>
      <c r="CPM12073" s="18" t="s">
        <v>199</v>
      </c>
      <c r="CPN12073" s="18" t="s">
        <v>199</v>
      </c>
      <c r="CPO12073" s="18" t="s">
        <v>199</v>
      </c>
      <c r="CPP12073" s="18" t="s">
        <v>199</v>
      </c>
      <c r="CPQ12073" s="18" t="s">
        <v>199</v>
      </c>
      <c r="CPR12073" s="18" t="s">
        <v>199</v>
      </c>
      <c r="CPS12073" s="18" t="s">
        <v>199</v>
      </c>
      <c r="CPT12073" s="18" t="s">
        <v>199</v>
      </c>
      <c r="CPU12073" s="18" t="s">
        <v>199</v>
      </c>
      <c r="CPV12073" s="18" t="s">
        <v>199</v>
      </c>
      <c r="CPW12073" s="18" t="s">
        <v>199</v>
      </c>
      <c r="CPX12073" s="18" t="s">
        <v>199</v>
      </c>
      <c r="CPY12073" s="18" t="s">
        <v>199</v>
      </c>
      <c r="CPZ12073" s="18" t="s">
        <v>199</v>
      </c>
      <c r="CQA12073" s="18" t="s">
        <v>199</v>
      </c>
      <c r="CQB12073" s="18" t="s">
        <v>199</v>
      </c>
      <c r="CQC12073" s="18" t="s">
        <v>199</v>
      </c>
      <c r="CQD12073" s="18" t="s">
        <v>199</v>
      </c>
      <c r="CQE12073" s="18" t="s">
        <v>199</v>
      </c>
      <c r="CQF12073" s="18" t="s">
        <v>199</v>
      </c>
      <c r="CQG12073" s="18" t="s">
        <v>199</v>
      </c>
      <c r="CQH12073" s="18" t="s">
        <v>199</v>
      </c>
      <c r="CQI12073" s="18" t="s">
        <v>199</v>
      </c>
      <c r="CQJ12073" s="18" t="s">
        <v>199</v>
      </c>
      <c r="CQK12073" s="18" t="s">
        <v>199</v>
      </c>
      <c r="CQL12073" s="18" t="s">
        <v>199</v>
      </c>
      <c r="CQM12073" s="18" t="s">
        <v>199</v>
      </c>
      <c r="CQN12073" s="18" t="s">
        <v>199</v>
      </c>
      <c r="CQO12073" s="18" t="s">
        <v>199</v>
      </c>
      <c r="CQP12073" s="18" t="s">
        <v>199</v>
      </c>
      <c r="CQQ12073" s="18" t="s">
        <v>199</v>
      </c>
      <c r="CQR12073" s="18" t="s">
        <v>199</v>
      </c>
      <c r="CQS12073" s="18" t="s">
        <v>199</v>
      </c>
      <c r="CQT12073" s="18" t="s">
        <v>199</v>
      </c>
      <c r="CQU12073" s="18" t="s">
        <v>199</v>
      </c>
      <c r="CQV12073" s="18" t="s">
        <v>199</v>
      </c>
      <c r="CQW12073" s="18" t="s">
        <v>199</v>
      </c>
      <c r="CQX12073" s="18" t="s">
        <v>199</v>
      </c>
      <c r="CQY12073" s="18" t="s">
        <v>199</v>
      </c>
      <c r="CQZ12073" s="18" t="s">
        <v>199</v>
      </c>
      <c r="CRA12073" s="18" t="s">
        <v>199</v>
      </c>
      <c r="CRB12073" s="18" t="s">
        <v>199</v>
      </c>
      <c r="CRC12073" s="18" t="s">
        <v>199</v>
      </c>
      <c r="CRD12073" s="18" t="s">
        <v>199</v>
      </c>
      <c r="CRE12073" s="18" t="s">
        <v>199</v>
      </c>
      <c r="CRF12073" s="18" t="s">
        <v>199</v>
      </c>
      <c r="CRG12073" s="18" t="s">
        <v>199</v>
      </c>
      <c r="CRH12073" s="18" t="s">
        <v>199</v>
      </c>
      <c r="CRI12073" s="18" t="s">
        <v>199</v>
      </c>
      <c r="CRJ12073" s="18" t="s">
        <v>199</v>
      </c>
      <c r="CRK12073" s="18" t="s">
        <v>199</v>
      </c>
      <c r="CRL12073" s="18" t="s">
        <v>199</v>
      </c>
      <c r="CRM12073" s="18" t="s">
        <v>199</v>
      </c>
      <c r="CRN12073" s="18" t="s">
        <v>199</v>
      </c>
      <c r="CRO12073" s="18" t="s">
        <v>199</v>
      </c>
      <c r="CRP12073" s="18" t="s">
        <v>199</v>
      </c>
      <c r="CRQ12073" s="18" t="s">
        <v>199</v>
      </c>
      <c r="CRR12073" s="18" t="s">
        <v>199</v>
      </c>
      <c r="CRS12073" s="18" t="s">
        <v>199</v>
      </c>
      <c r="CRT12073" s="18" t="s">
        <v>199</v>
      </c>
      <c r="CRU12073" s="18" t="s">
        <v>199</v>
      </c>
      <c r="CRV12073" s="18" t="s">
        <v>199</v>
      </c>
      <c r="CRW12073" s="18" t="s">
        <v>199</v>
      </c>
      <c r="CRX12073" s="18" t="s">
        <v>199</v>
      </c>
      <c r="CRY12073" s="18" t="s">
        <v>199</v>
      </c>
      <c r="CRZ12073" s="18" t="s">
        <v>199</v>
      </c>
      <c r="CSA12073" s="18" t="s">
        <v>199</v>
      </c>
      <c r="CSB12073" s="18" t="s">
        <v>199</v>
      </c>
      <c r="CSC12073" s="18" t="s">
        <v>199</v>
      </c>
      <c r="CSD12073" s="18" t="s">
        <v>199</v>
      </c>
      <c r="CSE12073" s="18" t="s">
        <v>199</v>
      </c>
      <c r="CSF12073" s="18" t="s">
        <v>199</v>
      </c>
      <c r="CSG12073" s="18" t="s">
        <v>199</v>
      </c>
      <c r="CSH12073" s="18" t="s">
        <v>199</v>
      </c>
      <c r="CSI12073" s="18" t="s">
        <v>199</v>
      </c>
      <c r="CSJ12073" s="18" t="s">
        <v>199</v>
      </c>
      <c r="CSK12073" s="18" t="s">
        <v>199</v>
      </c>
      <c r="CSL12073" s="18" t="s">
        <v>199</v>
      </c>
      <c r="CSM12073" s="18" t="s">
        <v>199</v>
      </c>
      <c r="CSN12073" s="18" t="s">
        <v>199</v>
      </c>
      <c r="CSO12073" s="18" t="s">
        <v>199</v>
      </c>
      <c r="CSP12073" s="18" t="s">
        <v>199</v>
      </c>
      <c r="CSQ12073" s="18" t="s">
        <v>199</v>
      </c>
      <c r="CSR12073" s="18" t="s">
        <v>199</v>
      </c>
      <c r="CSS12073" s="18" t="s">
        <v>199</v>
      </c>
      <c r="CST12073" s="18" t="s">
        <v>199</v>
      </c>
      <c r="CSU12073" s="18" t="s">
        <v>199</v>
      </c>
      <c r="CSV12073" s="18" t="s">
        <v>199</v>
      </c>
      <c r="CSW12073" s="18" t="s">
        <v>199</v>
      </c>
      <c r="CSX12073" s="18" t="s">
        <v>199</v>
      </c>
      <c r="CSY12073" s="18" t="s">
        <v>199</v>
      </c>
      <c r="CSZ12073" s="18" t="s">
        <v>199</v>
      </c>
      <c r="CTA12073" s="18" t="s">
        <v>199</v>
      </c>
      <c r="CTB12073" s="18" t="s">
        <v>199</v>
      </c>
      <c r="CTC12073" s="18" t="s">
        <v>199</v>
      </c>
      <c r="CTD12073" s="18" t="s">
        <v>199</v>
      </c>
      <c r="CTE12073" s="18" t="s">
        <v>199</v>
      </c>
      <c r="CTF12073" s="18" t="s">
        <v>199</v>
      </c>
      <c r="CTG12073" s="18" t="s">
        <v>199</v>
      </c>
      <c r="CTH12073" s="18" t="s">
        <v>199</v>
      </c>
      <c r="CTI12073" s="18" t="s">
        <v>199</v>
      </c>
      <c r="CTJ12073" s="18" t="s">
        <v>199</v>
      </c>
      <c r="CTK12073" s="18" t="s">
        <v>199</v>
      </c>
      <c r="CTL12073" s="18" t="s">
        <v>199</v>
      </c>
      <c r="CTM12073" s="18" t="s">
        <v>199</v>
      </c>
      <c r="CTN12073" s="18" t="s">
        <v>199</v>
      </c>
      <c r="CTO12073" s="18" t="s">
        <v>199</v>
      </c>
      <c r="CTP12073" s="18" t="s">
        <v>199</v>
      </c>
      <c r="CTQ12073" s="18" t="s">
        <v>199</v>
      </c>
      <c r="CTR12073" s="18" t="s">
        <v>199</v>
      </c>
      <c r="CTS12073" s="18" t="s">
        <v>199</v>
      </c>
      <c r="CTT12073" s="18" t="s">
        <v>199</v>
      </c>
      <c r="CTU12073" s="18" t="s">
        <v>199</v>
      </c>
      <c r="CTV12073" s="18" t="s">
        <v>199</v>
      </c>
      <c r="CTW12073" s="18" t="s">
        <v>199</v>
      </c>
      <c r="CTX12073" s="18" t="s">
        <v>199</v>
      </c>
      <c r="CTY12073" s="18" t="s">
        <v>199</v>
      </c>
      <c r="CTZ12073" s="18" t="s">
        <v>199</v>
      </c>
      <c r="CUA12073" s="18" t="s">
        <v>199</v>
      </c>
      <c r="CUB12073" s="18" t="s">
        <v>199</v>
      </c>
      <c r="CUC12073" s="18" t="s">
        <v>199</v>
      </c>
      <c r="CUD12073" s="18" t="s">
        <v>199</v>
      </c>
      <c r="CUE12073" s="18" t="s">
        <v>199</v>
      </c>
      <c r="CUF12073" s="18" t="s">
        <v>199</v>
      </c>
      <c r="CUG12073" s="18" t="s">
        <v>199</v>
      </c>
      <c r="CUH12073" s="18" t="s">
        <v>199</v>
      </c>
      <c r="CUI12073" s="18" t="s">
        <v>199</v>
      </c>
      <c r="CUJ12073" s="18" t="s">
        <v>199</v>
      </c>
      <c r="CUK12073" s="18" t="s">
        <v>199</v>
      </c>
      <c r="CUL12073" s="18" t="s">
        <v>199</v>
      </c>
      <c r="CUM12073" s="18" t="s">
        <v>199</v>
      </c>
      <c r="CUN12073" s="18" t="s">
        <v>199</v>
      </c>
      <c r="CUO12073" s="18" t="s">
        <v>199</v>
      </c>
      <c r="CUP12073" s="18" t="s">
        <v>199</v>
      </c>
      <c r="CUQ12073" s="18" t="s">
        <v>199</v>
      </c>
      <c r="CUR12073" s="18" t="s">
        <v>199</v>
      </c>
      <c r="CUS12073" s="18" t="s">
        <v>199</v>
      </c>
      <c r="CUT12073" s="18" t="s">
        <v>199</v>
      </c>
      <c r="CUU12073" s="18" t="s">
        <v>199</v>
      </c>
      <c r="CUV12073" s="18" t="s">
        <v>199</v>
      </c>
      <c r="CUW12073" s="18" t="s">
        <v>199</v>
      </c>
      <c r="CUX12073" s="18" t="s">
        <v>199</v>
      </c>
      <c r="CUY12073" s="18" t="s">
        <v>199</v>
      </c>
      <c r="CUZ12073" s="18" t="s">
        <v>199</v>
      </c>
      <c r="CVA12073" s="18" t="s">
        <v>199</v>
      </c>
      <c r="CVB12073" s="18" t="s">
        <v>199</v>
      </c>
      <c r="CVC12073" s="18" t="s">
        <v>199</v>
      </c>
      <c r="CVD12073" s="18" t="s">
        <v>199</v>
      </c>
      <c r="CVE12073" s="18" t="s">
        <v>199</v>
      </c>
      <c r="CVF12073" s="18" t="s">
        <v>199</v>
      </c>
      <c r="CVG12073" s="18" t="s">
        <v>199</v>
      </c>
      <c r="CVH12073" s="18" t="s">
        <v>199</v>
      </c>
      <c r="CVI12073" s="18" t="s">
        <v>199</v>
      </c>
      <c r="CVJ12073" s="18" t="s">
        <v>199</v>
      </c>
      <c r="CVK12073" s="18" t="s">
        <v>199</v>
      </c>
      <c r="CVL12073" s="18" t="s">
        <v>199</v>
      </c>
      <c r="CVM12073" s="18" t="s">
        <v>199</v>
      </c>
      <c r="CVN12073" s="18" t="s">
        <v>199</v>
      </c>
      <c r="CVO12073" s="18" t="s">
        <v>199</v>
      </c>
      <c r="CVP12073" s="18" t="s">
        <v>199</v>
      </c>
      <c r="CVQ12073" s="18" t="s">
        <v>199</v>
      </c>
      <c r="CVR12073" s="18" t="s">
        <v>199</v>
      </c>
      <c r="CVS12073" s="18" t="s">
        <v>199</v>
      </c>
      <c r="CVT12073" s="18" t="s">
        <v>199</v>
      </c>
      <c r="CVU12073" s="18" t="s">
        <v>199</v>
      </c>
      <c r="CVV12073" s="18" t="s">
        <v>199</v>
      </c>
      <c r="CVW12073" s="18" t="s">
        <v>199</v>
      </c>
      <c r="CVX12073" s="18" t="s">
        <v>199</v>
      </c>
      <c r="CVY12073" s="18" t="s">
        <v>199</v>
      </c>
      <c r="CVZ12073" s="18" t="s">
        <v>199</v>
      </c>
      <c r="CWA12073" s="18" t="s">
        <v>199</v>
      </c>
      <c r="CWB12073" s="18" t="s">
        <v>199</v>
      </c>
      <c r="CWC12073" s="18" t="s">
        <v>199</v>
      </c>
      <c r="CWD12073" s="18" t="s">
        <v>199</v>
      </c>
      <c r="CWE12073" s="18" t="s">
        <v>199</v>
      </c>
      <c r="CWF12073" s="18" t="s">
        <v>199</v>
      </c>
      <c r="CWG12073" s="18" t="s">
        <v>199</v>
      </c>
      <c r="CWH12073" s="18" t="s">
        <v>199</v>
      </c>
      <c r="CWI12073" s="18" t="s">
        <v>199</v>
      </c>
      <c r="CWJ12073" s="18" t="s">
        <v>199</v>
      </c>
      <c r="CWK12073" s="18" t="s">
        <v>199</v>
      </c>
      <c r="CWL12073" s="18" t="s">
        <v>199</v>
      </c>
      <c r="CWM12073" s="18" t="s">
        <v>199</v>
      </c>
      <c r="CWN12073" s="18" t="s">
        <v>199</v>
      </c>
      <c r="CWO12073" s="18" t="s">
        <v>199</v>
      </c>
      <c r="CWP12073" s="18" t="s">
        <v>199</v>
      </c>
      <c r="CWQ12073" s="18" t="s">
        <v>199</v>
      </c>
      <c r="CWR12073" s="18" t="s">
        <v>199</v>
      </c>
      <c r="CWS12073" s="18" t="s">
        <v>199</v>
      </c>
      <c r="CWT12073" s="18" t="s">
        <v>199</v>
      </c>
      <c r="CWU12073" s="18" t="s">
        <v>199</v>
      </c>
      <c r="CWV12073" s="18" t="s">
        <v>199</v>
      </c>
      <c r="CWW12073" s="18" t="s">
        <v>199</v>
      </c>
      <c r="CWX12073" s="18" t="s">
        <v>199</v>
      </c>
      <c r="CWY12073" s="18" t="s">
        <v>199</v>
      </c>
      <c r="CWZ12073" s="18" t="s">
        <v>199</v>
      </c>
      <c r="CXA12073" s="18" t="s">
        <v>199</v>
      </c>
      <c r="CXB12073" s="18" t="s">
        <v>199</v>
      </c>
      <c r="CXC12073" s="18" t="s">
        <v>199</v>
      </c>
      <c r="CXD12073" s="18" t="s">
        <v>199</v>
      </c>
      <c r="CXE12073" s="18" t="s">
        <v>199</v>
      </c>
      <c r="CXF12073" s="18" t="s">
        <v>199</v>
      </c>
      <c r="CXG12073" s="18" t="s">
        <v>199</v>
      </c>
      <c r="CXH12073" s="18" t="s">
        <v>199</v>
      </c>
      <c r="CXI12073" s="18" t="s">
        <v>199</v>
      </c>
      <c r="CXJ12073" s="18" t="s">
        <v>199</v>
      </c>
      <c r="CXK12073" s="18" t="s">
        <v>199</v>
      </c>
      <c r="CXL12073" s="18" t="s">
        <v>199</v>
      </c>
      <c r="CXM12073" s="18" t="s">
        <v>199</v>
      </c>
      <c r="CXN12073" s="18" t="s">
        <v>199</v>
      </c>
      <c r="CXO12073" s="18" t="s">
        <v>199</v>
      </c>
      <c r="CXP12073" s="18" t="s">
        <v>199</v>
      </c>
      <c r="CXQ12073" s="18" t="s">
        <v>199</v>
      </c>
      <c r="CXR12073" s="18" t="s">
        <v>199</v>
      </c>
      <c r="CXS12073" s="18" t="s">
        <v>199</v>
      </c>
      <c r="CXT12073" s="18" t="s">
        <v>199</v>
      </c>
      <c r="CXU12073" s="18" t="s">
        <v>199</v>
      </c>
      <c r="CXV12073" s="18" t="s">
        <v>199</v>
      </c>
      <c r="CXW12073" s="18" t="s">
        <v>199</v>
      </c>
      <c r="CXX12073" s="18" t="s">
        <v>199</v>
      </c>
      <c r="CXY12073" s="18" t="s">
        <v>199</v>
      </c>
      <c r="CXZ12073" s="18" t="s">
        <v>199</v>
      </c>
      <c r="CYA12073" s="18" t="s">
        <v>199</v>
      </c>
      <c r="CYB12073" s="18" t="s">
        <v>199</v>
      </c>
      <c r="CYC12073" s="18" t="s">
        <v>199</v>
      </c>
      <c r="CYD12073" s="18" t="s">
        <v>199</v>
      </c>
      <c r="CYE12073" s="18" t="s">
        <v>199</v>
      </c>
      <c r="CYF12073" s="18" t="s">
        <v>199</v>
      </c>
      <c r="CYG12073" s="18" t="s">
        <v>199</v>
      </c>
      <c r="CYH12073" s="18" t="s">
        <v>199</v>
      </c>
      <c r="CYI12073" s="18" t="s">
        <v>199</v>
      </c>
      <c r="CYJ12073" s="18" t="s">
        <v>199</v>
      </c>
      <c r="CYK12073" s="18" t="s">
        <v>199</v>
      </c>
      <c r="CYL12073" s="18" t="s">
        <v>199</v>
      </c>
      <c r="CYM12073" s="18" t="s">
        <v>199</v>
      </c>
      <c r="CYN12073" s="18" t="s">
        <v>199</v>
      </c>
      <c r="CYO12073" s="18" t="s">
        <v>199</v>
      </c>
      <c r="CYP12073" s="18" t="s">
        <v>199</v>
      </c>
      <c r="CYQ12073" s="18" t="s">
        <v>199</v>
      </c>
      <c r="CYR12073" s="18" t="s">
        <v>199</v>
      </c>
      <c r="CYS12073" s="18" t="s">
        <v>199</v>
      </c>
      <c r="CYT12073" s="18" t="s">
        <v>199</v>
      </c>
      <c r="CYU12073" s="18" t="s">
        <v>199</v>
      </c>
      <c r="CYV12073" s="18" t="s">
        <v>199</v>
      </c>
      <c r="CYW12073" s="18" t="s">
        <v>199</v>
      </c>
      <c r="CYX12073" s="18" t="s">
        <v>199</v>
      </c>
      <c r="CYY12073" s="18" t="s">
        <v>199</v>
      </c>
      <c r="CYZ12073" s="18" t="s">
        <v>199</v>
      </c>
      <c r="CZA12073" s="18" t="s">
        <v>199</v>
      </c>
      <c r="CZB12073" s="18" t="s">
        <v>199</v>
      </c>
      <c r="CZC12073" s="18" t="s">
        <v>199</v>
      </c>
      <c r="CZD12073" s="18" t="s">
        <v>199</v>
      </c>
      <c r="CZE12073" s="18" t="s">
        <v>199</v>
      </c>
      <c r="CZF12073" s="18" t="s">
        <v>199</v>
      </c>
      <c r="CZG12073" s="18" t="s">
        <v>199</v>
      </c>
      <c r="CZH12073" s="18" t="s">
        <v>199</v>
      </c>
      <c r="CZI12073" s="18" t="s">
        <v>199</v>
      </c>
      <c r="CZJ12073" s="18" t="s">
        <v>199</v>
      </c>
      <c r="CZK12073" s="18" t="s">
        <v>199</v>
      </c>
      <c r="CZL12073" s="18" t="s">
        <v>199</v>
      </c>
      <c r="CZM12073" s="18" t="s">
        <v>199</v>
      </c>
      <c r="CZN12073" s="18" t="s">
        <v>199</v>
      </c>
      <c r="CZO12073" s="18" t="s">
        <v>199</v>
      </c>
      <c r="CZP12073" s="18" t="s">
        <v>199</v>
      </c>
      <c r="CZQ12073" s="18" t="s">
        <v>199</v>
      </c>
      <c r="CZR12073" s="18" t="s">
        <v>199</v>
      </c>
      <c r="CZS12073" s="18" t="s">
        <v>199</v>
      </c>
      <c r="CZT12073" s="18" t="s">
        <v>199</v>
      </c>
      <c r="CZU12073" s="18" t="s">
        <v>199</v>
      </c>
      <c r="CZV12073" s="18" t="s">
        <v>199</v>
      </c>
      <c r="CZW12073" s="18" t="s">
        <v>199</v>
      </c>
      <c r="CZX12073" s="18" t="s">
        <v>199</v>
      </c>
      <c r="CZY12073" s="18" t="s">
        <v>199</v>
      </c>
      <c r="CZZ12073" s="18" t="s">
        <v>199</v>
      </c>
      <c r="DAA12073" s="18" t="s">
        <v>199</v>
      </c>
      <c r="DAB12073" s="18" t="s">
        <v>199</v>
      </c>
      <c r="DAC12073" s="18" t="s">
        <v>199</v>
      </c>
      <c r="DAD12073" s="18" t="s">
        <v>199</v>
      </c>
      <c r="DAE12073" s="18" t="s">
        <v>199</v>
      </c>
      <c r="DAF12073" s="18" t="s">
        <v>199</v>
      </c>
      <c r="DAG12073" s="18" t="s">
        <v>199</v>
      </c>
      <c r="DAH12073" s="18" t="s">
        <v>199</v>
      </c>
      <c r="DAI12073" s="18" t="s">
        <v>199</v>
      </c>
      <c r="DAJ12073" s="18" t="s">
        <v>199</v>
      </c>
      <c r="DAK12073" s="18" t="s">
        <v>199</v>
      </c>
      <c r="DAL12073" s="18" t="s">
        <v>199</v>
      </c>
      <c r="DAM12073" s="18" t="s">
        <v>199</v>
      </c>
      <c r="DAN12073" s="18" t="s">
        <v>199</v>
      </c>
      <c r="DAO12073" s="18" t="s">
        <v>199</v>
      </c>
      <c r="DAP12073" s="18" t="s">
        <v>199</v>
      </c>
      <c r="DAQ12073" s="18" t="s">
        <v>199</v>
      </c>
      <c r="DAR12073" s="18" t="s">
        <v>199</v>
      </c>
      <c r="DAS12073" s="18" t="s">
        <v>199</v>
      </c>
      <c r="DAT12073" s="18" t="s">
        <v>199</v>
      </c>
      <c r="DAU12073" s="18" t="s">
        <v>199</v>
      </c>
      <c r="DAV12073" s="18" t="s">
        <v>199</v>
      </c>
      <c r="DAW12073" s="18" t="s">
        <v>199</v>
      </c>
      <c r="DAX12073" s="18" t="s">
        <v>199</v>
      </c>
      <c r="DAY12073" s="18" t="s">
        <v>199</v>
      </c>
      <c r="DAZ12073" s="18" t="s">
        <v>199</v>
      </c>
      <c r="DBA12073" s="18" t="s">
        <v>199</v>
      </c>
      <c r="DBB12073" s="18" t="s">
        <v>199</v>
      </c>
      <c r="DBC12073" s="18" t="s">
        <v>199</v>
      </c>
      <c r="DBD12073" s="18" t="s">
        <v>199</v>
      </c>
      <c r="DBE12073" s="18" t="s">
        <v>199</v>
      </c>
      <c r="DBF12073" s="18" t="s">
        <v>199</v>
      </c>
      <c r="DBG12073" s="18" t="s">
        <v>199</v>
      </c>
      <c r="DBH12073" s="18" t="s">
        <v>199</v>
      </c>
      <c r="DBI12073" s="18" t="s">
        <v>199</v>
      </c>
      <c r="DBJ12073" s="18" t="s">
        <v>199</v>
      </c>
      <c r="DBK12073" s="18" t="s">
        <v>199</v>
      </c>
      <c r="DBL12073" s="18" t="s">
        <v>199</v>
      </c>
      <c r="DBM12073" s="18" t="s">
        <v>199</v>
      </c>
      <c r="DBN12073" s="18" t="s">
        <v>199</v>
      </c>
      <c r="DBO12073" s="18" t="s">
        <v>199</v>
      </c>
      <c r="DBP12073" s="18" t="s">
        <v>199</v>
      </c>
      <c r="DBQ12073" s="18" t="s">
        <v>199</v>
      </c>
      <c r="DBR12073" s="18" t="s">
        <v>199</v>
      </c>
      <c r="DBS12073" s="18" t="s">
        <v>199</v>
      </c>
      <c r="DBT12073" s="18" t="s">
        <v>199</v>
      </c>
      <c r="DBU12073" s="18" t="s">
        <v>199</v>
      </c>
      <c r="DBV12073" s="18" t="s">
        <v>199</v>
      </c>
      <c r="DBW12073" s="18" t="s">
        <v>199</v>
      </c>
      <c r="DBX12073" s="18" t="s">
        <v>199</v>
      </c>
      <c r="DBY12073" s="18" t="s">
        <v>199</v>
      </c>
      <c r="DBZ12073" s="18" t="s">
        <v>199</v>
      </c>
      <c r="DCA12073" s="18" t="s">
        <v>199</v>
      </c>
      <c r="DCB12073" s="18" t="s">
        <v>199</v>
      </c>
      <c r="DCC12073" s="18" t="s">
        <v>199</v>
      </c>
      <c r="DCD12073" s="18" t="s">
        <v>199</v>
      </c>
      <c r="DCE12073" s="18" t="s">
        <v>199</v>
      </c>
      <c r="DCF12073" s="18" t="s">
        <v>199</v>
      </c>
      <c r="DCG12073" s="18" t="s">
        <v>199</v>
      </c>
      <c r="DCH12073" s="18" t="s">
        <v>199</v>
      </c>
      <c r="DCI12073" s="18" t="s">
        <v>199</v>
      </c>
      <c r="DCJ12073" s="18" t="s">
        <v>199</v>
      </c>
      <c r="DCK12073" s="18" t="s">
        <v>199</v>
      </c>
      <c r="DCL12073" s="18" t="s">
        <v>199</v>
      </c>
      <c r="DCM12073" s="18" t="s">
        <v>199</v>
      </c>
      <c r="DCN12073" s="18" t="s">
        <v>199</v>
      </c>
      <c r="DCO12073" s="18" t="s">
        <v>199</v>
      </c>
      <c r="DCP12073" s="18" t="s">
        <v>199</v>
      </c>
      <c r="DCQ12073" s="18" t="s">
        <v>199</v>
      </c>
      <c r="DCR12073" s="18" t="s">
        <v>199</v>
      </c>
      <c r="DCS12073" s="18" t="s">
        <v>199</v>
      </c>
      <c r="DCT12073" s="18" t="s">
        <v>199</v>
      </c>
      <c r="DCU12073" s="18" t="s">
        <v>199</v>
      </c>
      <c r="DCV12073" s="18" t="s">
        <v>199</v>
      </c>
      <c r="DCW12073" s="18" t="s">
        <v>199</v>
      </c>
      <c r="DCX12073" s="18" t="s">
        <v>199</v>
      </c>
      <c r="DCY12073" s="18" t="s">
        <v>199</v>
      </c>
      <c r="DCZ12073" s="18" t="s">
        <v>199</v>
      </c>
      <c r="DDA12073" s="18" t="s">
        <v>199</v>
      </c>
      <c r="DDB12073" s="18" t="s">
        <v>199</v>
      </c>
      <c r="DDC12073" s="18" t="s">
        <v>199</v>
      </c>
      <c r="DDD12073" s="18" t="s">
        <v>199</v>
      </c>
      <c r="DDE12073" s="18" t="s">
        <v>199</v>
      </c>
      <c r="DDF12073" s="18" t="s">
        <v>199</v>
      </c>
      <c r="DDG12073" s="18" t="s">
        <v>199</v>
      </c>
      <c r="DDH12073" s="18" t="s">
        <v>199</v>
      </c>
      <c r="DDI12073" s="18" t="s">
        <v>199</v>
      </c>
      <c r="DDJ12073" s="18" t="s">
        <v>199</v>
      </c>
      <c r="DDK12073" s="18" t="s">
        <v>199</v>
      </c>
      <c r="DDL12073" s="18" t="s">
        <v>199</v>
      </c>
      <c r="DDM12073" s="18" t="s">
        <v>199</v>
      </c>
      <c r="DDN12073" s="18" t="s">
        <v>199</v>
      </c>
      <c r="DDO12073" s="18" t="s">
        <v>199</v>
      </c>
      <c r="DDP12073" s="18" t="s">
        <v>199</v>
      </c>
      <c r="DDQ12073" s="18" t="s">
        <v>199</v>
      </c>
      <c r="DDR12073" s="18" t="s">
        <v>199</v>
      </c>
      <c r="DDS12073" s="18" t="s">
        <v>199</v>
      </c>
      <c r="DDT12073" s="18" t="s">
        <v>199</v>
      </c>
      <c r="DDU12073" s="18" t="s">
        <v>199</v>
      </c>
      <c r="DDV12073" s="18" t="s">
        <v>199</v>
      </c>
      <c r="DDW12073" s="18" t="s">
        <v>199</v>
      </c>
      <c r="DDX12073" s="18" t="s">
        <v>199</v>
      </c>
      <c r="DDY12073" s="18" t="s">
        <v>199</v>
      </c>
      <c r="DDZ12073" s="18" t="s">
        <v>199</v>
      </c>
      <c r="DEA12073" s="18" t="s">
        <v>199</v>
      </c>
      <c r="DEB12073" s="18" t="s">
        <v>199</v>
      </c>
      <c r="DEC12073" s="18" t="s">
        <v>199</v>
      </c>
      <c r="DED12073" s="18" t="s">
        <v>199</v>
      </c>
      <c r="DEE12073" s="18" t="s">
        <v>199</v>
      </c>
      <c r="DEF12073" s="18" t="s">
        <v>199</v>
      </c>
      <c r="DEG12073" s="18" t="s">
        <v>199</v>
      </c>
      <c r="DEH12073" s="18" t="s">
        <v>199</v>
      </c>
      <c r="DEI12073" s="18" t="s">
        <v>199</v>
      </c>
      <c r="DEJ12073" s="18" t="s">
        <v>199</v>
      </c>
      <c r="DEK12073" s="18" t="s">
        <v>199</v>
      </c>
      <c r="DEL12073" s="18" t="s">
        <v>199</v>
      </c>
      <c r="DEM12073" s="18" t="s">
        <v>199</v>
      </c>
      <c r="DEN12073" s="18" t="s">
        <v>199</v>
      </c>
      <c r="DEO12073" s="18" t="s">
        <v>199</v>
      </c>
      <c r="DEP12073" s="18" t="s">
        <v>199</v>
      </c>
      <c r="DEQ12073" s="18" t="s">
        <v>199</v>
      </c>
      <c r="DER12073" s="18" t="s">
        <v>199</v>
      </c>
      <c r="DES12073" s="18" t="s">
        <v>199</v>
      </c>
      <c r="DET12073" s="18" t="s">
        <v>199</v>
      </c>
      <c r="DEU12073" s="18" t="s">
        <v>199</v>
      </c>
      <c r="DEV12073" s="18" t="s">
        <v>199</v>
      </c>
      <c r="DEW12073" s="18" t="s">
        <v>199</v>
      </c>
      <c r="DEX12073" s="18" t="s">
        <v>199</v>
      </c>
      <c r="DEY12073" s="18" t="s">
        <v>199</v>
      </c>
      <c r="DEZ12073" s="18" t="s">
        <v>199</v>
      </c>
      <c r="DFA12073" s="18" t="s">
        <v>199</v>
      </c>
      <c r="DFB12073" s="18" t="s">
        <v>199</v>
      </c>
      <c r="DFC12073" s="18" t="s">
        <v>199</v>
      </c>
      <c r="DFD12073" s="18" t="s">
        <v>199</v>
      </c>
      <c r="DFE12073" s="18" t="s">
        <v>199</v>
      </c>
      <c r="DFF12073" s="18" t="s">
        <v>199</v>
      </c>
      <c r="DFG12073" s="18" t="s">
        <v>199</v>
      </c>
      <c r="DFH12073" s="18" t="s">
        <v>199</v>
      </c>
      <c r="DFI12073" s="18" t="s">
        <v>199</v>
      </c>
      <c r="DFJ12073" s="18" t="s">
        <v>199</v>
      </c>
      <c r="DFK12073" s="18" t="s">
        <v>199</v>
      </c>
      <c r="DFL12073" s="18" t="s">
        <v>199</v>
      </c>
      <c r="DFM12073" s="18" t="s">
        <v>199</v>
      </c>
      <c r="DFN12073" s="18" t="s">
        <v>199</v>
      </c>
      <c r="DFO12073" s="18" t="s">
        <v>199</v>
      </c>
      <c r="DFP12073" s="18" t="s">
        <v>199</v>
      </c>
      <c r="DFQ12073" s="18" t="s">
        <v>199</v>
      </c>
      <c r="DFR12073" s="18" t="s">
        <v>199</v>
      </c>
      <c r="DFS12073" s="18" t="s">
        <v>199</v>
      </c>
      <c r="DFT12073" s="18" t="s">
        <v>199</v>
      </c>
      <c r="DFU12073" s="18" t="s">
        <v>199</v>
      </c>
      <c r="DFV12073" s="18" t="s">
        <v>199</v>
      </c>
      <c r="DFW12073" s="18" t="s">
        <v>199</v>
      </c>
      <c r="DFX12073" s="18" t="s">
        <v>199</v>
      </c>
      <c r="DFY12073" s="18" t="s">
        <v>199</v>
      </c>
      <c r="DFZ12073" s="18" t="s">
        <v>199</v>
      </c>
      <c r="DGA12073" s="18" t="s">
        <v>199</v>
      </c>
      <c r="DGB12073" s="18" t="s">
        <v>199</v>
      </c>
      <c r="DGC12073" s="18" t="s">
        <v>199</v>
      </c>
      <c r="DGD12073" s="18" t="s">
        <v>199</v>
      </c>
      <c r="DGE12073" s="18" t="s">
        <v>199</v>
      </c>
      <c r="DGF12073" s="18" t="s">
        <v>199</v>
      </c>
      <c r="DGG12073" s="18" t="s">
        <v>199</v>
      </c>
      <c r="DGH12073" s="18" t="s">
        <v>199</v>
      </c>
      <c r="DGI12073" s="18" t="s">
        <v>199</v>
      </c>
      <c r="DGJ12073" s="18" t="s">
        <v>199</v>
      </c>
      <c r="DGK12073" s="18" t="s">
        <v>199</v>
      </c>
      <c r="DGL12073" s="18" t="s">
        <v>199</v>
      </c>
      <c r="DGM12073" s="18" t="s">
        <v>199</v>
      </c>
      <c r="DGN12073" s="18" t="s">
        <v>199</v>
      </c>
      <c r="DGO12073" s="18" t="s">
        <v>199</v>
      </c>
      <c r="DGP12073" s="18" t="s">
        <v>199</v>
      </c>
      <c r="DGQ12073" s="18" t="s">
        <v>199</v>
      </c>
      <c r="DGR12073" s="18" t="s">
        <v>199</v>
      </c>
      <c r="DGS12073" s="18" t="s">
        <v>199</v>
      </c>
      <c r="DGT12073" s="18" t="s">
        <v>199</v>
      </c>
      <c r="DGU12073" s="18" t="s">
        <v>199</v>
      </c>
      <c r="DGV12073" s="18" t="s">
        <v>199</v>
      </c>
      <c r="DGW12073" s="18" t="s">
        <v>199</v>
      </c>
      <c r="DGX12073" s="18" t="s">
        <v>199</v>
      </c>
      <c r="DGY12073" s="18" t="s">
        <v>199</v>
      </c>
      <c r="DGZ12073" s="18" t="s">
        <v>199</v>
      </c>
      <c r="DHA12073" s="18" t="s">
        <v>199</v>
      </c>
      <c r="DHB12073" s="18" t="s">
        <v>199</v>
      </c>
      <c r="DHC12073" s="18" t="s">
        <v>199</v>
      </c>
      <c r="DHD12073" s="18" t="s">
        <v>199</v>
      </c>
      <c r="DHE12073" s="18" t="s">
        <v>199</v>
      </c>
      <c r="DHF12073" s="18" t="s">
        <v>199</v>
      </c>
      <c r="DHG12073" s="18" t="s">
        <v>199</v>
      </c>
      <c r="DHH12073" s="18" t="s">
        <v>199</v>
      </c>
      <c r="DHI12073" s="18" t="s">
        <v>199</v>
      </c>
      <c r="DHJ12073" s="18" t="s">
        <v>199</v>
      </c>
      <c r="DHK12073" s="18" t="s">
        <v>199</v>
      </c>
      <c r="DHL12073" s="18" t="s">
        <v>199</v>
      </c>
      <c r="DHM12073" s="18" t="s">
        <v>199</v>
      </c>
      <c r="DHN12073" s="18" t="s">
        <v>199</v>
      </c>
      <c r="DHO12073" s="18" t="s">
        <v>199</v>
      </c>
      <c r="DHP12073" s="18" t="s">
        <v>199</v>
      </c>
      <c r="DHQ12073" s="18" t="s">
        <v>199</v>
      </c>
      <c r="DHR12073" s="18" t="s">
        <v>199</v>
      </c>
      <c r="DHS12073" s="18" t="s">
        <v>199</v>
      </c>
      <c r="DHT12073" s="18" t="s">
        <v>199</v>
      </c>
      <c r="DHU12073" s="18" t="s">
        <v>199</v>
      </c>
      <c r="DHV12073" s="18" t="s">
        <v>199</v>
      </c>
      <c r="DHW12073" s="18" t="s">
        <v>199</v>
      </c>
      <c r="DHX12073" s="18" t="s">
        <v>199</v>
      </c>
      <c r="DHY12073" s="18" t="s">
        <v>199</v>
      </c>
      <c r="DHZ12073" s="18" t="s">
        <v>199</v>
      </c>
      <c r="DIA12073" s="18" t="s">
        <v>199</v>
      </c>
      <c r="DIB12073" s="18" t="s">
        <v>199</v>
      </c>
      <c r="DIC12073" s="18" t="s">
        <v>199</v>
      </c>
      <c r="DID12073" s="18" t="s">
        <v>199</v>
      </c>
      <c r="DIE12073" s="18" t="s">
        <v>199</v>
      </c>
      <c r="DIF12073" s="18" t="s">
        <v>199</v>
      </c>
      <c r="DIG12073" s="18" t="s">
        <v>199</v>
      </c>
      <c r="DIH12073" s="18" t="s">
        <v>199</v>
      </c>
      <c r="DII12073" s="18" t="s">
        <v>199</v>
      </c>
      <c r="DIJ12073" s="18" t="s">
        <v>199</v>
      </c>
      <c r="DIK12073" s="18" t="s">
        <v>199</v>
      </c>
      <c r="DIL12073" s="18" t="s">
        <v>199</v>
      </c>
      <c r="DIM12073" s="18" t="s">
        <v>199</v>
      </c>
      <c r="DIN12073" s="18" t="s">
        <v>199</v>
      </c>
      <c r="DIO12073" s="18" t="s">
        <v>199</v>
      </c>
      <c r="DIP12073" s="18" t="s">
        <v>199</v>
      </c>
      <c r="DIQ12073" s="18" t="s">
        <v>199</v>
      </c>
      <c r="DIR12073" s="18" t="s">
        <v>199</v>
      </c>
      <c r="DIS12073" s="18" t="s">
        <v>199</v>
      </c>
      <c r="DIT12073" s="18" t="s">
        <v>199</v>
      </c>
      <c r="DIU12073" s="18" t="s">
        <v>199</v>
      </c>
      <c r="DIV12073" s="18" t="s">
        <v>199</v>
      </c>
      <c r="DIW12073" s="18" t="s">
        <v>199</v>
      </c>
      <c r="DIX12073" s="18" t="s">
        <v>199</v>
      </c>
      <c r="DIY12073" s="18" t="s">
        <v>199</v>
      </c>
      <c r="DIZ12073" s="18" t="s">
        <v>199</v>
      </c>
      <c r="DJA12073" s="18" t="s">
        <v>199</v>
      </c>
      <c r="DJB12073" s="18" t="s">
        <v>199</v>
      </c>
      <c r="DJC12073" s="18" t="s">
        <v>199</v>
      </c>
      <c r="DJD12073" s="18" t="s">
        <v>199</v>
      </c>
      <c r="DJE12073" s="18" t="s">
        <v>199</v>
      </c>
      <c r="DJF12073" s="18" t="s">
        <v>199</v>
      </c>
      <c r="DJG12073" s="18" t="s">
        <v>199</v>
      </c>
      <c r="DJH12073" s="18" t="s">
        <v>199</v>
      </c>
      <c r="DJI12073" s="18" t="s">
        <v>199</v>
      </c>
      <c r="DJJ12073" s="18" t="s">
        <v>199</v>
      </c>
      <c r="DJK12073" s="18" t="s">
        <v>199</v>
      </c>
      <c r="DJL12073" s="18" t="s">
        <v>199</v>
      </c>
      <c r="DJM12073" s="18" t="s">
        <v>199</v>
      </c>
      <c r="DJN12073" s="18" t="s">
        <v>199</v>
      </c>
      <c r="DJO12073" s="18" t="s">
        <v>199</v>
      </c>
      <c r="DJP12073" s="18" t="s">
        <v>199</v>
      </c>
      <c r="DJQ12073" s="18" t="s">
        <v>199</v>
      </c>
      <c r="DJR12073" s="18" t="s">
        <v>199</v>
      </c>
      <c r="DJS12073" s="18" t="s">
        <v>199</v>
      </c>
      <c r="DJT12073" s="18" t="s">
        <v>199</v>
      </c>
      <c r="DJU12073" s="18" t="s">
        <v>199</v>
      </c>
      <c r="DJV12073" s="18" t="s">
        <v>199</v>
      </c>
      <c r="DJW12073" s="18" t="s">
        <v>199</v>
      </c>
      <c r="DJX12073" s="18" t="s">
        <v>199</v>
      </c>
      <c r="DJY12073" s="18" t="s">
        <v>199</v>
      </c>
      <c r="DJZ12073" s="18" t="s">
        <v>199</v>
      </c>
      <c r="DKA12073" s="18" t="s">
        <v>199</v>
      </c>
      <c r="DKB12073" s="18" t="s">
        <v>199</v>
      </c>
      <c r="DKC12073" s="18" t="s">
        <v>199</v>
      </c>
      <c r="DKD12073" s="18" t="s">
        <v>199</v>
      </c>
      <c r="DKE12073" s="18" t="s">
        <v>199</v>
      </c>
      <c r="DKF12073" s="18" t="s">
        <v>199</v>
      </c>
      <c r="DKG12073" s="18" t="s">
        <v>199</v>
      </c>
      <c r="DKH12073" s="18" t="s">
        <v>199</v>
      </c>
      <c r="DKI12073" s="18" t="s">
        <v>199</v>
      </c>
      <c r="DKJ12073" s="18" t="s">
        <v>199</v>
      </c>
      <c r="DKK12073" s="18" t="s">
        <v>199</v>
      </c>
      <c r="DKL12073" s="18" t="s">
        <v>199</v>
      </c>
      <c r="DKM12073" s="18" t="s">
        <v>199</v>
      </c>
      <c r="DKN12073" s="18" t="s">
        <v>199</v>
      </c>
      <c r="DKO12073" s="18" t="s">
        <v>199</v>
      </c>
      <c r="DKP12073" s="18" t="s">
        <v>199</v>
      </c>
      <c r="DKQ12073" s="18" t="s">
        <v>199</v>
      </c>
      <c r="DKR12073" s="18" t="s">
        <v>199</v>
      </c>
      <c r="DKS12073" s="18" t="s">
        <v>199</v>
      </c>
      <c r="DKT12073" s="18" t="s">
        <v>199</v>
      </c>
      <c r="DKU12073" s="18" t="s">
        <v>199</v>
      </c>
      <c r="DKV12073" s="18" t="s">
        <v>199</v>
      </c>
      <c r="DKW12073" s="18" t="s">
        <v>199</v>
      </c>
      <c r="DKX12073" s="18" t="s">
        <v>199</v>
      </c>
      <c r="DKY12073" s="18" t="s">
        <v>199</v>
      </c>
      <c r="DKZ12073" s="18" t="s">
        <v>199</v>
      </c>
      <c r="DLA12073" s="18" t="s">
        <v>199</v>
      </c>
      <c r="DLB12073" s="18" t="s">
        <v>199</v>
      </c>
      <c r="DLC12073" s="18" t="s">
        <v>199</v>
      </c>
      <c r="DLD12073" s="18" t="s">
        <v>199</v>
      </c>
      <c r="DLE12073" s="18" t="s">
        <v>199</v>
      </c>
      <c r="DLF12073" s="18" t="s">
        <v>199</v>
      </c>
      <c r="DLG12073" s="18" t="s">
        <v>199</v>
      </c>
      <c r="DLH12073" s="18" t="s">
        <v>199</v>
      </c>
      <c r="DLI12073" s="18" t="s">
        <v>199</v>
      </c>
      <c r="DLJ12073" s="18" t="s">
        <v>199</v>
      </c>
      <c r="DLK12073" s="18" t="s">
        <v>199</v>
      </c>
      <c r="DLL12073" s="18" t="s">
        <v>199</v>
      </c>
      <c r="DLM12073" s="18" t="s">
        <v>199</v>
      </c>
      <c r="DLN12073" s="18" t="s">
        <v>199</v>
      </c>
      <c r="DLO12073" s="18" t="s">
        <v>199</v>
      </c>
      <c r="DLP12073" s="18" t="s">
        <v>199</v>
      </c>
      <c r="DLQ12073" s="18" t="s">
        <v>199</v>
      </c>
      <c r="DLR12073" s="18" t="s">
        <v>199</v>
      </c>
      <c r="DLS12073" s="18" t="s">
        <v>199</v>
      </c>
      <c r="DLT12073" s="18" t="s">
        <v>199</v>
      </c>
      <c r="DLU12073" s="18" t="s">
        <v>199</v>
      </c>
      <c r="DLV12073" s="18" t="s">
        <v>199</v>
      </c>
      <c r="DLW12073" s="18" t="s">
        <v>199</v>
      </c>
      <c r="DLX12073" s="18" t="s">
        <v>199</v>
      </c>
      <c r="DLY12073" s="18" t="s">
        <v>199</v>
      </c>
      <c r="DLZ12073" s="18" t="s">
        <v>199</v>
      </c>
      <c r="DMA12073" s="18" t="s">
        <v>199</v>
      </c>
      <c r="DMB12073" s="18" t="s">
        <v>199</v>
      </c>
      <c r="DMC12073" s="18" t="s">
        <v>199</v>
      </c>
      <c r="DMD12073" s="18" t="s">
        <v>199</v>
      </c>
      <c r="DME12073" s="18" t="s">
        <v>199</v>
      </c>
      <c r="DMF12073" s="18" t="s">
        <v>199</v>
      </c>
      <c r="DMG12073" s="18" t="s">
        <v>199</v>
      </c>
      <c r="DMH12073" s="18" t="s">
        <v>199</v>
      </c>
      <c r="DMI12073" s="18" t="s">
        <v>199</v>
      </c>
      <c r="DMJ12073" s="18" t="s">
        <v>199</v>
      </c>
      <c r="DMK12073" s="18" t="s">
        <v>199</v>
      </c>
      <c r="DML12073" s="18" t="s">
        <v>199</v>
      </c>
      <c r="DMM12073" s="18" t="s">
        <v>199</v>
      </c>
      <c r="DMN12073" s="18" t="s">
        <v>199</v>
      </c>
      <c r="DMO12073" s="18" t="s">
        <v>199</v>
      </c>
      <c r="DMP12073" s="18" t="s">
        <v>199</v>
      </c>
      <c r="DMQ12073" s="18" t="s">
        <v>199</v>
      </c>
      <c r="DMR12073" s="18" t="s">
        <v>199</v>
      </c>
      <c r="DMS12073" s="18" t="s">
        <v>199</v>
      </c>
      <c r="DMT12073" s="18" t="s">
        <v>199</v>
      </c>
      <c r="DMU12073" s="18" t="s">
        <v>199</v>
      </c>
      <c r="DMV12073" s="18" t="s">
        <v>199</v>
      </c>
      <c r="DMW12073" s="18" t="s">
        <v>199</v>
      </c>
      <c r="DMX12073" s="18" t="s">
        <v>199</v>
      </c>
      <c r="DMY12073" s="18" t="s">
        <v>199</v>
      </c>
      <c r="DMZ12073" s="18" t="s">
        <v>199</v>
      </c>
      <c r="DNA12073" s="18" t="s">
        <v>199</v>
      </c>
      <c r="DNB12073" s="18" t="s">
        <v>199</v>
      </c>
      <c r="DNC12073" s="18" t="s">
        <v>199</v>
      </c>
      <c r="DND12073" s="18" t="s">
        <v>199</v>
      </c>
      <c r="DNE12073" s="18" t="s">
        <v>199</v>
      </c>
      <c r="DNF12073" s="18" t="s">
        <v>199</v>
      </c>
      <c r="DNG12073" s="18" t="s">
        <v>199</v>
      </c>
      <c r="DNH12073" s="18" t="s">
        <v>199</v>
      </c>
      <c r="DNI12073" s="18" t="s">
        <v>199</v>
      </c>
      <c r="DNJ12073" s="18" t="s">
        <v>199</v>
      </c>
      <c r="DNK12073" s="18" t="s">
        <v>199</v>
      </c>
      <c r="DNL12073" s="18" t="s">
        <v>199</v>
      </c>
      <c r="DNM12073" s="18" t="s">
        <v>199</v>
      </c>
      <c r="DNN12073" s="18" t="s">
        <v>199</v>
      </c>
      <c r="DNO12073" s="18" t="s">
        <v>199</v>
      </c>
      <c r="DNP12073" s="18" t="s">
        <v>199</v>
      </c>
      <c r="DNQ12073" s="18" t="s">
        <v>199</v>
      </c>
      <c r="DNR12073" s="18" t="s">
        <v>199</v>
      </c>
      <c r="DNS12073" s="18" t="s">
        <v>199</v>
      </c>
      <c r="DNT12073" s="18" t="s">
        <v>199</v>
      </c>
      <c r="DNU12073" s="18" t="s">
        <v>199</v>
      </c>
      <c r="DNV12073" s="18" t="s">
        <v>199</v>
      </c>
      <c r="DNW12073" s="18" t="s">
        <v>199</v>
      </c>
      <c r="DNX12073" s="18" t="s">
        <v>199</v>
      </c>
      <c r="DNY12073" s="18" t="s">
        <v>199</v>
      </c>
      <c r="DNZ12073" s="18" t="s">
        <v>199</v>
      </c>
      <c r="DOA12073" s="18" t="s">
        <v>199</v>
      </c>
      <c r="DOB12073" s="18" t="s">
        <v>199</v>
      </c>
      <c r="DOC12073" s="18" t="s">
        <v>199</v>
      </c>
      <c r="DOD12073" s="18" t="s">
        <v>199</v>
      </c>
      <c r="DOE12073" s="18" t="s">
        <v>199</v>
      </c>
      <c r="DOF12073" s="18" t="s">
        <v>199</v>
      </c>
      <c r="DOG12073" s="18" t="s">
        <v>199</v>
      </c>
      <c r="DOH12073" s="18" t="s">
        <v>199</v>
      </c>
      <c r="DOI12073" s="18" t="s">
        <v>199</v>
      </c>
      <c r="DOJ12073" s="18" t="s">
        <v>199</v>
      </c>
      <c r="DOK12073" s="18" t="s">
        <v>199</v>
      </c>
      <c r="DOL12073" s="18" t="s">
        <v>199</v>
      </c>
      <c r="DOM12073" s="18" t="s">
        <v>199</v>
      </c>
      <c r="DON12073" s="18" t="s">
        <v>199</v>
      </c>
      <c r="DOO12073" s="18" t="s">
        <v>199</v>
      </c>
      <c r="DOP12073" s="18" t="s">
        <v>199</v>
      </c>
      <c r="DOQ12073" s="18" t="s">
        <v>199</v>
      </c>
      <c r="DOR12073" s="18" t="s">
        <v>199</v>
      </c>
      <c r="DOS12073" s="18" t="s">
        <v>199</v>
      </c>
      <c r="DOT12073" s="18" t="s">
        <v>199</v>
      </c>
      <c r="DOU12073" s="18" t="s">
        <v>199</v>
      </c>
      <c r="DOV12073" s="18" t="s">
        <v>199</v>
      </c>
      <c r="DOW12073" s="18" t="s">
        <v>199</v>
      </c>
      <c r="DOX12073" s="18" t="s">
        <v>199</v>
      </c>
      <c r="DOY12073" s="18" t="s">
        <v>199</v>
      </c>
      <c r="DOZ12073" s="18" t="s">
        <v>199</v>
      </c>
      <c r="DPA12073" s="18" t="s">
        <v>199</v>
      </c>
      <c r="DPB12073" s="18" t="s">
        <v>199</v>
      </c>
      <c r="DPC12073" s="18" t="s">
        <v>199</v>
      </c>
      <c r="DPD12073" s="18" t="s">
        <v>199</v>
      </c>
      <c r="DPE12073" s="18" t="s">
        <v>199</v>
      </c>
      <c r="DPF12073" s="18" t="s">
        <v>199</v>
      </c>
      <c r="DPG12073" s="18" t="s">
        <v>199</v>
      </c>
      <c r="DPH12073" s="18" t="s">
        <v>199</v>
      </c>
      <c r="DPI12073" s="18" t="s">
        <v>199</v>
      </c>
      <c r="DPJ12073" s="18" t="s">
        <v>199</v>
      </c>
      <c r="DPK12073" s="18" t="s">
        <v>199</v>
      </c>
      <c r="DPL12073" s="18" t="s">
        <v>199</v>
      </c>
      <c r="DPM12073" s="18" t="s">
        <v>199</v>
      </c>
      <c r="DPN12073" s="18" t="s">
        <v>199</v>
      </c>
      <c r="DPO12073" s="18" t="s">
        <v>199</v>
      </c>
      <c r="DPP12073" s="18" t="s">
        <v>199</v>
      </c>
      <c r="DPQ12073" s="18" t="s">
        <v>199</v>
      </c>
      <c r="DPR12073" s="18" t="s">
        <v>199</v>
      </c>
      <c r="DPS12073" s="18" t="s">
        <v>199</v>
      </c>
      <c r="DPT12073" s="18" t="s">
        <v>199</v>
      </c>
      <c r="DPU12073" s="18" t="s">
        <v>199</v>
      </c>
      <c r="DPV12073" s="18" t="s">
        <v>199</v>
      </c>
      <c r="DPW12073" s="18" t="s">
        <v>199</v>
      </c>
      <c r="DPX12073" s="18" t="s">
        <v>199</v>
      </c>
      <c r="DPY12073" s="18" t="s">
        <v>199</v>
      </c>
      <c r="DPZ12073" s="18" t="s">
        <v>199</v>
      </c>
      <c r="DQA12073" s="18" t="s">
        <v>199</v>
      </c>
      <c r="DQB12073" s="18" t="s">
        <v>199</v>
      </c>
      <c r="DQC12073" s="18" t="s">
        <v>199</v>
      </c>
      <c r="DQD12073" s="18" t="s">
        <v>199</v>
      </c>
      <c r="DQE12073" s="18" t="s">
        <v>199</v>
      </c>
      <c r="DQF12073" s="18" t="s">
        <v>199</v>
      </c>
      <c r="DQG12073" s="18" t="s">
        <v>199</v>
      </c>
      <c r="DQH12073" s="18" t="s">
        <v>199</v>
      </c>
      <c r="DQI12073" s="18" t="s">
        <v>199</v>
      </c>
      <c r="DQJ12073" s="18" t="s">
        <v>199</v>
      </c>
      <c r="DQK12073" s="18" t="s">
        <v>199</v>
      </c>
      <c r="DQL12073" s="18" t="s">
        <v>199</v>
      </c>
      <c r="DQM12073" s="18" t="s">
        <v>199</v>
      </c>
      <c r="DQN12073" s="18" t="s">
        <v>199</v>
      </c>
      <c r="DQO12073" s="18" t="s">
        <v>199</v>
      </c>
      <c r="DQP12073" s="18" t="s">
        <v>199</v>
      </c>
      <c r="DQQ12073" s="18" t="s">
        <v>199</v>
      </c>
      <c r="DQR12073" s="18" t="s">
        <v>199</v>
      </c>
      <c r="DQS12073" s="18" t="s">
        <v>199</v>
      </c>
      <c r="DQT12073" s="18" t="s">
        <v>199</v>
      </c>
      <c r="DQU12073" s="18" t="s">
        <v>199</v>
      </c>
      <c r="DQV12073" s="18" t="s">
        <v>199</v>
      </c>
      <c r="DQW12073" s="18" t="s">
        <v>199</v>
      </c>
      <c r="DQX12073" s="18" t="s">
        <v>199</v>
      </c>
      <c r="DQY12073" s="18" t="s">
        <v>199</v>
      </c>
      <c r="DQZ12073" s="18" t="s">
        <v>199</v>
      </c>
      <c r="DRA12073" s="18" t="s">
        <v>199</v>
      </c>
      <c r="DRB12073" s="18" t="s">
        <v>199</v>
      </c>
      <c r="DRC12073" s="18" t="s">
        <v>199</v>
      </c>
      <c r="DRD12073" s="18" t="s">
        <v>199</v>
      </c>
      <c r="DRE12073" s="18" t="s">
        <v>199</v>
      </c>
      <c r="DRF12073" s="18" t="s">
        <v>199</v>
      </c>
      <c r="DRG12073" s="18" t="s">
        <v>199</v>
      </c>
      <c r="DRH12073" s="18" t="s">
        <v>199</v>
      </c>
      <c r="DRI12073" s="18" t="s">
        <v>199</v>
      </c>
      <c r="DRJ12073" s="18" t="s">
        <v>199</v>
      </c>
      <c r="DRK12073" s="18" t="s">
        <v>199</v>
      </c>
      <c r="DRL12073" s="18" t="s">
        <v>199</v>
      </c>
      <c r="DRM12073" s="18" t="s">
        <v>199</v>
      </c>
      <c r="DRN12073" s="18" t="s">
        <v>199</v>
      </c>
      <c r="DRO12073" s="18" t="s">
        <v>199</v>
      </c>
      <c r="DRP12073" s="18" t="s">
        <v>199</v>
      </c>
      <c r="DRQ12073" s="18" t="s">
        <v>199</v>
      </c>
      <c r="DRR12073" s="18" t="s">
        <v>199</v>
      </c>
      <c r="DRS12073" s="18" t="s">
        <v>199</v>
      </c>
      <c r="DRT12073" s="18" t="s">
        <v>199</v>
      </c>
      <c r="DRU12073" s="18" t="s">
        <v>199</v>
      </c>
      <c r="DRV12073" s="18" t="s">
        <v>199</v>
      </c>
      <c r="DRW12073" s="18" t="s">
        <v>199</v>
      </c>
      <c r="DRX12073" s="18" t="s">
        <v>199</v>
      </c>
      <c r="DRY12073" s="18" t="s">
        <v>199</v>
      </c>
      <c r="DRZ12073" s="18" t="s">
        <v>199</v>
      </c>
      <c r="DSA12073" s="18" t="s">
        <v>199</v>
      </c>
      <c r="DSB12073" s="18" t="s">
        <v>199</v>
      </c>
      <c r="DSC12073" s="18" t="s">
        <v>199</v>
      </c>
      <c r="DSD12073" s="18" t="s">
        <v>199</v>
      </c>
      <c r="DSE12073" s="18" t="s">
        <v>199</v>
      </c>
      <c r="DSF12073" s="18" t="s">
        <v>199</v>
      </c>
      <c r="DSG12073" s="18" t="s">
        <v>199</v>
      </c>
      <c r="DSH12073" s="18" t="s">
        <v>199</v>
      </c>
      <c r="DSI12073" s="18" t="s">
        <v>199</v>
      </c>
      <c r="DSJ12073" s="18" t="s">
        <v>199</v>
      </c>
      <c r="DSK12073" s="18" t="s">
        <v>199</v>
      </c>
      <c r="DSL12073" s="18" t="s">
        <v>199</v>
      </c>
      <c r="DSM12073" s="18" t="s">
        <v>199</v>
      </c>
      <c r="DSN12073" s="18" t="s">
        <v>199</v>
      </c>
      <c r="DSO12073" s="18" t="s">
        <v>199</v>
      </c>
      <c r="DSP12073" s="18" t="s">
        <v>199</v>
      </c>
      <c r="DSQ12073" s="18" t="s">
        <v>199</v>
      </c>
      <c r="DSR12073" s="18" t="s">
        <v>199</v>
      </c>
      <c r="DSS12073" s="18" t="s">
        <v>199</v>
      </c>
      <c r="DST12073" s="18" t="s">
        <v>199</v>
      </c>
      <c r="DSU12073" s="18" t="s">
        <v>199</v>
      </c>
      <c r="DSV12073" s="18" t="s">
        <v>199</v>
      </c>
      <c r="DSW12073" s="18" t="s">
        <v>199</v>
      </c>
      <c r="DSX12073" s="18" t="s">
        <v>199</v>
      </c>
      <c r="DSY12073" s="18" t="s">
        <v>199</v>
      </c>
      <c r="DSZ12073" s="18" t="s">
        <v>199</v>
      </c>
      <c r="DTA12073" s="18" t="s">
        <v>199</v>
      </c>
      <c r="DTB12073" s="18" t="s">
        <v>199</v>
      </c>
      <c r="DTC12073" s="18" t="s">
        <v>199</v>
      </c>
      <c r="DTD12073" s="18" t="s">
        <v>199</v>
      </c>
      <c r="DTE12073" s="18" t="s">
        <v>199</v>
      </c>
      <c r="DTF12073" s="18" t="s">
        <v>199</v>
      </c>
      <c r="DTG12073" s="18" t="s">
        <v>199</v>
      </c>
      <c r="DTH12073" s="18" t="s">
        <v>199</v>
      </c>
      <c r="DTI12073" s="18" t="s">
        <v>199</v>
      </c>
      <c r="DTJ12073" s="18" t="s">
        <v>199</v>
      </c>
      <c r="DTK12073" s="18" t="s">
        <v>199</v>
      </c>
      <c r="DTL12073" s="18" t="s">
        <v>199</v>
      </c>
      <c r="DTM12073" s="18" t="s">
        <v>199</v>
      </c>
      <c r="DTN12073" s="18" t="s">
        <v>199</v>
      </c>
      <c r="DTO12073" s="18" t="s">
        <v>199</v>
      </c>
      <c r="DTP12073" s="18" t="s">
        <v>199</v>
      </c>
      <c r="DTQ12073" s="18" t="s">
        <v>199</v>
      </c>
      <c r="DTR12073" s="18" t="s">
        <v>199</v>
      </c>
      <c r="DTS12073" s="18" t="s">
        <v>199</v>
      </c>
      <c r="DTT12073" s="18" t="s">
        <v>199</v>
      </c>
      <c r="DTU12073" s="18" t="s">
        <v>199</v>
      </c>
      <c r="DTV12073" s="18" t="s">
        <v>199</v>
      </c>
      <c r="DTW12073" s="18" t="s">
        <v>199</v>
      </c>
      <c r="DTX12073" s="18" t="s">
        <v>199</v>
      </c>
      <c r="DTY12073" s="18" t="s">
        <v>199</v>
      </c>
      <c r="DTZ12073" s="18" t="s">
        <v>199</v>
      </c>
      <c r="DUA12073" s="18" t="s">
        <v>199</v>
      </c>
      <c r="DUB12073" s="18" t="s">
        <v>199</v>
      </c>
      <c r="DUC12073" s="18" t="s">
        <v>199</v>
      </c>
      <c r="DUD12073" s="18" t="s">
        <v>199</v>
      </c>
      <c r="DUE12073" s="18" t="s">
        <v>199</v>
      </c>
      <c r="DUF12073" s="18" t="s">
        <v>199</v>
      </c>
      <c r="DUG12073" s="18" t="s">
        <v>199</v>
      </c>
      <c r="DUH12073" s="18" t="s">
        <v>199</v>
      </c>
      <c r="DUI12073" s="18" t="s">
        <v>199</v>
      </c>
      <c r="DUJ12073" s="18" t="s">
        <v>199</v>
      </c>
      <c r="DUK12073" s="18" t="s">
        <v>199</v>
      </c>
      <c r="DUL12073" s="18" t="s">
        <v>199</v>
      </c>
      <c r="DUM12073" s="18" t="s">
        <v>199</v>
      </c>
      <c r="DUN12073" s="18" t="s">
        <v>199</v>
      </c>
      <c r="DUO12073" s="18" t="s">
        <v>199</v>
      </c>
      <c r="DUP12073" s="18" t="s">
        <v>199</v>
      </c>
      <c r="DUQ12073" s="18" t="s">
        <v>199</v>
      </c>
      <c r="DUR12073" s="18" t="s">
        <v>199</v>
      </c>
      <c r="DUS12073" s="18" t="s">
        <v>199</v>
      </c>
      <c r="DUT12073" s="18" t="s">
        <v>199</v>
      </c>
      <c r="DUU12073" s="18" t="s">
        <v>199</v>
      </c>
      <c r="DUV12073" s="18" t="s">
        <v>199</v>
      </c>
      <c r="DUW12073" s="18" t="s">
        <v>199</v>
      </c>
      <c r="DUX12073" s="18" t="s">
        <v>199</v>
      </c>
      <c r="DUY12073" s="18" t="s">
        <v>199</v>
      </c>
      <c r="DUZ12073" s="18" t="s">
        <v>199</v>
      </c>
      <c r="DVA12073" s="18" t="s">
        <v>199</v>
      </c>
      <c r="DVB12073" s="18" t="s">
        <v>199</v>
      </c>
      <c r="DVC12073" s="18" t="s">
        <v>199</v>
      </c>
      <c r="DVD12073" s="18" t="s">
        <v>199</v>
      </c>
      <c r="DVE12073" s="18" t="s">
        <v>199</v>
      </c>
      <c r="DVF12073" s="18" t="s">
        <v>199</v>
      </c>
      <c r="DVG12073" s="18" t="s">
        <v>199</v>
      </c>
      <c r="DVH12073" s="18" t="s">
        <v>199</v>
      </c>
      <c r="DVI12073" s="18" t="s">
        <v>199</v>
      </c>
      <c r="DVJ12073" s="18" t="s">
        <v>199</v>
      </c>
      <c r="DVK12073" s="18" t="s">
        <v>199</v>
      </c>
      <c r="DVL12073" s="18" t="s">
        <v>199</v>
      </c>
      <c r="DVM12073" s="18" t="s">
        <v>199</v>
      </c>
      <c r="DVN12073" s="18" t="s">
        <v>199</v>
      </c>
      <c r="DVO12073" s="18" t="s">
        <v>199</v>
      </c>
      <c r="DVP12073" s="18" t="s">
        <v>199</v>
      </c>
      <c r="DVQ12073" s="18" t="s">
        <v>199</v>
      </c>
      <c r="DVR12073" s="18" t="s">
        <v>199</v>
      </c>
      <c r="DVS12073" s="18" t="s">
        <v>199</v>
      </c>
      <c r="DVT12073" s="18" t="s">
        <v>199</v>
      </c>
      <c r="DVU12073" s="18" t="s">
        <v>199</v>
      </c>
      <c r="DVV12073" s="18" t="s">
        <v>199</v>
      </c>
      <c r="DVW12073" s="18" t="s">
        <v>199</v>
      </c>
      <c r="DVX12073" s="18" t="s">
        <v>199</v>
      </c>
      <c r="DVY12073" s="18" t="s">
        <v>199</v>
      </c>
      <c r="DVZ12073" s="18" t="s">
        <v>199</v>
      </c>
      <c r="DWA12073" s="18" t="s">
        <v>199</v>
      </c>
      <c r="DWB12073" s="18" t="s">
        <v>199</v>
      </c>
      <c r="DWC12073" s="18" t="s">
        <v>199</v>
      </c>
      <c r="DWD12073" s="18" t="s">
        <v>199</v>
      </c>
      <c r="DWE12073" s="18" t="s">
        <v>199</v>
      </c>
      <c r="DWF12073" s="18" t="s">
        <v>199</v>
      </c>
      <c r="DWG12073" s="18" t="s">
        <v>199</v>
      </c>
      <c r="DWH12073" s="18" t="s">
        <v>199</v>
      </c>
      <c r="DWI12073" s="18" t="s">
        <v>199</v>
      </c>
      <c r="DWJ12073" s="18" t="s">
        <v>199</v>
      </c>
      <c r="DWK12073" s="18" t="s">
        <v>199</v>
      </c>
      <c r="DWL12073" s="18" t="s">
        <v>199</v>
      </c>
      <c r="DWM12073" s="18" t="s">
        <v>199</v>
      </c>
      <c r="DWN12073" s="18" t="s">
        <v>199</v>
      </c>
      <c r="DWO12073" s="18" t="s">
        <v>199</v>
      </c>
      <c r="DWP12073" s="18" t="s">
        <v>199</v>
      </c>
      <c r="DWQ12073" s="18" t="s">
        <v>199</v>
      </c>
      <c r="DWR12073" s="18" t="s">
        <v>199</v>
      </c>
      <c r="DWS12073" s="18" t="s">
        <v>199</v>
      </c>
      <c r="DWT12073" s="18" t="s">
        <v>199</v>
      </c>
      <c r="DWU12073" s="18" t="s">
        <v>199</v>
      </c>
      <c r="DWV12073" s="18" t="s">
        <v>199</v>
      </c>
      <c r="DWW12073" s="18" t="s">
        <v>199</v>
      </c>
      <c r="DWX12073" s="18" t="s">
        <v>199</v>
      </c>
      <c r="DWY12073" s="18" t="s">
        <v>199</v>
      </c>
      <c r="DWZ12073" s="18" t="s">
        <v>199</v>
      </c>
      <c r="DXA12073" s="18" t="s">
        <v>199</v>
      </c>
      <c r="DXB12073" s="18" t="s">
        <v>199</v>
      </c>
      <c r="DXC12073" s="18" t="s">
        <v>199</v>
      </c>
      <c r="DXD12073" s="18" t="s">
        <v>199</v>
      </c>
      <c r="DXE12073" s="18" t="s">
        <v>199</v>
      </c>
      <c r="DXF12073" s="18" t="s">
        <v>199</v>
      </c>
      <c r="DXG12073" s="18" t="s">
        <v>199</v>
      </c>
      <c r="DXH12073" s="18" t="s">
        <v>199</v>
      </c>
      <c r="DXI12073" s="18" t="s">
        <v>199</v>
      </c>
      <c r="DXJ12073" s="18" t="s">
        <v>199</v>
      </c>
      <c r="DXK12073" s="18" t="s">
        <v>199</v>
      </c>
      <c r="DXL12073" s="18" t="s">
        <v>199</v>
      </c>
      <c r="DXM12073" s="18" t="s">
        <v>199</v>
      </c>
      <c r="DXN12073" s="18" t="s">
        <v>199</v>
      </c>
      <c r="DXO12073" s="18" t="s">
        <v>199</v>
      </c>
      <c r="DXP12073" s="18" t="s">
        <v>199</v>
      </c>
      <c r="DXQ12073" s="18" t="s">
        <v>199</v>
      </c>
      <c r="DXR12073" s="18" t="s">
        <v>199</v>
      </c>
      <c r="DXS12073" s="18" t="s">
        <v>199</v>
      </c>
      <c r="DXT12073" s="18" t="s">
        <v>199</v>
      </c>
      <c r="DXU12073" s="18" t="s">
        <v>199</v>
      </c>
      <c r="DXV12073" s="18" t="s">
        <v>199</v>
      </c>
      <c r="DXW12073" s="18" t="s">
        <v>199</v>
      </c>
      <c r="DXX12073" s="18" t="s">
        <v>199</v>
      </c>
      <c r="DXY12073" s="18" t="s">
        <v>199</v>
      </c>
      <c r="DXZ12073" s="18" t="s">
        <v>199</v>
      </c>
      <c r="DYA12073" s="18" t="s">
        <v>199</v>
      </c>
      <c r="DYB12073" s="18" t="s">
        <v>199</v>
      </c>
      <c r="DYC12073" s="18" t="s">
        <v>199</v>
      </c>
      <c r="DYD12073" s="18" t="s">
        <v>199</v>
      </c>
      <c r="DYE12073" s="18" t="s">
        <v>199</v>
      </c>
      <c r="DYF12073" s="18" t="s">
        <v>199</v>
      </c>
      <c r="DYG12073" s="18" t="s">
        <v>199</v>
      </c>
      <c r="DYH12073" s="18" t="s">
        <v>199</v>
      </c>
      <c r="DYI12073" s="18" t="s">
        <v>199</v>
      </c>
      <c r="DYJ12073" s="18" t="s">
        <v>199</v>
      </c>
      <c r="DYK12073" s="18" t="s">
        <v>199</v>
      </c>
      <c r="DYL12073" s="18" t="s">
        <v>199</v>
      </c>
      <c r="DYM12073" s="18" t="s">
        <v>199</v>
      </c>
      <c r="DYN12073" s="18" t="s">
        <v>199</v>
      </c>
      <c r="DYO12073" s="18" t="s">
        <v>199</v>
      </c>
      <c r="DYP12073" s="18" t="s">
        <v>199</v>
      </c>
      <c r="DYQ12073" s="18" t="s">
        <v>199</v>
      </c>
      <c r="DYR12073" s="18" t="s">
        <v>199</v>
      </c>
      <c r="DYS12073" s="18" t="s">
        <v>199</v>
      </c>
      <c r="DYT12073" s="18" t="s">
        <v>199</v>
      </c>
      <c r="DYU12073" s="18" t="s">
        <v>199</v>
      </c>
      <c r="DYV12073" s="18" t="s">
        <v>199</v>
      </c>
      <c r="DYW12073" s="18" t="s">
        <v>199</v>
      </c>
      <c r="DYX12073" s="18" t="s">
        <v>199</v>
      </c>
      <c r="DYY12073" s="18" t="s">
        <v>199</v>
      </c>
      <c r="DYZ12073" s="18" t="s">
        <v>199</v>
      </c>
      <c r="DZA12073" s="18" t="s">
        <v>199</v>
      </c>
      <c r="DZB12073" s="18" t="s">
        <v>199</v>
      </c>
      <c r="DZC12073" s="18" t="s">
        <v>199</v>
      </c>
      <c r="DZD12073" s="18" t="s">
        <v>199</v>
      </c>
      <c r="DZE12073" s="18" t="s">
        <v>199</v>
      </c>
      <c r="DZF12073" s="18" t="s">
        <v>199</v>
      </c>
      <c r="DZG12073" s="18" t="s">
        <v>199</v>
      </c>
      <c r="DZH12073" s="18" t="s">
        <v>199</v>
      </c>
      <c r="DZI12073" s="18" t="s">
        <v>199</v>
      </c>
      <c r="DZJ12073" s="18" t="s">
        <v>199</v>
      </c>
      <c r="DZK12073" s="18" t="s">
        <v>199</v>
      </c>
      <c r="DZL12073" s="18" t="s">
        <v>199</v>
      </c>
      <c r="DZM12073" s="18" t="s">
        <v>199</v>
      </c>
      <c r="DZN12073" s="18" t="s">
        <v>199</v>
      </c>
      <c r="DZO12073" s="18" t="s">
        <v>199</v>
      </c>
      <c r="DZP12073" s="18" t="s">
        <v>199</v>
      </c>
      <c r="DZQ12073" s="18" t="s">
        <v>199</v>
      </c>
      <c r="DZR12073" s="18" t="s">
        <v>199</v>
      </c>
      <c r="DZS12073" s="18" t="s">
        <v>199</v>
      </c>
      <c r="DZT12073" s="18" t="s">
        <v>199</v>
      </c>
      <c r="DZU12073" s="18" t="s">
        <v>199</v>
      </c>
      <c r="DZV12073" s="18" t="s">
        <v>199</v>
      </c>
      <c r="DZW12073" s="18" t="s">
        <v>199</v>
      </c>
      <c r="DZX12073" s="18" t="s">
        <v>199</v>
      </c>
      <c r="DZY12073" s="18" t="s">
        <v>199</v>
      </c>
      <c r="DZZ12073" s="18" t="s">
        <v>199</v>
      </c>
      <c r="EAA12073" s="18" t="s">
        <v>199</v>
      </c>
      <c r="EAB12073" s="18" t="s">
        <v>199</v>
      </c>
      <c r="EAC12073" s="18" t="s">
        <v>199</v>
      </c>
      <c r="EAD12073" s="18" t="s">
        <v>199</v>
      </c>
      <c r="EAE12073" s="18" t="s">
        <v>199</v>
      </c>
      <c r="EAF12073" s="18" t="s">
        <v>199</v>
      </c>
      <c r="EAG12073" s="18" t="s">
        <v>199</v>
      </c>
      <c r="EAH12073" s="18" t="s">
        <v>199</v>
      </c>
      <c r="EAI12073" s="18" t="s">
        <v>199</v>
      </c>
      <c r="EAJ12073" s="18" t="s">
        <v>199</v>
      </c>
      <c r="EAK12073" s="18" t="s">
        <v>199</v>
      </c>
      <c r="EAL12073" s="18" t="s">
        <v>199</v>
      </c>
      <c r="EAM12073" s="18" t="s">
        <v>199</v>
      </c>
      <c r="EAN12073" s="18" t="s">
        <v>199</v>
      </c>
      <c r="EAO12073" s="18" t="s">
        <v>199</v>
      </c>
      <c r="EAP12073" s="18" t="s">
        <v>199</v>
      </c>
      <c r="EAQ12073" s="18" t="s">
        <v>199</v>
      </c>
      <c r="EAR12073" s="18" t="s">
        <v>199</v>
      </c>
      <c r="EAS12073" s="18" t="s">
        <v>199</v>
      </c>
      <c r="EAT12073" s="18" t="s">
        <v>199</v>
      </c>
      <c r="EAU12073" s="18" t="s">
        <v>199</v>
      </c>
      <c r="EAV12073" s="18" t="s">
        <v>199</v>
      </c>
      <c r="EAW12073" s="18" t="s">
        <v>199</v>
      </c>
      <c r="EAX12073" s="18" t="s">
        <v>199</v>
      </c>
      <c r="EAY12073" s="18" t="s">
        <v>199</v>
      </c>
      <c r="EAZ12073" s="18" t="s">
        <v>199</v>
      </c>
      <c r="EBA12073" s="18" t="s">
        <v>199</v>
      </c>
      <c r="EBB12073" s="18" t="s">
        <v>199</v>
      </c>
      <c r="EBC12073" s="18" t="s">
        <v>199</v>
      </c>
      <c r="EBD12073" s="18" t="s">
        <v>199</v>
      </c>
      <c r="EBE12073" s="18" t="s">
        <v>199</v>
      </c>
      <c r="EBF12073" s="18" t="s">
        <v>199</v>
      </c>
      <c r="EBG12073" s="18" t="s">
        <v>199</v>
      </c>
      <c r="EBH12073" s="18" t="s">
        <v>199</v>
      </c>
      <c r="EBI12073" s="18" t="s">
        <v>199</v>
      </c>
      <c r="EBJ12073" s="18" t="s">
        <v>199</v>
      </c>
      <c r="EBK12073" s="18" t="s">
        <v>199</v>
      </c>
      <c r="EBL12073" s="18" t="s">
        <v>199</v>
      </c>
      <c r="EBM12073" s="18" t="s">
        <v>199</v>
      </c>
      <c r="EBN12073" s="18" t="s">
        <v>199</v>
      </c>
      <c r="EBO12073" s="18" t="s">
        <v>199</v>
      </c>
      <c r="EBP12073" s="18" t="s">
        <v>199</v>
      </c>
      <c r="EBQ12073" s="18" t="s">
        <v>199</v>
      </c>
      <c r="EBR12073" s="18" t="s">
        <v>199</v>
      </c>
      <c r="EBS12073" s="18" t="s">
        <v>199</v>
      </c>
      <c r="EBT12073" s="18" t="s">
        <v>199</v>
      </c>
      <c r="EBU12073" s="18" t="s">
        <v>199</v>
      </c>
      <c r="EBV12073" s="18" t="s">
        <v>199</v>
      </c>
      <c r="EBW12073" s="18" t="s">
        <v>199</v>
      </c>
      <c r="EBX12073" s="18" t="s">
        <v>199</v>
      </c>
      <c r="EBY12073" s="18" t="s">
        <v>199</v>
      </c>
      <c r="EBZ12073" s="18" t="s">
        <v>199</v>
      </c>
      <c r="ECA12073" s="18" t="s">
        <v>199</v>
      </c>
      <c r="ECB12073" s="18" t="s">
        <v>199</v>
      </c>
      <c r="ECC12073" s="18" t="s">
        <v>199</v>
      </c>
      <c r="ECD12073" s="18" t="s">
        <v>199</v>
      </c>
      <c r="ECE12073" s="18" t="s">
        <v>199</v>
      </c>
      <c r="ECF12073" s="18" t="s">
        <v>199</v>
      </c>
      <c r="ECG12073" s="18" t="s">
        <v>199</v>
      </c>
      <c r="ECH12073" s="18" t="s">
        <v>199</v>
      </c>
      <c r="ECI12073" s="18" t="s">
        <v>199</v>
      </c>
      <c r="ECJ12073" s="18" t="s">
        <v>199</v>
      </c>
      <c r="ECK12073" s="18" t="s">
        <v>199</v>
      </c>
      <c r="ECL12073" s="18" t="s">
        <v>199</v>
      </c>
      <c r="ECM12073" s="18" t="s">
        <v>199</v>
      </c>
      <c r="ECN12073" s="18" t="s">
        <v>199</v>
      </c>
      <c r="ECO12073" s="18" t="s">
        <v>199</v>
      </c>
      <c r="ECP12073" s="18" t="s">
        <v>199</v>
      </c>
      <c r="ECQ12073" s="18" t="s">
        <v>199</v>
      </c>
      <c r="ECR12073" s="18" t="s">
        <v>199</v>
      </c>
      <c r="ECS12073" s="18" t="s">
        <v>199</v>
      </c>
      <c r="ECT12073" s="18" t="s">
        <v>199</v>
      </c>
      <c r="ECU12073" s="18" t="s">
        <v>199</v>
      </c>
      <c r="ECV12073" s="18" t="s">
        <v>199</v>
      </c>
      <c r="ECW12073" s="18" t="s">
        <v>199</v>
      </c>
      <c r="ECX12073" s="18" t="s">
        <v>199</v>
      </c>
      <c r="ECY12073" s="18" t="s">
        <v>199</v>
      </c>
      <c r="ECZ12073" s="18" t="s">
        <v>199</v>
      </c>
      <c r="EDA12073" s="18" t="s">
        <v>199</v>
      </c>
      <c r="EDB12073" s="18" t="s">
        <v>199</v>
      </c>
      <c r="EDC12073" s="18" t="s">
        <v>199</v>
      </c>
      <c r="EDD12073" s="18" t="s">
        <v>199</v>
      </c>
      <c r="EDE12073" s="18" t="s">
        <v>199</v>
      </c>
      <c r="EDF12073" s="18" t="s">
        <v>199</v>
      </c>
      <c r="EDG12073" s="18" t="s">
        <v>199</v>
      </c>
      <c r="EDH12073" s="18" t="s">
        <v>199</v>
      </c>
      <c r="EDI12073" s="18" t="s">
        <v>199</v>
      </c>
      <c r="EDJ12073" s="18" t="s">
        <v>199</v>
      </c>
      <c r="EDK12073" s="18" t="s">
        <v>199</v>
      </c>
      <c r="EDL12073" s="18" t="s">
        <v>199</v>
      </c>
      <c r="EDM12073" s="18" t="s">
        <v>199</v>
      </c>
      <c r="EDN12073" s="18" t="s">
        <v>199</v>
      </c>
      <c r="EDO12073" s="18" t="s">
        <v>199</v>
      </c>
      <c r="EDP12073" s="18" t="s">
        <v>199</v>
      </c>
      <c r="EDQ12073" s="18" t="s">
        <v>199</v>
      </c>
      <c r="EDR12073" s="18" t="s">
        <v>199</v>
      </c>
      <c r="EDS12073" s="18" t="s">
        <v>199</v>
      </c>
      <c r="EDT12073" s="18" t="s">
        <v>199</v>
      </c>
      <c r="EDU12073" s="18" t="s">
        <v>199</v>
      </c>
      <c r="EDV12073" s="18" t="s">
        <v>199</v>
      </c>
      <c r="EDW12073" s="18" t="s">
        <v>199</v>
      </c>
      <c r="EDX12073" s="18" t="s">
        <v>199</v>
      </c>
      <c r="EDY12073" s="18" t="s">
        <v>199</v>
      </c>
      <c r="EDZ12073" s="18" t="s">
        <v>199</v>
      </c>
      <c r="EEA12073" s="18" t="s">
        <v>199</v>
      </c>
      <c r="EEB12073" s="18" t="s">
        <v>199</v>
      </c>
      <c r="EEC12073" s="18" t="s">
        <v>199</v>
      </c>
      <c r="EED12073" s="18" t="s">
        <v>199</v>
      </c>
      <c r="EEE12073" s="18" t="s">
        <v>199</v>
      </c>
      <c r="EEF12073" s="18" t="s">
        <v>199</v>
      </c>
      <c r="EEG12073" s="18" t="s">
        <v>199</v>
      </c>
      <c r="EEH12073" s="18" t="s">
        <v>199</v>
      </c>
      <c r="EEI12073" s="18" t="s">
        <v>199</v>
      </c>
      <c r="EEJ12073" s="18" t="s">
        <v>199</v>
      </c>
      <c r="EEK12073" s="18" t="s">
        <v>199</v>
      </c>
      <c r="EEL12073" s="18" t="s">
        <v>199</v>
      </c>
      <c r="EEM12073" s="18" t="s">
        <v>199</v>
      </c>
      <c r="EEN12073" s="18" t="s">
        <v>199</v>
      </c>
      <c r="EEO12073" s="18" t="s">
        <v>199</v>
      </c>
      <c r="EEP12073" s="18" t="s">
        <v>199</v>
      </c>
      <c r="EEQ12073" s="18" t="s">
        <v>199</v>
      </c>
      <c r="EER12073" s="18" t="s">
        <v>199</v>
      </c>
      <c r="EES12073" s="18" t="s">
        <v>199</v>
      </c>
      <c r="EET12073" s="18" t="s">
        <v>199</v>
      </c>
      <c r="EEU12073" s="18" t="s">
        <v>199</v>
      </c>
      <c r="EEV12073" s="18" t="s">
        <v>199</v>
      </c>
      <c r="EEW12073" s="18" t="s">
        <v>199</v>
      </c>
      <c r="EEX12073" s="18" t="s">
        <v>199</v>
      </c>
      <c r="EEY12073" s="18" t="s">
        <v>199</v>
      </c>
      <c r="EEZ12073" s="18" t="s">
        <v>199</v>
      </c>
      <c r="EFA12073" s="18" t="s">
        <v>199</v>
      </c>
      <c r="EFB12073" s="18" t="s">
        <v>199</v>
      </c>
      <c r="EFC12073" s="18" t="s">
        <v>199</v>
      </c>
      <c r="EFD12073" s="18" t="s">
        <v>199</v>
      </c>
      <c r="EFE12073" s="18" t="s">
        <v>199</v>
      </c>
      <c r="EFF12073" s="18" t="s">
        <v>199</v>
      </c>
      <c r="EFG12073" s="18" t="s">
        <v>199</v>
      </c>
      <c r="EFH12073" s="18" t="s">
        <v>199</v>
      </c>
      <c r="EFI12073" s="18" t="s">
        <v>199</v>
      </c>
      <c r="EFJ12073" s="18" t="s">
        <v>199</v>
      </c>
      <c r="EFK12073" s="18" t="s">
        <v>199</v>
      </c>
      <c r="EFL12073" s="18" t="s">
        <v>199</v>
      </c>
      <c r="EFM12073" s="18" t="s">
        <v>199</v>
      </c>
      <c r="EFN12073" s="18" t="s">
        <v>199</v>
      </c>
      <c r="EFO12073" s="18" t="s">
        <v>199</v>
      </c>
      <c r="EFP12073" s="18" t="s">
        <v>199</v>
      </c>
      <c r="EFQ12073" s="18" t="s">
        <v>199</v>
      </c>
      <c r="EFR12073" s="18" t="s">
        <v>199</v>
      </c>
      <c r="EFS12073" s="18" t="s">
        <v>199</v>
      </c>
      <c r="EFT12073" s="18" t="s">
        <v>199</v>
      </c>
      <c r="EFU12073" s="18" t="s">
        <v>199</v>
      </c>
      <c r="EFV12073" s="18" t="s">
        <v>199</v>
      </c>
      <c r="EFW12073" s="18" t="s">
        <v>199</v>
      </c>
      <c r="EFX12073" s="18" t="s">
        <v>199</v>
      </c>
      <c r="EFY12073" s="18" t="s">
        <v>199</v>
      </c>
      <c r="EFZ12073" s="18" t="s">
        <v>199</v>
      </c>
      <c r="EGA12073" s="18" t="s">
        <v>199</v>
      </c>
      <c r="EGB12073" s="18" t="s">
        <v>199</v>
      </c>
      <c r="EGC12073" s="18" t="s">
        <v>199</v>
      </c>
      <c r="EGD12073" s="18" t="s">
        <v>199</v>
      </c>
      <c r="EGE12073" s="18" t="s">
        <v>199</v>
      </c>
      <c r="EGF12073" s="18" t="s">
        <v>199</v>
      </c>
      <c r="EGG12073" s="18" t="s">
        <v>199</v>
      </c>
      <c r="EGH12073" s="18" t="s">
        <v>199</v>
      </c>
      <c r="EGI12073" s="18" t="s">
        <v>199</v>
      </c>
      <c r="EGJ12073" s="18" t="s">
        <v>199</v>
      </c>
      <c r="EGK12073" s="18" t="s">
        <v>199</v>
      </c>
      <c r="EGL12073" s="18" t="s">
        <v>199</v>
      </c>
      <c r="EGM12073" s="18" t="s">
        <v>199</v>
      </c>
      <c r="EGN12073" s="18" t="s">
        <v>199</v>
      </c>
      <c r="EGO12073" s="18" t="s">
        <v>199</v>
      </c>
      <c r="EGP12073" s="18" t="s">
        <v>199</v>
      </c>
      <c r="EGQ12073" s="18" t="s">
        <v>199</v>
      </c>
      <c r="EGR12073" s="18" t="s">
        <v>199</v>
      </c>
      <c r="EGS12073" s="18" t="s">
        <v>199</v>
      </c>
      <c r="EGT12073" s="18" t="s">
        <v>199</v>
      </c>
      <c r="EGU12073" s="18" t="s">
        <v>199</v>
      </c>
      <c r="EGV12073" s="18" t="s">
        <v>199</v>
      </c>
      <c r="EGW12073" s="18" t="s">
        <v>199</v>
      </c>
      <c r="EGX12073" s="18" t="s">
        <v>199</v>
      </c>
      <c r="EGY12073" s="18" t="s">
        <v>199</v>
      </c>
      <c r="EGZ12073" s="18" t="s">
        <v>199</v>
      </c>
      <c r="EHA12073" s="18" t="s">
        <v>199</v>
      </c>
      <c r="EHB12073" s="18" t="s">
        <v>199</v>
      </c>
      <c r="EHC12073" s="18" t="s">
        <v>199</v>
      </c>
      <c r="EHD12073" s="18" t="s">
        <v>199</v>
      </c>
      <c r="EHE12073" s="18" t="s">
        <v>199</v>
      </c>
      <c r="EHF12073" s="18" t="s">
        <v>199</v>
      </c>
      <c r="EHG12073" s="18" t="s">
        <v>199</v>
      </c>
      <c r="EHH12073" s="18" t="s">
        <v>199</v>
      </c>
      <c r="EHI12073" s="18" t="s">
        <v>199</v>
      </c>
      <c r="EHJ12073" s="18" t="s">
        <v>199</v>
      </c>
      <c r="EHK12073" s="18" t="s">
        <v>199</v>
      </c>
      <c r="EHL12073" s="18" t="s">
        <v>199</v>
      </c>
      <c r="EHM12073" s="18" t="s">
        <v>199</v>
      </c>
      <c r="EHN12073" s="18" t="s">
        <v>199</v>
      </c>
      <c r="EHO12073" s="18" t="s">
        <v>199</v>
      </c>
      <c r="EHP12073" s="18" t="s">
        <v>199</v>
      </c>
      <c r="EHQ12073" s="18" t="s">
        <v>199</v>
      </c>
      <c r="EHR12073" s="18" t="s">
        <v>199</v>
      </c>
      <c r="EHS12073" s="18" t="s">
        <v>199</v>
      </c>
      <c r="EHT12073" s="18" t="s">
        <v>199</v>
      </c>
      <c r="EHU12073" s="18" t="s">
        <v>199</v>
      </c>
      <c r="EHV12073" s="18" t="s">
        <v>199</v>
      </c>
      <c r="EHW12073" s="18" t="s">
        <v>199</v>
      </c>
      <c r="EHX12073" s="18" t="s">
        <v>199</v>
      </c>
      <c r="EHY12073" s="18" t="s">
        <v>199</v>
      </c>
      <c r="EHZ12073" s="18" t="s">
        <v>199</v>
      </c>
      <c r="EIA12073" s="18" t="s">
        <v>199</v>
      </c>
      <c r="EIB12073" s="18" t="s">
        <v>199</v>
      </c>
      <c r="EIC12073" s="18" t="s">
        <v>199</v>
      </c>
      <c r="EID12073" s="18" t="s">
        <v>199</v>
      </c>
      <c r="EIE12073" s="18" t="s">
        <v>199</v>
      </c>
      <c r="EIF12073" s="18" t="s">
        <v>199</v>
      </c>
      <c r="EIG12073" s="18" t="s">
        <v>199</v>
      </c>
      <c r="EIH12073" s="18" t="s">
        <v>199</v>
      </c>
      <c r="EII12073" s="18" t="s">
        <v>199</v>
      </c>
      <c r="EIJ12073" s="18" t="s">
        <v>199</v>
      </c>
      <c r="EIK12073" s="18" t="s">
        <v>199</v>
      </c>
      <c r="EIL12073" s="18" t="s">
        <v>199</v>
      </c>
      <c r="EIM12073" s="18" t="s">
        <v>199</v>
      </c>
      <c r="EIN12073" s="18" t="s">
        <v>199</v>
      </c>
      <c r="EIO12073" s="18" t="s">
        <v>199</v>
      </c>
      <c r="EIP12073" s="18" t="s">
        <v>199</v>
      </c>
      <c r="EIQ12073" s="18" t="s">
        <v>199</v>
      </c>
      <c r="EIR12073" s="18" t="s">
        <v>199</v>
      </c>
      <c r="EIS12073" s="18" t="s">
        <v>199</v>
      </c>
      <c r="EIT12073" s="18" t="s">
        <v>199</v>
      </c>
      <c r="EIU12073" s="18" t="s">
        <v>199</v>
      </c>
      <c r="EIV12073" s="18" t="s">
        <v>199</v>
      </c>
      <c r="EIW12073" s="18" t="s">
        <v>199</v>
      </c>
      <c r="EIX12073" s="18" t="s">
        <v>199</v>
      </c>
      <c r="EIY12073" s="18" t="s">
        <v>199</v>
      </c>
      <c r="EIZ12073" s="18" t="s">
        <v>199</v>
      </c>
      <c r="EJA12073" s="18" t="s">
        <v>199</v>
      </c>
      <c r="EJB12073" s="18" t="s">
        <v>199</v>
      </c>
      <c r="EJC12073" s="18" t="s">
        <v>199</v>
      </c>
      <c r="EJD12073" s="18" t="s">
        <v>199</v>
      </c>
      <c r="EJE12073" s="18" t="s">
        <v>199</v>
      </c>
      <c r="EJF12073" s="18" t="s">
        <v>199</v>
      </c>
      <c r="EJG12073" s="18" t="s">
        <v>199</v>
      </c>
      <c r="EJH12073" s="18" t="s">
        <v>199</v>
      </c>
      <c r="EJI12073" s="18" t="s">
        <v>199</v>
      </c>
      <c r="EJJ12073" s="18" t="s">
        <v>199</v>
      </c>
      <c r="EJK12073" s="18" t="s">
        <v>199</v>
      </c>
      <c r="EJL12073" s="18" t="s">
        <v>199</v>
      </c>
      <c r="EJM12073" s="18" t="s">
        <v>199</v>
      </c>
      <c r="EJN12073" s="18" t="s">
        <v>199</v>
      </c>
      <c r="EJO12073" s="18" t="s">
        <v>199</v>
      </c>
      <c r="EJP12073" s="18" t="s">
        <v>199</v>
      </c>
      <c r="EJQ12073" s="18" t="s">
        <v>199</v>
      </c>
      <c r="EJR12073" s="18" t="s">
        <v>199</v>
      </c>
      <c r="EJS12073" s="18" t="s">
        <v>199</v>
      </c>
      <c r="EJT12073" s="18" t="s">
        <v>199</v>
      </c>
      <c r="EJU12073" s="18" t="s">
        <v>199</v>
      </c>
      <c r="EJV12073" s="18" t="s">
        <v>199</v>
      </c>
      <c r="EJW12073" s="18" t="s">
        <v>199</v>
      </c>
      <c r="EJX12073" s="18" t="s">
        <v>199</v>
      </c>
      <c r="EJY12073" s="18" t="s">
        <v>199</v>
      </c>
      <c r="EJZ12073" s="18" t="s">
        <v>199</v>
      </c>
      <c r="EKA12073" s="18" t="s">
        <v>199</v>
      </c>
      <c r="EKB12073" s="18" t="s">
        <v>199</v>
      </c>
      <c r="EKC12073" s="18" t="s">
        <v>199</v>
      </c>
      <c r="EKD12073" s="18" t="s">
        <v>199</v>
      </c>
      <c r="EKE12073" s="18" t="s">
        <v>199</v>
      </c>
      <c r="EKF12073" s="18" t="s">
        <v>199</v>
      </c>
      <c r="EKG12073" s="18" t="s">
        <v>199</v>
      </c>
      <c r="EKH12073" s="18" t="s">
        <v>199</v>
      </c>
      <c r="EKI12073" s="18" t="s">
        <v>199</v>
      </c>
      <c r="EKJ12073" s="18" t="s">
        <v>199</v>
      </c>
      <c r="EKK12073" s="18" t="s">
        <v>199</v>
      </c>
      <c r="EKL12073" s="18" t="s">
        <v>199</v>
      </c>
      <c r="EKM12073" s="18" t="s">
        <v>199</v>
      </c>
      <c r="EKN12073" s="18" t="s">
        <v>199</v>
      </c>
      <c r="EKO12073" s="18" t="s">
        <v>199</v>
      </c>
      <c r="EKP12073" s="18" t="s">
        <v>199</v>
      </c>
      <c r="EKQ12073" s="18" t="s">
        <v>199</v>
      </c>
      <c r="EKR12073" s="18" t="s">
        <v>199</v>
      </c>
      <c r="EKS12073" s="18" t="s">
        <v>199</v>
      </c>
      <c r="EKT12073" s="18" t="s">
        <v>199</v>
      </c>
      <c r="EKU12073" s="18" t="s">
        <v>199</v>
      </c>
      <c r="EKV12073" s="18" t="s">
        <v>199</v>
      </c>
      <c r="EKW12073" s="18" t="s">
        <v>199</v>
      </c>
      <c r="EKX12073" s="18" t="s">
        <v>199</v>
      </c>
      <c r="EKY12073" s="18" t="s">
        <v>199</v>
      </c>
      <c r="EKZ12073" s="18" t="s">
        <v>199</v>
      </c>
      <c r="ELA12073" s="18" t="s">
        <v>199</v>
      </c>
      <c r="ELB12073" s="18" t="s">
        <v>199</v>
      </c>
      <c r="ELC12073" s="18" t="s">
        <v>199</v>
      </c>
      <c r="ELD12073" s="18" t="s">
        <v>199</v>
      </c>
      <c r="ELE12073" s="18" t="s">
        <v>199</v>
      </c>
      <c r="ELF12073" s="18" t="s">
        <v>199</v>
      </c>
      <c r="ELG12073" s="18" t="s">
        <v>199</v>
      </c>
      <c r="ELH12073" s="18" t="s">
        <v>199</v>
      </c>
      <c r="ELI12073" s="18" t="s">
        <v>199</v>
      </c>
      <c r="ELJ12073" s="18" t="s">
        <v>199</v>
      </c>
      <c r="ELK12073" s="18" t="s">
        <v>199</v>
      </c>
      <c r="ELL12073" s="18" t="s">
        <v>199</v>
      </c>
      <c r="ELM12073" s="18" t="s">
        <v>199</v>
      </c>
      <c r="ELN12073" s="18" t="s">
        <v>199</v>
      </c>
      <c r="ELO12073" s="18" t="s">
        <v>199</v>
      </c>
      <c r="ELP12073" s="18" t="s">
        <v>199</v>
      </c>
      <c r="ELQ12073" s="18" t="s">
        <v>199</v>
      </c>
      <c r="ELR12073" s="18" t="s">
        <v>199</v>
      </c>
      <c r="ELS12073" s="18" t="s">
        <v>199</v>
      </c>
      <c r="ELT12073" s="18" t="s">
        <v>199</v>
      </c>
      <c r="ELU12073" s="18" t="s">
        <v>199</v>
      </c>
      <c r="ELV12073" s="18" t="s">
        <v>199</v>
      </c>
      <c r="ELW12073" s="18" t="s">
        <v>199</v>
      </c>
      <c r="ELX12073" s="18" t="s">
        <v>199</v>
      </c>
      <c r="ELY12073" s="18" t="s">
        <v>199</v>
      </c>
      <c r="ELZ12073" s="18" t="s">
        <v>199</v>
      </c>
      <c r="EMA12073" s="18" t="s">
        <v>199</v>
      </c>
      <c r="EMB12073" s="18" t="s">
        <v>199</v>
      </c>
      <c r="EMC12073" s="18" t="s">
        <v>199</v>
      </c>
      <c r="EMD12073" s="18" t="s">
        <v>199</v>
      </c>
      <c r="EME12073" s="18" t="s">
        <v>199</v>
      </c>
      <c r="EMF12073" s="18" t="s">
        <v>199</v>
      </c>
      <c r="EMG12073" s="18" t="s">
        <v>199</v>
      </c>
      <c r="EMH12073" s="18" t="s">
        <v>199</v>
      </c>
      <c r="EMI12073" s="18" t="s">
        <v>199</v>
      </c>
      <c r="EMJ12073" s="18" t="s">
        <v>199</v>
      </c>
      <c r="EMK12073" s="18" t="s">
        <v>199</v>
      </c>
      <c r="EML12073" s="18" t="s">
        <v>199</v>
      </c>
      <c r="EMM12073" s="18" t="s">
        <v>199</v>
      </c>
      <c r="EMN12073" s="18" t="s">
        <v>199</v>
      </c>
      <c r="EMO12073" s="18" t="s">
        <v>199</v>
      </c>
      <c r="EMP12073" s="18" t="s">
        <v>199</v>
      </c>
      <c r="EMQ12073" s="18" t="s">
        <v>199</v>
      </c>
      <c r="EMR12073" s="18" t="s">
        <v>199</v>
      </c>
      <c r="EMS12073" s="18" t="s">
        <v>199</v>
      </c>
      <c r="EMT12073" s="18" t="s">
        <v>199</v>
      </c>
      <c r="EMU12073" s="18" t="s">
        <v>199</v>
      </c>
      <c r="EMV12073" s="18" t="s">
        <v>199</v>
      </c>
      <c r="EMW12073" s="18" t="s">
        <v>199</v>
      </c>
      <c r="EMX12073" s="18" t="s">
        <v>199</v>
      </c>
      <c r="EMY12073" s="18" t="s">
        <v>199</v>
      </c>
      <c r="EMZ12073" s="18" t="s">
        <v>199</v>
      </c>
      <c r="ENA12073" s="18" t="s">
        <v>199</v>
      </c>
      <c r="ENB12073" s="18" t="s">
        <v>199</v>
      </c>
      <c r="ENC12073" s="18" t="s">
        <v>199</v>
      </c>
      <c r="END12073" s="18" t="s">
        <v>199</v>
      </c>
      <c r="ENE12073" s="18" t="s">
        <v>199</v>
      </c>
      <c r="ENF12073" s="18" t="s">
        <v>199</v>
      </c>
      <c r="ENG12073" s="18" t="s">
        <v>199</v>
      </c>
      <c r="ENH12073" s="18" t="s">
        <v>199</v>
      </c>
      <c r="ENI12073" s="18" t="s">
        <v>199</v>
      </c>
      <c r="ENJ12073" s="18" t="s">
        <v>199</v>
      </c>
      <c r="ENK12073" s="18" t="s">
        <v>199</v>
      </c>
      <c r="ENL12073" s="18" t="s">
        <v>199</v>
      </c>
      <c r="ENM12073" s="18" t="s">
        <v>199</v>
      </c>
      <c r="ENN12073" s="18" t="s">
        <v>199</v>
      </c>
      <c r="ENO12073" s="18" t="s">
        <v>199</v>
      </c>
      <c r="ENP12073" s="18" t="s">
        <v>199</v>
      </c>
      <c r="ENQ12073" s="18" t="s">
        <v>199</v>
      </c>
      <c r="ENR12073" s="18" t="s">
        <v>199</v>
      </c>
      <c r="ENS12073" s="18" t="s">
        <v>199</v>
      </c>
      <c r="ENT12073" s="18" t="s">
        <v>199</v>
      </c>
      <c r="ENU12073" s="18" t="s">
        <v>199</v>
      </c>
      <c r="ENV12073" s="18" t="s">
        <v>199</v>
      </c>
      <c r="ENW12073" s="18" t="s">
        <v>199</v>
      </c>
      <c r="ENX12073" s="18" t="s">
        <v>199</v>
      </c>
      <c r="ENY12073" s="18" t="s">
        <v>199</v>
      </c>
      <c r="ENZ12073" s="18" t="s">
        <v>199</v>
      </c>
      <c r="EOA12073" s="18" t="s">
        <v>199</v>
      </c>
      <c r="EOB12073" s="18" t="s">
        <v>199</v>
      </c>
      <c r="EOC12073" s="18" t="s">
        <v>199</v>
      </c>
      <c r="EOD12073" s="18" t="s">
        <v>199</v>
      </c>
      <c r="EOE12073" s="18" t="s">
        <v>199</v>
      </c>
      <c r="EOF12073" s="18" t="s">
        <v>199</v>
      </c>
      <c r="EOG12073" s="18" t="s">
        <v>199</v>
      </c>
      <c r="EOH12073" s="18" t="s">
        <v>199</v>
      </c>
      <c r="EOI12073" s="18" t="s">
        <v>199</v>
      </c>
      <c r="EOJ12073" s="18" t="s">
        <v>199</v>
      </c>
      <c r="EOK12073" s="18" t="s">
        <v>199</v>
      </c>
      <c r="EOL12073" s="18" t="s">
        <v>199</v>
      </c>
      <c r="EOM12073" s="18" t="s">
        <v>199</v>
      </c>
      <c r="EON12073" s="18" t="s">
        <v>199</v>
      </c>
      <c r="EOO12073" s="18" t="s">
        <v>199</v>
      </c>
      <c r="EOP12073" s="18" t="s">
        <v>199</v>
      </c>
      <c r="EOQ12073" s="18" t="s">
        <v>199</v>
      </c>
      <c r="EOR12073" s="18" t="s">
        <v>199</v>
      </c>
      <c r="EOS12073" s="18" t="s">
        <v>199</v>
      </c>
      <c r="EOT12073" s="18" t="s">
        <v>199</v>
      </c>
      <c r="EOU12073" s="18" t="s">
        <v>199</v>
      </c>
      <c r="EOV12073" s="18" t="s">
        <v>199</v>
      </c>
      <c r="EOW12073" s="18" t="s">
        <v>199</v>
      </c>
      <c r="EOX12073" s="18" t="s">
        <v>199</v>
      </c>
      <c r="EOY12073" s="18" t="s">
        <v>199</v>
      </c>
      <c r="EOZ12073" s="18" t="s">
        <v>199</v>
      </c>
      <c r="EPA12073" s="18" t="s">
        <v>199</v>
      </c>
      <c r="EPB12073" s="18" t="s">
        <v>199</v>
      </c>
      <c r="EPC12073" s="18" t="s">
        <v>199</v>
      </c>
      <c r="EPD12073" s="18" t="s">
        <v>199</v>
      </c>
      <c r="EPE12073" s="18" t="s">
        <v>199</v>
      </c>
      <c r="EPF12073" s="18" t="s">
        <v>199</v>
      </c>
      <c r="EPG12073" s="18" t="s">
        <v>199</v>
      </c>
      <c r="EPH12073" s="18" t="s">
        <v>199</v>
      </c>
      <c r="EPI12073" s="18" t="s">
        <v>199</v>
      </c>
      <c r="EPJ12073" s="18" t="s">
        <v>199</v>
      </c>
      <c r="EPK12073" s="18" t="s">
        <v>199</v>
      </c>
      <c r="EPL12073" s="18" t="s">
        <v>199</v>
      </c>
      <c r="EPM12073" s="18" t="s">
        <v>199</v>
      </c>
      <c r="EPN12073" s="18" t="s">
        <v>199</v>
      </c>
      <c r="EPO12073" s="18" t="s">
        <v>199</v>
      </c>
      <c r="EPP12073" s="18" t="s">
        <v>199</v>
      </c>
      <c r="EPQ12073" s="18" t="s">
        <v>199</v>
      </c>
      <c r="EPR12073" s="18" t="s">
        <v>199</v>
      </c>
      <c r="EPS12073" s="18" t="s">
        <v>199</v>
      </c>
      <c r="EPT12073" s="18" t="s">
        <v>199</v>
      </c>
      <c r="EPU12073" s="18" t="s">
        <v>199</v>
      </c>
      <c r="EPV12073" s="18" t="s">
        <v>199</v>
      </c>
      <c r="EPW12073" s="18" t="s">
        <v>199</v>
      </c>
      <c r="EPX12073" s="18" t="s">
        <v>199</v>
      </c>
      <c r="EPY12073" s="18" t="s">
        <v>199</v>
      </c>
      <c r="EPZ12073" s="18" t="s">
        <v>199</v>
      </c>
      <c r="EQA12073" s="18" t="s">
        <v>199</v>
      </c>
      <c r="EQB12073" s="18" t="s">
        <v>199</v>
      </c>
      <c r="EQC12073" s="18" t="s">
        <v>199</v>
      </c>
      <c r="EQD12073" s="18" t="s">
        <v>199</v>
      </c>
      <c r="EQE12073" s="18" t="s">
        <v>199</v>
      </c>
      <c r="EQF12073" s="18" t="s">
        <v>199</v>
      </c>
      <c r="EQG12073" s="18" t="s">
        <v>199</v>
      </c>
      <c r="EQH12073" s="18" t="s">
        <v>199</v>
      </c>
      <c r="EQI12073" s="18" t="s">
        <v>199</v>
      </c>
      <c r="EQJ12073" s="18" t="s">
        <v>199</v>
      </c>
      <c r="EQK12073" s="18" t="s">
        <v>199</v>
      </c>
      <c r="EQL12073" s="18" t="s">
        <v>199</v>
      </c>
      <c r="EQM12073" s="18" t="s">
        <v>199</v>
      </c>
      <c r="EQN12073" s="18" t="s">
        <v>199</v>
      </c>
      <c r="EQO12073" s="18" t="s">
        <v>199</v>
      </c>
      <c r="EQP12073" s="18" t="s">
        <v>199</v>
      </c>
      <c r="EQQ12073" s="18" t="s">
        <v>199</v>
      </c>
      <c r="EQR12073" s="18" t="s">
        <v>199</v>
      </c>
      <c r="EQS12073" s="18" t="s">
        <v>199</v>
      </c>
      <c r="EQT12073" s="18" t="s">
        <v>199</v>
      </c>
      <c r="EQU12073" s="18" t="s">
        <v>199</v>
      </c>
      <c r="EQV12073" s="18" t="s">
        <v>199</v>
      </c>
      <c r="EQW12073" s="18" t="s">
        <v>199</v>
      </c>
      <c r="EQX12073" s="18" t="s">
        <v>199</v>
      </c>
      <c r="EQY12073" s="18" t="s">
        <v>199</v>
      </c>
      <c r="EQZ12073" s="18" t="s">
        <v>199</v>
      </c>
      <c r="ERA12073" s="18" t="s">
        <v>199</v>
      </c>
      <c r="ERB12073" s="18" t="s">
        <v>199</v>
      </c>
      <c r="ERC12073" s="18" t="s">
        <v>199</v>
      </c>
      <c r="ERD12073" s="18" t="s">
        <v>199</v>
      </c>
      <c r="ERE12073" s="18" t="s">
        <v>199</v>
      </c>
      <c r="ERF12073" s="18" t="s">
        <v>199</v>
      </c>
      <c r="ERG12073" s="18" t="s">
        <v>199</v>
      </c>
      <c r="ERH12073" s="18" t="s">
        <v>199</v>
      </c>
      <c r="ERI12073" s="18" t="s">
        <v>199</v>
      </c>
      <c r="ERJ12073" s="18" t="s">
        <v>199</v>
      </c>
      <c r="ERK12073" s="18" t="s">
        <v>199</v>
      </c>
      <c r="ERL12073" s="18" t="s">
        <v>199</v>
      </c>
      <c r="ERM12073" s="18" t="s">
        <v>199</v>
      </c>
      <c r="ERN12073" s="18" t="s">
        <v>199</v>
      </c>
      <c r="ERO12073" s="18" t="s">
        <v>199</v>
      </c>
      <c r="ERP12073" s="18" t="s">
        <v>199</v>
      </c>
      <c r="ERQ12073" s="18" t="s">
        <v>199</v>
      </c>
      <c r="ERR12073" s="18" t="s">
        <v>199</v>
      </c>
      <c r="ERS12073" s="18" t="s">
        <v>199</v>
      </c>
      <c r="ERT12073" s="18" t="s">
        <v>199</v>
      </c>
      <c r="ERU12073" s="18" t="s">
        <v>199</v>
      </c>
      <c r="ERV12073" s="18" t="s">
        <v>199</v>
      </c>
      <c r="ERW12073" s="18" t="s">
        <v>199</v>
      </c>
      <c r="ERX12073" s="18" t="s">
        <v>199</v>
      </c>
      <c r="ERY12073" s="18" t="s">
        <v>199</v>
      </c>
      <c r="ERZ12073" s="18" t="s">
        <v>199</v>
      </c>
      <c r="ESA12073" s="18" t="s">
        <v>199</v>
      </c>
      <c r="ESB12073" s="18" t="s">
        <v>199</v>
      </c>
      <c r="ESC12073" s="18" t="s">
        <v>199</v>
      </c>
      <c r="ESD12073" s="18" t="s">
        <v>199</v>
      </c>
      <c r="ESE12073" s="18" t="s">
        <v>199</v>
      </c>
      <c r="ESF12073" s="18" t="s">
        <v>199</v>
      </c>
      <c r="ESG12073" s="18" t="s">
        <v>199</v>
      </c>
      <c r="ESH12073" s="18" t="s">
        <v>199</v>
      </c>
      <c r="ESI12073" s="18" t="s">
        <v>199</v>
      </c>
      <c r="ESJ12073" s="18" t="s">
        <v>199</v>
      </c>
      <c r="ESK12073" s="18" t="s">
        <v>199</v>
      </c>
      <c r="ESL12073" s="18" t="s">
        <v>199</v>
      </c>
      <c r="ESM12073" s="18" t="s">
        <v>199</v>
      </c>
      <c r="ESN12073" s="18" t="s">
        <v>199</v>
      </c>
      <c r="ESO12073" s="18" t="s">
        <v>199</v>
      </c>
      <c r="ESP12073" s="18" t="s">
        <v>199</v>
      </c>
      <c r="ESQ12073" s="18" t="s">
        <v>199</v>
      </c>
      <c r="ESR12073" s="18" t="s">
        <v>199</v>
      </c>
      <c r="ESS12073" s="18" t="s">
        <v>199</v>
      </c>
      <c r="EST12073" s="18" t="s">
        <v>199</v>
      </c>
      <c r="ESU12073" s="18" t="s">
        <v>199</v>
      </c>
      <c r="ESV12073" s="18" t="s">
        <v>199</v>
      </c>
      <c r="ESW12073" s="18" t="s">
        <v>199</v>
      </c>
      <c r="ESX12073" s="18" t="s">
        <v>199</v>
      </c>
      <c r="ESY12073" s="18" t="s">
        <v>199</v>
      </c>
      <c r="ESZ12073" s="18" t="s">
        <v>199</v>
      </c>
      <c r="ETA12073" s="18" t="s">
        <v>199</v>
      </c>
      <c r="ETB12073" s="18" t="s">
        <v>199</v>
      </c>
      <c r="ETC12073" s="18" t="s">
        <v>199</v>
      </c>
      <c r="ETD12073" s="18" t="s">
        <v>199</v>
      </c>
      <c r="ETE12073" s="18" t="s">
        <v>199</v>
      </c>
      <c r="ETF12073" s="18" t="s">
        <v>199</v>
      </c>
      <c r="ETG12073" s="18" t="s">
        <v>199</v>
      </c>
      <c r="ETH12073" s="18" t="s">
        <v>199</v>
      </c>
      <c r="ETI12073" s="18" t="s">
        <v>199</v>
      </c>
      <c r="ETJ12073" s="18" t="s">
        <v>199</v>
      </c>
      <c r="ETK12073" s="18" t="s">
        <v>199</v>
      </c>
      <c r="ETL12073" s="18" t="s">
        <v>199</v>
      </c>
      <c r="ETM12073" s="18" t="s">
        <v>199</v>
      </c>
      <c r="ETN12073" s="18" t="s">
        <v>199</v>
      </c>
      <c r="ETO12073" s="18" t="s">
        <v>199</v>
      </c>
      <c r="ETP12073" s="18" t="s">
        <v>199</v>
      </c>
      <c r="ETQ12073" s="18" t="s">
        <v>199</v>
      </c>
      <c r="ETR12073" s="18" t="s">
        <v>199</v>
      </c>
      <c r="ETS12073" s="18" t="s">
        <v>199</v>
      </c>
      <c r="ETT12073" s="18" t="s">
        <v>199</v>
      </c>
      <c r="ETU12073" s="18" t="s">
        <v>199</v>
      </c>
      <c r="ETV12073" s="18" t="s">
        <v>199</v>
      </c>
      <c r="ETW12073" s="18" t="s">
        <v>199</v>
      </c>
      <c r="ETX12073" s="18" t="s">
        <v>199</v>
      </c>
      <c r="ETY12073" s="18" t="s">
        <v>199</v>
      </c>
      <c r="ETZ12073" s="18" t="s">
        <v>199</v>
      </c>
      <c r="EUA12073" s="18" t="s">
        <v>199</v>
      </c>
      <c r="EUB12073" s="18" t="s">
        <v>199</v>
      </c>
      <c r="EUC12073" s="18" t="s">
        <v>199</v>
      </c>
      <c r="EUD12073" s="18" t="s">
        <v>199</v>
      </c>
      <c r="EUE12073" s="18" t="s">
        <v>199</v>
      </c>
      <c r="EUF12073" s="18" t="s">
        <v>199</v>
      </c>
      <c r="EUG12073" s="18" t="s">
        <v>199</v>
      </c>
      <c r="EUH12073" s="18" t="s">
        <v>199</v>
      </c>
      <c r="EUI12073" s="18" t="s">
        <v>199</v>
      </c>
      <c r="EUJ12073" s="18" t="s">
        <v>199</v>
      </c>
      <c r="EUK12073" s="18" t="s">
        <v>199</v>
      </c>
      <c r="EUL12073" s="18" t="s">
        <v>199</v>
      </c>
      <c r="EUM12073" s="18" t="s">
        <v>199</v>
      </c>
      <c r="EUN12073" s="18" t="s">
        <v>199</v>
      </c>
      <c r="EUO12073" s="18" t="s">
        <v>199</v>
      </c>
      <c r="EUP12073" s="18" t="s">
        <v>199</v>
      </c>
      <c r="EUQ12073" s="18" t="s">
        <v>199</v>
      </c>
      <c r="EUR12073" s="18" t="s">
        <v>199</v>
      </c>
      <c r="EUS12073" s="18" t="s">
        <v>199</v>
      </c>
      <c r="EUT12073" s="18" t="s">
        <v>199</v>
      </c>
      <c r="EUU12073" s="18" t="s">
        <v>199</v>
      </c>
      <c r="EUV12073" s="18" t="s">
        <v>199</v>
      </c>
      <c r="EUW12073" s="18" t="s">
        <v>199</v>
      </c>
      <c r="EUX12073" s="18" t="s">
        <v>199</v>
      </c>
      <c r="EUY12073" s="18" t="s">
        <v>199</v>
      </c>
      <c r="EUZ12073" s="18" t="s">
        <v>199</v>
      </c>
      <c r="EVA12073" s="18" t="s">
        <v>199</v>
      </c>
      <c r="EVB12073" s="18" t="s">
        <v>199</v>
      </c>
      <c r="EVC12073" s="18" t="s">
        <v>199</v>
      </c>
      <c r="EVD12073" s="18" t="s">
        <v>199</v>
      </c>
      <c r="EVE12073" s="18" t="s">
        <v>199</v>
      </c>
      <c r="EVF12073" s="18" t="s">
        <v>199</v>
      </c>
      <c r="EVG12073" s="18" t="s">
        <v>199</v>
      </c>
      <c r="EVH12073" s="18" t="s">
        <v>199</v>
      </c>
      <c r="EVI12073" s="18" t="s">
        <v>199</v>
      </c>
      <c r="EVJ12073" s="18" t="s">
        <v>199</v>
      </c>
      <c r="EVK12073" s="18" t="s">
        <v>199</v>
      </c>
      <c r="EVL12073" s="18" t="s">
        <v>199</v>
      </c>
      <c r="EVM12073" s="18" t="s">
        <v>199</v>
      </c>
      <c r="EVN12073" s="18" t="s">
        <v>199</v>
      </c>
      <c r="EVO12073" s="18" t="s">
        <v>199</v>
      </c>
      <c r="EVP12073" s="18" t="s">
        <v>199</v>
      </c>
      <c r="EVQ12073" s="18" t="s">
        <v>199</v>
      </c>
      <c r="EVR12073" s="18" t="s">
        <v>199</v>
      </c>
      <c r="EVS12073" s="18" t="s">
        <v>199</v>
      </c>
      <c r="EVT12073" s="18" t="s">
        <v>199</v>
      </c>
      <c r="EVU12073" s="18" t="s">
        <v>199</v>
      </c>
      <c r="EVV12073" s="18" t="s">
        <v>199</v>
      </c>
      <c r="EVW12073" s="18" t="s">
        <v>199</v>
      </c>
      <c r="EVX12073" s="18" t="s">
        <v>199</v>
      </c>
      <c r="EVY12073" s="18" t="s">
        <v>199</v>
      </c>
      <c r="EVZ12073" s="18" t="s">
        <v>199</v>
      </c>
      <c r="EWA12073" s="18" t="s">
        <v>199</v>
      </c>
      <c r="EWB12073" s="18" t="s">
        <v>199</v>
      </c>
      <c r="EWC12073" s="18" t="s">
        <v>199</v>
      </c>
      <c r="EWD12073" s="18" t="s">
        <v>199</v>
      </c>
      <c r="EWE12073" s="18" t="s">
        <v>199</v>
      </c>
      <c r="EWF12073" s="18" t="s">
        <v>199</v>
      </c>
      <c r="EWG12073" s="18" t="s">
        <v>199</v>
      </c>
      <c r="EWH12073" s="18" t="s">
        <v>199</v>
      </c>
      <c r="EWI12073" s="18" t="s">
        <v>199</v>
      </c>
      <c r="EWJ12073" s="18" t="s">
        <v>199</v>
      </c>
      <c r="EWK12073" s="18" t="s">
        <v>199</v>
      </c>
      <c r="EWL12073" s="18" t="s">
        <v>199</v>
      </c>
      <c r="EWM12073" s="18" t="s">
        <v>199</v>
      </c>
      <c r="EWN12073" s="18" t="s">
        <v>199</v>
      </c>
      <c r="EWO12073" s="18" t="s">
        <v>199</v>
      </c>
      <c r="EWP12073" s="18" t="s">
        <v>199</v>
      </c>
      <c r="EWQ12073" s="18" t="s">
        <v>199</v>
      </c>
      <c r="EWR12073" s="18" t="s">
        <v>199</v>
      </c>
      <c r="EWS12073" s="18" t="s">
        <v>199</v>
      </c>
      <c r="EWT12073" s="18" t="s">
        <v>199</v>
      </c>
      <c r="EWU12073" s="18" t="s">
        <v>199</v>
      </c>
      <c r="EWV12073" s="18" t="s">
        <v>199</v>
      </c>
      <c r="EWW12073" s="18" t="s">
        <v>199</v>
      </c>
      <c r="EWX12073" s="18" t="s">
        <v>199</v>
      </c>
      <c r="EWY12073" s="18" t="s">
        <v>199</v>
      </c>
      <c r="EWZ12073" s="18" t="s">
        <v>199</v>
      </c>
      <c r="EXA12073" s="18" t="s">
        <v>199</v>
      </c>
      <c r="EXB12073" s="18" t="s">
        <v>199</v>
      </c>
      <c r="EXC12073" s="18" t="s">
        <v>199</v>
      </c>
      <c r="EXD12073" s="18" t="s">
        <v>199</v>
      </c>
      <c r="EXE12073" s="18" t="s">
        <v>199</v>
      </c>
      <c r="EXF12073" s="18" t="s">
        <v>199</v>
      </c>
      <c r="EXG12073" s="18" t="s">
        <v>199</v>
      </c>
      <c r="EXH12073" s="18" t="s">
        <v>199</v>
      </c>
      <c r="EXI12073" s="18" t="s">
        <v>199</v>
      </c>
      <c r="EXJ12073" s="18" t="s">
        <v>199</v>
      </c>
      <c r="EXK12073" s="18" t="s">
        <v>199</v>
      </c>
      <c r="EXL12073" s="18" t="s">
        <v>199</v>
      </c>
      <c r="EXM12073" s="18" t="s">
        <v>199</v>
      </c>
      <c r="EXN12073" s="18" t="s">
        <v>199</v>
      </c>
      <c r="EXO12073" s="18" t="s">
        <v>199</v>
      </c>
      <c r="EXP12073" s="18" t="s">
        <v>199</v>
      </c>
      <c r="EXQ12073" s="18" t="s">
        <v>199</v>
      </c>
      <c r="EXR12073" s="18" t="s">
        <v>199</v>
      </c>
      <c r="EXS12073" s="18" t="s">
        <v>199</v>
      </c>
      <c r="EXT12073" s="18" t="s">
        <v>199</v>
      </c>
      <c r="EXU12073" s="18" t="s">
        <v>199</v>
      </c>
      <c r="EXV12073" s="18" t="s">
        <v>199</v>
      </c>
      <c r="EXW12073" s="18" t="s">
        <v>199</v>
      </c>
      <c r="EXX12073" s="18" t="s">
        <v>199</v>
      </c>
      <c r="EXY12073" s="18" t="s">
        <v>199</v>
      </c>
      <c r="EXZ12073" s="18" t="s">
        <v>199</v>
      </c>
      <c r="EYA12073" s="18" t="s">
        <v>199</v>
      </c>
      <c r="EYB12073" s="18" t="s">
        <v>199</v>
      </c>
      <c r="EYC12073" s="18" t="s">
        <v>199</v>
      </c>
      <c r="EYD12073" s="18" t="s">
        <v>199</v>
      </c>
      <c r="EYE12073" s="18" t="s">
        <v>199</v>
      </c>
      <c r="EYF12073" s="18" t="s">
        <v>199</v>
      </c>
      <c r="EYG12073" s="18" t="s">
        <v>199</v>
      </c>
      <c r="EYH12073" s="18" t="s">
        <v>199</v>
      </c>
      <c r="EYI12073" s="18" t="s">
        <v>199</v>
      </c>
      <c r="EYJ12073" s="18" t="s">
        <v>199</v>
      </c>
      <c r="EYK12073" s="18" t="s">
        <v>199</v>
      </c>
      <c r="EYL12073" s="18" t="s">
        <v>199</v>
      </c>
      <c r="EYM12073" s="18" t="s">
        <v>199</v>
      </c>
      <c r="EYN12073" s="18" t="s">
        <v>199</v>
      </c>
      <c r="EYO12073" s="18" t="s">
        <v>199</v>
      </c>
      <c r="EYP12073" s="18" t="s">
        <v>199</v>
      </c>
      <c r="EYQ12073" s="18" t="s">
        <v>199</v>
      </c>
      <c r="EYR12073" s="18" t="s">
        <v>199</v>
      </c>
      <c r="EYS12073" s="18" t="s">
        <v>199</v>
      </c>
      <c r="EYT12073" s="18" t="s">
        <v>199</v>
      </c>
      <c r="EYU12073" s="18" t="s">
        <v>199</v>
      </c>
      <c r="EYV12073" s="18" t="s">
        <v>199</v>
      </c>
      <c r="EYW12073" s="18" t="s">
        <v>199</v>
      </c>
      <c r="EYX12073" s="18" t="s">
        <v>199</v>
      </c>
      <c r="EYY12073" s="18" t="s">
        <v>199</v>
      </c>
      <c r="EYZ12073" s="18" t="s">
        <v>199</v>
      </c>
      <c r="EZA12073" s="18" t="s">
        <v>199</v>
      </c>
      <c r="EZB12073" s="18" t="s">
        <v>199</v>
      </c>
      <c r="EZC12073" s="18" t="s">
        <v>199</v>
      </c>
      <c r="EZD12073" s="18" t="s">
        <v>199</v>
      </c>
      <c r="EZE12073" s="18" t="s">
        <v>199</v>
      </c>
      <c r="EZF12073" s="18" t="s">
        <v>199</v>
      </c>
      <c r="EZG12073" s="18" t="s">
        <v>199</v>
      </c>
      <c r="EZH12073" s="18" t="s">
        <v>199</v>
      </c>
      <c r="EZI12073" s="18" t="s">
        <v>199</v>
      </c>
      <c r="EZJ12073" s="18" t="s">
        <v>199</v>
      </c>
      <c r="EZK12073" s="18" t="s">
        <v>199</v>
      </c>
      <c r="EZL12073" s="18" t="s">
        <v>199</v>
      </c>
      <c r="EZM12073" s="18" t="s">
        <v>199</v>
      </c>
      <c r="EZN12073" s="18" t="s">
        <v>199</v>
      </c>
      <c r="EZO12073" s="18" t="s">
        <v>199</v>
      </c>
      <c r="EZP12073" s="18" t="s">
        <v>199</v>
      </c>
      <c r="EZQ12073" s="18" t="s">
        <v>199</v>
      </c>
      <c r="EZR12073" s="18" t="s">
        <v>199</v>
      </c>
      <c r="EZS12073" s="18" t="s">
        <v>199</v>
      </c>
      <c r="EZT12073" s="18" t="s">
        <v>199</v>
      </c>
      <c r="EZU12073" s="18" t="s">
        <v>199</v>
      </c>
      <c r="EZV12073" s="18" t="s">
        <v>199</v>
      </c>
      <c r="EZW12073" s="18" t="s">
        <v>199</v>
      </c>
      <c r="EZX12073" s="18" t="s">
        <v>199</v>
      </c>
      <c r="EZY12073" s="18" t="s">
        <v>199</v>
      </c>
      <c r="EZZ12073" s="18" t="s">
        <v>199</v>
      </c>
      <c r="FAA12073" s="18" t="s">
        <v>199</v>
      </c>
      <c r="FAB12073" s="18" t="s">
        <v>199</v>
      </c>
      <c r="FAC12073" s="18" t="s">
        <v>199</v>
      </c>
      <c r="FAD12073" s="18" t="s">
        <v>199</v>
      </c>
      <c r="FAE12073" s="18" t="s">
        <v>199</v>
      </c>
      <c r="FAF12073" s="18" t="s">
        <v>199</v>
      </c>
      <c r="FAG12073" s="18" t="s">
        <v>199</v>
      </c>
      <c r="FAH12073" s="18" t="s">
        <v>199</v>
      </c>
      <c r="FAI12073" s="18" t="s">
        <v>199</v>
      </c>
      <c r="FAJ12073" s="18" t="s">
        <v>199</v>
      </c>
      <c r="FAK12073" s="18" t="s">
        <v>199</v>
      </c>
      <c r="FAL12073" s="18" t="s">
        <v>199</v>
      </c>
      <c r="FAM12073" s="18" t="s">
        <v>199</v>
      </c>
      <c r="FAN12073" s="18" t="s">
        <v>199</v>
      </c>
      <c r="FAO12073" s="18" t="s">
        <v>199</v>
      </c>
      <c r="FAP12073" s="18" t="s">
        <v>199</v>
      </c>
      <c r="FAQ12073" s="18" t="s">
        <v>199</v>
      </c>
      <c r="FAR12073" s="18" t="s">
        <v>199</v>
      </c>
      <c r="FAS12073" s="18" t="s">
        <v>199</v>
      </c>
      <c r="FAT12073" s="18" t="s">
        <v>199</v>
      </c>
      <c r="FAU12073" s="18" t="s">
        <v>199</v>
      </c>
      <c r="FAV12073" s="18" t="s">
        <v>199</v>
      </c>
      <c r="FAW12073" s="18" t="s">
        <v>199</v>
      </c>
      <c r="FAX12073" s="18" t="s">
        <v>199</v>
      </c>
      <c r="FAY12073" s="18" t="s">
        <v>199</v>
      </c>
      <c r="FAZ12073" s="18" t="s">
        <v>199</v>
      </c>
      <c r="FBA12073" s="18" t="s">
        <v>199</v>
      </c>
      <c r="FBB12073" s="18" t="s">
        <v>199</v>
      </c>
      <c r="FBC12073" s="18" t="s">
        <v>199</v>
      </c>
      <c r="FBD12073" s="18" t="s">
        <v>199</v>
      </c>
      <c r="FBE12073" s="18" t="s">
        <v>199</v>
      </c>
      <c r="FBF12073" s="18" t="s">
        <v>199</v>
      </c>
      <c r="FBG12073" s="18" t="s">
        <v>199</v>
      </c>
      <c r="FBH12073" s="18" t="s">
        <v>199</v>
      </c>
      <c r="FBI12073" s="18" t="s">
        <v>199</v>
      </c>
      <c r="FBJ12073" s="18" t="s">
        <v>199</v>
      </c>
      <c r="FBK12073" s="18" t="s">
        <v>199</v>
      </c>
      <c r="FBL12073" s="18" t="s">
        <v>199</v>
      </c>
      <c r="FBM12073" s="18" t="s">
        <v>199</v>
      </c>
      <c r="FBN12073" s="18" t="s">
        <v>199</v>
      </c>
      <c r="FBO12073" s="18" t="s">
        <v>199</v>
      </c>
      <c r="FBP12073" s="18" t="s">
        <v>199</v>
      </c>
      <c r="FBQ12073" s="18" t="s">
        <v>199</v>
      </c>
      <c r="FBR12073" s="18" t="s">
        <v>199</v>
      </c>
      <c r="FBS12073" s="18" t="s">
        <v>199</v>
      </c>
      <c r="FBT12073" s="18" t="s">
        <v>199</v>
      </c>
      <c r="FBU12073" s="18" t="s">
        <v>199</v>
      </c>
      <c r="FBV12073" s="18" t="s">
        <v>199</v>
      </c>
      <c r="FBW12073" s="18" t="s">
        <v>199</v>
      </c>
      <c r="FBX12073" s="18" t="s">
        <v>199</v>
      </c>
      <c r="FBY12073" s="18" t="s">
        <v>199</v>
      </c>
      <c r="FBZ12073" s="18" t="s">
        <v>199</v>
      </c>
      <c r="FCA12073" s="18" t="s">
        <v>199</v>
      </c>
      <c r="FCB12073" s="18" t="s">
        <v>199</v>
      </c>
      <c r="FCC12073" s="18" t="s">
        <v>199</v>
      </c>
      <c r="FCD12073" s="18" t="s">
        <v>199</v>
      </c>
      <c r="FCE12073" s="18" t="s">
        <v>199</v>
      </c>
      <c r="FCF12073" s="18" t="s">
        <v>199</v>
      </c>
      <c r="FCG12073" s="18" t="s">
        <v>199</v>
      </c>
      <c r="FCH12073" s="18" t="s">
        <v>199</v>
      </c>
      <c r="FCI12073" s="18" t="s">
        <v>199</v>
      </c>
      <c r="FCJ12073" s="18" t="s">
        <v>199</v>
      </c>
      <c r="FCK12073" s="18" t="s">
        <v>199</v>
      </c>
      <c r="FCL12073" s="18" t="s">
        <v>199</v>
      </c>
      <c r="FCM12073" s="18" t="s">
        <v>199</v>
      </c>
      <c r="FCN12073" s="18" t="s">
        <v>199</v>
      </c>
      <c r="FCO12073" s="18" t="s">
        <v>199</v>
      </c>
      <c r="FCP12073" s="18" t="s">
        <v>199</v>
      </c>
      <c r="FCQ12073" s="18" t="s">
        <v>199</v>
      </c>
      <c r="FCR12073" s="18" t="s">
        <v>199</v>
      </c>
      <c r="FCS12073" s="18" t="s">
        <v>199</v>
      </c>
      <c r="FCT12073" s="18" t="s">
        <v>199</v>
      </c>
      <c r="FCU12073" s="18" t="s">
        <v>199</v>
      </c>
      <c r="FCV12073" s="18" t="s">
        <v>199</v>
      </c>
      <c r="FCW12073" s="18" t="s">
        <v>199</v>
      </c>
      <c r="FCX12073" s="18" t="s">
        <v>199</v>
      </c>
      <c r="FCY12073" s="18" t="s">
        <v>199</v>
      </c>
      <c r="FCZ12073" s="18" t="s">
        <v>199</v>
      </c>
      <c r="FDA12073" s="18" t="s">
        <v>199</v>
      </c>
      <c r="FDB12073" s="18" t="s">
        <v>199</v>
      </c>
      <c r="FDC12073" s="18" t="s">
        <v>199</v>
      </c>
      <c r="FDD12073" s="18" t="s">
        <v>199</v>
      </c>
      <c r="FDE12073" s="18" t="s">
        <v>199</v>
      </c>
      <c r="FDF12073" s="18" t="s">
        <v>199</v>
      </c>
      <c r="FDG12073" s="18" t="s">
        <v>199</v>
      </c>
      <c r="FDH12073" s="18" t="s">
        <v>199</v>
      </c>
      <c r="FDI12073" s="18" t="s">
        <v>199</v>
      </c>
      <c r="FDJ12073" s="18" t="s">
        <v>199</v>
      </c>
      <c r="FDK12073" s="18" t="s">
        <v>199</v>
      </c>
      <c r="FDL12073" s="18" t="s">
        <v>199</v>
      </c>
      <c r="FDM12073" s="18" t="s">
        <v>199</v>
      </c>
      <c r="FDN12073" s="18" t="s">
        <v>199</v>
      </c>
      <c r="FDO12073" s="18" t="s">
        <v>199</v>
      </c>
      <c r="FDP12073" s="18" t="s">
        <v>199</v>
      </c>
      <c r="FDQ12073" s="18" t="s">
        <v>199</v>
      </c>
      <c r="FDR12073" s="18" t="s">
        <v>199</v>
      </c>
      <c r="FDS12073" s="18" t="s">
        <v>199</v>
      </c>
      <c r="FDT12073" s="18" t="s">
        <v>199</v>
      </c>
      <c r="FDU12073" s="18" t="s">
        <v>199</v>
      </c>
      <c r="FDV12073" s="18" t="s">
        <v>199</v>
      </c>
      <c r="FDW12073" s="18" t="s">
        <v>199</v>
      </c>
      <c r="FDX12073" s="18" t="s">
        <v>199</v>
      </c>
      <c r="FDY12073" s="18" t="s">
        <v>199</v>
      </c>
      <c r="FDZ12073" s="18" t="s">
        <v>199</v>
      </c>
      <c r="FEA12073" s="18" t="s">
        <v>199</v>
      </c>
      <c r="FEB12073" s="18" t="s">
        <v>199</v>
      </c>
      <c r="FEC12073" s="18" t="s">
        <v>199</v>
      </c>
      <c r="FED12073" s="18" t="s">
        <v>199</v>
      </c>
      <c r="FEE12073" s="18" t="s">
        <v>199</v>
      </c>
      <c r="FEF12073" s="18" t="s">
        <v>199</v>
      </c>
      <c r="FEG12073" s="18" t="s">
        <v>199</v>
      </c>
      <c r="FEH12073" s="18" t="s">
        <v>199</v>
      </c>
      <c r="FEI12073" s="18" t="s">
        <v>199</v>
      </c>
      <c r="FEJ12073" s="18" t="s">
        <v>199</v>
      </c>
      <c r="FEK12073" s="18" t="s">
        <v>199</v>
      </c>
      <c r="FEL12073" s="18" t="s">
        <v>199</v>
      </c>
      <c r="FEM12073" s="18" t="s">
        <v>199</v>
      </c>
      <c r="FEN12073" s="18" t="s">
        <v>199</v>
      </c>
      <c r="FEO12073" s="18" t="s">
        <v>199</v>
      </c>
      <c r="FEP12073" s="18" t="s">
        <v>199</v>
      </c>
      <c r="FEQ12073" s="18" t="s">
        <v>199</v>
      </c>
      <c r="FER12073" s="18" t="s">
        <v>199</v>
      </c>
      <c r="FES12073" s="18" t="s">
        <v>199</v>
      </c>
      <c r="FET12073" s="18" t="s">
        <v>199</v>
      </c>
      <c r="FEU12073" s="18" t="s">
        <v>199</v>
      </c>
      <c r="FEV12073" s="18" t="s">
        <v>199</v>
      </c>
      <c r="FEW12073" s="18" t="s">
        <v>199</v>
      </c>
      <c r="FEX12073" s="18" t="s">
        <v>199</v>
      </c>
      <c r="FEY12073" s="18" t="s">
        <v>199</v>
      </c>
      <c r="FEZ12073" s="18" t="s">
        <v>199</v>
      </c>
      <c r="FFA12073" s="18" t="s">
        <v>199</v>
      </c>
      <c r="FFB12073" s="18" t="s">
        <v>199</v>
      </c>
      <c r="FFC12073" s="18" t="s">
        <v>199</v>
      </c>
      <c r="FFD12073" s="18" t="s">
        <v>199</v>
      </c>
      <c r="FFE12073" s="18" t="s">
        <v>199</v>
      </c>
      <c r="FFF12073" s="18" t="s">
        <v>199</v>
      </c>
      <c r="FFG12073" s="18" t="s">
        <v>199</v>
      </c>
      <c r="FFH12073" s="18" t="s">
        <v>199</v>
      </c>
      <c r="FFI12073" s="18" t="s">
        <v>199</v>
      </c>
      <c r="FFJ12073" s="18" t="s">
        <v>199</v>
      </c>
      <c r="FFK12073" s="18" t="s">
        <v>199</v>
      </c>
      <c r="FFL12073" s="18" t="s">
        <v>199</v>
      </c>
      <c r="FFM12073" s="18" t="s">
        <v>199</v>
      </c>
      <c r="FFN12073" s="18" t="s">
        <v>199</v>
      </c>
      <c r="FFO12073" s="18" t="s">
        <v>199</v>
      </c>
      <c r="FFP12073" s="18" t="s">
        <v>199</v>
      </c>
      <c r="FFQ12073" s="18" t="s">
        <v>199</v>
      </c>
      <c r="FFR12073" s="18" t="s">
        <v>199</v>
      </c>
      <c r="FFS12073" s="18" t="s">
        <v>199</v>
      </c>
      <c r="FFT12073" s="18" t="s">
        <v>199</v>
      </c>
      <c r="FFU12073" s="18" t="s">
        <v>199</v>
      </c>
      <c r="FFV12073" s="18" t="s">
        <v>199</v>
      </c>
      <c r="FFW12073" s="18" t="s">
        <v>199</v>
      </c>
      <c r="FFX12073" s="18" t="s">
        <v>199</v>
      </c>
      <c r="FFY12073" s="18" t="s">
        <v>199</v>
      </c>
      <c r="FFZ12073" s="18" t="s">
        <v>199</v>
      </c>
      <c r="FGA12073" s="18" t="s">
        <v>199</v>
      </c>
      <c r="FGB12073" s="18" t="s">
        <v>199</v>
      </c>
      <c r="FGC12073" s="18" t="s">
        <v>199</v>
      </c>
      <c r="FGD12073" s="18" t="s">
        <v>199</v>
      </c>
      <c r="FGE12073" s="18" t="s">
        <v>199</v>
      </c>
      <c r="FGF12073" s="18" t="s">
        <v>199</v>
      </c>
      <c r="FGG12073" s="18" t="s">
        <v>199</v>
      </c>
      <c r="FGH12073" s="18" t="s">
        <v>199</v>
      </c>
      <c r="FGI12073" s="18" t="s">
        <v>199</v>
      </c>
      <c r="FGJ12073" s="18" t="s">
        <v>199</v>
      </c>
      <c r="FGK12073" s="18" t="s">
        <v>199</v>
      </c>
      <c r="FGL12073" s="18" t="s">
        <v>199</v>
      </c>
      <c r="FGM12073" s="18" t="s">
        <v>199</v>
      </c>
      <c r="FGN12073" s="18" t="s">
        <v>199</v>
      </c>
      <c r="FGO12073" s="18" t="s">
        <v>199</v>
      </c>
      <c r="FGP12073" s="18" t="s">
        <v>199</v>
      </c>
      <c r="FGQ12073" s="18" t="s">
        <v>199</v>
      </c>
      <c r="FGR12073" s="18" t="s">
        <v>199</v>
      </c>
      <c r="FGS12073" s="18" t="s">
        <v>199</v>
      </c>
      <c r="FGT12073" s="18" t="s">
        <v>199</v>
      </c>
      <c r="FGU12073" s="18" t="s">
        <v>199</v>
      </c>
      <c r="FGV12073" s="18" t="s">
        <v>199</v>
      </c>
      <c r="FGW12073" s="18" t="s">
        <v>199</v>
      </c>
      <c r="FGX12073" s="18" t="s">
        <v>199</v>
      </c>
      <c r="FGY12073" s="18" t="s">
        <v>199</v>
      </c>
      <c r="FGZ12073" s="18" t="s">
        <v>199</v>
      </c>
      <c r="FHA12073" s="18" t="s">
        <v>199</v>
      </c>
      <c r="FHB12073" s="18" t="s">
        <v>199</v>
      </c>
      <c r="FHC12073" s="18" t="s">
        <v>199</v>
      </c>
      <c r="FHD12073" s="18" t="s">
        <v>199</v>
      </c>
      <c r="FHE12073" s="18" t="s">
        <v>199</v>
      </c>
      <c r="FHF12073" s="18" t="s">
        <v>199</v>
      </c>
      <c r="FHG12073" s="18" t="s">
        <v>199</v>
      </c>
      <c r="FHH12073" s="18" t="s">
        <v>199</v>
      </c>
      <c r="FHI12073" s="18" t="s">
        <v>199</v>
      </c>
      <c r="FHJ12073" s="18" t="s">
        <v>199</v>
      </c>
      <c r="FHK12073" s="18" t="s">
        <v>199</v>
      </c>
      <c r="FHL12073" s="18" t="s">
        <v>199</v>
      </c>
      <c r="FHM12073" s="18" t="s">
        <v>199</v>
      </c>
      <c r="FHN12073" s="18" t="s">
        <v>199</v>
      </c>
      <c r="FHO12073" s="18" t="s">
        <v>199</v>
      </c>
      <c r="FHP12073" s="18" t="s">
        <v>199</v>
      </c>
      <c r="FHQ12073" s="18" t="s">
        <v>199</v>
      </c>
      <c r="FHR12073" s="18" t="s">
        <v>199</v>
      </c>
      <c r="FHS12073" s="18" t="s">
        <v>199</v>
      </c>
      <c r="FHT12073" s="18" t="s">
        <v>199</v>
      </c>
      <c r="FHU12073" s="18" t="s">
        <v>199</v>
      </c>
      <c r="FHV12073" s="18" t="s">
        <v>199</v>
      </c>
      <c r="FHW12073" s="18" t="s">
        <v>199</v>
      </c>
      <c r="FHX12073" s="18" t="s">
        <v>199</v>
      </c>
      <c r="FHY12073" s="18" t="s">
        <v>199</v>
      </c>
      <c r="FHZ12073" s="18" t="s">
        <v>199</v>
      </c>
      <c r="FIA12073" s="18" t="s">
        <v>199</v>
      </c>
      <c r="FIB12073" s="18" t="s">
        <v>199</v>
      </c>
      <c r="FIC12073" s="18" t="s">
        <v>199</v>
      </c>
      <c r="FID12073" s="18" t="s">
        <v>199</v>
      </c>
      <c r="FIE12073" s="18" t="s">
        <v>199</v>
      </c>
      <c r="FIF12073" s="18" t="s">
        <v>199</v>
      </c>
      <c r="FIG12073" s="18" t="s">
        <v>199</v>
      </c>
      <c r="FIH12073" s="18" t="s">
        <v>199</v>
      </c>
      <c r="FII12073" s="18" t="s">
        <v>199</v>
      </c>
      <c r="FIJ12073" s="18" t="s">
        <v>199</v>
      </c>
      <c r="FIK12073" s="18" t="s">
        <v>199</v>
      </c>
      <c r="FIL12073" s="18" t="s">
        <v>199</v>
      </c>
      <c r="FIM12073" s="18" t="s">
        <v>199</v>
      </c>
      <c r="FIN12073" s="18" t="s">
        <v>199</v>
      </c>
      <c r="FIO12073" s="18" t="s">
        <v>199</v>
      </c>
      <c r="FIP12073" s="18" t="s">
        <v>199</v>
      </c>
      <c r="FIQ12073" s="18" t="s">
        <v>199</v>
      </c>
      <c r="FIR12073" s="18" t="s">
        <v>199</v>
      </c>
      <c r="FIS12073" s="18" t="s">
        <v>199</v>
      </c>
      <c r="FIT12073" s="18" t="s">
        <v>199</v>
      </c>
      <c r="FIU12073" s="18" t="s">
        <v>199</v>
      </c>
      <c r="FIV12073" s="18" t="s">
        <v>199</v>
      </c>
      <c r="FIW12073" s="18" t="s">
        <v>199</v>
      </c>
      <c r="FIX12073" s="18" t="s">
        <v>199</v>
      </c>
      <c r="FIY12073" s="18" t="s">
        <v>199</v>
      </c>
      <c r="FIZ12073" s="18" t="s">
        <v>199</v>
      </c>
      <c r="FJA12073" s="18" t="s">
        <v>199</v>
      </c>
      <c r="FJB12073" s="18" t="s">
        <v>199</v>
      </c>
      <c r="FJC12073" s="18" t="s">
        <v>199</v>
      </c>
      <c r="FJD12073" s="18" t="s">
        <v>199</v>
      </c>
      <c r="FJE12073" s="18" t="s">
        <v>199</v>
      </c>
      <c r="FJF12073" s="18" t="s">
        <v>199</v>
      </c>
      <c r="FJG12073" s="18" t="s">
        <v>199</v>
      </c>
      <c r="FJH12073" s="18" t="s">
        <v>199</v>
      </c>
      <c r="FJI12073" s="18" t="s">
        <v>199</v>
      </c>
      <c r="FJJ12073" s="18" t="s">
        <v>199</v>
      </c>
      <c r="FJK12073" s="18" t="s">
        <v>199</v>
      </c>
      <c r="FJL12073" s="18" t="s">
        <v>199</v>
      </c>
      <c r="FJM12073" s="18" t="s">
        <v>199</v>
      </c>
      <c r="FJN12073" s="18" t="s">
        <v>199</v>
      </c>
      <c r="FJO12073" s="18" t="s">
        <v>199</v>
      </c>
      <c r="FJP12073" s="18" t="s">
        <v>199</v>
      </c>
      <c r="FJQ12073" s="18" t="s">
        <v>199</v>
      </c>
      <c r="FJR12073" s="18" t="s">
        <v>199</v>
      </c>
      <c r="FJS12073" s="18" t="s">
        <v>199</v>
      </c>
      <c r="FJT12073" s="18" t="s">
        <v>199</v>
      </c>
      <c r="FJU12073" s="18" t="s">
        <v>199</v>
      </c>
      <c r="FJV12073" s="18" t="s">
        <v>199</v>
      </c>
      <c r="FJW12073" s="18" t="s">
        <v>199</v>
      </c>
      <c r="FJX12073" s="18" t="s">
        <v>199</v>
      </c>
      <c r="FJY12073" s="18" t="s">
        <v>199</v>
      </c>
      <c r="FJZ12073" s="18" t="s">
        <v>199</v>
      </c>
      <c r="FKA12073" s="18" t="s">
        <v>199</v>
      </c>
      <c r="FKB12073" s="18" t="s">
        <v>199</v>
      </c>
      <c r="FKC12073" s="18" t="s">
        <v>199</v>
      </c>
      <c r="FKD12073" s="18" t="s">
        <v>199</v>
      </c>
      <c r="FKE12073" s="18" t="s">
        <v>199</v>
      </c>
      <c r="FKF12073" s="18" t="s">
        <v>199</v>
      </c>
      <c r="FKG12073" s="18" t="s">
        <v>199</v>
      </c>
      <c r="FKH12073" s="18" t="s">
        <v>199</v>
      </c>
      <c r="FKI12073" s="18" t="s">
        <v>199</v>
      </c>
      <c r="FKJ12073" s="18" t="s">
        <v>199</v>
      </c>
      <c r="FKK12073" s="18" t="s">
        <v>199</v>
      </c>
      <c r="FKL12073" s="18" t="s">
        <v>199</v>
      </c>
      <c r="FKM12073" s="18" t="s">
        <v>199</v>
      </c>
      <c r="FKN12073" s="18" t="s">
        <v>199</v>
      </c>
      <c r="FKO12073" s="18" t="s">
        <v>199</v>
      </c>
      <c r="FKP12073" s="18" t="s">
        <v>199</v>
      </c>
      <c r="FKQ12073" s="18" t="s">
        <v>199</v>
      </c>
      <c r="FKR12073" s="18" t="s">
        <v>199</v>
      </c>
      <c r="FKS12073" s="18" t="s">
        <v>199</v>
      </c>
      <c r="FKT12073" s="18" t="s">
        <v>199</v>
      </c>
      <c r="FKU12073" s="18" t="s">
        <v>199</v>
      </c>
      <c r="FKV12073" s="18" t="s">
        <v>199</v>
      </c>
      <c r="FKW12073" s="18" t="s">
        <v>199</v>
      </c>
      <c r="FKX12073" s="18" t="s">
        <v>199</v>
      </c>
      <c r="FKY12073" s="18" t="s">
        <v>199</v>
      </c>
      <c r="FKZ12073" s="18" t="s">
        <v>199</v>
      </c>
      <c r="FLA12073" s="18" t="s">
        <v>199</v>
      </c>
      <c r="FLB12073" s="18" t="s">
        <v>199</v>
      </c>
      <c r="FLC12073" s="18" t="s">
        <v>199</v>
      </c>
      <c r="FLD12073" s="18" t="s">
        <v>199</v>
      </c>
      <c r="FLE12073" s="18" t="s">
        <v>199</v>
      </c>
      <c r="FLF12073" s="18" t="s">
        <v>199</v>
      </c>
      <c r="FLG12073" s="18" t="s">
        <v>199</v>
      </c>
      <c r="FLH12073" s="18" t="s">
        <v>199</v>
      </c>
      <c r="FLI12073" s="18" t="s">
        <v>199</v>
      </c>
      <c r="FLJ12073" s="18" t="s">
        <v>199</v>
      </c>
      <c r="FLK12073" s="18" t="s">
        <v>199</v>
      </c>
      <c r="FLL12073" s="18" t="s">
        <v>199</v>
      </c>
      <c r="FLM12073" s="18" t="s">
        <v>199</v>
      </c>
      <c r="FLN12073" s="18" t="s">
        <v>199</v>
      </c>
      <c r="FLO12073" s="18" t="s">
        <v>199</v>
      </c>
      <c r="FLP12073" s="18" t="s">
        <v>199</v>
      </c>
      <c r="FLQ12073" s="18" t="s">
        <v>199</v>
      </c>
      <c r="FLR12073" s="18" t="s">
        <v>199</v>
      </c>
      <c r="FLS12073" s="18" t="s">
        <v>199</v>
      </c>
      <c r="FLT12073" s="18" t="s">
        <v>199</v>
      </c>
      <c r="FLU12073" s="18" t="s">
        <v>199</v>
      </c>
      <c r="FLV12073" s="18" t="s">
        <v>199</v>
      </c>
      <c r="FLW12073" s="18" t="s">
        <v>199</v>
      </c>
      <c r="FLX12073" s="18" t="s">
        <v>199</v>
      </c>
      <c r="FLY12073" s="18" t="s">
        <v>199</v>
      </c>
      <c r="FLZ12073" s="18" t="s">
        <v>199</v>
      </c>
      <c r="FMA12073" s="18" t="s">
        <v>199</v>
      </c>
      <c r="FMB12073" s="18" t="s">
        <v>199</v>
      </c>
      <c r="FMC12073" s="18" t="s">
        <v>199</v>
      </c>
      <c r="FMD12073" s="18" t="s">
        <v>199</v>
      </c>
      <c r="FME12073" s="18" t="s">
        <v>199</v>
      </c>
      <c r="FMF12073" s="18" t="s">
        <v>199</v>
      </c>
      <c r="FMG12073" s="18" t="s">
        <v>199</v>
      </c>
      <c r="FMH12073" s="18" t="s">
        <v>199</v>
      </c>
      <c r="FMI12073" s="18" t="s">
        <v>199</v>
      </c>
      <c r="FMJ12073" s="18" t="s">
        <v>199</v>
      </c>
      <c r="FMK12073" s="18" t="s">
        <v>199</v>
      </c>
      <c r="FML12073" s="18" t="s">
        <v>199</v>
      </c>
      <c r="FMM12073" s="18" t="s">
        <v>199</v>
      </c>
      <c r="FMN12073" s="18" t="s">
        <v>199</v>
      </c>
      <c r="FMO12073" s="18" t="s">
        <v>199</v>
      </c>
      <c r="FMP12073" s="18" t="s">
        <v>199</v>
      </c>
      <c r="FMQ12073" s="18" t="s">
        <v>199</v>
      </c>
      <c r="FMR12073" s="18" t="s">
        <v>199</v>
      </c>
      <c r="FMS12073" s="18" t="s">
        <v>199</v>
      </c>
      <c r="FMT12073" s="18" t="s">
        <v>199</v>
      </c>
      <c r="FMU12073" s="18" t="s">
        <v>199</v>
      </c>
      <c r="FMV12073" s="18" t="s">
        <v>199</v>
      </c>
      <c r="FMW12073" s="18" t="s">
        <v>199</v>
      </c>
      <c r="FMX12073" s="18" t="s">
        <v>199</v>
      </c>
      <c r="FMY12073" s="18" t="s">
        <v>199</v>
      </c>
      <c r="FMZ12073" s="18" t="s">
        <v>199</v>
      </c>
      <c r="FNA12073" s="18" t="s">
        <v>199</v>
      </c>
      <c r="FNB12073" s="18" t="s">
        <v>199</v>
      </c>
      <c r="FNC12073" s="18" t="s">
        <v>199</v>
      </c>
      <c r="FND12073" s="18" t="s">
        <v>199</v>
      </c>
      <c r="FNE12073" s="18" t="s">
        <v>199</v>
      </c>
      <c r="FNF12073" s="18" t="s">
        <v>199</v>
      </c>
      <c r="FNG12073" s="18" t="s">
        <v>199</v>
      </c>
      <c r="FNH12073" s="18" t="s">
        <v>199</v>
      </c>
      <c r="FNI12073" s="18" t="s">
        <v>199</v>
      </c>
      <c r="FNJ12073" s="18" t="s">
        <v>199</v>
      </c>
      <c r="FNK12073" s="18" t="s">
        <v>199</v>
      </c>
      <c r="FNL12073" s="18" t="s">
        <v>199</v>
      </c>
      <c r="FNM12073" s="18" t="s">
        <v>199</v>
      </c>
      <c r="FNN12073" s="18" t="s">
        <v>199</v>
      </c>
      <c r="FNO12073" s="18" t="s">
        <v>199</v>
      </c>
      <c r="FNP12073" s="18" t="s">
        <v>199</v>
      </c>
      <c r="FNQ12073" s="18" t="s">
        <v>199</v>
      </c>
      <c r="FNR12073" s="18" t="s">
        <v>199</v>
      </c>
      <c r="FNS12073" s="18" t="s">
        <v>199</v>
      </c>
      <c r="FNT12073" s="18" t="s">
        <v>199</v>
      </c>
      <c r="FNU12073" s="18" t="s">
        <v>199</v>
      </c>
      <c r="FNV12073" s="18" t="s">
        <v>199</v>
      </c>
      <c r="FNW12073" s="18" t="s">
        <v>199</v>
      </c>
      <c r="FNX12073" s="18" t="s">
        <v>199</v>
      </c>
      <c r="FNY12073" s="18" t="s">
        <v>199</v>
      </c>
      <c r="FNZ12073" s="18" t="s">
        <v>199</v>
      </c>
      <c r="FOA12073" s="18" t="s">
        <v>199</v>
      </c>
      <c r="FOB12073" s="18" t="s">
        <v>199</v>
      </c>
      <c r="FOC12073" s="18" t="s">
        <v>199</v>
      </c>
      <c r="FOD12073" s="18" t="s">
        <v>199</v>
      </c>
      <c r="FOE12073" s="18" t="s">
        <v>199</v>
      </c>
      <c r="FOF12073" s="18" t="s">
        <v>199</v>
      </c>
      <c r="FOG12073" s="18" t="s">
        <v>199</v>
      </c>
      <c r="FOH12073" s="18" t="s">
        <v>199</v>
      </c>
      <c r="FOI12073" s="18" t="s">
        <v>199</v>
      </c>
      <c r="FOJ12073" s="18" t="s">
        <v>199</v>
      </c>
      <c r="FOK12073" s="18" t="s">
        <v>199</v>
      </c>
      <c r="FOL12073" s="18" t="s">
        <v>199</v>
      </c>
      <c r="FOM12073" s="18" t="s">
        <v>199</v>
      </c>
      <c r="FON12073" s="18" t="s">
        <v>199</v>
      </c>
      <c r="FOO12073" s="18" t="s">
        <v>199</v>
      </c>
      <c r="FOP12073" s="18" t="s">
        <v>199</v>
      </c>
      <c r="FOQ12073" s="18" t="s">
        <v>199</v>
      </c>
      <c r="FOR12073" s="18" t="s">
        <v>199</v>
      </c>
      <c r="FOS12073" s="18" t="s">
        <v>199</v>
      </c>
      <c r="FOT12073" s="18" t="s">
        <v>199</v>
      </c>
      <c r="FOU12073" s="18" t="s">
        <v>199</v>
      </c>
      <c r="FOV12073" s="18" t="s">
        <v>199</v>
      </c>
      <c r="FOW12073" s="18" t="s">
        <v>199</v>
      </c>
      <c r="FOX12073" s="18" t="s">
        <v>199</v>
      </c>
      <c r="FOY12073" s="18" t="s">
        <v>199</v>
      </c>
      <c r="FOZ12073" s="18" t="s">
        <v>199</v>
      </c>
      <c r="FPA12073" s="18" t="s">
        <v>199</v>
      </c>
      <c r="FPB12073" s="18" t="s">
        <v>199</v>
      </c>
      <c r="FPC12073" s="18" t="s">
        <v>199</v>
      </c>
      <c r="FPD12073" s="18" t="s">
        <v>199</v>
      </c>
      <c r="FPE12073" s="18" t="s">
        <v>199</v>
      </c>
      <c r="FPF12073" s="18" t="s">
        <v>199</v>
      </c>
      <c r="FPG12073" s="18" t="s">
        <v>199</v>
      </c>
      <c r="FPH12073" s="18" t="s">
        <v>199</v>
      </c>
      <c r="FPI12073" s="18" t="s">
        <v>199</v>
      </c>
      <c r="FPJ12073" s="18" t="s">
        <v>199</v>
      </c>
      <c r="FPK12073" s="18" t="s">
        <v>199</v>
      </c>
      <c r="FPL12073" s="18" t="s">
        <v>199</v>
      </c>
      <c r="FPM12073" s="18" t="s">
        <v>199</v>
      </c>
      <c r="FPN12073" s="18" t="s">
        <v>199</v>
      </c>
      <c r="FPO12073" s="18" t="s">
        <v>199</v>
      </c>
      <c r="FPP12073" s="18" t="s">
        <v>199</v>
      </c>
      <c r="FPQ12073" s="18" t="s">
        <v>199</v>
      </c>
      <c r="FPR12073" s="18" t="s">
        <v>199</v>
      </c>
      <c r="FPS12073" s="18" t="s">
        <v>199</v>
      </c>
      <c r="FPT12073" s="18" t="s">
        <v>199</v>
      </c>
      <c r="FPU12073" s="18" t="s">
        <v>199</v>
      </c>
      <c r="FPV12073" s="18" t="s">
        <v>199</v>
      </c>
      <c r="FPW12073" s="18" t="s">
        <v>199</v>
      </c>
      <c r="FPX12073" s="18" t="s">
        <v>199</v>
      </c>
      <c r="FPY12073" s="18" t="s">
        <v>199</v>
      </c>
      <c r="FPZ12073" s="18" t="s">
        <v>199</v>
      </c>
      <c r="FQA12073" s="18" t="s">
        <v>199</v>
      </c>
      <c r="FQB12073" s="18" t="s">
        <v>199</v>
      </c>
      <c r="FQC12073" s="18" t="s">
        <v>199</v>
      </c>
      <c r="FQD12073" s="18" t="s">
        <v>199</v>
      </c>
      <c r="FQE12073" s="18" t="s">
        <v>199</v>
      </c>
      <c r="FQF12073" s="18" t="s">
        <v>199</v>
      </c>
      <c r="FQG12073" s="18" t="s">
        <v>199</v>
      </c>
      <c r="FQH12073" s="18" t="s">
        <v>199</v>
      </c>
      <c r="FQI12073" s="18" t="s">
        <v>199</v>
      </c>
      <c r="FQJ12073" s="18" t="s">
        <v>199</v>
      </c>
      <c r="FQK12073" s="18" t="s">
        <v>199</v>
      </c>
      <c r="FQL12073" s="18" t="s">
        <v>199</v>
      </c>
      <c r="FQM12073" s="18" t="s">
        <v>199</v>
      </c>
      <c r="FQN12073" s="18" t="s">
        <v>199</v>
      </c>
      <c r="FQO12073" s="18" t="s">
        <v>199</v>
      </c>
      <c r="FQP12073" s="18" t="s">
        <v>199</v>
      </c>
      <c r="FQQ12073" s="18" t="s">
        <v>199</v>
      </c>
      <c r="FQR12073" s="18" t="s">
        <v>199</v>
      </c>
      <c r="FQS12073" s="18" t="s">
        <v>199</v>
      </c>
      <c r="FQT12073" s="18" t="s">
        <v>199</v>
      </c>
      <c r="FQU12073" s="18" t="s">
        <v>199</v>
      </c>
      <c r="FQV12073" s="18" t="s">
        <v>199</v>
      </c>
      <c r="FQW12073" s="18" t="s">
        <v>199</v>
      </c>
      <c r="FQX12073" s="18" t="s">
        <v>199</v>
      </c>
      <c r="FQY12073" s="18" t="s">
        <v>199</v>
      </c>
      <c r="FQZ12073" s="18" t="s">
        <v>199</v>
      </c>
      <c r="FRA12073" s="18" t="s">
        <v>199</v>
      </c>
      <c r="FRB12073" s="18" t="s">
        <v>199</v>
      </c>
      <c r="FRC12073" s="18" t="s">
        <v>199</v>
      </c>
      <c r="FRD12073" s="18" t="s">
        <v>199</v>
      </c>
      <c r="FRE12073" s="18" t="s">
        <v>199</v>
      </c>
      <c r="FRF12073" s="18" t="s">
        <v>199</v>
      </c>
      <c r="FRG12073" s="18" t="s">
        <v>199</v>
      </c>
      <c r="FRH12073" s="18" t="s">
        <v>199</v>
      </c>
      <c r="FRI12073" s="18" t="s">
        <v>199</v>
      </c>
      <c r="FRJ12073" s="18" t="s">
        <v>199</v>
      </c>
      <c r="FRK12073" s="18" t="s">
        <v>199</v>
      </c>
      <c r="FRL12073" s="18" t="s">
        <v>199</v>
      </c>
      <c r="FRM12073" s="18" t="s">
        <v>199</v>
      </c>
      <c r="FRN12073" s="18" t="s">
        <v>199</v>
      </c>
      <c r="FRO12073" s="18" t="s">
        <v>199</v>
      </c>
      <c r="FRP12073" s="18" t="s">
        <v>199</v>
      </c>
      <c r="FRQ12073" s="18" t="s">
        <v>199</v>
      </c>
      <c r="FRR12073" s="18" t="s">
        <v>199</v>
      </c>
      <c r="FRS12073" s="18" t="s">
        <v>199</v>
      </c>
      <c r="FRT12073" s="18" t="s">
        <v>199</v>
      </c>
      <c r="FRU12073" s="18" t="s">
        <v>199</v>
      </c>
      <c r="FRV12073" s="18" t="s">
        <v>199</v>
      </c>
      <c r="FRW12073" s="18" t="s">
        <v>199</v>
      </c>
      <c r="FRX12073" s="18" t="s">
        <v>199</v>
      </c>
      <c r="FRY12073" s="18" t="s">
        <v>199</v>
      </c>
      <c r="FRZ12073" s="18" t="s">
        <v>199</v>
      </c>
      <c r="FSA12073" s="18" t="s">
        <v>199</v>
      </c>
      <c r="FSB12073" s="18" t="s">
        <v>199</v>
      </c>
      <c r="FSC12073" s="18" t="s">
        <v>199</v>
      </c>
      <c r="FSD12073" s="18" t="s">
        <v>199</v>
      </c>
      <c r="FSE12073" s="18" t="s">
        <v>199</v>
      </c>
      <c r="FSF12073" s="18" t="s">
        <v>199</v>
      </c>
      <c r="FSG12073" s="18" t="s">
        <v>199</v>
      </c>
      <c r="FSH12073" s="18" t="s">
        <v>199</v>
      </c>
      <c r="FSI12073" s="18" t="s">
        <v>199</v>
      </c>
      <c r="FSJ12073" s="18" t="s">
        <v>199</v>
      </c>
      <c r="FSK12073" s="18" t="s">
        <v>199</v>
      </c>
      <c r="FSL12073" s="18" t="s">
        <v>199</v>
      </c>
      <c r="FSM12073" s="18" t="s">
        <v>199</v>
      </c>
      <c r="FSN12073" s="18" t="s">
        <v>199</v>
      </c>
      <c r="FSO12073" s="18" t="s">
        <v>199</v>
      </c>
      <c r="FSP12073" s="18" t="s">
        <v>199</v>
      </c>
      <c r="FSQ12073" s="18" t="s">
        <v>199</v>
      </c>
      <c r="FSR12073" s="18" t="s">
        <v>199</v>
      </c>
      <c r="FSS12073" s="18" t="s">
        <v>199</v>
      </c>
      <c r="FST12073" s="18" t="s">
        <v>199</v>
      </c>
      <c r="FSU12073" s="18" t="s">
        <v>199</v>
      </c>
      <c r="FSV12073" s="18" t="s">
        <v>199</v>
      </c>
      <c r="FSW12073" s="18" t="s">
        <v>199</v>
      </c>
      <c r="FSX12073" s="18" t="s">
        <v>199</v>
      </c>
      <c r="FSY12073" s="18" t="s">
        <v>199</v>
      </c>
      <c r="FSZ12073" s="18" t="s">
        <v>199</v>
      </c>
      <c r="FTA12073" s="18" t="s">
        <v>199</v>
      </c>
      <c r="FTB12073" s="18" t="s">
        <v>199</v>
      </c>
      <c r="FTC12073" s="18" t="s">
        <v>199</v>
      </c>
      <c r="FTD12073" s="18" t="s">
        <v>199</v>
      </c>
      <c r="FTE12073" s="18" t="s">
        <v>199</v>
      </c>
      <c r="FTF12073" s="18" t="s">
        <v>199</v>
      </c>
      <c r="FTG12073" s="18" t="s">
        <v>199</v>
      </c>
      <c r="FTH12073" s="18" t="s">
        <v>199</v>
      </c>
      <c r="FTI12073" s="18" t="s">
        <v>199</v>
      </c>
      <c r="FTJ12073" s="18" t="s">
        <v>199</v>
      </c>
      <c r="FTK12073" s="18" t="s">
        <v>199</v>
      </c>
      <c r="FTL12073" s="18" t="s">
        <v>199</v>
      </c>
      <c r="FTM12073" s="18" t="s">
        <v>199</v>
      </c>
      <c r="FTN12073" s="18" t="s">
        <v>199</v>
      </c>
      <c r="FTO12073" s="18" t="s">
        <v>199</v>
      </c>
      <c r="FTP12073" s="18" t="s">
        <v>199</v>
      </c>
      <c r="FTQ12073" s="18" t="s">
        <v>199</v>
      </c>
      <c r="FTR12073" s="18" t="s">
        <v>199</v>
      </c>
      <c r="FTS12073" s="18" t="s">
        <v>199</v>
      </c>
      <c r="FTT12073" s="18" t="s">
        <v>199</v>
      </c>
      <c r="FTU12073" s="18" t="s">
        <v>199</v>
      </c>
      <c r="FTV12073" s="18" t="s">
        <v>199</v>
      </c>
      <c r="FTW12073" s="18" t="s">
        <v>199</v>
      </c>
      <c r="FTX12073" s="18" t="s">
        <v>199</v>
      </c>
      <c r="FTY12073" s="18" t="s">
        <v>199</v>
      </c>
      <c r="FTZ12073" s="18" t="s">
        <v>199</v>
      </c>
      <c r="FUA12073" s="18" t="s">
        <v>199</v>
      </c>
      <c r="FUB12073" s="18" t="s">
        <v>199</v>
      </c>
      <c r="FUC12073" s="18" t="s">
        <v>199</v>
      </c>
      <c r="FUD12073" s="18" t="s">
        <v>199</v>
      </c>
      <c r="FUE12073" s="18" t="s">
        <v>199</v>
      </c>
      <c r="FUF12073" s="18" t="s">
        <v>199</v>
      </c>
      <c r="FUG12073" s="18" t="s">
        <v>199</v>
      </c>
      <c r="FUH12073" s="18" t="s">
        <v>199</v>
      </c>
      <c r="FUI12073" s="18" t="s">
        <v>199</v>
      </c>
      <c r="FUJ12073" s="18" t="s">
        <v>199</v>
      </c>
      <c r="FUK12073" s="18" t="s">
        <v>199</v>
      </c>
      <c r="FUL12073" s="18" t="s">
        <v>199</v>
      </c>
      <c r="FUM12073" s="18" t="s">
        <v>199</v>
      </c>
      <c r="FUN12073" s="18" t="s">
        <v>199</v>
      </c>
      <c r="FUO12073" s="18" t="s">
        <v>199</v>
      </c>
      <c r="FUP12073" s="18" t="s">
        <v>199</v>
      </c>
      <c r="FUQ12073" s="18" t="s">
        <v>199</v>
      </c>
      <c r="FUR12073" s="18" t="s">
        <v>199</v>
      </c>
      <c r="FUS12073" s="18" t="s">
        <v>199</v>
      </c>
      <c r="FUT12073" s="18" t="s">
        <v>199</v>
      </c>
      <c r="FUU12073" s="18" t="s">
        <v>199</v>
      </c>
      <c r="FUV12073" s="18" t="s">
        <v>199</v>
      </c>
      <c r="FUW12073" s="18" t="s">
        <v>199</v>
      </c>
      <c r="FUX12073" s="18" t="s">
        <v>199</v>
      </c>
      <c r="FUY12073" s="18" t="s">
        <v>199</v>
      </c>
      <c r="FUZ12073" s="18" t="s">
        <v>199</v>
      </c>
      <c r="FVA12073" s="18" t="s">
        <v>199</v>
      </c>
      <c r="FVB12073" s="18" t="s">
        <v>199</v>
      </c>
      <c r="FVC12073" s="18" t="s">
        <v>199</v>
      </c>
      <c r="FVD12073" s="18" t="s">
        <v>199</v>
      </c>
      <c r="FVE12073" s="18" t="s">
        <v>199</v>
      </c>
      <c r="FVF12073" s="18" t="s">
        <v>199</v>
      </c>
      <c r="FVG12073" s="18" t="s">
        <v>199</v>
      </c>
      <c r="FVH12073" s="18" t="s">
        <v>199</v>
      </c>
      <c r="FVI12073" s="18" t="s">
        <v>199</v>
      </c>
      <c r="FVJ12073" s="18" t="s">
        <v>199</v>
      </c>
      <c r="FVK12073" s="18" t="s">
        <v>199</v>
      </c>
      <c r="FVL12073" s="18" t="s">
        <v>199</v>
      </c>
      <c r="FVM12073" s="18" t="s">
        <v>199</v>
      </c>
      <c r="FVN12073" s="18" t="s">
        <v>199</v>
      </c>
      <c r="FVO12073" s="18" t="s">
        <v>199</v>
      </c>
      <c r="FVP12073" s="18" t="s">
        <v>199</v>
      </c>
      <c r="FVQ12073" s="18" t="s">
        <v>199</v>
      </c>
      <c r="FVR12073" s="18" t="s">
        <v>199</v>
      </c>
      <c r="FVS12073" s="18" t="s">
        <v>199</v>
      </c>
      <c r="FVT12073" s="18" t="s">
        <v>199</v>
      </c>
      <c r="FVU12073" s="18" t="s">
        <v>199</v>
      </c>
      <c r="FVV12073" s="18" t="s">
        <v>199</v>
      </c>
      <c r="FVW12073" s="18" t="s">
        <v>199</v>
      </c>
      <c r="FVX12073" s="18" t="s">
        <v>199</v>
      </c>
      <c r="FVY12073" s="18" t="s">
        <v>199</v>
      </c>
      <c r="FVZ12073" s="18" t="s">
        <v>199</v>
      </c>
      <c r="FWA12073" s="18" t="s">
        <v>199</v>
      </c>
      <c r="FWB12073" s="18" t="s">
        <v>199</v>
      </c>
      <c r="FWC12073" s="18" t="s">
        <v>199</v>
      </c>
      <c r="FWD12073" s="18" t="s">
        <v>199</v>
      </c>
      <c r="FWE12073" s="18" t="s">
        <v>199</v>
      </c>
      <c r="FWF12073" s="18" t="s">
        <v>199</v>
      </c>
      <c r="FWG12073" s="18" t="s">
        <v>199</v>
      </c>
      <c r="FWH12073" s="18" t="s">
        <v>199</v>
      </c>
      <c r="FWI12073" s="18" t="s">
        <v>199</v>
      </c>
      <c r="FWJ12073" s="18" t="s">
        <v>199</v>
      </c>
      <c r="FWK12073" s="18" t="s">
        <v>199</v>
      </c>
      <c r="FWL12073" s="18" t="s">
        <v>199</v>
      </c>
      <c r="FWM12073" s="18" t="s">
        <v>199</v>
      </c>
      <c r="FWN12073" s="18" t="s">
        <v>199</v>
      </c>
      <c r="FWO12073" s="18" t="s">
        <v>199</v>
      </c>
      <c r="FWP12073" s="18" t="s">
        <v>199</v>
      </c>
      <c r="FWQ12073" s="18" t="s">
        <v>199</v>
      </c>
      <c r="FWR12073" s="18" t="s">
        <v>199</v>
      </c>
      <c r="FWS12073" s="18" t="s">
        <v>199</v>
      </c>
      <c r="FWT12073" s="18" t="s">
        <v>199</v>
      </c>
      <c r="FWU12073" s="18" t="s">
        <v>199</v>
      </c>
      <c r="FWV12073" s="18" t="s">
        <v>199</v>
      </c>
      <c r="FWW12073" s="18" t="s">
        <v>199</v>
      </c>
      <c r="FWX12073" s="18" t="s">
        <v>199</v>
      </c>
      <c r="FWY12073" s="18" t="s">
        <v>199</v>
      </c>
      <c r="FWZ12073" s="18" t="s">
        <v>199</v>
      </c>
      <c r="FXA12073" s="18" t="s">
        <v>199</v>
      </c>
      <c r="FXB12073" s="18" t="s">
        <v>199</v>
      </c>
      <c r="FXC12073" s="18" t="s">
        <v>199</v>
      </c>
      <c r="FXD12073" s="18" t="s">
        <v>199</v>
      </c>
      <c r="FXE12073" s="18" t="s">
        <v>199</v>
      </c>
      <c r="FXF12073" s="18" t="s">
        <v>199</v>
      </c>
      <c r="FXG12073" s="18" t="s">
        <v>199</v>
      </c>
      <c r="FXH12073" s="18" t="s">
        <v>199</v>
      </c>
      <c r="FXI12073" s="18" t="s">
        <v>199</v>
      </c>
      <c r="FXJ12073" s="18" t="s">
        <v>199</v>
      </c>
      <c r="FXK12073" s="18" t="s">
        <v>199</v>
      </c>
      <c r="FXL12073" s="18" t="s">
        <v>199</v>
      </c>
      <c r="FXM12073" s="18" t="s">
        <v>199</v>
      </c>
      <c r="FXN12073" s="18" t="s">
        <v>199</v>
      </c>
      <c r="FXO12073" s="18" t="s">
        <v>199</v>
      </c>
      <c r="FXP12073" s="18" t="s">
        <v>199</v>
      </c>
      <c r="FXQ12073" s="18" t="s">
        <v>199</v>
      </c>
      <c r="FXR12073" s="18" t="s">
        <v>199</v>
      </c>
      <c r="FXS12073" s="18" t="s">
        <v>199</v>
      </c>
      <c r="FXT12073" s="18" t="s">
        <v>199</v>
      </c>
      <c r="FXU12073" s="18" t="s">
        <v>199</v>
      </c>
      <c r="FXV12073" s="18" t="s">
        <v>199</v>
      </c>
      <c r="FXW12073" s="18" t="s">
        <v>199</v>
      </c>
      <c r="FXX12073" s="18" t="s">
        <v>199</v>
      </c>
      <c r="FXY12073" s="18" t="s">
        <v>199</v>
      </c>
      <c r="FXZ12073" s="18" t="s">
        <v>199</v>
      </c>
      <c r="FYA12073" s="18" t="s">
        <v>199</v>
      </c>
      <c r="FYB12073" s="18" t="s">
        <v>199</v>
      </c>
      <c r="FYC12073" s="18" t="s">
        <v>199</v>
      </c>
      <c r="FYD12073" s="18" t="s">
        <v>199</v>
      </c>
      <c r="FYE12073" s="18" t="s">
        <v>199</v>
      </c>
      <c r="FYF12073" s="18" t="s">
        <v>199</v>
      </c>
      <c r="FYG12073" s="18" t="s">
        <v>199</v>
      </c>
      <c r="FYH12073" s="18" t="s">
        <v>199</v>
      </c>
      <c r="FYI12073" s="18" t="s">
        <v>199</v>
      </c>
      <c r="FYJ12073" s="18" t="s">
        <v>199</v>
      </c>
      <c r="FYK12073" s="18" t="s">
        <v>199</v>
      </c>
      <c r="FYL12073" s="18" t="s">
        <v>199</v>
      </c>
      <c r="FYM12073" s="18" t="s">
        <v>199</v>
      </c>
      <c r="FYN12073" s="18" t="s">
        <v>199</v>
      </c>
      <c r="FYO12073" s="18" t="s">
        <v>199</v>
      </c>
      <c r="FYP12073" s="18" t="s">
        <v>199</v>
      </c>
      <c r="FYQ12073" s="18" t="s">
        <v>199</v>
      </c>
      <c r="FYR12073" s="18" t="s">
        <v>199</v>
      </c>
      <c r="FYS12073" s="18" t="s">
        <v>199</v>
      </c>
      <c r="FYT12073" s="18" t="s">
        <v>199</v>
      </c>
      <c r="FYU12073" s="18" t="s">
        <v>199</v>
      </c>
      <c r="FYV12073" s="18" t="s">
        <v>199</v>
      </c>
      <c r="FYW12073" s="18" t="s">
        <v>199</v>
      </c>
      <c r="FYX12073" s="18" t="s">
        <v>199</v>
      </c>
      <c r="FYY12073" s="18" t="s">
        <v>199</v>
      </c>
      <c r="FYZ12073" s="18" t="s">
        <v>199</v>
      </c>
      <c r="FZA12073" s="18" t="s">
        <v>199</v>
      </c>
      <c r="FZB12073" s="18" t="s">
        <v>199</v>
      </c>
      <c r="FZC12073" s="18" t="s">
        <v>199</v>
      </c>
      <c r="FZD12073" s="18" t="s">
        <v>199</v>
      </c>
      <c r="FZE12073" s="18" t="s">
        <v>199</v>
      </c>
      <c r="FZF12073" s="18" t="s">
        <v>199</v>
      </c>
      <c r="FZG12073" s="18" t="s">
        <v>199</v>
      </c>
      <c r="FZH12073" s="18" t="s">
        <v>199</v>
      </c>
      <c r="FZI12073" s="18" t="s">
        <v>199</v>
      </c>
      <c r="FZJ12073" s="18" t="s">
        <v>199</v>
      </c>
      <c r="FZK12073" s="18" t="s">
        <v>199</v>
      </c>
      <c r="FZL12073" s="18" t="s">
        <v>199</v>
      </c>
      <c r="FZM12073" s="18" t="s">
        <v>199</v>
      </c>
      <c r="FZN12073" s="18" t="s">
        <v>199</v>
      </c>
      <c r="FZO12073" s="18" t="s">
        <v>199</v>
      </c>
      <c r="FZP12073" s="18" t="s">
        <v>199</v>
      </c>
      <c r="FZQ12073" s="18" t="s">
        <v>199</v>
      </c>
      <c r="FZR12073" s="18" t="s">
        <v>199</v>
      </c>
      <c r="FZS12073" s="18" t="s">
        <v>199</v>
      </c>
      <c r="FZT12073" s="18" t="s">
        <v>199</v>
      </c>
      <c r="FZU12073" s="18" t="s">
        <v>199</v>
      </c>
      <c r="FZV12073" s="18" t="s">
        <v>199</v>
      </c>
      <c r="FZW12073" s="18" t="s">
        <v>199</v>
      </c>
      <c r="FZX12073" s="18" t="s">
        <v>199</v>
      </c>
      <c r="FZY12073" s="18" t="s">
        <v>199</v>
      </c>
      <c r="FZZ12073" s="18" t="s">
        <v>199</v>
      </c>
      <c r="GAA12073" s="18" t="s">
        <v>199</v>
      </c>
      <c r="GAB12073" s="18" t="s">
        <v>199</v>
      </c>
      <c r="GAC12073" s="18" t="s">
        <v>199</v>
      </c>
      <c r="GAD12073" s="18" t="s">
        <v>199</v>
      </c>
      <c r="GAE12073" s="18" t="s">
        <v>199</v>
      </c>
      <c r="GAF12073" s="18" t="s">
        <v>199</v>
      </c>
      <c r="GAG12073" s="18" t="s">
        <v>199</v>
      </c>
      <c r="GAH12073" s="18" t="s">
        <v>199</v>
      </c>
      <c r="GAI12073" s="18" t="s">
        <v>199</v>
      </c>
      <c r="GAJ12073" s="18" t="s">
        <v>199</v>
      </c>
      <c r="GAK12073" s="18" t="s">
        <v>199</v>
      </c>
      <c r="GAL12073" s="18" t="s">
        <v>199</v>
      </c>
      <c r="GAM12073" s="18" t="s">
        <v>199</v>
      </c>
      <c r="GAN12073" s="18" t="s">
        <v>199</v>
      </c>
      <c r="GAO12073" s="18" t="s">
        <v>199</v>
      </c>
      <c r="GAP12073" s="18" t="s">
        <v>199</v>
      </c>
      <c r="GAQ12073" s="18" t="s">
        <v>199</v>
      </c>
      <c r="GAR12073" s="18" t="s">
        <v>199</v>
      </c>
      <c r="GAS12073" s="18" t="s">
        <v>199</v>
      </c>
      <c r="GAT12073" s="18" t="s">
        <v>199</v>
      </c>
      <c r="GAU12073" s="18" t="s">
        <v>199</v>
      </c>
      <c r="GAV12073" s="18" t="s">
        <v>199</v>
      </c>
      <c r="GAW12073" s="18" t="s">
        <v>199</v>
      </c>
      <c r="GAX12073" s="18" t="s">
        <v>199</v>
      </c>
      <c r="GAY12073" s="18" t="s">
        <v>199</v>
      </c>
      <c r="GAZ12073" s="18" t="s">
        <v>199</v>
      </c>
      <c r="GBA12073" s="18" t="s">
        <v>199</v>
      </c>
      <c r="GBB12073" s="18" t="s">
        <v>199</v>
      </c>
      <c r="GBC12073" s="18" t="s">
        <v>199</v>
      </c>
      <c r="GBD12073" s="18" t="s">
        <v>199</v>
      </c>
      <c r="GBE12073" s="18" t="s">
        <v>199</v>
      </c>
      <c r="GBF12073" s="18" t="s">
        <v>199</v>
      </c>
      <c r="GBG12073" s="18" t="s">
        <v>199</v>
      </c>
      <c r="GBH12073" s="18" t="s">
        <v>199</v>
      </c>
      <c r="GBI12073" s="18" t="s">
        <v>199</v>
      </c>
      <c r="GBJ12073" s="18" t="s">
        <v>199</v>
      </c>
      <c r="GBK12073" s="18" t="s">
        <v>199</v>
      </c>
      <c r="GBL12073" s="18" t="s">
        <v>199</v>
      </c>
      <c r="GBM12073" s="18" t="s">
        <v>199</v>
      </c>
      <c r="GBN12073" s="18" t="s">
        <v>199</v>
      </c>
      <c r="GBO12073" s="18" t="s">
        <v>199</v>
      </c>
      <c r="GBP12073" s="18" t="s">
        <v>199</v>
      </c>
      <c r="GBQ12073" s="18" t="s">
        <v>199</v>
      </c>
      <c r="GBR12073" s="18" t="s">
        <v>199</v>
      </c>
      <c r="GBS12073" s="18" t="s">
        <v>199</v>
      </c>
      <c r="GBT12073" s="18" t="s">
        <v>199</v>
      </c>
      <c r="GBU12073" s="18" t="s">
        <v>199</v>
      </c>
      <c r="GBV12073" s="18" t="s">
        <v>199</v>
      </c>
      <c r="GBW12073" s="18" t="s">
        <v>199</v>
      </c>
      <c r="GBX12073" s="18" t="s">
        <v>199</v>
      </c>
      <c r="GBY12073" s="18" t="s">
        <v>199</v>
      </c>
      <c r="GBZ12073" s="18" t="s">
        <v>199</v>
      </c>
      <c r="GCA12073" s="18" t="s">
        <v>199</v>
      </c>
      <c r="GCB12073" s="18" t="s">
        <v>199</v>
      </c>
      <c r="GCC12073" s="18" t="s">
        <v>199</v>
      </c>
      <c r="GCD12073" s="18" t="s">
        <v>199</v>
      </c>
      <c r="GCE12073" s="18" t="s">
        <v>199</v>
      </c>
      <c r="GCF12073" s="18" t="s">
        <v>199</v>
      </c>
      <c r="GCG12073" s="18" t="s">
        <v>199</v>
      </c>
      <c r="GCH12073" s="18" t="s">
        <v>199</v>
      </c>
      <c r="GCI12073" s="18" t="s">
        <v>199</v>
      </c>
      <c r="GCJ12073" s="18" t="s">
        <v>199</v>
      </c>
      <c r="GCK12073" s="18" t="s">
        <v>199</v>
      </c>
      <c r="GCL12073" s="18" t="s">
        <v>199</v>
      </c>
      <c r="GCM12073" s="18" t="s">
        <v>199</v>
      </c>
      <c r="GCN12073" s="18" t="s">
        <v>199</v>
      </c>
      <c r="GCO12073" s="18" t="s">
        <v>199</v>
      </c>
      <c r="GCP12073" s="18" t="s">
        <v>199</v>
      </c>
      <c r="GCQ12073" s="18" t="s">
        <v>199</v>
      </c>
      <c r="GCR12073" s="18" t="s">
        <v>199</v>
      </c>
      <c r="GCS12073" s="18" t="s">
        <v>199</v>
      </c>
      <c r="GCT12073" s="18" t="s">
        <v>199</v>
      </c>
      <c r="GCU12073" s="18" t="s">
        <v>199</v>
      </c>
      <c r="GCV12073" s="18" t="s">
        <v>199</v>
      </c>
      <c r="GCW12073" s="18" t="s">
        <v>199</v>
      </c>
      <c r="GCX12073" s="18" t="s">
        <v>199</v>
      </c>
      <c r="GCY12073" s="18" t="s">
        <v>199</v>
      </c>
      <c r="GCZ12073" s="18" t="s">
        <v>199</v>
      </c>
      <c r="GDA12073" s="18" t="s">
        <v>199</v>
      </c>
      <c r="GDB12073" s="18" t="s">
        <v>199</v>
      </c>
      <c r="GDC12073" s="18" t="s">
        <v>199</v>
      </c>
      <c r="GDD12073" s="18" t="s">
        <v>199</v>
      </c>
      <c r="GDE12073" s="18" t="s">
        <v>199</v>
      </c>
      <c r="GDF12073" s="18" t="s">
        <v>199</v>
      </c>
      <c r="GDG12073" s="18" t="s">
        <v>199</v>
      </c>
      <c r="GDH12073" s="18" t="s">
        <v>199</v>
      </c>
      <c r="GDI12073" s="18" t="s">
        <v>199</v>
      </c>
      <c r="GDJ12073" s="18" t="s">
        <v>199</v>
      </c>
      <c r="GDK12073" s="18" t="s">
        <v>199</v>
      </c>
      <c r="GDL12073" s="18" t="s">
        <v>199</v>
      </c>
      <c r="GDM12073" s="18" t="s">
        <v>199</v>
      </c>
      <c r="GDN12073" s="18" t="s">
        <v>199</v>
      </c>
      <c r="GDO12073" s="18" t="s">
        <v>199</v>
      </c>
      <c r="GDP12073" s="18" t="s">
        <v>199</v>
      </c>
      <c r="GDQ12073" s="18" t="s">
        <v>199</v>
      </c>
      <c r="GDR12073" s="18" t="s">
        <v>199</v>
      </c>
      <c r="GDS12073" s="18" t="s">
        <v>199</v>
      </c>
      <c r="GDT12073" s="18" t="s">
        <v>199</v>
      </c>
      <c r="GDU12073" s="18" t="s">
        <v>199</v>
      </c>
      <c r="GDV12073" s="18" t="s">
        <v>199</v>
      </c>
      <c r="GDW12073" s="18" t="s">
        <v>199</v>
      </c>
      <c r="GDX12073" s="18" t="s">
        <v>199</v>
      </c>
      <c r="GDY12073" s="18" t="s">
        <v>199</v>
      </c>
      <c r="GDZ12073" s="18" t="s">
        <v>199</v>
      </c>
      <c r="GEA12073" s="18" t="s">
        <v>199</v>
      </c>
      <c r="GEB12073" s="18" t="s">
        <v>199</v>
      </c>
      <c r="GEC12073" s="18" t="s">
        <v>199</v>
      </c>
      <c r="GED12073" s="18" t="s">
        <v>199</v>
      </c>
      <c r="GEE12073" s="18" t="s">
        <v>199</v>
      </c>
      <c r="GEF12073" s="18" t="s">
        <v>199</v>
      </c>
      <c r="GEG12073" s="18" t="s">
        <v>199</v>
      </c>
      <c r="GEH12073" s="18" t="s">
        <v>199</v>
      </c>
      <c r="GEI12073" s="18" t="s">
        <v>199</v>
      </c>
      <c r="GEJ12073" s="18" t="s">
        <v>199</v>
      </c>
      <c r="GEK12073" s="18" t="s">
        <v>199</v>
      </c>
      <c r="GEL12073" s="18" t="s">
        <v>199</v>
      </c>
      <c r="GEM12073" s="18" t="s">
        <v>199</v>
      </c>
      <c r="GEN12073" s="18" t="s">
        <v>199</v>
      </c>
      <c r="GEO12073" s="18" t="s">
        <v>199</v>
      </c>
      <c r="GEP12073" s="18" t="s">
        <v>199</v>
      </c>
      <c r="GEQ12073" s="18" t="s">
        <v>199</v>
      </c>
      <c r="GER12073" s="18" t="s">
        <v>199</v>
      </c>
      <c r="GES12073" s="18" t="s">
        <v>199</v>
      </c>
      <c r="GET12073" s="18" t="s">
        <v>199</v>
      </c>
      <c r="GEU12073" s="18" t="s">
        <v>199</v>
      </c>
      <c r="GEV12073" s="18" t="s">
        <v>199</v>
      </c>
      <c r="GEW12073" s="18" t="s">
        <v>199</v>
      </c>
      <c r="GEX12073" s="18" t="s">
        <v>199</v>
      </c>
      <c r="GEY12073" s="18" t="s">
        <v>199</v>
      </c>
      <c r="GEZ12073" s="18" t="s">
        <v>199</v>
      </c>
      <c r="GFA12073" s="18" t="s">
        <v>199</v>
      </c>
      <c r="GFB12073" s="18" t="s">
        <v>199</v>
      </c>
      <c r="GFC12073" s="18" t="s">
        <v>199</v>
      </c>
      <c r="GFD12073" s="18" t="s">
        <v>199</v>
      </c>
      <c r="GFE12073" s="18" t="s">
        <v>199</v>
      </c>
      <c r="GFF12073" s="18" t="s">
        <v>199</v>
      </c>
      <c r="GFG12073" s="18" t="s">
        <v>199</v>
      </c>
      <c r="GFH12073" s="18" t="s">
        <v>199</v>
      </c>
      <c r="GFI12073" s="18" t="s">
        <v>199</v>
      </c>
      <c r="GFJ12073" s="18" t="s">
        <v>199</v>
      </c>
      <c r="GFK12073" s="18" t="s">
        <v>199</v>
      </c>
      <c r="GFL12073" s="18" t="s">
        <v>199</v>
      </c>
      <c r="GFM12073" s="18" t="s">
        <v>199</v>
      </c>
      <c r="GFN12073" s="18" t="s">
        <v>199</v>
      </c>
      <c r="GFO12073" s="18" t="s">
        <v>199</v>
      </c>
      <c r="GFP12073" s="18" t="s">
        <v>199</v>
      </c>
      <c r="GFQ12073" s="18" t="s">
        <v>199</v>
      </c>
      <c r="GFR12073" s="18" t="s">
        <v>199</v>
      </c>
      <c r="GFS12073" s="18" t="s">
        <v>199</v>
      </c>
      <c r="GFT12073" s="18" t="s">
        <v>199</v>
      </c>
      <c r="GFU12073" s="18" t="s">
        <v>199</v>
      </c>
      <c r="GFV12073" s="18" t="s">
        <v>199</v>
      </c>
      <c r="GFW12073" s="18" t="s">
        <v>199</v>
      </c>
      <c r="GFX12073" s="18" t="s">
        <v>199</v>
      </c>
      <c r="GFY12073" s="18" t="s">
        <v>199</v>
      </c>
      <c r="GFZ12073" s="18" t="s">
        <v>199</v>
      </c>
      <c r="GGA12073" s="18" t="s">
        <v>199</v>
      </c>
      <c r="GGB12073" s="18" t="s">
        <v>199</v>
      </c>
      <c r="GGC12073" s="18" t="s">
        <v>199</v>
      </c>
      <c r="GGD12073" s="18" t="s">
        <v>199</v>
      </c>
      <c r="GGE12073" s="18" t="s">
        <v>199</v>
      </c>
      <c r="GGF12073" s="18" t="s">
        <v>199</v>
      </c>
      <c r="GGG12073" s="18" t="s">
        <v>199</v>
      </c>
      <c r="GGH12073" s="18" t="s">
        <v>199</v>
      </c>
      <c r="GGI12073" s="18" t="s">
        <v>199</v>
      </c>
      <c r="GGJ12073" s="18" t="s">
        <v>199</v>
      </c>
      <c r="GGK12073" s="18" t="s">
        <v>199</v>
      </c>
      <c r="GGL12073" s="18" t="s">
        <v>199</v>
      </c>
      <c r="GGM12073" s="18" t="s">
        <v>199</v>
      </c>
      <c r="GGN12073" s="18" t="s">
        <v>199</v>
      </c>
      <c r="GGO12073" s="18" t="s">
        <v>199</v>
      </c>
      <c r="GGP12073" s="18" t="s">
        <v>199</v>
      </c>
      <c r="GGQ12073" s="18" t="s">
        <v>199</v>
      </c>
      <c r="GGR12073" s="18" t="s">
        <v>199</v>
      </c>
      <c r="GGS12073" s="18" t="s">
        <v>199</v>
      </c>
      <c r="GGT12073" s="18" t="s">
        <v>199</v>
      </c>
      <c r="GGU12073" s="18" t="s">
        <v>199</v>
      </c>
      <c r="GGV12073" s="18" t="s">
        <v>199</v>
      </c>
      <c r="GGW12073" s="18" t="s">
        <v>199</v>
      </c>
      <c r="GGX12073" s="18" t="s">
        <v>199</v>
      </c>
      <c r="GGY12073" s="18" t="s">
        <v>199</v>
      </c>
      <c r="GGZ12073" s="18" t="s">
        <v>199</v>
      </c>
      <c r="GHA12073" s="18" t="s">
        <v>199</v>
      </c>
      <c r="GHB12073" s="18" t="s">
        <v>199</v>
      </c>
      <c r="GHC12073" s="18" t="s">
        <v>199</v>
      </c>
      <c r="GHD12073" s="18" t="s">
        <v>199</v>
      </c>
      <c r="GHE12073" s="18" t="s">
        <v>199</v>
      </c>
      <c r="GHF12073" s="18" t="s">
        <v>199</v>
      </c>
      <c r="GHG12073" s="18" t="s">
        <v>199</v>
      </c>
      <c r="GHH12073" s="18" t="s">
        <v>199</v>
      </c>
      <c r="GHI12073" s="18" t="s">
        <v>199</v>
      </c>
      <c r="GHJ12073" s="18" t="s">
        <v>199</v>
      </c>
      <c r="GHK12073" s="18" t="s">
        <v>199</v>
      </c>
      <c r="GHL12073" s="18" t="s">
        <v>199</v>
      </c>
      <c r="GHM12073" s="18" t="s">
        <v>199</v>
      </c>
      <c r="GHN12073" s="18" t="s">
        <v>199</v>
      </c>
      <c r="GHO12073" s="18" t="s">
        <v>199</v>
      </c>
      <c r="GHP12073" s="18" t="s">
        <v>199</v>
      </c>
      <c r="GHQ12073" s="18" t="s">
        <v>199</v>
      </c>
      <c r="GHR12073" s="18" t="s">
        <v>199</v>
      </c>
      <c r="GHS12073" s="18" t="s">
        <v>199</v>
      </c>
      <c r="GHT12073" s="18" t="s">
        <v>199</v>
      </c>
      <c r="GHU12073" s="18" t="s">
        <v>199</v>
      </c>
      <c r="GHV12073" s="18" t="s">
        <v>199</v>
      </c>
      <c r="GHW12073" s="18" t="s">
        <v>199</v>
      </c>
      <c r="GHX12073" s="18" t="s">
        <v>199</v>
      </c>
      <c r="GHY12073" s="18" t="s">
        <v>199</v>
      </c>
      <c r="GHZ12073" s="18" t="s">
        <v>199</v>
      </c>
      <c r="GIA12073" s="18" t="s">
        <v>199</v>
      </c>
      <c r="GIB12073" s="18" t="s">
        <v>199</v>
      </c>
      <c r="GIC12073" s="18" t="s">
        <v>199</v>
      </c>
      <c r="GID12073" s="18" t="s">
        <v>199</v>
      </c>
      <c r="GIE12073" s="18" t="s">
        <v>199</v>
      </c>
      <c r="GIF12073" s="18" t="s">
        <v>199</v>
      </c>
      <c r="GIG12073" s="18" t="s">
        <v>199</v>
      </c>
      <c r="GIH12073" s="18" t="s">
        <v>199</v>
      </c>
      <c r="GII12073" s="18" t="s">
        <v>199</v>
      </c>
      <c r="GIJ12073" s="18" t="s">
        <v>199</v>
      </c>
      <c r="GIK12073" s="18" t="s">
        <v>199</v>
      </c>
      <c r="GIL12073" s="18" t="s">
        <v>199</v>
      </c>
      <c r="GIM12073" s="18" t="s">
        <v>199</v>
      </c>
      <c r="GIN12073" s="18" t="s">
        <v>199</v>
      </c>
      <c r="GIO12073" s="18" t="s">
        <v>199</v>
      </c>
      <c r="GIP12073" s="18" t="s">
        <v>199</v>
      </c>
      <c r="GIQ12073" s="18" t="s">
        <v>199</v>
      </c>
      <c r="GIR12073" s="18" t="s">
        <v>199</v>
      </c>
      <c r="GIS12073" s="18" t="s">
        <v>199</v>
      </c>
      <c r="GIT12073" s="18" t="s">
        <v>199</v>
      </c>
      <c r="GIU12073" s="18" t="s">
        <v>199</v>
      </c>
      <c r="GIV12073" s="18" t="s">
        <v>199</v>
      </c>
      <c r="GIW12073" s="18" t="s">
        <v>199</v>
      </c>
      <c r="GIX12073" s="18" t="s">
        <v>199</v>
      </c>
      <c r="GIY12073" s="18" t="s">
        <v>199</v>
      </c>
      <c r="GIZ12073" s="18" t="s">
        <v>199</v>
      </c>
      <c r="GJA12073" s="18" t="s">
        <v>199</v>
      </c>
      <c r="GJB12073" s="18" t="s">
        <v>199</v>
      </c>
      <c r="GJC12073" s="18" t="s">
        <v>199</v>
      </c>
      <c r="GJD12073" s="18" t="s">
        <v>199</v>
      </c>
      <c r="GJE12073" s="18" t="s">
        <v>199</v>
      </c>
      <c r="GJF12073" s="18" t="s">
        <v>199</v>
      </c>
      <c r="GJG12073" s="18" t="s">
        <v>199</v>
      </c>
      <c r="GJH12073" s="18" t="s">
        <v>199</v>
      </c>
      <c r="GJI12073" s="18" t="s">
        <v>199</v>
      </c>
      <c r="GJJ12073" s="18" t="s">
        <v>199</v>
      </c>
      <c r="GJK12073" s="18" t="s">
        <v>199</v>
      </c>
      <c r="GJL12073" s="18" t="s">
        <v>199</v>
      </c>
      <c r="GJM12073" s="18" t="s">
        <v>199</v>
      </c>
      <c r="GJN12073" s="18" t="s">
        <v>199</v>
      </c>
      <c r="GJO12073" s="18" t="s">
        <v>199</v>
      </c>
      <c r="GJP12073" s="18" t="s">
        <v>199</v>
      </c>
      <c r="GJQ12073" s="18" t="s">
        <v>199</v>
      </c>
      <c r="GJR12073" s="18" t="s">
        <v>199</v>
      </c>
      <c r="GJS12073" s="18" t="s">
        <v>199</v>
      </c>
      <c r="GJT12073" s="18" t="s">
        <v>199</v>
      </c>
      <c r="GJU12073" s="18" t="s">
        <v>199</v>
      </c>
      <c r="GJV12073" s="18" t="s">
        <v>199</v>
      </c>
      <c r="GJW12073" s="18" t="s">
        <v>199</v>
      </c>
      <c r="GJX12073" s="18" t="s">
        <v>199</v>
      </c>
      <c r="GJY12073" s="18" t="s">
        <v>199</v>
      </c>
      <c r="GJZ12073" s="18" t="s">
        <v>199</v>
      </c>
      <c r="GKA12073" s="18" t="s">
        <v>199</v>
      </c>
      <c r="GKB12073" s="18" t="s">
        <v>199</v>
      </c>
      <c r="GKC12073" s="18" t="s">
        <v>199</v>
      </c>
      <c r="GKD12073" s="18" t="s">
        <v>199</v>
      </c>
      <c r="GKE12073" s="18" t="s">
        <v>199</v>
      </c>
      <c r="GKF12073" s="18" t="s">
        <v>199</v>
      </c>
      <c r="GKG12073" s="18" t="s">
        <v>199</v>
      </c>
      <c r="GKH12073" s="18" t="s">
        <v>199</v>
      </c>
      <c r="GKI12073" s="18" t="s">
        <v>199</v>
      </c>
      <c r="GKJ12073" s="18" t="s">
        <v>199</v>
      </c>
      <c r="GKK12073" s="18" t="s">
        <v>199</v>
      </c>
      <c r="GKL12073" s="18" t="s">
        <v>199</v>
      </c>
      <c r="GKM12073" s="18" t="s">
        <v>199</v>
      </c>
      <c r="GKN12073" s="18" t="s">
        <v>199</v>
      </c>
      <c r="GKO12073" s="18" t="s">
        <v>199</v>
      </c>
      <c r="GKP12073" s="18" t="s">
        <v>199</v>
      </c>
      <c r="GKQ12073" s="18" t="s">
        <v>199</v>
      </c>
      <c r="GKR12073" s="18" t="s">
        <v>199</v>
      </c>
      <c r="GKS12073" s="18" t="s">
        <v>199</v>
      </c>
      <c r="GKT12073" s="18" t="s">
        <v>199</v>
      </c>
      <c r="GKU12073" s="18" t="s">
        <v>199</v>
      </c>
      <c r="GKV12073" s="18" t="s">
        <v>199</v>
      </c>
      <c r="GKW12073" s="18" t="s">
        <v>199</v>
      </c>
      <c r="GKX12073" s="18" t="s">
        <v>199</v>
      </c>
      <c r="GKY12073" s="18" t="s">
        <v>199</v>
      </c>
      <c r="GKZ12073" s="18" t="s">
        <v>199</v>
      </c>
      <c r="GLA12073" s="18" t="s">
        <v>199</v>
      </c>
      <c r="GLB12073" s="18" t="s">
        <v>199</v>
      </c>
      <c r="GLC12073" s="18" t="s">
        <v>199</v>
      </c>
      <c r="GLD12073" s="18" t="s">
        <v>199</v>
      </c>
      <c r="GLE12073" s="18" t="s">
        <v>199</v>
      </c>
      <c r="GLF12073" s="18" t="s">
        <v>199</v>
      </c>
      <c r="GLG12073" s="18" t="s">
        <v>199</v>
      </c>
      <c r="GLH12073" s="18" t="s">
        <v>199</v>
      </c>
      <c r="GLI12073" s="18" t="s">
        <v>199</v>
      </c>
      <c r="GLJ12073" s="18" t="s">
        <v>199</v>
      </c>
      <c r="GLK12073" s="18" t="s">
        <v>199</v>
      </c>
      <c r="GLL12073" s="18" t="s">
        <v>199</v>
      </c>
      <c r="GLM12073" s="18" t="s">
        <v>199</v>
      </c>
      <c r="GLN12073" s="18" t="s">
        <v>199</v>
      </c>
      <c r="GLO12073" s="18" t="s">
        <v>199</v>
      </c>
      <c r="GLP12073" s="18" t="s">
        <v>199</v>
      </c>
      <c r="GLQ12073" s="18" t="s">
        <v>199</v>
      </c>
      <c r="GLR12073" s="18" t="s">
        <v>199</v>
      </c>
      <c r="GLS12073" s="18" t="s">
        <v>199</v>
      </c>
      <c r="GLT12073" s="18" t="s">
        <v>199</v>
      </c>
      <c r="GLU12073" s="18" t="s">
        <v>199</v>
      </c>
      <c r="GLV12073" s="18" t="s">
        <v>199</v>
      </c>
      <c r="GLW12073" s="18" t="s">
        <v>199</v>
      </c>
      <c r="GLX12073" s="18" t="s">
        <v>199</v>
      </c>
      <c r="GLY12073" s="18" t="s">
        <v>199</v>
      </c>
      <c r="GLZ12073" s="18" t="s">
        <v>199</v>
      </c>
      <c r="GMA12073" s="18" t="s">
        <v>199</v>
      </c>
      <c r="GMB12073" s="18" t="s">
        <v>199</v>
      </c>
      <c r="GMC12073" s="18" t="s">
        <v>199</v>
      </c>
      <c r="GMD12073" s="18" t="s">
        <v>199</v>
      </c>
      <c r="GME12073" s="18" t="s">
        <v>199</v>
      </c>
      <c r="GMF12073" s="18" t="s">
        <v>199</v>
      </c>
      <c r="GMG12073" s="18" t="s">
        <v>199</v>
      </c>
      <c r="GMH12073" s="18" t="s">
        <v>199</v>
      </c>
      <c r="GMI12073" s="18" t="s">
        <v>199</v>
      </c>
      <c r="GMJ12073" s="18" t="s">
        <v>199</v>
      </c>
      <c r="GMK12073" s="18" t="s">
        <v>199</v>
      </c>
      <c r="GML12073" s="18" t="s">
        <v>199</v>
      </c>
      <c r="GMM12073" s="18" t="s">
        <v>199</v>
      </c>
      <c r="GMN12073" s="18" t="s">
        <v>199</v>
      </c>
      <c r="GMO12073" s="18" t="s">
        <v>199</v>
      </c>
      <c r="GMP12073" s="18" t="s">
        <v>199</v>
      </c>
      <c r="GMQ12073" s="18" t="s">
        <v>199</v>
      </c>
      <c r="GMR12073" s="18" t="s">
        <v>199</v>
      </c>
      <c r="GMS12073" s="18" t="s">
        <v>199</v>
      </c>
      <c r="GMT12073" s="18" t="s">
        <v>199</v>
      </c>
      <c r="GMU12073" s="18" t="s">
        <v>199</v>
      </c>
      <c r="GMV12073" s="18" t="s">
        <v>199</v>
      </c>
      <c r="GMW12073" s="18" t="s">
        <v>199</v>
      </c>
      <c r="GMX12073" s="18" t="s">
        <v>199</v>
      </c>
      <c r="GMY12073" s="18" t="s">
        <v>199</v>
      </c>
      <c r="GMZ12073" s="18" t="s">
        <v>199</v>
      </c>
      <c r="GNA12073" s="18" t="s">
        <v>199</v>
      </c>
      <c r="GNB12073" s="18" t="s">
        <v>199</v>
      </c>
      <c r="GNC12073" s="18" t="s">
        <v>199</v>
      </c>
      <c r="GND12073" s="18" t="s">
        <v>199</v>
      </c>
      <c r="GNE12073" s="18" t="s">
        <v>199</v>
      </c>
      <c r="GNF12073" s="18" t="s">
        <v>199</v>
      </c>
      <c r="GNG12073" s="18" t="s">
        <v>199</v>
      </c>
      <c r="GNH12073" s="18" t="s">
        <v>199</v>
      </c>
      <c r="GNI12073" s="18" t="s">
        <v>199</v>
      </c>
      <c r="GNJ12073" s="18" t="s">
        <v>199</v>
      </c>
      <c r="GNK12073" s="18" t="s">
        <v>199</v>
      </c>
      <c r="GNL12073" s="18" t="s">
        <v>199</v>
      </c>
      <c r="GNM12073" s="18" t="s">
        <v>199</v>
      </c>
      <c r="GNN12073" s="18" t="s">
        <v>199</v>
      </c>
      <c r="GNO12073" s="18" t="s">
        <v>199</v>
      </c>
      <c r="GNP12073" s="18" t="s">
        <v>199</v>
      </c>
      <c r="GNQ12073" s="18" t="s">
        <v>199</v>
      </c>
      <c r="GNR12073" s="18" t="s">
        <v>199</v>
      </c>
      <c r="GNS12073" s="18" t="s">
        <v>199</v>
      </c>
      <c r="GNT12073" s="18" t="s">
        <v>199</v>
      </c>
      <c r="GNU12073" s="18" t="s">
        <v>199</v>
      </c>
      <c r="GNV12073" s="18" t="s">
        <v>199</v>
      </c>
      <c r="GNW12073" s="18" t="s">
        <v>199</v>
      </c>
      <c r="GNX12073" s="18" t="s">
        <v>199</v>
      </c>
      <c r="GNY12073" s="18" t="s">
        <v>199</v>
      </c>
      <c r="GNZ12073" s="18" t="s">
        <v>199</v>
      </c>
      <c r="GOA12073" s="18" t="s">
        <v>199</v>
      </c>
      <c r="GOB12073" s="18" t="s">
        <v>199</v>
      </c>
      <c r="GOC12073" s="18" t="s">
        <v>199</v>
      </c>
      <c r="GOD12073" s="18" t="s">
        <v>199</v>
      </c>
      <c r="GOE12073" s="18" t="s">
        <v>199</v>
      </c>
      <c r="GOF12073" s="18" t="s">
        <v>199</v>
      </c>
      <c r="GOG12073" s="18" t="s">
        <v>199</v>
      </c>
      <c r="GOH12073" s="18" t="s">
        <v>199</v>
      </c>
      <c r="GOI12073" s="18" t="s">
        <v>199</v>
      </c>
      <c r="GOJ12073" s="18" t="s">
        <v>199</v>
      </c>
      <c r="GOK12073" s="18" t="s">
        <v>199</v>
      </c>
      <c r="GOL12073" s="18" t="s">
        <v>199</v>
      </c>
      <c r="GOM12073" s="18" t="s">
        <v>199</v>
      </c>
      <c r="GON12073" s="18" t="s">
        <v>199</v>
      </c>
      <c r="GOO12073" s="18" t="s">
        <v>199</v>
      </c>
      <c r="GOP12073" s="18" t="s">
        <v>199</v>
      </c>
      <c r="GOQ12073" s="18" t="s">
        <v>199</v>
      </c>
      <c r="GOR12073" s="18" t="s">
        <v>199</v>
      </c>
      <c r="GOS12073" s="18" t="s">
        <v>199</v>
      </c>
      <c r="GOT12073" s="18" t="s">
        <v>199</v>
      </c>
      <c r="GOU12073" s="18" t="s">
        <v>199</v>
      </c>
      <c r="GOV12073" s="18" t="s">
        <v>199</v>
      </c>
      <c r="GOW12073" s="18" t="s">
        <v>199</v>
      </c>
      <c r="GOX12073" s="18" t="s">
        <v>199</v>
      </c>
      <c r="GOY12073" s="18" t="s">
        <v>199</v>
      </c>
      <c r="GOZ12073" s="18" t="s">
        <v>199</v>
      </c>
      <c r="GPA12073" s="18" t="s">
        <v>199</v>
      </c>
      <c r="GPB12073" s="18" t="s">
        <v>199</v>
      </c>
      <c r="GPC12073" s="18" t="s">
        <v>199</v>
      </c>
      <c r="GPD12073" s="18" t="s">
        <v>199</v>
      </c>
      <c r="GPE12073" s="18" t="s">
        <v>199</v>
      </c>
      <c r="GPF12073" s="18" t="s">
        <v>199</v>
      </c>
      <c r="GPG12073" s="18" t="s">
        <v>199</v>
      </c>
      <c r="GPH12073" s="18" t="s">
        <v>199</v>
      </c>
      <c r="GPI12073" s="18" t="s">
        <v>199</v>
      </c>
      <c r="GPJ12073" s="18" t="s">
        <v>199</v>
      </c>
      <c r="GPK12073" s="18" t="s">
        <v>199</v>
      </c>
      <c r="GPL12073" s="18" t="s">
        <v>199</v>
      </c>
      <c r="GPM12073" s="18" t="s">
        <v>199</v>
      </c>
      <c r="GPN12073" s="18" t="s">
        <v>199</v>
      </c>
      <c r="GPO12073" s="18" t="s">
        <v>199</v>
      </c>
      <c r="GPP12073" s="18" t="s">
        <v>199</v>
      </c>
      <c r="GPQ12073" s="18" t="s">
        <v>199</v>
      </c>
      <c r="GPR12073" s="18" t="s">
        <v>199</v>
      </c>
      <c r="GPS12073" s="18" t="s">
        <v>199</v>
      </c>
      <c r="GPT12073" s="18" t="s">
        <v>199</v>
      </c>
      <c r="GPU12073" s="18" t="s">
        <v>199</v>
      </c>
      <c r="GPV12073" s="18" t="s">
        <v>199</v>
      </c>
      <c r="GPW12073" s="18" t="s">
        <v>199</v>
      </c>
      <c r="GPX12073" s="18" t="s">
        <v>199</v>
      </c>
      <c r="GPY12073" s="18" t="s">
        <v>199</v>
      </c>
      <c r="GPZ12073" s="18" t="s">
        <v>199</v>
      </c>
      <c r="GQA12073" s="18" t="s">
        <v>199</v>
      </c>
      <c r="GQB12073" s="18" t="s">
        <v>199</v>
      </c>
      <c r="GQC12073" s="18" t="s">
        <v>199</v>
      </c>
      <c r="GQD12073" s="18" t="s">
        <v>199</v>
      </c>
      <c r="GQE12073" s="18" t="s">
        <v>199</v>
      </c>
      <c r="GQF12073" s="18" t="s">
        <v>199</v>
      </c>
      <c r="GQG12073" s="18" t="s">
        <v>199</v>
      </c>
      <c r="GQH12073" s="18" t="s">
        <v>199</v>
      </c>
      <c r="GQI12073" s="18" t="s">
        <v>199</v>
      </c>
      <c r="GQJ12073" s="18" t="s">
        <v>199</v>
      </c>
      <c r="GQK12073" s="18" t="s">
        <v>199</v>
      </c>
      <c r="GQL12073" s="18" t="s">
        <v>199</v>
      </c>
      <c r="GQM12073" s="18" t="s">
        <v>199</v>
      </c>
      <c r="GQN12073" s="18" t="s">
        <v>199</v>
      </c>
      <c r="GQO12073" s="18" t="s">
        <v>199</v>
      </c>
      <c r="GQP12073" s="18" t="s">
        <v>199</v>
      </c>
      <c r="GQQ12073" s="18" t="s">
        <v>199</v>
      </c>
      <c r="GQR12073" s="18" t="s">
        <v>199</v>
      </c>
      <c r="GQS12073" s="18" t="s">
        <v>199</v>
      </c>
      <c r="GQT12073" s="18" t="s">
        <v>199</v>
      </c>
      <c r="GQU12073" s="18" t="s">
        <v>199</v>
      </c>
      <c r="GQV12073" s="18" t="s">
        <v>199</v>
      </c>
      <c r="GQW12073" s="18" t="s">
        <v>199</v>
      </c>
      <c r="GQX12073" s="18" t="s">
        <v>199</v>
      </c>
      <c r="GQY12073" s="18" t="s">
        <v>199</v>
      </c>
      <c r="GQZ12073" s="18" t="s">
        <v>199</v>
      </c>
      <c r="GRA12073" s="18" t="s">
        <v>199</v>
      </c>
      <c r="GRB12073" s="18" t="s">
        <v>199</v>
      </c>
      <c r="GRC12073" s="18" t="s">
        <v>199</v>
      </c>
      <c r="GRD12073" s="18" t="s">
        <v>199</v>
      </c>
      <c r="GRE12073" s="18" t="s">
        <v>199</v>
      </c>
      <c r="GRF12073" s="18" t="s">
        <v>199</v>
      </c>
      <c r="GRG12073" s="18" t="s">
        <v>199</v>
      </c>
      <c r="GRH12073" s="18" t="s">
        <v>199</v>
      </c>
      <c r="GRI12073" s="18" t="s">
        <v>199</v>
      </c>
      <c r="GRJ12073" s="18" t="s">
        <v>199</v>
      </c>
      <c r="GRK12073" s="18" t="s">
        <v>199</v>
      </c>
      <c r="GRL12073" s="18" t="s">
        <v>199</v>
      </c>
      <c r="GRM12073" s="18" t="s">
        <v>199</v>
      </c>
      <c r="GRN12073" s="18" t="s">
        <v>199</v>
      </c>
      <c r="GRO12073" s="18" t="s">
        <v>199</v>
      </c>
      <c r="GRP12073" s="18" t="s">
        <v>199</v>
      </c>
      <c r="GRQ12073" s="18" t="s">
        <v>199</v>
      </c>
      <c r="GRR12073" s="18" t="s">
        <v>199</v>
      </c>
      <c r="GRS12073" s="18" t="s">
        <v>199</v>
      </c>
      <c r="GRT12073" s="18" t="s">
        <v>199</v>
      </c>
      <c r="GRU12073" s="18" t="s">
        <v>199</v>
      </c>
      <c r="GRV12073" s="18" t="s">
        <v>199</v>
      </c>
      <c r="GRW12073" s="18" t="s">
        <v>199</v>
      </c>
      <c r="GRX12073" s="18" t="s">
        <v>199</v>
      </c>
      <c r="GRY12073" s="18" t="s">
        <v>199</v>
      </c>
      <c r="GRZ12073" s="18" t="s">
        <v>199</v>
      </c>
      <c r="GSA12073" s="18" t="s">
        <v>199</v>
      </c>
      <c r="GSB12073" s="18" t="s">
        <v>199</v>
      </c>
      <c r="GSC12073" s="18" t="s">
        <v>199</v>
      </c>
      <c r="GSD12073" s="18" t="s">
        <v>199</v>
      </c>
      <c r="GSE12073" s="18" t="s">
        <v>199</v>
      </c>
      <c r="GSF12073" s="18" t="s">
        <v>199</v>
      </c>
      <c r="GSG12073" s="18" t="s">
        <v>199</v>
      </c>
      <c r="GSH12073" s="18" t="s">
        <v>199</v>
      </c>
      <c r="GSI12073" s="18" t="s">
        <v>199</v>
      </c>
      <c r="GSJ12073" s="18" t="s">
        <v>199</v>
      </c>
      <c r="GSK12073" s="18" t="s">
        <v>199</v>
      </c>
      <c r="GSL12073" s="18" t="s">
        <v>199</v>
      </c>
      <c r="GSM12073" s="18" t="s">
        <v>199</v>
      </c>
      <c r="GSN12073" s="18" t="s">
        <v>199</v>
      </c>
      <c r="GSO12073" s="18" t="s">
        <v>199</v>
      </c>
      <c r="GSP12073" s="18" t="s">
        <v>199</v>
      </c>
      <c r="GSQ12073" s="18" t="s">
        <v>199</v>
      </c>
      <c r="GSR12073" s="18" t="s">
        <v>199</v>
      </c>
      <c r="GSS12073" s="18" t="s">
        <v>199</v>
      </c>
      <c r="GST12073" s="18" t="s">
        <v>199</v>
      </c>
      <c r="GSU12073" s="18" t="s">
        <v>199</v>
      </c>
      <c r="GSV12073" s="18" t="s">
        <v>199</v>
      </c>
      <c r="GSW12073" s="18" t="s">
        <v>199</v>
      </c>
      <c r="GSX12073" s="18" t="s">
        <v>199</v>
      </c>
      <c r="GSY12073" s="18" t="s">
        <v>199</v>
      </c>
      <c r="GSZ12073" s="18" t="s">
        <v>199</v>
      </c>
      <c r="GTA12073" s="18" t="s">
        <v>199</v>
      </c>
      <c r="GTB12073" s="18" t="s">
        <v>199</v>
      </c>
      <c r="GTC12073" s="18" t="s">
        <v>199</v>
      </c>
      <c r="GTD12073" s="18" t="s">
        <v>199</v>
      </c>
      <c r="GTE12073" s="18" t="s">
        <v>199</v>
      </c>
      <c r="GTF12073" s="18" t="s">
        <v>199</v>
      </c>
      <c r="GTG12073" s="18" t="s">
        <v>199</v>
      </c>
      <c r="GTH12073" s="18" t="s">
        <v>199</v>
      </c>
      <c r="GTI12073" s="18" t="s">
        <v>199</v>
      </c>
      <c r="GTJ12073" s="18" t="s">
        <v>199</v>
      </c>
      <c r="GTK12073" s="18" t="s">
        <v>199</v>
      </c>
      <c r="GTL12073" s="18" t="s">
        <v>199</v>
      </c>
      <c r="GTM12073" s="18" t="s">
        <v>199</v>
      </c>
      <c r="GTN12073" s="18" t="s">
        <v>199</v>
      </c>
      <c r="GTO12073" s="18" t="s">
        <v>199</v>
      </c>
      <c r="GTP12073" s="18" t="s">
        <v>199</v>
      </c>
      <c r="GTQ12073" s="18" t="s">
        <v>199</v>
      </c>
      <c r="GTR12073" s="18" t="s">
        <v>199</v>
      </c>
      <c r="GTS12073" s="18" t="s">
        <v>199</v>
      </c>
      <c r="GTT12073" s="18" t="s">
        <v>199</v>
      </c>
      <c r="GTU12073" s="18" t="s">
        <v>199</v>
      </c>
      <c r="GTV12073" s="18" t="s">
        <v>199</v>
      </c>
      <c r="GTW12073" s="18" t="s">
        <v>199</v>
      </c>
      <c r="GTX12073" s="18" t="s">
        <v>199</v>
      </c>
      <c r="GTY12073" s="18" t="s">
        <v>199</v>
      </c>
      <c r="GTZ12073" s="18" t="s">
        <v>199</v>
      </c>
      <c r="GUA12073" s="18" t="s">
        <v>199</v>
      </c>
      <c r="GUB12073" s="18" t="s">
        <v>199</v>
      </c>
      <c r="GUC12073" s="18" t="s">
        <v>199</v>
      </c>
      <c r="GUD12073" s="18" t="s">
        <v>199</v>
      </c>
      <c r="GUE12073" s="18" t="s">
        <v>199</v>
      </c>
      <c r="GUF12073" s="18" t="s">
        <v>199</v>
      </c>
      <c r="GUG12073" s="18" t="s">
        <v>199</v>
      </c>
      <c r="GUH12073" s="18" t="s">
        <v>199</v>
      </c>
      <c r="GUI12073" s="18" t="s">
        <v>199</v>
      </c>
      <c r="GUJ12073" s="18" t="s">
        <v>199</v>
      </c>
      <c r="GUK12073" s="18" t="s">
        <v>199</v>
      </c>
      <c r="GUL12073" s="18" t="s">
        <v>199</v>
      </c>
      <c r="GUM12073" s="18" t="s">
        <v>199</v>
      </c>
      <c r="GUN12073" s="18" t="s">
        <v>199</v>
      </c>
      <c r="GUO12073" s="18" t="s">
        <v>199</v>
      </c>
      <c r="GUP12073" s="18" t="s">
        <v>199</v>
      </c>
      <c r="GUQ12073" s="18" t="s">
        <v>199</v>
      </c>
      <c r="GUR12073" s="18" t="s">
        <v>199</v>
      </c>
      <c r="GUS12073" s="18" t="s">
        <v>199</v>
      </c>
      <c r="GUT12073" s="18" t="s">
        <v>199</v>
      </c>
      <c r="GUU12073" s="18" t="s">
        <v>199</v>
      </c>
      <c r="GUV12073" s="18" t="s">
        <v>199</v>
      </c>
      <c r="GUW12073" s="18" t="s">
        <v>199</v>
      </c>
      <c r="GUX12073" s="18" t="s">
        <v>199</v>
      </c>
      <c r="GUY12073" s="18" t="s">
        <v>199</v>
      </c>
      <c r="GUZ12073" s="18" t="s">
        <v>199</v>
      </c>
      <c r="GVA12073" s="18" t="s">
        <v>199</v>
      </c>
      <c r="GVB12073" s="18" t="s">
        <v>199</v>
      </c>
      <c r="GVC12073" s="18" t="s">
        <v>199</v>
      </c>
      <c r="GVD12073" s="18" t="s">
        <v>199</v>
      </c>
      <c r="GVE12073" s="18" t="s">
        <v>199</v>
      </c>
      <c r="GVF12073" s="18" t="s">
        <v>199</v>
      </c>
      <c r="GVG12073" s="18" t="s">
        <v>199</v>
      </c>
      <c r="GVH12073" s="18" t="s">
        <v>199</v>
      </c>
      <c r="GVI12073" s="18" t="s">
        <v>199</v>
      </c>
      <c r="GVJ12073" s="18" t="s">
        <v>199</v>
      </c>
      <c r="GVK12073" s="18" t="s">
        <v>199</v>
      </c>
      <c r="GVL12073" s="18" t="s">
        <v>199</v>
      </c>
      <c r="GVM12073" s="18" t="s">
        <v>199</v>
      </c>
      <c r="GVN12073" s="18" t="s">
        <v>199</v>
      </c>
      <c r="GVO12073" s="18" t="s">
        <v>199</v>
      </c>
      <c r="GVP12073" s="18" t="s">
        <v>199</v>
      </c>
      <c r="GVQ12073" s="18" t="s">
        <v>199</v>
      </c>
      <c r="GVR12073" s="18" t="s">
        <v>199</v>
      </c>
      <c r="GVS12073" s="18" t="s">
        <v>199</v>
      </c>
      <c r="GVT12073" s="18" t="s">
        <v>199</v>
      </c>
      <c r="GVU12073" s="18" t="s">
        <v>199</v>
      </c>
      <c r="GVV12073" s="18" t="s">
        <v>199</v>
      </c>
      <c r="GVW12073" s="18" t="s">
        <v>199</v>
      </c>
      <c r="GVX12073" s="18" t="s">
        <v>199</v>
      </c>
      <c r="GVY12073" s="18" t="s">
        <v>199</v>
      </c>
      <c r="GVZ12073" s="18" t="s">
        <v>199</v>
      </c>
      <c r="GWA12073" s="18" t="s">
        <v>199</v>
      </c>
      <c r="GWB12073" s="18" t="s">
        <v>199</v>
      </c>
      <c r="GWC12073" s="18" t="s">
        <v>199</v>
      </c>
      <c r="GWD12073" s="18" t="s">
        <v>199</v>
      </c>
      <c r="GWE12073" s="18" t="s">
        <v>199</v>
      </c>
      <c r="GWF12073" s="18" t="s">
        <v>199</v>
      </c>
      <c r="GWG12073" s="18" t="s">
        <v>199</v>
      </c>
      <c r="GWH12073" s="18" t="s">
        <v>199</v>
      </c>
      <c r="GWI12073" s="18" t="s">
        <v>199</v>
      </c>
      <c r="GWJ12073" s="18" t="s">
        <v>199</v>
      </c>
      <c r="GWK12073" s="18" t="s">
        <v>199</v>
      </c>
      <c r="GWL12073" s="18" t="s">
        <v>199</v>
      </c>
      <c r="GWM12073" s="18" t="s">
        <v>199</v>
      </c>
      <c r="GWN12073" s="18" t="s">
        <v>199</v>
      </c>
      <c r="GWO12073" s="18" t="s">
        <v>199</v>
      </c>
      <c r="GWP12073" s="18" t="s">
        <v>199</v>
      </c>
      <c r="GWQ12073" s="18" t="s">
        <v>199</v>
      </c>
      <c r="GWR12073" s="18" t="s">
        <v>199</v>
      </c>
      <c r="GWS12073" s="18" t="s">
        <v>199</v>
      </c>
      <c r="GWT12073" s="18" t="s">
        <v>199</v>
      </c>
      <c r="GWU12073" s="18" t="s">
        <v>199</v>
      </c>
      <c r="GWV12073" s="18" t="s">
        <v>199</v>
      </c>
      <c r="GWW12073" s="18" t="s">
        <v>199</v>
      </c>
      <c r="GWX12073" s="18" t="s">
        <v>199</v>
      </c>
      <c r="GWY12073" s="18" t="s">
        <v>199</v>
      </c>
      <c r="GWZ12073" s="18" t="s">
        <v>199</v>
      </c>
      <c r="GXA12073" s="18" t="s">
        <v>199</v>
      </c>
      <c r="GXB12073" s="18" t="s">
        <v>199</v>
      </c>
      <c r="GXC12073" s="18" t="s">
        <v>199</v>
      </c>
      <c r="GXD12073" s="18" t="s">
        <v>199</v>
      </c>
      <c r="GXE12073" s="18" t="s">
        <v>199</v>
      </c>
      <c r="GXF12073" s="18" t="s">
        <v>199</v>
      </c>
      <c r="GXG12073" s="18" t="s">
        <v>199</v>
      </c>
      <c r="GXH12073" s="18" t="s">
        <v>199</v>
      </c>
      <c r="GXI12073" s="18" t="s">
        <v>199</v>
      </c>
      <c r="GXJ12073" s="18" t="s">
        <v>199</v>
      </c>
      <c r="GXK12073" s="18" t="s">
        <v>199</v>
      </c>
      <c r="GXL12073" s="18" t="s">
        <v>199</v>
      </c>
      <c r="GXM12073" s="18" t="s">
        <v>199</v>
      </c>
      <c r="GXN12073" s="18" t="s">
        <v>199</v>
      </c>
      <c r="GXO12073" s="18" t="s">
        <v>199</v>
      </c>
      <c r="GXP12073" s="18" t="s">
        <v>199</v>
      </c>
      <c r="GXQ12073" s="18" t="s">
        <v>199</v>
      </c>
      <c r="GXR12073" s="18" t="s">
        <v>199</v>
      </c>
      <c r="GXS12073" s="18" t="s">
        <v>199</v>
      </c>
      <c r="GXT12073" s="18" t="s">
        <v>199</v>
      </c>
      <c r="GXU12073" s="18" t="s">
        <v>199</v>
      </c>
      <c r="GXV12073" s="18" t="s">
        <v>199</v>
      </c>
      <c r="GXW12073" s="18" t="s">
        <v>199</v>
      </c>
      <c r="GXX12073" s="18" t="s">
        <v>199</v>
      </c>
      <c r="GXY12073" s="18" t="s">
        <v>199</v>
      </c>
      <c r="GXZ12073" s="18" t="s">
        <v>199</v>
      </c>
      <c r="GYA12073" s="18" t="s">
        <v>199</v>
      </c>
      <c r="GYB12073" s="18" t="s">
        <v>199</v>
      </c>
      <c r="GYC12073" s="18" t="s">
        <v>199</v>
      </c>
      <c r="GYD12073" s="18" t="s">
        <v>199</v>
      </c>
      <c r="GYE12073" s="18" t="s">
        <v>199</v>
      </c>
      <c r="GYF12073" s="18" t="s">
        <v>199</v>
      </c>
      <c r="GYG12073" s="18" t="s">
        <v>199</v>
      </c>
      <c r="GYH12073" s="18" t="s">
        <v>199</v>
      </c>
      <c r="GYI12073" s="18" t="s">
        <v>199</v>
      </c>
      <c r="GYJ12073" s="18" t="s">
        <v>199</v>
      </c>
      <c r="GYK12073" s="18" t="s">
        <v>199</v>
      </c>
      <c r="GYL12073" s="18" t="s">
        <v>199</v>
      </c>
      <c r="GYM12073" s="18" t="s">
        <v>199</v>
      </c>
      <c r="GYN12073" s="18" t="s">
        <v>199</v>
      </c>
      <c r="GYO12073" s="18" t="s">
        <v>199</v>
      </c>
      <c r="GYP12073" s="18" t="s">
        <v>199</v>
      </c>
      <c r="GYQ12073" s="18" t="s">
        <v>199</v>
      </c>
      <c r="GYR12073" s="18" t="s">
        <v>199</v>
      </c>
      <c r="GYS12073" s="18" t="s">
        <v>199</v>
      </c>
      <c r="GYT12073" s="18" t="s">
        <v>199</v>
      </c>
      <c r="GYU12073" s="18" t="s">
        <v>199</v>
      </c>
      <c r="GYV12073" s="18" t="s">
        <v>199</v>
      </c>
      <c r="GYW12073" s="18" t="s">
        <v>199</v>
      </c>
      <c r="GYX12073" s="18" t="s">
        <v>199</v>
      </c>
      <c r="GYY12073" s="18" t="s">
        <v>199</v>
      </c>
      <c r="GYZ12073" s="18" t="s">
        <v>199</v>
      </c>
      <c r="GZA12073" s="18" t="s">
        <v>199</v>
      </c>
      <c r="GZB12073" s="18" t="s">
        <v>199</v>
      </c>
      <c r="GZC12073" s="18" t="s">
        <v>199</v>
      </c>
      <c r="GZD12073" s="18" t="s">
        <v>199</v>
      </c>
      <c r="GZE12073" s="18" t="s">
        <v>199</v>
      </c>
      <c r="GZF12073" s="18" t="s">
        <v>199</v>
      </c>
      <c r="GZG12073" s="18" t="s">
        <v>199</v>
      </c>
      <c r="GZH12073" s="18" t="s">
        <v>199</v>
      </c>
      <c r="GZI12073" s="18" t="s">
        <v>199</v>
      </c>
      <c r="GZJ12073" s="18" t="s">
        <v>199</v>
      </c>
      <c r="GZK12073" s="18" t="s">
        <v>199</v>
      </c>
      <c r="GZL12073" s="18" t="s">
        <v>199</v>
      </c>
      <c r="GZM12073" s="18" t="s">
        <v>199</v>
      </c>
      <c r="GZN12073" s="18" t="s">
        <v>199</v>
      </c>
      <c r="GZO12073" s="18" t="s">
        <v>199</v>
      </c>
      <c r="GZP12073" s="18" t="s">
        <v>199</v>
      </c>
      <c r="GZQ12073" s="18" t="s">
        <v>199</v>
      </c>
      <c r="GZR12073" s="18" t="s">
        <v>199</v>
      </c>
      <c r="GZS12073" s="18" t="s">
        <v>199</v>
      </c>
      <c r="GZT12073" s="18" t="s">
        <v>199</v>
      </c>
      <c r="GZU12073" s="18" t="s">
        <v>199</v>
      </c>
      <c r="GZV12073" s="18" t="s">
        <v>199</v>
      </c>
      <c r="GZW12073" s="18" t="s">
        <v>199</v>
      </c>
      <c r="GZX12073" s="18" t="s">
        <v>199</v>
      </c>
      <c r="GZY12073" s="18" t="s">
        <v>199</v>
      </c>
      <c r="GZZ12073" s="18" t="s">
        <v>199</v>
      </c>
      <c r="HAA12073" s="18" t="s">
        <v>199</v>
      </c>
      <c r="HAB12073" s="18" t="s">
        <v>199</v>
      </c>
      <c r="HAC12073" s="18" t="s">
        <v>199</v>
      </c>
      <c r="HAD12073" s="18" t="s">
        <v>199</v>
      </c>
      <c r="HAE12073" s="18" t="s">
        <v>199</v>
      </c>
      <c r="HAF12073" s="18" t="s">
        <v>199</v>
      </c>
      <c r="HAG12073" s="18" t="s">
        <v>199</v>
      </c>
      <c r="HAH12073" s="18" t="s">
        <v>199</v>
      </c>
      <c r="HAI12073" s="18" t="s">
        <v>199</v>
      </c>
      <c r="HAJ12073" s="18" t="s">
        <v>199</v>
      </c>
      <c r="HAK12073" s="18" t="s">
        <v>199</v>
      </c>
      <c r="HAL12073" s="18" t="s">
        <v>199</v>
      </c>
      <c r="HAM12073" s="18" t="s">
        <v>199</v>
      </c>
      <c r="HAN12073" s="18" t="s">
        <v>199</v>
      </c>
      <c r="HAO12073" s="18" t="s">
        <v>199</v>
      </c>
      <c r="HAP12073" s="18" t="s">
        <v>199</v>
      </c>
      <c r="HAQ12073" s="18" t="s">
        <v>199</v>
      </c>
      <c r="HAR12073" s="18" t="s">
        <v>199</v>
      </c>
      <c r="HAS12073" s="18" t="s">
        <v>199</v>
      </c>
      <c r="HAT12073" s="18" t="s">
        <v>199</v>
      </c>
      <c r="HAU12073" s="18" t="s">
        <v>199</v>
      </c>
      <c r="HAV12073" s="18" t="s">
        <v>199</v>
      </c>
      <c r="HAW12073" s="18" t="s">
        <v>199</v>
      </c>
      <c r="HAX12073" s="18" t="s">
        <v>199</v>
      </c>
      <c r="HAY12073" s="18" t="s">
        <v>199</v>
      </c>
      <c r="HAZ12073" s="18" t="s">
        <v>199</v>
      </c>
      <c r="HBA12073" s="18" t="s">
        <v>199</v>
      </c>
      <c r="HBB12073" s="18" t="s">
        <v>199</v>
      </c>
      <c r="HBC12073" s="18" t="s">
        <v>199</v>
      </c>
      <c r="HBD12073" s="18" t="s">
        <v>199</v>
      </c>
      <c r="HBE12073" s="18" t="s">
        <v>199</v>
      </c>
      <c r="HBF12073" s="18" t="s">
        <v>199</v>
      </c>
      <c r="HBG12073" s="18" t="s">
        <v>199</v>
      </c>
      <c r="HBH12073" s="18" t="s">
        <v>199</v>
      </c>
      <c r="HBI12073" s="18" t="s">
        <v>199</v>
      </c>
      <c r="HBJ12073" s="18" t="s">
        <v>199</v>
      </c>
      <c r="HBK12073" s="18" t="s">
        <v>199</v>
      </c>
      <c r="HBL12073" s="18" t="s">
        <v>199</v>
      </c>
      <c r="HBM12073" s="18" t="s">
        <v>199</v>
      </c>
      <c r="HBN12073" s="18" t="s">
        <v>199</v>
      </c>
      <c r="HBO12073" s="18" t="s">
        <v>199</v>
      </c>
      <c r="HBP12073" s="18" t="s">
        <v>199</v>
      </c>
      <c r="HBQ12073" s="18" t="s">
        <v>199</v>
      </c>
      <c r="HBR12073" s="18" t="s">
        <v>199</v>
      </c>
      <c r="HBS12073" s="18" t="s">
        <v>199</v>
      </c>
      <c r="HBT12073" s="18" t="s">
        <v>199</v>
      </c>
      <c r="HBU12073" s="18" t="s">
        <v>199</v>
      </c>
      <c r="HBV12073" s="18" t="s">
        <v>199</v>
      </c>
      <c r="HBW12073" s="18" t="s">
        <v>199</v>
      </c>
      <c r="HBX12073" s="18" t="s">
        <v>199</v>
      </c>
      <c r="HBY12073" s="18" t="s">
        <v>199</v>
      </c>
      <c r="HBZ12073" s="18" t="s">
        <v>199</v>
      </c>
      <c r="HCA12073" s="18" t="s">
        <v>199</v>
      </c>
      <c r="HCB12073" s="18" t="s">
        <v>199</v>
      </c>
      <c r="HCC12073" s="18" t="s">
        <v>199</v>
      </c>
      <c r="HCD12073" s="18" t="s">
        <v>199</v>
      </c>
      <c r="HCE12073" s="18" t="s">
        <v>199</v>
      </c>
      <c r="HCF12073" s="18" t="s">
        <v>199</v>
      </c>
      <c r="HCG12073" s="18" t="s">
        <v>199</v>
      </c>
      <c r="HCH12073" s="18" t="s">
        <v>199</v>
      </c>
      <c r="HCI12073" s="18" t="s">
        <v>199</v>
      </c>
      <c r="HCJ12073" s="18" t="s">
        <v>199</v>
      </c>
      <c r="HCK12073" s="18" t="s">
        <v>199</v>
      </c>
      <c r="HCL12073" s="18" t="s">
        <v>199</v>
      </c>
      <c r="HCM12073" s="18" t="s">
        <v>199</v>
      </c>
      <c r="HCN12073" s="18" t="s">
        <v>199</v>
      </c>
      <c r="HCO12073" s="18" t="s">
        <v>199</v>
      </c>
      <c r="HCP12073" s="18" t="s">
        <v>199</v>
      </c>
      <c r="HCQ12073" s="18" t="s">
        <v>199</v>
      </c>
      <c r="HCR12073" s="18" t="s">
        <v>199</v>
      </c>
      <c r="HCS12073" s="18" t="s">
        <v>199</v>
      </c>
      <c r="HCT12073" s="18" t="s">
        <v>199</v>
      </c>
      <c r="HCU12073" s="18" t="s">
        <v>199</v>
      </c>
      <c r="HCV12073" s="18" t="s">
        <v>199</v>
      </c>
      <c r="HCW12073" s="18" t="s">
        <v>199</v>
      </c>
      <c r="HCX12073" s="18" t="s">
        <v>199</v>
      </c>
      <c r="HCY12073" s="18" t="s">
        <v>199</v>
      </c>
      <c r="HCZ12073" s="18" t="s">
        <v>199</v>
      </c>
      <c r="HDA12073" s="18" t="s">
        <v>199</v>
      </c>
      <c r="HDB12073" s="18" t="s">
        <v>199</v>
      </c>
      <c r="HDC12073" s="18" t="s">
        <v>199</v>
      </c>
      <c r="HDD12073" s="18" t="s">
        <v>199</v>
      </c>
      <c r="HDE12073" s="18" t="s">
        <v>199</v>
      </c>
      <c r="HDF12073" s="18" t="s">
        <v>199</v>
      </c>
      <c r="HDG12073" s="18" t="s">
        <v>199</v>
      </c>
      <c r="HDH12073" s="18" t="s">
        <v>199</v>
      </c>
      <c r="HDI12073" s="18" t="s">
        <v>199</v>
      </c>
      <c r="HDJ12073" s="18" t="s">
        <v>199</v>
      </c>
      <c r="HDK12073" s="18" t="s">
        <v>199</v>
      </c>
      <c r="HDL12073" s="18" t="s">
        <v>199</v>
      </c>
      <c r="HDM12073" s="18" t="s">
        <v>199</v>
      </c>
      <c r="HDN12073" s="18" t="s">
        <v>199</v>
      </c>
      <c r="HDO12073" s="18" t="s">
        <v>199</v>
      </c>
      <c r="HDP12073" s="18" t="s">
        <v>199</v>
      </c>
      <c r="HDQ12073" s="18" t="s">
        <v>199</v>
      </c>
      <c r="HDR12073" s="18" t="s">
        <v>199</v>
      </c>
      <c r="HDS12073" s="18" t="s">
        <v>199</v>
      </c>
      <c r="HDT12073" s="18" t="s">
        <v>199</v>
      </c>
      <c r="HDU12073" s="18" t="s">
        <v>199</v>
      </c>
      <c r="HDV12073" s="18" t="s">
        <v>199</v>
      </c>
      <c r="HDW12073" s="18" t="s">
        <v>199</v>
      </c>
      <c r="HDX12073" s="18" t="s">
        <v>199</v>
      </c>
      <c r="HDY12073" s="18" t="s">
        <v>199</v>
      </c>
      <c r="HDZ12073" s="18" t="s">
        <v>199</v>
      </c>
      <c r="HEA12073" s="18" t="s">
        <v>199</v>
      </c>
      <c r="HEB12073" s="18" t="s">
        <v>199</v>
      </c>
      <c r="HEC12073" s="18" t="s">
        <v>199</v>
      </c>
      <c r="HED12073" s="18" t="s">
        <v>199</v>
      </c>
      <c r="HEE12073" s="18" t="s">
        <v>199</v>
      </c>
      <c r="HEF12073" s="18" t="s">
        <v>199</v>
      </c>
      <c r="HEG12073" s="18" t="s">
        <v>199</v>
      </c>
      <c r="HEH12073" s="18" t="s">
        <v>199</v>
      </c>
      <c r="HEI12073" s="18" t="s">
        <v>199</v>
      </c>
      <c r="HEJ12073" s="18" t="s">
        <v>199</v>
      </c>
      <c r="HEK12073" s="18" t="s">
        <v>199</v>
      </c>
      <c r="HEL12073" s="18" t="s">
        <v>199</v>
      </c>
      <c r="HEM12073" s="18" t="s">
        <v>199</v>
      </c>
      <c r="HEN12073" s="18" t="s">
        <v>199</v>
      </c>
      <c r="HEO12073" s="18" t="s">
        <v>199</v>
      </c>
      <c r="HEP12073" s="18" t="s">
        <v>199</v>
      </c>
      <c r="HEQ12073" s="18" t="s">
        <v>199</v>
      </c>
      <c r="HER12073" s="18" t="s">
        <v>199</v>
      </c>
      <c r="HES12073" s="18" t="s">
        <v>199</v>
      </c>
      <c r="HET12073" s="18" t="s">
        <v>199</v>
      </c>
      <c r="HEU12073" s="18" t="s">
        <v>199</v>
      </c>
      <c r="HEV12073" s="18" t="s">
        <v>199</v>
      </c>
      <c r="HEW12073" s="18" t="s">
        <v>199</v>
      </c>
      <c r="HEX12073" s="18" t="s">
        <v>199</v>
      </c>
      <c r="HEY12073" s="18" t="s">
        <v>199</v>
      </c>
      <c r="HEZ12073" s="18" t="s">
        <v>199</v>
      </c>
      <c r="HFA12073" s="18" t="s">
        <v>199</v>
      </c>
      <c r="HFB12073" s="18" t="s">
        <v>199</v>
      </c>
      <c r="HFC12073" s="18" t="s">
        <v>199</v>
      </c>
      <c r="HFD12073" s="18" t="s">
        <v>199</v>
      </c>
      <c r="HFE12073" s="18" t="s">
        <v>199</v>
      </c>
      <c r="HFF12073" s="18" t="s">
        <v>199</v>
      </c>
      <c r="HFG12073" s="18" t="s">
        <v>199</v>
      </c>
      <c r="HFH12073" s="18" t="s">
        <v>199</v>
      </c>
      <c r="HFI12073" s="18" t="s">
        <v>199</v>
      </c>
      <c r="HFJ12073" s="18" t="s">
        <v>199</v>
      </c>
      <c r="HFK12073" s="18" t="s">
        <v>199</v>
      </c>
      <c r="HFL12073" s="18" t="s">
        <v>199</v>
      </c>
      <c r="HFM12073" s="18" t="s">
        <v>199</v>
      </c>
      <c r="HFN12073" s="18" t="s">
        <v>199</v>
      </c>
      <c r="HFO12073" s="18" t="s">
        <v>199</v>
      </c>
      <c r="HFP12073" s="18" t="s">
        <v>199</v>
      </c>
      <c r="HFQ12073" s="18" t="s">
        <v>199</v>
      </c>
      <c r="HFR12073" s="18" t="s">
        <v>199</v>
      </c>
      <c r="HFS12073" s="18" t="s">
        <v>199</v>
      </c>
      <c r="HFT12073" s="18" t="s">
        <v>199</v>
      </c>
      <c r="HFU12073" s="18" t="s">
        <v>199</v>
      </c>
      <c r="HFV12073" s="18" t="s">
        <v>199</v>
      </c>
      <c r="HFW12073" s="18" t="s">
        <v>199</v>
      </c>
      <c r="HFX12073" s="18" t="s">
        <v>199</v>
      </c>
      <c r="HFY12073" s="18" t="s">
        <v>199</v>
      </c>
      <c r="HFZ12073" s="18" t="s">
        <v>199</v>
      </c>
      <c r="HGA12073" s="18" t="s">
        <v>199</v>
      </c>
      <c r="HGB12073" s="18" t="s">
        <v>199</v>
      </c>
      <c r="HGC12073" s="18" t="s">
        <v>199</v>
      </c>
      <c r="HGD12073" s="18" t="s">
        <v>199</v>
      </c>
      <c r="HGE12073" s="18" t="s">
        <v>199</v>
      </c>
      <c r="HGF12073" s="18" t="s">
        <v>199</v>
      </c>
      <c r="HGG12073" s="18" t="s">
        <v>199</v>
      </c>
      <c r="HGH12073" s="18" t="s">
        <v>199</v>
      </c>
      <c r="HGI12073" s="18" t="s">
        <v>199</v>
      </c>
      <c r="HGJ12073" s="18" t="s">
        <v>199</v>
      </c>
      <c r="HGK12073" s="18" t="s">
        <v>199</v>
      </c>
      <c r="HGL12073" s="18" t="s">
        <v>199</v>
      </c>
      <c r="HGM12073" s="18" t="s">
        <v>199</v>
      </c>
      <c r="HGN12073" s="18" t="s">
        <v>199</v>
      </c>
      <c r="HGO12073" s="18" t="s">
        <v>199</v>
      </c>
      <c r="HGP12073" s="18" t="s">
        <v>199</v>
      </c>
      <c r="HGQ12073" s="18" t="s">
        <v>199</v>
      </c>
      <c r="HGR12073" s="18" t="s">
        <v>199</v>
      </c>
      <c r="HGS12073" s="18" t="s">
        <v>199</v>
      </c>
      <c r="HGT12073" s="18" t="s">
        <v>199</v>
      </c>
      <c r="HGU12073" s="18" t="s">
        <v>199</v>
      </c>
      <c r="HGV12073" s="18" t="s">
        <v>199</v>
      </c>
      <c r="HGW12073" s="18" t="s">
        <v>199</v>
      </c>
      <c r="HGX12073" s="18" t="s">
        <v>199</v>
      </c>
      <c r="HGY12073" s="18" t="s">
        <v>199</v>
      </c>
      <c r="HGZ12073" s="18" t="s">
        <v>199</v>
      </c>
      <c r="HHA12073" s="18" t="s">
        <v>199</v>
      </c>
      <c r="HHB12073" s="18" t="s">
        <v>199</v>
      </c>
      <c r="HHC12073" s="18" t="s">
        <v>199</v>
      </c>
      <c r="HHD12073" s="18" t="s">
        <v>199</v>
      </c>
      <c r="HHE12073" s="18" t="s">
        <v>199</v>
      </c>
      <c r="HHF12073" s="18" t="s">
        <v>199</v>
      </c>
      <c r="HHG12073" s="18" t="s">
        <v>199</v>
      </c>
      <c r="HHH12073" s="18" t="s">
        <v>199</v>
      </c>
      <c r="HHI12073" s="18" t="s">
        <v>199</v>
      </c>
      <c r="HHJ12073" s="18" t="s">
        <v>199</v>
      </c>
      <c r="HHK12073" s="18" t="s">
        <v>199</v>
      </c>
      <c r="HHL12073" s="18" t="s">
        <v>199</v>
      </c>
      <c r="HHM12073" s="18" t="s">
        <v>199</v>
      </c>
      <c r="HHN12073" s="18" t="s">
        <v>199</v>
      </c>
      <c r="HHO12073" s="18" t="s">
        <v>199</v>
      </c>
      <c r="HHP12073" s="18" t="s">
        <v>199</v>
      </c>
      <c r="HHQ12073" s="18" t="s">
        <v>199</v>
      </c>
      <c r="HHR12073" s="18" t="s">
        <v>199</v>
      </c>
      <c r="HHS12073" s="18" t="s">
        <v>199</v>
      </c>
      <c r="HHT12073" s="18" t="s">
        <v>199</v>
      </c>
      <c r="HHU12073" s="18" t="s">
        <v>199</v>
      </c>
      <c r="HHV12073" s="18" t="s">
        <v>199</v>
      </c>
      <c r="HHW12073" s="18" t="s">
        <v>199</v>
      </c>
      <c r="HHX12073" s="18" t="s">
        <v>199</v>
      </c>
      <c r="HHY12073" s="18" t="s">
        <v>199</v>
      </c>
      <c r="HHZ12073" s="18" t="s">
        <v>199</v>
      </c>
      <c r="HIA12073" s="18" t="s">
        <v>199</v>
      </c>
      <c r="HIB12073" s="18" t="s">
        <v>199</v>
      </c>
      <c r="HIC12073" s="18" t="s">
        <v>199</v>
      </c>
      <c r="HID12073" s="18" t="s">
        <v>199</v>
      </c>
      <c r="HIE12073" s="18" t="s">
        <v>199</v>
      </c>
      <c r="HIF12073" s="18" t="s">
        <v>199</v>
      </c>
      <c r="HIG12073" s="18" t="s">
        <v>199</v>
      </c>
      <c r="HIH12073" s="18" t="s">
        <v>199</v>
      </c>
      <c r="HII12073" s="18" t="s">
        <v>199</v>
      </c>
      <c r="HIJ12073" s="18" t="s">
        <v>199</v>
      </c>
      <c r="HIK12073" s="18" t="s">
        <v>199</v>
      </c>
      <c r="HIL12073" s="18" t="s">
        <v>199</v>
      </c>
      <c r="HIM12073" s="18" t="s">
        <v>199</v>
      </c>
      <c r="HIN12073" s="18" t="s">
        <v>199</v>
      </c>
      <c r="HIO12073" s="18" t="s">
        <v>199</v>
      </c>
      <c r="HIP12073" s="18" t="s">
        <v>199</v>
      </c>
      <c r="HIQ12073" s="18" t="s">
        <v>199</v>
      </c>
      <c r="HIR12073" s="18" t="s">
        <v>199</v>
      </c>
      <c r="HIS12073" s="18" t="s">
        <v>199</v>
      </c>
      <c r="HIT12073" s="18" t="s">
        <v>199</v>
      </c>
      <c r="HIU12073" s="18" t="s">
        <v>199</v>
      </c>
      <c r="HIV12073" s="18" t="s">
        <v>199</v>
      </c>
      <c r="HIW12073" s="18" t="s">
        <v>199</v>
      </c>
      <c r="HIX12073" s="18" t="s">
        <v>199</v>
      </c>
      <c r="HIY12073" s="18" t="s">
        <v>199</v>
      </c>
      <c r="HIZ12073" s="18" t="s">
        <v>199</v>
      </c>
      <c r="HJA12073" s="18" t="s">
        <v>199</v>
      </c>
      <c r="HJB12073" s="18" t="s">
        <v>199</v>
      </c>
      <c r="HJC12073" s="18" t="s">
        <v>199</v>
      </c>
      <c r="HJD12073" s="18" t="s">
        <v>199</v>
      </c>
      <c r="HJE12073" s="18" t="s">
        <v>199</v>
      </c>
      <c r="HJF12073" s="18" t="s">
        <v>199</v>
      </c>
      <c r="HJG12073" s="18" t="s">
        <v>199</v>
      </c>
      <c r="HJH12073" s="18" t="s">
        <v>199</v>
      </c>
      <c r="HJI12073" s="18" t="s">
        <v>199</v>
      </c>
      <c r="HJJ12073" s="18" t="s">
        <v>199</v>
      </c>
      <c r="HJK12073" s="18" t="s">
        <v>199</v>
      </c>
      <c r="HJL12073" s="18" t="s">
        <v>199</v>
      </c>
      <c r="HJM12073" s="18" t="s">
        <v>199</v>
      </c>
      <c r="HJN12073" s="18" t="s">
        <v>199</v>
      </c>
      <c r="HJO12073" s="18" t="s">
        <v>199</v>
      </c>
      <c r="HJP12073" s="18" t="s">
        <v>199</v>
      </c>
      <c r="HJQ12073" s="18" t="s">
        <v>199</v>
      </c>
      <c r="HJR12073" s="18" t="s">
        <v>199</v>
      </c>
      <c r="HJS12073" s="18" t="s">
        <v>199</v>
      </c>
      <c r="HJT12073" s="18" t="s">
        <v>199</v>
      </c>
      <c r="HJU12073" s="18" t="s">
        <v>199</v>
      </c>
      <c r="HJV12073" s="18" t="s">
        <v>199</v>
      </c>
      <c r="HJW12073" s="18" t="s">
        <v>199</v>
      </c>
      <c r="HJX12073" s="18" t="s">
        <v>199</v>
      </c>
      <c r="HJY12073" s="18" t="s">
        <v>199</v>
      </c>
      <c r="HJZ12073" s="18" t="s">
        <v>199</v>
      </c>
      <c r="HKA12073" s="18" t="s">
        <v>199</v>
      </c>
      <c r="HKB12073" s="18" t="s">
        <v>199</v>
      </c>
      <c r="HKC12073" s="18" t="s">
        <v>199</v>
      </c>
      <c r="HKD12073" s="18" t="s">
        <v>199</v>
      </c>
      <c r="HKE12073" s="18" t="s">
        <v>199</v>
      </c>
      <c r="HKF12073" s="18" t="s">
        <v>199</v>
      </c>
      <c r="HKG12073" s="18" t="s">
        <v>199</v>
      </c>
      <c r="HKH12073" s="18" t="s">
        <v>199</v>
      </c>
      <c r="HKI12073" s="18" t="s">
        <v>199</v>
      </c>
      <c r="HKJ12073" s="18" t="s">
        <v>199</v>
      </c>
      <c r="HKK12073" s="18" t="s">
        <v>199</v>
      </c>
      <c r="HKL12073" s="18" t="s">
        <v>199</v>
      </c>
      <c r="HKM12073" s="18" t="s">
        <v>199</v>
      </c>
      <c r="HKN12073" s="18" t="s">
        <v>199</v>
      </c>
      <c r="HKO12073" s="18" t="s">
        <v>199</v>
      </c>
      <c r="HKP12073" s="18" t="s">
        <v>199</v>
      </c>
      <c r="HKQ12073" s="18" t="s">
        <v>199</v>
      </c>
      <c r="HKR12073" s="18" t="s">
        <v>199</v>
      </c>
      <c r="HKS12073" s="18" t="s">
        <v>199</v>
      </c>
      <c r="HKT12073" s="18" t="s">
        <v>199</v>
      </c>
      <c r="HKU12073" s="18" t="s">
        <v>199</v>
      </c>
      <c r="HKV12073" s="18" t="s">
        <v>199</v>
      </c>
      <c r="HKW12073" s="18" t="s">
        <v>199</v>
      </c>
      <c r="HKX12073" s="18" t="s">
        <v>199</v>
      </c>
      <c r="HKY12073" s="18" t="s">
        <v>199</v>
      </c>
      <c r="HKZ12073" s="18" t="s">
        <v>199</v>
      </c>
      <c r="HLA12073" s="18" t="s">
        <v>199</v>
      </c>
      <c r="HLB12073" s="18" t="s">
        <v>199</v>
      </c>
      <c r="HLC12073" s="18" t="s">
        <v>199</v>
      </c>
      <c r="HLD12073" s="18" t="s">
        <v>199</v>
      </c>
      <c r="HLE12073" s="18" t="s">
        <v>199</v>
      </c>
      <c r="HLF12073" s="18" t="s">
        <v>199</v>
      </c>
      <c r="HLG12073" s="18" t="s">
        <v>199</v>
      </c>
      <c r="HLH12073" s="18" t="s">
        <v>199</v>
      </c>
      <c r="HLI12073" s="18" t="s">
        <v>199</v>
      </c>
      <c r="HLJ12073" s="18" t="s">
        <v>199</v>
      </c>
      <c r="HLK12073" s="18" t="s">
        <v>199</v>
      </c>
      <c r="HLL12073" s="18" t="s">
        <v>199</v>
      </c>
      <c r="HLM12073" s="18" t="s">
        <v>199</v>
      </c>
      <c r="HLN12073" s="18" t="s">
        <v>199</v>
      </c>
      <c r="HLO12073" s="18" t="s">
        <v>199</v>
      </c>
      <c r="HLP12073" s="18" t="s">
        <v>199</v>
      </c>
      <c r="HLQ12073" s="18" t="s">
        <v>199</v>
      </c>
      <c r="HLR12073" s="18" t="s">
        <v>199</v>
      </c>
      <c r="HLS12073" s="18" t="s">
        <v>199</v>
      </c>
      <c r="HLT12073" s="18" t="s">
        <v>199</v>
      </c>
      <c r="HLU12073" s="18" t="s">
        <v>199</v>
      </c>
      <c r="HLV12073" s="18" t="s">
        <v>199</v>
      </c>
      <c r="HLW12073" s="18" t="s">
        <v>199</v>
      </c>
      <c r="HLX12073" s="18" t="s">
        <v>199</v>
      </c>
      <c r="HLY12073" s="18" t="s">
        <v>199</v>
      </c>
      <c r="HLZ12073" s="18" t="s">
        <v>199</v>
      </c>
      <c r="HMA12073" s="18" t="s">
        <v>199</v>
      </c>
      <c r="HMB12073" s="18" t="s">
        <v>199</v>
      </c>
      <c r="HMC12073" s="18" t="s">
        <v>199</v>
      </c>
      <c r="HMD12073" s="18" t="s">
        <v>199</v>
      </c>
      <c r="HME12073" s="18" t="s">
        <v>199</v>
      </c>
      <c r="HMF12073" s="18" t="s">
        <v>199</v>
      </c>
      <c r="HMG12073" s="18" t="s">
        <v>199</v>
      </c>
      <c r="HMH12073" s="18" t="s">
        <v>199</v>
      </c>
      <c r="HMI12073" s="18" t="s">
        <v>199</v>
      </c>
      <c r="HMJ12073" s="18" t="s">
        <v>199</v>
      </c>
      <c r="HMK12073" s="18" t="s">
        <v>199</v>
      </c>
      <c r="HML12073" s="18" t="s">
        <v>199</v>
      </c>
      <c r="HMM12073" s="18" t="s">
        <v>199</v>
      </c>
      <c r="HMN12073" s="18" t="s">
        <v>199</v>
      </c>
      <c r="HMO12073" s="18" t="s">
        <v>199</v>
      </c>
      <c r="HMP12073" s="18" t="s">
        <v>199</v>
      </c>
      <c r="HMQ12073" s="18" t="s">
        <v>199</v>
      </c>
      <c r="HMR12073" s="18" t="s">
        <v>199</v>
      </c>
      <c r="HMS12073" s="18" t="s">
        <v>199</v>
      </c>
      <c r="HMT12073" s="18" t="s">
        <v>199</v>
      </c>
      <c r="HMU12073" s="18" t="s">
        <v>199</v>
      </c>
      <c r="HMV12073" s="18" t="s">
        <v>199</v>
      </c>
      <c r="HMW12073" s="18" t="s">
        <v>199</v>
      </c>
      <c r="HMX12073" s="18" t="s">
        <v>199</v>
      </c>
      <c r="HMY12073" s="18" t="s">
        <v>199</v>
      </c>
      <c r="HMZ12073" s="18" t="s">
        <v>199</v>
      </c>
      <c r="HNA12073" s="18" t="s">
        <v>199</v>
      </c>
      <c r="HNB12073" s="18" t="s">
        <v>199</v>
      </c>
      <c r="HNC12073" s="18" t="s">
        <v>199</v>
      </c>
      <c r="HND12073" s="18" t="s">
        <v>199</v>
      </c>
      <c r="HNE12073" s="18" t="s">
        <v>199</v>
      </c>
      <c r="HNF12073" s="18" t="s">
        <v>199</v>
      </c>
      <c r="HNG12073" s="18" t="s">
        <v>199</v>
      </c>
      <c r="HNH12073" s="18" t="s">
        <v>199</v>
      </c>
      <c r="HNI12073" s="18" t="s">
        <v>199</v>
      </c>
      <c r="HNJ12073" s="18" t="s">
        <v>199</v>
      </c>
      <c r="HNK12073" s="18" t="s">
        <v>199</v>
      </c>
      <c r="HNL12073" s="18" t="s">
        <v>199</v>
      </c>
      <c r="HNM12073" s="18" t="s">
        <v>199</v>
      </c>
      <c r="HNN12073" s="18" t="s">
        <v>199</v>
      </c>
      <c r="HNO12073" s="18" t="s">
        <v>199</v>
      </c>
      <c r="HNP12073" s="18" t="s">
        <v>199</v>
      </c>
      <c r="HNQ12073" s="18" t="s">
        <v>199</v>
      </c>
      <c r="HNR12073" s="18" t="s">
        <v>199</v>
      </c>
      <c r="HNS12073" s="18" t="s">
        <v>199</v>
      </c>
      <c r="HNT12073" s="18" t="s">
        <v>199</v>
      </c>
      <c r="HNU12073" s="18" t="s">
        <v>199</v>
      </c>
      <c r="HNV12073" s="18" t="s">
        <v>199</v>
      </c>
      <c r="HNW12073" s="18" t="s">
        <v>199</v>
      </c>
      <c r="HNX12073" s="18" t="s">
        <v>199</v>
      </c>
      <c r="HNY12073" s="18" t="s">
        <v>199</v>
      </c>
      <c r="HNZ12073" s="18" t="s">
        <v>199</v>
      </c>
      <c r="HOA12073" s="18" t="s">
        <v>199</v>
      </c>
      <c r="HOB12073" s="18" t="s">
        <v>199</v>
      </c>
      <c r="HOC12073" s="18" t="s">
        <v>199</v>
      </c>
      <c r="HOD12073" s="18" t="s">
        <v>199</v>
      </c>
      <c r="HOE12073" s="18" t="s">
        <v>199</v>
      </c>
      <c r="HOF12073" s="18" t="s">
        <v>199</v>
      </c>
      <c r="HOG12073" s="18" t="s">
        <v>199</v>
      </c>
      <c r="HOH12073" s="18" t="s">
        <v>199</v>
      </c>
      <c r="HOI12073" s="18" t="s">
        <v>199</v>
      </c>
      <c r="HOJ12073" s="18" t="s">
        <v>199</v>
      </c>
      <c r="HOK12073" s="18" t="s">
        <v>199</v>
      </c>
      <c r="HOL12073" s="18" t="s">
        <v>199</v>
      </c>
      <c r="HOM12073" s="18" t="s">
        <v>199</v>
      </c>
      <c r="HON12073" s="18" t="s">
        <v>199</v>
      </c>
      <c r="HOO12073" s="18" t="s">
        <v>199</v>
      </c>
      <c r="HOP12073" s="18" t="s">
        <v>199</v>
      </c>
      <c r="HOQ12073" s="18" t="s">
        <v>199</v>
      </c>
      <c r="HOR12073" s="18" t="s">
        <v>199</v>
      </c>
      <c r="HOS12073" s="18" t="s">
        <v>199</v>
      </c>
      <c r="HOT12073" s="18" t="s">
        <v>199</v>
      </c>
      <c r="HOU12073" s="18" t="s">
        <v>199</v>
      </c>
      <c r="HOV12073" s="18" t="s">
        <v>199</v>
      </c>
      <c r="HOW12073" s="18" t="s">
        <v>199</v>
      </c>
      <c r="HOX12073" s="18" t="s">
        <v>199</v>
      </c>
      <c r="HOY12073" s="18" t="s">
        <v>199</v>
      </c>
      <c r="HOZ12073" s="18" t="s">
        <v>199</v>
      </c>
      <c r="HPA12073" s="18" t="s">
        <v>199</v>
      </c>
      <c r="HPB12073" s="18" t="s">
        <v>199</v>
      </c>
      <c r="HPC12073" s="18" t="s">
        <v>199</v>
      </c>
      <c r="HPD12073" s="18" t="s">
        <v>199</v>
      </c>
      <c r="HPE12073" s="18" t="s">
        <v>199</v>
      </c>
      <c r="HPF12073" s="18" t="s">
        <v>199</v>
      </c>
      <c r="HPG12073" s="18" t="s">
        <v>199</v>
      </c>
      <c r="HPH12073" s="18" t="s">
        <v>199</v>
      </c>
      <c r="HPI12073" s="18" t="s">
        <v>199</v>
      </c>
      <c r="HPJ12073" s="18" t="s">
        <v>199</v>
      </c>
      <c r="HPK12073" s="18" t="s">
        <v>199</v>
      </c>
      <c r="HPL12073" s="18" t="s">
        <v>199</v>
      </c>
      <c r="HPM12073" s="18" t="s">
        <v>199</v>
      </c>
      <c r="HPN12073" s="18" t="s">
        <v>199</v>
      </c>
      <c r="HPO12073" s="18" t="s">
        <v>199</v>
      </c>
      <c r="HPP12073" s="18" t="s">
        <v>199</v>
      </c>
      <c r="HPQ12073" s="18" t="s">
        <v>199</v>
      </c>
      <c r="HPR12073" s="18" t="s">
        <v>199</v>
      </c>
      <c r="HPS12073" s="18" t="s">
        <v>199</v>
      </c>
      <c r="HPT12073" s="18" t="s">
        <v>199</v>
      </c>
      <c r="HPU12073" s="18" t="s">
        <v>199</v>
      </c>
      <c r="HPV12073" s="18" t="s">
        <v>199</v>
      </c>
      <c r="HPW12073" s="18" t="s">
        <v>199</v>
      </c>
      <c r="HPX12073" s="18" t="s">
        <v>199</v>
      </c>
      <c r="HPY12073" s="18" t="s">
        <v>199</v>
      </c>
      <c r="HPZ12073" s="18" t="s">
        <v>199</v>
      </c>
      <c r="HQA12073" s="18" t="s">
        <v>199</v>
      </c>
      <c r="HQB12073" s="18" t="s">
        <v>199</v>
      </c>
      <c r="HQC12073" s="18" t="s">
        <v>199</v>
      </c>
      <c r="HQD12073" s="18" t="s">
        <v>199</v>
      </c>
      <c r="HQE12073" s="18" t="s">
        <v>199</v>
      </c>
      <c r="HQF12073" s="18" t="s">
        <v>199</v>
      </c>
      <c r="HQG12073" s="18" t="s">
        <v>199</v>
      </c>
      <c r="HQH12073" s="18" t="s">
        <v>199</v>
      </c>
      <c r="HQI12073" s="18" t="s">
        <v>199</v>
      </c>
      <c r="HQJ12073" s="18" t="s">
        <v>199</v>
      </c>
      <c r="HQK12073" s="18" t="s">
        <v>199</v>
      </c>
      <c r="HQL12073" s="18" t="s">
        <v>199</v>
      </c>
      <c r="HQM12073" s="18" t="s">
        <v>199</v>
      </c>
      <c r="HQN12073" s="18" t="s">
        <v>199</v>
      </c>
      <c r="HQO12073" s="18" t="s">
        <v>199</v>
      </c>
      <c r="HQP12073" s="18" t="s">
        <v>199</v>
      </c>
      <c r="HQQ12073" s="18" t="s">
        <v>199</v>
      </c>
      <c r="HQR12073" s="18" t="s">
        <v>199</v>
      </c>
      <c r="HQS12073" s="18" t="s">
        <v>199</v>
      </c>
      <c r="HQT12073" s="18" t="s">
        <v>199</v>
      </c>
      <c r="HQU12073" s="18" t="s">
        <v>199</v>
      </c>
      <c r="HQV12073" s="18" t="s">
        <v>199</v>
      </c>
      <c r="HQW12073" s="18" t="s">
        <v>199</v>
      </c>
      <c r="HQX12073" s="18" t="s">
        <v>199</v>
      </c>
      <c r="HQY12073" s="18" t="s">
        <v>199</v>
      </c>
      <c r="HQZ12073" s="18" t="s">
        <v>199</v>
      </c>
      <c r="HRA12073" s="18" t="s">
        <v>199</v>
      </c>
      <c r="HRB12073" s="18" t="s">
        <v>199</v>
      </c>
      <c r="HRC12073" s="18" t="s">
        <v>199</v>
      </c>
      <c r="HRD12073" s="18" t="s">
        <v>199</v>
      </c>
      <c r="HRE12073" s="18" t="s">
        <v>199</v>
      </c>
      <c r="HRF12073" s="18" t="s">
        <v>199</v>
      </c>
      <c r="HRG12073" s="18" t="s">
        <v>199</v>
      </c>
      <c r="HRH12073" s="18" t="s">
        <v>199</v>
      </c>
      <c r="HRI12073" s="18" t="s">
        <v>199</v>
      </c>
      <c r="HRJ12073" s="18" t="s">
        <v>199</v>
      </c>
      <c r="HRK12073" s="18" t="s">
        <v>199</v>
      </c>
      <c r="HRL12073" s="18" t="s">
        <v>199</v>
      </c>
      <c r="HRM12073" s="18" t="s">
        <v>199</v>
      </c>
      <c r="HRN12073" s="18" t="s">
        <v>199</v>
      </c>
      <c r="HRO12073" s="18" t="s">
        <v>199</v>
      </c>
      <c r="HRP12073" s="18" t="s">
        <v>199</v>
      </c>
      <c r="HRQ12073" s="18" t="s">
        <v>199</v>
      </c>
      <c r="HRR12073" s="18" t="s">
        <v>199</v>
      </c>
      <c r="HRS12073" s="18" t="s">
        <v>199</v>
      </c>
      <c r="HRT12073" s="18" t="s">
        <v>199</v>
      </c>
      <c r="HRU12073" s="18" t="s">
        <v>199</v>
      </c>
      <c r="HRV12073" s="18" t="s">
        <v>199</v>
      </c>
      <c r="HRW12073" s="18" t="s">
        <v>199</v>
      </c>
      <c r="HRX12073" s="18" t="s">
        <v>199</v>
      </c>
      <c r="HRY12073" s="18" t="s">
        <v>199</v>
      </c>
      <c r="HRZ12073" s="18" t="s">
        <v>199</v>
      </c>
      <c r="HSA12073" s="18" t="s">
        <v>199</v>
      </c>
      <c r="HSB12073" s="18" t="s">
        <v>199</v>
      </c>
      <c r="HSC12073" s="18" t="s">
        <v>199</v>
      </c>
      <c r="HSD12073" s="18" t="s">
        <v>199</v>
      </c>
      <c r="HSE12073" s="18" t="s">
        <v>199</v>
      </c>
      <c r="HSF12073" s="18" t="s">
        <v>199</v>
      </c>
      <c r="HSG12073" s="18" t="s">
        <v>199</v>
      </c>
      <c r="HSH12073" s="18" t="s">
        <v>199</v>
      </c>
      <c r="HSI12073" s="18" t="s">
        <v>199</v>
      </c>
      <c r="HSJ12073" s="18" t="s">
        <v>199</v>
      </c>
      <c r="HSK12073" s="18" t="s">
        <v>199</v>
      </c>
      <c r="HSL12073" s="18" t="s">
        <v>199</v>
      </c>
      <c r="HSM12073" s="18" t="s">
        <v>199</v>
      </c>
      <c r="HSN12073" s="18" t="s">
        <v>199</v>
      </c>
      <c r="HSO12073" s="18" t="s">
        <v>199</v>
      </c>
      <c r="HSP12073" s="18" t="s">
        <v>199</v>
      </c>
      <c r="HSQ12073" s="18" t="s">
        <v>199</v>
      </c>
      <c r="HSR12073" s="18" t="s">
        <v>199</v>
      </c>
      <c r="HSS12073" s="18" t="s">
        <v>199</v>
      </c>
      <c r="HST12073" s="18" t="s">
        <v>199</v>
      </c>
      <c r="HSU12073" s="18" t="s">
        <v>199</v>
      </c>
      <c r="HSV12073" s="18" t="s">
        <v>199</v>
      </c>
      <c r="HSW12073" s="18" t="s">
        <v>199</v>
      </c>
      <c r="HSX12073" s="18" t="s">
        <v>199</v>
      </c>
      <c r="HSY12073" s="18" t="s">
        <v>199</v>
      </c>
      <c r="HSZ12073" s="18" t="s">
        <v>199</v>
      </c>
      <c r="HTA12073" s="18" t="s">
        <v>199</v>
      </c>
      <c r="HTB12073" s="18" t="s">
        <v>199</v>
      </c>
      <c r="HTC12073" s="18" t="s">
        <v>199</v>
      </c>
      <c r="HTD12073" s="18" t="s">
        <v>199</v>
      </c>
      <c r="HTE12073" s="18" t="s">
        <v>199</v>
      </c>
      <c r="HTF12073" s="18" t="s">
        <v>199</v>
      </c>
      <c r="HTG12073" s="18" t="s">
        <v>199</v>
      </c>
      <c r="HTH12073" s="18" t="s">
        <v>199</v>
      </c>
      <c r="HTI12073" s="18" t="s">
        <v>199</v>
      </c>
      <c r="HTJ12073" s="18" t="s">
        <v>199</v>
      </c>
      <c r="HTK12073" s="18" t="s">
        <v>199</v>
      </c>
      <c r="HTL12073" s="18" t="s">
        <v>199</v>
      </c>
      <c r="HTM12073" s="18" t="s">
        <v>199</v>
      </c>
      <c r="HTN12073" s="18" t="s">
        <v>199</v>
      </c>
      <c r="HTO12073" s="18" t="s">
        <v>199</v>
      </c>
      <c r="HTP12073" s="18" t="s">
        <v>199</v>
      </c>
      <c r="HTQ12073" s="18" t="s">
        <v>199</v>
      </c>
      <c r="HTR12073" s="18" t="s">
        <v>199</v>
      </c>
      <c r="HTS12073" s="18" t="s">
        <v>199</v>
      </c>
      <c r="HTT12073" s="18" t="s">
        <v>199</v>
      </c>
      <c r="HTU12073" s="18" t="s">
        <v>199</v>
      </c>
      <c r="HTV12073" s="18" t="s">
        <v>199</v>
      </c>
      <c r="HTW12073" s="18" t="s">
        <v>199</v>
      </c>
      <c r="HTX12073" s="18" t="s">
        <v>199</v>
      </c>
      <c r="HTY12073" s="18" t="s">
        <v>199</v>
      </c>
      <c r="HTZ12073" s="18" t="s">
        <v>199</v>
      </c>
      <c r="HUA12073" s="18" t="s">
        <v>199</v>
      </c>
      <c r="HUB12073" s="18" t="s">
        <v>199</v>
      </c>
      <c r="HUC12073" s="18" t="s">
        <v>199</v>
      </c>
      <c r="HUD12073" s="18" t="s">
        <v>199</v>
      </c>
      <c r="HUE12073" s="18" t="s">
        <v>199</v>
      </c>
      <c r="HUF12073" s="18" t="s">
        <v>199</v>
      </c>
      <c r="HUG12073" s="18" t="s">
        <v>199</v>
      </c>
      <c r="HUH12073" s="18" t="s">
        <v>199</v>
      </c>
      <c r="HUI12073" s="18" t="s">
        <v>199</v>
      </c>
      <c r="HUJ12073" s="18" t="s">
        <v>199</v>
      </c>
      <c r="HUK12073" s="18" t="s">
        <v>199</v>
      </c>
      <c r="HUL12073" s="18" t="s">
        <v>199</v>
      </c>
      <c r="HUM12073" s="18" t="s">
        <v>199</v>
      </c>
      <c r="HUN12073" s="18" t="s">
        <v>199</v>
      </c>
      <c r="HUO12073" s="18" t="s">
        <v>199</v>
      </c>
      <c r="HUP12073" s="18" t="s">
        <v>199</v>
      </c>
      <c r="HUQ12073" s="18" t="s">
        <v>199</v>
      </c>
      <c r="HUR12073" s="18" t="s">
        <v>199</v>
      </c>
      <c r="HUS12073" s="18" t="s">
        <v>199</v>
      </c>
      <c r="HUT12073" s="18" t="s">
        <v>199</v>
      </c>
      <c r="HUU12073" s="18" t="s">
        <v>199</v>
      </c>
      <c r="HUV12073" s="18" t="s">
        <v>199</v>
      </c>
      <c r="HUW12073" s="18" t="s">
        <v>199</v>
      </c>
      <c r="HUX12073" s="18" t="s">
        <v>199</v>
      </c>
      <c r="HUY12073" s="18" t="s">
        <v>199</v>
      </c>
      <c r="HUZ12073" s="18" t="s">
        <v>199</v>
      </c>
      <c r="HVA12073" s="18" t="s">
        <v>199</v>
      </c>
      <c r="HVB12073" s="18" t="s">
        <v>199</v>
      </c>
      <c r="HVC12073" s="18" t="s">
        <v>199</v>
      </c>
      <c r="HVD12073" s="18" t="s">
        <v>199</v>
      </c>
      <c r="HVE12073" s="18" t="s">
        <v>199</v>
      </c>
      <c r="HVF12073" s="18" t="s">
        <v>199</v>
      </c>
      <c r="HVG12073" s="18" t="s">
        <v>199</v>
      </c>
      <c r="HVH12073" s="18" t="s">
        <v>199</v>
      </c>
      <c r="HVI12073" s="18" t="s">
        <v>199</v>
      </c>
      <c r="HVJ12073" s="18" t="s">
        <v>199</v>
      </c>
      <c r="HVK12073" s="18" t="s">
        <v>199</v>
      </c>
      <c r="HVL12073" s="18" t="s">
        <v>199</v>
      </c>
      <c r="HVM12073" s="18" t="s">
        <v>199</v>
      </c>
      <c r="HVN12073" s="18" t="s">
        <v>199</v>
      </c>
      <c r="HVO12073" s="18" t="s">
        <v>199</v>
      </c>
      <c r="HVP12073" s="18" t="s">
        <v>199</v>
      </c>
      <c r="HVQ12073" s="18" t="s">
        <v>199</v>
      </c>
      <c r="HVR12073" s="18" t="s">
        <v>199</v>
      </c>
      <c r="HVS12073" s="18" t="s">
        <v>199</v>
      </c>
      <c r="HVT12073" s="18" t="s">
        <v>199</v>
      </c>
      <c r="HVU12073" s="18" t="s">
        <v>199</v>
      </c>
      <c r="HVV12073" s="18" t="s">
        <v>199</v>
      </c>
      <c r="HVW12073" s="18" t="s">
        <v>199</v>
      </c>
      <c r="HVX12073" s="18" t="s">
        <v>199</v>
      </c>
      <c r="HVY12073" s="18" t="s">
        <v>199</v>
      </c>
      <c r="HVZ12073" s="18" t="s">
        <v>199</v>
      </c>
      <c r="HWA12073" s="18" t="s">
        <v>199</v>
      </c>
      <c r="HWB12073" s="18" t="s">
        <v>199</v>
      </c>
      <c r="HWC12073" s="18" t="s">
        <v>199</v>
      </c>
      <c r="HWD12073" s="18" t="s">
        <v>199</v>
      </c>
      <c r="HWE12073" s="18" t="s">
        <v>199</v>
      </c>
      <c r="HWF12073" s="18" t="s">
        <v>199</v>
      </c>
      <c r="HWG12073" s="18" t="s">
        <v>199</v>
      </c>
      <c r="HWH12073" s="18" t="s">
        <v>199</v>
      </c>
      <c r="HWI12073" s="18" t="s">
        <v>199</v>
      </c>
      <c r="HWJ12073" s="18" t="s">
        <v>199</v>
      </c>
      <c r="HWK12073" s="18" t="s">
        <v>199</v>
      </c>
      <c r="HWL12073" s="18" t="s">
        <v>199</v>
      </c>
      <c r="HWM12073" s="18" t="s">
        <v>199</v>
      </c>
      <c r="HWN12073" s="18" t="s">
        <v>199</v>
      </c>
      <c r="HWO12073" s="18" t="s">
        <v>199</v>
      </c>
      <c r="HWP12073" s="18" t="s">
        <v>199</v>
      </c>
      <c r="HWQ12073" s="18" t="s">
        <v>199</v>
      </c>
      <c r="HWR12073" s="18" t="s">
        <v>199</v>
      </c>
      <c r="HWS12073" s="18" t="s">
        <v>199</v>
      </c>
      <c r="HWT12073" s="18" t="s">
        <v>199</v>
      </c>
      <c r="HWU12073" s="18" t="s">
        <v>199</v>
      </c>
      <c r="HWV12073" s="18" t="s">
        <v>199</v>
      </c>
      <c r="HWW12073" s="18" t="s">
        <v>199</v>
      </c>
      <c r="HWX12073" s="18" t="s">
        <v>199</v>
      </c>
      <c r="HWY12073" s="18" t="s">
        <v>199</v>
      </c>
      <c r="HWZ12073" s="18" t="s">
        <v>199</v>
      </c>
      <c r="HXA12073" s="18" t="s">
        <v>199</v>
      </c>
      <c r="HXB12073" s="18" t="s">
        <v>199</v>
      </c>
      <c r="HXC12073" s="18" t="s">
        <v>199</v>
      </c>
      <c r="HXD12073" s="18" t="s">
        <v>199</v>
      </c>
      <c r="HXE12073" s="18" t="s">
        <v>199</v>
      </c>
      <c r="HXF12073" s="18" t="s">
        <v>199</v>
      </c>
      <c r="HXG12073" s="18" t="s">
        <v>199</v>
      </c>
      <c r="HXH12073" s="18" t="s">
        <v>199</v>
      </c>
      <c r="HXI12073" s="18" t="s">
        <v>199</v>
      </c>
      <c r="HXJ12073" s="18" t="s">
        <v>199</v>
      </c>
      <c r="HXK12073" s="18" t="s">
        <v>199</v>
      </c>
      <c r="HXL12073" s="18" t="s">
        <v>199</v>
      </c>
      <c r="HXM12073" s="18" t="s">
        <v>199</v>
      </c>
      <c r="HXN12073" s="18" t="s">
        <v>199</v>
      </c>
      <c r="HXO12073" s="18" t="s">
        <v>199</v>
      </c>
      <c r="HXP12073" s="18" t="s">
        <v>199</v>
      </c>
      <c r="HXQ12073" s="18" t="s">
        <v>199</v>
      </c>
      <c r="HXR12073" s="18" t="s">
        <v>199</v>
      </c>
      <c r="HXS12073" s="18" t="s">
        <v>199</v>
      </c>
      <c r="HXT12073" s="18" t="s">
        <v>199</v>
      </c>
      <c r="HXU12073" s="18" t="s">
        <v>199</v>
      </c>
      <c r="HXV12073" s="18" t="s">
        <v>199</v>
      </c>
      <c r="HXW12073" s="18" t="s">
        <v>199</v>
      </c>
      <c r="HXX12073" s="18" t="s">
        <v>199</v>
      </c>
      <c r="HXY12073" s="18" t="s">
        <v>199</v>
      </c>
      <c r="HXZ12073" s="18" t="s">
        <v>199</v>
      </c>
      <c r="HYA12073" s="18" t="s">
        <v>199</v>
      </c>
      <c r="HYB12073" s="18" t="s">
        <v>199</v>
      </c>
      <c r="HYC12073" s="18" t="s">
        <v>199</v>
      </c>
      <c r="HYD12073" s="18" t="s">
        <v>199</v>
      </c>
      <c r="HYE12073" s="18" t="s">
        <v>199</v>
      </c>
      <c r="HYF12073" s="18" t="s">
        <v>199</v>
      </c>
      <c r="HYG12073" s="18" t="s">
        <v>199</v>
      </c>
      <c r="HYH12073" s="18" t="s">
        <v>199</v>
      </c>
      <c r="HYI12073" s="18" t="s">
        <v>199</v>
      </c>
      <c r="HYJ12073" s="18" t="s">
        <v>199</v>
      </c>
      <c r="HYK12073" s="18" t="s">
        <v>199</v>
      </c>
      <c r="HYL12073" s="18" t="s">
        <v>199</v>
      </c>
      <c r="HYM12073" s="18" t="s">
        <v>199</v>
      </c>
      <c r="HYN12073" s="18" t="s">
        <v>199</v>
      </c>
      <c r="HYO12073" s="18" t="s">
        <v>199</v>
      </c>
      <c r="HYP12073" s="18" t="s">
        <v>199</v>
      </c>
      <c r="HYQ12073" s="18" t="s">
        <v>199</v>
      </c>
      <c r="HYR12073" s="18" t="s">
        <v>199</v>
      </c>
      <c r="HYS12073" s="18" t="s">
        <v>199</v>
      </c>
      <c r="HYT12073" s="18" t="s">
        <v>199</v>
      </c>
      <c r="HYU12073" s="18" t="s">
        <v>199</v>
      </c>
      <c r="HYV12073" s="18" t="s">
        <v>199</v>
      </c>
      <c r="HYW12073" s="18" t="s">
        <v>199</v>
      </c>
      <c r="HYX12073" s="18" t="s">
        <v>199</v>
      </c>
      <c r="HYY12073" s="18" t="s">
        <v>199</v>
      </c>
      <c r="HYZ12073" s="18" t="s">
        <v>199</v>
      </c>
      <c r="HZA12073" s="18" t="s">
        <v>199</v>
      </c>
      <c r="HZB12073" s="18" t="s">
        <v>199</v>
      </c>
      <c r="HZC12073" s="18" t="s">
        <v>199</v>
      </c>
      <c r="HZD12073" s="18" t="s">
        <v>199</v>
      </c>
      <c r="HZE12073" s="18" t="s">
        <v>199</v>
      </c>
      <c r="HZF12073" s="18" t="s">
        <v>199</v>
      </c>
      <c r="HZG12073" s="18" t="s">
        <v>199</v>
      </c>
      <c r="HZH12073" s="18" t="s">
        <v>199</v>
      </c>
      <c r="HZI12073" s="18" t="s">
        <v>199</v>
      </c>
      <c r="HZJ12073" s="18" t="s">
        <v>199</v>
      </c>
      <c r="HZK12073" s="18" t="s">
        <v>199</v>
      </c>
      <c r="HZL12073" s="18" t="s">
        <v>199</v>
      </c>
      <c r="HZM12073" s="18" t="s">
        <v>199</v>
      </c>
      <c r="HZN12073" s="18" t="s">
        <v>199</v>
      </c>
      <c r="HZO12073" s="18" t="s">
        <v>199</v>
      </c>
      <c r="HZP12073" s="18" t="s">
        <v>199</v>
      </c>
      <c r="HZQ12073" s="18" t="s">
        <v>199</v>
      </c>
      <c r="HZR12073" s="18" t="s">
        <v>199</v>
      </c>
      <c r="HZS12073" s="18" t="s">
        <v>199</v>
      </c>
      <c r="HZT12073" s="18" t="s">
        <v>199</v>
      </c>
      <c r="HZU12073" s="18" t="s">
        <v>199</v>
      </c>
      <c r="HZV12073" s="18" t="s">
        <v>199</v>
      </c>
      <c r="HZW12073" s="18" t="s">
        <v>199</v>
      </c>
      <c r="HZX12073" s="18" t="s">
        <v>199</v>
      </c>
      <c r="HZY12073" s="18" t="s">
        <v>199</v>
      </c>
      <c r="HZZ12073" s="18" t="s">
        <v>199</v>
      </c>
      <c r="IAA12073" s="18" t="s">
        <v>199</v>
      </c>
      <c r="IAB12073" s="18" t="s">
        <v>199</v>
      </c>
      <c r="IAC12073" s="18" t="s">
        <v>199</v>
      </c>
      <c r="IAD12073" s="18" t="s">
        <v>199</v>
      </c>
      <c r="IAE12073" s="18" t="s">
        <v>199</v>
      </c>
      <c r="IAF12073" s="18" t="s">
        <v>199</v>
      </c>
      <c r="IAG12073" s="18" t="s">
        <v>199</v>
      </c>
      <c r="IAH12073" s="18" t="s">
        <v>199</v>
      </c>
      <c r="IAI12073" s="18" t="s">
        <v>199</v>
      </c>
      <c r="IAJ12073" s="18" t="s">
        <v>199</v>
      </c>
      <c r="IAK12073" s="18" t="s">
        <v>199</v>
      </c>
      <c r="IAL12073" s="18" t="s">
        <v>199</v>
      </c>
      <c r="IAM12073" s="18" t="s">
        <v>199</v>
      </c>
      <c r="IAN12073" s="18" t="s">
        <v>199</v>
      </c>
      <c r="IAO12073" s="18" t="s">
        <v>199</v>
      </c>
      <c r="IAP12073" s="18" t="s">
        <v>199</v>
      </c>
      <c r="IAQ12073" s="18" t="s">
        <v>199</v>
      </c>
      <c r="IAR12073" s="18" t="s">
        <v>199</v>
      </c>
      <c r="IAS12073" s="18" t="s">
        <v>199</v>
      </c>
      <c r="IAT12073" s="18" t="s">
        <v>199</v>
      </c>
      <c r="IAU12073" s="18" t="s">
        <v>199</v>
      </c>
      <c r="IAV12073" s="18" t="s">
        <v>199</v>
      </c>
      <c r="IAW12073" s="18" t="s">
        <v>199</v>
      </c>
      <c r="IAX12073" s="18" t="s">
        <v>199</v>
      </c>
      <c r="IAY12073" s="18" t="s">
        <v>199</v>
      </c>
      <c r="IAZ12073" s="18" t="s">
        <v>199</v>
      </c>
      <c r="IBA12073" s="18" t="s">
        <v>199</v>
      </c>
      <c r="IBB12073" s="18" t="s">
        <v>199</v>
      </c>
      <c r="IBC12073" s="18" t="s">
        <v>199</v>
      </c>
      <c r="IBD12073" s="18" t="s">
        <v>199</v>
      </c>
      <c r="IBE12073" s="18" t="s">
        <v>199</v>
      </c>
      <c r="IBF12073" s="18" t="s">
        <v>199</v>
      </c>
      <c r="IBG12073" s="18" t="s">
        <v>199</v>
      </c>
      <c r="IBH12073" s="18" t="s">
        <v>199</v>
      </c>
      <c r="IBI12073" s="18" t="s">
        <v>199</v>
      </c>
      <c r="IBJ12073" s="18" t="s">
        <v>199</v>
      </c>
      <c r="IBK12073" s="18" t="s">
        <v>199</v>
      </c>
      <c r="IBL12073" s="18" t="s">
        <v>199</v>
      </c>
      <c r="IBM12073" s="18" t="s">
        <v>199</v>
      </c>
      <c r="IBN12073" s="18" t="s">
        <v>199</v>
      </c>
      <c r="IBO12073" s="18" t="s">
        <v>199</v>
      </c>
      <c r="IBP12073" s="18" t="s">
        <v>199</v>
      </c>
      <c r="IBQ12073" s="18" t="s">
        <v>199</v>
      </c>
      <c r="IBR12073" s="18" t="s">
        <v>199</v>
      </c>
      <c r="IBS12073" s="18" t="s">
        <v>199</v>
      </c>
      <c r="IBT12073" s="18" t="s">
        <v>199</v>
      </c>
      <c r="IBU12073" s="18" t="s">
        <v>199</v>
      </c>
      <c r="IBV12073" s="18" t="s">
        <v>199</v>
      </c>
      <c r="IBW12073" s="18" t="s">
        <v>199</v>
      </c>
      <c r="IBX12073" s="18" t="s">
        <v>199</v>
      </c>
      <c r="IBY12073" s="18" t="s">
        <v>199</v>
      </c>
      <c r="IBZ12073" s="18" t="s">
        <v>199</v>
      </c>
      <c r="ICA12073" s="18" t="s">
        <v>199</v>
      </c>
      <c r="ICB12073" s="18" t="s">
        <v>199</v>
      </c>
      <c r="ICC12073" s="18" t="s">
        <v>199</v>
      </c>
      <c r="ICD12073" s="18" t="s">
        <v>199</v>
      </c>
      <c r="ICE12073" s="18" t="s">
        <v>199</v>
      </c>
      <c r="ICF12073" s="18" t="s">
        <v>199</v>
      </c>
      <c r="ICG12073" s="18" t="s">
        <v>199</v>
      </c>
      <c r="ICH12073" s="18" t="s">
        <v>199</v>
      </c>
      <c r="ICI12073" s="18" t="s">
        <v>199</v>
      </c>
      <c r="ICJ12073" s="18" t="s">
        <v>199</v>
      </c>
      <c r="ICK12073" s="18" t="s">
        <v>199</v>
      </c>
      <c r="ICL12073" s="18" t="s">
        <v>199</v>
      </c>
      <c r="ICM12073" s="18" t="s">
        <v>199</v>
      </c>
      <c r="ICN12073" s="18" t="s">
        <v>199</v>
      </c>
      <c r="ICO12073" s="18" t="s">
        <v>199</v>
      </c>
      <c r="ICP12073" s="18" t="s">
        <v>199</v>
      </c>
      <c r="ICQ12073" s="18" t="s">
        <v>199</v>
      </c>
      <c r="ICR12073" s="18" t="s">
        <v>199</v>
      </c>
      <c r="ICS12073" s="18" t="s">
        <v>199</v>
      </c>
      <c r="ICT12073" s="18" t="s">
        <v>199</v>
      </c>
      <c r="ICU12073" s="18" t="s">
        <v>199</v>
      </c>
      <c r="ICV12073" s="18" t="s">
        <v>199</v>
      </c>
      <c r="ICW12073" s="18" t="s">
        <v>199</v>
      </c>
      <c r="ICX12073" s="18" t="s">
        <v>199</v>
      </c>
      <c r="ICY12073" s="18" t="s">
        <v>199</v>
      </c>
      <c r="ICZ12073" s="18" t="s">
        <v>199</v>
      </c>
      <c r="IDA12073" s="18" t="s">
        <v>199</v>
      </c>
      <c r="IDB12073" s="18" t="s">
        <v>199</v>
      </c>
      <c r="IDC12073" s="18" t="s">
        <v>199</v>
      </c>
      <c r="IDD12073" s="18" t="s">
        <v>199</v>
      </c>
      <c r="IDE12073" s="18" t="s">
        <v>199</v>
      </c>
      <c r="IDF12073" s="18" t="s">
        <v>199</v>
      </c>
      <c r="IDG12073" s="18" t="s">
        <v>199</v>
      </c>
      <c r="IDH12073" s="18" t="s">
        <v>199</v>
      </c>
      <c r="IDI12073" s="18" t="s">
        <v>199</v>
      </c>
      <c r="IDJ12073" s="18" t="s">
        <v>199</v>
      </c>
      <c r="IDK12073" s="18" t="s">
        <v>199</v>
      </c>
      <c r="IDL12073" s="18" t="s">
        <v>199</v>
      </c>
      <c r="IDM12073" s="18" t="s">
        <v>199</v>
      </c>
      <c r="IDN12073" s="18" t="s">
        <v>199</v>
      </c>
      <c r="IDO12073" s="18" t="s">
        <v>199</v>
      </c>
      <c r="IDP12073" s="18" t="s">
        <v>199</v>
      </c>
      <c r="IDQ12073" s="18" t="s">
        <v>199</v>
      </c>
      <c r="IDR12073" s="18" t="s">
        <v>199</v>
      </c>
      <c r="IDS12073" s="18" t="s">
        <v>199</v>
      </c>
      <c r="IDT12073" s="18" t="s">
        <v>199</v>
      </c>
      <c r="IDU12073" s="18" t="s">
        <v>199</v>
      </c>
      <c r="IDV12073" s="18" t="s">
        <v>199</v>
      </c>
      <c r="IDW12073" s="18" t="s">
        <v>199</v>
      </c>
      <c r="IDX12073" s="18" t="s">
        <v>199</v>
      </c>
      <c r="IDY12073" s="18" t="s">
        <v>199</v>
      </c>
      <c r="IDZ12073" s="18" t="s">
        <v>199</v>
      </c>
      <c r="IEA12073" s="18" t="s">
        <v>199</v>
      </c>
      <c r="IEB12073" s="18" t="s">
        <v>199</v>
      </c>
      <c r="IEC12073" s="18" t="s">
        <v>199</v>
      </c>
      <c r="IED12073" s="18" t="s">
        <v>199</v>
      </c>
      <c r="IEE12073" s="18" t="s">
        <v>199</v>
      </c>
      <c r="IEF12073" s="18" t="s">
        <v>199</v>
      </c>
      <c r="IEG12073" s="18" t="s">
        <v>199</v>
      </c>
      <c r="IEH12073" s="18" t="s">
        <v>199</v>
      </c>
      <c r="IEI12073" s="18" t="s">
        <v>199</v>
      </c>
      <c r="IEJ12073" s="18" t="s">
        <v>199</v>
      </c>
      <c r="IEK12073" s="18" t="s">
        <v>199</v>
      </c>
      <c r="IEL12073" s="18" t="s">
        <v>199</v>
      </c>
      <c r="IEM12073" s="18" t="s">
        <v>199</v>
      </c>
      <c r="IEN12073" s="18" t="s">
        <v>199</v>
      </c>
      <c r="IEO12073" s="18" t="s">
        <v>199</v>
      </c>
      <c r="IEP12073" s="18" t="s">
        <v>199</v>
      </c>
      <c r="IEQ12073" s="18" t="s">
        <v>199</v>
      </c>
      <c r="IER12073" s="18" t="s">
        <v>199</v>
      </c>
      <c r="IES12073" s="18" t="s">
        <v>199</v>
      </c>
      <c r="IET12073" s="18" t="s">
        <v>199</v>
      </c>
      <c r="IEU12073" s="18" t="s">
        <v>199</v>
      </c>
      <c r="IEV12073" s="18" t="s">
        <v>199</v>
      </c>
      <c r="IEW12073" s="18" t="s">
        <v>199</v>
      </c>
      <c r="IEX12073" s="18" t="s">
        <v>199</v>
      </c>
      <c r="IEY12073" s="18" t="s">
        <v>199</v>
      </c>
      <c r="IEZ12073" s="18" t="s">
        <v>199</v>
      </c>
      <c r="IFA12073" s="18" t="s">
        <v>199</v>
      </c>
      <c r="IFB12073" s="18" t="s">
        <v>199</v>
      </c>
      <c r="IFC12073" s="18" t="s">
        <v>199</v>
      </c>
      <c r="IFD12073" s="18" t="s">
        <v>199</v>
      </c>
      <c r="IFE12073" s="18" t="s">
        <v>199</v>
      </c>
      <c r="IFF12073" s="18" t="s">
        <v>199</v>
      </c>
      <c r="IFG12073" s="18" t="s">
        <v>199</v>
      </c>
      <c r="IFH12073" s="18" t="s">
        <v>199</v>
      </c>
      <c r="IFI12073" s="18" t="s">
        <v>199</v>
      </c>
      <c r="IFJ12073" s="18" t="s">
        <v>199</v>
      </c>
      <c r="IFK12073" s="18" t="s">
        <v>199</v>
      </c>
      <c r="IFL12073" s="18" t="s">
        <v>199</v>
      </c>
      <c r="IFM12073" s="18" t="s">
        <v>199</v>
      </c>
      <c r="IFN12073" s="18" t="s">
        <v>199</v>
      </c>
      <c r="IFO12073" s="18" t="s">
        <v>199</v>
      </c>
      <c r="IFP12073" s="18" t="s">
        <v>199</v>
      </c>
      <c r="IFQ12073" s="18" t="s">
        <v>199</v>
      </c>
      <c r="IFR12073" s="18" t="s">
        <v>199</v>
      </c>
      <c r="IFS12073" s="18" t="s">
        <v>199</v>
      </c>
      <c r="IFT12073" s="18" t="s">
        <v>199</v>
      </c>
      <c r="IFU12073" s="18" t="s">
        <v>199</v>
      </c>
      <c r="IFV12073" s="18" t="s">
        <v>199</v>
      </c>
      <c r="IFW12073" s="18" t="s">
        <v>199</v>
      </c>
      <c r="IFX12073" s="18" t="s">
        <v>199</v>
      </c>
      <c r="IFY12073" s="18" t="s">
        <v>199</v>
      </c>
      <c r="IFZ12073" s="18" t="s">
        <v>199</v>
      </c>
      <c r="IGA12073" s="18" t="s">
        <v>199</v>
      </c>
      <c r="IGB12073" s="18" t="s">
        <v>199</v>
      </c>
      <c r="IGC12073" s="18" t="s">
        <v>199</v>
      </c>
      <c r="IGD12073" s="18" t="s">
        <v>199</v>
      </c>
      <c r="IGE12073" s="18" t="s">
        <v>199</v>
      </c>
      <c r="IGF12073" s="18" t="s">
        <v>199</v>
      </c>
      <c r="IGG12073" s="18" t="s">
        <v>199</v>
      </c>
      <c r="IGH12073" s="18" t="s">
        <v>199</v>
      </c>
      <c r="IGI12073" s="18" t="s">
        <v>199</v>
      </c>
      <c r="IGJ12073" s="18" t="s">
        <v>199</v>
      </c>
      <c r="IGK12073" s="18" t="s">
        <v>199</v>
      </c>
      <c r="IGL12073" s="18" t="s">
        <v>199</v>
      </c>
      <c r="IGM12073" s="18" t="s">
        <v>199</v>
      </c>
      <c r="IGN12073" s="18" t="s">
        <v>199</v>
      </c>
      <c r="IGO12073" s="18" t="s">
        <v>199</v>
      </c>
      <c r="IGP12073" s="18" t="s">
        <v>199</v>
      </c>
      <c r="IGQ12073" s="18" t="s">
        <v>199</v>
      </c>
      <c r="IGR12073" s="18" t="s">
        <v>199</v>
      </c>
      <c r="IGS12073" s="18" t="s">
        <v>199</v>
      </c>
      <c r="IGT12073" s="18" t="s">
        <v>199</v>
      </c>
      <c r="IGU12073" s="18" t="s">
        <v>199</v>
      </c>
      <c r="IGV12073" s="18" t="s">
        <v>199</v>
      </c>
      <c r="IGW12073" s="18" t="s">
        <v>199</v>
      </c>
      <c r="IGX12073" s="18" t="s">
        <v>199</v>
      </c>
      <c r="IGY12073" s="18" t="s">
        <v>199</v>
      </c>
      <c r="IGZ12073" s="18" t="s">
        <v>199</v>
      </c>
      <c r="IHA12073" s="18" t="s">
        <v>199</v>
      </c>
      <c r="IHB12073" s="18" t="s">
        <v>199</v>
      </c>
      <c r="IHC12073" s="18" t="s">
        <v>199</v>
      </c>
      <c r="IHD12073" s="18" t="s">
        <v>199</v>
      </c>
      <c r="IHE12073" s="18" t="s">
        <v>199</v>
      </c>
      <c r="IHF12073" s="18" t="s">
        <v>199</v>
      </c>
      <c r="IHG12073" s="18" t="s">
        <v>199</v>
      </c>
      <c r="IHH12073" s="18" t="s">
        <v>199</v>
      </c>
      <c r="IHI12073" s="18" t="s">
        <v>199</v>
      </c>
      <c r="IHJ12073" s="18" t="s">
        <v>199</v>
      </c>
      <c r="IHK12073" s="18" t="s">
        <v>199</v>
      </c>
      <c r="IHL12073" s="18" t="s">
        <v>199</v>
      </c>
      <c r="IHM12073" s="18" t="s">
        <v>199</v>
      </c>
      <c r="IHN12073" s="18" t="s">
        <v>199</v>
      </c>
      <c r="IHO12073" s="18" t="s">
        <v>199</v>
      </c>
      <c r="IHP12073" s="18" t="s">
        <v>199</v>
      </c>
      <c r="IHQ12073" s="18" t="s">
        <v>199</v>
      </c>
      <c r="IHR12073" s="18" t="s">
        <v>199</v>
      </c>
      <c r="IHS12073" s="18" t="s">
        <v>199</v>
      </c>
      <c r="IHT12073" s="18" t="s">
        <v>199</v>
      </c>
      <c r="IHU12073" s="18" t="s">
        <v>199</v>
      </c>
      <c r="IHV12073" s="18" t="s">
        <v>199</v>
      </c>
      <c r="IHW12073" s="18" t="s">
        <v>199</v>
      </c>
      <c r="IHX12073" s="18" t="s">
        <v>199</v>
      </c>
      <c r="IHY12073" s="18" t="s">
        <v>199</v>
      </c>
      <c r="IHZ12073" s="18" t="s">
        <v>199</v>
      </c>
      <c r="IIA12073" s="18" t="s">
        <v>199</v>
      </c>
      <c r="IIB12073" s="18" t="s">
        <v>199</v>
      </c>
      <c r="IIC12073" s="18" t="s">
        <v>199</v>
      </c>
      <c r="IID12073" s="18" t="s">
        <v>199</v>
      </c>
      <c r="IIE12073" s="18" t="s">
        <v>199</v>
      </c>
      <c r="IIF12073" s="18" t="s">
        <v>199</v>
      </c>
      <c r="IIG12073" s="18" t="s">
        <v>199</v>
      </c>
      <c r="IIH12073" s="18" t="s">
        <v>199</v>
      </c>
      <c r="III12073" s="18" t="s">
        <v>199</v>
      </c>
      <c r="IIJ12073" s="18" t="s">
        <v>199</v>
      </c>
      <c r="IIK12073" s="18" t="s">
        <v>199</v>
      </c>
      <c r="IIL12073" s="18" t="s">
        <v>199</v>
      </c>
      <c r="IIM12073" s="18" t="s">
        <v>199</v>
      </c>
      <c r="IIN12073" s="18" t="s">
        <v>199</v>
      </c>
      <c r="IIO12073" s="18" t="s">
        <v>199</v>
      </c>
      <c r="IIP12073" s="18" t="s">
        <v>199</v>
      </c>
      <c r="IIQ12073" s="18" t="s">
        <v>199</v>
      </c>
      <c r="IIR12073" s="18" t="s">
        <v>199</v>
      </c>
      <c r="IIS12073" s="18" t="s">
        <v>199</v>
      </c>
      <c r="IIT12073" s="18" t="s">
        <v>199</v>
      </c>
      <c r="IIU12073" s="18" t="s">
        <v>199</v>
      </c>
      <c r="IIV12073" s="18" t="s">
        <v>199</v>
      </c>
      <c r="IIW12073" s="18" t="s">
        <v>199</v>
      </c>
      <c r="IIX12073" s="18" t="s">
        <v>199</v>
      </c>
      <c r="IIY12073" s="18" t="s">
        <v>199</v>
      </c>
      <c r="IIZ12073" s="18" t="s">
        <v>199</v>
      </c>
      <c r="IJA12073" s="18" t="s">
        <v>199</v>
      </c>
      <c r="IJB12073" s="18" t="s">
        <v>199</v>
      </c>
      <c r="IJC12073" s="18" t="s">
        <v>199</v>
      </c>
      <c r="IJD12073" s="18" t="s">
        <v>199</v>
      </c>
      <c r="IJE12073" s="18" t="s">
        <v>199</v>
      </c>
      <c r="IJF12073" s="18" t="s">
        <v>199</v>
      </c>
      <c r="IJG12073" s="18" t="s">
        <v>199</v>
      </c>
      <c r="IJH12073" s="18" t="s">
        <v>199</v>
      </c>
      <c r="IJI12073" s="18" t="s">
        <v>199</v>
      </c>
      <c r="IJJ12073" s="18" t="s">
        <v>199</v>
      </c>
      <c r="IJK12073" s="18" t="s">
        <v>199</v>
      </c>
      <c r="IJL12073" s="18" t="s">
        <v>199</v>
      </c>
      <c r="IJM12073" s="18" t="s">
        <v>199</v>
      </c>
      <c r="IJN12073" s="18" t="s">
        <v>199</v>
      </c>
      <c r="IJO12073" s="18" t="s">
        <v>199</v>
      </c>
      <c r="IJP12073" s="18" t="s">
        <v>199</v>
      </c>
      <c r="IJQ12073" s="18" t="s">
        <v>199</v>
      </c>
      <c r="IJR12073" s="18" t="s">
        <v>199</v>
      </c>
      <c r="IJS12073" s="18" t="s">
        <v>199</v>
      </c>
      <c r="IJT12073" s="18" t="s">
        <v>199</v>
      </c>
      <c r="IJU12073" s="18" t="s">
        <v>199</v>
      </c>
      <c r="IJV12073" s="18" t="s">
        <v>199</v>
      </c>
      <c r="IJW12073" s="18" t="s">
        <v>199</v>
      </c>
      <c r="IJX12073" s="18" t="s">
        <v>199</v>
      </c>
      <c r="IJY12073" s="18" t="s">
        <v>199</v>
      </c>
      <c r="IJZ12073" s="18" t="s">
        <v>199</v>
      </c>
      <c r="IKA12073" s="18" t="s">
        <v>199</v>
      </c>
      <c r="IKB12073" s="18" t="s">
        <v>199</v>
      </c>
      <c r="IKC12073" s="18" t="s">
        <v>199</v>
      </c>
      <c r="IKD12073" s="18" t="s">
        <v>199</v>
      </c>
      <c r="IKE12073" s="18" t="s">
        <v>199</v>
      </c>
      <c r="IKF12073" s="18" t="s">
        <v>199</v>
      </c>
      <c r="IKG12073" s="18" t="s">
        <v>199</v>
      </c>
      <c r="IKH12073" s="18" t="s">
        <v>199</v>
      </c>
      <c r="IKI12073" s="18" t="s">
        <v>199</v>
      </c>
      <c r="IKJ12073" s="18" t="s">
        <v>199</v>
      </c>
      <c r="IKK12073" s="18" t="s">
        <v>199</v>
      </c>
      <c r="IKL12073" s="18" t="s">
        <v>199</v>
      </c>
      <c r="IKM12073" s="18" t="s">
        <v>199</v>
      </c>
      <c r="IKN12073" s="18" t="s">
        <v>199</v>
      </c>
      <c r="IKO12073" s="18" t="s">
        <v>199</v>
      </c>
      <c r="IKP12073" s="18" t="s">
        <v>199</v>
      </c>
      <c r="IKQ12073" s="18" t="s">
        <v>199</v>
      </c>
      <c r="IKR12073" s="18" t="s">
        <v>199</v>
      </c>
      <c r="IKS12073" s="18" t="s">
        <v>199</v>
      </c>
      <c r="IKT12073" s="18" t="s">
        <v>199</v>
      </c>
      <c r="IKU12073" s="18" t="s">
        <v>199</v>
      </c>
      <c r="IKV12073" s="18" t="s">
        <v>199</v>
      </c>
      <c r="IKW12073" s="18" t="s">
        <v>199</v>
      </c>
      <c r="IKX12073" s="18" t="s">
        <v>199</v>
      </c>
      <c r="IKY12073" s="18" t="s">
        <v>199</v>
      </c>
      <c r="IKZ12073" s="18" t="s">
        <v>199</v>
      </c>
      <c r="ILA12073" s="18" t="s">
        <v>199</v>
      </c>
      <c r="ILB12073" s="18" t="s">
        <v>199</v>
      </c>
      <c r="ILC12073" s="18" t="s">
        <v>199</v>
      </c>
      <c r="ILD12073" s="18" t="s">
        <v>199</v>
      </c>
      <c r="ILE12073" s="18" t="s">
        <v>199</v>
      </c>
      <c r="ILF12073" s="18" t="s">
        <v>199</v>
      </c>
      <c r="ILG12073" s="18" t="s">
        <v>199</v>
      </c>
      <c r="ILH12073" s="18" t="s">
        <v>199</v>
      </c>
      <c r="ILI12073" s="18" t="s">
        <v>199</v>
      </c>
      <c r="ILJ12073" s="18" t="s">
        <v>199</v>
      </c>
      <c r="ILK12073" s="18" t="s">
        <v>199</v>
      </c>
      <c r="ILL12073" s="18" t="s">
        <v>199</v>
      </c>
      <c r="ILM12073" s="18" t="s">
        <v>199</v>
      </c>
      <c r="ILN12073" s="18" t="s">
        <v>199</v>
      </c>
      <c r="ILO12073" s="18" t="s">
        <v>199</v>
      </c>
      <c r="ILP12073" s="18" t="s">
        <v>199</v>
      </c>
      <c r="ILQ12073" s="18" t="s">
        <v>199</v>
      </c>
      <c r="ILR12073" s="18" t="s">
        <v>199</v>
      </c>
      <c r="ILS12073" s="18" t="s">
        <v>199</v>
      </c>
      <c r="ILT12073" s="18" t="s">
        <v>199</v>
      </c>
      <c r="ILU12073" s="18" t="s">
        <v>199</v>
      </c>
      <c r="ILV12073" s="18" t="s">
        <v>199</v>
      </c>
      <c r="ILW12073" s="18" t="s">
        <v>199</v>
      </c>
      <c r="ILX12073" s="18" t="s">
        <v>199</v>
      </c>
      <c r="ILY12073" s="18" t="s">
        <v>199</v>
      </c>
      <c r="ILZ12073" s="18" t="s">
        <v>199</v>
      </c>
      <c r="IMA12073" s="18" t="s">
        <v>199</v>
      </c>
      <c r="IMB12073" s="18" t="s">
        <v>199</v>
      </c>
      <c r="IMC12073" s="18" t="s">
        <v>199</v>
      </c>
      <c r="IMD12073" s="18" t="s">
        <v>199</v>
      </c>
      <c r="IME12073" s="18" t="s">
        <v>199</v>
      </c>
      <c r="IMF12073" s="18" t="s">
        <v>199</v>
      </c>
      <c r="IMG12073" s="18" t="s">
        <v>199</v>
      </c>
      <c r="IMH12073" s="18" t="s">
        <v>199</v>
      </c>
      <c r="IMI12073" s="18" t="s">
        <v>199</v>
      </c>
      <c r="IMJ12073" s="18" t="s">
        <v>199</v>
      </c>
      <c r="IMK12073" s="18" t="s">
        <v>199</v>
      </c>
      <c r="IML12073" s="18" t="s">
        <v>199</v>
      </c>
      <c r="IMM12073" s="18" t="s">
        <v>199</v>
      </c>
      <c r="IMN12073" s="18" t="s">
        <v>199</v>
      </c>
      <c r="IMO12073" s="18" t="s">
        <v>199</v>
      </c>
      <c r="IMP12073" s="18" t="s">
        <v>199</v>
      </c>
      <c r="IMQ12073" s="18" t="s">
        <v>199</v>
      </c>
      <c r="IMR12073" s="18" t="s">
        <v>199</v>
      </c>
      <c r="IMS12073" s="18" t="s">
        <v>199</v>
      </c>
      <c r="IMT12073" s="18" t="s">
        <v>199</v>
      </c>
      <c r="IMU12073" s="18" t="s">
        <v>199</v>
      </c>
      <c r="IMV12073" s="18" t="s">
        <v>199</v>
      </c>
      <c r="IMW12073" s="18" t="s">
        <v>199</v>
      </c>
      <c r="IMX12073" s="18" t="s">
        <v>199</v>
      </c>
      <c r="IMY12073" s="18" t="s">
        <v>199</v>
      </c>
      <c r="IMZ12073" s="18" t="s">
        <v>199</v>
      </c>
      <c r="INA12073" s="18" t="s">
        <v>199</v>
      </c>
      <c r="INB12073" s="18" t="s">
        <v>199</v>
      </c>
      <c r="INC12073" s="18" t="s">
        <v>199</v>
      </c>
      <c r="IND12073" s="18" t="s">
        <v>199</v>
      </c>
      <c r="INE12073" s="18" t="s">
        <v>199</v>
      </c>
      <c r="INF12073" s="18" t="s">
        <v>199</v>
      </c>
      <c r="ING12073" s="18" t="s">
        <v>199</v>
      </c>
      <c r="INH12073" s="18" t="s">
        <v>199</v>
      </c>
      <c r="INI12073" s="18" t="s">
        <v>199</v>
      </c>
      <c r="INJ12073" s="18" t="s">
        <v>199</v>
      </c>
      <c r="INK12073" s="18" t="s">
        <v>199</v>
      </c>
      <c r="INL12073" s="18" t="s">
        <v>199</v>
      </c>
      <c r="INM12073" s="18" t="s">
        <v>199</v>
      </c>
      <c r="INN12073" s="18" t="s">
        <v>199</v>
      </c>
      <c r="INO12073" s="18" t="s">
        <v>199</v>
      </c>
      <c r="INP12073" s="18" t="s">
        <v>199</v>
      </c>
      <c r="INQ12073" s="18" t="s">
        <v>199</v>
      </c>
      <c r="INR12073" s="18" t="s">
        <v>199</v>
      </c>
      <c r="INS12073" s="18" t="s">
        <v>199</v>
      </c>
      <c r="INT12073" s="18" t="s">
        <v>199</v>
      </c>
      <c r="INU12073" s="18" t="s">
        <v>199</v>
      </c>
      <c r="INV12073" s="18" t="s">
        <v>199</v>
      </c>
      <c r="INW12073" s="18" t="s">
        <v>199</v>
      </c>
      <c r="INX12073" s="18" t="s">
        <v>199</v>
      </c>
      <c r="INY12073" s="18" t="s">
        <v>199</v>
      </c>
      <c r="INZ12073" s="18" t="s">
        <v>199</v>
      </c>
      <c r="IOA12073" s="18" t="s">
        <v>199</v>
      </c>
      <c r="IOB12073" s="18" t="s">
        <v>199</v>
      </c>
      <c r="IOC12073" s="18" t="s">
        <v>199</v>
      </c>
      <c r="IOD12073" s="18" t="s">
        <v>199</v>
      </c>
      <c r="IOE12073" s="18" t="s">
        <v>199</v>
      </c>
      <c r="IOF12073" s="18" t="s">
        <v>199</v>
      </c>
      <c r="IOG12073" s="18" t="s">
        <v>199</v>
      </c>
      <c r="IOH12073" s="18" t="s">
        <v>199</v>
      </c>
      <c r="IOI12073" s="18" t="s">
        <v>199</v>
      </c>
      <c r="IOJ12073" s="18" t="s">
        <v>199</v>
      </c>
      <c r="IOK12073" s="18" t="s">
        <v>199</v>
      </c>
      <c r="IOL12073" s="18" t="s">
        <v>199</v>
      </c>
      <c r="IOM12073" s="18" t="s">
        <v>199</v>
      </c>
      <c r="ION12073" s="18" t="s">
        <v>199</v>
      </c>
      <c r="IOO12073" s="18" t="s">
        <v>199</v>
      </c>
      <c r="IOP12073" s="18" t="s">
        <v>199</v>
      </c>
      <c r="IOQ12073" s="18" t="s">
        <v>199</v>
      </c>
      <c r="IOR12073" s="18" t="s">
        <v>199</v>
      </c>
      <c r="IOS12073" s="18" t="s">
        <v>199</v>
      </c>
      <c r="IOT12073" s="18" t="s">
        <v>199</v>
      </c>
      <c r="IOU12073" s="18" t="s">
        <v>199</v>
      </c>
      <c r="IOV12073" s="18" t="s">
        <v>199</v>
      </c>
      <c r="IOW12073" s="18" t="s">
        <v>199</v>
      </c>
      <c r="IOX12073" s="18" t="s">
        <v>199</v>
      </c>
      <c r="IOY12073" s="18" t="s">
        <v>199</v>
      </c>
      <c r="IOZ12073" s="18" t="s">
        <v>199</v>
      </c>
      <c r="IPA12073" s="18" t="s">
        <v>199</v>
      </c>
      <c r="IPB12073" s="18" t="s">
        <v>199</v>
      </c>
      <c r="IPC12073" s="18" t="s">
        <v>199</v>
      </c>
      <c r="IPD12073" s="18" t="s">
        <v>199</v>
      </c>
      <c r="IPE12073" s="18" t="s">
        <v>199</v>
      </c>
      <c r="IPF12073" s="18" t="s">
        <v>199</v>
      </c>
      <c r="IPG12073" s="18" t="s">
        <v>199</v>
      </c>
      <c r="IPH12073" s="18" t="s">
        <v>199</v>
      </c>
      <c r="IPI12073" s="18" t="s">
        <v>199</v>
      </c>
      <c r="IPJ12073" s="18" t="s">
        <v>199</v>
      </c>
      <c r="IPK12073" s="18" t="s">
        <v>199</v>
      </c>
      <c r="IPL12073" s="18" t="s">
        <v>199</v>
      </c>
      <c r="IPM12073" s="18" t="s">
        <v>199</v>
      </c>
      <c r="IPN12073" s="18" t="s">
        <v>199</v>
      </c>
      <c r="IPO12073" s="18" t="s">
        <v>199</v>
      </c>
      <c r="IPP12073" s="18" t="s">
        <v>199</v>
      </c>
      <c r="IPQ12073" s="18" t="s">
        <v>199</v>
      </c>
      <c r="IPR12073" s="18" t="s">
        <v>199</v>
      </c>
      <c r="IPS12073" s="18" t="s">
        <v>199</v>
      </c>
      <c r="IPT12073" s="18" t="s">
        <v>199</v>
      </c>
      <c r="IPU12073" s="18" t="s">
        <v>199</v>
      </c>
      <c r="IPV12073" s="18" t="s">
        <v>199</v>
      </c>
      <c r="IPW12073" s="18" t="s">
        <v>199</v>
      </c>
      <c r="IPX12073" s="18" t="s">
        <v>199</v>
      </c>
      <c r="IPY12073" s="18" t="s">
        <v>199</v>
      </c>
      <c r="IPZ12073" s="18" t="s">
        <v>199</v>
      </c>
      <c r="IQA12073" s="18" t="s">
        <v>199</v>
      </c>
      <c r="IQB12073" s="18" t="s">
        <v>199</v>
      </c>
      <c r="IQC12073" s="18" t="s">
        <v>199</v>
      </c>
      <c r="IQD12073" s="18" t="s">
        <v>199</v>
      </c>
      <c r="IQE12073" s="18" t="s">
        <v>199</v>
      </c>
      <c r="IQF12073" s="18" t="s">
        <v>199</v>
      </c>
      <c r="IQG12073" s="18" t="s">
        <v>199</v>
      </c>
      <c r="IQH12073" s="18" t="s">
        <v>199</v>
      </c>
      <c r="IQI12073" s="18" t="s">
        <v>199</v>
      </c>
      <c r="IQJ12073" s="18" t="s">
        <v>199</v>
      </c>
      <c r="IQK12073" s="18" t="s">
        <v>199</v>
      </c>
      <c r="IQL12073" s="18" t="s">
        <v>199</v>
      </c>
      <c r="IQM12073" s="18" t="s">
        <v>199</v>
      </c>
      <c r="IQN12073" s="18" t="s">
        <v>199</v>
      </c>
      <c r="IQO12073" s="18" t="s">
        <v>199</v>
      </c>
      <c r="IQP12073" s="18" t="s">
        <v>199</v>
      </c>
      <c r="IQQ12073" s="18" t="s">
        <v>199</v>
      </c>
      <c r="IQR12073" s="18" t="s">
        <v>199</v>
      </c>
      <c r="IQS12073" s="18" t="s">
        <v>199</v>
      </c>
      <c r="IQT12073" s="18" t="s">
        <v>199</v>
      </c>
      <c r="IQU12073" s="18" t="s">
        <v>199</v>
      </c>
      <c r="IQV12073" s="18" t="s">
        <v>199</v>
      </c>
      <c r="IQW12073" s="18" t="s">
        <v>199</v>
      </c>
      <c r="IQX12073" s="18" t="s">
        <v>199</v>
      </c>
      <c r="IQY12073" s="18" t="s">
        <v>199</v>
      </c>
      <c r="IQZ12073" s="18" t="s">
        <v>199</v>
      </c>
      <c r="IRA12073" s="18" t="s">
        <v>199</v>
      </c>
      <c r="IRB12073" s="18" t="s">
        <v>199</v>
      </c>
      <c r="IRC12073" s="18" t="s">
        <v>199</v>
      </c>
      <c r="IRD12073" s="18" t="s">
        <v>199</v>
      </c>
      <c r="IRE12073" s="18" t="s">
        <v>199</v>
      </c>
      <c r="IRF12073" s="18" t="s">
        <v>199</v>
      </c>
      <c r="IRG12073" s="18" t="s">
        <v>199</v>
      </c>
      <c r="IRH12073" s="18" t="s">
        <v>199</v>
      </c>
      <c r="IRI12073" s="18" t="s">
        <v>199</v>
      </c>
      <c r="IRJ12073" s="18" t="s">
        <v>199</v>
      </c>
      <c r="IRK12073" s="18" t="s">
        <v>199</v>
      </c>
      <c r="IRL12073" s="18" t="s">
        <v>199</v>
      </c>
      <c r="IRM12073" s="18" t="s">
        <v>199</v>
      </c>
      <c r="IRN12073" s="18" t="s">
        <v>199</v>
      </c>
      <c r="IRO12073" s="18" t="s">
        <v>199</v>
      </c>
      <c r="IRP12073" s="18" t="s">
        <v>199</v>
      </c>
      <c r="IRQ12073" s="18" t="s">
        <v>199</v>
      </c>
      <c r="IRR12073" s="18" t="s">
        <v>199</v>
      </c>
      <c r="IRS12073" s="18" t="s">
        <v>199</v>
      </c>
      <c r="IRT12073" s="18" t="s">
        <v>199</v>
      </c>
      <c r="IRU12073" s="18" t="s">
        <v>199</v>
      </c>
      <c r="IRV12073" s="18" t="s">
        <v>199</v>
      </c>
      <c r="IRW12073" s="18" t="s">
        <v>199</v>
      </c>
      <c r="IRX12073" s="18" t="s">
        <v>199</v>
      </c>
      <c r="IRY12073" s="18" t="s">
        <v>199</v>
      </c>
      <c r="IRZ12073" s="18" t="s">
        <v>199</v>
      </c>
      <c r="ISA12073" s="18" t="s">
        <v>199</v>
      </c>
      <c r="ISB12073" s="18" t="s">
        <v>199</v>
      </c>
      <c r="ISC12073" s="18" t="s">
        <v>199</v>
      </c>
      <c r="ISD12073" s="18" t="s">
        <v>199</v>
      </c>
      <c r="ISE12073" s="18" t="s">
        <v>199</v>
      </c>
      <c r="ISF12073" s="18" t="s">
        <v>199</v>
      </c>
      <c r="ISG12073" s="18" t="s">
        <v>199</v>
      </c>
      <c r="ISH12073" s="18" t="s">
        <v>199</v>
      </c>
      <c r="ISI12073" s="18" t="s">
        <v>199</v>
      </c>
      <c r="ISJ12073" s="18" t="s">
        <v>199</v>
      </c>
      <c r="ISK12073" s="18" t="s">
        <v>199</v>
      </c>
      <c r="ISL12073" s="18" t="s">
        <v>199</v>
      </c>
      <c r="ISM12073" s="18" t="s">
        <v>199</v>
      </c>
      <c r="ISN12073" s="18" t="s">
        <v>199</v>
      </c>
      <c r="ISO12073" s="18" t="s">
        <v>199</v>
      </c>
      <c r="ISP12073" s="18" t="s">
        <v>199</v>
      </c>
      <c r="ISQ12073" s="18" t="s">
        <v>199</v>
      </c>
      <c r="ISR12073" s="18" t="s">
        <v>199</v>
      </c>
      <c r="ISS12073" s="18" t="s">
        <v>199</v>
      </c>
      <c r="IST12073" s="18" t="s">
        <v>199</v>
      </c>
      <c r="ISU12073" s="18" t="s">
        <v>199</v>
      </c>
      <c r="ISV12073" s="18" t="s">
        <v>199</v>
      </c>
      <c r="ISW12073" s="18" t="s">
        <v>199</v>
      </c>
      <c r="ISX12073" s="18" t="s">
        <v>199</v>
      </c>
      <c r="ISY12073" s="18" t="s">
        <v>199</v>
      </c>
      <c r="ISZ12073" s="18" t="s">
        <v>199</v>
      </c>
      <c r="ITA12073" s="18" t="s">
        <v>199</v>
      </c>
      <c r="ITB12073" s="18" t="s">
        <v>199</v>
      </c>
      <c r="ITC12073" s="18" t="s">
        <v>199</v>
      </c>
      <c r="ITD12073" s="18" t="s">
        <v>199</v>
      </c>
      <c r="ITE12073" s="18" t="s">
        <v>199</v>
      </c>
      <c r="ITF12073" s="18" t="s">
        <v>199</v>
      </c>
      <c r="ITG12073" s="18" t="s">
        <v>199</v>
      </c>
      <c r="ITH12073" s="18" t="s">
        <v>199</v>
      </c>
      <c r="ITI12073" s="18" t="s">
        <v>199</v>
      </c>
      <c r="ITJ12073" s="18" t="s">
        <v>199</v>
      </c>
      <c r="ITK12073" s="18" t="s">
        <v>199</v>
      </c>
      <c r="ITL12073" s="18" t="s">
        <v>199</v>
      </c>
      <c r="ITM12073" s="18" t="s">
        <v>199</v>
      </c>
      <c r="ITN12073" s="18" t="s">
        <v>199</v>
      </c>
      <c r="ITO12073" s="18" t="s">
        <v>199</v>
      </c>
      <c r="ITP12073" s="18" t="s">
        <v>199</v>
      </c>
      <c r="ITQ12073" s="18" t="s">
        <v>199</v>
      </c>
      <c r="ITR12073" s="18" t="s">
        <v>199</v>
      </c>
      <c r="ITS12073" s="18" t="s">
        <v>199</v>
      </c>
      <c r="ITT12073" s="18" t="s">
        <v>199</v>
      </c>
      <c r="ITU12073" s="18" t="s">
        <v>199</v>
      </c>
      <c r="ITV12073" s="18" t="s">
        <v>199</v>
      </c>
      <c r="ITW12073" s="18" t="s">
        <v>199</v>
      </c>
      <c r="ITX12073" s="18" t="s">
        <v>199</v>
      </c>
      <c r="ITY12073" s="18" t="s">
        <v>199</v>
      </c>
      <c r="ITZ12073" s="18" t="s">
        <v>199</v>
      </c>
      <c r="IUA12073" s="18" t="s">
        <v>199</v>
      </c>
      <c r="IUB12073" s="18" t="s">
        <v>199</v>
      </c>
      <c r="IUC12073" s="18" t="s">
        <v>199</v>
      </c>
      <c r="IUD12073" s="18" t="s">
        <v>199</v>
      </c>
      <c r="IUE12073" s="18" t="s">
        <v>199</v>
      </c>
      <c r="IUF12073" s="18" t="s">
        <v>199</v>
      </c>
      <c r="IUG12073" s="18" t="s">
        <v>199</v>
      </c>
      <c r="IUH12073" s="18" t="s">
        <v>199</v>
      </c>
      <c r="IUI12073" s="18" t="s">
        <v>199</v>
      </c>
      <c r="IUJ12073" s="18" t="s">
        <v>199</v>
      </c>
      <c r="IUK12073" s="18" t="s">
        <v>199</v>
      </c>
      <c r="IUL12073" s="18" t="s">
        <v>199</v>
      </c>
      <c r="IUM12073" s="18" t="s">
        <v>199</v>
      </c>
      <c r="IUN12073" s="18" t="s">
        <v>199</v>
      </c>
      <c r="IUO12073" s="18" t="s">
        <v>199</v>
      </c>
      <c r="IUP12073" s="18" t="s">
        <v>199</v>
      </c>
      <c r="IUQ12073" s="18" t="s">
        <v>199</v>
      </c>
      <c r="IUR12073" s="18" t="s">
        <v>199</v>
      </c>
      <c r="IUS12073" s="18" t="s">
        <v>199</v>
      </c>
      <c r="IUT12073" s="18" t="s">
        <v>199</v>
      </c>
      <c r="IUU12073" s="18" t="s">
        <v>199</v>
      </c>
      <c r="IUV12073" s="18" t="s">
        <v>199</v>
      </c>
      <c r="IUW12073" s="18" t="s">
        <v>199</v>
      </c>
      <c r="IUX12073" s="18" t="s">
        <v>199</v>
      </c>
      <c r="IUY12073" s="18" t="s">
        <v>199</v>
      </c>
      <c r="IUZ12073" s="18" t="s">
        <v>199</v>
      </c>
      <c r="IVA12073" s="18" t="s">
        <v>199</v>
      </c>
      <c r="IVB12073" s="18" t="s">
        <v>199</v>
      </c>
      <c r="IVC12073" s="18" t="s">
        <v>199</v>
      </c>
      <c r="IVD12073" s="18" t="s">
        <v>199</v>
      </c>
      <c r="IVE12073" s="18" t="s">
        <v>199</v>
      </c>
      <c r="IVF12073" s="18" t="s">
        <v>199</v>
      </c>
      <c r="IVG12073" s="18" t="s">
        <v>199</v>
      </c>
      <c r="IVH12073" s="18" t="s">
        <v>199</v>
      </c>
      <c r="IVI12073" s="18" t="s">
        <v>199</v>
      </c>
      <c r="IVJ12073" s="18" t="s">
        <v>199</v>
      </c>
      <c r="IVK12073" s="18" t="s">
        <v>199</v>
      </c>
      <c r="IVL12073" s="18" t="s">
        <v>199</v>
      </c>
      <c r="IVM12073" s="18" t="s">
        <v>199</v>
      </c>
      <c r="IVN12073" s="18" t="s">
        <v>199</v>
      </c>
      <c r="IVO12073" s="18" t="s">
        <v>199</v>
      </c>
      <c r="IVP12073" s="18" t="s">
        <v>199</v>
      </c>
      <c r="IVQ12073" s="18" t="s">
        <v>199</v>
      </c>
      <c r="IVR12073" s="18" t="s">
        <v>199</v>
      </c>
      <c r="IVS12073" s="18" t="s">
        <v>199</v>
      </c>
      <c r="IVT12073" s="18" t="s">
        <v>199</v>
      </c>
      <c r="IVU12073" s="18" t="s">
        <v>199</v>
      </c>
      <c r="IVV12073" s="18" t="s">
        <v>199</v>
      </c>
      <c r="IVW12073" s="18" t="s">
        <v>199</v>
      </c>
      <c r="IVX12073" s="18" t="s">
        <v>199</v>
      </c>
      <c r="IVY12073" s="18" t="s">
        <v>199</v>
      </c>
      <c r="IVZ12073" s="18" t="s">
        <v>199</v>
      </c>
      <c r="IWA12073" s="18" t="s">
        <v>199</v>
      </c>
      <c r="IWB12073" s="18" t="s">
        <v>199</v>
      </c>
      <c r="IWC12073" s="18" t="s">
        <v>199</v>
      </c>
      <c r="IWD12073" s="18" t="s">
        <v>199</v>
      </c>
      <c r="IWE12073" s="18" t="s">
        <v>199</v>
      </c>
      <c r="IWF12073" s="18" t="s">
        <v>199</v>
      </c>
      <c r="IWG12073" s="18" t="s">
        <v>199</v>
      </c>
      <c r="IWH12073" s="18" t="s">
        <v>199</v>
      </c>
      <c r="IWI12073" s="18" t="s">
        <v>199</v>
      </c>
      <c r="IWJ12073" s="18" t="s">
        <v>199</v>
      </c>
      <c r="IWK12073" s="18" t="s">
        <v>199</v>
      </c>
      <c r="IWL12073" s="18" t="s">
        <v>199</v>
      </c>
      <c r="IWM12073" s="18" t="s">
        <v>199</v>
      </c>
      <c r="IWN12073" s="18" t="s">
        <v>199</v>
      </c>
      <c r="IWO12073" s="18" t="s">
        <v>199</v>
      </c>
      <c r="IWP12073" s="18" t="s">
        <v>199</v>
      </c>
      <c r="IWQ12073" s="18" t="s">
        <v>199</v>
      </c>
      <c r="IWR12073" s="18" t="s">
        <v>199</v>
      </c>
      <c r="IWS12073" s="18" t="s">
        <v>199</v>
      </c>
      <c r="IWT12073" s="18" t="s">
        <v>199</v>
      </c>
      <c r="IWU12073" s="18" t="s">
        <v>199</v>
      </c>
      <c r="IWV12073" s="18" t="s">
        <v>199</v>
      </c>
      <c r="IWW12073" s="18" t="s">
        <v>199</v>
      </c>
      <c r="IWX12073" s="18" t="s">
        <v>199</v>
      </c>
      <c r="IWY12073" s="18" t="s">
        <v>199</v>
      </c>
      <c r="IWZ12073" s="18" t="s">
        <v>199</v>
      </c>
      <c r="IXA12073" s="18" t="s">
        <v>199</v>
      </c>
      <c r="IXB12073" s="18" t="s">
        <v>199</v>
      </c>
      <c r="IXC12073" s="18" t="s">
        <v>199</v>
      </c>
      <c r="IXD12073" s="18" t="s">
        <v>199</v>
      </c>
      <c r="IXE12073" s="18" t="s">
        <v>199</v>
      </c>
      <c r="IXF12073" s="18" t="s">
        <v>199</v>
      </c>
      <c r="IXG12073" s="18" t="s">
        <v>199</v>
      </c>
      <c r="IXH12073" s="18" t="s">
        <v>199</v>
      </c>
      <c r="IXI12073" s="18" t="s">
        <v>199</v>
      </c>
      <c r="IXJ12073" s="18" t="s">
        <v>199</v>
      </c>
      <c r="IXK12073" s="18" t="s">
        <v>199</v>
      </c>
      <c r="IXL12073" s="18" t="s">
        <v>199</v>
      </c>
      <c r="IXM12073" s="18" t="s">
        <v>199</v>
      </c>
      <c r="IXN12073" s="18" t="s">
        <v>199</v>
      </c>
      <c r="IXO12073" s="18" t="s">
        <v>199</v>
      </c>
      <c r="IXP12073" s="18" t="s">
        <v>199</v>
      </c>
      <c r="IXQ12073" s="18" t="s">
        <v>199</v>
      </c>
      <c r="IXR12073" s="18" t="s">
        <v>199</v>
      </c>
      <c r="IXS12073" s="18" t="s">
        <v>199</v>
      </c>
      <c r="IXT12073" s="18" t="s">
        <v>199</v>
      </c>
      <c r="IXU12073" s="18" t="s">
        <v>199</v>
      </c>
      <c r="IXV12073" s="18" t="s">
        <v>199</v>
      </c>
      <c r="IXW12073" s="18" t="s">
        <v>199</v>
      </c>
      <c r="IXX12073" s="18" t="s">
        <v>199</v>
      </c>
      <c r="IXY12073" s="18" t="s">
        <v>199</v>
      </c>
      <c r="IXZ12073" s="18" t="s">
        <v>199</v>
      </c>
      <c r="IYA12073" s="18" t="s">
        <v>199</v>
      </c>
      <c r="IYB12073" s="18" t="s">
        <v>199</v>
      </c>
      <c r="IYC12073" s="18" t="s">
        <v>199</v>
      </c>
      <c r="IYD12073" s="18" t="s">
        <v>199</v>
      </c>
      <c r="IYE12073" s="18" t="s">
        <v>199</v>
      </c>
      <c r="IYF12073" s="18" t="s">
        <v>199</v>
      </c>
      <c r="IYG12073" s="18" t="s">
        <v>199</v>
      </c>
      <c r="IYH12073" s="18" t="s">
        <v>199</v>
      </c>
      <c r="IYI12073" s="18" t="s">
        <v>199</v>
      </c>
      <c r="IYJ12073" s="18" t="s">
        <v>199</v>
      </c>
      <c r="IYK12073" s="18" t="s">
        <v>199</v>
      </c>
      <c r="IYL12073" s="18" t="s">
        <v>199</v>
      </c>
      <c r="IYM12073" s="18" t="s">
        <v>199</v>
      </c>
      <c r="IYN12073" s="18" t="s">
        <v>199</v>
      </c>
      <c r="IYO12073" s="18" t="s">
        <v>199</v>
      </c>
      <c r="IYP12073" s="18" t="s">
        <v>199</v>
      </c>
      <c r="IYQ12073" s="18" t="s">
        <v>199</v>
      </c>
      <c r="IYR12073" s="18" t="s">
        <v>199</v>
      </c>
      <c r="IYS12073" s="18" t="s">
        <v>199</v>
      </c>
      <c r="IYT12073" s="18" t="s">
        <v>199</v>
      </c>
      <c r="IYU12073" s="18" t="s">
        <v>199</v>
      </c>
      <c r="IYV12073" s="18" t="s">
        <v>199</v>
      </c>
      <c r="IYW12073" s="18" t="s">
        <v>199</v>
      </c>
      <c r="IYX12073" s="18" t="s">
        <v>199</v>
      </c>
      <c r="IYY12073" s="18" t="s">
        <v>199</v>
      </c>
      <c r="IYZ12073" s="18" t="s">
        <v>199</v>
      </c>
      <c r="IZA12073" s="18" t="s">
        <v>199</v>
      </c>
      <c r="IZB12073" s="18" t="s">
        <v>199</v>
      </c>
      <c r="IZC12073" s="18" t="s">
        <v>199</v>
      </c>
      <c r="IZD12073" s="18" t="s">
        <v>199</v>
      </c>
      <c r="IZE12073" s="18" t="s">
        <v>199</v>
      </c>
      <c r="IZF12073" s="18" t="s">
        <v>199</v>
      </c>
      <c r="IZG12073" s="18" t="s">
        <v>199</v>
      </c>
      <c r="IZH12073" s="18" t="s">
        <v>199</v>
      </c>
      <c r="IZI12073" s="18" t="s">
        <v>199</v>
      </c>
      <c r="IZJ12073" s="18" t="s">
        <v>199</v>
      </c>
      <c r="IZK12073" s="18" t="s">
        <v>199</v>
      </c>
      <c r="IZL12073" s="18" t="s">
        <v>199</v>
      </c>
      <c r="IZM12073" s="18" t="s">
        <v>199</v>
      </c>
      <c r="IZN12073" s="18" t="s">
        <v>199</v>
      </c>
      <c r="IZO12073" s="18" t="s">
        <v>199</v>
      </c>
      <c r="IZP12073" s="18" t="s">
        <v>199</v>
      </c>
      <c r="IZQ12073" s="18" t="s">
        <v>199</v>
      </c>
      <c r="IZR12073" s="18" t="s">
        <v>199</v>
      </c>
      <c r="IZS12073" s="18" t="s">
        <v>199</v>
      </c>
      <c r="IZT12073" s="18" t="s">
        <v>199</v>
      </c>
      <c r="IZU12073" s="18" t="s">
        <v>199</v>
      </c>
      <c r="IZV12073" s="18" t="s">
        <v>199</v>
      </c>
      <c r="IZW12073" s="18" t="s">
        <v>199</v>
      </c>
      <c r="IZX12073" s="18" t="s">
        <v>199</v>
      </c>
      <c r="IZY12073" s="18" t="s">
        <v>199</v>
      </c>
      <c r="IZZ12073" s="18" t="s">
        <v>199</v>
      </c>
      <c r="JAA12073" s="18" t="s">
        <v>199</v>
      </c>
      <c r="JAB12073" s="18" t="s">
        <v>199</v>
      </c>
      <c r="JAC12073" s="18" t="s">
        <v>199</v>
      </c>
      <c r="JAD12073" s="18" t="s">
        <v>199</v>
      </c>
      <c r="JAE12073" s="18" t="s">
        <v>199</v>
      </c>
      <c r="JAF12073" s="18" t="s">
        <v>199</v>
      </c>
      <c r="JAG12073" s="18" t="s">
        <v>199</v>
      </c>
      <c r="JAH12073" s="18" t="s">
        <v>199</v>
      </c>
      <c r="JAI12073" s="18" t="s">
        <v>199</v>
      </c>
      <c r="JAJ12073" s="18" t="s">
        <v>199</v>
      </c>
      <c r="JAK12073" s="18" t="s">
        <v>199</v>
      </c>
      <c r="JAL12073" s="18" t="s">
        <v>199</v>
      </c>
      <c r="JAM12073" s="18" t="s">
        <v>199</v>
      </c>
      <c r="JAN12073" s="18" t="s">
        <v>199</v>
      </c>
      <c r="JAO12073" s="18" t="s">
        <v>199</v>
      </c>
      <c r="JAP12073" s="18" t="s">
        <v>199</v>
      </c>
      <c r="JAQ12073" s="18" t="s">
        <v>199</v>
      </c>
      <c r="JAR12073" s="18" t="s">
        <v>199</v>
      </c>
      <c r="JAS12073" s="18" t="s">
        <v>199</v>
      </c>
      <c r="JAT12073" s="18" t="s">
        <v>199</v>
      </c>
      <c r="JAU12073" s="18" t="s">
        <v>199</v>
      </c>
      <c r="JAV12073" s="18" t="s">
        <v>199</v>
      </c>
      <c r="JAW12073" s="18" t="s">
        <v>199</v>
      </c>
      <c r="JAX12073" s="18" t="s">
        <v>199</v>
      </c>
      <c r="JAY12073" s="18" t="s">
        <v>199</v>
      </c>
      <c r="JAZ12073" s="18" t="s">
        <v>199</v>
      </c>
      <c r="JBA12073" s="18" t="s">
        <v>199</v>
      </c>
      <c r="JBB12073" s="18" t="s">
        <v>199</v>
      </c>
      <c r="JBC12073" s="18" t="s">
        <v>199</v>
      </c>
      <c r="JBD12073" s="18" t="s">
        <v>199</v>
      </c>
      <c r="JBE12073" s="18" t="s">
        <v>199</v>
      </c>
      <c r="JBF12073" s="18" t="s">
        <v>199</v>
      </c>
      <c r="JBG12073" s="18" t="s">
        <v>199</v>
      </c>
      <c r="JBH12073" s="18" t="s">
        <v>199</v>
      </c>
      <c r="JBI12073" s="18" t="s">
        <v>199</v>
      </c>
      <c r="JBJ12073" s="18" t="s">
        <v>199</v>
      </c>
      <c r="JBK12073" s="18" t="s">
        <v>199</v>
      </c>
      <c r="JBL12073" s="18" t="s">
        <v>199</v>
      </c>
      <c r="JBM12073" s="18" t="s">
        <v>199</v>
      </c>
      <c r="JBN12073" s="18" t="s">
        <v>199</v>
      </c>
      <c r="JBO12073" s="18" t="s">
        <v>199</v>
      </c>
      <c r="JBP12073" s="18" t="s">
        <v>199</v>
      </c>
      <c r="JBQ12073" s="18" t="s">
        <v>199</v>
      </c>
      <c r="JBR12073" s="18" t="s">
        <v>199</v>
      </c>
      <c r="JBS12073" s="18" t="s">
        <v>199</v>
      </c>
      <c r="JBT12073" s="18" t="s">
        <v>199</v>
      </c>
      <c r="JBU12073" s="18" t="s">
        <v>199</v>
      </c>
      <c r="JBV12073" s="18" t="s">
        <v>199</v>
      </c>
      <c r="JBW12073" s="18" t="s">
        <v>199</v>
      </c>
      <c r="JBX12073" s="18" t="s">
        <v>199</v>
      </c>
      <c r="JBY12073" s="18" t="s">
        <v>199</v>
      </c>
      <c r="JBZ12073" s="18" t="s">
        <v>199</v>
      </c>
      <c r="JCA12073" s="18" t="s">
        <v>199</v>
      </c>
      <c r="JCB12073" s="18" t="s">
        <v>199</v>
      </c>
      <c r="JCC12073" s="18" t="s">
        <v>199</v>
      </c>
      <c r="JCD12073" s="18" t="s">
        <v>199</v>
      </c>
      <c r="JCE12073" s="18" t="s">
        <v>199</v>
      </c>
      <c r="JCF12073" s="18" t="s">
        <v>199</v>
      </c>
      <c r="JCG12073" s="18" t="s">
        <v>199</v>
      </c>
      <c r="JCH12073" s="18" t="s">
        <v>199</v>
      </c>
      <c r="JCI12073" s="18" t="s">
        <v>199</v>
      </c>
      <c r="JCJ12073" s="18" t="s">
        <v>199</v>
      </c>
      <c r="JCK12073" s="18" t="s">
        <v>199</v>
      </c>
      <c r="JCL12073" s="18" t="s">
        <v>199</v>
      </c>
      <c r="JCM12073" s="18" t="s">
        <v>199</v>
      </c>
      <c r="JCN12073" s="18" t="s">
        <v>199</v>
      </c>
      <c r="JCO12073" s="18" t="s">
        <v>199</v>
      </c>
      <c r="JCP12073" s="18" t="s">
        <v>199</v>
      </c>
      <c r="JCQ12073" s="18" t="s">
        <v>199</v>
      </c>
      <c r="JCR12073" s="18" t="s">
        <v>199</v>
      </c>
      <c r="JCS12073" s="18" t="s">
        <v>199</v>
      </c>
      <c r="JCT12073" s="18" t="s">
        <v>199</v>
      </c>
      <c r="JCU12073" s="18" t="s">
        <v>199</v>
      </c>
      <c r="JCV12073" s="18" t="s">
        <v>199</v>
      </c>
      <c r="JCW12073" s="18" t="s">
        <v>199</v>
      </c>
      <c r="JCX12073" s="18" t="s">
        <v>199</v>
      </c>
      <c r="JCY12073" s="18" t="s">
        <v>199</v>
      </c>
      <c r="JCZ12073" s="18" t="s">
        <v>199</v>
      </c>
      <c r="JDA12073" s="18" t="s">
        <v>199</v>
      </c>
      <c r="JDB12073" s="18" t="s">
        <v>199</v>
      </c>
      <c r="JDC12073" s="18" t="s">
        <v>199</v>
      </c>
      <c r="JDD12073" s="18" t="s">
        <v>199</v>
      </c>
      <c r="JDE12073" s="18" t="s">
        <v>199</v>
      </c>
      <c r="JDF12073" s="18" t="s">
        <v>199</v>
      </c>
      <c r="JDG12073" s="18" t="s">
        <v>199</v>
      </c>
      <c r="JDH12073" s="18" t="s">
        <v>199</v>
      </c>
      <c r="JDI12073" s="18" t="s">
        <v>199</v>
      </c>
      <c r="JDJ12073" s="18" t="s">
        <v>199</v>
      </c>
      <c r="JDK12073" s="18" t="s">
        <v>199</v>
      </c>
      <c r="JDL12073" s="18" t="s">
        <v>199</v>
      </c>
      <c r="JDM12073" s="18" t="s">
        <v>199</v>
      </c>
      <c r="JDN12073" s="18" t="s">
        <v>199</v>
      </c>
      <c r="JDO12073" s="18" t="s">
        <v>199</v>
      </c>
      <c r="JDP12073" s="18" t="s">
        <v>199</v>
      </c>
      <c r="JDQ12073" s="18" t="s">
        <v>199</v>
      </c>
      <c r="JDR12073" s="18" t="s">
        <v>199</v>
      </c>
      <c r="JDS12073" s="18" t="s">
        <v>199</v>
      </c>
      <c r="JDT12073" s="18" t="s">
        <v>199</v>
      </c>
      <c r="JDU12073" s="18" t="s">
        <v>199</v>
      </c>
      <c r="JDV12073" s="18" t="s">
        <v>199</v>
      </c>
      <c r="JDW12073" s="18" t="s">
        <v>199</v>
      </c>
      <c r="JDX12073" s="18" t="s">
        <v>199</v>
      </c>
      <c r="JDY12073" s="18" t="s">
        <v>199</v>
      </c>
      <c r="JDZ12073" s="18" t="s">
        <v>199</v>
      </c>
      <c r="JEA12073" s="18" t="s">
        <v>199</v>
      </c>
      <c r="JEB12073" s="18" t="s">
        <v>199</v>
      </c>
      <c r="JEC12073" s="18" t="s">
        <v>199</v>
      </c>
      <c r="JED12073" s="18" t="s">
        <v>199</v>
      </c>
      <c r="JEE12073" s="18" t="s">
        <v>199</v>
      </c>
      <c r="JEF12073" s="18" t="s">
        <v>199</v>
      </c>
      <c r="JEG12073" s="18" t="s">
        <v>199</v>
      </c>
      <c r="JEH12073" s="18" t="s">
        <v>199</v>
      </c>
      <c r="JEI12073" s="18" t="s">
        <v>199</v>
      </c>
      <c r="JEJ12073" s="18" t="s">
        <v>199</v>
      </c>
      <c r="JEK12073" s="18" t="s">
        <v>199</v>
      </c>
      <c r="JEL12073" s="18" t="s">
        <v>199</v>
      </c>
      <c r="JEM12073" s="18" t="s">
        <v>199</v>
      </c>
      <c r="JEN12073" s="18" t="s">
        <v>199</v>
      </c>
      <c r="JEO12073" s="18" t="s">
        <v>199</v>
      </c>
      <c r="JEP12073" s="18" t="s">
        <v>199</v>
      </c>
      <c r="JEQ12073" s="18" t="s">
        <v>199</v>
      </c>
      <c r="JER12073" s="18" t="s">
        <v>199</v>
      </c>
      <c r="JES12073" s="18" t="s">
        <v>199</v>
      </c>
      <c r="JET12073" s="18" t="s">
        <v>199</v>
      </c>
      <c r="JEU12073" s="18" t="s">
        <v>199</v>
      </c>
      <c r="JEV12073" s="18" t="s">
        <v>199</v>
      </c>
      <c r="JEW12073" s="18" t="s">
        <v>199</v>
      </c>
      <c r="JEX12073" s="18" t="s">
        <v>199</v>
      </c>
      <c r="JEY12073" s="18" t="s">
        <v>199</v>
      </c>
      <c r="JEZ12073" s="18" t="s">
        <v>199</v>
      </c>
      <c r="JFA12073" s="18" t="s">
        <v>199</v>
      </c>
      <c r="JFB12073" s="18" t="s">
        <v>199</v>
      </c>
      <c r="JFC12073" s="18" t="s">
        <v>199</v>
      </c>
      <c r="JFD12073" s="18" t="s">
        <v>199</v>
      </c>
      <c r="JFE12073" s="18" t="s">
        <v>199</v>
      </c>
      <c r="JFF12073" s="18" t="s">
        <v>199</v>
      </c>
      <c r="JFG12073" s="18" t="s">
        <v>199</v>
      </c>
      <c r="JFH12073" s="18" t="s">
        <v>199</v>
      </c>
      <c r="JFI12073" s="18" t="s">
        <v>199</v>
      </c>
      <c r="JFJ12073" s="18" t="s">
        <v>199</v>
      </c>
      <c r="JFK12073" s="18" t="s">
        <v>199</v>
      </c>
      <c r="JFL12073" s="18" t="s">
        <v>199</v>
      </c>
      <c r="JFM12073" s="18" t="s">
        <v>199</v>
      </c>
      <c r="JFN12073" s="18" t="s">
        <v>199</v>
      </c>
      <c r="JFO12073" s="18" t="s">
        <v>199</v>
      </c>
      <c r="JFP12073" s="18" t="s">
        <v>199</v>
      </c>
      <c r="JFQ12073" s="18" t="s">
        <v>199</v>
      </c>
      <c r="JFR12073" s="18" t="s">
        <v>199</v>
      </c>
      <c r="JFS12073" s="18" t="s">
        <v>199</v>
      </c>
      <c r="JFT12073" s="18" t="s">
        <v>199</v>
      </c>
      <c r="JFU12073" s="18" t="s">
        <v>199</v>
      </c>
      <c r="JFV12073" s="18" t="s">
        <v>199</v>
      </c>
      <c r="JFW12073" s="18" t="s">
        <v>199</v>
      </c>
      <c r="JFX12073" s="18" t="s">
        <v>199</v>
      </c>
      <c r="JFY12073" s="18" t="s">
        <v>199</v>
      </c>
      <c r="JFZ12073" s="18" t="s">
        <v>199</v>
      </c>
      <c r="JGA12073" s="18" t="s">
        <v>199</v>
      </c>
      <c r="JGB12073" s="18" t="s">
        <v>199</v>
      </c>
      <c r="JGC12073" s="18" t="s">
        <v>199</v>
      </c>
      <c r="JGD12073" s="18" t="s">
        <v>199</v>
      </c>
      <c r="JGE12073" s="18" t="s">
        <v>199</v>
      </c>
      <c r="JGF12073" s="18" t="s">
        <v>199</v>
      </c>
      <c r="JGG12073" s="18" t="s">
        <v>199</v>
      </c>
      <c r="JGH12073" s="18" t="s">
        <v>199</v>
      </c>
      <c r="JGI12073" s="18" t="s">
        <v>199</v>
      </c>
      <c r="JGJ12073" s="18" t="s">
        <v>199</v>
      </c>
      <c r="JGK12073" s="18" t="s">
        <v>199</v>
      </c>
      <c r="JGL12073" s="18" t="s">
        <v>199</v>
      </c>
      <c r="JGM12073" s="18" t="s">
        <v>199</v>
      </c>
      <c r="JGN12073" s="18" t="s">
        <v>199</v>
      </c>
      <c r="JGO12073" s="18" t="s">
        <v>199</v>
      </c>
      <c r="JGP12073" s="18" t="s">
        <v>199</v>
      </c>
      <c r="JGQ12073" s="18" t="s">
        <v>199</v>
      </c>
      <c r="JGR12073" s="18" t="s">
        <v>199</v>
      </c>
      <c r="JGS12073" s="18" t="s">
        <v>199</v>
      </c>
      <c r="JGT12073" s="18" t="s">
        <v>199</v>
      </c>
      <c r="JGU12073" s="18" t="s">
        <v>199</v>
      </c>
      <c r="JGV12073" s="18" t="s">
        <v>199</v>
      </c>
      <c r="JGW12073" s="18" t="s">
        <v>199</v>
      </c>
      <c r="JGX12073" s="18" t="s">
        <v>199</v>
      </c>
      <c r="JGY12073" s="18" t="s">
        <v>199</v>
      </c>
      <c r="JGZ12073" s="18" t="s">
        <v>199</v>
      </c>
      <c r="JHA12073" s="18" t="s">
        <v>199</v>
      </c>
      <c r="JHB12073" s="18" t="s">
        <v>199</v>
      </c>
      <c r="JHC12073" s="18" t="s">
        <v>199</v>
      </c>
      <c r="JHD12073" s="18" t="s">
        <v>199</v>
      </c>
      <c r="JHE12073" s="18" t="s">
        <v>199</v>
      </c>
      <c r="JHF12073" s="18" t="s">
        <v>199</v>
      </c>
      <c r="JHG12073" s="18" t="s">
        <v>199</v>
      </c>
      <c r="JHH12073" s="18" t="s">
        <v>199</v>
      </c>
      <c r="JHI12073" s="18" t="s">
        <v>199</v>
      </c>
      <c r="JHJ12073" s="18" t="s">
        <v>199</v>
      </c>
      <c r="JHK12073" s="18" t="s">
        <v>199</v>
      </c>
      <c r="JHL12073" s="18" t="s">
        <v>199</v>
      </c>
      <c r="JHM12073" s="18" t="s">
        <v>199</v>
      </c>
      <c r="JHN12073" s="18" t="s">
        <v>199</v>
      </c>
      <c r="JHO12073" s="18" t="s">
        <v>199</v>
      </c>
      <c r="JHP12073" s="18" t="s">
        <v>199</v>
      </c>
      <c r="JHQ12073" s="18" t="s">
        <v>199</v>
      </c>
      <c r="JHR12073" s="18" t="s">
        <v>199</v>
      </c>
      <c r="JHS12073" s="18" t="s">
        <v>199</v>
      </c>
      <c r="JHT12073" s="18" t="s">
        <v>199</v>
      </c>
      <c r="JHU12073" s="18" t="s">
        <v>199</v>
      </c>
      <c r="JHV12073" s="18" t="s">
        <v>199</v>
      </c>
      <c r="JHW12073" s="18" t="s">
        <v>199</v>
      </c>
      <c r="JHX12073" s="18" t="s">
        <v>199</v>
      </c>
      <c r="JHY12073" s="18" t="s">
        <v>199</v>
      </c>
      <c r="JHZ12073" s="18" t="s">
        <v>199</v>
      </c>
      <c r="JIA12073" s="18" t="s">
        <v>199</v>
      </c>
      <c r="JIB12073" s="18" t="s">
        <v>199</v>
      </c>
      <c r="JIC12073" s="18" t="s">
        <v>199</v>
      </c>
      <c r="JID12073" s="18" t="s">
        <v>199</v>
      </c>
      <c r="JIE12073" s="18" t="s">
        <v>199</v>
      </c>
      <c r="JIF12073" s="18" t="s">
        <v>199</v>
      </c>
      <c r="JIG12073" s="18" t="s">
        <v>199</v>
      </c>
      <c r="JIH12073" s="18" t="s">
        <v>199</v>
      </c>
      <c r="JII12073" s="18" t="s">
        <v>199</v>
      </c>
      <c r="JIJ12073" s="18" t="s">
        <v>199</v>
      </c>
      <c r="JIK12073" s="18" t="s">
        <v>199</v>
      </c>
      <c r="JIL12073" s="18" t="s">
        <v>199</v>
      </c>
      <c r="JIM12073" s="18" t="s">
        <v>199</v>
      </c>
      <c r="JIN12073" s="18" t="s">
        <v>199</v>
      </c>
      <c r="JIO12073" s="18" t="s">
        <v>199</v>
      </c>
      <c r="JIP12073" s="18" t="s">
        <v>199</v>
      </c>
      <c r="JIQ12073" s="18" t="s">
        <v>199</v>
      </c>
      <c r="JIR12073" s="18" t="s">
        <v>199</v>
      </c>
      <c r="JIS12073" s="18" t="s">
        <v>199</v>
      </c>
      <c r="JIT12073" s="18" t="s">
        <v>199</v>
      </c>
      <c r="JIU12073" s="18" t="s">
        <v>199</v>
      </c>
      <c r="JIV12073" s="18" t="s">
        <v>199</v>
      </c>
      <c r="JIW12073" s="18" t="s">
        <v>199</v>
      </c>
      <c r="JIX12073" s="18" t="s">
        <v>199</v>
      </c>
      <c r="JIY12073" s="18" t="s">
        <v>199</v>
      </c>
      <c r="JIZ12073" s="18" t="s">
        <v>199</v>
      </c>
      <c r="JJA12073" s="18" t="s">
        <v>199</v>
      </c>
      <c r="JJB12073" s="18" t="s">
        <v>199</v>
      </c>
      <c r="JJC12073" s="18" t="s">
        <v>199</v>
      </c>
      <c r="JJD12073" s="18" t="s">
        <v>199</v>
      </c>
      <c r="JJE12073" s="18" t="s">
        <v>199</v>
      </c>
      <c r="JJF12073" s="18" t="s">
        <v>199</v>
      </c>
      <c r="JJG12073" s="18" t="s">
        <v>199</v>
      </c>
      <c r="JJH12073" s="18" t="s">
        <v>199</v>
      </c>
      <c r="JJI12073" s="18" t="s">
        <v>199</v>
      </c>
      <c r="JJJ12073" s="18" t="s">
        <v>199</v>
      </c>
      <c r="JJK12073" s="18" t="s">
        <v>199</v>
      </c>
      <c r="JJL12073" s="18" t="s">
        <v>199</v>
      </c>
      <c r="JJM12073" s="18" t="s">
        <v>199</v>
      </c>
      <c r="JJN12073" s="18" t="s">
        <v>199</v>
      </c>
      <c r="JJO12073" s="18" t="s">
        <v>199</v>
      </c>
      <c r="JJP12073" s="18" t="s">
        <v>199</v>
      </c>
      <c r="JJQ12073" s="18" t="s">
        <v>199</v>
      </c>
      <c r="JJR12073" s="18" t="s">
        <v>199</v>
      </c>
      <c r="JJS12073" s="18" t="s">
        <v>199</v>
      </c>
      <c r="JJT12073" s="18" t="s">
        <v>199</v>
      </c>
      <c r="JJU12073" s="18" t="s">
        <v>199</v>
      </c>
      <c r="JJV12073" s="18" t="s">
        <v>199</v>
      </c>
      <c r="JJW12073" s="18" t="s">
        <v>199</v>
      </c>
      <c r="JJX12073" s="18" t="s">
        <v>199</v>
      </c>
      <c r="JJY12073" s="18" t="s">
        <v>199</v>
      </c>
      <c r="JJZ12073" s="18" t="s">
        <v>199</v>
      </c>
      <c r="JKA12073" s="18" t="s">
        <v>199</v>
      </c>
      <c r="JKB12073" s="18" t="s">
        <v>199</v>
      </c>
      <c r="JKC12073" s="18" t="s">
        <v>199</v>
      </c>
      <c r="JKD12073" s="18" t="s">
        <v>199</v>
      </c>
      <c r="JKE12073" s="18" t="s">
        <v>199</v>
      </c>
      <c r="JKF12073" s="18" t="s">
        <v>199</v>
      </c>
      <c r="JKG12073" s="18" t="s">
        <v>199</v>
      </c>
      <c r="JKH12073" s="18" t="s">
        <v>199</v>
      </c>
      <c r="JKI12073" s="18" t="s">
        <v>199</v>
      </c>
      <c r="JKJ12073" s="18" t="s">
        <v>199</v>
      </c>
      <c r="JKK12073" s="18" t="s">
        <v>199</v>
      </c>
      <c r="JKL12073" s="18" t="s">
        <v>199</v>
      </c>
      <c r="JKM12073" s="18" t="s">
        <v>199</v>
      </c>
      <c r="JKN12073" s="18" t="s">
        <v>199</v>
      </c>
      <c r="JKO12073" s="18" t="s">
        <v>199</v>
      </c>
      <c r="JKP12073" s="18" t="s">
        <v>199</v>
      </c>
      <c r="JKQ12073" s="18" t="s">
        <v>199</v>
      </c>
      <c r="JKR12073" s="18" t="s">
        <v>199</v>
      </c>
      <c r="JKS12073" s="18" t="s">
        <v>199</v>
      </c>
      <c r="JKT12073" s="18" t="s">
        <v>199</v>
      </c>
      <c r="JKU12073" s="18" t="s">
        <v>199</v>
      </c>
      <c r="JKV12073" s="18" t="s">
        <v>199</v>
      </c>
      <c r="JKW12073" s="18" t="s">
        <v>199</v>
      </c>
      <c r="JKX12073" s="18" t="s">
        <v>199</v>
      </c>
      <c r="JKY12073" s="18" t="s">
        <v>199</v>
      </c>
      <c r="JKZ12073" s="18" t="s">
        <v>199</v>
      </c>
      <c r="JLA12073" s="18" t="s">
        <v>199</v>
      </c>
      <c r="JLB12073" s="18" t="s">
        <v>199</v>
      </c>
      <c r="JLC12073" s="18" t="s">
        <v>199</v>
      </c>
      <c r="JLD12073" s="18" t="s">
        <v>199</v>
      </c>
      <c r="JLE12073" s="18" t="s">
        <v>199</v>
      </c>
      <c r="JLF12073" s="18" t="s">
        <v>199</v>
      </c>
      <c r="JLG12073" s="18" t="s">
        <v>199</v>
      </c>
      <c r="JLH12073" s="18" t="s">
        <v>199</v>
      </c>
      <c r="JLI12073" s="18" t="s">
        <v>199</v>
      </c>
      <c r="JLJ12073" s="18" t="s">
        <v>199</v>
      </c>
      <c r="JLK12073" s="18" t="s">
        <v>199</v>
      </c>
      <c r="JLL12073" s="18" t="s">
        <v>199</v>
      </c>
      <c r="JLM12073" s="18" t="s">
        <v>199</v>
      </c>
      <c r="JLN12073" s="18" t="s">
        <v>199</v>
      </c>
      <c r="JLO12073" s="18" t="s">
        <v>199</v>
      </c>
      <c r="JLP12073" s="18" t="s">
        <v>199</v>
      </c>
      <c r="JLQ12073" s="18" t="s">
        <v>199</v>
      </c>
      <c r="JLR12073" s="18" t="s">
        <v>199</v>
      </c>
      <c r="JLS12073" s="18" t="s">
        <v>199</v>
      </c>
      <c r="JLT12073" s="18" t="s">
        <v>199</v>
      </c>
      <c r="JLU12073" s="18" t="s">
        <v>199</v>
      </c>
      <c r="JLV12073" s="18" t="s">
        <v>199</v>
      </c>
      <c r="JLW12073" s="18" t="s">
        <v>199</v>
      </c>
      <c r="JLX12073" s="18" t="s">
        <v>199</v>
      </c>
      <c r="JLY12073" s="18" t="s">
        <v>199</v>
      </c>
      <c r="JLZ12073" s="18" t="s">
        <v>199</v>
      </c>
      <c r="JMA12073" s="18" t="s">
        <v>199</v>
      </c>
      <c r="JMB12073" s="18" t="s">
        <v>199</v>
      </c>
      <c r="JMC12073" s="18" t="s">
        <v>199</v>
      </c>
      <c r="JMD12073" s="18" t="s">
        <v>199</v>
      </c>
      <c r="JME12073" s="18" t="s">
        <v>199</v>
      </c>
      <c r="JMF12073" s="18" t="s">
        <v>199</v>
      </c>
      <c r="JMG12073" s="18" t="s">
        <v>199</v>
      </c>
      <c r="JMH12073" s="18" t="s">
        <v>199</v>
      </c>
      <c r="JMI12073" s="18" t="s">
        <v>199</v>
      </c>
      <c r="JMJ12073" s="18" t="s">
        <v>199</v>
      </c>
      <c r="JMK12073" s="18" t="s">
        <v>199</v>
      </c>
      <c r="JML12073" s="18" t="s">
        <v>199</v>
      </c>
      <c r="JMM12073" s="18" t="s">
        <v>199</v>
      </c>
      <c r="JMN12073" s="18" t="s">
        <v>199</v>
      </c>
      <c r="JMO12073" s="18" t="s">
        <v>199</v>
      </c>
      <c r="JMP12073" s="18" t="s">
        <v>199</v>
      </c>
      <c r="JMQ12073" s="18" t="s">
        <v>199</v>
      </c>
      <c r="JMR12073" s="18" t="s">
        <v>199</v>
      </c>
      <c r="JMS12073" s="18" t="s">
        <v>199</v>
      </c>
      <c r="JMT12073" s="18" t="s">
        <v>199</v>
      </c>
      <c r="JMU12073" s="18" t="s">
        <v>199</v>
      </c>
      <c r="JMV12073" s="18" t="s">
        <v>199</v>
      </c>
      <c r="JMW12073" s="18" t="s">
        <v>199</v>
      </c>
      <c r="JMX12073" s="18" t="s">
        <v>199</v>
      </c>
      <c r="JMY12073" s="18" t="s">
        <v>199</v>
      </c>
      <c r="JMZ12073" s="18" t="s">
        <v>199</v>
      </c>
      <c r="JNA12073" s="18" t="s">
        <v>199</v>
      </c>
      <c r="JNB12073" s="18" t="s">
        <v>199</v>
      </c>
      <c r="JNC12073" s="18" t="s">
        <v>199</v>
      </c>
      <c r="JND12073" s="18" t="s">
        <v>199</v>
      </c>
      <c r="JNE12073" s="18" t="s">
        <v>199</v>
      </c>
      <c r="JNF12073" s="18" t="s">
        <v>199</v>
      </c>
      <c r="JNG12073" s="18" t="s">
        <v>199</v>
      </c>
      <c r="JNH12073" s="18" t="s">
        <v>199</v>
      </c>
      <c r="JNI12073" s="18" t="s">
        <v>199</v>
      </c>
      <c r="JNJ12073" s="18" t="s">
        <v>199</v>
      </c>
      <c r="JNK12073" s="18" t="s">
        <v>199</v>
      </c>
      <c r="JNL12073" s="18" t="s">
        <v>199</v>
      </c>
      <c r="JNM12073" s="18" t="s">
        <v>199</v>
      </c>
      <c r="JNN12073" s="18" t="s">
        <v>199</v>
      </c>
      <c r="JNO12073" s="18" t="s">
        <v>199</v>
      </c>
      <c r="JNP12073" s="18" t="s">
        <v>199</v>
      </c>
      <c r="JNQ12073" s="18" t="s">
        <v>199</v>
      </c>
      <c r="JNR12073" s="18" t="s">
        <v>199</v>
      </c>
      <c r="JNS12073" s="18" t="s">
        <v>199</v>
      </c>
      <c r="JNT12073" s="18" t="s">
        <v>199</v>
      </c>
      <c r="JNU12073" s="18" t="s">
        <v>199</v>
      </c>
      <c r="JNV12073" s="18" t="s">
        <v>199</v>
      </c>
      <c r="JNW12073" s="18" t="s">
        <v>199</v>
      </c>
      <c r="JNX12073" s="18" t="s">
        <v>199</v>
      </c>
      <c r="JNY12073" s="18" t="s">
        <v>199</v>
      </c>
      <c r="JNZ12073" s="18" t="s">
        <v>199</v>
      </c>
      <c r="JOA12073" s="18" t="s">
        <v>199</v>
      </c>
      <c r="JOB12073" s="18" t="s">
        <v>199</v>
      </c>
      <c r="JOC12073" s="18" t="s">
        <v>199</v>
      </c>
      <c r="JOD12073" s="18" t="s">
        <v>199</v>
      </c>
      <c r="JOE12073" s="18" t="s">
        <v>199</v>
      </c>
      <c r="JOF12073" s="18" t="s">
        <v>199</v>
      </c>
      <c r="JOG12073" s="18" t="s">
        <v>199</v>
      </c>
      <c r="JOH12073" s="18" t="s">
        <v>199</v>
      </c>
      <c r="JOI12073" s="18" t="s">
        <v>199</v>
      </c>
      <c r="JOJ12073" s="18" t="s">
        <v>199</v>
      </c>
      <c r="JOK12073" s="18" t="s">
        <v>199</v>
      </c>
      <c r="JOL12073" s="18" t="s">
        <v>199</v>
      </c>
      <c r="JOM12073" s="18" t="s">
        <v>199</v>
      </c>
      <c r="JON12073" s="18" t="s">
        <v>199</v>
      </c>
      <c r="JOO12073" s="18" t="s">
        <v>199</v>
      </c>
      <c r="JOP12073" s="18" t="s">
        <v>199</v>
      </c>
      <c r="JOQ12073" s="18" t="s">
        <v>199</v>
      </c>
      <c r="JOR12073" s="18" t="s">
        <v>199</v>
      </c>
      <c r="JOS12073" s="18" t="s">
        <v>199</v>
      </c>
      <c r="JOT12073" s="18" t="s">
        <v>199</v>
      </c>
      <c r="JOU12073" s="18" t="s">
        <v>199</v>
      </c>
      <c r="JOV12073" s="18" t="s">
        <v>199</v>
      </c>
      <c r="JOW12073" s="18" t="s">
        <v>199</v>
      </c>
      <c r="JOX12073" s="18" t="s">
        <v>199</v>
      </c>
      <c r="JOY12073" s="18" t="s">
        <v>199</v>
      </c>
      <c r="JOZ12073" s="18" t="s">
        <v>199</v>
      </c>
      <c r="JPA12073" s="18" t="s">
        <v>199</v>
      </c>
      <c r="JPB12073" s="18" t="s">
        <v>199</v>
      </c>
      <c r="JPC12073" s="18" t="s">
        <v>199</v>
      </c>
      <c r="JPD12073" s="18" t="s">
        <v>199</v>
      </c>
      <c r="JPE12073" s="18" t="s">
        <v>199</v>
      </c>
      <c r="JPF12073" s="18" t="s">
        <v>199</v>
      </c>
      <c r="JPG12073" s="18" t="s">
        <v>199</v>
      </c>
      <c r="JPH12073" s="18" t="s">
        <v>199</v>
      </c>
      <c r="JPI12073" s="18" t="s">
        <v>199</v>
      </c>
      <c r="JPJ12073" s="18" t="s">
        <v>199</v>
      </c>
      <c r="JPK12073" s="18" t="s">
        <v>199</v>
      </c>
      <c r="JPL12073" s="18" t="s">
        <v>199</v>
      </c>
      <c r="JPM12073" s="18" t="s">
        <v>199</v>
      </c>
      <c r="JPN12073" s="18" t="s">
        <v>199</v>
      </c>
      <c r="JPO12073" s="18" t="s">
        <v>199</v>
      </c>
      <c r="JPP12073" s="18" t="s">
        <v>199</v>
      </c>
      <c r="JPQ12073" s="18" t="s">
        <v>199</v>
      </c>
      <c r="JPR12073" s="18" t="s">
        <v>199</v>
      </c>
      <c r="JPS12073" s="18" t="s">
        <v>199</v>
      </c>
      <c r="JPT12073" s="18" t="s">
        <v>199</v>
      </c>
      <c r="JPU12073" s="18" t="s">
        <v>199</v>
      </c>
      <c r="JPV12073" s="18" t="s">
        <v>199</v>
      </c>
      <c r="JPW12073" s="18" t="s">
        <v>199</v>
      </c>
      <c r="JPX12073" s="18" t="s">
        <v>199</v>
      </c>
      <c r="JPY12073" s="18" t="s">
        <v>199</v>
      </c>
      <c r="JPZ12073" s="18" t="s">
        <v>199</v>
      </c>
      <c r="JQA12073" s="18" t="s">
        <v>199</v>
      </c>
      <c r="JQB12073" s="18" t="s">
        <v>199</v>
      </c>
      <c r="JQC12073" s="18" t="s">
        <v>199</v>
      </c>
      <c r="JQD12073" s="18" t="s">
        <v>199</v>
      </c>
      <c r="JQE12073" s="18" t="s">
        <v>199</v>
      </c>
      <c r="JQF12073" s="18" t="s">
        <v>199</v>
      </c>
      <c r="JQG12073" s="18" t="s">
        <v>199</v>
      </c>
      <c r="JQH12073" s="18" t="s">
        <v>199</v>
      </c>
      <c r="JQI12073" s="18" t="s">
        <v>199</v>
      </c>
      <c r="JQJ12073" s="18" t="s">
        <v>199</v>
      </c>
      <c r="JQK12073" s="18" t="s">
        <v>199</v>
      </c>
      <c r="JQL12073" s="18" t="s">
        <v>199</v>
      </c>
      <c r="JQM12073" s="18" t="s">
        <v>199</v>
      </c>
      <c r="JQN12073" s="18" t="s">
        <v>199</v>
      </c>
      <c r="JQO12073" s="18" t="s">
        <v>199</v>
      </c>
      <c r="JQP12073" s="18" t="s">
        <v>199</v>
      </c>
      <c r="JQQ12073" s="18" t="s">
        <v>199</v>
      </c>
      <c r="JQR12073" s="18" t="s">
        <v>199</v>
      </c>
      <c r="JQS12073" s="18" t="s">
        <v>199</v>
      </c>
      <c r="JQT12073" s="18" t="s">
        <v>199</v>
      </c>
      <c r="JQU12073" s="18" t="s">
        <v>199</v>
      </c>
      <c r="JQV12073" s="18" t="s">
        <v>199</v>
      </c>
      <c r="JQW12073" s="18" t="s">
        <v>199</v>
      </c>
      <c r="JQX12073" s="18" t="s">
        <v>199</v>
      </c>
      <c r="JQY12073" s="18" t="s">
        <v>199</v>
      </c>
      <c r="JQZ12073" s="18" t="s">
        <v>199</v>
      </c>
      <c r="JRA12073" s="18" t="s">
        <v>199</v>
      </c>
      <c r="JRB12073" s="18" t="s">
        <v>199</v>
      </c>
      <c r="JRC12073" s="18" t="s">
        <v>199</v>
      </c>
      <c r="JRD12073" s="18" t="s">
        <v>199</v>
      </c>
      <c r="JRE12073" s="18" t="s">
        <v>199</v>
      </c>
      <c r="JRF12073" s="18" t="s">
        <v>199</v>
      </c>
      <c r="JRG12073" s="18" t="s">
        <v>199</v>
      </c>
      <c r="JRH12073" s="18" t="s">
        <v>199</v>
      </c>
      <c r="JRI12073" s="18" t="s">
        <v>199</v>
      </c>
      <c r="JRJ12073" s="18" t="s">
        <v>199</v>
      </c>
      <c r="JRK12073" s="18" t="s">
        <v>199</v>
      </c>
      <c r="JRL12073" s="18" t="s">
        <v>199</v>
      </c>
      <c r="JRM12073" s="18" t="s">
        <v>199</v>
      </c>
      <c r="JRN12073" s="18" t="s">
        <v>199</v>
      </c>
      <c r="JRO12073" s="18" t="s">
        <v>199</v>
      </c>
      <c r="JRP12073" s="18" t="s">
        <v>199</v>
      </c>
      <c r="JRQ12073" s="18" t="s">
        <v>199</v>
      </c>
      <c r="JRR12073" s="18" t="s">
        <v>199</v>
      </c>
      <c r="JRS12073" s="18" t="s">
        <v>199</v>
      </c>
      <c r="JRT12073" s="18" t="s">
        <v>199</v>
      </c>
      <c r="JRU12073" s="18" t="s">
        <v>199</v>
      </c>
      <c r="JRV12073" s="18" t="s">
        <v>199</v>
      </c>
      <c r="JRW12073" s="18" t="s">
        <v>199</v>
      </c>
      <c r="JRX12073" s="18" t="s">
        <v>199</v>
      </c>
      <c r="JRY12073" s="18" t="s">
        <v>199</v>
      </c>
      <c r="JRZ12073" s="18" t="s">
        <v>199</v>
      </c>
      <c r="JSA12073" s="18" t="s">
        <v>199</v>
      </c>
      <c r="JSB12073" s="18" t="s">
        <v>199</v>
      </c>
      <c r="JSC12073" s="18" t="s">
        <v>199</v>
      </c>
      <c r="JSD12073" s="18" t="s">
        <v>199</v>
      </c>
      <c r="JSE12073" s="18" t="s">
        <v>199</v>
      </c>
      <c r="JSF12073" s="18" t="s">
        <v>199</v>
      </c>
      <c r="JSG12073" s="18" t="s">
        <v>199</v>
      </c>
      <c r="JSH12073" s="18" t="s">
        <v>199</v>
      </c>
      <c r="JSI12073" s="18" t="s">
        <v>199</v>
      </c>
      <c r="JSJ12073" s="18" t="s">
        <v>199</v>
      </c>
      <c r="JSK12073" s="18" t="s">
        <v>199</v>
      </c>
      <c r="JSL12073" s="18" t="s">
        <v>199</v>
      </c>
      <c r="JSM12073" s="18" t="s">
        <v>199</v>
      </c>
      <c r="JSN12073" s="18" t="s">
        <v>199</v>
      </c>
      <c r="JSO12073" s="18" t="s">
        <v>199</v>
      </c>
      <c r="JSP12073" s="18" t="s">
        <v>199</v>
      </c>
      <c r="JSQ12073" s="18" t="s">
        <v>199</v>
      </c>
      <c r="JSR12073" s="18" t="s">
        <v>199</v>
      </c>
      <c r="JSS12073" s="18" t="s">
        <v>199</v>
      </c>
      <c r="JST12073" s="18" t="s">
        <v>199</v>
      </c>
      <c r="JSU12073" s="18" t="s">
        <v>199</v>
      </c>
      <c r="JSV12073" s="18" t="s">
        <v>199</v>
      </c>
      <c r="JSW12073" s="18" t="s">
        <v>199</v>
      </c>
      <c r="JSX12073" s="18" t="s">
        <v>199</v>
      </c>
      <c r="JSY12073" s="18" t="s">
        <v>199</v>
      </c>
      <c r="JSZ12073" s="18" t="s">
        <v>199</v>
      </c>
      <c r="JTA12073" s="18" t="s">
        <v>199</v>
      </c>
      <c r="JTB12073" s="18" t="s">
        <v>199</v>
      </c>
      <c r="JTC12073" s="18" t="s">
        <v>199</v>
      </c>
      <c r="JTD12073" s="18" t="s">
        <v>199</v>
      </c>
      <c r="JTE12073" s="18" t="s">
        <v>199</v>
      </c>
      <c r="JTF12073" s="18" t="s">
        <v>199</v>
      </c>
      <c r="JTG12073" s="18" t="s">
        <v>199</v>
      </c>
      <c r="JTH12073" s="18" t="s">
        <v>199</v>
      </c>
      <c r="JTI12073" s="18" t="s">
        <v>199</v>
      </c>
      <c r="JTJ12073" s="18" t="s">
        <v>199</v>
      </c>
      <c r="JTK12073" s="18" t="s">
        <v>199</v>
      </c>
      <c r="JTL12073" s="18" t="s">
        <v>199</v>
      </c>
      <c r="JTM12073" s="18" t="s">
        <v>199</v>
      </c>
      <c r="JTN12073" s="18" t="s">
        <v>199</v>
      </c>
      <c r="JTO12073" s="18" t="s">
        <v>199</v>
      </c>
      <c r="JTP12073" s="18" t="s">
        <v>199</v>
      </c>
      <c r="JTQ12073" s="18" t="s">
        <v>199</v>
      </c>
      <c r="JTR12073" s="18" t="s">
        <v>199</v>
      </c>
      <c r="JTS12073" s="18" t="s">
        <v>199</v>
      </c>
      <c r="JTT12073" s="18" t="s">
        <v>199</v>
      </c>
      <c r="JTU12073" s="18" t="s">
        <v>199</v>
      </c>
      <c r="JTV12073" s="18" t="s">
        <v>199</v>
      </c>
      <c r="JTW12073" s="18" t="s">
        <v>199</v>
      </c>
      <c r="JTX12073" s="18" t="s">
        <v>199</v>
      </c>
      <c r="JTY12073" s="18" t="s">
        <v>199</v>
      </c>
      <c r="JTZ12073" s="18" t="s">
        <v>199</v>
      </c>
      <c r="JUA12073" s="18" t="s">
        <v>199</v>
      </c>
      <c r="JUB12073" s="18" t="s">
        <v>199</v>
      </c>
      <c r="JUC12073" s="18" t="s">
        <v>199</v>
      </c>
      <c r="JUD12073" s="18" t="s">
        <v>199</v>
      </c>
      <c r="JUE12073" s="18" t="s">
        <v>199</v>
      </c>
      <c r="JUF12073" s="18" t="s">
        <v>199</v>
      </c>
      <c r="JUG12073" s="18" t="s">
        <v>199</v>
      </c>
      <c r="JUH12073" s="18" t="s">
        <v>199</v>
      </c>
      <c r="JUI12073" s="18" t="s">
        <v>199</v>
      </c>
      <c r="JUJ12073" s="18" t="s">
        <v>199</v>
      </c>
      <c r="JUK12073" s="18" t="s">
        <v>199</v>
      </c>
      <c r="JUL12073" s="18" t="s">
        <v>199</v>
      </c>
      <c r="JUM12073" s="18" t="s">
        <v>199</v>
      </c>
      <c r="JUN12073" s="18" t="s">
        <v>199</v>
      </c>
      <c r="JUO12073" s="18" t="s">
        <v>199</v>
      </c>
      <c r="JUP12073" s="18" t="s">
        <v>199</v>
      </c>
      <c r="JUQ12073" s="18" t="s">
        <v>199</v>
      </c>
      <c r="JUR12073" s="18" t="s">
        <v>199</v>
      </c>
      <c r="JUS12073" s="18" t="s">
        <v>199</v>
      </c>
      <c r="JUT12073" s="18" t="s">
        <v>199</v>
      </c>
      <c r="JUU12073" s="18" t="s">
        <v>199</v>
      </c>
      <c r="JUV12073" s="18" t="s">
        <v>199</v>
      </c>
      <c r="JUW12073" s="18" t="s">
        <v>199</v>
      </c>
      <c r="JUX12073" s="18" t="s">
        <v>199</v>
      </c>
      <c r="JUY12073" s="18" t="s">
        <v>199</v>
      </c>
      <c r="JUZ12073" s="18" t="s">
        <v>199</v>
      </c>
      <c r="JVA12073" s="18" t="s">
        <v>199</v>
      </c>
      <c r="JVB12073" s="18" t="s">
        <v>199</v>
      </c>
      <c r="JVC12073" s="18" t="s">
        <v>199</v>
      </c>
      <c r="JVD12073" s="18" t="s">
        <v>199</v>
      </c>
      <c r="JVE12073" s="18" t="s">
        <v>199</v>
      </c>
      <c r="JVF12073" s="18" t="s">
        <v>199</v>
      </c>
      <c r="JVG12073" s="18" t="s">
        <v>199</v>
      </c>
      <c r="JVH12073" s="18" t="s">
        <v>199</v>
      </c>
      <c r="JVI12073" s="18" t="s">
        <v>199</v>
      </c>
      <c r="JVJ12073" s="18" t="s">
        <v>199</v>
      </c>
      <c r="JVK12073" s="18" t="s">
        <v>199</v>
      </c>
      <c r="JVL12073" s="18" t="s">
        <v>199</v>
      </c>
      <c r="JVM12073" s="18" t="s">
        <v>199</v>
      </c>
      <c r="JVN12073" s="18" t="s">
        <v>199</v>
      </c>
      <c r="JVO12073" s="18" t="s">
        <v>199</v>
      </c>
      <c r="JVP12073" s="18" t="s">
        <v>199</v>
      </c>
      <c r="JVQ12073" s="18" t="s">
        <v>199</v>
      </c>
      <c r="JVR12073" s="18" t="s">
        <v>199</v>
      </c>
      <c r="JVS12073" s="18" t="s">
        <v>199</v>
      </c>
      <c r="JVT12073" s="18" t="s">
        <v>199</v>
      </c>
      <c r="JVU12073" s="18" t="s">
        <v>199</v>
      </c>
      <c r="JVV12073" s="18" t="s">
        <v>199</v>
      </c>
      <c r="JVW12073" s="18" t="s">
        <v>199</v>
      </c>
      <c r="JVX12073" s="18" t="s">
        <v>199</v>
      </c>
      <c r="JVY12073" s="18" t="s">
        <v>199</v>
      </c>
      <c r="JVZ12073" s="18" t="s">
        <v>199</v>
      </c>
      <c r="JWA12073" s="18" t="s">
        <v>199</v>
      </c>
      <c r="JWB12073" s="18" t="s">
        <v>199</v>
      </c>
      <c r="JWC12073" s="18" t="s">
        <v>199</v>
      </c>
      <c r="JWD12073" s="18" t="s">
        <v>199</v>
      </c>
      <c r="JWE12073" s="18" t="s">
        <v>199</v>
      </c>
      <c r="JWF12073" s="18" t="s">
        <v>199</v>
      </c>
      <c r="JWG12073" s="18" t="s">
        <v>199</v>
      </c>
      <c r="JWH12073" s="18" t="s">
        <v>199</v>
      </c>
      <c r="JWI12073" s="18" t="s">
        <v>199</v>
      </c>
      <c r="JWJ12073" s="18" t="s">
        <v>199</v>
      </c>
      <c r="JWK12073" s="18" t="s">
        <v>199</v>
      </c>
      <c r="JWL12073" s="18" t="s">
        <v>199</v>
      </c>
      <c r="JWM12073" s="18" t="s">
        <v>199</v>
      </c>
      <c r="JWN12073" s="18" t="s">
        <v>199</v>
      </c>
      <c r="JWO12073" s="18" t="s">
        <v>199</v>
      </c>
      <c r="JWP12073" s="18" t="s">
        <v>199</v>
      </c>
      <c r="JWQ12073" s="18" t="s">
        <v>199</v>
      </c>
      <c r="JWR12073" s="18" t="s">
        <v>199</v>
      </c>
      <c r="JWS12073" s="18" t="s">
        <v>199</v>
      </c>
      <c r="JWT12073" s="18" t="s">
        <v>199</v>
      </c>
      <c r="JWU12073" s="18" t="s">
        <v>199</v>
      </c>
      <c r="JWV12073" s="18" t="s">
        <v>199</v>
      </c>
      <c r="JWW12073" s="18" t="s">
        <v>199</v>
      </c>
      <c r="JWX12073" s="18" t="s">
        <v>199</v>
      </c>
      <c r="JWY12073" s="18" t="s">
        <v>199</v>
      </c>
      <c r="JWZ12073" s="18" t="s">
        <v>199</v>
      </c>
      <c r="JXA12073" s="18" t="s">
        <v>199</v>
      </c>
      <c r="JXB12073" s="18" t="s">
        <v>199</v>
      </c>
      <c r="JXC12073" s="18" t="s">
        <v>199</v>
      </c>
      <c r="JXD12073" s="18" t="s">
        <v>199</v>
      </c>
      <c r="JXE12073" s="18" t="s">
        <v>199</v>
      </c>
      <c r="JXF12073" s="18" t="s">
        <v>199</v>
      </c>
      <c r="JXG12073" s="18" t="s">
        <v>199</v>
      </c>
      <c r="JXH12073" s="18" t="s">
        <v>199</v>
      </c>
      <c r="JXI12073" s="18" t="s">
        <v>199</v>
      </c>
      <c r="JXJ12073" s="18" t="s">
        <v>199</v>
      </c>
      <c r="JXK12073" s="18" t="s">
        <v>199</v>
      </c>
      <c r="JXL12073" s="18" t="s">
        <v>199</v>
      </c>
      <c r="JXM12073" s="18" t="s">
        <v>199</v>
      </c>
      <c r="JXN12073" s="18" t="s">
        <v>199</v>
      </c>
      <c r="JXO12073" s="18" t="s">
        <v>199</v>
      </c>
      <c r="JXP12073" s="18" t="s">
        <v>199</v>
      </c>
      <c r="JXQ12073" s="18" t="s">
        <v>199</v>
      </c>
      <c r="JXR12073" s="18" t="s">
        <v>199</v>
      </c>
      <c r="JXS12073" s="18" t="s">
        <v>199</v>
      </c>
      <c r="JXT12073" s="18" t="s">
        <v>199</v>
      </c>
      <c r="JXU12073" s="18" t="s">
        <v>199</v>
      </c>
      <c r="JXV12073" s="18" t="s">
        <v>199</v>
      </c>
      <c r="JXW12073" s="18" t="s">
        <v>199</v>
      </c>
      <c r="JXX12073" s="18" t="s">
        <v>199</v>
      </c>
      <c r="JXY12073" s="18" t="s">
        <v>199</v>
      </c>
      <c r="JXZ12073" s="18" t="s">
        <v>199</v>
      </c>
      <c r="JYA12073" s="18" t="s">
        <v>199</v>
      </c>
      <c r="JYB12073" s="18" t="s">
        <v>199</v>
      </c>
      <c r="JYC12073" s="18" t="s">
        <v>199</v>
      </c>
      <c r="JYD12073" s="18" t="s">
        <v>199</v>
      </c>
      <c r="JYE12073" s="18" t="s">
        <v>199</v>
      </c>
      <c r="JYF12073" s="18" t="s">
        <v>199</v>
      </c>
      <c r="JYG12073" s="18" t="s">
        <v>199</v>
      </c>
      <c r="JYH12073" s="18" t="s">
        <v>199</v>
      </c>
      <c r="JYI12073" s="18" t="s">
        <v>199</v>
      </c>
      <c r="JYJ12073" s="18" t="s">
        <v>199</v>
      </c>
      <c r="JYK12073" s="18" t="s">
        <v>199</v>
      </c>
      <c r="JYL12073" s="18" t="s">
        <v>199</v>
      </c>
      <c r="JYM12073" s="18" t="s">
        <v>199</v>
      </c>
      <c r="JYN12073" s="18" t="s">
        <v>199</v>
      </c>
      <c r="JYO12073" s="18" t="s">
        <v>199</v>
      </c>
      <c r="JYP12073" s="18" t="s">
        <v>199</v>
      </c>
      <c r="JYQ12073" s="18" t="s">
        <v>199</v>
      </c>
      <c r="JYR12073" s="18" t="s">
        <v>199</v>
      </c>
      <c r="JYS12073" s="18" t="s">
        <v>199</v>
      </c>
      <c r="JYT12073" s="18" t="s">
        <v>199</v>
      </c>
      <c r="JYU12073" s="18" t="s">
        <v>199</v>
      </c>
      <c r="JYV12073" s="18" t="s">
        <v>199</v>
      </c>
      <c r="JYW12073" s="18" t="s">
        <v>199</v>
      </c>
      <c r="JYX12073" s="18" t="s">
        <v>199</v>
      </c>
      <c r="JYY12073" s="18" t="s">
        <v>199</v>
      </c>
      <c r="JYZ12073" s="18" t="s">
        <v>199</v>
      </c>
      <c r="JZA12073" s="18" t="s">
        <v>199</v>
      </c>
      <c r="JZB12073" s="18" t="s">
        <v>199</v>
      </c>
      <c r="JZC12073" s="18" t="s">
        <v>199</v>
      </c>
      <c r="JZD12073" s="18" t="s">
        <v>199</v>
      </c>
      <c r="JZE12073" s="18" t="s">
        <v>199</v>
      </c>
      <c r="JZF12073" s="18" t="s">
        <v>199</v>
      </c>
      <c r="JZG12073" s="18" t="s">
        <v>199</v>
      </c>
      <c r="JZH12073" s="18" t="s">
        <v>199</v>
      </c>
      <c r="JZI12073" s="18" t="s">
        <v>199</v>
      </c>
      <c r="JZJ12073" s="18" t="s">
        <v>199</v>
      </c>
      <c r="JZK12073" s="18" t="s">
        <v>199</v>
      </c>
      <c r="JZL12073" s="18" t="s">
        <v>199</v>
      </c>
      <c r="JZM12073" s="18" t="s">
        <v>199</v>
      </c>
      <c r="JZN12073" s="18" t="s">
        <v>199</v>
      </c>
      <c r="JZO12073" s="18" t="s">
        <v>199</v>
      </c>
      <c r="JZP12073" s="18" t="s">
        <v>199</v>
      </c>
      <c r="JZQ12073" s="18" t="s">
        <v>199</v>
      </c>
      <c r="JZR12073" s="18" t="s">
        <v>199</v>
      </c>
      <c r="JZS12073" s="18" t="s">
        <v>199</v>
      </c>
      <c r="JZT12073" s="18" t="s">
        <v>199</v>
      </c>
      <c r="JZU12073" s="18" t="s">
        <v>199</v>
      </c>
      <c r="JZV12073" s="18" t="s">
        <v>199</v>
      </c>
      <c r="JZW12073" s="18" t="s">
        <v>199</v>
      </c>
      <c r="JZX12073" s="18" t="s">
        <v>199</v>
      </c>
      <c r="JZY12073" s="18" t="s">
        <v>199</v>
      </c>
      <c r="JZZ12073" s="18" t="s">
        <v>199</v>
      </c>
      <c r="KAA12073" s="18" t="s">
        <v>199</v>
      </c>
      <c r="KAB12073" s="18" t="s">
        <v>199</v>
      </c>
      <c r="KAC12073" s="18" t="s">
        <v>199</v>
      </c>
      <c r="KAD12073" s="18" t="s">
        <v>199</v>
      </c>
      <c r="KAE12073" s="18" t="s">
        <v>199</v>
      </c>
      <c r="KAF12073" s="18" t="s">
        <v>199</v>
      </c>
      <c r="KAG12073" s="18" t="s">
        <v>199</v>
      </c>
      <c r="KAH12073" s="18" t="s">
        <v>199</v>
      </c>
      <c r="KAI12073" s="18" t="s">
        <v>199</v>
      </c>
      <c r="KAJ12073" s="18" t="s">
        <v>199</v>
      </c>
      <c r="KAK12073" s="18" t="s">
        <v>199</v>
      </c>
      <c r="KAL12073" s="18" t="s">
        <v>199</v>
      </c>
      <c r="KAM12073" s="18" t="s">
        <v>199</v>
      </c>
      <c r="KAN12073" s="18" t="s">
        <v>199</v>
      </c>
      <c r="KAO12073" s="18" t="s">
        <v>199</v>
      </c>
      <c r="KAP12073" s="18" t="s">
        <v>199</v>
      </c>
      <c r="KAQ12073" s="18" t="s">
        <v>199</v>
      </c>
      <c r="KAR12073" s="18" t="s">
        <v>199</v>
      </c>
      <c r="KAS12073" s="18" t="s">
        <v>199</v>
      </c>
      <c r="KAT12073" s="18" t="s">
        <v>199</v>
      </c>
      <c r="KAU12073" s="18" t="s">
        <v>199</v>
      </c>
      <c r="KAV12073" s="18" t="s">
        <v>199</v>
      </c>
      <c r="KAW12073" s="18" t="s">
        <v>199</v>
      </c>
      <c r="KAX12073" s="18" t="s">
        <v>199</v>
      </c>
      <c r="KAY12073" s="18" t="s">
        <v>199</v>
      </c>
      <c r="KAZ12073" s="18" t="s">
        <v>199</v>
      </c>
      <c r="KBA12073" s="18" t="s">
        <v>199</v>
      </c>
      <c r="KBB12073" s="18" t="s">
        <v>199</v>
      </c>
      <c r="KBC12073" s="18" t="s">
        <v>199</v>
      </c>
      <c r="KBD12073" s="18" t="s">
        <v>199</v>
      </c>
      <c r="KBE12073" s="18" t="s">
        <v>199</v>
      </c>
      <c r="KBF12073" s="18" t="s">
        <v>199</v>
      </c>
      <c r="KBG12073" s="18" t="s">
        <v>199</v>
      </c>
      <c r="KBH12073" s="18" t="s">
        <v>199</v>
      </c>
      <c r="KBI12073" s="18" t="s">
        <v>199</v>
      </c>
      <c r="KBJ12073" s="18" t="s">
        <v>199</v>
      </c>
      <c r="KBK12073" s="18" t="s">
        <v>199</v>
      </c>
      <c r="KBL12073" s="18" t="s">
        <v>199</v>
      </c>
      <c r="KBM12073" s="18" t="s">
        <v>199</v>
      </c>
      <c r="KBN12073" s="18" t="s">
        <v>199</v>
      </c>
      <c r="KBO12073" s="18" t="s">
        <v>199</v>
      </c>
      <c r="KBP12073" s="18" t="s">
        <v>199</v>
      </c>
      <c r="KBQ12073" s="18" t="s">
        <v>199</v>
      </c>
      <c r="KBR12073" s="18" t="s">
        <v>199</v>
      </c>
      <c r="KBS12073" s="18" t="s">
        <v>199</v>
      </c>
      <c r="KBT12073" s="18" t="s">
        <v>199</v>
      </c>
      <c r="KBU12073" s="18" t="s">
        <v>199</v>
      </c>
      <c r="KBV12073" s="18" t="s">
        <v>199</v>
      </c>
      <c r="KBW12073" s="18" t="s">
        <v>199</v>
      </c>
      <c r="KBX12073" s="18" t="s">
        <v>199</v>
      </c>
      <c r="KBY12073" s="18" t="s">
        <v>199</v>
      </c>
      <c r="KBZ12073" s="18" t="s">
        <v>199</v>
      </c>
      <c r="KCA12073" s="18" t="s">
        <v>199</v>
      </c>
      <c r="KCB12073" s="18" t="s">
        <v>199</v>
      </c>
      <c r="KCC12073" s="18" t="s">
        <v>199</v>
      </c>
      <c r="KCD12073" s="18" t="s">
        <v>199</v>
      </c>
      <c r="KCE12073" s="18" t="s">
        <v>199</v>
      </c>
      <c r="KCF12073" s="18" t="s">
        <v>199</v>
      </c>
      <c r="KCG12073" s="18" t="s">
        <v>199</v>
      </c>
      <c r="KCH12073" s="18" t="s">
        <v>199</v>
      </c>
      <c r="KCI12073" s="18" t="s">
        <v>199</v>
      </c>
      <c r="KCJ12073" s="18" t="s">
        <v>199</v>
      </c>
      <c r="KCK12073" s="18" t="s">
        <v>199</v>
      </c>
      <c r="KCL12073" s="18" t="s">
        <v>199</v>
      </c>
      <c r="KCM12073" s="18" t="s">
        <v>199</v>
      </c>
      <c r="KCN12073" s="18" t="s">
        <v>199</v>
      </c>
      <c r="KCO12073" s="18" t="s">
        <v>199</v>
      </c>
      <c r="KCP12073" s="18" t="s">
        <v>199</v>
      </c>
      <c r="KCQ12073" s="18" t="s">
        <v>199</v>
      </c>
      <c r="KCR12073" s="18" t="s">
        <v>199</v>
      </c>
      <c r="KCS12073" s="18" t="s">
        <v>199</v>
      </c>
      <c r="KCT12073" s="18" t="s">
        <v>199</v>
      </c>
      <c r="KCU12073" s="18" t="s">
        <v>199</v>
      </c>
      <c r="KCV12073" s="18" t="s">
        <v>199</v>
      </c>
      <c r="KCW12073" s="18" t="s">
        <v>199</v>
      </c>
      <c r="KCX12073" s="18" t="s">
        <v>199</v>
      </c>
      <c r="KCY12073" s="18" t="s">
        <v>199</v>
      </c>
      <c r="KCZ12073" s="18" t="s">
        <v>199</v>
      </c>
      <c r="KDA12073" s="18" t="s">
        <v>199</v>
      </c>
      <c r="KDB12073" s="18" t="s">
        <v>199</v>
      </c>
      <c r="KDC12073" s="18" t="s">
        <v>199</v>
      </c>
      <c r="KDD12073" s="18" t="s">
        <v>199</v>
      </c>
      <c r="KDE12073" s="18" t="s">
        <v>199</v>
      </c>
      <c r="KDF12073" s="18" t="s">
        <v>199</v>
      </c>
      <c r="KDG12073" s="18" t="s">
        <v>199</v>
      </c>
      <c r="KDH12073" s="18" t="s">
        <v>199</v>
      </c>
      <c r="KDI12073" s="18" t="s">
        <v>199</v>
      </c>
      <c r="KDJ12073" s="18" t="s">
        <v>199</v>
      </c>
      <c r="KDK12073" s="18" t="s">
        <v>199</v>
      </c>
      <c r="KDL12073" s="18" t="s">
        <v>199</v>
      </c>
      <c r="KDM12073" s="18" t="s">
        <v>199</v>
      </c>
      <c r="KDN12073" s="18" t="s">
        <v>199</v>
      </c>
      <c r="KDO12073" s="18" t="s">
        <v>199</v>
      </c>
      <c r="KDP12073" s="18" t="s">
        <v>199</v>
      </c>
      <c r="KDQ12073" s="18" t="s">
        <v>199</v>
      </c>
      <c r="KDR12073" s="18" t="s">
        <v>199</v>
      </c>
      <c r="KDS12073" s="18" t="s">
        <v>199</v>
      </c>
      <c r="KDT12073" s="18" t="s">
        <v>199</v>
      </c>
      <c r="KDU12073" s="18" t="s">
        <v>199</v>
      </c>
      <c r="KDV12073" s="18" t="s">
        <v>199</v>
      </c>
      <c r="KDW12073" s="18" t="s">
        <v>199</v>
      </c>
      <c r="KDX12073" s="18" t="s">
        <v>199</v>
      </c>
      <c r="KDY12073" s="18" t="s">
        <v>199</v>
      </c>
      <c r="KDZ12073" s="18" t="s">
        <v>199</v>
      </c>
      <c r="KEA12073" s="18" t="s">
        <v>199</v>
      </c>
      <c r="KEB12073" s="18" t="s">
        <v>199</v>
      </c>
      <c r="KEC12073" s="18" t="s">
        <v>199</v>
      </c>
      <c r="KED12073" s="18" t="s">
        <v>199</v>
      </c>
      <c r="KEE12073" s="18" t="s">
        <v>199</v>
      </c>
      <c r="KEF12073" s="18" t="s">
        <v>199</v>
      </c>
      <c r="KEG12073" s="18" t="s">
        <v>199</v>
      </c>
      <c r="KEH12073" s="18" t="s">
        <v>199</v>
      </c>
      <c r="KEI12073" s="18" t="s">
        <v>199</v>
      </c>
      <c r="KEJ12073" s="18" t="s">
        <v>199</v>
      </c>
      <c r="KEK12073" s="18" t="s">
        <v>199</v>
      </c>
      <c r="KEL12073" s="18" t="s">
        <v>199</v>
      </c>
      <c r="KEM12073" s="18" t="s">
        <v>199</v>
      </c>
      <c r="KEN12073" s="18" t="s">
        <v>199</v>
      </c>
      <c r="KEO12073" s="18" t="s">
        <v>199</v>
      </c>
      <c r="KEP12073" s="18" t="s">
        <v>199</v>
      </c>
      <c r="KEQ12073" s="18" t="s">
        <v>199</v>
      </c>
      <c r="KER12073" s="18" t="s">
        <v>199</v>
      </c>
      <c r="KES12073" s="18" t="s">
        <v>199</v>
      </c>
      <c r="KET12073" s="18" t="s">
        <v>199</v>
      </c>
      <c r="KEU12073" s="18" t="s">
        <v>199</v>
      </c>
      <c r="KEV12073" s="18" t="s">
        <v>199</v>
      </c>
      <c r="KEW12073" s="18" t="s">
        <v>199</v>
      </c>
      <c r="KEX12073" s="18" t="s">
        <v>199</v>
      </c>
      <c r="KEY12073" s="18" t="s">
        <v>199</v>
      </c>
      <c r="KEZ12073" s="18" t="s">
        <v>199</v>
      </c>
      <c r="KFA12073" s="18" t="s">
        <v>199</v>
      </c>
      <c r="KFB12073" s="18" t="s">
        <v>199</v>
      </c>
      <c r="KFC12073" s="18" t="s">
        <v>199</v>
      </c>
      <c r="KFD12073" s="18" t="s">
        <v>199</v>
      </c>
      <c r="KFE12073" s="18" t="s">
        <v>199</v>
      </c>
      <c r="KFF12073" s="18" t="s">
        <v>199</v>
      </c>
      <c r="KFG12073" s="18" t="s">
        <v>199</v>
      </c>
      <c r="KFH12073" s="18" t="s">
        <v>199</v>
      </c>
      <c r="KFI12073" s="18" t="s">
        <v>199</v>
      </c>
      <c r="KFJ12073" s="18" t="s">
        <v>199</v>
      </c>
      <c r="KFK12073" s="18" t="s">
        <v>199</v>
      </c>
      <c r="KFL12073" s="18" t="s">
        <v>199</v>
      </c>
      <c r="KFM12073" s="18" t="s">
        <v>199</v>
      </c>
      <c r="KFN12073" s="18" t="s">
        <v>199</v>
      </c>
      <c r="KFO12073" s="18" t="s">
        <v>199</v>
      </c>
      <c r="KFP12073" s="18" t="s">
        <v>199</v>
      </c>
      <c r="KFQ12073" s="18" t="s">
        <v>199</v>
      </c>
      <c r="KFR12073" s="18" t="s">
        <v>199</v>
      </c>
      <c r="KFS12073" s="18" t="s">
        <v>199</v>
      </c>
      <c r="KFT12073" s="18" t="s">
        <v>199</v>
      </c>
      <c r="KFU12073" s="18" t="s">
        <v>199</v>
      </c>
      <c r="KFV12073" s="18" t="s">
        <v>199</v>
      </c>
      <c r="KFW12073" s="18" t="s">
        <v>199</v>
      </c>
      <c r="KFX12073" s="18" t="s">
        <v>199</v>
      </c>
      <c r="KFY12073" s="18" t="s">
        <v>199</v>
      </c>
      <c r="KFZ12073" s="18" t="s">
        <v>199</v>
      </c>
      <c r="KGA12073" s="18" t="s">
        <v>199</v>
      </c>
      <c r="KGB12073" s="18" t="s">
        <v>199</v>
      </c>
      <c r="KGC12073" s="18" t="s">
        <v>199</v>
      </c>
      <c r="KGD12073" s="18" t="s">
        <v>199</v>
      </c>
      <c r="KGE12073" s="18" t="s">
        <v>199</v>
      </c>
      <c r="KGF12073" s="18" t="s">
        <v>199</v>
      </c>
      <c r="KGG12073" s="18" t="s">
        <v>199</v>
      </c>
      <c r="KGH12073" s="18" t="s">
        <v>199</v>
      </c>
      <c r="KGI12073" s="18" t="s">
        <v>199</v>
      </c>
      <c r="KGJ12073" s="18" t="s">
        <v>199</v>
      </c>
      <c r="KGK12073" s="18" t="s">
        <v>199</v>
      </c>
      <c r="KGL12073" s="18" t="s">
        <v>199</v>
      </c>
      <c r="KGM12073" s="18" t="s">
        <v>199</v>
      </c>
      <c r="KGN12073" s="18" t="s">
        <v>199</v>
      </c>
      <c r="KGO12073" s="18" t="s">
        <v>199</v>
      </c>
      <c r="KGP12073" s="18" t="s">
        <v>199</v>
      </c>
      <c r="KGQ12073" s="18" t="s">
        <v>199</v>
      </c>
      <c r="KGR12073" s="18" t="s">
        <v>199</v>
      </c>
      <c r="KGS12073" s="18" t="s">
        <v>199</v>
      </c>
      <c r="KGT12073" s="18" t="s">
        <v>199</v>
      </c>
      <c r="KGU12073" s="18" t="s">
        <v>199</v>
      </c>
      <c r="KGV12073" s="18" t="s">
        <v>199</v>
      </c>
      <c r="KGW12073" s="18" t="s">
        <v>199</v>
      </c>
      <c r="KGX12073" s="18" t="s">
        <v>199</v>
      </c>
      <c r="KGY12073" s="18" t="s">
        <v>199</v>
      </c>
      <c r="KGZ12073" s="18" t="s">
        <v>199</v>
      </c>
      <c r="KHA12073" s="18" t="s">
        <v>199</v>
      </c>
      <c r="KHB12073" s="18" t="s">
        <v>199</v>
      </c>
      <c r="KHC12073" s="18" t="s">
        <v>199</v>
      </c>
      <c r="KHD12073" s="18" t="s">
        <v>199</v>
      </c>
      <c r="KHE12073" s="18" t="s">
        <v>199</v>
      </c>
      <c r="KHF12073" s="18" t="s">
        <v>199</v>
      </c>
      <c r="KHG12073" s="18" t="s">
        <v>199</v>
      </c>
      <c r="KHH12073" s="18" t="s">
        <v>199</v>
      </c>
      <c r="KHI12073" s="18" t="s">
        <v>199</v>
      </c>
      <c r="KHJ12073" s="18" t="s">
        <v>199</v>
      </c>
      <c r="KHK12073" s="18" t="s">
        <v>199</v>
      </c>
      <c r="KHL12073" s="18" t="s">
        <v>199</v>
      </c>
      <c r="KHM12073" s="18" t="s">
        <v>199</v>
      </c>
      <c r="KHN12073" s="18" t="s">
        <v>199</v>
      </c>
      <c r="KHO12073" s="18" t="s">
        <v>199</v>
      </c>
      <c r="KHP12073" s="18" t="s">
        <v>199</v>
      </c>
      <c r="KHQ12073" s="18" t="s">
        <v>199</v>
      </c>
      <c r="KHR12073" s="18" t="s">
        <v>199</v>
      </c>
      <c r="KHS12073" s="18" t="s">
        <v>199</v>
      </c>
      <c r="KHT12073" s="18" t="s">
        <v>199</v>
      </c>
      <c r="KHU12073" s="18" t="s">
        <v>199</v>
      </c>
      <c r="KHV12073" s="18" t="s">
        <v>199</v>
      </c>
      <c r="KHW12073" s="18" t="s">
        <v>199</v>
      </c>
      <c r="KHX12073" s="18" t="s">
        <v>199</v>
      </c>
      <c r="KHY12073" s="18" t="s">
        <v>199</v>
      </c>
      <c r="KHZ12073" s="18" t="s">
        <v>199</v>
      </c>
      <c r="KIA12073" s="18" t="s">
        <v>199</v>
      </c>
      <c r="KIB12073" s="18" t="s">
        <v>199</v>
      </c>
      <c r="KIC12073" s="18" t="s">
        <v>199</v>
      </c>
      <c r="KID12073" s="18" t="s">
        <v>199</v>
      </c>
      <c r="KIE12073" s="18" t="s">
        <v>199</v>
      </c>
      <c r="KIF12073" s="18" t="s">
        <v>199</v>
      </c>
      <c r="KIG12073" s="18" t="s">
        <v>199</v>
      </c>
      <c r="KIH12073" s="18" t="s">
        <v>199</v>
      </c>
      <c r="KII12073" s="18" t="s">
        <v>199</v>
      </c>
      <c r="KIJ12073" s="18" t="s">
        <v>199</v>
      </c>
      <c r="KIK12073" s="18" t="s">
        <v>199</v>
      </c>
      <c r="KIL12073" s="18" t="s">
        <v>199</v>
      </c>
      <c r="KIM12073" s="18" t="s">
        <v>199</v>
      </c>
      <c r="KIN12073" s="18" t="s">
        <v>199</v>
      </c>
      <c r="KIO12073" s="18" t="s">
        <v>199</v>
      </c>
      <c r="KIP12073" s="18" t="s">
        <v>199</v>
      </c>
      <c r="KIQ12073" s="18" t="s">
        <v>199</v>
      </c>
      <c r="KIR12073" s="18" t="s">
        <v>199</v>
      </c>
      <c r="KIS12073" s="18" t="s">
        <v>199</v>
      </c>
      <c r="KIT12073" s="18" t="s">
        <v>199</v>
      </c>
      <c r="KIU12073" s="18" t="s">
        <v>199</v>
      </c>
      <c r="KIV12073" s="18" t="s">
        <v>199</v>
      </c>
      <c r="KIW12073" s="18" t="s">
        <v>199</v>
      </c>
      <c r="KIX12073" s="18" t="s">
        <v>199</v>
      </c>
      <c r="KIY12073" s="18" t="s">
        <v>199</v>
      </c>
      <c r="KIZ12073" s="18" t="s">
        <v>199</v>
      </c>
      <c r="KJA12073" s="18" t="s">
        <v>199</v>
      </c>
      <c r="KJB12073" s="18" t="s">
        <v>199</v>
      </c>
      <c r="KJC12073" s="18" t="s">
        <v>199</v>
      </c>
      <c r="KJD12073" s="18" t="s">
        <v>199</v>
      </c>
      <c r="KJE12073" s="18" t="s">
        <v>199</v>
      </c>
      <c r="KJF12073" s="18" t="s">
        <v>199</v>
      </c>
      <c r="KJG12073" s="18" t="s">
        <v>199</v>
      </c>
      <c r="KJH12073" s="18" t="s">
        <v>199</v>
      </c>
      <c r="KJI12073" s="18" t="s">
        <v>199</v>
      </c>
      <c r="KJJ12073" s="18" t="s">
        <v>199</v>
      </c>
      <c r="KJK12073" s="18" t="s">
        <v>199</v>
      </c>
      <c r="KJL12073" s="18" t="s">
        <v>199</v>
      </c>
      <c r="KJM12073" s="18" t="s">
        <v>199</v>
      </c>
      <c r="KJN12073" s="18" t="s">
        <v>199</v>
      </c>
      <c r="KJO12073" s="18" t="s">
        <v>199</v>
      </c>
      <c r="KJP12073" s="18" t="s">
        <v>199</v>
      </c>
      <c r="KJQ12073" s="18" t="s">
        <v>199</v>
      </c>
      <c r="KJR12073" s="18" t="s">
        <v>199</v>
      </c>
      <c r="KJS12073" s="18" t="s">
        <v>199</v>
      </c>
      <c r="KJT12073" s="18" t="s">
        <v>199</v>
      </c>
      <c r="KJU12073" s="18" t="s">
        <v>199</v>
      </c>
      <c r="KJV12073" s="18" t="s">
        <v>199</v>
      </c>
      <c r="KJW12073" s="18" t="s">
        <v>199</v>
      </c>
      <c r="KJX12073" s="18" t="s">
        <v>199</v>
      </c>
      <c r="KJY12073" s="18" t="s">
        <v>199</v>
      </c>
      <c r="KJZ12073" s="18" t="s">
        <v>199</v>
      </c>
      <c r="KKA12073" s="18" t="s">
        <v>199</v>
      </c>
      <c r="KKB12073" s="18" t="s">
        <v>199</v>
      </c>
      <c r="KKC12073" s="18" t="s">
        <v>199</v>
      </c>
      <c r="KKD12073" s="18" t="s">
        <v>199</v>
      </c>
      <c r="KKE12073" s="18" t="s">
        <v>199</v>
      </c>
      <c r="KKF12073" s="18" t="s">
        <v>199</v>
      </c>
      <c r="KKG12073" s="18" t="s">
        <v>199</v>
      </c>
      <c r="KKH12073" s="18" t="s">
        <v>199</v>
      </c>
      <c r="KKI12073" s="18" t="s">
        <v>199</v>
      </c>
      <c r="KKJ12073" s="18" t="s">
        <v>199</v>
      </c>
      <c r="KKK12073" s="18" t="s">
        <v>199</v>
      </c>
      <c r="KKL12073" s="18" t="s">
        <v>199</v>
      </c>
      <c r="KKM12073" s="18" t="s">
        <v>199</v>
      </c>
      <c r="KKN12073" s="18" t="s">
        <v>199</v>
      </c>
      <c r="KKO12073" s="18" t="s">
        <v>199</v>
      </c>
      <c r="KKP12073" s="18" t="s">
        <v>199</v>
      </c>
      <c r="KKQ12073" s="18" t="s">
        <v>199</v>
      </c>
      <c r="KKR12073" s="18" t="s">
        <v>199</v>
      </c>
      <c r="KKS12073" s="18" t="s">
        <v>199</v>
      </c>
      <c r="KKT12073" s="18" t="s">
        <v>199</v>
      </c>
      <c r="KKU12073" s="18" t="s">
        <v>199</v>
      </c>
      <c r="KKV12073" s="18" t="s">
        <v>199</v>
      </c>
      <c r="KKW12073" s="18" t="s">
        <v>199</v>
      </c>
      <c r="KKX12073" s="18" t="s">
        <v>199</v>
      </c>
      <c r="KKY12073" s="18" t="s">
        <v>199</v>
      </c>
      <c r="KKZ12073" s="18" t="s">
        <v>199</v>
      </c>
      <c r="KLA12073" s="18" t="s">
        <v>199</v>
      </c>
      <c r="KLB12073" s="18" t="s">
        <v>199</v>
      </c>
      <c r="KLC12073" s="18" t="s">
        <v>199</v>
      </c>
      <c r="KLD12073" s="18" t="s">
        <v>199</v>
      </c>
      <c r="KLE12073" s="18" t="s">
        <v>199</v>
      </c>
      <c r="KLF12073" s="18" t="s">
        <v>199</v>
      </c>
      <c r="KLG12073" s="18" t="s">
        <v>199</v>
      </c>
      <c r="KLH12073" s="18" t="s">
        <v>199</v>
      </c>
      <c r="KLI12073" s="18" t="s">
        <v>199</v>
      </c>
      <c r="KLJ12073" s="18" t="s">
        <v>199</v>
      </c>
      <c r="KLK12073" s="18" t="s">
        <v>199</v>
      </c>
      <c r="KLL12073" s="18" t="s">
        <v>199</v>
      </c>
      <c r="KLM12073" s="18" t="s">
        <v>199</v>
      </c>
      <c r="KLN12073" s="18" t="s">
        <v>199</v>
      </c>
      <c r="KLO12073" s="18" t="s">
        <v>199</v>
      </c>
      <c r="KLP12073" s="18" t="s">
        <v>199</v>
      </c>
      <c r="KLQ12073" s="18" t="s">
        <v>199</v>
      </c>
      <c r="KLR12073" s="18" t="s">
        <v>199</v>
      </c>
      <c r="KLS12073" s="18" t="s">
        <v>199</v>
      </c>
      <c r="KLT12073" s="18" t="s">
        <v>199</v>
      </c>
      <c r="KLU12073" s="18" t="s">
        <v>199</v>
      </c>
      <c r="KLV12073" s="18" t="s">
        <v>199</v>
      </c>
      <c r="KLW12073" s="18" t="s">
        <v>199</v>
      </c>
      <c r="KLX12073" s="18" t="s">
        <v>199</v>
      </c>
      <c r="KLY12073" s="18" t="s">
        <v>199</v>
      </c>
      <c r="KLZ12073" s="18" t="s">
        <v>199</v>
      </c>
      <c r="KMA12073" s="18" t="s">
        <v>199</v>
      </c>
      <c r="KMB12073" s="18" t="s">
        <v>199</v>
      </c>
      <c r="KMC12073" s="18" t="s">
        <v>199</v>
      </c>
      <c r="KMD12073" s="18" t="s">
        <v>199</v>
      </c>
      <c r="KME12073" s="18" t="s">
        <v>199</v>
      </c>
      <c r="KMF12073" s="18" t="s">
        <v>199</v>
      </c>
      <c r="KMG12073" s="18" t="s">
        <v>199</v>
      </c>
      <c r="KMH12073" s="18" t="s">
        <v>199</v>
      </c>
      <c r="KMI12073" s="18" t="s">
        <v>199</v>
      </c>
      <c r="KMJ12073" s="18" t="s">
        <v>199</v>
      </c>
      <c r="KMK12073" s="18" t="s">
        <v>199</v>
      </c>
      <c r="KML12073" s="18" t="s">
        <v>199</v>
      </c>
      <c r="KMM12073" s="18" t="s">
        <v>199</v>
      </c>
      <c r="KMN12073" s="18" t="s">
        <v>199</v>
      </c>
      <c r="KMO12073" s="18" t="s">
        <v>199</v>
      </c>
      <c r="KMP12073" s="18" t="s">
        <v>199</v>
      </c>
      <c r="KMQ12073" s="18" t="s">
        <v>199</v>
      </c>
      <c r="KMR12073" s="18" t="s">
        <v>199</v>
      </c>
      <c r="KMS12073" s="18" t="s">
        <v>199</v>
      </c>
      <c r="KMT12073" s="18" t="s">
        <v>199</v>
      </c>
      <c r="KMU12073" s="18" t="s">
        <v>199</v>
      </c>
      <c r="KMV12073" s="18" t="s">
        <v>199</v>
      </c>
      <c r="KMW12073" s="18" t="s">
        <v>199</v>
      </c>
      <c r="KMX12073" s="18" t="s">
        <v>199</v>
      </c>
      <c r="KMY12073" s="18" t="s">
        <v>199</v>
      </c>
      <c r="KMZ12073" s="18" t="s">
        <v>199</v>
      </c>
      <c r="KNA12073" s="18" t="s">
        <v>199</v>
      </c>
      <c r="KNB12073" s="18" t="s">
        <v>199</v>
      </c>
      <c r="KNC12073" s="18" t="s">
        <v>199</v>
      </c>
      <c r="KND12073" s="18" t="s">
        <v>199</v>
      </c>
      <c r="KNE12073" s="18" t="s">
        <v>199</v>
      </c>
      <c r="KNF12073" s="18" t="s">
        <v>199</v>
      </c>
      <c r="KNG12073" s="18" t="s">
        <v>199</v>
      </c>
      <c r="KNH12073" s="18" t="s">
        <v>199</v>
      </c>
      <c r="KNI12073" s="18" t="s">
        <v>199</v>
      </c>
      <c r="KNJ12073" s="18" t="s">
        <v>199</v>
      </c>
      <c r="KNK12073" s="18" t="s">
        <v>199</v>
      </c>
      <c r="KNL12073" s="18" t="s">
        <v>199</v>
      </c>
      <c r="KNM12073" s="18" t="s">
        <v>199</v>
      </c>
      <c r="KNN12073" s="18" t="s">
        <v>199</v>
      </c>
      <c r="KNO12073" s="18" t="s">
        <v>199</v>
      </c>
      <c r="KNP12073" s="18" t="s">
        <v>199</v>
      </c>
      <c r="KNQ12073" s="18" t="s">
        <v>199</v>
      </c>
      <c r="KNR12073" s="18" t="s">
        <v>199</v>
      </c>
      <c r="KNS12073" s="18" t="s">
        <v>199</v>
      </c>
      <c r="KNT12073" s="18" t="s">
        <v>199</v>
      </c>
      <c r="KNU12073" s="18" t="s">
        <v>199</v>
      </c>
      <c r="KNV12073" s="18" t="s">
        <v>199</v>
      </c>
      <c r="KNW12073" s="18" t="s">
        <v>199</v>
      </c>
      <c r="KNX12073" s="18" t="s">
        <v>199</v>
      </c>
      <c r="KNY12073" s="18" t="s">
        <v>199</v>
      </c>
      <c r="KNZ12073" s="18" t="s">
        <v>199</v>
      </c>
      <c r="KOA12073" s="18" t="s">
        <v>199</v>
      </c>
      <c r="KOB12073" s="18" t="s">
        <v>199</v>
      </c>
      <c r="KOC12073" s="18" t="s">
        <v>199</v>
      </c>
      <c r="KOD12073" s="18" t="s">
        <v>199</v>
      </c>
      <c r="KOE12073" s="18" t="s">
        <v>199</v>
      </c>
      <c r="KOF12073" s="18" t="s">
        <v>199</v>
      </c>
      <c r="KOG12073" s="18" t="s">
        <v>199</v>
      </c>
      <c r="KOH12073" s="18" t="s">
        <v>199</v>
      </c>
      <c r="KOI12073" s="18" t="s">
        <v>199</v>
      </c>
      <c r="KOJ12073" s="18" t="s">
        <v>199</v>
      </c>
      <c r="KOK12073" s="18" t="s">
        <v>199</v>
      </c>
      <c r="KOL12073" s="18" t="s">
        <v>199</v>
      </c>
      <c r="KOM12073" s="18" t="s">
        <v>199</v>
      </c>
      <c r="KON12073" s="18" t="s">
        <v>199</v>
      </c>
      <c r="KOO12073" s="18" t="s">
        <v>199</v>
      </c>
      <c r="KOP12073" s="18" t="s">
        <v>199</v>
      </c>
      <c r="KOQ12073" s="18" t="s">
        <v>199</v>
      </c>
      <c r="KOR12073" s="18" t="s">
        <v>199</v>
      </c>
      <c r="KOS12073" s="18" t="s">
        <v>199</v>
      </c>
      <c r="KOT12073" s="18" t="s">
        <v>199</v>
      </c>
      <c r="KOU12073" s="18" t="s">
        <v>199</v>
      </c>
      <c r="KOV12073" s="18" t="s">
        <v>199</v>
      </c>
      <c r="KOW12073" s="18" t="s">
        <v>199</v>
      </c>
      <c r="KOX12073" s="18" t="s">
        <v>199</v>
      </c>
      <c r="KOY12073" s="18" t="s">
        <v>199</v>
      </c>
      <c r="KOZ12073" s="18" t="s">
        <v>199</v>
      </c>
      <c r="KPA12073" s="18" t="s">
        <v>199</v>
      </c>
      <c r="KPB12073" s="18" t="s">
        <v>199</v>
      </c>
      <c r="KPC12073" s="18" t="s">
        <v>199</v>
      </c>
      <c r="KPD12073" s="18" t="s">
        <v>199</v>
      </c>
      <c r="KPE12073" s="18" t="s">
        <v>199</v>
      </c>
      <c r="KPF12073" s="18" t="s">
        <v>199</v>
      </c>
      <c r="KPG12073" s="18" t="s">
        <v>199</v>
      </c>
      <c r="KPH12073" s="18" t="s">
        <v>199</v>
      </c>
      <c r="KPI12073" s="18" t="s">
        <v>199</v>
      </c>
      <c r="KPJ12073" s="18" t="s">
        <v>199</v>
      </c>
      <c r="KPK12073" s="18" t="s">
        <v>199</v>
      </c>
      <c r="KPL12073" s="18" t="s">
        <v>199</v>
      </c>
      <c r="KPM12073" s="18" t="s">
        <v>199</v>
      </c>
      <c r="KPN12073" s="18" t="s">
        <v>199</v>
      </c>
      <c r="KPO12073" s="18" t="s">
        <v>199</v>
      </c>
      <c r="KPP12073" s="18" t="s">
        <v>199</v>
      </c>
      <c r="KPQ12073" s="18" t="s">
        <v>199</v>
      </c>
      <c r="KPR12073" s="18" t="s">
        <v>199</v>
      </c>
      <c r="KPS12073" s="18" t="s">
        <v>199</v>
      </c>
      <c r="KPT12073" s="18" t="s">
        <v>199</v>
      </c>
      <c r="KPU12073" s="18" t="s">
        <v>199</v>
      </c>
      <c r="KPV12073" s="18" t="s">
        <v>199</v>
      </c>
      <c r="KPW12073" s="18" t="s">
        <v>199</v>
      </c>
      <c r="KPX12073" s="18" t="s">
        <v>199</v>
      </c>
      <c r="KPY12073" s="18" t="s">
        <v>199</v>
      </c>
      <c r="KPZ12073" s="18" t="s">
        <v>199</v>
      </c>
      <c r="KQA12073" s="18" t="s">
        <v>199</v>
      </c>
      <c r="KQB12073" s="18" t="s">
        <v>199</v>
      </c>
      <c r="KQC12073" s="18" t="s">
        <v>199</v>
      </c>
      <c r="KQD12073" s="18" t="s">
        <v>199</v>
      </c>
      <c r="KQE12073" s="18" t="s">
        <v>199</v>
      </c>
      <c r="KQF12073" s="18" t="s">
        <v>199</v>
      </c>
      <c r="KQG12073" s="18" t="s">
        <v>199</v>
      </c>
      <c r="KQH12073" s="18" t="s">
        <v>199</v>
      </c>
      <c r="KQI12073" s="18" t="s">
        <v>199</v>
      </c>
      <c r="KQJ12073" s="18" t="s">
        <v>199</v>
      </c>
      <c r="KQK12073" s="18" t="s">
        <v>199</v>
      </c>
      <c r="KQL12073" s="18" t="s">
        <v>199</v>
      </c>
      <c r="KQM12073" s="18" t="s">
        <v>199</v>
      </c>
      <c r="KQN12073" s="18" t="s">
        <v>199</v>
      </c>
      <c r="KQO12073" s="18" t="s">
        <v>199</v>
      </c>
      <c r="KQP12073" s="18" t="s">
        <v>199</v>
      </c>
      <c r="KQQ12073" s="18" t="s">
        <v>199</v>
      </c>
      <c r="KQR12073" s="18" t="s">
        <v>199</v>
      </c>
      <c r="KQS12073" s="18" t="s">
        <v>199</v>
      </c>
      <c r="KQT12073" s="18" t="s">
        <v>199</v>
      </c>
      <c r="KQU12073" s="18" t="s">
        <v>199</v>
      </c>
      <c r="KQV12073" s="18" t="s">
        <v>199</v>
      </c>
      <c r="KQW12073" s="18" t="s">
        <v>199</v>
      </c>
      <c r="KQX12073" s="18" t="s">
        <v>199</v>
      </c>
      <c r="KQY12073" s="18" t="s">
        <v>199</v>
      </c>
      <c r="KQZ12073" s="18" t="s">
        <v>199</v>
      </c>
      <c r="KRA12073" s="18" t="s">
        <v>199</v>
      </c>
      <c r="KRB12073" s="18" t="s">
        <v>199</v>
      </c>
      <c r="KRC12073" s="18" t="s">
        <v>199</v>
      </c>
      <c r="KRD12073" s="18" t="s">
        <v>199</v>
      </c>
      <c r="KRE12073" s="18" t="s">
        <v>199</v>
      </c>
      <c r="KRF12073" s="18" t="s">
        <v>199</v>
      </c>
      <c r="KRG12073" s="18" t="s">
        <v>199</v>
      </c>
      <c r="KRH12073" s="18" t="s">
        <v>199</v>
      </c>
      <c r="KRI12073" s="18" t="s">
        <v>199</v>
      </c>
      <c r="KRJ12073" s="18" t="s">
        <v>199</v>
      </c>
      <c r="KRK12073" s="18" t="s">
        <v>199</v>
      </c>
      <c r="KRL12073" s="18" t="s">
        <v>199</v>
      </c>
      <c r="KRM12073" s="18" t="s">
        <v>199</v>
      </c>
      <c r="KRN12073" s="18" t="s">
        <v>199</v>
      </c>
      <c r="KRO12073" s="18" t="s">
        <v>199</v>
      </c>
      <c r="KRP12073" s="18" t="s">
        <v>199</v>
      </c>
      <c r="KRQ12073" s="18" t="s">
        <v>199</v>
      </c>
      <c r="KRR12073" s="18" t="s">
        <v>199</v>
      </c>
      <c r="KRS12073" s="18" t="s">
        <v>199</v>
      </c>
      <c r="KRT12073" s="18" t="s">
        <v>199</v>
      </c>
      <c r="KRU12073" s="18" t="s">
        <v>199</v>
      </c>
      <c r="KRV12073" s="18" t="s">
        <v>199</v>
      </c>
      <c r="KRW12073" s="18" t="s">
        <v>199</v>
      </c>
      <c r="KRX12073" s="18" t="s">
        <v>199</v>
      </c>
      <c r="KRY12073" s="18" t="s">
        <v>199</v>
      </c>
      <c r="KRZ12073" s="18" t="s">
        <v>199</v>
      </c>
      <c r="KSA12073" s="18" t="s">
        <v>199</v>
      </c>
      <c r="KSB12073" s="18" t="s">
        <v>199</v>
      </c>
      <c r="KSC12073" s="18" t="s">
        <v>199</v>
      </c>
      <c r="KSD12073" s="18" t="s">
        <v>199</v>
      </c>
      <c r="KSE12073" s="18" t="s">
        <v>199</v>
      </c>
      <c r="KSF12073" s="18" t="s">
        <v>199</v>
      </c>
      <c r="KSG12073" s="18" t="s">
        <v>199</v>
      </c>
      <c r="KSH12073" s="18" t="s">
        <v>199</v>
      </c>
      <c r="KSI12073" s="18" t="s">
        <v>199</v>
      </c>
      <c r="KSJ12073" s="18" t="s">
        <v>199</v>
      </c>
      <c r="KSK12073" s="18" t="s">
        <v>199</v>
      </c>
      <c r="KSL12073" s="18" t="s">
        <v>199</v>
      </c>
      <c r="KSM12073" s="18" t="s">
        <v>199</v>
      </c>
      <c r="KSN12073" s="18" t="s">
        <v>199</v>
      </c>
      <c r="KSO12073" s="18" t="s">
        <v>199</v>
      </c>
      <c r="KSP12073" s="18" t="s">
        <v>199</v>
      </c>
      <c r="KSQ12073" s="18" t="s">
        <v>199</v>
      </c>
      <c r="KSR12073" s="18" t="s">
        <v>199</v>
      </c>
      <c r="KSS12073" s="18" t="s">
        <v>199</v>
      </c>
      <c r="KST12073" s="18" t="s">
        <v>199</v>
      </c>
      <c r="KSU12073" s="18" t="s">
        <v>199</v>
      </c>
      <c r="KSV12073" s="18" t="s">
        <v>199</v>
      </c>
      <c r="KSW12073" s="18" t="s">
        <v>199</v>
      </c>
      <c r="KSX12073" s="18" t="s">
        <v>199</v>
      </c>
      <c r="KSY12073" s="18" t="s">
        <v>199</v>
      </c>
      <c r="KSZ12073" s="18" t="s">
        <v>199</v>
      </c>
      <c r="KTA12073" s="18" t="s">
        <v>199</v>
      </c>
      <c r="KTB12073" s="18" t="s">
        <v>199</v>
      </c>
      <c r="KTC12073" s="18" t="s">
        <v>199</v>
      </c>
      <c r="KTD12073" s="18" t="s">
        <v>199</v>
      </c>
      <c r="KTE12073" s="18" t="s">
        <v>199</v>
      </c>
      <c r="KTF12073" s="18" t="s">
        <v>199</v>
      </c>
      <c r="KTG12073" s="18" t="s">
        <v>199</v>
      </c>
      <c r="KTH12073" s="18" t="s">
        <v>199</v>
      </c>
      <c r="KTI12073" s="18" t="s">
        <v>199</v>
      </c>
      <c r="KTJ12073" s="18" t="s">
        <v>199</v>
      </c>
      <c r="KTK12073" s="18" t="s">
        <v>199</v>
      </c>
      <c r="KTL12073" s="18" t="s">
        <v>199</v>
      </c>
      <c r="KTM12073" s="18" t="s">
        <v>199</v>
      </c>
      <c r="KTN12073" s="18" t="s">
        <v>199</v>
      </c>
      <c r="KTO12073" s="18" t="s">
        <v>199</v>
      </c>
      <c r="KTP12073" s="18" t="s">
        <v>199</v>
      </c>
      <c r="KTQ12073" s="18" t="s">
        <v>199</v>
      </c>
      <c r="KTR12073" s="18" t="s">
        <v>199</v>
      </c>
      <c r="KTS12073" s="18" t="s">
        <v>199</v>
      </c>
      <c r="KTT12073" s="18" t="s">
        <v>199</v>
      </c>
      <c r="KTU12073" s="18" t="s">
        <v>199</v>
      </c>
      <c r="KTV12073" s="18" t="s">
        <v>199</v>
      </c>
      <c r="KTW12073" s="18" t="s">
        <v>199</v>
      </c>
      <c r="KTX12073" s="18" t="s">
        <v>199</v>
      </c>
      <c r="KTY12073" s="18" t="s">
        <v>199</v>
      </c>
      <c r="KTZ12073" s="18" t="s">
        <v>199</v>
      </c>
      <c r="KUA12073" s="18" t="s">
        <v>199</v>
      </c>
      <c r="KUB12073" s="18" t="s">
        <v>199</v>
      </c>
      <c r="KUC12073" s="18" t="s">
        <v>199</v>
      </c>
      <c r="KUD12073" s="18" t="s">
        <v>199</v>
      </c>
      <c r="KUE12073" s="18" t="s">
        <v>199</v>
      </c>
      <c r="KUF12073" s="18" t="s">
        <v>199</v>
      </c>
      <c r="KUG12073" s="18" t="s">
        <v>199</v>
      </c>
      <c r="KUH12073" s="18" t="s">
        <v>199</v>
      </c>
      <c r="KUI12073" s="18" t="s">
        <v>199</v>
      </c>
      <c r="KUJ12073" s="18" t="s">
        <v>199</v>
      </c>
      <c r="KUK12073" s="18" t="s">
        <v>199</v>
      </c>
      <c r="KUL12073" s="18" t="s">
        <v>199</v>
      </c>
      <c r="KUM12073" s="18" t="s">
        <v>199</v>
      </c>
      <c r="KUN12073" s="18" t="s">
        <v>199</v>
      </c>
      <c r="KUO12073" s="18" t="s">
        <v>199</v>
      </c>
      <c r="KUP12073" s="18" t="s">
        <v>199</v>
      </c>
      <c r="KUQ12073" s="18" t="s">
        <v>199</v>
      </c>
      <c r="KUR12073" s="18" t="s">
        <v>199</v>
      </c>
      <c r="KUS12073" s="18" t="s">
        <v>199</v>
      </c>
      <c r="KUT12073" s="18" t="s">
        <v>199</v>
      </c>
      <c r="KUU12073" s="18" t="s">
        <v>199</v>
      </c>
      <c r="KUV12073" s="18" t="s">
        <v>199</v>
      </c>
      <c r="KUW12073" s="18" t="s">
        <v>199</v>
      </c>
      <c r="KUX12073" s="18" t="s">
        <v>199</v>
      </c>
      <c r="KUY12073" s="18" t="s">
        <v>199</v>
      </c>
      <c r="KUZ12073" s="18" t="s">
        <v>199</v>
      </c>
      <c r="KVA12073" s="18" t="s">
        <v>199</v>
      </c>
      <c r="KVB12073" s="18" t="s">
        <v>199</v>
      </c>
      <c r="KVC12073" s="18" t="s">
        <v>199</v>
      </c>
      <c r="KVD12073" s="18" t="s">
        <v>199</v>
      </c>
      <c r="KVE12073" s="18" t="s">
        <v>199</v>
      </c>
      <c r="KVF12073" s="18" t="s">
        <v>199</v>
      </c>
      <c r="KVG12073" s="18" t="s">
        <v>199</v>
      </c>
      <c r="KVH12073" s="18" t="s">
        <v>199</v>
      </c>
      <c r="KVI12073" s="18" t="s">
        <v>199</v>
      </c>
      <c r="KVJ12073" s="18" t="s">
        <v>199</v>
      </c>
      <c r="KVK12073" s="18" t="s">
        <v>199</v>
      </c>
      <c r="KVL12073" s="18" t="s">
        <v>199</v>
      </c>
      <c r="KVM12073" s="18" t="s">
        <v>199</v>
      </c>
      <c r="KVN12073" s="18" t="s">
        <v>199</v>
      </c>
      <c r="KVO12073" s="18" t="s">
        <v>199</v>
      </c>
      <c r="KVP12073" s="18" t="s">
        <v>199</v>
      </c>
      <c r="KVQ12073" s="18" t="s">
        <v>199</v>
      </c>
      <c r="KVR12073" s="18" t="s">
        <v>199</v>
      </c>
      <c r="KVS12073" s="18" t="s">
        <v>199</v>
      </c>
      <c r="KVT12073" s="18" t="s">
        <v>199</v>
      </c>
      <c r="KVU12073" s="18" t="s">
        <v>199</v>
      </c>
      <c r="KVV12073" s="18" t="s">
        <v>199</v>
      </c>
      <c r="KVW12073" s="18" t="s">
        <v>199</v>
      </c>
      <c r="KVX12073" s="18" t="s">
        <v>199</v>
      </c>
      <c r="KVY12073" s="18" t="s">
        <v>199</v>
      </c>
      <c r="KVZ12073" s="18" t="s">
        <v>199</v>
      </c>
      <c r="KWA12073" s="18" t="s">
        <v>199</v>
      </c>
      <c r="KWB12073" s="18" t="s">
        <v>199</v>
      </c>
      <c r="KWC12073" s="18" t="s">
        <v>199</v>
      </c>
      <c r="KWD12073" s="18" t="s">
        <v>199</v>
      </c>
      <c r="KWE12073" s="18" t="s">
        <v>199</v>
      </c>
      <c r="KWF12073" s="18" t="s">
        <v>199</v>
      </c>
      <c r="KWG12073" s="18" t="s">
        <v>199</v>
      </c>
      <c r="KWH12073" s="18" t="s">
        <v>199</v>
      </c>
      <c r="KWI12073" s="18" t="s">
        <v>199</v>
      </c>
      <c r="KWJ12073" s="18" t="s">
        <v>199</v>
      </c>
      <c r="KWK12073" s="18" t="s">
        <v>199</v>
      </c>
      <c r="KWL12073" s="18" t="s">
        <v>199</v>
      </c>
      <c r="KWM12073" s="18" t="s">
        <v>199</v>
      </c>
      <c r="KWN12073" s="18" t="s">
        <v>199</v>
      </c>
      <c r="KWO12073" s="18" t="s">
        <v>199</v>
      </c>
      <c r="KWP12073" s="18" t="s">
        <v>199</v>
      </c>
      <c r="KWQ12073" s="18" t="s">
        <v>199</v>
      </c>
      <c r="KWR12073" s="18" t="s">
        <v>199</v>
      </c>
      <c r="KWS12073" s="18" t="s">
        <v>199</v>
      </c>
      <c r="KWT12073" s="18" t="s">
        <v>199</v>
      </c>
      <c r="KWU12073" s="18" t="s">
        <v>199</v>
      </c>
      <c r="KWV12073" s="18" t="s">
        <v>199</v>
      </c>
      <c r="KWW12073" s="18" t="s">
        <v>199</v>
      </c>
      <c r="KWX12073" s="18" t="s">
        <v>199</v>
      </c>
      <c r="KWY12073" s="18" t="s">
        <v>199</v>
      </c>
      <c r="KWZ12073" s="18" t="s">
        <v>199</v>
      </c>
      <c r="KXA12073" s="18" t="s">
        <v>199</v>
      </c>
      <c r="KXB12073" s="18" t="s">
        <v>199</v>
      </c>
      <c r="KXC12073" s="18" t="s">
        <v>199</v>
      </c>
      <c r="KXD12073" s="18" t="s">
        <v>199</v>
      </c>
      <c r="KXE12073" s="18" t="s">
        <v>199</v>
      </c>
      <c r="KXF12073" s="18" t="s">
        <v>199</v>
      </c>
      <c r="KXG12073" s="18" t="s">
        <v>199</v>
      </c>
      <c r="KXH12073" s="18" t="s">
        <v>199</v>
      </c>
      <c r="KXI12073" s="18" t="s">
        <v>199</v>
      </c>
      <c r="KXJ12073" s="18" t="s">
        <v>199</v>
      </c>
      <c r="KXK12073" s="18" t="s">
        <v>199</v>
      </c>
      <c r="KXL12073" s="18" t="s">
        <v>199</v>
      </c>
      <c r="KXM12073" s="18" t="s">
        <v>199</v>
      </c>
      <c r="KXN12073" s="18" t="s">
        <v>199</v>
      </c>
      <c r="KXO12073" s="18" t="s">
        <v>199</v>
      </c>
      <c r="KXP12073" s="18" t="s">
        <v>199</v>
      </c>
      <c r="KXQ12073" s="18" t="s">
        <v>199</v>
      </c>
      <c r="KXR12073" s="18" t="s">
        <v>199</v>
      </c>
      <c r="KXS12073" s="18" t="s">
        <v>199</v>
      </c>
      <c r="KXT12073" s="18" t="s">
        <v>199</v>
      </c>
      <c r="KXU12073" s="18" t="s">
        <v>199</v>
      </c>
      <c r="KXV12073" s="18" t="s">
        <v>199</v>
      </c>
      <c r="KXW12073" s="18" t="s">
        <v>199</v>
      </c>
      <c r="KXX12073" s="18" t="s">
        <v>199</v>
      </c>
      <c r="KXY12073" s="18" t="s">
        <v>199</v>
      </c>
      <c r="KXZ12073" s="18" t="s">
        <v>199</v>
      </c>
      <c r="KYA12073" s="18" t="s">
        <v>199</v>
      </c>
      <c r="KYB12073" s="18" t="s">
        <v>199</v>
      </c>
      <c r="KYC12073" s="18" t="s">
        <v>199</v>
      </c>
      <c r="KYD12073" s="18" t="s">
        <v>199</v>
      </c>
      <c r="KYE12073" s="18" t="s">
        <v>199</v>
      </c>
      <c r="KYF12073" s="18" t="s">
        <v>199</v>
      </c>
      <c r="KYG12073" s="18" t="s">
        <v>199</v>
      </c>
      <c r="KYH12073" s="18" t="s">
        <v>199</v>
      </c>
      <c r="KYI12073" s="18" t="s">
        <v>199</v>
      </c>
      <c r="KYJ12073" s="18" t="s">
        <v>199</v>
      </c>
      <c r="KYK12073" s="18" t="s">
        <v>199</v>
      </c>
      <c r="KYL12073" s="18" t="s">
        <v>199</v>
      </c>
      <c r="KYM12073" s="18" t="s">
        <v>199</v>
      </c>
      <c r="KYN12073" s="18" t="s">
        <v>199</v>
      </c>
      <c r="KYO12073" s="18" t="s">
        <v>199</v>
      </c>
      <c r="KYP12073" s="18" t="s">
        <v>199</v>
      </c>
      <c r="KYQ12073" s="18" t="s">
        <v>199</v>
      </c>
      <c r="KYR12073" s="18" t="s">
        <v>199</v>
      </c>
      <c r="KYS12073" s="18" t="s">
        <v>199</v>
      </c>
      <c r="KYT12073" s="18" t="s">
        <v>199</v>
      </c>
      <c r="KYU12073" s="18" t="s">
        <v>199</v>
      </c>
      <c r="KYV12073" s="18" t="s">
        <v>199</v>
      </c>
      <c r="KYW12073" s="18" t="s">
        <v>199</v>
      </c>
      <c r="KYX12073" s="18" t="s">
        <v>199</v>
      </c>
      <c r="KYY12073" s="18" t="s">
        <v>199</v>
      </c>
      <c r="KYZ12073" s="18" t="s">
        <v>199</v>
      </c>
      <c r="KZA12073" s="18" t="s">
        <v>199</v>
      </c>
      <c r="KZB12073" s="18" t="s">
        <v>199</v>
      </c>
      <c r="KZC12073" s="18" t="s">
        <v>199</v>
      </c>
      <c r="KZD12073" s="18" t="s">
        <v>199</v>
      </c>
      <c r="KZE12073" s="18" t="s">
        <v>199</v>
      </c>
      <c r="KZF12073" s="18" t="s">
        <v>199</v>
      </c>
      <c r="KZG12073" s="18" t="s">
        <v>199</v>
      </c>
      <c r="KZH12073" s="18" t="s">
        <v>199</v>
      </c>
      <c r="KZI12073" s="18" t="s">
        <v>199</v>
      </c>
      <c r="KZJ12073" s="18" t="s">
        <v>199</v>
      </c>
      <c r="KZK12073" s="18" t="s">
        <v>199</v>
      </c>
      <c r="KZL12073" s="18" t="s">
        <v>199</v>
      </c>
      <c r="KZM12073" s="18" t="s">
        <v>199</v>
      </c>
      <c r="KZN12073" s="18" t="s">
        <v>199</v>
      </c>
      <c r="KZO12073" s="18" t="s">
        <v>199</v>
      </c>
      <c r="KZP12073" s="18" t="s">
        <v>199</v>
      </c>
      <c r="KZQ12073" s="18" t="s">
        <v>199</v>
      </c>
      <c r="KZR12073" s="18" t="s">
        <v>199</v>
      </c>
      <c r="KZS12073" s="18" t="s">
        <v>199</v>
      </c>
      <c r="KZT12073" s="18" t="s">
        <v>199</v>
      </c>
      <c r="KZU12073" s="18" t="s">
        <v>199</v>
      </c>
      <c r="KZV12073" s="18" t="s">
        <v>199</v>
      </c>
      <c r="KZW12073" s="18" t="s">
        <v>199</v>
      </c>
      <c r="KZX12073" s="18" t="s">
        <v>199</v>
      </c>
      <c r="KZY12073" s="18" t="s">
        <v>199</v>
      </c>
      <c r="KZZ12073" s="18" t="s">
        <v>199</v>
      </c>
      <c r="LAA12073" s="18" t="s">
        <v>199</v>
      </c>
      <c r="LAB12073" s="18" t="s">
        <v>199</v>
      </c>
      <c r="LAC12073" s="18" t="s">
        <v>199</v>
      </c>
      <c r="LAD12073" s="18" t="s">
        <v>199</v>
      </c>
      <c r="LAE12073" s="18" t="s">
        <v>199</v>
      </c>
      <c r="LAF12073" s="18" t="s">
        <v>199</v>
      </c>
      <c r="LAG12073" s="18" t="s">
        <v>199</v>
      </c>
      <c r="LAH12073" s="18" t="s">
        <v>199</v>
      </c>
      <c r="LAI12073" s="18" t="s">
        <v>199</v>
      </c>
      <c r="LAJ12073" s="18" t="s">
        <v>199</v>
      </c>
      <c r="LAK12073" s="18" t="s">
        <v>199</v>
      </c>
      <c r="LAL12073" s="18" t="s">
        <v>199</v>
      </c>
      <c r="LAM12073" s="18" t="s">
        <v>199</v>
      </c>
      <c r="LAN12073" s="18" t="s">
        <v>199</v>
      </c>
      <c r="LAO12073" s="18" t="s">
        <v>199</v>
      </c>
      <c r="LAP12073" s="18" t="s">
        <v>199</v>
      </c>
      <c r="LAQ12073" s="18" t="s">
        <v>199</v>
      </c>
      <c r="LAR12073" s="18" t="s">
        <v>199</v>
      </c>
      <c r="LAS12073" s="18" t="s">
        <v>199</v>
      </c>
      <c r="LAT12073" s="18" t="s">
        <v>199</v>
      </c>
      <c r="LAU12073" s="18" t="s">
        <v>199</v>
      </c>
      <c r="LAV12073" s="18" t="s">
        <v>199</v>
      </c>
      <c r="LAW12073" s="18" t="s">
        <v>199</v>
      </c>
      <c r="LAX12073" s="18" t="s">
        <v>199</v>
      </c>
      <c r="LAY12073" s="18" t="s">
        <v>199</v>
      </c>
      <c r="LAZ12073" s="18" t="s">
        <v>199</v>
      </c>
      <c r="LBA12073" s="18" t="s">
        <v>199</v>
      </c>
      <c r="LBB12073" s="18" t="s">
        <v>199</v>
      </c>
      <c r="LBC12073" s="18" t="s">
        <v>199</v>
      </c>
      <c r="LBD12073" s="18" t="s">
        <v>199</v>
      </c>
      <c r="LBE12073" s="18" t="s">
        <v>199</v>
      </c>
      <c r="LBF12073" s="18" t="s">
        <v>199</v>
      </c>
      <c r="LBG12073" s="18" t="s">
        <v>199</v>
      </c>
      <c r="LBH12073" s="18" t="s">
        <v>199</v>
      </c>
      <c r="LBI12073" s="18" t="s">
        <v>199</v>
      </c>
      <c r="LBJ12073" s="18" t="s">
        <v>199</v>
      </c>
      <c r="LBK12073" s="18" t="s">
        <v>199</v>
      </c>
      <c r="LBL12073" s="18" t="s">
        <v>199</v>
      </c>
      <c r="LBM12073" s="18" t="s">
        <v>199</v>
      </c>
      <c r="LBN12073" s="18" t="s">
        <v>199</v>
      </c>
      <c r="LBO12073" s="18" t="s">
        <v>199</v>
      </c>
      <c r="LBP12073" s="18" t="s">
        <v>199</v>
      </c>
      <c r="LBQ12073" s="18" t="s">
        <v>199</v>
      </c>
      <c r="LBR12073" s="18" t="s">
        <v>199</v>
      </c>
      <c r="LBS12073" s="18" t="s">
        <v>199</v>
      </c>
      <c r="LBT12073" s="18" t="s">
        <v>199</v>
      </c>
      <c r="LBU12073" s="18" t="s">
        <v>199</v>
      </c>
      <c r="LBV12073" s="18" t="s">
        <v>199</v>
      </c>
      <c r="LBW12073" s="18" t="s">
        <v>199</v>
      </c>
      <c r="LBX12073" s="18" t="s">
        <v>199</v>
      </c>
      <c r="LBY12073" s="18" t="s">
        <v>199</v>
      </c>
      <c r="LBZ12073" s="18" t="s">
        <v>199</v>
      </c>
      <c r="LCA12073" s="18" t="s">
        <v>199</v>
      </c>
      <c r="LCB12073" s="18" t="s">
        <v>199</v>
      </c>
      <c r="LCC12073" s="18" t="s">
        <v>199</v>
      </c>
      <c r="LCD12073" s="18" t="s">
        <v>199</v>
      </c>
      <c r="LCE12073" s="18" t="s">
        <v>199</v>
      </c>
      <c r="LCF12073" s="18" t="s">
        <v>199</v>
      </c>
      <c r="LCG12073" s="18" t="s">
        <v>199</v>
      </c>
      <c r="LCH12073" s="18" t="s">
        <v>199</v>
      </c>
      <c r="LCI12073" s="18" t="s">
        <v>199</v>
      </c>
      <c r="LCJ12073" s="18" t="s">
        <v>199</v>
      </c>
      <c r="LCK12073" s="18" t="s">
        <v>199</v>
      </c>
      <c r="LCL12073" s="18" t="s">
        <v>199</v>
      </c>
      <c r="LCM12073" s="18" t="s">
        <v>199</v>
      </c>
      <c r="LCN12073" s="18" t="s">
        <v>199</v>
      </c>
      <c r="LCO12073" s="18" t="s">
        <v>199</v>
      </c>
      <c r="LCP12073" s="18" t="s">
        <v>199</v>
      </c>
      <c r="LCQ12073" s="18" t="s">
        <v>199</v>
      </c>
      <c r="LCR12073" s="18" t="s">
        <v>199</v>
      </c>
      <c r="LCS12073" s="18" t="s">
        <v>199</v>
      </c>
      <c r="LCT12073" s="18" t="s">
        <v>199</v>
      </c>
      <c r="LCU12073" s="18" t="s">
        <v>199</v>
      </c>
      <c r="LCV12073" s="18" t="s">
        <v>199</v>
      </c>
      <c r="LCW12073" s="18" t="s">
        <v>199</v>
      </c>
      <c r="LCX12073" s="18" t="s">
        <v>199</v>
      </c>
      <c r="LCY12073" s="18" t="s">
        <v>199</v>
      </c>
      <c r="LCZ12073" s="18" t="s">
        <v>199</v>
      </c>
      <c r="LDA12073" s="18" t="s">
        <v>199</v>
      </c>
      <c r="LDB12073" s="18" t="s">
        <v>199</v>
      </c>
      <c r="LDC12073" s="18" t="s">
        <v>199</v>
      </c>
      <c r="LDD12073" s="18" t="s">
        <v>199</v>
      </c>
      <c r="LDE12073" s="18" t="s">
        <v>199</v>
      </c>
      <c r="LDF12073" s="18" t="s">
        <v>199</v>
      </c>
      <c r="LDG12073" s="18" t="s">
        <v>199</v>
      </c>
      <c r="LDH12073" s="18" t="s">
        <v>199</v>
      </c>
      <c r="LDI12073" s="18" t="s">
        <v>199</v>
      </c>
      <c r="LDJ12073" s="18" t="s">
        <v>199</v>
      </c>
      <c r="LDK12073" s="18" t="s">
        <v>199</v>
      </c>
      <c r="LDL12073" s="18" t="s">
        <v>199</v>
      </c>
      <c r="LDM12073" s="18" t="s">
        <v>199</v>
      </c>
      <c r="LDN12073" s="18" t="s">
        <v>199</v>
      </c>
      <c r="LDO12073" s="18" t="s">
        <v>199</v>
      </c>
      <c r="LDP12073" s="18" t="s">
        <v>199</v>
      </c>
      <c r="LDQ12073" s="18" t="s">
        <v>199</v>
      </c>
      <c r="LDR12073" s="18" t="s">
        <v>199</v>
      </c>
      <c r="LDS12073" s="18" t="s">
        <v>199</v>
      </c>
      <c r="LDT12073" s="18" t="s">
        <v>199</v>
      </c>
      <c r="LDU12073" s="18" t="s">
        <v>199</v>
      </c>
      <c r="LDV12073" s="18" t="s">
        <v>199</v>
      </c>
      <c r="LDW12073" s="18" t="s">
        <v>199</v>
      </c>
      <c r="LDX12073" s="18" t="s">
        <v>199</v>
      </c>
      <c r="LDY12073" s="18" t="s">
        <v>199</v>
      </c>
      <c r="LDZ12073" s="18" t="s">
        <v>199</v>
      </c>
      <c r="LEA12073" s="18" t="s">
        <v>199</v>
      </c>
      <c r="LEB12073" s="18" t="s">
        <v>199</v>
      </c>
      <c r="LEC12073" s="18" t="s">
        <v>199</v>
      </c>
      <c r="LED12073" s="18" t="s">
        <v>199</v>
      </c>
      <c r="LEE12073" s="18" t="s">
        <v>199</v>
      </c>
      <c r="LEF12073" s="18" t="s">
        <v>199</v>
      </c>
      <c r="LEG12073" s="18" t="s">
        <v>199</v>
      </c>
      <c r="LEH12073" s="18" t="s">
        <v>199</v>
      </c>
      <c r="LEI12073" s="18" t="s">
        <v>199</v>
      </c>
      <c r="LEJ12073" s="18" t="s">
        <v>199</v>
      </c>
      <c r="LEK12073" s="18" t="s">
        <v>199</v>
      </c>
      <c r="LEL12073" s="18" t="s">
        <v>199</v>
      </c>
      <c r="LEM12073" s="18" t="s">
        <v>199</v>
      </c>
      <c r="LEN12073" s="18" t="s">
        <v>199</v>
      </c>
      <c r="LEO12073" s="18" t="s">
        <v>199</v>
      </c>
      <c r="LEP12073" s="18" t="s">
        <v>199</v>
      </c>
      <c r="LEQ12073" s="18" t="s">
        <v>199</v>
      </c>
      <c r="LER12073" s="18" t="s">
        <v>199</v>
      </c>
      <c r="LES12073" s="18" t="s">
        <v>199</v>
      </c>
      <c r="LET12073" s="18" t="s">
        <v>199</v>
      </c>
      <c r="LEU12073" s="18" t="s">
        <v>199</v>
      </c>
      <c r="LEV12073" s="18" t="s">
        <v>199</v>
      </c>
      <c r="LEW12073" s="18" t="s">
        <v>199</v>
      </c>
      <c r="LEX12073" s="18" t="s">
        <v>199</v>
      </c>
      <c r="LEY12073" s="18" t="s">
        <v>199</v>
      </c>
      <c r="LEZ12073" s="18" t="s">
        <v>199</v>
      </c>
      <c r="LFA12073" s="18" t="s">
        <v>199</v>
      </c>
      <c r="LFB12073" s="18" t="s">
        <v>199</v>
      </c>
      <c r="LFC12073" s="18" t="s">
        <v>199</v>
      </c>
      <c r="LFD12073" s="18" t="s">
        <v>199</v>
      </c>
      <c r="LFE12073" s="18" t="s">
        <v>199</v>
      </c>
      <c r="LFF12073" s="18" t="s">
        <v>199</v>
      </c>
      <c r="LFG12073" s="18" t="s">
        <v>199</v>
      </c>
      <c r="LFH12073" s="18" t="s">
        <v>199</v>
      </c>
      <c r="LFI12073" s="18" t="s">
        <v>199</v>
      </c>
      <c r="LFJ12073" s="18" t="s">
        <v>199</v>
      </c>
      <c r="LFK12073" s="18" t="s">
        <v>199</v>
      </c>
      <c r="LFL12073" s="18" t="s">
        <v>199</v>
      </c>
      <c r="LFM12073" s="18" t="s">
        <v>199</v>
      </c>
      <c r="LFN12073" s="18" t="s">
        <v>199</v>
      </c>
      <c r="LFO12073" s="18" t="s">
        <v>199</v>
      </c>
      <c r="LFP12073" s="18" t="s">
        <v>199</v>
      </c>
      <c r="LFQ12073" s="18" t="s">
        <v>199</v>
      </c>
      <c r="LFR12073" s="18" t="s">
        <v>199</v>
      </c>
      <c r="LFS12073" s="18" t="s">
        <v>199</v>
      </c>
      <c r="LFT12073" s="18" t="s">
        <v>199</v>
      </c>
      <c r="LFU12073" s="18" t="s">
        <v>199</v>
      </c>
      <c r="LFV12073" s="18" t="s">
        <v>199</v>
      </c>
      <c r="LFW12073" s="18" t="s">
        <v>199</v>
      </c>
      <c r="LFX12073" s="18" t="s">
        <v>199</v>
      </c>
      <c r="LFY12073" s="18" t="s">
        <v>199</v>
      </c>
      <c r="LFZ12073" s="18" t="s">
        <v>199</v>
      </c>
      <c r="LGA12073" s="18" t="s">
        <v>199</v>
      </c>
      <c r="LGB12073" s="18" t="s">
        <v>199</v>
      </c>
      <c r="LGC12073" s="18" t="s">
        <v>199</v>
      </c>
      <c r="LGD12073" s="18" t="s">
        <v>199</v>
      </c>
      <c r="LGE12073" s="18" t="s">
        <v>199</v>
      </c>
      <c r="LGF12073" s="18" t="s">
        <v>199</v>
      </c>
      <c r="LGG12073" s="18" t="s">
        <v>199</v>
      </c>
      <c r="LGH12073" s="18" t="s">
        <v>199</v>
      </c>
      <c r="LGI12073" s="18" t="s">
        <v>199</v>
      </c>
      <c r="LGJ12073" s="18" t="s">
        <v>199</v>
      </c>
      <c r="LGK12073" s="18" t="s">
        <v>199</v>
      </c>
      <c r="LGL12073" s="18" t="s">
        <v>199</v>
      </c>
      <c r="LGM12073" s="18" t="s">
        <v>199</v>
      </c>
      <c r="LGN12073" s="18" t="s">
        <v>199</v>
      </c>
      <c r="LGO12073" s="18" t="s">
        <v>199</v>
      </c>
      <c r="LGP12073" s="18" t="s">
        <v>199</v>
      </c>
      <c r="LGQ12073" s="18" t="s">
        <v>199</v>
      </c>
      <c r="LGR12073" s="18" t="s">
        <v>199</v>
      </c>
      <c r="LGS12073" s="18" t="s">
        <v>199</v>
      </c>
      <c r="LGT12073" s="18" t="s">
        <v>199</v>
      </c>
      <c r="LGU12073" s="18" t="s">
        <v>199</v>
      </c>
      <c r="LGV12073" s="18" t="s">
        <v>199</v>
      </c>
      <c r="LGW12073" s="18" t="s">
        <v>199</v>
      </c>
      <c r="LGX12073" s="18" t="s">
        <v>199</v>
      </c>
      <c r="LGY12073" s="18" t="s">
        <v>199</v>
      </c>
      <c r="LGZ12073" s="18" t="s">
        <v>199</v>
      </c>
      <c r="LHA12073" s="18" t="s">
        <v>199</v>
      </c>
      <c r="LHB12073" s="18" t="s">
        <v>199</v>
      </c>
      <c r="LHC12073" s="18" t="s">
        <v>199</v>
      </c>
      <c r="LHD12073" s="18" t="s">
        <v>199</v>
      </c>
      <c r="LHE12073" s="18" t="s">
        <v>199</v>
      </c>
      <c r="LHF12073" s="18" t="s">
        <v>199</v>
      </c>
      <c r="LHG12073" s="18" t="s">
        <v>199</v>
      </c>
      <c r="LHH12073" s="18" t="s">
        <v>199</v>
      </c>
      <c r="LHI12073" s="18" t="s">
        <v>199</v>
      </c>
      <c r="LHJ12073" s="18" t="s">
        <v>199</v>
      </c>
      <c r="LHK12073" s="18" t="s">
        <v>199</v>
      </c>
      <c r="LHL12073" s="18" t="s">
        <v>199</v>
      </c>
      <c r="LHM12073" s="18" t="s">
        <v>199</v>
      </c>
      <c r="LHN12073" s="18" t="s">
        <v>199</v>
      </c>
      <c r="LHO12073" s="18" t="s">
        <v>199</v>
      </c>
      <c r="LHP12073" s="18" t="s">
        <v>199</v>
      </c>
      <c r="LHQ12073" s="18" t="s">
        <v>199</v>
      </c>
      <c r="LHR12073" s="18" t="s">
        <v>199</v>
      </c>
      <c r="LHS12073" s="18" t="s">
        <v>199</v>
      </c>
      <c r="LHT12073" s="18" t="s">
        <v>199</v>
      </c>
      <c r="LHU12073" s="18" t="s">
        <v>199</v>
      </c>
      <c r="LHV12073" s="18" t="s">
        <v>199</v>
      </c>
      <c r="LHW12073" s="18" t="s">
        <v>199</v>
      </c>
      <c r="LHX12073" s="18" t="s">
        <v>199</v>
      </c>
      <c r="LHY12073" s="18" t="s">
        <v>199</v>
      </c>
      <c r="LHZ12073" s="18" t="s">
        <v>199</v>
      </c>
      <c r="LIA12073" s="18" t="s">
        <v>199</v>
      </c>
      <c r="LIB12073" s="18" t="s">
        <v>199</v>
      </c>
      <c r="LIC12073" s="18" t="s">
        <v>199</v>
      </c>
      <c r="LID12073" s="18" t="s">
        <v>199</v>
      </c>
      <c r="LIE12073" s="18" t="s">
        <v>199</v>
      </c>
      <c r="LIF12073" s="18" t="s">
        <v>199</v>
      </c>
      <c r="LIG12073" s="18" t="s">
        <v>199</v>
      </c>
      <c r="LIH12073" s="18" t="s">
        <v>199</v>
      </c>
      <c r="LII12073" s="18" t="s">
        <v>199</v>
      </c>
      <c r="LIJ12073" s="18" t="s">
        <v>199</v>
      </c>
      <c r="LIK12073" s="18" t="s">
        <v>199</v>
      </c>
      <c r="LIL12073" s="18" t="s">
        <v>199</v>
      </c>
      <c r="LIM12073" s="18" t="s">
        <v>199</v>
      </c>
      <c r="LIN12073" s="18" t="s">
        <v>199</v>
      </c>
      <c r="LIO12073" s="18" t="s">
        <v>199</v>
      </c>
      <c r="LIP12073" s="18" t="s">
        <v>199</v>
      </c>
      <c r="LIQ12073" s="18" t="s">
        <v>199</v>
      </c>
      <c r="LIR12073" s="18" t="s">
        <v>199</v>
      </c>
      <c r="LIS12073" s="18" t="s">
        <v>199</v>
      </c>
      <c r="LIT12073" s="18" t="s">
        <v>199</v>
      </c>
      <c r="LIU12073" s="18" t="s">
        <v>199</v>
      </c>
      <c r="LIV12073" s="18" t="s">
        <v>199</v>
      </c>
      <c r="LIW12073" s="18" t="s">
        <v>199</v>
      </c>
      <c r="LIX12073" s="18" t="s">
        <v>199</v>
      </c>
      <c r="LIY12073" s="18" t="s">
        <v>199</v>
      </c>
      <c r="LIZ12073" s="18" t="s">
        <v>199</v>
      </c>
      <c r="LJA12073" s="18" t="s">
        <v>199</v>
      </c>
      <c r="LJB12073" s="18" t="s">
        <v>199</v>
      </c>
      <c r="LJC12073" s="18" t="s">
        <v>199</v>
      </c>
      <c r="LJD12073" s="18" t="s">
        <v>199</v>
      </c>
      <c r="LJE12073" s="18" t="s">
        <v>199</v>
      </c>
      <c r="LJF12073" s="18" t="s">
        <v>199</v>
      </c>
      <c r="LJG12073" s="18" t="s">
        <v>199</v>
      </c>
      <c r="LJH12073" s="18" t="s">
        <v>199</v>
      </c>
      <c r="LJI12073" s="18" t="s">
        <v>199</v>
      </c>
      <c r="LJJ12073" s="18" t="s">
        <v>199</v>
      </c>
      <c r="LJK12073" s="18" t="s">
        <v>199</v>
      </c>
      <c r="LJL12073" s="18" t="s">
        <v>199</v>
      </c>
      <c r="LJM12073" s="18" t="s">
        <v>199</v>
      </c>
      <c r="LJN12073" s="18" t="s">
        <v>199</v>
      </c>
      <c r="LJO12073" s="18" t="s">
        <v>199</v>
      </c>
      <c r="LJP12073" s="18" t="s">
        <v>199</v>
      </c>
      <c r="LJQ12073" s="18" t="s">
        <v>199</v>
      </c>
      <c r="LJR12073" s="18" t="s">
        <v>199</v>
      </c>
      <c r="LJS12073" s="18" t="s">
        <v>199</v>
      </c>
      <c r="LJT12073" s="18" t="s">
        <v>199</v>
      </c>
      <c r="LJU12073" s="18" t="s">
        <v>199</v>
      </c>
      <c r="LJV12073" s="18" t="s">
        <v>199</v>
      </c>
      <c r="LJW12073" s="18" t="s">
        <v>199</v>
      </c>
      <c r="LJX12073" s="18" t="s">
        <v>199</v>
      </c>
      <c r="LJY12073" s="18" t="s">
        <v>199</v>
      </c>
      <c r="LJZ12073" s="18" t="s">
        <v>199</v>
      </c>
      <c r="LKA12073" s="18" t="s">
        <v>199</v>
      </c>
      <c r="LKB12073" s="18" t="s">
        <v>199</v>
      </c>
      <c r="LKC12073" s="18" t="s">
        <v>199</v>
      </c>
      <c r="LKD12073" s="18" t="s">
        <v>199</v>
      </c>
      <c r="LKE12073" s="18" t="s">
        <v>199</v>
      </c>
      <c r="LKF12073" s="18" t="s">
        <v>199</v>
      </c>
      <c r="LKG12073" s="18" t="s">
        <v>199</v>
      </c>
      <c r="LKH12073" s="18" t="s">
        <v>199</v>
      </c>
      <c r="LKI12073" s="18" t="s">
        <v>199</v>
      </c>
      <c r="LKJ12073" s="18" t="s">
        <v>199</v>
      </c>
      <c r="LKK12073" s="18" t="s">
        <v>199</v>
      </c>
      <c r="LKL12073" s="18" t="s">
        <v>199</v>
      </c>
      <c r="LKM12073" s="18" t="s">
        <v>199</v>
      </c>
      <c r="LKN12073" s="18" t="s">
        <v>199</v>
      </c>
      <c r="LKO12073" s="18" t="s">
        <v>199</v>
      </c>
      <c r="LKP12073" s="18" t="s">
        <v>199</v>
      </c>
      <c r="LKQ12073" s="18" t="s">
        <v>199</v>
      </c>
      <c r="LKR12073" s="18" t="s">
        <v>199</v>
      </c>
      <c r="LKS12073" s="18" t="s">
        <v>199</v>
      </c>
      <c r="LKT12073" s="18" t="s">
        <v>199</v>
      </c>
      <c r="LKU12073" s="18" t="s">
        <v>199</v>
      </c>
      <c r="LKV12073" s="18" t="s">
        <v>199</v>
      </c>
      <c r="LKW12073" s="18" t="s">
        <v>199</v>
      </c>
      <c r="LKX12073" s="18" t="s">
        <v>199</v>
      </c>
      <c r="LKY12073" s="18" t="s">
        <v>199</v>
      </c>
      <c r="LKZ12073" s="18" t="s">
        <v>199</v>
      </c>
      <c r="LLA12073" s="18" t="s">
        <v>199</v>
      </c>
      <c r="LLB12073" s="18" t="s">
        <v>199</v>
      </c>
      <c r="LLC12073" s="18" t="s">
        <v>199</v>
      </c>
      <c r="LLD12073" s="18" t="s">
        <v>199</v>
      </c>
      <c r="LLE12073" s="18" t="s">
        <v>199</v>
      </c>
      <c r="LLF12073" s="18" t="s">
        <v>199</v>
      </c>
      <c r="LLG12073" s="18" t="s">
        <v>199</v>
      </c>
      <c r="LLH12073" s="18" t="s">
        <v>199</v>
      </c>
      <c r="LLI12073" s="18" t="s">
        <v>199</v>
      </c>
      <c r="LLJ12073" s="18" t="s">
        <v>199</v>
      </c>
      <c r="LLK12073" s="18" t="s">
        <v>199</v>
      </c>
      <c r="LLL12073" s="18" t="s">
        <v>199</v>
      </c>
      <c r="LLM12073" s="18" t="s">
        <v>199</v>
      </c>
      <c r="LLN12073" s="18" t="s">
        <v>199</v>
      </c>
      <c r="LLO12073" s="18" t="s">
        <v>199</v>
      </c>
      <c r="LLP12073" s="18" t="s">
        <v>199</v>
      </c>
      <c r="LLQ12073" s="18" t="s">
        <v>199</v>
      </c>
      <c r="LLR12073" s="18" t="s">
        <v>199</v>
      </c>
      <c r="LLS12073" s="18" t="s">
        <v>199</v>
      </c>
      <c r="LLT12073" s="18" t="s">
        <v>199</v>
      </c>
      <c r="LLU12073" s="18" t="s">
        <v>199</v>
      </c>
      <c r="LLV12073" s="18" t="s">
        <v>199</v>
      </c>
      <c r="LLW12073" s="18" t="s">
        <v>199</v>
      </c>
      <c r="LLX12073" s="18" t="s">
        <v>199</v>
      </c>
      <c r="LLY12073" s="18" t="s">
        <v>199</v>
      </c>
      <c r="LLZ12073" s="18" t="s">
        <v>199</v>
      </c>
      <c r="LMA12073" s="18" t="s">
        <v>199</v>
      </c>
      <c r="LMB12073" s="18" t="s">
        <v>199</v>
      </c>
      <c r="LMC12073" s="18" t="s">
        <v>199</v>
      </c>
      <c r="LMD12073" s="18" t="s">
        <v>199</v>
      </c>
      <c r="LME12073" s="18" t="s">
        <v>199</v>
      </c>
      <c r="LMF12073" s="18" t="s">
        <v>199</v>
      </c>
      <c r="LMG12073" s="18" t="s">
        <v>199</v>
      </c>
      <c r="LMH12073" s="18" t="s">
        <v>199</v>
      </c>
      <c r="LMI12073" s="18" t="s">
        <v>199</v>
      </c>
      <c r="LMJ12073" s="18" t="s">
        <v>199</v>
      </c>
      <c r="LMK12073" s="18" t="s">
        <v>199</v>
      </c>
      <c r="LML12073" s="18" t="s">
        <v>199</v>
      </c>
      <c r="LMM12073" s="18" t="s">
        <v>199</v>
      </c>
      <c r="LMN12073" s="18" t="s">
        <v>199</v>
      </c>
      <c r="LMO12073" s="18" t="s">
        <v>199</v>
      </c>
      <c r="LMP12073" s="18" t="s">
        <v>199</v>
      </c>
      <c r="LMQ12073" s="18" t="s">
        <v>199</v>
      </c>
      <c r="LMR12073" s="18" t="s">
        <v>199</v>
      </c>
      <c r="LMS12073" s="18" t="s">
        <v>199</v>
      </c>
      <c r="LMT12073" s="18" t="s">
        <v>199</v>
      </c>
      <c r="LMU12073" s="18" t="s">
        <v>199</v>
      </c>
      <c r="LMV12073" s="18" t="s">
        <v>199</v>
      </c>
      <c r="LMW12073" s="18" t="s">
        <v>199</v>
      </c>
      <c r="LMX12073" s="18" t="s">
        <v>199</v>
      </c>
      <c r="LMY12073" s="18" t="s">
        <v>199</v>
      </c>
      <c r="LMZ12073" s="18" t="s">
        <v>199</v>
      </c>
      <c r="LNA12073" s="18" t="s">
        <v>199</v>
      </c>
      <c r="LNB12073" s="18" t="s">
        <v>199</v>
      </c>
      <c r="LNC12073" s="18" t="s">
        <v>199</v>
      </c>
      <c r="LND12073" s="18" t="s">
        <v>199</v>
      </c>
      <c r="LNE12073" s="18" t="s">
        <v>199</v>
      </c>
      <c r="LNF12073" s="18" t="s">
        <v>199</v>
      </c>
      <c r="LNG12073" s="18" t="s">
        <v>199</v>
      </c>
      <c r="LNH12073" s="18" t="s">
        <v>199</v>
      </c>
      <c r="LNI12073" s="18" t="s">
        <v>199</v>
      </c>
      <c r="LNJ12073" s="18" t="s">
        <v>199</v>
      </c>
      <c r="LNK12073" s="18" t="s">
        <v>199</v>
      </c>
      <c r="LNL12073" s="18" t="s">
        <v>199</v>
      </c>
      <c r="LNM12073" s="18" t="s">
        <v>199</v>
      </c>
      <c r="LNN12073" s="18" t="s">
        <v>199</v>
      </c>
      <c r="LNO12073" s="18" t="s">
        <v>199</v>
      </c>
      <c r="LNP12073" s="18" t="s">
        <v>199</v>
      </c>
      <c r="LNQ12073" s="18" t="s">
        <v>199</v>
      </c>
      <c r="LNR12073" s="18" t="s">
        <v>199</v>
      </c>
      <c r="LNS12073" s="18" t="s">
        <v>199</v>
      </c>
      <c r="LNT12073" s="18" t="s">
        <v>199</v>
      </c>
      <c r="LNU12073" s="18" t="s">
        <v>199</v>
      </c>
      <c r="LNV12073" s="18" t="s">
        <v>199</v>
      </c>
      <c r="LNW12073" s="18" t="s">
        <v>199</v>
      </c>
      <c r="LNX12073" s="18" t="s">
        <v>199</v>
      </c>
      <c r="LNY12073" s="18" t="s">
        <v>199</v>
      </c>
      <c r="LNZ12073" s="18" t="s">
        <v>199</v>
      </c>
      <c r="LOA12073" s="18" t="s">
        <v>199</v>
      </c>
      <c r="LOB12073" s="18" t="s">
        <v>199</v>
      </c>
      <c r="LOC12073" s="18" t="s">
        <v>199</v>
      </c>
      <c r="LOD12073" s="18" t="s">
        <v>199</v>
      </c>
      <c r="LOE12073" s="18" t="s">
        <v>199</v>
      </c>
      <c r="LOF12073" s="18" t="s">
        <v>199</v>
      </c>
      <c r="LOG12073" s="18" t="s">
        <v>199</v>
      </c>
      <c r="LOH12073" s="18" t="s">
        <v>199</v>
      </c>
      <c r="LOI12073" s="18" t="s">
        <v>199</v>
      </c>
      <c r="LOJ12073" s="18" t="s">
        <v>199</v>
      </c>
      <c r="LOK12073" s="18" t="s">
        <v>199</v>
      </c>
      <c r="LOL12073" s="18" t="s">
        <v>199</v>
      </c>
      <c r="LOM12073" s="18" t="s">
        <v>199</v>
      </c>
      <c r="LON12073" s="18" t="s">
        <v>199</v>
      </c>
      <c r="LOO12073" s="18" t="s">
        <v>199</v>
      </c>
      <c r="LOP12073" s="18" t="s">
        <v>199</v>
      </c>
      <c r="LOQ12073" s="18" t="s">
        <v>199</v>
      </c>
      <c r="LOR12073" s="18" t="s">
        <v>199</v>
      </c>
      <c r="LOS12073" s="18" t="s">
        <v>199</v>
      </c>
      <c r="LOT12073" s="18" t="s">
        <v>199</v>
      </c>
      <c r="LOU12073" s="18" t="s">
        <v>199</v>
      </c>
      <c r="LOV12073" s="18" t="s">
        <v>199</v>
      </c>
      <c r="LOW12073" s="18" t="s">
        <v>199</v>
      </c>
      <c r="LOX12073" s="18" t="s">
        <v>199</v>
      </c>
      <c r="LOY12073" s="18" t="s">
        <v>199</v>
      </c>
      <c r="LOZ12073" s="18" t="s">
        <v>199</v>
      </c>
      <c r="LPA12073" s="18" t="s">
        <v>199</v>
      </c>
      <c r="LPB12073" s="18" t="s">
        <v>199</v>
      </c>
      <c r="LPC12073" s="18" t="s">
        <v>199</v>
      </c>
      <c r="LPD12073" s="18" t="s">
        <v>199</v>
      </c>
      <c r="LPE12073" s="18" t="s">
        <v>199</v>
      </c>
      <c r="LPF12073" s="18" t="s">
        <v>199</v>
      </c>
      <c r="LPG12073" s="18" t="s">
        <v>199</v>
      </c>
      <c r="LPH12073" s="18" t="s">
        <v>199</v>
      </c>
      <c r="LPI12073" s="18" t="s">
        <v>199</v>
      </c>
      <c r="LPJ12073" s="18" t="s">
        <v>199</v>
      </c>
      <c r="LPK12073" s="18" t="s">
        <v>199</v>
      </c>
      <c r="LPL12073" s="18" t="s">
        <v>199</v>
      </c>
      <c r="LPM12073" s="18" t="s">
        <v>199</v>
      </c>
      <c r="LPN12073" s="18" t="s">
        <v>199</v>
      </c>
      <c r="LPO12073" s="18" t="s">
        <v>199</v>
      </c>
      <c r="LPP12073" s="18" t="s">
        <v>199</v>
      </c>
      <c r="LPQ12073" s="18" t="s">
        <v>199</v>
      </c>
      <c r="LPR12073" s="18" t="s">
        <v>199</v>
      </c>
      <c r="LPS12073" s="18" t="s">
        <v>199</v>
      </c>
      <c r="LPT12073" s="18" t="s">
        <v>199</v>
      </c>
      <c r="LPU12073" s="18" t="s">
        <v>199</v>
      </c>
      <c r="LPV12073" s="18" t="s">
        <v>199</v>
      </c>
      <c r="LPW12073" s="18" t="s">
        <v>199</v>
      </c>
      <c r="LPX12073" s="18" t="s">
        <v>199</v>
      </c>
      <c r="LPY12073" s="18" t="s">
        <v>199</v>
      </c>
      <c r="LPZ12073" s="18" t="s">
        <v>199</v>
      </c>
      <c r="LQA12073" s="18" t="s">
        <v>199</v>
      </c>
      <c r="LQB12073" s="18" t="s">
        <v>199</v>
      </c>
      <c r="LQC12073" s="18" t="s">
        <v>199</v>
      </c>
      <c r="LQD12073" s="18" t="s">
        <v>199</v>
      </c>
      <c r="LQE12073" s="18" t="s">
        <v>199</v>
      </c>
      <c r="LQF12073" s="18" t="s">
        <v>199</v>
      </c>
      <c r="LQG12073" s="18" t="s">
        <v>199</v>
      </c>
      <c r="LQH12073" s="18" t="s">
        <v>199</v>
      </c>
      <c r="LQI12073" s="18" t="s">
        <v>199</v>
      </c>
      <c r="LQJ12073" s="18" t="s">
        <v>199</v>
      </c>
      <c r="LQK12073" s="18" t="s">
        <v>199</v>
      </c>
      <c r="LQL12073" s="18" t="s">
        <v>199</v>
      </c>
      <c r="LQM12073" s="18" t="s">
        <v>199</v>
      </c>
      <c r="LQN12073" s="18" t="s">
        <v>199</v>
      </c>
      <c r="LQO12073" s="18" t="s">
        <v>199</v>
      </c>
      <c r="LQP12073" s="18" t="s">
        <v>199</v>
      </c>
      <c r="LQQ12073" s="18" t="s">
        <v>199</v>
      </c>
      <c r="LQR12073" s="18" t="s">
        <v>199</v>
      </c>
      <c r="LQS12073" s="18" t="s">
        <v>199</v>
      </c>
      <c r="LQT12073" s="18" t="s">
        <v>199</v>
      </c>
      <c r="LQU12073" s="18" t="s">
        <v>199</v>
      </c>
      <c r="LQV12073" s="18" t="s">
        <v>199</v>
      </c>
      <c r="LQW12073" s="18" t="s">
        <v>199</v>
      </c>
      <c r="LQX12073" s="18" t="s">
        <v>199</v>
      </c>
      <c r="LQY12073" s="18" t="s">
        <v>199</v>
      </c>
      <c r="LQZ12073" s="18" t="s">
        <v>199</v>
      </c>
      <c r="LRA12073" s="18" t="s">
        <v>199</v>
      </c>
      <c r="LRB12073" s="18" t="s">
        <v>199</v>
      </c>
      <c r="LRC12073" s="18" t="s">
        <v>199</v>
      </c>
      <c r="LRD12073" s="18" t="s">
        <v>199</v>
      </c>
      <c r="LRE12073" s="18" t="s">
        <v>199</v>
      </c>
      <c r="LRF12073" s="18" t="s">
        <v>199</v>
      </c>
      <c r="LRG12073" s="18" t="s">
        <v>199</v>
      </c>
      <c r="LRH12073" s="18" t="s">
        <v>199</v>
      </c>
      <c r="LRI12073" s="18" t="s">
        <v>199</v>
      </c>
      <c r="LRJ12073" s="18" t="s">
        <v>199</v>
      </c>
      <c r="LRK12073" s="18" t="s">
        <v>199</v>
      </c>
      <c r="LRL12073" s="18" t="s">
        <v>199</v>
      </c>
      <c r="LRM12073" s="18" t="s">
        <v>199</v>
      </c>
      <c r="LRN12073" s="18" t="s">
        <v>199</v>
      </c>
      <c r="LRO12073" s="18" t="s">
        <v>199</v>
      </c>
      <c r="LRP12073" s="18" t="s">
        <v>199</v>
      </c>
      <c r="LRQ12073" s="18" t="s">
        <v>199</v>
      </c>
      <c r="LRR12073" s="18" t="s">
        <v>199</v>
      </c>
      <c r="LRS12073" s="18" t="s">
        <v>199</v>
      </c>
      <c r="LRT12073" s="18" t="s">
        <v>199</v>
      </c>
      <c r="LRU12073" s="18" t="s">
        <v>199</v>
      </c>
      <c r="LRV12073" s="18" t="s">
        <v>199</v>
      </c>
      <c r="LRW12073" s="18" t="s">
        <v>199</v>
      </c>
      <c r="LRX12073" s="18" t="s">
        <v>199</v>
      </c>
      <c r="LRY12073" s="18" t="s">
        <v>199</v>
      </c>
      <c r="LRZ12073" s="18" t="s">
        <v>199</v>
      </c>
      <c r="LSA12073" s="18" t="s">
        <v>199</v>
      </c>
      <c r="LSB12073" s="18" t="s">
        <v>199</v>
      </c>
      <c r="LSC12073" s="18" t="s">
        <v>199</v>
      </c>
      <c r="LSD12073" s="18" t="s">
        <v>199</v>
      </c>
      <c r="LSE12073" s="18" t="s">
        <v>199</v>
      </c>
      <c r="LSF12073" s="18" t="s">
        <v>199</v>
      </c>
      <c r="LSG12073" s="18" t="s">
        <v>199</v>
      </c>
      <c r="LSH12073" s="18" t="s">
        <v>199</v>
      </c>
      <c r="LSI12073" s="18" t="s">
        <v>199</v>
      </c>
      <c r="LSJ12073" s="18" t="s">
        <v>199</v>
      </c>
      <c r="LSK12073" s="18" t="s">
        <v>199</v>
      </c>
      <c r="LSL12073" s="18" t="s">
        <v>199</v>
      </c>
      <c r="LSM12073" s="18" t="s">
        <v>199</v>
      </c>
      <c r="LSN12073" s="18" t="s">
        <v>199</v>
      </c>
      <c r="LSO12073" s="18" t="s">
        <v>199</v>
      </c>
      <c r="LSP12073" s="18" t="s">
        <v>199</v>
      </c>
      <c r="LSQ12073" s="18" t="s">
        <v>199</v>
      </c>
      <c r="LSR12073" s="18" t="s">
        <v>199</v>
      </c>
      <c r="LSS12073" s="18" t="s">
        <v>199</v>
      </c>
      <c r="LST12073" s="18" t="s">
        <v>199</v>
      </c>
      <c r="LSU12073" s="18" t="s">
        <v>199</v>
      </c>
      <c r="LSV12073" s="18" t="s">
        <v>199</v>
      </c>
      <c r="LSW12073" s="18" t="s">
        <v>199</v>
      </c>
      <c r="LSX12073" s="18" t="s">
        <v>199</v>
      </c>
      <c r="LSY12073" s="18" t="s">
        <v>199</v>
      </c>
      <c r="LSZ12073" s="18" t="s">
        <v>199</v>
      </c>
      <c r="LTA12073" s="18" t="s">
        <v>199</v>
      </c>
      <c r="LTB12073" s="18" t="s">
        <v>199</v>
      </c>
      <c r="LTC12073" s="18" t="s">
        <v>199</v>
      </c>
      <c r="LTD12073" s="18" t="s">
        <v>199</v>
      </c>
      <c r="LTE12073" s="18" t="s">
        <v>199</v>
      </c>
      <c r="LTF12073" s="18" t="s">
        <v>199</v>
      </c>
      <c r="LTG12073" s="18" t="s">
        <v>199</v>
      </c>
      <c r="LTH12073" s="18" t="s">
        <v>199</v>
      </c>
      <c r="LTI12073" s="18" t="s">
        <v>199</v>
      </c>
      <c r="LTJ12073" s="18" t="s">
        <v>199</v>
      </c>
      <c r="LTK12073" s="18" t="s">
        <v>199</v>
      </c>
      <c r="LTL12073" s="18" t="s">
        <v>199</v>
      </c>
      <c r="LTM12073" s="18" t="s">
        <v>199</v>
      </c>
      <c r="LTN12073" s="18" t="s">
        <v>199</v>
      </c>
      <c r="LTO12073" s="18" t="s">
        <v>199</v>
      </c>
      <c r="LTP12073" s="18" t="s">
        <v>199</v>
      </c>
      <c r="LTQ12073" s="18" t="s">
        <v>199</v>
      </c>
      <c r="LTR12073" s="18" t="s">
        <v>199</v>
      </c>
      <c r="LTS12073" s="18" t="s">
        <v>199</v>
      </c>
      <c r="LTT12073" s="18" t="s">
        <v>199</v>
      </c>
      <c r="LTU12073" s="18" t="s">
        <v>199</v>
      </c>
      <c r="LTV12073" s="18" t="s">
        <v>199</v>
      </c>
      <c r="LTW12073" s="18" t="s">
        <v>199</v>
      </c>
      <c r="LTX12073" s="18" t="s">
        <v>199</v>
      </c>
      <c r="LTY12073" s="18" t="s">
        <v>199</v>
      </c>
      <c r="LTZ12073" s="18" t="s">
        <v>199</v>
      </c>
      <c r="LUA12073" s="18" t="s">
        <v>199</v>
      </c>
      <c r="LUB12073" s="18" t="s">
        <v>199</v>
      </c>
      <c r="LUC12073" s="18" t="s">
        <v>199</v>
      </c>
      <c r="LUD12073" s="18" t="s">
        <v>199</v>
      </c>
      <c r="LUE12073" s="18" t="s">
        <v>199</v>
      </c>
      <c r="LUF12073" s="18" t="s">
        <v>199</v>
      </c>
      <c r="LUG12073" s="18" t="s">
        <v>199</v>
      </c>
      <c r="LUH12073" s="18" t="s">
        <v>199</v>
      </c>
      <c r="LUI12073" s="18" t="s">
        <v>199</v>
      </c>
      <c r="LUJ12073" s="18" t="s">
        <v>199</v>
      </c>
      <c r="LUK12073" s="18" t="s">
        <v>199</v>
      </c>
      <c r="LUL12073" s="18" t="s">
        <v>199</v>
      </c>
      <c r="LUM12073" s="18" t="s">
        <v>199</v>
      </c>
      <c r="LUN12073" s="18" t="s">
        <v>199</v>
      </c>
      <c r="LUO12073" s="18" t="s">
        <v>199</v>
      </c>
      <c r="LUP12073" s="18" t="s">
        <v>199</v>
      </c>
      <c r="LUQ12073" s="18" t="s">
        <v>199</v>
      </c>
      <c r="LUR12073" s="18" t="s">
        <v>199</v>
      </c>
      <c r="LUS12073" s="18" t="s">
        <v>199</v>
      </c>
      <c r="LUT12073" s="18" t="s">
        <v>199</v>
      </c>
      <c r="LUU12073" s="18" t="s">
        <v>199</v>
      </c>
      <c r="LUV12073" s="18" t="s">
        <v>199</v>
      </c>
      <c r="LUW12073" s="18" t="s">
        <v>199</v>
      </c>
      <c r="LUX12073" s="18" t="s">
        <v>199</v>
      </c>
      <c r="LUY12073" s="18" t="s">
        <v>199</v>
      </c>
      <c r="LUZ12073" s="18" t="s">
        <v>199</v>
      </c>
      <c r="LVA12073" s="18" t="s">
        <v>199</v>
      </c>
      <c r="LVB12073" s="18" t="s">
        <v>199</v>
      </c>
      <c r="LVC12073" s="18" t="s">
        <v>199</v>
      </c>
      <c r="LVD12073" s="18" t="s">
        <v>199</v>
      </c>
      <c r="LVE12073" s="18" t="s">
        <v>199</v>
      </c>
      <c r="LVF12073" s="18" t="s">
        <v>199</v>
      </c>
      <c r="LVG12073" s="18" t="s">
        <v>199</v>
      </c>
      <c r="LVH12073" s="18" t="s">
        <v>199</v>
      </c>
      <c r="LVI12073" s="18" t="s">
        <v>199</v>
      </c>
      <c r="LVJ12073" s="18" t="s">
        <v>199</v>
      </c>
      <c r="LVK12073" s="18" t="s">
        <v>199</v>
      </c>
      <c r="LVL12073" s="18" t="s">
        <v>199</v>
      </c>
      <c r="LVM12073" s="18" t="s">
        <v>199</v>
      </c>
      <c r="LVN12073" s="18" t="s">
        <v>199</v>
      </c>
      <c r="LVO12073" s="18" t="s">
        <v>199</v>
      </c>
      <c r="LVP12073" s="18" t="s">
        <v>199</v>
      </c>
      <c r="LVQ12073" s="18" t="s">
        <v>199</v>
      </c>
      <c r="LVR12073" s="18" t="s">
        <v>199</v>
      </c>
      <c r="LVS12073" s="18" t="s">
        <v>199</v>
      </c>
      <c r="LVT12073" s="18" t="s">
        <v>199</v>
      </c>
      <c r="LVU12073" s="18" t="s">
        <v>199</v>
      </c>
      <c r="LVV12073" s="18" t="s">
        <v>199</v>
      </c>
      <c r="LVW12073" s="18" t="s">
        <v>199</v>
      </c>
      <c r="LVX12073" s="18" t="s">
        <v>199</v>
      </c>
      <c r="LVY12073" s="18" t="s">
        <v>199</v>
      </c>
      <c r="LVZ12073" s="18" t="s">
        <v>199</v>
      </c>
      <c r="LWA12073" s="18" t="s">
        <v>199</v>
      </c>
      <c r="LWB12073" s="18" t="s">
        <v>199</v>
      </c>
      <c r="LWC12073" s="18" t="s">
        <v>199</v>
      </c>
      <c r="LWD12073" s="18" t="s">
        <v>199</v>
      </c>
      <c r="LWE12073" s="18" t="s">
        <v>199</v>
      </c>
      <c r="LWF12073" s="18" t="s">
        <v>199</v>
      </c>
      <c r="LWG12073" s="18" t="s">
        <v>199</v>
      </c>
      <c r="LWH12073" s="18" t="s">
        <v>199</v>
      </c>
      <c r="LWI12073" s="18" t="s">
        <v>199</v>
      </c>
      <c r="LWJ12073" s="18" t="s">
        <v>199</v>
      </c>
      <c r="LWK12073" s="18" t="s">
        <v>199</v>
      </c>
      <c r="LWL12073" s="18" t="s">
        <v>199</v>
      </c>
      <c r="LWM12073" s="18" t="s">
        <v>199</v>
      </c>
      <c r="LWN12073" s="18" t="s">
        <v>199</v>
      </c>
      <c r="LWO12073" s="18" t="s">
        <v>199</v>
      </c>
      <c r="LWP12073" s="18" t="s">
        <v>199</v>
      </c>
      <c r="LWQ12073" s="18" t="s">
        <v>199</v>
      </c>
      <c r="LWR12073" s="18" t="s">
        <v>199</v>
      </c>
      <c r="LWS12073" s="18" t="s">
        <v>199</v>
      </c>
      <c r="LWT12073" s="18" t="s">
        <v>199</v>
      </c>
      <c r="LWU12073" s="18" t="s">
        <v>199</v>
      </c>
      <c r="LWV12073" s="18" t="s">
        <v>199</v>
      </c>
      <c r="LWW12073" s="18" t="s">
        <v>199</v>
      </c>
      <c r="LWX12073" s="18" t="s">
        <v>199</v>
      </c>
      <c r="LWY12073" s="18" t="s">
        <v>199</v>
      </c>
      <c r="LWZ12073" s="18" t="s">
        <v>199</v>
      </c>
      <c r="LXA12073" s="18" t="s">
        <v>199</v>
      </c>
      <c r="LXB12073" s="18" t="s">
        <v>199</v>
      </c>
      <c r="LXC12073" s="18" t="s">
        <v>199</v>
      </c>
      <c r="LXD12073" s="18" t="s">
        <v>199</v>
      </c>
      <c r="LXE12073" s="18" t="s">
        <v>199</v>
      </c>
      <c r="LXF12073" s="18" t="s">
        <v>199</v>
      </c>
      <c r="LXG12073" s="18" t="s">
        <v>199</v>
      </c>
      <c r="LXH12073" s="18" t="s">
        <v>199</v>
      </c>
      <c r="LXI12073" s="18" t="s">
        <v>199</v>
      </c>
      <c r="LXJ12073" s="18" t="s">
        <v>199</v>
      </c>
      <c r="LXK12073" s="18" t="s">
        <v>199</v>
      </c>
      <c r="LXL12073" s="18" t="s">
        <v>199</v>
      </c>
      <c r="LXM12073" s="18" t="s">
        <v>199</v>
      </c>
      <c r="LXN12073" s="18" t="s">
        <v>199</v>
      </c>
      <c r="LXO12073" s="18" t="s">
        <v>199</v>
      </c>
      <c r="LXP12073" s="18" t="s">
        <v>199</v>
      </c>
      <c r="LXQ12073" s="18" t="s">
        <v>199</v>
      </c>
      <c r="LXR12073" s="18" t="s">
        <v>199</v>
      </c>
      <c r="LXS12073" s="18" t="s">
        <v>199</v>
      </c>
      <c r="LXT12073" s="18" t="s">
        <v>199</v>
      </c>
      <c r="LXU12073" s="18" t="s">
        <v>199</v>
      </c>
      <c r="LXV12073" s="18" t="s">
        <v>199</v>
      </c>
      <c r="LXW12073" s="18" t="s">
        <v>199</v>
      </c>
      <c r="LXX12073" s="18" t="s">
        <v>199</v>
      </c>
      <c r="LXY12073" s="18" t="s">
        <v>199</v>
      </c>
      <c r="LXZ12073" s="18" t="s">
        <v>199</v>
      </c>
      <c r="LYA12073" s="18" t="s">
        <v>199</v>
      </c>
      <c r="LYB12073" s="18" t="s">
        <v>199</v>
      </c>
      <c r="LYC12073" s="18" t="s">
        <v>199</v>
      </c>
      <c r="LYD12073" s="18" t="s">
        <v>199</v>
      </c>
      <c r="LYE12073" s="18" t="s">
        <v>199</v>
      </c>
      <c r="LYF12073" s="18" t="s">
        <v>199</v>
      </c>
      <c r="LYG12073" s="18" t="s">
        <v>199</v>
      </c>
      <c r="LYH12073" s="18" t="s">
        <v>199</v>
      </c>
      <c r="LYI12073" s="18" t="s">
        <v>199</v>
      </c>
      <c r="LYJ12073" s="18" t="s">
        <v>199</v>
      </c>
      <c r="LYK12073" s="18" t="s">
        <v>199</v>
      </c>
      <c r="LYL12073" s="18" t="s">
        <v>199</v>
      </c>
      <c r="LYM12073" s="18" t="s">
        <v>199</v>
      </c>
      <c r="LYN12073" s="18" t="s">
        <v>199</v>
      </c>
      <c r="LYO12073" s="18" t="s">
        <v>199</v>
      </c>
      <c r="LYP12073" s="18" t="s">
        <v>199</v>
      </c>
      <c r="LYQ12073" s="18" t="s">
        <v>199</v>
      </c>
      <c r="LYR12073" s="18" t="s">
        <v>199</v>
      </c>
      <c r="LYS12073" s="18" t="s">
        <v>199</v>
      </c>
      <c r="LYT12073" s="18" t="s">
        <v>199</v>
      </c>
      <c r="LYU12073" s="18" t="s">
        <v>199</v>
      </c>
      <c r="LYV12073" s="18" t="s">
        <v>199</v>
      </c>
      <c r="LYW12073" s="18" t="s">
        <v>199</v>
      </c>
      <c r="LYX12073" s="18" t="s">
        <v>199</v>
      </c>
      <c r="LYY12073" s="18" t="s">
        <v>199</v>
      </c>
      <c r="LYZ12073" s="18" t="s">
        <v>199</v>
      </c>
      <c r="LZA12073" s="18" t="s">
        <v>199</v>
      </c>
      <c r="LZB12073" s="18" t="s">
        <v>199</v>
      </c>
      <c r="LZC12073" s="18" t="s">
        <v>199</v>
      </c>
      <c r="LZD12073" s="18" t="s">
        <v>199</v>
      </c>
      <c r="LZE12073" s="18" t="s">
        <v>199</v>
      </c>
      <c r="LZF12073" s="18" t="s">
        <v>199</v>
      </c>
      <c r="LZG12073" s="18" t="s">
        <v>199</v>
      </c>
      <c r="LZH12073" s="18" t="s">
        <v>199</v>
      </c>
      <c r="LZI12073" s="18" t="s">
        <v>199</v>
      </c>
      <c r="LZJ12073" s="18" t="s">
        <v>199</v>
      </c>
      <c r="LZK12073" s="18" t="s">
        <v>199</v>
      </c>
      <c r="LZL12073" s="18" t="s">
        <v>199</v>
      </c>
      <c r="LZM12073" s="18" t="s">
        <v>199</v>
      </c>
      <c r="LZN12073" s="18" t="s">
        <v>199</v>
      </c>
      <c r="LZO12073" s="18" t="s">
        <v>199</v>
      </c>
      <c r="LZP12073" s="18" t="s">
        <v>199</v>
      </c>
      <c r="LZQ12073" s="18" t="s">
        <v>199</v>
      </c>
      <c r="LZR12073" s="18" t="s">
        <v>199</v>
      </c>
      <c r="LZS12073" s="18" t="s">
        <v>199</v>
      </c>
      <c r="LZT12073" s="18" t="s">
        <v>199</v>
      </c>
      <c r="LZU12073" s="18" t="s">
        <v>199</v>
      </c>
      <c r="LZV12073" s="18" t="s">
        <v>199</v>
      </c>
      <c r="LZW12073" s="18" t="s">
        <v>199</v>
      </c>
      <c r="LZX12073" s="18" t="s">
        <v>199</v>
      </c>
      <c r="LZY12073" s="18" t="s">
        <v>199</v>
      </c>
      <c r="LZZ12073" s="18" t="s">
        <v>199</v>
      </c>
      <c r="MAA12073" s="18" t="s">
        <v>199</v>
      </c>
      <c r="MAB12073" s="18" t="s">
        <v>199</v>
      </c>
      <c r="MAC12073" s="18" t="s">
        <v>199</v>
      </c>
      <c r="MAD12073" s="18" t="s">
        <v>199</v>
      </c>
      <c r="MAE12073" s="18" t="s">
        <v>199</v>
      </c>
      <c r="MAF12073" s="18" t="s">
        <v>199</v>
      </c>
      <c r="MAG12073" s="18" t="s">
        <v>199</v>
      </c>
      <c r="MAH12073" s="18" t="s">
        <v>199</v>
      </c>
      <c r="MAI12073" s="18" t="s">
        <v>199</v>
      </c>
      <c r="MAJ12073" s="18" t="s">
        <v>199</v>
      </c>
      <c r="MAK12073" s="18" t="s">
        <v>199</v>
      </c>
      <c r="MAL12073" s="18" t="s">
        <v>199</v>
      </c>
      <c r="MAM12073" s="18" t="s">
        <v>199</v>
      </c>
      <c r="MAN12073" s="18" t="s">
        <v>199</v>
      </c>
      <c r="MAO12073" s="18" t="s">
        <v>199</v>
      </c>
      <c r="MAP12073" s="18" t="s">
        <v>199</v>
      </c>
      <c r="MAQ12073" s="18" t="s">
        <v>199</v>
      </c>
      <c r="MAR12073" s="18" t="s">
        <v>199</v>
      </c>
      <c r="MAS12073" s="18" t="s">
        <v>199</v>
      </c>
      <c r="MAT12073" s="18" t="s">
        <v>199</v>
      </c>
      <c r="MAU12073" s="18" t="s">
        <v>199</v>
      </c>
      <c r="MAV12073" s="18" t="s">
        <v>199</v>
      </c>
      <c r="MAW12073" s="18" t="s">
        <v>199</v>
      </c>
      <c r="MAX12073" s="18" t="s">
        <v>199</v>
      </c>
      <c r="MAY12073" s="18" t="s">
        <v>199</v>
      </c>
      <c r="MAZ12073" s="18" t="s">
        <v>199</v>
      </c>
      <c r="MBA12073" s="18" t="s">
        <v>199</v>
      </c>
      <c r="MBB12073" s="18" t="s">
        <v>199</v>
      </c>
      <c r="MBC12073" s="18" t="s">
        <v>199</v>
      </c>
      <c r="MBD12073" s="18" t="s">
        <v>199</v>
      </c>
      <c r="MBE12073" s="18" t="s">
        <v>199</v>
      </c>
      <c r="MBF12073" s="18" t="s">
        <v>199</v>
      </c>
      <c r="MBG12073" s="18" t="s">
        <v>199</v>
      </c>
      <c r="MBH12073" s="18" t="s">
        <v>199</v>
      </c>
      <c r="MBI12073" s="18" t="s">
        <v>199</v>
      </c>
      <c r="MBJ12073" s="18" t="s">
        <v>199</v>
      </c>
      <c r="MBK12073" s="18" t="s">
        <v>199</v>
      </c>
      <c r="MBL12073" s="18" t="s">
        <v>199</v>
      </c>
      <c r="MBM12073" s="18" t="s">
        <v>199</v>
      </c>
      <c r="MBN12073" s="18" t="s">
        <v>199</v>
      </c>
      <c r="MBO12073" s="18" t="s">
        <v>199</v>
      </c>
      <c r="MBP12073" s="18" t="s">
        <v>199</v>
      </c>
      <c r="MBQ12073" s="18" t="s">
        <v>199</v>
      </c>
      <c r="MBR12073" s="18" t="s">
        <v>199</v>
      </c>
      <c r="MBS12073" s="18" t="s">
        <v>199</v>
      </c>
      <c r="MBT12073" s="18" t="s">
        <v>199</v>
      </c>
      <c r="MBU12073" s="18" t="s">
        <v>199</v>
      </c>
      <c r="MBV12073" s="18" t="s">
        <v>199</v>
      </c>
      <c r="MBW12073" s="18" t="s">
        <v>199</v>
      </c>
      <c r="MBX12073" s="18" t="s">
        <v>199</v>
      </c>
      <c r="MBY12073" s="18" t="s">
        <v>199</v>
      </c>
      <c r="MBZ12073" s="18" t="s">
        <v>199</v>
      </c>
      <c r="MCA12073" s="18" t="s">
        <v>199</v>
      </c>
      <c r="MCB12073" s="18" t="s">
        <v>199</v>
      </c>
      <c r="MCC12073" s="18" t="s">
        <v>199</v>
      </c>
      <c r="MCD12073" s="18" t="s">
        <v>199</v>
      </c>
      <c r="MCE12073" s="18" t="s">
        <v>199</v>
      </c>
      <c r="MCF12073" s="18" t="s">
        <v>199</v>
      </c>
      <c r="MCG12073" s="18" t="s">
        <v>199</v>
      </c>
      <c r="MCH12073" s="18" t="s">
        <v>199</v>
      </c>
      <c r="MCI12073" s="18" t="s">
        <v>199</v>
      </c>
      <c r="MCJ12073" s="18" t="s">
        <v>199</v>
      </c>
      <c r="MCK12073" s="18" t="s">
        <v>199</v>
      </c>
      <c r="MCL12073" s="18" t="s">
        <v>199</v>
      </c>
      <c r="MCM12073" s="18" t="s">
        <v>199</v>
      </c>
      <c r="MCN12073" s="18" t="s">
        <v>199</v>
      </c>
      <c r="MCO12073" s="18" t="s">
        <v>199</v>
      </c>
      <c r="MCP12073" s="18" t="s">
        <v>199</v>
      </c>
      <c r="MCQ12073" s="18" t="s">
        <v>199</v>
      </c>
      <c r="MCR12073" s="18" t="s">
        <v>199</v>
      </c>
      <c r="MCS12073" s="18" t="s">
        <v>199</v>
      </c>
      <c r="MCT12073" s="18" t="s">
        <v>199</v>
      </c>
      <c r="MCU12073" s="18" t="s">
        <v>199</v>
      </c>
      <c r="MCV12073" s="18" t="s">
        <v>199</v>
      </c>
      <c r="MCW12073" s="18" t="s">
        <v>199</v>
      </c>
      <c r="MCX12073" s="18" t="s">
        <v>199</v>
      </c>
      <c r="MCY12073" s="18" t="s">
        <v>199</v>
      </c>
      <c r="MCZ12073" s="18" t="s">
        <v>199</v>
      </c>
      <c r="MDA12073" s="18" t="s">
        <v>199</v>
      </c>
      <c r="MDB12073" s="18" t="s">
        <v>199</v>
      </c>
      <c r="MDC12073" s="18" t="s">
        <v>199</v>
      </c>
      <c r="MDD12073" s="18" t="s">
        <v>199</v>
      </c>
      <c r="MDE12073" s="18" t="s">
        <v>199</v>
      </c>
      <c r="MDF12073" s="18" t="s">
        <v>199</v>
      </c>
      <c r="MDG12073" s="18" t="s">
        <v>199</v>
      </c>
      <c r="MDH12073" s="18" t="s">
        <v>199</v>
      </c>
      <c r="MDI12073" s="18" t="s">
        <v>199</v>
      </c>
      <c r="MDJ12073" s="18" t="s">
        <v>199</v>
      </c>
      <c r="MDK12073" s="18" t="s">
        <v>199</v>
      </c>
      <c r="MDL12073" s="18" t="s">
        <v>199</v>
      </c>
      <c r="MDM12073" s="18" t="s">
        <v>199</v>
      </c>
      <c r="MDN12073" s="18" t="s">
        <v>199</v>
      </c>
      <c r="MDO12073" s="18" t="s">
        <v>199</v>
      </c>
      <c r="MDP12073" s="18" t="s">
        <v>199</v>
      </c>
      <c r="MDQ12073" s="18" t="s">
        <v>199</v>
      </c>
      <c r="MDR12073" s="18" t="s">
        <v>199</v>
      </c>
      <c r="MDS12073" s="18" t="s">
        <v>199</v>
      </c>
      <c r="MDT12073" s="18" t="s">
        <v>199</v>
      </c>
      <c r="MDU12073" s="18" t="s">
        <v>199</v>
      </c>
      <c r="MDV12073" s="18" t="s">
        <v>199</v>
      </c>
      <c r="MDW12073" s="18" t="s">
        <v>199</v>
      </c>
      <c r="MDX12073" s="18" t="s">
        <v>199</v>
      </c>
      <c r="MDY12073" s="18" t="s">
        <v>199</v>
      </c>
      <c r="MDZ12073" s="18" t="s">
        <v>199</v>
      </c>
      <c r="MEA12073" s="18" t="s">
        <v>199</v>
      </c>
      <c r="MEB12073" s="18" t="s">
        <v>199</v>
      </c>
      <c r="MEC12073" s="18" t="s">
        <v>199</v>
      </c>
      <c r="MED12073" s="18" t="s">
        <v>199</v>
      </c>
      <c r="MEE12073" s="18" t="s">
        <v>199</v>
      </c>
      <c r="MEF12073" s="18" t="s">
        <v>199</v>
      </c>
      <c r="MEG12073" s="18" t="s">
        <v>199</v>
      </c>
      <c r="MEH12073" s="18" t="s">
        <v>199</v>
      </c>
      <c r="MEI12073" s="18" t="s">
        <v>199</v>
      </c>
      <c r="MEJ12073" s="18" t="s">
        <v>199</v>
      </c>
      <c r="MEK12073" s="18" t="s">
        <v>199</v>
      </c>
      <c r="MEL12073" s="18" t="s">
        <v>199</v>
      </c>
      <c r="MEM12073" s="18" t="s">
        <v>199</v>
      </c>
      <c r="MEN12073" s="18" t="s">
        <v>199</v>
      </c>
      <c r="MEO12073" s="18" t="s">
        <v>199</v>
      </c>
      <c r="MEP12073" s="18" t="s">
        <v>199</v>
      </c>
      <c r="MEQ12073" s="18" t="s">
        <v>199</v>
      </c>
      <c r="MER12073" s="18" t="s">
        <v>199</v>
      </c>
      <c r="MES12073" s="18" t="s">
        <v>199</v>
      </c>
      <c r="MET12073" s="18" t="s">
        <v>199</v>
      </c>
      <c r="MEU12073" s="18" t="s">
        <v>199</v>
      </c>
      <c r="MEV12073" s="18" t="s">
        <v>199</v>
      </c>
      <c r="MEW12073" s="18" t="s">
        <v>199</v>
      </c>
      <c r="MEX12073" s="18" t="s">
        <v>199</v>
      </c>
      <c r="MEY12073" s="18" t="s">
        <v>199</v>
      </c>
      <c r="MEZ12073" s="18" t="s">
        <v>199</v>
      </c>
      <c r="MFA12073" s="18" t="s">
        <v>199</v>
      </c>
      <c r="MFB12073" s="18" t="s">
        <v>199</v>
      </c>
      <c r="MFC12073" s="18" t="s">
        <v>199</v>
      </c>
      <c r="MFD12073" s="18" t="s">
        <v>199</v>
      </c>
      <c r="MFE12073" s="18" t="s">
        <v>199</v>
      </c>
      <c r="MFF12073" s="18" t="s">
        <v>199</v>
      </c>
      <c r="MFG12073" s="18" t="s">
        <v>199</v>
      </c>
      <c r="MFH12073" s="18" t="s">
        <v>199</v>
      </c>
      <c r="MFI12073" s="18" t="s">
        <v>199</v>
      </c>
      <c r="MFJ12073" s="18" t="s">
        <v>199</v>
      </c>
      <c r="MFK12073" s="18" t="s">
        <v>199</v>
      </c>
      <c r="MFL12073" s="18" t="s">
        <v>199</v>
      </c>
      <c r="MFM12073" s="18" t="s">
        <v>199</v>
      </c>
      <c r="MFN12073" s="18" t="s">
        <v>199</v>
      </c>
      <c r="MFO12073" s="18" t="s">
        <v>199</v>
      </c>
      <c r="MFP12073" s="18" t="s">
        <v>199</v>
      </c>
      <c r="MFQ12073" s="18" t="s">
        <v>199</v>
      </c>
      <c r="MFR12073" s="18" t="s">
        <v>199</v>
      </c>
      <c r="MFS12073" s="18" t="s">
        <v>199</v>
      </c>
      <c r="MFT12073" s="18" t="s">
        <v>199</v>
      </c>
      <c r="MFU12073" s="18" t="s">
        <v>199</v>
      </c>
      <c r="MFV12073" s="18" t="s">
        <v>199</v>
      </c>
      <c r="MFW12073" s="18" t="s">
        <v>199</v>
      </c>
      <c r="MFX12073" s="18" t="s">
        <v>199</v>
      </c>
      <c r="MFY12073" s="18" t="s">
        <v>199</v>
      </c>
      <c r="MFZ12073" s="18" t="s">
        <v>199</v>
      </c>
      <c r="MGA12073" s="18" t="s">
        <v>199</v>
      </c>
      <c r="MGB12073" s="18" t="s">
        <v>199</v>
      </c>
      <c r="MGC12073" s="18" t="s">
        <v>199</v>
      </c>
      <c r="MGD12073" s="18" t="s">
        <v>199</v>
      </c>
      <c r="MGE12073" s="18" t="s">
        <v>199</v>
      </c>
      <c r="MGF12073" s="18" t="s">
        <v>199</v>
      </c>
      <c r="MGG12073" s="18" t="s">
        <v>199</v>
      </c>
      <c r="MGH12073" s="18" t="s">
        <v>199</v>
      </c>
      <c r="MGI12073" s="18" t="s">
        <v>199</v>
      </c>
      <c r="MGJ12073" s="18" t="s">
        <v>199</v>
      </c>
      <c r="MGK12073" s="18" t="s">
        <v>199</v>
      </c>
      <c r="MGL12073" s="18" t="s">
        <v>199</v>
      </c>
      <c r="MGM12073" s="18" t="s">
        <v>199</v>
      </c>
      <c r="MGN12073" s="18" t="s">
        <v>199</v>
      </c>
      <c r="MGO12073" s="18" t="s">
        <v>199</v>
      </c>
      <c r="MGP12073" s="18" t="s">
        <v>199</v>
      </c>
      <c r="MGQ12073" s="18" t="s">
        <v>199</v>
      </c>
      <c r="MGR12073" s="18" t="s">
        <v>199</v>
      </c>
      <c r="MGS12073" s="18" t="s">
        <v>199</v>
      </c>
      <c r="MGT12073" s="18" t="s">
        <v>199</v>
      </c>
      <c r="MGU12073" s="18" t="s">
        <v>199</v>
      </c>
      <c r="MGV12073" s="18" t="s">
        <v>199</v>
      </c>
      <c r="MGW12073" s="18" t="s">
        <v>199</v>
      </c>
      <c r="MGX12073" s="18" t="s">
        <v>199</v>
      </c>
      <c r="MGY12073" s="18" t="s">
        <v>199</v>
      </c>
      <c r="MGZ12073" s="18" t="s">
        <v>199</v>
      </c>
      <c r="MHA12073" s="18" t="s">
        <v>199</v>
      </c>
      <c r="MHB12073" s="18" t="s">
        <v>199</v>
      </c>
      <c r="MHC12073" s="18" t="s">
        <v>199</v>
      </c>
      <c r="MHD12073" s="18" t="s">
        <v>199</v>
      </c>
      <c r="MHE12073" s="18" t="s">
        <v>199</v>
      </c>
      <c r="MHF12073" s="18" t="s">
        <v>199</v>
      </c>
      <c r="MHG12073" s="18" t="s">
        <v>199</v>
      </c>
      <c r="MHH12073" s="18" t="s">
        <v>199</v>
      </c>
      <c r="MHI12073" s="18" t="s">
        <v>199</v>
      </c>
      <c r="MHJ12073" s="18" t="s">
        <v>199</v>
      </c>
      <c r="MHK12073" s="18" t="s">
        <v>199</v>
      </c>
      <c r="MHL12073" s="18" t="s">
        <v>199</v>
      </c>
      <c r="MHM12073" s="18" t="s">
        <v>199</v>
      </c>
      <c r="MHN12073" s="18" t="s">
        <v>199</v>
      </c>
      <c r="MHO12073" s="18" t="s">
        <v>199</v>
      </c>
      <c r="MHP12073" s="18" t="s">
        <v>199</v>
      </c>
      <c r="MHQ12073" s="18" t="s">
        <v>199</v>
      </c>
      <c r="MHR12073" s="18" t="s">
        <v>199</v>
      </c>
      <c r="MHS12073" s="18" t="s">
        <v>199</v>
      </c>
      <c r="MHT12073" s="18" t="s">
        <v>199</v>
      </c>
      <c r="MHU12073" s="18" t="s">
        <v>199</v>
      </c>
      <c r="MHV12073" s="18" t="s">
        <v>199</v>
      </c>
      <c r="MHW12073" s="18" t="s">
        <v>199</v>
      </c>
      <c r="MHX12073" s="18" t="s">
        <v>199</v>
      </c>
      <c r="MHY12073" s="18" t="s">
        <v>199</v>
      </c>
      <c r="MHZ12073" s="18" t="s">
        <v>199</v>
      </c>
      <c r="MIA12073" s="18" t="s">
        <v>199</v>
      </c>
      <c r="MIB12073" s="18" t="s">
        <v>199</v>
      </c>
      <c r="MIC12073" s="18" t="s">
        <v>199</v>
      </c>
      <c r="MID12073" s="18" t="s">
        <v>199</v>
      </c>
      <c r="MIE12073" s="18" t="s">
        <v>199</v>
      </c>
      <c r="MIF12073" s="18" t="s">
        <v>199</v>
      </c>
      <c r="MIG12073" s="18" t="s">
        <v>199</v>
      </c>
      <c r="MIH12073" s="18" t="s">
        <v>199</v>
      </c>
      <c r="MII12073" s="18" t="s">
        <v>199</v>
      </c>
      <c r="MIJ12073" s="18" t="s">
        <v>199</v>
      </c>
      <c r="MIK12073" s="18" t="s">
        <v>199</v>
      </c>
      <c r="MIL12073" s="18" t="s">
        <v>199</v>
      </c>
      <c r="MIM12073" s="18" t="s">
        <v>199</v>
      </c>
      <c r="MIN12073" s="18" t="s">
        <v>199</v>
      </c>
      <c r="MIO12073" s="18" t="s">
        <v>199</v>
      </c>
      <c r="MIP12073" s="18" t="s">
        <v>199</v>
      </c>
      <c r="MIQ12073" s="18" t="s">
        <v>199</v>
      </c>
      <c r="MIR12073" s="18" t="s">
        <v>199</v>
      </c>
      <c r="MIS12073" s="18" t="s">
        <v>199</v>
      </c>
      <c r="MIT12073" s="18" t="s">
        <v>199</v>
      </c>
      <c r="MIU12073" s="18" t="s">
        <v>199</v>
      </c>
      <c r="MIV12073" s="18" t="s">
        <v>199</v>
      </c>
      <c r="MIW12073" s="18" t="s">
        <v>199</v>
      </c>
      <c r="MIX12073" s="18" t="s">
        <v>199</v>
      </c>
      <c r="MIY12073" s="18" t="s">
        <v>199</v>
      </c>
      <c r="MIZ12073" s="18" t="s">
        <v>199</v>
      </c>
      <c r="MJA12073" s="18" t="s">
        <v>199</v>
      </c>
      <c r="MJB12073" s="18" t="s">
        <v>199</v>
      </c>
      <c r="MJC12073" s="18" t="s">
        <v>199</v>
      </c>
      <c r="MJD12073" s="18" t="s">
        <v>199</v>
      </c>
      <c r="MJE12073" s="18" t="s">
        <v>199</v>
      </c>
      <c r="MJF12073" s="18" t="s">
        <v>199</v>
      </c>
      <c r="MJG12073" s="18" t="s">
        <v>199</v>
      </c>
      <c r="MJH12073" s="18" t="s">
        <v>199</v>
      </c>
      <c r="MJI12073" s="18" t="s">
        <v>199</v>
      </c>
      <c r="MJJ12073" s="18" t="s">
        <v>199</v>
      </c>
      <c r="MJK12073" s="18" t="s">
        <v>199</v>
      </c>
      <c r="MJL12073" s="18" t="s">
        <v>199</v>
      </c>
      <c r="MJM12073" s="18" t="s">
        <v>199</v>
      </c>
      <c r="MJN12073" s="18" t="s">
        <v>199</v>
      </c>
      <c r="MJO12073" s="18" t="s">
        <v>199</v>
      </c>
      <c r="MJP12073" s="18" t="s">
        <v>199</v>
      </c>
      <c r="MJQ12073" s="18" t="s">
        <v>199</v>
      </c>
      <c r="MJR12073" s="18" t="s">
        <v>199</v>
      </c>
      <c r="MJS12073" s="18" t="s">
        <v>199</v>
      </c>
      <c r="MJT12073" s="18" t="s">
        <v>199</v>
      </c>
      <c r="MJU12073" s="18" t="s">
        <v>199</v>
      </c>
      <c r="MJV12073" s="18" t="s">
        <v>199</v>
      </c>
      <c r="MJW12073" s="18" t="s">
        <v>199</v>
      </c>
      <c r="MJX12073" s="18" t="s">
        <v>199</v>
      </c>
      <c r="MJY12073" s="18" t="s">
        <v>199</v>
      </c>
      <c r="MJZ12073" s="18" t="s">
        <v>199</v>
      </c>
      <c r="MKA12073" s="18" t="s">
        <v>199</v>
      </c>
      <c r="MKB12073" s="18" t="s">
        <v>199</v>
      </c>
      <c r="MKC12073" s="18" t="s">
        <v>199</v>
      </c>
      <c r="MKD12073" s="18" t="s">
        <v>199</v>
      </c>
      <c r="MKE12073" s="18" t="s">
        <v>199</v>
      </c>
      <c r="MKF12073" s="18" t="s">
        <v>199</v>
      </c>
      <c r="MKG12073" s="18" t="s">
        <v>199</v>
      </c>
      <c r="MKH12073" s="18" t="s">
        <v>199</v>
      </c>
      <c r="MKI12073" s="18" t="s">
        <v>199</v>
      </c>
      <c r="MKJ12073" s="18" t="s">
        <v>199</v>
      </c>
      <c r="MKK12073" s="18" t="s">
        <v>199</v>
      </c>
      <c r="MKL12073" s="18" t="s">
        <v>199</v>
      </c>
      <c r="MKM12073" s="18" t="s">
        <v>199</v>
      </c>
      <c r="MKN12073" s="18" t="s">
        <v>199</v>
      </c>
      <c r="MKO12073" s="18" t="s">
        <v>199</v>
      </c>
      <c r="MKP12073" s="18" t="s">
        <v>199</v>
      </c>
      <c r="MKQ12073" s="18" t="s">
        <v>199</v>
      </c>
      <c r="MKR12073" s="18" t="s">
        <v>199</v>
      </c>
      <c r="MKS12073" s="18" t="s">
        <v>199</v>
      </c>
      <c r="MKT12073" s="18" t="s">
        <v>199</v>
      </c>
      <c r="MKU12073" s="18" t="s">
        <v>199</v>
      </c>
      <c r="MKV12073" s="18" t="s">
        <v>199</v>
      </c>
      <c r="MKW12073" s="18" t="s">
        <v>199</v>
      </c>
      <c r="MKX12073" s="18" t="s">
        <v>199</v>
      </c>
      <c r="MKY12073" s="18" t="s">
        <v>199</v>
      </c>
      <c r="MKZ12073" s="18" t="s">
        <v>199</v>
      </c>
      <c r="MLA12073" s="18" t="s">
        <v>199</v>
      </c>
      <c r="MLB12073" s="18" t="s">
        <v>199</v>
      </c>
      <c r="MLC12073" s="18" t="s">
        <v>199</v>
      </c>
      <c r="MLD12073" s="18" t="s">
        <v>199</v>
      </c>
      <c r="MLE12073" s="18" t="s">
        <v>199</v>
      </c>
      <c r="MLF12073" s="18" t="s">
        <v>199</v>
      </c>
      <c r="MLG12073" s="18" t="s">
        <v>199</v>
      </c>
      <c r="MLH12073" s="18" t="s">
        <v>199</v>
      </c>
      <c r="MLI12073" s="18" t="s">
        <v>199</v>
      </c>
      <c r="MLJ12073" s="18" t="s">
        <v>199</v>
      </c>
      <c r="MLK12073" s="18" t="s">
        <v>199</v>
      </c>
      <c r="MLL12073" s="18" t="s">
        <v>199</v>
      </c>
      <c r="MLM12073" s="18" t="s">
        <v>199</v>
      </c>
      <c r="MLN12073" s="18" t="s">
        <v>199</v>
      </c>
      <c r="MLO12073" s="18" t="s">
        <v>199</v>
      </c>
      <c r="MLP12073" s="18" t="s">
        <v>199</v>
      </c>
      <c r="MLQ12073" s="18" t="s">
        <v>199</v>
      </c>
      <c r="MLR12073" s="18" t="s">
        <v>199</v>
      </c>
      <c r="MLS12073" s="18" t="s">
        <v>199</v>
      </c>
      <c r="MLT12073" s="18" t="s">
        <v>199</v>
      </c>
      <c r="MLU12073" s="18" t="s">
        <v>199</v>
      </c>
      <c r="MLV12073" s="18" t="s">
        <v>199</v>
      </c>
      <c r="MLW12073" s="18" t="s">
        <v>199</v>
      </c>
      <c r="MLX12073" s="18" t="s">
        <v>199</v>
      </c>
      <c r="MLY12073" s="18" t="s">
        <v>199</v>
      </c>
      <c r="MLZ12073" s="18" t="s">
        <v>199</v>
      </c>
      <c r="MMA12073" s="18" t="s">
        <v>199</v>
      </c>
      <c r="MMB12073" s="18" t="s">
        <v>199</v>
      </c>
      <c r="MMC12073" s="18" t="s">
        <v>199</v>
      </c>
      <c r="MMD12073" s="18" t="s">
        <v>199</v>
      </c>
      <c r="MME12073" s="18" t="s">
        <v>199</v>
      </c>
      <c r="MMF12073" s="18" t="s">
        <v>199</v>
      </c>
      <c r="MMG12073" s="18" t="s">
        <v>199</v>
      </c>
      <c r="MMH12073" s="18" t="s">
        <v>199</v>
      </c>
      <c r="MMI12073" s="18" t="s">
        <v>199</v>
      </c>
      <c r="MMJ12073" s="18" t="s">
        <v>199</v>
      </c>
      <c r="MMK12073" s="18" t="s">
        <v>199</v>
      </c>
      <c r="MML12073" s="18" t="s">
        <v>199</v>
      </c>
      <c r="MMM12073" s="18" t="s">
        <v>199</v>
      </c>
      <c r="MMN12073" s="18" t="s">
        <v>199</v>
      </c>
      <c r="MMO12073" s="18" t="s">
        <v>199</v>
      </c>
      <c r="MMP12073" s="18" t="s">
        <v>199</v>
      </c>
      <c r="MMQ12073" s="18" t="s">
        <v>199</v>
      </c>
      <c r="MMR12073" s="18" t="s">
        <v>199</v>
      </c>
      <c r="MMS12073" s="18" t="s">
        <v>199</v>
      </c>
      <c r="MMT12073" s="18" t="s">
        <v>199</v>
      </c>
      <c r="MMU12073" s="18" t="s">
        <v>199</v>
      </c>
      <c r="MMV12073" s="18" t="s">
        <v>199</v>
      </c>
      <c r="MMW12073" s="18" t="s">
        <v>199</v>
      </c>
      <c r="MMX12073" s="18" t="s">
        <v>199</v>
      </c>
      <c r="MMY12073" s="18" t="s">
        <v>199</v>
      </c>
      <c r="MMZ12073" s="18" t="s">
        <v>199</v>
      </c>
      <c r="MNA12073" s="18" t="s">
        <v>199</v>
      </c>
      <c r="MNB12073" s="18" t="s">
        <v>199</v>
      </c>
      <c r="MNC12073" s="18" t="s">
        <v>199</v>
      </c>
      <c r="MND12073" s="18" t="s">
        <v>199</v>
      </c>
      <c r="MNE12073" s="18" t="s">
        <v>199</v>
      </c>
      <c r="MNF12073" s="18" t="s">
        <v>199</v>
      </c>
      <c r="MNG12073" s="18" t="s">
        <v>199</v>
      </c>
      <c r="MNH12073" s="18" t="s">
        <v>199</v>
      </c>
      <c r="MNI12073" s="18" t="s">
        <v>199</v>
      </c>
      <c r="MNJ12073" s="18" t="s">
        <v>199</v>
      </c>
      <c r="MNK12073" s="18" t="s">
        <v>199</v>
      </c>
      <c r="MNL12073" s="18" t="s">
        <v>199</v>
      </c>
      <c r="MNM12073" s="18" t="s">
        <v>199</v>
      </c>
      <c r="MNN12073" s="18" t="s">
        <v>199</v>
      </c>
      <c r="MNO12073" s="18" t="s">
        <v>199</v>
      </c>
      <c r="MNP12073" s="18" t="s">
        <v>199</v>
      </c>
      <c r="MNQ12073" s="18" t="s">
        <v>199</v>
      </c>
      <c r="MNR12073" s="18" t="s">
        <v>199</v>
      </c>
      <c r="MNS12073" s="18" t="s">
        <v>199</v>
      </c>
      <c r="MNT12073" s="18" t="s">
        <v>199</v>
      </c>
      <c r="MNU12073" s="18" t="s">
        <v>199</v>
      </c>
      <c r="MNV12073" s="18" t="s">
        <v>199</v>
      </c>
      <c r="MNW12073" s="18" t="s">
        <v>199</v>
      </c>
      <c r="MNX12073" s="18" t="s">
        <v>199</v>
      </c>
      <c r="MNY12073" s="18" t="s">
        <v>199</v>
      </c>
      <c r="MNZ12073" s="18" t="s">
        <v>199</v>
      </c>
      <c r="MOA12073" s="18" t="s">
        <v>199</v>
      </c>
      <c r="MOB12073" s="18" t="s">
        <v>199</v>
      </c>
      <c r="MOC12073" s="18" t="s">
        <v>199</v>
      </c>
      <c r="MOD12073" s="18" t="s">
        <v>199</v>
      </c>
      <c r="MOE12073" s="18" t="s">
        <v>199</v>
      </c>
      <c r="MOF12073" s="18" t="s">
        <v>199</v>
      </c>
      <c r="MOG12073" s="18" t="s">
        <v>199</v>
      </c>
      <c r="MOH12073" s="18" t="s">
        <v>199</v>
      </c>
      <c r="MOI12073" s="18" t="s">
        <v>199</v>
      </c>
      <c r="MOJ12073" s="18" t="s">
        <v>199</v>
      </c>
      <c r="MOK12073" s="18" t="s">
        <v>199</v>
      </c>
      <c r="MOL12073" s="18" t="s">
        <v>199</v>
      </c>
      <c r="MOM12073" s="18" t="s">
        <v>199</v>
      </c>
      <c r="MON12073" s="18" t="s">
        <v>199</v>
      </c>
      <c r="MOO12073" s="18" t="s">
        <v>199</v>
      </c>
      <c r="MOP12073" s="18" t="s">
        <v>199</v>
      </c>
      <c r="MOQ12073" s="18" t="s">
        <v>199</v>
      </c>
      <c r="MOR12073" s="18" t="s">
        <v>199</v>
      </c>
      <c r="MOS12073" s="18" t="s">
        <v>199</v>
      </c>
      <c r="MOT12073" s="18" t="s">
        <v>199</v>
      </c>
      <c r="MOU12073" s="18" t="s">
        <v>199</v>
      </c>
      <c r="MOV12073" s="18" t="s">
        <v>199</v>
      </c>
      <c r="MOW12073" s="18" t="s">
        <v>199</v>
      </c>
      <c r="MOX12073" s="18" t="s">
        <v>199</v>
      </c>
      <c r="MOY12073" s="18" t="s">
        <v>199</v>
      </c>
      <c r="MOZ12073" s="18" t="s">
        <v>199</v>
      </c>
      <c r="MPA12073" s="18" t="s">
        <v>199</v>
      </c>
      <c r="MPB12073" s="18" t="s">
        <v>199</v>
      </c>
      <c r="MPC12073" s="18" t="s">
        <v>199</v>
      </c>
      <c r="MPD12073" s="18" t="s">
        <v>199</v>
      </c>
      <c r="MPE12073" s="18" t="s">
        <v>199</v>
      </c>
      <c r="MPF12073" s="18" t="s">
        <v>199</v>
      </c>
      <c r="MPG12073" s="18" t="s">
        <v>199</v>
      </c>
      <c r="MPH12073" s="18" t="s">
        <v>199</v>
      </c>
      <c r="MPI12073" s="18" t="s">
        <v>199</v>
      </c>
      <c r="MPJ12073" s="18" t="s">
        <v>199</v>
      </c>
      <c r="MPK12073" s="18" t="s">
        <v>199</v>
      </c>
      <c r="MPL12073" s="18" t="s">
        <v>199</v>
      </c>
      <c r="MPM12073" s="18" t="s">
        <v>199</v>
      </c>
      <c r="MPN12073" s="18" t="s">
        <v>199</v>
      </c>
      <c r="MPO12073" s="18" t="s">
        <v>199</v>
      </c>
      <c r="MPP12073" s="18" t="s">
        <v>199</v>
      </c>
      <c r="MPQ12073" s="18" t="s">
        <v>199</v>
      </c>
      <c r="MPR12073" s="18" t="s">
        <v>199</v>
      </c>
      <c r="MPS12073" s="18" t="s">
        <v>199</v>
      </c>
      <c r="MPT12073" s="18" t="s">
        <v>199</v>
      </c>
      <c r="MPU12073" s="18" t="s">
        <v>199</v>
      </c>
      <c r="MPV12073" s="18" t="s">
        <v>199</v>
      </c>
      <c r="MPW12073" s="18" t="s">
        <v>199</v>
      </c>
      <c r="MPX12073" s="18" t="s">
        <v>199</v>
      </c>
      <c r="MPY12073" s="18" t="s">
        <v>199</v>
      </c>
      <c r="MPZ12073" s="18" t="s">
        <v>199</v>
      </c>
      <c r="MQA12073" s="18" t="s">
        <v>199</v>
      </c>
      <c r="MQB12073" s="18" t="s">
        <v>199</v>
      </c>
      <c r="MQC12073" s="18" t="s">
        <v>199</v>
      </c>
      <c r="MQD12073" s="18" t="s">
        <v>199</v>
      </c>
      <c r="MQE12073" s="18" t="s">
        <v>199</v>
      </c>
      <c r="MQF12073" s="18" t="s">
        <v>199</v>
      </c>
      <c r="MQG12073" s="18" t="s">
        <v>199</v>
      </c>
      <c r="MQH12073" s="18" t="s">
        <v>199</v>
      </c>
      <c r="MQI12073" s="18" t="s">
        <v>199</v>
      </c>
      <c r="MQJ12073" s="18" t="s">
        <v>199</v>
      </c>
      <c r="MQK12073" s="18" t="s">
        <v>199</v>
      </c>
      <c r="MQL12073" s="18" t="s">
        <v>199</v>
      </c>
      <c r="MQM12073" s="18" t="s">
        <v>199</v>
      </c>
      <c r="MQN12073" s="18" t="s">
        <v>199</v>
      </c>
      <c r="MQO12073" s="18" t="s">
        <v>199</v>
      </c>
      <c r="MQP12073" s="18" t="s">
        <v>199</v>
      </c>
      <c r="MQQ12073" s="18" t="s">
        <v>199</v>
      </c>
      <c r="MQR12073" s="18" t="s">
        <v>199</v>
      </c>
      <c r="MQS12073" s="18" t="s">
        <v>199</v>
      </c>
      <c r="MQT12073" s="18" t="s">
        <v>199</v>
      </c>
      <c r="MQU12073" s="18" t="s">
        <v>199</v>
      </c>
      <c r="MQV12073" s="18" t="s">
        <v>199</v>
      </c>
      <c r="MQW12073" s="18" t="s">
        <v>199</v>
      </c>
      <c r="MQX12073" s="18" t="s">
        <v>199</v>
      </c>
      <c r="MQY12073" s="18" t="s">
        <v>199</v>
      </c>
      <c r="MQZ12073" s="18" t="s">
        <v>199</v>
      </c>
      <c r="MRA12073" s="18" t="s">
        <v>199</v>
      </c>
      <c r="MRB12073" s="18" t="s">
        <v>199</v>
      </c>
      <c r="MRC12073" s="18" t="s">
        <v>199</v>
      </c>
      <c r="MRD12073" s="18" t="s">
        <v>199</v>
      </c>
      <c r="MRE12073" s="18" t="s">
        <v>199</v>
      </c>
      <c r="MRF12073" s="18" t="s">
        <v>199</v>
      </c>
      <c r="MRG12073" s="18" t="s">
        <v>199</v>
      </c>
      <c r="MRH12073" s="18" t="s">
        <v>199</v>
      </c>
      <c r="MRI12073" s="18" t="s">
        <v>199</v>
      </c>
      <c r="MRJ12073" s="18" t="s">
        <v>199</v>
      </c>
      <c r="MRK12073" s="18" t="s">
        <v>199</v>
      </c>
      <c r="MRL12073" s="18" t="s">
        <v>199</v>
      </c>
      <c r="MRM12073" s="18" t="s">
        <v>199</v>
      </c>
      <c r="MRN12073" s="18" t="s">
        <v>199</v>
      </c>
      <c r="MRO12073" s="18" t="s">
        <v>199</v>
      </c>
      <c r="MRP12073" s="18" t="s">
        <v>199</v>
      </c>
      <c r="MRQ12073" s="18" t="s">
        <v>199</v>
      </c>
      <c r="MRR12073" s="18" t="s">
        <v>199</v>
      </c>
      <c r="MRS12073" s="18" t="s">
        <v>199</v>
      </c>
      <c r="MRT12073" s="18" t="s">
        <v>199</v>
      </c>
      <c r="MRU12073" s="18" t="s">
        <v>199</v>
      </c>
      <c r="MRV12073" s="18" t="s">
        <v>199</v>
      </c>
      <c r="MRW12073" s="18" t="s">
        <v>199</v>
      </c>
      <c r="MRX12073" s="18" t="s">
        <v>199</v>
      </c>
      <c r="MRY12073" s="18" t="s">
        <v>199</v>
      </c>
      <c r="MRZ12073" s="18" t="s">
        <v>199</v>
      </c>
      <c r="MSA12073" s="18" t="s">
        <v>199</v>
      </c>
      <c r="MSB12073" s="18" t="s">
        <v>199</v>
      </c>
      <c r="MSC12073" s="18" t="s">
        <v>199</v>
      </c>
      <c r="MSD12073" s="18" t="s">
        <v>199</v>
      </c>
      <c r="MSE12073" s="18" t="s">
        <v>199</v>
      </c>
      <c r="MSF12073" s="18" t="s">
        <v>199</v>
      </c>
      <c r="MSG12073" s="18" t="s">
        <v>199</v>
      </c>
      <c r="MSH12073" s="18" t="s">
        <v>199</v>
      </c>
      <c r="MSI12073" s="18" t="s">
        <v>199</v>
      </c>
      <c r="MSJ12073" s="18" t="s">
        <v>199</v>
      </c>
      <c r="MSK12073" s="18" t="s">
        <v>199</v>
      </c>
      <c r="MSL12073" s="18" t="s">
        <v>199</v>
      </c>
      <c r="MSM12073" s="18" t="s">
        <v>199</v>
      </c>
      <c r="MSN12073" s="18" t="s">
        <v>199</v>
      </c>
      <c r="MSO12073" s="18" t="s">
        <v>199</v>
      </c>
      <c r="MSP12073" s="18" t="s">
        <v>199</v>
      </c>
      <c r="MSQ12073" s="18" t="s">
        <v>199</v>
      </c>
      <c r="MSR12073" s="18" t="s">
        <v>199</v>
      </c>
      <c r="MSS12073" s="18" t="s">
        <v>199</v>
      </c>
      <c r="MST12073" s="18" t="s">
        <v>199</v>
      </c>
      <c r="MSU12073" s="18" t="s">
        <v>199</v>
      </c>
      <c r="MSV12073" s="18" t="s">
        <v>199</v>
      </c>
      <c r="MSW12073" s="18" t="s">
        <v>199</v>
      </c>
      <c r="MSX12073" s="18" t="s">
        <v>199</v>
      </c>
      <c r="MSY12073" s="18" t="s">
        <v>199</v>
      </c>
      <c r="MSZ12073" s="18" t="s">
        <v>199</v>
      </c>
      <c r="MTA12073" s="18" t="s">
        <v>199</v>
      </c>
      <c r="MTB12073" s="18" t="s">
        <v>199</v>
      </c>
      <c r="MTC12073" s="18" t="s">
        <v>199</v>
      </c>
      <c r="MTD12073" s="18" t="s">
        <v>199</v>
      </c>
      <c r="MTE12073" s="18" t="s">
        <v>199</v>
      </c>
      <c r="MTF12073" s="18" t="s">
        <v>199</v>
      </c>
      <c r="MTG12073" s="18" t="s">
        <v>199</v>
      </c>
      <c r="MTH12073" s="18" t="s">
        <v>199</v>
      </c>
      <c r="MTI12073" s="18" t="s">
        <v>199</v>
      </c>
      <c r="MTJ12073" s="18" t="s">
        <v>199</v>
      </c>
      <c r="MTK12073" s="18" t="s">
        <v>199</v>
      </c>
      <c r="MTL12073" s="18" t="s">
        <v>199</v>
      </c>
      <c r="MTM12073" s="18" t="s">
        <v>199</v>
      </c>
      <c r="MTN12073" s="18" t="s">
        <v>199</v>
      </c>
      <c r="MTO12073" s="18" t="s">
        <v>199</v>
      </c>
      <c r="MTP12073" s="18" t="s">
        <v>199</v>
      </c>
      <c r="MTQ12073" s="18" t="s">
        <v>199</v>
      </c>
      <c r="MTR12073" s="18" t="s">
        <v>199</v>
      </c>
      <c r="MTS12073" s="18" t="s">
        <v>199</v>
      </c>
      <c r="MTT12073" s="18" t="s">
        <v>199</v>
      </c>
      <c r="MTU12073" s="18" t="s">
        <v>199</v>
      </c>
      <c r="MTV12073" s="18" t="s">
        <v>199</v>
      </c>
      <c r="MTW12073" s="18" t="s">
        <v>199</v>
      </c>
      <c r="MTX12073" s="18" t="s">
        <v>199</v>
      </c>
      <c r="MTY12073" s="18" t="s">
        <v>199</v>
      </c>
      <c r="MTZ12073" s="18" t="s">
        <v>199</v>
      </c>
      <c r="MUA12073" s="18" t="s">
        <v>199</v>
      </c>
      <c r="MUB12073" s="18" t="s">
        <v>199</v>
      </c>
      <c r="MUC12073" s="18" t="s">
        <v>199</v>
      </c>
      <c r="MUD12073" s="18" t="s">
        <v>199</v>
      </c>
      <c r="MUE12073" s="18" t="s">
        <v>199</v>
      </c>
      <c r="MUF12073" s="18" t="s">
        <v>199</v>
      </c>
      <c r="MUG12073" s="18" t="s">
        <v>199</v>
      </c>
      <c r="MUH12073" s="18" t="s">
        <v>199</v>
      </c>
      <c r="MUI12073" s="18" t="s">
        <v>199</v>
      </c>
      <c r="MUJ12073" s="18" t="s">
        <v>199</v>
      </c>
      <c r="MUK12073" s="18" t="s">
        <v>199</v>
      </c>
      <c r="MUL12073" s="18" t="s">
        <v>199</v>
      </c>
      <c r="MUM12073" s="18" t="s">
        <v>199</v>
      </c>
      <c r="MUN12073" s="18" t="s">
        <v>199</v>
      </c>
      <c r="MUO12073" s="18" t="s">
        <v>199</v>
      </c>
      <c r="MUP12073" s="18" t="s">
        <v>199</v>
      </c>
      <c r="MUQ12073" s="18" t="s">
        <v>199</v>
      </c>
      <c r="MUR12073" s="18" t="s">
        <v>199</v>
      </c>
      <c r="MUS12073" s="18" t="s">
        <v>199</v>
      </c>
      <c r="MUT12073" s="18" t="s">
        <v>199</v>
      </c>
      <c r="MUU12073" s="18" t="s">
        <v>199</v>
      </c>
      <c r="MUV12073" s="18" t="s">
        <v>199</v>
      </c>
      <c r="MUW12073" s="18" t="s">
        <v>199</v>
      </c>
      <c r="MUX12073" s="18" t="s">
        <v>199</v>
      </c>
      <c r="MUY12073" s="18" t="s">
        <v>199</v>
      </c>
      <c r="MUZ12073" s="18" t="s">
        <v>199</v>
      </c>
      <c r="MVA12073" s="18" t="s">
        <v>199</v>
      </c>
      <c r="MVB12073" s="18" t="s">
        <v>199</v>
      </c>
      <c r="MVC12073" s="18" t="s">
        <v>199</v>
      </c>
      <c r="MVD12073" s="18" t="s">
        <v>199</v>
      </c>
      <c r="MVE12073" s="18" t="s">
        <v>199</v>
      </c>
      <c r="MVF12073" s="18" t="s">
        <v>199</v>
      </c>
      <c r="MVG12073" s="18" t="s">
        <v>199</v>
      </c>
      <c r="MVH12073" s="18" t="s">
        <v>199</v>
      </c>
      <c r="MVI12073" s="18" t="s">
        <v>199</v>
      </c>
      <c r="MVJ12073" s="18" t="s">
        <v>199</v>
      </c>
      <c r="MVK12073" s="18" t="s">
        <v>199</v>
      </c>
      <c r="MVL12073" s="18" t="s">
        <v>199</v>
      </c>
      <c r="MVM12073" s="18" t="s">
        <v>199</v>
      </c>
      <c r="MVN12073" s="18" t="s">
        <v>199</v>
      </c>
      <c r="MVO12073" s="18" t="s">
        <v>199</v>
      </c>
      <c r="MVP12073" s="18" t="s">
        <v>199</v>
      </c>
      <c r="MVQ12073" s="18" t="s">
        <v>199</v>
      </c>
      <c r="MVR12073" s="18" t="s">
        <v>199</v>
      </c>
      <c r="MVS12073" s="18" t="s">
        <v>199</v>
      </c>
      <c r="MVT12073" s="18" t="s">
        <v>199</v>
      </c>
      <c r="MVU12073" s="18" t="s">
        <v>199</v>
      </c>
      <c r="MVV12073" s="18" t="s">
        <v>199</v>
      </c>
      <c r="MVW12073" s="18" t="s">
        <v>199</v>
      </c>
      <c r="MVX12073" s="18" t="s">
        <v>199</v>
      </c>
      <c r="MVY12073" s="18" t="s">
        <v>199</v>
      </c>
      <c r="MVZ12073" s="18" t="s">
        <v>199</v>
      </c>
      <c r="MWA12073" s="18" t="s">
        <v>199</v>
      </c>
      <c r="MWB12073" s="18" t="s">
        <v>199</v>
      </c>
      <c r="MWC12073" s="18" t="s">
        <v>199</v>
      </c>
      <c r="MWD12073" s="18" t="s">
        <v>199</v>
      </c>
      <c r="MWE12073" s="18" t="s">
        <v>199</v>
      </c>
      <c r="MWF12073" s="18" t="s">
        <v>199</v>
      </c>
      <c r="MWG12073" s="18" t="s">
        <v>199</v>
      </c>
      <c r="MWH12073" s="18" t="s">
        <v>199</v>
      </c>
      <c r="MWI12073" s="18" t="s">
        <v>199</v>
      </c>
      <c r="MWJ12073" s="18" t="s">
        <v>199</v>
      </c>
      <c r="MWK12073" s="18" t="s">
        <v>199</v>
      </c>
      <c r="MWL12073" s="18" t="s">
        <v>199</v>
      </c>
      <c r="MWM12073" s="18" t="s">
        <v>199</v>
      </c>
      <c r="MWN12073" s="18" t="s">
        <v>199</v>
      </c>
      <c r="MWO12073" s="18" t="s">
        <v>199</v>
      </c>
      <c r="MWP12073" s="18" t="s">
        <v>199</v>
      </c>
      <c r="MWQ12073" s="18" t="s">
        <v>199</v>
      </c>
      <c r="MWR12073" s="18" t="s">
        <v>199</v>
      </c>
      <c r="MWS12073" s="18" t="s">
        <v>199</v>
      </c>
      <c r="MWT12073" s="18" t="s">
        <v>199</v>
      </c>
      <c r="MWU12073" s="18" t="s">
        <v>199</v>
      </c>
      <c r="MWV12073" s="18" t="s">
        <v>199</v>
      </c>
      <c r="MWW12073" s="18" t="s">
        <v>199</v>
      </c>
      <c r="MWX12073" s="18" t="s">
        <v>199</v>
      </c>
      <c r="MWY12073" s="18" t="s">
        <v>199</v>
      </c>
      <c r="MWZ12073" s="18" t="s">
        <v>199</v>
      </c>
      <c r="MXA12073" s="18" t="s">
        <v>199</v>
      </c>
      <c r="MXB12073" s="18" t="s">
        <v>199</v>
      </c>
      <c r="MXC12073" s="18" t="s">
        <v>199</v>
      </c>
      <c r="MXD12073" s="18" t="s">
        <v>199</v>
      </c>
      <c r="MXE12073" s="18" t="s">
        <v>199</v>
      </c>
      <c r="MXF12073" s="18" t="s">
        <v>199</v>
      </c>
      <c r="MXG12073" s="18" t="s">
        <v>199</v>
      </c>
      <c r="MXH12073" s="18" t="s">
        <v>199</v>
      </c>
      <c r="MXI12073" s="18" t="s">
        <v>199</v>
      </c>
      <c r="MXJ12073" s="18" t="s">
        <v>199</v>
      </c>
      <c r="MXK12073" s="18" t="s">
        <v>199</v>
      </c>
      <c r="MXL12073" s="18" t="s">
        <v>199</v>
      </c>
      <c r="MXM12073" s="18" t="s">
        <v>199</v>
      </c>
      <c r="MXN12073" s="18" t="s">
        <v>199</v>
      </c>
      <c r="MXO12073" s="18" t="s">
        <v>199</v>
      </c>
      <c r="MXP12073" s="18" t="s">
        <v>199</v>
      </c>
      <c r="MXQ12073" s="18" t="s">
        <v>199</v>
      </c>
      <c r="MXR12073" s="18" t="s">
        <v>199</v>
      </c>
      <c r="MXS12073" s="18" t="s">
        <v>199</v>
      </c>
      <c r="MXT12073" s="18" t="s">
        <v>199</v>
      </c>
      <c r="MXU12073" s="18" t="s">
        <v>199</v>
      </c>
      <c r="MXV12073" s="18" t="s">
        <v>199</v>
      </c>
      <c r="MXW12073" s="18" t="s">
        <v>199</v>
      </c>
      <c r="MXX12073" s="18" t="s">
        <v>199</v>
      </c>
      <c r="MXY12073" s="18" t="s">
        <v>199</v>
      </c>
      <c r="MXZ12073" s="18" t="s">
        <v>199</v>
      </c>
      <c r="MYA12073" s="18" t="s">
        <v>199</v>
      </c>
      <c r="MYB12073" s="18" t="s">
        <v>199</v>
      </c>
      <c r="MYC12073" s="18" t="s">
        <v>199</v>
      </c>
      <c r="MYD12073" s="18" t="s">
        <v>199</v>
      </c>
      <c r="MYE12073" s="18" t="s">
        <v>199</v>
      </c>
      <c r="MYF12073" s="18" t="s">
        <v>199</v>
      </c>
      <c r="MYG12073" s="18" t="s">
        <v>199</v>
      </c>
      <c r="MYH12073" s="18" t="s">
        <v>199</v>
      </c>
      <c r="MYI12073" s="18" t="s">
        <v>199</v>
      </c>
      <c r="MYJ12073" s="18" t="s">
        <v>199</v>
      </c>
      <c r="MYK12073" s="18" t="s">
        <v>199</v>
      </c>
      <c r="MYL12073" s="18" t="s">
        <v>199</v>
      </c>
      <c r="MYM12073" s="18" t="s">
        <v>199</v>
      </c>
      <c r="MYN12073" s="18" t="s">
        <v>199</v>
      </c>
      <c r="MYO12073" s="18" t="s">
        <v>199</v>
      </c>
      <c r="MYP12073" s="18" t="s">
        <v>199</v>
      </c>
      <c r="MYQ12073" s="18" t="s">
        <v>199</v>
      </c>
      <c r="MYR12073" s="18" t="s">
        <v>199</v>
      </c>
      <c r="MYS12073" s="18" t="s">
        <v>199</v>
      </c>
      <c r="MYT12073" s="18" t="s">
        <v>199</v>
      </c>
      <c r="MYU12073" s="18" t="s">
        <v>199</v>
      </c>
      <c r="MYV12073" s="18" t="s">
        <v>199</v>
      </c>
      <c r="MYW12073" s="18" t="s">
        <v>199</v>
      </c>
      <c r="MYX12073" s="18" t="s">
        <v>199</v>
      </c>
      <c r="MYY12073" s="18" t="s">
        <v>199</v>
      </c>
      <c r="MYZ12073" s="18" t="s">
        <v>199</v>
      </c>
      <c r="MZA12073" s="18" t="s">
        <v>199</v>
      </c>
      <c r="MZB12073" s="18" t="s">
        <v>199</v>
      </c>
      <c r="MZC12073" s="18" t="s">
        <v>199</v>
      </c>
      <c r="MZD12073" s="18" t="s">
        <v>199</v>
      </c>
      <c r="MZE12073" s="18" t="s">
        <v>199</v>
      </c>
      <c r="MZF12073" s="18" t="s">
        <v>199</v>
      </c>
      <c r="MZG12073" s="18" t="s">
        <v>199</v>
      </c>
      <c r="MZH12073" s="18" t="s">
        <v>199</v>
      </c>
      <c r="MZI12073" s="18" t="s">
        <v>199</v>
      </c>
      <c r="MZJ12073" s="18" t="s">
        <v>199</v>
      </c>
      <c r="MZK12073" s="18" t="s">
        <v>199</v>
      </c>
      <c r="MZL12073" s="18" t="s">
        <v>199</v>
      </c>
      <c r="MZM12073" s="18" t="s">
        <v>199</v>
      </c>
      <c r="MZN12073" s="18" t="s">
        <v>199</v>
      </c>
      <c r="MZO12073" s="18" t="s">
        <v>199</v>
      </c>
      <c r="MZP12073" s="18" t="s">
        <v>199</v>
      </c>
      <c r="MZQ12073" s="18" t="s">
        <v>199</v>
      </c>
      <c r="MZR12073" s="18" t="s">
        <v>199</v>
      </c>
      <c r="MZS12073" s="18" t="s">
        <v>199</v>
      </c>
      <c r="MZT12073" s="18" t="s">
        <v>199</v>
      </c>
      <c r="MZU12073" s="18" t="s">
        <v>199</v>
      </c>
      <c r="MZV12073" s="18" t="s">
        <v>199</v>
      </c>
      <c r="MZW12073" s="18" t="s">
        <v>199</v>
      </c>
      <c r="MZX12073" s="18" t="s">
        <v>199</v>
      </c>
      <c r="MZY12073" s="18" t="s">
        <v>199</v>
      </c>
      <c r="MZZ12073" s="18" t="s">
        <v>199</v>
      </c>
      <c r="NAA12073" s="18" t="s">
        <v>199</v>
      </c>
      <c r="NAB12073" s="18" t="s">
        <v>199</v>
      </c>
      <c r="NAC12073" s="18" t="s">
        <v>199</v>
      </c>
      <c r="NAD12073" s="18" t="s">
        <v>199</v>
      </c>
      <c r="NAE12073" s="18" t="s">
        <v>199</v>
      </c>
      <c r="NAF12073" s="18" t="s">
        <v>199</v>
      </c>
      <c r="NAG12073" s="18" t="s">
        <v>199</v>
      </c>
      <c r="NAH12073" s="18" t="s">
        <v>199</v>
      </c>
      <c r="NAI12073" s="18" t="s">
        <v>199</v>
      </c>
      <c r="NAJ12073" s="18" t="s">
        <v>199</v>
      </c>
      <c r="NAK12073" s="18" t="s">
        <v>199</v>
      </c>
      <c r="NAL12073" s="18" t="s">
        <v>199</v>
      </c>
      <c r="NAM12073" s="18" t="s">
        <v>199</v>
      </c>
      <c r="NAN12073" s="18" t="s">
        <v>199</v>
      </c>
      <c r="NAO12073" s="18" t="s">
        <v>199</v>
      </c>
      <c r="NAP12073" s="18" t="s">
        <v>199</v>
      </c>
      <c r="NAQ12073" s="18" t="s">
        <v>199</v>
      </c>
      <c r="NAR12073" s="18" t="s">
        <v>199</v>
      </c>
      <c r="NAS12073" s="18" t="s">
        <v>199</v>
      </c>
      <c r="NAT12073" s="18" t="s">
        <v>199</v>
      </c>
      <c r="NAU12073" s="18" t="s">
        <v>199</v>
      </c>
      <c r="NAV12073" s="18" t="s">
        <v>199</v>
      </c>
      <c r="NAW12073" s="18" t="s">
        <v>199</v>
      </c>
      <c r="NAX12073" s="18" t="s">
        <v>199</v>
      </c>
      <c r="NAY12073" s="18" t="s">
        <v>199</v>
      </c>
      <c r="NAZ12073" s="18" t="s">
        <v>199</v>
      </c>
      <c r="NBA12073" s="18" t="s">
        <v>199</v>
      </c>
      <c r="NBB12073" s="18" t="s">
        <v>199</v>
      </c>
      <c r="NBC12073" s="18" t="s">
        <v>199</v>
      </c>
      <c r="NBD12073" s="18" t="s">
        <v>199</v>
      </c>
      <c r="NBE12073" s="18" t="s">
        <v>199</v>
      </c>
      <c r="NBF12073" s="18" t="s">
        <v>199</v>
      </c>
      <c r="NBG12073" s="18" t="s">
        <v>199</v>
      </c>
      <c r="NBH12073" s="18" t="s">
        <v>199</v>
      </c>
      <c r="NBI12073" s="18" t="s">
        <v>199</v>
      </c>
      <c r="NBJ12073" s="18" t="s">
        <v>199</v>
      </c>
      <c r="NBK12073" s="18" t="s">
        <v>199</v>
      </c>
      <c r="NBL12073" s="18" t="s">
        <v>199</v>
      </c>
      <c r="NBM12073" s="18" t="s">
        <v>199</v>
      </c>
      <c r="NBN12073" s="18" t="s">
        <v>199</v>
      </c>
      <c r="NBO12073" s="18" t="s">
        <v>199</v>
      </c>
      <c r="NBP12073" s="18" t="s">
        <v>199</v>
      </c>
      <c r="NBQ12073" s="18" t="s">
        <v>199</v>
      </c>
      <c r="NBR12073" s="18" t="s">
        <v>199</v>
      </c>
      <c r="NBS12073" s="18" t="s">
        <v>199</v>
      </c>
      <c r="NBT12073" s="18" t="s">
        <v>199</v>
      </c>
      <c r="NBU12073" s="18" t="s">
        <v>199</v>
      </c>
      <c r="NBV12073" s="18" t="s">
        <v>199</v>
      </c>
      <c r="NBW12073" s="18" t="s">
        <v>199</v>
      </c>
      <c r="NBX12073" s="18" t="s">
        <v>199</v>
      </c>
      <c r="NBY12073" s="18" t="s">
        <v>199</v>
      </c>
      <c r="NBZ12073" s="18" t="s">
        <v>199</v>
      </c>
      <c r="NCA12073" s="18" t="s">
        <v>199</v>
      </c>
      <c r="NCB12073" s="18" t="s">
        <v>199</v>
      </c>
      <c r="NCC12073" s="18" t="s">
        <v>199</v>
      </c>
      <c r="NCD12073" s="18" t="s">
        <v>199</v>
      </c>
      <c r="NCE12073" s="18" t="s">
        <v>199</v>
      </c>
      <c r="NCF12073" s="18" t="s">
        <v>199</v>
      </c>
      <c r="NCG12073" s="18" t="s">
        <v>199</v>
      </c>
      <c r="NCH12073" s="18" t="s">
        <v>199</v>
      </c>
      <c r="NCI12073" s="18" t="s">
        <v>199</v>
      </c>
      <c r="NCJ12073" s="18" t="s">
        <v>199</v>
      </c>
      <c r="NCK12073" s="18" t="s">
        <v>199</v>
      </c>
      <c r="NCL12073" s="18" t="s">
        <v>199</v>
      </c>
      <c r="NCM12073" s="18" t="s">
        <v>199</v>
      </c>
      <c r="NCN12073" s="18" t="s">
        <v>199</v>
      </c>
      <c r="NCO12073" s="18" t="s">
        <v>199</v>
      </c>
      <c r="NCP12073" s="18" t="s">
        <v>199</v>
      </c>
      <c r="NCQ12073" s="18" t="s">
        <v>199</v>
      </c>
      <c r="NCR12073" s="18" t="s">
        <v>199</v>
      </c>
      <c r="NCS12073" s="18" t="s">
        <v>199</v>
      </c>
      <c r="NCT12073" s="18" t="s">
        <v>199</v>
      </c>
      <c r="NCU12073" s="18" t="s">
        <v>199</v>
      </c>
      <c r="NCV12073" s="18" t="s">
        <v>199</v>
      </c>
      <c r="NCW12073" s="18" t="s">
        <v>199</v>
      </c>
      <c r="NCX12073" s="18" t="s">
        <v>199</v>
      </c>
      <c r="NCY12073" s="18" t="s">
        <v>199</v>
      </c>
      <c r="NCZ12073" s="18" t="s">
        <v>199</v>
      </c>
      <c r="NDA12073" s="18" t="s">
        <v>199</v>
      </c>
      <c r="NDB12073" s="18" t="s">
        <v>199</v>
      </c>
      <c r="NDC12073" s="18" t="s">
        <v>199</v>
      </c>
      <c r="NDD12073" s="18" t="s">
        <v>199</v>
      </c>
      <c r="NDE12073" s="18" t="s">
        <v>199</v>
      </c>
      <c r="NDF12073" s="18" t="s">
        <v>199</v>
      </c>
      <c r="NDG12073" s="18" t="s">
        <v>199</v>
      </c>
      <c r="NDH12073" s="18" t="s">
        <v>199</v>
      </c>
      <c r="NDI12073" s="18" t="s">
        <v>199</v>
      </c>
      <c r="NDJ12073" s="18" t="s">
        <v>199</v>
      </c>
      <c r="NDK12073" s="18" t="s">
        <v>199</v>
      </c>
      <c r="NDL12073" s="18" t="s">
        <v>199</v>
      </c>
      <c r="NDM12073" s="18" t="s">
        <v>199</v>
      </c>
      <c r="NDN12073" s="18" t="s">
        <v>199</v>
      </c>
      <c r="NDO12073" s="18" t="s">
        <v>199</v>
      </c>
      <c r="NDP12073" s="18" t="s">
        <v>199</v>
      </c>
      <c r="NDQ12073" s="18" t="s">
        <v>199</v>
      </c>
      <c r="NDR12073" s="18" t="s">
        <v>199</v>
      </c>
      <c r="NDS12073" s="18" t="s">
        <v>199</v>
      </c>
      <c r="NDT12073" s="18" t="s">
        <v>199</v>
      </c>
      <c r="NDU12073" s="18" t="s">
        <v>199</v>
      </c>
      <c r="NDV12073" s="18" t="s">
        <v>199</v>
      </c>
      <c r="NDW12073" s="18" t="s">
        <v>199</v>
      </c>
      <c r="NDX12073" s="18" t="s">
        <v>199</v>
      </c>
      <c r="NDY12073" s="18" t="s">
        <v>199</v>
      </c>
      <c r="NDZ12073" s="18" t="s">
        <v>199</v>
      </c>
      <c r="NEA12073" s="18" t="s">
        <v>199</v>
      </c>
      <c r="NEB12073" s="18" t="s">
        <v>199</v>
      </c>
      <c r="NEC12073" s="18" t="s">
        <v>199</v>
      </c>
      <c r="NED12073" s="18" t="s">
        <v>199</v>
      </c>
      <c r="NEE12073" s="18" t="s">
        <v>199</v>
      </c>
      <c r="NEF12073" s="18" t="s">
        <v>199</v>
      </c>
      <c r="NEG12073" s="18" t="s">
        <v>199</v>
      </c>
      <c r="NEH12073" s="18" t="s">
        <v>199</v>
      </c>
      <c r="NEI12073" s="18" t="s">
        <v>199</v>
      </c>
      <c r="NEJ12073" s="18" t="s">
        <v>199</v>
      </c>
      <c r="NEK12073" s="18" t="s">
        <v>199</v>
      </c>
      <c r="NEL12073" s="18" t="s">
        <v>199</v>
      </c>
      <c r="NEM12073" s="18" t="s">
        <v>199</v>
      </c>
      <c r="NEN12073" s="18" t="s">
        <v>199</v>
      </c>
      <c r="NEO12073" s="18" t="s">
        <v>199</v>
      </c>
      <c r="NEP12073" s="18" t="s">
        <v>199</v>
      </c>
      <c r="NEQ12073" s="18" t="s">
        <v>199</v>
      </c>
      <c r="NER12073" s="18" t="s">
        <v>199</v>
      </c>
      <c r="NES12073" s="18" t="s">
        <v>199</v>
      </c>
      <c r="NET12073" s="18" t="s">
        <v>199</v>
      </c>
      <c r="NEU12073" s="18" t="s">
        <v>199</v>
      </c>
      <c r="NEV12073" s="18" t="s">
        <v>199</v>
      </c>
      <c r="NEW12073" s="18" t="s">
        <v>199</v>
      </c>
      <c r="NEX12073" s="18" t="s">
        <v>199</v>
      </c>
      <c r="NEY12073" s="18" t="s">
        <v>199</v>
      </c>
      <c r="NEZ12073" s="18" t="s">
        <v>199</v>
      </c>
      <c r="NFA12073" s="18" t="s">
        <v>199</v>
      </c>
      <c r="NFB12073" s="18" t="s">
        <v>199</v>
      </c>
      <c r="NFC12073" s="18" t="s">
        <v>199</v>
      </c>
      <c r="NFD12073" s="18" t="s">
        <v>199</v>
      </c>
      <c r="NFE12073" s="18" t="s">
        <v>199</v>
      </c>
      <c r="NFF12073" s="18" t="s">
        <v>199</v>
      </c>
      <c r="NFG12073" s="18" t="s">
        <v>199</v>
      </c>
      <c r="NFH12073" s="18" t="s">
        <v>199</v>
      </c>
      <c r="NFI12073" s="18" t="s">
        <v>199</v>
      </c>
      <c r="NFJ12073" s="18" t="s">
        <v>199</v>
      </c>
      <c r="NFK12073" s="18" t="s">
        <v>199</v>
      </c>
      <c r="NFL12073" s="18" t="s">
        <v>199</v>
      </c>
      <c r="NFM12073" s="18" t="s">
        <v>199</v>
      </c>
      <c r="NFN12073" s="18" t="s">
        <v>199</v>
      </c>
      <c r="NFO12073" s="18" t="s">
        <v>199</v>
      </c>
      <c r="NFP12073" s="18" t="s">
        <v>199</v>
      </c>
      <c r="NFQ12073" s="18" t="s">
        <v>199</v>
      </c>
      <c r="NFR12073" s="18" t="s">
        <v>199</v>
      </c>
      <c r="NFS12073" s="18" t="s">
        <v>199</v>
      </c>
      <c r="NFT12073" s="18" t="s">
        <v>199</v>
      </c>
      <c r="NFU12073" s="18" t="s">
        <v>199</v>
      </c>
      <c r="NFV12073" s="18" t="s">
        <v>199</v>
      </c>
      <c r="NFW12073" s="18" t="s">
        <v>199</v>
      </c>
      <c r="NFX12073" s="18" t="s">
        <v>199</v>
      </c>
      <c r="NFY12073" s="18" t="s">
        <v>199</v>
      </c>
      <c r="NFZ12073" s="18" t="s">
        <v>199</v>
      </c>
      <c r="NGA12073" s="18" t="s">
        <v>199</v>
      </c>
      <c r="NGB12073" s="18" t="s">
        <v>199</v>
      </c>
      <c r="NGC12073" s="18" t="s">
        <v>199</v>
      </c>
      <c r="NGD12073" s="18" t="s">
        <v>199</v>
      </c>
      <c r="NGE12073" s="18" t="s">
        <v>199</v>
      </c>
      <c r="NGF12073" s="18" t="s">
        <v>199</v>
      </c>
      <c r="NGG12073" s="18" t="s">
        <v>199</v>
      </c>
      <c r="NGH12073" s="18" t="s">
        <v>199</v>
      </c>
      <c r="NGI12073" s="18" t="s">
        <v>199</v>
      </c>
      <c r="NGJ12073" s="18" t="s">
        <v>199</v>
      </c>
      <c r="NGK12073" s="18" t="s">
        <v>199</v>
      </c>
      <c r="NGL12073" s="18" t="s">
        <v>199</v>
      </c>
      <c r="NGM12073" s="18" t="s">
        <v>199</v>
      </c>
      <c r="NGN12073" s="18" t="s">
        <v>199</v>
      </c>
      <c r="NGO12073" s="18" t="s">
        <v>199</v>
      </c>
      <c r="NGP12073" s="18" t="s">
        <v>199</v>
      </c>
      <c r="NGQ12073" s="18" t="s">
        <v>199</v>
      </c>
      <c r="NGR12073" s="18" t="s">
        <v>199</v>
      </c>
      <c r="NGS12073" s="18" t="s">
        <v>199</v>
      </c>
      <c r="NGT12073" s="18" t="s">
        <v>199</v>
      </c>
      <c r="NGU12073" s="18" t="s">
        <v>199</v>
      </c>
      <c r="NGV12073" s="18" t="s">
        <v>199</v>
      </c>
      <c r="NGW12073" s="18" t="s">
        <v>199</v>
      </c>
      <c r="NGX12073" s="18" t="s">
        <v>199</v>
      </c>
      <c r="NGY12073" s="18" t="s">
        <v>199</v>
      </c>
      <c r="NGZ12073" s="18" t="s">
        <v>199</v>
      </c>
      <c r="NHA12073" s="18" t="s">
        <v>199</v>
      </c>
      <c r="NHB12073" s="18" t="s">
        <v>199</v>
      </c>
      <c r="NHC12073" s="18" t="s">
        <v>199</v>
      </c>
      <c r="NHD12073" s="18" t="s">
        <v>199</v>
      </c>
      <c r="NHE12073" s="18" t="s">
        <v>199</v>
      </c>
      <c r="NHF12073" s="18" t="s">
        <v>199</v>
      </c>
      <c r="NHG12073" s="18" t="s">
        <v>199</v>
      </c>
      <c r="NHH12073" s="18" t="s">
        <v>199</v>
      </c>
      <c r="NHI12073" s="18" t="s">
        <v>199</v>
      </c>
      <c r="NHJ12073" s="18" t="s">
        <v>199</v>
      </c>
      <c r="NHK12073" s="18" t="s">
        <v>199</v>
      </c>
      <c r="NHL12073" s="18" t="s">
        <v>199</v>
      </c>
      <c r="NHM12073" s="18" t="s">
        <v>199</v>
      </c>
      <c r="NHN12073" s="18" t="s">
        <v>199</v>
      </c>
      <c r="NHO12073" s="18" t="s">
        <v>199</v>
      </c>
      <c r="NHP12073" s="18" t="s">
        <v>199</v>
      </c>
      <c r="NHQ12073" s="18" t="s">
        <v>199</v>
      </c>
      <c r="NHR12073" s="18" t="s">
        <v>199</v>
      </c>
      <c r="NHS12073" s="18" t="s">
        <v>199</v>
      </c>
      <c r="NHT12073" s="18" t="s">
        <v>199</v>
      </c>
      <c r="NHU12073" s="18" t="s">
        <v>199</v>
      </c>
      <c r="NHV12073" s="18" t="s">
        <v>199</v>
      </c>
      <c r="NHW12073" s="18" t="s">
        <v>199</v>
      </c>
      <c r="NHX12073" s="18" t="s">
        <v>199</v>
      </c>
      <c r="NHY12073" s="18" t="s">
        <v>199</v>
      </c>
      <c r="NHZ12073" s="18" t="s">
        <v>199</v>
      </c>
      <c r="NIA12073" s="18" t="s">
        <v>199</v>
      </c>
      <c r="NIB12073" s="18" t="s">
        <v>199</v>
      </c>
      <c r="NIC12073" s="18" t="s">
        <v>199</v>
      </c>
      <c r="NID12073" s="18" t="s">
        <v>199</v>
      </c>
      <c r="NIE12073" s="18" t="s">
        <v>199</v>
      </c>
      <c r="NIF12073" s="18" t="s">
        <v>199</v>
      </c>
      <c r="NIG12073" s="18" t="s">
        <v>199</v>
      </c>
      <c r="NIH12073" s="18" t="s">
        <v>199</v>
      </c>
      <c r="NII12073" s="18" t="s">
        <v>199</v>
      </c>
      <c r="NIJ12073" s="18" t="s">
        <v>199</v>
      </c>
      <c r="NIK12073" s="18" t="s">
        <v>199</v>
      </c>
      <c r="NIL12073" s="18" t="s">
        <v>199</v>
      </c>
      <c r="NIM12073" s="18" t="s">
        <v>199</v>
      </c>
      <c r="NIN12073" s="18" t="s">
        <v>199</v>
      </c>
      <c r="NIO12073" s="18" t="s">
        <v>199</v>
      </c>
      <c r="NIP12073" s="18" t="s">
        <v>199</v>
      </c>
      <c r="NIQ12073" s="18" t="s">
        <v>199</v>
      </c>
      <c r="NIR12073" s="18" t="s">
        <v>199</v>
      </c>
      <c r="NIS12073" s="18" t="s">
        <v>199</v>
      </c>
      <c r="NIT12073" s="18" t="s">
        <v>199</v>
      </c>
      <c r="NIU12073" s="18" t="s">
        <v>199</v>
      </c>
      <c r="NIV12073" s="18" t="s">
        <v>199</v>
      </c>
      <c r="NIW12073" s="18" t="s">
        <v>199</v>
      </c>
      <c r="NIX12073" s="18" t="s">
        <v>199</v>
      </c>
      <c r="NIY12073" s="18" t="s">
        <v>199</v>
      </c>
      <c r="NIZ12073" s="18" t="s">
        <v>199</v>
      </c>
      <c r="NJA12073" s="18" t="s">
        <v>199</v>
      </c>
      <c r="NJB12073" s="18" t="s">
        <v>199</v>
      </c>
      <c r="NJC12073" s="18" t="s">
        <v>199</v>
      </c>
      <c r="NJD12073" s="18" t="s">
        <v>199</v>
      </c>
      <c r="NJE12073" s="18" t="s">
        <v>199</v>
      </c>
      <c r="NJF12073" s="18" t="s">
        <v>199</v>
      </c>
      <c r="NJG12073" s="18" t="s">
        <v>199</v>
      </c>
      <c r="NJH12073" s="18" t="s">
        <v>199</v>
      </c>
      <c r="NJI12073" s="18" t="s">
        <v>199</v>
      </c>
      <c r="NJJ12073" s="18" t="s">
        <v>199</v>
      </c>
      <c r="NJK12073" s="18" t="s">
        <v>199</v>
      </c>
      <c r="NJL12073" s="18" t="s">
        <v>199</v>
      </c>
      <c r="NJM12073" s="18" t="s">
        <v>199</v>
      </c>
      <c r="NJN12073" s="18" t="s">
        <v>199</v>
      </c>
      <c r="NJO12073" s="18" t="s">
        <v>199</v>
      </c>
      <c r="NJP12073" s="18" t="s">
        <v>199</v>
      </c>
      <c r="NJQ12073" s="18" t="s">
        <v>199</v>
      </c>
      <c r="NJR12073" s="18" t="s">
        <v>199</v>
      </c>
      <c r="NJS12073" s="18" t="s">
        <v>199</v>
      </c>
      <c r="NJT12073" s="18" t="s">
        <v>199</v>
      </c>
      <c r="NJU12073" s="18" t="s">
        <v>199</v>
      </c>
      <c r="NJV12073" s="18" t="s">
        <v>199</v>
      </c>
      <c r="NJW12073" s="18" t="s">
        <v>199</v>
      </c>
      <c r="NJX12073" s="18" t="s">
        <v>199</v>
      </c>
      <c r="NJY12073" s="18" t="s">
        <v>199</v>
      </c>
      <c r="NJZ12073" s="18" t="s">
        <v>199</v>
      </c>
      <c r="NKA12073" s="18" t="s">
        <v>199</v>
      </c>
      <c r="NKB12073" s="18" t="s">
        <v>199</v>
      </c>
      <c r="NKC12073" s="18" t="s">
        <v>199</v>
      </c>
      <c r="NKD12073" s="18" t="s">
        <v>199</v>
      </c>
      <c r="NKE12073" s="18" t="s">
        <v>199</v>
      </c>
      <c r="NKF12073" s="18" t="s">
        <v>199</v>
      </c>
      <c r="NKG12073" s="18" t="s">
        <v>199</v>
      </c>
      <c r="NKH12073" s="18" t="s">
        <v>199</v>
      </c>
      <c r="NKI12073" s="18" t="s">
        <v>199</v>
      </c>
      <c r="NKJ12073" s="18" t="s">
        <v>199</v>
      </c>
      <c r="NKK12073" s="18" t="s">
        <v>199</v>
      </c>
      <c r="NKL12073" s="18" t="s">
        <v>199</v>
      </c>
      <c r="NKM12073" s="18" t="s">
        <v>199</v>
      </c>
      <c r="NKN12073" s="18" t="s">
        <v>199</v>
      </c>
      <c r="NKO12073" s="18" t="s">
        <v>199</v>
      </c>
      <c r="NKP12073" s="18" t="s">
        <v>199</v>
      </c>
      <c r="NKQ12073" s="18" t="s">
        <v>199</v>
      </c>
      <c r="NKR12073" s="18" t="s">
        <v>199</v>
      </c>
      <c r="NKS12073" s="18" t="s">
        <v>199</v>
      </c>
      <c r="NKT12073" s="18" t="s">
        <v>199</v>
      </c>
      <c r="NKU12073" s="18" t="s">
        <v>199</v>
      </c>
      <c r="NKV12073" s="18" t="s">
        <v>199</v>
      </c>
      <c r="NKW12073" s="18" t="s">
        <v>199</v>
      </c>
      <c r="NKX12073" s="18" t="s">
        <v>199</v>
      </c>
      <c r="NKY12073" s="18" t="s">
        <v>199</v>
      </c>
      <c r="NKZ12073" s="18" t="s">
        <v>199</v>
      </c>
      <c r="NLA12073" s="18" t="s">
        <v>199</v>
      </c>
      <c r="NLB12073" s="18" t="s">
        <v>199</v>
      </c>
      <c r="NLC12073" s="18" t="s">
        <v>199</v>
      </c>
      <c r="NLD12073" s="18" t="s">
        <v>199</v>
      </c>
      <c r="NLE12073" s="18" t="s">
        <v>199</v>
      </c>
      <c r="NLF12073" s="18" t="s">
        <v>199</v>
      </c>
      <c r="NLG12073" s="18" t="s">
        <v>199</v>
      </c>
      <c r="NLH12073" s="18" t="s">
        <v>199</v>
      </c>
      <c r="NLI12073" s="18" t="s">
        <v>199</v>
      </c>
      <c r="NLJ12073" s="18" t="s">
        <v>199</v>
      </c>
      <c r="NLK12073" s="18" t="s">
        <v>199</v>
      </c>
      <c r="NLL12073" s="18" t="s">
        <v>199</v>
      </c>
      <c r="NLM12073" s="18" t="s">
        <v>199</v>
      </c>
      <c r="NLN12073" s="18" t="s">
        <v>199</v>
      </c>
      <c r="NLO12073" s="18" t="s">
        <v>199</v>
      </c>
      <c r="NLP12073" s="18" t="s">
        <v>199</v>
      </c>
      <c r="NLQ12073" s="18" t="s">
        <v>199</v>
      </c>
      <c r="NLR12073" s="18" t="s">
        <v>199</v>
      </c>
      <c r="NLS12073" s="18" t="s">
        <v>199</v>
      </c>
      <c r="NLT12073" s="18" t="s">
        <v>199</v>
      </c>
      <c r="NLU12073" s="18" t="s">
        <v>199</v>
      </c>
      <c r="NLV12073" s="18" t="s">
        <v>199</v>
      </c>
      <c r="NLW12073" s="18" t="s">
        <v>199</v>
      </c>
      <c r="NLX12073" s="18" t="s">
        <v>199</v>
      </c>
      <c r="NLY12073" s="18" t="s">
        <v>199</v>
      </c>
      <c r="NLZ12073" s="18" t="s">
        <v>199</v>
      </c>
      <c r="NMA12073" s="18" t="s">
        <v>199</v>
      </c>
      <c r="NMB12073" s="18" t="s">
        <v>199</v>
      </c>
      <c r="NMC12073" s="18" t="s">
        <v>199</v>
      </c>
      <c r="NMD12073" s="18" t="s">
        <v>199</v>
      </c>
      <c r="NME12073" s="18" t="s">
        <v>199</v>
      </c>
      <c r="NMF12073" s="18" t="s">
        <v>199</v>
      </c>
      <c r="NMG12073" s="18" t="s">
        <v>199</v>
      </c>
      <c r="NMH12073" s="18" t="s">
        <v>199</v>
      </c>
      <c r="NMI12073" s="18" t="s">
        <v>199</v>
      </c>
      <c r="NMJ12073" s="18" t="s">
        <v>199</v>
      </c>
      <c r="NMK12073" s="18" t="s">
        <v>199</v>
      </c>
      <c r="NML12073" s="18" t="s">
        <v>199</v>
      </c>
      <c r="NMM12073" s="18" t="s">
        <v>199</v>
      </c>
      <c r="NMN12073" s="18" t="s">
        <v>199</v>
      </c>
      <c r="NMO12073" s="18" t="s">
        <v>199</v>
      </c>
      <c r="NMP12073" s="18" t="s">
        <v>199</v>
      </c>
      <c r="NMQ12073" s="18" t="s">
        <v>199</v>
      </c>
      <c r="NMR12073" s="18" t="s">
        <v>199</v>
      </c>
      <c r="NMS12073" s="18" t="s">
        <v>199</v>
      </c>
      <c r="NMT12073" s="18" t="s">
        <v>199</v>
      </c>
      <c r="NMU12073" s="18" t="s">
        <v>199</v>
      </c>
      <c r="NMV12073" s="18" t="s">
        <v>199</v>
      </c>
      <c r="NMW12073" s="18" t="s">
        <v>199</v>
      </c>
      <c r="NMX12073" s="18" t="s">
        <v>199</v>
      </c>
      <c r="NMY12073" s="18" t="s">
        <v>199</v>
      </c>
      <c r="NMZ12073" s="18" t="s">
        <v>199</v>
      </c>
      <c r="NNA12073" s="18" t="s">
        <v>199</v>
      </c>
      <c r="NNB12073" s="18" t="s">
        <v>199</v>
      </c>
      <c r="NNC12073" s="18" t="s">
        <v>199</v>
      </c>
      <c r="NND12073" s="18" t="s">
        <v>199</v>
      </c>
      <c r="NNE12073" s="18" t="s">
        <v>199</v>
      </c>
      <c r="NNF12073" s="18" t="s">
        <v>199</v>
      </c>
      <c r="NNG12073" s="18" t="s">
        <v>199</v>
      </c>
      <c r="NNH12073" s="18" t="s">
        <v>199</v>
      </c>
      <c r="NNI12073" s="18" t="s">
        <v>199</v>
      </c>
      <c r="NNJ12073" s="18" t="s">
        <v>199</v>
      </c>
      <c r="NNK12073" s="18" t="s">
        <v>199</v>
      </c>
      <c r="NNL12073" s="18" t="s">
        <v>199</v>
      </c>
      <c r="NNM12073" s="18" t="s">
        <v>199</v>
      </c>
      <c r="NNN12073" s="18" t="s">
        <v>199</v>
      </c>
      <c r="NNO12073" s="18" t="s">
        <v>199</v>
      </c>
      <c r="NNP12073" s="18" t="s">
        <v>199</v>
      </c>
      <c r="NNQ12073" s="18" t="s">
        <v>199</v>
      </c>
      <c r="NNR12073" s="18" t="s">
        <v>199</v>
      </c>
      <c r="NNS12073" s="18" t="s">
        <v>199</v>
      </c>
      <c r="NNT12073" s="18" t="s">
        <v>199</v>
      </c>
      <c r="NNU12073" s="18" t="s">
        <v>199</v>
      </c>
      <c r="NNV12073" s="18" t="s">
        <v>199</v>
      </c>
      <c r="NNW12073" s="18" t="s">
        <v>199</v>
      </c>
      <c r="NNX12073" s="18" t="s">
        <v>199</v>
      </c>
      <c r="NNY12073" s="18" t="s">
        <v>199</v>
      </c>
      <c r="NNZ12073" s="18" t="s">
        <v>199</v>
      </c>
      <c r="NOA12073" s="18" t="s">
        <v>199</v>
      </c>
      <c r="NOB12073" s="18" t="s">
        <v>199</v>
      </c>
      <c r="NOC12073" s="18" t="s">
        <v>199</v>
      </c>
      <c r="NOD12073" s="18" t="s">
        <v>199</v>
      </c>
      <c r="NOE12073" s="18" t="s">
        <v>199</v>
      </c>
      <c r="NOF12073" s="18" t="s">
        <v>199</v>
      </c>
      <c r="NOG12073" s="18" t="s">
        <v>199</v>
      </c>
      <c r="NOH12073" s="18" t="s">
        <v>199</v>
      </c>
      <c r="NOI12073" s="18" t="s">
        <v>199</v>
      </c>
      <c r="NOJ12073" s="18" t="s">
        <v>199</v>
      </c>
      <c r="NOK12073" s="18" t="s">
        <v>199</v>
      </c>
      <c r="NOL12073" s="18" t="s">
        <v>199</v>
      </c>
      <c r="NOM12073" s="18" t="s">
        <v>199</v>
      </c>
      <c r="NON12073" s="18" t="s">
        <v>199</v>
      </c>
      <c r="NOO12073" s="18" t="s">
        <v>199</v>
      </c>
      <c r="NOP12073" s="18" t="s">
        <v>199</v>
      </c>
      <c r="NOQ12073" s="18" t="s">
        <v>199</v>
      </c>
      <c r="NOR12073" s="18" t="s">
        <v>199</v>
      </c>
      <c r="NOS12073" s="18" t="s">
        <v>199</v>
      </c>
      <c r="NOT12073" s="18" t="s">
        <v>199</v>
      </c>
      <c r="NOU12073" s="18" t="s">
        <v>199</v>
      </c>
      <c r="NOV12073" s="18" t="s">
        <v>199</v>
      </c>
      <c r="NOW12073" s="18" t="s">
        <v>199</v>
      </c>
      <c r="NOX12073" s="18" t="s">
        <v>199</v>
      </c>
      <c r="NOY12073" s="18" t="s">
        <v>199</v>
      </c>
      <c r="NOZ12073" s="18" t="s">
        <v>199</v>
      </c>
      <c r="NPA12073" s="18" t="s">
        <v>199</v>
      </c>
      <c r="NPB12073" s="18" t="s">
        <v>199</v>
      </c>
      <c r="NPC12073" s="18" t="s">
        <v>199</v>
      </c>
      <c r="NPD12073" s="18" t="s">
        <v>199</v>
      </c>
      <c r="NPE12073" s="18" t="s">
        <v>199</v>
      </c>
      <c r="NPF12073" s="18" t="s">
        <v>199</v>
      </c>
      <c r="NPG12073" s="18" t="s">
        <v>199</v>
      </c>
      <c r="NPH12073" s="18" t="s">
        <v>199</v>
      </c>
      <c r="NPI12073" s="18" t="s">
        <v>199</v>
      </c>
      <c r="NPJ12073" s="18" t="s">
        <v>199</v>
      </c>
      <c r="NPK12073" s="18" t="s">
        <v>199</v>
      </c>
      <c r="NPL12073" s="18" t="s">
        <v>199</v>
      </c>
      <c r="NPM12073" s="18" t="s">
        <v>199</v>
      </c>
      <c r="NPN12073" s="18" t="s">
        <v>199</v>
      </c>
      <c r="NPO12073" s="18" t="s">
        <v>199</v>
      </c>
      <c r="NPP12073" s="18" t="s">
        <v>199</v>
      </c>
      <c r="NPQ12073" s="18" t="s">
        <v>199</v>
      </c>
      <c r="NPR12073" s="18" t="s">
        <v>199</v>
      </c>
      <c r="NPS12073" s="18" t="s">
        <v>199</v>
      </c>
      <c r="NPT12073" s="18" t="s">
        <v>199</v>
      </c>
      <c r="NPU12073" s="18" t="s">
        <v>199</v>
      </c>
      <c r="NPV12073" s="18" t="s">
        <v>199</v>
      </c>
      <c r="NPW12073" s="18" t="s">
        <v>199</v>
      </c>
      <c r="NPX12073" s="18" t="s">
        <v>199</v>
      </c>
      <c r="NPY12073" s="18" t="s">
        <v>199</v>
      </c>
      <c r="NPZ12073" s="18" t="s">
        <v>199</v>
      </c>
      <c r="NQA12073" s="18" t="s">
        <v>199</v>
      </c>
      <c r="NQB12073" s="18" t="s">
        <v>199</v>
      </c>
      <c r="NQC12073" s="18" t="s">
        <v>199</v>
      </c>
      <c r="NQD12073" s="18" t="s">
        <v>199</v>
      </c>
      <c r="NQE12073" s="18" t="s">
        <v>199</v>
      </c>
      <c r="NQF12073" s="18" t="s">
        <v>199</v>
      </c>
      <c r="NQG12073" s="18" t="s">
        <v>199</v>
      </c>
      <c r="NQH12073" s="18" t="s">
        <v>199</v>
      </c>
      <c r="NQI12073" s="18" t="s">
        <v>199</v>
      </c>
      <c r="NQJ12073" s="18" t="s">
        <v>199</v>
      </c>
      <c r="NQK12073" s="18" t="s">
        <v>199</v>
      </c>
      <c r="NQL12073" s="18" t="s">
        <v>199</v>
      </c>
      <c r="NQM12073" s="18" t="s">
        <v>199</v>
      </c>
      <c r="NQN12073" s="18" t="s">
        <v>199</v>
      </c>
      <c r="NQO12073" s="18" t="s">
        <v>199</v>
      </c>
      <c r="NQP12073" s="18" t="s">
        <v>199</v>
      </c>
      <c r="NQQ12073" s="18" t="s">
        <v>199</v>
      </c>
      <c r="NQR12073" s="18" t="s">
        <v>199</v>
      </c>
      <c r="NQS12073" s="18" t="s">
        <v>199</v>
      </c>
      <c r="NQT12073" s="18" t="s">
        <v>199</v>
      </c>
      <c r="NQU12073" s="18" t="s">
        <v>199</v>
      </c>
      <c r="NQV12073" s="18" t="s">
        <v>199</v>
      </c>
      <c r="NQW12073" s="18" t="s">
        <v>199</v>
      </c>
      <c r="NQX12073" s="18" t="s">
        <v>199</v>
      </c>
      <c r="NQY12073" s="18" t="s">
        <v>199</v>
      </c>
      <c r="NQZ12073" s="18" t="s">
        <v>199</v>
      </c>
      <c r="NRA12073" s="18" t="s">
        <v>199</v>
      </c>
      <c r="NRB12073" s="18" t="s">
        <v>199</v>
      </c>
      <c r="NRC12073" s="18" t="s">
        <v>199</v>
      </c>
      <c r="NRD12073" s="18" t="s">
        <v>199</v>
      </c>
      <c r="NRE12073" s="18" t="s">
        <v>199</v>
      </c>
      <c r="NRF12073" s="18" t="s">
        <v>199</v>
      </c>
      <c r="NRG12073" s="18" t="s">
        <v>199</v>
      </c>
      <c r="NRH12073" s="18" t="s">
        <v>199</v>
      </c>
      <c r="NRI12073" s="18" t="s">
        <v>199</v>
      </c>
      <c r="NRJ12073" s="18" t="s">
        <v>199</v>
      </c>
      <c r="NRK12073" s="18" t="s">
        <v>199</v>
      </c>
      <c r="NRL12073" s="18" t="s">
        <v>199</v>
      </c>
      <c r="NRM12073" s="18" t="s">
        <v>199</v>
      </c>
      <c r="NRN12073" s="18" t="s">
        <v>199</v>
      </c>
      <c r="NRO12073" s="18" t="s">
        <v>199</v>
      </c>
      <c r="NRP12073" s="18" t="s">
        <v>199</v>
      </c>
      <c r="NRQ12073" s="18" t="s">
        <v>199</v>
      </c>
      <c r="NRR12073" s="18" t="s">
        <v>199</v>
      </c>
      <c r="NRS12073" s="18" t="s">
        <v>199</v>
      </c>
      <c r="NRT12073" s="18" t="s">
        <v>199</v>
      </c>
      <c r="NRU12073" s="18" t="s">
        <v>199</v>
      </c>
      <c r="NRV12073" s="18" t="s">
        <v>199</v>
      </c>
      <c r="NRW12073" s="18" t="s">
        <v>199</v>
      </c>
      <c r="NRX12073" s="18" t="s">
        <v>199</v>
      </c>
      <c r="NRY12073" s="18" t="s">
        <v>199</v>
      </c>
      <c r="NRZ12073" s="18" t="s">
        <v>199</v>
      </c>
      <c r="NSA12073" s="18" t="s">
        <v>199</v>
      </c>
      <c r="NSB12073" s="18" t="s">
        <v>199</v>
      </c>
      <c r="NSC12073" s="18" t="s">
        <v>199</v>
      </c>
      <c r="NSD12073" s="18" t="s">
        <v>199</v>
      </c>
      <c r="NSE12073" s="18" t="s">
        <v>199</v>
      </c>
      <c r="NSF12073" s="18" t="s">
        <v>199</v>
      </c>
      <c r="NSG12073" s="18" t="s">
        <v>199</v>
      </c>
      <c r="NSH12073" s="18" t="s">
        <v>199</v>
      </c>
      <c r="NSI12073" s="18" t="s">
        <v>199</v>
      </c>
      <c r="NSJ12073" s="18" t="s">
        <v>199</v>
      </c>
      <c r="NSK12073" s="18" t="s">
        <v>199</v>
      </c>
      <c r="NSL12073" s="18" t="s">
        <v>199</v>
      </c>
      <c r="NSM12073" s="18" t="s">
        <v>199</v>
      </c>
      <c r="NSN12073" s="18" t="s">
        <v>199</v>
      </c>
      <c r="NSO12073" s="18" t="s">
        <v>199</v>
      </c>
      <c r="NSP12073" s="18" t="s">
        <v>199</v>
      </c>
      <c r="NSQ12073" s="18" t="s">
        <v>199</v>
      </c>
      <c r="NSR12073" s="18" t="s">
        <v>199</v>
      </c>
      <c r="NSS12073" s="18" t="s">
        <v>199</v>
      </c>
      <c r="NST12073" s="18" t="s">
        <v>199</v>
      </c>
      <c r="NSU12073" s="18" t="s">
        <v>199</v>
      </c>
      <c r="NSV12073" s="18" t="s">
        <v>199</v>
      </c>
      <c r="NSW12073" s="18" t="s">
        <v>199</v>
      </c>
      <c r="NSX12073" s="18" t="s">
        <v>199</v>
      </c>
      <c r="NSY12073" s="18" t="s">
        <v>199</v>
      </c>
      <c r="NSZ12073" s="18" t="s">
        <v>199</v>
      </c>
      <c r="NTA12073" s="18" t="s">
        <v>199</v>
      </c>
      <c r="NTB12073" s="18" t="s">
        <v>199</v>
      </c>
      <c r="NTC12073" s="18" t="s">
        <v>199</v>
      </c>
      <c r="NTD12073" s="18" t="s">
        <v>199</v>
      </c>
      <c r="NTE12073" s="18" t="s">
        <v>199</v>
      </c>
      <c r="NTF12073" s="18" t="s">
        <v>199</v>
      </c>
      <c r="NTG12073" s="18" t="s">
        <v>199</v>
      </c>
      <c r="NTH12073" s="18" t="s">
        <v>199</v>
      </c>
      <c r="NTI12073" s="18" t="s">
        <v>199</v>
      </c>
      <c r="NTJ12073" s="18" t="s">
        <v>199</v>
      </c>
      <c r="NTK12073" s="18" t="s">
        <v>199</v>
      </c>
      <c r="NTL12073" s="18" t="s">
        <v>199</v>
      </c>
      <c r="NTM12073" s="18" t="s">
        <v>199</v>
      </c>
      <c r="NTN12073" s="18" t="s">
        <v>199</v>
      </c>
      <c r="NTO12073" s="18" t="s">
        <v>199</v>
      </c>
      <c r="NTP12073" s="18" t="s">
        <v>199</v>
      </c>
      <c r="NTQ12073" s="18" t="s">
        <v>199</v>
      </c>
      <c r="NTR12073" s="18" t="s">
        <v>199</v>
      </c>
      <c r="NTS12073" s="18" t="s">
        <v>199</v>
      </c>
      <c r="NTT12073" s="18" t="s">
        <v>199</v>
      </c>
      <c r="NTU12073" s="18" t="s">
        <v>199</v>
      </c>
      <c r="NTV12073" s="18" t="s">
        <v>199</v>
      </c>
      <c r="NTW12073" s="18" t="s">
        <v>199</v>
      </c>
      <c r="NTX12073" s="18" t="s">
        <v>199</v>
      </c>
      <c r="NTY12073" s="18" t="s">
        <v>199</v>
      </c>
      <c r="NTZ12073" s="18" t="s">
        <v>199</v>
      </c>
      <c r="NUA12073" s="18" t="s">
        <v>199</v>
      </c>
      <c r="NUB12073" s="18" t="s">
        <v>199</v>
      </c>
      <c r="NUC12073" s="18" t="s">
        <v>199</v>
      </c>
      <c r="NUD12073" s="18" t="s">
        <v>199</v>
      </c>
      <c r="NUE12073" s="18" t="s">
        <v>199</v>
      </c>
      <c r="NUF12073" s="18" t="s">
        <v>199</v>
      </c>
      <c r="NUG12073" s="18" t="s">
        <v>199</v>
      </c>
      <c r="NUH12073" s="18" t="s">
        <v>199</v>
      </c>
      <c r="NUI12073" s="18" t="s">
        <v>199</v>
      </c>
      <c r="NUJ12073" s="18" t="s">
        <v>199</v>
      </c>
      <c r="NUK12073" s="18" t="s">
        <v>199</v>
      </c>
      <c r="NUL12073" s="18" t="s">
        <v>199</v>
      </c>
      <c r="NUM12073" s="18" t="s">
        <v>199</v>
      </c>
      <c r="NUN12073" s="18" t="s">
        <v>199</v>
      </c>
      <c r="NUO12073" s="18" t="s">
        <v>199</v>
      </c>
      <c r="NUP12073" s="18" t="s">
        <v>199</v>
      </c>
      <c r="NUQ12073" s="18" t="s">
        <v>199</v>
      </c>
      <c r="NUR12073" s="18" t="s">
        <v>199</v>
      </c>
      <c r="NUS12073" s="18" t="s">
        <v>199</v>
      </c>
      <c r="NUT12073" s="18" t="s">
        <v>199</v>
      </c>
      <c r="NUU12073" s="18" t="s">
        <v>199</v>
      </c>
      <c r="NUV12073" s="18" t="s">
        <v>199</v>
      </c>
      <c r="NUW12073" s="18" t="s">
        <v>199</v>
      </c>
      <c r="NUX12073" s="18" t="s">
        <v>199</v>
      </c>
      <c r="NUY12073" s="18" t="s">
        <v>199</v>
      </c>
      <c r="NUZ12073" s="18" t="s">
        <v>199</v>
      </c>
      <c r="NVA12073" s="18" t="s">
        <v>199</v>
      </c>
      <c r="NVB12073" s="18" t="s">
        <v>199</v>
      </c>
      <c r="NVC12073" s="18" t="s">
        <v>199</v>
      </c>
      <c r="NVD12073" s="18" t="s">
        <v>199</v>
      </c>
      <c r="NVE12073" s="18" t="s">
        <v>199</v>
      </c>
      <c r="NVF12073" s="18" t="s">
        <v>199</v>
      </c>
      <c r="NVG12073" s="18" t="s">
        <v>199</v>
      </c>
      <c r="NVH12073" s="18" t="s">
        <v>199</v>
      </c>
      <c r="NVI12073" s="18" t="s">
        <v>199</v>
      </c>
      <c r="NVJ12073" s="18" t="s">
        <v>199</v>
      </c>
      <c r="NVK12073" s="18" t="s">
        <v>199</v>
      </c>
      <c r="NVL12073" s="18" t="s">
        <v>199</v>
      </c>
      <c r="NVM12073" s="18" t="s">
        <v>199</v>
      </c>
      <c r="NVN12073" s="18" t="s">
        <v>199</v>
      </c>
      <c r="NVO12073" s="18" t="s">
        <v>199</v>
      </c>
      <c r="NVP12073" s="18" t="s">
        <v>199</v>
      </c>
      <c r="NVQ12073" s="18" t="s">
        <v>199</v>
      </c>
      <c r="NVR12073" s="18" t="s">
        <v>199</v>
      </c>
      <c r="NVS12073" s="18" t="s">
        <v>199</v>
      </c>
      <c r="NVT12073" s="18" t="s">
        <v>199</v>
      </c>
      <c r="NVU12073" s="18" t="s">
        <v>199</v>
      </c>
      <c r="NVV12073" s="18" t="s">
        <v>199</v>
      </c>
      <c r="NVW12073" s="18" t="s">
        <v>199</v>
      </c>
      <c r="NVX12073" s="18" t="s">
        <v>199</v>
      </c>
      <c r="NVY12073" s="18" t="s">
        <v>199</v>
      </c>
      <c r="NVZ12073" s="18" t="s">
        <v>199</v>
      </c>
      <c r="NWA12073" s="18" t="s">
        <v>199</v>
      </c>
      <c r="NWB12073" s="18" t="s">
        <v>199</v>
      </c>
      <c r="NWC12073" s="18" t="s">
        <v>199</v>
      </c>
      <c r="NWD12073" s="18" t="s">
        <v>199</v>
      </c>
      <c r="NWE12073" s="18" t="s">
        <v>199</v>
      </c>
      <c r="NWF12073" s="18" t="s">
        <v>199</v>
      </c>
      <c r="NWG12073" s="18" t="s">
        <v>199</v>
      </c>
      <c r="NWH12073" s="18" t="s">
        <v>199</v>
      </c>
      <c r="NWI12073" s="18" t="s">
        <v>199</v>
      </c>
      <c r="NWJ12073" s="18" t="s">
        <v>199</v>
      </c>
      <c r="NWK12073" s="18" t="s">
        <v>199</v>
      </c>
      <c r="NWL12073" s="18" t="s">
        <v>199</v>
      </c>
      <c r="NWM12073" s="18" t="s">
        <v>199</v>
      </c>
      <c r="NWN12073" s="18" t="s">
        <v>199</v>
      </c>
      <c r="NWO12073" s="18" t="s">
        <v>199</v>
      </c>
      <c r="NWP12073" s="18" t="s">
        <v>199</v>
      </c>
      <c r="NWQ12073" s="18" t="s">
        <v>199</v>
      </c>
      <c r="NWR12073" s="18" t="s">
        <v>199</v>
      </c>
      <c r="NWS12073" s="18" t="s">
        <v>199</v>
      </c>
      <c r="NWT12073" s="18" t="s">
        <v>199</v>
      </c>
      <c r="NWU12073" s="18" t="s">
        <v>199</v>
      </c>
      <c r="NWV12073" s="18" t="s">
        <v>199</v>
      </c>
      <c r="NWW12073" s="18" t="s">
        <v>199</v>
      </c>
      <c r="NWX12073" s="18" t="s">
        <v>199</v>
      </c>
      <c r="NWY12073" s="18" t="s">
        <v>199</v>
      </c>
      <c r="NWZ12073" s="18" t="s">
        <v>199</v>
      </c>
      <c r="NXA12073" s="18" t="s">
        <v>199</v>
      </c>
      <c r="NXB12073" s="18" t="s">
        <v>199</v>
      </c>
      <c r="NXC12073" s="18" t="s">
        <v>199</v>
      </c>
      <c r="NXD12073" s="18" t="s">
        <v>199</v>
      </c>
      <c r="NXE12073" s="18" t="s">
        <v>199</v>
      </c>
      <c r="NXF12073" s="18" t="s">
        <v>199</v>
      </c>
      <c r="NXG12073" s="18" t="s">
        <v>199</v>
      </c>
      <c r="NXH12073" s="18" t="s">
        <v>199</v>
      </c>
      <c r="NXI12073" s="18" t="s">
        <v>199</v>
      </c>
      <c r="NXJ12073" s="18" t="s">
        <v>199</v>
      </c>
      <c r="NXK12073" s="18" t="s">
        <v>199</v>
      </c>
      <c r="NXL12073" s="18" t="s">
        <v>199</v>
      </c>
      <c r="NXM12073" s="18" t="s">
        <v>199</v>
      </c>
      <c r="NXN12073" s="18" t="s">
        <v>199</v>
      </c>
      <c r="NXO12073" s="18" t="s">
        <v>199</v>
      </c>
      <c r="NXP12073" s="18" t="s">
        <v>199</v>
      </c>
      <c r="NXQ12073" s="18" t="s">
        <v>199</v>
      </c>
      <c r="NXR12073" s="18" t="s">
        <v>199</v>
      </c>
      <c r="NXS12073" s="18" t="s">
        <v>199</v>
      </c>
      <c r="NXT12073" s="18" t="s">
        <v>199</v>
      </c>
      <c r="NXU12073" s="18" t="s">
        <v>199</v>
      </c>
      <c r="NXV12073" s="18" t="s">
        <v>199</v>
      </c>
      <c r="NXW12073" s="18" t="s">
        <v>199</v>
      </c>
      <c r="NXX12073" s="18" t="s">
        <v>199</v>
      </c>
      <c r="NXY12073" s="18" t="s">
        <v>199</v>
      </c>
      <c r="NXZ12073" s="18" t="s">
        <v>199</v>
      </c>
      <c r="NYA12073" s="18" t="s">
        <v>199</v>
      </c>
      <c r="NYB12073" s="18" t="s">
        <v>199</v>
      </c>
      <c r="NYC12073" s="18" t="s">
        <v>199</v>
      </c>
      <c r="NYD12073" s="18" t="s">
        <v>199</v>
      </c>
      <c r="NYE12073" s="18" t="s">
        <v>199</v>
      </c>
      <c r="NYF12073" s="18" t="s">
        <v>199</v>
      </c>
      <c r="NYG12073" s="18" t="s">
        <v>199</v>
      </c>
      <c r="NYH12073" s="18" t="s">
        <v>199</v>
      </c>
      <c r="NYI12073" s="18" t="s">
        <v>199</v>
      </c>
      <c r="NYJ12073" s="18" t="s">
        <v>199</v>
      </c>
      <c r="NYK12073" s="18" t="s">
        <v>199</v>
      </c>
      <c r="NYL12073" s="18" t="s">
        <v>199</v>
      </c>
      <c r="NYM12073" s="18" t="s">
        <v>199</v>
      </c>
      <c r="NYN12073" s="18" t="s">
        <v>199</v>
      </c>
      <c r="NYO12073" s="18" t="s">
        <v>199</v>
      </c>
      <c r="NYP12073" s="18" t="s">
        <v>199</v>
      </c>
      <c r="NYQ12073" s="18" t="s">
        <v>199</v>
      </c>
      <c r="NYR12073" s="18" t="s">
        <v>199</v>
      </c>
      <c r="NYS12073" s="18" t="s">
        <v>199</v>
      </c>
      <c r="NYT12073" s="18" t="s">
        <v>199</v>
      </c>
      <c r="NYU12073" s="18" t="s">
        <v>199</v>
      </c>
      <c r="NYV12073" s="18" t="s">
        <v>199</v>
      </c>
      <c r="NYW12073" s="18" t="s">
        <v>199</v>
      </c>
      <c r="NYX12073" s="18" t="s">
        <v>199</v>
      </c>
      <c r="NYY12073" s="18" t="s">
        <v>199</v>
      </c>
      <c r="NYZ12073" s="18" t="s">
        <v>199</v>
      </c>
      <c r="NZA12073" s="18" t="s">
        <v>199</v>
      </c>
      <c r="NZB12073" s="18" t="s">
        <v>199</v>
      </c>
      <c r="NZC12073" s="18" t="s">
        <v>199</v>
      </c>
      <c r="NZD12073" s="18" t="s">
        <v>199</v>
      </c>
      <c r="NZE12073" s="18" t="s">
        <v>199</v>
      </c>
      <c r="NZF12073" s="18" t="s">
        <v>199</v>
      </c>
      <c r="NZG12073" s="18" t="s">
        <v>199</v>
      </c>
      <c r="NZH12073" s="18" t="s">
        <v>199</v>
      </c>
      <c r="NZI12073" s="18" t="s">
        <v>199</v>
      </c>
      <c r="NZJ12073" s="18" t="s">
        <v>199</v>
      </c>
      <c r="NZK12073" s="18" t="s">
        <v>199</v>
      </c>
      <c r="NZL12073" s="18" t="s">
        <v>199</v>
      </c>
      <c r="NZM12073" s="18" t="s">
        <v>199</v>
      </c>
      <c r="NZN12073" s="18" t="s">
        <v>199</v>
      </c>
      <c r="NZO12073" s="18" t="s">
        <v>199</v>
      </c>
      <c r="NZP12073" s="18" t="s">
        <v>199</v>
      </c>
      <c r="NZQ12073" s="18" t="s">
        <v>199</v>
      </c>
      <c r="NZR12073" s="18" t="s">
        <v>199</v>
      </c>
      <c r="NZS12073" s="18" t="s">
        <v>199</v>
      </c>
      <c r="NZT12073" s="18" t="s">
        <v>199</v>
      </c>
      <c r="NZU12073" s="18" t="s">
        <v>199</v>
      </c>
      <c r="NZV12073" s="18" t="s">
        <v>199</v>
      </c>
      <c r="NZW12073" s="18" t="s">
        <v>199</v>
      </c>
      <c r="NZX12073" s="18" t="s">
        <v>199</v>
      </c>
      <c r="NZY12073" s="18" t="s">
        <v>199</v>
      </c>
      <c r="NZZ12073" s="18" t="s">
        <v>199</v>
      </c>
      <c r="OAA12073" s="18" t="s">
        <v>199</v>
      </c>
      <c r="OAB12073" s="18" t="s">
        <v>199</v>
      </c>
      <c r="OAC12073" s="18" t="s">
        <v>199</v>
      </c>
      <c r="OAD12073" s="18" t="s">
        <v>199</v>
      </c>
      <c r="OAE12073" s="18" t="s">
        <v>199</v>
      </c>
      <c r="OAF12073" s="18" t="s">
        <v>199</v>
      </c>
      <c r="OAG12073" s="18" t="s">
        <v>199</v>
      </c>
      <c r="OAH12073" s="18" t="s">
        <v>199</v>
      </c>
      <c r="OAI12073" s="18" t="s">
        <v>199</v>
      </c>
      <c r="OAJ12073" s="18" t="s">
        <v>199</v>
      </c>
      <c r="OAK12073" s="18" t="s">
        <v>199</v>
      </c>
      <c r="OAL12073" s="18" t="s">
        <v>199</v>
      </c>
      <c r="OAM12073" s="18" t="s">
        <v>199</v>
      </c>
      <c r="OAN12073" s="18" t="s">
        <v>199</v>
      </c>
      <c r="OAO12073" s="18" t="s">
        <v>199</v>
      </c>
      <c r="OAP12073" s="18" t="s">
        <v>199</v>
      </c>
      <c r="OAQ12073" s="18" t="s">
        <v>199</v>
      </c>
      <c r="OAR12073" s="18" t="s">
        <v>199</v>
      </c>
      <c r="OAS12073" s="18" t="s">
        <v>199</v>
      </c>
      <c r="OAT12073" s="18" t="s">
        <v>199</v>
      </c>
      <c r="OAU12073" s="18" t="s">
        <v>199</v>
      </c>
      <c r="OAV12073" s="18" t="s">
        <v>199</v>
      </c>
      <c r="OAW12073" s="18" t="s">
        <v>199</v>
      </c>
      <c r="OAX12073" s="18" t="s">
        <v>199</v>
      </c>
      <c r="OAY12073" s="18" t="s">
        <v>199</v>
      </c>
      <c r="OAZ12073" s="18" t="s">
        <v>199</v>
      </c>
      <c r="OBA12073" s="18" t="s">
        <v>199</v>
      </c>
      <c r="OBB12073" s="18" t="s">
        <v>199</v>
      </c>
      <c r="OBC12073" s="18" t="s">
        <v>199</v>
      </c>
      <c r="OBD12073" s="18" t="s">
        <v>199</v>
      </c>
      <c r="OBE12073" s="18" t="s">
        <v>199</v>
      </c>
      <c r="OBF12073" s="18" t="s">
        <v>199</v>
      </c>
      <c r="OBG12073" s="18" t="s">
        <v>199</v>
      </c>
      <c r="OBH12073" s="18" t="s">
        <v>199</v>
      </c>
      <c r="OBI12073" s="18" t="s">
        <v>199</v>
      </c>
      <c r="OBJ12073" s="18" t="s">
        <v>199</v>
      </c>
      <c r="OBK12073" s="18" t="s">
        <v>199</v>
      </c>
      <c r="OBL12073" s="18" t="s">
        <v>199</v>
      </c>
      <c r="OBM12073" s="18" t="s">
        <v>199</v>
      </c>
      <c r="OBN12073" s="18" t="s">
        <v>199</v>
      </c>
      <c r="OBO12073" s="18" t="s">
        <v>199</v>
      </c>
      <c r="OBP12073" s="18" t="s">
        <v>199</v>
      </c>
      <c r="OBQ12073" s="18" t="s">
        <v>199</v>
      </c>
      <c r="OBR12073" s="18" t="s">
        <v>199</v>
      </c>
      <c r="OBS12073" s="18" t="s">
        <v>199</v>
      </c>
      <c r="OBT12073" s="18" t="s">
        <v>199</v>
      </c>
      <c r="OBU12073" s="18" t="s">
        <v>199</v>
      </c>
      <c r="OBV12073" s="18" t="s">
        <v>199</v>
      </c>
      <c r="OBW12073" s="18" t="s">
        <v>199</v>
      </c>
      <c r="OBX12073" s="18" t="s">
        <v>199</v>
      </c>
      <c r="OBY12073" s="18" t="s">
        <v>199</v>
      </c>
      <c r="OBZ12073" s="18" t="s">
        <v>199</v>
      </c>
      <c r="OCA12073" s="18" t="s">
        <v>199</v>
      </c>
      <c r="OCB12073" s="18" t="s">
        <v>199</v>
      </c>
      <c r="OCC12073" s="18" t="s">
        <v>199</v>
      </c>
      <c r="OCD12073" s="18" t="s">
        <v>199</v>
      </c>
      <c r="OCE12073" s="18" t="s">
        <v>199</v>
      </c>
      <c r="OCF12073" s="18" t="s">
        <v>199</v>
      </c>
      <c r="OCG12073" s="18" t="s">
        <v>199</v>
      </c>
      <c r="OCH12073" s="18" t="s">
        <v>199</v>
      </c>
      <c r="OCI12073" s="18" t="s">
        <v>199</v>
      </c>
      <c r="OCJ12073" s="18" t="s">
        <v>199</v>
      </c>
      <c r="OCK12073" s="18" t="s">
        <v>199</v>
      </c>
      <c r="OCL12073" s="18" t="s">
        <v>199</v>
      </c>
      <c r="OCM12073" s="18" t="s">
        <v>199</v>
      </c>
      <c r="OCN12073" s="18" t="s">
        <v>199</v>
      </c>
      <c r="OCO12073" s="18" t="s">
        <v>199</v>
      </c>
      <c r="OCP12073" s="18" t="s">
        <v>199</v>
      </c>
      <c r="OCQ12073" s="18" t="s">
        <v>199</v>
      </c>
      <c r="OCR12073" s="18" t="s">
        <v>199</v>
      </c>
      <c r="OCS12073" s="18" t="s">
        <v>199</v>
      </c>
      <c r="OCT12073" s="18" t="s">
        <v>199</v>
      </c>
      <c r="OCU12073" s="18" t="s">
        <v>199</v>
      </c>
      <c r="OCV12073" s="18" t="s">
        <v>199</v>
      </c>
      <c r="OCW12073" s="18" t="s">
        <v>199</v>
      </c>
      <c r="OCX12073" s="18" t="s">
        <v>199</v>
      </c>
      <c r="OCY12073" s="18" t="s">
        <v>199</v>
      </c>
      <c r="OCZ12073" s="18" t="s">
        <v>199</v>
      </c>
      <c r="ODA12073" s="18" t="s">
        <v>199</v>
      </c>
      <c r="ODB12073" s="18" t="s">
        <v>199</v>
      </c>
      <c r="ODC12073" s="18" t="s">
        <v>199</v>
      </c>
      <c r="ODD12073" s="18" t="s">
        <v>199</v>
      </c>
      <c r="ODE12073" s="18" t="s">
        <v>199</v>
      </c>
      <c r="ODF12073" s="18" t="s">
        <v>199</v>
      </c>
      <c r="ODG12073" s="18" t="s">
        <v>199</v>
      </c>
      <c r="ODH12073" s="18" t="s">
        <v>199</v>
      </c>
      <c r="ODI12073" s="18" t="s">
        <v>199</v>
      </c>
      <c r="ODJ12073" s="18" t="s">
        <v>199</v>
      </c>
      <c r="ODK12073" s="18" t="s">
        <v>199</v>
      </c>
      <c r="ODL12073" s="18" t="s">
        <v>199</v>
      </c>
      <c r="ODM12073" s="18" t="s">
        <v>199</v>
      </c>
      <c r="ODN12073" s="18" t="s">
        <v>199</v>
      </c>
      <c r="ODO12073" s="18" t="s">
        <v>199</v>
      </c>
      <c r="ODP12073" s="18" t="s">
        <v>199</v>
      </c>
      <c r="ODQ12073" s="18" t="s">
        <v>199</v>
      </c>
      <c r="ODR12073" s="18" t="s">
        <v>199</v>
      </c>
      <c r="ODS12073" s="18" t="s">
        <v>199</v>
      </c>
      <c r="ODT12073" s="18" t="s">
        <v>199</v>
      </c>
      <c r="ODU12073" s="18" t="s">
        <v>199</v>
      </c>
      <c r="ODV12073" s="18" t="s">
        <v>199</v>
      </c>
      <c r="ODW12073" s="18" t="s">
        <v>199</v>
      </c>
      <c r="ODX12073" s="18" t="s">
        <v>199</v>
      </c>
      <c r="ODY12073" s="18" t="s">
        <v>199</v>
      </c>
      <c r="ODZ12073" s="18" t="s">
        <v>199</v>
      </c>
      <c r="OEA12073" s="18" t="s">
        <v>199</v>
      </c>
      <c r="OEB12073" s="18" t="s">
        <v>199</v>
      </c>
      <c r="OEC12073" s="18" t="s">
        <v>199</v>
      </c>
      <c r="OED12073" s="18" t="s">
        <v>199</v>
      </c>
      <c r="OEE12073" s="18" t="s">
        <v>199</v>
      </c>
      <c r="OEF12073" s="18" t="s">
        <v>199</v>
      </c>
      <c r="OEG12073" s="18" t="s">
        <v>199</v>
      </c>
      <c r="OEH12073" s="18" t="s">
        <v>199</v>
      </c>
      <c r="OEI12073" s="18" t="s">
        <v>199</v>
      </c>
      <c r="OEJ12073" s="18" t="s">
        <v>199</v>
      </c>
      <c r="OEK12073" s="18" t="s">
        <v>199</v>
      </c>
      <c r="OEL12073" s="18" t="s">
        <v>199</v>
      </c>
      <c r="OEM12073" s="18" t="s">
        <v>199</v>
      </c>
      <c r="OEN12073" s="18" t="s">
        <v>199</v>
      </c>
      <c r="OEO12073" s="18" t="s">
        <v>199</v>
      </c>
      <c r="OEP12073" s="18" t="s">
        <v>199</v>
      </c>
      <c r="OEQ12073" s="18" t="s">
        <v>199</v>
      </c>
      <c r="OER12073" s="18" t="s">
        <v>199</v>
      </c>
      <c r="OES12073" s="18" t="s">
        <v>199</v>
      </c>
      <c r="OET12073" s="18" t="s">
        <v>199</v>
      </c>
      <c r="OEU12073" s="18" t="s">
        <v>199</v>
      </c>
      <c r="OEV12073" s="18" t="s">
        <v>199</v>
      </c>
      <c r="OEW12073" s="18" t="s">
        <v>199</v>
      </c>
      <c r="OEX12073" s="18" t="s">
        <v>199</v>
      </c>
      <c r="OEY12073" s="18" t="s">
        <v>199</v>
      </c>
      <c r="OEZ12073" s="18" t="s">
        <v>199</v>
      </c>
      <c r="OFA12073" s="18" t="s">
        <v>199</v>
      </c>
      <c r="OFB12073" s="18" t="s">
        <v>199</v>
      </c>
      <c r="OFC12073" s="18" t="s">
        <v>199</v>
      </c>
      <c r="OFD12073" s="18" t="s">
        <v>199</v>
      </c>
      <c r="OFE12073" s="18" t="s">
        <v>199</v>
      </c>
      <c r="OFF12073" s="18" t="s">
        <v>199</v>
      </c>
      <c r="OFG12073" s="18" t="s">
        <v>199</v>
      </c>
      <c r="OFH12073" s="18" t="s">
        <v>199</v>
      </c>
      <c r="OFI12073" s="18" t="s">
        <v>199</v>
      </c>
      <c r="OFJ12073" s="18" t="s">
        <v>199</v>
      </c>
      <c r="OFK12073" s="18" t="s">
        <v>199</v>
      </c>
      <c r="OFL12073" s="18" t="s">
        <v>199</v>
      </c>
      <c r="OFM12073" s="18" t="s">
        <v>199</v>
      </c>
      <c r="OFN12073" s="18" t="s">
        <v>199</v>
      </c>
      <c r="OFO12073" s="18" t="s">
        <v>199</v>
      </c>
      <c r="OFP12073" s="18" t="s">
        <v>199</v>
      </c>
      <c r="OFQ12073" s="18" t="s">
        <v>199</v>
      </c>
      <c r="OFR12073" s="18" t="s">
        <v>199</v>
      </c>
      <c r="OFS12073" s="18" t="s">
        <v>199</v>
      </c>
      <c r="OFT12073" s="18" t="s">
        <v>199</v>
      </c>
      <c r="OFU12073" s="18" t="s">
        <v>199</v>
      </c>
      <c r="OFV12073" s="18" t="s">
        <v>199</v>
      </c>
      <c r="OFW12073" s="18" t="s">
        <v>199</v>
      </c>
      <c r="OFX12073" s="18" t="s">
        <v>199</v>
      </c>
      <c r="OFY12073" s="18" t="s">
        <v>199</v>
      </c>
      <c r="OFZ12073" s="18" t="s">
        <v>199</v>
      </c>
      <c r="OGA12073" s="18" t="s">
        <v>199</v>
      </c>
      <c r="OGB12073" s="18" t="s">
        <v>199</v>
      </c>
      <c r="OGC12073" s="18" t="s">
        <v>199</v>
      </c>
      <c r="OGD12073" s="18" t="s">
        <v>199</v>
      </c>
      <c r="OGE12073" s="18" t="s">
        <v>199</v>
      </c>
      <c r="OGF12073" s="18" t="s">
        <v>199</v>
      </c>
      <c r="OGG12073" s="18" t="s">
        <v>199</v>
      </c>
      <c r="OGH12073" s="18" t="s">
        <v>199</v>
      </c>
      <c r="OGI12073" s="18" t="s">
        <v>199</v>
      </c>
      <c r="OGJ12073" s="18" t="s">
        <v>199</v>
      </c>
      <c r="OGK12073" s="18" t="s">
        <v>199</v>
      </c>
      <c r="OGL12073" s="18" t="s">
        <v>199</v>
      </c>
      <c r="OGM12073" s="18" t="s">
        <v>199</v>
      </c>
      <c r="OGN12073" s="18" t="s">
        <v>199</v>
      </c>
      <c r="OGO12073" s="18" t="s">
        <v>199</v>
      </c>
      <c r="OGP12073" s="18" t="s">
        <v>199</v>
      </c>
      <c r="OGQ12073" s="18" t="s">
        <v>199</v>
      </c>
      <c r="OGR12073" s="18" t="s">
        <v>199</v>
      </c>
      <c r="OGS12073" s="18" t="s">
        <v>199</v>
      </c>
      <c r="OGT12073" s="18" t="s">
        <v>199</v>
      </c>
      <c r="OGU12073" s="18" t="s">
        <v>199</v>
      </c>
      <c r="OGV12073" s="18" t="s">
        <v>199</v>
      </c>
      <c r="OGW12073" s="18" t="s">
        <v>199</v>
      </c>
      <c r="OGX12073" s="18" t="s">
        <v>199</v>
      </c>
      <c r="OGY12073" s="18" t="s">
        <v>199</v>
      </c>
      <c r="OGZ12073" s="18" t="s">
        <v>199</v>
      </c>
      <c r="OHA12073" s="18" t="s">
        <v>199</v>
      </c>
      <c r="OHB12073" s="18" t="s">
        <v>199</v>
      </c>
      <c r="OHC12073" s="18" t="s">
        <v>199</v>
      </c>
      <c r="OHD12073" s="18" t="s">
        <v>199</v>
      </c>
      <c r="OHE12073" s="18" t="s">
        <v>199</v>
      </c>
      <c r="OHF12073" s="18" t="s">
        <v>199</v>
      </c>
      <c r="OHG12073" s="18" t="s">
        <v>199</v>
      </c>
      <c r="OHH12073" s="18" t="s">
        <v>199</v>
      </c>
      <c r="OHI12073" s="18" t="s">
        <v>199</v>
      </c>
      <c r="OHJ12073" s="18" t="s">
        <v>199</v>
      </c>
      <c r="OHK12073" s="18" t="s">
        <v>199</v>
      </c>
      <c r="OHL12073" s="18" t="s">
        <v>199</v>
      </c>
      <c r="OHM12073" s="18" t="s">
        <v>199</v>
      </c>
      <c r="OHN12073" s="18" t="s">
        <v>199</v>
      </c>
      <c r="OHO12073" s="18" t="s">
        <v>199</v>
      </c>
      <c r="OHP12073" s="18" t="s">
        <v>199</v>
      </c>
      <c r="OHQ12073" s="18" t="s">
        <v>199</v>
      </c>
      <c r="OHR12073" s="18" t="s">
        <v>199</v>
      </c>
      <c r="OHS12073" s="18" t="s">
        <v>199</v>
      </c>
      <c r="OHT12073" s="18" t="s">
        <v>199</v>
      </c>
      <c r="OHU12073" s="18" t="s">
        <v>199</v>
      </c>
      <c r="OHV12073" s="18" t="s">
        <v>199</v>
      </c>
      <c r="OHW12073" s="18" t="s">
        <v>199</v>
      </c>
      <c r="OHX12073" s="18" t="s">
        <v>199</v>
      </c>
      <c r="OHY12073" s="18" t="s">
        <v>199</v>
      </c>
      <c r="OHZ12073" s="18" t="s">
        <v>199</v>
      </c>
      <c r="OIA12073" s="18" t="s">
        <v>199</v>
      </c>
      <c r="OIB12073" s="18" t="s">
        <v>199</v>
      </c>
      <c r="OIC12073" s="18" t="s">
        <v>199</v>
      </c>
      <c r="OID12073" s="18" t="s">
        <v>199</v>
      </c>
      <c r="OIE12073" s="18" t="s">
        <v>199</v>
      </c>
      <c r="OIF12073" s="18" t="s">
        <v>199</v>
      </c>
      <c r="OIG12073" s="18" t="s">
        <v>199</v>
      </c>
      <c r="OIH12073" s="18" t="s">
        <v>199</v>
      </c>
      <c r="OII12073" s="18" t="s">
        <v>199</v>
      </c>
      <c r="OIJ12073" s="18" t="s">
        <v>199</v>
      </c>
      <c r="OIK12073" s="18" t="s">
        <v>199</v>
      </c>
      <c r="OIL12073" s="18" t="s">
        <v>199</v>
      </c>
      <c r="OIM12073" s="18" t="s">
        <v>199</v>
      </c>
      <c r="OIN12073" s="18" t="s">
        <v>199</v>
      </c>
      <c r="OIO12073" s="18" t="s">
        <v>199</v>
      </c>
      <c r="OIP12073" s="18" t="s">
        <v>199</v>
      </c>
      <c r="OIQ12073" s="18" t="s">
        <v>199</v>
      </c>
      <c r="OIR12073" s="18" t="s">
        <v>199</v>
      </c>
      <c r="OIS12073" s="18" t="s">
        <v>199</v>
      </c>
      <c r="OIT12073" s="18" t="s">
        <v>199</v>
      </c>
      <c r="OIU12073" s="18" t="s">
        <v>199</v>
      </c>
      <c r="OIV12073" s="18" t="s">
        <v>199</v>
      </c>
      <c r="OIW12073" s="18" t="s">
        <v>199</v>
      </c>
      <c r="OIX12073" s="18" t="s">
        <v>199</v>
      </c>
      <c r="OIY12073" s="18" t="s">
        <v>199</v>
      </c>
      <c r="OIZ12073" s="18" t="s">
        <v>199</v>
      </c>
      <c r="OJA12073" s="18" t="s">
        <v>199</v>
      </c>
      <c r="OJB12073" s="18" t="s">
        <v>199</v>
      </c>
      <c r="OJC12073" s="18" t="s">
        <v>199</v>
      </c>
      <c r="OJD12073" s="18" t="s">
        <v>199</v>
      </c>
      <c r="OJE12073" s="18" t="s">
        <v>199</v>
      </c>
      <c r="OJF12073" s="18" t="s">
        <v>199</v>
      </c>
      <c r="OJG12073" s="18" t="s">
        <v>199</v>
      </c>
      <c r="OJH12073" s="18" t="s">
        <v>199</v>
      </c>
      <c r="OJI12073" s="18" t="s">
        <v>199</v>
      </c>
      <c r="OJJ12073" s="18" t="s">
        <v>199</v>
      </c>
      <c r="OJK12073" s="18" t="s">
        <v>199</v>
      </c>
      <c r="OJL12073" s="18" t="s">
        <v>199</v>
      </c>
      <c r="OJM12073" s="18" t="s">
        <v>199</v>
      </c>
      <c r="OJN12073" s="18" t="s">
        <v>199</v>
      </c>
      <c r="OJO12073" s="18" t="s">
        <v>199</v>
      </c>
      <c r="OJP12073" s="18" t="s">
        <v>199</v>
      </c>
      <c r="OJQ12073" s="18" t="s">
        <v>199</v>
      </c>
      <c r="OJR12073" s="18" t="s">
        <v>199</v>
      </c>
      <c r="OJS12073" s="18" t="s">
        <v>199</v>
      </c>
      <c r="OJT12073" s="18" t="s">
        <v>199</v>
      </c>
      <c r="OJU12073" s="18" t="s">
        <v>199</v>
      </c>
      <c r="OJV12073" s="18" t="s">
        <v>199</v>
      </c>
      <c r="OJW12073" s="18" t="s">
        <v>199</v>
      </c>
      <c r="OJX12073" s="18" t="s">
        <v>199</v>
      </c>
      <c r="OJY12073" s="18" t="s">
        <v>199</v>
      </c>
      <c r="OJZ12073" s="18" t="s">
        <v>199</v>
      </c>
      <c r="OKA12073" s="18" t="s">
        <v>199</v>
      </c>
      <c r="OKB12073" s="18" t="s">
        <v>199</v>
      </c>
      <c r="OKC12073" s="18" t="s">
        <v>199</v>
      </c>
      <c r="OKD12073" s="18" t="s">
        <v>199</v>
      </c>
      <c r="OKE12073" s="18" t="s">
        <v>199</v>
      </c>
      <c r="OKF12073" s="18" t="s">
        <v>199</v>
      </c>
      <c r="OKG12073" s="18" t="s">
        <v>199</v>
      </c>
      <c r="OKH12073" s="18" t="s">
        <v>199</v>
      </c>
      <c r="OKI12073" s="18" t="s">
        <v>199</v>
      </c>
      <c r="OKJ12073" s="18" t="s">
        <v>199</v>
      </c>
      <c r="OKK12073" s="18" t="s">
        <v>199</v>
      </c>
      <c r="OKL12073" s="18" t="s">
        <v>199</v>
      </c>
      <c r="OKM12073" s="18" t="s">
        <v>199</v>
      </c>
      <c r="OKN12073" s="18" t="s">
        <v>199</v>
      </c>
      <c r="OKO12073" s="18" t="s">
        <v>199</v>
      </c>
      <c r="OKP12073" s="18" t="s">
        <v>199</v>
      </c>
      <c r="OKQ12073" s="18" t="s">
        <v>199</v>
      </c>
      <c r="OKR12073" s="18" t="s">
        <v>199</v>
      </c>
      <c r="OKS12073" s="18" t="s">
        <v>199</v>
      </c>
      <c r="OKT12073" s="18" t="s">
        <v>199</v>
      </c>
      <c r="OKU12073" s="18" t="s">
        <v>199</v>
      </c>
      <c r="OKV12073" s="18" t="s">
        <v>199</v>
      </c>
      <c r="OKW12073" s="18" t="s">
        <v>199</v>
      </c>
      <c r="OKX12073" s="18" t="s">
        <v>199</v>
      </c>
      <c r="OKY12073" s="18" t="s">
        <v>199</v>
      </c>
      <c r="OKZ12073" s="18" t="s">
        <v>199</v>
      </c>
      <c r="OLA12073" s="18" t="s">
        <v>199</v>
      </c>
      <c r="OLB12073" s="18" t="s">
        <v>199</v>
      </c>
      <c r="OLC12073" s="18" t="s">
        <v>199</v>
      </c>
      <c r="OLD12073" s="18" t="s">
        <v>199</v>
      </c>
      <c r="OLE12073" s="18" t="s">
        <v>199</v>
      </c>
      <c r="OLF12073" s="18" t="s">
        <v>199</v>
      </c>
      <c r="OLG12073" s="18" t="s">
        <v>199</v>
      </c>
      <c r="OLH12073" s="18" t="s">
        <v>199</v>
      </c>
      <c r="OLI12073" s="18" t="s">
        <v>199</v>
      </c>
      <c r="OLJ12073" s="18" t="s">
        <v>199</v>
      </c>
      <c r="OLK12073" s="18" t="s">
        <v>199</v>
      </c>
      <c r="OLL12073" s="18" t="s">
        <v>199</v>
      </c>
      <c r="OLM12073" s="18" t="s">
        <v>199</v>
      </c>
      <c r="OLN12073" s="18" t="s">
        <v>199</v>
      </c>
      <c r="OLO12073" s="18" t="s">
        <v>199</v>
      </c>
      <c r="OLP12073" s="18" t="s">
        <v>199</v>
      </c>
      <c r="OLQ12073" s="18" t="s">
        <v>199</v>
      </c>
      <c r="OLR12073" s="18" t="s">
        <v>199</v>
      </c>
      <c r="OLS12073" s="18" t="s">
        <v>199</v>
      </c>
      <c r="OLT12073" s="18" t="s">
        <v>199</v>
      </c>
      <c r="OLU12073" s="18" t="s">
        <v>199</v>
      </c>
      <c r="OLV12073" s="18" t="s">
        <v>199</v>
      </c>
      <c r="OLW12073" s="18" t="s">
        <v>199</v>
      </c>
      <c r="OLX12073" s="18" t="s">
        <v>199</v>
      </c>
      <c r="OLY12073" s="18" t="s">
        <v>199</v>
      </c>
      <c r="OLZ12073" s="18" t="s">
        <v>199</v>
      </c>
      <c r="OMA12073" s="18" t="s">
        <v>199</v>
      </c>
      <c r="OMB12073" s="18" t="s">
        <v>199</v>
      </c>
      <c r="OMC12073" s="18" t="s">
        <v>199</v>
      </c>
      <c r="OMD12073" s="18" t="s">
        <v>199</v>
      </c>
      <c r="OME12073" s="18" t="s">
        <v>199</v>
      </c>
      <c r="OMF12073" s="18" t="s">
        <v>199</v>
      </c>
      <c r="OMG12073" s="18" t="s">
        <v>199</v>
      </c>
      <c r="OMH12073" s="18" t="s">
        <v>199</v>
      </c>
      <c r="OMI12073" s="18" t="s">
        <v>199</v>
      </c>
      <c r="OMJ12073" s="18" t="s">
        <v>199</v>
      </c>
      <c r="OMK12073" s="18" t="s">
        <v>199</v>
      </c>
      <c r="OML12073" s="18" t="s">
        <v>199</v>
      </c>
      <c r="OMM12073" s="18" t="s">
        <v>199</v>
      </c>
      <c r="OMN12073" s="18" t="s">
        <v>199</v>
      </c>
      <c r="OMO12073" s="18" t="s">
        <v>199</v>
      </c>
      <c r="OMP12073" s="18" t="s">
        <v>199</v>
      </c>
      <c r="OMQ12073" s="18" t="s">
        <v>199</v>
      </c>
      <c r="OMR12073" s="18" t="s">
        <v>199</v>
      </c>
      <c r="OMS12073" s="18" t="s">
        <v>199</v>
      </c>
      <c r="OMT12073" s="18" t="s">
        <v>199</v>
      </c>
      <c r="OMU12073" s="18" t="s">
        <v>199</v>
      </c>
      <c r="OMV12073" s="18" t="s">
        <v>199</v>
      </c>
      <c r="OMW12073" s="18" t="s">
        <v>199</v>
      </c>
      <c r="OMX12073" s="18" t="s">
        <v>199</v>
      </c>
      <c r="OMY12073" s="18" t="s">
        <v>199</v>
      </c>
      <c r="OMZ12073" s="18" t="s">
        <v>199</v>
      </c>
      <c r="ONA12073" s="18" t="s">
        <v>199</v>
      </c>
      <c r="ONB12073" s="18" t="s">
        <v>199</v>
      </c>
      <c r="ONC12073" s="18" t="s">
        <v>199</v>
      </c>
      <c r="OND12073" s="18" t="s">
        <v>199</v>
      </c>
      <c r="ONE12073" s="18" t="s">
        <v>199</v>
      </c>
      <c r="ONF12073" s="18" t="s">
        <v>199</v>
      </c>
      <c r="ONG12073" s="18" t="s">
        <v>199</v>
      </c>
      <c r="ONH12073" s="18" t="s">
        <v>199</v>
      </c>
      <c r="ONI12073" s="18" t="s">
        <v>199</v>
      </c>
      <c r="ONJ12073" s="18" t="s">
        <v>199</v>
      </c>
      <c r="ONK12073" s="18" t="s">
        <v>199</v>
      </c>
      <c r="ONL12073" s="18" t="s">
        <v>199</v>
      </c>
      <c r="ONM12073" s="18" t="s">
        <v>199</v>
      </c>
      <c r="ONN12073" s="18" t="s">
        <v>199</v>
      </c>
      <c r="ONO12073" s="18" t="s">
        <v>199</v>
      </c>
      <c r="ONP12073" s="18" t="s">
        <v>199</v>
      </c>
      <c r="ONQ12073" s="18" t="s">
        <v>199</v>
      </c>
      <c r="ONR12073" s="18" t="s">
        <v>199</v>
      </c>
      <c r="ONS12073" s="18" t="s">
        <v>199</v>
      </c>
      <c r="ONT12073" s="18" t="s">
        <v>199</v>
      </c>
      <c r="ONU12073" s="18" t="s">
        <v>199</v>
      </c>
      <c r="ONV12073" s="18" t="s">
        <v>199</v>
      </c>
      <c r="ONW12073" s="18" t="s">
        <v>199</v>
      </c>
      <c r="ONX12073" s="18" t="s">
        <v>199</v>
      </c>
      <c r="ONY12073" s="18" t="s">
        <v>199</v>
      </c>
      <c r="ONZ12073" s="18" t="s">
        <v>199</v>
      </c>
      <c r="OOA12073" s="18" t="s">
        <v>199</v>
      </c>
      <c r="OOB12073" s="18" t="s">
        <v>199</v>
      </c>
      <c r="OOC12073" s="18" t="s">
        <v>199</v>
      </c>
      <c r="OOD12073" s="18" t="s">
        <v>199</v>
      </c>
      <c r="OOE12073" s="18" t="s">
        <v>199</v>
      </c>
      <c r="OOF12073" s="18" t="s">
        <v>199</v>
      </c>
      <c r="OOG12073" s="18" t="s">
        <v>199</v>
      </c>
      <c r="OOH12073" s="18" t="s">
        <v>199</v>
      </c>
      <c r="OOI12073" s="18" t="s">
        <v>199</v>
      </c>
      <c r="OOJ12073" s="18" t="s">
        <v>199</v>
      </c>
      <c r="OOK12073" s="18" t="s">
        <v>199</v>
      </c>
      <c r="OOL12073" s="18" t="s">
        <v>199</v>
      </c>
      <c r="OOM12073" s="18" t="s">
        <v>199</v>
      </c>
      <c r="OON12073" s="18" t="s">
        <v>199</v>
      </c>
      <c r="OOO12073" s="18" t="s">
        <v>199</v>
      </c>
      <c r="OOP12073" s="18" t="s">
        <v>199</v>
      </c>
      <c r="OOQ12073" s="18" t="s">
        <v>199</v>
      </c>
      <c r="OOR12073" s="18" t="s">
        <v>199</v>
      </c>
      <c r="OOS12073" s="18" t="s">
        <v>199</v>
      </c>
      <c r="OOT12073" s="18" t="s">
        <v>199</v>
      </c>
      <c r="OOU12073" s="18" t="s">
        <v>199</v>
      </c>
      <c r="OOV12073" s="18" t="s">
        <v>199</v>
      </c>
      <c r="OOW12073" s="18" t="s">
        <v>199</v>
      </c>
      <c r="OOX12073" s="18" t="s">
        <v>199</v>
      </c>
      <c r="OOY12073" s="18" t="s">
        <v>199</v>
      </c>
      <c r="OOZ12073" s="18" t="s">
        <v>199</v>
      </c>
      <c r="OPA12073" s="18" t="s">
        <v>199</v>
      </c>
      <c r="OPB12073" s="18" t="s">
        <v>199</v>
      </c>
      <c r="OPC12073" s="18" t="s">
        <v>199</v>
      </c>
      <c r="OPD12073" s="18" t="s">
        <v>199</v>
      </c>
      <c r="OPE12073" s="18" t="s">
        <v>199</v>
      </c>
      <c r="OPF12073" s="18" t="s">
        <v>199</v>
      </c>
      <c r="OPG12073" s="18" t="s">
        <v>199</v>
      </c>
      <c r="OPH12073" s="18" t="s">
        <v>199</v>
      </c>
      <c r="OPI12073" s="18" t="s">
        <v>199</v>
      </c>
      <c r="OPJ12073" s="18" t="s">
        <v>199</v>
      </c>
      <c r="OPK12073" s="18" t="s">
        <v>199</v>
      </c>
      <c r="OPL12073" s="18" t="s">
        <v>199</v>
      </c>
      <c r="OPM12073" s="18" t="s">
        <v>199</v>
      </c>
      <c r="OPN12073" s="18" t="s">
        <v>199</v>
      </c>
      <c r="OPO12073" s="18" t="s">
        <v>199</v>
      </c>
      <c r="OPP12073" s="18" t="s">
        <v>199</v>
      </c>
      <c r="OPQ12073" s="18" t="s">
        <v>199</v>
      </c>
      <c r="OPR12073" s="18" t="s">
        <v>199</v>
      </c>
      <c r="OPS12073" s="18" t="s">
        <v>199</v>
      </c>
      <c r="OPT12073" s="18" t="s">
        <v>199</v>
      </c>
      <c r="OPU12073" s="18" t="s">
        <v>199</v>
      </c>
      <c r="OPV12073" s="18" t="s">
        <v>199</v>
      </c>
      <c r="OPW12073" s="18" t="s">
        <v>199</v>
      </c>
      <c r="OPX12073" s="18" t="s">
        <v>199</v>
      </c>
      <c r="OPY12073" s="18" t="s">
        <v>199</v>
      </c>
      <c r="OPZ12073" s="18" t="s">
        <v>199</v>
      </c>
      <c r="OQA12073" s="18" t="s">
        <v>199</v>
      </c>
      <c r="OQB12073" s="18" t="s">
        <v>199</v>
      </c>
      <c r="OQC12073" s="18" t="s">
        <v>199</v>
      </c>
      <c r="OQD12073" s="18" t="s">
        <v>199</v>
      </c>
      <c r="OQE12073" s="18" t="s">
        <v>199</v>
      </c>
      <c r="OQF12073" s="18" t="s">
        <v>199</v>
      </c>
      <c r="OQG12073" s="18" t="s">
        <v>199</v>
      </c>
      <c r="OQH12073" s="18" t="s">
        <v>199</v>
      </c>
      <c r="OQI12073" s="18" t="s">
        <v>199</v>
      </c>
      <c r="OQJ12073" s="18" t="s">
        <v>199</v>
      </c>
      <c r="OQK12073" s="18" t="s">
        <v>199</v>
      </c>
      <c r="OQL12073" s="18" t="s">
        <v>199</v>
      </c>
      <c r="OQM12073" s="18" t="s">
        <v>199</v>
      </c>
      <c r="OQN12073" s="18" t="s">
        <v>199</v>
      </c>
      <c r="OQO12073" s="18" t="s">
        <v>199</v>
      </c>
      <c r="OQP12073" s="18" t="s">
        <v>199</v>
      </c>
      <c r="OQQ12073" s="18" t="s">
        <v>199</v>
      </c>
      <c r="OQR12073" s="18" t="s">
        <v>199</v>
      </c>
      <c r="OQS12073" s="18" t="s">
        <v>199</v>
      </c>
      <c r="OQT12073" s="18" t="s">
        <v>199</v>
      </c>
      <c r="OQU12073" s="18" t="s">
        <v>199</v>
      </c>
      <c r="OQV12073" s="18" t="s">
        <v>199</v>
      </c>
      <c r="OQW12073" s="18" t="s">
        <v>199</v>
      </c>
      <c r="OQX12073" s="18" t="s">
        <v>199</v>
      </c>
      <c r="OQY12073" s="18" t="s">
        <v>199</v>
      </c>
      <c r="OQZ12073" s="18" t="s">
        <v>199</v>
      </c>
      <c r="ORA12073" s="18" t="s">
        <v>199</v>
      </c>
      <c r="ORB12073" s="18" t="s">
        <v>199</v>
      </c>
      <c r="ORC12073" s="18" t="s">
        <v>199</v>
      </c>
      <c r="ORD12073" s="18" t="s">
        <v>199</v>
      </c>
      <c r="ORE12073" s="18" t="s">
        <v>199</v>
      </c>
      <c r="ORF12073" s="18" t="s">
        <v>199</v>
      </c>
      <c r="ORG12073" s="18" t="s">
        <v>199</v>
      </c>
      <c r="ORH12073" s="18" t="s">
        <v>199</v>
      </c>
      <c r="ORI12073" s="18" t="s">
        <v>199</v>
      </c>
      <c r="ORJ12073" s="18" t="s">
        <v>199</v>
      </c>
      <c r="ORK12073" s="18" t="s">
        <v>199</v>
      </c>
      <c r="ORL12073" s="18" t="s">
        <v>199</v>
      </c>
      <c r="ORM12073" s="18" t="s">
        <v>199</v>
      </c>
      <c r="ORN12073" s="18" t="s">
        <v>199</v>
      </c>
      <c r="ORO12073" s="18" t="s">
        <v>199</v>
      </c>
      <c r="ORP12073" s="18" t="s">
        <v>199</v>
      </c>
      <c r="ORQ12073" s="18" t="s">
        <v>199</v>
      </c>
      <c r="ORR12073" s="18" t="s">
        <v>199</v>
      </c>
      <c r="ORS12073" s="18" t="s">
        <v>199</v>
      </c>
      <c r="ORT12073" s="18" t="s">
        <v>199</v>
      </c>
      <c r="ORU12073" s="18" t="s">
        <v>199</v>
      </c>
      <c r="ORV12073" s="18" t="s">
        <v>199</v>
      </c>
      <c r="ORW12073" s="18" t="s">
        <v>199</v>
      </c>
      <c r="ORX12073" s="18" t="s">
        <v>199</v>
      </c>
      <c r="ORY12073" s="18" t="s">
        <v>199</v>
      </c>
      <c r="ORZ12073" s="18" t="s">
        <v>199</v>
      </c>
      <c r="OSA12073" s="18" t="s">
        <v>199</v>
      </c>
      <c r="OSB12073" s="18" t="s">
        <v>199</v>
      </c>
      <c r="OSC12073" s="18" t="s">
        <v>199</v>
      </c>
      <c r="OSD12073" s="18" t="s">
        <v>199</v>
      </c>
      <c r="OSE12073" s="18" t="s">
        <v>199</v>
      </c>
      <c r="OSF12073" s="18" t="s">
        <v>199</v>
      </c>
      <c r="OSG12073" s="18" t="s">
        <v>199</v>
      </c>
      <c r="OSH12073" s="18" t="s">
        <v>199</v>
      </c>
      <c r="OSI12073" s="18" t="s">
        <v>199</v>
      </c>
      <c r="OSJ12073" s="18" t="s">
        <v>199</v>
      </c>
      <c r="OSK12073" s="18" t="s">
        <v>199</v>
      </c>
      <c r="OSL12073" s="18" t="s">
        <v>199</v>
      </c>
      <c r="OSM12073" s="18" t="s">
        <v>199</v>
      </c>
      <c r="OSN12073" s="18" t="s">
        <v>199</v>
      </c>
      <c r="OSO12073" s="18" t="s">
        <v>199</v>
      </c>
      <c r="OSP12073" s="18" t="s">
        <v>199</v>
      </c>
      <c r="OSQ12073" s="18" t="s">
        <v>199</v>
      </c>
      <c r="OSR12073" s="18" t="s">
        <v>199</v>
      </c>
      <c r="OSS12073" s="18" t="s">
        <v>199</v>
      </c>
      <c r="OST12073" s="18" t="s">
        <v>199</v>
      </c>
      <c r="OSU12073" s="18" t="s">
        <v>199</v>
      </c>
      <c r="OSV12073" s="18" t="s">
        <v>199</v>
      </c>
      <c r="OSW12073" s="18" t="s">
        <v>199</v>
      </c>
      <c r="OSX12073" s="18" t="s">
        <v>199</v>
      </c>
      <c r="OSY12073" s="18" t="s">
        <v>199</v>
      </c>
      <c r="OSZ12073" s="18" t="s">
        <v>199</v>
      </c>
      <c r="OTA12073" s="18" t="s">
        <v>199</v>
      </c>
      <c r="OTB12073" s="18" t="s">
        <v>199</v>
      </c>
      <c r="OTC12073" s="18" t="s">
        <v>199</v>
      </c>
      <c r="OTD12073" s="18" t="s">
        <v>199</v>
      </c>
      <c r="OTE12073" s="18" t="s">
        <v>199</v>
      </c>
      <c r="OTF12073" s="18" t="s">
        <v>199</v>
      </c>
      <c r="OTG12073" s="18" t="s">
        <v>199</v>
      </c>
      <c r="OTH12073" s="18" t="s">
        <v>199</v>
      </c>
      <c r="OTI12073" s="18" t="s">
        <v>199</v>
      </c>
      <c r="OTJ12073" s="18" t="s">
        <v>199</v>
      </c>
      <c r="OTK12073" s="18" t="s">
        <v>199</v>
      </c>
      <c r="OTL12073" s="18" t="s">
        <v>199</v>
      </c>
      <c r="OTM12073" s="18" t="s">
        <v>199</v>
      </c>
      <c r="OTN12073" s="18" t="s">
        <v>199</v>
      </c>
      <c r="OTO12073" s="18" t="s">
        <v>199</v>
      </c>
      <c r="OTP12073" s="18" t="s">
        <v>199</v>
      </c>
      <c r="OTQ12073" s="18" t="s">
        <v>199</v>
      </c>
      <c r="OTR12073" s="18" t="s">
        <v>199</v>
      </c>
      <c r="OTS12073" s="18" t="s">
        <v>199</v>
      </c>
      <c r="OTT12073" s="18" t="s">
        <v>199</v>
      </c>
      <c r="OTU12073" s="18" t="s">
        <v>199</v>
      </c>
      <c r="OTV12073" s="18" t="s">
        <v>199</v>
      </c>
      <c r="OTW12073" s="18" t="s">
        <v>199</v>
      </c>
      <c r="OTX12073" s="18" t="s">
        <v>199</v>
      </c>
      <c r="OTY12073" s="18" t="s">
        <v>199</v>
      </c>
      <c r="OTZ12073" s="18" t="s">
        <v>199</v>
      </c>
      <c r="OUA12073" s="18" t="s">
        <v>199</v>
      </c>
      <c r="OUB12073" s="18" t="s">
        <v>199</v>
      </c>
      <c r="OUC12073" s="18" t="s">
        <v>199</v>
      </c>
      <c r="OUD12073" s="18" t="s">
        <v>199</v>
      </c>
      <c r="OUE12073" s="18" t="s">
        <v>199</v>
      </c>
      <c r="OUF12073" s="18" t="s">
        <v>199</v>
      </c>
      <c r="OUG12073" s="18" t="s">
        <v>199</v>
      </c>
      <c r="OUH12073" s="18" t="s">
        <v>199</v>
      </c>
      <c r="OUI12073" s="18" t="s">
        <v>199</v>
      </c>
      <c r="OUJ12073" s="18" t="s">
        <v>199</v>
      </c>
      <c r="OUK12073" s="18" t="s">
        <v>199</v>
      </c>
      <c r="OUL12073" s="18" t="s">
        <v>199</v>
      </c>
      <c r="OUM12073" s="18" t="s">
        <v>199</v>
      </c>
      <c r="OUN12073" s="18" t="s">
        <v>199</v>
      </c>
      <c r="OUO12073" s="18" t="s">
        <v>199</v>
      </c>
      <c r="OUP12073" s="18" t="s">
        <v>199</v>
      </c>
      <c r="OUQ12073" s="18" t="s">
        <v>199</v>
      </c>
      <c r="OUR12073" s="18" t="s">
        <v>199</v>
      </c>
      <c r="OUS12073" s="18" t="s">
        <v>199</v>
      </c>
      <c r="OUT12073" s="18" t="s">
        <v>199</v>
      </c>
      <c r="OUU12073" s="18" t="s">
        <v>199</v>
      </c>
      <c r="OUV12073" s="18" t="s">
        <v>199</v>
      </c>
      <c r="OUW12073" s="18" t="s">
        <v>199</v>
      </c>
      <c r="OUX12073" s="18" t="s">
        <v>199</v>
      </c>
      <c r="OUY12073" s="18" t="s">
        <v>199</v>
      </c>
      <c r="OUZ12073" s="18" t="s">
        <v>199</v>
      </c>
      <c r="OVA12073" s="18" t="s">
        <v>199</v>
      </c>
      <c r="OVB12073" s="18" t="s">
        <v>199</v>
      </c>
      <c r="OVC12073" s="18" t="s">
        <v>199</v>
      </c>
      <c r="OVD12073" s="18" t="s">
        <v>199</v>
      </c>
      <c r="OVE12073" s="18" t="s">
        <v>199</v>
      </c>
      <c r="OVF12073" s="18" t="s">
        <v>199</v>
      </c>
      <c r="OVG12073" s="18" t="s">
        <v>199</v>
      </c>
      <c r="OVH12073" s="18" t="s">
        <v>199</v>
      </c>
      <c r="OVI12073" s="18" t="s">
        <v>199</v>
      </c>
      <c r="OVJ12073" s="18" t="s">
        <v>199</v>
      </c>
      <c r="OVK12073" s="18" t="s">
        <v>199</v>
      </c>
      <c r="OVL12073" s="18" t="s">
        <v>199</v>
      </c>
      <c r="OVM12073" s="18" t="s">
        <v>199</v>
      </c>
      <c r="OVN12073" s="18" t="s">
        <v>199</v>
      </c>
      <c r="OVO12073" s="18" t="s">
        <v>199</v>
      </c>
      <c r="OVP12073" s="18" t="s">
        <v>199</v>
      </c>
      <c r="OVQ12073" s="18" t="s">
        <v>199</v>
      </c>
      <c r="OVR12073" s="18" t="s">
        <v>199</v>
      </c>
      <c r="OVS12073" s="18" t="s">
        <v>199</v>
      </c>
      <c r="OVT12073" s="18" t="s">
        <v>199</v>
      </c>
      <c r="OVU12073" s="18" t="s">
        <v>199</v>
      </c>
      <c r="OVV12073" s="18" t="s">
        <v>199</v>
      </c>
      <c r="OVW12073" s="18" t="s">
        <v>199</v>
      </c>
      <c r="OVX12073" s="18" t="s">
        <v>199</v>
      </c>
      <c r="OVY12073" s="18" t="s">
        <v>199</v>
      </c>
      <c r="OVZ12073" s="18" t="s">
        <v>199</v>
      </c>
      <c r="OWA12073" s="18" t="s">
        <v>199</v>
      </c>
      <c r="OWB12073" s="18" t="s">
        <v>199</v>
      </c>
      <c r="OWC12073" s="18" t="s">
        <v>199</v>
      </c>
      <c r="OWD12073" s="18" t="s">
        <v>199</v>
      </c>
      <c r="OWE12073" s="18" t="s">
        <v>199</v>
      </c>
      <c r="OWF12073" s="18" t="s">
        <v>199</v>
      </c>
      <c r="OWG12073" s="18" t="s">
        <v>199</v>
      </c>
      <c r="OWH12073" s="18" t="s">
        <v>199</v>
      </c>
      <c r="OWI12073" s="18" t="s">
        <v>199</v>
      </c>
      <c r="OWJ12073" s="18" t="s">
        <v>199</v>
      </c>
      <c r="OWK12073" s="18" t="s">
        <v>199</v>
      </c>
      <c r="OWL12073" s="18" t="s">
        <v>199</v>
      </c>
      <c r="OWM12073" s="18" t="s">
        <v>199</v>
      </c>
      <c r="OWN12073" s="18" t="s">
        <v>199</v>
      </c>
      <c r="OWO12073" s="18" t="s">
        <v>199</v>
      </c>
      <c r="OWP12073" s="18" t="s">
        <v>199</v>
      </c>
      <c r="OWQ12073" s="18" t="s">
        <v>199</v>
      </c>
      <c r="OWR12073" s="18" t="s">
        <v>199</v>
      </c>
      <c r="OWS12073" s="18" t="s">
        <v>199</v>
      </c>
      <c r="OWT12073" s="18" t="s">
        <v>199</v>
      </c>
      <c r="OWU12073" s="18" t="s">
        <v>199</v>
      </c>
      <c r="OWV12073" s="18" t="s">
        <v>199</v>
      </c>
      <c r="OWW12073" s="18" t="s">
        <v>199</v>
      </c>
      <c r="OWX12073" s="18" t="s">
        <v>199</v>
      </c>
      <c r="OWY12073" s="18" t="s">
        <v>199</v>
      </c>
      <c r="OWZ12073" s="18" t="s">
        <v>199</v>
      </c>
      <c r="OXA12073" s="18" t="s">
        <v>199</v>
      </c>
      <c r="OXB12073" s="18" t="s">
        <v>199</v>
      </c>
      <c r="OXC12073" s="18" t="s">
        <v>199</v>
      </c>
      <c r="OXD12073" s="18" t="s">
        <v>199</v>
      </c>
      <c r="OXE12073" s="18" t="s">
        <v>199</v>
      </c>
      <c r="OXF12073" s="18" t="s">
        <v>199</v>
      </c>
      <c r="OXG12073" s="18" t="s">
        <v>199</v>
      </c>
      <c r="OXH12073" s="18" t="s">
        <v>199</v>
      </c>
      <c r="OXI12073" s="18" t="s">
        <v>199</v>
      </c>
      <c r="OXJ12073" s="18" t="s">
        <v>199</v>
      </c>
      <c r="OXK12073" s="18" t="s">
        <v>199</v>
      </c>
      <c r="OXL12073" s="18" t="s">
        <v>199</v>
      </c>
      <c r="OXM12073" s="18" t="s">
        <v>199</v>
      </c>
      <c r="OXN12073" s="18" t="s">
        <v>199</v>
      </c>
      <c r="OXO12073" s="18" t="s">
        <v>199</v>
      </c>
      <c r="OXP12073" s="18" t="s">
        <v>199</v>
      </c>
      <c r="OXQ12073" s="18" t="s">
        <v>199</v>
      </c>
      <c r="OXR12073" s="18" t="s">
        <v>199</v>
      </c>
      <c r="OXS12073" s="18" t="s">
        <v>199</v>
      </c>
      <c r="OXT12073" s="18" t="s">
        <v>199</v>
      </c>
      <c r="OXU12073" s="18" t="s">
        <v>199</v>
      </c>
      <c r="OXV12073" s="18" t="s">
        <v>199</v>
      </c>
      <c r="OXW12073" s="18" t="s">
        <v>199</v>
      </c>
      <c r="OXX12073" s="18" t="s">
        <v>199</v>
      </c>
      <c r="OXY12073" s="18" t="s">
        <v>199</v>
      </c>
      <c r="OXZ12073" s="18" t="s">
        <v>199</v>
      </c>
      <c r="OYA12073" s="18" t="s">
        <v>199</v>
      </c>
      <c r="OYB12073" s="18" t="s">
        <v>199</v>
      </c>
      <c r="OYC12073" s="18" t="s">
        <v>199</v>
      </c>
      <c r="OYD12073" s="18" t="s">
        <v>199</v>
      </c>
      <c r="OYE12073" s="18" t="s">
        <v>199</v>
      </c>
      <c r="OYF12073" s="18" t="s">
        <v>199</v>
      </c>
      <c r="OYG12073" s="18" t="s">
        <v>199</v>
      </c>
      <c r="OYH12073" s="18" t="s">
        <v>199</v>
      </c>
      <c r="OYI12073" s="18" t="s">
        <v>199</v>
      </c>
      <c r="OYJ12073" s="18" t="s">
        <v>199</v>
      </c>
      <c r="OYK12073" s="18" t="s">
        <v>199</v>
      </c>
      <c r="OYL12073" s="18" t="s">
        <v>199</v>
      </c>
      <c r="OYM12073" s="18" t="s">
        <v>199</v>
      </c>
      <c r="OYN12073" s="18" t="s">
        <v>199</v>
      </c>
      <c r="OYO12073" s="18" t="s">
        <v>199</v>
      </c>
      <c r="OYP12073" s="18" t="s">
        <v>199</v>
      </c>
      <c r="OYQ12073" s="18" t="s">
        <v>199</v>
      </c>
      <c r="OYR12073" s="18" t="s">
        <v>199</v>
      </c>
      <c r="OYS12073" s="18" t="s">
        <v>199</v>
      </c>
      <c r="OYT12073" s="18" t="s">
        <v>199</v>
      </c>
      <c r="OYU12073" s="18" t="s">
        <v>199</v>
      </c>
      <c r="OYV12073" s="18" t="s">
        <v>199</v>
      </c>
      <c r="OYW12073" s="18" t="s">
        <v>199</v>
      </c>
      <c r="OYX12073" s="18" t="s">
        <v>199</v>
      </c>
      <c r="OYY12073" s="18" t="s">
        <v>199</v>
      </c>
      <c r="OYZ12073" s="18" t="s">
        <v>199</v>
      </c>
      <c r="OZA12073" s="18" t="s">
        <v>199</v>
      </c>
      <c r="OZB12073" s="18" t="s">
        <v>199</v>
      </c>
      <c r="OZC12073" s="18" t="s">
        <v>199</v>
      </c>
      <c r="OZD12073" s="18" t="s">
        <v>199</v>
      </c>
      <c r="OZE12073" s="18" t="s">
        <v>199</v>
      </c>
      <c r="OZF12073" s="18" t="s">
        <v>199</v>
      </c>
      <c r="OZG12073" s="18" t="s">
        <v>199</v>
      </c>
      <c r="OZH12073" s="18" t="s">
        <v>199</v>
      </c>
      <c r="OZI12073" s="18" t="s">
        <v>199</v>
      </c>
      <c r="OZJ12073" s="18" t="s">
        <v>199</v>
      </c>
      <c r="OZK12073" s="18" t="s">
        <v>199</v>
      </c>
      <c r="OZL12073" s="18" t="s">
        <v>199</v>
      </c>
      <c r="OZM12073" s="18" t="s">
        <v>199</v>
      </c>
      <c r="OZN12073" s="18" t="s">
        <v>199</v>
      </c>
      <c r="OZO12073" s="18" t="s">
        <v>199</v>
      </c>
      <c r="OZP12073" s="18" t="s">
        <v>199</v>
      </c>
      <c r="OZQ12073" s="18" t="s">
        <v>199</v>
      </c>
      <c r="OZR12073" s="18" t="s">
        <v>199</v>
      </c>
      <c r="OZS12073" s="18" t="s">
        <v>199</v>
      </c>
      <c r="OZT12073" s="18" t="s">
        <v>199</v>
      </c>
      <c r="OZU12073" s="18" t="s">
        <v>199</v>
      </c>
      <c r="OZV12073" s="18" t="s">
        <v>199</v>
      </c>
      <c r="OZW12073" s="18" t="s">
        <v>199</v>
      </c>
      <c r="OZX12073" s="18" t="s">
        <v>199</v>
      </c>
      <c r="OZY12073" s="18" t="s">
        <v>199</v>
      </c>
      <c r="OZZ12073" s="18" t="s">
        <v>199</v>
      </c>
      <c r="PAA12073" s="18" t="s">
        <v>199</v>
      </c>
      <c r="PAB12073" s="18" t="s">
        <v>199</v>
      </c>
      <c r="PAC12073" s="18" t="s">
        <v>199</v>
      </c>
      <c r="PAD12073" s="18" t="s">
        <v>199</v>
      </c>
      <c r="PAE12073" s="18" t="s">
        <v>199</v>
      </c>
      <c r="PAF12073" s="18" t="s">
        <v>199</v>
      </c>
      <c r="PAG12073" s="18" t="s">
        <v>199</v>
      </c>
      <c r="PAH12073" s="18" t="s">
        <v>199</v>
      </c>
      <c r="PAI12073" s="18" t="s">
        <v>199</v>
      </c>
      <c r="PAJ12073" s="18" t="s">
        <v>199</v>
      </c>
      <c r="PAK12073" s="18" t="s">
        <v>199</v>
      </c>
      <c r="PAL12073" s="18" t="s">
        <v>199</v>
      </c>
      <c r="PAM12073" s="18" t="s">
        <v>199</v>
      </c>
      <c r="PAN12073" s="18" t="s">
        <v>199</v>
      </c>
      <c r="PAO12073" s="18" t="s">
        <v>199</v>
      </c>
      <c r="PAP12073" s="18" t="s">
        <v>199</v>
      </c>
      <c r="PAQ12073" s="18" t="s">
        <v>199</v>
      </c>
      <c r="PAR12073" s="18" t="s">
        <v>199</v>
      </c>
      <c r="PAS12073" s="18" t="s">
        <v>199</v>
      </c>
      <c r="PAT12073" s="18" t="s">
        <v>199</v>
      </c>
      <c r="PAU12073" s="18" t="s">
        <v>199</v>
      </c>
      <c r="PAV12073" s="18" t="s">
        <v>199</v>
      </c>
      <c r="PAW12073" s="18" t="s">
        <v>199</v>
      </c>
      <c r="PAX12073" s="18" t="s">
        <v>199</v>
      </c>
      <c r="PAY12073" s="18" t="s">
        <v>199</v>
      </c>
      <c r="PAZ12073" s="18" t="s">
        <v>199</v>
      </c>
      <c r="PBA12073" s="18" t="s">
        <v>199</v>
      </c>
      <c r="PBB12073" s="18" t="s">
        <v>199</v>
      </c>
      <c r="PBC12073" s="18" t="s">
        <v>199</v>
      </c>
      <c r="PBD12073" s="18" t="s">
        <v>199</v>
      </c>
      <c r="PBE12073" s="18" t="s">
        <v>199</v>
      </c>
      <c r="PBF12073" s="18" t="s">
        <v>199</v>
      </c>
      <c r="PBG12073" s="18" t="s">
        <v>199</v>
      </c>
      <c r="PBH12073" s="18" t="s">
        <v>199</v>
      </c>
      <c r="PBI12073" s="18" t="s">
        <v>199</v>
      </c>
      <c r="PBJ12073" s="18" t="s">
        <v>199</v>
      </c>
      <c r="PBK12073" s="18" t="s">
        <v>199</v>
      </c>
      <c r="PBL12073" s="18" t="s">
        <v>199</v>
      </c>
      <c r="PBM12073" s="18" t="s">
        <v>199</v>
      </c>
      <c r="PBN12073" s="18" t="s">
        <v>199</v>
      </c>
      <c r="PBO12073" s="18" t="s">
        <v>199</v>
      </c>
      <c r="PBP12073" s="18" t="s">
        <v>199</v>
      </c>
      <c r="PBQ12073" s="18" t="s">
        <v>199</v>
      </c>
      <c r="PBR12073" s="18" t="s">
        <v>199</v>
      </c>
      <c r="PBS12073" s="18" t="s">
        <v>199</v>
      </c>
      <c r="PBT12073" s="18" t="s">
        <v>199</v>
      </c>
      <c r="PBU12073" s="18" t="s">
        <v>199</v>
      </c>
      <c r="PBV12073" s="18" t="s">
        <v>199</v>
      </c>
      <c r="PBW12073" s="18" t="s">
        <v>199</v>
      </c>
      <c r="PBX12073" s="18" t="s">
        <v>199</v>
      </c>
      <c r="PBY12073" s="18" t="s">
        <v>199</v>
      </c>
      <c r="PBZ12073" s="18" t="s">
        <v>199</v>
      </c>
      <c r="PCA12073" s="18" t="s">
        <v>199</v>
      </c>
      <c r="PCB12073" s="18" t="s">
        <v>199</v>
      </c>
      <c r="PCC12073" s="18" t="s">
        <v>199</v>
      </c>
      <c r="PCD12073" s="18" t="s">
        <v>199</v>
      </c>
      <c r="PCE12073" s="18" t="s">
        <v>199</v>
      </c>
      <c r="PCF12073" s="18" t="s">
        <v>199</v>
      </c>
      <c r="PCG12073" s="18" t="s">
        <v>199</v>
      </c>
      <c r="PCH12073" s="18" t="s">
        <v>199</v>
      </c>
      <c r="PCI12073" s="18" t="s">
        <v>199</v>
      </c>
      <c r="PCJ12073" s="18" t="s">
        <v>199</v>
      </c>
      <c r="PCK12073" s="18" t="s">
        <v>199</v>
      </c>
      <c r="PCL12073" s="18" t="s">
        <v>199</v>
      </c>
      <c r="PCM12073" s="18" t="s">
        <v>199</v>
      </c>
      <c r="PCN12073" s="18" t="s">
        <v>199</v>
      </c>
      <c r="PCO12073" s="18" t="s">
        <v>199</v>
      </c>
      <c r="PCP12073" s="18" t="s">
        <v>199</v>
      </c>
      <c r="PCQ12073" s="18" t="s">
        <v>199</v>
      </c>
      <c r="PCR12073" s="18" t="s">
        <v>199</v>
      </c>
      <c r="PCS12073" s="18" t="s">
        <v>199</v>
      </c>
      <c r="PCT12073" s="18" t="s">
        <v>199</v>
      </c>
      <c r="PCU12073" s="18" t="s">
        <v>199</v>
      </c>
      <c r="PCV12073" s="18" t="s">
        <v>199</v>
      </c>
      <c r="PCW12073" s="18" t="s">
        <v>199</v>
      </c>
      <c r="PCX12073" s="18" t="s">
        <v>199</v>
      </c>
      <c r="PCY12073" s="18" t="s">
        <v>199</v>
      </c>
      <c r="PCZ12073" s="18" t="s">
        <v>199</v>
      </c>
      <c r="PDA12073" s="18" t="s">
        <v>199</v>
      </c>
      <c r="PDB12073" s="18" t="s">
        <v>199</v>
      </c>
      <c r="PDC12073" s="18" t="s">
        <v>199</v>
      </c>
      <c r="PDD12073" s="18" t="s">
        <v>199</v>
      </c>
      <c r="PDE12073" s="18" t="s">
        <v>199</v>
      </c>
      <c r="PDF12073" s="18" t="s">
        <v>199</v>
      </c>
      <c r="PDG12073" s="18" t="s">
        <v>199</v>
      </c>
      <c r="PDH12073" s="18" t="s">
        <v>199</v>
      </c>
      <c r="PDI12073" s="18" t="s">
        <v>199</v>
      </c>
      <c r="PDJ12073" s="18" t="s">
        <v>199</v>
      </c>
      <c r="PDK12073" s="18" t="s">
        <v>199</v>
      </c>
      <c r="PDL12073" s="18" t="s">
        <v>199</v>
      </c>
      <c r="PDM12073" s="18" t="s">
        <v>199</v>
      </c>
      <c r="PDN12073" s="18" t="s">
        <v>199</v>
      </c>
      <c r="PDO12073" s="18" t="s">
        <v>199</v>
      </c>
      <c r="PDP12073" s="18" t="s">
        <v>199</v>
      </c>
      <c r="PDQ12073" s="18" t="s">
        <v>199</v>
      </c>
      <c r="PDR12073" s="18" t="s">
        <v>199</v>
      </c>
      <c r="PDS12073" s="18" t="s">
        <v>199</v>
      </c>
      <c r="PDT12073" s="18" t="s">
        <v>199</v>
      </c>
      <c r="PDU12073" s="18" t="s">
        <v>199</v>
      </c>
      <c r="PDV12073" s="18" t="s">
        <v>199</v>
      </c>
      <c r="PDW12073" s="18" t="s">
        <v>199</v>
      </c>
      <c r="PDX12073" s="18" t="s">
        <v>199</v>
      </c>
      <c r="PDY12073" s="18" t="s">
        <v>199</v>
      </c>
      <c r="PDZ12073" s="18" t="s">
        <v>199</v>
      </c>
      <c r="PEA12073" s="18" t="s">
        <v>199</v>
      </c>
      <c r="PEB12073" s="18" t="s">
        <v>199</v>
      </c>
      <c r="PEC12073" s="18" t="s">
        <v>199</v>
      </c>
      <c r="PED12073" s="18" t="s">
        <v>199</v>
      </c>
      <c r="PEE12073" s="18" t="s">
        <v>199</v>
      </c>
      <c r="PEF12073" s="18" t="s">
        <v>199</v>
      </c>
      <c r="PEG12073" s="18" t="s">
        <v>199</v>
      </c>
      <c r="PEH12073" s="18" t="s">
        <v>199</v>
      </c>
      <c r="PEI12073" s="18" t="s">
        <v>199</v>
      </c>
      <c r="PEJ12073" s="18" t="s">
        <v>199</v>
      </c>
      <c r="PEK12073" s="18" t="s">
        <v>199</v>
      </c>
      <c r="PEL12073" s="18" t="s">
        <v>199</v>
      </c>
      <c r="PEM12073" s="18" t="s">
        <v>199</v>
      </c>
      <c r="PEN12073" s="18" t="s">
        <v>199</v>
      </c>
      <c r="PEO12073" s="18" t="s">
        <v>199</v>
      </c>
      <c r="PEP12073" s="18" t="s">
        <v>199</v>
      </c>
      <c r="PEQ12073" s="18" t="s">
        <v>199</v>
      </c>
      <c r="PER12073" s="18" t="s">
        <v>199</v>
      </c>
      <c r="PES12073" s="18" t="s">
        <v>199</v>
      </c>
      <c r="PET12073" s="18" t="s">
        <v>199</v>
      </c>
      <c r="PEU12073" s="18" t="s">
        <v>199</v>
      </c>
      <c r="PEV12073" s="18" t="s">
        <v>199</v>
      </c>
      <c r="PEW12073" s="18" t="s">
        <v>199</v>
      </c>
      <c r="PEX12073" s="18" t="s">
        <v>199</v>
      </c>
      <c r="PEY12073" s="18" t="s">
        <v>199</v>
      </c>
      <c r="PEZ12073" s="18" t="s">
        <v>199</v>
      </c>
      <c r="PFA12073" s="18" t="s">
        <v>199</v>
      </c>
      <c r="PFB12073" s="18" t="s">
        <v>199</v>
      </c>
      <c r="PFC12073" s="18" t="s">
        <v>199</v>
      </c>
      <c r="PFD12073" s="18" t="s">
        <v>199</v>
      </c>
      <c r="PFE12073" s="18" t="s">
        <v>199</v>
      </c>
      <c r="PFF12073" s="18" t="s">
        <v>199</v>
      </c>
      <c r="PFG12073" s="18" t="s">
        <v>199</v>
      </c>
      <c r="PFH12073" s="18" t="s">
        <v>199</v>
      </c>
      <c r="PFI12073" s="18" t="s">
        <v>199</v>
      </c>
      <c r="PFJ12073" s="18" t="s">
        <v>199</v>
      </c>
      <c r="PFK12073" s="18" t="s">
        <v>199</v>
      </c>
      <c r="PFL12073" s="18" t="s">
        <v>199</v>
      </c>
      <c r="PFM12073" s="18" t="s">
        <v>199</v>
      </c>
      <c r="PFN12073" s="18" t="s">
        <v>199</v>
      </c>
      <c r="PFO12073" s="18" t="s">
        <v>199</v>
      </c>
      <c r="PFP12073" s="18" t="s">
        <v>199</v>
      </c>
      <c r="PFQ12073" s="18" t="s">
        <v>199</v>
      </c>
      <c r="PFR12073" s="18" t="s">
        <v>199</v>
      </c>
      <c r="PFS12073" s="18" t="s">
        <v>199</v>
      </c>
      <c r="PFT12073" s="18" t="s">
        <v>199</v>
      </c>
      <c r="PFU12073" s="18" t="s">
        <v>199</v>
      </c>
      <c r="PFV12073" s="18" t="s">
        <v>199</v>
      </c>
      <c r="PFW12073" s="18" t="s">
        <v>199</v>
      </c>
      <c r="PFX12073" s="18" t="s">
        <v>199</v>
      </c>
      <c r="PFY12073" s="18" t="s">
        <v>199</v>
      </c>
      <c r="PFZ12073" s="18" t="s">
        <v>199</v>
      </c>
      <c r="PGA12073" s="18" t="s">
        <v>199</v>
      </c>
      <c r="PGB12073" s="18" t="s">
        <v>199</v>
      </c>
      <c r="PGC12073" s="18" t="s">
        <v>199</v>
      </c>
      <c r="PGD12073" s="18" t="s">
        <v>199</v>
      </c>
      <c r="PGE12073" s="18" t="s">
        <v>199</v>
      </c>
      <c r="PGF12073" s="18" t="s">
        <v>199</v>
      </c>
      <c r="PGG12073" s="18" t="s">
        <v>199</v>
      </c>
      <c r="PGH12073" s="18" t="s">
        <v>199</v>
      </c>
      <c r="PGI12073" s="18" t="s">
        <v>199</v>
      </c>
      <c r="PGJ12073" s="18" t="s">
        <v>199</v>
      </c>
      <c r="PGK12073" s="18" t="s">
        <v>199</v>
      </c>
      <c r="PGL12073" s="18" t="s">
        <v>199</v>
      </c>
      <c r="PGM12073" s="18" t="s">
        <v>199</v>
      </c>
      <c r="PGN12073" s="18" t="s">
        <v>199</v>
      </c>
      <c r="PGO12073" s="18" t="s">
        <v>199</v>
      </c>
      <c r="PGP12073" s="18" t="s">
        <v>199</v>
      </c>
      <c r="PGQ12073" s="18" t="s">
        <v>199</v>
      </c>
      <c r="PGR12073" s="18" t="s">
        <v>199</v>
      </c>
      <c r="PGS12073" s="18" t="s">
        <v>199</v>
      </c>
      <c r="PGT12073" s="18" t="s">
        <v>199</v>
      </c>
      <c r="PGU12073" s="18" t="s">
        <v>199</v>
      </c>
      <c r="PGV12073" s="18" t="s">
        <v>199</v>
      </c>
      <c r="PGW12073" s="18" t="s">
        <v>199</v>
      </c>
      <c r="PGX12073" s="18" t="s">
        <v>199</v>
      </c>
      <c r="PGY12073" s="18" t="s">
        <v>199</v>
      </c>
      <c r="PGZ12073" s="18" t="s">
        <v>199</v>
      </c>
      <c r="PHA12073" s="18" t="s">
        <v>199</v>
      </c>
      <c r="PHB12073" s="18" t="s">
        <v>199</v>
      </c>
      <c r="PHC12073" s="18" t="s">
        <v>199</v>
      </c>
      <c r="PHD12073" s="18" t="s">
        <v>199</v>
      </c>
      <c r="PHE12073" s="18" t="s">
        <v>199</v>
      </c>
      <c r="PHF12073" s="18" t="s">
        <v>199</v>
      </c>
      <c r="PHG12073" s="18" t="s">
        <v>199</v>
      </c>
      <c r="PHH12073" s="18" t="s">
        <v>199</v>
      </c>
      <c r="PHI12073" s="18" t="s">
        <v>199</v>
      </c>
      <c r="PHJ12073" s="18" t="s">
        <v>199</v>
      </c>
      <c r="PHK12073" s="18" t="s">
        <v>199</v>
      </c>
      <c r="PHL12073" s="18" t="s">
        <v>199</v>
      </c>
      <c r="PHM12073" s="18" t="s">
        <v>199</v>
      </c>
      <c r="PHN12073" s="18" t="s">
        <v>199</v>
      </c>
      <c r="PHO12073" s="18" t="s">
        <v>199</v>
      </c>
      <c r="PHP12073" s="18" t="s">
        <v>199</v>
      </c>
      <c r="PHQ12073" s="18" t="s">
        <v>199</v>
      </c>
      <c r="PHR12073" s="18" t="s">
        <v>199</v>
      </c>
      <c r="PHS12073" s="18" t="s">
        <v>199</v>
      </c>
      <c r="PHT12073" s="18" t="s">
        <v>199</v>
      </c>
      <c r="PHU12073" s="18" t="s">
        <v>199</v>
      </c>
      <c r="PHV12073" s="18" t="s">
        <v>199</v>
      </c>
      <c r="PHW12073" s="18" t="s">
        <v>199</v>
      </c>
      <c r="PHX12073" s="18" t="s">
        <v>199</v>
      </c>
      <c r="PHY12073" s="18" t="s">
        <v>199</v>
      </c>
      <c r="PHZ12073" s="18" t="s">
        <v>199</v>
      </c>
      <c r="PIA12073" s="18" t="s">
        <v>199</v>
      </c>
      <c r="PIB12073" s="18" t="s">
        <v>199</v>
      </c>
      <c r="PIC12073" s="18" t="s">
        <v>199</v>
      </c>
      <c r="PID12073" s="18" t="s">
        <v>199</v>
      </c>
      <c r="PIE12073" s="18" t="s">
        <v>199</v>
      </c>
      <c r="PIF12073" s="18" t="s">
        <v>199</v>
      </c>
      <c r="PIG12073" s="18" t="s">
        <v>199</v>
      </c>
      <c r="PIH12073" s="18" t="s">
        <v>199</v>
      </c>
      <c r="PII12073" s="18" t="s">
        <v>199</v>
      </c>
      <c r="PIJ12073" s="18" t="s">
        <v>199</v>
      </c>
      <c r="PIK12073" s="18" t="s">
        <v>199</v>
      </c>
      <c r="PIL12073" s="18" t="s">
        <v>199</v>
      </c>
      <c r="PIM12073" s="18" t="s">
        <v>199</v>
      </c>
      <c r="PIN12073" s="18" t="s">
        <v>199</v>
      </c>
      <c r="PIO12073" s="18" t="s">
        <v>199</v>
      </c>
      <c r="PIP12073" s="18" t="s">
        <v>199</v>
      </c>
      <c r="PIQ12073" s="18" t="s">
        <v>199</v>
      </c>
      <c r="PIR12073" s="18" t="s">
        <v>199</v>
      </c>
      <c r="PIS12073" s="18" t="s">
        <v>199</v>
      </c>
      <c r="PIT12073" s="18" t="s">
        <v>199</v>
      </c>
      <c r="PIU12073" s="18" t="s">
        <v>199</v>
      </c>
      <c r="PIV12073" s="18" t="s">
        <v>199</v>
      </c>
      <c r="PIW12073" s="18" t="s">
        <v>199</v>
      </c>
      <c r="PIX12073" s="18" t="s">
        <v>199</v>
      </c>
      <c r="PIY12073" s="18" t="s">
        <v>199</v>
      </c>
      <c r="PIZ12073" s="18" t="s">
        <v>199</v>
      </c>
      <c r="PJA12073" s="18" t="s">
        <v>199</v>
      </c>
      <c r="PJB12073" s="18" t="s">
        <v>199</v>
      </c>
      <c r="PJC12073" s="18" t="s">
        <v>199</v>
      </c>
      <c r="PJD12073" s="18" t="s">
        <v>199</v>
      </c>
      <c r="PJE12073" s="18" t="s">
        <v>199</v>
      </c>
      <c r="PJF12073" s="18" t="s">
        <v>199</v>
      </c>
      <c r="PJG12073" s="18" t="s">
        <v>199</v>
      </c>
      <c r="PJH12073" s="18" t="s">
        <v>199</v>
      </c>
      <c r="PJI12073" s="18" t="s">
        <v>199</v>
      </c>
      <c r="PJJ12073" s="18" t="s">
        <v>199</v>
      </c>
      <c r="PJK12073" s="18" t="s">
        <v>199</v>
      </c>
      <c r="PJL12073" s="18" t="s">
        <v>199</v>
      </c>
      <c r="PJM12073" s="18" t="s">
        <v>199</v>
      </c>
      <c r="PJN12073" s="18" t="s">
        <v>199</v>
      </c>
      <c r="PJO12073" s="18" t="s">
        <v>199</v>
      </c>
      <c r="PJP12073" s="18" t="s">
        <v>199</v>
      </c>
      <c r="PJQ12073" s="18" t="s">
        <v>199</v>
      </c>
      <c r="PJR12073" s="18" t="s">
        <v>199</v>
      </c>
      <c r="PJS12073" s="18" t="s">
        <v>199</v>
      </c>
      <c r="PJT12073" s="18" t="s">
        <v>199</v>
      </c>
      <c r="PJU12073" s="18" t="s">
        <v>199</v>
      </c>
      <c r="PJV12073" s="18" t="s">
        <v>199</v>
      </c>
      <c r="PJW12073" s="18" t="s">
        <v>199</v>
      </c>
      <c r="PJX12073" s="18" t="s">
        <v>199</v>
      </c>
      <c r="PJY12073" s="18" t="s">
        <v>199</v>
      </c>
      <c r="PJZ12073" s="18" t="s">
        <v>199</v>
      </c>
      <c r="PKA12073" s="18" t="s">
        <v>199</v>
      </c>
      <c r="PKB12073" s="18" t="s">
        <v>199</v>
      </c>
      <c r="PKC12073" s="18" t="s">
        <v>199</v>
      </c>
      <c r="PKD12073" s="18" t="s">
        <v>199</v>
      </c>
      <c r="PKE12073" s="18" t="s">
        <v>199</v>
      </c>
      <c r="PKF12073" s="18" t="s">
        <v>199</v>
      </c>
      <c r="PKG12073" s="18" t="s">
        <v>199</v>
      </c>
      <c r="PKH12073" s="18" t="s">
        <v>199</v>
      </c>
      <c r="PKI12073" s="18" t="s">
        <v>199</v>
      </c>
      <c r="PKJ12073" s="18" t="s">
        <v>199</v>
      </c>
      <c r="PKK12073" s="18" t="s">
        <v>199</v>
      </c>
      <c r="PKL12073" s="18" t="s">
        <v>199</v>
      </c>
      <c r="PKM12073" s="18" t="s">
        <v>199</v>
      </c>
      <c r="PKN12073" s="18" t="s">
        <v>199</v>
      </c>
      <c r="PKO12073" s="18" t="s">
        <v>199</v>
      </c>
      <c r="PKP12073" s="18" t="s">
        <v>199</v>
      </c>
      <c r="PKQ12073" s="18" t="s">
        <v>199</v>
      </c>
      <c r="PKR12073" s="18" t="s">
        <v>199</v>
      </c>
      <c r="PKS12073" s="18" t="s">
        <v>199</v>
      </c>
      <c r="PKT12073" s="18" t="s">
        <v>199</v>
      </c>
      <c r="PKU12073" s="18" t="s">
        <v>199</v>
      </c>
      <c r="PKV12073" s="18" t="s">
        <v>199</v>
      </c>
      <c r="PKW12073" s="18" t="s">
        <v>199</v>
      </c>
      <c r="PKX12073" s="18" t="s">
        <v>199</v>
      </c>
      <c r="PKY12073" s="18" t="s">
        <v>199</v>
      </c>
      <c r="PKZ12073" s="18" t="s">
        <v>199</v>
      </c>
      <c r="PLA12073" s="18" t="s">
        <v>199</v>
      </c>
      <c r="PLB12073" s="18" t="s">
        <v>199</v>
      </c>
      <c r="PLC12073" s="18" t="s">
        <v>199</v>
      </c>
      <c r="PLD12073" s="18" t="s">
        <v>199</v>
      </c>
      <c r="PLE12073" s="18" t="s">
        <v>199</v>
      </c>
      <c r="PLF12073" s="18" t="s">
        <v>199</v>
      </c>
      <c r="PLG12073" s="18" t="s">
        <v>199</v>
      </c>
      <c r="PLH12073" s="18" t="s">
        <v>199</v>
      </c>
      <c r="PLI12073" s="18" t="s">
        <v>199</v>
      </c>
      <c r="PLJ12073" s="18" t="s">
        <v>199</v>
      </c>
      <c r="PLK12073" s="18" t="s">
        <v>199</v>
      </c>
      <c r="PLL12073" s="18" t="s">
        <v>199</v>
      </c>
      <c r="PLM12073" s="18" t="s">
        <v>199</v>
      </c>
      <c r="PLN12073" s="18" t="s">
        <v>199</v>
      </c>
      <c r="PLO12073" s="18" t="s">
        <v>199</v>
      </c>
      <c r="PLP12073" s="18" t="s">
        <v>199</v>
      </c>
      <c r="PLQ12073" s="18" t="s">
        <v>199</v>
      </c>
      <c r="PLR12073" s="18" t="s">
        <v>199</v>
      </c>
      <c r="PLS12073" s="18" t="s">
        <v>199</v>
      </c>
      <c r="PLT12073" s="18" t="s">
        <v>199</v>
      </c>
      <c r="PLU12073" s="18" t="s">
        <v>199</v>
      </c>
      <c r="PLV12073" s="18" t="s">
        <v>199</v>
      </c>
      <c r="PLW12073" s="18" t="s">
        <v>199</v>
      </c>
      <c r="PLX12073" s="18" t="s">
        <v>199</v>
      </c>
      <c r="PLY12073" s="18" t="s">
        <v>199</v>
      </c>
      <c r="PLZ12073" s="18" t="s">
        <v>199</v>
      </c>
      <c r="PMA12073" s="18" t="s">
        <v>199</v>
      </c>
      <c r="PMB12073" s="18" t="s">
        <v>199</v>
      </c>
      <c r="PMC12073" s="18" t="s">
        <v>199</v>
      </c>
      <c r="PMD12073" s="18" t="s">
        <v>199</v>
      </c>
      <c r="PME12073" s="18" t="s">
        <v>199</v>
      </c>
      <c r="PMF12073" s="18" t="s">
        <v>199</v>
      </c>
      <c r="PMG12073" s="18" t="s">
        <v>199</v>
      </c>
      <c r="PMH12073" s="18" t="s">
        <v>199</v>
      </c>
      <c r="PMI12073" s="18" t="s">
        <v>199</v>
      </c>
      <c r="PMJ12073" s="18" t="s">
        <v>199</v>
      </c>
      <c r="PMK12073" s="18" t="s">
        <v>199</v>
      </c>
      <c r="PML12073" s="18" t="s">
        <v>199</v>
      </c>
      <c r="PMM12073" s="18" t="s">
        <v>199</v>
      </c>
      <c r="PMN12073" s="18" t="s">
        <v>199</v>
      </c>
      <c r="PMO12073" s="18" t="s">
        <v>199</v>
      </c>
      <c r="PMP12073" s="18" t="s">
        <v>199</v>
      </c>
      <c r="PMQ12073" s="18" t="s">
        <v>199</v>
      </c>
      <c r="PMR12073" s="18" t="s">
        <v>199</v>
      </c>
      <c r="PMS12073" s="18" t="s">
        <v>199</v>
      </c>
      <c r="PMT12073" s="18" t="s">
        <v>199</v>
      </c>
      <c r="PMU12073" s="18" t="s">
        <v>199</v>
      </c>
      <c r="PMV12073" s="18" t="s">
        <v>199</v>
      </c>
      <c r="PMW12073" s="18" t="s">
        <v>199</v>
      </c>
      <c r="PMX12073" s="18" t="s">
        <v>199</v>
      </c>
      <c r="PMY12073" s="18" t="s">
        <v>199</v>
      </c>
      <c r="PMZ12073" s="18" t="s">
        <v>199</v>
      </c>
      <c r="PNA12073" s="18" t="s">
        <v>199</v>
      </c>
      <c r="PNB12073" s="18" t="s">
        <v>199</v>
      </c>
      <c r="PNC12073" s="18" t="s">
        <v>199</v>
      </c>
      <c r="PND12073" s="18" t="s">
        <v>199</v>
      </c>
      <c r="PNE12073" s="18" t="s">
        <v>199</v>
      </c>
      <c r="PNF12073" s="18" t="s">
        <v>199</v>
      </c>
      <c r="PNG12073" s="18" t="s">
        <v>199</v>
      </c>
      <c r="PNH12073" s="18" t="s">
        <v>199</v>
      </c>
      <c r="PNI12073" s="18" t="s">
        <v>199</v>
      </c>
      <c r="PNJ12073" s="18" t="s">
        <v>199</v>
      </c>
      <c r="PNK12073" s="18" t="s">
        <v>199</v>
      </c>
      <c r="PNL12073" s="18" t="s">
        <v>199</v>
      </c>
      <c r="PNM12073" s="18" t="s">
        <v>199</v>
      </c>
      <c r="PNN12073" s="18" t="s">
        <v>199</v>
      </c>
      <c r="PNO12073" s="18" t="s">
        <v>199</v>
      </c>
      <c r="PNP12073" s="18" t="s">
        <v>199</v>
      </c>
      <c r="PNQ12073" s="18" t="s">
        <v>199</v>
      </c>
      <c r="PNR12073" s="18" t="s">
        <v>199</v>
      </c>
      <c r="PNS12073" s="18" t="s">
        <v>199</v>
      </c>
      <c r="PNT12073" s="18" t="s">
        <v>199</v>
      </c>
      <c r="PNU12073" s="18" t="s">
        <v>199</v>
      </c>
      <c r="PNV12073" s="18" t="s">
        <v>199</v>
      </c>
      <c r="PNW12073" s="18" t="s">
        <v>199</v>
      </c>
      <c r="PNX12073" s="18" t="s">
        <v>199</v>
      </c>
      <c r="PNY12073" s="18" t="s">
        <v>199</v>
      </c>
      <c r="PNZ12073" s="18" t="s">
        <v>199</v>
      </c>
      <c r="POA12073" s="18" t="s">
        <v>199</v>
      </c>
      <c r="POB12073" s="18" t="s">
        <v>199</v>
      </c>
      <c r="POC12073" s="18" t="s">
        <v>199</v>
      </c>
      <c r="POD12073" s="18" t="s">
        <v>199</v>
      </c>
      <c r="POE12073" s="18" t="s">
        <v>199</v>
      </c>
      <c r="POF12073" s="18" t="s">
        <v>199</v>
      </c>
      <c r="POG12073" s="18" t="s">
        <v>199</v>
      </c>
      <c r="POH12073" s="18" t="s">
        <v>199</v>
      </c>
      <c r="POI12073" s="18" t="s">
        <v>199</v>
      </c>
      <c r="POJ12073" s="18" t="s">
        <v>199</v>
      </c>
      <c r="POK12073" s="18" t="s">
        <v>199</v>
      </c>
      <c r="POL12073" s="18" t="s">
        <v>199</v>
      </c>
      <c r="POM12073" s="18" t="s">
        <v>199</v>
      </c>
      <c r="PON12073" s="18" t="s">
        <v>199</v>
      </c>
      <c r="POO12073" s="18" t="s">
        <v>199</v>
      </c>
      <c r="POP12073" s="18" t="s">
        <v>199</v>
      </c>
      <c r="POQ12073" s="18" t="s">
        <v>199</v>
      </c>
      <c r="POR12073" s="18" t="s">
        <v>199</v>
      </c>
      <c r="POS12073" s="18" t="s">
        <v>199</v>
      </c>
      <c r="POT12073" s="18" t="s">
        <v>199</v>
      </c>
      <c r="POU12073" s="18" t="s">
        <v>199</v>
      </c>
      <c r="POV12073" s="18" t="s">
        <v>199</v>
      </c>
      <c r="POW12073" s="18" t="s">
        <v>199</v>
      </c>
      <c r="POX12073" s="18" t="s">
        <v>199</v>
      </c>
      <c r="POY12073" s="18" t="s">
        <v>199</v>
      </c>
      <c r="POZ12073" s="18" t="s">
        <v>199</v>
      </c>
      <c r="PPA12073" s="18" t="s">
        <v>199</v>
      </c>
      <c r="PPB12073" s="18" t="s">
        <v>199</v>
      </c>
      <c r="PPC12073" s="18" t="s">
        <v>199</v>
      </c>
      <c r="PPD12073" s="18" t="s">
        <v>199</v>
      </c>
      <c r="PPE12073" s="18" t="s">
        <v>199</v>
      </c>
      <c r="PPF12073" s="18" t="s">
        <v>199</v>
      </c>
      <c r="PPG12073" s="18" t="s">
        <v>199</v>
      </c>
      <c r="PPH12073" s="18" t="s">
        <v>199</v>
      </c>
      <c r="PPI12073" s="18" t="s">
        <v>199</v>
      </c>
      <c r="PPJ12073" s="18" t="s">
        <v>199</v>
      </c>
      <c r="PPK12073" s="18" t="s">
        <v>199</v>
      </c>
      <c r="PPL12073" s="18" t="s">
        <v>199</v>
      </c>
      <c r="PPM12073" s="18" t="s">
        <v>199</v>
      </c>
      <c r="PPN12073" s="18" t="s">
        <v>199</v>
      </c>
      <c r="PPO12073" s="18" t="s">
        <v>199</v>
      </c>
      <c r="PPP12073" s="18" t="s">
        <v>199</v>
      </c>
      <c r="PPQ12073" s="18" t="s">
        <v>199</v>
      </c>
      <c r="PPR12073" s="18" t="s">
        <v>199</v>
      </c>
      <c r="PPS12073" s="18" t="s">
        <v>199</v>
      </c>
      <c r="PPT12073" s="18" t="s">
        <v>199</v>
      </c>
      <c r="PPU12073" s="18" t="s">
        <v>199</v>
      </c>
      <c r="PPV12073" s="18" t="s">
        <v>199</v>
      </c>
      <c r="PPW12073" s="18" t="s">
        <v>199</v>
      </c>
      <c r="PPX12073" s="18" t="s">
        <v>199</v>
      </c>
      <c r="PPY12073" s="18" t="s">
        <v>199</v>
      </c>
      <c r="PPZ12073" s="18" t="s">
        <v>199</v>
      </c>
      <c r="PQA12073" s="18" t="s">
        <v>199</v>
      </c>
      <c r="PQB12073" s="18" t="s">
        <v>199</v>
      </c>
      <c r="PQC12073" s="18" t="s">
        <v>199</v>
      </c>
      <c r="PQD12073" s="18" t="s">
        <v>199</v>
      </c>
      <c r="PQE12073" s="18" t="s">
        <v>199</v>
      </c>
      <c r="PQF12073" s="18" t="s">
        <v>199</v>
      </c>
      <c r="PQG12073" s="18" t="s">
        <v>199</v>
      </c>
      <c r="PQH12073" s="18" t="s">
        <v>199</v>
      </c>
      <c r="PQI12073" s="18" t="s">
        <v>199</v>
      </c>
      <c r="PQJ12073" s="18" t="s">
        <v>199</v>
      </c>
      <c r="PQK12073" s="18" t="s">
        <v>199</v>
      </c>
      <c r="PQL12073" s="18" t="s">
        <v>199</v>
      </c>
      <c r="PQM12073" s="18" t="s">
        <v>199</v>
      </c>
      <c r="PQN12073" s="18" t="s">
        <v>199</v>
      </c>
      <c r="PQO12073" s="18" t="s">
        <v>199</v>
      </c>
      <c r="PQP12073" s="18" t="s">
        <v>199</v>
      </c>
      <c r="PQQ12073" s="18" t="s">
        <v>199</v>
      </c>
      <c r="PQR12073" s="18" t="s">
        <v>199</v>
      </c>
      <c r="PQS12073" s="18" t="s">
        <v>199</v>
      </c>
      <c r="PQT12073" s="18" t="s">
        <v>199</v>
      </c>
      <c r="PQU12073" s="18" t="s">
        <v>199</v>
      </c>
      <c r="PQV12073" s="18" t="s">
        <v>199</v>
      </c>
      <c r="PQW12073" s="18" t="s">
        <v>199</v>
      </c>
      <c r="PQX12073" s="18" t="s">
        <v>199</v>
      </c>
      <c r="PQY12073" s="18" t="s">
        <v>199</v>
      </c>
      <c r="PQZ12073" s="18" t="s">
        <v>199</v>
      </c>
      <c r="PRA12073" s="18" t="s">
        <v>199</v>
      </c>
      <c r="PRB12073" s="18" t="s">
        <v>199</v>
      </c>
      <c r="PRC12073" s="18" t="s">
        <v>199</v>
      </c>
      <c r="PRD12073" s="18" t="s">
        <v>199</v>
      </c>
      <c r="PRE12073" s="18" t="s">
        <v>199</v>
      </c>
      <c r="PRF12073" s="18" t="s">
        <v>199</v>
      </c>
      <c r="PRG12073" s="18" t="s">
        <v>199</v>
      </c>
      <c r="PRH12073" s="18" t="s">
        <v>199</v>
      </c>
      <c r="PRI12073" s="18" t="s">
        <v>199</v>
      </c>
      <c r="PRJ12073" s="18" t="s">
        <v>199</v>
      </c>
      <c r="PRK12073" s="18" t="s">
        <v>199</v>
      </c>
      <c r="PRL12073" s="18" t="s">
        <v>199</v>
      </c>
      <c r="PRM12073" s="18" t="s">
        <v>199</v>
      </c>
      <c r="PRN12073" s="18" t="s">
        <v>199</v>
      </c>
      <c r="PRO12073" s="18" t="s">
        <v>199</v>
      </c>
      <c r="PRP12073" s="18" t="s">
        <v>199</v>
      </c>
      <c r="PRQ12073" s="18" t="s">
        <v>199</v>
      </c>
      <c r="PRR12073" s="18" t="s">
        <v>199</v>
      </c>
      <c r="PRS12073" s="18" t="s">
        <v>199</v>
      </c>
      <c r="PRT12073" s="18" t="s">
        <v>199</v>
      </c>
      <c r="PRU12073" s="18" t="s">
        <v>199</v>
      </c>
      <c r="PRV12073" s="18" t="s">
        <v>199</v>
      </c>
      <c r="PRW12073" s="18" t="s">
        <v>199</v>
      </c>
      <c r="PRX12073" s="18" t="s">
        <v>199</v>
      </c>
      <c r="PRY12073" s="18" t="s">
        <v>199</v>
      </c>
      <c r="PRZ12073" s="18" t="s">
        <v>199</v>
      </c>
      <c r="PSA12073" s="18" t="s">
        <v>199</v>
      </c>
      <c r="PSB12073" s="18" t="s">
        <v>199</v>
      </c>
      <c r="PSC12073" s="18" t="s">
        <v>199</v>
      </c>
      <c r="PSD12073" s="18" t="s">
        <v>199</v>
      </c>
      <c r="PSE12073" s="18" t="s">
        <v>199</v>
      </c>
      <c r="PSF12073" s="18" t="s">
        <v>199</v>
      </c>
      <c r="PSG12073" s="18" t="s">
        <v>199</v>
      </c>
      <c r="PSH12073" s="18" t="s">
        <v>199</v>
      </c>
      <c r="PSI12073" s="18" t="s">
        <v>199</v>
      </c>
      <c r="PSJ12073" s="18" t="s">
        <v>199</v>
      </c>
      <c r="PSK12073" s="18" t="s">
        <v>199</v>
      </c>
      <c r="PSL12073" s="18" t="s">
        <v>199</v>
      </c>
      <c r="PSM12073" s="18" t="s">
        <v>199</v>
      </c>
      <c r="PSN12073" s="18" t="s">
        <v>199</v>
      </c>
      <c r="PSO12073" s="18" t="s">
        <v>199</v>
      </c>
      <c r="PSP12073" s="18" t="s">
        <v>199</v>
      </c>
      <c r="PSQ12073" s="18" t="s">
        <v>199</v>
      </c>
      <c r="PSR12073" s="18" t="s">
        <v>199</v>
      </c>
      <c r="PSS12073" s="18" t="s">
        <v>199</v>
      </c>
      <c r="PST12073" s="18" t="s">
        <v>199</v>
      </c>
      <c r="PSU12073" s="18" t="s">
        <v>199</v>
      </c>
      <c r="PSV12073" s="18" t="s">
        <v>199</v>
      </c>
      <c r="PSW12073" s="18" t="s">
        <v>199</v>
      </c>
      <c r="PSX12073" s="18" t="s">
        <v>199</v>
      </c>
      <c r="PSY12073" s="18" t="s">
        <v>199</v>
      </c>
      <c r="PSZ12073" s="18" t="s">
        <v>199</v>
      </c>
      <c r="PTA12073" s="18" t="s">
        <v>199</v>
      </c>
      <c r="PTB12073" s="18" t="s">
        <v>199</v>
      </c>
      <c r="PTC12073" s="18" t="s">
        <v>199</v>
      </c>
      <c r="PTD12073" s="18" t="s">
        <v>199</v>
      </c>
      <c r="PTE12073" s="18" t="s">
        <v>199</v>
      </c>
      <c r="PTF12073" s="18" t="s">
        <v>199</v>
      </c>
      <c r="PTG12073" s="18" t="s">
        <v>199</v>
      </c>
      <c r="PTH12073" s="18" t="s">
        <v>199</v>
      </c>
      <c r="PTI12073" s="18" t="s">
        <v>199</v>
      </c>
      <c r="PTJ12073" s="18" t="s">
        <v>199</v>
      </c>
      <c r="PTK12073" s="18" t="s">
        <v>199</v>
      </c>
      <c r="PTL12073" s="18" t="s">
        <v>199</v>
      </c>
      <c r="PTM12073" s="18" t="s">
        <v>199</v>
      </c>
      <c r="PTN12073" s="18" t="s">
        <v>199</v>
      </c>
      <c r="PTO12073" s="18" t="s">
        <v>199</v>
      </c>
      <c r="PTP12073" s="18" t="s">
        <v>199</v>
      </c>
      <c r="PTQ12073" s="18" t="s">
        <v>199</v>
      </c>
      <c r="PTR12073" s="18" t="s">
        <v>199</v>
      </c>
      <c r="PTS12073" s="18" t="s">
        <v>199</v>
      </c>
      <c r="PTT12073" s="18" t="s">
        <v>199</v>
      </c>
      <c r="PTU12073" s="18" t="s">
        <v>199</v>
      </c>
      <c r="PTV12073" s="18" t="s">
        <v>199</v>
      </c>
      <c r="PTW12073" s="18" t="s">
        <v>199</v>
      </c>
      <c r="PTX12073" s="18" t="s">
        <v>199</v>
      </c>
      <c r="PTY12073" s="18" t="s">
        <v>199</v>
      </c>
      <c r="PTZ12073" s="18" t="s">
        <v>199</v>
      </c>
      <c r="PUA12073" s="18" t="s">
        <v>199</v>
      </c>
      <c r="PUB12073" s="18" t="s">
        <v>199</v>
      </c>
      <c r="PUC12073" s="18" t="s">
        <v>199</v>
      </c>
      <c r="PUD12073" s="18" t="s">
        <v>199</v>
      </c>
      <c r="PUE12073" s="18" t="s">
        <v>199</v>
      </c>
      <c r="PUF12073" s="18" t="s">
        <v>199</v>
      </c>
      <c r="PUG12073" s="18" t="s">
        <v>199</v>
      </c>
      <c r="PUH12073" s="18" t="s">
        <v>199</v>
      </c>
      <c r="PUI12073" s="18" t="s">
        <v>199</v>
      </c>
      <c r="PUJ12073" s="18" t="s">
        <v>199</v>
      </c>
      <c r="PUK12073" s="18" t="s">
        <v>199</v>
      </c>
      <c r="PUL12073" s="18" t="s">
        <v>199</v>
      </c>
      <c r="PUM12073" s="18" t="s">
        <v>199</v>
      </c>
      <c r="PUN12073" s="18" t="s">
        <v>199</v>
      </c>
      <c r="PUO12073" s="18" t="s">
        <v>199</v>
      </c>
      <c r="PUP12073" s="18" t="s">
        <v>199</v>
      </c>
      <c r="PUQ12073" s="18" t="s">
        <v>199</v>
      </c>
      <c r="PUR12073" s="18" t="s">
        <v>199</v>
      </c>
      <c r="PUS12073" s="18" t="s">
        <v>199</v>
      </c>
      <c r="PUT12073" s="18" t="s">
        <v>199</v>
      </c>
      <c r="PUU12073" s="18" t="s">
        <v>199</v>
      </c>
      <c r="PUV12073" s="18" t="s">
        <v>199</v>
      </c>
      <c r="PUW12073" s="18" t="s">
        <v>199</v>
      </c>
      <c r="PUX12073" s="18" t="s">
        <v>199</v>
      </c>
      <c r="PUY12073" s="18" t="s">
        <v>199</v>
      </c>
      <c r="PUZ12073" s="18" t="s">
        <v>199</v>
      </c>
      <c r="PVA12073" s="18" t="s">
        <v>199</v>
      </c>
      <c r="PVB12073" s="18" t="s">
        <v>199</v>
      </c>
      <c r="PVC12073" s="18" t="s">
        <v>199</v>
      </c>
      <c r="PVD12073" s="18" t="s">
        <v>199</v>
      </c>
      <c r="PVE12073" s="18" t="s">
        <v>199</v>
      </c>
      <c r="PVF12073" s="18" t="s">
        <v>199</v>
      </c>
      <c r="PVG12073" s="18" t="s">
        <v>199</v>
      </c>
      <c r="PVH12073" s="18" t="s">
        <v>199</v>
      </c>
      <c r="PVI12073" s="18" t="s">
        <v>199</v>
      </c>
      <c r="PVJ12073" s="18" t="s">
        <v>199</v>
      </c>
      <c r="PVK12073" s="18" t="s">
        <v>199</v>
      </c>
      <c r="PVL12073" s="18" t="s">
        <v>199</v>
      </c>
      <c r="PVM12073" s="18" t="s">
        <v>199</v>
      </c>
      <c r="PVN12073" s="18" t="s">
        <v>199</v>
      </c>
      <c r="PVO12073" s="18" t="s">
        <v>199</v>
      </c>
      <c r="PVP12073" s="18" t="s">
        <v>199</v>
      </c>
      <c r="PVQ12073" s="18" t="s">
        <v>199</v>
      </c>
      <c r="PVR12073" s="18" t="s">
        <v>199</v>
      </c>
      <c r="PVS12073" s="18" t="s">
        <v>199</v>
      </c>
      <c r="PVT12073" s="18" t="s">
        <v>199</v>
      </c>
      <c r="PVU12073" s="18" t="s">
        <v>199</v>
      </c>
      <c r="PVV12073" s="18" t="s">
        <v>199</v>
      </c>
      <c r="PVW12073" s="18" t="s">
        <v>199</v>
      </c>
      <c r="PVX12073" s="18" t="s">
        <v>199</v>
      </c>
      <c r="PVY12073" s="18" t="s">
        <v>199</v>
      </c>
      <c r="PVZ12073" s="18" t="s">
        <v>199</v>
      </c>
      <c r="PWA12073" s="18" t="s">
        <v>199</v>
      </c>
      <c r="PWB12073" s="18" t="s">
        <v>199</v>
      </c>
      <c r="PWC12073" s="18" t="s">
        <v>199</v>
      </c>
      <c r="PWD12073" s="18" t="s">
        <v>199</v>
      </c>
      <c r="PWE12073" s="18" t="s">
        <v>199</v>
      </c>
      <c r="PWF12073" s="18" t="s">
        <v>199</v>
      </c>
      <c r="PWG12073" s="18" t="s">
        <v>199</v>
      </c>
      <c r="PWH12073" s="18" t="s">
        <v>199</v>
      </c>
      <c r="PWI12073" s="18" t="s">
        <v>199</v>
      </c>
      <c r="PWJ12073" s="18" t="s">
        <v>199</v>
      </c>
      <c r="PWK12073" s="18" t="s">
        <v>199</v>
      </c>
      <c r="PWL12073" s="18" t="s">
        <v>199</v>
      </c>
      <c r="PWM12073" s="18" t="s">
        <v>199</v>
      </c>
      <c r="PWN12073" s="18" t="s">
        <v>199</v>
      </c>
      <c r="PWO12073" s="18" t="s">
        <v>199</v>
      </c>
      <c r="PWP12073" s="18" t="s">
        <v>199</v>
      </c>
      <c r="PWQ12073" s="18" t="s">
        <v>199</v>
      </c>
      <c r="PWR12073" s="18" t="s">
        <v>199</v>
      </c>
      <c r="PWS12073" s="18" t="s">
        <v>199</v>
      </c>
      <c r="PWT12073" s="18" t="s">
        <v>199</v>
      </c>
      <c r="PWU12073" s="18" t="s">
        <v>199</v>
      </c>
      <c r="PWV12073" s="18" t="s">
        <v>199</v>
      </c>
      <c r="PWW12073" s="18" t="s">
        <v>199</v>
      </c>
      <c r="PWX12073" s="18" t="s">
        <v>199</v>
      </c>
      <c r="PWY12073" s="18" t="s">
        <v>199</v>
      </c>
      <c r="PWZ12073" s="18" t="s">
        <v>199</v>
      </c>
      <c r="PXA12073" s="18" t="s">
        <v>199</v>
      </c>
      <c r="PXB12073" s="18" t="s">
        <v>199</v>
      </c>
      <c r="PXC12073" s="18" t="s">
        <v>199</v>
      </c>
      <c r="PXD12073" s="18" t="s">
        <v>199</v>
      </c>
      <c r="PXE12073" s="18" t="s">
        <v>199</v>
      </c>
      <c r="PXF12073" s="18" t="s">
        <v>199</v>
      </c>
      <c r="PXG12073" s="18" t="s">
        <v>199</v>
      </c>
      <c r="PXH12073" s="18" t="s">
        <v>199</v>
      </c>
      <c r="PXI12073" s="18" t="s">
        <v>199</v>
      </c>
      <c r="PXJ12073" s="18" t="s">
        <v>199</v>
      </c>
      <c r="PXK12073" s="18" t="s">
        <v>199</v>
      </c>
      <c r="PXL12073" s="18" t="s">
        <v>199</v>
      </c>
      <c r="PXM12073" s="18" t="s">
        <v>199</v>
      </c>
      <c r="PXN12073" s="18" t="s">
        <v>199</v>
      </c>
      <c r="PXO12073" s="18" t="s">
        <v>199</v>
      </c>
      <c r="PXP12073" s="18" t="s">
        <v>199</v>
      </c>
      <c r="PXQ12073" s="18" t="s">
        <v>199</v>
      </c>
      <c r="PXR12073" s="18" t="s">
        <v>199</v>
      </c>
      <c r="PXS12073" s="18" t="s">
        <v>199</v>
      </c>
      <c r="PXT12073" s="18" t="s">
        <v>199</v>
      </c>
      <c r="PXU12073" s="18" t="s">
        <v>199</v>
      </c>
      <c r="PXV12073" s="18" t="s">
        <v>199</v>
      </c>
      <c r="PXW12073" s="18" t="s">
        <v>199</v>
      </c>
      <c r="PXX12073" s="18" t="s">
        <v>199</v>
      </c>
      <c r="PXY12073" s="18" t="s">
        <v>199</v>
      </c>
      <c r="PXZ12073" s="18" t="s">
        <v>199</v>
      </c>
      <c r="PYA12073" s="18" t="s">
        <v>199</v>
      </c>
      <c r="PYB12073" s="18" t="s">
        <v>199</v>
      </c>
      <c r="PYC12073" s="18" t="s">
        <v>199</v>
      </c>
      <c r="PYD12073" s="18" t="s">
        <v>199</v>
      </c>
      <c r="PYE12073" s="18" t="s">
        <v>199</v>
      </c>
      <c r="PYF12073" s="18" t="s">
        <v>199</v>
      </c>
      <c r="PYG12073" s="18" t="s">
        <v>199</v>
      </c>
      <c r="PYH12073" s="18" t="s">
        <v>199</v>
      </c>
      <c r="PYI12073" s="18" t="s">
        <v>199</v>
      </c>
      <c r="PYJ12073" s="18" t="s">
        <v>199</v>
      </c>
      <c r="PYK12073" s="18" t="s">
        <v>199</v>
      </c>
      <c r="PYL12073" s="18" t="s">
        <v>199</v>
      </c>
      <c r="PYM12073" s="18" t="s">
        <v>199</v>
      </c>
      <c r="PYN12073" s="18" t="s">
        <v>199</v>
      </c>
      <c r="PYO12073" s="18" t="s">
        <v>199</v>
      </c>
      <c r="PYP12073" s="18" t="s">
        <v>199</v>
      </c>
      <c r="PYQ12073" s="18" t="s">
        <v>199</v>
      </c>
      <c r="PYR12073" s="18" t="s">
        <v>199</v>
      </c>
      <c r="PYS12073" s="18" t="s">
        <v>199</v>
      </c>
      <c r="PYT12073" s="18" t="s">
        <v>199</v>
      </c>
      <c r="PYU12073" s="18" t="s">
        <v>199</v>
      </c>
      <c r="PYV12073" s="18" t="s">
        <v>199</v>
      </c>
      <c r="PYW12073" s="18" t="s">
        <v>199</v>
      </c>
      <c r="PYX12073" s="18" t="s">
        <v>199</v>
      </c>
      <c r="PYY12073" s="18" t="s">
        <v>199</v>
      </c>
      <c r="PYZ12073" s="18" t="s">
        <v>199</v>
      </c>
      <c r="PZA12073" s="18" t="s">
        <v>199</v>
      </c>
      <c r="PZB12073" s="18" t="s">
        <v>199</v>
      </c>
      <c r="PZC12073" s="18" t="s">
        <v>199</v>
      </c>
      <c r="PZD12073" s="18" t="s">
        <v>199</v>
      </c>
      <c r="PZE12073" s="18" t="s">
        <v>199</v>
      </c>
      <c r="PZF12073" s="18" t="s">
        <v>199</v>
      </c>
      <c r="PZG12073" s="18" t="s">
        <v>199</v>
      </c>
      <c r="PZH12073" s="18" t="s">
        <v>199</v>
      </c>
      <c r="PZI12073" s="18" t="s">
        <v>199</v>
      </c>
      <c r="PZJ12073" s="18" t="s">
        <v>199</v>
      </c>
      <c r="PZK12073" s="18" t="s">
        <v>199</v>
      </c>
      <c r="PZL12073" s="18" t="s">
        <v>199</v>
      </c>
      <c r="PZM12073" s="18" t="s">
        <v>199</v>
      </c>
      <c r="PZN12073" s="18" t="s">
        <v>199</v>
      </c>
      <c r="PZO12073" s="18" t="s">
        <v>199</v>
      </c>
      <c r="PZP12073" s="18" t="s">
        <v>199</v>
      </c>
      <c r="PZQ12073" s="18" t="s">
        <v>199</v>
      </c>
      <c r="PZR12073" s="18" t="s">
        <v>199</v>
      </c>
      <c r="PZS12073" s="18" t="s">
        <v>199</v>
      </c>
      <c r="PZT12073" s="18" t="s">
        <v>199</v>
      </c>
      <c r="PZU12073" s="18" t="s">
        <v>199</v>
      </c>
      <c r="PZV12073" s="18" t="s">
        <v>199</v>
      </c>
      <c r="PZW12073" s="18" t="s">
        <v>199</v>
      </c>
      <c r="PZX12073" s="18" t="s">
        <v>199</v>
      </c>
      <c r="PZY12073" s="18" t="s">
        <v>199</v>
      </c>
      <c r="PZZ12073" s="18" t="s">
        <v>199</v>
      </c>
      <c r="QAA12073" s="18" t="s">
        <v>199</v>
      </c>
      <c r="QAB12073" s="18" t="s">
        <v>199</v>
      </c>
      <c r="QAC12073" s="18" t="s">
        <v>199</v>
      </c>
      <c r="QAD12073" s="18" t="s">
        <v>199</v>
      </c>
      <c r="QAE12073" s="18" t="s">
        <v>199</v>
      </c>
      <c r="QAF12073" s="18" t="s">
        <v>199</v>
      </c>
      <c r="QAG12073" s="18" t="s">
        <v>199</v>
      </c>
      <c r="QAH12073" s="18" t="s">
        <v>199</v>
      </c>
      <c r="QAI12073" s="18" t="s">
        <v>199</v>
      </c>
      <c r="QAJ12073" s="18" t="s">
        <v>199</v>
      </c>
      <c r="QAK12073" s="18" t="s">
        <v>199</v>
      </c>
      <c r="QAL12073" s="18" t="s">
        <v>199</v>
      </c>
      <c r="QAM12073" s="18" t="s">
        <v>199</v>
      </c>
      <c r="QAN12073" s="18" t="s">
        <v>199</v>
      </c>
      <c r="QAO12073" s="18" t="s">
        <v>199</v>
      </c>
      <c r="QAP12073" s="18" t="s">
        <v>199</v>
      </c>
      <c r="QAQ12073" s="18" t="s">
        <v>199</v>
      </c>
      <c r="QAR12073" s="18" t="s">
        <v>199</v>
      </c>
      <c r="QAS12073" s="18" t="s">
        <v>199</v>
      </c>
      <c r="QAT12073" s="18" t="s">
        <v>199</v>
      </c>
      <c r="QAU12073" s="18" t="s">
        <v>199</v>
      </c>
      <c r="QAV12073" s="18" t="s">
        <v>199</v>
      </c>
      <c r="QAW12073" s="18" t="s">
        <v>199</v>
      </c>
      <c r="QAX12073" s="18" t="s">
        <v>199</v>
      </c>
      <c r="QAY12073" s="18" t="s">
        <v>199</v>
      </c>
      <c r="QAZ12073" s="18" t="s">
        <v>199</v>
      </c>
      <c r="QBA12073" s="18" t="s">
        <v>199</v>
      </c>
      <c r="QBB12073" s="18" t="s">
        <v>199</v>
      </c>
      <c r="QBC12073" s="18" t="s">
        <v>199</v>
      </c>
      <c r="QBD12073" s="18" t="s">
        <v>199</v>
      </c>
      <c r="QBE12073" s="18" t="s">
        <v>199</v>
      </c>
      <c r="QBF12073" s="18" t="s">
        <v>199</v>
      </c>
      <c r="QBG12073" s="18" t="s">
        <v>199</v>
      </c>
      <c r="QBH12073" s="18" t="s">
        <v>199</v>
      </c>
      <c r="QBI12073" s="18" t="s">
        <v>199</v>
      </c>
      <c r="QBJ12073" s="18" t="s">
        <v>199</v>
      </c>
      <c r="QBK12073" s="18" t="s">
        <v>199</v>
      </c>
      <c r="QBL12073" s="18" t="s">
        <v>199</v>
      </c>
      <c r="QBM12073" s="18" t="s">
        <v>199</v>
      </c>
      <c r="QBN12073" s="18" t="s">
        <v>199</v>
      </c>
      <c r="QBO12073" s="18" t="s">
        <v>199</v>
      </c>
      <c r="QBP12073" s="18" t="s">
        <v>199</v>
      </c>
      <c r="QBQ12073" s="18" t="s">
        <v>199</v>
      </c>
      <c r="QBR12073" s="18" t="s">
        <v>199</v>
      </c>
      <c r="QBS12073" s="18" t="s">
        <v>199</v>
      </c>
      <c r="QBT12073" s="18" t="s">
        <v>199</v>
      </c>
      <c r="QBU12073" s="18" t="s">
        <v>199</v>
      </c>
      <c r="QBV12073" s="18" t="s">
        <v>199</v>
      </c>
      <c r="QBW12073" s="18" t="s">
        <v>199</v>
      </c>
      <c r="QBX12073" s="18" t="s">
        <v>199</v>
      </c>
      <c r="QBY12073" s="18" t="s">
        <v>199</v>
      </c>
      <c r="QBZ12073" s="18" t="s">
        <v>199</v>
      </c>
      <c r="QCA12073" s="18" t="s">
        <v>199</v>
      </c>
      <c r="QCB12073" s="18" t="s">
        <v>199</v>
      </c>
      <c r="QCC12073" s="18" t="s">
        <v>199</v>
      </c>
      <c r="QCD12073" s="18" t="s">
        <v>199</v>
      </c>
      <c r="QCE12073" s="18" t="s">
        <v>199</v>
      </c>
      <c r="QCF12073" s="18" t="s">
        <v>199</v>
      </c>
      <c r="QCG12073" s="18" t="s">
        <v>199</v>
      </c>
      <c r="QCH12073" s="18" t="s">
        <v>199</v>
      </c>
      <c r="QCI12073" s="18" t="s">
        <v>199</v>
      </c>
      <c r="QCJ12073" s="18" t="s">
        <v>199</v>
      </c>
      <c r="QCK12073" s="18" t="s">
        <v>199</v>
      </c>
      <c r="QCL12073" s="18" t="s">
        <v>199</v>
      </c>
      <c r="QCM12073" s="18" t="s">
        <v>199</v>
      </c>
      <c r="QCN12073" s="18" t="s">
        <v>199</v>
      </c>
      <c r="QCO12073" s="18" t="s">
        <v>199</v>
      </c>
      <c r="QCP12073" s="18" t="s">
        <v>199</v>
      </c>
      <c r="QCQ12073" s="18" t="s">
        <v>199</v>
      </c>
      <c r="QCR12073" s="18" t="s">
        <v>199</v>
      </c>
      <c r="QCS12073" s="18" t="s">
        <v>199</v>
      </c>
      <c r="QCT12073" s="18" t="s">
        <v>199</v>
      </c>
      <c r="QCU12073" s="18" t="s">
        <v>199</v>
      </c>
      <c r="QCV12073" s="18" t="s">
        <v>199</v>
      </c>
      <c r="QCW12073" s="18" t="s">
        <v>199</v>
      </c>
      <c r="QCX12073" s="18" t="s">
        <v>199</v>
      </c>
      <c r="QCY12073" s="18" t="s">
        <v>199</v>
      </c>
      <c r="QCZ12073" s="18" t="s">
        <v>199</v>
      </c>
      <c r="QDA12073" s="18" t="s">
        <v>199</v>
      </c>
      <c r="QDB12073" s="18" t="s">
        <v>199</v>
      </c>
      <c r="QDC12073" s="18" t="s">
        <v>199</v>
      </c>
      <c r="QDD12073" s="18" t="s">
        <v>199</v>
      </c>
      <c r="QDE12073" s="18" t="s">
        <v>199</v>
      </c>
      <c r="QDF12073" s="18" t="s">
        <v>199</v>
      </c>
      <c r="QDG12073" s="18" t="s">
        <v>199</v>
      </c>
      <c r="QDH12073" s="18" t="s">
        <v>199</v>
      </c>
      <c r="QDI12073" s="18" t="s">
        <v>199</v>
      </c>
      <c r="QDJ12073" s="18" t="s">
        <v>199</v>
      </c>
      <c r="QDK12073" s="18" t="s">
        <v>199</v>
      </c>
      <c r="QDL12073" s="18" t="s">
        <v>199</v>
      </c>
      <c r="QDM12073" s="18" t="s">
        <v>199</v>
      </c>
      <c r="QDN12073" s="18" t="s">
        <v>199</v>
      </c>
      <c r="QDO12073" s="18" t="s">
        <v>199</v>
      </c>
      <c r="QDP12073" s="18" t="s">
        <v>199</v>
      </c>
      <c r="QDQ12073" s="18" t="s">
        <v>199</v>
      </c>
      <c r="QDR12073" s="18" t="s">
        <v>199</v>
      </c>
      <c r="QDS12073" s="18" t="s">
        <v>199</v>
      </c>
      <c r="QDT12073" s="18" t="s">
        <v>199</v>
      </c>
      <c r="QDU12073" s="18" t="s">
        <v>199</v>
      </c>
      <c r="QDV12073" s="18" t="s">
        <v>199</v>
      </c>
      <c r="QDW12073" s="18" t="s">
        <v>199</v>
      </c>
      <c r="QDX12073" s="18" t="s">
        <v>199</v>
      </c>
      <c r="QDY12073" s="18" t="s">
        <v>199</v>
      </c>
      <c r="QDZ12073" s="18" t="s">
        <v>199</v>
      </c>
      <c r="QEA12073" s="18" t="s">
        <v>199</v>
      </c>
      <c r="QEB12073" s="18" t="s">
        <v>199</v>
      </c>
      <c r="QEC12073" s="18" t="s">
        <v>199</v>
      </c>
      <c r="QED12073" s="18" t="s">
        <v>199</v>
      </c>
      <c r="QEE12073" s="18" t="s">
        <v>199</v>
      </c>
      <c r="QEF12073" s="18" t="s">
        <v>199</v>
      </c>
      <c r="QEG12073" s="18" t="s">
        <v>199</v>
      </c>
      <c r="QEH12073" s="18" t="s">
        <v>199</v>
      </c>
      <c r="QEI12073" s="18" t="s">
        <v>199</v>
      </c>
      <c r="QEJ12073" s="18" t="s">
        <v>199</v>
      </c>
      <c r="QEK12073" s="18" t="s">
        <v>199</v>
      </c>
      <c r="QEL12073" s="18" t="s">
        <v>199</v>
      </c>
      <c r="QEM12073" s="18" t="s">
        <v>199</v>
      </c>
      <c r="QEN12073" s="18" t="s">
        <v>199</v>
      </c>
      <c r="QEO12073" s="18" t="s">
        <v>199</v>
      </c>
      <c r="QEP12073" s="18" t="s">
        <v>199</v>
      </c>
      <c r="QEQ12073" s="18" t="s">
        <v>199</v>
      </c>
      <c r="QER12073" s="18" t="s">
        <v>199</v>
      </c>
      <c r="QES12073" s="18" t="s">
        <v>199</v>
      </c>
      <c r="QET12073" s="18" t="s">
        <v>199</v>
      </c>
      <c r="QEU12073" s="18" t="s">
        <v>199</v>
      </c>
      <c r="QEV12073" s="18" t="s">
        <v>199</v>
      </c>
      <c r="QEW12073" s="18" t="s">
        <v>199</v>
      </c>
      <c r="QEX12073" s="18" t="s">
        <v>199</v>
      </c>
      <c r="QEY12073" s="18" t="s">
        <v>199</v>
      </c>
      <c r="QEZ12073" s="18" t="s">
        <v>199</v>
      </c>
      <c r="QFA12073" s="18" t="s">
        <v>199</v>
      </c>
      <c r="QFB12073" s="18" t="s">
        <v>199</v>
      </c>
      <c r="QFC12073" s="18" t="s">
        <v>199</v>
      </c>
      <c r="QFD12073" s="18" t="s">
        <v>199</v>
      </c>
      <c r="QFE12073" s="18" t="s">
        <v>199</v>
      </c>
      <c r="QFF12073" s="18" t="s">
        <v>199</v>
      </c>
      <c r="QFG12073" s="18" t="s">
        <v>199</v>
      </c>
      <c r="QFH12073" s="18" t="s">
        <v>199</v>
      </c>
      <c r="QFI12073" s="18" t="s">
        <v>199</v>
      </c>
      <c r="QFJ12073" s="18" t="s">
        <v>199</v>
      </c>
      <c r="QFK12073" s="18" t="s">
        <v>199</v>
      </c>
      <c r="QFL12073" s="18" t="s">
        <v>199</v>
      </c>
      <c r="QFM12073" s="18" t="s">
        <v>199</v>
      </c>
      <c r="QFN12073" s="18" t="s">
        <v>199</v>
      </c>
      <c r="QFO12073" s="18" t="s">
        <v>199</v>
      </c>
      <c r="QFP12073" s="18" t="s">
        <v>199</v>
      </c>
      <c r="QFQ12073" s="18" t="s">
        <v>199</v>
      </c>
      <c r="QFR12073" s="18" t="s">
        <v>199</v>
      </c>
      <c r="QFS12073" s="18" t="s">
        <v>199</v>
      </c>
      <c r="QFT12073" s="18" t="s">
        <v>199</v>
      </c>
      <c r="QFU12073" s="18" t="s">
        <v>199</v>
      </c>
      <c r="QFV12073" s="18" t="s">
        <v>199</v>
      </c>
      <c r="QFW12073" s="18" t="s">
        <v>199</v>
      </c>
      <c r="QFX12073" s="18" t="s">
        <v>199</v>
      </c>
      <c r="QFY12073" s="18" t="s">
        <v>199</v>
      </c>
      <c r="QFZ12073" s="18" t="s">
        <v>199</v>
      </c>
      <c r="QGA12073" s="18" t="s">
        <v>199</v>
      </c>
      <c r="QGB12073" s="18" t="s">
        <v>199</v>
      </c>
      <c r="QGC12073" s="18" t="s">
        <v>199</v>
      </c>
      <c r="QGD12073" s="18" t="s">
        <v>199</v>
      </c>
      <c r="QGE12073" s="18" t="s">
        <v>199</v>
      </c>
      <c r="QGF12073" s="18" t="s">
        <v>199</v>
      </c>
      <c r="QGG12073" s="18" t="s">
        <v>199</v>
      </c>
      <c r="QGH12073" s="18" t="s">
        <v>199</v>
      </c>
      <c r="QGI12073" s="18" t="s">
        <v>199</v>
      </c>
      <c r="QGJ12073" s="18" t="s">
        <v>199</v>
      </c>
      <c r="QGK12073" s="18" t="s">
        <v>199</v>
      </c>
      <c r="QGL12073" s="18" t="s">
        <v>199</v>
      </c>
      <c r="QGM12073" s="18" t="s">
        <v>199</v>
      </c>
      <c r="QGN12073" s="18" t="s">
        <v>199</v>
      </c>
      <c r="QGO12073" s="18" t="s">
        <v>199</v>
      </c>
      <c r="QGP12073" s="18" t="s">
        <v>199</v>
      </c>
      <c r="QGQ12073" s="18" t="s">
        <v>199</v>
      </c>
      <c r="QGR12073" s="18" t="s">
        <v>199</v>
      </c>
      <c r="QGS12073" s="18" t="s">
        <v>199</v>
      </c>
      <c r="QGT12073" s="18" t="s">
        <v>199</v>
      </c>
      <c r="QGU12073" s="18" t="s">
        <v>199</v>
      </c>
      <c r="QGV12073" s="18" t="s">
        <v>199</v>
      </c>
      <c r="QGW12073" s="18" t="s">
        <v>199</v>
      </c>
      <c r="QGX12073" s="18" t="s">
        <v>199</v>
      </c>
      <c r="QGY12073" s="18" t="s">
        <v>199</v>
      </c>
      <c r="QGZ12073" s="18" t="s">
        <v>199</v>
      </c>
      <c r="QHA12073" s="18" t="s">
        <v>199</v>
      </c>
      <c r="QHB12073" s="18" t="s">
        <v>199</v>
      </c>
      <c r="QHC12073" s="18" t="s">
        <v>199</v>
      </c>
      <c r="QHD12073" s="18" t="s">
        <v>199</v>
      </c>
      <c r="QHE12073" s="18" t="s">
        <v>199</v>
      </c>
      <c r="QHF12073" s="18" t="s">
        <v>199</v>
      </c>
      <c r="QHG12073" s="18" t="s">
        <v>199</v>
      </c>
      <c r="QHH12073" s="18" t="s">
        <v>199</v>
      </c>
      <c r="QHI12073" s="18" t="s">
        <v>199</v>
      </c>
      <c r="QHJ12073" s="18" t="s">
        <v>199</v>
      </c>
      <c r="QHK12073" s="18" t="s">
        <v>199</v>
      </c>
      <c r="QHL12073" s="18" t="s">
        <v>199</v>
      </c>
      <c r="QHM12073" s="18" t="s">
        <v>199</v>
      </c>
      <c r="QHN12073" s="18" t="s">
        <v>199</v>
      </c>
      <c r="QHO12073" s="18" t="s">
        <v>199</v>
      </c>
      <c r="QHP12073" s="18" t="s">
        <v>199</v>
      </c>
      <c r="QHQ12073" s="18" t="s">
        <v>199</v>
      </c>
      <c r="QHR12073" s="18" t="s">
        <v>199</v>
      </c>
      <c r="QHS12073" s="18" t="s">
        <v>199</v>
      </c>
      <c r="QHT12073" s="18" t="s">
        <v>199</v>
      </c>
      <c r="QHU12073" s="18" t="s">
        <v>199</v>
      </c>
      <c r="QHV12073" s="18" t="s">
        <v>199</v>
      </c>
      <c r="QHW12073" s="18" t="s">
        <v>199</v>
      </c>
      <c r="QHX12073" s="18" t="s">
        <v>199</v>
      </c>
      <c r="QHY12073" s="18" t="s">
        <v>199</v>
      </c>
      <c r="QHZ12073" s="18" t="s">
        <v>199</v>
      </c>
      <c r="QIA12073" s="18" t="s">
        <v>199</v>
      </c>
      <c r="QIB12073" s="18" t="s">
        <v>199</v>
      </c>
      <c r="QIC12073" s="18" t="s">
        <v>199</v>
      </c>
      <c r="QID12073" s="18" t="s">
        <v>199</v>
      </c>
      <c r="QIE12073" s="18" t="s">
        <v>199</v>
      </c>
      <c r="QIF12073" s="18" t="s">
        <v>199</v>
      </c>
      <c r="QIG12073" s="18" t="s">
        <v>199</v>
      </c>
      <c r="QIH12073" s="18" t="s">
        <v>199</v>
      </c>
      <c r="QII12073" s="18" t="s">
        <v>199</v>
      </c>
      <c r="QIJ12073" s="18" t="s">
        <v>199</v>
      </c>
      <c r="QIK12073" s="18" t="s">
        <v>199</v>
      </c>
      <c r="QIL12073" s="18" t="s">
        <v>199</v>
      </c>
      <c r="QIM12073" s="18" t="s">
        <v>199</v>
      </c>
      <c r="QIN12073" s="18" t="s">
        <v>199</v>
      </c>
      <c r="QIO12073" s="18" t="s">
        <v>199</v>
      </c>
      <c r="QIP12073" s="18" t="s">
        <v>199</v>
      </c>
      <c r="QIQ12073" s="18" t="s">
        <v>199</v>
      </c>
      <c r="QIR12073" s="18" t="s">
        <v>199</v>
      </c>
      <c r="QIS12073" s="18" t="s">
        <v>199</v>
      </c>
      <c r="QIT12073" s="18" t="s">
        <v>199</v>
      </c>
      <c r="QIU12073" s="18" t="s">
        <v>199</v>
      </c>
      <c r="QIV12073" s="18" t="s">
        <v>199</v>
      </c>
      <c r="QIW12073" s="18" t="s">
        <v>199</v>
      </c>
      <c r="QIX12073" s="18" t="s">
        <v>199</v>
      </c>
      <c r="QIY12073" s="18" t="s">
        <v>199</v>
      </c>
      <c r="QIZ12073" s="18" t="s">
        <v>199</v>
      </c>
      <c r="QJA12073" s="18" t="s">
        <v>199</v>
      </c>
      <c r="QJB12073" s="18" t="s">
        <v>199</v>
      </c>
      <c r="QJC12073" s="18" t="s">
        <v>199</v>
      </c>
      <c r="QJD12073" s="18" t="s">
        <v>199</v>
      </c>
      <c r="QJE12073" s="18" t="s">
        <v>199</v>
      </c>
      <c r="QJF12073" s="18" t="s">
        <v>199</v>
      </c>
      <c r="QJG12073" s="18" t="s">
        <v>199</v>
      </c>
      <c r="QJH12073" s="18" t="s">
        <v>199</v>
      </c>
      <c r="QJI12073" s="18" t="s">
        <v>199</v>
      </c>
      <c r="QJJ12073" s="18" t="s">
        <v>199</v>
      </c>
      <c r="QJK12073" s="18" t="s">
        <v>199</v>
      </c>
      <c r="QJL12073" s="18" t="s">
        <v>199</v>
      </c>
      <c r="QJM12073" s="18" t="s">
        <v>199</v>
      </c>
      <c r="QJN12073" s="18" t="s">
        <v>199</v>
      </c>
      <c r="QJO12073" s="18" t="s">
        <v>199</v>
      </c>
      <c r="QJP12073" s="18" t="s">
        <v>199</v>
      </c>
      <c r="QJQ12073" s="18" t="s">
        <v>199</v>
      </c>
      <c r="QJR12073" s="18" t="s">
        <v>199</v>
      </c>
      <c r="QJS12073" s="18" t="s">
        <v>199</v>
      </c>
      <c r="QJT12073" s="18" t="s">
        <v>199</v>
      </c>
      <c r="QJU12073" s="18" t="s">
        <v>199</v>
      </c>
      <c r="QJV12073" s="18" t="s">
        <v>199</v>
      </c>
      <c r="QJW12073" s="18" t="s">
        <v>199</v>
      </c>
      <c r="QJX12073" s="18" t="s">
        <v>199</v>
      </c>
      <c r="QJY12073" s="18" t="s">
        <v>199</v>
      </c>
      <c r="QJZ12073" s="18" t="s">
        <v>199</v>
      </c>
      <c r="QKA12073" s="18" t="s">
        <v>199</v>
      </c>
      <c r="QKB12073" s="18" t="s">
        <v>199</v>
      </c>
      <c r="QKC12073" s="18" t="s">
        <v>199</v>
      </c>
      <c r="QKD12073" s="18" t="s">
        <v>199</v>
      </c>
      <c r="QKE12073" s="18" t="s">
        <v>199</v>
      </c>
      <c r="QKF12073" s="18" t="s">
        <v>199</v>
      </c>
      <c r="QKG12073" s="18" t="s">
        <v>199</v>
      </c>
      <c r="QKH12073" s="18" t="s">
        <v>199</v>
      </c>
      <c r="QKI12073" s="18" t="s">
        <v>199</v>
      </c>
      <c r="QKJ12073" s="18" t="s">
        <v>199</v>
      </c>
      <c r="QKK12073" s="18" t="s">
        <v>199</v>
      </c>
      <c r="QKL12073" s="18" t="s">
        <v>199</v>
      </c>
      <c r="QKM12073" s="18" t="s">
        <v>199</v>
      </c>
      <c r="QKN12073" s="18" t="s">
        <v>199</v>
      </c>
      <c r="QKO12073" s="18" t="s">
        <v>199</v>
      </c>
      <c r="QKP12073" s="18" t="s">
        <v>199</v>
      </c>
      <c r="QKQ12073" s="18" t="s">
        <v>199</v>
      </c>
      <c r="QKR12073" s="18" t="s">
        <v>199</v>
      </c>
      <c r="QKS12073" s="18" t="s">
        <v>199</v>
      </c>
      <c r="QKT12073" s="18" t="s">
        <v>199</v>
      </c>
      <c r="QKU12073" s="18" t="s">
        <v>199</v>
      </c>
      <c r="QKV12073" s="18" t="s">
        <v>199</v>
      </c>
      <c r="QKW12073" s="18" t="s">
        <v>199</v>
      </c>
      <c r="QKX12073" s="18" t="s">
        <v>199</v>
      </c>
      <c r="QKY12073" s="18" t="s">
        <v>199</v>
      </c>
      <c r="QKZ12073" s="18" t="s">
        <v>199</v>
      </c>
      <c r="QLA12073" s="18" t="s">
        <v>199</v>
      </c>
      <c r="QLB12073" s="18" t="s">
        <v>199</v>
      </c>
      <c r="QLC12073" s="18" t="s">
        <v>199</v>
      </c>
      <c r="QLD12073" s="18" t="s">
        <v>199</v>
      </c>
      <c r="QLE12073" s="18" t="s">
        <v>199</v>
      </c>
      <c r="QLF12073" s="18" t="s">
        <v>199</v>
      </c>
      <c r="QLG12073" s="18" t="s">
        <v>199</v>
      </c>
      <c r="QLH12073" s="18" t="s">
        <v>199</v>
      </c>
      <c r="QLI12073" s="18" t="s">
        <v>199</v>
      </c>
      <c r="QLJ12073" s="18" t="s">
        <v>199</v>
      </c>
      <c r="QLK12073" s="18" t="s">
        <v>199</v>
      </c>
      <c r="QLL12073" s="18" t="s">
        <v>199</v>
      </c>
      <c r="QLM12073" s="18" t="s">
        <v>199</v>
      </c>
      <c r="QLN12073" s="18" t="s">
        <v>199</v>
      </c>
      <c r="QLO12073" s="18" t="s">
        <v>199</v>
      </c>
      <c r="QLP12073" s="18" t="s">
        <v>199</v>
      </c>
      <c r="QLQ12073" s="18" t="s">
        <v>199</v>
      </c>
      <c r="QLR12073" s="18" t="s">
        <v>199</v>
      </c>
      <c r="QLS12073" s="18" t="s">
        <v>199</v>
      </c>
      <c r="QLT12073" s="18" t="s">
        <v>199</v>
      </c>
      <c r="QLU12073" s="18" t="s">
        <v>199</v>
      </c>
      <c r="QLV12073" s="18" t="s">
        <v>199</v>
      </c>
      <c r="QLW12073" s="18" t="s">
        <v>199</v>
      </c>
      <c r="QLX12073" s="18" t="s">
        <v>199</v>
      </c>
      <c r="QLY12073" s="18" t="s">
        <v>199</v>
      </c>
      <c r="QLZ12073" s="18" t="s">
        <v>199</v>
      </c>
      <c r="QMA12073" s="18" t="s">
        <v>199</v>
      </c>
      <c r="QMB12073" s="18" t="s">
        <v>199</v>
      </c>
      <c r="QMC12073" s="18" t="s">
        <v>199</v>
      </c>
      <c r="QMD12073" s="18" t="s">
        <v>199</v>
      </c>
      <c r="QME12073" s="18" t="s">
        <v>199</v>
      </c>
      <c r="QMF12073" s="18" t="s">
        <v>199</v>
      </c>
      <c r="QMG12073" s="18" t="s">
        <v>199</v>
      </c>
      <c r="QMH12073" s="18" t="s">
        <v>199</v>
      </c>
      <c r="QMI12073" s="18" t="s">
        <v>199</v>
      </c>
      <c r="QMJ12073" s="18" t="s">
        <v>199</v>
      </c>
      <c r="QMK12073" s="18" t="s">
        <v>199</v>
      </c>
      <c r="QML12073" s="18" t="s">
        <v>199</v>
      </c>
      <c r="QMM12073" s="18" t="s">
        <v>199</v>
      </c>
      <c r="QMN12073" s="18" t="s">
        <v>199</v>
      </c>
      <c r="QMO12073" s="18" t="s">
        <v>199</v>
      </c>
      <c r="QMP12073" s="18" t="s">
        <v>199</v>
      </c>
      <c r="QMQ12073" s="18" t="s">
        <v>199</v>
      </c>
      <c r="QMR12073" s="18" t="s">
        <v>199</v>
      </c>
      <c r="QMS12073" s="18" t="s">
        <v>199</v>
      </c>
      <c r="QMT12073" s="18" t="s">
        <v>199</v>
      </c>
      <c r="QMU12073" s="18" t="s">
        <v>199</v>
      </c>
      <c r="QMV12073" s="18" t="s">
        <v>199</v>
      </c>
      <c r="QMW12073" s="18" t="s">
        <v>199</v>
      </c>
      <c r="QMX12073" s="18" t="s">
        <v>199</v>
      </c>
      <c r="QMY12073" s="18" t="s">
        <v>199</v>
      </c>
      <c r="QMZ12073" s="18" t="s">
        <v>199</v>
      </c>
      <c r="QNA12073" s="18" t="s">
        <v>199</v>
      </c>
      <c r="QNB12073" s="18" t="s">
        <v>199</v>
      </c>
      <c r="QNC12073" s="18" t="s">
        <v>199</v>
      </c>
      <c r="QND12073" s="18" t="s">
        <v>199</v>
      </c>
      <c r="QNE12073" s="18" t="s">
        <v>199</v>
      </c>
      <c r="QNF12073" s="18" t="s">
        <v>199</v>
      </c>
      <c r="QNG12073" s="18" t="s">
        <v>199</v>
      </c>
      <c r="QNH12073" s="18" t="s">
        <v>199</v>
      </c>
      <c r="QNI12073" s="18" t="s">
        <v>199</v>
      </c>
      <c r="QNJ12073" s="18" t="s">
        <v>199</v>
      </c>
      <c r="QNK12073" s="18" t="s">
        <v>199</v>
      </c>
      <c r="QNL12073" s="18" t="s">
        <v>199</v>
      </c>
      <c r="QNM12073" s="18" t="s">
        <v>199</v>
      </c>
      <c r="QNN12073" s="18" t="s">
        <v>199</v>
      </c>
      <c r="QNO12073" s="18" t="s">
        <v>199</v>
      </c>
      <c r="QNP12073" s="18" t="s">
        <v>199</v>
      </c>
      <c r="QNQ12073" s="18" t="s">
        <v>199</v>
      </c>
      <c r="QNR12073" s="18" t="s">
        <v>199</v>
      </c>
      <c r="QNS12073" s="18" t="s">
        <v>199</v>
      </c>
      <c r="QNT12073" s="18" t="s">
        <v>199</v>
      </c>
      <c r="QNU12073" s="18" t="s">
        <v>199</v>
      </c>
      <c r="QNV12073" s="18" t="s">
        <v>199</v>
      </c>
      <c r="QNW12073" s="18" t="s">
        <v>199</v>
      </c>
      <c r="QNX12073" s="18" t="s">
        <v>199</v>
      </c>
      <c r="QNY12073" s="18" t="s">
        <v>199</v>
      </c>
      <c r="QNZ12073" s="18" t="s">
        <v>199</v>
      </c>
      <c r="QOA12073" s="18" t="s">
        <v>199</v>
      </c>
      <c r="QOB12073" s="18" t="s">
        <v>199</v>
      </c>
      <c r="QOC12073" s="18" t="s">
        <v>199</v>
      </c>
      <c r="QOD12073" s="18" t="s">
        <v>199</v>
      </c>
      <c r="QOE12073" s="18" t="s">
        <v>199</v>
      </c>
      <c r="QOF12073" s="18" t="s">
        <v>199</v>
      </c>
      <c r="QOG12073" s="18" t="s">
        <v>199</v>
      </c>
      <c r="QOH12073" s="18" t="s">
        <v>199</v>
      </c>
      <c r="QOI12073" s="18" t="s">
        <v>199</v>
      </c>
      <c r="QOJ12073" s="18" t="s">
        <v>199</v>
      </c>
      <c r="QOK12073" s="18" t="s">
        <v>199</v>
      </c>
      <c r="QOL12073" s="18" t="s">
        <v>199</v>
      </c>
      <c r="QOM12073" s="18" t="s">
        <v>199</v>
      </c>
      <c r="QON12073" s="18" t="s">
        <v>199</v>
      </c>
      <c r="QOO12073" s="18" t="s">
        <v>199</v>
      </c>
      <c r="QOP12073" s="18" t="s">
        <v>199</v>
      </c>
      <c r="QOQ12073" s="18" t="s">
        <v>199</v>
      </c>
      <c r="QOR12073" s="18" t="s">
        <v>199</v>
      </c>
      <c r="QOS12073" s="18" t="s">
        <v>199</v>
      </c>
      <c r="QOT12073" s="18" t="s">
        <v>199</v>
      </c>
      <c r="QOU12073" s="18" t="s">
        <v>199</v>
      </c>
      <c r="QOV12073" s="18" t="s">
        <v>199</v>
      </c>
      <c r="QOW12073" s="18" t="s">
        <v>199</v>
      </c>
      <c r="QOX12073" s="18" t="s">
        <v>199</v>
      </c>
      <c r="QOY12073" s="18" t="s">
        <v>199</v>
      </c>
      <c r="QOZ12073" s="18" t="s">
        <v>199</v>
      </c>
      <c r="QPA12073" s="18" t="s">
        <v>199</v>
      </c>
      <c r="QPB12073" s="18" t="s">
        <v>199</v>
      </c>
      <c r="QPC12073" s="18" t="s">
        <v>199</v>
      </c>
      <c r="QPD12073" s="18" t="s">
        <v>199</v>
      </c>
      <c r="QPE12073" s="18" t="s">
        <v>199</v>
      </c>
      <c r="QPF12073" s="18" t="s">
        <v>199</v>
      </c>
      <c r="QPG12073" s="18" t="s">
        <v>199</v>
      </c>
      <c r="QPH12073" s="18" t="s">
        <v>199</v>
      </c>
      <c r="QPI12073" s="18" t="s">
        <v>199</v>
      </c>
      <c r="QPJ12073" s="18" t="s">
        <v>199</v>
      </c>
      <c r="QPK12073" s="18" t="s">
        <v>199</v>
      </c>
      <c r="QPL12073" s="18" t="s">
        <v>199</v>
      </c>
      <c r="QPM12073" s="18" t="s">
        <v>199</v>
      </c>
      <c r="QPN12073" s="18" t="s">
        <v>199</v>
      </c>
      <c r="QPO12073" s="18" t="s">
        <v>199</v>
      </c>
      <c r="QPP12073" s="18" t="s">
        <v>199</v>
      </c>
      <c r="QPQ12073" s="18" t="s">
        <v>199</v>
      </c>
      <c r="QPR12073" s="18" t="s">
        <v>199</v>
      </c>
      <c r="QPS12073" s="18" t="s">
        <v>199</v>
      </c>
      <c r="QPT12073" s="18" t="s">
        <v>199</v>
      </c>
      <c r="QPU12073" s="18" t="s">
        <v>199</v>
      </c>
      <c r="QPV12073" s="18" t="s">
        <v>199</v>
      </c>
      <c r="QPW12073" s="18" t="s">
        <v>199</v>
      </c>
      <c r="QPX12073" s="18" t="s">
        <v>199</v>
      </c>
      <c r="QPY12073" s="18" t="s">
        <v>199</v>
      </c>
      <c r="QPZ12073" s="18" t="s">
        <v>199</v>
      </c>
      <c r="QQA12073" s="18" t="s">
        <v>199</v>
      </c>
      <c r="QQB12073" s="18" t="s">
        <v>199</v>
      </c>
      <c r="QQC12073" s="18" t="s">
        <v>199</v>
      </c>
      <c r="QQD12073" s="18" t="s">
        <v>199</v>
      </c>
      <c r="QQE12073" s="18" t="s">
        <v>199</v>
      </c>
      <c r="QQF12073" s="18" t="s">
        <v>199</v>
      </c>
      <c r="QQG12073" s="18" t="s">
        <v>199</v>
      </c>
      <c r="QQH12073" s="18" t="s">
        <v>199</v>
      </c>
      <c r="QQI12073" s="18" t="s">
        <v>199</v>
      </c>
      <c r="QQJ12073" s="18" t="s">
        <v>199</v>
      </c>
      <c r="QQK12073" s="18" t="s">
        <v>199</v>
      </c>
      <c r="QQL12073" s="18" t="s">
        <v>199</v>
      </c>
      <c r="QQM12073" s="18" t="s">
        <v>199</v>
      </c>
      <c r="QQN12073" s="18" t="s">
        <v>199</v>
      </c>
      <c r="QQO12073" s="18" t="s">
        <v>199</v>
      </c>
      <c r="QQP12073" s="18" t="s">
        <v>199</v>
      </c>
      <c r="QQQ12073" s="18" t="s">
        <v>199</v>
      </c>
      <c r="QQR12073" s="18" t="s">
        <v>199</v>
      </c>
      <c r="QQS12073" s="18" t="s">
        <v>199</v>
      </c>
      <c r="QQT12073" s="18" t="s">
        <v>199</v>
      </c>
      <c r="QQU12073" s="18" t="s">
        <v>199</v>
      </c>
      <c r="QQV12073" s="18" t="s">
        <v>199</v>
      </c>
      <c r="QQW12073" s="18" t="s">
        <v>199</v>
      </c>
      <c r="QQX12073" s="18" t="s">
        <v>199</v>
      </c>
      <c r="QQY12073" s="18" t="s">
        <v>199</v>
      </c>
      <c r="QQZ12073" s="18" t="s">
        <v>199</v>
      </c>
      <c r="QRA12073" s="18" t="s">
        <v>199</v>
      </c>
      <c r="QRB12073" s="18" t="s">
        <v>199</v>
      </c>
      <c r="QRC12073" s="18" t="s">
        <v>199</v>
      </c>
      <c r="QRD12073" s="18" t="s">
        <v>199</v>
      </c>
      <c r="QRE12073" s="18" t="s">
        <v>199</v>
      </c>
      <c r="QRF12073" s="18" t="s">
        <v>199</v>
      </c>
      <c r="QRG12073" s="18" t="s">
        <v>199</v>
      </c>
      <c r="QRH12073" s="18" t="s">
        <v>199</v>
      </c>
      <c r="QRI12073" s="18" t="s">
        <v>199</v>
      </c>
      <c r="QRJ12073" s="18" t="s">
        <v>199</v>
      </c>
      <c r="QRK12073" s="18" t="s">
        <v>199</v>
      </c>
      <c r="QRL12073" s="18" t="s">
        <v>199</v>
      </c>
      <c r="QRM12073" s="18" t="s">
        <v>199</v>
      </c>
      <c r="QRN12073" s="18" t="s">
        <v>199</v>
      </c>
      <c r="QRO12073" s="18" t="s">
        <v>199</v>
      </c>
      <c r="QRP12073" s="18" t="s">
        <v>199</v>
      </c>
      <c r="QRQ12073" s="18" t="s">
        <v>199</v>
      </c>
      <c r="QRR12073" s="18" t="s">
        <v>199</v>
      </c>
      <c r="QRS12073" s="18" t="s">
        <v>199</v>
      </c>
      <c r="QRT12073" s="18" t="s">
        <v>199</v>
      </c>
      <c r="QRU12073" s="18" t="s">
        <v>199</v>
      </c>
      <c r="QRV12073" s="18" t="s">
        <v>199</v>
      </c>
      <c r="QRW12073" s="18" t="s">
        <v>199</v>
      </c>
      <c r="QRX12073" s="18" t="s">
        <v>199</v>
      </c>
      <c r="QRY12073" s="18" t="s">
        <v>199</v>
      </c>
      <c r="QRZ12073" s="18" t="s">
        <v>199</v>
      </c>
      <c r="QSA12073" s="18" t="s">
        <v>199</v>
      </c>
      <c r="QSB12073" s="18" t="s">
        <v>199</v>
      </c>
      <c r="QSC12073" s="18" t="s">
        <v>199</v>
      </c>
      <c r="QSD12073" s="18" t="s">
        <v>199</v>
      </c>
      <c r="QSE12073" s="18" t="s">
        <v>199</v>
      </c>
      <c r="QSF12073" s="18" t="s">
        <v>199</v>
      </c>
      <c r="QSG12073" s="18" t="s">
        <v>199</v>
      </c>
      <c r="QSH12073" s="18" t="s">
        <v>199</v>
      </c>
      <c r="QSI12073" s="18" t="s">
        <v>199</v>
      </c>
      <c r="QSJ12073" s="18" t="s">
        <v>199</v>
      </c>
      <c r="QSK12073" s="18" t="s">
        <v>199</v>
      </c>
      <c r="QSL12073" s="18" t="s">
        <v>199</v>
      </c>
      <c r="QSM12073" s="18" t="s">
        <v>199</v>
      </c>
      <c r="QSN12073" s="18" t="s">
        <v>199</v>
      </c>
      <c r="QSO12073" s="18" t="s">
        <v>199</v>
      </c>
      <c r="QSP12073" s="18" t="s">
        <v>199</v>
      </c>
      <c r="QSQ12073" s="18" t="s">
        <v>199</v>
      </c>
      <c r="QSR12073" s="18" t="s">
        <v>199</v>
      </c>
      <c r="QSS12073" s="18" t="s">
        <v>199</v>
      </c>
      <c r="QST12073" s="18" t="s">
        <v>199</v>
      </c>
      <c r="QSU12073" s="18" t="s">
        <v>199</v>
      </c>
      <c r="QSV12073" s="18" t="s">
        <v>199</v>
      </c>
      <c r="QSW12073" s="18" t="s">
        <v>199</v>
      </c>
      <c r="QSX12073" s="18" t="s">
        <v>199</v>
      </c>
      <c r="QSY12073" s="18" t="s">
        <v>199</v>
      </c>
      <c r="QSZ12073" s="18" t="s">
        <v>199</v>
      </c>
      <c r="QTA12073" s="18" t="s">
        <v>199</v>
      </c>
      <c r="QTB12073" s="18" t="s">
        <v>199</v>
      </c>
      <c r="QTC12073" s="18" t="s">
        <v>199</v>
      </c>
      <c r="QTD12073" s="18" t="s">
        <v>199</v>
      </c>
      <c r="QTE12073" s="18" t="s">
        <v>199</v>
      </c>
      <c r="QTF12073" s="18" t="s">
        <v>199</v>
      </c>
      <c r="QTG12073" s="18" t="s">
        <v>199</v>
      </c>
      <c r="QTH12073" s="18" t="s">
        <v>199</v>
      </c>
      <c r="QTI12073" s="18" t="s">
        <v>199</v>
      </c>
      <c r="QTJ12073" s="18" t="s">
        <v>199</v>
      </c>
      <c r="QTK12073" s="18" t="s">
        <v>199</v>
      </c>
      <c r="QTL12073" s="18" t="s">
        <v>199</v>
      </c>
      <c r="QTM12073" s="18" t="s">
        <v>199</v>
      </c>
      <c r="QTN12073" s="18" t="s">
        <v>199</v>
      </c>
      <c r="QTO12073" s="18" t="s">
        <v>199</v>
      </c>
      <c r="QTP12073" s="18" t="s">
        <v>199</v>
      </c>
      <c r="QTQ12073" s="18" t="s">
        <v>199</v>
      </c>
      <c r="QTR12073" s="18" t="s">
        <v>199</v>
      </c>
      <c r="QTS12073" s="18" t="s">
        <v>199</v>
      </c>
      <c r="QTT12073" s="18" t="s">
        <v>199</v>
      </c>
      <c r="QTU12073" s="18" t="s">
        <v>199</v>
      </c>
      <c r="QTV12073" s="18" t="s">
        <v>199</v>
      </c>
      <c r="QTW12073" s="18" t="s">
        <v>199</v>
      </c>
      <c r="QTX12073" s="18" t="s">
        <v>199</v>
      </c>
      <c r="QTY12073" s="18" t="s">
        <v>199</v>
      </c>
      <c r="QTZ12073" s="18" t="s">
        <v>199</v>
      </c>
      <c r="QUA12073" s="18" t="s">
        <v>199</v>
      </c>
      <c r="QUB12073" s="18" t="s">
        <v>199</v>
      </c>
      <c r="QUC12073" s="18" t="s">
        <v>199</v>
      </c>
      <c r="QUD12073" s="18" t="s">
        <v>199</v>
      </c>
      <c r="QUE12073" s="18" t="s">
        <v>199</v>
      </c>
      <c r="QUF12073" s="18" t="s">
        <v>199</v>
      </c>
      <c r="QUG12073" s="18" t="s">
        <v>199</v>
      </c>
      <c r="QUH12073" s="18" t="s">
        <v>199</v>
      </c>
      <c r="QUI12073" s="18" t="s">
        <v>199</v>
      </c>
      <c r="QUJ12073" s="18" t="s">
        <v>199</v>
      </c>
      <c r="QUK12073" s="18" t="s">
        <v>199</v>
      </c>
      <c r="QUL12073" s="18" t="s">
        <v>199</v>
      </c>
      <c r="QUM12073" s="18" t="s">
        <v>199</v>
      </c>
      <c r="QUN12073" s="18" t="s">
        <v>199</v>
      </c>
      <c r="QUO12073" s="18" t="s">
        <v>199</v>
      </c>
      <c r="QUP12073" s="18" t="s">
        <v>199</v>
      </c>
      <c r="QUQ12073" s="18" t="s">
        <v>199</v>
      </c>
      <c r="QUR12073" s="18" t="s">
        <v>199</v>
      </c>
      <c r="QUS12073" s="18" t="s">
        <v>199</v>
      </c>
      <c r="QUT12073" s="18" t="s">
        <v>199</v>
      </c>
      <c r="QUU12073" s="18" t="s">
        <v>199</v>
      </c>
      <c r="QUV12073" s="18" t="s">
        <v>199</v>
      </c>
      <c r="QUW12073" s="18" t="s">
        <v>199</v>
      </c>
      <c r="QUX12073" s="18" t="s">
        <v>199</v>
      </c>
      <c r="QUY12073" s="18" t="s">
        <v>199</v>
      </c>
      <c r="QUZ12073" s="18" t="s">
        <v>199</v>
      </c>
      <c r="QVA12073" s="18" t="s">
        <v>199</v>
      </c>
      <c r="QVB12073" s="18" t="s">
        <v>199</v>
      </c>
      <c r="QVC12073" s="18" t="s">
        <v>199</v>
      </c>
      <c r="QVD12073" s="18" t="s">
        <v>199</v>
      </c>
      <c r="QVE12073" s="18" t="s">
        <v>199</v>
      </c>
      <c r="QVF12073" s="18" t="s">
        <v>199</v>
      </c>
      <c r="QVG12073" s="18" t="s">
        <v>199</v>
      </c>
      <c r="QVH12073" s="18" t="s">
        <v>199</v>
      </c>
      <c r="QVI12073" s="18" t="s">
        <v>199</v>
      </c>
      <c r="QVJ12073" s="18" t="s">
        <v>199</v>
      </c>
      <c r="QVK12073" s="18" t="s">
        <v>199</v>
      </c>
      <c r="QVL12073" s="18" t="s">
        <v>199</v>
      </c>
      <c r="QVM12073" s="18" t="s">
        <v>199</v>
      </c>
      <c r="QVN12073" s="18" t="s">
        <v>199</v>
      </c>
      <c r="QVO12073" s="18" t="s">
        <v>199</v>
      </c>
      <c r="QVP12073" s="18" t="s">
        <v>199</v>
      </c>
      <c r="QVQ12073" s="18" t="s">
        <v>199</v>
      </c>
      <c r="QVR12073" s="18" t="s">
        <v>199</v>
      </c>
      <c r="QVS12073" s="18" t="s">
        <v>199</v>
      </c>
      <c r="QVT12073" s="18" t="s">
        <v>199</v>
      </c>
      <c r="QVU12073" s="18" t="s">
        <v>199</v>
      </c>
      <c r="QVV12073" s="18" t="s">
        <v>199</v>
      </c>
      <c r="QVW12073" s="18" t="s">
        <v>199</v>
      </c>
      <c r="QVX12073" s="18" t="s">
        <v>199</v>
      </c>
      <c r="QVY12073" s="18" t="s">
        <v>199</v>
      </c>
      <c r="QVZ12073" s="18" t="s">
        <v>199</v>
      </c>
      <c r="QWA12073" s="18" t="s">
        <v>199</v>
      </c>
      <c r="QWB12073" s="18" t="s">
        <v>199</v>
      </c>
      <c r="QWC12073" s="18" t="s">
        <v>199</v>
      </c>
      <c r="QWD12073" s="18" t="s">
        <v>199</v>
      </c>
      <c r="QWE12073" s="18" t="s">
        <v>199</v>
      </c>
      <c r="QWF12073" s="18" t="s">
        <v>199</v>
      </c>
      <c r="QWG12073" s="18" t="s">
        <v>199</v>
      </c>
      <c r="QWH12073" s="18" t="s">
        <v>199</v>
      </c>
      <c r="QWI12073" s="18" t="s">
        <v>199</v>
      </c>
      <c r="QWJ12073" s="18" t="s">
        <v>199</v>
      </c>
      <c r="QWK12073" s="18" t="s">
        <v>199</v>
      </c>
      <c r="QWL12073" s="18" t="s">
        <v>199</v>
      </c>
      <c r="QWM12073" s="18" t="s">
        <v>199</v>
      </c>
      <c r="QWN12073" s="18" t="s">
        <v>199</v>
      </c>
      <c r="QWO12073" s="18" t="s">
        <v>199</v>
      </c>
      <c r="QWP12073" s="18" t="s">
        <v>199</v>
      </c>
      <c r="QWQ12073" s="18" t="s">
        <v>199</v>
      </c>
      <c r="QWR12073" s="18" t="s">
        <v>199</v>
      </c>
      <c r="QWS12073" s="18" t="s">
        <v>199</v>
      </c>
      <c r="QWT12073" s="18" t="s">
        <v>199</v>
      </c>
      <c r="QWU12073" s="18" t="s">
        <v>199</v>
      </c>
      <c r="QWV12073" s="18" t="s">
        <v>199</v>
      </c>
      <c r="QWW12073" s="18" t="s">
        <v>199</v>
      </c>
      <c r="QWX12073" s="18" t="s">
        <v>199</v>
      </c>
      <c r="QWY12073" s="18" t="s">
        <v>199</v>
      </c>
      <c r="QWZ12073" s="18" t="s">
        <v>199</v>
      </c>
      <c r="QXA12073" s="18" t="s">
        <v>199</v>
      </c>
      <c r="QXB12073" s="18" t="s">
        <v>199</v>
      </c>
      <c r="QXC12073" s="18" t="s">
        <v>199</v>
      </c>
      <c r="QXD12073" s="18" t="s">
        <v>199</v>
      </c>
      <c r="QXE12073" s="18" t="s">
        <v>199</v>
      </c>
      <c r="QXF12073" s="18" t="s">
        <v>199</v>
      </c>
      <c r="QXG12073" s="18" t="s">
        <v>199</v>
      </c>
      <c r="QXH12073" s="18" t="s">
        <v>199</v>
      </c>
      <c r="QXI12073" s="18" t="s">
        <v>199</v>
      </c>
      <c r="QXJ12073" s="18" t="s">
        <v>199</v>
      </c>
      <c r="QXK12073" s="18" t="s">
        <v>199</v>
      </c>
      <c r="QXL12073" s="18" t="s">
        <v>199</v>
      </c>
      <c r="QXM12073" s="18" t="s">
        <v>199</v>
      </c>
      <c r="QXN12073" s="18" t="s">
        <v>199</v>
      </c>
      <c r="QXO12073" s="18" t="s">
        <v>199</v>
      </c>
      <c r="QXP12073" s="18" t="s">
        <v>199</v>
      </c>
      <c r="QXQ12073" s="18" t="s">
        <v>199</v>
      </c>
      <c r="QXR12073" s="18" t="s">
        <v>199</v>
      </c>
      <c r="QXS12073" s="18" t="s">
        <v>199</v>
      </c>
      <c r="QXT12073" s="18" t="s">
        <v>199</v>
      </c>
      <c r="QXU12073" s="18" t="s">
        <v>199</v>
      </c>
      <c r="QXV12073" s="18" t="s">
        <v>199</v>
      </c>
      <c r="QXW12073" s="18" t="s">
        <v>199</v>
      </c>
      <c r="QXX12073" s="18" t="s">
        <v>199</v>
      </c>
      <c r="QXY12073" s="18" t="s">
        <v>199</v>
      </c>
      <c r="QXZ12073" s="18" t="s">
        <v>199</v>
      </c>
      <c r="QYA12073" s="18" t="s">
        <v>199</v>
      </c>
      <c r="QYB12073" s="18" t="s">
        <v>199</v>
      </c>
      <c r="QYC12073" s="18" t="s">
        <v>199</v>
      </c>
      <c r="QYD12073" s="18" t="s">
        <v>199</v>
      </c>
      <c r="QYE12073" s="18" t="s">
        <v>199</v>
      </c>
      <c r="QYF12073" s="18" t="s">
        <v>199</v>
      </c>
      <c r="QYG12073" s="18" t="s">
        <v>199</v>
      </c>
      <c r="QYH12073" s="18" t="s">
        <v>199</v>
      </c>
      <c r="QYI12073" s="18" t="s">
        <v>199</v>
      </c>
      <c r="QYJ12073" s="18" t="s">
        <v>199</v>
      </c>
      <c r="QYK12073" s="18" t="s">
        <v>199</v>
      </c>
      <c r="QYL12073" s="18" t="s">
        <v>199</v>
      </c>
      <c r="QYM12073" s="18" t="s">
        <v>199</v>
      </c>
      <c r="QYN12073" s="18" t="s">
        <v>199</v>
      </c>
      <c r="QYO12073" s="18" t="s">
        <v>199</v>
      </c>
      <c r="QYP12073" s="18" t="s">
        <v>199</v>
      </c>
      <c r="QYQ12073" s="18" t="s">
        <v>199</v>
      </c>
      <c r="QYR12073" s="18" t="s">
        <v>199</v>
      </c>
      <c r="QYS12073" s="18" t="s">
        <v>199</v>
      </c>
      <c r="QYT12073" s="18" t="s">
        <v>199</v>
      </c>
      <c r="QYU12073" s="18" t="s">
        <v>199</v>
      </c>
      <c r="QYV12073" s="18" t="s">
        <v>199</v>
      </c>
      <c r="QYW12073" s="18" t="s">
        <v>199</v>
      </c>
      <c r="QYX12073" s="18" t="s">
        <v>199</v>
      </c>
      <c r="QYY12073" s="18" t="s">
        <v>199</v>
      </c>
      <c r="QYZ12073" s="18" t="s">
        <v>199</v>
      </c>
      <c r="QZA12073" s="18" t="s">
        <v>199</v>
      </c>
      <c r="QZB12073" s="18" t="s">
        <v>199</v>
      </c>
      <c r="QZC12073" s="18" t="s">
        <v>199</v>
      </c>
      <c r="QZD12073" s="18" t="s">
        <v>199</v>
      </c>
      <c r="QZE12073" s="18" t="s">
        <v>199</v>
      </c>
      <c r="QZF12073" s="18" t="s">
        <v>199</v>
      </c>
      <c r="QZG12073" s="18" t="s">
        <v>199</v>
      </c>
      <c r="QZH12073" s="18" t="s">
        <v>199</v>
      </c>
      <c r="QZI12073" s="18" t="s">
        <v>199</v>
      </c>
      <c r="QZJ12073" s="18" t="s">
        <v>199</v>
      </c>
      <c r="QZK12073" s="18" t="s">
        <v>199</v>
      </c>
      <c r="QZL12073" s="18" t="s">
        <v>199</v>
      </c>
      <c r="QZM12073" s="18" t="s">
        <v>199</v>
      </c>
      <c r="QZN12073" s="18" t="s">
        <v>199</v>
      </c>
      <c r="QZO12073" s="18" t="s">
        <v>199</v>
      </c>
      <c r="QZP12073" s="18" t="s">
        <v>199</v>
      </c>
      <c r="QZQ12073" s="18" t="s">
        <v>199</v>
      </c>
      <c r="QZR12073" s="18" t="s">
        <v>199</v>
      </c>
      <c r="QZS12073" s="18" t="s">
        <v>199</v>
      </c>
      <c r="QZT12073" s="18" t="s">
        <v>199</v>
      </c>
      <c r="QZU12073" s="18" t="s">
        <v>199</v>
      </c>
      <c r="QZV12073" s="18" t="s">
        <v>199</v>
      </c>
      <c r="QZW12073" s="18" t="s">
        <v>199</v>
      </c>
      <c r="QZX12073" s="18" t="s">
        <v>199</v>
      </c>
      <c r="QZY12073" s="18" t="s">
        <v>199</v>
      </c>
      <c r="QZZ12073" s="18" t="s">
        <v>199</v>
      </c>
      <c r="RAA12073" s="18" t="s">
        <v>199</v>
      </c>
      <c r="RAB12073" s="18" t="s">
        <v>199</v>
      </c>
      <c r="RAC12073" s="18" t="s">
        <v>199</v>
      </c>
      <c r="RAD12073" s="18" t="s">
        <v>199</v>
      </c>
      <c r="RAE12073" s="18" t="s">
        <v>199</v>
      </c>
      <c r="RAF12073" s="18" t="s">
        <v>199</v>
      </c>
      <c r="RAG12073" s="18" t="s">
        <v>199</v>
      </c>
      <c r="RAH12073" s="18" t="s">
        <v>199</v>
      </c>
      <c r="RAI12073" s="18" t="s">
        <v>199</v>
      </c>
      <c r="RAJ12073" s="18" t="s">
        <v>199</v>
      </c>
      <c r="RAK12073" s="18" t="s">
        <v>199</v>
      </c>
      <c r="RAL12073" s="18" t="s">
        <v>199</v>
      </c>
      <c r="RAM12073" s="18" t="s">
        <v>199</v>
      </c>
      <c r="RAN12073" s="18" t="s">
        <v>199</v>
      </c>
      <c r="RAO12073" s="18" t="s">
        <v>199</v>
      </c>
      <c r="RAP12073" s="18" t="s">
        <v>199</v>
      </c>
      <c r="RAQ12073" s="18" t="s">
        <v>199</v>
      </c>
      <c r="RAR12073" s="18" t="s">
        <v>199</v>
      </c>
      <c r="RAS12073" s="18" t="s">
        <v>199</v>
      </c>
      <c r="RAT12073" s="18" t="s">
        <v>199</v>
      </c>
      <c r="RAU12073" s="18" t="s">
        <v>199</v>
      </c>
      <c r="RAV12073" s="18" t="s">
        <v>199</v>
      </c>
      <c r="RAW12073" s="18" t="s">
        <v>199</v>
      </c>
      <c r="RAX12073" s="18" t="s">
        <v>199</v>
      </c>
      <c r="RAY12073" s="18" t="s">
        <v>199</v>
      </c>
      <c r="RAZ12073" s="18" t="s">
        <v>199</v>
      </c>
      <c r="RBA12073" s="18" t="s">
        <v>199</v>
      </c>
      <c r="RBB12073" s="18" t="s">
        <v>199</v>
      </c>
      <c r="RBC12073" s="18" t="s">
        <v>199</v>
      </c>
      <c r="RBD12073" s="18" t="s">
        <v>199</v>
      </c>
      <c r="RBE12073" s="18" t="s">
        <v>199</v>
      </c>
      <c r="RBF12073" s="18" t="s">
        <v>199</v>
      </c>
      <c r="RBG12073" s="18" t="s">
        <v>199</v>
      </c>
      <c r="RBH12073" s="18" t="s">
        <v>199</v>
      </c>
      <c r="RBI12073" s="18" t="s">
        <v>199</v>
      </c>
      <c r="RBJ12073" s="18" t="s">
        <v>199</v>
      </c>
      <c r="RBK12073" s="18" t="s">
        <v>199</v>
      </c>
      <c r="RBL12073" s="18" t="s">
        <v>199</v>
      </c>
      <c r="RBM12073" s="18" t="s">
        <v>199</v>
      </c>
      <c r="RBN12073" s="18" t="s">
        <v>199</v>
      </c>
      <c r="RBO12073" s="18" t="s">
        <v>199</v>
      </c>
      <c r="RBP12073" s="18" t="s">
        <v>199</v>
      </c>
      <c r="RBQ12073" s="18" t="s">
        <v>199</v>
      </c>
      <c r="RBR12073" s="18" t="s">
        <v>199</v>
      </c>
      <c r="RBS12073" s="18" t="s">
        <v>199</v>
      </c>
      <c r="RBT12073" s="18" t="s">
        <v>199</v>
      </c>
      <c r="RBU12073" s="18" t="s">
        <v>199</v>
      </c>
      <c r="RBV12073" s="18" t="s">
        <v>199</v>
      </c>
      <c r="RBW12073" s="18" t="s">
        <v>199</v>
      </c>
      <c r="RBX12073" s="18" t="s">
        <v>199</v>
      </c>
      <c r="RBY12073" s="18" t="s">
        <v>199</v>
      </c>
      <c r="RBZ12073" s="18" t="s">
        <v>199</v>
      </c>
      <c r="RCA12073" s="18" t="s">
        <v>199</v>
      </c>
      <c r="RCB12073" s="18" t="s">
        <v>199</v>
      </c>
      <c r="RCC12073" s="18" t="s">
        <v>199</v>
      </c>
      <c r="RCD12073" s="18" t="s">
        <v>199</v>
      </c>
      <c r="RCE12073" s="18" t="s">
        <v>199</v>
      </c>
      <c r="RCF12073" s="18" t="s">
        <v>199</v>
      </c>
      <c r="RCG12073" s="18" t="s">
        <v>199</v>
      </c>
      <c r="RCH12073" s="18" t="s">
        <v>199</v>
      </c>
      <c r="RCI12073" s="18" t="s">
        <v>199</v>
      </c>
      <c r="RCJ12073" s="18" t="s">
        <v>199</v>
      </c>
      <c r="RCK12073" s="18" t="s">
        <v>199</v>
      </c>
      <c r="RCL12073" s="18" t="s">
        <v>199</v>
      </c>
      <c r="RCM12073" s="18" t="s">
        <v>199</v>
      </c>
      <c r="RCN12073" s="18" t="s">
        <v>199</v>
      </c>
      <c r="RCO12073" s="18" t="s">
        <v>199</v>
      </c>
      <c r="RCP12073" s="18" t="s">
        <v>199</v>
      </c>
      <c r="RCQ12073" s="18" t="s">
        <v>199</v>
      </c>
      <c r="RCR12073" s="18" t="s">
        <v>199</v>
      </c>
      <c r="RCS12073" s="18" t="s">
        <v>199</v>
      </c>
      <c r="RCT12073" s="18" t="s">
        <v>199</v>
      </c>
      <c r="RCU12073" s="18" t="s">
        <v>199</v>
      </c>
      <c r="RCV12073" s="18" t="s">
        <v>199</v>
      </c>
      <c r="RCW12073" s="18" t="s">
        <v>199</v>
      </c>
      <c r="RCX12073" s="18" t="s">
        <v>199</v>
      </c>
      <c r="RCY12073" s="18" t="s">
        <v>199</v>
      </c>
      <c r="RCZ12073" s="18" t="s">
        <v>199</v>
      </c>
      <c r="RDA12073" s="18" t="s">
        <v>199</v>
      </c>
      <c r="RDB12073" s="18" t="s">
        <v>199</v>
      </c>
      <c r="RDC12073" s="18" t="s">
        <v>199</v>
      </c>
      <c r="RDD12073" s="18" t="s">
        <v>199</v>
      </c>
      <c r="RDE12073" s="18" t="s">
        <v>199</v>
      </c>
      <c r="RDF12073" s="18" t="s">
        <v>199</v>
      </c>
      <c r="RDG12073" s="18" t="s">
        <v>199</v>
      </c>
      <c r="RDH12073" s="18" t="s">
        <v>199</v>
      </c>
      <c r="RDI12073" s="18" t="s">
        <v>199</v>
      </c>
      <c r="RDJ12073" s="18" t="s">
        <v>199</v>
      </c>
      <c r="RDK12073" s="18" t="s">
        <v>199</v>
      </c>
      <c r="RDL12073" s="18" t="s">
        <v>199</v>
      </c>
      <c r="RDM12073" s="18" t="s">
        <v>199</v>
      </c>
      <c r="RDN12073" s="18" t="s">
        <v>199</v>
      </c>
      <c r="RDO12073" s="18" t="s">
        <v>199</v>
      </c>
      <c r="RDP12073" s="18" t="s">
        <v>199</v>
      </c>
      <c r="RDQ12073" s="18" t="s">
        <v>199</v>
      </c>
      <c r="RDR12073" s="18" t="s">
        <v>199</v>
      </c>
      <c r="RDS12073" s="18" t="s">
        <v>199</v>
      </c>
      <c r="RDT12073" s="18" t="s">
        <v>199</v>
      </c>
      <c r="RDU12073" s="18" t="s">
        <v>199</v>
      </c>
      <c r="RDV12073" s="18" t="s">
        <v>199</v>
      </c>
      <c r="RDW12073" s="18" t="s">
        <v>199</v>
      </c>
      <c r="RDX12073" s="18" t="s">
        <v>199</v>
      </c>
      <c r="RDY12073" s="18" t="s">
        <v>199</v>
      </c>
      <c r="RDZ12073" s="18" t="s">
        <v>199</v>
      </c>
      <c r="REA12073" s="18" t="s">
        <v>199</v>
      </c>
      <c r="REB12073" s="18" t="s">
        <v>199</v>
      </c>
      <c r="REC12073" s="18" t="s">
        <v>199</v>
      </c>
      <c r="RED12073" s="18" t="s">
        <v>199</v>
      </c>
      <c r="REE12073" s="18" t="s">
        <v>199</v>
      </c>
      <c r="REF12073" s="18" t="s">
        <v>199</v>
      </c>
      <c r="REG12073" s="18" t="s">
        <v>199</v>
      </c>
      <c r="REH12073" s="18" t="s">
        <v>199</v>
      </c>
      <c r="REI12073" s="18" t="s">
        <v>199</v>
      </c>
      <c r="REJ12073" s="18" t="s">
        <v>199</v>
      </c>
      <c r="REK12073" s="18" t="s">
        <v>199</v>
      </c>
      <c r="REL12073" s="18" t="s">
        <v>199</v>
      </c>
      <c r="REM12073" s="18" t="s">
        <v>199</v>
      </c>
      <c r="REN12073" s="18" t="s">
        <v>199</v>
      </c>
      <c r="REO12073" s="18" t="s">
        <v>199</v>
      </c>
      <c r="REP12073" s="18" t="s">
        <v>199</v>
      </c>
      <c r="REQ12073" s="18" t="s">
        <v>199</v>
      </c>
      <c r="RER12073" s="18" t="s">
        <v>199</v>
      </c>
      <c r="RES12073" s="18" t="s">
        <v>199</v>
      </c>
      <c r="RET12073" s="18" t="s">
        <v>199</v>
      </c>
      <c r="REU12073" s="18" t="s">
        <v>199</v>
      </c>
      <c r="REV12073" s="18" t="s">
        <v>199</v>
      </c>
      <c r="REW12073" s="18" t="s">
        <v>199</v>
      </c>
      <c r="REX12073" s="18" t="s">
        <v>199</v>
      </c>
      <c r="REY12073" s="18" t="s">
        <v>199</v>
      </c>
      <c r="REZ12073" s="18" t="s">
        <v>199</v>
      </c>
      <c r="RFA12073" s="18" t="s">
        <v>199</v>
      </c>
      <c r="RFB12073" s="18" t="s">
        <v>199</v>
      </c>
      <c r="RFC12073" s="18" t="s">
        <v>199</v>
      </c>
      <c r="RFD12073" s="18" t="s">
        <v>199</v>
      </c>
      <c r="RFE12073" s="18" t="s">
        <v>199</v>
      </c>
      <c r="RFF12073" s="18" t="s">
        <v>199</v>
      </c>
      <c r="RFG12073" s="18" t="s">
        <v>199</v>
      </c>
      <c r="RFH12073" s="18" t="s">
        <v>199</v>
      </c>
      <c r="RFI12073" s="18" t="s">
        <v>199</v>
      </c>
      <c r="RFJ12073" s="18" t="s">
        <v>199</v>
      </c>
      <c r="RFK12073" s="18" t="s">
        <v>199</v>
      </c>
      <c r="RFL12073" s="18" t="s">
        <v>199</v>
      </c>
      <c r="RFM12073" s="18" t="s">
        <v>199</v>
      </c>
      <c r="RFN12073" s="18" t="s">
        <v>199</v>
      </c>
      <c r="RFO12073" s="18" t="s">
        <v>199</v>
      </c>
      <c r="RFP12073" s="18" t="s">
        <v>199</v>
      </c>
      <c r="RFQ12073" s="18" t="s">
        <v>199</v>
      </c>
      <c r="RFR12073" s="18" t="s">
        <v>199</v>
      </c>
      <c r="RFS12073" s="18" t="s">
        <v>199</v>
      </c>
      <c r="RFT12073" s="18" t="s">
        <v>199</v>
      </c>
      <c r="RFU12073" s="18" t="s">
        <v>199</v>
      </c>
      <c r="RFV12073" s="18" t="s">
        <v>199</v>
      </c>
      <c r="RFW12073" s="18" t="s">
        <v>199</v>
      </c>
      <c r="RFX12073" s="18" t="s">
        <v>199</v>
      </c>
      <c r="RFY12073" s="18" t="s">
        <v>199</v>
      </c>
      <c r="RFZ12073" s="18" t="s">
        <v>199</v>
      </c>
      <c r="RGA12073" s="18" t="s">
        <v>199</v>
      </c>
      <c r="RGB12073" s="18" t="s">
        <v>199</v>
      </c>
      <c r="RGC12073" s="18" t="s">
        <v>199</v>
      </c>
      <c r="RGD12073" s="18" t="s">
        <v>199</v>
      </c>
      <c r="RGE12073" s="18" t="s">
        <v>199</v>
      </c>
      <c r="RGF12073" s="18" t="s">
        <v>199</v>
      </c>
      <c r="RGG12073" s="18" t="s">
        <v>199</v>
      </c>
      <c r="RGH12073" s="18" t="s">
        <v>199</v>
      </c>
      <c r="RGI12073" s="18" t="s">
        <v>199</v>
      </c>
      <c r="RGJ12073" s="18" t="s">
        <v>199</v>
      </c>
      <c r="RGK12073" s="18" t="s">
        <v>199</v>
      </c>
      <c r="RGL12073" s="18" t="s">
        <v>199</v>
      </c>
      <c r="RGM12073" s="18" t="s">
        <v>199</v>
      </c>
      <c r="RGN12073" s="18" t="s">
        <v>199</v>
      </c>
      <c r="RGO12073" s="18" t="s">
        <v>199</v>
      </c>
      <c r="RGP12073" s="18" t="s">
        <v>199</v>
      </c>
      <c r="RGQ12073" s="18" t="s">
        <v>199</v>
      </c>
      <c r="RGR12073" s="18" t="s">
        <v>199</v>
      </c>
      <c r="RGS12073" s="18" t="s">
        <v>199</v>
      </c>
      <c r="RGT12073" s="18" t="s">
        <v>199</v>
      </c>
      <c r="RGU12073" s="18" t="s">
        <v>199</v>
      </c>
      <c r="RGV12073" s="18" t="s">
        <v>199</v>
      </c>
      <c r="RGW12073" s="18" t="s">
        <v>199</v>
      </c>
      <c r="RGX12073" s="18" t="s">
        <v>199</v>
      </c>
      <c r="RGY12073" s="18" t="s">
        <v>199</v>
      </c>
      <c r="RGZ12073" s="18" t="s">
        <v>199</v>
      </c>
      <c r="RHA12073" s="18" t="s">
        <v>199</v>
      </c>
      <c r="RHB12073" s="18" t="s">
        <v>199</v>
      </c>
      <c r="RHC12073" s="18" t="s">
        <v>199</v>
      </c>
      <c r="RHD12073" s="18" t="s">
        <v>199</v>
      </c>
      <c r="RHE12073" s="18" t="s">
        <v>199</v>
      </c>
      <c r="RHF12073" s="18" t="s">
        <v>199</v>
      </c>
      <c r="RHG12073" s="18" t="s">
        <v>199</v>
      </c>
      <c r="RHH12073" s="18" t="s">
        <v>199</v>
      </c>
      <c r="RHI12073" s="18" t="s">
        <v>199</v>
      </c>
      <c r="RHJ12073" s="18" t="s">
        <v>199</v>
      </c>
      <c r="RHK12073" s="18" t="s">
        <v>199</v>
      </c>
      <c r="RHL12073" s="18" t="s">
        <v>199</v>
      </c>
      <c r="RHM12073" s="18" t="s">
        <v>199</v>
      </c>
      <c r="RHN12073" s="18" t="s">
        <v>199</v>
      </c>
      <c r="RHO12073" s="18" t="s">
        <v>199</v>
      </c>
      <c r="RHP12073" s="18" t="s">
        <v>199</v>
      </c>
      <c r="RHQ12073" s="18" t="s">
        <v>199</v>
      </c>
      <c r="RHR12073" s="18" t="s">
        <v>199</v>
      </c>
      <c r="RHS12073" s="18" t="s">
        <v>199</v>
      </c>
      <c r="RHT12073" s="18" t="s">
        <v>199</v>
      </c>
      <c r="RHU12073" s="18" t="s">
        <v>199</v>
      </c>
      <c r="RHV12073" s="18" t="s">
        <v>199</v>
      </c>
      <c r="RHW12073" s="18" t="s">
        <v>199</v>
      </c>
      <c r="RHX12073" s="18" t="s">
        <v>199</v>
      </c>
      <c r="RHY12073" s="18" t="s">
        <v>199</v>
      </c>
      <c r="RHZ12073" s="18" t="s">
        <v>199</v>
      </c>
      <c r="RIA12073" s="18" t="s">
        <v>199</v>
      </c>
      <c r="RIB12073" s="18" t="s">
        <v>199</v>
      </c>
      <c r="RIC12073" s="18" t="s">
        <v>199</v>
      </c>
      <c r="RID12073" s="18" t="s">
        <v>199</v>
      </c>
      <c r="RIE12073" s="18" t="s">
        <v>199</v>
      </c>
      <c r="RIF12073" s="18" t="s">
        <v>199</v>
      </c>
      <c r="RIG12073" s="18" t="s">
        <v>199</v>
      </c>
      <c r="RIH12073" s="18" t="s">
        <v>199</v>
      </c>
      <c r="RII12073" s="18" t="s">
        <v>199</v>
      </c>
      <c r="RIJ12073" s="18" t="s">
        <v>199</v>
      </c>
      <c r="RIK12073" s="18" t="s">
        <v>199</v>
      </c>
      <c r="RIL12073" s="18" t="s">
        <v>199</v>
      </c>
      <c r="RIM12073" s="18" t="s">
        <v>199</v>
      </c>
      <c r="RIN12073" s="18" t="s">
        <v>199</v>
      </c>
      <c r="RIO12073" s="18" t="s">
        <v>199</v>
      </c>
      <c r="RIP12073" s="18" t="s">
        <v>199</v>
      </c>
      <c r="RIQ12073" s="18" t="s">
        <v>199</v>
      </c>
      <c r="RIR12073" s="18" t="s">
        <v>199</v>
      </c>
      <c r="RIS12073" s="18" t="s">
        <v>199</v>
      </c>
      <c r="RIT12073" s="18" t="s">
        <v>199</v>
      </c>
      <c r="RIU12073" s="18" t="s">
        <v>199</v>
      </c>
      <c r="RIV12073" s="18" t="s">
        <v>199</v>
      </c>
      <c r="RIW12073" s="18" t="s">
        <v>199</v>
      </c>
      <c r="RIX12073" s="18" t="s">
        <v>199</v>
      </c>
      <c r="RIY12073" s="18" t="s">
        <v>199</v>
      </c>
      <c r="RIZ12073" s="18" t="s">
        <v>199</v>
      </c>
      <c r="RJA12073" s="18" t="s">
        <v>199</v>
      </c>
      <c r="RJB12073" s="18" t="s">
        <v>199</v>
      </c>
      <c r="RJC12073" s="18" t="s">
        <v>199</v>
      </c>
      <c r="RJD12073" s="18" t="s">
        <v>199</v>
      </c>
      <c r="RJE12073" s="18" t="s">
        <v>199</v>
      </c>
      <c r="RJF12073" s="18" t="s">
        <v>199</v>
      </c>
      <c r="RJG12073" s="18" t="s">
        <v>199</v>
      </c>
      <c r="RJH12073" s="18" t="s">
        <v>199</v>
      </c>
      <c r="RJI12073" s="18" t="s">
        <v>199</v>
      </c>
      <c r="RJJ12073" s="18" t="s">
        <v>199</v>
      </c>
      <c r="RJK12073" s="18" t="s">
        <v>199</v>
      </c>
      <c r="RJL12073" s="18" t="s">
        <v>199</v>
      </c>
      <c r="RJM12073" s="18" t="s">
        <v>199</v>
      </c>
      <c r="RJN12073" s="18" t="s">
        <v>199</v>
      </c>
      <c r="RJO12073" s="18" t="s">
        <v>199</v>
      </c>
      <c r="RJP12073" s="18" t="s">
        <v>199</v>
      </c>
      <c r="RJQ12073" s="18" t="s">
        <v>199</v>
      </c>
      <c r="RJR12073" s="18" t="s">
        <v>199</v>
      </c>
      <c r="RJS12073" s="18" t="s">
        <v>199</v>
      </c>
      <c r="RJT12073" s="18" t="s">
        <v>199</v>
      </c>
      <c r="RJU12073" s="18" t="s">
        <v>199</v>
      </c>
      <c r="RJV12073" s="18" t="s">
        <v>199</v>
      </c>
      <c r="RJW12073" s="18" t="s">
        <v>199</v>
      </c>
      <c r="RJX12073" s="18" t="s">
        <v>199</v>
      </c>
      <c r="RJY12073" s="18" t="s">
        <v>199</v>
      </c>
      <c r="RJZ12073" s="18" t="s">
        <v>199</v>
      </c>
      <c r="RKA12073" s="18" t="s">
        <v>199</v>
      </c>
      <c r="RKB12073" s="18" t="s">
        <v>199</v>
      </c>
      <c r="RKC12073" s="18" t="s">
        <v>199</v>
      </c>
      <c r="RKD12073" s="18" t="s">
        <v>199</v>
      </c>
      <c r="RKE12073" s="18" t="s">
        <v>199</v>
      </c>
      <c r="RKF12073" s="18" t="s">
        <v>199</v>
      </c>
      <c r="RKG12073" s="18" t="s">
        <v>199</v>
      </c>
      <c r="RKH12073" s="18" t="s">
        <v>199</v>
      </c>
      <c r="RKI12073" s="18" t="s">
        <v>199</v>
      </c>
      <c r="RKJ12073" s="18" t="s">
        <v>199</v>
      </c>
      <c r="RKK12073" s="18" t="s">
        <v>199</v>
      </c>
      <c r="RKL12073" s="18" t="s">
        <v>199</v>
      </c>
      <c r="RKM12073" s="18" t="s">
        <v>199</v>
      </c>
      <c r="RKN12073" s="18" t="s">
        <v>199</v>
      </c>
      <c r="RKO12073" s="18" t="s">
        <v>199</v>
      </c>
      <c r="RKP12073" s="18" t="s">
        <v>199</v>
      </c>
      <c r="RKQ12073" s="18" t="s">
        <v>199</v>
      </c>
      <c r="RKR12073" s="18" t="s">
        <v>199</v>
      </c>
      <c r="RKS12073" s="18" t="s">
        <v>199</v>
      </c>
      <c r="RKT12073" s="18" t="s">
        <v>199</v>
      </c>
      <c r="RKU12073" s="18" t="s">
        <v>199</v>
      </c>
      <c r="RKV12073" s="18" t="s">
        <v>199</v>
      </c>
      <c r="RKW12073" s="18" t="s">
        <v>199</v>
      </c>
      <c r="RKX12073" s="18" t="s">
        <v>199</v>
      </c>
      <c r="RKY12073" s="18" t="s">
        <v>199</v>
      </c>
      <c r="RKZ12073" s="18" t="s">
        <v>199</v>
      </c>
      <c r="RLA12073" s="18" t="s">
        <v>199</v>
      </c>
      <c r="RLB12073" s="18" t="s">
        <v>199</v>
      </c>
      <c r="RLC12073" s="18" t="s">
        <v>199</v>
      </c>
      <c r="RLD12073" s="18" t="s">
        <v>199</v>
      </c>
      <c r="RLE12073" s="18" t="s">
        <v>199</v>
      </c>
      <c r="RLF12073" s="18" t="s">
        <v>199</v>
      </c>
      <c r="RLG12073" s="18" t="s">
        <v>199</v>
      </c>
      <c r="RLH12073" s="18" t="s">
        <v>199</v>
      </c>
      <c r="RLI12073" s="18" t="s">
        <v>199</v>
      </c>
      <c r="RLJ12073" s="18" t="s">
        <v>199</v>
      </c>
      <c r="RLK12073" s="18" t="s">
        <v>199</v>
      </c>
      <c r="RLL12073" s="18" t="s">
        <v>199</v>
      </c>
      <c r="RLM12073" s="18" t="s">
        <v>199</v>
      </c>
      <c r="RLN12073" s="18" t="s">
        <v>199</v>
      </c>
      <c r="RLO12073" s="18" t="s">
        <v>199</v>
      </c>
      <c r="RLP12073" s="18" t="s">
        <v>199</v>
      </c>
      <c r="RLQ12073" s="18" t="s">
        <v>199</v>
      </c>
      <c r="RLR12073" s="18" t="s">
        <v>199</v>
      </c>
      <c r="RLS12073" s="18" t="s">
        <v>199</v>
      </c>
      <c r="RLT12073" s="18" t="s">
        <v>199</v>
      </c>
      <c r="RLU12073" s="18" t="s">
        <v>199</v>
      </c>
      <c r="RLV12073" s="18" t="s">
        <v>199</v>
      </c>
      <c r="RLW12073" s="18" t="s">
        <v>199</v>
      </c>
      <c r="RLX12073" s="18" t="s">
        <v>199</v>
      </c>
      <c r="RLY12073" s="18" t="s">
        <v>199</v>
      </c>
      <c r="RLZ12073" s="18" t="s">
        <v>199</v>
      </c>
      <c r="RMA12073" s="18" t="s">
        <v>199</v>
      </c>
      <c r="RMB12073" s="18" t="s">
        <v>199</v>
      </c>
      <c r="RMC12073" s="18" t="s">
        <v>199</v>
      </c>
      <c r="RMD12073" s="18" t="s">
        <v>199</v>
      </c>
      <c r="RME12073" s="18" t="s">
        <v>199</v>
      </c>
      <c r="RMF12073" s="18" t="s">
        <v>199</v>
      </c>
      <c r="RMG12073" s="18" t="s">
        <v>199</v>
      </c>
      <c r="RMH12073" s="18" t="s">
        <v>199</v>
      </c>
      <c r="RMI12073" s="18" t="s">
        <v>199</v>
      </c>
      <c r="RMJ12073" s="18" t="s">
        <v>199</v>
      </c>
      <c r="RMK12073" s="18" t="s">
        <v>199</v>
      </c>
      <c r="RML12073" s="18" t="s">
        <v>199</v>
      </c>
      <c r="RMM12073" s="18" t="s">
        <v>199</v>
      </c>
      <c r="RMN12073" s="18" t="s">
        <v>199</v>
      </c>
      <c r="RMO12073" s="18" t="s">
        <v>199</v>
      </c>
      <c r="RMP12073" s="18" t="s">
        <v>199</v>
      </c>
      <c r="RMQ12073" s="18" t="s">
        <v>199</v>
      </c>
      <c r="RMR12073" s="18" t="s">
        <v>199</v>
      </c>
      <c r="RMS12073" s="18" t="s">
        <v>199</v>
      </c>
      <c r="RMT12073" s="18" t="s">
        <v>199</v>
      </c>
      <c r="RMU12073" s="18" t="s">
        <v>199</v>
      </c>
      <c r="RMV12073" s="18" t="s">
        <v>199</v>
      </c>
      <c r="RMW12073" s="18" t="s">
        <v>199</v>
      </c>
      <c r="RMX12073" s="18" t="s">
        <v>199</v>
      </c>
      <c r="RMY12073" s="18" t="s">
        <v>199</v>
      </c>
      <c r="RMZ12073" s="18" t="s">
        <v>199</v>
      </c>
      <c r="RNA12073" s="18" t="s">
        <v>199</v>
      </c>
      <c r="RNB12073" s="18" t="s">
        <v>199</v>
      </c>
      <c r="RNC12073" s="18" t="s">
        <v>199</v>
      </c>
      <c r="RND12073" s="18" t="s">
        <v>199</v>
      </c>
      <c r="RNE12073" s="18" t="s">
        <v>199</v>
      </c>
      <c r="RNF12073" s="18" t="s">
        <v>199</v>
      </c>
      <c r="RNG12073" s="18" t="s">
        <v>199</v>
      </c>
      <c r="RNH12073" s="18" t="s">
        <v>199</v>
      </c>
      <c r="RNI12073" s="18" t="s">
        <v>199</v>
      </c>
      <c r="RNJ12073" s="18" t="s">
        <v>199</v>
      </c>
      <c r="RNK12073" s="18" t="s">
        <v>199</v>
      </c>
      <c r="RNL12073" s="18" t="s">
        <v>199</v>
      </c>
      <c r="RNM12073" s="18" t="s">
        <v>199</v>
      </c>
      <c r="RNN12073" s="18" t="s">
        <v>199</v>
      </c>
      <c r="RNO12073" s="18" t="s">
        <v>199</v>
      </c>
      <c r="RNP12073" s="18" t="s">
        <v>199</v>
      </c>
      <c r="RNQ12073" s="18" t="s">
        <v>199</v>
      </c>
      <c r="RNR12073" s="18" t="s">
        <v>199</v>
      </c>
      <c r="RNS12073" s="18" t="s">
        <v>199</v>
      </c>
      <c r="RNT12073" s="18" t="s">
        <v>199</v>
      </c>
      <c r="RNU12073" s="18" t="s">
        <v>199</v>
      </c>
      <c r="RNV12073" s="18" t="s">
        <v>199</v>
      </c>
      <c r="RNW12073" s="18" t="s">
        <v>199</v>
      </c>
      <c r="RNX12073" s="18" t="s">
        <v>199</v>
      </c>
      <c r="RNY12073" s="18" t="s">
        <v>199</v>
      </c>
      <c r="RNZ12073" s="18" t="s">
        <v>199</v>
      </c>
      <c r="ROA12073" s="18" t="s">
        <v>199</v>
      </c>
      <c r="ROB12073" s="18" t="s">
        <v>199</v>
      </c>
      <c r="ROC12073" s="18" t="s">
        <v>199</v>
      </c>
      <c r="ROD12073" s="18" t="s">
        <v>199</v>
      </c>
      <c r="ROE12073" s="18" t="s">
        <v>199</v>
      </c>
      <c r="ROF12073" s="18" t="s">
        <v>199</v>
      </c>
      <c r="ROG12073" s="18" t="s">
        <v>199</v>
      </c>
      <c r="ROH12073" s="18" t="s">
        <v>199</v>
      </c>
      <c r="ROI12073" s="18" t="s">
        <v>199</v>
      </c>
      <c r="ROJ12073" s="18" t="s">
        <v>199</v>
      </c>
      <c r="ROK12073" s="18" t="s">
        <v>199</v>
      </c>
      <c r="ROL12073" s="18" t="s">
        <v>199</v>
      </c>
      <c r="ROM12073" s="18" t="s">
        <v>199</v>
      </c>
      <c r="RON12073" s="18" t="s">
        <v>199</v>
      </c>
      <c r="ROO12073" s="18" t="s">
        <v>199</v>
      </c>
      <c r="ROP12073" s="18" t="s">
        <v>199</v>
      </c>
      <c r="ROQ12073" s="18" t="s">
        <v>199</v>
      </c>
      <c r="ROR12073" s="18" t="s">
        <v>199</v>
      </c>
      <c r="ROS12073" s="18" t="s">
        <v>199</v>
      </c>
      <c r="ROT12073" s="18" t="s">
        <v>199</v>
      </c>
      <c r="ROU12073" s="18" t="s">
        <v>199</v>
      </c>
      <c r="ROV12073" s="18" t="s">
        <v>199</v>
      </c>
      <c r="ROW12073" s="18" t="s">
        <v>199</v>
      </c>
      <c r="ROX12073" s="18" t="s">
        <v>199</v>
      </c>
      <c r="ROY12073" s="18" t="s">
        <v>199</v>
      </c>
      <c r="ROZ12073" s="18" t="s">
        <v>199</v>
      </c>
      <c r="RPA12073" s="18" t="s">
        <v>199</v>
      </c>
      <c r="RPB12073" s="18" t="s">
        <v>199</v>
      </c>
      <c r="RPC12073" s="18" t="s">
        <v>199</v>
      </c>
      <c r="RPD12073" s="18" t="s">
        <v>199</v>
      </c>
      <c r="RPE12073" s="18" t="s">
        <v>199</v>
      </c>
      <c r="RPF12073" s="18" t="s">
        <v>199</v>
      </c>
      <c r="RPG12073" s="18" t="s">
        <v>199</v>
      </c>
      <c r="RPH12073" s="18" t="s">
        <v>199</v>
      </c>
      <c r="RPI12073" s="18" t="s">
        <v>199</v>
      </c>
      <c r="RPJ12073" s="18" t="s">
        <v>199</v>
      </c>
      <c r="RPK12073" s="18" t="s">
        <v>199</v>
      </c>
      <c r="RPL12073" s="18" t="s">
        <v>199</v>
      </c>
      <c r="RPM12073" s="18" t="s">
        <v>199</v>
      </c>
      <c r="RPN12073" s="18" t="s">
        <v>199</v>
      </c>
      <c r="RPO12073" s="18" t="s">
        <v>199</v>
      </c>
      <c r="RPP12073" s="18" t="s">
        <v>199</v>
      </c>
      <c r="RPQ12073" s="18" t="s">
        <v>199</v>
      </c>
      <c r="RPR12073" s="18" t="s">
        <v>199</v>
      </c>
      <c r="RPS12073" s="18" t="s">
        <v>199</v>
      </c>
      <c r="RPT12073" s="18" t="s">
        <v>199</v>
      </c>
      <c r="RPU12073" s="18" t="s">
        <v>199</v>
      </c>
      <c r="RPV12073" s="18" t="s">
        <v>199</v>
      </c>
      <c r="RPW12073" s="18" t="s">
        <v>199</v>
      </c>
      <c r="RPX12073" s="18" t="s">
        <v>199</v>
      </c>
      <c r="RPY12073" s="18" t="s">
        <v>199</v>
      </c>
      <c r="RPZ12073" s="18" t="s">
        <v>199</v>
      </c>
      <c r="RQA12073" s="18" t="s">
        <v>199</v>
      </c>
      <c r="RQB12073" s="18" t="s">
        <v>199</v>
      </c>
      <c r="RQC12073" s="18" t="s">
        <v>199</v>
      </c>
      <c r="RQD12073" s="18" t="s">
        <v>199</v>
      </c>
      <c r="RQE12073" s="18" t="s">
        <v>199</v>
      </c>
      <c r="RQF12073" s="18" t="s">
        <v>199</v>
      </c>
      <c r="RQG12073" s="18" t="s">
        <v>199</v>
      </c>
      <c r="RQH12073" s="18" t="s">
        <v>199</v>
      </c>
      <c r="RQI12073" s="18" t="s">
        <v>199</v>
      </c>
      <c r="RQJ12073" s="18" t="s">
        <v>199</v>
      </c>
      <c r="RQK12073" s="18" t="s">
        <v>199</v>
      </c>
      <c r="RQL12073" s="18" t="s">
        <v>199</v>
      </c>
      <c r="RQM12073" s="18" t="s">
        <v>199</v>
      </c>
      <c r="RQN12073" s="18" t="s">
        <v>199</v>
      </c>
      <c r="RQO12073" s="18" t="s">
        <v>199</v>
      </c>
      <c r="RQP12073" s="18" t="s">
        <v>199</v>
      </c>
      <c r="RQQ12073" s="18" t="s">
        <v>199</v>
      </c>
      <c r="RQR12073" s="18" t="s">
        <v>199</v>
      </c>
      <c r="RQS12073" s="18" t="s">
        <v>199</v>
      </c>
      <c r="RQT12073" s="18" t="s">
        <v>199</v>
      </c>
      <c r="RQU12073" s="18" t="s">
        <v>199</v>
      </c>
      <c r="RQV12073" s="18" t="s">
        <v>199</v>
      </c>
      <c r="RQW12073" s="18" t="s">
        <v>199</v>
      </c>
      <c r="RQX12073" s="18" t="s">
        <v>199</v>
      </c>
      <c r="RQY12073" s="18" t="s">
        <v>199</v>
      </c>
      <c r="RQZ12073" s="18" t="s">
        <v>199</v>
      </c>
      <c r="RRA12073" s="18" t="s">
        <v>199</v>
      </c>
      <c r="RRB12073" s="18" t="s">
        <v>199</v>
      </c>
      <c r="RRC12073" s="18" t="s">
        <v>199</v>
      </c>
      <c r="RRD12073" s="18" t="s">
        <v>199</v>
      </c>
      <c r="RRE12073" s="18" t="s">
        <v>199</v>
      </c>
      <c r="RRF12073" s="18" t="s">
        <v>199</v>
      </c>
      <c r="RRG12073" s="18" t="s">
        <v>199</v>
      </c>
      <c r="RRH12073" s="18" t="s">
        <v>199</v>
      </c>
      <c r="RRI12073" s="18" t="s">
        <v>199</v>
      </c>
      <c r="RRJ12073" s="18" t="s">
        <v>199</v>
      </c>
      <c r="RRK12073" s="18" t="s">
        <v>199</v>
      </c>
      <c r="RRL12073" s="18" t="s">
        <v>199</v>
      </c>
      <c r="RRM12073" s="18" t="s">
        <v>199</v>
      </c>
      <c r="RRN12073" s="18" t="s">
        <v>199</v>
      </c>
      <c r="RRO12073" s="18" t="s">
        <v>199</v>
      </c>
      <c r="RRP12073" s="18" t="s">
        <v>199</v>
      </c>
      <c r="RRQ12073" s="18" t="s">
        <v>199</v>
      </c>
      <c r="RRR12073" s="18" t="s">
        <v>199</v>
      </c>
      <c r="RRS12073" s="18" t="s">
        <v>199</v>
      </c>
      <c r="RRT12073" s="18" t="s">
        <v>199</v>
      </c>
      <c r="RRU12073" s="18" t="s">
        <v>199</v>
      </c>
      <c r="RRV12073" s="18" t="s">
        <v>199</v>
      </c>
      <c r="RRW12073" s="18" t="s">
        <v>199</v>
      </c>
      <c r="RRX12073" s="18" t="s">
        <v>199</v>
      </c>
      <c r="RRY12073" s="18" t="s">
        <v>199</v>
      </c>
      <c r="RRZ12073" s="18" t="s">
        <v>199</v>
      </c>
      <c r="RSA12073" s="18" t="s">
        <v>199</v>
      </c>
      <c r="RSB12073" s="18" t="s">
        <v>199</v>
      </c>
      <c r="RSC12073" s="18" t="s">
        <v>199</v>
      </c>
      <c r="RSD12073" s="18" t="s">
        <v>199</v>
      </c>
      <c r="RSE12073" s="18" t="s">
        <v>199</v>
      </c>
      <c r="RSF12073" s="18" t="s">
        <v>199</v>
      </c>
      <c r="RSG12073" s="18" t="s">
        <v>199</v>
      </c>
      <c r="RSH12073" s="18" t="s">
        <v>199</v>
      </c>
      <c r="RSI12073" s="18" t="s">
        <v>199</v>
      </c>
      <c r="RSJ12073" s="18" t="s">
        <v>199</v>
      </c>
      <c r="RSK12073" s="18" t="s">
        <v>199</v>
      </c>
      <c r="RSL12073" s="18" t="s">
        <v>199</v>
      </c>
      <c r="RSM12073" s="18" t="s">
        <v>199</v>
      </c>
      <c r="RSN12073" s="18" t="s">
        <v>199</v>
      </c>
      <c r="RSO12073" s="18" t="s">
        <v>199</v>
      </c>
      <c r="RSP12073" s="18" t="s">
        <v>199</v>
      </c>
      <c r="RSQ12073" s="18" t="s">
        <v>199</v>
      </c>
      <c r="RSR12073" s="18" t="s">
        <v>199</v>
      </c>
      <c r="RSS12073" s="18" t="s">
        <v>199</v>
      </c>
      <c r="RST12073" s="18" t="s">
        <v>199</v>
      </c>
      <c r="RSU12073" s="18" t="s">
        <v>199</v>
      </c>
      <c r="RSV12073" s="18" t="s">
        <v>199</v>
      </c>
      <c r="RSW12073" s="18" t="s">
        <v>199</v>
      </c>
      <c r="RSX12073" s="18" t="s">
        <v>199</v>
      </c>
      <c r="RSY12073" s="18" t="s">
        <v>199</v>
      </c>
      <c r="RSZ12073" s="18" t="s">
        <v>199</v>
      </c>
      <c r="RTA12073" s="18" t="s">
        <v>199</v>
      </c>
      <c r="RTB12073" s="18" t="s">
        <v>199</v>
      </c>
      <c r="RTC12073" s="18" t="s">
        <v>199</v>
      </c>
      <c r="RTD12073" s="18" t="s">
        <v>199</v>
      </c>
      <c r="RTE12073" s="18" t="s">
        <v>199</v>
      </c>
      <c r="RTF12073" s="18" t="s">
        <v>199</v>
      </c>
      <c r="RTG12073" s="18" t="s">
        <v>199</v>
      </c>
      <c r="RTH12073" s="18" t="s">
        <v>199</v>
      </c>
      <c r="RTI12073" s="18" t="s">
        <v>199</v>
      </c>
      <c r="RTJ12073" s="18" t="s">
        <v>199</v>
      </c>
      <c r="RTK12073" s="18" t="s">
        <v>199</v>
      </c>
      <c r="RTL12073" s="18" t="s">
        <v>199</v>
      </c>
      <c r="RTM12073" s="18" t="s">
        <v>199</v>
      </c>
      <c r="RTN12073" s="18" t="s">
        <v>199</v>
      </c>
      <c r="RTO12073" s="18" t="s">
        <v>199</v>
      </c>
      <c r="RTP12073" s="18" t="s">
        <v>199</v>
      </c>
      <c r="RTQ12073" s="18" t="s">
        <v>199</v>
      </c>
      <c r="RTR12073" s="18" t="s">
        <v>199</v>
      </c>
      <c r="RTS12073" s="18" t="s">
        <v>199</v>
      </c>
      <c r="RTT12073" s="18" t="s">
        <v>199</v>
      </c>
      <c r="RTU12073" s="18" t="s">
        <v>199</v>
      </c>
      <c r="RTV12073" s="18" t="s">
        <v>199</v>
      </c>
      <c r="RTW12073" s="18" t="s">
        <v>199</v>
      </c>
      <c r="RTX12073" s="18" t="s">
        <v>199</v>
      </c>
      <c r="RTY12073" s="18" t="s">
        <v>199</v>
      </c>
      <c r="RTZ12073" s="18" t="s">
        <v>199</v>
      </c>
      <c r="RUA12073" s="18" t="s">
        <v>199</v>
      </c>
      <c r="RUB12073" s="18" t="s">
        <v>199</v>
      </c>
      <c r="RUC12073" s="18" t="s">
        <v>199</v>
      </c>
      <c r="RUD12073" s="18" t="s">
        <v>199</v>
      </c>
      <c r="RUE12073" s="18" t="s">
        <v>199</v>
      </c>
      <c r="RUF12073" s="18" t="s">
        <v>199</v>
      </c>
      <c r="RUG12073" s="18" t="s">
        <v>199</v>
      </c>
      <c r="RUH12073" s="18" t="s">
        <v>199</v>
      </c>
      <c r="RUI12073" s="18" t="s">
        <v>199</v>
      </c>
      <c r="RUJ12073" s="18" t="s">
        <v>199</v>
      </c>
      <c r="RUK12073" s="18" t="s">
        <v>199</v>
      </c>
      <c r="RUL12073" s="18" t="s">
        <v>199</v>
      </c>
      <c r="RUM12073" s="18" t="s">
        <v>199</v>
      </c>
      <c r="RUN12073" s="18" t="s">
        <v>199</v>
      </c>
      <c r="RUO12073" s="18" t="s">
        <v>199</v>
      </c>
      <c r="RUP12073" s="18" t="s">
        <v>199</v>
      </c>
      <c r="RUQ12073" s="18" t="s">
        <v>199</v>
      </c>
      <c r="RUR12073" s="18" t="s">
        <v>199</v>
      </c>
      <c r="RUS12073" s="18" t="s">
        <v>199</v>
      </c>
      <c r="RUT12073" s="18" t="s">
        <v>199</v>
      </c>
      <c r="RUU12073" s="18" t="s">
        <v>199</v>
      </c>
      <c r="RUV12073" s="18" t="s">
        <v>199</v>
      </c>
      <c r="RUW12073" s="18" t="s">
        <v>199</v>
      </c>
      <c r="RUX12073" s="18" t="s">
        <v>199</v>
      </c>
      <c r="RUY12073" s="18" t="s">
        <v>199</v>
      </c>
      <c r="RUZ12073" s="18" t="s">
        <v>199</v>
      </c>
      <c r="RVA12073" s="18" t="s">
        <v>199</v>
      </c>
      <c r="RVB12073" s="18" t="s">
        <v>199</v>
      </c>
      <c r="RVC12073" s="18" t="s">
        <v>199</v>
      </c>
      <c r="RVD12073" s="18" t="s">
        <v>199</v>
      </c>
      <c r="RVE12073" s="18" t="s">
        <v>199</v>
      </c>
      <c r="RVF12073" s="18" t="s">
        <v>199</v>
      </c>
      <c r="RVG12073" s="18" t="s">
        <v>199</v>
      </c>
      <c r="RVH12073" s="18" t="s">
        <v>199</v>
      </c>
      <c r="RVI12073" s="18" t="s">
        <v>199</v>
      </c>
      <c r="RVJ12073" s="18" t="s">
        <v>199</v>
      </c>
      <c r="RVK12073" s="18" t="s">
        <v>199</v>
      </c>
      <c r="RVL12073" s="18" t="s">
        <v>199</v>
      </c>
      <c r="RVM12073" s="18" t="s">
        <v>199</v>
      </c>
      <c r="RVN12073" s="18" t="s">
        <v>199</v>
      </c>
      <c r="RVO12073" s="18" t="s">
        <v>199</v>
      </c>
      <c r="RVP12073" s="18" t="s">
        <v>199</v>
      </c>
      <c r="RVQ12073" s="18" t="s">
        <v>199</v>
      </c>
      <c r="RVR12073" s="18" t="s">
        <v>199</v>
      </c>
      <c r="RVS12073" s="18" t="s">
        <v>199</v>
      </c>
      <c r="RVT12073" s="18" t="s">
        <v>199</v>
      </c>
      <c r="RVU12073" s="18" t="s">
        <v>199</v>
      </c>
      <c r="RVV12073" s="18" t="s">
        <v>199</v>
      </c>
      <c r="RVW12073" s="18" t="s">
        <v>199</v>
      </c>
      <c r="RVX12073" s="18" t="s">
        <v>199</v>
      </c>
      <c r="RVY12073" s="18" t="s">
        <v>199</v>
      </c>
      <c r="RVZ12073" s="18" t="s">
        <v>199</v>
      </c>
      <c r="RWA12073" s="18" t="s">
        <v>199</v>
      </c>
      <c r="RWB12073" s="18" t="s">
        <v>199</v>
      </c>
      <c r="RWC12073" s="18" t="s">
        <v>199</v>
      </c>
      <c r="RWD12073" s="18" t="s">
        <v>199</v>
      </c>
      <c r="RWE12073" s="18" t="s">
        <v>199</v>
      </c>
      <c r="RWF12073" s="18" t="s">
        <v>199</v>
      </c>
      <c r="RWG12073" s="18" t="s">
        <v>199</v>
      </c>
      <c r="RWH12073" s="18" t="s">
        <v>199</v>
      </c>
      <c r="RWI12073" s="18" t="s">
        <v>199</v>
      </c>
      <c r="RWJ12073" s="18" t="s">
        <v>199</v>
      </c>
      <c r="RWK12073" s="18" t="s">
        <v>199</v>
      </c>
      <c r="RWL12073" s="18" t="s">
        <v>199</v>
      </c>
      <c r="RWM12073" s="18" t="s">
        <v>199</v>
      </c>
      <c r="RWN12073" s="18" t="s">
        <v>199</v>
      </c>
      <c r="RWO12073" s="18" t="s">
        <v>199</v>
      </c>
      <c r="RWP12073" s="18" t="s">
        <v>199</v>
      </c>
      <c r="RWQ12073" s="18" t="s">
        <v>199</v>
      </c>
      <c r="RWR12073" s="18" t="s">
        <v>199</v>
      </c>
      <c r="RWS12073" s="18" t="s">
        <v>199</v>
      </c>
      <c r="RWT12073" s="18" t="s">
        <v>199</v>
      </c>
      <c r="RWU12073" s="18" t="s">
        <v>199</v>
      </c>
      <c r="RWV12073" s="18" t="s">
        <v>199</v>
      </c>
      <c r="RWW12073" s="18" t="s">
        <v>199</v>
      </c>
      <c r="RWX12073" s="18" t="s">
        <v>199</v>
      </c>
      <c r="RWY12073" s="18" t="s">
        <v>199</v>
      </c>
      <c r="RWZ12073" s="18" t="s">
        <v>199</v>
      </c>
      <c r="RXA12073" s="18" t="s">
        <v>199</v>
      </c>
      <c r="RXB12073" s="18" t="s">
        <v>199</v>
      </c>
      <c r="RXC12073" s="18" t="s">
        <v>199</v>
      </c>
      <c r="RXD12073" s="18" t="s">
        <v>199</v>
      </c>
      <c r="RXE12073" s="18" t="s">
        <v>199</v>
      </c>
      <c r="RXF12073" s="18" t="s">
        <v>199</v>
      </c>
      <c r="RXG12073" s="18" t="s">
        <v>199</v>
      </c>
      <c r="RXH12073" s="18" t="s">
        <v>199</v>
      </c>
      <c r="RXI12073" s="18" t="s">
        <v>199</v>
      </c>
      <c r="RXJ12073" s="18" t="s">
        <v>199</v>
      </c>
      <c r="RXK12073" s="18" t="s">
        <v>199</v>
      </c>
      <c r="RXL12073" s="18" t="s">
        <v>199</v>
      </c>
      <c r="RXM12073" s="18" t="s">
        <v>199</v>
      </c>
      <c r="RXN12073" s="18" t="s">
        <v>199</v>
      </c>
      <c r="RXO12073" s="18" t="s">
        <v>199</v>
      </c>
      <c r="RXP12073" s="18" t="s">
        <v>199</v>
      </c>
      <c r="RXQ12073" s="18" t="s">
        <v>199</v>
      </c>
      <c r="RXR12073" s="18" t="s">
        <v>199</v>
      </c>
      <c r="RXS12073" s="18" t="s">
        <v>199</v>
      </c>
      <c r="RXT12073" s="18" t="s">
        <v>199</v>
      </c>
      <c r="RXU12073" s="18" t="s">
        <v>199</v>
      </c>
      <c r="RXV12073" s="18" t="s">
        <v>199</v>
      </c>
      <c r="RXW12073" s="18" t="s">
        <v>199</v>
      </c>
      <c r="RXX12073" s="18" t="s">
        <v>199</v>
      </c>
      <c r="RXY12073" s="18" t="s">
        <v>199</v>
      </c>
      <c r="RXZ12073" s="18" t="s">
        <v>199</v>
      </c>
      <c r="RYA12073" s="18" t="s">
        <v>199</v>
      </c>
      <c r="RYB12073" s="18" t="s">
        <v>199</v>
      </c>
      <c r="RYC12073" s="18" t="s">
        <v>199</v>
      </c>
      <c r="RYD12073" s="18" t="s">
        <v>199</v>
      </c>
      <c r="RYE12073" s="18" t="s">
        <v>199</v>
      </c>
      <c r="RYF12073" s="18" t="s">
        <v>199</v>
      </c>
      <c r="RYG12073" s="18" t="s">
        <v>199</v>
      </c>
      <c r="RYH12073" s="18" t="s">
        <v>199</v>
      </c>
      <c r="RYI12073" s="18" t="s">
        <v>199</v>
      </c>
      <c r="RYJ12073" s="18" t="s">
        <v>199</v>
      </c>
      <c r="RYK12073" s="18" t="s">
        <v>199</v>
      </c>
      <c r="RYL12073" s="18" t="s">
        <v>199</v>
      </c>
      <c r="RYM12073" s="18" t="s">
        <v>199</v>
      </c>
      <c r="RYN12073" s="18" t="s">
        <v>199</v>
      </c>
      <c r="RYO12073" s="18" t="s">
        <v>199</v>
      </c>
      <c r="RYP12073" s="18" t="s">
        <v>199</v>
      </c>
      <c r="RYQ12073" s="18" t="s">
        <v>199</v>
      </c>
      <c r="RYR12073" s="18" t="s">
        <v>199</v>
      </c>
      <c r="RYS12073" s="18" t="s">
        <v>199</v>
      </c>
      <c r="RYT12073" s="18" t="s">
        <v>199</v>
      </c>
      <c r="RYU12073" s="18" t="s">
        <v>199</v>
      </c>
      <c r="RYV12073" s="18" t="s">
        <v>199</v>
      </c>
      <c r="RYW12073" s="18" t="s">
        <v>199</v>
      </c>
      <c r="RYX12073" s="18" t="s">
        <v>199</v>
      </c>
      <c r="RYY12073" s="18" t="s">
        <v>199</v>
      </c>
      <c r="RYZ12073" s="18" t="s">
        <v>199</v>
      </c>
      <c r="RZA12073" s="18" t="s">
        <v>199</v>
      </c>
      <c r="RZB12073" s="18" t="s">
        <v>199</v>
      </c>
      <c r="RZC12073" s="18" t="s">
        <v>199</v>
      </c>
      <c r="RZD12073" s="18" t="s">
        <v>199</v>
      </c>
      <c r="RZE12073" s="18" t="s">
        <v>199</v>
      </c>
      <c r="RZF12073" s="18" t="s">
        <v>199</v>
      </c>
      <c r="RZG12073" s="18" t="s">
        <v>199</v>
      </c>
      <c r="RZH12073" s="18" t="s">
        <v>199</v>
      </c>
      <c r="RZI12073" s="18" t="s">
        <v>199</v>
      </c>
      <c r="RZJ12073" s="18" t="s">
        <v>199</v>
      </c>
      <c r="RZK12073" s="18" t="s">
        <v>199</v>
      </c>
      <c r="RZL12073" s="18" t="s">
        <v>199</v>
      </c>
      <c r="RZM12073" s="18" t="s">
        <v>199</v>
      </c>
      <c r="RZN12073" s="18" t="s">
        <v>199</v>
      </c>
      <c r="RZO12073" s="18" t="s">
        <v>199</v>
      </c>
      <c r="RZP12073" s="18" t="s">
        <v>199</v>
      </c>
      <c r="RZQ12073" s="18" t="s">
        <v>199</v>
      </c>
      <c r="RZR12073" s="18" t="s">
        <v>199</v>
      </c>
      <c r="RZS12073" s="18" t="s">
        <v>199</v>
      </c>
      <c r="RZT12073" s="18" t="s">
        <v>199</v>
      </c>
      <c r="RZU12073" s="18" t="s">
        <v>199</v>
      </c>
      <c r="RZV12073" s="18" t="s">
        <v>199</v>
      </c>
      <c r="RZW12073" s="18" t="s">
        <v>199</v>
      </c>
      <c r="RZX12073" s="18" t="s">
        <v>199</v>
      </c>
      <c r="RZY12073" s="18" t="s">
        <v>199</v>
      </c>
      <c r="RZZ12073" s="18" t="s">
        <v>199</v>
      </c>
      <c r="SAA12073" s="18" t="s">
        <v>199</v>
      </c>
      <c r="SAB12073" s="18" t="s">
        <v>199</v>
      </c>
      <c r="SAC12073" s="18" t="s">
        <v>199</v>
      </c>
      <c r="SAD12073" s="18" t="s">
        <v>199</v>
      </c>
      <c r="SAE12073" s="18" t="s">
        <v>199</v>
      </c>
      <c r="SAF12073" s="18" t="s">
        <v>199</v>
      </c>
      <c r="SAG12073" s="18" t="s">
        <v>199</v>
      </c>
      <c r="SAH12073" s="18" t="s">
        <v>199</v>
      </c>
      <c r="SAI12073" s="18" t="s">
        <v>199</v>
      </c>
      <c r="SAJ12073" s="18" t="s">
        <v>199</v>
      </c>
      <c r="SAK12073" s="18" t="s">
        <v>199</v>
      </c>
      <c r="SAL12073" s="18" t="s">
        <v>199</v>
      </c>
      <c r="SAM12073" s="18" t="s">
        <v>199</v>
      </c>
      <c r="SAN12073" s="18" t="s">
        <v>199</v>
      </c>
      <c r="SAO12073" s="18" t="s">
        <v>199</v>
      </c>
      <c r="SAP12073" s="18" t="s">
        <v>199</v>
      </c>
      <c r="SAQ12073" s="18" t="s">
        <v>199</v>
      </c>
      <c r="SAR12073" s="18" t="s">
        <v>199</v>
      </c>
      <c r="SAS12073" s="18" t="s">
        <v>199</v>
      </c>
      <c r="SAT12073" s="18" t="s">
        <v>199</v>
      </c>
      <c r="SAU12073" s="18" t="s">
        <v>199</v>
      </c>
      <c r="SAV12073" s="18" t="s">
        <v>199</v>
      </c>
      <c r="SAW12073" s="18" t="s">
        <v>199</v>
      </c>
      <c r="SAX12073" s="18" t="s">
        <v>199</v>
      </c>
      <c r="SAY12073" s="18" t="s">
        <v>199</v>
      </c>
      <c r="SAZ12073" s="18" t="s">
        <v>199</v>
      </c>
      <c r="SBA12073" s="18" t="s">
        <v>199</v>
      </c>
      <c r="SBB12073" s="18" t="s">
        <v>199</v>
      </c>
      <c r="SBC12073" s="18" t="s">
        <v>199</v>
      </c>
      <c r="SBD12073" s="18" t="s">
        <v>199</v>
      </c>
      <c r="SBE12073" s="18" t="s">
        <v>199</v>
      </c>
      <c r="SBF12073" s="18" t="s">
        <v>199</v>
      </c>
      <c r="SBG12073" s="18" t="s">
        <v>199</v>
      </c>
      <c r="SBH12073" s="18" t="s">
        <v>199</v>
      </c>
      <c r="SBI12073" s="18" t="s">
        <v>199</v>
      </c>
      <c r="SBJ12073" s="18" t="s">
        <v>199</v>
      </c>
      <c r="SBK12073" s="18" t="s">
        <v>199</v>
      </c>
      <c r="SBL12073" s="18" t="s">
        <v>199</v>
      </c>
      <c r="SBM12073" s="18" t="s">
        <v>199</v>
      </c>
      <c r="SBN12073" s="18" t="s">
        <v>199</v>
      </c>
      <c r="SBO12073" s="18" t="s">
        <v>199</v>
      </c>
      <c r="SBP12073" s="18" t="s">
        <v>199</v>
      </c>
      <c r="SBQ12073" s="18" t="s">
        <v>199</v>
      </c>
      <c r="SBR12073" s="18" t="s">
        <v>199</v>
      </c>
      <c r="SBS12073" s="18" t="s">
        <v>199</v>
      </c>
      <c r="SBT12073" s="18" t="s">
        <v>199</v>
      </c>
      <c r="SBU12073" s="18" t="s">
        <v>199</v>
      </c>
      <c r="SBV12073" s="18" t="s">
        <v>199</v>
      </c>
      <c r="SBW12073" s="18" t="s">
        <v>199</v>
      </c>
      <c r="SBX12073" s="18" t="s">
        <v>199</v>
      </c>
      <c r="SBY12073" s="18" t="s">
        <v>199</v>
      </c>
      <c r="SBZ12073" s="18" t="s">
        <v>199</v>
      </c>
      <c r="SCA12073" s="18" t="s">
        <v>199</v>
      </c>
      <c r="SCB12073" s="18" t="s">
        <v>199</v>
      </c>
      <c r="SCC12073" s="18" t="s">
        <v>199</v>
      </c>
      <c r="SCD12073" s="18" t="s">
        <v>199</v>
      </c>
      <c r="SCE12073" s="18" t="s">
        <v>199</v>
      </c>
      <c r="SCF12073" s="18" t="s">
        <v>199</v>
      </c>
      <c r="SCG12073" s="18" t="s">
        <v>199</v>
      </c>
      <c r="SCH12073" s="18" t="s">
        <v>199</v>
      </c>
      <c r="SCI12073" s="18" t="s">
        <v>199</v>
      </c>
      <c r="SCJ12073" s="18" t="s">
        <v>199</v>
      </c>
      <c r="SCK12073" s="18" t="s">
        <v>199</v>
      </c>
      <c r="SCL12073" s="18" t="s">
        <v>199</v>
      </c>
      <c r="SCM12073" s="18" t="s">
        <v>199</v>
      </c>
      <c r="SCN12073" s="18" t="s">
        <v>199</v>
      </c>
      <c r="SCO12073" s="18" t="s">
        <v>199</v>
      </c>
      <c r="SCP12073" s="18" t="s">
        <v>199</v>
      </c>
      <c r="SCQ12073" s="18" t="s">
        <v>199</v>
      </c>
      <c r="SCR12073" s="18" t="s">
        <v>199</v>
      </c>
      <c r="SCS12073" s="18" t="s">
        <v>199</v>
      </c>
      <c r="SCT12073" s="18" t="s">
        <v>199</v>
      </c>
      <c r="SCU12073" s="18" t="s">
        <v>199</v>
      </c>
      <c r="SCV12073" s="18" t="s">
        <v>199</v>
      </c>
      <c r="SCW12073" s="18" t="s">
        <v>199</v>
      </c>
      <c r="SCX12073" s="18" t="s">
        <v>199</v>
      </c>
      <c r="SCY12073" s="18" t="s">
        <v>199</v>
      </c>
      <c r="SCZ12073" s="18" t="s">
        <v>199</v>
      </c>
      <c r="SDA12073" s="18" t="s">
        <v>199</v>
      </c>
      <c r="SDB12073" s="18" t="s">
        <v>199</v>
      </c>
      <c r="SDC12073" s="18" t="s">
        <v>199</v>
      </c>
      <c r="SDD12073" s="18" t="s">
        <v>199</v>
      </c>
      <c r="SDE12073" s="18" t="s">
        <v>199</v>
      </c>
      <c r="SDF12073" s="18" t="s">
        <v>199</v>
      </c>
      <c r="SDG12073" s="18" t="s">
        <v>199</v>
      </c>
      <c r="SDH12073" s="18" t="s">
        <v>199</v>
      </c>
      <c r="SDI12073" s="18" t="s">
        <v>199</v>
      </c>
      <c r="SDJ12073" s="18" t="s">
        <v>199</v>
      </c>
      <c r="SDK12073" s="18" t="s">
        <v>199</v>
      </c>
      <c r="SDL12073" s="18" t="s">
        <v>199</v>
      </c>
      <c r="SDM12073" s="18" t="s">
        <v>199</v>
      </c>
      <c r="SDN12073" s="18" t="s">
        <v>199</v>
      </c>
      <c r="SDO12073" s="18" t="s">
        <v>199</v>
      </c>
      <c r="SDP12073" s="18" t="s">
        <v>199</v>
      </c>
      <c r="SDQ12073" s="18" t="s">
        <v>199</v>
      </c>
      <c r="SDR12073" s="18" t="s">
        <v>199</v>
      </c>
      <c r="SDS12073" s="18" t="s">
        <v>199</v>
      </c>
      <c r="SDT12073" s="18" t="s">
        <v>199</v>
      </c>
      <c r="SDU12073" s="18" t="s">
        <v>199</v>
      </c>
      <c r="SDV12073" s="18" t="s">
        <v>199</v>
      </c>
      <c r="SDW12073" s="18" t="s">
        <v>199</v>
      </c>
      <c r="SDX12073" s="18" t="s">
        <v>199</v>
      </c>
      <c r="SDY12073" s="18" t="s">
        <v>199</v>
      </c>
      <c r="SDZ12073" s="18" t="s">
        <v>199</v>
      </c>
      <c r="SEA12073" s="18" t="s">
        <v>199</v>
      </c>
      <c r="SEB12073" s="18" t="s">
        <v>199</v>
      </c>
      <c r="SEC12073" s="18" t="s">
        <v>199</v>
      </c>
      <c r="SED12073" s="18" t="s">
        <v>199</v>
      </c>
      <c r="SEE12073" s="18" t="s">
        <v>199</v>
      </c>
      <c r="SEF12073" s="18" t="s">
        <v>199</v>
      </c>
      <c r="SEG12073" s="18" t="s">
        <v>199</v>
      </c>
      <c r="SEH12073" s="18" t="s">
        <v>199</v>
      </c>
      <c r="SEI12073" s="18" t="s">
        <v>199</v>
      </c>
      <c r="SEJ12073" s="18" t="s">
        <v>199</v>
      </c>
      <c r="SEK12073" s="18" t="s">
        <v>199</v>
      </c>
      <c r="SEL12073" s="18" t="s">
        <v>199</v>
      </c>
      <c r="SEM12073" s="18" t="s">
        <v>199</v>
      </c>
      <c r="SEN12073" s="18" t="s">
        <v>199</v>
      </c>
      <c r="SEO12073" s="18" t="s">
        <v>199</v>
      </c>
      <c r="SEP12073" s="18" t="s">
        <v>199</v>
      </c>
      <c r="SEQ12073" s="18" t="s">
        <v>199</v>
      </c>
      <c r="SER12073" s="18" t="s">
        <v>199</v>
      </c>
      <c r="SES12073" s="18" t="s">
        <v>199</v>
      </c>
      <c r="SET12073" s="18" t="s">
        <v>199</v>
      </c>
      <c r="SEU12073" s="18" t="s">
        <v>199</v>
      </c>
      <c r="SEV12073" s="18" t="s">
        <v>199</v>
      </c>
      <c r="SEW12073" s="18" t="s">
        <v>199</v>
      </c>
      <c r="SEX12073" s="18" t="s">
        <v>199</v>
      </c>
      <c r="SEY12073" s="18" t="s">
        <v>199</v>
      </c>
      <c r="SEZ12073" s="18" t="s">
        <v>199</v>
      </c>
      <c r="SFA12073" s="18" t="s">
        <v>199</v>
      </c>
      <c r="SFB12073" s="18" t="s">
        <v>199</v>
      </c>
      <c r="SFC12073" s="18" t="s">
        <v>199</v>
      </c>
      <c r="SFD12073" s="18" t="s">
        <v>199</v>
      </c>
      <c r="SFE12073" s="18" t="s">
        <v>199</v>
      </c>
      <c r="SFF12073" s="18" t="s">
        <v>199</v>
      </c>
      <c r="SFG12073" s="18" t="s">
        <v>199</v>
      </c>
      <c r="SFH12073" s="18" t="s">
        <v>199</v>
      </c>
      <c r="SFI12073" s="18" t="s">
        <v>199</v>
      </c>
      <c r="SFJ12073" s="18" t="s">
        <v>199</v>
      </c>
      <c r="SFK12073" s="18" t="s">
        <v>199</v>
      </c>
      <c r="SFL12073" s="18" t="s">
        <v>199</v>
      </c>
      <c r="SFM12073" s="18" t="s">
        <v>199</v>
      </c>
      <c r="SFN12073" s="18" t="s">
        <v>199</v>
      </c>
      <c r="SFO12073" s="18" t="s">
        <v>199</v>
      </c>
      <c r="SFP12073" s="18" t="s">
        <v>199</v>
      </c>
      <c r="SFQ12073" s="18" t="s">
        <v>199</v>
      </c>
      <c r="SFR12073" s="18" t="s">
        <v>199</v>
      </c>
      <c r="SFS12073" s="18" t="s">
        <v>199</v>
      </c>
      <c r="SFT12073" s="18" t="s">
        <v>199</v>
      </c>
      <c r="SFU12073" s="18" t="s">
        <v>199</v>
      </c>
      <c r="SFV12073" s="18" t="s">
        <v>199</v>
      </c>
      <c r="SFW12073" s="18" t="s">
        <v>199</v>
      </c>
      <c r="SFX12073" s="18" t="s">
        <v>199</v>
      </c>
      <c r="SFY12073" s="18" t="s">
        <v>199</v>
      </c>
      <c r="SFZ12073" s="18" t="s">
        <v>199</v>
      </c>
      <c r="SGA12073" s="18" t="s">
        <v>199</v>
      </c>
      <c r="SGB12073" s="18" t="s">
        <v>199</v>
      </c>
      <c r="SGC12073" s="18" t="s">
        <v>199</v>
      </c>
      <c r="SGD12073" s="18" t="s">
        <v>199</v>
      </c>
      <c r="SGE12073" s="18" t="s">
        <v>199</v>
      </c>
      <c r="SGF12073" s="18" t="s">
        <v>199</v>
      </c>
      <c r="SGG12073" s="18" t="s">
        <v>199</v>
      </c>
      <c r="SGH12073" s="18" t="s">
        <v>199</v>
      </c>
      <c r="SGI12073" s="18" t="s">
        <v>199</v>
      </c>
      <c r="SGJ12073" s="18" t="s">
        <v>199</v>
      </c>
      <c r="SGK12073" s="18" t="s">
        <v>199</v>
      </c>
      <c r="SGL12073" s="18" t="s">
        <v>199</v>
      </c>
      <c r="SGM12073" s="18" t="s">
        <v>199</v>
      </c>
      <c r="SGN12073" s="18" t="s">
        <v>199</v>
      </c>
      <c r="SGO12073" s="18" t="s">
        <v>199</v>
      </c>
      <c r="SGP12073" s="18" t="s">
        <v>199</v>
      </c>
      <c r="SGQ12073" s="18" t="s">
        <v>199</v>
      </c>
      <c r="SGR12073" s="18" t="s">
        <v>199</v>
      </c>
      <c r="SGS12073" s="18" t="s">
        <v>199</v>
      </c>
      <c r="SGT12073" s="18" t="s">
        <v>199</v>
      </c>
      <c r="SGU12073" s="18" t="s">
        <v>199</v>
      </c>
      <c r="SGV12073" s="18" t="s">
        <v>199</v>
      </c>
      <c r="SGW12073" s="18" t="s">
        <v>199</v>
      </c>
      <c r="SGX12073" s="18" t="s">
        <v>199</v>
      </c>
      <c r="SGY12073" s="18" t="s">
        <v>199</v>
      </c>
      <c r="SGZ12073" s="18" t="s">
        <v>199</v>
      </c>
      <c r="SHA12073" s="18" t="s">
        <v>199</v>
      </c>
      <c r="SHB12073" s="18" t="s">
        <v>199</v>
      </c>
      <c r="SHC12073" s="18" t="s">
        <v>199</v>
      </c>
      <c r="SHD12073" s="18" t="s">
        <v>199</v>
      </c>
      <c r="SHE12073" s="18" t="s">
        <v>199</v>
      </c>
      <c r="SHF12073" s="18" t="s">
        <v>199</v>
      </c>
      <c r="SHG12073" s="18" t="s">
        <v>199</v>
      </c>
      <c r="SHH12073" s="18" t="s">
        <v>199</v>
      </c>
      <c r="SHI12073" s="18" t="s">
        <v>199</v>
      </c>
      <c r="SHJ12073" s="18" t="s">
        <v>199</v>
      </c>
      <c r="SHK12073" s="18" t="s">
        <v>199</v>
      </c>
      <c r="SHL12073" s="18" t="s">
        <v>199</v>
      </c>
      <c r="SHM12073" s="18" t="s">
        <v>199</v>
      </c>
      <c r="SHN12073" s="18" t="s">
        <v>199</v>
      </c>
      <c r="SHO12073" s="18" t="s">
        <v>199</v>
      </c>
      <c r="SHP12073" s="18" t="s">
        <v>199</v>
      </c>
      <c r="SHQ12073" s="18" t="s">
        <v>199</v>
      </c>
      <c r="SHR12073" s="18" t="s">
        <v>199</v>
      </c>
      <c r="SHS12073" s="18" t="s">
        <v>199</v>
      </c>
      <c r="SHT12073" s="18" t="s">
        <v>199</v>
      </c>
      <c r="SHU12073" s="18" t="s">
        <v>199</v>
      </c>
      <c r="SHV12073" s="18" t="s">
        <v>199</v>
      </c>
      <c r="SHW12073" s="18" t="s">
        <v>199</v>
      </c>
      <c r="SHX12073" s="18" t="s">
        <v>199</v>
      </c>
      <c r="SHY12073" s="18" t="s">
        <v>199</v>
      </c>
      <c r="SHZ12073" s="18" t="s">
        <v>199</v>
      </c>
      <c r="SIA12073" s="18" t="s">
        <v>199</v>
      </c>
      <c r="SIB12073" s="18" t="s">
        <v>199</v>
      </c>
      <c r="SIC12073" s="18" t="s">
        <v>199</v>
      </c>
      <c r="SID12073" s="18" t="s">
        <v>199</v>
      </c>
      <c r="SIE12073" s="18" t="s">
        <v>199</v>
      </c>
      <c r="SIF12073" s="18" t="s">
        <v>199</v>
      </c>
      <c r="SIG12073" s="18" t="s">
        <v>199</v>
      </c>
      <c r="SIH12073" s="18" t="s">
        <v>199</v>
      </c>
      <c r="SII12073" s="18" t="s">
        <v>199</v>
      </c>
      <c r="SIJ12073" s="18" t="s">
        <v>199</v>
      </c>
      <c r="SIK12073" s="18" t="s">
        <v>199</v>
      </c>
      <c r="SIL12073" s="18" t="s">
        <v>199</v>
      </c>
      <c r="SIM12073" s="18" t="s">
        <v>199</v>
      </c>
      <c r="SIN12073" s="18" t="s">
        <v>199</v>
      </c>
      <c r="SIO12073" s="18" t="s">
        <v>199</v>
      </c>
      <c r="SIP12073" s="18" t="s">
        <v>199</v>
      </c>
      <c r="SIQ12073" s="18" t="s">
        <v>199</v>
      </c>
      <c r="SIR12073" s="18" t="s">
        <v>199</v>
      </c>
      <c r="SIS12073" s="18" t="s">
        <v>199</v>
      </c>
      <c r="SIT12073" s="18" t="s">
        <v>199</v>
      </c>
      <c r="SIU12073" s="18" t="s">
        <v>199</v>
      </c>
      <c r="SIV12073" s="18" t="s">
        <v>199</v>
      </c>
      <c r="SIW12073" s="18" t="s">
        <v>199</v>
      </c>
      <c r="SIX12073" s="18" t="s">
        <v>199</v>
      </c>
      <c r="SIY12073" s="18" t="s">
        <v>199</v>
      </c>
      <c r="SIZ12073" s="18" t="s">
        <v>199</v>
      </c>
      <c r="SJA12073" s="18" t="s">
        <v>199</v>
      </c>
      <c r="SJB12073" s="18" t="s">
        <v>199</v>
      </c>
      <c r="SJC12073" s="18" t="s">
        <v>199</v>
      </c>
      <c r="SJD12073" s="18" t="s">
        <v>199</v>
      </c>
      <c r="SJE12073" s="18" t="s">
        <v>199</v>
      </c>
      <c r="SJF12073" s="18" t="s">
        <v>199</v>
      </c>
      <c r="SJG12073" s="18" t="s">
        <v>199</v>
      </c>
      <c r="SJH12073" s="18" t="s">
        <v>199</v>
      </c>
      <c r="SJI12073" s="18" t="s">
        <v>199</v>
      </c>
      <c r="SJJ12073" s="18" t="s">
        <v>199</v>
      </c>
      <c r="SJK12073" s="18" t="s">
        <v>199</v>
      </c>
      <c r="SJL12073" s="18" t="s">
        <v>199</v>
      </c>
      <c r="SJM12073" s="18" t="s">
        <v>199</v>
      </c>
      <c r="SJN12073" s="18" t="s">
        <v>199</v>
      </c>
      <c r="SJO12073" s="18" t="s">
        <v>199</v>
      </c>
      <c r="SJP12073" s="18" t="s">
        <v>199</v>
      </c>
      <c r="SJQ12073" s="18" t="s">
        <v>199</v>
      </c>
      <c r="SJR12073" s="18" t="s">
        <v>199</v>
      </c>
      <c r="SJS12073" s="18" t="s">
        <v>199</v>
      </c>
      <c r="SJT12073" s="18" t="s">
        <v>199</v>
      </c>
      <c r="SJU12073" s="18" t="s">
        <v>199</v>
      </c>
      <c r="SJV12073" s="18" t="s">
        <v>199</v>
      </c>
      <c r="SJW12073" s="18" t="s">
        <v>199</v>
      </c>
      <c r="SJX12073" s="18" t="s">
        <v>199</v>
      </c>
      <c r="SJY12073" s="18" t="s">
        <v>199</v>
      </c>
      <c r="SJZ12073" s="18" t="s">
        <v>199</v>
      </c>
      <c r="SKA12073" s="18" t="s">
        <v>199</v>
      </c>
      <c r="SKB12073" s="18" t="s">
        <v>199</v>
      </c>
      <c r="SKC12073" s="18" t="s">
        <v>199</v>
      </c>
      <c r="SKD12073" s="18" t="s">
        <v>199</v>
      </c>
      <c r="SKE12073" s="18" t="s">
        <v>199</v>
      </c>
      <c r="SKF12073" s="18" t="s">
        <v>199</v>
      </c>
      <c r="SKG12073" s="18" t="s">
        <v>199</v>
      </c>
      <c r="SKH12073" s="18" t="s">
        <v>199</v>
      </c>
      <c r="SKI12073" s="18" t="s">
        <v>199</v>
      </c>
      <c r="SKJ12073" s="18" t="s">
        <v>199</v>
      </c>
      <c r="SKK12073" s="18" t="s">
        <v>199</v>
      </c>
      <c r="SKL12073" s="18" t="s">
        <v>199</v>
      </c>
      <c r="SKM12073" s="18" t="s">
        <v>199</v>
      </c>
      <c r="SKN12073" s="18" t="s">
        <v>199</v>
      </c>
      <c r="SKO12073" s="18" t="s">
        <v>199</v>
      </c>
      <c r="SKP12073" s="18" t="s">
        <v>199</v>
      </c>
      <c r="SKQ12073" s="18" t="s">
        <v>199</v>
      </c>
      <c r="SKR12073" s="18" t="s">
        <v>199</v>
      </c>
      <c r="SKS12073" s="18" t="s">
        <v>199</v>
      </c>
      <c r="SKT12073" s="18" t="s">
        <v>199</v>
      </c>
      <c r="SKU12073" s="18" t="s">
        <v>199</v>
      </c>
      <c r="SKV12073" s="18" t="s">
        <v>199</v>
      </c>
      <c r="SKW12073" s="18" t="s">
        <v>199</v>
      </c>
      <c r="SKX12073" s="18" t="s">
        <v>199</v>
      </c>
      <c r="SKY12073" s="18" t="s">
        <v>199</v>
      </c>
      <c r="SKZ12073" s="18" t="s">
        <v>199</v>
      </c>
      <c r="SLA12073" s="18" t="s">
        <v>199</v>
      </c>
      <c r="SLB12073" s="18" t="s">
        <v>199</v>
      </c>
      <c r="SLC12073" s="18" t="s">
        <v>199</v>
      </c>
      <c r="SLD12073" s="18" t="s">
        <v>199</v>
      </c>
      <c r="SLE12073" s="18" t="s">
        <v>199</v>
      </c>
      <c r="SLF12073" s="18" t="s">
        <v>199</v>
      </c>
      <c r="SLG12073" s="18" t="s">
        <v>199</v>
      </c>
      <c r="SLH12073" s="18" t="s">
        <v>199</v>
      </c>
      <c r="SLI12073" s="18" t="s">
        <v>199</v>
      </c>
      <c r="SLJ12073" s="18" t="s">
        <v>199</v>
      </c>
      <c r="SLK12073" s="18" t="s">
        <v>199</v>
      </c>
      <c r="SLL12073" s="18" t="s">
        <v>199</v>
      </c>
      <c r="SLM12073" s="18" t="s">
        <v>199</v>
      </c>
      <c r="SLN12073" s="18" t="s">
        <v>199</v>
      </c>
      <c r="SLO12073" s="18" t="s">
        <v>199</v>
      </c>
      <c r="SLP12073" s="18" t="s">
        <v>199</v>
      </c>
      <c r="SLQ12073" s="18" t="s">
        <v>199</v>
      </c>
      <c r="SLR12073" s="18" t="s">
        <v>199</v>
      </c>
      <c r="SLS12073" s="18" t="s">
        <v>199</v>
      </c>
      <c r="SLT12073" s="18" t="s">
        <v>199</v>
      </c>
      <c r="SLU12073" s="18" t="s">
        <v>199</v>
      </c>
      <c r="SLV12073" s="18" t="s">
        <v>199</v>
      </c>
      <c r="SLW12073" s="18" t="s">
        <v>199</v>
      </c>
      <c r="SLX12073" s="18" t="s">
        <v>199</v>
      </c>
      <c r="SLY12073" s="18" t="s">
        <v>199</v>
      </c>
      <c r="SLZ12073" s="18" t="s">
        <v>199</v>
      </c>
      <c r="SMA12073" s="18" t="s">
        <v>199</v>
      </c>
      <c r="SMB12073" s="18" t="s">
        <v>199</v>
      </c>
      <c r="SMC12073" s="18" t="s">
        <v>199</v>
      </c>
      <c r="SMD12073" s="18" t="s">
        <v>199</v>
      </c>
      <c r="SME12073" s="18" t="s">
        <v>199</v>
      </c>
      <c r="SMF12073" s="18" t="s">
        <v>199</v>
      </c>
      <c r="SMG12073" s="18" t="s">
        <v>199</v>
      </c>
      <c r="SMH12073" s="18" t="s">
        <v>199</v>
      </c>
      <c r="SMI12073" s="18" t="s">
        <v>199</v>
      </c>
      <c r="SMJ12073" s="18" t="s">
        <v>199</v>
      </c>
      <c r="SMK12073" s="18" t="s">
        <v>199</v>
      </c>
      <c r="SML12073" s="18" t="s">
        <v>199</v>
      </c>
      <c r="SMM12073" s="18" t="s">
        <v>199</v>
      </c>
      <c r="SMN12073" s="18" t="s">
        <v>199</v>
      </c>
      <c r="SMO12073" s="18" t="s">
        <v>199</v>
      </c>
      <c r="SMP12073" s="18" t="s">
        <v>199</v>
      </c>
      <c r="SMQ12073" s="18" t="s">
        <v>199</v>
      </c>
      <c r="SMR12073" s="18" t="s">
        <v>199</v>
      </c>
      <c r="SMS12073" s="18" t="s">
        <v>199</v>
      </c>
      <c r="SMT12073" s="18" t="s">
        <v>199</v>
      </c>
      <c r="SMU12073" s="18" t="s">
        <v>199</v>
      </c>
      <c r="SMV12073" s="18" t="s">
        <v>199</v>
      </c>
      <c r="SMW12073" s="18" t="s">
        <v>199</v>
      </c>
      <c r="SMX12073" s="18" t="s">
        <v>199</v>
      </c>
      <c r="SMY12073" s="18" t="s">
        <v>199</v>
      </c>
      <c r="SMZ12073" s="18" t="s">
        <v>199</v>
      </c>
      <c r="SNA12073" s="18" t="s">
        <v>199</v>
      </c>
      <c r="SNB12073" s="18" t="s">
        <v>199</v>
      </c>
      <c r="SNC12073" s="18" t="s">
        <v>199</v>
      </c>
      <c r="SND12073" s="18" t="s">
        <v>199</v>
      </c>
      <c r="SNE12073" s="18" t="s">
        <v>199</v>
      </c>
      <c r="SNF12073" s="18" t="s">
        <v>199</v>
      </c>
      <c r="SNG12073" s="18" t="s">
        <v>199</v>
      </c>
      <c r="SNH12073" s="18" t="s">
        <v>199</v>
      </c>
      <c r="SNI12073" s="18" t="s">
        <v>199</v>
      </c>
      <c r="SNJ12073" s="18" t="s">
        <v>199</v>
      </c>
      <c r="SNK12073" s="18" t="s">
        <v>199</v>
      </c>
      <c r="SNL12073" s="18" t="s">
        <v>199</v>
      </c>
      <c r="SNM12073" s="18" t="s">
        <v>199</v>
      </c>
      <c r="SNN12073" s="18" t="s">
        <v>199</v>
      </c>
      <c r="SNO12073" s="18" t="s">
        <v>199</v>
      </c>
      <c r="SNP12073" s="18" t="s">
        <v>199</v>
      </c>
      <c r="SNQ12073" s="18" t="s">
        <v>199</v>
      </c>
      <c r="SNR12073" s="18" t="s">
        <v>199</v>
      </c>
      <c r="SNS12073" s="18" t="s">
        <v>199</v>
      </c>
      <c r="SNT12073" s="18" t="s">
        <v>199</v>
      </c>
      <c r="SNU12073" s="18" t="s">
        <v>199</v>
      </c>
      <c r="SNV12073" s="18" t="s">
        <v>199</v>
      </c>
      <c r="SNW12073" s="18" t="s">
        <v>199</v>
      </c>
      <c r="SNX12073" s="18" t="s">
        <v>199</v>
      </c>
      <c r="SNY12073" s="18" t="s">
        <v>199</v>
      </c>
      <c r="SNZ12073" s="18" t="s">
        <v>199</v>
      </c>
      <c r="SOA12073" s="18" t="s">
        <v>199</v>
      </c>
      <c r="SOB12073" s="18" t="s">
        <v>199</v>
      </c>
      <c r="SOC12073" s="18" t="s">
        <v>199</v>
      </c>
      <c r="SOD12073" s="18" t="s">
        <v>199</v>
      </c>
      <c r="SOE12073" s="18" t="s">
        <v>199</v>
      </c>
      <c r="SOF12073" s="18" t="s">
        <v>199</v>
      </c>
      <c r="SOG12073" s="18" t="s">
        <v>199</v>
      </c>
      <c r="SOH12073" s="18" t="s">
        <v>199</v>
      </c>
      <c r="SOI12073" s="18" t="s">
        <v>199</v>
      </c>
      <c r="SOJ12073" s="18" t="s">
        <v>199</v>
      </c>
      <c r="SOK12073" s="18" t="s">
        <v>199</v>
      </c>
      <c r="SOL12073" s="18" t="s">
        <v>199</v>
      </c>
      <c r="SOM12073" s="18" t="s">
        <v>199</v>
      </c>
      <c r="SON12073" s="18" t="s">
        <v>199</v>
      </c>
      <c r="SOO12073" s="18" t="s">
        <v>199</v>
      </c>
      <c r="SOP12073" s="18" t="s">
        <v>199</v>
      </c>
      <c r="SOQ12073" s="18" t="s">
        <v>199</v>
      </c>
      <c r="SOR12073" s="18" t="s">
        <v>199</v>
      </c>
      <c r="SOS12073" s="18" t="s">
        <v>199</v>
      </c>
      <c r="SOT12073" s="18" t="s">
        <v>199</v>
      </c>
      <c r="SOU12073" s="18" t="s">
        <v>199</v>
      </c>
      <c r="SOV12073" s="18" t="s">
        <v>199</v>
      </c>
      <c r="SOW12073" s="18" t="s">
        <v>199</v>
      </c>
      <c r="SOX12073" s="18" t="s">
        <v>199</v>
      </c>
      <c r="SOY12073" s="18" t="s">
        <v>199</v>
      </c>
      <c r="SOZ12073" s="18" t="s">
        <v>199</v>
      </c>
      <c r="SPA12073" s="18" t="s">
        <v>199</v>
      </c>
      <c r="SPB12073" s="18" t="s">
        <v>199</v>
      </c>
      <c r="SPC12073" s="18" t="s">
        <v>199</v>
      </c>
      <c r="SPD12073" s="18" t="s">
        <v>199</v>
      </c>
      <c r="SPE12073" s="18" t="s">
        <v>199</v>
      </c>
      <c r="SPF12073" s="18" t="s">
        <v>199</v>
      </c>
      <c r="SPG12073" s="18" t="s">
        <v>199</v>
      </c>
      <c r="SPH12073" s="18" t="s">
        <v>199</v>
      </c>
      <c r="SPI12073" s="18" t="s">
        <v>199</v>
      </c>
      <c r="SPJ12073" s="18" t="s">
        <v>199</v>
      </c>
      <c r="SPK12073" s="18" t="s">
        <v>199</v>
      </c>
      <c r="SPL12073" s="18" t="s">
        <v>199</v>
      </c>
      <c r="SPM12073" s="18" t="s">
        <v>199</v>
      </c>
      <c r="SPN12073" s="18" t="s">
        <v>199</v>
      </c>
      <c r="SPO12073" s="18" t="s">
        <v>199</v>
      </c>
      <c r="SPP12073" s="18" t="s">
        <v>199</v>
      </c>
      <c r="SPQ12073" s="18" t="s">
        <v>199</v>
      </c>
      <c r="SPR12073" s="18" t="s">
        <v>199</v>
      </c>
      <c r="SPS12073" s="18" t="s">
        <v>199</v>
      </c>
      <c r="SPT12073" s="18" t="s">
        <v>199</v>
      </c>
      <c r="SPU12073" s="18" t="s">
        <v>199</v>
      </c>
      <c r="SPV12073" s="18" t="s">
        <v>199</v>
      </c>
      <c r="SPW12073" s="18" t="s">
        <v>199</v>
      </c>
      <c r="SPX12073" s="18" t="s">
        <v>199</v>
      </c>
      <c r="SPY12073" s="18" t="s">
        <v>199</v>
      </c>
      <c r="SPZ12073" s="18" t="s">
        <v>199</v>
      </c>
      <c r="SQA12073" s="18" t="s">
        <v>199</v>
      </c>
      <c r="SQB12073" s="18" t="s">
        <v>199</v>
      </c>
      <c r="SQC12073" s="18" t="s">
        <v>199</v>
      </c>
      <c r="SQD12073" s="18" t="s">
        <v>199</v>
      </c>
      <c r="SQE12073" s="18" t="s">
        <v>199</v>
      </c>
      <c r="SQF12073" s="18" t="s">
        <v>199</v>
      </c>
      <c r="SQG12073" s="18" t="s">
        <v>199</v>
      </c>
      <c r="SQH12073" s="18" t="s">
        <v>199</v>
      </c>
      <c r="SQI12073" s="18" t="s">
        <v>199</v>
      </c>
      <c r="SQJ12073" s="18" t="s">
        <v>199</v>
      </c>
      <c r="SQK12073" s="18" t="s">
        <v>199</v>
      </c>
      <c r="SQL12073" s="18" t="s">
        <v>199</v>
      </c>
      <c r="SQM12073" s="18" t="s">
        <v>199</v>
      </c>
      <c r="SQN12073" s="18" t="s">
        <v>199</v>
      </c>
      <c r="SQO12073" s="18" t="s">
        <v>199</v>
      </c>
      <c r="SQP12073" s="18" t="s">
        <v>199</v>
      </c>
      <c r="SQQ12073" s="18" t="s">
        <v>199</v>
      </c>
      <c r="SQR12073" s="18" t="s">
        <v>199</v>
      </c>
      <c r="SQS12073" s="18" t="s">
        <v>199</v>
      </c>
      <c r="SQT12073" s="18" t="s">
        <v>199</v>
      </c>
      <c r="SQU12073" s="18" t="s">
        <v>199</v>
      </c>
      <c r="SQV12073" s="18" t="s">
        <v>199</v>
      </c>
      <c r="SQW12073" s="18" t="s">
        <v>199</v>
      </c>
      <c r="SQX12073" s="18" t="s">
        <v>199</v>
      </c>
      <c r="SQY12073" s="18" t="s">
        <v>199</v>
      </c>
      <c r="SQZ12073" s="18" t="s">
        <v>199</v>
      </c>
      <c r="SRA12073" s="18" t="s">
        <v>199</v>
      </c>
      <c r="SRB12073" s="18" t="s">
        <v>199</v>
      </c>
      <c r="SRC12073" s="18" t="s">
        <v>199</v>
      </c>
      <c r="SRD12073" s="18" t="s">
        <v>199</v>
      </c>
      <c r="SRE12073" s="18" t="s">
        <v>199</v>
      </c>
      <c r="SRF12073" s="18" t="s">
        <v>199</v>
      </c>
      <c r="SRG12073" s="18" t="s">
        <v>199</v>
      </c>
      <c r="SRH12073" s="18" t="s">
        <v>199</v>
      </c>
      <c r="SRI12073" s="18" t="s">
        <v>199</v>
      </c>
      <c r="SRJ12073" s="18" t="s">
        <v>199</v>
      </c>
      <c r="SRK12073" s="18" t="s">
        <v>199</v>
      </c>
      <c r="SRL12073" s="18" t="s">
        <v>199</v>
      </c>
      <c r="SRM12073" s="18" t="s">
        <v>199</v>
      </c>
      <c r="SRN12073" s="18" t="s">
        <v>199</v>
      </c>
      <c r="SRO12073" s="18" t="s">
        <v>199</v>
      </c>
      <c r="SRP12073" s="18" t="s">
        <v>199</v>
      </c>
      <c r="SRQ12073" s="18" t="s">
        <v>199</v>
      </c>
      <c r="SRR12073" s="18" t="s">
        <v>199</v>
      </c>
      <c r="SRS12073" s="18" t="s">
        <v>199</v>
      </c>
      <c r="SRT12073" s="18" t="s">
        <v>199</v>
      </c>
      <c r="SRU12073" s="18" t="s">
        <v>199</v>
      </c>
      <c r="SRV12073" s="18" t="s">
        <v>199</v>
      </c>
      <c r="SRW12073" s="18" t="s">
        <v>199</v>
      </c>
      <c r="SRX12073" s="18" t="s">
        <v>199</v>
      </c>
      <c r="SRY12073" s="18" t="s">
        <v>199</v>
      </c>
      <c r="SRZ12073" s="18" t="s">
        <v>199</v>
      </c>
      <c r="SSA12073" s="18" t="s">
        <v>199</v>
      </c>
      <c r="SSB12073" s="18" t="s">
        <v>199</v>
      </c>
      <c r="SSC12073" s="18" t="s">
        <v>199</v>
      </c>
      <c r="SSD12073" s="18" t="s">
        <v>199</v>
      </c>
      <c r="SSE12073" s="18" t="s">
        <v>199</v>
      </c>
      <c r="SSF12073" s="18" t="s">
        <v>199</v>
      </c>
      <c r="SSG12073" s="18" t="s">
        <v>199</v>
      </c>
      <c r="SSH12073" s="18" t="s">
        <v>199</v>
      </c>
      <c r="SSI12073" s="18" t="s">
        <v>199</v>
      </c>
      <c r="SSJ12073" s="18" t="s">
        <v>199</v>
      </c>
      <c r="SSK12073" s="18" t="s">
        <v>199</v>
      </c>
      <c r="SSL12073" s="18" t="s">
        <v>199</v>
      </c>
      <c r="SSM12073" s="18" t="s">
        <v>199</v>
      </c>
      <c r="SSN12073" s="18" t="s">
        <v>199</v>
      </c>
      <c r="SSO12073" s="18" t="s">
        <v>199</v>
      </c>
      <c r="SSP12073" s="18" t="s">
        <v>199</v>
      </c>
      <c r="SSQ12073" s="18" t="s">
        <v>199</v>
      </c>
      <c r="SSR12073" s="18" t="s">
        <v>199</v>
      </c>
      <c r="SSS12073" s="18" t="s">
        <v>199</v>
      </c>
      <c r="SST12073" s="18" t="s">
        <v>199</v>
      </c>
      <c r="SSU12073" s="18" t="s">
        <v>199</v>
      </c>
      <c r="SSV12073" s="18" t="s">
        <v>199</v>
      </c>
      <c r="SSW12073" s="18" t="s">
        <v>199</v>
      </c>
      <c r="SSX12073" s="18" t="s">
        <v>199</v>
      </c>
      <c r="SSY12073" s="18" t="s">
        <v>199</v>
      </c>
      <c r="SSZ12073" s="18" t="s">
        <v>199</v>
      </c>
      <c r="STA12073" s="18" t="s">
        <v>199</v>
      </c>
      <c r="STB12073" s="18" t="s">
        <v>199</v>
      </c>
      <c r="STC12073" s="18" t="s">
        <v>199</v>
      </c>
      <c r="STD12073" s="18" t="s">
        <v>199</v>
      </c>
      <c r="STE12073" s="18" t="s">
        <v>199</v>
      </c>
      <c r="STF12073" s="18" t="s">
        <v>199</v>
      </c>
      <c r="STG12073" s="18" t="s">
        <v>199</v>
      </c>
      <c r="STH12073" s="18" t="s">
        <v>199</v>
      </c>
      <c r="STI12073" s="18" t="s">
        <v>199</v>
      </c>
      <c r="STJ12073" s="18" t="s">
        <v>199</v>
      </c>
      <c r="STK12073" s="18" t="s">
        <v>199</v>
      </c>
      <c r="STL12073" s="18" t="s">
        <v>199</v>
      </c>
      <c r="STM12073" s="18" t="s">
        <v>199</v>
      </c>
      <c r="STN12073" s="18" t="s">
        <v>199</v>
      </c>
      <c r="STO12073" s="18" t="s">
        <v>199</v>
      </c>
      <c r="STP12073" s="18" t="s">
        <v>199</v>
      </c>
      <c r="STQ12073" s="18" t="s">
        <v>199</v>
      </c>
      <c r="STR12073" s="18" t="s">
        <v>199</v>
      </c>
      <c r="STS12073" s="18" t="s">
        <v>199</v>
      </c>
      <c r="STT12073" s="18" t="s">
        <v>199</v>
      </c>
      <c r="STU12073" s="18" t="s">
        <v>199</v>
      </c>
      <c r="STV12073" s="18" t="s">
        <v>199</v>
      </c>
      <c r="STW12073" s="18" t="s">
        <v>199</v>
      </c>
      <c r="STX12073" s="18" t="s">
        <v>199</v>
      </c>
      <c r="STY12073" s="18" t="s">
        <v>199</v>
      </c>
      <c r="STZ12073" s="18" t="s">
        <v>199</v>
      </c>
      <c r="SUA12073" s="18" t="s">
        <v>199</v>
      </c>
      <c r="SUB12073" s="18" t="s">
        <v>199</v>
      </c>
      <c r="SUC12073" s="18" t="s">
        <v>199</v>
      </c>
      <c r="SUD12073" s="18" t="s">
        <v>199</v>
      </c>
      <c r="SUE12073" s="18" t="s">
        <v>199</v>
      </c>
      <c r="SUF12073" s="18" t="s">
        <v>199</v>
      </c>
      <c r="SUG12073" s="18" t="s">
        <v>199</v>
      </c>
      <c r="SUH12073" s="18" t="s">
        <v>199</v>
      </c>
      <c r="SUI12073" s="18" t="s">
        <v>199</v>
      </c>
      <c r="SUJ12073" s="18" t="s">
        <v>199</v>
      </c>
      <c r="SUK12073" s="18" t="s">
        <v>199</v>
      </c>
      <c r="SUL12073" s="18" t="s">
        <v>199</v>
      </c>
      <c r="SUM12073" s="18" t="s">
        <v>199</v>
      </c>
      <c r="SUN12073" s="18" t="s">
        <v>199</v>
      </c>
      <c r="SUO12073" s="18" t="s">
        <v>199</v>
      </c>
      <c r="SUP12073" s="18" t="s">
        <v>199</v>
      </c>
      <c r="SUQ12073" s="18" t="s">
        <v>199</v>
      </c>
      <c r="SUR12073" s="18" t="s">
        <v>199</v>
      </c>
      <c r="SUS12073" s="18" t="s">
        <v>199</v>
      </c>
      <c r="SUT12073" s="18" t="s">
        <v>199</v>
      </c>
      <c r="SUU12073" s="18" t="s">
        <v>199</v>
      </c>
      <c r="SUV12073" s="18" t="s">
        <v>199</v>
      </c>
      <c r="SUW12073" s="18" t="s">
        <v>199</v>
      </c>
      <c r="SUX12073" s="18" t="s">
        <v>199</v>
      </c>
      <c r="SUY12073" s="18" t="s">
        <v>199</v>
      </c>
      <c r="SUZ12073" s="18" t="s">
        <v>199</v>
      </c>
      <c r="SVA12073" s="18" t="s">
        <v>199</v>
      </c>
      <c r="SVB12073" s="18" t="s">
        <v>199</v>
      </c>
      <c r="SVC12073" s="18" t="s">
        <v>199</v>
      </c>
      <c r="SVD12073" s="18" t="s">
        <v>199</v>
      </c>
      <c r="SVE12073" s="18" t="s">
        <v>199</v>
      </c>
      <c r="SVF12073" s="18" t="s">
        <v>199</v>
      </c>
      <c r="SVG12073" s="18" t="s">
        <v>199</v>
      </c>
      <c r="SVH12073" s="18" t="s">
        <v>199</v>
      </c>
      <c r="SVI12073" s="18" t="s">
        <v>199</v>
      </c>
      <c r="SVJ12073" s="18" t="s">
        <v>199</v>
      </c>
      <c r="SVK12073" s="18" t="s">
        <v>199</v>
      </c>
      <c r="SVL12073" s="18" t="s">
        <v>199</v>
      </c>
      <c r="SVM12073" s="18" t="s">
        <v>199</v>
      </c>
      <c r="SVN12073" s="18" t="s">
        <v>199</v>
      </c>
      <c r="SVO12073" s="18" t="s">
        <v>199</v>
      </c>
      <c r="SVP12073" s="18" t="s">
        <v>199</v>
      </c>
      <c r="SVQ12073" s="18" t="s">
        <v>199</v>
      </c>
      <c r="SVR12073" s="18" t="s">
        <v>199</v>
      </c>
      <c r="SVS12073" s="18" t="s">
        <v>199</v>
      </c>
      <c r="SVT12073" s="18" t="s">
        <v>199</v>
      </c>
      <c r="SVU12073" s="18" t="s">
        <v>199</v>
      </c>
      <c r="SVV12073" s="18" t="s">
        <v>199</v>
      </c>
      <c r="SVW12073" s="18" t="s">
        <v>199</v>
      </c>
      <c r="SVX12073" s="18" t="s">
        <v>199</v>
      </c>
      <c r="SVY12073" s="18" t="s">
        <v>199</v>
      </c>
      <c r="SVZ12073" s="18" t="s">
        <v>199</v>
      </c>
      <c r="SWA12073" s="18" t="s">
        <v>199</v>
      </c>
      <c r="SWB12073" s="18" t="s">
        <v>199</v>
      </c>
      <c r="SWC12073" s="18" t="s">
        <v>199</v>
      </c>
      <c r="SWD12073" s="18" t="s">
        <v>199</v>
      </c>
      <c r="SWE12073" s="18" t="s">
        <v>199</v>
      </c>
      <c r="SWF12073" s="18" t="s">
        <v>199</v>
      </c>
      <c r="SWG12073" s="18" t="s">
        <v>199</v>
      </c>
      <c r="SWH12073" s="18" t="s">
        <v>199</v>
      </c>
      <c r="SWI12073" s="18" t="s">
        <v>199</v>
      </c>
      <c r="SWJ12073" s="18" t="s">
        <v>199</v>
      </c>
      <c r="SWK12073" s="18" t="s">
        <v>199</v>
      </c>
      <c r="SWL12073" s="18" t="s">
        <v>199</v>
      </c>
      <c r="SWM12073" s="18" t="s">
        <v>199</v>
      </c>
      <c r="SWN12073" s="18" t="s">
        <v>199</v>
      </c>
      <c r="SWO12073" s="18" t="s">
        <v>199</v>
      </c>
      <c r="SWP12073" s="18" t="s">
        <v>199</v>
      </c>
      <c r="SWQ12073" s="18" t="s">
        <v>199</v>
      </c>
      <c r="SWR12073" s="18" t="s">
        <v>199</v>
      </c>
      <c r="SWS12073" s="18" t="s">
        <v>199</v>
      </c>
      <c r="SWT12073" s="18" t="s">
        <v>199</v>
      </c>
      <c r="SWU12073" s="18" t="s">
        <v>199</v>
      </c>
      <c r="SWV12073" s="18" t="s">
        <v>199</v>
      </c>
      <c r="SWW12073" s="18" t="s">
        <v>199</v>
      </c>
      <c r="SWX12073" s="18" t="s">
        <v>199</v>
      </c>
      <c r="SWY12073" s="18" t="s">
        <v>199</v>
      </c>
      <c r="SWZ12073" s="18" t="s">
        <v>199</v>
      </c>
      <c r="SXA12073" s="18" t="s">
        <v>199</v>
      </c>
      <c r="SXB12073" s="18" t="s">
        <v>199</v>
      </c>
      <c r="SXC12073" s="18" t="s">
        <v>199</v>
      </c>
      <c r="SXD12073" s="18" t="s">
        <v>199</v>
      </c>
      <c r="SXE12073" s="18" t="s">
        <v>199</v>
      </c>
      <c r="SXF12073" s="18" t="s">
        <v>199</v>
      </c>
      <c r="SXG12073" s="18" t="s">
        <v>199</v>
      </c>
      <c r="SXH12073" s="18" t="s">
        <v>199</v>
      </c>
      <c r="SXI12073" s="18" t="s">
        <v>199</v>
      </c>
      <c r="SXJ12073" s="18" t="s">
        <v>199</v>
      </c>
      <c r="SXK12073" s="18" t="s">
        <v>199</v>
      </c>
      <c r="SXL12073" s="18" t="s">
        <v>199</v>
      </c>
      <c r="SXM12073" s="18" t="s">
        <v>199</v>
      </c>
      <c r="SXN12073" s="18" t="s">
        <v>199</v>
      </c>
      <c r="SXO12073" s="18" t="s">
        <v>199</v>
      </c>
      <c r="SXP12073" s="18" t="s">
        <v>199</v>
      </c>
      <c r="SXQ12073" s="18" t="s">
        <v>199</v>
      </c>
      <c r="SXR12073" s="18" t="s">
        <v>199</v>
      </c>
      <c r="SXS12073" s="18" t="s">
        <v>199</v>
      </c>
      <c r="SXT12073" s="18" t="s">
        <v>199</v>
      </c>
      <c r="SXU12073" s="18" t="s">
        <v>199</v>
      </c>
      <c r="SXV12073" s="18" t="s">
        <v>199</v>
      </c>
      <c r="SXW12073" s="18" t="s">
        <v>199</v>
      </c>
      <c r="SXX12073" s="18" t="s">
        <v>199</v>
      </c>
      <c r="SXY12073" s="18" t="s">
        <v>199</v>
      </c>
      <c r="SXZ12073" s="18" t="s">
        <v>199</v>
      </c>
      <c r="SYA12073" s="18" t="s">
        <v>199</v>
      </c>
      <c r="SYB12073" s="18" t="s">
        <v>199</v>
      </c>
      <c r="SYC12073" s="18" t="s">
        <v>199</v>
      </c>
      <c r="SYD12073" s="18" t="s">
        <v>199</v>
      </c>
      <c r="SYE12073" s="18" t="s">
        <v>199</v>
      </c>
      <c r="SYF12073" s="18" t="s">
        <v>199</v>
      </c>
      <c r="SYG12073" s="18" t="s">
        <v>199</v>
      </c>
      <c r="SYH12073" s="18" t="s">
        <v>199</v>
      </c>
      <c r="SYI12073" s="18" t="s">
        <v>199</v>
      </c>
      <c r="SYJ12073" s="18" t="s">
        <v>199</v>
      </c>
      <c r="SYK12073" s="18" t="s">
        <v>199</v>
      </c>
      <c r="SYL12073" s="18" t="s">
        <v>199</v>
      </c>
      <c r="SYM12073" s="18" t="s">
        <v>199</v>
      </c>
      <c r="SYN12073" s="18" t="s">
        <v>199</v>
      </c>
      <c r="SYO12073" s="18" t="s">
        <v>199</v>
      </c>
      <c r="SYP12073" s="18" t="s">
        <v>199</v>
      </c>
      <c r="SYQ12073" s="18" t="s">
        <v>199</v>
      </c>
      <c r="SYR12073" s="18" t="s">
        <v>199</v>
      </c>
      <c r="SYS12073" s="18" t="s">
        <v>199</v>
      </c>
      <c r="SYT12073" s="18" t="s">
        <v>199</v>
      </c>
      <c r="SYU12073" s="18" t="s">
        <v>199</v>
      </c>
      <c r="SYV12073" s="18" t="s">
        <v>199</v>
      </c>
      <c r="SYW12073" s="18" t="s">
        <v>199</v>
      </c>
      <c r="SYX12073" s="18" t="s">
        <v>199</v>
      </c>
      <c r="SYY12073" s="18" t="s">
        <v>199</v>
      </c>
      <c r="SYZ12073" s="18" t="s">
        <v>199</v>
      </c>
      <c r="SZA12073" s="18" t="s">
        <v>199</v>
      </c>
      <c r="SZB12073" s="18" t="s">
        <v>199</v>
      </c>
      <c r="SZC12073" s="18" t="s">
        <v>199</v>
      </c>
      <c r="SZD12073" s="18" t="s">
        <v>199</v>
      </c>
      <c r="SZE12073" s="18" t="s">
        <v>199</v>
      </c>
      <c r="SZF12073" s="18" t="s">
        <v>199</v>
      </c>
      <c r="SZG12073" s="18" t="s">
        <v>199</v>
      </c>
      <c r="SZH12073" s="18" t="s">
        <v>199</v>
      </c>
      <c r="SZI12073" s="18" t="s">
        <v>199</v>
      </c>
      <c r="SZJ12073" s="18" t="s">
        <v>199</v>
      </c>
      <c r="SZK12073" s="18" t="s">
        <v>199</v>
      </c>
      <c r="SZL12073" s="18" t="s">
        <v>199</v>
      </c>
      <c r="SZM12073" s="18" t="s">
        <v>199</v>
      </c>
      <c r="SZN12073" s="18" t="s">
        <v>199</v>
      </c>
      <c r="SZO12073" s="18" t="s">
        <v>199</v>
      </c>
      <c r="SZP12073" s="18" t="s">
        <v>199</v>
      </c>
      <c r="SZQ12073" s="18" t="s">
        <v>199</v>
      </c>
      <c r="SZR12073" s="18" t="s">
        <v>199</v>
      </c>
      <c r="SZS12073" s="18" t="s">
        <v>199</v>
      </c>
      <c r="SZT12073" s="18" t="s">
        <v>199</v>
      </c>
      <c r="SZU12073" s="18" t="s">
        <v>199</v>
      </c>
      <c r="SZV12073" s="18" t="s">
        <v>199</v>
      </c>
      <c r="SZW12073" s="18" t="s">
        <v>199</v>
      </c>
      <c r="SZX12073" s="18" t="s">
        <v>199</v>
      </c>
      <c r="SZY12073" s="18" t="s">
        <v>199</v>
      </c>
      <c r="SZZ12073" s="18" t="s">
        <v>199</v>
      </c>
      <c r="TAA12073" s="18" t="s">
        <v>199</v>
      </c>
      <c r="TAB12073" s="18" t="s">
        <v>199</v>
      </c>
      <c r="TAC12073" s="18" t="s">
        <v>199</v>
      </c>
      <c r="TAD12073" s="18" t="s">
        <v>199</v>
      </c>
      <c r="TAE12073" s="18" t="s">
        <v>199</v>
      </c>
      <c r="TAF12073" s="18" t="s">
        <v>199</v>
      </c>
      <c r="TAG12073" s="18" t="s">
        <v>199</v>
      </c>
      <c r="TAH12073" s="18" t="s">
        <v>199</v>
      </c>
      <c r="TAI12073" s="18" t="s">
        <v>199</v>
      </c>
      <c r="TAJ12073" s="18" t="s">
        <v>199</v>
      </c>
      <c r="TAK12073" s="18" t="s">
        <v>199</v>
      </c>
      <c r="TAL12073" s="18" t="s">
        <v>199</v>
      </c>
      <c r="TAM12073" s="18" t="s">
        <v>199</v>
      </c>
      <c r="TAN12073" s="18" t="s">
        <v>199</v>
      </c>
      <c r="TAO12073" s="18" t="s">
        <v>199</v>
      </c>
      <c r="TAP12073" s="18" t="s">
        <v>199</v>
      </c>
      <c r="TAQ12073" s="18" t="s">
        <v>199</v>
      </c>
      <c r="TAR12073" s="18" t="s">
        <v>199</v>
      </c>
      <c r="TAS12073" s="18" t="s">
        <v>199</v>
      </c>
      <c r="TAT12073" s="18" t="s">
        <v>199</v>
      </c>
      <c r="TAU12073" s="18" t="s">
        <v>199</v>
      </c>
      <c r="TAV12073" s="18" t="s">
        <v>199</v>
      </c>
      <c r="TAW12073" s="18" t="s">
        <v>199</v>
      </c>
      <c r="TAX12073" s="18" t="s">
        <v>199</v>
      </c>
      <c r="TAY12073" s="18" t="s">
        <v>199</v>
      </c>
      <c r="TAZ12073" s="18" t="s">
        <v>199</v>
      </c>
      <c r="TBA12073" s="18" t="s">
        <v>199</v>
      </c>
      <c r="TBB12073" s="18" t="s">
        <v>199</v>
      </c>
      <c r="TBC12073" s="18" t="s">
        <v>199</v>
      </c>
      <c r="TBD12073" s="18" t="s">
        <v>199</v>
      </c>
      <c r="TBE12073" s="18" t="s">
        <v>199</v>
      </c>
      <c r="TBF12073" s="18" t="s">
        <v>199</v>
      </c>
      <c r="TBG12073" s="18" t="s">
        <v>199</v>
      </c>
      <c r="TBH12073" s="18" t="s">
        <v>199</v>
      </c>
      <c r="TBI12073" s="18" t="s">
        <v>199</v>
      </c>
      <c r="TBJ12073" s="18" t="s">
        <v>199</v>
      </c>
      <c r="TBK12073" s="18" t="s">
        <v>199</v>
      </c>
      <c r="TBL12073" s="18" t="s">
        <v>199</v>
      </c>
      <c r="TBM12073" s="18" t="s">
        <v>199</v>
      </c>
      <c r="TBN12073" s="18" t="s">
        <v>199</v>
      </c>
      <c r="TBO12073" s="18" t="s">
        <v>199</v>
      </c>
      <c r="TBP12073" s="18" t="s">
        <v>199</v>
      </c>
      <c r="TBQ12073" s="18" t="s">
        <v>199</v>
      </c>
      <c r="TBR12073" s="18" t="s">
        <v>199</v>
      </c>
      <c r="TBS12073" s="18" t="s">
        <v>199</v>
      </c>
      <c r="TBT12073" s="18" t="s">
        <v>199</v>
      </c>
      <c r="TBU12073" s="18" t="s">
        <v>199</v>
      </c>
      <c r="TBV12073" s="18" t="s">
        <v>199</v>
      </c>
      <c r="TBW12073" s="18" t="s">
        <v>199</v>
      </c>
      <c r="TBX12073" s="18" t="s">
        <v>199</v>
      </c>
      <c r="TBY12073" s="18" t="s">
        <v>199</v>
      </c>
      <c r="TBZ12073" s="18" t="s">
        <v>199</v>
      </c>
      <c r="TCA12073" s="18" t="s">
        <v>199</v>
      </c>
      <c r="TCB12073" s="18" t="s">
        <v>199</v>
      </c>
      <c r="TCC12073" s="18" t="s">
        <v>199</v>
      </c>
      <c r="TCD12073" s="18" t="s">
        <v>199</v>
      </c>
      <c r="TCE12073" s="18" t="s">
        <v>199</v>
      </c>
      <c r="TCF12073" s="18" t="s">
        <v>199</v>
      </c>
      <c r="TCG12073" s="18" t="s">
        <v>199</v>
      </c>
      <c r="TCH12073" s="18" t="s">
        <v>199</v>
      </c>
      <c r="TCI12073" s="18" t="s">
        <v>199</v>
      </c>
      <c r="TCJ12073" s="18" t="s">
        <v>199</v>
      </c>
      <c r="TCK12073" s="18" t="s">
        <v>199</v>
      </c>
      <c r="TCL12073" s="18" t="s">
        <v>199</v>
      </c>
      <c r="TCM12073" s="18" t="s">
        <v>199</v>
      </c>
      <c r="TCN12073" s="18" t="s">
        <v>199</v>
      </c>
      <c r="TCO12073" s="18" t="s">
        <v>199</v>
      </c>
      <c r="TCP12073" s="18" t="s">
        <v>199</v>
      </c>
      <c r="TCQ12073" s="18" t="s">
        <v>199</v>
      </c>
      <c r="TCR12073" s="18" t="s">
        <v>199</v>
      </c>
      <c r="TCS12073" s="18" t="s">
        <v>199</v>
      </c>
      <c r="TCT12073" s="18" t="s">
        <v>199</v>
      </c>
      <c r="TCU12073" s="18" t="s">
        <v>199</v>
      </c>
      <c r="TCV12073" s="18" t="s">
        <v>199</v>
      </c>
      <c r="TCW12073" s="18" t="s">
        <v>199</v>
      </c>
      <c r="TCX12073" s="18" t="s">
        <v>199</v>
      </c>
      <c r="TCY12073" s="18" t="s">
        <v>199</v>
      </c>
      <c r="TCZ12073" s="18" t="s">
        <v>199</v>
      </c>
      <c r="TDA12073" s="18" t="s">
        <v>199</v>
      </c>
      <c r="TDB12073" s="18" t="s">
        <v>199</v>
      </c>
      <c r="TDC12073" s="18" t="s">
        <v>199</v>
      </c>
      <c r="TDD12073" s="18" t="s">
        <v>199</v>
      </c>
      <c r="TDE12073" s="18" t="s">
        <v>199</v>
      </c>
      <c r="TDF12073" s="18" t="s">
        <v>199</v>
      </c>
      <c r="TDG12073" s="18" t="s">
        <v>199</v>
      </c>
      <c r="TDH12073" s="18" t="s">
        <v>199</v>
      </c>
      <c r="TDI12073" s="18" t="s">
        <v>199</v>
      </c>
      <c r="TDJ12073" s="18" t="s">
        <v>199</v>
      </c>
      <c r="TDK12073" s="18" t="s">
        <v>199</v>
      </c>
      <c r="TDL12073" s="18" t="s">
        <v>199</v>
      </c>
      <c r="TDM12073" s="18" t="s">
        <v>199</v>
      </c>
      <c r="TDN12073" s="18" t="s">
        <v>199</v>
      </c>
      <c r="TDO12073" s="18" t="s">
        <v>199</v>
      </c>
      <c r="TDP12073" s="18" t="s">
        <v>199</v>
      </c>
      <c r="TDQ12073" s="18" t="s">
        <v>199</v>
      </c>
      <c r="TDR12073" s="18" t="s">
        <v>199</v>
      </c>
      <c r="TDS12073" s="18" t="s">
        <v>199</v>
      </c>
      <c r="TDT12073" s="18" t="s">
        <v>199</v>
      </c>
      <c r="TDU12073" s="18" t="s">
        <v>199</v>
      </c>
      <c r="TDV12073" s="18" t="s">
        <v>199</v>
      </c>
      <c r="TDW12073" s="18" t="s">
        <v>199</v>
      </c>
      <c r="TDX12073" s="18" t="s">
        <v>199</v>
      </c>
      <c r="TDY12073" s="18" t="s">
        <v>199</v>
      </c>
      <c r="TDZ12073" s="18" t="s">
        <v>199</v>
      </c>
      <c r="TEA12073" s="18" t="s">
        <v>199</v>
      </c>
      <c r="TEB12073" s="18" t="s">
        <v>199</v>
      </c>
      <c r="TEC12073" s="18" t="s">
        <v>199</v>
      </c>
      <c r="TED12073" s="18" t="s">
        <v>199</v>
      </c>
      <c r="TEE12073" s="18" t="s">
        <v>199</v>
      </c>
      <c r="TEF12073" s="18" t="s">
        <v>199</v>
      </c>
      <c r="TEG12073" s="18" t="s">
        <v>199</v>
      </c>
      <c r="TEH12073" s="18" t="s">
        <v>199</v>
      </c>
      <c r="TEI12073" s="18" t="s">
        <v>199</v>
      </c>
      <c r="TEJ12073" s="18" t="s">
        <v>199</v>
      </c>
      <c r="TEK12073" s="18" t="s">
        <v>199</v>
      </c>
      <c r="TEL12073" s="18" t="s">
        <v>199</v>
      </c>
      <c r="TEM12073" s="18" t="s">
        <v>199</v>
      </c>
      <c r="TEN12073" s="18" t="s">
        <v>199</v>
      </c>
      <c r="TEO12073" s="18" t="s">
        <v>199</v>
      </c>
      <c r="TEP12073" s="18" t="s">
        <v>199</v>
      </c>
      <c r="TEQ12073" s="18" t="s">
        <v>199</v>
      </c>
      <c r="TER12073" s="18" t="s">
        <v>199</v>
      </c>
      <c r="TES12073" s="18" t="s">
        <v>199</v>
      </c>
      <c r="TET12073" s="18" t="s">
        <v>199</v>
      </c>
      <c r="TEU12073" s="18" t="s">
        <v>199</v>
      </c>
      <c r="TEV12073" s="18" t="s">
        <v>199</v>
      </c>
      <c r="TEW12073" s="18" t="s">
        <v>199</v>
      </c>
      <c r="TEX12073" s="18" t="s">
        <v>199</v>
      </c>
      <c r="TEY12073" s="18" t="s">
        <v>199</v>
      </c>
      <c r="TEZ12073" s="18" t="s">
        <v>199</v>
      </c>
      <c r="TFA12073" s="18" t="s">
        <v>199</v>
      </c>
      <c r="TFB12073" s="18" t="s">
        <v>199</v>
      </c>
      <c r="TFC12073" s="18" t="s">
        <v>199</v>
      </c>
      <c r="TFD12073" s="18" t="s">
        <v>199</v>
      </c>
      <c r="TFE12073" s="18" t="s">
        <v>199</v>
      </c>
      <c r="TFF12073" s="18" t="s">
        <v>199</v>
      </c>
      <c r="TFG12073" s="18" t="s">
        <v>199</v>
      </c>
      <c r="TFH12073" s="18" t="s">
        <v>199</v>
      </c>
      <c r="TFI12073" s="18" t="s">
        <v>199</v>
      </c>
      <c r="TFJ12073" s="18" t="s">
        <v>199</v>
      </c>
      <c r="TFK12073" s="18" t="s">
        <v>199</v>
      </c>
      <c r="TFL12073" s="18" t="s">
        <v>199</v>
      </c>
      <c r="TFM12073" s="18" t="s">
        <v>199</v>
      </c>
      <c r="TFN12073" s="18" t="s">
        <v>199</v>
      </c>
      <c r="TFO12073" s="18" t="s">
        <v>199</v>
      </c>
      <c r="TFP12073" s="18" t="s">
        <v>199</v>
      </c>
      <c r="TFQ12073" s="18" t="s">
        <v>199</v>
      </c>
      <c r="TFR12073" s="18" t="s">
        <v>199</v>
      </c>
      <c r="TFS12073" s="18" t="s">
        <v>199</v>
      </c>
      <c r="TFT12073" s="18" t="s">
        <v>199</v>
      </c>
      <c r="TFU12073" s="18" t="s">
        <v>199</v>
      </c>
      <c r="TFV12073" s="18" t="s">
        <v>199</v>
      </c>
      <c r="TFW12073" s="18" t="s">
        <v>199</v>
      </c>
      <c r="TFX12073" s="18" t="s">
        <v>199</v>
      </c>
      <c r="TFY12073" s="18" t="s">
        <v>199</v>
      </c>
      <c r="TFZ12073" s="18" t="s">
        <v>199</v>
      </c>
      <c r="TGA12073" s="18" t="s">
        <v>199</v>
      </c>
      <c r="TGB12073" s="18" t="s">
        <v>199</v>
      </c>
      <c r="TGC12073" s="18" t="s">
        <v>199</v>
      </c>
      <c r="TGD12073" s="18" t="s">
        <v>199</v>
      </c>
      <c r="TGE12073" s="18" t="s">
        <v>199</v>
      </c>
      <c r="TGF12073" s="18" t="s">
        <v>199</v>
      </c>
      <c r="TGG12073" s="18" t="s">
        <v>199</v>
      </c>
      <c r="TGH12073" s="18" t="s">
        <v>199</v>
      </c>
      <c r="TGI12073" s="18" t="s">
        <v>199</v>
      </c>
      <c r="TGJ12073" s="18" t="s">
        <v>199</v>
      </c>
      <c r="TGK12073" s="18" t="s">
        <v>199</v>
      </c>
      <c r="TGL12073" s="18" t="s">
        <v>199</v>
      </c>
      <c r="TGM12073" s="18" t="s">
        <v>199</v>
      </c>
      <c r="TGN12073" s="18" t="s">
        <v>199</v>
      </c>
      <c r="TGO12073" s="18" t="s">
        <v>199</v>
      </c>
      <c r="TGP12073" s="18" t="s">
        <v>199</v>
      </c>
      <c r="TGQ12073" s="18" t="s">
        <v>199</v>
      </c>
      <c r="TGR12073" s="18" t="s">
        <v>199</v>
      </c>
      <c r="TGS12073" s="18" t="s">
        <v>199</v>
      </c>
      <c r="TGT12073" s="18" t="s">
        <v>199</v>
      </c>
      <c r="TGU12073" s="18" t="s">
        <v>199</v>
      </c>
      <c r="TGV12073" s="18" t="s">
        <v>199</v>
      </c>
      <c r="TGW12073" s="18" t="s">
        <v>199</v>
      </c>
      <c r="TGX12073" s="18" t="s">
        <v>199</v>
      </c>
      <c r="TGY12073" s="18" t="s">
        <v>199</v>
      </c>
      <c r="TGZ12073" s="18" t="s">
        <v>199</v>
      </c>
      <c r="THA12073" s="18" t="s">
        <v>199</v>
      </c>
      <c r="THB12073" s="18" t="s">
        <v>199</v>
      </c>
      <c r="THC12073" s="18" t="s">
        <v>199</v>
      </c>
      <c r="THD12073" s="18" t="s">
        <v>199</v>
      </c>
      <c r="THE12073" s="18" t="s">
        <v>199</v>
      </c>
      <c r="THF12073" s="18" t="s">
        <v>199</v>
      </c>
      <c r="THG12073" s="18" t="s">
        <v>199</v>
      </c>
      <c r="THH12073" s="18" t="s">
        <v>199</v>
      </c>
      <c r="THI12073" s="18" t="s">
        <v>199</v>
      </c>
      <c r="THJ12073" s="18" t="s">
        <v>199</v>
      </c>
      <c r="THK12073" s="18" t="s">
        <v>199</v>
      </c>
      <c r="THL12073" s="18" t="s">
        <v>199</v>
      </c>
      <c r="THM12073" s="18" t="s">
        <v>199</v>
      </c>
      <c r="THN12073" s="18" t="s">
        <v>199</v>
      </c>
      <c r="THO12073" s="18" t="s">
        <v>199</v>
      </c>
      <c r="THP12073" s="18" t="s">
        <v>199</v>
      </c>
      <c r="THQ12073" s="18" t="s">
        <v>199</v>
      </c>
      <c r="THR12073" s="18" t="s">
        <v>199</v>
      </c>
      <c r="THS12073" s="18" t="s">
        <v>199</v>
      </c>
      <c r="THT12073" s="18" t="s">
        <v>199</v>
      </c>
      <c r="THU12073" s="18" t="s">
        <v>199</v>
      </c>
      <c r="THV12073" s="18" t="s">
        <v>199</v>
      </c>
      <c r="THW12073" s="18" t="s">
        <v>199</v>
      </c>
      <c r="THX12073" s="18" t="s">
        <v>199</v>
      </c>
      <c r="THY12073" s="18" t="s">
        <v>199</v>
      </c>
      <c r="THZ12073" s="18" t="s">
        <v>199</v>
      </c>
      <c r="TIA12073" s="18" t="s">
        <v>199</v>
      </c>
      <c r="TIB12073" s="18" t="s">
        <v>199</v>
      </c>
      <c r="TIC12073" s="18" t="s">
        <v>199</v>
      </c>
      <c r="TID12073" s="18" t="s">
        <v>199</v>
      </c>
      <c r="TIE12073" s="18" t="s">
        <v>199</v>
      </c>
      <c r="TIF12073" s="18" t="s">
        <v>199</v>
      </c>
      <c r="TIG12073" s="18" t="s">
        <v>199</v>
      </c>
      <c r="TIH12073" s="18" t="s">
        <v>199</v>
      </c>
      <c r="TII12073" s="18" t="s">
        <v>199</v>
      </c>
      <c r="TIJ12073" s="18" t="s">
        <v>199</v>
      </c>
      <c r="TIK12073" s="18" t="s">
        <v>199</v>
      </c>
      <c r="TIL12073" s="18" t="s">
        <v>199</v>
      </c>
      <c r="TIM12073" s="18" t="s">
        <v>199</v>
      </c>
      <c r="TIN12073" s="18" t="s">
        <v>199</v>
      </c>
      <c r="TIO12073" s="18" t="s">
        <v>199</v>
      </c>
      <c r="TIP12073" s="18" t="s">
        <v>199</v>
      </c>
      <c r="TIQ12073" s="18" t="s">
        <v>199</v>
      </c>
      <c r="TIR12073" s="18" t="s">
        <v>199</v>
      </c>
      <c r="TIS12073" s="18" t="s">
        <v>199</v>
      </c>
      <c r="TIT12073" s="18" t="s">
        <v>199</v>
      </c>
      <c r="TIU12073" s="18" t="s">
        <v>199</v>
      </c>
      <c r="TIV12073" s="18" t="s">
        <v>199</v>
      </c>
      <c r="TIW12073" s="18" t="s">
        <v>199</v>
      </c>
      <c r="TIX12073" s="18" t="s">
        <v>199</v>
      </c>
      <c r="TIY12073" s="18" t="s">
        <v>199</v>
      </c>
      <c r="TIZ12073" s="18" t="s">
        <v>199</v>
      </c>
      <c r="TJA12073" s="18" t="s">
        <v>199</v>
      </c>
      <c r="TJB12073" s="18" t="s">
        <v>199</v>
      </c>
      <c r="TJC12073" s="18" t="s">
        <v>199</v>
      </c>
      <c r="TJD12073" s="18" t="s">
        <v>199</v>
      </c>
      <c r="TJE12073" s="18" t="s">
        <v>199</v>
      </c>
      <c r="TJF12073" s="18" t="s">
        <v>199</v>
      </c>
      <c r="TJG12073" s="18" t="s">
        <v>199</v>
      </c>
      <c r="TJH12073" s="18" t="s">
        <v>199</v>
      </c>
      <c r="TJI12073" s="18" t="s">
        <v>199</v>
      </c>
      <c r="TJJ12073" s="18" t="s">
        <v>199</v>
      </c>
      <c r="TJK12073" s="18" t="s">
        <v>199</v>
      </c>
      <c r="TJL12073" s="18" t="s">
        <v>199</v>
      </c>
      <c r="TJM12073" s="18" t="s">
        <v>199</v>
      </c>
      <c r="TJN12073" s="18" t="s">
        <v>199</v>
      </c>
      <c r="TJO12073" s="18" t="s">
        <v>199</v>
      </c>
      <c r="TJP12073" s="18" t="s">
        <v>199</v>
      </c>
      <c r="TJQ12073" s="18" t="s">
        <v>199</v>
      </c>
      <c r="TJR12073" s="18" t="s">
        <v>199</v>
      </c>
      <c r="TJS12073" s="18" t="s">
        <v>199</v>
      </c>
      <c r="TJT12073" s="18" t="s">
        <v>199</v>
      </c>
      <c r="TJU12073" s="18" t="s">
        <v>199</v>
      </c>
      <c r="TJV12073" s="18" t="s">
        <v>199</v>
      </c>
      <c r="TJW12073" s="18" t="s">
        <v>199</v>
      </c>
      <c r="TJX12073" s="18" t="s">
        <v>199</v>
      </c>
      <c r="TJY12073" s="18" t="s">
        <v>199</v>
      </c>
      <c r="TJZ12073" s="18" t="s">
        <v>199</v>
      </c>
      <c r="TKA12073" s="18" t="s">
        <v>199</v>
      </c>
      <c r="TKB12073" s="18" t="s">
        <v>199</v>
      </c>
      <c r="TKC12073" s="18" t="s">
        <v>199</v>
      </c>
      <c r="TKD12073" s="18" t="s">
        <v>199</v>
      </c>
      <c r="TKE12073" s="18" t="s">
        <v>199</v>
      </c>
      <c r="TKF12073" s="18" t="s">
        <v>199</v>
      </c>
      <c r="TKG12073" s="18" t="s">
        <v>199</v>
      </c>
      <c r="TKH12073" s="18" t="s">
        <v>199</v>
      </c>
      <c r="TKI12073" s="18" t="s">
        <v>199</v>
      </c>
      <c r="TKJ12073" s="18" t="s">
        <v>199</v>
      </c>
      <c r="TKK12073" s="18" t="s">
        <v>199</v>
      </c>
      <c r="TKL12073" s="18" t="s">
        <v>199</v>
      </c>
      <c r="TKM12073" s="18" t="s">
        <v>199</v>
      </c>
      <c r="TKN12073" s="18" t="s">
        <v>199</v>
      </c>
      <c r="TKO12073" s="18" t="s">
        <v>199</v>
      </c>
      <c r="TKP12073" s="18" t="s">
        <v>199</v>
      </c>
      <c r="TKQ12073" s="18" t="s">
        <v>199</v>
      </c>
      <c r="TKR12073" s="18" t="s">
        <v>199</v>
      </c>
      <c r="TKS12073" s="18" t="s">
        <v>199</v>
      </c>
      <c r="TKT12073" s="18" t="s">
        <v>199</v>
      </c>
      <c r="TKU12073" s="18" t="s">
        <v>199</v>
      </c>
      <c r="TKV12073" s="18" t="s">
        <v>199</v>
      </c>
      <c r="TKW12073" s="18" t="s">
        <v>199</v>
      </c>
      <c r="TKX12073" s="18" t="s">
        <v>199</v>
      </c>
      <c r="TKY12073" s="18" t="s">
        <v>199</v>
      </c>
      <c r="TKZ12073" s="18" t="s">
        <v>199</v>
      </c>
      <c r="TLA12073" s="18" t="s">
        <v>199</v>
      </c>
      <c r="TLB12073" s="18" t="s">
        <v>199</v>
      </c>
      <c r="TLC12073" s="18" t="s">
        <v>199</v>
      </c>
      <c r="TLD12073" s="18" t="s">
        <v>199</v>
      </c>
      <c r="TLE12073" s="18" t="s">
        <v>199</v>
      </c>
      <c r="TLF12073" s="18" t="s">
        <v>199</v>
      </c>
      <c r="TLG12073" s="18" t="s">
        <v>199</v>
      </c>
      <c r="TLH12073" s="18" t="s">
        <v>199</v>
      </c>
      <c r="TLI12073" s="18" t="s">
        <v>199</v>
      </c>
      <c r="TLJ12073" s="18" t="s">
        <v>199</v>
      </c>
      <c r="TLK12073" s="18" t="s">
        <v>199</v>
      </c>
      <c r="TLL12073" s="18" t="s">
        <v>199</v>
      </c>
      <c r="TLM12073" s="18" t="s">
        <v>199</v>
      </c>
      <c r="TLN12073" s="18" t="s">
        <v>199</v>
      </c>
      <c r="TLO12073" s="18" t="s">
        <v>199</v>
      </c>
      <c r="TLP12073" s="18" t="s">
        <v>199</v>
      </c>
      <c r="TLQ12073" s="18" t="s">
        <v>199</v>
      </c>
      <c r="TLR12073" s="18" t="s">
        <v>199</v>
      </c>
      <c r="TLS12073" s="18" t="s">
        <v>199</v>
      </c>
      <c r="TLT12073" s="18" t="s">
        <v>199</v>
      </c>
      <c r="TLU12073" s="18" t="s">
        <v>199</v>
      </c>
      <c r="TLV12073" s="18" t="s">
        <v>199</v>
      </c>
      <c r="TLW12073" s="18" t="s">
        <v>199</v>
      </c>
      <c r="TLX12073" s="18" t="s">
        <v>199</v>
      </c>
      <c r="TLY12073" s="18" t="s">
        <v>199</v>
      </c>
      <c r="TLZ12073" s="18" t="s">
        <v>199</v>
      </c>
      <c r="TMA12073" s="18" t="s">
        <v>199</v>
      </c>
      <c r="TMB12073" s="18" t="s">
        <v>199</v>
      </c>
      <c r="TMC12073" s="18" t="s">
        <v>199</v>
      </c>
      <c r="TMD12073" s="18" t="s">
        <v>199</v>
      </c>
      <c r="TME12073" s="18" t="s">
        <v>199</v>
      </c>
      <c r="TMF12073" s="18" t="s">
        <v>199</v>
      </c>
      <c r="TMG12073" s="18" t="s">
        <v>199</v>
      </c>
      <c r="TMH12073" s="18" t="s">
        <v>199</v>
      </c>
      <c r="TMI12073" s="18" t="s">
        <v>199</v>
      </c>
      <c r="TMJ12073" s="18" t="s">
        <v>199</v>
      </c>
      <c r="TMK12073" s="18" t="s">
        <v>199</v>
      </c>
      <c r="TML12073" s="18" t="s">
        <v>199</v>
      </c>
      <c r="TMM12073" s="18" t="s">
        <v>199</v>
      </c>
      <c r="TMN12073" s="18" t="s">
        <v>199</v>
      </c>
      <c r="TMO12073" s="18" t="s">
        <v>199</v>
      </c>
      <c r="TMP12073" s="18" t="s">
        <v>199</v>
      </c>
      <c r="TMQ12073" s="18" t="s">
        <v>199</v>
      </c>
      <c r="TMR12073" s="18" t="s">
        <v>199</v>
      </c>
      <c r="TMS12073" s="18" t="s">
        <v>199</v>
      </c>
      <c r="TMT12073" s="18" t="s">
        <v>199</v>
      </c>
      <c r="TMU12073" s="18" t="s">
        <v>199</v>
      </c>
      <c r="TMV12073" s="18" t="s">
        <v>199</v>
      </c>
      <c r="TMW12073" s="18" t="s">
        <v>199</v>
      </c>
      <c r="TMX12073" s="18" t="s">
        <v>199</v>
      </c>
      <c r="TMY12073" s="18" t="s">
        <v>199</v>
      </c>
      <c r="TMZ12073" s="18" t="s">
        <v>199</v>
      </c>
      <c r="TNA12073" s="18" t="s">
        <v>199</v>
      </c>
      <c r="TNB12073" s="18" t="s">
        <v>199</v>
      </c>
      <c r="TNC12073" s="18" t="s">
        <v>199</v>
      </c>
      <c r="TND12073" s="18" t="s">
        <v>199</v>
      </c>
      <c r="TNE12073" s="18" t="s">
        <v>199</v>
      </c>
      <c r="TNF12073" s="18" t="s">
        <v>199</v>
      </c>
      <c r="TNG12073" s="18" t="s">
        <v>199</v>
      </c>
      <c r="TNH12073" s="18" t="s">
        <v>199</v>
      </c>
      <c r="TNI12073" s="18" t="s">
        <v>199</v>
      </c>
      <c r="TNJ12073" s="18" t="s">
        <v>199</v>
      </c>
      <c r="TNK12073" s="18" t="s">
        <v>199</v>
      </c>
      <c r="TNL12073" s="18" t="s">
        <v>199</v>
      </c>
      <c r="TNM12073" s="18" t="s">
        <v>199</v>
      </c>
      <c r="TNN12073" s="18" t="s">
        <v>199</v>
      </c>
      <c r="TNO12073" s="18" t="s">
        <v>199</v>
      </c>
      <c r="TNP12073" s="18" t="s">
        <v>199</v>
      </c>
      <c r="TNQ12073" s="18" t="s">
        <v>199</v>
      </c>
      <c r="TNR12073" s="18" t="s">
        <v>199</v>
      </c>
      <c r="TNS12073" s="18" t="s">
        <v>199</v>
      </c>
      <c r="TNT12073" s="18" t="s">
        <v>199</v>
      </c>
      <c r="TNU12073" s="18" t="s">
        <v>199</v>
      </c>
      <c r="TNV12073" s="18" t="s">
        <v>199</v>
      </c>
      <c r="TNW12073" s="18" t="s">
        <v>199</v>
      </c>
      <c r="TNX12073" s="18" t="s">
        <v>199</v>
      </c>
      <c r="TNY12073" s="18" t="s">
        <v>199</v>
      </c>
      <c r="TNZ12073" s="18" t="s">
        <v>199</v>
      </c>
      <c r="TOA12073" s="18" t="s">
        <v>199</v>
      </c>
      <c r="TOB12073" s="18" t="s">
        <v>199</v>
      </c>
      <c r="TOC12073" s="18" t="s">
        <v>199</v>
      </c>
      <c r="TOD12073" s="18" t="s">
        <v>199</v>
      </c>
      <c r="TOE12073" s="18" t="s">
        <v>199</v>
      </c>
      <c r="TOF12073" s="18" t="s">
        <v>199</v>
      </c>
      <c r="TOG12073" s="18" t="s">
        <v>199</v>
      </c>
      <c r="TOH12073" s="18" t="s">
        <v>199</v>
      </c>
      <c r="TOI12073" s="18" t="s">
        <v>199</v>
      </c>
      <c r="TOJ12073" s="18" t="s">
        <v>199</v>
      </c>
      <c r="TOK12073" s="18" t="s">
        <v>199</v>
      </c>
      <c r="TOL12073" s="18" t="s">
        <v>199</v>
      </c>
      <c r="TOM12073" s="18" t="s">
        <v>199</v>
      </c>
      <c r="TON12073" s="18" t="s">
        <v>199</v>
      </c>
      <c r="TOO12073" s="18" t="s">
        <v>199</v>
      </c>
      <c r="TOP12073" s="18" t="s">
        <v>199</v>
      </c>
      <c r="TOQ12073" s="18" t="s">
        <v>199</v>
      </c>
      <c r="TOR12073" s="18" t="s">
        <v>199</v>
      </c>
      <c r="TOS12073" s="18" t="s">
        <v>199</v>
      </c>
      <c r="TOT12073" s="18" t="s">
        <v>199</v>
      </c>
      <c r="TOU12073" s="18" t="s">
        <v>199</v>
      </c>
      <c r="TOV12073" s="18" t="s">
        <v>199</v>
      </c>
      <c r="TOW12073" s="18" t="s">
        <v>199</v>
      </c>
      <c r="TOX12073" s="18" t="s">
        <v>199</v>
      </c>
      <c r="TOY12073" s="18" t="s">
        <v>199</v>
      </c>
      <c r="TOZ12073" s="18" t="s">
        <v>199</v>
      </c>
      <c r="TPA12073" s="18" t="s">
        <v>199</v>
      </c>
      <c r="TPB12073" s="18" t="s">
        <v>199</v>
      </c>
      <c r="TPC12073" s="18" t="s">
        <v>199</v>
      </c>
      <c r="TPD12073" s="18" t="s">
        <v>199</v>
      </c>
      <c r="TPE12073" s="18" t="s">
        <v>199</v>
      </c>
      <c r="TPF12073" s="18" t="s">
        <v>199</v>
      </c>
      <c r="TPG12073" s="18" t="s">
        <v>199</v>
      </c>
      <c r="TPH12073" s="18" t="s">
        <v>199</v>
      </c>
      <c r="TPI12073" s="18" t="s">
        <v>199</v>
      </c>
      <c r="TPJ12073" s="18" t="s">
        <v>199</v>
      </c>
      <c r="TPK12073" s="18" t="s">
        <v>199</v>
      </c>
      <c r="TPL12073" s="18" t="s">
        <v>199</v>
      </c>
      <c r="TPM12073" s="18" t="s">
        <v>199</v>
      </c>
      <c r="TPN12073" s="18" t="s">
        <v>199</v>
      </c>
      <c r="TPO12073" s="18" t="s">
        <v>199</v>
      </c>
      <c r="TPP12073" s="18" t="s">
        <v>199</v>
      </c>
      <c r="TPQ12073" s="18" t="s">
        <v>199</v>
      </c>
      <c r="TPR12073" s="18" t="s">
        <v>199</v>
      </c>
      <c r="TPS12073" s="18" t="s">
        <v>199</v>
      </c>
      <c r="TPT12073" s="18" t="s">
        <v>199</v>
      </c>
      <c r="TPU12073" s="18" t="s">
        <v>199</v>
      </c>
      <c r="TPV12073" s="18" t="s">
        <v>199</v>
      </c>
      <c r="TPW12073" s="18" t="s">
        <v>199</v>
      </c>
      <c r="TPX12073" s="18" t="s">
        <v>199</v>
      </c>
      <c r="TPY12073" s="18" t="s">
        <v>199</v>
      </c>
      <c r="TPZ12073" s="18" t="s">
        <v>199</v>
      </c>
      <c r="TQA12073" s="18" t="s">
        <v>199</v>
      </c>
      <c r="TQB12073" s="18" t="s">
        <v>199</v>
      </c>
      <c r="TQC12073" s="18" t="s">
        <v>199</v>
      </c>
      <c r="TQD12073" s="18" t="s">
        <v>199</v>
      </c>
      <c r="TQE12073" s="18" t="s">
        <v>199</v>
      </c>
      <c r="TQF12073" s="18" t="s">
        <v>199</v>
      </c>
      <c r="TQG12073" s="18" t="s">
        <v>199</v>
      </c>
      <c r="TQH12073" s="18" t="s">
        <v>199</v>
      </c>
      <c r="TQI12073" s="18" t="s">
        <v>199</v>
      </c>
      <c r="TQJ12073" s="18" t="s">
        <v>199</v>
      </c>
      <c r="TQK12073" s="18" t="s">
        <v>199</v>
      </c>
      <c r="TQL12073" s="18" t="s">
        <v>199</v>
      </c>
      <c r="TQM12073" s="18" t="s">
        <v>199</v>
      </c>
      <c r="TQN12073" s="18" t="s">
        <v>199</v>
      </c>
      <c r="TQO12073" s="18" t="s">
        <v>199</v>
      </c>
      <c r="TQP12073" s="18" t="s">
        <v>199</v>
      </c>
      <c r="TQQ12073" s="18" t="s">
        <v>199</v>
      </c>
      <c r="TQR12073" s="18" t="s">
        <v>199</v>
      </c>
      <c r="TQS12073" s="18" t="s">
        <v>199</v>
      </c>
      <c r="TQT12073" s="18" t="s">
        <v>199</v>
      </c>
      <c r="TQU12073" s="18" t="s">
        <v>199</v>
      </c>
      <c r="TQV12073" s="18" t="s">
        <v>199</v>
      </c>
      <c r="TQW12073" s="18" t="s">
        <v>199</v>
      </c>
      <c r="TQX12073" s="18" t="s">
        <v>199</v>
      </c>
      <c r="TQY12073" s="18" t="s">
        <v>199</v>
      </c>
      <c r="TQZ12073" s="18" t="s">
        <v>199</v>
      </c>
      <c r="TRA12073" s="18" t="s">
        <v>199</v>
      </c>
      <c r="TRB12073" s="18" t="s">
        <v>199</v>
      </c>
      <c r="TRC12073" s="18" t="s">
        <v>199</v>
      </c>
      <c r="TRD12073" s="18" t="s">
        <v>199</v>
      </c>
      <c r="TRE12073" s="18" t="s">
        <v>199</v>
      </c>
      <c r="TRF12073" s="18" t="s">
        <v>199</v>
      </c>
      <c r="TRG12073" s="18" t="s">
        <v>199</v>
      </c>
      <c r="TRH12073" s="18" t="s">
        <v>199</v>
      </c>
      <c r="TRI12073" s="18" t="s">
        <v>199</v>
      </c>
      <c r="TRJ12073" s="18" t="s">
        <v>199</v>
      </c>
      <c r="TRK12073" s="18" t="s">
        <v>199</v>
      </c>
      <c r="TRL12073" s="18" t="s">
        <v>199</v>
      </c>
      <c r="TRM12073" s="18" t="s">
        <v>199</v>
      </c>
      <c r="TRN12073" s="18" t="s">
        <v>199</v>
      </c>
      <c r="TRO12073" s="18" t="s">
        <v>199</v>
      </c>
      <c r="TRP12073" s="18" t="s">
        <v>199</v>
      </c>
      <c r="TRQ12073" s="18" t="s">
        <v>199</v>
      </c>
      <c r="TRR12073" s="18" t="s">
        <v>199</v>
      </c>
      <c r="TRS12073" s="18" t="s">
        <v>199</v>
      </c>
      <c r="TRT12073" s="18" t="s">
        <v>199</v>
      </c>
      <c r="TRU12073" s="18" t="s">
        <v>199</v>
      </c>
      <c r="TRV12073" s="18" t="s">
        <v>199</v>
      </c>
      <c r="TRW12073" s="18" t="s">
        <v>199</v>
      </c>
      <c r="TRX12073" s="18" t="s">
        <v>199</v>
      </c>
      <c r="TRY12073" s="18" t="s">
        <v>199</v>
      </c>
      <c r="TRZ12073" s="18" t="s">
        <v>199</v>
      </c>
      <c r="TSA12073" s="18" t="s">
        <v>199</v>
      </c>
      <c r="TSB12073" s="18" t="s">
        <v>199</v>
      </c>
      <c r="TSC12073" s="18" t="s">
        <v>199</v>
      </c>
      <c r="TSD12073" s="18" t="s">
        <v>199</v>
      </c>
      <c r="TSE12073" s="18" t="s">
        <v>199</v>
      </c>
      <c r="TSF12073" s="18" t="s">
        <v>199</v>
      </c>
      <c r="TSG12073" s="18" t="s">
        <v>199</v>
      </c>
      <c r="TSH12073" s="18" t="s">
        <v>199</v>
      </c>
      <c r="TSI12073" s="18" t="s">
        <v>199</v>
      </c>
      <c r="TSJ12073" s="18" t="s">
        <v>199</v>
      </c>
      <c r="TSK12073" s="18" t="s">
        <v>199</v>
      </c>
      <c r="TSL12073" s="18" t="s">
        <v>199</v>
      </c>
      <c r="TSM12073" s="18" t="s">
        <v>199</v>
      </c>
      <c r="TSN12073" s="18" t="s">
        <v>199</v>
      </c>
      <c r="TSO12073" s="18" t="s">
        <v>199</v>
      </c>
      <c r="TSP12073" s="18" t="s">
        <v>199</v>
      </c>
      <c r="TSQ12073" s="18" t="s">
        <v>199</v>
      </c>
      <c r="TSR12073" s="18" t="s">
        <v>199</v>
      </c>
      <c r="TSS12073" s="18" t="s">
        <v>199</v>
      </c>
      <c r="TST12073" s="18" t="s">
        <v>199</v>
      </c>
      <c r="TSU12073" s="18" t="s">
        <v>199</v>
      </c>
      <c r="TSV12073" s="18" t="s">
        <v>199</v>
      </c>
      <c r="TSW12073" s="18" t="s">
        <v>199</v>
      </c>
      <c r="TSX12073" s="18" t="s">
        <v>199</v>
      </c>
      <c r="TSY12073" s="18" t="s">
        <v>199</v>
      </c>
      <c r="TSZ12073" s="18" t="s">
        <v>199</v>
      </c>
      <c r="TTA12073" s="18" t="s">
        <v>199</v>
      </c>
      <c r="TTB12073" s="18" t="s">
        <v>199</v>
      </c>
      <c r="TTC12073" s="18" t="s">
        <v>199</v>
      </c>
      <c r="TTD12073" s="18" t="s">
        <v>199</v>
      </c>
      <c r="TTE12073" s="18" t="s">
        <v>199</v>
      </c>
      <c r="TTF12073" s="18" t="s">
        <v>199</v>
      </c>
      <c r="TTG12073" s="18" t="s">
        <v>199</v>
      </c>
      <c r="TTH12073" s="18" t="s">
        <v>199</v>
      </c>
      <c r="TTI12073" s="18" t="s">
        <v>199</v>
      </c>
      <c r="TTJ12073" s="18" t="s">
        <v>199</v>
      </c>
      <c r="TTK12073" s="18" t="s">
        <v>199</v>
      </c>
      <c r="TTL12073" s="18" t="s">
        <v>199</v>
      </c>
      <c r="TTM12073" s="18" t="s">
        <v>199</v>
      </c>
      <c r="TTN12073" s="18" t="s">
        <v>199</v>
      </c>
      <c r="TTO12073" s="18" t="s">
        <v>199</v>
      </c>
      <c r="TTP12073" s="18" t="s">
        <v>199</v>
      </c>
      <c r="TTQ12073" s="18" t="s">
        <v>199</v>
      </c>
      <c r="TTR12073" s="18" t="s">
        <v>199</v>
      </c>
      <c r="TTS12073" s="18" t="s">
        <v>199</v>
      </c>
      <c r="TTT12073" s="18" t="s">
        <v>199</v>
      </c>
      <c r="TTU12073" s="18" t="s">
        <v>199</v>
      </c>
      <c r="TTV12073" s="18" t="s">
        <v>199</v>
      </c>
      <c r="TTW12073" s="18" t="s">
        <v>199</v>
      </c>
      <c r="TTX12073" s="18" t="s">
        <v>199</v>
      </c>
      <c r="TTY12073" s="18" t="s">
        <v>199</v>
      </c>
      <c r="TTZ12073" s="18" t="s">
        <v>199</v>
      </c>
      <c r="TUA12073" s="18" t="s">
        <v>199</v>
      </c>
      <c r="TUB12073" s="18" t="s">
        <v>199</v>
      </c>
      <c r="TUC12073" s="18" t="s">
        <v>199</v>
      </c>
      <c r="TUD12073" s="18" t="s">
        <v>199</v>
      </c>
      <c r="TUE12073" s="18" t="s">
        <v>199</v>
      </c>
      <c r="TUF12073" s="18" t="s">
        <v>199</v>
      </c>
      <c r="TUG12073" s="18" t="s">
        <v>199</v>
      </c>
      <c r="TUH12073" s="18" t="s">
        <v>199</v>
      </c>
      <c r="TUI12073" s="18" t="s">
        <v>199</v>
      </c>
      <c r="TUJ12073" s="18" t="s">
        <v>199</v>
      </c>
      <c r="TUK12073" s="18" t="s">
        <v>199</v>
      </c>
      <c r="TUL12073" s="18" t="s">
        <v>199</v>
      </c>
      <c r="TUM12073" s="18" t="s">
        <v>199</v>
      </c>
      <c r="TUN12073" s="18" t="s">
        <v>199</v>
      </c>
      <c r="TUO12073" s="18" t="s">
        <v>199</v>
      </c>
      <c r="TUP12073" s="18" t="s">
        <v>199</v>
      </c>
      <c r="TUQ12073" s="18" t="s">
        <v>199</v>
      </c>
      <c r="TUR12073" s="18" t="s">
        <v>199</v>
      </c>
      <c r="TUS12073" s="18" t="s">
        <v>199</v>
      </c>
      <c r="TUT12073" s="18" t="s">
        <v>199</v>
      </c>
      <c r="TUU12073" s="18" t="s">
        <v>199</v>
      </c>
      <c r="TUV12073" s="18" t="s">
        <v>199</v>
      </c>
      <c r="TUW12073" s="18" t="s">
        <v>199</v>
      </c>
      <c r="TUX12073" s="18" t="s">
        <v>199</v>
      </c>
      <c r="TUY12073" s="18" t="s">
        <v>199</v>
      </c>
      <c r="TUZ12073" s="18" t="s">
        <v>199</v>
      </c>
      <c r="TVA12073" s="18" t="s">
        <v>199</v>
      </c>
      <c r="TVB12073" s="18" t="s">
        <v>199</v>
      </c>
      <c r="TVC12073" s="18" t="s">
        <v>199</v>
      </c>
      <c r="TVD12073" s="18" t="s">
        <v>199</v>
      </c>
      <c r="TVE12073" s="18" t="s">
        <v>199</v>
      </c>
      <c r="TVF12073" s="18" t="s">
        <v>199</v>
      </c>
      <c r="TVG12073" s="18" t="s">
        <v>199</v>
      </c>
      <c r="TVH12073" s="18" t="s">
        <v>199</v>
      </c>
      <c r="TVI12073" s="18" t="s">
        <v>199</v>
      </c>
      <c r="TVJ12073" s="18" t="s">
        <v>199</v>
      </c>
      <c r="TVK12073" s="18" t="s">
        <v>199</v>
      </c>
      <c r="TVL12073" s="18" t="s">
        <v>199</v>
      </c>
      <c r="TVM12073" s="18" t="s">
        <v>199</v>
      </c>
      <c r="TVN12073" s="18" t="s">
        <v>199</v>
      </c>
      <c r="TVO12073" s="18" t="s">
        <v>199</v>
      </c>
      <c r="TVP12073" s="18" t="s">
        <v>199</v>
      </c>
      <c r="TVQ12073" s="18" t="s">
        <v>199</v>
      </c>
      <c r="TVR12073" s="18" t="s">
        <v>199</v>
      </c>
      <c r="TVS12073" s="18" t="s">
        <v>199</v>
      </c>
      <c r="TVT12073" s="18" t="s">
        <v>199</v>
      </c>
      <c r="TVU12073" s="18" t="s">
        <v>199</v>
      </c>
      <c r="TVV12073" s="18" t="s">
        <v>199</v>
      </c>
      <c r="TVW12073" s="18" t="s">
        <v>199</v>
      </c>
      <c r="TVX12073" s="18" t="s">
        <v>199</v>
      </c>
      <c r="TVY12073" s="18" t="s">
        <v>199</v>
      </c>
      <c r="TVZ12073" s="18" t="s">
        <v>199</v>
      </c>
      <c r="TWA12073" s="18" t="s">
        <v>199</v>
      </c>
      <c r="TWB12073" s="18" t="s">
        <v>199</v>
      </c>
      <c r="TWC12073" s="18" t="s">
        <v>199</v>
      </c>
      <c r="TWD12073" s="18" t="s">
        <v>199</v>
      </c>
      <c r="TWE12073" s="18" t="s">
        <v>199</v>
      </c>
      <c r="TWF12073" s="18" t="s">
        <v>199</v>
      </c>
      <c r="TWG12073" s="18" t="s">
        <v>199</v>
      </c>
      <c r="TWH12073" s="18" t="s">
        <v>199</v>
      </c>
      <c r="TWI12073" s="18" t="s">
        <v>199</v>
      </c>
      <c r="TWJ12073" s="18" t="s">
        <v>199</v>
      </c>
      <c r="TWK12073" s="18" t="s">
        <v>199</v>
      </c>
      <c r="TWL12073" s="18" t="s">
        <v>199</v>
      </c>
      <c r="TWM12073" s="18" t="s">
        <v>199</v>
      </c>
      <c r="TWN12073" s="18" t="s">
        <v>199</v>
      </c>
      <c r="TWO12073" s="18" t="s">
        <v>199</v>
      </c>
      <c r="TWP12073" s="18" t="s">
        <v>199</v>
      </c>
      <c r="TWQ12073" s="18" t="s">
        <v>199</v>
      </c>
      <c r="TWR12073" s="18" t="s">
        <v>199</v>
      </c>
      <c r="TWS12073" s="18" t="s">
        <v>199</v>
      </c>
      <c r="TWT12073" s="18" t="s">
        <v>199</v>
      </c>
      <c r="TWU12073" s="18" t="s">
        <v>199</v>
      </c>
      <c r="TWV12073" s="18" t="s">
        <v>199</v>
      </c>
      <c r="TWW12073" s="18" t="s">
        <v>199</v>
      </c>
      <c r="TWX12073" s="18" t="s">
        <v>199</v>
      </c>
      <c r="TWY12073" s="18" t="s">
        <v>199</v>
      </c>
      <c r="TWZ12073" s="18" t="s">
        <v>199</v>
      </c>
      <c r="TXA12073" s="18" t="s">
        <v>199</v>
      </c>
      <c r="TXB12073" s="18" t="s">
        <v>199</v>
      </c>
      <c r="TXC12073" s="18" t="s">
        <v>199</v>
      </c>
      <c r="TXD12073" s="18" t="s">
        <v>199</v>
      </c>
      <c r="TXE12073" s="18" t="s">
        <v>199</v>
      </c>
      <c r="TXF12073" s="18" t="s">
        <v>199</v>
      </c>
      <c r="TXG12073" s="18" t="s">
        <v>199</v>
      </c>
      <c r="TXH12073" s="18" t="s">
        <v>199</v>
      </c>
      <c r="TXI12073" s="18" t="s">
        <v>199</v>
      </c>
      <c r="TXJ12073" s="18" t="s">
        <v>199</v>
      </c>
      <c r="TXK12073" s="18" t="s">
        <v>199</v>
      </c>
      <c r="TXL12073" s="18" t="s">
        <v>199</v>
      </c>
      <c r="TXM12073" s="18" t="s">
        <v>199</v>
      </c>
      <c r="TXN12073" s="18" t="s">
        <v>199</v>
      </c>
      <c r="TXO12073" s="18" t="s">
        <v>199</v>
      </c>
      <c r="TXP12073" s="18" t="s">
        <v>199</v>
      </c>
      <c r="TXQ12073" s="18" t="s">
        <v>199</v>
      </c>
      <c r="TXR12073" s="18" t="s">
        <v>199</v>
      </c>
      <c r="TXS12073" s="18" t="s">
        <v>199</v>
      </c>
      <c r="TXT12073" s="18" t="s">
        <v>199</v>
      </c>
      <c r="TXU12073" s="18" t="s">
        <v>199</v>
      </c>
      <c r="TXV12073" s="18" t="s">
        <v>199</v>
      </c>
      <c r="TXW12073" s="18" t="s">
        <v>199</v>
      </c>
      <c r="TXX12073" s="18" t="s">
        <v>199</v>
      </c>
      <c r="TXY12073" s="18" t="s">
        <v>199</v>
      </c>
      <c r="TXZ12073" s="18" t="s">
        <v>199</v>
      </c>
      <c r="TYA12073" s="18" t="s">
        <v>199</v>
      </c>
      <c r="TYB12073" s="18" t="s">
        <v>199</v>
      </c>
      <c r="TYC12073" s="18" t="s">
        <v>199</v>
      </c>
      <c r="TYD12073" s="18" t="s">
        <v>199</v>
      </c>
      <c r="TYE12073" s="18" t="s">
        <v>199</v>
      </c>
      <c r="TYF12073" s="18" t="s">
        <v>199</v>
      </c>
      <c r="TYG12073" s="18" t="s">
        <v>199</v>
      </c>
      <c r="TYH12073" s="18" t="s">
        <v>199</v>
      </c>
      <c r="TYI12073" s="18" t="s">
        <v>199</v>
      </c>
      <c r="TYJ12073" s="18" t="s">
        <v>199</v>
      </c>
      <c r="TYK12073" s="18" t="s">
        <v>199</v>
      </c>
      <c r="TYL12073" s="18" t="s">
        <v>199</v>
      </c>
      <c r="TYM12073" s="18" t="s">
        <v>199</v>
      </c>
      <c r="TYN12073" s="18" t="s">
        <v>199</v>
      </c>
      <c r="TYO12073" s="18" t="s">
        <v>199</v>
      </c>
      <c r="TYP12073" s="18" t="s">
        <v>199</v>
      </c>
      <c r="TYQ12073" s="18" t="s">
        <v>199</v>
      </c>
      <c r="TYR12073" s="18" t="s">
        <v>199</v>
      </c>
      <c r="TYS12073" s="18" t="s">
        <v>199</v>
      </c>
      <c r="TYT12073" s="18" t="s">
        <v>199</v>
      </c>
      <c r="TYU12073" s="18" t="s">
        <v>199</v>
      </c>
      <c r="TYV12073" s="18" t="s">
        <v>199</v>
      </c>
      <c r="TYW12073" s="18" t="s">
        <v>199</v>
      </c>
      <c r="TYX12073" s="18" t="s">
        <v>199</v>
      </c>
      <c r="TYY12073" s="18" t="s">
        <v>199</v>
      </c>
      <c r="TYZ12073" s="18" t="s">
        <v>199</v>
      </c>
      <c r="TZA12073" s="18" t="s">
        <v>199</v>
      </c>
      <c r="TZB12073" s="18" t="s">
        <v>199</v>
      </c>
      <c r="TZC12073" s="18" t="s">
        <v>199</v>
      </c>
      <c r="TZD12073" s="18" t="s">
        <v>199</v>
      </c>
      <c r="TZE12073" s="18" t="s">
        <v>199</v>
      </c>
      <c r="TZF12073" s="18" t="s">
        <v>199</v>
      </c>
      <c r="TZG12073" s="18" t="s">
        <v>199</v>
      </c>
      <c r="TZH12073" s="18" t="s">
        <v>199</v>
      </c>
      <c r="TZI12073" s="18" t="s">
        <v>199</v>
      </c>
      <c r="TZJ12073" s="18" t="s">
        <v>199</v>
      </c>
      <c r="TZK12073" s="18" t="s">
        <v>199</v>
      </c>
      <c r="TZL12073" s="18" t="s">
        <v>199</v>
      </c>
      <c r="TZM12073" s="18" t="s">
        <v>199</v>
      </c>
      <c r="TZN12073" s="18" t="s">
        <v>199</v>
      </c>
      <c r="TZO12073" s="18" t="s">
        <v>199</v>
      </c>
      <c r="TZP12073" s="18" t="s">
        <v>199</v>
      </c>
      <c r="TZQ12073" s="18" t="s">
        <v>199</v>
      </c>
      <c r="TZR12073" s="18" t="s">
        <v>199</v>
      </c>
      <c r="TZS12073" s="18" t="s">
        <v>199</v>
      </c>
      <c r="TZT12073" s="18" t="s">
        <v>199</v>
      </c>
      <c r="TZU12073" s="18" t="s">
        <v>199</v>
      </c>
      <c r="TZV12073" s="18" t="s">
        <v>199</v>
      </c>
      <c r="TZW12073" s="18" t="s">
        <v>199</v>
      </c>
      <c r="TZX12073" s="18" t="s">
        <v>199</v>
      </c>
      <c r="TZY12073" s="18" t="s">
        <v>199</v>
      </c>
      <c r="TZZ12073" s="18" t="s">
        <v>199</v>
      </c>
      <c r="UAA12073" s="18" t="s">
        <v>199</v>
      </c>
      <c r="UAB12073" s="18" t="s">
        <v>199</v>
      </c>
      <c r="UAC12073" s="18" t="s">
        <v>199</v>
      </c>
      <c r="UAD12073" s="18" t="s">
        <v>199</v>
      </c>
      <c r="UAE12073" s="18" t="s">
        <v>199</v>
      </c>
      <c r="UAF12073" s="18" t="s">
        <v>199</v>
      </c>
      <c r="UAG12073" s="18" t="s">
        <v>199</v>
      </c>
      <c r="UAH12073" s="18" t="s">
        <v>199</v>
      </c>
      <c r="UAI12073" s="18" t="s">
        <v>199</v>
      </c>
      <c r="UAJ12073" s="18" t="s">
        <v>199</v>
      </c>
      <c r="UAK12073" s="18" t="s">
        <v>199</v>
      </c>
      <c r="UAL12073" s="18" t="s">
        <v>199</v>
      </c>
      <c r="UAM12073" s="18" t="s">
        <v>199</v>
      </c>
      <c r="UAN12073" s="18" t="s">
        <v>199</v>
      </c>
      <c r="UAO12073" s="18" t="s">
        <v>199</v>
      </c>
      <c r="UAP12073" s="18" t="s">
        <v>199</v>
      </c>
      <c r="UAQ12073" s="18" t="s">
        <v>199</v>
      </c>
      <c r="UAR12073" s="18" t="s">
        <v>199</v>
      </c>
      <c r="UAS12073" s="18" t="s">
        <v>199</v>
      </c>
      <c r="UAT12073" s="18" t="s">
        <v>199</v>
      </c>
      <c r="UAU12073" s="18" t="s">
        <v>199</v>
      </c>
      <c r="UAV12073" s="18" t="s">
        <v>199</v>
      </c>
      <c r="UAW12073" s="18" t="s">
        <v>199</v>
      </c>
      <c r="UAX12073" s="18" t="s">
        <v>199</v>
      </c>
      <c r="UAY12073" s="18" t="s">
        <v>199</v>
      </c>
      <c r="UAZ12073" s="18" t="s">
        <v>199</v>
      </c>
      <c r="UBA12073" s="18" t="s">
        <v>199</v>
      </c>
      <c r="UBB12073" s="18" t="s">
        <v>199</v>
      </c>
      <c r="UBC12073" s="18" t="s">
        <v>199</v>
      </c>
      <c r="UBD12073" s="18" t="s">
        <v>199</v>
      </c>
      <c r="UBE12073" s="18" t="s">
        <v>199</v>
      </c>
      <c r="UBF12073" s="18" t="s">
        <v>199</v>
      </c>
      <c r="UBG12073" s="18" t="s">
        <v>199</v>
      </c>
      <c r="UBH12073" s="18" t="s">
        <v>199</v>
      </c>
      <c r="UBI12073" s="18" t="s">
        <v>199</v>
      </c>
      <c r="UBJ12073" s="18" t="s">
        <v>199</v>
      </c>
      <c r="UBK12073" s="18" t="s">
        <v>199</v>
      </c>
      <c r="UBL12073" s="18" t="s">
        <v>199</v>
      </c>
      <c r="UBM12073" s="18" t="s">
        <v>199</v>
      </c>
      <c r="UBN12073" s="18" t="s">
        <v>199</v>
      </c>
      <c r="UBO12073" s="18" t="s">
        <v>199</v>
      </c>
      <c r="UBP12073" s="18" t="s">
        <v>199</v>
      </c>
      <c r="UBQ12073" s="18" t="s">
        <v>199</v>
      </c>
      <c r="UBR12073" s="18" t="s">
        <v>199</v>
      </c>
      <c r="UBS12073" s="18" t="s">
        <v>199</v>
      </c>
      <c r="UBT12073" s="18" t="s">
        <v>199</v>
      </c>
      <c r="UBU12073" s="18" t="s">
        <v>199</v>
      </c>
      <c r="UBV12073" s="18" t="s">
        <v>199</v>
      </c>
      <c r="UBW12073" s="18" t="s">
        <v>199</v>
      </c>
      <c r="UBX12073" s="18" t="s">
        <v>199</v>
      </c>
      <c r="UBY12073" s="18" t="s">
        <v>199</v>
      </c>
      <c r="UBZ12073" s="18" t="s">
        <v>199</v>
      </c>
      <c r="UCA12073" s="18" t="s">
        <v>199</v>
      </c>
      <c r="UCB12073" s="18" t="s">
        <v>199</v>
      </c>
      <c r="UCC12073" s="18" t="s">
        <v>199</v>
      </c>
      <c r="UCD12073" s="18" t="s">
        <v>199</v>
      </c>
      <c r="UCE12073" s="18" t="s">
        <v>199</v>
      </c>
      <c r="UCF12073" s="18" t="s">
        <v>199</v>
      </c>
      <c r="UCG12073" s="18" t="s">
        <v>199</v>
      </c>
      <c r="UCH12073" s="18" t="s">
        <v>199</v>
      </c>
      <c r="UCI12073" s="18" t="s">
        <v>199</v>
      </c>
      <c r="UCJ12073" s="18" t="s">
        <v>199</v>
      </c>
      <c r="UCK12073" s="18" t="s">
        <v>199</v>
      </c>
      <c r="UCL12073" s="18" t="s">
        <v>199</v>
      </c>
      <c r="UCM12073" s="18" t="s">
        <v>199</v>
      </c>
      <c r="UCN12073" s="18" t="s">
        <v>199</v>
      </c>
      <c r="UCO12073" s="18" t="s">
        <v>199</v>
      </c>
      <c r="UCP12073" s="18" t="s">
        <v>199</v>
      </c>
      <c r="UCQ12073" s="18" t="s">
        <v>199</v>
      </c>
      <c r="UCR12073" s="18" t="s">
        <v>199</v>
      </c>
      <c r="UCS12073" s="18" t="s">
        <v>199</v>
      </c>
      <c r="UCT12073" s="18" t="s">
        <v>199</v>
      </c>
      <c r="UCU12073" s="18" t="s">
        <v>199</v>
      </c>
      <c r="UCV12073" s="18" t="s">
        <v>199</v>
      </c>
      <c r="UCW12073" s="18" t="s">
        <v>199</v>
      </c>
      <c r="UCX12073" s="18" t="s">
        <v>199</v>
      </c>
      <c r="UCY12073" s="18" t="s">
        <v>199</v>
      </c>
      <c r="UCZ12073" s="18" t="s">
        <v>199</v>
      </c>
      <c r="UDA12073" s="18" t="s">
        <v>199</v>
      </c>
      <c r="UDB12073" s="18" t="s">
        <v>199</v>
      </c>
      <c r="UDC12073" s="18" t="s">
        <v>199</v>
      </c>
      <c r="UDD12073" s="18" t="s">
        <v>199</v>
      </c>
      <c r="UDE12073" s="18" t="s">
        <v>199</v>
      </c>
      <c r="UDF12073" s="18" t="s">
        <v>199</v>
      </c>
      <c r="UDG12073" s="18" t="s">
        <v>199</v>
      </c>
      <c r="UDH12073" s="18" t="s">
        <v>199</v>
      </c>
      <c r="UDI12073" s="18" t="s">
        <v>199</v>
      </c>
      <c r="UDJ12073" s="18" t="s">
        <v>199</v>
      </c>
      <c r="UDK12073" s="18" t="s">
        <v>199</v>
      </c>
      <c r="UDL12073" s="18" t="s">
        <v>199</v>
      </c>
      <c r="UDM12073" s="18" t="s">
        <v>199</v>
      </c>
      <c r="UDN12073" s="18" t="s">
        <v>199</v>
      </c>
      <c r="UDO12073" s="18" t="s">
        <v>199</v>
      </c>
      <c r="UDP12073" s="18" t="s">
        <v>199</v>
      </c>
      <c r="UDQ12073" s="18" t="s">
        <v>199</v>
      </c>
      <c r="UDR12073" s="18" t="s">
        <v>199</v>
      </c>
      <c r="UDS12073" s="18" t="s">
        <v>199</v>
      </c>
      <c r="UDT12073" s="18" t="s">
        <v>199</v>
      </c>
      <c r="UDU12073" s="18" t="s">
        <v>199</v>
      </c>
      <c r="UDV12073" s="18" t="s">
        <v>199</v>
      </c>
      <c r="UDW12073" s="18" t="s">
        <v>199</v>
      </c>
      <c r="UDX12073" s="18" t="s">
        <v>199</v>
      </c>
      <c r="UDY12073" s="18" t="s">
        <v>199</v>
      </c>
      <c r="UDZ12073" s="18" t="s">
        <v>199</v>
      </c>
      <c r="UEA12073" s="18" t="s">
        <v>199</v>
      </c>
      <c r="UEB12073" s="18" t="s">
        <v>199</v>
      </c>
      <c r="UEC12073" s="18" t="s">
        <v>199</v>
      </c>
      <c r="UED12073" s="18" t="s">
        <v>199</v>
      </c>
      <c r="UEE12073" s="18" t="s">
        <v>199</v>
      </c>
      <c r="UEF12073" s="18" t="s">
        <v>199</v>
      </c>
      <c r="UEG12073" s="18" t="s">
        <v>199</v>
      </c>
      <c r="UEH12073" s="18" t="s">
        <v>199</v>
      </c>
      <c r="UEI12073" s="18" t="s">
        <v>199</v>
      </c>
      <c r="UEJ12073" s="18" t="s">
        <v>199</v>
      </c>
      <c r="UEK12073" s="18" t="s">
        <v>199</v>
      </c>
      <c r="UEL12073" s="18" t="s">
        <v>199</v>
      </c>
      <c r="UEM12073" s="18" t="s">
        <v>199</v>
      </c>
      <c r="UEN12073" s="18" t="s">
        <v>199</v>
      </c>
      <c r="UEO12073" s="18" t="s">
        <v>199</v>
      </c>
      <c r="UEP12073" s="18" t="s">
        <v>199</v>
      </c>
      <c r="UEQ12073" s="18" t="s">
        <v>199</v>
      </c>
      <c r="UER12073" s="18" t="s">
        <v>199</v>
      </c>
      <c r="UES12073" s="18" t="s">
        <v>199</v>
      </c>
      <c r="UET12073" s="18" t="s">
        <v>199</v>
      </c>
      <c r="UEU12073" s="18" t="s">
        <v>199</v>
      </c>
      <c r="UEV12073" s="18" t="s">
        <v>199</v>
      </c>
      <c r="UEW12073" s="18" t="s">
        <v>199</v>
      </c>
      <c r="UEX12073" s="18" t="s">
        <v>199</v>
      </c>
      <c r="UEY12073" s="18" t="s">
        <v>199</v>
      </c>
      <c r="UEZ12073" s="18" t="s">
        <v>199</v>
      </c>
      <c r="UFA12073" s="18" t="s">
        <v>199</v>
      </c>
      <c r="UFB12073" s="18" t="s">
        <v>199</v>
      </c>
      <c r="UFC12073" s="18" t="s">
        <v>199</v>
      </c>
      <c r="UFD12073" s="18" t="s">
        <v>199</v>
      </c>
      <c r="UFE12073" s="18" t="s">
        <v>199</v>
      </c>
      <c r="UFF12073" s="18" t="s">
        <v>199</v>
      </c>
      <c r="UFG12073" s="18" t="s">
        <v>199</v>
      </c>
      <c r="UFH12073" s="18" t="s">
        <v>199</v>
      </c>
      <c r="UFI12073" s="18" t="s">
        <v>199</v>
      </c>
      <c r="UFJ12073" s="18" t="s">
        <v>199</v>
      </c>
      <c r="UFK12073" s="18" t="s">
        <v>199</v>
      </c>
      <c r="UFL12073" s="18" t="s">
        <v>199</v>
      </c>
      <c r="UFM12073" s="18" t="s">
        <v>199</v>
      </c>
      <c r="UFN12073" s="18" t="s">
        <v>199</v>
      </c>
      <c r="UFO12073" s="18" t="s">
        <v>199</v>
      </c>
      <c r="UFP12073" s="18" t="s">
        <v>199</v>
      </c>
      <c r="UFQ12073" s="18" t="s">
        <v>199</v>
      </c>
      <c r="UFR12073" s="18" t="s">
        <v>199</v>
      </c>
      <c r="UFS12073" s="18" t="s">
        <v>199</v>
      </c>
      <c r="UFT12073" s="18" t="s">
        <v>199</v>
      </c>
      <c r="UFU12073" s="18" t="s">
        <v>199</v>
      </c>
      <c r="UFV12073" s="18" t="s">
        <v>199</v>
      </c>
      <c r="UFW12073" s="18" t="s">
        <v>199</v>
      </c>
      <c r="UFX12073" s="18" t="s">
        <v>199</v>
      </c>
      <c r="UFY12073" s="18" t="s">
        <v>199</v>
      </c>
      <c r="UFZ12073" s="18" t="s">
        <v>199</v>
      </c>
      <c r="UGA12073" s="18" t="s">
        <v>199</v>
      </c>
      <c r="UGB12073" s="18" t="s">
        <v>199</v>
      </c>
      <c r="UGC12073" s="18" t="s">
        <v>199</v>
      </c>
      <c r="UGD12073" s="18" t="s">
        <v>199</v>
      </c>
      <c r="UGE12073" s="18" t="s">
        <v>199</v>
      </c>
      <c r="UGF12073" s="18" t="s">
        <v>199</v>
      </c>
      <c r="UGG12073" s="18" t="s">
        <v>199</v>
      </c>
      <c r="UGH12073" s="18" t="s">
        <v>199</v>
      </c>
      <c r="UGI12073" s="18" t="s">
        <v>199</v>
      </c>
      <c r="UGJ12073" s="18" t="s">
        <v>199</v>
      </c>
      <c r="UGK12073" s="18" t="s">
        <v>199</v>
      </c>
      <c r="UGL12073" s="18" t="s">
        <v>199</v>
      </c>
      <c r="UGM12073" s="18" t="s">
        <v>199</v>
      </c>
      <c r="UGN12073" s="18" t="s">
        <v>199</v>
      </c>
      <c r="UGO12073" s="18" t="s">
        <v>199</v>
      </c>
      <c r="UGP12073" s="18" t="s">
        <v>199</v>
      </c>
      <c r="UGQ12073" s="18" t="s">
        <v>199</v>
      </c>
      <c r="UGR12073" s="18" t="s">
        <v>199</v>
      </c>
      <c r="UGS12073" s="18" t="s">
        <v>199</v>
      </c>
      <c r="UGT12073" s="18" t="s">
        <v>199</v>
      </c>
      <c r="UGU12073" s="18" t="s">
        <v>199</v>
      </c>
      <c r="UGV12073" s="18" t="s">
        <v>199</v>
      </c>
      <c r="UGW12073" s="18" t="s">
        <v>199</v>
      </c>
      <c r="UGX12073" s="18" t="s">
        <v>199</v>
      </c>
      <c r="UGY12073" s="18" t="s">
        <v>199</v>
      </c>
      <c r="UGZ12073" s="18" t="s">
        <v>199</v>
      </c>
      <c r="UHA12073" s="18" t="s">
        <v>199</v>
      </c>
      <c r="UHB12073" s="18" t="s">
        <v>199</v>
      </c>
      <c r="UHC12073" s="18" t="s">
        <v>199</v>
      </c>
      <c r="UHD12073" s="18" t="s">
        <v>199</v>
      </c>
      <c r="UHE12073" s="18" t="s">
        <v>199</v>
      </c>
      <c r="UHF12073" s="18" t="s">
        <v>199</v>
      </c>
      <c r="UHG12073" s="18" t="s">
        <v>199</v>
      </c>
      <c r="UHH12073" s="18" t="s">
        <v>199</v>
      </c>
      <c r="UHI12073" s="18" t="s">
        <v>199</v>
      </c>
      <c r="UHJ12073" s="18" t="s">
        <v>199</v>
      </c>
      <c r="UHK12073" s="18" t="s">
        <v>199</v>
      </c>
      <c r="UHL12073" s="18" t="s">
        <v>199</v>
      </c>
      <c r="UHM12073" s="18" t="s">
        <v>199</v>
      </c>
      <c r="UHN12073" s="18" t="s">
        <v>199</v>
      </c>
      <c r="UHO12073" s="18" t="s">
        <v>199</v>
      </c>
      <c r="UHP12073" s="18" t="s">
        <v>199</v>
      </c>
      <c r="UHQ12073" s="18" t="s">
        <v>199</v>
      </c>
      <c r="UHR12073" s="18" t="s">
        <v>199</v>
      </c>
      <c r="UHS12073" s="18" t="s">
        <v>199</v>
      </c>
      <c r="UHT12073" s="18" t="s">
        <v>199</v>
      </c>
      <c r="UHU12073" s="18" t="s">
        <v>199</v>
      </c>
      <c r="UHV12073" s="18" t="s">
        <v>199</v>
      </c>
      <c r="UHW12073" s="18" t="s">
        <v>199</v>
      </c>
      <c r="UHX12073" s="18" t="s">
        <v>199</v>
      </c>
      <c r="UHY12073" s="18" t="s">
        <v>199</v>
      </c>
      <c r="UHZ12073" s="18" t="s">
        <v>199</v>
      </c>
      <c r="UIA12073" s="18" t="s">
        <v>199</v>
      </c>
      <c r="UIB12073" s="18" t="s">
        <v>199</v>
      </c>
      <c r="UIC12073" s="18" t="s">
        <v>199</v>
      </c>
      <c r="UID12073" s="18" t="s">
        <v>199</v>
      </c>
      <c r="UIE12073" s="18" t="s">
        <v>199</v>
      </c>
      <c r="UIF12073" s="18" t="s">
        <v>199</v>
      </c>
      <c r="UIG12073" s="18" t="s">
        <v>199</v>
      </c>
      <c r="UIH12073" s="18" t="s">
        <v>199</v>
      </c>
      <c r="UII12073" s="18" t="s">
        <v>199</v>
      </c>
      <c r="UIJ12073" s="18" t="s">
        <v>199</v>
      </c>
      <c r="UIK12073" s="18" t="s">
        <v>199</v>
      </c>
      <c r="UIL12073" s="18" t="s">
        <v>199</v>
      </c>
      <c r="UIM12073" s="18" t="s">
        <v>199</v>
      </c>
      <c r="UIN12073" s="18" t="s">
        <v>199</v>
      </c>
      <c r="UIO12073" s="18" t="s">
        <v>199</v>
      </c>
      <c r="UIP12073" s="18" t="s">
        <v>199</v>
      </c>
      <c r="UIQ12073" s="18" t="s">
        <v>199</v>
      </c>
      <c r="UIR12073" s="18" t="s">
        <v>199</v>
      </c>
      <c r="UIS12073" s="18" t="s">
        <v>199</v>
      </c>
      <c r="UIT12073" s="18" t="s">
        <v>199</v>
      </c>
      <c r="UIU12073" s="18" t="s">
        <v>199</v>
      </c>
      <c r="UIV12073" s="18" t="s">
        <v>199</v>
      </c>
      <c r="UIW12073" s="18" t="s">
        <v>199</v>
      </c>
      <c r="UIX12073" s="18" t="s">
        <v>199</v>
      </c>
      <c r="UIY12073" s="18" t="s">
        <v>199</v>
      </c>
      <c r="UIZ12073" s="18" t="s">
        <v>199</v>
      </c>
      <c r="UJA12073" s="18" t="s">
        <v>199</v>
      </c>
      <c r="UJB12073" s="18" t="s">
        <v>199</v>
      </c>
      <c r="UJC12073" s="18" t="s">
        <v>199</v>
      </c>
      <c r="UJD12073" s="18" t="s">
        <v>199</v>
      </c>
      <c r="UJE12073" s="18" t="s">
        <v>199</v>
      </c>
      <c r="UJF12073" s="18" t="s">
        <v>199</v>
      </c>
      <c r="UJG12073" s="18" t="s">
        <v>199</v>
      </c>
      <c r="UJH12073" s="18" t="s">
        <v>199</v>
      </c>
      <c r="UJI12073" s="18" t="s">
        <v>199</v>
      </c>
      <c r="UJJ12073" s="18" t="s">
        <v>199</v>
      </c>
      <c r="UJK12073" s="18" t="s">
        <v>199</v>
      </c>
      <c r="UJL12073" s="18" t="s">
        <v>199</v>
      </c>
      <c r="UJM12073" s="18" t="s">
        <v>199</v>
      </c>
      <c r="UJN12073" s="18" t="s">
        <v>199</v>
      </c>
      <c r="UJO12073" s="18" t="s">
        <v>199</v>
      </c>
      <c r="UJP12073" s="18" t="s">
        <v>199</v>
      </c>
      <c r="UJQ12073" s="18" t="s">
        <v>199</v>
      </c>
      <c r="UJR12073" s="18" t="s">
        <v>199</v>
      </c>
      <c r="UJS12073" s="18" t="s">
        <v>199</v>
      </c>
      <c r="UJT12073" s="18" t="s">
        <v>199</v>
      </c>
      <c r="UJU12073" s="18" t="s">
        <v>199</v>
      </c>
      <c r="UJV12073" s="18" t="s">
        <v>199</v>
      </c>
      <c r="UJW12073" s="18" t="s">
        <v>199</v>
      </c>
      <c r="UJX12073" s="18" t="s">
        <v>199</v>
      </c>
      <c r="UJY12073" s="18" t="s">
        <v>199</v>
      </c>
      <c r="UJZ12073" s="18" t="s">
        <v>199</v>
      </c>
      <c r="UKA12073" s="18" t="s">
        <v>199</v>
      </c>
      <c r="UKB12073" s="18" t="s">
        <v>199</v>
      </c>
      <c r="UKC12073" s="18" t="s">
        <v>199</v>
      </c>
      <c r="UKD12073" s="18" t="s">
        <v>199</v>
      </c>
      <c r="UKE12073" s="18" t="s">
        <v>199</v>
      </c>
      <c r="UKF12073" s="18" t="s">
        <v>199</v>
      </c>
      <c r="UKG12073" s="18" t="s">
        <v>199</v>
      </c>
      <c r="UKH12073" s="18" t="s">
        <v>199</v>
      </c>
      <c r="UKI12073" s="18" t="s">
        <v>199</v>
      </c>
      <c r="UKJ12073" s="18" t="s">
        <v>199</v>
      </c>
      <c r="UKK12073" s="18" t="s">
        <v>199</v>
      </c>
      <c r="UKL12073" s="18" t="s">
        <v>199</v>
      </c>
      <c r="UKM12073" s="18" t="s">
        <v>199</v>
      </c>
      <c r="UKN12073" s="18" t="s">
        <v>199</v>
      </c>
      <c r="UKO12073" s="18" t="s">
        <v>199</v>
      </c>
      <c r="UKP12073" s="18" t="s">
        <v>199</v>
      </c>
      <c r="UKQ12073" s="18" t="s">
        <v>199</v>
      </c>
      <c r="UKR12073" s="18" t="s">
        <v>199</v>
      </c>
      <c r="UKS12073" s="18" t="s">
        <v>199</v>
      </c>
      <c r="UKT12073" s="18" t="s">
        <v>199</v>
      </c>
      <c r="UKU12073" s="18" t="s">
        <v>199</v>
      </c>
      <c r="UKV12073" s="18" t="s">
        <v>199</v>
      </c>
      <c r="UKW12073" s="18" t="s">
        <v>199</v>
      </c>
      <c r="UKX12073" s="18" t="s">
        <v>199</v>
      </c>
      <c r="UKY12073" s="18" t="s">
        <v>199</v>
      </c>
      <c r="UKZ12073" s="18" t="s">
        <v>199</v>
      </c>
      <c r="ULA12073" s="18" t="s">
        <v>199</v>
      </c>
      <c r="ULB12073" s="18" t="s">
        <v>199</v>
      </c>
      <c r="ULC12073" s="18" t="s">
        <v>199</v>
      </c>
      <c r="ULD12073" s="18" t="s">
        <v>199</v>
      </c>
      <c r="ULE12073" s="18" t="s">
        <v>199</v>
      </c>
      <c r="ULF12073" s="18" t="s">
        <v>199</v>
      </c>
      <c r="ULG12073" s="18" t="s">
        <v>199</v>
      </c>
      <c r="ULH12073" s="18" t="s">
        <v>199</v>
      </c>
      <c r="ULI12073" s="18" t="s">
        <v>199</v>
      </c>
      <c r="ULJ12073" s="18" t="s">
        <v>199</v>
      </c>
      <c r="ULK12073" s="18" t="s">
        <v>199</v>
      </c>
      <c r="ULL12073" s="18" t="s">
        <v>199</v>
      </c>
      <c r="ULM12073" s="18" t="s">
        <v>199</v>
      </c>
      <c r="ULN12073" s="18" t="s">
        <v>199</v>
      </c>
      <c r="ULO12073" s="18" t="s">
        <v>199</v>
      </c>
      <c r="ULP12073" s="18" t="s">
        <v>199</v>
      </c>
      <c r="ULQ12073" s="18" t="s">
        <v>199</v>
      </c>
      <c r="ULR12073" s="18" t="s">
        <v>199</v>
      </c>
      <c r="ULS12073" s="18" t="s">
        <v>199</v>
      </c>
      <c r="ULT12073" s="18" t="s">
        <v>199</v>
      </c>
      <c r="ULU12073" s="18" t="s">
        <v>199</v>
      </c>
      <c r="ULV12073" s="18" t="s">
        <v>199</v>
      </c>
      <c r="ULW12073" s="18" t="s">
        <v>199</v>
      </c>
      <c r="ULX12073" s="18" t="s">
        <v>199</v>
      </c>
      <c r="ULY12073" s="18" t="s">
        <v>199</v>
      </c>
      <c r="ULZ12073" s="18" t="s">
        <v>199</v>
      </c>
      <c r="UMA12073" s="18" t="s">
        <v>199</v>
      </c>
      <c r="UMB12073" s="18" t="s">
        <v>199</v>
      </c>
      <c r="UMC12073" s="18" t="s">
        <v>199</v>
      </c>
      <c r="UMD12073" s="18" t="s">
        <v>199</v>
      </c>
      <c r="UME12073" s="18" t="s">
        <v>199</v>
      </c>
      <c r="UMF12073" s="18" t="s">
        <v>199</v>
      </c>
      <c r="UMG12073" s="18" t="s">
        <v>199</v>
      </c>
      <c r="UMH12073" s="18" t="s">
        <v>199</v>
      </c>
      <c r="UMI12073" s="18" t="s">
        <v>199</v>
      </c>
      <c r="UMJ12073" s="18" t="s">
        <v>199</v>
      </c>
      <c r="UMK12073" s="18" t="s">
        <v>199</v>
      </c>
      <c r="UML12073" s="18" t="s">
        <v>199</v>
      </c>
      <c r="UMM12073" s="18" t="s">
        <v>199</v>
      </c>
      <c r="UMN12073" s="18" t="s">
        <v>199</v>
      </c>
      <c r="UMO12073" s="18" t="s">
        <v>199</v>
      </c>
      <c r="UMP12073" s="18" t="s">
        <v>199</v>
      </c>
      <c r="UMQ12073" s="18" t="s">
        <v>199</v>
      </c>
      <c r="UMR12073" s="18" t="s">
        <v>199</v>
      </c>
      <c r="UMS12073" s="18" t="s">
        <v>199</v>
      </c>
      <c r="UMT12073" s="18" t="s">
        <v>199</v>
      </c>
      <c r="UMU12073" s="18" t="s">
        <v>199</v>
      </c>
      <c r="UMV12073" s="18" t="s">
        <v>199</v>
      </c>
      <c r="UMW12073" s="18" t="s">
        <v>199</v>
      </c>
      <c r="UMX12073" s="18" t="s">
        <v>199</v>
      </c>
      <c r="UMY12073" s="18" t="s">
        <v>199</v>
      </c>
      <c r="UMZ12073" s="18" t="s">
        <v>199</v>
      </c>
      <c r="UNA12073" s="18" t="s">
        <v>199</v>
      </c>
      <c r="UNB12073" s="18" t="s">
        <v>199</v>
      </c>
      <c r="UNC12073" s="18" t="s">
        <v>199</v>
      </c>
      <c r="UND12073" s="18" t="s">
        <v>199</v>
      </c>
      <c r="UNE12073" s="18" t="s">
        <v>199</v>
      </c>
      <c r="UNF12073" s="18" t="s">
        <v>199</v>
      </c>
      <c r="UNG12073" s="18" t="s">
        <v>199</v>
      </c>
      <c r="UNH12073" s="18" t="s">
        <v>199</v>
      </c>
      <c r="UNI12073" s="18" t="s">
        <v>199</v>
      </c>
      <c r="UNJ12073" s="18" t="s">
        <v>199</v>
      </c>
      <c r="UNK12073" s="18" t="s">
        <v>199</v>
      </c>
      <c r="UNL12073" s="18" t="s">
        <v>199</v>
      </c>
      <c r="UNM12073" s="18" t="s">
        <v>199</v>
      </c>
      <c r="UNN12073" s="18" t="s">
        <v>199</v>
      </c>
      <c r="UNO12073" s="18" t="s">
        <v>199</v>
      </c>
      <c r="UNP12073" s="18" t="s">
        <v>199</v>
      </c>
      <c r="UNQ12073" s="18" t="s">
        <v>199</v>
      </c>
      <c r="UNR12073" s="18" t="s">
        <v>199</v>
      </c>
      <c r="UNS12073" s="18" t="s">
        <v>199</v>
      </c>
      <c r="UNT12073" s="18" t="s">
        <v>199</v>
      </c>
      <c r="UNU12073" s="18" t="s">
        <v>199</v>
      </c>
      <c r="UNV12073" s="18" t="s">
        <v>199</v>
      </c>
      <c r="UNW12073" s="18" t="s">
        <v>199</v>
      </c>
      <c r="UNX12073" s="18" t="s">
        <v>199</v>
      </c>
      <c r="UNY12073" s="18" t="s">
        <v>199</v>
      </c>
      <c r="UNZ12073" s="18" t="s">
        <v>199</v>
      </c>
      <c r="UOA12073" s="18" t="s">
        <v>199</v>
      </c>
      <c r="UOB12073" s="18" t="s">
        <v>199</v>
      </c>
      <c r="UOC12073" s="18" t="s">
        <v>199</v>
      </c>
      <c r="UOD12073" s="18" t="s">
        <v>199</v>
      </c>
      <c r="UOE12073" s="18" t="s">
        <v>199</v>
      </c>
      <c r="UOF12073" s="18" t="s">
        <v>199</v>
      </c>
      <c r="UOG12073" s="18" t="s">
        <v>199</v>
      </c>
      <c r="UOH12073" s="18" t="s">
        <v>199</v>
      </c>
      <c r="UOI12073" s="18" t="s">
        <v>199</v>
      </c>
      <c r="UOJ12073" s="18" t="s">
        <v>199</v>
      </c>
      <c r="UOK12073" s="18" t="s">
        <v>199</v>
      </c>
      <c r="UOL12073" s="18" t="s">
        <v>199</v>
      </c>
      <c r="UOM12073" s="18" t="s">
        <v>199</v>
      </c>
      <c r="UON12073" s="18" t="s">
        <v>199</v>
      </c>
      <c r="UOO12073" s="18" t="s">
        <v>199</v>
      </c>
      <c r="UOP12073" s="18" t="s">
        <v>199</v>
      </c>
      <c r="UOQ12073" s="18" t="s">
        <v>199</v>
      </c>
      <c r="UOR12073" s="18" t="s">
        <v>199</v>
      </c>
      <c r="UOS12073" s="18" t="s">
        <v>199</v>
      </c>
      <c r="UOT12073" s="18" t="s">
        <v>199</v>
      </c>
      <c r="UOU12073" s="18" t="s">
        <v>199</v>
      </c>
      <c r="UOV12073" s="18" t="s">
        <v>199</v>
      </c>
      <c r="UOW12073" s="18" t="s">
        <v>199</v>
      </c>
      <c r="UOX12073" s="18" t="s">
        <v>199</v>
      </c>
      <c r="UOY12073" s="18" t="s">
        <v>199</v>
      </c>
      <c r="UOZ12073" s="18" t="s">
        <v>199</v>
      </c>
      <c r="UPA12073" s="18" t="s">
        <v>199</v>
      </c>
      <c r="UPB12073" s="18" t="s">
        <v>199</v>
      </c>
      <c r="UPC12073" s="18" t="s">
        <v>199</v>
      </c>
      <c r="UPD12073" s="18" t="s">
        <v>199</v>
      </c>
      <c r="UPE12073" s="18" t="s">
        <v>199</v>
      </c>
      <c r="UPF12073" s="18" t="s">
        <v>199</v>
      </c>
      <c r="UPG12073" s="18" t="s">
        <v>199</v>
      </c>
      <c r="UPH12073" s="18" t="s">
        <v>199</v>
      </c>
      <c r="UPI12073" s="18" t="s">
        <v>199</v>
      </c>
      <c r="UPJ12073" s="18" t="s">
        <v>199</v>
      </c>
      <c r="UPK12073" s="18" t="s">
        <v>199</v>
      </c>
      <c r="UPL12073" s="18" t="s">
        <v>199</v>
      </c>
      <c r="UPM12073" s="18" t="s">
        <v>199</v>
      </c>
      <c r="UPN12073" s="18" t="s">
        <v>199</v>
      </c>
      <c r="UPO12073" s="18" t="s">
        <v>199</v>
      </c>
      <c r="UPP12073" s="18" t="s">
        <v>199</v>
      </c>
      <c r="UPQ12073" s="18" t="s">
        <v>199</v>
      </c>
      <c r="UPR12073" s="18" t="s">
        <v>199</v>
      </c>
      <c r="UPS12073" s="18" t="s">
        <v>199</v>
      </c>
      <c r="UPT12073" s="18" t="s">
        <v>199</v>
      </c>
      <c r="UPU12073" s="18" t="s">
        <v>199</v>
      </c>
      <c r="UPV12073" s="18" t="s">
        <v>199</v>
      </c>
      <c r="UPW12073" s="18" t="s">
        <v>199</v>
      </c>
      <c r="UPX12073" s="18" t="s">
        <v>199</v>
      </c>
      <c r="UPY12073" s="18" t="s">
        <v>199</v>
      </c>
      <c r="UPZ12073" s="18" t="s">
        <v>199</v>
      </c>
      <c r="UQA12073" s="18" t="s">
        <v>199</v>
      </c>
      <c r="UQB12073" s="18" t="s">
        <v>199</v>
      </c>
      <c r="UQC12073" s="18" t="s">
        <v>199</v>
      </c>
      <c r="UQD12073" s="18" t="s">
        <v>199</v>
      </c>
      <c r="UQE12073" s="18" t="s">
        <v>199</v>
      </c>
      <c r="UQF12073" s="18" t="s">
        <v>199</v>
      </c>
      <c r="UQG12073" s="18" t="s">
        <v>199</v>
      </c>
      <c r="UQH12073" s="18" t="s">
        <v>199</v>
      </c>
      <c r="UQI12073" s="18" t="s">
        <v>199</v>
      </c>
      <c r="UQJ12073" s="18" t="s">
        <v>199</v>
      </c>
      <c r="UQK12073" s="18" t="s">
        <v>199</v>
      </c>
      <c r="UQL12073" s="18" t="s">
        <v>199</v>
      </c>
      <c r="UQM12073" s="18" t="s">
        <v>199</v>
      </c>
      <c r="UQN12073" s="18" t="s">
        <v>199</v>
      </c>
      <c r="UQO12073" s="18" t="s">
        <v>199</v>
      </c>
      <c r="UQP12073" s="18" t="s">
        <v>199</v>
      </c>
      <c r="UQQ12073" s="18" t="s">
        <v>199</v>
      </c>
      <c r="UQR12073" s="18" t="s">
        <v>199</v>
      </c>
      <c r="UQS12073" s="18" t="s">
        <v>199</v>
      </c>
      <c r="UQT12073" s="18" t="s">
        <v>199</v>
      </c>
      <c r="UQU12073" s="18" t="s">
        <v>199</v>
      </c>
      <c r="UQV12073" s="18" t="s">
        <v>199</v>
      </c>
      <c r="UQW12073" s="18" t="s">
        <v>199</v>
      </c>
      <c r="UQX12073" s="18" t="s">
        <v>199</v>
      </c>
      <c r="UQY12073" s="18" t="s">
        <v>199</v>
      </c>
      <c r="UQZ12073" s="18" t="s">
        <v>199</v>
      </c>
      <c r="URA12073" s="18" t="s">
        <v>199</v>
      </c>
      <c r="URB12073" s="18" t="s">
        <v>199</v>
      </c>
      <c r="URC12073" s="18" t="s">
        <v>199</v>
      </c>
      <c r="URD12073" s="18" t="s">
        <v>199</v>
      </c>
      <c r="URE12073" s="18" t="s">
        <v>199</v>
      </c>
      <c r="URF12073" s="18" t="s">
        <v>199</v>
      </c>
      <c r="URG12073" s="18" t="s">
        <v>199</v>
      </c>
      <c r="URH12073" s="18" t="s">
        <v>199</v>
      </c>
      <c r="URI12073" s="18" t="s">
        <v>199</v>
      </c>
      <c r="URJ12073" s="18" t="s">
        <v>199</v>
      </c>
      <c r="URK12073" s="18" t="s">
        <v>199</v>
      </c>
      <c r="URL12073" s="18" t="s">
        <v>199</v>
      </c>
      <c r="URM12073" s="18" t="s">
        <v>199</v>
      </c>
      <c r="URN12073" s="18" t="s">
        <v>199</v>
      </c>
      <c r="URO12073" s="18" t="s">
        <v>199</v>
      </c>
      <c r="URP12073" s="18" t="s">
        <v>199</v>
      </c>
      <c r="URQ12073" s="18" t="s">
        <v>199</v>
      </c>
      <c r="URR12073" s="18" t="s">
        <v>199</v>
      </c>
      <c r="URS12073" s="18" t="s">
        <v>199</v>
      </c>
      <c r="URT12073" s="18" t="s">
        <v>199</v>
      </c>
      <c r="URU12073" s="18" t="s">
        <v>199</v>
      </c>
      <c r="URV12073" s="18" t="s">
        <v>199</v>
      </c>
      <c r="URW12073" s="18" t="s">
        <v>199</v>
      </c>
      <c r="URX12073" s="18" t="s">
        <v>199</v>
      </c>
      <c r="URY12073" s="18" t="s">
        <v>199</v>
      </c>
      <c r="URZ12073" s="18" t="s">
        <v>199</v>
      </c>
      <c r="USA12073" s="18" t="s">
        <v>199</v>
      </c>
      <c r="USB12073" s="18" t="s">
        <v>199</v>
      </c>
      <c r="USC12073" s="18" t="s">
        <v>199</v>
      </c>
      <c r="USD12073" s="18" t="s">
        <v>199</v>
      </c>
      <c r="USE12073" s="18" t="s">
        <v>199</v>
      </c>
      <c r="USF12073" s="18" t="s">
        <v>199</v>
      </c>
      <c r="USG12073" s="18" t="s">
        <v>199</v>
      </c>
      <c r="USH12073" s="18" t="s">
        <v>199</v>
      </c>
      <c r="USI12073" s="18" t="s">
        <v>199</v>
      </c>
      <c r="USJ12073" s="18" t="s">
        <v>199</v>
      </c>
      <c r="USK12073" s="18" t="s">
        <v>199</v>
      </c>
      <c r="USL12073" s="18" t="s">
        <v>199</v>
      </c>
      <c r="USM12073" s="18" t="s">
        <v>199</v>
      </c>
      <c r="USN12073" s="18" t="s">
        <v>199</v>
      </c>
      <c r="USO12073" s="18" t="s">
        <v>199</v>
      </c>
      <c r="USP12073" s="18" t="s">
        <v>199</v>
      </c>
      <c r="USQ12073" s="18" t="s">
        <v>199</v>
      </c>
      <c r="USR12073" s="18" t="s">
        <v>199</v>
      </c>
      <c r="USS12073" s="18" t="s">
        <v>199</v>
      </c>
      <c r="UST12073" s="18" t="s">
        <v>199</v>
      </c>
      <c r="USU12073" s="18" t="s">
        <v>199</v>
      </c>
      <c r="USV12073" s="18" t="s">
        <v>199</v>
      </c>
      <c r="USW12073" s="18" t="s">
        <v>199</v>
      </c>
      <c r="USX12073" s="18" t="s">
        <v>199</v>
      </c>
      <c r="USY12073" s="18" t="s">
        <v>199</v>
      </c>
      <c r="USZ12073" s="18" t="s">
        <v>199</v>
      </c>
      <c r="UTA12073" s="18" t="s">
        <v>199</v>
      </c>
      <c r="UTB12073" s="18" t="s">
        <v>199</v>
      </c>
      <c r="UTC12073" s="18" t="s">
        <v>199</v>
      </c>
      <c r="UTD12073" s="18" t="s">
        <v>199</v>
      </c>
      <c r="UTE12073" s="18" t="s">
        <v>199</v>
      </c>
      <c r="UTF12073" s="18" t="s">
        <v>199</v>
      </c>
      <c r="UTG12073" s="18" t="s">
        <v>199</v>
      </c>
      <c r="UTH12073" s="18" t="s">
        <v>199</v>
      </c>
      <c r="UTI12073" s="18" t="s">
        <v>199</v>
      </c>
      <c r="UTJ12073" s="18" t="s">
        <v>199</v>
      </c>
      <c r="UTK12073" s="18" t="s">
        <v>199</v>
      </c>
      <c r="UTL12073" s="18" t="s">
        <v>199</v>
      </c>
      <c r="UTM12073" s="18" t="s">
        <v>199</v>
      </c>
      <c r="UTN12073" s="18" t="s">
        <v>199</v>
      </c>
      <c r="UTO12073" s="18" t="s">
        <v>199</v>
      </c>
      <c r="UTP12073" s="18" t="s">
        <v>199</v>
      </c>
      <c r="UTQ12073" s="18" t="s">
        <v>199</v>
      </c>
      <c r="UTR12073" s="18" t="s">
        <v>199</v>
      </c>
      <c r="UTS12073" s="18" t="s">
        <v>199</v>
      </c>
      <c r="UTT12073" s="18" t="s">
        <v>199</v>
      </c>
      <c r="UTU12073" s="18" t="s">
        <v>199</v>
      </c>
      <c r="UTV12073" s="18" t="s">
        <v>199</v>
      </c>
      <c r="UTW12073" s="18" t="s">
        <v>199</v>
      </c>
      <c r="UTX12073" s="18" t="s">
        <v>199</v>
      </c>
      <c r="UTY12073" s="18" t="s">
        <v>199</v>
      </c>
      <c r="UTZ12073" s="18" t="s">
        <v>199</v>
      </c>
      <c r="UUA12073" s="18" t="s">
        <v>199</v>
      </c>
      <c r="UUB12073" s="18" t="s">
        <v>199</v>
      </c>
      <c r="UUC12073" s="18" t="s">
        <v>199</v>
      </c>
      <c r="UUD12073" s="18" t="s">
        <v>199</v>
      </c>
      <c r="UUE12073" s="18" t="s">
        <v>199</v>
      </c>
      <c r="UUF12073" s="18" t="s">
        <v>199</v>
      </c>
      <c r="UUG12073" s="18" t="s">
        <v>199</v>
      </c>
      <c r="UUH12073" s="18" t="s">
        <v>199</v>
      </c>
      <c r="UUI12073" s="18" t="s">
        <v>199</v>
      </c>
      <c r="UUJ12073" s="18" t="s">
        <v>199</v>
      </c>
      <c r="UUK12073" s="18" t="s">
        <v>199</v>
      </c>
      <c r="UUL12073" s="18" t="s">
        <v>199</v>
      </c>
      <c r="UUM12073" s="18" t="s">
        <v>199</v>
      </c>
      <c r="UUN12073" s="18" t="s">
        <v>199</v>
      </c>
      <c r="UUO12073" s="18" t="s">
        <v>199</v>
      </c>
      <c r="UUP12073" s="18" t="s">
        <v>199</v>
      </c>
      <c r="UUQ12073" s="18" t="s">
        <v>199</v>
      </c>
      <c r="UUR12073" s="18" t="s">
        <v>199</v>
      </c>
      <c r="UUS12073" s="18" t="s">
        <v>199</v>
      </c>
      <c r="UUT12073" s="18" t="s">
        <v>199</v>
      </c>
      <c r="UUU12073" s="18" t="s">
        <v>199</v>
      </c>
      <c r="UUV12073" s="18" t="s">
        <v>199</v>
      </c>
      <c r="UUW12073" s="18" t="s">
        <v>199</v>
      </c>
      <c r="UUX12073" s="18" t="s">
        <v>199</v>
      </c>
      <c r="UUY12073" s="18" t="s">
        <v>199</v>
      </c>
      <c r="UUZ12073" s="18" t="s">
        <v>199</v>
      </c>
      <c r="UVA12073" s="18" t="s">
        <v>199</v>
      </c>
      <c r="UVB12073" s="18" t="s">
        <v>199</v>
      </c>
      <c r="UVC12073" s="18" t="s">
        <v>199</v>
      </c>
      <c r="UVD12073" s="18" t="s">
        <v>199</v>
      </c>
      <c r="UVE12073" s="18" t="s">
        <v>199</v>
      </c>
      <c r="UVF12073" s="18" t="s">
        <v>199</v>
      </c>
      <c r="UVG12073" s="18" t="s">
        <v>199</v>
      </c>
      <c r="UVH12073" s="18" t="s">
        <v>199</v>
      </c>
      <c r="UVI12073" s="18" t="s">
        <v>199</v>
      </c>
      <c r="UVJ12073" s="18" t="s">
        <v>199</v>
      </c>
      <c r="UVK12073" s="18" t="s">
        <v>199</v>
      </c>
      <c r="UVL12073" s="18" t="s">
        <v>199</v>
      </c>
      <c r="UVM12073" s="18" t="s">
        <v>199</v>
      </c>
      <c r="UVN12073" s="18" t="s">
        <v>199</v>
      </c>
      <c r="UVO12073" s="18" t="s">
        <v>199</v>
      </c>
      <c r="UVP12073" s="18" t="s">
        <v>199</v>
      </c>
      <c r="UVQ12073" s="18" t="s">
        <v>199</v>
      </c>
      <c r="UVR12073" s="18" t="s">
        <v>199</v>
      </c>
      <c r="UVS12073" s="18" t="s">
        <v>199</v>
      </c>
      <c r="UVT12073" s="18" t="s">
        <v>199</v>
      </c>
      <c r="UVU12073" s="18" t="s">
        <v>199</v>
      </c>
      <c r="UVV12073" s="18" t="s">
        <v>199</v>
      </c>
      <c r="UVW12073" s="18" t="s">
        <v>199</v>
      </c>
      <c r="UVX12073" s="18" t="s">
        <v>199</v>
      </c>
      <c r="UVY12073" s="18" t="s">
        <v>199</v>
      </c>
      <c r="UVZ12073" s="18" t="s">
        <v>199</v>
      </c>
      <c r="UWA12073" s="18" t="s">
        <v>199</v>
      </c>
      <c r="UWB12073" s="18" t="s">
        <v>199</v>
      </c>
      <c r="UWC12073" s="18" t="s">
        <v>199</v>
      </c>
      <c r="UWD12073" s="18" t="s">
        <v>199</v>
      </c>
      <c r="UWE12073" s="18" t="s">
        <v>199</v>
      </c>
      <c r="UWF12073" s="18" t="s">
        <v>199</v>
      </c>
      <c r="UWG12073" s="18" t="s">
        <v>199</v>
      </c>
      <c r="UWH12073" s="18" t="s">
        <v>199</v>
      </c>
      <c r="UWI12073" s="18" t="s">
        <v>199</v>
      </c>
      <c r="UWJ12073" s="18" t="s">
        <v>199</v>
      </c>
      <c r="UWK12073" s="18" t="s">
        <v>199</v>
      </c>
      <c r="UWL12073" s="18" t="s">
        <v>199</v>
      </c>
      <c r="UWM12073" s="18" t="s">
        <v>199</v>
      </c>
      <c r="UWN12073" s="18" t="s">
        <v>199</v>
      </c>
      <c r="UWO12073" s="18" t="s">
        <v>199</v>
      </c>
      <c r="UWP12073" s="18" t="s">
        <v>199</v>
      </c>
      <c r="UWQ12073" s="18" t="s">
        <v>199</v>
      </c>
      <c r="UWR12073" s="18" t="s">
        <v>199</v>
      </c>
      <c r="UWS12073" s="18" t="s">
        <v>199</v>
      </c>
      <c r="UWT12073" s="18" t="s">
        <v>199</v>
      </c>
      <c r="UWU12073" s="18" t="s">
        <v>199</v>
      </c>
      <c r="UWV12073" s="18" t="s">
        <v>199</v>
      </c>
      <c r="UWW12073" s="18" t="s">
        <v>199</v>
      </c>
      <c r="UWX12073" s="18" t="s">
        <v>199</v>
      </c>
      <c r="UWY12073" s="18" t="s">
        <v>199</v>
      </c>
      <c r="UWZ12073" s="18" t="s">
        <v>199</v>
      </c>
      <c r="UXA12073" s="18" t="s">
        <v>199</v>
      </c>
      <c r="UXB12073" s="18" t="s">
        <v>199</v>
      </c>
      <c r="UXC12073" s="18" t="s">
        <v>199</v>
      </c>
      <c r="UXD12073" s="18" t="s">
        <v>199</v>
      </c>
      <c r="UXE12073" s="18" t="s">
        <v>199</v>
      </c>
      <c r="UXF12073" s="18" t="s">
        <v>199</v>
      </c>
      <c r="UXG12073" s="18" t="s">
        <v>199</v>
      </c>
      <c r="UXH12073" s="18" t="s">
        <v>199</v>
      </c>
      <c r="UXI12073" s="18" t="s">
        <v>199</v>
      </c>
      <c r="UXJ12073" s="18" t="s">
        <v>199</v>
      </c>
      <c r="UXK12073" s="18" t="s">
        <v>199</v>
      </c>
      <c r="UXL12073" s="18" t="s">
        <v>199</v>
      </c>
      <c r="UXM12073" s="18" t="s">
        <v>199</v>
      </c>
      <c r="UXN12073" s="18" t="s">
        <v>199</v>
      </c>
      <c r="UXO12073" s="18" t="s">
        <v>199</v>
      </c>
      <c r="UXP12073" s="18" t="s">
        <v>199</v>
      </c>
      <c r="UXQ12073" s="18" t="s">
        <v>199</v>
      </c>
      <c r="UXR12073" s="18" t="s">
        <v>199</v>
      </c>
      <c r="UXS12073" s="18" t="s">
        <v>199</v>
      </c>
      <c r="UXT12073" s="18" t="s">
        <v>199</v>
      </c>
      <c r="UXU12073" s="18" t="s">
        <v>199</v>
      </c>
      <c r="UXV12073" s="18" t="s">
        <v>199</v>
      </c>
      <c r="UXW12073" s="18" t="s">
        <v>199</v>
      </c>
      <c r="UXX12073" s="18" t="s">
        <v>199</v>
      </c>
      <c r="UXY12073" s="18" t="s">
        <v>199</v>
      </c>
      <c r="UXZ12073" s="18" t="s">
        <v>199</v>
      </c>
      <c r="UYA12073" s="18" t="s">
        <v>199</v>
      </c>
      <c r="UYB12073" s="18" t="s">
        <v>199</v>
      </c>
      <c r="UYC12073" s="18" t="s">
        <v>199</v>
      </c>
      <c r="UYD12073" s="18" t="s">
        <v>199</v>
      </c>
      <c r="UYE12073" s="18" t="s">
        <v>199</v>
      </c>
      <c r="UYF12073" s="18" t="s">
        <v>199</v>
      </c>
      <c r="UYG12073" s="18" t="s">
        <v>199</v>
      </c>
      <c r="UYH12073" s="18" t="s">
        <v>199</v>
      </c>
      <c r="UYI12073" s="18" t="s">
        <v>199</v>
      </c>
      <c r="UYJ12073" s="18" t="s">
        <v>199</v>
      </c>
      <c r="UYK12073" s="18" t="s">
        <v>199</v>
      </c>
      <c r="UYL12073" s="18" t="s">
        <v>199</v>
      </c>
      <c r="UYM12073" s="18" t="s">
        <v>199</v>
      </c>
      <c r="UYN12073" s="18" t="s">
        <v>199</v>
      </c>
      <c r="UYO12073" s="18" t="s">
        <v>199</v>
      </c>
      <c r="UYP12073" s="18" t="s">
        <v>199</v>
      </c>
      <c r="UYQ12073" s="18" t="s">
        <v>199</v>
      </c>
      <c r="UYR12073" s="18" t="s">
        <v>199</v>
      </c>
      <c r="UYS12073" s="18" t="s">
        <v>199</v>
      </c>
      <c r="UYT12073" s="18" t="s">
        <v>199</v>
      </c>
      <c r="UYU12073" s="18" t="s">
        <v>199</v>
      </c>
      <c r="UYV12073" s="18" t="s">
        <v>199</v>
      </c>
      <c r="UYW12073" s="18" t="s">
        <v>199</v>
      </c>
      <c r="UYX12073" s="18" t="s">
        <v>199</v>
      </c>
      <c r="UYY12073" s="18" t="s">
        <v>199</v>
      </c>
      <c r="UYZ12073" s="18" t="s">
        <v>199</v>
      </c>
      <c r="UZA12073" s="18" t="s">
        <v>199</v>
      </c>
      <c r="UZB12073" s="18" t="s">
        <v>199</v>
      </c>
      <c r="UZC12073" s="18" t="s">
        <v>199</v>
      </c>
      <c r="UZD12073" s="18" t="s">
        <v>199</v>
      </c>
      <c r="UZE12073" s="18" t="s">
        <v>199</v>
      </c>
      <c r="UZF12073" s="18" t="s">
        <v>199</v>
      </c>
      <c r="UZG12073" s="18" t="s">
        <v>199</v>
      </c>
      <c r="UZH12073" s="18" t="s">
        <v>199</v>
      </c>
      <c r="UZI12073" s="18" t="s">
        <v>199</v>
      </c>
      <c r="UZJ12073" s="18" t="s">
        <v>199</v>
      </c>
      <c r="UZK12073" s="18" t="s">
        <v>199</v>
      </c>
      <c r="UZL12073" s="18" t="s">
        <v>199</v>
      </c>
      <c r="UZM12073" s="18" t="s">
        <v>199</v>
      </c>
      <c r="UZN12073" s="18" t="s">
        <v>199</v>
      </c>
      <c r="UZO12073" s="18" t="s">
        <v>199</v>
      </c>
      <c r="UZP12073" s="18" t="s">
        <v>199</v>
      </c>
      <c r="UZQ12073" s="18" t="s">
        <v>199</v>
      </c>
      <c r="UZR12073" s="18" t="s">
        <v>199</v>
      </c>
      <c r="UZS12073" s="18" t="s">
        <v>199</v>
      </c>
      <c r="UZT12073" s="18" t="s">
        <v>199</v>
      </c>
      <c r="UZU12073" s="18" t="s">
        <v>199</v>
      </c>
      <c r="UZV12073" s="18" t="s">
        <v>199</v>
      </c>
      <c r="UZW12073" s="18" t="s">
        <v>199</v>
      </c>
      <c r="UZX12073" s="18" t="s">
        <v>199</v>
      </c>
      <c r="UZY12073" s="18" t="s">
        <v>199</v>
      </c>
      <c r="UZZ12073" s="18" t="s">
        <v>199</v>
      </c>
      <c r="VAA12073" s="18" t="s">
        <v>199</v>
      </c>
      <c r="VAB12073" s="18" t="s">
        <v>199</v>
      </c>
      <c r="VAC12073" s="18" t="s">
        <v>199</v>
      </c>
      <c r="VAD12073" s="18" t="s">
        <v>199</v>
      </c>
      <c r="VAE12073" s="18" t="s">
        <v>199</v>
      </c>
      <c r="VAF12073" s="18" t="s">
        <v>199</v>
      </c>
      <c r="VAG12073" s="18" t="s">
        <v>199</v>
      </c>
      <c r="VAH12073" s="18" t="s">
        <v>199</v>
      </c>
      <c r="VAI12073" s="18" t="s">
        <v>199</v>
      </c>
      <c r="VAJ12073" s="18" t="s">
        <v>199</v>
      </c>
      <c r="VAK12073" s="18" t="s">
        <v>199</v>
      </c>
      <c r="VAL12073" s="18" t="s">
        <v>199</v>
      </c>
      <c r="VAM12073" s="18" t="s">
        <v>199</v>
      </c>
      <c r="VAN12073" s="18" t="s">
        <v>199</v>
      </c>
      <c r="VAO12073" s="18" t="s">
        <v>199</v>
      </c>
      <c r="VAP12073" s="18" t="s">
        <v>199</v>
      </c>
      <c r="VAQ12073" s="18" t="s">
        <v>199</v>
      </c>
      <c r="VAR12073" s="18" t="s">
        <v>199</v>
      </c>
      <c r="VAS12073" s="18" t="s">
        <v>199</v>
      </c>
      <c r="VAT12073" s="18" t="s">
        <v>199</v>
      </c>
      <c r="VAU12073" s="18" t="s">
        <v>199</v>
      </c>
      <c r="VAV12073" s="18" t="s">
        <v>199</v>
      </c>
      <c r="VAW12073" s="18" t="s">
        <v>199</v>
      </c>
      <c r="VAX12073" s="18" t="s">
        <v>199</v>
      </c>
      <c r="VAY12073" s="18" t="s">
        <v>199</v>
      </c>
      <c r="VAZ12073" s="18" t="s">
        <v>199</v>
      </c>
      <c r="VBA12073" s="18" t="s">
        <v>199</v>
      </c>
      <c r="VBB12073" s="18" t="s">
        <v>199</v>
      </c>
      <c r="VBC12073" s="18" t="s">
        <v>199</v>
      </c>
      <c r="VBD12073" s="18" t="s">
        <v>199</v>
      </c>
      <c r="VBE12073" s="18" t="s">
        <v>199</v>
      </c>
      <c r="VBF12073" s="18" t="s">
        <v>199</v>
      </c>
      <c r="VBG12073" s="18" t="s">
        <v>199</v>
      </c>
      <c r="VBH12073" s="18" t="s">
        <v>199</v>
      </c>
      <c r="VBI12073" s="18" t="s">
        <v>199</v>
      </c>
      <c r="VBJ12073" s="18" t="s">
        <v>199</v>
      </c>
      <c r="VBK12073" s="18" t="s">
        <v>199</v>
      </c>
      <c r="VBL12073" s="18" t="s">
        <v>199</v>
      </c>
      <c r="VBM12073" s="18" t="s">
        <v>199</v>
      </c>
      <c r="VBN12073" s="18" t="s">
        <v>199</v>
      </c>
      <c r="VBO12073" s="18" t="s">
        <v>199</v>
      </c>
      <c r="VBP12073" s="18" t="s">
        <v>199</v>
      </c>
      <c r="VBQ12073" s="18" t="s">
        <v>199</v>
      </c>
      <c r="VBR12073" s="18" t="s">
        <v>199</v>
      </c>
      <c r="VBS12073" s="18" t="s">
        <v>199</v>
      </c>
      <c r="VBT12073" s="18" t="s">
        <v>199</v>
      </c>
      <c r="VBU12073" s="18" t="s">
        <v>199</v>
      </c>
      <c r="VBV12073" s="18" t="s">
        <v>199</v>
      </c>
      <c r="VBW12073" s="18" t="s">
        <v>199</v>
      </c>
      <c r="VBX12073" s="18" t="s">
        <v>199</v>
      </c>
      <c r="VBY12073" s="18" t="s">
        <v>199</v>
      </c>
      <c r="VBZ12073" s="18" t="s">
        <v>199</v>
      </c>
      <c r="VCA12073" s="18" t="s">
        <v>199</v>
      </c>
      <c r="VCB12073" s="18" t="s">
        <v>199</v>
      </c>
      <c r="VCC12073" s="18" t="s">
        <v>199</v>
      </c>
      <c r="VCD12073" s="18" t="s">
        <v>199</v>
      </c>
      <c r="VCE12073" s="18" t="s">
        <v>199</v>
      </c>
      <c r="VCF12073" s="18" t="s">
        <v>199</v>
      </c>
      <c r="VCG12073" s="18" t="s">
        <v>199</v>
      </c>
      <c r="VCH12073" s="18" t="s">
        <v>199</v>
      </c>
      <c r="VCI12073" s="18" t="s">
        <v>199</v>
      </c>
      <c r="VCJ12073" s="18" t="s">
        <v>199</v>
      </c>
      <c r="VCK12073" s="18" t="s">
        <v>199</v>
      </c>
      <c r="VCL12073" s="18" t="s">
        <v>199</v>
      </c>
      <c r="VCM12073" s="18" t="s">
        <v>199</v>
      </c>
      <c r="VCN12073" s="18" t="s">
        <v>199</v>
      </c>
      <c r="VCO12073" s="18" t="s">
        <v>199</v>
      </c>
      <c r="VCP12073" s="18" t="s">
        <v>199</v>
      </c>
      <c r="VCQ12073" s="18" t="s">
        <v>199</v>
      </c>
      <c r="VCR12073" s="18" t="s">
        <v>199</v>
      </c>
      <c r="VCS12073" s="18" t="s">
        <v>199</v>
      </c>
      <c r="VCT12073" s="18" t="s">
        <v>199</v>
      </c>
      <c r="VCU12073" s="18" t="s">
        <v>199</v>
      </c>
      <c r="VCV12073" s="18" t="s">
        <v>199</v>
      </c>
      <c r="VCW12073" s="18" t="s">
        <v>199</v>
      </c>
      <c r="VCX12073" s="18" t="s">
        <v>199</v>
      </c>
      <c r="VCY12073" s="18" t="s">
        <v>199</v>
      </c>
      <c r="VCZ12073" s="18" t="s">
        <v>199</v>
      </c>
      <c r="VDA12073" s="18" t="s">
        <v>199</v>
      </c>
      <c r="VDB12073" s="18" t="s">
        <v>199</v>
      </c>
      <c r="VDC12073" s="18" t="s">
        <v>199</v>
      </c>
      <c r="VDD12073" s="18" t="s">
        <v>199</v>
      </c>
      <c r="VDE12073" s="18" t="s">
        <v>199</v>
      </c>
      <c r="VDF12073" s="18" t="s">
        <v>199</v>
      </c>
      <c r="VDG12073" s="18" t="s">
        <v>199</v>
      </c>
      <c r="VDH12073" s="18" t="s">
        <v>199</v>
      </c>
      <c r="VDI12073" s="18" t="s">
        <v>199</v>
      </c>
      <c r="VDJ12073" s="18" t="s">
        <v>199</v>
      </c>
      <c r="VDK12073" s="18" t="s">
        <v>199</v>
      </c>
      <c r="VDL12073" s="18" t="s">
        <v>199</v>
      </c>
      <c r="VDM12073" s="18" t="s">
        <v>199</v>
      </c>
      <c r="VDN12073" s="18" t="s">
        <v>199</v>
      </c>
      <c r="VDO12073" s="18" t="s">
        <v>199</v>
      </c>
      <c r="VDP12073" s="18" t="s">
        <v>199</v>
      </c>
      <c r="VDQ12073" s="18" t="s">
        <v>199</v>
      </c>
      <c r="VDR12073" s="18" t="s">
        <v>199</v>
      </c>
      <c r="VDS12073" s="18" t="s">
        <v>199</v>
      </c>
      <c r="VDT12073" s="18" t="s">
        <v>199</v>
      </c>
      <c r="VDU12073" s="18" t="s">
        <v>199</v>
      </c>
      <c r="VDV12073" s="18" t="s">
        <v>199</v>
      </c>
      <c r="VDW12073" s="18" t="s">
        <v>199</v>
      </c>
      <c r="VDX12073" s="18" t="s">
        <v>199</v>
      </c>
      <c r="VDY12073" s="18" t="s">
        <v>199</v>
      </c>
      <c r="VDZ12073" s="18" t="s">
        <v>199</v>
      </c>
      <c r="VEA12073" s="18" t="s">
        <v>199</v>
      </c>
      <c r="VEB12073" s="18" t="s">
        <v>199</v>
      </c>
      <c r="VEC12073" s="18" t="s">
        <v>199</v>
      </c>
      <c r="VED12073" s="18" t="s">
        <v>199</v>
      </c>
      <c r="VEE12073" s="18" t="s">
        <v>199</v>
      </c>
      <c r="VEF12073" s="18" t="s">
        <v>199</v>
      </c>
      <c r="VEG12073" s="18" t="s">
        <v>199</v>
      </c>
      <c r="VEH12073" s="18" t="s">
        <v>199</v>
      </c>
      <c r="VEI12073" s="18" t="s">
        <v>199</v>
      </c>
      <c r="VEJ12073" s="18" t="s">
        <v>199</v>
      </c>
      <c r="VEK12073" s="18" t="s">
        <v>199</v>
      </c>
      <c r="VEL12073" s="18" t="s">
        <v>199</v>
      </c>
      <c r="VEM12073" s="18" t="s">
        <v>199</v>
      </c>
      <c r="VEN12073" s="18" t="s">
        <v>199</v>
      </c>
      <c r="VEO12073" s="18" t="s">
        <v>199</v>
      </c>
      <c r="VEP12073" s="18" t="s">
        <v>199</v>
      </c>
      <c r="VEQ12073" s="18" t="s">
        <v>199</v>
      </c>
      <c r="VER12073" s="18" t="s">
        <v>199</v>
      </c>
      <c r="VES12073" s="18" t="s">
        <v>199</v>
      </c>
      <c r="VET12073" s="18" t="s">
        <v>199</v>
      </c>
      <c r="VEU12073" s="18" t="s">
        <v>199</v>
      </c>
      <c r="VEV12073" s="18" t="s">
        <v>199</v>
      </c>
      <c r="VEW12073" s="18" t="s">
        <v>199</v>
      </c>
      <c r="VEX12073" s="18" t="s">
        <v>199</v>
      </c>
      <c r="VEY12073" s="18" t="s">
        <v>199</v>
      </c>
      <c r="VEZ12073" s="18" t="s">
        <v>199</v>
      </c>
      <c r="VFA12073" s="18" t="s">
        <v>199</v>
      </c>
      <c r="VFB12073" s="18" t="s">
        <v>199</v>
      </c>
      <c r="VFC12073" s="18" t="s">
        <v>199</v>
      </c>
      <c r="VFD12073" s="18" t="s">
        <v>199</v>
      </c>
      <c r="VFE12073" s="18" t="s">
        <v>199</v>
      </c>
      <c r="VFF12073" s="18" t="s">
        <v>199</v>
      </c>
      <c r="VFG12073" s="18" t="s">
        <v>199</v>
      </c>
      <c r="VFH12073" s="18" t="s">
        <v>199</v>
      </c>
      <c r="VFI12073" s="18" t="s">
        <v>199</v>
      </c>
      <c r="VFJ12073" s="18" t="s">
        <v>199</v>
      </c>
      <c r="VFK12073" s="18" t="s">
        <v>199</v>
      </c>
      <c r="VFL12073" s="18" t="s">
        <v>199</v>
      </c>
      <c r="VFM12073" s="18" t="s">
        <v>199</v>
      </c>
      <c r="VFN12073" s="18" t="s">
        <v>199</v>
      </c>
      <c r="VFO12073" s="18" t="s">
        <v>199</v>
      </c>
      <c r="VFP12073" s="18" t="s">
        <v>199</v>
      </c>
      <c r="VFQ12073" s="18" t="s">
        <v>199</v>
      </c>
      <c r="VFR12073" s="18" t="s">
        <v>199</v>
      </c>
      <c r="VFS12073" s="18" t="s">
        <v>199</v>
      </c>
      <c r="VFT12073" s="18" t="s">
        <v>199</v>
      </c>
      <c r="VFU12073" s="18" t="s">
        <v>199</v>
      </c>
      <c r="VFV12073" s="18" t="s">
        <v>199</v>
      </c>
      <c r="VFW12073" s="18" t="s">
        <v>199</v>
      </c>
      <c r="VFX12073" s="18" t="s">
        <v>199</v>
      </c>
      <c r="VFY12073" s="18" t="s">
        <v>199</v>
      </c>
      <c r="VFZ12073" s="18" t="s">
        <v>199</v>
      </c>
      <c r="VGA12073" s="18" t="s">
        <v>199</v>
      </c>
      <c r="VGB12073" s="18" t="s">
        <v>199</v>
      </c>
      <c r="VGC12073" s="18" t="s">
        <v>199</v>
      </c>
      <c r="VGD12073" s="18" t="s">
        <v>199</v>
      </c>
      <c r="VGE12073" s="18" t="s">
        <v>199</v>
      </c>
      <c r="VGF12073" s="18" t="s">
        <v>199</v>
      </c>
      <c r="VGG12073" s="18" t="s">
        <v>199</v>
      </c>
      <c r="VGH12073" s="18" t="s">
        <v>199</v>
      </c>
      <c r="VGI12073" s="18" t="s">
        <v>199</v>
      </c>
      <c r="VGJ12073" s="18" t="s">
        <v>199</v>
      </c>
      <c r="VGK12073" s="18" t="s">
        <v>199</v>
      </c>
      <c r="VGL12073" s="18" t="s">
        <v>199</v>
      </c>
      <c r="VGM12073" s="18" t="s">
        <v>199</v>
      </c>
      <c r="VGN12073" s="18" t="s">
        <v>199</v>
      </c>
      <c r="VGO12073" s="18" t="s">
        <v>199</v>
      </c>
      <c r="VGP12073" s="18" t="s">
        <v>199</v>
      </c>
      <c r="VGQ12073" s="18" t="s">
        <v>199</v>
      </c>
      <c r="VGR12073" s="18" t="s">
        <v>199</v>
      </c>
      <c r="VGS12073" s="18" t="s">
        <v>199</v>
      </c>
      <c r="VGT12073" s="18" t="s">
        <v>199</v>
      </c>
      <c r="VGU12073" s="18" t="s">
        <v>199</v>
      </c>
      <c r="VGV12073" s="18" t="s">
        <v>199</v>
      </c>
      <c r="VGW12073" s="18" t="s">
        <v>199</v>
      </c>
      <c r="VGX12073" s="18" t="s">
        <v>199</v>
      </c>
      <c r="VGY12073" s="18" t="s">
        <v>199</v>
      </c>
      <c r="VGZ12073" s="18" t="s">
        <v>199</v>
      </c>
      <c r="VHA12073" s="18" t="s">
        <v>199</v>
      </c>
      <c r="VHB12073" s="18" t="s">
        <v>199</v>
      </c>
      <c r="VHC12073" s="18" t="s">
        <v>199</v>
      </c>
      <c r="VHD12073" s="18" t="s">
        <v>199</v>
      </c>
      <c r="VHE12073" s="18" t="s">
        <v>199</v>
      </c>
      <c r="VHF12073" s="18" t="s">
        <v>199</v>
      </c>
      <c r="VHG12073" s="18" t="s">
        <v>199</v>
      </c>
      <c r="VHH12073" s="18" t="s">
        <v>199</v>
      </c>
      <c r="VHI12073" s="18" t="s">
        <v>199</v>
      </c>
      <c r="VHJ12073" s="18" t="s">
        <v>199</v>
      </c>
      <c r="VHK12073" s="18" t="s">
        <v>199</v>
      </c>
      <c r="VHL12073" s="18" t="s">
        <v>199</v>
      </c>
      <c r="VHM12073" s="18" t="s">
        <v>199</v>
      </c>
      <c r="VHN12073" s="18" t="s">
        <v>199</v>
      </c>
      <c r="VHO12073" s="18" t="s">
        <v>199</v>
      </c>
      <c r="VHP12073" s="18" t="s">
        <v>199</v>
      </c>
      <c r="VHQ12073" s="18" t="s">
        <v>199</v>
      </c>
      <c r="VHR12073" s="18" t="s">
        <v>199</v>
      </c>
      <c r="VHS12073" s="18" t="s">
        <v>199</v>
      </c>
      <c r="VHT12073" s="18" t="s">
        <v>199</v>
      </c>
      <c r="VHU12073" s="18" t="s">
        <v>199</v>
      </c>
      <c r="VHV12073" s="18" t="s">
        <v>199</v>
      </c>
      <c r="VHW12073" s="18" t="s">
        <v>199</v>
      </c>
      <c r="VHX12073" s="18" t="s">
        <v>199</v>
      </c>
      <c r="VHY12073" s="18" t="s">
        <v>199</v>
      </c>
      <c r="VHZ12073" s="18" t="s">
        <v>199</v>
      </c>
      <c r="VIA12073" s="18" t="s">
        <v>199</v>
      </c>
      <c r="VIB12073" s="18" t="s">
        <v>199</v>
      </c>
      <c r="VIC12073" s="18" t="s">
        <v>199</v>
      </c>
      <c r="VID12073" s="18" t="s">
        <v>199</v>
      </c>
      <c r="VIE12073" s="18" t="s">
        <v>199</v>
      </c>
      <c r="VIF12073" s="18" t="s">
        <v>199</v>
      </c>
      <c r="VIG12073" s="18" t="s">
        <v>199</v>
      </c>
      <c r="VIH12073" s="18" t="s">
        <v>199</v>
      </c>
      <c r="VII12073" s="18" t="s">
        <v>199</v>
      </c>
      <c r="VIJ12073" s="18" t="s">
        <v>199</v>
      </c>
      <c r="VIK12073" s="18" t="s">
        <v>199</v>
      </c>
      <c r="VIL12073" s="18" t="s">
        <v>199</v>
      </c>
      <c r="VIM12073" s="18" t="s">
        <v>199</v>
      </c>
      <c r="VIN12073" s="18" t="s">
        <v>199</v>
      </c>
      <c r="VIO12073" s="18" t="s">
        <v>199</v>
      </c>
      <c r="VIP12073" s="18" t="s">
        <v>199</v>
      </c>
      <c r="VIQ12073" s="18" t="s">
        <v>199</v>
      </c>
      <c r="VIR12073" s="18" t="s">
        <v>199</v>
      </c>
      <c r="VIS12073" s="18" t="s">
        <v>199</v>
      </c>
      <c r="VIT12073" s="18" t="s">
        <v>199</v>
      </c>
      <c r="VIU12073" s="18" t="s">
        <v>199</v>
      </c>
      <c r="VIV12073" s="18" t="s">
        <v>199</v>
      </c>
      <c r="VIW12073" s="18" t="s">
        <v>199</v>
      </c>
      <c r="VIX12073" s="18" t="s">
        <v>199</v>
      </c>
      <c r="VIY12073" s="18" t="s">
        <v>199</v>
      </c>
      <c r="VIZ12073" s="18" t="s">
        <v>199</v>
      </c>
      <c r="VJA12073" s="18" t="s">
        <v>199</v>
      </c>
      <c r="VJB12073" s="18" t="s">
        <v>199</v>
      </c>
      <c r="VJC12073" s="18" t="s">
        <v>199</v>
      </c>
      <c r="VJD12073" s="18" t="s">
        <v>199</v>
      </c>
      <c r="VJE12073" s="18" t="s">
        <v>199</v>
      </c>
      <c r="VJF12073" s="18" t="s">
        <v>199</v>
      </c>
      <c r="VJG12073" s="18" t="s">
        <v>199</v>
      </c>
      <c r="VJH12073" s="18" t="s">
        <v>199</v>
      </c>
      <c r="VJI12073" s="18" t="s">
        <v>199</v>
      </c>
      <c r="VJJ12073" s="18" t="s">
        <v>199</v>
      </c>
      <c r="VJK12073" s="18" t="s">
        <v>199</v>
      </c>
      <c r="VJL12073" s="18" t="s">
        <v>199</v>
      </c>
      <c r="VJM12073" s="18" t="s">
        <v>199</v>
      </c>
      <c r="VJN12073" s="18" t="s">
        <v>199</v>
      </c>
      <c r="VJO12073" s="18" t="s">
        <v>199</v>
      </c>
      <c r="VJP12073" s="18" t="s">
        <v>199</v>
      </c>
      <c r="VJQ12073" s="18" t="s">
        <v>199</v>
      </c>
      <c r="VJR12073" s="18" t="s">
        <v>199</v>
      </c>
      <c r="VJS12073" s="18" t="s">
        <v>199</v>
      </c>
      <c r="VJT12073" s="18" t="s">
        <v>199</v>
      </c>
      <c r="VJU12073" s="18" t="s">
        <v>199</v>
      </c>
      <c r="VJV12073" s="18" t="s">
        <v>199</v>
      </c>
      <c r="VJW12073" s="18" t="s">
        <v>199</v>
      </c>
      <c r="VJX12073" s="18" t="s">
        <v>199</v>
      </c>
      <c r="VJY12073" s="18" t="s">
        <v>199</v>
      </c>
      <c r="VJZ12073" s="18" t="s">
        <v>199</v>
      </c>
      <c r="VKA12073" s="18" t="s">
        <v>199</v>
      </c>
      <c r="VKB12073" s="18" t="s">
        <v>199</v>
      </c>
      <c r="VKC12073" s="18" t="s">
        <v>199</v>
      </c>
      <c r="VKD12073" s="18" t="s">
        <v>199</v>
      </c>
      <c r="VKE12073" s="18" t="s">
        <v>199</v>
      </c>
      <c r="VKF12073" s="18" t="s">
        <v>199</v>
      </c>
      <c r="VKG12073" s="18" t="s">
        <v>199</v>
      </c>
      <c r="VKH12073" s="18" t="s">
        <v>199</v>
      </c>
      <c r="VKI12073" s="18" t="s">
        <v>199</v>
      </c>
      <c r="VKJ12073" s="18" t="s">
        <v>199</v>
      </c>
      <c r="VKK12073" s="18" t="s">
        <v>199</v>
      </c>
      <c r="VKL12073" s="18" t="s">
        <v>199</v>
      </c>
      <c r="VKM12073" s="18" t="s">
        <v>199</v>
      </c>
      <c r="VKN12073" s="18" t="s">
        <v>199</v>
      </c>
      <c r="VKO12073" s="18" t="s">
        <v>199</v>
      </c>
      <c r="VKP12073" s="18" t="s">
        <v>199</v>
      </c>
      <c r="VKQ12073" s="18" t="s">
        <v>199</v>
      </c>
      <c r="VKR12073" s="18" t="s">
        <v>199</v>
      </c>
      <c r="VKS12073" s="18" t="s">
        <v>199</v>
      </c>
      <c r="VKT12073" s="18" t="s">
        <v>199</v>
      </c>
      <c r="VKU12073" s="18" t="s">
        <v>199</v>
      </c>
      <c r="VKV12073" s="18" t="s">
        <v>199</v>
      </c>
      <c r="VKW12073" s="18" t="s">
        <v>199</v>
      </c>
      <c r="VKX12073" s="18" t="s">
        <v>199</v>
      </c>
      <c r="VKY12073" s="18" t="s">
        <v>199</v>
      </c>
      <c r="VKZ12073" s="18" t="s">
        <v>199</v>
      </c>
      <c r="VLA12073" s="18" t="s">
        <v>199</v>
      </c>
      <c r="VLB12073" s="18" t="s">
        <v>199</v>
      </c>
      <c r="VLC12073" s="18" t="s">
        <v>199</v>
      </c>
      <c r="VLD12073" s="18" t="s">
        <v>199</v>
      </c>
      <c r="VLE12073" s="18" t="s">
        <v>199</v>
      </c>
      <c r="VLF12073" s="18" t="s">
        <v>199</v>
      </c>
      <c r="VLG12073" s="18" t="s">
        <v>199</v>
      </c>
      <c r="VLH12073" s="18" t="s">
        <v>199</v>
      </c>
      <c r="VLI12073" s="18" t="s">
        <v>199</v>
      </c>
      <c r="VLJ12073" s="18" t="s">
        <v>199</v>
      </c>
      <c r="VLK12073" s="18" t="s">
        <v>199</v>
      </c>
      <c r="VLL12073" s="18" t="s">
        <v>199</v>
      </c>
      <c r="VLM12073" s="18" t="s">
        <v>199</v>
      </c>
      <c r="VLN12073" s="18" t="s">
        <v>199</v>
      </c>
      <c r="VLO12073" s="18" t="s">
        <v>199</v>
      </c>
      <c r="VLP12073" s="18" t="s">
        <v>199</v>
      </c>
      <c r="VLQ12073" s="18" t="s">
        <v>199</v>
      </c>
      <c r="VLR12073" s="18" t="s">
        <v>199</v>
      </c>
      <c r="VLS12073" s="18" t="s">
        <v>199</v>
      </c>
      <c r="VLT12073" s="18" t="s">
        <v>199</v>
      </c>
      <c r="VLU12073" s="18" t="s">
        <v>199</v>
      </c>
      <c r="VLV12073" s="18" t="s">
        <v>199</v>
      </c>
      <c r="VLW12073" s="18" t="s">
        <v>199</v>
      </c>
      <c r="VLX12073" s="18" t="s">
        <v>199</v>
      </c>
      <c r="VLY12073" s="18" t="s">
        <v>199</v>
      </c>
      <c r="VLZ12073" s="18" t="s">
        <v>199</v>
      </c>
      <c r="VMA12073" s="18" t="s">
        <v>199</v>
      </c>
      <c r="VMB12073" s="18" t="s">
        <v>199</v>
      </c>
      <c r="VMC12073" s="18" t="s">
        <v>199</v>
      </c>
      <c r="VMD12073" s="18" t="s">
        <v>199</v>
      </c>
      <c r="VME12073" s="18" t="s">
        <v>199</v>
      </c>
      <c r="VMF12073" s="18" t="s">
        <v>199</v>
      </c>
      <c r="VMG12073" s="18" t="s">
        <v>199</v>
      </c>
      <c r="VMH12073" s="18" t="s">
        <v>199</v>
      </c>
      <c r="VMI12073" s="18" t="s">
        <v>199</v>
      </c>
      <c r="VMJ12073" s="18" t="s">
        <v>199</v>
      </c>
      <c r="VMK12073" s="18" t="s">
        <v>199</v>
      </c>
      <c r="VML12073" s="18" t="s">
        <v>199</v>
      </c>
      <c r="VMM12073" s="18" t="s">
        <v>199</v>
      </c>
      <c r="VMN12073" s="18" t="s">
        <v>199</v>
      </c>
      <c r="VMO12073" s="18" t="s">
        <v>199</v>
      </c>
      <c r="VMP12073" s="18" t="s">
        <v>199</v>
      </c>
      <c r="VMQ12073" s="18" t="s">
        <v>199</v>
      </c>
      <c r="VMR12073" s="18" t="s">
        <v>199</v>
      </c>
      <c r="VMS12073" s="18" t="s">
        <v>199</v>
      </c>
      <c r="VMT12073" s="18" t="s">
        <v>199</v>
      </c>
      <c r="VMU12073" s="18" t="s">
        <v>199</v>
      </c>
      <c r="VMV12073" s="18" t="s">
        <v>199</v>
      </c>
      <c r="VMW12073" s="18" t="s">
        <v>199</v>
      </c>
      <c r="VMX12073" s="18" t="s">
        <v>199</v>
      </c>
      <c r="VMY12073" s="18" t="s">
        <v>199</v>
      </c>
      <c r="VMZ12073" s="18" t="s">
        <v>199</v>
      </c>
      <c r="VNA12073" s="18" t="s">
        <v>199</v>
      </c>
      <c r="VNB12073" s="18" t="s">
        <v>199</v>
      </c>
      <c r="VNC12073" s="18" t="s">
        <v>199</v>
      </c>
      <c r="VND12073" s="18" t="s">
        <v>199</v>
      </c>
      <c r="VNE12073" s="18" t="s">
        <v>199</v>
      </c>
      <c r="VNF12073" s="18" t="s">
        <v>199</v>
      </c>
      <c r="VNG12073" s="18" t="s">
        <v>199</v>
      </c>
      <c r="VNH12073" s="18" t="s">
        <v>199</v>
      </c>
      <c r="VNI12073" s="18" t="s">
        <v>199</v>
      </c>
      <c r="VNJ12073" s="18" t="s">
        <v>199</v>
      </c>
      <c r="VNK12073" s="18" t="s">
        <v>199</v>
      </c>
      <c r="VNL12073" s="18" t="s">
        <v>199</v>
      </c>
      <c r="VNM12073" s="18" t="s">
        <v>199</v>
      </c>
      <c r="VNN12073" s="18" t="s">
        <v>199</v>
      </c>
      <c r="VNO12073" s="18" t="s">
        <v>199</v>
      </c>
      <c r="VNP12073" s="18" t="s">
        <v>199</v>
      </c>
      <c r="VNQ12073" s="18" t="s">
        <v>199</v>
      </c>
      <c r="VNR12073" s="18" t="s">
        <v>199</v>
      </c>
      <c r="VNS12073" s="18" t="s">
        <v>199</v>
      </c>
      <c r="VNT12073" s="18" t="s">
        <v>199</v>
      </c>
      <c r="VNU12073" s="18" t="s">
        <v>199</v>
      </c>
      <c r="VNV12073" s="18" t="s">
        <v>199</v>
      </c>
      <c r="VNW12073" s="18" t="s">
        <v>199</v>
      </c>
      <c r="VNX12073" s="18" t="s">
        <v>199</v>
      </c>
      <c r="VNY12073" s="18" t="s">
        <v>199</v>
      </c>
      <c r="VNZ12073" s="18" t="s">
        <v>199</v>
      </c>
      <c r="VOA12073" s="18" t="s">
        <v>199</v>
      </c>
      <c r="VOB12073" s="18" t="s">
        <v>199</v>
      </c>
      <c r="VOC12073" s="18" t="s">
        <v>199</v>
      </c>
      <c r="VOD12073" s="18" t="s">
        <v>199</v>
      </c>
      <c r="VOE12073" s="18" t="s">
        <v>199</v>
      </c>
      <c r="VOF12073" s="18" t="s">
        <v>199</v>
      </c>
      <c r="VOG12073" s="18" t="s">
        <v>199</v>
      </c>
      <c r="VOH12073" s="18" t="s">
        <v>199</v>
      </c>
      <c r="VOI12073" s="18" t="s">
        <v>199</v>
      </c>
      <c r="VOJ12073" s="18" t="s">
        <v>199</v>
      </c>
      <c r="VOK12073" s="18" t="s">
        <v>199</v>
      </c>
      <c r="VOL12073" s="18" t="s">
        <v>199</v>
      </c>
      <c r="VOM12073" s="18" t="s">
        <v>199</v>
      </c>
      <c r="VON12073" s="18" t="s">
        <v>199</v>
      </c>
      <c r="VOO12073" s="18" t="s">
        <v>199</v>
      </c>
      <c r="VOP12073" s="18" t="s">
        <v>199</v>
      </c>
      <c r="VOQ12073" s="18" t="s">
        <v>199</v>
      </c>
      <c r="VOR12073" s="18" t="s">
        <v>199</v>
      </c>
      <c r="VOS12073" s="18" t="s">
        <v>199</v>
      </c>
      <c r="VOT12073" s="18" t="s">
        <v>199</v>
      </c>
      <c r="VOU12073" s="18" t="s">
        <v>199</v>
      </c>
      <c r="VOV12073" s="18" t="s">
        <v>199</v>
      </c>
      <c r="VOW12073" s="18" t="s">
        <v>199</v>
      </c>
      <c r="VOX12073" s="18" t="s">
        <v>199</v>
      </c>
      <c r="VOY12073" s="18" t="s">
        <v>199</v>
      </c>
      <c r="VOZ12073" s="18" t="s">
        <v>199</v>
      </c>
      <c r="VPA12073" s="18" t="s">
        <v>199</v>
      </c>
      <c r="VPB12073" s="18" t="s">
        <v>199</v>
      </c>
      <c r="VPC12073" s="18" t="s">
        <v>199</v>
      </c>
      <c r="VPD12073" s="18" t="s">
        <v>199</v>
      </c>
      <c r="VPE12073" s="18" t="s">
        <v>199</v>
      </c>
      <c r="VPF12073" s="18" t="s">
        <v>199</v>
      </c>
      <c r="VPG12073" s="18" t="s">
        <v>199</v>
      </c>
      <c r="VPH12073" s="18" t="s">
        <v>199</v>
      </c>
      <c r="VPI12073" s="18" t="s">
        <v>199</v>
      </c>
      <c r="VPJ12073" s="18" t="s">
        <v>199</v>
      </c>
      <c r="VPK12073" s="18" t="s">
        <v>199</v>
      </c>
      <c r="VPL12073" s="18" t="s">
        <v>199</v>
      </c>
      <c r="VPM12073" s="18" t="s">
        <v>199</v>
      </c>
      <c r="VPN12073" s="18" t="s">
        <v>199</v>
      </c>
      <c r="VPO12073" s="18" t="s">
        <v>199</v>
      </c>
      <c r="VPP12073" s="18" t="s">
        <v>199</v>
      </c>
      <c r="VPQ12073" s="18" t="s">
        <v>199</v>
      </c>
      <c r="VPR12073" s="18" t="s">
        <v>199</v>
      </c>
      <c r="VPS12073" s="18" t="s">
        <v>199</v>
      </c>
      <c r="VPT12073" s="18" t="s">
        <v>199</v>
      </c>
      <c r="VPU12073" s="18" t="s">
        <v>199</v>
      </c>
      <c r="VPV12073" s="18" t="s">
        <v>199</v>
      </c>
      <c r="VPW12073" s="18" t="s">
        <v>199</v>
      </c>
      <c r="VPX12073" s="18" t="s">
        <v>199</v>
      </c>
      <c r="VPY12073" s="18" t="s">
        <v>199</v>
      </c>
      <c r="VPZ12073" s="18" t="s">
        <v>199</v>
      </c>
      <c r="VQA12073" s="18" t="s">
        <v>199</v>
      </c>
      <c r="VQB12073" s="18" t="s">
        <v>199</v>
      </c>
      <c r="VQC12073" s="18" t="s">
        <v>199</v>
      </c>
      <c r="VQD12073" s="18" t="s">
        <v>199</v>
      </c>
      <c r="VQE12073" s="18" t="s">
        <v>199</v>
      </c>
      <c r="VQF12073" s="18" t="s">
        <v>199</v>
      </c>
      <c r="VQG12073" s="18" t="s">
        <v>199</v>
      </c>
      <c r="VQH12073" s="18" t="s">
        <v>199</v>
      </c>
      <c r="VQI12073" s="18" t="s">
        <v>199</v>
      </c>
      <c r="VQJ12073" s="18" t="s">
        <v>199</v>
      </c>
      <c r="VQK12073" s="18" t="s">
        <v>199</v>
      </c>
      <c r="VQL12073" s="18" t="s">
        <v>199</v>
      </c>
      <c r="VQM12073" s="18" t="s">
        <v>199</v>
      </c>
      <c r="VQN12073" s="18" t="s">
        <v>199</v>
      </c>
      <c r="VQO12073" s="18" t="s">
        <v>199</v>
      </c>
      <c r="VQP12073" s="18" t="s">
        <v>199</v>
      </c>
      <c r="VQQ12073" s="18" t="s">
        <v>199</v>
      </c>
      <c r="VQR12073" s="18" t="s">
        <v>199</v>
      </c>
      <c r="VQS12073" s="18" t="s">
        <v>199</v>
      </c>
      <c r="VQT12073" s="18" t="s">
        <v>199</v>
      </c>
      <c r="VQU12073" s="18" t="s">
        <v>199</v>
      </c>
      <c r="VQV12073" s="18" t="s">
        <v>199</v>
      </c>
      <c r="VQW12073" s="18" t="s">
        <v>199</v>
      </c>
      <c r="VQX12073" s="18" t="s">
        <v>199</v>
      </c>
      <c r="VQY12073" s="18" t="s">
        <v>199</v>
      </c>
      <c r="VQZ12073" s="18" t="s">
        <v>199</v>
      </c>
      <c r="VRA12073" s="18" t="s">
        <v>199</v>
      </c>
      <c r="VRB12073" s="18" t="s">
        <v>199</v>
      </c>
      <c r="VRC12073" s="18" t="s">
        <v>199</v>
      </c>
      <c r="VRD12073" s="18" t="s">
        <v>199</v>
      </c>
      <c r="VRE12073" s="18" t="s">
        <v>199</v>
      </c>
      <c r="VRF12073" s="18" t="s">
        <v>199</v>
      </c>
      <c r="VRG12073" s="18" t="s">
        <v>199</v>
      </c>
      <c r="VRH12073" s="18" t="s">
        <v>199</v>
      </c>
      <c r="VRI12073" s="18" t="s">
        <v>199</v>
      </c>
      <c r="VRJ12073" s="18" t="s">
        <v>199</v>
      </c>
      <c r="VRK12073" s="18" t="s">
        <v>199</v>
      </c>
      <c r="VRL12073" s="18" t="s">
        <v>199</v>
      </c>
      <c r="VRM12073" s="18" t="s">
        <v>199</v>
      </c>
      <c r="VRN12073" s="18" t="s">
        <v>199</v>
      </c>
      <c r="VRO12073" s="18" t="s">
        <v>199</v>
      </c>
      <c r="VRP12073" s="18" t="s">
        <v>199</v>
      </c>
      <c r="VRQ12073" s="18" t="s">
        <v>199</v>
      </c>
      <c r="VRR12073" s="18" t="s">
        <v>199</v>
      </c>
      <c r="VRS12073" s="18" t="s">
        <v>199</v>
      </c>
      <c r="VRT12073" s="18" t="s">
        <v>199</v>
      </c>
      <c r="VRU12073" s="18" t="s">
        <v>199</v>
      </c>
      <c r="VRV12073" s="18" t="s">
        <v>199</v>
      </c>
      <c r="VRW12073" s="18" t="s">
        <v>199</v>
      </c>
      <c r="VRX12073" s="18" t="s">
        <v>199</v>
      </c>
      <c r="VRY12073" s="18" t="s">
        <v>199</v>
      </c>
      <c r="VRZ12073" s="18" t="s">
        <v>199</v>
      </c>
      <c r="VSA12073" s="18" t="s">
        <v>199</v>
      </c>
      <c r="VSB12073" s="18" t="s">
        <v>199</v>
      </c>
      <c r="VSC12073" s="18" t="s">
        <v>199</v>
      </c>
      <c r="VSD12073" s="18" t="s">
        <v>199</v>
      </c>
      <c r="VSE12073" s="18" t="s">
        <v>199</v>
      </c>
      <c r="VSF12073" s="18" t="s">
        <v>199</v>
      </c>
      <c r="VSG12073" s="18" t="s">
        <v>199</v>
      </c>
      <c r="VSH12073" s="18" t="s">
        <v>199</v>
      </c>
      <c r="VSI12073" s="18" t="s">
        <v>199</v>
      </c>
      <c r="VSJ12073" s="18" t="s">
        <v>199</v>
      </c>
      <c r="VSK12073" s="18" t="s">
        <v>199</v>
      </c>
      <c r="VSL12073" s="18" t="s">
        <v>199</v>
      </c>
      <c r="VSM12073" s="18" t="s">
        <v>199</v>
      </c>
      <c r="VSN12073" s="18" t="s">
        <v>199</v>
      </c>
      <c r="VSO12073" s="18" t="s">
        <v>199</v>
      </c>
      <c r="VSP12073" s="18" t="s">
        <v>199</v>
      </c>
      <c r="VSQ12073" s="18" t="s">
        <v>199</v>
      </c>
      <c r="VSR12073" s="18" t="s">
        <v>199</v>
      </c>
      <c r="VSS12073" s="18" t="s">
        <v>199</v>
      </c>
      <c r="VST12073" s="18" t="s">
        <v>199</v>
      </c>
      <c r="VSU12073" s="18" t="s">
        <v>199</v>
      </c>
      <c r="VSV12073" s="18" t="s">
        <v>199</v>
      </c>
      <c r="VSW12073" s="18" t="s">
        <v>199</v>
      </c>
      <c r="VSX12073" s="18" t="s">
        <v>199</v>
      </c>
      <c r="VSY12073" s="18" t="s">
        <v>199</v>
      </c>
      <c r="VSZ12073" s="18" t="s">
        <v>199</v>
      </c>
      <c r="VTA12073" s="18" t="s">
        <v>199</v>
      </c>
      <c r="VTB12073" s="18" t="s">
        <v>199</v>
      </c>
      <c r="VTC12073" s="18" t="s">
        <v>199</v>
      </c>
      <c r="VTD12073" s="18" t="s">
        <v>199</v>
      </c>
      <c r="VTE12073" s="18" t="s">
        <v>199</v>
      </c>
      <c r="VTF12073" s="18" t="s">
        <v>199</v>
      </c>
      <c r="VTG12073" s="18" t="s">
        <v>199</v>
      </c>
      <c r="VTH12073" s="18" t="s">
        <v>199</v>
      </c>
      <c r="VTI12073" s="18" t="s">
        <v>199</v>
      </c>
      <c r="VTJ12073" s="18" t="s">
        <v>199</v>
      </c>
      <c r="VTK12073" s="18" t="s">
        <v>199</v>
      </c>
      <c r="VTL12073" s="18" t="s">
        <v>199</v>
      </c>
      <c r="VTM12073" s="18" t="s">
        <v>199</v>
      </c>
      <c r="VTN12073" s="18" t="s">
        <v>199</v>
      </c>
      <c r="VTO12073" s="18" t="s">
        <v>199</v>
      </c>
      <c r="VTP12073" s="18" t="s">
        <v>199</v>
      </c>
      <c r="VTQ12073" s="18" t="s">
        <v>199</v>
      </c>
      <c r="VTR12073" s="18" t="s">
        <v>199</v>
      </c>
      <c r="VTS12073" s="18" t="s">
        <v>199</v>
      </c>
      <c r="VTT12073" s="18" t="s">
        <v>199</v>
      </c>
      <c r="VTU12073" s="18" t="s">
        <v>199</v>
      </c>
      <c r="VTV12073" s="18" t="s">
        <v>199</v>
      </c>
      <c r="VTW12073" s="18" t="s">
        <v>199</v>
      </c>
      <c r="VTX12073" s="18" t="s">
        <v>199</v>
      </c>
      <c r="VTY12073" s="18" t="s">
        <v>199</v>
      </c>
      <c r="VTZ12073" s="18" t="s">
        <v>199</v>
      </c>
      <c r="VUA12073" s="18" t="s">
        <v>199</v>
      </c>
      <c r="VUB12073" s="18" t="s">
        <v>199</v>
      </c>
      <c r="VUC12073" s="18" t="s">
        <v>199</v>
      </c>
      <c r="VUD12073" s="18" t="s">
        <v>199</v>
      </c>
      <c r="VUE12073" s="18" t="s">
        <v>199</v>
      </c>
      <c r="VUF12073" s="18" t="s">
        <v>199</v>
      </c>
      <c r="VUG12073" s="18" t="s">
        <v>199</v>
      </c>
      <c r="VUH12073" s="18" t="s">
        <v>199</v>
      </c>
      <c r="VUI12073" s="18" t="s">
        <v>199</v>
      </c>
      <c r="VUJ12073" s="18" t="s">
        <v>199</v>
      </c>
      <c r="VUK12073" s="18" t="s">
        <v>199</v>
      </c>
      <c r="VUL12073" s="18" t="s">
        <v>199</v>
      </c>
      <c r="VUM12073" s="18" t="s">
        <v>199</v>
      </c>
      <c r="VUN12073" s="18" t="s">
        <v>199</v>
      </c>
      <c r="VUO12073" s="18" t="s">
        <v>199</v>
      </c>
      <c r="VUP12073" s="18" t="s">
        <v>199</v>
      </c>
      <c r="VUQ12073" s="18" t="s">
        <v>199</v>
      </c>
      <c r="VUR12073" s="18" t="s">
        <v>199</v>
      </c>
      <c r="VUS12073" s="18" t="s">
        <v>199</v>
      </c>
      <c r="VUT12073" s="18" t="s">
        <v>199</v>
      </c>
      <c r="VUU12073" s="18" t="s">
        <v>199</v>
      </c>
      <c r="VUV12073" s="18" t="s">
        <v>199</v>
      </c>
      <c r="VUW12073" s="18" t="s">
        <v>199</v>
      </c>
      <c r="VUX12073" s="18" t="s">
        <v>199</v>
      </c>
      <c r="VUY12073" s="18" t="s">
        <v>199</v>
      </c>
      <c r="VUZ12073" s="18" t="s">
        <v>199</v>
      </c>
      <c r="VVA12073" s="18" t="s">
        <v>199</v>
      </c>
      <c r="VVB12073" s="18" t="s">
        <v>199</v>
      </c>
      <c r="VVC12073" s="18" t="s">
        <v>199</v>
      </c>
      <c r="VVD12073" s="18" t="s">
        <v>199</v>
      </c>
      <c r="VVE12073" s="18" t="s">
        <v>199</v>
      </c>
      <c r="VVF12073" s="18" t="s">
        <v>199</v>
      </c>
      <c r="VVG12073" s="18" t="s">
        <v>199</v>
      </c>
      <c r="VVH12073" s="18" t="s">
        <v>199</v>
      </c>
      <c r="VVI12073" s="18" t="s">
        <v>199</v>
      </c>
      <c r="VVJ12073" s="18" t="s">
        <v>199</v>
      </c>
      <c r="VVK12073" s="18" t="s">
        <v>199</v>
      </c>
      <c r="VVL12073" s="18" t="s">
        <v>199</v>
      </c>
      <c r="VVM12073" s="18" t="s">
        <v>199</v>
      </c>
      <c r="VVN12073" s="18" t="s">
        <v>199</v>
      </c>
      <c r="VVO12073" s="18" t="s">
        <v>199</v>
      </c>
      <c r="VVP12073" s="18" t="s">
        <v>199</v>
      </c>
      <c r="VVQ12073" s="18" t="s">
        <v>199</v>
      </c>
      <c r="VVR12073" s="18" t="s">
        <v>199</v>
      </c>
      <c r="VVS12073" s="18" t="s">
        <v>199</v>
      </c>
      <c r="VVT12073" s="18" t="s">
        <v>199</v>
      </c>
      <c r="VVU12073" s="18" t="s">
        <v>199</v>
      </c>
      <c r="VVV12073" s="18" t="s">
        <v>199</v>
      </c>
      <c r="VVW12073" s="18" t="s">
        <v>199</v>
      </c>
      <c r="VVX12073" s="18" t="s">
        <v>199</v>
      </c>
      <c r="VVY12073" s="18" t="s">
        <v>199</v>
      </c>
      <c r="VVZ12073" s="18" t="s">
        <v>199</v>
      </c>
      <c r="VWA12073" s="18" t="s">
        <v>199</v>
      </c>
      <c r="VWB12073" s="18" t="s">
        <v>199</v>
      </c>
      <c r="VWC12073" s="18" t="s">
        <v>199</v>
      </c>
      <c r="VWD12073" s="18" t="s">
        <v>199</v>
      </c>
      <c r="VWE12073" s="18" t="s">
        <v>199</v>
      </c>
      <c r="VWF12073" s="18" t="s">
        <v>199</v>
      </c>
      <c r="VWG12073" s="18" t="s">
        <v>199</v>
      </c>
      <c r="VWH12073" s="18" t="s">
        <v>199</v>
      </c>
      <c r="VWI12073" s="18" t="s">
        <v>199</v>
      </c>
      <c r="VWJ12073" s="18" t="s">
        <v>199</v>
      </c>
      <c r="VWK12073" s="18" t="s">
        <v>199</v>
      </c>
      <c r="VWL12073" s="18" t="s">
        <v>199</v>
      </c>
      <c r="VWM12073" s="18" t="s">
        <v>199</v>
      </c>
      <c r="VWN12073" s="18" t="s">
        <v>199</v>
      </c>
      <c r="VWO12073" s="18" t="s">
        <v>199</v>
      </c>
      <c r="VWP12073" s="18" t="s">
        <v>199</v>
      </c>
      <c r="VWQ12073" s="18" t="s">
        <v>199</v>
      </c>
      <c r="VWR12073" s="18" t="s">
        <v>199</v>
      </c>
      <c r="VWS12073" s="18" t="s">
        <v>199</v>
      </c>
      <c r="VWT12073" s="18" t="s">
        <v>199</v>
      </c>
      <c r="VWU12073" s="18" t="s">
        <v>199</v>
      </c>
      <c r="VWV12073" s="18" t="s">
        <v>199</v>
      </c>
      <c r="VWW12073" s="18" t="s">
        <v>199</v>
      </c>
      <c r="VWX12073" s="18" t="s">
        <v>199</v>
      </c>
      <c r="VWY12073" s="18" t="s">
        <v>199</v>
      </c>
      <c r="VWZ12073" s="18" t="s">
        <v>199</v>
      </c>
      <c r="VXA12073" s="18" t="s">
        <v>199</v>
      </c>
      <c r="VXB12073" s="18" t="s">
        <v>199</v>
      </c>
      <c r="VXC12073" s="18" t="s">
        <v>199</v>
      </c>
      <c r="VXD12073" s="18" t="s">
        <v>199</v>
      </c>
      <c r="VXE12073" s="18" t="s">
        <v>199</v>
      </c>
      <c r="VXF12073" s="18" t="s">
        <v>199</v>
      </c>
      <c r="VXG12073" s="18" t="s">
        <v>199</v>
      </c>
      <c r="VXH12073" s="18" t="s">
        <v>199</v>
      </c>
      <c r="VXI12073" s="18" t="s">
        <v>199</v>
      </c>
      <c r="VXJ12073" s="18" t="s">
        <v>199</v>
      </c>
      <c r="VXK12073" s="18" t="s">
        <v>199</v>
      </c>
      <c r="VXL12073" s="18" t="s">
        <v>199</v>
      </c>
      <c r="VXM12073" s="18" t="s">
        <v>199</v>
      </c>
      <c r="VXN12073" s="18" t="s">
        <v>199</v>
      </c>
      <c r="VXO12073" s="18" t="s">
        <v>199</v>
      </c>
      <c r="VXP12073" s="18" t="s">
        <v>199</v>
      </c>
      <c r="VXQ12073" s="18" t="s">
        <v>199</v>
      </c>
      <c r="VXR12073" s="18" t="s">
        <v>199</v>
      </c>
      <c r="VXS12073" s="18" t="s">
        <v>199</v>
      </c>
      <c r="VXT12073" s="18" t="s">
        <v>199</v>
      </c>
      <c r="VXU12073" s="18" t="s">
        <v>199</v>
      </c>
      <c r="VXV12073" s="18" t="s">
        <v>199</v>
      </c>
      <c r="VXW12073" s="18" t="s">
        <v>199</v>
      </c>
      <c r="VXX12073" s="18" t="s">
        <v>199</v>
      </c>
      <c r="VXY12073" s="18" t="s">
        <v>199</v>
      </c>
      <c r="VXZ12073" s="18" t="s">
        <v>199</v>
      </c>
      <c r="VYA12073" s="18" t="s">
        <v>199</v>
      </c>
      <c r="VYB12073" s="18" t="s">
        <v>199</v>
      </c>
      <c r="VYC12073" s="18" t="s">
        <v>199</v>
      </c>
      <c r="VYD12073" s="18" t="s">
        <v>199</v>
      </c>
      <c r="VYE12073" s="18" t="s">
        <v>199</v>
      </c>
      <c r="VYF12073" s="18" t="s">
        <v>199</v>
      </c>
      <c r="VYG12073" s="18" t="s">
        <v>199</v>
      </c>
      <c r="VYH12073" s="18" t="s">
        <v>199</v>
      </c>
      <c r="VYI12073" s="18" t="s">
        <v>199</v>
      </c>
      <c r="VYJ12073" s="18" t="s">
        <v>199</v>
      </c>
      <c r="VYK12073" s="18" t="s">
        <v>199</v>
      </c>
      <c r="VYL12073" s="18" t="s">
        <v>199</v>
      </c>
      <c r="VYM12073" s="18" t="s">
        <v>199</v>
      </c>
      <c r="VYN12073" s="18" t="s">
        <v>199</v>
      </c>
      <c r="VYO12073" s="18" t="s">
        <v>199</v>
      </c>
      <c r="VYP12073" s="18" t="s">
        <v>199</v>
      </c>
      <c r="VYQ12073" s="18" t="s">
        <v>199</v>
      </c>
      <c r="VYR12073" s="18" t="s">
        <v>199</v>
      </c>
      <c r="VYS12073" s="18" t="s">
        <v>199</v>
      </c>
      <c r="VYT12073" s="18" t="s">
        <v>199</v>
      </c>
      <c r="VYU12073" s="18" t="s">
        <v>199</v>
      </c>
      <c r="VYV12073" s="18" t="s">
        <v>199</v>
      </c>
      <c r="VYW12073" s="18" t="s">
        <v>199</v>
      </c>
      <c r="VYX12073" s="18" t="s">
        <v>199</v>
      </c>
      <c r="VYY12073" s="18" t="s">
        <v>199</v>
      </c>
      <c r="VYZ12073" s="18" t="s">
        <v>199</v>
      </c>
      <c r="VZA12073" s="18" t="s">
        <v>199</v>
      </c>
      <c r="VZB12073" s="18" t="s">
        <v>199</v>
      </c>
      <c r="VZC12073" s="18" t="s">
        <v>199</v>
      </c>
      <c r="VZD12073" s="18" t="s">
        <v>199</v>
      </c>
      <c r="VZE12073" s="18" t="s">
        <v>199</v>
      </c>
      <c r="VZF12073" s="18" t="s">
        <v>199</v>
      </c>
      <c r="VZG12073" s="18" t="s">
        <v>199</v>
      </c>
      <c r="VZH12073" s="18" t="s">
        <v>199</v>
      </c>
      <c r="VZI12073" s="18" t="s">
        <v>199</v>
      </c>
      <c r="VZJ12073" s="18" t="s">
        <v>199</v>
      </c>
      <c r="VZK12073" s="18" t="s">
        <v>199</v>
      </c>
      <c r="VZL12073" s="18" t="s">
        <v>199</v>
      </c>
      <c r="VZM12073" s="18" t="s">
        <v>199</v>
      </c>
      <c r="VZN12073" s="18" t="s">
        <v>199</v>
      </c>
      <c r="VZO12073" s="18" t="s">
        <v>199</v>
      </c>
      <c r="VZP12073" s="18" t="s">
        <v>199</v>
      </c>
      <c r="VZQ12073" s="18" t="s">
        <v>199</v>
      </c>
      <c r="VZR12073" s="18" t="s">
        <v>199</v>
      </c>
      <c r="VZS12073" s="18" t="s">
        <v>199</v>
      </c>
      <c r="VZT12073" s="18" t="s">
        <v>199</v>
      </c>
      <c r="VZU12073" s="18" t="s">
        <v>199</v>
      </c>
      <c r="VZV12073" s="18" t="s">
        <v>199</v>
      </c>
      <c r="VZW12073" s="18" t="s">
        <v>199</v>
      </c>
      <c r="VZX12073" s="18" t="s">
        <v>199</v>
      </c>
      <c r="VZY12073" s="18" t="s">
        <v>199</v>
      </c>
      <c r="VZZ12073" s="18" t="s">
        <v>199</v>
      </c>
      <c r="WAA12073" s="18" t="s">
        <v>199</v>
      </c>
      <c r="WAB12073" s="18" t="s">
        <v>199</v>
      </c>
      <c r="WAC12073" s="18" t="s">
        <v>199</v>
      </c>
      <c r="WAD12073" s="18" t="s">
        <v>199</v>
      </c>
      <c r="WAE12073" s="18" t="s">
        <v>199</v>
      </c>
      <c r="WAF12073" s="18" t="s">
        <v>199</v>
      </c>
      <c r="WAG12073" s="18" t="s">
        <v>199</v>
      </c>
      <c r="WAH12073" s="18" t="s">
        <v>199</v>
      </c>
      <c r="WAI12073" s="18" t="s">
        <v>199</v>
      </c>
      <c r="WAJ12073" s="18" t="s">
        <v>199</v>
      </c>
      <c r="WAK12073" s="18" t="s">
        <v>199</v>
      </c>
      <c r="WAL12073" s="18" t="s">
        <v>199</v>
      </c>
      <c r="WAM12073" s="18" t="s">
        <v>199</v>
      </c>
      <c r="WAN12073" s="18" t="s">
        <v>199</v>
      </c>
      <c r="WAO12073" s="18" t="s">
        <v>199</v>
      </c>
      <c r="WAP12073" s="18" t="s">
        <v>199</v>
      </c>
      <c r="WAQ12073" s="18" t="s">
        <v>199</v>
      </c>
      <c r="WAR12073" s="18" t="s">
        <v>199</v>
      </c>
      <c r="WAS12073" s="18" t="s">
        <v>199</v>
      </c>
      <c r="WAT12073" s="18" t="s">
        <v>199</v>
      </c>
      <c r="WAU12073" s="18" t="s">
        <v>199</v>
      </c>
      <c r="WAV12073" s="18" t="s">
        <v>199</v>
      </c>
      <c r="WAW12073" s="18" t="s">
        <v>199</v>
      </c>
      <c r="WAX12073" s="18" t="s">
        <v>199</v>
      </c>
      <c r="WAY12073" s="18" t="s">
        <v>199</v>
      </c>
      <c r="WAZ12073" s="18" t="s">
        <v>199</v>
      </c>
      <c r="WBA12073" s="18" t="s">
        <v>199</v>
      </c>
      <c r="WBB12073" s="18" t="s">
        <v>199</v>
      </c>
      <c r="WBC12073" s="18" t="s">
        <v>199</v>
      </c>
      <c r="WBD12073" s="18" t="s">
        <v>199</v>
      </c>
      <c r="WBE12073" s="18" t="s">
        <v>199</v>
      </c>
      <c r="WBF12073" s="18" t="s">
        <v>199</v>
      </c>
      <c r="WBG12073" s="18" t="s">
        <v>199</v>
      </c>
      <c r="WBH12073" s="18" t="s">
        <v>199</v>
      </c>
      <c r="WBI12073" s="18" t="s">
        <v>199</v>
      </c>
      <c r="WBJ12073" s="18" t="s">
        <v>199</v>
      </c>
      <c r="WBK12073" s="18" t="s">
        <v>199</v>
      </c>
      <c r="WBL12073" s="18" t="s">
        <v>199</v>
      </c>
      <c r="WBM12073" s="18" t="s">
        <v>199</v>
      </c>
      <c r="WBN12073" s="18" t="s">
        <v>199</v>
      </c>
      <c r="WBO12073" s="18" t="s">
        <v>199</v>
      </c>
      <c r="WBP12073" s="18" t="s">
        <v>199</v>
      </c>
      <c r="WBQ12073" s="18" t="s">
        <v>199</v>
      </c>
      <c r="WBR12073" s="18" t="s">
        <v>199</v>
      </c>
      <c r="WBS12073" s="18" t="s">
        <v>199</v>
      </c>
      <c r="WBT12073" s="18" t="s">
        <v>199</v>
      </c>
      <c r="WBU12073" s="18" t="s">
        <v>199</v>
      </c>
      <c r="WBV12073" s="18" t="s">
        <v>199</v>
      </c>
      <c r="WBW12073" s="18" t="s">
        <v>199</v>
      </c>
      <c r="WBX12073" s="18" t="s">
        <v>199</v>
      </c>
      <c r="WBY12073" s="18" t="s">
        <v>199</v>
      </c>
      <c r="WBZ12073" s="18" t="s">
        <v>199</v>
      </c>
      <c r="WCA12073" s="18" t="s">
        <v>199</v>
      </c>
      <c r="WCB12073" s="18" t="s">
        <v>199</v>
      </c>
      <c r="WCC12073" s="18" t="s">
        <v>199</v>
      </c>
      <c r="WCD12073" s="18" t="s">
        <v>199</v>
      </c>
      <c r="WCE12073" s="18" t="s">
        <v>199</v>
      </c>
      <c r="WCF12073" s="18" t="s">
        <v>199</v>
      </c>
      <c r="WCG12073" s="18" t="s">
        <v>199</v>
      </c>
      <c r="WCH12073" s="18" t="s">
        <v>199</v>
      </c>
      <c r="WCI12073" s="18" t="s">
        <v>199</v>
      </c>
      <c r="WCJ12073" s="18" t="s">
        <v>199</v>
      </c>
      <c r="WCK12073" s="18" t="s">
        <v>199</v>
      </c>
      <c r="WCL12073" s="18" t="s">
        <v>199</v>
      </c>
      <c r="WCM12073" s="18" t="s">
        <v>199</v>
      </c>
      <c r="WCN12073" s="18" t="s">
        <v>199</v>
      </c>
      <c r="WCO12073" s="18" t="s">
        <v>199</v>
      </c>
      <c r="WCP12073" s="18" t="s">
        <v>199</v>
      </c>
      <c r="WCQ12073" s="18" t="s">
        <v>199</v>
      </c>
      <c r="WCR12073" s="18" t="s">
        <v>199</v>
      </c>
      <c r="WCS12073" s="18" t="s">
        <v>199</v>
      </c>
      <c r="WCT12073" s="18" t="s">
        <v>199</v>
      </c>
      <c r="WCU12073" s="18" t="s">
        <v>199</v>
      </c>
      <c r="WCV12073" s="18" t="s">
        <v>199</v>
      </c>
      <c r="WCW12073" s="18" t="s">
        <v>199</v>
      </c>
      <c r="WCX12073" s="18" t="s">
        <v>199</v>
      </c>
      <c r="WCY12073" s="18" t="s">
        <v>199</v>
      </c>
      <c r="WCZ12073" s="18" t="s">
        <v>199</v>
      </c>
      <c r="WDA12073" s="18" t="s">
        <v>199</v>
      </c>
      <c r="WDB12073" s="18" t="s">
        <v>199</v>
      </c>
      <c r="WDC12073" s="18" t="s">
        <v>199</v>
      </c>
      <c r="WDD12073" s="18" t="s">
        <v>199</v>
      </c>
      <c r="WDE12073" s="18" t="s">
        <v>199</v>
      </c>
      <c r="WDF12073" s="18" t="s">
        <v>199</v>
      </c>
      <c r="WDG12073" s="18" t="s">
        <v>199</v>
      </c>
      <c r="WDH12073" s="18" t="s">
        <v>199</v>
      </c>
      <c r="WDI12073" s="18" t="s">
        <v>199</v>
      </c>
      <c r="WDJ12073" s="18" t="s">
        <v>199</v>
      </c>
      <c r="WDK12073" s="18" t="s">
        <v>199</v>
      </c>
      <c r="WDL12073" s="18" t="s">
        <v>199</v>
      </c>
      <c r="WDM12073" s="18" t="s">
        <v>199</v>
      </c>
      <c r="WDN12073" s="18" t="s">
        <v>199</v>
      </c>
      <c r="WDO12073" s="18" t="s">
        <v>199</v>
      </c>
      <c r="WDP12073" s="18" t="s">
        <v>199</v>
      </c>
      <c r="WDQ12073" s="18" t="s">
        <v>199</v>
      </c>
      <c r="WDR12073" s="18" t="s">
        <v>199</v>
      </c>
      <c r="WDS12073" s="18" t="s">
        <v>199</v>
      </c>
      <c r="WDT12073" s="18" t="s">
        <v>199</v>
      </c>
      <c r="WDU12073" s="18" t="s">
        <v>199</v>
      </c>
      <c r="WDV12073" s="18" t="s">
        <v>199</v>
      </c>
      <c r="WDW12073" s="18" t="s">
        <v>199</v>
      </c>
      <c r="WDX12073" s="18" t="s">
        <v>199</v>
      </c>
      <c r="WDY12073" s="18" t="s">
        <v>199</v>
      </c>
      <c r="WDZ12073" s="18" t="s">
        <v>199</v>
      </c>
      <c r="WEA12073" s="18" t="s">
        <v>199</v>
      </c>
      <c r="WEB12073" s="18" t="s">
        <v>199</v>
      </c>
      <c r="WEC12073" s="18" t="s">
        <v>199</v>
      </c>
      <c r="WED12073" s="18" t="s">
        <v>199</v>
      </c>
      <c r="WEE12073" s="18" t="s">
        <v>199</v>
      </c>
      <c r="WEF12073" s="18" t="s">
        <v>199</v>
      </c>
      <c r="WEG12073" s="18" t="s">
        <v>199</v>
      </c>
      <c r="WEH12073" s="18" t="s">
        <v>199</v>
      </c>
      <c r="WEI12073" s="18" t="s">
        <v>199</v>
      </c>
      <c r="WEJ12073" s="18" t="s">
        <v>199</v>
      </c>
      <c r="WEK12073" s="18" t="s">
        <v>199</v>
      </c>
      <c r="WEL12073" s="18" t="s">
        <v>199</v>
      </c>
      <c r="WEM12073" s="18" t="s">
        <v>199</v>
      </c>
      <c r="WEN12073" s="18" t="s">
        <v>199</v>
      </c>
      <c r="WEO12073" s="18" t="s">
        <v>199</v>
      </c>
      <c r="WEP12073" s="18" t="s">
        <v>199</v>
      </c>
      <c r="WEQ12073" s="18" t="s">
        <v>199</v>
      </c>
      <c r="WER12073" s="18" t="s">
        <v>199</v>
      </c>
      <c r="WES12073" s="18" t="s">
        <v>199</v>
      </c>
      <c r="WET12073" s="18" t="s">
        <v>199</v>
      </c>
      <c r="WEU12073" s="18" t="s">
        <v>199</v>
      </c>
      <c r="WEV12073" s="18" t="s">
        <v>199</v>
      </c>
      <c r="WEW12073" s="18" t="s">
        <v>199</v>
      </c>
      <c r="WEX12073" s="18" t="s">
        <v>199</v>
      </c>
      <c r="WEY12073" s="18" t="s">
        <v>199</v>
      </c>
      <c r="WEZ12073" s="18" t="s">
        <v>199</v>
      </c>
      <c r="WFA12073" s="18" t="s">
        <v>199</v>
      </c>
      <c r="WFB12073" s="18" t="s">
        <v>199</v>
      </c>
      <c r="WFC12073" s="18" t="s">
        <v>199</v>
      </c>
      <c r="WFD12073" s="18" t="s">
        <v>199</v>
      </c>
      <c r="WFE12073" s="18" t="s">
        <v>199</v>
      </c>
      <c r="WFF12073" s="18" t="s">
        <v>199</v>
      </c>
      <c r="WFG12073" s="18" t="s">
        <v>199</v>
      </c>
      <c r="WFH12073" s="18" t="s">
        <v>199</v>
      </c>
      <c r="WFI12073" s="18" t="s">
        <v>199</v>
      </c>
      <c r="WFJ12073" s="18" t="s">
        <v>199</v>
      </c>
      <c r="WFK12073" s="18" t="s">
        <v>199</v>
      </c>
      <c r="WFL12073" s="18" t="s">
        <v>199</v>
      </c>
      <c r="WFM12073" s="18" t="s">
        <v>199</v>
      </c>
      <c r="WFN12073" s="18" t="s">
        <v>199</v>
      </c>
      <c r="WFO12073" s="18" t="s">
        <v>199</v>
      </c>
      <c r="WFP12073" s="18" t="s">
        <v>199</v>
      </c>
      <c r="WFQ12073" s="18" t="s">
        <v>199</v>
      </c>
      <c r="WFR12073" s="18" t="s">
        <v>199</v>
      </c>
      <c r="WFS12073" s="18" t="s">
        <v>199</v>
      </c>
      <c r="WFT12073" s="18" t="s">
        <v>199</v>
      </c>
      <c r="WFU12073" s="18" t="s">
        <v>199</v>
      </c>
      <c r="WFV12073" s="18" t="s">
        <v>199</v>
      </c>
      <c r="WFW12073" s="18" t="s">
        <v>199</v>
      </c>
      <c r="WFX12073" s="18" t="s">
        <v>199</v>
      </c>
      <c r="WFY12073" s="18" t="s">
        <v>199</v>
      </c>
      <c r="WFZ12073" s="18" t="s">
        <v>199</v>
      </c>
      <c r="WGA12073" s="18" t="s">
        <v>199</v>
      </c>
      <c r="WGB12073" s="18" t="s">
        <v>199</v>
      </c>
      <c r="WGC12073" s="18" t="s">
        <v>199</v>
      </c>
      <c r="WGD12073" s="18" t="s">
        <v>199</v>
      </c>
      <c r="WGE12073" s="18" t="s">
        <v>199</v>
      </c>
      <c r="WGF12073" s="18" t="s">
        <v>199</v>
      </c>
      <c r="WGG12073" s="18" t="s">
        <v>199</v>
      </c>
      <c r="WGH12073" s="18" t="s">
        <v>199</v>
      </c>
      <c r="WGI12073" s="18" t="s">
        <v>199</v>
      </c>
      <c r="WGJ12073" s="18" t="s">
        <v>199</v>
      </c>
      <c r="WGK12073" s="18" t="s">
        <v>199</v>
      </c>
      <c r="WGL12073" s="18" t="s">
        <v>199</v>
      </c>
      <c r="WGM12073" s="18" t="s">
        <v>199</v>
      </c>
      <c r="WGN12073" s="18" t="s">
        <v>199</v>
      </c>
      <c r="WGO12073" s="18" t="s">
        <v>199</v>
      </c>
      <c r="WGP12073" s="18" t="s">
        <v>199</v>
      </c>
      <c r="WGQ12073" s="18" t="s">
        <v>199</v>
      </c>
      <c r="WGR12073" s="18" t="s">
        <v>199</v>
      </c>
      <c r="WGS12073" s="18" t="s">
        <v>199</v>
      </c>
      <c r="WGT12073" s="18" t="s">
        <v>199</v>
      </c>
      <c r="WGU12073" s="18" t="s">
        <v>199</v>
      </c>
      <c r="WGV12073" s="18" t="s">
        <v>199</v>
      </c>
      <c r="WGW12073" s="18" t="s">
        <v>199</v>
      </c>
      <c r="WGX12073" s="18" t="s">
        <v>199</v>
      </c>
      <c r="WGY12073" s="18" t="s">
        <v>199</v>
      </c>
      <c r="WGZ12073" s="18" t="s">
        <v>199</v>
      </c>
      <c r="WHA12073" s="18" t="s">
        <v>199</v>
      </c>
      <c r="WHB12073" s="18" t="s">
        <v>199</v>
      </c>
      <c r="WHC12073" s="18" t="s">
        <v>199</v>
      </c>
      <c r="WHD12073" s="18" t="s">
        <v>199</v>
      </c>
      <c r="WHE12073" s="18" t="s">
        <v>199</v>
      </c>
      <c r="WHF12073" s="18" t="s">
        <v>199</v>
      </c>
      <c r="WHG12073" s="18" t="s">
        <v>199</v>
      </c>
      <c r="WHH12073" s="18" t="s">
        <v>199</v>
      </c>
      <c r="WHI12073" s="18" t="s">
        <v>199</v>
      </c>
      <c r="WHJ12073" s="18" t="s">
        <v>199</v>
      </c>
      <c r="WHK12073" s="18" t="s">
        <v>199</v>
      </c>
      <c r="WHL12073" s="18" t="s">
        <v>199</v>
      </c>
      <c r="WHM12073" s="18" t="s">
        <v>199</v>
      </c>
      <c r="WHN12073" s="18" t="s">
        <v>199</v>
      </c>
      <c r="WHO12073" s="18" t="s">
        <v>199</v>
      </c>
      <c r="WHP12073" s="18" t="s">
        <v>199</v>
      </c>
      <c r="WHQ12073" s="18" t="s">
        <v>199</v>
      </c>
      <c r="WHR12073" s="18" t="s">
        <v>199</v>
      </c>
      <c r="WHS12073" s="18" t="s">
        <v>199</v>
      </c>
      <c r="WHT12073" s="18" t="s">
        <v>199</v>
      </c>
      <c r="WHU12073" s="18" t="s">
        <v>199</v>
      </c>
      <c r="WHV12073" s="18" t="s">
        <v>199</v>
      </c>
      <c r="WHW12073" s="18" t="s">
        <v>199</v>
      </c>
      <c r="WHX12073" s="18" t="s">
        <v>199</v>
      </c>
      <c r="WHY12073" s="18" t="s">
        <v>199</v>
      </c>
      <c r="WHZ12073" s="18" t="s">
        <v>199</v>
      </c>
      <c r="WIA12073" s="18" t="s">
        <v>199</v>
      </c>
      <c r="WIB12073" s="18" t="s">
        <v>199</v>
      </c>
      <c r="WIC12073" s="18" t="s">
        <v>199</v>
      </c>
      <c r="WID12073" s="18" t="s">
        <v>199</v>
      </c>
      <c r="WIE12073" s="18" t="s">
        <v>199</v>
      </c>
      <c r="WIF12073" s="18" t="s">
        <v>199</v>
      </c>
      <c r="WIG12073" s="18" t="s">
        <v>199</v>
      </c>
      <c r="WIH12073" s="18" t="s">
        <v>199</v>
      </c>
      <c r="WII12073" s="18" t="s">
        <v>199</v>
      </c>
      <c r="WIJ12073" s="18" t="s">
        <v>199</v>
      </c>
      <c r="WIK12073" s="18" t="s">
        <v>199</v>
      </c>
      <c r="WIL12073" s="18" t="s">
        <v>199</v>
      </c>
      <c r="WIM12073" s="18" t="s">
        <v>199</v>
      </c>
      <c r="WIN12073" s="18" t="s">
        <v>199</v>
      </c>
      <c r="WIO12073" s="18" t="s">
        <v>199</v>
      </c>
      <c r="WIP12073" s="18" t="s">
        <v>199</v>
      </c>
      <c r="WIQ12073" s="18" t="s">
        <v>199</v>
      </c>
      <c r="WIR12073" s="18" t="s">
        <v>199</v>
      </c>
      <c r="WIS12073" s="18" t="s">
        <v>199</v>
      </c>
      <c r="WIT12073" s="18" t="s">
        <v>199</v>
      </c>
      <c r="WIU12073" s="18" t="s">
        <v>199</v>
      </c>
      <c r="WIV12073" s="18" t="s">
        <v>199</v>
      </c>
      <c r="WIW12073" s="18" t="s">
        <v>199</v>
      </c>
      <c r="WIX12073" s="18" t="s">
        <v>199</v>
      </c>
      <c r="WIY12073" s="18" t="s">
        <v>199</v>
      </c>
      <c r="WIZ12073" s="18" t="s">
        <v>199</v>
      </c>
      <c r="WJA12073" s="18" t="s">
        <v>199</v>
      </c>
      <c r="WJB12073" s="18" t="s">
        <v>199</v>
      </c>
      <c r="WJC12073" s="18" t="s">
        <v>199</v>
      </c>
      <c r="WJD12073" s="18" t="s">
        <v>199</v>
      </c>
      <c r="WJE12073" s="18" t="s">
        <v>199</v>
      </c>
      <c r="WJF12073" s="18" t="s">
        <v>199</v>
      </c>
      <c r="WJG12073" s="18" t="s">
        <v>199</v>
      </c>
      <c r="WJH12073" s="18" t="s">
        <v>199</v>
      </c>
      <c r="WJI12073" s="18" t="s">
        <v>199</v>
      </c>
      <c r="WJJ12073" s="18" t="s">
        <v>199</v>
      </c>
      <c r="WJK12073" s="18" t="s">
        <v>199</v>
      </c>
      <c r="WJL12073" s="18" t="s">
        <v>199</v>
      </c>
      <c r="WJM12073" s="18" t="s">
        <v>199</v>
      </c>
      <c r="WJN12073" s="18" t="s">
        <v>199</v>
      </c>
      <c r="WJO12073" s="18" t="s">
        <v>199</v>
      </c>
      <c r="WJP12073" s="18" t="s">
        <v>199</v>
      </c>
      <c r="WJQ12073" s="18" t="s">
        <v>199</v>
      </c>
      <c r="WJR12073" s="18" t="s">
        <v>199</v>
      </c>
      <c r="WJS12073" s="18" t="s">
        <v>199</v>
      </c>
      <c r="WJT12073" s="18" t="s">
        <v>199</v>
      </c>
      <c r="WJU12073" s="18" t="s">
        <v>199</v>
      </c>
      <c r="WJV12073" s="18" t="s">
        <v>199</v>
      </c>
      <c r="WJW12073" s="18" t="s">
        <v>199</v>
      </c>
      <c r="WJX12073" s="18" t="s">
        <v>199</v>
      </c>
      <c r="WJY12073" s="18" t="s">
        <v>199</v>
      </c>
      <c r="WJZ12073" s="18" t="s">
        <v>199</v>
      </c>
      <c r="WKA12073" s="18" t="s">
        <v>199</v>
      </c>
      <c r="WKB12073" s="18" t="s">
        <v>199</v>
      </c>
      <c r="WKC12073" s="18" t="s">
        <v>199</v>
      </c>
      <c r="WKD12073" s="18" t="s">
        <v>199</v>
      </c>
      <c r="WKE12073" s="18" t="s">
        <v>199</v>
      </c>
      <c r="WKF12073" s="18" t="s">
        <v>199</v>
      </c>
      <c r="WKG12073" s="18" t="s">
        <v>199</v>
      </c>
      <c r="WKH12073" s="18" t="s">
        <v>199</v>
      </c>
      <c r="WKI12073" s="18" t="s">
        <v>199</v>
      </c>
      <c r="WKJ12073" s="18" t="s">
        <v>199</v>
      </c>
      <c r="WKK12073" s="18" t="s">
        <v>199</v>
      </c>
      <c r="WKL12073" s="18" t="s">
        <v>199</v>
      </c>
      <c r="WKM12073" s="18" t="s">
        <v>199</v>
      </c>
      <c r="WKN12073" s="18" t="s">
        <v>199</v>
      </c>
      <c r="WKO12073" s="18" t="s">
        <v>199</v>
      </c>
      <c r="WKP12073" s="18" t="s">
        <v>199</v>
      </c>
      <c r="WKQ12073" s="18" t="s">
        <v>199</v>
      </c>
      <c r="WKR12073" s="18" t="s">
        <v>199</v>
      </c>
      <c r="WKS12073" s="18" t="s">
        <v>199</v>
      </c>
      <c r="WKT12073" s="18" t="s">
        <v>199</v>
      </c>
      <c r="WKU12073" s="18" t="s">
        <v>199</v>
      </c>
      <c r="WKV12073" s="18" t="s">
        <v>199</v>
      </c>
      <c r="WKW12073" s="18" t="s">
        <v>199</v>
      </c>
      <c r="WKX12073" s="18" t="s">
        <v>199</v>
      </c>
      <c r="WKY12073" s="18" t="s">
        <v>199</v>
      </c>
      <c r="WKZ12073" s="18" t="s">
        <v>199</v>
      </c>
      <c r="WLA12073" s="18" t="s">
        <v>199</v>
      </c>
      <c r="WLB12073" s="18" t="s">
        <v>199</v>
      </c>
      <c r="WLC12073" s="18" t="s">
        <v>199</v>
      </c>
      <c r="WLD12073" s="18" t="s">
        <v>199</v>
      </c>
      <c r="WLE12073" s="18" t="s">
        <v>199</v>
      </c>
      <c r="WLF12073" s="18" t="s">
        <v>199</v>
      </c>
      <c r="WLG12073" s="18" t="s">
        <v>199</v>
      </c>
      <c r="WLH12073" s="18" t="s">
        <v>199</v>
      </c>
      <c r="WLI12073" s="18" t="s">
        <v>199</v>
      </c>
      <c r="WLJ12073" s="18" t="s">
        <v>199</v>
      </c>
      <c r="WLK12073" s="18" t="s">
        <v>199</v>
      </c>
      <c r="WLL12073" s="18" t="s">
        <v>199</v>
      </c>
      <c r="WLM12073" s="18" t="s">
        <v>199</v>
      </c>
      <c r="WLN12073" s="18" t="s">
        <v>199</v>
      </c>
      <c r="WLO12073" s="18" t="s">
        <v>199</v>
      </c>
      <c r="WLP12073" s="18" t="s">
        <v>199</v>
      </c>
      <c r="WLQ12073" s="18" t="s">
        <v>199</v>
      </c>
      <c r="WLR12073" s="18" t="s">
        <v>199</v>
      </c>
      <c r="WLS12073" s="18" t="s">
        <v>199</v>
      </c>
      <c r="WLT12073" s="18" t="s">
        <v>199</v>
      </c>
      <c r="WLU12073" s="18" t="s">
        <v>199</v>
      </c>
      <c r="WLV12073" s="18" t="s">
        <v>199</v>
      </c>
      <c r="WLW12073" s="18" t="s">
        <v>199</v>
      </c>
      <c r="WLX12073" s="18" t="s">
        <v>199</v>
      </c>
      <c r="WLY12073" s="18" t="s">
        <v>199</v>
      </c>
      <c r="WLZ12073" s="18" t="s">
        <v>199</v>
      </c>
      <c r="WMA12073" s="18" t="s">
        <v>199</v>
      </c>
      <c r="WMB12073" s="18" t="s">
        <v>199</v>
      </c>
      <c r="WMC12073" s="18" t="s">
        <v>199</v>
      </c>
      <c r="WMD12073" s="18" t="s">
        <v>199</v>
      </c>
      <c r="WME12073" s="18" t="s">
        <v>199</v>
      </c>
      <c r="WMF12073" s="18" t="s">
        <v>199</v>
      </c>
      <c r="WMG12073" s="18" t="s">
        <v>199</v>
      </c>
      <c r="WMH12073" s="18" t="s">
        <v>199</v>
      </c>
      <c r="WMI12073" s="18" t="s">
        <v>199</v>
      </c>
      <c r="WMJ12073" s="18" t="s">
        <v>199</v>
      </c>
      <c r="WMK12073" s="18" t="s">
        <v>199</v>
      </c>
      <c r="WML12073" s="18" t="s">
        <v>199</v>
      </c>
      <c r="WMM12073" s="18" t="s">
        <v>199</v>
      </c>
      <c r="WMN12073" s="18" t="s">
        <v>199</v>
      </c>
      <c r="WMO12073" s="18" t="s">
        <v>199</v>
      </c>
      <c r="WMP12073" s="18" t="s">
        <v>199</v>
      </c>
      <c r="WMQ12073" s="18" t="s">
        <v>199</v>
      </c>
      <c r="WMR12073" s="18" t="s">
        <v>199</v>
      </c>
      <c r="WMS12073" s="18" t="s">
        <v>199</v>
      </c>
      <c r="WMT12073" s="18" t="s">
        <v>199</v>
      </c>
      <c r="WMU12073" s="18" t="s">
        <v>199</v>
      </c>
      <c r="WMV12073" s="18" t="s">
        <v>199</v>
      </c>
      <c r="WMW12073" s="18" t="s">
        <v>199</v>
      </c>
      <c r="WMX12073" s="18" t="s">
        <v>199</v>
      </c>
      <c r="WMY12073" s="18" t="s">
        <v>199</v>
      </c>
      <c r="WMZ12073" s="18" t="s">
        <v>199</v>
      </c>
      <c r="WNA12073" s="18" t="s">
        <v>199</v>
      </c>
      <c r="WNB12073" s="18" t="s">
        <v>199</v>
      </c>
      <c r="WNC12073" s="18" t="s">
        <v>199</v>
      </c>
      <c r="WND12073" s="18" t="s">
        <v>199</v>
      </c>
      <c r="WNE12073" s="18" t="s">
        <v>199</v>
      </c>
      <c r="WNF12073" s="18" t="s">
        <v>199</v>
      </c>
      <c r="WNG12073" s="18" t="s">
        <v>199</v>
      </c>
      <c r="WNH12073" s="18" t="s">
        <v>199</v>
      </c>
      <c r="WNI12073" s="18" t="s">
        <v>199</v>
      </c>
      <c r="WNJ12073" s="18" t="s">
        <v>199</v>
      </c>
      <c r="WNK12073" s="18" t="s">
        <v>199</v>
      </c>
      <c r="WNL12073" s="18" t="s">
        <v>199</v>
      </c>
      <c r="WNM12073" s="18" t="s">
        <v>199</v>
      </c>
      <c r="WNN12073" s="18" t="s">
        <v>199</v>
      </c>
      <c r="WNO12073" s="18" t="s">
        <v>199</v>
      </c>
      <c r="WNP12073" s="18" t="s">
        <v>199</v>
      </c>
      <c r="WNQ12073" s="18" t="s">
        <v>199</v>
      </c>
      <c r="WNR12073" s="18" t="s">
        <v>199</v>
      </c>
      <c r="WNS12073" s="18" t="s">
        <v>199</v>
      </c>
      <c r="WNT12073" s="18" t="s">
        <v>199</v>
      </c>
      <c r="WNU12073" s="18" t="s">
        <v>199</v>
      </c>
      <c r="WNV12073" s="18" t="s">
        <v>199</v>
      </c>
      <c r="WNW12073" s="18" t="s">
        <v>199</v>
      </c>
      <c r="WNX12073" s="18" t="s">
        <v>199</v>
      </c>
      <c r="WNY12073" s="18" t="s">
        <v>199</v>
      </c>
      <c r="WNZ12073" s="18" t="s">
        <v>199</v>
      </c>
      <c r="WOA12073" s="18" t="s">
        <v>199</v>
      </c>
      <c r="WOB12073" s="18" t="s">
        <v>199</v>
      </c>
      <c r="WOC12073" s="18" t="s">
        <v>199</v>
      </c>
      <c r="WOD12073" s="18" t="s">
        <v>199</v>
      </c>
      <c r="WOE12073" s="18" t="s">
        <v>199</v>
      </c>
      <c r="WOF12073" s="18" t="s">
        <v>199</v>
      </c>
      <c r="WOG12073" s="18" t="s">
        <v>199</v>
      </c>
      <c r="WOH12073" s="18" t="s">
        <v>199</v>
      </c>
      <c r="WOI12073" s="18" t="s">
        <v>199</v>
      </c>
      <c r="WOJ12073" s="18" t="s">
        <v>199</v>
      </c>
      <c r="WOK12073" s="18" t="s">
        <v>199</v>
      </c>
      <c r="WOL12073" s="18" t="s">
        <v>199</v>
      </c>
      <c r="WOM12073" s="18" t="s">
        <v>199</v>
      </c>
      <c r="WON12073" s="18" t="s">
        <v>199</v>
      </c>
      <c r="WOO12073" s="18" t="s">
        <v>199</v>
      </c>
      <c r="WOP12073" s="18" t="s">
        <v>199</v>
      </c>
      <c r="WOQ12073" s="18" t="s">
        <v>199</v>
      </c>
      <c r="WOR12073" s="18" t="s">
        <v>199</v>
      </c>
      <c r="WOS12073" s="18" t="s">
        <v>199</v>
      </c>
      <c r="WOT12073" s="18" t="s">
        <v>199</v>
      </c>
      <c r="WOU12073" s="18" t="s">
        <v>199</v>
      </c>
      <c r="WOV12073" s="18" t="s">
        <v>199</v>
      </c>
      <c r="WOW12073" s="18" t="s">
        <v>199</v>
      </c>
      <c r="WOX12073" s="18" t="s">
        <v>199</v>
      </c>
      <c r="WOY12073" s="18" t="s">
        <v>199</v>
      </c>
      <c r="WOZ12073" s="18" t="s">
        <v>199</v>
      </c>
      <c r="WPA12073" s="18" t="s">
        <v>199</v>
      </c>
      <c r="WPB12073" s="18" t="s">
        <v>199</v>
      </c>
      <c r="WPC12073" s="18" t="s">
        <v>199</v>
      </c>
      <c r="WPD12073" s="18" t="s">
        <v>199</v>
      </c>
      <c r="WPE12073" s="18" t="s">
        <v>199</v>
      </c>
      <c r="WPF12073" s="18" t="s">
        <v>199</v>
      </c>
      <c r="WPG12073" s="18" t="s">
        <v>199</v>
      </c>
      <c r="WPH12073" s="18" t="s">
        <v>199</v>
      </c>
      <c r="WPI12073" s="18" t="s">
        <v>199</v>
      </c>
      <c r="WPJ12073" s="18" t="s">
        <v>199</v>
      </c>
      <c r="WPK12073" s="18" t="s">
        <v>199</v>
      </c>
      <c r="WPL12073" s="18" t="s">
        <v>199</v>
      </c>
      <c r="WPM12073" s="18" t="s">
        <v>199</v>
      </c>
      <c r="WPN12073" s="18" t="s">
        <v>199</v>
      </c>
      <c r="WPO12073" s="18" t="s">
        <v>199</v>
      </c>
      <c r="WPP12073" s="18" t="s">
        <v>199</v>
      </c>
      <c r="WPQ12073" s="18" t="s">
        <v>199</v>
      </c>
      <c r="WPR12073" s="18" t="s">
        <v>199</v>
      </c>
      <c r="WPS12073" s="18" t="s">
        <v>199</v>
      </c>
      <c r="WPT12073" s="18" t="s">
        <v>199</v>
      </c>
      <c r="WPU12073" s="18" t="s">
        <v>199</v>
      </c>
      <c r="WPV12073" s="18" t="s">
        <v>199</v>
      </c>
      <c r="WPW12073" s="18" t="s">
        <v>199</v>
      </c>
      <c r="WPX12073" s="18" t="s">
        <v>199</v>
      </c>
      <c r="WPY12073" s="18" t="s">
        <v>199</v>
      </c>
      <c r="WPZ12073" s="18" t="s">
        <v>199</v>
      </c>
      <c r="WQA12073" s="18" t="s">
        <v>199</v>
      </c>
      <c r="WQB12073" s="18" t="s">
        <v>199</v>
      </c>
      <c r="WQC12073" s="18" t="s">
        <v>199</v>
      </c>
      <c r="WQD12073" s="18" t="s">
        <v>199</v>
      </c>
      <c r="WQE12073" s="18" t="s">
        <v>199</v>
      </c>
      <c r="WQF12073" s="18" t="s">
        <v>199</v>
      </c>
      <c r="WQG12073" s="18" t="s">
        <v>199</v>
      </c>
      <c r="WQH12073" s="18" t="s">
        <v>199</v>
      </c>
      <c r="WQI12073" s="18" t="s">
        <v>199</v>
      </c>
      <c r="WQJ12073" s="18" t="s">
        <v>199</v>
      </c>
      <c r="WQK12073" s="18" t="s">
        <v>199</v>
      </c>
      <c r="WQL12073" s="18" t="s">
        <v>199</v>
      </c>
      <c r="WQM12073" s="18" t="s">
        <v>199</v>
      </c>
      <c r="WQN12073" s="18" t="s">
        <v>199</v>
      </c>
      <c r="WQO12073" s="18" t="s">
        <v>199</v>
      </c>
      <c r="WQP12073" s="18" t="s">
        <v>199</v>
      </c>
      <c r="WQQ12073" s="18" t="s">
        <v>199</v>
      </c>
      <c r="WQR12073" s="18" t="s">
        <v>199</v>
      </c>
      <c r="WQS12073" s="18" t="s">
        <v>199</v>
      </c>
      <c r="WQT12073" s="18" t="s">
        <v>199</v>
      </c>
      <c r="WQU12073" s="18" t="s">
        <v>199</v>
      </c>
      <c r="WQV12073" s="18" t="s">
        <v>199</v>
      </c>
      <c r="WQW12073" s="18" t="s">
        <v>199</v>
      </c>
      <c r="WQX12073" s="18" t="s">
        <v>199</v>
      </c>
      <c r="WQY12073" s="18" t="s">
        <v>199</v>
      </c>
      <c r="WQZ12073" s="18" t="s">
        <v>199</v>
      </c>
      <c r="WRA12073" s="18" t="s">
        <v>199</v>
      </c>
      <c r="WRB12073" s="18" t="s">
        <v>199</v>
      </c>
      <c r="WRC12073" s="18" t="s">
        <v>199</v>
      </c>
      <c r="WRD12073" s="18" t="s">
        <v>199</v>
      </c>
      <c r="WRE12073" s="18" t="s">
        <v>199</v>
      </c>
      <c r="WRF12073" s="18" t="s">
        <v>199</v>
      </c>
      <c r="WRG12073" s="18" t="s">
        <v>199</v>
      </c>
      <c r="WRH12073" s="18" t="s">
        <v>199</v>
      </c>
      <c r="WRI12073" s="18" t="s">
        <v>199</v>
      </c>
      <c r="WRJ12073" s="18" t="s">
        <v>199</v>
      </c>
      <c r="WRK12073" s="18" t="s">
        <v>199</v>
      </c>
      <c r="WRL12073" s="18" t="s">
        <v>199</v>
      </c>
      <c r="WRM12073" s="18" t="s">
        <v>199</v>
      </c>
      <c r="WRN12073" s="18" t="s">
        <v>199</v>
      </c>
      <c r="WRO12073" s="18" t="s">
        <v>199</v>
      </c>
      <c r="WRP12073" s="18" t="s">
        <v>199</v>
      </c>
      <c r="WRQ12073" s="18" t="s">
        <v>199</v>
      </c>
      <c r="WRR12073" s="18" t="s">
        <v>199</v>
      </c>
      <c r="WRS12073" s="18" t="s">
        <v>199</v>
      </c>
      <c r="WRT12073" s="18" t="s">
        <v>199</v>
      </c>
      <c r="WRU12073" s="18" t="s">
        <v>199</v>
      </c>
      <c r="WRV12073" s="18" t="s">
        <v>199</v>
      </c>
      <c r="WRW12073" s="18" t="s">
        <v>199</v>
      </c>
      <c r="WRX12073" s="18" t="s">
        <v>199</v>
      </c>
      <c r="WRY12073" s="18" t="s">
        <v>199</v>
      </c>
      <c r="WRZ12073" s="18" t="s">
        <v>199</v>
      </c>
      <c r="WSA12073" s="18" t="s">
        <v>199</v>
      </c>
      <c r="WSB12073" s="18" t="s">
        <v>199</v>
      </c>
      <c r="WSC12073" s="18" t="s">
        <v>199</v>
      </c>
      <c r="WSD12073" s="18" t="s">
        <v>199</v>
      </c>
      <c r="WSE12073" s="18" t="s">
        <v>199</v>
      </c>
      <c r="WSF12073" s="18" t="s">
        <v>199</v>
      </c>
      <c r="WSG12073" s="18" t="s">
        <v>199</v>
      </c>
      <c r="WSH12073" s="18" t="s">
        <v>199</v>
      </c>
      <c r="WSI12073" s="18" t="s">
        <v>199</v>
      </c>
      <c r="WSJ12073" s="18" t="s">
        <v>199</v>
      </c>
      <c r="WSK12073" s="18" t="s">
        <v>199</v>
      </c>
      <c r="WSL12073" s="18" t="s">
        <v>199</v>
      </c>
      <c r="WSM12073" s="18" t="s">
        <v>199</v>
      </c>
      <c r="WSN12073" s="18" t="s">
        <v>199</v>
      </c>
      <c r="WSO12073" s="18" t="s">
        <v>199</v>
      </c>
      <c r="WSP12073" s="18" t="s">
        <v>199</v>
      </c>
      <c r="WSQ12073" s="18" t="s">
        <v>199</v>
      </c>
      <c r="WSR12073" s="18" t="s">
        <v>199</v>
      </c>
      <c r="WSS12073" s="18" t="s">
        <v>199</v>
      </c>
      <c r="WST12073" s="18" t="s">
        <v>199</v>
      </c>
      <c r="WSU12073" s="18" t="s">
        <v>199</v>
      </c>
      <c r="WSV12073" s="18" t="s">
        <v>199</v>
      </c>
      <c r="WSW12073" s="18" t="s">
        <v>199</v>
      </c>
      <c r="WSX12073" s="18" t="s">
        <v>199</v>
      </c>
      <c r="WSY12073" s="18" t="s">
        <v>199</v>
      </c>
      <c r="WSZ12073" s="18" t="s">
        <v>199</v>
      </c>
      <c r="WTA12073" s="18" t="s">
        <v>199</v>
      </c>
      <c r="WTB12073" s="18" t="s">
        <v>199</v>
      </c>
      <c r="WTC12073" s="18" t="s">
        <v>199</v>
      </c>
      <c r="WTD12073" s="18" t="s">
        <v>199</v>
      </c>
      <c r="WTE12073" s="18" t="s">
        <v>199</v>
      </c>
      <c r="WTF12073" s="18" t="s">
        <v>199</v>
      </c>
      <c r="WTG12073" s="18" t="s">
        <v>199</v>
      </c>
      <c r="WTH12073" s="18" t="s">
        <v>199</v>
      </c>
      <c r="WTI12073" s="18" t="s">
        <v>199</v>
      </c>
      <c r="WTJ12073" s="18" t="s">
        <v>199</v>
      </c>
      <c r="WTK12073" s="18" t="s">
        <v>199</v>
      </c>
      <c r="WTL12073" s="18" t="s">
        <v>199</v>
      </c>
      <c r="WTM12073" s="18" t="s">
        <v>199</v>
      </c>
      <c r="WTN12073" s="18" t="s">
        <v>199</v>
      </c>
      <c r="WTO12073" s="18" t="s">
        <v>199</v>
      </c>
      <c r="WTP12073" s="18" t="s">
        <v>199</v>
      </c>
      <c r="WTQ12073" s="18" t="s">
        <v>199</v>
      </c>
      <c r="WTR12073" s="18" t="s">
        <v>199</v>
      </c>
      <c r="WTS12073" s="18" t="s">
        <v>199</v>
      </c>
      <c r="WTT12073" s="18" t="s">
        <v>199</v>
      </c>
      <c r="WTU12073" s="18" t="s">
        <v>199</v>
      </c>
      <c r="WTV12073" s="18" t="s">
        <v>199</v>
      </c>
      <c r="WTW12073" s="18" t="s">
        <v>199</v>
      </c>
      <c r="WTX12073" s="18" t="s">
        <v>199</v>
      </c>
      <c r="WTY12073" s="18" t="s">
        <v>199</v>
      </c>
      <c r="WTZ12073" s="18" t="s">
        <v>199</v>
      </c>
      <c r="WUA12073" s="18" t="s">
        <v>199</v>
      </c>
      <c r="WUB12073" s="18" t="s">
        <v>199</v>
      </c>
      <c r="WUC12073" s="18" t="s">
        <v>199</v>
      </c>
      <c r="WUD12073" s="18" t="s">
        <v>199</v>
      </c>
      <c r="WUE12073" s="18" t="s">
        <v>199</v>
      </c>
      <c r="WUF12073" s="18" t="s">
        <v>199</v>
      </c>
      <c r="WUG12073" s="18" t="s">
        <v>199</v>
      </c>
      <c r="WUH12073" s="18" t="s">
        <v>199</v>
      </c>
      <c r="WUI12073" s="18" t="s">
        <v>199</v>
      </c>
      <c r="WUJ12073" s="18" t="s">
        <v>199</v>
      </c>
      <c r="WUK12073" s="18" t="s">
        <v>199</v>
      </c>
      <c r="WUL12073" s="18" t="s">
        <v>199</v>
      </c>
      <c r="WUM12073" s="18" t="s">
        <v>199</v>
      </c>
      <c r="WUN12073" s="18" t="s">
        <v>199</v>
      </c>
      <c r="WUO12073" s="18" t="s">
        <v>199</v>
      </c>
      <c r="WUP12073" s="18" t="s">
        <v>199</v>
      </c>
      <c r="WUQ12073" s="18" t="s">
        <v>199</v>
      </c>
      <c r="WUR12073" s="18" t="s">
        <v>199</v>
      </c>
      <c r="WUS12073" s="18" t="s">
        <v>199</v>
      </c>
      <c r="WUT12073" s="18" t="s">
        <v>199</v>
      </c>
      <c r="WUU12073" s="18" t="s">
        <v>199</v>
      </c>
      <c r="WUV12073" s="18" t="s">
        <v>199</v>
      </c>
      <c r="WUW12073" s="18" t="s">
        <v>199</v>
      </c>
      <c r="WUX12073" s="18" t="s">
        <v>199</v>
      </c>
      <c r="WUY12073" s="18" t="s">
        <v>199</v>
      </c>
      <c r="WUZ12073" s="18" t="s">
        <v>199</v>
      </c>
      <c r="WVA12073" s="18" t="s">
        <v>199</v>
      </c>
      <c r="WVB12073" s="18" t="s">
        <v>199</v>
      </c>
      <c r="WVC12073" s="18" t="s">
        <v>199</v>
      </c>
      <c r="WVD12073" s="18" t="s">
        <v>199</v>
      </c>
      <c r="WVE12073" s="18" t="s">
        <v>199</v>
      </c>
      <c r="WVF12073" s="18" t="s">
        <v>199</v>
      </c>
      <c r="WVG12073" s="18" t="s">
        <v>199</v>
      </c>
      <c r="WVH12073" s="18" t="s">
        <v>199</v>
      </c>
      <c r="WVI12073" s="18" t="s">
        <v>199</v>
      </c>
      <c r="WVJ12073" s="18" t="s">
        <v>199</v>
      </c>
      <c r="WVK12073" s="18" t="s">
        <v>199</v>
      </c>
      <c r="WVL12073" s="18" t="s">
        <v>199</v>
      </c>
      <c r="WVM12073" s="18" t="s">
        <v>199</v>
      </c>
      <c r="WVN12073" s="18" t="s">
        <v>199</v>
      </c>
      <c r="WVO12073" s="18" t="s">
        <v>199</v>
      </c>
      <c r="WVP12073" s="18" t="s">
        <v>199</v>
      </c>
      <c r="WVQ12073" s="18" t="s">
        <v>199</v>
      </c>
      <c r="WVR12073" s="18" t="s">
        <v>199</v>
      </c>
      <c r="WVS12073" s="18" t="s">
        <v>199</v>
      </c>
      <c r="WVT12073" s="18" t="s">
        <v>199</v>
      </c>
      <c r="WVU12073" s="18" t="s">
        <v>199</v>
      </c>
      <c r="WVV12073" s="18" t="s">
        <v>199</v>
      </c>
      <c r="WVW12073" s="18" t="s">
        <v>199</v>
      </c>
      <c r="WVX12073" s="18" t="s">
        <v>199</v>
      </c>
      <c r="WVY12073" s="18" t="s">
        <v>199</v>
      </c>
      <c r="WVZ12073" s="18" t="s">
        <v>199</v>
      </c>
      <c r="WWA12073" s="18" t="s">
        <v>199</v>
      </c>
      <c r="WWB12073" s="18" t="s">
        <v>199</v>
      </c>
      <c r="WWC12073" s="18" t="s">
        <v>199</v>
      </c>
      <c r="WWD12073" s="18" t="s">
        <v>199</v>
      </c>
      <c r="WWE12073" s="18" t="s">
        <v>199</v>
      </c>
      <c r="WWF12073" s="18" t="s">
        <v>199</v>
      </c>
      <c r="WWG12073" s="18" t="s">
        <v>199</v>
      </c>
      <c r="WWH12073" s="18" t="s">
        <v>199</v>
      </c>
      <c r="WWI12073" s="18" t="s">
        <v>199</v>
      </c>
      <c r="WWJ12073" s="18" t="s">
        <v>199</v>
      </c>
      <c r="WWK12073" s="18" t="s">
        <v>199</v>
      </c>
      <c r="WWL12073" s="18" t="s">
        <v>199</v>
      </c>
      <c r="WWM12073" s="18" t="s">
        <v>199</v>
      </c>
      <c r="WWN12073" s="18" t="s">
        <v>199</v>
      </c>
      <c r="WWO12073" s="18" t="s">
        <v>199</v>
      </c>
      <c r="WWP12073" s="18" t="s">
        <v>199</v>
      </c>
      <c r="WWQ12073" s="18" t="s">
        <v>199</v>
      </c>
      <c r="WWR12073" s="18" t="s">
        <v>199</v>
      </c>
      <c r="WWS12073" s="18" t="s">
        <v>199</v>
      </c>
      <c r="WWT12073" s="18" t="s">
        <v>199</v>
      </c>
      <c r="WWU12073" s="18" t="s">
        <v>199</v>
      </c>
      <c r="WWV12073" s="18" t="s">
        <v>199</v>
      </c>
      <c r="WWW12073" s="18" t="s">
        <v>199</v>
      </c>
      <c r="WWX12073" s="18" t="s">
        <v>199</v>
      </c>
      <c r="WWY12073" s="18" t="s">
        <v>199</v>
      </c>
      <c r="WWZ12073" s="18" t="s">
        <v>199</v>
      </c>
      <c r="WXA12073" s="18" t="s">
        <v>199</v>
      </c>
      <c r="WXB12073" s="18" t="s">
        <v>199</v>
      </c>
      <c r="WXC12073" s="18" t="s">
        <v>199</v>
      </c>
      <c r="WXD12073" s="18" t="s">
        <v>199</v>
      </c>
      <c r="WXE12073" s="18" t="s">
        <v>199</v>
      </c>
      <c r="WXF12073" s="18" t="s">
        <v>199</v>
      </c>
      <c r="WXG12073" s="18" t="s">
        <v>199</v>
      </c>
      <c r="WXH12073" s="18" t="s">
        <v>199</v>
      </c>
      <c r="WXI12073" s="18" t="s">
        <v>199</v>
      </c>
      <c r="WXJ12073" s="18" t="s">
        <v>199</v>
      </c>
      <c r="WXK12073" s="18" t="s">
        <v>199</v>
      </c>
      <c r="WXL12073" s="18" t="s">
        <v>199</v>
      </c>
      <c r="WXM12073" s="18" t="s">
        <v>199</v>
      </c>
      <c r="WXN12073" s="18" t="s">
        <v>199</v>
      </c>
      <c r="WXO12073" s="18" t="s">
        <v>199</v>
      </c>
      <c r="WXP12073" s="18" t="s">
        <v>199</v>
      </c>
      <c r="WXQ12073" s="18" t="s">
        <v>199</v>
      </c>
      <c r="WXR12073" s="18" t="s">
        <v>199</v>
      </c>
      <c r="WXS12073" s="18" t="s">
        <v>199</v>
      </c>
      <c r="WXT12073" s="18" t="s">
        <v>199</v>
      </c>
      <c r="WXU12073" s="18" t="s">
        <v>199</v>
      </c>
      <c r="WXV12073" s="18" t="s">
        <v>199</v>
      </c>
      <c r="WXW12073" s="18" t="s">
        <v>199</v>
      </c>
      <c r="WXX12073" s="18" t="s">
        <v>199</v>
      </c>
      <c r="WXY12073" s="18" t="s">
        <v>199</v>
      </c>
      <c r="WXZ12073" s="18" t="s">
        <v>199</v>
      </c>
      <c r="WYA12073" s="18" t="s">
        <v>199</v>
      </c>
      <c r="WYB12073" s="18" t="s">
        <v>199</v>
      </c>
      <c r="WYC12073" s="18" t="s">
        <v>199</v>
      </c>
      <c r="WYD12073" s="18" t="s">
        <v>199</v>
      </c>
      <c r="WYE12073" s="18" t="s">
        <v>199</v>
      </c>
      <c r="WYF12073" s="18" t="s">
        <v>199</v>
      </c>
      <c r="WYG12073" s="18" t="s">
        <v>199</v>
      </c>
      <c r="WYH12073" s="18" t="s">
        <v>199</v>
      </c>
      <c r="WYI12073" s="18" t="s">
        <v>199</v>
      </c>
      <c r="WYJ12073" s="18" t="s">
        <v>199</v>
      </c>
      <c r="WYK12073" s="18" t="s">
        <v>199</v>
      </c>
      <c r="WYL12073" s="18" t="s">
        <v>199</v>
      </c>
      <c r="WYM12073" s="18" t="s">
        <v>199</v>
      </c>
      <c r="WYN12073" s="18" t="s">
        <v>199</v>
      </c>
      <c r="WYO12073" s="18" t="s">
        <v>199</v>
      </c>
      <c r="WYP12073" s="18" t="s">
        <v>199</v>
      </c>
      <c r="WYQ12073" s="18" t="s">
        <v>199</v>
      </c>
      <c r="WYR12073" s="18" t="s">
        <v>199</v>
      </c>
      <c r="WYS12073" s="18" t="s">
        <v>199</v>
      </c>
      <c r="WYT12073" s="18" t="s">
        <v>199</v>
      </c>
      <c r="WYU12073" s="18" t="s">
        <v>199</v>
      </c>
      <c r="WYV12073" s="18" t="s">
        <v>199</v>
      </c>
      <c r="WYW12073" s="18" t="s">
        <v>199</v>
      </c>
      <c r="WYX12073" s="18" t="s">
        <v>199</v>
      </c>
      <c r="WYY12073" s="18" t="s">
        <v>199</v>
      </c>
      <c r="WYZ12073" s="18" t="s">
        <v>199</v>
      </c>
      <c r="WZA12073" s="18" t="s">
        <v>199</v>
      </c>
      <c r="WZB12073" s="18" t="s">
        <v>199</v>
      </c>
      <c r="WZC12073" s="18" t="s">
        <v>199</v>
      </c>
      <c r="WZD12073" s="18" t="s">
        <v>199</v>
      </c>
      <c r="WZE12073" s="18" t="s">
        <v>199</v>
      </c>
      <c r="WZF12073" s="18" t="s">
        <v>199</v>
      </c>
      <c r="WZG12073" s="18" t="s">
        <v>199</v>
      </c>
      <c r="WZH12073" s="18" t="s">
        <v>199</v>
      </c>
      <c r="WZI12073" s="18" t="s">
        <v>199</v>
      </c>
      <c r="WZJ12073" s="18" t="s">
        <v>199</v>
      </c>
      <c r="WZK12073" s="18" t="s">
        <v>199</v>
      </c>
      <c r="WZL12073" s="18" t="s">
        <v>199</v>
      </c>
      <c r="WZM12073" s="18" t="s">
        <v>199</v>
      </c>
      <c r="WZN12073" s="18" t="s">
        <v>199</v>
      </c>
      <c r="WZO12073" s="18" t="s">
        <v>199</v>
      </c>
      <c r="WZP12073" s="18" t="s">
        <v>199</v>
      </c>
      <c r="WZQ12073" s="18" t="s">
        <v>199</v>
      </c>
      <c r="WZR12073" s="18" t="s">
        <v>199</v>
      </c>
      <c r="WZS12073" s="18" t="s">
        <v>199</v>
      </c>
      <c r="WZT12073" s="18" t="s">
        <v>199</v>
      </c>
      <c r="WZU12073" s="18" t="s">
        <v>199</v>
      </c>
      <c r="WZV12073" s="18" t="s">
        <v>199</v>
      </c>
      <c r="WZW12073" s="18" t="s">
        <v>199</v>
      </c>
      <c r="WZX12073" s="18" t="s">
        <v>199</v>
      </c>
      <c r="WZY12073" s="18" t="s">
        <v>199</v>
      </c>
      <c r="WZZ12073" s="18" t="s">
        <v>199</v>
      </c>
      <c r="XAA12073" s="18" t="s">
        <v>199</v>
      </c>
      <c r="XAB12073" s="18" t="s">
        <v>199</v>
      </c>
      <c r="XAC12073" s="18" t="s">
        <v>199</v>
      </c>
      <c r="XAD12073" s="18" t="s">
        <v>199</v>
      </c>
      <c r="XAE12073" s="18" t="s">
        <v>199</v>
      </c>
      <c r="XAF12073" s="18" t="s">
        <v>199</v>
      </c>
      <c r="XAG12073" s="18" t="s">
        <v>199</v>
      </c>
      <c r="XAH12073" s="18" t="s">
        <v>199</v>
      </c>
      <c r="XAI12073" s="18" t="s">
        <v>199</v>
      </c>
      <c r="XAJ12073" s="18" t="s">
        <v>199</v>
      </c>
      <c r="XAK12073" s="18" t="s">
        <v>199</v>
      </c>
      <c r="XAL12073" s="18" t="s">
        <v>199</v>
      </c>
      <c r="XAM12073" s="18" t="s">
        <v>199</v>
      </c>
      <c r="XAN12073" s="18" t="s">
        <v>199</v>
      </c>
      <c r="XAO12073" s="18" t="s">
        <v>199</v>
      </c>
      <c r="XAP12073" s="18" t="s">
        <v>199</v>
      </c>
      <c r="XAQ12073" s="18" t="s">
        <v>199</v>
      </c>
      <c r="XAR12073" s="18" t="s">
        <v>199</v>
      </c>
      <c r="XAS12073" s="18" t="s">
        <v>199</v>
      </c>
      <c r="XAT12073" s="18" t="s">
        <v>199</v>
      </c>
      <c r="XAU12073" s="18" t="s">
        <v>199</v>
      </c>
      <c r="XAV12073" s="18" t="s">
        <v>199</v>
      </c>
      <c r="XAW12073" s="18" t="s">
        <v>199</v>
      </c>
      <c r="XAX12073" s="18" t="s">
        <v>199</v>
      </c>
      <c r="XAY12073" s="18" t="s">
        <v>199</v>
      </c>
      <c r="XAZ12073" s="18" t="s">
        <v>199</v>
      </c>
      <c r="XBA12073" s="18" t="s">
        <v>199</v>
      </c>
      <c r="XBB12073" s="18" t="s">
        <v>199</v>
      </c>
      <c r="XBC12073" s="18" t="s">
        <v>199</v>
      </c>
      <c r="XBD12073" s="18" t="s">
        <v>199</v>
      </c>
      <c r="XBE12073" s="18" t="s">
        <v>199</v>
      </c>
      <c r="XBF12073" s="18" t="s">
        <v>199</v>
      </c>
      <c r="XBG12073" s="18" t="s">
        <v>199</v>
      </c>
      <c r="XBH12073" s="18" t="s">
        <v>199</v>
      </c>
      <c r="XBI12073" s="18" t="s">
        <v>199</v>
      </c>
      <c r="XBJ12073" s="18" t="s">
        <v>199</v>
      </c>
      <c r="XBK12073" s="18" t="s">
        <v>199</v>
      </c>
      <c r="XBL12073" s="18" t="s">
        <v>199</v>
      </c>
      <c r="XBM12073" s="18" t="s">
        <v>199</v>
      </c>
      <c r="XBN12073" s="18" t="s">
        <v>199</v>
      </c>
      <c r="XBO12073" s="18" t="s">
        <v>199</v>
      </c>
      <c r="XBP12073" s="18" t="s">
        <v>199</v>
      </c>
      <c r="XBQ12073" s="18" t="s">
        <v>199</v>
      </c>
      <c r="XBR12073" s="18" t="s">
        <v>199</v>
      </c>
      <c r="XBS12073" s="18" t="s">
        <v>199</v>
      </c>
      <c r="XBT12073" s="18" t="s">
        <v>199</v>
      </c>
      <c r="XBU12073" s="18" t="s">
        <v>199</v>
      </c>
      <c r="XBV12073" s="18" t="s">
        <v>199</v>
      </c>
      <c r="XBW12073" s="18" t="s">
        <v>199</v>
      </c>
      <c r="XBX12073" s="18" t="s">
        <v>199</v>
      </c>
      <c r="XBY12073" s="18" t="s">
        <v>199</v>
      </c>
      <c r="XBZ12073" s="18" t="s">
        <v>199</v>
      </c>
      <c r="XCA12073" s="18" t="s">
        <v>199</v>
      </c>
      <c r="XCB12073" s="18" t="s">
        <v>199</v>
      </c>
      <c r="XCC12073" s="18" t="s">
        <v>199</v>
      </c>
      <c r="XCD12073" s="18" t="s">
        <v>199</v>
      </c>
      <c r="XCE12073" s="18" t="s">
        <v>199</v>
      </c>
      <c r="XCF12073" s="18" t="s">
        <v>199</v>
      </c>
      <c r="XCG12073" s="18" t="s">
        <v>199</v>
      </c>
      <c r="XCH12073" s="18" t="s">
        <v>199</v>
      </c>
      <c r="XCI12073" s="18" t="s">
        <v>199</v>
      </c>
      <c r="XCJ12073" s="18" t="s">
        <v>199</v>
      </c>
      <c r="XCK12073" s="18" t="s">
        <v>199</v>
      </c>
      <c r="XCL12073" s="18" t="s">
        <v>199</v>
      </c>
      <c r="XCM12073" s="18" t="s">
        <v>199</v>
      </c>
      <c r="XCN12073" s="18" t="s">
        <v>199</v>
      </c>
      <c r="XCO12073" s="18" t="s">
        <v>199</v>
      </c>
      <c r="XCP12073" s="18" t="s">
        <v>199</v>
      </c>
      <c r="XCQ12073" s="18" t="s">
        <v>199</v>
      </c>
      <c r="XCR12073" s="18" t="s">
        <v>199</v>
      </c>
      <c r="XCS12073" s="18" t="s">
        <v>199</v>
      </c>
      <c r="XCT12073" s="18" t="s">
        <v>199</v>
      </c>
      <c r="XCU12073" s="18" t="s">
        <v>199</v>
      </c>
      <c r="XCV12073" s="18" t="s">
        <v>199</v>
      </c>
      <c r="XCW12073" s="18" t="s">
        <v>199</v>
      </c>
      <c r="XCX12073" s="18" t="s">
        <v>199</v>
      </c>
      <c r="XCY12073" s="18" t="s">
        <v>199</v>
      </c>
      <c r="XCZ12073" s="18" t="s">
        <v>199</v>
      </c>
      <c r="XDA12073" s="18" t="s">
        <v>199</v>
      </c>
      <c r="XDB12073" s="18" t="s">
        <v>199</v>
      </c>
      <c r="XDC12073" s="18" t="s">
        <v>199</v>
      </c>
      <c r="XDD12073" s="18" t="s">
        <v>199</v>
      </c>
      <c r="XDE12073" s="18" t="s">
        <v>199</v>
      </c>
      <c r="XDF12073" s="18" t="s">
        <v>199</v>
      </c>
      <c r="XDG12073" s="18" t="s">
        <v>199</v>
      </c>
      <c r="XDH12073" s="18" t="s">
        <v>199</v>
      </c>
      <c r="XDI12073" s="18" t="s">
        <v>199</v>
      </c>
      <c r="XDJ12073" s="18" t="s">
        <v>199</v>
      </c>
      <c r="XDK12073" s="18" t="s">
        <v>199</v>
      </c>
      <c r="XDL12073" s="18" t="s">
        <v>199</v>
      </c>
      <c r="XDM12073" s="18" t="s">
        <v>199</v>
      </c>
      <c r="XDN12073" s="18" t="s">
        <v>199</v>
      </c>
      <c r="XDO12073" s="18" t="s">
        <v>199</v>
      </c>
      <c r="XDP12073" s="18" t="s">
        <v>199</v>
      </c>
      <c r="XDQ12073" s="18" t="s">
        <v>199</v>
      </c>
      <c r="XDR12073" s="18" t="s">
        <v>199</v>
      </c>
      <c r="XDS12073" s="18" t="s">
        <v>199</v>
      </c>
      <c r="XDT12073" s="18" t="s">
        <v>199</v>
      </c>
      <c r="XDU12073" s="18" t="s">
        <v>199</v>
      </c>
      <c r="XDV12073" s="18" t="s">
        <v>199</v>
      </c>
      <c r="XDW12073" s="18" t="s">
        <v>199</v>
      </c>
      <c r="XDX12073" s="18" t="s">
        <v>199</v>
      </c>
      <c r="XDY12073" s="18" t="s">
        <v>199</v>
      </c>
      <c r="XDZ12073" s="18" t="s">
        <v>199</v>
      </c>
      <c r="XEA12073" s="18" t="s">
        <v>199</v>
      </c>
      <c r="XEB12073" s="18" t="s">
        <v>199</v>
      </c>
      <c r="XEC12073" s="18" t="s">
        <v>199</v>
      </c>
      <c r="XED12073" s="18" t="s">
        <v>199</v>
      </c>
      <c r="XEE12073" s="18" t="s">
        <v>199</v>
      </c>
      <c r="XEF12073" s="18" t="s">
        <v>199</v>
      </c>
      <c r="XEG12073" s="18" t="s">
        <v>199</v>
      </c>
      <c r="XEH12073" s="18" t="s">
        <v>199</v>
      </c>
      <c r="XEI12073" s="18" t="s">
        <v>199</v>
      </c>
      <c r="XEJ12073" s="18" t="s">
        <v>199</v>
      </c>
      <c r="XEK12073" s="18" t="s">
        <v>199</v>
      </c>
      <c r="XEL12073" s="18" t="s">
        <v>199</v>
      </c>
      <c r="XEM12073" s="18" t="s">
        <v>199</v>
      </c>
      <c r="XEN12073" s="18" t="s">
        <v>199</v>
      </c>
      <c r="XEO12073" s="18" t="s">
        <v>199</v>
      </c>
      <c r="XEP12073" s="18" t="s">
        <v>199</v>
      </c>
      <c r="XEQ12073" s="18" t="s">
        <v>199</v>
      </c>
      <c r="XER12073" s="18" t="s">
        <v>199</v>
      </c>
      <c r="XES12073" s="18" t="s">
        <v>199</v>
      </c>
      <c r="XET12073" s="18" t="s">
        <v>199</v>
      </c>
      <c r="XEU12073" s="18" t="s">
        <v>199</v>
      </c>
      <c r="XEV12073" s="18" t="s">
        <v>199</v>
      </c>
      <c r="XEW12073" s="18" t="s">
        <v>199</v>
      </c>
      <c r="XEX12073" s="18" t="s">
        <v>199</v>
      </c>
      <c r="XEY12073" s="18" t="s">
        <v>199</v>
      </c>
      <c r="XEZ12073" s="18" t="s">
        <v>199</v>
      </c>
      <c r="XFA12073" s="18" t="s">
        <v>199</v>
      </c>
      <c r="XFB12073" s="18" t="s">
        <v>199</v>
      </c>
      <c r="XFC12073" s="18" t="s">
        <v>199</v>
      </c>
      <c r="XFD12073" s="18" t="s">
        <v>199</v>
      </c>
    </row>
    <row r="12074" spans="1:16384" s="18" customFormat="1">
      <c r="A12074" t="s">
        <v>51</v>
      </c>
      <c r="B12074" t="s">
        <v>34</v>
      </c>
      <c r="C12074" t="s">
        <v>3</v>
      </c>
      <c r="D12074" t="s">
        <v>328</v>
      </c>
      <c r="E12074"/>
      <c r="F12074" s="2">
        <v>3949218.19</v>
      </c>
      <c r="G12074" s="2">
        <v>3949218.19</v>
      </c>
      <c r="H12074">
        <v>2015</v>
      </c>
      <c r="I12074">
        <v>1</v>
      </c>
      <c r="J12074" t="s">
        <v>717</v>
      </c>
      <c r="HQ12074" s="18" t="s">
        <v>700</v>
      </c>
      <c r="HR12074" s="18" t="s">
        <v>700</v>
      </c>
      <c r="HS12074" s="18" t="s">
        <v>700</v>
      </c>
      <c r="HT12074" s="18" t="s">
        <v>700</v>
      </c>
      <c r="HU12074" s="18" t="s">
        <v>700</v>
      </c>
      <c r="HV12074" s="18" t="s">
        <v>700</v>
      </c>
      <c r="HW12074" s="18" t="s">
        <v>700</v>
      </c>
      <c r="HX12074" s="18" t="s">
        <v>700</v>
      </c>
      <c r="HY12074" s="18" t="s">
        <v>700</v>
      </c>
      <c r="HZ12074" s="18" t="s">
        <v>700</v>
      </c>
      <c r="IA12074" s="18" t="s">
        <v>700</v>
      </c>
      <c r="IB12074" s="18" t="s">
        <v>700</v>
      </c>
      <c r="IC12074" s="18" t="s">
        <v>700</v>
      </c>
      <c r="ID12074" s="18" t="s">
        <v>700</v>
      </c>
      <c r="IE12074" s="18" t="s">
        <v>700</v>
      </c>
      <c r="IF12074" s="18" t="s">
        <v>700</v>
      </c>
      <c r="IG12074" s="18" t="s">
        <v>700</v>
      </c>
      <c r="IH12074" s="18" t="s">
        <v>700</v>
      </c>
      <c r="II12074" s="18" t="s">
        <v>700</v>
      </c>
      <c r="IJ12074" s="18" t="s">
        <v>700</v>
      </c>
      <c r="IK12074" s="18" t="s">
        <v>700</v>
      </c>
      <c r="IL12074" s="18" t="s">
        <v>700</v>
      </c>
      <c r="IM12074" s="18" t="s">
        <v>700</v>
      </c>
      <c r="IN12074" s="18" t="s">
        <v>700</v>
      </c>
      <c r="IO12074" s="18" t="s">
        <v>700</v>
      </c>
      <c r="IP12074" s="18" t="s">
        <v>700</v>
      </c>
      <c r="IQ12074" s="18" t="s">
        <v>700</v>
      </c>
      <c r="IR12074" s="18" t="s">
        <v>700</v>
      </c>
      <c r="IS12074" s="18" t="s">
        <v>700</v>
      </c>
      <c r="IT12074" s="18" t="s">
        <v>700</v>
      </c>
      <c r="IU12074" s="18" t="s">
        <v>700</v>
      </c>
      <c r="IV12074" s="18" t="s">
        <v>700</v>
      </c>
      <c r="IW12074" s="18" t="s">
        <v>700</v>
      </c>
      <c r="IX12074" s="18" t="s">
        <v>700</v>
      </c>
      <c r="IY12074" s="18" t="s">
        <v>700</v>
      </c>
      <c r="IZ12074" s="18" t="s">
        <v>700</v>
      </c>
      <c r="JA12074" s="18" t="s">
        <v>700</v>
      </c>
      <c r="JB12074" s="18" t="s">
        <v>700</v>
      </c>
      <c r="JC12074" s="18" t="s">
        <v>700</v>
      </c>
      <c r="JD12074" s="18" t="s">
        <v>700</v>
      </c>
      <c r="JE12074" s="18" t="s">
        <v>700</v>
      </c>
      <c r="JF12074" s="18" t="s">
        <v>700</v>
      </c>
      <c r="JG12074" s="18" t="s">
        <v>700</v>
      </c>
      <c r="JH12074" s="18" t="s">
        <v>700</v>
      </c>
      <c r="JI12074" s="18" t="s">
        <v>700</v>
      </c>
      <c r="JJ12074" s="18" t="s">
        <v>700</v>
      </c>
      <c r="JK12074" s="18" t="s">
        <v>700</v>
      </c>
      <c r="JL12074" s="18" t="s">
        <v>700</v>
      </c>
      <c r="JM12074" s="18" t="s">
        <v>700</v>
      </c>
      <c r="JN12074" s="18" t="s">
        <v>700</v>
      </c>
      <c r="JO12074" s="18" t="s">
        <v>700</v>
      </c>
      <c r="JP12074" s="18" t="s">
        <v>700</v>
      </c>
      <c r="JQ12074" s="18" t="s">
        <v>700</v>
      </c>
      <c r="JR12074" s="18" t="s">
        <v>700</v>
      </c>
      <c r="JS12074" s="18" t="s">
        <v>700</v>
      </c>
      <c r="JT12074" s="18" t="s">
        <v>700</v>
      </c>
      <c r="JU12074" s="18" t="s">
        <v>700</v>
      </c>
      <c r="JV12074" s="18" t="s">
        <v>700</v>
      </c>
      <c r="JW12074" s="18" t="s">
        <v>700</v>
      </c>
      <c r="JX12074" s="18" t="s">
        <v>700</v>
      </c>
      <c r="JY12074" s="18" t="s">
        <v>700</v>
      </c>
      <c r="JZ12074" s="18" t="s">
        <v>700</v>
      </c>
      <c r="KA12074" s="18" t="s">
        <v>700</v>
      </c>
      <c r="KB12074" s="18" t="s">
        <v>700</v>
      </c>
      <c r="KC12074" s="18" t="s">
        <v>700</v>
      </c>
      <c r="KD12074" s="18" t="s">
        <v>700</v>
      </c>
      <c r="KE12074" s="18" t="s">
        <v>700</v>
      </c>
      <c r="KF12074" s="18" t="s">
        <v>700</v>
      </c>
      <c r="KG12074" s="18" t="s">
        <v>700</v>
      </c>
      <c r="KH12074" s="18" t="s">
        <v>700</v>
      </c>
      <c r="KI12074" s="18" t="s">
        <v>700</v>
      </c>
      <c r="KJ12074" s="18" t="s">
        <v>700</v>
      </c>
      <c r="KK12074" s="18" t="s">
        <v>700</v>
      </c>
      <c r="KL12074" s="18" t="s">
        <v>700</v>
      </c>
      <c r="KM12074" s="18" t="s">
        <v>700</v>
      </c>
      <c r="KN12074" s="18" t="s">
        <v>700</v>
      </c>
      <c r="KO12074" s="18" t="s">
        <v>700</v>
      </c>
      <c r="KP12074" s="18" t="s">
        <v>700</v>
      </c>
      <c r="KQ12074" s="18" t="s">
        <v>700</v>
      </c>
      <c r="KR12074" s="18" t="s">
        <v>700</v>
      </c>
      <c r="KS12074" s="18" t="s">
        <v>700</v>
      </c>
      <c r="KT12074" s="18" t="s">
        <v>700</v>
      </c>
      <c r="KU12074" s="18" t="s">
        <v>700</v>
      </c>
      <c r="KV12074" s="18" t="s">
        <v>700</v>
      </c>
      <c r="KW12074" s="18" t="s">
        <v>700</v>
      </c>
      <c r="KX12074" s="18" t="s">
        <v>700</v>
      </c>
      <c r="KY12074" s="18" t="s">
        <v>700</v>
      </c>
      <c r="KZ12074" s="18" t="s">
        <v>700</v>
      </c>
      <c r="LA12074" s="18" t="s">
        <v>700</v>
      </c>
      <c r="LB12074" s="18" t="s">
        <v>700</v>
      </c>
      <c r="LC12074" s="18" t="s">
        <v>700</v>
      </c>
      <c r="LD12074" s="18" t="s">
        <v>700</v>
      </c>
      <c r="LE12074" s="18" t="s">
        <v>700</v>
      </c>
      <c r="LF12074" s="18" t="s">
        <v>700</v>
      </c>
      <c r="LG12074" s="18" t="s">
        <v>700</v>
      </c>
      <c r="LH12074" s="18" t="s">
        <v>700</v>
      </c>
      <c r="LI12074" s="18" t="s">
        <v>700</v>
      </c>
      <c r="LJ12074" s="18" t="s">
        <v>700</v>
      </c>
      <c r="LK12074" s="18" t="s">
        <v>700</v>
      </c>
      <c r="LL12074" s="18" t="s">
        <v>700</v>
      </c>
      <c r="LM12074" s="18" t="s">
        <v>700</v>
      </c>
      <c r="LN12074" s="18" t="s">
        <v>700</v>
      </c>
      <c r="LO12074" s="18" t="s">
        <v>700</v>
      </c>
      <c r="LP12074" s="18" t="s">
        <v>700</v>
      </c>
      <c r="LQ12074" s="18" t="s">
        <v>700</v>
      </c>
      <c r="LR12074" s="18" t="s">
        <v>700</v>
      </c>
      <c r="LS12074" s="18" t="s">
        <v>700</v>
      </c>
      <c r="LT12074" s="18" t="s">
        <v>700</v>
      </c>
      <c r="LU12074" s="18" t="s">
        <v>700</v>
      </c>
      <c r="LV12074" s="18" t="s">
        <v>700</v>
      </c>
      <c r="LW12074" s="18" t="s">
        <v>700</v>
      </c>
      <c r="LX12074" s="18" t="s">
        <v>700</v>
      </c>
      <c r="LY12074" s="18" t="s">
        <v>700</v>
      </c>
      <c r="LZ12074" s="18" t="s">
        <v>700</v>
      </c>
      <c r="MA12074" s="18" t="s">
        <v>700</v>
      </c>
      <c r="MB12074" s="18" t="s">
        <v>700</v>
      </c>
      <c r="MC12074" s="18" t="s">
        <v>700</v>
      </c>
      <c r="MD12074" s="18" t="s">
        <v>700</v>
      </c>
      <c r="ME12074" s="18" t="s">
        <v>700</v>
      </c>
      <c r="MF12074" s="18" t="s">
        <v>700</v>
      </c>
      <c r="MG12074" s="18" t="s">
        <v>700</v>
      </c>
      <c r="MH12074" s="18" t="s">
        <v>700</v>
      </c>
      <c r="MI12074" s="18" t="s">
        <v>700</v>
      </c>
      <c r="MJ12074" s="18" t="s">
        <v>700</v>
      </c>
      <c r="MK12074" s="18" t="s">
        <v>700</v>
      </c>
      <c r="ML12074" s="18" t="s">
        <v>700</v>
      </c>
      <c r="MM12074" s="18" t="s">
        <v>700</v>
      </c>
      <c r="MN12074" s="18" t="s">
        <v>700</v>
      </c>
      <c r="MO12074" s="18" t="s">
        <v>700</v>
      </c>
      <c r="MP12074" s="18" t="s">
        <v>700</v>
      </c>
      <c r="MQ12074" s="18" t="s">
        <v>700</v>
      </c>
      <c r="MR12074" s="18" t="s">
        <v>700</v>
      </c>
      <c r="MS12074" s="18" t="s">
        <v>700</v>
      </c>
      <c r="MT12074" s="18" t="s">
        <v>700</v>
      </c>
      <c r="MU12074" s="18" t="s">
        <v>700</v>
      </c>
      <c r="MV12074" s="18" t="s">
        <v>700</v>
      </c>
      <c r="MW12074" s="18" t="s">
        <v>700</v>
      </c>
      <c r="MX12074" s="18" t="s">
        <v>700</v>
      </c>
      <c r="MY12074" s="18" t="s">
        <v>700</v>
      </c>
      <c r="MZ12074" s="18" t="s">
        <v>700</v>
      </c>
      <c r="NA12074" s="18" t="s">
        <v>700</v>
      </c>
      <c r="NB12074" s="18" t="s">
        <v>700</v>
      </c>
      <c r="NC12074" s="18" t="s">
        <v>700</v>
      </c>
      <c r="ND12074" s="18" t="s">
        <v>700</v>
      </c>
      <c r="NE12074" s="18" t="s">
        <v>700</v>
      </c>
      <c r="NF12074" s="18" t="s">
        <v>700</v>
      </c>
      <c r="NG12074" s="18" t="s">
        <v>700</v>
      </c>
      <c r="NH12074" s="18" t="s">
        <v>700</v>
      </c>
      <c r="NI12074" s="18" t="s">
        <v>700</v>
      </c>
      <c r="NJ12074" s="18" t="s">
        <v>700</v>
      </c>
      <c r="NK12074" s="18" t="s">
        <v>700</v>
      </c>
      <c r="NL12074" s="18" t="s">
        <v>700</v>
      </c>
      <c r="NM12074" s="18" t="s">
        <v>700</v>
      </c>
      <c r="NN12074" s="18" t="s">
        <v>700</v>
      </c>
      <c r="NO12074" s="18" t="s">
        <v>700</v>
      </c>
      <c r="NP12074" s="18" t="s">
        <v>700</v>
      </c>
      <c r="NQ12074" s="18" t="s">
        <v>700</v>
      </c>
      <c r="NR12074" s="18" t="s">
        <v>700</v>
      </c>
      <c r="NS12074" s="18" t="s">
        <v>700</v>
      </c>
      <c r="NT12074" s="18" t="s">
        <v>700</v>
      </c>
      <c r="NU12074" s="18" t="s">
        <v>700</v>
      </c>
      <c r="NV12074" s="18" t="s">
        <v>700</v>
      </c>
      <c r="NW12074" s="18" t="s">
        <v>700</v>
      </c>
      <c r="NX12074" s="18" t="s">
        <v>700</v>
      </c>
      <c r="NY12074" s="18" t="s">
        <v>700</v>
      </c>
      <c r="NZ12074" s="18" t="s">
        <v>700</v>
      </c>
      <c r="OA12074" s="18" t="s">
        <v>700</v>
      </c>
      <c r="OB12074" s="18" t="s">
        <v>700</v>
      </c>
      <c r="OC12074" s="18" t="s">
        <v>700</v>
      </c>
      <c r="OD12074" s="18" t="s">
        <v>700</v>
      </c>
      <c r="OE12074" s="18" t="s">
        <v>700</v>
      </c>
      <c r="OF12074" s="18" t="s">
        <v>700</v>
      </c>
      <c r="OG12074" s="18" t="s">
        <v>700</v>
      </c>
      <c r="OH12074" s="18" t="s">
        <v>700</v>
      </c>
      <c r="OI12074" s="18" t="s">
        <v>700</v>
      </c>
      <c r="OJ12074" s="18" t="s">
        <v>700</v>
      </c>
      <c r="OK12074" s="18" t="s">
        <v>700</v>
      </c>
      <c r="OL12074" s="18" t="s">
        <v>700</v>
      </c>
      <c r="OM12074" s="18" t="s">
        <v>700</v>
      </c>
      <c r="ON12074" s="18" t="s">
        <v>700</v>
      </c>
      <c r="OO12074" s="18" t="s">
        <v>700</v>
      </c>
      <c r="OP12074" s="18" t="s">
        <v>700</v>
      </c>
      <c r="OQ12074" s="18" t="s">
        <v>700</v>
      </c>
      <c r="OR12074" s="18" t="s">
        <v>700</v>
      </c>
      <c r="OS12074" s="18" t="s">
        <v>700</v>
      </c>
      <c r="OT12074" s="18" t="s">
        <v>700</v>
      </c>
      <c r="OU12074" s="18" t="s">
        <v>700</v>
      </c>
      <c r="OV12074" s="18" t="s">
        <v>700</v>
      </c>
      <c r="OW12074" s="18" t="s">
        <v>700</v>
      </c>
      <c r="OX12074" s="18" t="s">
        <v>700</v>
      </c>
      <c r="OY12074" s="18" t="s">
        <v>700</v>
      </c>
      <c r="OZ12074" s="18" t="s">
        <v>700</v>
      </c>
      <c r="PA12074" s="18" t="s">
        <v>700</v>
      </c>
      <c r="PB12074" s="18" t="s">
        <v>700</v>
      </c>
      <c r="PC12074" s="18" t="s">
        <v>700</v>
      </c>
      <c r="PD12074" s="18" t="s">
        <v>700</v>
      </c>
      <c r="PE12074" s="18" t="s">
        <v>700</v>
      </c>
      <c r="PF12074" s="18" t="s">
        <v>700</v>
      </c>
      <c r="PG12074" s="18" t="s">
        <v>700</v>
      </c>
      <c r="PH12074" s="18" t="s">
        <v>700</v>
      </c>
      <c r="PI12074" s="18" t="s">
        <v>700</v>
      </c>
      <c r="PJ12074" s="18" t="s">
        <v>700</v>
      </c>
      <c r="PK12074" s="18" t="s">
        <v>700</v>
      </c>
      <c r="PL12074" s="18" t="s">
        <v>700</v>
      </c>
      <c r="PM12074" s="18" t="s">
        <v>700</v>
      </c>
      <c r="PN12074" s="18" t="s">
        <v>700</v>
      </c>
      <c r="PO12074" s="18" t="s">
        <v>700</v>
      </c>
      <c r="PP12074" s="18" t="s">
        <v>700</v>
      </c>
      <c r="PQ12074" s="18" t="s">
        <v>700</v>
      </c>
      <c r="PR12074" s="18" t="s">
        <v>700</v>
      </c>
      <c r="PS12074" s="18" t="s">
        <v>700</v>
      </c>
      <c r="PT12074" s="18" t="s">
        <v>700</v>
      </c>
      <c r="PU12074" s="18" t="s">
        <v>700</v>
      </c>
      <c r="PV12074" s="18" t="s">
        <v>700</v>
      </c>
      <c r="PW12074" s="18" t="s">
        <v>700</v>
      </c>
      <c r="PX12074" s="18" t="s">
        <v>700</v>
      </c>
      <c r="PY12074" s="18" t="s">
        <v>700</v>
      </c>
      <c r="PZ12074" s="18" t="s">
        <v>700</v>
      </c>
      <c r="QA12074" s="18" t="s">
        <v>700</v>
      </c>
      <c r="QB12074" s="18" t="s">
        <v>700</v>
      </c>
      <c r="QC12074" s="18" t="s">
        <v>700</v>
      </c>
      <c r="QD12074" s="18" t="s">
        <v>700</v>
      </c>
      <c r="QE12074" s="18" t="s">
        <v>700</v>
      </c>
      <c r="QF12074" s="18" t="s">
        <v>700</v>
      </c>
      <c r="QG12074" s="18" t="s">
        <v>700</v>
      </c>
      <c r="QH12074" s="18" t="s">
        <v>700</v>
      </c>
      <c r="QI12074" s="18" t="s">
        <v>700</v>
      </c>
      <c r="QJ12074" s="18" t="s">
        <v>700</v>
      </c>
      <c r="QK12074" s="18" t="s">
        <v>700</v>
      </c>
      <c r="QL12074" s="18" t="s">
        <v>700</v>
      </c>
      <c r="QM12074" s="18" t="s">
        <v>700</v>
      </c>
      <c r="QN12074" s="18" t="s">
        <v>700</v>
      </c>
      <c r="QO12074" s="18" t="s">
        <v>700</v>
      </c>
      <c r="QP12074" s="18" t="s">
        <v>700</v>
      </c>
      <c r="QQ12074" s="18" t="s">
        <v>700</v>
      </c>
      <c r="QR12074" s="18" t="s">
        <v>700</v>
      </c>
      <c r="QS12074" s="18" t="s">
        <v>700</v>
      </c>
      <c r="QT12074" s="18" t="s">
        <v>700</v>
      </c>
      <c r="QU12074" s="18" t="s">
        <v>700</v>
      </c>
      <c r="QV12074" s="18" t="s">
        <v>700</v>
      </c>
      <c r="QW12074" s="18" t="s">
        <v>700</v>
      </c>
      <c r="QX12074" s="18" t="s">
        <v>700</v>
      </c>
      <c r="QY12074" s="18" t="s">
        <v>700</v>
      </c>
      <c r="QZ12074" s="18" t="s">
        <v>700</v>
      </c>
      <c r="RA12074" s="18" t="s">
        <v>700</v>
      </c>
      <c r="RB12074" s="18" t="s">
        <v>700</v>
      </c>
      <c r="RC12074" s="18" t="s">
        <v>700</v>
      </c>
      <c r="RD12074" s="18" t="s">
        <v>700</v>
      </c>
      <c r="RE12074" s="18" t="s">
        <v>700</v>
      </c>
      <c r="RF12074" s="18" t="s">
        <v>700</v>
      </c>
      <c r="RG12074" s="18" t="s">
        <v>700</v>
      </c>
      <c r="RH12074" s="18" t="s">
        <v>700</v>
      </c>
      <c r="RI12074" s="18" t="s">
        <v>700</v>
      </c>
      <c r="RJ12074" s="18" t="s">
        <v>700</v>
      </c>
      <c r="RK12074" s="18" t="s">
        <v>700</v>
      </c>
      <c r="RL12074" s="18" t="s">
        <v>700</v>
      </c>
      <c r="RM12074" s="18" t="s">
        <v>700</v>
      </c>
      <c r="RN12074" s="18" t="s">
        <v>700</v>
      </c>
      <c r="RO12074" s="18" t="s">
        <v>700</v>
      </c>
      <c r="RP12074" s="18" t="s">
        <v>700</v>
      </c>
      <c r="RQ12074" s="18" t="s">
        <v>700</v>
      </c>
      <c r="RR12074" s="18" t="s">
        <v>700</v>
      </c>
      <c r="RS12074" s="18" t="s">
        <v>700</v>
      </c>
      <c r="RT12074" s="18" t="s">
        <v>700</v>
      </c>
      <c r="RU12074" s="18" t="s">
        <v>700</v>
      </c>
      <c r="RV12074" s="18" t="s">
        <v>700</v>
      </c>
      <c r="RW12074" s="18" t="s">
        <v>700</v>
      </c>
      <c r="RX12074" s="18" t="s">
        <v>700</v>
      </c>
      <c r="RY12074" s="18" t="s">
        <v>700</v>
      </c>
      <c r="RZ12074" s="18" t="s">
        <v>700</v>
      </c>
      <c r="SA12074" s="18" t="s">
        <v>700</v>
      </c>
      <c r="SB12074" s="18" t="s">
        <v>700</v>
      </c>
      <c r="SC12074" s="18" t="s">
        <v>700</v>
      </c>
      <c r="SD12074" s="18" t="s">
        <v>700</v>
      </c>
      <c r="SE12074" s="18" t="s">
        <v>700</v>
      </c>
      <c r="SF12074" s="18" t="s">
        <v>700</v>
      </c>
      <c r="SG12074" s="18" t="s">
        <v>700</v>
      </c>
      <c r="SH12074" s="18" t="s">
        <v>700</v>
      </c>
      <c r="SI12074" s="18" t="s">
        <v>700</v>
      </c>
      <c r="SJ12074" s="18" t="s">
        <v>700</v>
      </c>
      <c r="SK12074" s="18" t="s">
        <v>700</v>
      </c>
      <c r="SL12074" s="18" t="s">
        <v>700</v>
      </c>
      <c r="SM12074" s="18" t="s">
        <v>700</v>
      </c>
      <c r="SN12074" s="18" t="s">
        <v>700</v>
      </c>
      <c r="SO12074" s="18" t="s">
        <v>700</v>
      </c>
      <c r="SP12074" s="18" t="s">
        <v>700</v>
      </c>
      <c r="SQ12074" s="18" t="s">
        <v>700</v>
      </c>
      <c r="SR12074" s="18" t="s">
        <v>700</v>
      </c>
      <c r="SS12074" s="18" t="s">
        <v>700</v>
      </c>
      <c r="ST12074" s="18" t="s">
        <v>700</v>
      </c>
      <c r="SU12074" s="18" t="s">
        <v>700</v>
      </c>
      <c r="SV12074" s="18" t="s">
        <v>700</v>
      </c>
      <c r="SW12074" s="18" t="s">
        <v>700</v>
      </c>
      <c r="SX12074" s="18" t="s">
        <v>700</v>
      </c>
      <c r="SY12074" s="18" t="s">
        <v>700</v>
      </c>
      <c r="SZ12074" s="18" t="s">
        <v>700</v>
      </c>
      <c r="TA12074" s="18" t="s">
        <v>700</v>
      </c>
      <c r="TB12074" s="18" t="s">
        <v>700</v>
      </c>
      <c r="TC12074" s="18" t="s">
        <v>700</v>
      </c>
      <c r="TD12074" s="18" t="s">
        <v>700</v>
      </c>
      <c r="TE12074" s="18" t="s">
        <v>700</v>
      </c>
      <c r="TF12074" s="18" t="s">
        <v>700</v>
      </c>
      <c r="TG12074" s="18" t="s">
        <v>700</v>
      </c>
      <c r="TH12074" s="18" t="s">
        <v>700</v>
      </c>
      <c r="TI12074" s="18" t="s">
        <v>700</v>
      </c>
      <c r="TJ12074" s="18" t="s">
        <v>700</v>
      </c>
      <c r="TK12074" s="18" t="s">
        <v>700</v>
      </c>
      <c r="TL12074" s="18" t="s">
        <v>700</v>
      </c>
      <c r="TM12074" s="18" t="s">
        <v>700</v>
      </c>
      <c r="TN12074" s="18" t="s">
        <v>700</v>
      </c>
      <c r="TO12074" s="18" t="s">
        <v>700</v>
      </c>
      <c r="TP12074" s="18" t="s">
        <v>700</v>
      </c>
      <c r="TQ12074" s="18" t="s">
        <v>700</v>
      </c>
      <c r="TR12074" s="18" t="s">
        <v>700</v>
      </c>
      <c r="TS12074" s="18" t="s">
        <v>700</v>
      </c>
      <c r="TT12074" s="18" t="s">
        <v>700</v>
      </c>
      <c r="TU12074" s="18" t="s">
        <v>700</v>
      </c>
      <c r="TV12074" s="18" t="s">
        <v>700</v>
      </c>
      <c r="TW12074" s="18" t="s">
        <v>700</v>
      </c>
      <c r="TX12074" s="18" t="s">
        <v>700</v>
      </c>
      <c r="TY12074" s="18" t="s">
        <v>700</v>
      </c>
      <c r="TZ12074" s="18" t="s">
        <v>700</v>
      </c>
      <c r="UA12074" s="18" t="s">
        <v>700</v>
      </c>
      <c r="UB12074" s="18" t="s">
        <v>700</v>
      </c>
      <c r="UC12074" s="18" t="s">
        <v>700</v>
      </c>
      <c r="UD12074" s="18" t="s">
        <v>700</v>
      </c>
      <c r="UE12074" s="18" t="s">
        <v>700</v>
      </c>
      <c r="UF12074" s="18" t="s">
        <v>700</v>
      </c>
      <c r="UG12074" s="18" t="s">
        <v>700</v>
      </c>
      <c r="UH12074" s="18" t="s">
        <v>700</v>
      </c>
      <c r="UI12074" s="18" t="s">
        <v>700</v>
      </c>
      <c r="UJ12074" s="18" t="s">
        <v>700</v>
      </c>
      <c r="UK12074" s="18" t="s">
        <v>700</v>
      </c>
      <c r="UL12074" s="18" t="s">
        <v>700</v>
      </c>
      <c r="UM12074" s="18" t="s">
        <v>700</v>
      </c>
      <c r="UN12074" s="18" t="s">
        <v>700</v>
      </c>
      <c r="UO12074" s="18" t="s">
        <v>700</v>
      </c>
      <c r="UP12074" s="18" t="s">
        <v>700</v>
      </c>
      <c r="UQ12074" s="18" t="s">
        <v>700</v>
      </c>
      <c r="UR12074" s="18" t="s">
        <v>700</v>
      </c>
      <c r="US12074" s="18" t="s">
        <v>700</v>
      </c>
      <c r="UT12074" s="18" t="s">
        <v>700</v>
      </c>
      <c r="UU12074" s="18" t="s">
        <v>700</v>
      </c>
      <c r="UV12074" s="18" t="s">
        <v>700</v>
      </c>
      <c r="UW12074" s="18" t="s">
        <v>700</v>
      </c>
      <c r="UX12074" s="18" t="s">
        <v>700</v>
      </c>
      <c r="UY12074" s="18" t="s">
        <v>700</v>
      </c>
      <c r="UZ12074" s="18" t="s">
        <v>700</v>
      </c>
      <c r="VA12074" s="18" t="s">
        <v>700</v>
      </c>
      <c r="VB12074" s="18" t="s">
        <v>700</v>
      </c>
      <c r="VC12074" s="18" t="s">
        <v>700</v>
      </c>
      <c r="VD12074" s="18" t="s">
        <v>700</v>
      </c>
      <c r="VE12074" s="18" t="s">
        <v>700</v>
      </c>
      <c r="VF12074" s="18" t="s">
        <v>700</v>
      </c>
      <c r="VG12074" s="18" t="s">
        <v>700</v>
      </c>
      <c r="VH12074" s="18" t="s">
        <v>700</v>
      </c>
      <c r="VI12074" s="18" t="s">
        <v>700</v>
      </c>
      <c r="VJ12074" s="18" t="s">
        <v>700</v>
      </c>
      <c r="VK12074" s="18" t="s">
        <v>700</v>
      </c>
      <c r="VL12074" s="18" t="s">
        <v>700</v>
      </c>
      <c r="VM12074" s="18" t="s">
        <v>700</v>
      </c>
      <c r="VN12074" s="18" t="s">
        <v>700</v>
      </c>
      <c r="VO12074" s="18" t="s">
        <v>700</v>
      </c>
      <c r="VP12074" s="18" t="s">
        <v>700</v>
      </c>
      <c r="VQ12074" s="18" t="s">
        <v>700</v>
      </c>
      <c r="VR12074" s="18" t="s">
        <v>700</v>
      </c>
      <c r="VS12074" s="18" t="s">
        <v>700</v>
      </c>
      <c r="VT12074" s="18" t="s">
        <v>700</v>
      </c>
      <c r="VU12074" s="18" t="s">
        <v>700</v>
      </c>
      <c r="VV12074" s="18" t="s">
        <v>700</v>
      </c>
      <c r="VW12074" s="18" t="s">
        <v>700</v>
      </c>
      <c r="VX12074" s="18" t="s">
        <v>700</v>
      </c>
      <c r="VY12074" s="18" t="s">
        <v>700</v>
      </c>
      <c r="VZ12074" s="18" t="s">
        <v>700</v>
      </c>
      <c r="WA12074" s="18" t="s">
        <v>700</v>
      </c>
      <c r="WB12074" s="18" t="s">
        <v>700</v>
      </c>
      <c r="WC12074" s="18" t="s">
        <v>700</v>
      </c>
      <c r="WD12074" s="18" t="s">
        <v>700</v>
      </c>
      <c r="WE12074" s="18" t="s">
        <v>700</v>
      </c>
      <c r="WF12074" s="18" t="s">
        <v>700</v>
      </c>
      <c r="WG12074" s="18" t="s">
        <v>700</v>
      </c>
      <c r="WH12074" s="18" t="s">
        <v>700</v>
      </c>
      <c r="WI12074" s="18" t="s">
        <v>700</v>
      </c>
      <c r="WJ12074" s="18" t="s">
        <v>700</v>
      </c>
      <c r="WK12074" s="18" t="s">
        <v>700</v>
      </c>
      <c r="WL12074" s="18" t="s">
        <v>700</v>
      </c>
      <c r="WM12074" s="18" t="s">
        <v>700</v>
      </c>
      <c r="WN12074" s="18" t="s">
        <v>700</v>
      </c>
      <c r="WO12074" s="18" t="s">
        <v>700</v>
      </c>
      <c r="WP12074" s="18" t="s">
        <v>700</v>
      </c>
      <c r="WQ12074" s="18" t="s">
        <v>700</v>
      </c>
      <c r="WR12074" s="18" t="s">
        <v>700</v>
      </c>
      <c r="WS12074" s="18" t="s">
        <v>700</v>
      </c>
      <c r="WT12074" s="18" t="s">
        <v>700</v>
      </c>
      <c r="WU12074" s="18" t="s">
        <v>700</v>
      </c>
      <c r="WV12074" s="18" t="s">
        <v>700</v>
      </c>
      <c r="WW12074" s="18" t="s">
        <v>700</v>
      </c>
      <c r="WX12074" s="18" t="s">
        <v>700</v>
      </c>
      <c r="WY12074" s="18" t="s">
        <v>700</v>
      </c>
      <c r="WZ12074" s="18" t="s">
        <v>700</v>
      </c>
      <c r="XA12074" s="18" t="s">
        <v>700</v>
      </c>
      <c r="XB12074" s="18" t="s">
        <v>700</v>
      </c>
      <c r="XC12074" s="18" t="s">
        <v>700</v>
      </c>
      <c r="XD12074" s="18" t="s">
        <v>700</v>
      </c>
      <c r="XE12074" s="18" t="s">
        <v>700</v>
      </c>
      <c r="XF12074" s="18" t="s">
        <v>700</v>
      </c>
      <c r="XG12074" s="18" t="s">
        <v>700</v>
      </c>
      <c r="XH12074" s="18" t="s">
        <v>700</v>
      </c>
      <c r="XI12074" s="18" t="s">
        <v>700</v>
      </c>
      <c r="XJ12074" s="18" t="s">
        <v>700</v>
      </c>
      <c r="XK12074" s="18" t="s">
        <v>700</v>
      </c>
      <c r="XL12074" s="18" t="s">
        <v>700</v>
      </c>
      <c r="XM12074" s="18" t="s">
        <v>700</v>
      </c>
      <c r="XN12074" s="18" t="s">
        <v>700</v>
      </c>
      <c r="XO12074" s="18" t="s">
        <v>700</v>
      </c>
      <c r="XP12074" s="18" t="s">
        <v>700</v>
      </c>
      <c r="XQ12074" s="18" t="s">
        <v>700</v>
      </c>
      <c r="XR12074" s="18" t="s">
        <v>700</v>
      </c>
      <c r="XS12074" s="18" t="s">
        <v>700</v>
      </c>
      <c r="XT12074" s="18" t="s">
        <v>700</v>
      </c>
      <c r="XU12074" s="18" t="s">
        <v>700</v>
      </c>
      <c r="XV12074" s="18" t="s">
        <v>700</v>
      </c>
      <c r="XW12074" s="18" t="s">
        <v>700</v>
      </c>
      <c r="XX12074" s="18" t="s">
        <v>700</v>
      </c>
      <c r="XY12074" s="18" t="s">
        <v>700</v>
      </c>
      <c r="XZ12074" s="18" t="s">
        <v>700</v>
      </c>
      <c r="YA12074" s="18" t="s">
        <v>700</v>
      </c>
      <c r="YB12074" s="18" t="s">
        <v>700</v>
      </c>
      <c r="YC12074" s="18" t="s">
        <v>700</v>
      </c>
      <c r="YD12074" s="18" t="s">
        <v>700</v>
      </c>
      <c r="YE12074" s="18" t="s">
        <v>700</v>
      </c>
      <c r="YF12074" s="18" t="s">
        <v>700</v>
      </c>
      <c r="YG12074" s="18" t="s">
        <v>700</v>
      </c>
      <c r="YH12074" s="18" t="s">
        <v>700</v>
      </c>
      <c r="YI12074" s="18" t="s">
        <v>700</v>
      </c>
      <c r="YJ12074" s="18" t="s">
        <v>700</v>
      </c>
      <c r="YK12074" s="18" t="s">
        <v>700</v>
      </c>
      <c r="YL12074" s="18" t="s">
        <v>700</v>
      </c>
      <c r="YM12074" s="18" t="s">
        <v>700</v>
      </c>
      <c r="YN12074" s="18" t="s">
        <v>700</v>
      </c>
      <c r="YO12074" s="18" t="s">
        <v>700</v>
      </c>
      <c r="YP12074" s="18" t="s">
        <v>700</v>
      </c>
      <c r="YQ12074" s="18" t="s">
        <v>700</v>
      </c>
      <c r="YR12074" s="18" t="s">
        <v>700</v>
      </c>
      <c r="YS12074" s="18" t="s">
        <v>700</v>
      </c>
      <c r="YT12074" s="18" t="s">
        <v>700</v>
      </c>
      <c r="YU12074" s="18" t="s">
        <v>700</v>
      </c>
      <c r="YV12074" s="18" t="s">
        <v>700</v>
      </c>
      <c r="YW12074" s="18" t="s">
        <v>700</v>
      </c>
      <c r="YX12074" s="18" t="s">
        <v>700</v>
      </c>
      <c r="YY12074" s="18" t="s">
        <v>700</v>
      </c>
      <c r="YZ12074" s="18" t="s">
        <v>700</v>
      </c>
      <c r="ZA12074" s="18" t="s">
        <v>700</v>
      </c>
      <c r="ZB12074" s="18" t="s">
        <v>700</v>
      </c>
      <c r="ZC12074" s="18" t="s">
        <v>700</v>
      </c>
      <c r="ZD12074" s="18" t="s">
        <v>700</v>
      </c>
      <c r="ZE12074" s="18" t="s">
        <v>700</v>
      </c>
      <c r="ZF12074" s="18" t="s">
        <v>700</v>
      </c>
      <c r="ZG12074" s="18" t="s">
        <v>700</v>
      </c>
      <c r="ZH12074" s="18" t="s">
        <v>700</v>
      </c>
      <c r="ZI12074" s="18" t="s">
        <v>700</v>
      </c>
      <c r="ZJ12074" s="18" t="s">
        <v>700</v>
      </c>
      <c r="ZK12074" s="18" t="s">
        <v>700</v>
      </c>
      <c r="ZL12074" s="18" t="s">
        <v>700</v>
      </c>
      <c r="ZM12074" s="18" t="s">
        <v>700</v>
      </c>
      <c r="ZN12074" s="18" t="s">
        <v>700</v>
      </c>
      <c r="ZO12074" s="18" t="s">
        <v>700</v>
      </c>
      <c r="ZP12074" s="18" t="s">
        <v>700</v>
      </c>
      <c r="ZQ12074" s="18" t="s">
        <v>700</v>
      </c>
      <c r="ZR12074" s="18" t="s">
        <v>700</v>
      </c>
      <c r="ZS12074" s="18" t="s">
        <v>700</v>
      </c>
      <c r="ZT12074" s="18" t="s">
        <v>700</v>
      </c>
      <c r="ZU12074" s="18" t="s">
        <v>700</v>
      </c>
      <c r="ZV12074" s="18" t="s">
        <v>700</v>
      </c>
      <c r="ZW12074" s="18" t="s">
        <v>700</v>
      </c>
      <c r="ZX12074" s="18" t="s">
        <v>700</v>
      </c>
      <c r="ZY12074" s="18" t="s">
        <v>700</v>
      </c>
      <c r="ZZ12074" s="18" t="s">
        <v>700</v>
      </c>
      <c r="AAA12074" s="18" t="s">
        <v>700</v>
      </c>
      <c r="AAB12074" s="18" t="s">
        <v>700</v>
      </c>
      <c r="AAC12074" s="18" t="s">
        <v>700</v>
      </c>
      <c r="AAD12074" s="18" t="s">
        <v>700</v>
      </c>
      <c r="AAE12074" s="18" t="s">
        <v>700</v>
      </c>
      <c r="AAF12074" s="18" t="s">
        <v>700</v>
      </c>
      <c r="AAG12074" s="18" t="s">
        <v>700</v>
      </c>
      <c r="AAH12074" s="18" t="s">
        <v>700</v>
      </c>
      <c r="AAI12074" s="18" t="s">
        <v>700</v>
      </c>
      <c r="AAJ12074" s="18" t="s">
        <v>700</v>
      </c>
      <c r="AAK12074" s="18" t="s">
        <v>700</v>
      </c>
      <c r="AAL12074" s="18" t="s">
        <v>700</v>
      </c>
      <c r="AAM12074" s="18" t="s">
        <v>700</v>
      </c>
      <c r="AAN12074" s="18" t="s">
        <v>700</v>
      </c>
      <c r="AAO12074" s="18" t="s">
        <v>700</v>
      </c>
      <c r="AAP12074" s="18" t="s">
        <v>700</v>
      </c>
      <c r="AAQ12074" s="18" t="s">
        <v>700</v>
      </c>
      <c r="AAR12074" s="18" t="s">
        <v>700</v>
      </c>
      <c r="AAS12074" s="18" t="s">
        <v>700</v>
      </c>
      <c r="AAT12074" s="18" t="s">
        <v>700</v>
      </c>
      <c r="AAU12074" s="18" t="s">
        <v>700</v>
      </c>
      <c r="AAV12074" s="18" t="s">
        <v>700</v>
      </c>
      <c r="AAW12074" s="18" t="s">
        <v>700</v>
      </c>
      <c r="AAX12074" s="18" t="s">
        <v>700</v>
      </c>
      <c r="AAY12074" s="18" t="s">
        <v>700</v>
      </c>
      <c r="AAZ12074" s="18" t="s">
        <v>700</v>
      </c>
      <c r="ABA12074" s="18" t="s">
        <v>700</v>
      </c>
      <c r="ABB12074" s="18" t="s">
        <v>700</v>
      </c>
      <c r="ABC12074" s="18" t="s">
        <v>700</v>
      </c>
      <c r="ABD12074" s="18" t="s">
        <v>700</v>
      </c>
      <c r="ABE12074" s="18" t="s">
        <v>700</v>
      </c>
      <c r="ABF12074" s="18" t="s">
        <v>700</v>
      </c>
      <c r="ABG12074" s="18" t="s">
        <v>700</v>
      </c>
      <c r="ABH12074" s="18" t="s">
        <v>700</v>
      </c>
      <c r="ABI12074" s="18" t="s">
        <v>700</v>
      </c>
      <c r="ABJ12074" s="18" t="s">
        <v>700</v>
      </c>
      <c r="ABK12074" s="18" t="s">
        <v>700</v>
      </c>
      <c r="ABL12074" s="18" t="s">
        <v>700</v>
      </c>
      <c r="ABM12074" s="18" t="s">
        <v>700</v>
      </c>
      <c r="ABN12074" s="18" t="s">
        <v>700</v>
      </c>
      <c r="ABO12074" s="18" t="s">
        <v>700</v>
      </c>
      <c r="ABP12074" s="18" t="s">
        <v>700</v>
      </c>
      <c r="ABQ12074" s="18" t="s">
        <v>700</v>
      </c>
      <c r="ABR12074" s="18" t="s">
        <v>700</v>
      </c>
      <c r="ABS12074" s="18" t="s">
        <v>700</v>
      </c>
      <c r="ABT12074" s="18" t="s">
        <v>700</v>
      </c>
      <c r="ABU12074" s="18" t="s">
        <v>700</v>
      </c>
      <c r="ABV12074" s="18" t="s">
        <v>700</v>
      </c>
      <c r="ABW12074" s="18" t="s">
        <v>700</v>
      </c>
      <c r="ABX12074" s="18" t="s">
        <v>700</v>
      </c>
      <c r="ABY12074" s="18" t="s">
        <v>700</v>
      </c>
      <c r="ABZ12074" s="18" t="s">
        <v>700</v>
      </c>
      <c r="ACA12074" s="18" t="s">
        <v>700</v>
      </c>
      <c r="ACB12074" s="18" t="s">
        <v>700</v>
      </c>
      <c r="ACC12074" s="18" t="s">
        <v>700</v>
      </c>
      <c r="ACD12074" s="18" t="s">
        <v>700</v>
      </c>
      <c r="ACE12074" s="18" t="s">
        <v>700</v>
      </c>
      <c r="ACF12074" s="18" t="s">
        <v>700</v>
      </c>
      <c r="ACG12074" s="18" t="s">
        <v>700</v>
      </c>
      <c r="ACH12074" s="18" t="s">
        <v>700</v>
      </c>
      <c r="ACI12074" s="18" t="s">
        <v>700</v>
      </c>
      <c r="ACJ12074" s="18" t="s">
        <v>700</v>
      </c>
      <c r="ACK12074" s="18" t="s">
        <v>700</v>
      </c>
      <c r="ACL12074" s="18" t="s">
        <v>700</v>
      </c>
      <c r="ACM12074" s="18" t="s">
        <v>700</v>
      </c>
      <c r="ACN12074" s="18" t="s">
        <v>700</v>
      </c>
      <c r="ACO12074" s="18" t="s">
        <v>700</v>
      </c>
      <c r="ACP12074" s="18" t="s">
        <v>700</v>
      </c>
      <c r="ACQ12074" s="18" t="s">
        <v>700</v>
      </c>
      <c r="ACR12074" s="18" t="s">
        <v>700</v>
      </c>
      <c r="ACS12074" s="18" t="s">
        <v>700</v>
      </c>
      <c r="ACT12074" s="18" t="s">
        <v>700</v>
      </c>
      <c r="ACU12074" s="18" t="s">
        <v>700</v>
      </c>
      <c r="ACV12074" s="18" t="s">
        <v>700</v>
      </c>
      <c r="ACW12074" s="18" t="s">
        <v>700</v>
      </c>
      <c r="ACX12074" s="18" t="s">
        <v>700</v>
      </c>
      <c r="ACY12074" s="18" t="s">
        <v>700</v>
      </c>
      <c r="ACZ12074" s="18" t="s">
        <v>700</v>
      </c>
      <c r="ADA12074" s="18" t="s">
        <v>700</v>
      </c>
      <c r="ADB12074" s="18" t="s">
        <v>700</v>
      </c>
      <c r="ADC12074" s="18" t="s">
        <v>700</v>
      </c>
      <c r="ADD12074" s="18" t="s">
        <v>700</v>
      </c>
      <c r="ADE12074" s="18" t="s">
        <v>700</v>
      </c>
      <c r="ADF12074" s="18" t="s">
        <v>700</v>
      </c>
      <c r="ADG12074" s="18" t="s">
        <v>700</v>
      </c>
      <c r="ADH12074" s="18" t="s">
        <v>700</v>
      </c>
      <c r="ADI12074" s="18" t="s">
        <v>700</v>
      </c>
      <c r="ADJ12074" s="18" t="s">
        <v>700</v>
      </c>
      <c r="ADK12074" s="18" t="s">
        <v>700</v>
      </c>
      <c r="ADL12074" s="18" t="s">
        <v>700</v>
      </c>
      <c r="ADM12074" s="18" t="s">
        <v>700</v>
      </c>
      <c r="ADN12074" s="18" t="s">
        <v>700</v>
      </c>
      <c r="ADO12074" s="18" t="s">
        <v>700</v>
      </c>
      <c r="ADP12074" s="18" t="s">
        <v>700</v>
      </c>
      <c r="ADQ12074" s="18" t="s">
        <v>700</v>
      </c>
      <c r="ADR12074" s="18" t="s">
        <v>700</v>
      </c>
      <c r="ADS12074" s="18" t="s">
        <v>700</v>
      </c>
      <c r="ADT12074" s="18" t="s">
        <v>700</v>
      </c>
      <c r="ADU12074" s="18" t="s">
        <v>700</v>
      </c>
      <c r="ADV12074" s="18" t="s">
        <v>700</v>
      </c>
      <c r="ADW12074" s="18" t="s">
        <v>700</v>
      </c>
      <c r="ADX12074" s="18" t="s">
        <v>700</v>
      </c>
      <c r="ADY12074" s="18" t="s">
        <v>700</v>
      </c>
      <c r="ADZ12074" s="18" t="s">
        <v>700</v>
      </c>
      <c r="AEA12074" s="18" t="s">
        <v>700</v>
      </c>
      <c r="AEB12074" s="18" t="s">
        <v>700</v>
      </c>
      <c r="AEC12074" s="18" t="s">
        <v>700</v>
      </c>
      <c r="AED12074" s="18" t="s">
        <v>700</v>
      </c>
      <c r="AEE12074" s="18" t="s">
        <v>700</v>
      </c>
      <c r="AEF12074" s="18" t="s">
        <v>700</v>
      </c>
      <c r="AEG12074" s="18" t="s">
        <v>700</v>
      </c>
      <c r="AEH12074" s="18" t="s">
        <v>700</v>
      </c>
      <c r="AEI12074" s="18" t="s">
        <v>700</v>
      </c>
      <c r="AEJ12074" s="18" t="s">
        <v>700</v>
      </c>
      <c r="AEK12074" s="18" t="s">
        <v>700</v>
      </c>
      <c r="AEL12074" s="18" t="s">
        <v>700</v>
      </c>
      <c r="AEM12074" s="18" t="s">
        <v>700</v>
      </c>
      <c r="AEN12074" s="18" t="s">
        <v>700</v>
      </c>
      <c r="AEO12074" s="18" t="s">
        <v>700</v>
      </c>
      <c r="AEP12074" s="18" t="s">
        <v>700</v>
      </c>
      <c r="AEQ12074" s="18" t="s">
        <v>700</v>
      </c>
      <c r="AER12074" s="18" t="s">
        <v>700</v>
      </c>
      <c r="AES12074" s="18" t="s">
        <v>700</v>
      </c>
      <c r="AET12074" s="18" t="s">
        <v>700</v>
      </c>
      <c r="AEU12074" s="18" t="s">
        <v>700</v>
      </c>
      <c r="AEV12074" s="18" t="s">
        <v>700</v>
      </c>
      <c r="AEW12074" s="18" t="s">
        <v>700</v>
      </c>
      <c r="AEX12074" s="18" t="s">
        <v>700</v>
      </c>
      <c r="AEY12074" s="18" t="s">
        <v>700</v>
      </c>
      <c r="AEZ12074" s="18" t="s">
        <v>700</v>
      </c>
      <c r="AFA12074" s="18" t="s">
        <v>700</v>
      </c>
      <c r="AFB12074" s="18" t="s">
        <v>700</v>
      </c>
      <c r="AFC12074" s="18" t="s">
        <v>700</v>
      </c>
      <c r="AFD12074" s="18" t="s">
        <v>700</v>
      </c>
      <c r="AFE12074" s="18" t="s">
        <v>700</v>
      </c>
      <c r="AFF12074" s="18" t="s">
        <v>700</v>
      </c>
      <c r="AFG12074" s="18" t="s">
        <v>700</v>
      </c>
      <c r="AFH12074" s="18" t="s">
        <v>700</v>
      </c>
      <c r="AFI12074" s="18" t="s">
        <v>700</v>
      </c>
      <c r="AFJ12074" s="18" t="s">
        <v>700</v>
      </c>
      <c r="AFK12074" s="18" t="s">
        <v>700</v>
      </c>
      <c r="AFL12074" s="18" t="s">
        <v>700</v>
      </c>
      <c r="AFM12074" s="18" t="s">
        <v>700</v>
      </c>
      <c r="AFN12074" s="18" t="s">
        <v>700</v>
      </c>
      <c r="AFO12074" s="18" t="s">
        <v>700</v>
      </c>
      <c r="AFP12074" s="18" t="s">
        <v>700</v>
      </c>
      <c r="AFQ12074" s="18" t="s">
        <v>700</v>
      </c>
      <c r="AFR12074" s="18" t="s">
        <v>700</v>
      </c>
      <c r="AFS12074" s="18" t="s">
        <v>700</v>
      </c>
      <c r="AFT12074" s="18" t="s">
        <v>700</v>
      </c>
      <c r="AFU12074" s="18" t="s">
        <v>700</v>
      </c>
      <c r="AFV12074" s="18" t="s">
        <v>700</v>
      </c>
      <c r="AFW12074" s="18" t="s">
        <v>700</v>
      </c>
      <c r="AFX12074" s="18" t="s">
        <v>700</v>
      </c>
      <c r="AFY12074" s="18" t="s">
        <v>700</v>
      </c>
      <c r="AFZ12074" s="18" t="s">
        <v>700</v>
      </c>
      <c r="AGA12074" s="18" t="s">
        <v>700</v>
      </c>
      <c r="AGB12074" s="18" t="s">
        <v>700</v>
      </c>
      <c r="AGC12074" s="18" t="s">
        <v>700</v>
      </c>
      <c r="AGD12074" s="18" t="s">
        <v>700</v>
      </c>
      <c r="AGE12074" s="18" t="s">
        <v>700</v>
      </c>
      <c r="AGF12074" s="18" t="s">
        <v>700</v>
      </c>
      <c r="AGG12074" s="18" t="s">
        <v>700</v>
      </c>
      <c r="AGH12074" s="18" t="s">
        <v>700</v>
      </c>
      <c r="AGI12074" s="18" t="s">
        <v>700</v>
      </c>
      <c r="AGJ12074" s="18" t="s">
        <v>700</v>
      </c>
      <c r="AGK12074" s="18" t="s">
        <v>700</v>
      </c>
      <c r="AGL12074" s="18" t="s">
        <v>700</v>
      </c>
      <c r="AGM12074" s="18" t="s">
        <v>700</v>
      </c>
      <c r="AGN12074" s="18" t="s">
        <v>700</v>
      </c>
      <c r="AGO12074" s="18" t="s">
        <v>700</v>
      </c>
      <c r="AGP12074" s="18" t="s">
        <v>700</v>
      </c>
      <c r="AGQ12074" s="18" t="s">
        <v>700</v>
      </c>
      <c r="AGR12074" s="18" t="s">
        <v>700</v>
      </c>
      <c r="AGS12074" s="18" t="s">
        <v>700</v>
      </c>
      <c r="AGT12074" s="18" t="s">
        <v>700</v>
      </c>
      <c r="AGU12074" s="18" t="s">
        <v>700</v>
      </c>
      <c r="AGV12074" s="18" t="s">
        <v>700</v>
      </c>
      <c r="AGW12074" s="18" t="s">
        <v>700</v>
      </c>
      <c r="AGX12074" s="18" t="s">
        <v>700</v>
      </c>
      <c r="AGY12074" s="18" t="s">
        <v>700</v>
      </c>
      <c r="AGZ12074" s="18" t="s">
        <v>700</v>
      </c>
      <c r="AHA12074" s="18" t="s">
        <v>700</v>
      </c>
      <c r="AHB12074" s="18" t="s">
        <v>700</v>
      </c>
      <c r="AHC12074" s="18" t="s">
        <v>700</v>
      </c>
      <c r="AHD12074" s="18" t="s">
        <v>700</v>
      </c>
      <c r="AHE12074" s="18" t="s">
        <v>700</v>
      </c>
      <c r="AHF12074" s="18" t="s">
        <v>700</v>
      </c>
      <c r="AHG12074" s="18" t="s">
        <v>700</v>
      </c>
      <c r="AHH12074" s="18" t="s">
        <v>700</v>
      </c>
      <c r="AHI12074" s="18" t="s">
        <v>700</v>
      </c>
      <c r="AHJ12074" s="18" t="s">
        <v>700</v>
      </c>
      <c r="AHK12074" s="18" t="s">
        <v>700</v>
      </c>
      <c r="AHL12074" s="18" t="s">
        <v>700</v>
      </c>
      <c r="AHM12074" s="18" t="s">
        <v>700</v>
      </c>
      <c r="AHN12074" s="18" t="s">
        <v>700</v>
      </c>
      <c r="AHO12074" s="18" t="s">
        <v>700</v>
      </c>
      <c r="AHP12074" s="18" t="s">
        <v>700</v>
      </c>
      <c r="AHQ12074" s="18" t="s">
        <v>700</v>
      </c>
      <c r="AHR12074" s="18" t="s">
        <v>700</v>
      </c>
      <c r="AHS12074" s="18" t="s">
        <v>700</v>
      </c>
      <c r="AHT12074" s="18" t="s">
        <v>700</v>
      </c>
      <c r="AHU12074" s="18" t="s">
        <v>700</v>
      </c>
      <c r="AHV12074" s="18" t="s">
        <v>700</v>
      </c>
      <c r="AHW12074" s="18" t="s">
        <v>700</v>
      </c>
      <c r="AHX12074" s="18" t="s">
        <v>700</v>
      </c>
      <c r="AHY12074" s="18" t="s">
        <v>700</v>
      </c>
      <c r="AHZ12074" s="18" t="s">
        <v>700</v>
      </c>
      <c r="AIA12074" s="18" t="s">
        <v>700</v>
      </c>
      <c r="AIB12074" s="18" t="s">
        <v>700</v>
      </c>
      <c r="AIC12074" s="18" t="s">
        <v>700</v>
      </c>
      <c r="AID12074" s="18" t="s">
        <v>700</v>
      </c>
      <c r="AIE12074" s="18" t="s">
        <v>700</v>
      </c>
      <c r="AIF12074" s="18" t="s">
        <v>700</v>
      </c>
      <c r="AIG12074" s="18" t="s">
        <v>700</v>
      </c>
      <c r="AIH12074" s="18" t="s">
        <v>700</v>
      </c>
      <c r="AII12074" s="18" t="s">
        <v>700</v>
      </c>
      <c r="AIJ12074" s="18" t="s">
        <v>700</v>
      </c>
      <c r="AIK12074" s="18" t="s">
        <v>700</v>
      </c>
      <c r="AIL12074" s="18" t="s">
        <v>700</v>
      </c>
      <c r="AIM12074" s="18" t="s">
        <v>700</v>
      </c>
      <c r="AIN12074" s="18" t="s">
        <v>700</v>
      </c>
      <c r="AIO12074" s="18" t="s">
        <v>700</v>
      </c>
      <c r="AIP12074" s="18" t="s">
        <v>700</v>
      </c>
      <c r="AIQ12074" s="18" t="s">
        <v>700</v>
      </c>
      <c r="AIR12074" s="18" t="s">
        <v>700</v>
      </c>
      <c r="AIS12074" s="18" t="s">
        <v>700</v>
      </c>
      <c r="AIT12074" s="18" t="s">
        <v>700</v>
      </c>
      <c r="AIU12074" s="18" t="s">
        <v>700</v>
      </c>
      <c r="AIV12074" s="18" t="s">
        <v>700</v>
      </c>
      <c r="AIW12074" s="18" t="s">
        <v>700</v>
      </c>
      <c r="AIX12074" s="18" t="s">
        <v>700</v>
      </c>
      <c r="AIY12074" s="18" t="s">
        <v>700</v>
      </c>
      <c r="AIZ12074" s="18" t="s">
        <v>700</v>
      </c>
      <c r="AJA12074" s="18" t="s">
        <v>700</v>
      </c>
      <c r="AJB12074" s="18" t="s">
        <v>700</v>
      </c>
      <c r="AJC12074" s="18" t="s">
        <v>700</v>
      </c>
      <c r="AJD12074" s="18" t="s">
        <v>700</v>
      </c>
      <c r="AJE12074" s="18" t="s">
        <v>700</v>
      </c>
      <c r="AJF12074" s="18" t="s">
        <v>700</v>
      </c>
      <c r="AJG12074" s="18" t="s">
        <v>700</v>
      </c>
      <c r="AJH12074" s="18" t="s">
        <v>700</v>
      </c>
      <c r="AJI12074" s="18" t="s">
        <v>700</v>
      </c>
      <c r="AJJ12074" s="18" t="s">
        <v>700</v>
      </c>
      <c r="AJK12074" s="18" t="s">
        <v>700</v>
      </c>
      <c r="AJL12074" s="18" t="s">
        <v>700</v>
      </c>
      <c r="AJM12074" s="18" t="s">
        <v>700</v>
      </c>
      <c r="AJN12074" s="18" t="s">
        <v>700</v>
      </c>
      <c r="AJO12074" s="18" t="s">
        <v>700</v>
      </c>
      <c r="AJP12074" s="18" t="s">
        <v>700</v>
      </c>
      <c r="AJQ12074" s="18" t="s">
        <v>700</v>
      </c>
      <c r="AJR12074" s="18" t="s">
        <v>700</v>
      </c>
      <c r="AJS12074" s="18" t="s">
        <v>700</v>
      </c>
      <c r="AJT12074" s="18" t="s">
        <v>700</v>
      </c>
      <c r="AJU12074" s="18" t="s">
        <v>700</v>
      </c>
      <c r="AJV12074" s="18" t="s">
        <v>700</v>
      </c>
      <c r="AJW12074" s="18" t="s">
        <v>700</v>
      </c>
      <c r="AJX12074" s="18" t="s">
        <v>700</v>
      </c>
      <c r="AJY12074" s="18" t="s">
        <v>700</v>
      </c>
      <c r="AJZ12074" s="18" t="s">
        <v>700</v>
      </c>
      <c r="AKA12074" s="18" t="s">
        <v>700</v>
      </c>
      <c r="AKB12074" s="18" t="s">
        <v>700</v>
      </c>
      <c r="AKC12074" s="18" t="s">
        <v>700</v>
      </c>
      <c r="AKD12074" s="18" t="s">
        <v>700</v>
      </c>
      <c r="AKE12074" s="18" t="s">
        <v>700</v>
      </c>
      <c r="AKF12074" s="18" t="s">
        <v>700</v>
      </c>
      <c r="AKG12074" s="18" t="s">
        <v>700</v>
      </c>
      <c r="AKH12074" s="18" t="s">
        <v>700</v>
      </c>
      <c r="AKI12074" s="18" t="s">
        <v>700</v>
      </c>
      <c r="AKJ12074" s="18" t="s">
        <v>700</v>
      </c>
      <c r="AKK12074" s="18" t="s">
        <v>700</v>
      </c>
      <c r="AKL12074" s="18" t="s">
        <v>700</v>
      </c>
      <c r="AKM12074" s="18" t="s">
        <v>700</v>
      </c>
      <c r="AKN12074" s="18" t="s">
        <v>700</v>
      </c>
      <c r="AKO12074" s="18" t="s">
        <v>700</v>
      </c>
      <c r="AKP12074" s="18" t="s">
        <v>700</v>
      </c>
      <c r="AKQ12074" s="18" t="s">
        <v>700</v>
      </c>
      <c r="AKR12074" s="18" t="s">
        <v>700</v>
      </c>
      <c r="AKS12074" s="18" t="s">
        <v>700</v>
      </c>
      <c r="AKT12074" s="18" t="s">
        <v>700</v>
      </c>
      <c r="AKU12074" s="18" t="s">
        <v>700</v>
      </c>
      <c r="AKV12074" s="18" t="s">
        <v>700</v>
      </c>
      <c r="AKW12074" s="18" t="s">
        <v>700</v>
      </c>
      <c r="AKX12074" s="18" t="s">
        <v>700</v>
      </c>
      <c r="AKY12074" s="18" t="s">
        <v>700</v>
      </c>
      <c r="AKZ12074" s="18" t="s">
        <v>700</v>
      </c>
      <c r="ALA12074" s="18" t="s">
        <v>700</v>
      </c>
      <c r="ALB12074" s="18" t="s">
        <v>700</v>
      </c>
      <c r="ALC12074" s="18" t="s">
        <v>700</v>
      </c>
      <c r="ALD12074" s="18" t="s">
        <v>700</v>
      </c>
      <c r="ALE12074" s="18" t="s">
        <v>700</v>
      </c>
      <c r="ALF12074" s="18" t="s">
        <v>700</v>
      </c>
      <c r="ALG12074" s="18" t="s">
        <v>700</v>
      </c>
      <c r="ALH12074" s="18" t="s">
        <v>700</v>
      </c>
      <c r="ALI12074" s="18" t="s">
        <v>700</v>
      </c>
      <c r="ALJ12074" s="18" t="s">
        <v>700</v>
      </c>
      <c r="ALK12074" s="18" t="s">
        <v>700</v>
      </c>
      <c r="ALL12074" s="18" t="s">
        <v>700</v>
      </c>
      <c r="ALM12074" s="18" t="s">
        <v>700</v>
      </c>
      <c r="ALN12074" s="18" t="s">
        <v>700</v>
      </c>
      <c r="ALO12074" s="18" t="s">
        <v>700</v>
      </c>
      <c r="ALP12074" s="18" t="s">
        <v>700</v>
      </c>
      <c r="ALQ12074" s="18" t="s">
        <v>700</v>
      </c>
      <c r="ALR12074" s="18" t="s">
        <v>700</v>
      </c>
      <c r="ALS12074" s="18" t="s">
        <v>700</v>
      </c>
      <c r="ALT12074" s="18" t="s">
        <v>700</v>
      </c>
      <c r="ALU12074" s="18" t="s">
        <v>700</v>
      </c>
      <c r="ALV12074" s="18" t="s">
        <v>700</v>
      </c>
      <c r="ALW12074" s="18" t="s">
        <v>700</v>
      </c>
      <c r="ALX12074" s="18" t="s">
        <v>700</v>
      </c>
      <c r="ALY12074" s="18" t="s">
        <v>700</v>
      </c>
      <c r="ALZ12074" s="18" t="s">
        <v>700</v>
      </c>
      <c r="AMA12074" s="18" t="s">
        <v>700</v>
      </c>
      <c r="AMB12074" s="18" t="s">
        <v>700</v>
      </c>
      <c r="AMC12074" s="18" t="s">
        <v>700</v>
      </c>
      <c r="AMD12074" s="18" t="s">
        <v>700</v>
      </c>
      <c r="AME12074" s="18" t="s">
        <v>700</v>
      </c>
      <c r="AMF12074" s="18" t="s">
        <v>700</v>
      </c>
      <c r="AMG12074" s="18" t="s">
        <v>700</v>
      </c>
      <c r="AMH12074" s="18" t="s">
        <v>700</v>
      </c>
      <c r="AMI12074" s="18" t="s">
        <v>700</v>
      </c>
      <c r="AMJ12074" s="18" t="s">
        <v>700</v>
      </c>
      <c r="AMK12074" s="18" t="s">
        <v>700</v>
      </c>
      <c r="AML12074" s="18" t="s">
        <v>700</v>
      </c>
      <c r="AMM12074" s="18" t="s">
        <v>700</v>
      </c>
      <c r="AMN12074" s="18" t="s">
        <v>700</v>
      </c>
      <c r="AMO12074" s="18" t="s">
        <v>700</v>
      </c>
      <c r="AMP12074" s="18" t="s">
        <v>700</v>
      </c>
      <c r="AMQ12074" s="18" t="s">
        <v>700</v>
      </c>
      <c r="AMR12074" s="18" t="s">
        <v>700</v>
      </c>
      <c r="AMS12074" s="18" t="s">
        <v>700</v>
      </c>
      <c r="AMT12074" s="18" t="s">
        <v>700</v>
      </c>
      <c r="AMU12074" s="18" t="s">
        <v>700</v>
      </c>
      <c r="AMV12074" s="18" t="s">
        <v>700</v>
      </c>
      <c r="AMW12074" s="18" t="s">
        <v>700</v>
      </c>
      <c r="AMX12074" s="18" t="s">
        <v>700</v>
      </c>
      <c r="AMY12074" s="18" t="s">
        <v>700</v>
      </c>
      <c r="AMZ12074" s="18" t="s">
        <v>700</v>
      </c>
      <c r="ANA12074" s="18" t="s">
        <v>700</v>
      </c>
      <c r="ANB12074" s="18" t="s">
        <v>700</v>
      </c>
      <c r="ANC12074" s="18" t="s">
        <v>700</v>
      </c>
      <c r="AND12074" s="18" t="s">
        <v>700</v>
      </c>
      <c r="ANE12074" s="18" t="s">
        <v>700</v>
      </c>
      <c r="ANF12074" s="18" t="s">
        <v>700</v>
      </c>
      <c r="ANG12074" s="18" t="s">
        <v>700</v>
      </c>
      <c r="ANH12074" s="18" t="s">
        <v>700</v>
      </c>
      <c r="ANI12074" s="18" t="s">
        <v>700</v>
      </c>
      <c r="ANJ12074" s="18" t="s">
        <v>700</v>
      </c>
      <c r="ANK12074" s="18" t="s">
        <v>700</v>
      </c>
      <c r="ANL12074" s="18" t="s">
        <v>700</v>
      </c>
      <c r="ANM12074" s="18" t="s">
        <v>700</v>
      </c>
      <c r="ANN12074" s="18" t="s">
        <v>700</v>
      </c>
      <c r="ANO12074" s="18" t="s">
        <v>700</v>
      </c>
      <c r="ANP12074" s="18" t="s">
        <v>700</v>
      </c>
      <c r="ANQ12074" s="18" t="s">
        <v>700</v>
      </c>
      <c r="ANR12074" s="18" t="s">
        <v>700</v>
      </c>
      <c r="ANS12074" s="18" t="s">
        <v>700</v>
      </c>
      <c r="ANT12074" s="18" t="s">
        <v>700</v>
      </c>
      <c r="ANU12074" s="18" t="s">
        <v>700</v>
      </c>
      <c r="ANV12074" s="18" t="s">
        <v>700</v>
      </c>
      <c r="ANW12074" s="18" t="s">
        <v>700</v>
      </c>
      <c r="ANX12074" s="18" t="s">
        <v>700</v>
      </c>
      <c r="ANY12074" s="18" t="s">
        <v>700</v>
      </c>
      <c r="ANZ12074" s="18" t="s">
        <v>700</v>
      </c>
      <c r="AOA12074" s="18" t="s">
        <v>700</v>
      </c>
      <c r="AOB12074" s="18" t="s">
        <v>700</v>
      </c>
      <c r="AOC12074" s="18" t="s">
        <v>700</v>
      </c>
      <c r="AOD12074" s="18" t="s">
        <v>700</v>
      </c>
      <c r="AOE12074" s="18" t="s">
        <v>700</v>
      </c>
      <c r="AOF12074" s="18" t="s">
        <v>700</v>
      </c>
      <c r="AOG12074" s="18" t="s">
        <v>700</v>
      </c>
      <c r="AOH12074" s="18" t="s">
        <v>700</v>
      </c>
      <c r="AOI12074" s="18" t="s">
        <v>700</v>
      </c>
      <c r="AOJ12074" s="18" t="s">
        <v>700</v>
      </c>
      <c r="AOK12074" s="18" t="s">
        <v>700</v>
      </c>
      <c r="AOL12074" s="18" t="s">
        <v>700</v>
      </c>
      <c r="AOM12074" s="18" t="s">
        <v>700</v>
      </c>
      <c r="AON12074" s="18" t="s">
        <v>700</v>
      </c>
      <c r="AOO12074" s="18" t="s">
        <v>700</v>
      </c>
      <c r="AOP12074" s="18" t="s">
        <v>700</v>
      </c>
      <c r="AOQ12074" s="18" t="s">
        <v>700</v>
      </c>
      <c r="AOR12074" s="18" t="s">
        <v>700</v>
      </c>
      <c r="AOS12074" s="18" t="s">
        <v>700</v>
      </c>
      <c r="AOT12074" s="18" t="s">
        <v>700</v>
      </c>
      <c r="AOU12074" s="18" t="s">
        <v>700</v>
      </c>
      <c r="AOV12074" s="18" t="s">
        <v>700</v>
      </c>
      <c r="AOW12074" s="18" t="s">
        <v>700</v>
      </c>
      <c r="AOX12074" s="18" t="s">
        <v>700</v>
      </c>
      <c r="AOY12074" s="18" t="s">
        <v>700</v>
      </c>
      <c r="AOZ12074" s="18" t="s">
        <v>700</v>
      </c>
      <c r="APA12074" s="18" t="s">
        <v>700</v>
      </c>
      <c r="APB12074" s="18" t="s">
        <v>700</v>
      </c>
      <c r="APC12074" s="18" t="s">
        <v>700</v>
      </c>
      <c r="APD12074" s="18" t="s">
        <v>700</v>
      </c>
      <c r="APE12074" s="18" t="s">
        <v>700</v>
      </c>
      <c r="APF12074" s="18" t="s">
        <v>700</v>
      </c>
      <c r="APG12074" s="18" t="s">
        <v>700</v>
      </c>
      <c r="APH12074" s="18" t="s">
        <v>700</v>
      </c>
      <c r="API12074" s="18" t="s">
        <v>700</v>
      </c>
      <c r="APJ12074" s="18" t="s">
        <v>700</v>
      </c>
      <c r="APK12074" s="18" t="s">
        <v>700</v>
      </c>
      <c r="APL12074" s="18" t="s">
        <v>700</v>
      </c>
      <c r="APM12074" s="18" t="s">
        <v>700</v>
      </c>
      <c r="APN12074" s="18" t="s">
        <v>700</v>
      </c>
      <c r="APO12074" s="18" t="s">
        <v>700</v>
      </c>
      <c r="APP12074" s="18" t="s">
        <v>700</v>
      </c>
      <c r="APQ12074" s="18" t="s">
        <v>700</v>
      </c>
      <c r="APR12074" s="18" t="s">
        <v>700</v>
      </c>
      <c r="APS12074" s="18" t="s">
        <v>700</v>
      </c>
      <c r="APT12074" s="18" t="s">
        <v>700</v>
      </c>
      <c r="APU12074" s="18" t="s">
        <v>700</v>
      </c>
      <c r="APV12074" s="18" t="s">
        <v>700</v>
      </c>
      <c r="APW12074" s="18" t="s">
        <v>700</v>
      </c>
      <c r="APX12074" s="18" t="s">
        <v>700</v>
      </c>
      <c r="APY12074" s="18" t="s">
        <v>700</v>
      </c>
      <c r="APZ12074" s="18" t="s">
        <v>700</v>
      </c>
      <c r="AQA12074" s="18" t="s">
        <v>700</v>
      </c>
      <c r="AQB12074" s="18" t="s">
        <v>700</v>
      </c>
      <c r="AQC12074" s="18" t="s">
        <v>700</v>
      </c>
      <c r="AQD12074" s="18" t="s">
        <v>700</v>
      </c>
      <c r="AQE12074" s="18" t="s">
        <v>700</v>
      </c>
      <c r="AQF12074" s="18" t="s">
        <v>700</v>
      </c>
      <c r="AQG12074" s="18" t="s">
        <v>700</v>
      </c>
      <c r="AQH12074" s="18" t="s">
        <v>700</v>
      </c>
      <c r="AQI12074" s="18" t="s">
        <v>700</v>
      </c>
      <c r="AQJ12074" s="18" t="s">
        <v>700</v>
      </c>
      <c r="AQK12074" s="18" t="s">
        <v>700</v>
      </c>
      <c r="AQL12074" s="18" t="s">
        <v>700</v>
      </c>
      <c r="AQM12074" s="18" t="s">
        <v>700</v>
      </c>
      <c r="AQN12074" s="18" t="s">
        <v>700</v>
      </c>
      <c r="AQO12074" s="18" t="s">
        <v>700</v>
      </c>
      <c r="AQP12074" s="18" t="s">
        <v>700</v>
      </c>
      <c r="AQQ12074" s="18" t="s">
        <v>700</v>
      </c>
      <c r="AQR12074" s="18" t="s">
        <v>700</v>
      </c>
      <c r="AQS12074" s="18" t="s">
        <v>700</v>
      </c>
      <c r="AQT12074" s="18" t="s">
        <v>700</v>
      </c>
      <c r="AQU12074" s="18" t="s">
        <v>700</v>
      </c>
      <c r="AQV12074" s="18" t="s">
        <v>700</v>
      </c>
      <c r="AQW12074" s="18" t="s">
        <v>700</v>
      </c>
      <c r="AQX12074" s="18" t="s">
        <v>700</v>
      </c>
      <c r="AQY12074" s="18" t="s">
        <v>700</v>
      </c>
      <c r="AQZ12074" s="18" t="s">
        <v>700</v>
      </c>
      <c r="ARA12074" s="18" t="s">
        <v>700</v>
      </c>
      <c r="ARB12074" s="18" t="s">
        <v>700</v>
      </c>
      <c r="ARC12074" s="18" t="s">
        <v>700</v>
      </c>
      <c r="ARD12074" s="18" t="s">
        <v>700</v>
      </c>
      <c r="ARE12074" s="18" t="s">
        <v>700</v>
      </c>
      <c r="ARF12074" s="18" t="s">
        <v>700</v>
      </c>
      <c r="ARG12074" s="18" t="s">
        <v>700</v>
      </c>
      <c r="ARH12074" s="18" t="s">
        <v>700</v>
      </c>
      <c r="ARI12074" s="18" t="s">
        <v>700</v>
      </c>
      <c r="ARJ12074" s="18" t="s">
        <v>700</v>
      </c>
      <c r="ARK12074" s="18" t="s">
        <v>700</v>
      </c>
      <c r="ARL12074" s="18" t="s">
        <v>700</v>
      </c>
      <c r="ARM12074" s="18" t="s">
        <v>700</v>
      </c>
      <c r="ARN12074" s="18" t="s">
        <v>700</v>
      </c>
      <c r="ARO12074" s="18" t="s">
        <v>700</v>
      </c>
      <c r="ARP12074" s="18" t="s">
        <v>700</v>
      </c>
      <c r="ARQ12074" s="18" t="s">
        <v>700</v>
      </c>
      <c r="ARR12074" s="18" t="s">
        <v>700</v>
      </c>
      <c r="ARS12074" s="18" t="s">
        <v>700</v>
      </c>
      <c r="ART12074" s="18" t="s">
        <v>700</v>
      </c>
      <c r="ARU12074" s="18" t="s">
        <v>700</v>
      </c>
      <c r="ARV12074" s="18" t="s">
        <v>700</v>
      </c>
      <c r="ARW12074" s="18" t="s">
        <v>700</v>
      </c>
      <c r="ARX12074" s="18" t="s">
        <v>700</v>
      </c>
      <c r="ARY12074" s="18" t="s">
        <v>700</v>
      </c>
      <c r="ARZ12074" s="18" t="s">
        <v>700</v>
      </c>
      <c r="ASA12074" s="18" t="s">
        <v>700</v>
      </c>
      <c r="ASB12074" s="18" t="s">
        <v>700</v>
      </c>
      <c r="ASC12074" s="18" t="s">
        <v>700</v>
      </c>
      <c r="ASD12074" s="18" t="s">
        <v>700</v>
      </c>
      <c r="ASE12074" s="18" t="s">
        <v>700</v>
      </c>
      <c r="ASF12074" s="18" t="s">
        <v>700</v>
      </c>
      <c r="ASG12074" s="18" t="s">
        <v>700</v>
      </c>
      <c r="ASH12074" s="18" t="s">
        <v>700</v>
      </c>
      <c r="ASI12074" s="18" t="s">
        <v>700</v>
      </c>
      <c r="ASJ12074" s="18" t="s">
        <v>700</v>
      </c>
      <c r="ASK12074" s="18" t="s">
        <v>700</v>
      </c>
      <c r="ASL12074" s="18" t="s">
        <v>700</v>
      </c>
      <c r="ASM12074" s="18" t="s">
        <v>700</v>
      </c>
      <c r="ASN12074" s="18" t="s">
        <v>700</v>
      </c>
      <c r="ASO12074" s="18" t="s">
        <v>700</v>
      </c>
      <c r="ASP12074" s="18" t="s">
        <v>700</v>
      </c>
      <c r="ASQ12074" s="18" t="s">
        <v>700</v>
      </c>
      <c r="ASR12074" s="18" t="s">
        <v>700</v>
      </c>
      <c r="ASS12074" s="18" t="s">
        <v>700</v>
      </c>
      <c r="AST12074" s="18" t="s">
        <v>700</v>
      </c>
      <c r="ASU12074" s="18" t="s">
        <v>700</v>
      </c>
      <c r="ASV12074" s="18" t="s">
        <v>700</v>
      </c>
      <c r="ASW12074" s="18" t="s">
        <v>700</v>
      </c>
      <c r="ASX12074" s="18" t="s">
        <v>700</v>
      </c>
      <c r="ASY12074" s="18" t="s">
        <v>700</v>
      </c>
      <c r="ASZ12074" s="18" t="s">
        <v>700</v>
      </c>
      <c r="ATA12074" s="18" t="s">
        <v>700</v>
      </c>
      <c r="ATB12074" s="18" t="s">
        <v>700</v>
      </c>
      <c r="ATC12074" s="18" t="s">
        <v>700</v>
      </c>
      <c r="ATD12074" s="18" t="s">
        <v>700</v>
      </c>
      <c r="ATE12074" s="18" t="s">
        <v>700</v>
      </c>
      <c r="ATF12074" s="18" t="s">
        <v>700</v>
      </c>
      <c r="ATG12074" s="18" t="s">
        <v>700</v>
      </c>
      <c r="ATH12074" s="18" t="s">
        <v>700</v>
      </c>
      <c r="ATI12074" s="18" t="s">
        <v>700</v>
      </c>
      <c r="ATJ12074" s="18" t="s">
        <v>700</v>
      </c>
      <c r="ATK12074" s="18" t="s">
        <v>700</v>
      </c>
      <c r="ATL12074" s="18" t="s">
        <v>700</v>
      </c>
      <c r="ATM12074" s="18" t="s">
        <v>700</v>
      </c>
      <c r="ATN12074" s="18" t="s">
        <v>700</v>
      </c>
      <c r="ATO12074" s="18" t="s">
        <v>700</v>
      </c>
      <c r="ATP12074" s="18" t="s">
        <v>700</v>
      </c>
      <c r="ATQ12074" s="18" t="s">
        <v>700</v>
      </c>
      <c r="ATR12074" s="18" t="s">
        <v>700</v>
      </c>
      <c r="ATS12074" s="18" t="s">
        <v>700</v>
      </c>
      <c r="ATT12074" s="18" t="s">
        <v>700</v>
      </c>
      <c r="ATU12074" s="18" t="s">
        <v>700</v>
      </c>
      <c r="ATV12074" s="18" t="s">
        <v>700</v>
      </c>
      <c r="ATW12074" s="18" t="s">
        <v>700</v>
      </c>
      <c r="ATX12074" s="18" t="s">
        <v>700</v>
      </c>
      <c r="ATY12074" s="18" t="s">
        <v>700</v>
      </c>
      <c r="ATZ12074" s="18" t="s">
        <v>700</v>
      </c>
      <c r="AUA12074" s="18" t="s">
        <v>700</v>
      </c>
      <c r="AUB12074" s="18" t="s">
        <v>700</v>
      </c>
      <c r="AUC12074" s="18" t="s">
        <v>700</v>
      </c>
      <c r="AUD12074" s="18" t="s">
        <v>700</v>
      </c>
      <c r="AUE12074" s="18" t="s">
        <v>700</v>
      </c>
      <c r="AUF12074" s="18" t="s">
        <v>700</v>
      </c>
      <c r="AUG12074" s="18" t="s">
        <v>700</v>
      </c>
      <c r="AUH12074" s="18" t="s">
        <v>700</v>
      </c>
      <c r="AUI12074" s="18" t="s">
        <v>700</v>
      </c>
      <c r="AUJ12074" s="18" t="s">
        <v>700</v>
      </c>
      <c r="AUK12074" s="18" t="s">
        <v>700</v>
      </c>
      <c r="AUL12074" s="18" t="s">
        <v>700</v>
      </c>
      <c r="AUM12074" s="18" t="s">
        <v>700</v>
      </c>
      <c r="AUN12074" s="18" t="s">
        <v>700</v>
      </c>
      <c r="AUO12074" s="18" t="s">
        <v>700</v>
      </c>
      <c r="AUP12074" s="18" t="s">
        <v>700</v>
      </c>
      <c r="AUQ12074" s="18" t="s">
        <v>700</v>
      </c>
      <c r="AUR12074" s="18" t="s">
        <v>700</v>
      </c>
      <c r="AUS12074" s="18" t="s">
        <v>700</v>
      </c>
      <c r="AUT12074" s="18" t="s">
        <v>700</v>
      </c>
      <c r="AUU12074" s="18" t="s">
        <v>700</v>
      </c>
      <c r="AUV12074" s="18" t="s">
        <v>700</v>
      </c>
      <c r="AUW12074" s="18" t="s">
        <v>700</v>
      </c>
      <c r="AUX12074" s="18" t="s">
        <v>700</v>
      </c>
      <c r="AUY12074" s="18" t="s">
        <v>700</v>
      </c>
      <c r="AUZ12074" s="18" t="s">
        <v>700</v>
      </c>
      <c r="AVA12074" s="18" t="s">
        <v>700</v>
      </c>
      <c r="AVB12074" s="18" t="s">
        <v>700</v>
      </c>
      <c r="AVC12074" s="18" t="s">
        <v>700</v>
      </c>
      <c r="AVD12074" s="18" t="s">
        <v>700</v>
      </c>
      <c r="AVE12074" s="18" t="s">
        <v>700</v>
      </c>
      <c r="AVF12074" s="18" t="s">
        <v>700</v>
      </c>
      <c r="AVG12074" s="18" t="s">
        <v>700</v>
      </c>
      <c r="AVH12074" s="18" t="s">
        <v>700</v>
      </c>
      <c r="AVI12074" s="18" t="s">
        <v>700</v>
      </c>
      <c r="AVJ12074" s="18" t="s">
        <v>700</v>
      </c>
      <c r="AVK12074" s="18" t="s">
        <v>700</v>
      </c>
      <c r="AVL12074" s="18" t="s">
        <v>700</v>
      </c>
      <c r="AVM12074" s="18" t="s">
        <v>700</v>
      </c>
      <c r="AVN12074" s="18" t="s">
        <v>700</v>
      </c>
      <c r="AVO12074" s="18" t="s">
        <v>700</v>
      </c>
      <c r="AVP12074" s="18" t="s">
        <v>700</v>
      </c>
      <c r="AVQ12074" s="18" t="s">
        <v>700</v>
      </c>
      <c r="AVR12074" s="18" t="s">
        <v>700</v>
      </c>
      <c r="AVS12074" s="18" t="s">
        <v>700</v>
      </c>
      <c r="AVT12074" s="18" t="s">
        <v>700</v>
      </c>
      <c r="AVU12074" s="18" t="s">
        <v>700</v>
      </c>
      <c r="AVV12074" s="18" t="s">
        <v>700</v>
      </c>
      <c r="AVW12074" s="18" t="s">
        <v>700</v>
      </c>
      <c r="AVX12074" s="18" t="s">
        <v>700</v>
      </c>
      <c r="AVY12074" s="18" t="s">
        <v>700</v>
      </c>
      <c r="AVZ12074" s="18" t="s">
        <v>700</v>
      </c>
      <c r="AWA12074" s="18" t="s">
        <v>700</v>
      </c>
      <c r="AWB12074" s="18" t="s">
        <v>700</v>
      </c>
      <c r="AWC12074" s="18" t="s">
        <v>700</v>
      </c>
      <c r="AWD12074" s="18" t="s">
        <v>700</v>
      </c>
      <c r="AWE12074" s="18" t="s">
        <v>700</v>
      </c>
      <c r="AWF12074" s="18" t="s">
        <v>700</v>
      </c>
      <c r="AWG12074" s="18" t="s">
        <v>700</v>
      </c>
      <c r="AWH12074" s="18" t="s">
        <v>700</v>
      </c>
      <c r="AWI12074" s="18" t="s">
        <v>700</v>
      </c>
      <c r="AWJ12074" s="18" t="s">
        <v>700</v>
      </c>
      <c r="AWK12074" s="18" t="s">
        <v>700</v>
      </c>
      <c r="AWL12074" s="18" t="s">
        <v>700</v>
      </c>
      <c r="AWM12074" s="18" t="s">
        <v>700</v>
      </c>
      <c r="AWN12074" s="18" t="s">
        <v>700</v>
      </c>
      <c r="AWO12074" s="18" t="s">
        <v>700</v>
      </c>
      <c r="AWP12074" s="18" t="s">
        <v>700</v>
      </c>
      <c r="AWQ12074" s="18" t="s">
        <v>700</v>
      </c>
      <c r="AWR12074" s="18" t="s">
        <v>700</v>
      </c>
      <c r="AWS12074" s="18" t="s">
        <v>700</v>
      </c>
      <c r="AWT12074" s="18" t="s">
        <v>700</v>
      </c>
      <c r="AWU12074" s="18" t="s">
        <v>700</v>
      </c>
      <c r="AWV12074" s="18" t="s">
        <v>700</v>
      </c>
      <c r="AWW12074" s="18" t="s">
        <v>700</v>
      </c>
      <c r="AWX12074" s="18" t="s">
        <v>700</v>
      </c>
      <c r="AWY12074" s="18" t="s">
        <v>700</v>
      </c>
      <c r="AWZ12074" s="18" t="s">
        <v>700</v>
      </c>
      <c r="AXA12074" s="18" t="s">
        <v>700</v>
      </c>
      <c r="AXB12074" s="18" t="s">
        <v>700</v>
      </c>
      <c r="AXC12074" s="18" t="s">
        <v>700</v>
      </c>
      <c r="AXD12074" s="18" t="s">
        <v>700</v>
      </c>
      <c r="AXE12074" s="18" t="s">
        <v>700</v>
      </c>
      <c r="AXF12074" s="18" t="s">
        <v>700</v>
      </c>
      <c r="AXG12074" s="18" t="s">
        <v>700</v>
      </c>
      <c r="AXH12074" s="18" t="s">
        <v>700</v>
      </c>
      <c r="AXI12074" s="18" t="s">
        <v>700</v>
      </c>
      <c r="AXJ12074" s="18" t="s">
        <v>700</v>
      </c>
      <c r="AXK12074" s="18" t="s">
        <v>700</v>
      </c>
      <c r="AXL12074" s="18" t="s">
        <v>700</v>
      </c>
      <c r="AXM12074" s="18" t="s">
        <v>700</v>
      </c>
      <c r="AXN12074" s="18" t="s">
        <v>700</v>
      </c>
      <c r="AXO12074" s="18" t="s">
        <v>700</v>
      </c>
      <c r="AXP12074" s="18" t="s">
        <v>700</v>
      </c>
      <c r="AXQ12074" s="18" t="s">
        <v>700</v>
      </c>
      <c r="AXR12074" s="18" t="s">
        <v>700</v>
      </c>
      <c r="AXS12074" s="18" t="s">
        <v>700</v>
      </c>
      <c r="AXT12074" s="18" t="s">
        <v>700</v>
      </c>
      <c r="AXU12074" s="18" t="s">
        <v>700</v>
      </c>
      <c r="AXV12074" s="18" t="s">
        <v>700</v>
      </c>
      <c r="AXW12074" s="18" t="s">
        <v>700</v>
      </c>
      <c r="AXX12074" s="18" t="s">
        <v>700</v>
      </c>
      <c r="AXY12074" s="18" t="s">
        <v>700</v>
      </c>
      <c r="AXZ12074" s="18" t="s">
        <v>700</v>
      </c>
      <c r="AYA12074" s="18" t="s">
        <v>700</v>
      </c>
      <c r="AYB12074" s="18" t="s">
        <v>700</v>
      </c>
      <c r="AYC12074" s="18" t="s">
        <v>700</v>
      </c>
      <c r="AYD12074" s="18" t="s">
        <v>700</v>
      </c>
      <c r="AYE12074" s="18" t="s">
        <v>700</v>
      </c>
      <c r="AYF12074" s="18" t="s">
        <v>700</v>
      </c>
      <c r="AYG12074" s="18" t="s">
        <v>700</v>
      </c>
      <c r="AYH12074" s="18" t="s">
        <v>700</v>
      </c>
      <c r="AYI12074" s="18" t="s">
        <v>700</v>
      </c>
      <c r="AYJ12074" s="18" t="s">
        <v>700</v>
      </c>
      <c r="AYK12074" s="18" t="s">
        <v>700</v>
      </c>
      <c r="AYL12074" s="18" t="s">
        <v>700</v>
      </c>
      <c r="AYM12074" s="18" t="s">
        <v>700</v>
      </c>
      <c r="AYN12074" s="18" t="s">
        <v>700</v>
      </c>
      <c r="AYO12074" s="18" t="s">
        <v>700</v>
      </c>
      <c r="AYP12074" s="18" t="s">
        <v>700</v>
      </c>
      <c r="AYQ12074" s="18" t="s">
        <v>700</v>
      </c>
      <c r="AYR12074" s="18" t="s">
        <v>700</v>
      </c>
      <c r="AYS12074" s="18" t="s">
        <v>700</v>
      </c>
      <c r="AYT12074" s="18" t="s">
        <v>700</v>
      </c>
      <c r="AYU12074" s="18" t="s">
        <v>700</v>
      </c>
      <c r="AYV12074" s="18" t="s">
        <v>700</v>
      </c>
      <c r="AYW12074" s="18" t="s">
        <v>700</v>
      </c>
      <c r="AYX12074" s="18" t="s">
        <v>700</v>
      </c>
      <c r="AYY12074" s="18" t="s">
        <v>700</v>
      </c>
      <c r="AYZ12074" s="18" t="s">
        <v>700</v>
      </c>
      <c r="AZA12074" s="18" t="s">
        <v>700</v>
      </c>
      <c r="AZB12074" s="18" t="s">
        <v>700</v>
      </c>
      <c r="AZC12074" s="18" t="s">
        <v>700</v>
      </c>
      <c r="AZD12074" s="18" t="s">
        <v>700</v>
      </c>
      <c r="AZE12074" s="18" t="s">
        <v>700</v>
      </c>
      <c r="AZF12074" s="18" t="s">
        <v>700</v>
      </c>
      <c r="AZG12074" s="18" t="s">
        <v>700</v>
      </c>
      <c r="AZH12074" s="18" t="s">
        <v>700</v>
      </c>
      <c r="AZI12074" s="18" t="s">
        <v>700</v>
      </c>
      <c r="AZJ12074" s="18" t="s">
        <v>700</v>
      </c>
      <c r="AZK12074" s="18" t="s">
        <v>700</v>
      </c>
      <c r="AZL12074" s="18" t="s">
        <v>700</v>
      </c>
      <c r="AZM12074" s="18" t="s">
        <v>700</v>
      </c>
      <c r="AZN12074" s="18" t="s">
        <v>700</v>
      </c>
      <c r="AZO12074" s="18" t="s">
        <v>700</v>
      </c>
      <c r="AZP12074" s="18" t="s">
        <v>700</v>
      </c>
      <c r="AZQ12074" s="18" t="s">
        <v>700</v>
      </c>
      <c r="AZR12074" s="18" t="s">
        <v>700</v>
      </c>
      <c r="AZS12074" s="18" t="s">
        <v>700</v>
      </c>
      <c r="AZT12074" s="18" t="s">
        <v>700</v>
      </c>
      <c r="AZU12074" s="18" t="s">
        <v>700</v>
      </c>
      <c r="AZV12074" s="18" t="s">
        <v>700</v>
      </c>
      <c r="AZW12074" s="18" t="s">
        <v>700</v>
      </c>
      <c r="AZX12074" s="18" t="s">
        <v>700</v>
      </c>
      <c r="AZY12074" s="18" t="s">
        <v>700</v>
      </c>
      <c r="AZZ12074" s="18" t="s">
        <v>700</v>
      </c>
      <c r="BAA12074" s="18" t="s">
        <v>700</v>
      </c>
      <c r="BAB12074" s="18" t="s">
        <v>700</v>
      </c>
      <c r="BAC12074" s="18" t="s">
        <v>700</v>
      </c>
      <c r="BAD12074" s="18" t="s">
        <v>700</v>
      </c>
      <c r="BAE12074" s="18" t="s">
        <v>700</v>
      </c>
      <c r="BAF12074" s="18" t="s">
        <v>700</v>
      </c>
      <c r="BAG12074" s="18" t="s">
        <v>700</v>
      </c>
      <c r="BAH12074" s="18" t="s">
        <v>700</v>
      </c>
      <c r="BAI12074" s="18" t="s">
        <v>700</v>
      </c>
      <c r="BAJ12074" s="18" t="s">
        <v>700</v>
      </c>
      <c r="BAK12074" s="18" t="s">
        <v>700</v>
      </c>
      <c r="BAL12074" s="18" t="s">
        <v>700</v>
      </c>
      <c r="BAM12074" s="18" t="s">
        <v>700</v>
      </c>
      <c r="BAN12074" s="18" t="s">
        <v>700</v>
      </c>
      <c r="BAO12074" s="18" t="s">
        <v>700</v>
      </c>
      <c r="BAP12074" s="18" t="s">
        <v>700</v>
      </c>
      <c r="BAQ12074" s="18" t="s">
        <v>700</v>
      </c>
      <c r="BAR12074" s="18" t="s">
        <v>700</v>
      </c>
      <c r="BAS12074" s="18" t="s">
        <v>700</v>
      </c>
      <c r="BAT12074" s="18" t="s">
        <v>700</v>
      </c>
      <c r="BAU12074" s="18" t="s">
        <v>700</v>
      </c>
      <c r="BAV12074" s="18" t="s">
        <v>700</v>
      </c>
      <c r="BAW12074" s="18" t="s">
        <v>700</v>
      </c>
      <c r="BAX12074" s="18" t="s">
        <v>700</v>
      </c>
      <c r="BAY12074" s="18" t="s">
        <v>700</v>
      </c>
      <c r="BAZ12074" s="18" t="s">
        <v>700</v>
      </c>
      <c r="BBA12074" s="18" t="s">
        <v>700</v>
      </c>
      <c r="BBB12074" s="18" t="s">
        <v>700</v>
      </c>
      <c r="BBC12074" s="18" t="s">
        <v>700</v>
      </c>
      <c r="BBD12074" s="18" t="s">
        <v>700</v>
      </c>
      <c r="BBE12074" s="18" t="s">
        <v>700</v>
      </c>
      <c r="BBF12074" s="18" t="s">
        <v>700</v>
      </c>
      <c r="BBG12074" s="18" t="s">
        <v>700</v>
      </c>
      <c r="BBH12074" s="18" t="s">
        <v>700</v>
      </c>
      <c r="BBI12074" s="18" t="s">
        <v>700</v>
      </c>
      <c r="BBJ12074" s="18" t="s">
        <v>700</v>
      </c>
      <c r="BBK12074" s="18" t="s">
        <v>700</v>
      </c>
      <c r="BBL12074" s="18" t="s">
        <v>700</v>
      </c>
      <c r="BBM12074" s="18" t="s">
        <v>700</v>
      </c>
      <c r="BBN12074" s="18" t="s">
        <v>700</v>
      </c>
      <c r="BBO12074" s="18" t="s">
        <v>700</v>
      </c>
      <c r="BBP12074" s="18" t="s">
        <v>700</v>
      </c>
      <c r="BBQ12074" s="18" t="s">
        <v>700</v>
      </c>
      <c r="BBR12074" s="18" t="s">
        <v>700</v>
      </c>
      <c r="BBS12074" s="18" t="s">
        <v>700</v>
      </c>
      <c r="BBT12074" s="18" t="s">
        <v>700</v>
      </c>
      <c r="BBU12074" s="18" t="s">
        <v>700</v>
      </c>
      <c r="BBV12074" s="18" t="s">
        <v>700</v>
      </c>
      <c r="BBW12074" s="18" t="s">
        <v>700</v>
      </c>
      <c r="BBX12074" s="18" t="s">
        <v>700</v>
      </c>
      <c r="BBY12074" s="18" t="s">
        <v>700</v>
      </c>
      <c r="BBZ12074" s="18" t="s">
        <v>700</v>
      </c>
      <c r="BCA12074" s="18" t="s">
        <v>700</v>
      </c>
      <c r="BCB12074" s="18" t="s">
        <v>700</v>
      </c>
      <c r="BCC12074" s="18" t="s">
        <v>700</v>
      </c>
      <c r="BCD12074" s="18" t="s">
        <v>700</v>
      </c>
      <c r="BCE12074" s="18" t="s">
        <v>700</v>
      </c>
      <c r="BCF12074" s="18" t="s">
        <v>700</v>
      </c>
      <c r="BCG12074" s="18" t="s">
        <v>700</v>
      </c>
      <c r="BCH12074" s="18" t="s">
        <v>700</v>
      </c>
      <c r="BCI12074" s="18" t="s">
        <v>700</v>
      </c>
      <c r="BCJ12074" s="18" t="s">
        <v>700</v>
      </c>
      <c r="BCK12074" s="18" t="s">
        <v>700</v>
      </c>
      <c r="BCL12074" s="18" t="s">
        <v>700</v>
      </c>
      <c r="BCM12074" s="18" t="s">
        <v>700</v>
      </c>
      <c r="BCN12074" s="18" t="s">
        <v>700</v>
      </c>
      <c r="BCO12074" s="18" t="s">
        <v>700</v>
      </c>
      <c r="BCP12074" s="18" t="s">
        <v>700</v>
      </c>
      <c r="BCQ12074" s="18" t="s">
        <v>700</v>
      </c>
      <c r="BCR12074" s="18" t="s">
        <v>700</v>
      </c>
      <c r="BCS12074" s="18" t="s">
        <v>700</v>
      </c>
      <c r="BCT12074" s="18" t="s">
        <v>700</v>
      </c>
      <c r="BCU12074" s="18" t="s">
        <v>700</v>
      </c>
      <c r="BCV12074" s="18" t="s">
        <v>700</v>
      </c>
      <c r="BCW12074" s="18" t="s">
        <v>700</v>
      </c>
      <c r="BCX12074" s="18" t="s">
        <v>700</v>
      </c>
      <c r="BCY12074" s="18" t="s">
        <v>700</v>
      </c>
      <c r="BCZ12074" s="18" t="s">
        <v>700</v>
      </c>
      <c r="BDA12074" s="18" t="s">
        <v>700</v>
      </c>
      <c r="BDB12074" s="18" t="s">
        <v>700</v>
      </c>
      <c r="BDC12074" s="18" t="s">
        <v>700</v>
      </c>
      <c r="BDD12074" s="18" t="s">
        <v>700</v>
      </c>
      <c r="BDE12074" s="18" t="s">
        <v>700</v>
      </c>
      <c r="BDF12074" s="18" t="s">
        <v>700</v>
      </c>
      <c r="BDG12074" s="18" t="s">
        <v>700</v>
      </c>
      <c r="BDH12074" s="18" t="s">
        <v>700</v>
      </c>
      <c r="BDI12074" s="18" t="s">
        <v>700</v>
      </c>
      <c r="BDJ12074" s="18" t="s">
        <v>700</v>
      </c>
      <c r="BDK12074" s="18" t="s">
        <v>700</v>
      </c>
      <c r="BDL12074" s="18" t="s">
        <v>700</v>
      </c>
      <c r="BDM12074" s="18" t="s">
        <v>700</v>
      </c>
      <c r="BDN12074" s="18" t="s">
        <v>700</v>
      </c>
      <c r="BDO12074" s="18" t="s">
        <v>700</v>
      </c>
      <c r="BDP12074" s="18" t="s">
        <v>700</v>
      </c>
      <c r="BDQ12074" s="18" t="s">
        <v>700</v>
      </c>
      <c r="BDR12074" s="18" t="s">
        <v>700</v>
      </c>
      <c r="BDS12074" s="18" t="s">
        <v>700</v>
      </c>
      <c r="BDT12074" s="18" t="s">
        <v>700</v>
      </c>
      <c r="BDU12074" s="18" t="s">
        <v>700</v>
      </c>
      <c r="BDV12074" s="18" t="s">
        <v>700</v>
      </c>
      <c r="BDW12074" s="18" t="s">
        <v>700</v>
      </c>
      <c r="BDX12074" s="18" t="s">
        <v>700</v>
      </c>
      <c r="BDY12074" s="18" t="s">
        <v>700</v>
      </c>
      <c r="BDZ12074" s="18" t="s">
        <v>700</v>
      </c>
      <c r="BEA12074" s="18" t="s">
        <v>700</v>
      </c>
      <c r="BEB12074" s="18" t="s">
        <v>700</v>
      </c>
      <c r="BEC12074" s="18" t="s">
        <v>700</v>
      </c>
      <c r="BED12074" s="18" t="s">
        <v>700</v>
      </c>
      <c r="BEE12074" s="18" t="s">
        <v>700</v>
      </c>
      <c r="BEF12074" s="18" t="s">
        <v>700</v>
      </c>
      <c r="BEG12074" s="18" t="s">
        <v>700</v>
      </c>
      <c r="BEH12074" s="18" t="s">
        <v>700</v>
      </c>
      <c r="BEI12074" s="18" t="s">
        <v>700</v>
      </c>
      <c r="BEJ12074" s="18" t="s">
        <v>700</v>
      </c>
      <c r="BEK12074" s="18" t="s">
        <v>700</v>
      </c>
      <c r="BEL12074" s="18" t="s">
        <v>700</v>
      </c>
      <c r="BEM12074" s="18" t="s">
        <v>700</v>
      </c>
      <c r="BEN12074" s="18" t="s">
        <v>700</v>
      </c>
      <c r="BEO12074" s="18" t="s">
        <v>700</v>
      </c>
      <c r="BEP12074" s="18" t="s">
        <v>700</v>
      </c>
      <c r="BEQ12074" s="18" t="s">
        <v>700</v>
      </c>
      <c r="BER12074" s="18" t="s">
        <v>700</v>
      </c>
      <c r="BES12074" s="18" t="s">
        <v>700</v>
      </c>
      <c r="BET12074" s="18" t="s">
        <v>700</v>
      </c>
      <c r="BEU12074" s="18" t="s">
        <v>700</v>
      </c>
      <c r="BEV12074" s="18" t="s">
        <v>700</v>
      </c>
      <c r="BEW12074" s="18" t="s">
        <v>700</v>
      </c>
      <c r="BEX12074" s="18" t="s">
        <v>700</v>
      </c>
      <c r="BEY12074" s="18" t="s">
        <v>700</v>
      </c>
      <c r="BEZ12074" s="18" t="s">
        <v>700</v>
      </c>
      <c r="BFA12074" s="18" t="s">
        <v>700</v>
      </c>
      <c r="BFB12074" s="18" t="s">
        <v>700</v>
      </c>
      <c r="BFC12074" s="18" t="s">
        <v>700</v>
      </c>
      <c r="BFD12074" s="18" t="s">
        <v>700</v>
      </c>
      <c r="BFE12074" s="18" t="s">
        <v>700</v>
      </c>
      <c r="BFF12074" s="18" t="s">
        <v>700</v>
      </c>
      <c r="BFG12074" s="18" t="s">
        <v>700</v>
      </c>
      <c r="BFH12074" s="18" t="s">
        <v>700</v>
      </c>
      <c r="BFI12074" s="18" t="s">
        <v>700</v>
      </c>
      <c r="BFJ12074" s="18" t="s">
        <v>700</v>
      </c>
      <c r="BFK12074" s="18" t="s">
        <v>700</v>
      </c>
      <c r="BFL12074" s="18" t="s">
        <v>700</v>
      </c>
      <c r="BFM12074" s="18" t="s">
        <v>700</v>
      </c>
      <c r="BFN12074" s="18" t="s">
        <v>700</v>
      </c>
      <c r="BFO12074" s="18" t="s">
        <v>700</v>
      </c>
      <c r="BFP12074" s="18" t="s">
        <v>700</v>
      </c>
      <c r="BFQ12074" s="18" t="s">
        <v>700</v>
      </c>
      <c r="BFR12074" s="18" t="s">
        <v>700</v>
      </c>
      <c r="BFS12074" s="18" t="s">
        <v>700</v>
      </c>
      <c r="BFT12074" s="18" t="s">
        <v>700</v>
      </c>
      <c r="BFU12074" s="18" t="s">
        <v>700</v>
      </c>
      <c r="BFV12074" s="18" t="s">
        <v>700</v>
      </c>
      <c r="BFW12074" s="18" t="s">
        <v>700</v>
      </c>
      <c r="BFX12074" s="18" t="s">
        <v>700</v>
      </c>
      <c r="BFY12074" s="18" t="s">
        <v>700</v>
      </c>
      <c r="BFZ12074" s="18" t="s">
        <v>700</v>
      </c>
      <c r="BGA12074" s="18" t="s">
        <v>700</v>
      </c>
      <c r="BGB12074" s="18" t="s">
        <v>700</v>
      </c>
      <c r="BGC12074" s="18" t="s">
        <v>700</v>
      </c>
      <c r="BGD12074" s="18" t="s">
        <v>700</v>
      </c>
      <c r="BGE12074" s="18" t="s">
        <v>700</v>
      </c>
      <c r="BGF12074" s="18" t="s">
        <v>700</v>
      </c>
      <c r="BGG12074" s="18" t="s">
        <v>700</v>
      </c>
      <c r="BGH12074" s="18" t="s">
        <v>700</v>
      </c>
      <c r="BGI12074" s="18" t="s">
        <v>700</v>
      </c>
      <c r="BGJ12074" s="18" t="s">
        <v>700</v>
      </c>
      <c r="BGK12074" s="18" t="s">
        <v>700</v>
      </c>
      <c r="BGL12074" s="18" t="s">
        <v>700</v>
      </c>
      <c r="BGM12074" s="18" t="s">
        <v>700</v>
      </c>
      <c r="BGN12074" s="18" t="s">
        <v>700</v>
      </c>
      <c r="BGO12074" s="18" t="s">
        <v>700</v>
      </c>
      <c r="BGP12074" s="18" t="s">
        <v>700</v>
      </c>
      <c r="BGQ12074" s="18" t="s">
        <v>700</v>
      </c>
      <c r="BGR12074" s="18" t="s">
        <v>700</v>
      </c>
      <c r="BGS12074" s="18" t="s">
        <v>700</v>
      </c>
      <c r="BGT12074" s="18" t="s">
        <v>700</v>
      </c>
      <c r="BGU12074" s="18" t="s">
        <v>700</v>
      </c>
      <c r="BGV12074" s="18" t="s">
        <v>700</v>
      </c>
      <c r="BGW12074" s="18" t="s">
        <v>700</v>
      </c>
      <c r="BGX12074" s="18" t="s">
        <v>700</v>
      </c>
      <c r="BGY12074" s="18" t="s">
        <v>700</v>
      </c>
      <c r="BGZ12074" s="18" t="s">
        <v>700</v>
      </c>
      <c r="BHA12074" s="18" t="s">
        <v>700</v>
      </c>
      <c r="BHB12074" s="18" t="s">
        <v>700</v>
      </c>
      <c r="BHC12074" s="18" t="s">
        <v>700</v>
      </c>
      <c r="BHD12074" s="18" t="s">
        <v>700</v>
      </c>
      <c r="BHE12074" s="18" t="s">
        <v>700</v>
      </c>
      <c r="BHF12074" s="18" t="s">
        <v>700</v>
      </c>
      <c r="BHG12074" s="18" t="s">
        <v>700</v>
      </c>
      <c r="BHH12074" s="18" t="s">
        <v>700</v>
      </c>
      <c r="BHI12074" s="18" t="s">
        <v>700</v>
      </c>
      <c r="BHJ12074" s="18" t="s">
        <v>700</v>
      </c>
      <c r="BHK12074" s="18" t="s">
        <v>700</v>
      </c>
      <c r="BHL12074" s="18" t="s">
        <v>700</v>
      </c>
      <c r="BHM12074" s="18" t="s">
        <v>700</v>
      </c>
      <c r="BHN12074" s="18" t="s">
        <v>700</v>
      </c>
      <c r="BHO12074" s="18" t="s">
        <v>700</v>
      </c>
      <c r="BHP12074" s="18" t="s">
        <v>700</v>
      </c>
      <c r="BHQ12074" s="18" t="s">
        <v>700</v>
      </c>
      <c r="BHR12074" s="18" t="s">
        <v>700</v>
      </c>
      <c r="BHS12074" s="18" t="s">
        <v>700</v>
      </c>
      <c r="BHT12074" s="18" t="s">
        <v>700</v>
      </c>
      <c r="BHU12074" s="18" t="s">
        <v>700</v>
      </c>
      <c r="BHV12074" s="18" t="s">
        <v>700</v>
      </c>
      <c r="BHW12074" s="18" t="s">
        <v>700</v>
      </c>
      <c r="BHX12074" s="18" t="s">
        <v>700</v>
      </c>
      <c r="BHY12074" s="18" t="s">
        <v>700</v>
      </c>
      <c r="BHZ12074" s="18" t="s">
        <v>700</v>
      </c>
      <c r="BIA12074" s="18" t="s">
        <v>700</v>
      </c>
      <c r="BIB12074" s="18" t="s">
        <v>700</v>
      </c>
      <c r="BIC12074" s="18" t="s">
        <v>700</v>
      </c>
      <c r="BID12074" s="18" t="s">
        <v>700</v>
      </c>
      <c r="BIE12074" s="18" t="s">
        <v>700</v>
      </c>
      <c r="BIF12074" s="18" t="s">
        <v>700</v>
      </c>
      <c r="BIG12074" s="18" t="s">
        <v>700</v>
      </c>
      <c r="BIH12074" s="18" t="s">
        <v>700</v>
      </c>
      <c r="BII12074" s="18" t="s">
        <v>700</v>
      </c>
      <c r="BIJ12074" s="18" t="s">
        <v>700</v>
      </c>
      <c r="BIK12074" s="18" t="s">
        <v>700</v>
      </c>
      <c r="BIL12074" s="18" t="s">
        <v>700</v>
      </c>
      <c r="BIM12074" s="18" t="s">
        <v>700</v>
      </c>
      <c r="BIN12074" s="18" t="s">
        <v>700</v>
      </c>
      <c r="BIO12074" s="18" t="s">
        <v>700</v>
      </c>
      <c r="BIP12074" s="18" t="s">
        <v>700</v>
      </c>
      <c r="BIQ12074" s="18" t="s">
        <v>700</v>
      </c>
      <c r="BIR12074" s="18" t="s">
        <v>700</v>
      </c>
      <c r="BIS12074" s="18" t="s">
        <v>700</v>
      </c>
      <c r="BIT12074" s="18" t="s">
        <v>700</v>
      </c>
      <c r="BIU12074" s="18" t="s">
        <v>700</v>
      </c>
      <c r="BIV12074" s="18" t="s">
        <v>700</v>
      </c>
      <c r="BIW12074" s="18" t="s">
        <v>700</v>
      </c>
      <c r="BIX12074" s="18" t="s">
        <v>700</v>
      </c>
      <c r="BIY12074" s="18" t="s">
        <v>700</v>
      </c>
      <c r="BIZ12074" s="18" t="s">
        <v>700</v>
      </c>
      <c r="BJA12074" s="18" t="s">
        <v>700</v>
      </c>
      <c r="BJB12074" s="18" t="s">
        <v>700</v>
      </c>
      <c r="BJC12074" s="18" t="s">
        <v>700</v>
      </c>
      <c r="BJD12074" s="18" t="s">
        <v>700</v>
      </c>
      <c r="BJE12074" s="18" t="s">
        <v>700</v>
      </c>
      <c r="BJF12074" s="18" t="s">
        <v>700</v>
      </c>
      <c r="BJG12074" s="18" t="s">
        <v>700</v>
      </c>
      <c r="BJH12074" s="18" t="s">
        <v>700</v>
      </c>
      <c r="BJI12074" s="18" t="s">
        <v>700</v>
      </c>
      <c r="BJJ12074" s="18" t="s">
        <v>700</v>
      </c>
      <c r="BJK12074" s="18" t="s">
        <v>700</v>
      </c>
      <c r="BJL12074" s="18" t="s">
        <v>700</v>
      </c>
      <c r="BJM12074" s="18" t="s">
        <v>700</v>
      </c>
      <c r="BJN12074" s="18" t="s">
        <v>700</v>
      </c>
      <c r="BJO12074" s="18" t="s">
        <v>700</v>
      </c>
      <c r="BJP12074" s="18" t="s">
        <v>700</v>
      </c>
      <c r="BJQ12074" s="18" t="s">
        <v>700</v>
      </c>
      <c r="BJR12074" s="18" t="s">
        <v>700</v>
      </c>
      <c r="BJS12074" s="18" t="s">
        <v>700</v>
      </c>
      <c r="BJT12074" s="18" t="s">
        <v>700</v>
      </c>
      <c r="BJU12074" s="18" t="s">
        <v>700</v>
      </c>
      <c r="BJV12074" s="18" t="s">
        <v>700</v>
      </c>
      <c r="BJW12074" s="18" t="s">
        <v>700</v>
      </c>
      <c r="BJX12074" s="18" t="s">
        <v>700</v>
      </c>
      <c r="BJY12074" s="18" t="s">
        <v>700</v>
      </c>
      <c r="BJZ12074" s="18" t="s">
        <v>700</v>
      </c>
      <c r="BKA12074" s="18" t="s">
        <v>700</v>
      </c>
      <c r="BKB12074" s="18" t="s">
        <v>700</v>
      </c>
      <c r="BKC12074" s="18" t="s">
        <v>700</v>
      </c>
      <c r="BKD12074" s="18" t="s">
        <v>700</v>
      </c>
      <c r="BKE12074" s="18" t="s">
        <v>700</v>
      </c>
      <c r="BKF12074" s="18" t="s">
        <v>700</v>
      </c>
      <c r="BKG12074" s="18" t="s">
        <v>700</v>
      </c>
      <c r="BKH12074" s="18" t="s">
        <v>700</v>
      </c>
      <c r="BKI12074" s="18" t="s">
        <v>700</v>
      </c>
      <c r="BKJ12074" s="18" t="s">
        <v>700</v>
      </c>
      <c r="BKK12074" s="18" t="s">
        <v>700</v>
      </c>
      <c r="BKL12074" s="18" t="s">
        <v>700</v>
      </c>
      <c r="BKM12074" s="18" t="s">
        <v>700</v>
      </c>
      <c r="BKN12074" s="18" t="s">
        <v>700</v>
      </c>
      <c r="BKO12074" s="18" t="s">
        <v>700</v>
      </c>
      <c r="BKP12074" s="18" t="s">
        <v>700</v>
      </c>
      <c r="BKQ12074" s="18" t="s">
        <v>700</v>
      </c>
      <c r="BKR12074" s="18" t="s">
        <v>700</v>
      </c>
      <c r="BKS12074" s="18" t="s">
        <v>700</v>
      </c>
      <c r="BKT12074" s="18" t="s">
        <v>700</v>
      </c>
      <c r="BKU12074" s="18" t="s">
        <v>700</v>
      </c>
      <c r="BKV12074" s="18" t="s">
        <v>700</v>
      </c>
      <c r="BKW12074" s="18" t="s">
        <v>700</v>
      </c>
      <c r="BKX12074" s="18" t="s">
        <v>700</v>
      </c>
      <c r="BKY12074" s="18" t="s">
        <v>700</v>
      </c>
      <c r="BKZ12074" s="18" t="s">
        <v>700</v>
      </c>
      <c r="BLA12074" s="18" t="s">
        <v>700</v>
      </c>
      <c r="BLB12074" s="18" t="s">
        <v>700</v>
      </c>
      <c r="BLC12074" s="18" t="s">
        <v>700</v>
      </c>
      <c r="BLD12074" s="18" t="s">
        <v>700</v>
      </c>
      <c r="BLE12074" s="18" t="s">
        <v>700</v>
      </c>
      <c r="BLF12074" s="18" t="s">
        <v>700</v>
      </c>
      <c r="BLG12074" s="18" t="s">
        <v>700</v>
      </c>
      <c r="BLH12074" s="18" t="s">
        <v>700</v>
      </c>
      <c r="BLI12074" s="18" t="s">
        <v>700</v>
      </c>
      <c r="BLJ12074" s="18" t="s">
        <v>700</v>
      </c>
      <c r="BLK12074" s="18" t="s">
        <v>700</v>
      </c>
      <c r="BLL12074" s="18" t="s">
        <v>700</v>
      </c>
      <c r="BLM12074" s="18" t="s">
        <v>700</v>
      </c>
      <c r="BLN12074" s="18" t="s">
        <v>700</v>
      </c>
      <c r="BLO12074" s="18" t="s">
        <v>700</v>
      </c>
      <c r="BLP12074" s="18" t="s">
        <v>700</v>
      </c>
      <c r="BLQ12074" s="18" t="s">
        <v>700</v>
      </c>
      <c r="BLR12074" s="18" t="s">
        <v>700</v>
      </c>
      <c r="BLS12074" s="18" t="s">
        <v>700</v>
      </c>
      <c r="BLT12074" s="18" t="s">
        <v>700</v>
      </c>
      <c r="BLU12074" s="18" t="s">
        <v>700</v>
      </c>
      <c r="BLV12074" s="18" t="s">
        <v>700</v>
      </c>
      <c r="BLW12074" s="18" t="s">
        <v>700</v>
      </c>
      <c r="BLX12074" s="18" t="s">
        <v>700</v>
      </c>
      <c r="BLY12074" s="18" t="s">
        <v>700</v>
      </c>
      <c r="BLZ12074" s="18" t="s">
        <v>700</v>
      </c>
      <c r="BMA12074" s="18" t="s">
        <v>700</v>
      </c>
      <c r="BMB12074" s="18" t="s">
        <v>700</v>
      </c>
      <c r="BMC12074" s="18" t="s">
        <v>700</v>
      </c>
      <c r="BMD12074" s="18" t="s">
        <v>700</v>
      </c>
      <c r="BME12074" s="18" t="s">
        <v>700</v>
      </c>
      <c r="BMF12074" s="18" t="s">
        <v>700</v>
      </c>
      <c r="BMG12074" s="18" t="s">
        <v>700</v>
      </c>
      <c r="BMH12074" s="18" t="s">
        <v>700</v>
      </c>
      <c r="BMI12074" s="18" t="s">
        <v>700</v>
      </c>
      <c r="BMJ12074" s="18" t="s">
        <v>700</v>
      </c>
      <c r="BMK12074" s="18" t="s">
        <v>700</v>
      </c>
      <c r="BML12074" s="18" t="s">
        <v>700</v>
      </c>
      <c r="BMM12074" s="18" t="s">
        <v>700</v>
      </c>
      <c r="BMN12074" s="18" t="s">
        <v>700</v>
      </c>
      <c r="BMO12074" s="18" t="s">
        <v>700</v>
      </c>
      <c r="BMP12074" s="18" t="s">
        <v>700</v>
      </c>
      <c r="BMQ12074" s="18" t="s">
        <v>700</v>
      </c>
      <c r="BMR12074" s="18" t="s">
        <v>700</v>
      </c>
      <c r="BMS12074" s="18" t="s">
        <v>700</v>
      </c>
      <c r="BMT12074" s="18" t="s">
        <v>700</v>
      </c>
      <c r="BMU12074" s="18" t="s">
        <v>700</v>
      </c>
      <c r="BMV12074" s="18" t="s">
        <v>700</v>
      </c>
      <c r="BMW12074" s="18" t="s">
        <v>700</v>
      </c>
      <c r="BMX12074" s="18" t="s">
        <v>700</v>
      </c>
      <c r="BMY12074" s="18" t="s">
        <v>700</v>
      </c>
      <c r="BMZ12074" s="18" t="s">
        <v>700</v>
      </c>
      <c r="BNA12074" s="18" t="s">
        <v>700</v>
      </c>
      <c r="BNB12074" s="18" t="s">
        <v>700</v>
      </c>
      <c r="BNC12074" s="18" t="s">
        <v>700</v>
      </c>
      <c r="BND12074" s="18" t="s">
        <v>700</v>
      </c>
      <c r="BNE12074" s="18" t="s">
        <v>700</v>
      </c>
      <c r="BNF12074" s="18" t="s">
        <v>700</v>
      </c>
      <c r="BNG12074" s="18" t="s">
        <v>700</v>
      </c>
      <c r="BNH12074" s="18" t="s">
        <v>700</v>
      </c>
      <c r="BNI12074" s="18" t="s">
        <v>700</v>
      </c>
      <c r="BNJ12074" s="18" t="s">
        <v>700</v>
      </c>
      <c r="BNK12074" s="18" t="s">
        <v>700</v>
      </c>
      <c r="BNL12074" s="18" t="s">
        <v>700</v>
      </c>
      <c r="BNM12074" s="18" t="s">
        <v>700</v>
      </c>
      <c r="BNN12074" s="18" t="s">
        <v>700</v>
      </c>
      <c r="BNO12074" s="18" t="s">
        <v>700</v>
      </c>
      <c r="BNP12074" s="18" t="s">
        <v>700</v>
      </c>
      <c r="BNQ12074" s="18" t="s">
        <v>700</v>
      </c>
      <c r="BNR12074" s="18" t="s">
        <v>700</v>
      </c>
      <c r="BNS12074" s="18" t="s">
        <v>700</v>
      </c>
      <c r="BNT12074" s="18" t="s">
        <v>700</v>
      </c>
      <c r="BNU12074" s="18" t="s">
        <v>700</v>
      </c>
      <c r="BNV12074" s="18" t="s">
        <v>700</v>
      </c>
      <c r="BNW12074" s="18" t="s">
        <v>700</v>
      </c>
      <c r="BNX12074" s="18" t="s">
        <v>700</v>
      </c>
      <c r="BNY12074" s="18" t="s">
        <v>700</v>
      </c>
      <c r="BNZ12074" s="18" t="s">
        <v>700</v>
      </c>
      <c r="BOA12074" s="18" t="s">
        <v>700</v>
      </c>
      <c r="BOB12074" s="18" t="s">
        <v>700</v>
      </c>
      <c r="BOC12074" s="18" t="s">
        <v>700</v>
      </c>
      <c r="BOD12074" s="18" t="s">
        <v>700</v>
      </c>
      <c r="BOE12074" s="18" t="s">
        <v>700</v>
      </c>
      <c r="BOF12074" s="18" t="s">
        <v>700</v>
      </c>
      <c r="BOG12074" s="18" t="s">
        <v>700</v>
      </c>
      <c r="BOH12074" s="18" t="s">
        <v>700</v>
      </c>
      <c r="BOI12074" s="18" t="s">
        <v>700</v>
      </c>
      <c r="BOJ12074" s="18" t="s">
        <v>700</v>
      </c>
      <c r="BOK12074" s="18" t="s">
        <v>700</v>
      </c>
      <c r="BOL12074" s="18" t="s">
        <v>700</v>
      </c>
      <c r="BOM12074" s="18" t="s">
        <v>700</v>
      </c>
      <c r="BON12074" s="18" t="s">
        <v>700</v>
      </c>
      <c r="BOO12074" s="18" t="s">
        <v>700</v>
      </c>
      <c r="BOP12074" s="18" t="s">
        <v>700</v>
      </c>
      <c r="BOQ12074" s="18" t="s">
        <v>700</v>
      </c>
      <c r="BOR12074" s="18" t="s">
        <v>700</v>
      </c>
      <c r="BOS12074" s="18" t="s">
        <v>700</v>
      </c>
      <c r="BOT12074" s="18" t="s">
        <v>700</v>
      </c>
      <c r="BOU12074" s="18" t="s">
        <v>700</v>
      </c>
      <c r="BOV12074" s="18" t="s">
        <v>700</v>
      </c>
      <c r="BOW12074" s="18" t="s">
        <v>700</v>
      </c>
      <c r="BOX12074" s="18" t="s">
        <v>700</v>
      </c>
      <c r="BOY12074" s="18" t="s">
        <v>700</v>
      </c>
      <c r="BOZ12074" s="18" t="s">
        <v>700</v>
      </c>
      <c r="BPA12074" s="18" t="s">
        <v>700</v>
      </c>
      <c r="BPB12074" s="18" t="s">
        <v>700</v>
      </c>
      <c r="BPC12074" s="18" t="s">
        <v>700</v>
      </c>
      <c r="BPD12074" s="18" t="s">
        <v>700</v>
      </c>
      <c r="BPE12074" s="18" t="s">
        <v>700</v>
      </c>
      <c r="BPF12074" s="18" t="s">
        <v>700</v>
      </c>
      <c r="BPG12074" s="18" t="s">
        <v>700</v>
      </c>
      <c r="BPH12074" s="18" t="s">
        <v>700</v>
      </c>
      <c r="BPI12074" s="18" t="s">
        <v>700</v>
      </c>
      <c r="BPJ12074" s="18" t="s">
        <v>700</v>
      </c>
      <c r="BPK12074" s="18" t="s">
        <v>700</v>
      </c>
      <c r="BPL12074" s="18" t="s">
        <v>700</v>
      </c>
      <c r="BPM12074" s="18" t="s">
        <v>700</v>
      </c>
      <c r="BPN12074" s="18" t="s">
        <v>700</v>
      </c>
      <c r="BPO12074" s="18" t="s">
        <v>700</v>
      </c>
      <c r="BPP12074" s="18" t="s">
        <v>700</v>
      </c>
      <c r="BPQ12074" s="18" t="s">
        <v>700</v>
      </c>
      <c r="BPR12074" s="18" t="s">
        <v>700</v>
      </c>
      <c r="BPS12074" s="18" t="s">
        <v>700</v>
      </c>
      <c r="BPT12074" s="18" t="s">
        <v>700</v>
      </c>
      <c r="BPU12074" s="18" t="s">
        <v>700</v>
      </c>
      <c r="BPV12074" s="18" t="s">
        <v>700</v>
      </c>
      <c r="BPW12074" s="18" t="s">
        <v>700</v>
      </c>
      <c r="BPX12074" s="18" t="s">
        <v>700</v>
      </c>
      <c r="BPY12074" s="18" t="s">
        <v>700</v>
      </c>
      <c r="BPZ12074" s="18" t="s">
        <v>700</v>
      </c>
      <c r="BQA12074" s="18" t="s">
        <v>700</v>
      </c>
      <c r="BQB12074" s="18" t="s">
        <v>700</v>
      </c>
      <c r="BQC12074" s="18" t="s">
        <v>700</v>
      </c>
      <c r="BQD12074" s="18" t="s">
        <v>700</v>
      </c>
      <c r="BQE12074" s="18" t="s">
        <v>700</v>
      </c>
      <c r="BQF12074" s="18" t="s">
        <v>700</v>
      </c>
      <c r="BQG12074" s="18" t="s">
        <v>700</v>
      </c>
      <c r="BQH12074" s="18" t="s">
        <v>700</v>
      </c>
      <c r="BQI12074" s="18" t="s">
        <v>700</v>
      </c>
      <c r="BQJ12074" s="18" t="s">
        <v>700</v>
      </c>
      <c r="BQK12074" s="18" t="s">
        <v>700</v>
      </c>
      <c r="BQL12074" s="18" t="s">
        <v>700</v>
      </c>
      <c r="BQM12074" s="18" t="s">
        <v>700</v>
      </c>
      <c r="BQN12074" s="18" t="s">
        <v>700</v>
      </c>
      <c r="BQO12074" s="18" t="s">
        <v>700</v>
      </c>
      <c r="BQP12074" s="18" t="s">
        <v>700</v>
      </c>
      <c r="BQQ12074" s="18" t="s">
        <v>700</v>
      </c>
      <c r="BQR12074" s="18" t="s">
        <v>700</v>
      </c>
      <c r="BQS12074" s="18" t="s">
        <v>700</v>
      </c>
      <c r="BQT12074" s="18" t="s">
        <v>700</v>
      </c>
      <c r="BQU12074" s="18" t="s">
        <v>700</v>
      </c>
      <c r="BQV12074" s="18" t="s">
        <v>700</v>
      </c>
      <c r="BQW12074" s="18" t="s">
        <v>700</v>
      </c>
      <c r="BQX12074" s="18" t="s">
        <v>700</v>
      </c>
      <c r="BQY12074" s="18" t="s">
        <v>700</v>
      </c>
      <c r="BQZ12074" s="18" t="s">
        <v>700</v>
      </c>
      <c r="BRA12074" s="18" t="s">
        <v>700</v>
      </c>
      <c r="BRB12074" s="18" t="s">
        <v>700</v>
      </c>
      <c r="BRC12074" s="18" t="s">
        <v>700</v>
      </c>
      <c r="BRD12074" s="18" t="s">
        <v>700</v>
      </c>
      <c r="BRE12074" s="18" t="s">
        <v>700</v>
      </c>
      <c r="BRF12074" s="18" t="s">
        <v>700</v>
      </c>
      <c r="BRG12074" s="18" t="s">
        <v>700</v>
      </c>
      <c r="BRH12074" s="18" t="s">
        <v>700</v>
      </c>
      <c r="BRI12074" s="18" t="s">
        <v>700</v>
      </c>
      <c r="BRJ12074" s="18" t="s">
        <v>700</v>
      </c>
      <c r="BRK12074" s="18" t="s">
        <v>700</v>
      </c>
      <c r="BRL12074" s="18" t="s">
        <v>700</v>
      </c>
      <c r="BRM12074" s="18" t="s">
        <v>700</v>
      </c>
      <c r="BRN12074" s="18" t="s">
        <v>700</v>
      </c>
      <c r="BRO12074" s="18" t="s">
        <v>700</v>
      </c>
      <c r="BRP12074" s="18" t="s">
        <v>700</v>
      </c>
      <c r="BRQ12074" s="18" t="s">
        <v>700</v>
      </c>
      <c r="BRR12074" s="18" t="s">
        <v>700</v>
      </c>
      <c r="BRS12074" s="18" t="s">
        <v>700</v>
      </c>
      <c r="BRT12074" s="18" t="s">
        <v>700</v>
      </c>
      <c r="BRU12074" s="18" t="s">
        <v>700</v>
      </c>
      <c r="BRV12074" s="18" t="s">
        <v>700</v>
      </c>
      <c r="BRW12074" s="18" t="s">
        <v>700</v>
      </c>
      <c r="BRX12074" s="18" t="s">
        <v>700</v>
      </c>
      <c r="BRY12074" s="18" t="s">
        <v>700</v>
      </c>
      <c r="BRZ12074" s="18" t="s">
        <v>700</v>
      </c>
      <c r="BSA12074" s="18" t="s">
        <v>700</v>
      </c>
      <c r="BSB12074" s="18" t="s">
        <v>700</v>
      </c>
      <c r="BSC12074" s="18" t="s">
        <v>700</v>
      </c>
      <c r="BSD12074" s="18" t="s">
        <v>700</v>
      </c>
      <c r="BSE12074" s="18" t="s">
        <v>700</v>
      </c>
      <c r="BSF12074" s="18" t="s">
        <v>700</v>
      </c>
      <c r="BSG12074" s="18" t="s">
        <v>700</v>
      </c>
      <c r="BSH12074" s="18" t="s">
        <v>700</v>
      </c>
      <c r="BSI12074" s="18" t="s">
        <v>700</v>
      </c>
      <c r="BSJ12074" s="18" t="s">
        <v>700</v>
      </c>
      <c r="BSK12074" s="18" t="s">
        <v>700</v>
      </c>
      <c r="BSL12074" s="18" t="s">
        <v>700</v>
      </c>
      <c r="BSM12074" s="18" t="s">
        <v>700</v>
      </c>
      <c r="BSN12074" s="18" t="s">
        <v>700</v>
      </c>
      <c r="BSO12074" s="18" t="s">
        <v>700</v>
      </c>
      <c r="BSP12074" s="18" t="s">
        <v>700</v>
      </c>
      <c r="BSQ12074" s="18" t="s">
        <v>700</v>
      </c>
      <c r="BSR12074" s="18" t="s">
        <v>700</v>
      </c>
      <c r="BSS12074" s="18" t="s">
        <v>700</v>
      </c>
      <c r="BST12074" s="18" t="s">
        <v>700</v>
      </c>
      <c r="BSU12074" s="18" t="s">
        <v>700</v>
      </c>
      <c r="BSV12074" s="18" t="s">
        <v>700</v>
      </c>
      <c r="BSW12074" s="18" t="s">
        <v>700</v>
      </c>
      <c r="BSX12074" s="18" t="s">
        <v>700</v>
      </c>
      <c r="BSY12074" s="18" t="s">
        <v>700</v>
      </c>
      <c r="BSZ12074" s="18" t="s">
        <v>700</v>
      </c>
      <c r="BTA12074" s="18" t="s">
        <v>700</v>
      </c>
      <c r="BTB12074" s="18" t="s">
        <v>700</v>
      </c>
      <c r="BTC12074" s="18" t="s">
        <v>700</v>
      </c>
      <c r="BTD12074" s="18" t="s">
        <v>700</v>
      </c>
      <c r="BTE12074" s="18" t="s">
        <v>700</v>
      </c>
      <c r="BTF12074" s="18" t="s">
        <v>700</v>
      </c>
      <c r="BTG12074" s="18" t="s">
        <v>700</v>
      </c>
      <c r="BTH12074" s="18" t="s">
        <v>700</v>
      </c>
      <c r="BTI12074" s="18" t="s">
        <v>700</v>
      </c>
      <c r="BTJ12074" s="18" t="s">
        <v>700</v>
      </c>
      <c r="BTK12074" s="18" t="s">
        <v>700</v>
      </c>
      <c r="BTL12074" s="18" t="s">
        <v>700</v>
      </c>
      <c r="BTM12074" s="18" t="s">
        <v>700</v>
      </c>
      <c r="BTN12074" s="18" t="s">
        <v>700</v>
      </c>
      <c r="BTO12074" s="18" t="s">
        <v>700</v>
      </c>
      <c r="BTP12074" s="18" t="s">
        <v>700</v>
      </c>
      <c r="BTQ12074" s="18" t="s">
        <v>700</v>
      </c>
      <c r="BTR12074" s="18" t="s">
        <v>700</v>
      </c>
      <c r="BTS12074" s="18" t="s">
        <v>700</v>
      </c>
      <c r="BTT12074" s="18" t="s">
        <v>700</v>
      </c>
      <c r="BTU12074" s="18" t="s">
        <v>700</v>
      </c>
      <c r="BTV12074" s="18" t="s">
        <v>700</v>
      </c>
      <c r="BTW12074" s="18" t="s">
        <v>700</v>
      </c>
      <c r="BTX12074" s="18" t="s">
        <v>700</v>
      </c>
      <c r="BTY12074" s="18" t="s">
        <v>700</v>
      </c>
      <c r="BTZ12074" s="18" t="s">
        <v>700</v>
      </c>
      <c r="BUA12074" s="18" t="s">
        <v>700</v>
      </c>
      <c r="BUB12074" s="18" t="s">
        <v>700</v>
      </c>
      <c r="BUC12074" s="18" t="s">
        <v>700</v>
      </c>
      <c r="BUD12074" s="18" t="s">
        <v>700</v>
      </c>
      <c r="BUE12074" s="18" t="s">
        <v>700</v>
      </c>
      <c r="BUF12074" s="18" t="s">
        <v>700</v>
      </c>
      <c r="BUG12074" s="18" t="s">
        <v>700</v>
      </c>
      <c r="BUH12074" s="18" t="s">
        <v>700</v>
      </c>
      <c r="BUI12074" s="18" t="s">
        <v>700</v>
      </c>
      <c r="BUJ12074" s="18" t="s">
        <v>700</v>
      </c>
      <c r="BUK12074" s="18" t="s">
        <v>700</v>
      </c>
      <c r="BUL12074" s="18" t="s">
        <v>700</v>
      </c>
      <c r="BUM12074" s="18" t="s">
        <v>700</v>
      </c>
      <c r="BUN12074" s="18" t="s">
        <v>700</v>
      </c>
      <c r="BUO12074" s="18" t="s">
        <v>700</v>
      </c>
      <c r="BUP12074" s="18" t="s">
        <v>700</v>
      </c>
      <c r="BUQ12074" s="18" t="s">
        <v>700</v>
      </c>
      <c r="BUR12074" s="18" t="s">
        <v>700</v>
      </c>
      <c r="BUS12074" s="18" t="s">
        <v>700</v>
      </c>
      <c r="BUT12074" s="18" t="s">
        <v>700</v>
      </c>
      <c r="BUU12074" s="18" t="s">
        <v>700</v>
      </c>
      <c r="BUV12074" s="18" t="s">
        <v>700</v>
      </c>
      <c r="BUW12074" s="18" t="s">
        <v>700</v>
      </c>
      <c r="BUX12074" s="18" t="s">
        <v>700</v>
      </c>
      <c r="BUY12074" s="18" t="s">
        <v>700</v>
      </c>
      <c r="BUZ12074" s="18" t="s">
        <v>700</v>
      </c>
      <c r="BVA12074" s="18" t="s">
        <v>700</v>
      </c>
      <c r="BVB12074" s="18" t="s">
        <v>700</v>
      </c>
      <c r="BVC12074" s="18" t="s">
        <v>700</v>
      </c>
      <c r="BVD12074" s="18" t="s">
        <v>700</v>
      </c>
      <c r="BVE12074" s="18" t="s">
        <v>700</v>
      </c>
      <c r="BVF12074" s="18" t="s">
        <v>700</v>
      </c>
      <c r="BVG12074" s="18" t="s">
        <v>700</v>
      </c>
      <c r="BVH12074" s="18" t="s">
        <v>700</v>
      </c>
      <c r="BVI12074" s="18" t="s">
        <v>700</v>
      </c>
      <c r="BVJ12074" s="18" t="s">
        <v>700</v>
      </c>
      <c r="BVK12074" s="18" t="s">
        <v>700</v>
      </c>
      <c r="BVL12074" s="18" t="s">
        <v>700</v>
      </c>
      <c r="BVM12074" s="18" t="s">
        <v>700</v>
      </c>
      <c r="BVN12074" s="18" t="s">
        <v>700</v>
      </c>
      <c r="BVO12074" s="18" t="s">
        <v>700</v>
      </c>
      <c r="BVP12074" s="18" t="s">
        <v>700</v>
      </c>
      <c r="BVQ12074" s="18" t="s">
        <v>700</v>
      </c>
      <c r="BVR12074" s="18" t="s">
        <v>700</v>
      </c>
      <c r="BVS12074" s="18" t="s">
        <v>700</v>
      </c>
      <c r="BVT12074" s="18" t="s">
        <v>700</v>
      </c>
      <c r="BVU12074" s="18" t="s">
        <v>700</v>
      </c>
      <c r="BVV12074" s="18" t="s">
        <v>700</v>
      </c>
      <c r="BVW12074" s="18" t="s">
        <v>700</v>
      </c>
      <c r="BVX12074" s="18" t="s">
        <v>700</v>
      </c>
      <c r="BVY12074" s="18" t="s">
        <v>700</v>
      </c>
      <c r="BVZ12074" s="18" t="s">
        <v>700</v>
      </c>
      <c r="BWA12074" s="18" t="s">
        <v>700</v>
      </c>
      <c r="BWB12074" s="18" t="s">
        <v>700</v>
      </c>
      <c r="BWC12074" s="18" t="s">
        <v>700</v>
      </c>
      <c r="BWD12074" s="18" t="s">
        <v>700</v>
      </c>
      <c r="BWE12074" s="18" t="s">
        <v>700</v>
      </c>
      <c r="BWF12074" s="18" t="s">
        <v>700</v>
      </c>
      <c r="BWG12074" s="18" t="s">
        <v>700</v>
      </c>
      <c r="BWH12074" s="18" t="s">
        <v>700</v>
      </c>
      <c r="BWI12074" s="18" t="s">
        <v>700</v>
      </c>
      <c r="BWJ12074" s="18" t="s">
        <v>700</v>
      </c>
      <c r="BWK12074" s="18" t="s">
        <v>700</v>
      </c>
      <c r="BWL12074" s="18" t="s">
        <v>700</v>
      </c>
      <c r="BWM12074" s="18" t="s">
        <v>700</v>
      </c>
      <c r="BWN12074" s="18" t="s">
        <v>700</v>
      </c>
      <c r="BWO12074" s="18" t="s">
        <v>700</v>
      </c>
      <c r="BWP12074" s="18" t="s">
        <v>700</v>
      </c>
      <c r="BWQ12074" s="18" t="s">
        <v>700</v>
      </c>
      <c r="BWR12074" s="18" t="s">
        <v>700</v>
      </c>
      <c r="BWS12074" s="18" t="s">
        <v>700</v>
      </c>
      <c r="BWT12074" s="18" t="s">
        <v>700</v>
      </c>
      <c r="BWU12074" s="18" t="s">
        <v>700</v>
      </c>
      <c r="BWV12074" s="18" t="s">
        <v>700</v>
      </c>
      <c r="BWW12074" s="18" t="s">
        <v>700</v>
      </c>
      <c r="BWX12074" s="18" t="s">
        <v>700</v>
      </c>
      <c r="BWY12074" s="18" t="s">
        <v>700</v>
      </c>
      <c r="BWZ12074" s="18" t="s">
        <v>700</v>
      </c>
      <c r="BXA12074" s="18" t="s">
        <v>700</v>
      </c>
      <c r="BXB12074" s="18" t="s">
        <v>700</v>
      </c>
      <c r="BXC12074" s="18" t="s">
        <v>700</v>
      </c>
      <c r="BXD12074" s="18" t="s">
        <v>700</v>
      </c>
      <c r="BXE12074" s="18" t="s">
        <v>700</v>
      </c>
      <c r="BXF12074" s="18" t="s">
        <v>700</v>
      </c>
      <c r="BXG12074" s="18" t="s">
        <v>700</v>
      </c>
      <c r="BXH12074" s="18" t="s">
        <v>700</v>
      </c>
      <c r="BXI12074" s="18" t="s">
        <v>700</v>
      </c>
      <c r="BXJ12074" s="18" t="s">
        <v>700</v>
      </c>
      <c r="BXK12074" s="18" t="s">
        <v>700</v>
      </c>
      <c r="BXL12074" s="18" t="s">
        <v>700</v>
      </c>
      <c r="BXM12074" s="18" t="s">
        <v>700</v>
      </c>
      <c r="BXN12074" s="18" t="s">
        <v>700</v>
      </c>
      <c r="BXO12074" s="18" t="s">
        <v>700</v>
      </c>
      <c r="BXP12074" s="18" t="s">
        <v>700</v>
      </c>
      <c r="BXQ12074" s="18" t="s">
        <v>700</v>
      </c>
      <c r="BXR12074" s="18" t="s">
        <v>700</v>
      </c>
      <c r="BXS12074" s="18" t="s">
        <v>700</v>
      </c>
      <c r="BXT12074" s="18" t="s">
        <v>700</v>
      </c>
      <c r="BXU12074" s="18" t="s">
        <v>700</v>
      </c>
      <c r="BXV12074" s="18" t="s">
        <v>700</v>
      </c>
      <c r="BXW12074" s="18" t="s">
        <v>700</v>
      </c>
      <c r="BXX12074" s="18" t="s">
        <v>700</v>
      </c>
      <c r="BXY12074" s="18" t="s">
        <v>700</v>
      </c>
      <c r="BXZ12074" s="18" t="s">
        <v>700</v>
      </c>
      <c r="BYA12074" s="18" t="s">
        <v>700</v>
      </c>
      <c r="BYB12074" s="18" t="s">
        <v>700</v>
      </c>
      <c r="BYC12074" s="18" t="s">
        <v>700</v>
      </c>
      <c r="BYD12074" s="18" t="s">
        <v>700</v>
      </c>
      <c r="BYE12074" s="18" t="s">
        <v>700</v>
      </c>
      <c r="BYF12074" s="18" t="s">
        <v>700</v>
      </c>
      <c r="BYG12074" s="18" t="s">
        <v>700</v>
      </c>
      <c r="BYH12074" s="18" t="s">
        <v>700</v>
      </c>
      <c r="BYI12074" s="18" t="s">
        <v>700</v>
      </c>
      <c r="BYJ12074" s="18" t="s">
        <v>700</v>
      </c>
      <c r="BYK12074" s="18" t="s">
        <v>700</v>
      </c>
      <c r="BYL12074" s="18" t="s">
        <v>700</v>
      </c>
      <c r="BYM12074" s="18" t="s">
        <v>700</v>
      </c>
      <c r="BYN12074" s="18" t="s">
        <v>700</v>
      </c>
      <c r="BYO12074" s="18" t="s">
        <v>700</v>
      </c>
      <c r="BYP12074" s="18" t="s">
        <v>700</v>
      </c>
      <c r="BYQ12074" s="18" t="s">
        <v>700</v>
      </c>
      <c r="BYR12074" s="18" t="s">
        <v>700</v>
      </c>
      <c r="BYS12074" s="18" t="s">
        <v>700</v>
      </c>
      <c r="BYT12074" s="18" t="s">
        <v>700</v>
      </c>
      <c r="BYU12074" s="18" t="s">
        <v>700</v>
      </c>
      <c r="BYV12074" s="18" t="s">
        <v>700</v>
      </c>
      <c r="BYW12074" s="18" t="s">
        <v>700</v>
      </c>
      <c r="BYX12074" s="18" t="s">
        <v>700</v>
      </c>
      <c r="BYY12074" s="18" t="s">
        <v>700</v>
      </c>
      <c r="BYZ12074" s="18" t="s">
        <v>700</v>
      </c>
      <c r="BZA12074" s="18" t="s">
        <v>700</v>
      </c>
      <c r="BZB12074" s="18" t="s">
        <v>700</v>
      </c>
      <c r="BZC12074" s="18" t="s">
        <v>700</v>
      </c>
      <c r="BZD12074" s="18" t="s">
        <v>700</v>
      </c>
      <c r="BZE12074" s="18" t="s">
        <v>700</v>
      </c>
      <c r="BZF12074" s="18" t="s">
        <v>700</v>
      </c>
      <c r="BZG12074" s="18" t="s">
        <v>700</v>
      </c>
      <c r="BZH12074" s="18" t="s">
        <v>700</v>
      </c>
      <c r="BZI12074" s="18" t="s">
        <v>700</v>
      </c>
      <c r="BZJ12074" s="18" t="s">
        <v>700</v>
      </c>
      <c r="BZK12074" s="18" t="s">
        <v>700</v>
      </c>
      <c r="BZL12074" s="18" t="s">
        <v>700</v>
      </c>
      <c r="BZM12074" s="18" t="s">
        <v>700</v>
      </c>
      <c r="BZN12074" s="18" t="s">
        <v>700</v>
      </c>
      <c r="BZO12074" s="18" t="s">
        <v>700</v>
      </c>
      <c r="BZP12074" s="18" t="s">
        <v>700</v>
      </c>
      <c r="BZQ12074" s="18" t="s">
        <v>700</v>
      </c>
      <c r="BZR12074" s="18" t="s">
        <v>700</v>
      </c>
      <c r="BZS12074" s="18" t="s">
        <v>700</v>
      </c>
      <c r="BZT12074" s="18" t="s">
        <v>700</v>
      </c>
      <c r="BZU12074" s="18" t="s">
        <v>700</v>
      </c>
      <c r="BZV12074" s="18" t="s">
        <v>700</v>
      </c>
      <c r="BZW12074" s="18" t="s">
        <v>700</v>
      </c>
      <c r="BZX12074" s="18" t="s">
        <v>700</v>
      </c>
      <c r="BZY12074" s="18" t="s">
        <v>700</v>
      </c>
      <c r="BZZ12074" s="18" t="s">
        <v>700</v>
      </c>
      <c r="CAA12074" s="18" t="s">
        <v>700</v>
      </c>
      <c r="CAB12074" s="18" t="s">
        <v>700</v>
      </c>
      <c r="CAC12074" s="18" t="s">
        <v>700</v>
      </c>
      <c r="CAD12074" s="18" t="s">
        <v>700</v>
      </c>
      <c r="CAE12074" s="18" t="s">
        <v>700</v>
      </c>
      <c r="CAF12074" s="18" t="s">
        <v>700</v>
      </c>
      <c r="CAG12074" s="18" t="s">
        <v>700</v>
      </c>
      <c r="CAH12074" s="18" t="s">
        <v>700</v>
      </c>
      <c r="CAI12074" s="18" t="s">
        <v>700</v>
      </c>
      <c r="CAJ12074" s="18" t="s">
        <v>700</v>
      </c>
      <c r="CAK12074" s="18" t="s">
        <v>700</v>
      </c>
      <c r="CAL12074" s="18" t="s">
        <v>700</v>
      </c>
      <c r="CAM12074" s="18" t="s">
        <v>700</v>
      </c>
      <c r="CAN12074" s="18" t="s">
        <v>700</v>
      </c>
      <c r="CAO12074" s="18" t="s">
        <v>700</v>
      </c>
      <c r="CAP12074" s="18" t="s">
        <v>700</v>
      </c>
      <c r="CAQ12074" s="18" t="s">
        <v>700</v>
      </c>
      <c r="CAR12074" s="18" t="s">
        <v>700</v>
      </c>
      <c r="CAS12074" s="18" t="s">
        <v>700</v>
      </c>
      <c r="CAT12074" s="18" t="s">
        <v>700</v>
      </c>
      <c r="CAU12074" s="18" t="s">
        <v>700</v>
      </c>
      <c r="CAV12074" s="18" t="s">
        <v>700</v>
      </c>
      <c r="CAW12074" s="18" t="s">
        <v>700</v>
      </c>
      <c r="CAX12074" s="18" t="s">
        <v>700</v>
      </c>
      <c r="CAY12074" s="18" t="s">
        <v>700</v>
      </c>
      <c r="CAZ12074" s="18" t="s">
        <v>700</v>
      </c>
      <c r="CBA12074" s="18" t="s">
        <v>700</v>
      </c>
      <c r="CBB12074" s="18" t="s">
        <v>700</v>
      </c>
      <c r="CBC12074" s="18" t="s">
        <v>700</v>
      </c>
      <c r="CBD12074" s="18" t="s">
        <v>700</v>
      </c>
      <c r="CBE12074" s="18" t="s">
        <v>700</v>
      </c>
      <c r="CBF12074" s="18" t="s">
        <v>700</v>
      </c>
      <c r="CBG12074" s="18" t="s">
        <v>700</v>
      </c>
      <c r="CBH12074" s="18" t="s">
        <v>700</v>
      </c>
      <c r="CBI12074" s="18" t="s">
        <v>700</v>
      </c>
      <c r="CBJ12074" s="18" t="s">
        <v>700</v>
      </c>
      <c r="CBK12074" s="18" t="s">
        <v>700</v>
      </c>
      <c r="CBL12074" s="18" t="s">
        <v>700</v>
      </c>
      <c r="CBM12074" s="18" t="s">
        <v>700</v>
      </c>
      <c r="CBN12074" s="18" t="s">
        <v>700</v>
      </c>
      <c r="CBO12074" s="18" t="s">
        <v>700</v>
      </c>
      <c r="CBP12074" s="18" t="s">
        <v>700</v>
      </c>
      <c r="CBQ12074" s="18" t="s">
        <v>700</v>
      </c>
      <c r="CBR12074" s="18" t="s">
        <v>700</v>
      </c>
      <c r="CBS12074" s="18" t="s">
        <v>700</v>
      </c>
      <c r="CBT12074" s="18" t="s">
        <v>700</v>
      </c>
      <c r="CBU12074" s="18" t="s">
        <v>700</v>
      </c>
      <c r="CBV12074" s="18" t="s">
        <v>700</v>
      </c>
      <c r="CBW12074" s="18" t="s">
        <v>700</v>
      </c>
      <c r="CBX12074" s="18" t="s">
        <v>700</v>
      </c>
      <c r="CBY12074" s="18" t="s">
        <v>700</v>
      </c>
      <c r="CBZ12074" s="18" t="s">
        <v>700</v>
      </c>
      <c r="CCA12074" s="18" t="s">
        <v>700</v>
      </c>
      <c r="CCB12074" s="18" t="s">
        <v>700</v>
      </c>
      <c r="CCC12074" s="18" t="s">
        <v>700</v>
      </c>
      <c r="CCD12074" s="18" t="s">
        <v>700</v>
      </c>
      <c r="CCE12074" s="18" t="s">
        <v>700</v>
      </c>
      <c r="CCF12074" s="18" t="s">
        <v>700</v>
      </c>
      <c r="CCG12074" s="18" t="s">
        <v>700</v>
      </c>
      <c r="CCH12074" s="18" t="s">
        <v>700</v>
      </c>
      <c r="CCI12074" s="18" t="s">
        <v>700</v>
      </c>
      <c r="CCJ12074" s="18" t="s">
        <v>700</v>
      </c>
      <c r="CCK12074" s="18" t="s">
        <v>700</v>
      </c>
      <c r="CCL12074" s="18" t="s">
        <v>700</v>
      </c>
      <c r="CCM12074" s="18" t="s">
        <v>700</v>
      </c>
      <c r="CCN12074" s="18" t="s">
        <v>700</v>
      </c>
      <c r="CCO12074" s="18" t="s">
        <v>700</v>
      </c>
      <c r="CCP12074" s="18" t="s">
        <v>700</v>
      </c>
      <c r="CCQ12074" s="18" t="s">
        <v>700</v>
      </c>
      <c r="CCR12074" s="18" t="s">
        <v>700</v>
      </c>
      <c r="CCS12074" s="18" t="s">
        <v>700</v>
      </c>
      <c r="CCT12074" s="18" t="s">
        <v>700</v>
      </c>
      <c r="CCU12074" s="18" t="s">
        <v>700</v>
      </c>
      <c r="CCV12074" s="18" t="s">
        <v>700</v>
      </c>
      <c r="CCW12074" s="18" t="s">
        <v>700</v>
      </c>
      <c r="CCX12074" s="18" t="s">
        <v>700</v>
      </c>
      <c r="CCY12074" s="18" t="s">
        <v>700</v>
      </c>
      <c r="CCZ12074" s="18" t="s">
        <v>700</v>
      </c>
      <c r="CDA12074" s="18" t="s">
        <v>700</v>
      </c>
      <c r="CDB12074" s="18" t="s">
        <v>700</v>
      </c>
      <c r="CDC12074" s="18" t="s">
        <v>700</v>
      </c>
      <c r="CDD12074" s="18" t="s">
        <v>700</v>
      </c>
      <c r="CDE12074" s="18" t="s">
        <v>700</v>
      </c>
      <c r="CDF12074" s="18" t="s">
        <v>700</v>
      </c>
      <c r="CDG12074" s="18" t="s">
        <v>700</v>
      </c>
      <c r="CDH12074" s="18" t="s">
        <v>700</v>
      </c>
      <c r="CDI12074" s="18" t="s">
        <v>700</v>
      </c>
      <c r="CDJ12074" s="18" t="s">
        <v>700</v>
      </c>
      <c r="CDK12074" s="18" t="s">
        <v>700</v>
      </c>
      <c r="CDL12074" s="18" t="s">
        <v>700</v>
      </c>
      <c r="CDM12074" s="18" t="s">
        <v>700</v>
      </c>
      <c r="CDN12074" s="18" t="s">
        <v>700</v>
      </c>
      <c r="CDO12074" s="18" t="s">
        <v>700</v>
      </c>
      <c r="CDP12074" s="18" t="s">
        <v>700</v>
      </c>
      <c r="CDQ12074" s="18" t="s">
        <v>700</v>
      </c>
      <c r="CDR12074" s="18" t="s">
        <v>700</v>
      </c>
      <c r="CDS12074" s="18" t="s">
        <v>700</v>
      </c>
      <c r="CDT12074" s="18" t="s">
        <v>700</v>
      </c>
      <c r="CDU12074" s="18" t="s">
        <v>700</v>
      </c>
      <c r="CDV12074" s="18" t="s">
        <v>700</v>
      </c>
      <c r="CDW12074" s="18" t="s">
        <v>700</v>
      </c>
      <c r="CDX12074" s="18" t="s">
        <v>700</v>
      </c>
      <c r="CDY12074" s="18" t="s">
        <v>700</v>
      </c>
      <c r="CDZ12074" s="18" t="s">
        <v>700</v>
      </c>
      <c r="CEA12074" s="18" t="s">
        <v>700</v>
      </c>
      <c r="CEB12074" s="18" t="s">
        <v>700</v>
      </c>
      <c r="CEC12074" s="18" t="s">
        <v>700</v>
      </c>
      <c r="CED12074" s="18" t="s">
        <v>700</v>
      </c>
      <c r="CEE12074" s="18" t="s">
        <v>700</v>
      </c>
      <c r="CEF12074" s="18" t="s">
        <v>700</v>
      </c>
      <c r="CEG12074" s="18" t="s">
        <v>700</v>
      </c>
      <c r="CEH12074" s="18" t="s">
        <v>700</v>
      </c>
      <c r="CEI12074" s="18" t="s">
        <v>700</v>
      </c>
      <c r="CEJ12074" s="18" t="s">
        <v>700</v>
      </c>
      <c r="CEK12074" s="18" t="s">
        <v>700</v>
      </c>
      <c r="CEL12074" s="18" t="s">
        <v>700</v>
      </c>
      <c r="CEM12074" s="18" t="s">
        <v>700</v>
      </c>
      <c r="CEN12074" s="18" t="s">
        <v>700</v>
      </c>
      <c r="CEO12074" s="18" t="s">
        <v>700</v>
      </c>
      <c r="CEP12074" s="18" t="s">
        <v>700</v>
      </c>
      <c r="CEQ12074" s="18" t="s">
        <v>700</v>
      </c>
      <c r="CER12074" s="18" t="s">
        <v>700</v>
      </c>
      <c r="CES12074" s="18" t="s">
        <v>700</v>
      </c>
      <c r="CET12074" s="18" t="s">
        <v>700</v>
      </c>
      <c r="CEU12074" s="18" t="s">
        <v>700</v>
      </c>
      <c r="CEV12074" s="18" t="s">
        <v>700</v>
      </c>
      <c r="CEW12074" s="18" t="s">
        <v>700</v>
      </c>
      <c r="CEX12074" s="18" t="s">
        <v>700</v>
      </c>
      <c r="CEY12074" s="18" t="s">
        <v>700</v>
      </c>
      <c r="CEZ12074" s="18" t="s">
        <v>700</v>
      </c>
      <c r="CFA12074" s="18" t="s">
        <v>700</v>
      </c>
      <c r="CFB12074" s="18" t="s">
        <v>700</v>
      </c>
      <c r="CFC12074" s="18" t="s">
        <v>700</v>
      </c>
      <c r="CFD12074" s="18" t="s">
        <v>700</v>
      </c>
      <c r="CFE12074" s="18" t="s">
        <v>700</v>
      </c>
      <c r="CFF12074" s="18" t="s">
        <v>700</v>
      </c>
      <c r="CFG12074" s="18" t="s">
        <v>700</v>
      </c>
      <c r="CFH12074" s="18" t="s">
        <v>700</v>
      </c>
      <c r="CFI12074" s="18" t="s">
        <v>700</v>
      </c>
      <c r="CFJ12074" s="18" t="s">
        <v>700</v>
      </c>
      <c r="CFK12074" s="18" t="s">
        <v>700</v>
      </c>
      <c r="CFL12074" s="18" t="s">
        <v>700</v>
      </c>
      <c r="CFM12074" s="18" t="s">
        <v>700</v>
      </c>
      <c r="CFN12074" s="18" t="s">
        <v>700</v>
      </c>
      <c r="CFO12074" s="18" t="s">
        <v>700</v>
      </c>
      <c r="CFP12074" s="18" t="s">
        <v>700</v>
      </c>
      <c r="CFQ12074" s="18" t="s">
        <v>700</v>
      </c>
      <c r="CFR12074" s="18" t="s">
        <v>700</v>
      </c>
      <c r="CFS12074" s="18" t="s">
        <v>700</v>
      </c>
      <c r="CFT12074" s="18" t="s">
        <v>700</v>
      </c>
      <c r="CFU12074" s="18" t="s">
        <v>700</v>
      </c>
      <c r="CFV12074" s="18" t="s">
        <v>700</v>
      </c>
      <c r="CFW12074" s="18" t="s">
        <v>700</v>
      </c>
      <c r="CFX12074" s="18" t="s">
        <v>700</v>
      </c>
      <c r="CFY12074" s="18" t="s">
        <v>700</v>
      </c>
      <c r="CFZ12074" s="18" t="s">
        <v>700</v>
      </c>
      <c r="CGA12074" s="18" t="s">
        <v>700</v>
      </c>
      <c r="CGB12074" s="18" t="s">
        <v>700</v>
      </c>
      <c r="CGC12074" s="18" t="s">
        <v>700</v>
      </c>
      <c r="CGD12074" s="18" t="s">
        <v>700</v>
      </c>
      <c r="CGE12074" s="18" t="s">
        <v>700</v>
      </c>
      <c r="CGF12074" s="18" t="s">
        <v>700</v>
      </c>
      <c r="CGG12074" s="18" t="s">
        <v>700</v>
      </c>
      <c r="CGH12074" s="18" t="s">
        <v>700</v>
      </c>
      <c r="CGI12074" s="18" t="s">
        <v>700</v>
      </c>
      <c r="CGJ12074" s="18" t="s">
        <v>700</v>
      </c>
      <c r="CGK12074" s="18" t="s">
        <v>700</v>
      </c>
      <c r="CGL12074" s="18" t="s">
        <v>700</v>
      </c>
      <c r="CGM12074" s="18" t="s">
        <v>700</v>
      </c>
      <c r="CGN12074" s="18" t="s">
        <v>700</v>
      </c>
      <c r="CGO12074" s="18" t="s">
        <v>700</v>
      </c>
      <c r="CGP12074" s="18" t="s">
        <v>700</v>
      </c>
      <c r="CGQ12074" s="18" t="s">
        <v>700</v>
      </c>
      <c r="CGR12074" s="18" t="s">
        <v>700</v>
      </c>
      <c r="CGS12074" s="18" t="s">
        <v>700</v>
      </c>
      <c r="CGT12074" s="18" t="s">
        <v>700</v>
      </c>
      <c r="CGU12074" s="18" t="s">
        <v>700</v>
      </c>
      <c r="CGV12074" s="18" t="s">
        <v>700</v>
      </c>
      <c r="CGW12074" s="18" t="s">
        <v>700</v>
      </c>
      <c r="CGX12074" s="18" t="s">
        <v>700</v>
      </c>
      <c r="CGY12074" s="18" t="s">
        <v>700</v>
      </c>
      <c r="CGZ12074" s="18" t="s">
        <v>700</v>
      </c>
      <c r="CHA12074" s="18" t="s">
        <v>700</v>
      </c>
      <c r="CHB12074" s="18" t="s">
        <v>700</v>
      </c>
      <c r="CHC12074" s="18" t="s">
        <v>700</v>
      </c>
      <c r="CHD12074" s="18" t="s">
        <v>700</v>
      </c>
      <c r="CHE12074" s="18" t="s">
        <v>700</v>
      </c>
      <c r="CHF12074" s="18" t="s">
        <v>700</v>
      </c>
      <c r="CHG12074" s="18" t="s">
        <v>700</v>
      </c>
      <c r="CHH12074" s="18" t="s">
        <v>700</v>
      </c>
      <c r="CHI12074" s="18" t="s">
        <v>700</v>
      </c>
      <c r="CHJ12074" s="18" t="s">
        <v>700</v>
      </c>
      <c r="CHK12074" s="18" t="s">
        <v>700</v>
      </c>
      <c r="CHL12074" s="18" t="s">
        <v>700</v>
      </c>
      <c r="CHM12074" s="18" t="s">
        <v>700</v>
      </c>
      <c r="CHN12074" s="18" t="s">
        <v>700</v>
      </c>
      <c r="CHO12074" s="18" t="s">
        <v>700</v>
      </c>
      <c r="CHP12074" s="18" t="s">
        <v>700</v>
      </c>
      <c r="CHQ12074" s="18" t="s">
        <v>700</v>
      </c>
      <c r="CHR12074" s="18" t="s">
        <v>700</v>
      </c>
      <c r="CHS12074" s="18" t="s">
        <v>700</v>
      </c>
      <c r="CHT12074" s="18" t="s">
        <v>700</v>
      </c>
      <c r="CHU12074" s="18" t="s">
        <v>700</v>
      </c>
      <c r="CHV12074" s="18" t="s">
        <v>700</v>
      </c>
      <c r="CHW12074" s="18" t="s">
        <v>700</v>
      </c>
      <c r="CHX12074" s="18" t="s">
        <v>700</v>
      </c>
      <c r="CHY12074" s="18" t="s">
        <v>700</v>
      </c>
      <c r="CHZ12074" s="18" t="s">
        <v>700</v>
      </c>
      <c r="CIA12074" s="18" t="s">
        <v>700</v>
      </c>
      <c r="CIB12074" s="18" t="s">
        <v>700</v>
      </c>
      <c r="CIC12074" s="18" t="s">
        <v>700</v>
      </c>
      <c r="CID12074" s="18" t="s">
        <v>700</v>
      </c>
      <c r="CIE12074" s="18" t="s">
        <v>700</v>
      </c>
      <c r="CIF12074" s="18" t="s">
        <v>700</v>
      </c>
      <c r="CIG12074" s="18" t="s">
        <v>700</v>
      </c>
      <c r="CIH12074" s="18" t="s">
        <v>700</v>
      </c>
      <c r="CII12074" s="18" t="s">
        <v>700</v>
      </c>
      <c r="CIJ12074" s="18" t="s">
        <v>700</v>
      </c>
      <c r="CIK12074" s="18" t="s">
        <v>700</v>
      </c>
      <c r="CIL12074" s="18" t="s">
        <v>700</v>
      </c>
      <c r="CIM12074" s="18" t="s">
        <v>700</v>
      </c>
      <c r="CIN12074" s="18" t="s">
        <v>700</v>
      </c>
      <c r="CIO12074" s="18" t="s">
        <v>700</v>
      </c>
      <c r="CIP12074" s="18" t="s">
        <v>700</v>
      </c>
      <c r="CIQ12074" s="18" t="s">
        <v>700</v>
      </c>
      <c r="CIR12074" s="18" t="s">
        <v>700</v>
      </c>
      <c r="CIS12074" s="18" t="s">
        <v>700</v>
      </c>
      <c r="CIT12074" s="18" t="s">
        <v>700</v>
      </c>
      <c r="CIU12074" s="18" t="s">
        <v>700</v>
      </c>
      <c r="CIV12074" s="18" t="s">
        <v>700</v>
      </c>
      <c r="CIW12074" s="18" t="s">
        <v>700</v>
      </c>
      <c r="CIX12074" s="18" t="s">
        <v>700</v>
      </c>
      <c r="CIY12074" s="18" t="s">
        <v>700</v>
      </c>
      <c r="CIZ12074" s="18" t="s">
        <v>700</v>
      </c>
      <c r="CJA12074" s="18" t="s">
        <v>700</v>
      </c>
      <c r="CJB12074" s="18" t="s">
        <v>700</v>
      </c>
      <c r="CJC12074" s="18" t="s">
        <v>700</v>
      </c>
      <c r="CJD12074" s="18" t="s">
        <v>700</v>
      </c>
      <c r="CJE12074" s="18" t="s">
        <v>700</v>
      </c>
      <c r="CJF12074" s="18" t="s">
        <v>700</v>
      </c>
      <c r="CJG12074" s="18" t="s">
        <v>700</v>
      </c>
      <c r="CJH12074" s="18" t="s">
        <v>700</v>
      </c>
      <c r="CJI12074" s="18" t="s">
        <v>700</v>
      </c>
      <c r="CJJ12074" s="18" t="s">
        <v>700</v>
      </c>
      <c r="CJK12074" s="18" t="s">
        <v>700</v>
      </c>
      <c r="CJL12074" s="18" t="s">
        <v>700</v>
      </c>
      <c r="CJM12074" s="18" t="s">
        <v>700</v>
      </c>
      <c r="CJN12074" s="18" t="s">
        <v>700</v>
      </c>
      <c r="CJO12074" s="18" t="s">
        <v>700</v>
      </c>
      <c r="CJP12074" s="18" t="s">
        <v>700</v>
      </c>
      <c r="CJQ12074" s="18" t="s">
        <v>700</v>
      </c>
      <c r="CJR12074" s="18" t="s">
        <v>700</v>
      </c>
      <c r="CJS12074" s="18" t="s">
        <v>700</v>
      </c>
      <c r="CJT12074" s="18" t="s">
        <v>700</v>
      </c>
      <c r="CJU12074" s="18" t="s">
        <v>700</v>
      </c>
      <c r="CJV12074" s="18" t="s">
        <v>700</v>
      </c>
      <c r="CJW12074" s="18" t="s">
        <v>700</v>
      </c>
      <c r="CJX12074" s="18" t="s">
        <v>700</v>
      </c>
      <c r="CJY12074" s="18" t="s">
        <v>700</v>
      </c>
      <c r="CJZ12074" s="18" t="s">
        <v>700</v>
      </c>
      <c r="CKA12074" s="18" t="s">
        <v>700</v>
      </c>
      <c r="CKB12074" s="18" t="s">
        <v>700</v>
      </c>
      <c r="CKC12074" s="18" t="s">
        <v>700</v>
      </c>
      <c r="CKD12074" s="18" t="s">
        <v>700</v>
      </c>
      <c r="CKE12074" s="18" t="s">
        <v>700</v>
      </c>
      <c r="CKF12074" s="18" t="s">
        <v>700</v>
      </c>
      <c r="CKG12074" s="18" t="s">
        <v>700</v>
      </c>
      <c r="CKH12074" s="18" t="s">
        <v>700</v>
      </c>
      <c r="CKI12074" s="18" t="s">
        <v>700</v>
      </c>
      <c r="CKJ12074" s="18" t="s">
        <v>700</v>
      </c>
      <c r="CKK12074" s="18" t="s">
        <v>700</v>
      </c>
      <c r="CKL12074" s="18" t="s">
        <v>700</v>
      </c>
      <c r="CKM12074" s="18" t="s">
        <v>700</v>
      </c>
      <c r="CKN12074" s="18" t="s">
        <v>700</v>
      </c>
      <c r="CKO12074" s="18" t="s">
        <v>700</v>
      </c>
      <c r="CKP12074" s="18" t="s">
        <v>700</v>
      </c>
      <c r="CKQ12074" s="18" t="s">
        <v>700</v>
      </c>
      <c r="CKR12074" s="18" t="s">
        <v>700</v>
      </c>
      <c r="CKS12074" s="18" t="s">
        <v>700</v>
      </c>
      <c r="CKT12074" s="18" t="s">
        <v>700</v>
      </c>
      <c r="CKU12074" s="18" t="s">
        <v>700</v>
      </c>
      <c r="CKV12074" s="18" t="s">
        <v>700</v>
      </c>
      <c r="CKW12074" s="18" t="s">
        <v>700</v>
      </c>
      <c r="CKX12074" s="18" t="s">
        <v>700</v>
      </c>
      <c r="CKY12074" s="18" t="s">
        <v>700</v>
      </c>
      <c r="CKZ12074" s="18" t="s">
        <v>700</v>
      </c>
      <c r="CLA12074" s="18" t="s">
        <v>700</v>
      </c>
      <c r="CLB12074" s="18" t="s">
        <v>700</v>
      </c>
      <c r="CLC12074" s="18" t="s">
        <v>700</v>
      </c>
      <c r="CLD12074" s="18" t="s">
        <v>700</v>
      </c>
      <c r="CLE12074" s="18" t="s">
        <v>700</v>
      </c>
      <c r="CLF12074" s="18" t="s">
        <v>700</v>
      </c>
      <c r="CLG12074" s="18" t="s">
        <v>700</v>
      </c>
      <c r="CLH12074" s="18" t="s">
        <v>700</v>
      </c>
      <c r="CLI12074" s="18" t="s">
        <v>700</v>
      </c>
      <c r="CLJ12074" s="18" t="s">
        <v>700</v>
      </c>
      <c r="CLK12074" s="18" t="s">
        <v>700</v>
      </c>
      <c r="CLL12074" s="18" t="s">
        <v>700</v>
      </c>
      <c r="CLM12074" s="18" t="s">
        <v>700</v>
      </c>
      <c r="CLN12074" s="18" t="s">
        <v>700</v>
      </c>
      <c r="CLO12074" s="18" t="s">
        <v>700</v>
      </c>
      <c r="CLP12074" s="18" t="s">
        <v>700</v>
      </c>
      <c r="CLQ12074" s="18" t="s">
        <v>700</v>
      </c>
      <c r="CLR12074" s="18" t="s">
        <v>700</v>
      </c>
      <c r="CLS12074" s="18" t="s">
        <v>700</v>
      </c>
      <c r="CLT12074" s="18" t="s">
        <v>700</v>
      </c>
      <c r="CLU12074" s="18" t="s">
        <v>700</v>
      </c>
      <c r="CLV12074" s="18" t="s">
        <v>700</v>
      </c>
      <c r="CLW12074" s="18" t="s">
        <v>700</v>
      </c>
      <c r="CLX12074" s="18" t="s">
        <v>700</v>
      </c>
      <c r="CLY12074" s="18" t="s">
        <v>700</v>
      </c>
      <c r="CLZ12074" s="18" t="s">
        <v>700</v>
      </c>
      <c r="CMA12074" s="18" t="s">
        <v>700</v>
      </c>
      <c r="CMB12074" s="18" t="s">
        <v>700</v>
      </c>
      <c r="CMC12074" s="18" t="s">
        <v>700</v>
      </c>
      <c r="CMD12074" s="18" t="s">
        <v>700</v>
      </c>
      <c r="CME12074" s="18" t="s">
        <v>700</v>
      </c>
      <c r="CMF12074" s="18" t="s">
        <v>700</v>
      </c>
      <c r="CMG12074" s="18" t="s">
        <v>700</v>
      </c>
      <c r="CMH12074" s="18" t="s">
        <v>700</v>
      </c>
      <c r="CMI12074" s="18" t="s">
        <v>700</v>
      </c>
      <c r="CMJ12074" s="18" t="s">
        <v>700</v>
      </c>
      <c r="CMK12074" s="18" t="s">
        <v>700</v>
      </c>
      <c r="CML12074" s="18" t="s">
        <v>700</v>
      </c>
      <c r="CMM12074" s="18" t="s">
        <v>700</v>
      </c>
      <c r="CMN12074" s="18" t="s">
        <v>700</v>
      </c>
      <c r="CMO12074" s="18" t="s">
        <v>700</v>
      </c>
      <c r="CMP12074" s="18" t="s">
        <v>700</v>
      </c>
      <c r="CMQ12074" s="18" t="s">
        <v>700</v>
      </c>
      <c r="CMR12074" s="18" t="s">
        <v>700</v>
      </c>
      <c r="CMS12074" s="18" t="s">
        <v>700</v>
      </c>
      <c r="CMT12074" s="18" t="s">
        <v>700</v>
      </c>
      <c r="CMU12074" s="18" t="s">
        <v>700</v>
      </c>
      <c r="CMV12074" s="18" t="s">
        <v>700</v>
      </c>
      <c r="CMW12074" s="18" t="s">
        <v>700</v>
      </c>
      <c r="CMX12074" s="18" t="s">
        <v>700</v>
      </c>
      <c r="CMY12074" s="18" t="s">
        <v>700</v>
      </c>
      <c r="CMZ12074" s="18" t="s">
        <v>700</v>
      </c>
      <c r="CNA12074" s="18" t="s">
        <v>700</v>
      </c>
      <c r="CNB12074" s="18" t="s">
        <v>700</v>
      </c>
      <c r="CNC12074" s="18" t="s">
        <v>700</v>
      </c>
      <c r="CND12074" s="18" t="s">
        <v>700</v>
      </c>
      <c r="CNE12074" s="18" t="s">
        <v>700</v>
      </c>
      <c r="CNF12074" s="18" t="s">
        <v>700</v>
      </c>
      <c r="CNG12074" s="18" t="s">
        <v>700</v>
      </c>
      <c r="CNH12074" s="18" t="s">
        <v>700</v>
      </c>
      <c r="CNI12074" s="18" t="s">
        <v>700</v>
      </c>
      <c r="CNJ12074" s="18" t="s">
        <v>700</v>
      </c>
      <c r="CNK12074" s="18" t="s">
        <v>700</v>
      </c>
      <c r="CNL12074" s="18" t="s">
        <v>700</v>
      </c>
      <c r="CNM12074" s="18" t="s">
        <v>700</v>
      </c>
      <c r="CNN12074" s="18" t="s">
        <v>700</v>
      </c>
      <c r="CNO12074" s="18" t="s">
        <v>700</v>
      </c>
      <c r="CNP12074" s="18" t="s">
        <v>700</v>
      </c>
      <c r="CNQ12074" s="18" t="s">
        <v>700</v>
      </c>
      <c r="CNR12074" s="18" t="s">
        <v>700</v>
      </c>
      <c r="CNS12074" s="18" t="s">
        <v>700</v>
      </c>
      <c r="CNT12074" s="18" t="s">
        <v>700</v>
      </c>
      <c r="CNU12074" s="18" t="s">
        <v>700</v>
      </c>
      <c r="CNV12074" s="18" t="s">
        <v>700</v>
      </c>
      <c r="CNW12074" s="18" t="s">
        <v>700</v>
      </c>
      <c r="CNX12074" s="18" t="s">
        <v>700</v>
      </c>
      <c r="CNY12074" s="18" t="s">
        <v>700</v>
      </c>
      <c r="CNZ12074" s="18" t="s">
        <v>700</v>
      </c>
      <c r="COA12074" s="18" t="s">
        <v>700</v>
      </c>
      <c r="COB12074" s="18" t="s">
        <v>700</v>
      </c>
      <c r="COC12074" s="18" t="s">
        <v>700</v>
      </c>
      <c r="COD12074" s="18" t="s">
        <v>700</v>
      </c>
      <c r="COE12074" s="18" t="s">
        <v>700</v>
      </c>
      <c r="COF12074" s="18" t="s">
        <v>700</v>
      </c>
      <c r="COG12074" s="18" t="s">
        <v>700</v>
      </c>
      <c r="COH12074" s="18" t="s">
        <v>700</v>
      </c>
      <c r="COI12074" s="18" t="s">
        <v>700</v>
      </c>
      <c r="COJ12074" s="18" t="s">
        <v>700</v>
      </c>
      <c r="COK12074" s="18" t="s">
        <v>700</v>
      </c>
      <c r="COL12074" s="18" t="s">
        <v>700</v>
      </c>
      <c r="COM12074" s="18" t="s">
        <v>700</v>
      </c>
      <c r="CON12074" s="18" t="s">
        <v>700</v>
      </c>
      <c r="COO12074" s="18" t="s">
        <v>700</v>
      </c>
      <c r="COP12074" s="18" t="s">
        <v>700</v>
      </c>
      <c r="COQ12074" s="18" t="s">
        <v>700</v>
      </c>
      <c r="COR12074" s="18" t="s">
        <v>700</v>
      </c>
      <c r="COS12074" s="18" t="s">
        <v>700</v>
      </c>
      <c r="COT12074" s="18" t="s">
        <v>700</v>
      </c>
      <c r="COU12074" s="18" t="s">
        <v>700</v>
      </c>
      <c r="COV12074" s="18" t="s">
        <v>700</v>
      </c>
      <c r="COW12074" s="18" t="s">
        <v>700</v>
      </c>
      <c r="COX12074" s="18" t="s">
        <v>700</v>
      </c>
      <c r="COY12074" s="18" t="s">
        <v>700</v>
      </c>
      <c r="COZ12074" s="18" t="s">
        <v>700</v>
      </c>
      <c r="CPA12074" s="18" t="s">
        <v>700</v>
      </c>
      <c r="CPB12074" s="18" t="s">
        <v>700</v>
      </c>
      <c r="CPC12074" s="18" t="s">
        <v>700</v>
      </c>
      <c r="CPD12074" s="18" t="s">
        <v>700</v>
      </c>
      <c r="CPE12074" s="18" t="s">
        <v>700</v>
      </c>
      <c r="CPF12074" s="18" t="s">
        <v>700</v>
      </c>
      <c r="CPG12074" s="18" t="s">
        <v>700</v>
      </c>
      <c r="CPH12074" s="18" t="s">
        <v>700</v>
      </c>
      <c r="CPI12074" s="18" t="s">
        <v>700</v>
      </c>
      <c r="CPJ12074" s="18" t="s">
        <v>700</v>
      </c>
      <c r="CPK12074" s="18" t="s">
        <v>700</v>
      </c>
      <c r="CPL12074" s="18" t="s">
        <v>700</v>
      </c>
      <c r="CPM12074" s="18" t="s">
        <v>700</v>
      </c>
      <c r="CPN12074" s="18" t="s">
        <v>700</v>
      </c>
      <c r="CPO12074" s="18" t="s">
        <v>700</v>
      </c>
      <c r="CPP12074" s="18" t="s">
        <v>700</v>
      </c>
      <c r="CPQ12074" s="18" t="s">
        <v>700</v>
      </c>
      <c r="CPR12074" s="18" t="s">
        <v>700</v>
      </c>
      <c r="CPS12074" s="18" t="s">
        <v>700</v>
      </c>
      <c r="CPT12074" s="18" t="s">
        <v>700</v>
      </c>
      <c r="CPU12074" s="18" t="s">
        <v>700</v>
      </c>
      <c r="CPV12074" s="18" t="s">
        <v>700</v>
      </c>
      <c r="CPW12074" s="18" t="s">
        <v>700</v>
      </c>
      <c r="CPX12074" s="18" t="s">
        <v>700</v>
      </c>
      <c r="CPY12074" s="18" t="s">
        <v>700</v>
      </c>
      <c r="CPZ12074" s="18" t="s">
        <v>700</v>
      </c>
      <c r="CQA12074" s="18" t="s">
        <v>700</v>
      </c>
      <c r="CQB12074" s="18" t="s">
        <v>700</v>
      </c>
      <c r="CQC12074" s="18" t="s">
        <v>700</v>
      </c>
      <c r="CQD12074" s="18" t="s">
        <v>700</v>
      </c>
      <c r="CQE12074" s="18" t="s">
        <v>700</v>
      </c>
      <c r="CQF12074" s="18" t="s">
        <v>700</v>
      </c>
      <c r="CQG12074" s="18" t="s">
        <v>700</v>
      </c>
      <c r="CQH12074" s="18" t="s">
        <v>700</v>
      </c>
      <c r="CQI12074" s="18" t="s">
        <v>700</v>
      </c>
      <c r="CQJ12074" s="18" t="s">
        <v>700</v>
      </c>
      <c r="CQK12074" s="18" t="s">
        <v>700</v>
      </c>
      <c r="CQL12074" s="18" t="s">
        <v>700</v>
      </c>
      <c r="CQM12074" s="18" t="s">
        <v>700</v>
      </c>
      <c r="CQN12074" s="18" t="s">
        <v>700</v>
      </c>
      <c r="CQO12074" s="18" t="s">
        <v>700</v>
      </c>
      <c r="CQP12074" s="18" t="s">
        <v>700</v>
      </c>
      <c r="CQQ12074" s="18" t="s">
        <v>700</v>
      </c>
      <c r="CQR12074" s="18" t="s">
        <v>700</v>
      </c>
      <c r="CQS12074" s="18" t="s">
        <v>700</v>
      </c>
      <c r="CQT12074" s="18" t="s">
        <v>700</v>
      </c>
      <c r="CQU12074" s="18" t="s">
        <v>700</v>
      </c>
      <c r="CQV12074" s="18" t="s">
        <v>700</v>
      </c>
      <c r="CQW12074" s="18" t="s">
        <v>700</v>
      </c>
      <c r="CQX12074" s="18" t="s">
        <v>700</v>
      </c>
      <c r="CQY12074" s="18" t="s">
        <v>700</v>
      </c>
      <c r="CQZ12074" s="18" t="s">
        <v>700</v>
      </c>
      <c r="CRA12074" s="18" t="s">
        <v>700</v>
      </c>
      <c r="CRB12074" s="18" t="s">
        <v>700</v>
      </c>
      <c r="CRC12074" s="18" t="s">
        <v>700</v>
      </c>
      <c r="CRD12074" s="18" t="s">
        <v>700</v>
      </c>
      <c r="CRE12074" s="18" t="s">
        <v>700</v>
      </c>
      <c r="CRF12074" s="18" t="s">
        <v>700</v>
      </c>
      <c r="CRG12074" s="18" t="s">
        <v>700</v>
      </c>
      <c r="CRH12074" s="18" t="s">
        <v>700</v>
      </c>
      <c r="CRI12074" s="18" t="s">
        <v>700</v>
      </c>
      <c r="CRJ12074" s="18" t="s">
        <v>700</v>
      </c>
      <c r="CRK12074" s="18" t="s">
        <v>700</v>
      </c>
      <c r="CRL12074" s="18" t="s">
        <v>700</v>
      </c>
      <c r="CRM12074" s="18" t="s">
        <v>700</v>
      </c>
      <c r="CRN12074" s="18" t="s">
        <v>700</v>
      </c>
      <c r="CRO12074" s="18" t="s">
        <v>700</v>
      </c>
      <c r="CRP12074" s="18" t="s">
        <v>700</v>
      </c>
      <c r="CRQ12074" s="18" t="s">
        <v>700</v>
      </c>
      <c r="CRR12074" s="18" t="s">
        <v>700</v>
      </c>
      <c r="CRS12074" s="18" t="s">
        <v>700</v>
      </c>
      <c r="CRT12074" s="18" t="s">
        <v>700</v>
      </c>
      <c r="CRU12074" s="18" t="s">
        <v>700</v>
      </c>
      <c r="CRV12074" s="18" t="s">
        <v>700</v>
      </c>
      <c r="CRW12074" s="18" t="s">
        <v>700</v>
      </c>
      <c r="CRX12074" s="18" t="s">
        <v>700</v>
      </c>
      <c r="CRY12074" s="18" t="s">
        <v>700</v>
      </c>
      <c r="CRZ12074" s="18" t="s">
        <v>700</v>
      </c>
      <c r="CSA12074" s="18" t="s">
        <v>700</v>
      </c>
      <c r="CSB12074" s="18" t="s">
        <v>700</v>
      </c>
      <c r="CSC12074" s="18" t="s">
        <v>700</v>
      </c>
      <c r="CSD12074" s="18" t="s">
        <v>700</v>
      </c>
      <c r="CSE12074" s="18" t="s">
        <v>700</v>
      </c>
      <c r="CSF12074" s="18" t="s">
        <v>700</v>
      </c>
      <c r="CSG12074" s="18" t="s">
        <v>700</v>
      </c>
      <c r="CSH12074" s="18" t="s">
        <v>700</v>
      </c>
      <c r="CSI12074" s="18" t="s">
        <v>700</v>
      </c>
      <c r="CSJ12074" s="18" t="s">
        <v>700</v>
      </c>
      <c r="CSK12074" s="18" t="s">
        <v>700</v>
      </c>
      <c r="CSL12074" s="18" t="s">
        <v>700</v>
      </c>
      <c r="CSM12074" s="18" t="s">
        <v>700</v>
      </c>
      <c r="CSN12074" s="18" t="s">
        <v>700</v>
      </c>
      <c r="CSO12074" s="18" t="s">
        <v>700</v>
      </c>
      <c r="CSP12074" s="18" t="s">
        <v>700</v>
      </c>
      <c r="CSQ12074" s="18" t="s">
        <v>700</v>
      </c>
      <c r="CSR12074" s="18" t="s">
        <v>700</v>
      </c>
      <c r="CSS12074" s="18" t="s">
        <v>700</v>
      </c>
      <c r="CST12074" s="18" t="s">
        <v>700</v>
      </c>
      <c r="CSU12074" s="18" t="s">
        <v>700</v>
      </c>
      <c r="CSV12074" s="18" t="s">
        <v>700</v>
      </c>
      <c r="CSW12074" s="18" t="s">
        <v>700</v>
      </c>
      <c r="CSX12074" s="18" t="s">
        <v>700</v>
      </c>
      <c r="CSY12074" s="18" t="s">
        <v>700</v>
      </c>
      <c r="CSZ12074" s="18" t="s">
        <v>700</v>
      </c>
      <c r="CTA12074" s="18" t="s">
        <v>700</v>
      </c>
      <c r="CTB12074" s="18" t="s">
        <v>700</v>
      </c>
      <c r="CTC12074" s="18" t="s">
        <v>700</v>
      </c>
      <c r="CTD12074" s="18" t="s">
        <v>700</v>
      </c>
      <c r="CTE12074" s="18" t="s">
        <v>700</v>
      </c>
      <c r="CTF12074" s="18" t="s">
        <v>700</v>
      </c>
      <c r="CTG12074" s="18" t="s">
        <v>700</v>
      </c>
      <c r="CTH12074" s="18" t="s">
        <v>700</v>
      </c>
      <c r="CTI12074" s="18" t="s">
        <v>700</v>
      </c>
      <c r="CTJ12074" s="18" t="s">
        <v>700</v>
      </c>
      <c r="CTK12074" s="18" t="s">
        <v>700</v>
      </c>
      <c r="CTL12074" s="18" t="s">
        <v>700</v>
      </c>
      <c r="CTM12074" s="18" t="s">
        <v>700</v>
      </c>
      <c r="CTN12074" s="18" t="s">
        <v>700</v>
      </c>
      <c r="CTO12074" s="18" t="s">
        <v>700</v>
      </c>
      <c r="CTP12074" s="18" t="s">
        <v>700</v>
      </c>
      <c r="CTQ12074" s="18" t="s">
        <v>700</v>
      </c>
      <c r="CTR12074" s="18" t="s">
        <v>700</v>
      </c>
      <c r="CTS12074" s="18" t="s">
        <v>700</v>
      </c>
      <c r="CTT12074" s="18" t="s">
        <v>700</v>
      </c>
      <c r="CTU12074" s="18" t="s">
        <v>700</v>
      </c>
      <c r="CTV12074" s="18" t="s">
        <v>700</v>
      </c>
      <c r="CTW12074" s="18" t="s">
        <v>700</v>
      </c>
      <c r="CTX12074" s="18" t="s">
        <v>700</v>
      </c>
      <c r="CTY12074" s="18" t="s">
        <v>700</v>
      </c>
      <c r="CTZ12074" s="18" t="s">
        <v>700</v>
      </c>
      <c r="CUA12074" s="18" t="s">
        <v>700</v>
      </c>
      <c r="CUB12074" s="18" t="s">
        <v>700</v>
      </c>
      <c r="CUC12074" s="18" t="s">
        <v>700</v>
      </c>
      <c r="CUD12074" s="18" t="s">
        <v>700</v>
      </c>
      <c r="CUE12074" s="18" t="s">
        <v>700</v>
      </c>
      <c r="CUF12074" s="18" t="s">
        <v>700</v>
      </c>
      <c r="CUG12074" s="18" t="s">
        <v>700</v>
      </c>
      <c r="CUH12074" s="18" t="s">
        <v>700</v>
      </c>
      <c r="CUI12074" s="18" t="s">
        <v>700</v>
      </c>
      <c r="CUJ12074" s="18" t="s">
        <v>700</v>
      </c>
      <c r="CUK12074" s="18" t="s">
        <v>700</v>
      </c>
      <c r="CUL12074" s="18" t="s">
        <v>700</v>
      </c>
      <c r="CUM12074" s="18" t="s">
        <v>700</v>
      </c>
      <c r="CUN12074" s="18" t="s">
        <v>700</v>
      </c>
      <c r="CUO12074" s="18" t="s">
        <v>700</v>
      </c>
      <c r="CUP12074" s="18" t="s">
        <v>700</v>
      </c>
      <c r="CUQ12074" s="18" t="s">
        <v>700</v>
      </c>
      <c r="CUR12074" s="18" t="s">
        <v>700</v>
      </c>
      <c r="CUS12074" s="18" t="s">
        <v>700</v>
      </c>
      <c r="CUT12074" s="18" t="s">
        <v>700</v>
      </c>
      <c r="CUU12074" s="18" t="s">
        <v>700</v>
      </c>
      <c r="CUV12074" s="18" t="s">
        <v>700</v>
      </c>
      <c r="CUW12074" s="18" t="s">
        <v>700</v>
      </c>
      <c r="CUX12074" s="18" t="s">
        <v>700</v>
      </c>
      <c r="CUY12074" s="18" t="s">
        <v>700</v>
      </c>
      <c r="CUZ12074" s="18" t="s">
        <v>700</v>
      </c>
      <c r="CVA12074" s="18" t="s">
        <v>700</v>
      </c>
      <c r="CVB12074" s="18" t="s">
        <v>700</v>
      </c>
      <c r="CVC12074" s="18" t="s">
        <v>700</v>
      </c>
      <c r="CVD12074" s="18" t="s">
        <v>700</v>
      </c>
      <c r="CVE12074" s="18" t="s">
        <v>700</v>
      </c>
      <c r="CVF12074" s="18" t="s">
        <v>700</v>
      </c>
      <c r="CVG12074" s="18" t="s">
        <v>700</v>
      </c>
      <c r="CVH12074" s="18" t="s">
        <v>700</v>
      </c>
      <c r="CVI12074" s="18" t="s">
        <v>700</v>
      </c>
      <c r="CVJ12074" s="18" t="s">
        <v>700</v>
      </c>
      <c r="CVK12074" s="18" t="s">
        <v>700</v>
      </c>
      <c r="CVL12074" s="18" t="s">
        <v>700</v>
      </c>
      <c r="CVM12074" s="18" t="s">
        <v>700</v>
      </c>
      <c r="CVN12074" s="18" t="s">
        <v>700</v>
      </c>
      <c r="CVO12074" s="18" t="s">
        <v>700</v>
      </c>
      <c r="CVP12074" s="18" t="s">
        <v>700</v>
      </c>
      <c r="CVQ12074" s="18" t="s">
        <v>700</v>
      </c>
      <c r="CVR12074" s="18" t="s">
        <v>700</v>
      </c>
      <c r="CVS12074" s="18" t="s">
        <v>700</v>
      </c>
      <c r="CVT12074" s="18" t="s">
        <v>700</v>
      </c>
      <c r="CVU12074" s="18" t="s">
        <v>700</v>
      </c>
      <c r="CVV12074" s="18" t="s">
        <v>700</v>
      </c>
      <c r="CVW12074" s="18" t="s">
        <v>700</v>
      </c>
      <c r="CVX12074" s="18" t="s">
        <v>700</v>
      </c>
      <c r="CVY12074" s="18" t="s">
        <v>700</v>
      </c>
      <c r="CVZ12074" s="18" t="s">
        <v>700</v>
      </c>
      <c r="CWA12074" s="18" t="s">
        <v>700</v>
      </c>
      <c r="CWB12074" s="18" t="s">
        <v>700</v>
      </c>
      <c r="CWC12074" s="18" t="s">
        <v>700</v>
      </c>
      <c r="CWD12074" s="18" t="s">
        <v>700</v>
      </c>
      <c r="CWE12074" s="18" t="s">
        <v>700</v>
      </c>
      <c r="CWF12074" s="18" t="s">
        <v>700</v>
      </c>
      <c r="CWG12074" s="18" t="s">
        <v>700</v>
      </c>
      <c r="CWH12074" s="18" t="s">
        <v>700</v>
      </c>
      <c r="CWI12074" s="18" t="s">
        <v>700</v>
      </c>
      <c r="CWJ12074" s="18" t="s">
        <v>700</v>
      </c>
      <c r="CWK12074" s="18" t="s">
        <v>700</v>
      </c>
      <c r="CWL12074" s="18" t="s">
        <v>700</v>
      </c>
      <c r="CWM12074" s="18" t="s">
        <v>700</v>
      </c>
      <c r="CWN12074" s="18" t="s">
        <v>700</v>
      </c>
      <c r="CWO12074" s="18" t="s">
        <v>700</v>
      </c>
      <c r="CWP12074" s="18" t="s">
        <v>700</v>
      </c>
      <c r="CWQ12074" s="18" t="s">
        <v>700</v>
      </c>
      <c r="CWR12074" s="18" t="s">
        <v>700</v>
      </c>
      <c r="CWS12074" s="18" t="s">
        <v>700</v>
      </c>
      <c r="CWT12074" s="18" t="s">
        <v>700</v>
      </c>
      <c r="CWU12074" s="18" t="s">
        <v>700</v>
      </c>
      <c r="CWV12074" s="18" t="s">
        <v>700</v>
      </c>
      <c r="CWW12074" s="18" t="s">
        <v>700</v>
      </c>
      <c r="CWX12074" s="18" t="s">
        <v>700</v>
      </c>
      <c r="CWY12074" s="18" t="s">
        <v>700</v>
      </c>
      <c r="CWZ12074" s="18" t="s">
        <v>700</v>
      </c>
      <c r="CXA12074" s="18" t="s">
        <v>700</v>
      </c>
      <c r="CXB12074" s="18" t="s">
        <v>700</v>
      </c>
      <c r="CXC12074" s="18" t="s">
        <v>700</v>
      </c>
      <c r="CXD12074" s="18" t="s">
        <v>700</v>
      </c>
      <c r="CXE12074" s="18" t="s">
        <v>700</v>
      </c>
      <c r="CXF12074" s="18" t="s">
        <v>700</v>
      </c>
      <c r="CXG12074" s="18" t="s">
        <v>700</v>
      </c>
      <c r="CXH12074" s="18" t="s">
        <v>700</v>
      </c>
      <c r="CXI12074" s="18" t="s">
        <v>700</v>
      </c>
      <c r="CXJ12074" s="18" t="s">
        <v>700</v>
      </c>
      <c r="CXK12074" s="18" t="s">
        <v>700</v>
      </c>
      <c r="CXL12074" s="18" t="s">
        <v>700</v>
      </c>
      <c r="CXM12074" s="18" t="s">
        <v>700</v>
      </c>
      <c r="CXN12074" s="18" t="s">
        <v>700</v>
      </c>
      <c r="CXO12074" s="18" t="s">
        <v>700</v>
      </c>
      <c r="CXP12074" s="18" t="s">
        <v>700</v>
      </c>
      <c r="CXQ12074" s="18" t="s">
        <v>700</v>
      </c>
      <c r="CXR12074" s="18" t="s">
        <v>700</v>
      </c>
      <c r="CXS12074" s="18" t="s">
        <v>700</v>
      </c>
      <c r="CXT12074" s="18" t="s">
        <v>700</v>
      </c>
      <c r="CXU12074" s="18" t="s">
        <v>700</v>
      </c>
      <c r="CXV12074" s="18" t="s">
        <v>700</v>
      </c>
      <c r="CXW12074" s="18" t="s">
        <v>700</v>
      </c>
      <c r="CXX12074" s="18" t="s">
        <v>700</v>
      </c>
      <c r="CXY12074" s="18" t="s">
        <v>700</v>
      </c>
      <c r="CXZ12074" s="18" t="s">
        <v>700</v>
      </c>
      <c r="CYA12074" s="18" t="s">
        <v>700</v>
      </c>
      <c r="CYB12074" s="18" t="s">
        <v>700</v>
      </c>
      <c r="CYC12074" s="18" t="s">
        <v>700</v>
      </c>
      <c r="CYD12074" s="18" t="s">
        <v>700</v>
      </c>
      <c r="CYE12074" s="18" t="s">
        <v>700</v>
      </c>
      <c r="CYF12074" s="18" t="s">
        <v>700</v>
      </c>
      <c r="CYG12074" s="18" t="s">
        <v>700</v>
      </c>
      <c r="CYH12074" s="18" t="s">
        <v>700</v>
      </c>
      <c r="CYI12074" s="18" t="s">
        <v>700</v>
      </c>
      <c r="CYJ12074" s="18" t="s">
        <v>700</v>
      </c>
      <c r="CYK12074" s="18" t="s">
        <v>700</v>
      </c>
      <c r="CYL12074" s="18" t="s">
        <v>700</v>
      </c>
      <c r="CYM12074" s="18" t="s">
        <v>700</v>
      </c>
      <c r="CYN12074" s="18" t="s">
        <v>700</v>
      </c>
      <c r="CYO12074" s="18" t="s">
        <v>700</v>
      </c>
      <c r="CYP12074" s="18" t="s">
        <v>700</v>
      </c>
      <c r="CYQ12074" s="18" t="s">
        <v>700</v>
      </c>
      <c r="CYR12074" s="18" t="s">
        <v>700</v>
      </c>
      <c r="CYS12074" s="18" t="s">
        <v>700</v>
      </c>
      <c r="CYT12074" s="18" t="s">
        <v>700</v>
      </c>
      <c r="CYU12074" s="18" t="s">
        <v>700</v>
      </c>
      <c r="CYV12074" s="18" t="s">
        <v>700</v>
      </c>
      <c r="CYW12074" s="18" t="s">
        <v>700</v>
      </c>
      <c r="CYX12074" s="18" t="s">
        <v>700</v>
      </c>
      <c r="CYY12074" s="18" t="s">
        <v>700</v>
      </c>
      <c r="CYZ12074" s="18" t="s">
        <v>700</v>
      </c>
      <c r="CZA12074" s="18" t="s">
        <v>700</v>
      </c>
      <c r="CZB12074" s="18" t="s">
        <v>700</v>
      </c>
      <c r="CZC12074" s="18" t="s">
        <v>700</v>
      </c>
      <c r="CZD12074" s="18" t="s">
        <v>700</v>
      </c>
      <c r="CZE12074" s="18" t="s">
        <v>700</v>
      </c>
      <c r="CZF12074" s="18" t="s">
        <v>700</v>
      </c>
      <c r="CZG12074" s="18" t="s">
        <v>700</v>
      </c>
      <c r="CZH12074" s="18" t="s">
        <v>700</v>
      </c>
      <c r="CZI12074" s="18" t="s">
        <v>700</v>
      </c>
      <c r="CZJ12074" s="18" t="s">
        <v>700</v>
      </c>
      <c r="CZK12074" s="18" t="s">
        <v>700</v>
      </c>
      <c r="CZL12074" s="18" t="s">
        <v>700</v>
      </c>
      <c r="CZM12074" s="18" t="s">
        <v>700</v>
      </c>
      <c r="CZN12074" s="18" t="s">
        <v>700</v>
      </c>
      <c r="CZO12074" s="18" t="s">
        <v>700</v>
      </c>
      <c r="CZP12074" s="18" t="s">
        <v>700</v>
      </c>
      <c r="CZQ12074" s="18" t="s">
        <v>700</v>
      </c>
      <c r="CZR12074" s="18" t="s">
        <v>700</v>
      </c>
      <c r="CZS12074" s="18" t="s">
        <v>700</v>
      </c>
      <c r="CZT12074" s="18" t="s">
        <v>700</v>
      </c>
      <c r="CZU12074" s="18" t="s">
        <v>700</v>
      </c>
      <c r="CZV12074" s="18" t="s">
        <v>700</v>
      </c>
      <c r="CZW12074" s="18" t="s">
        <v>700</v>
      </c>
      <c r="CZX12074" s="18" t="s">
        <v>700</v>
      </c>
      <c r="CZY12074" s="18" t="s">
        <v>700</v>
      </c>
      <c r="CZZ12074" s="18" t="s">
        <v>700</v>
      </c>
      <c r="DAA12074" s="18" t="s">
        <v>700</v>
      </c>
      <c r="DAB12074" s="18" t="s">
        <v>700</v>
      </c>
      <c r="DAC12074" s="18" t="s">
        <v>700</v>
      </c>
      <c r="DAD12074" s="18" t="s">
        <v>700</v>
      </c>
      <c r="DAE12074" s="18" t="s">
        <v>700</v>
      </c>
      <c r="DAF12074" s="18" t="s">
        <v>700</v>
      </c>
      <c r="DAG12074" s="18" t="s">
        <v>700</v>
      </c>
      <c r="DAH12074" s="18" t="s">
        <v>700</v>
      </c>
      <c r="DAI12074" s="18" t="s">
        <v>700</v>
      </c>
      <c r="DAJ12074" s="18" t="s">
        <v>700</v>
      </c>
      <c r="DAK12074" s="18" t="s">
        <v>700</v>
      </c>
      <c r="DAL12074" s="18" t="s">
        <v>700</v>
      </c>
      <c r="DAM12074" s="18" t="s">
        <v>700</v>
      </c>
      <c r="DAN12074" s="18" t="s">
        <v>700</v>
      </c>
      <c r="DAO12074" s="18" t="s">
        <v>700</v>
      </c>
      <c r="DAP12074" s="18" t="s">
        <v>700</v>
      </c>
      <c r="DAQ12074" s="18" t="s">
        <v>700</v>
      </c>
      <c r="DAR12074" s="18" t="s">
        <v>700</v>
      </c>
      <c r="DAS12074" s="18" t="s">
        <v>700</v>
      </c>
      <c r="DAT12074" s="18" t="s">
        <v>700</v>
      </c>
      <c r="DAU12074" s="18" t="s">
        <v>700</v>
      </c>
      <c r="DAV12074" s="18" t="s">
        <v>700</v>
      </c>
      <c r="DAW12074" s="18" t="s">
        <v>700</v>
      </c>
      <c r="DAX12074" s="18" t="s">
        <v>700</v>
      </c>
      <c r="DAY12074" s="18" t="s">
        <v>700</v>
      </c>
      <c r="DAZ12074" s="18" t="s">
        <v>700</v>
      </c>
      <c r="DBA12074" s="18" t="s">
        <v>700</v>
      </c>
      <c r="DBB12074" s="18" t="s">
        <v>700</v>
      </c>
      <c r="DBC12074" s="18" t="s">
        <v>700</v>
      </c>
      <c r="DBD12074" s="18" t="s">
        <v>700</v>
      </c>
      <c r="DBE12074" s="18" t="s">
        <v>700</v>
      </c>
      <c r="DBF12074" s="18" t="s">
        <v>700</v>
      </c>
      <c r="DBG12074" s="18" t="s">
        <v>700</v>
      </c>
      <c r="DBH12074" s="18" t="s">
        <v>700</v>
      </c>
      <c r="DBI12074" s="18" t="s">
        <v>700</v>
      </c>
      <c r="DBJ12074" s="18" t="s">
        <v>700</v>
      </c>
      <c r="DBK12074" s="18" t="s">
        <v>700</v>
      </c>
      <c r="DBL12074" s="18" t="s">
        <v>700</v>
      </c>
      <c r="DBM12074" s="18" t="s">
        <v>700</v>
      </c>
      <c r="DBN12074" s="18" t="s">
        <v>700</v>
      </c>
      <c r="DBO12074" s="18" t="s">
        <v>700</v>
      </c>
      <c r="DBP12074" s="18" t="s">
        <v>700</v>
      </c>
      <c r="DBQ12074" s="18" t="s">
        <v>700</v>
      </c>
      <c r="DBR12074" s="18" t="s">
        <v>700</v>
      </c>
      <c r="DBS12074" s="18" t="s">
        <v>700</v>
      </c>
      <c r="DBT12074" s="18" t="s">
        <v>700</v>
      </c>
      <c r="DBU12074" s="18" t="s">
        <v>700</v>
      </c>
      <c r="DBV12074" s="18" t="s">
        <v>700</v>
      </c>
      <c r="DBW12074" s="18" t="s">
        <v>700</v>
      </c>
      <c r="DBX12074" s="18" t="s">
        <v>700</v>
      </c>
      <c r="DBY12074" s="18" t="s">
        <v>700</v>
      </c>
      <c r="DBZ12074" s="18" t="s">
        <v>700</v>
      </c>
      <c r="DCA12074" s="18" t="s">
        <v>700</v>
      </c>
      <c r="DCB12074" s="18" t="s">
        <v>700</v>
      </c>
      <c r="DCC12074" s="18" t="s">
        <v>700</v>
      </c>
      <c r="DCD12074" s="18" t="s">
        <v>700</v>
      </c>
      <c r="DCE12074" s="18" t="s">
        <v>700</v>
      </c>
      <c r="DCF12074" s="18" t="s">
        <v>700</v>
      </c>
      <c r="DCG12074" s="18" t="s">
        <v>700</v>
      </c>
      <c r="DCH12074" s="18" t="s">
        <v>700</v>
      </c>
      <c r="DCI12074" s="18" t="s">
        <v>700</v>
      </c>
      <c r="DCJ12074" s="18" t="s">
        <v>700</v>
      </c>
      <c r="DCK12074" s="18" t="s">
        <v>700</v>
      </c>
      <c r="DCL12074" s="18" t="s">
        <v>700</v>
      </c>
      <c r="DCM12074" s="18" t="s">
        <v>700</v>
      </c>
      <c r="DCN12074" s="18" t="s">
        <v>700</v>
      </c>
      <c r="DCO12074" s="18" t="s">
        <v>700</v>
      </c>
      <c r="DCP12074" s="18" t="s">
        <v>700</v>
      </c>
      <c r="DCQ12074" s="18" t="s">
        <v>700</v>
      </c>
      <c r="DCR12074" s="18" t="s">
        <v>700</v>
      </c>
      <c r="DCS12074" s="18" t="s">
        <v>700</v>
      </c>
      <c r="DCT12074" s="18" t="s">
        <v>700</v>
      </c>
      <c r="DCU12074" s="18" t="s">
        <v>700</v>
      </c>
      <c r="DCV12074" s="18" t="s">
        <v>700</v>
      </c>
      <c r="DCW12074" s="18" t="s">
        <v>700</v>
      </c>
      <c r="DCX12074" s="18" t="s">
        <v>700</v>
      </c>
      <c r="DCY12074" s="18" t="s">
        <v>700</v>
      </c>
      <c r="DCZ12074" s="18" t="s">
        <v>700</v>
      </c>
      <c r="DDA12074" s="18" t="s">
        <v>700</v>
      </c>
      <c r="DDB12074" s="18" t="s">
        <v>700</v>
      </c>
      <c r="DDC12074" s="18" t="s">
        <v>700</v>
      </c>
      <c r="DDD12074" s="18" t="s">
        <v>700</v>
      </c>
      <c r="DDE12074" s="18" t="s">
        <v>700</v>
      </c>
      <c r="DDF12074" s="18" t="s">
        <v>700</v>
      </c>
      <c r="DDG12074" s="18" t="s">
        <v>700</v>
      </c>
      <c r="DDH12074" s="18" t="s">
        <v>700</v>
      </c>
      <c r="DDI12074" s="18" t="s">
        <v>700</v>
      </c>
      <c r="DDJ12074" s="18" t="s">
        <v>700</v>
      </c>
      <c r="DDK12074" s="18" t="s">
        <v>700</v>
      </c>
      <c r="DDL12074" s="18" t="s">
        <v>700</v>
      </c>
      <c r="DDM12074" s="18" t="s">
        <v>700</v>
      </c>
      <c r="DDN12074" s="18" t="s">
        <v>700</v>
      </c>
      <c r="DDO12074" s="18" t="s">
        <v>700</v>
      </c>
      <c r="DDP12074" s="18" t="s">
        <v>700</v>
      </c>
      <c r="DDQ12074" s="18" t="s">
        <v>700</v>
      </c>
      <c r="DDR12074" s="18" t="s">
        <v>700</v>
      </c>
      <c r="DDS12074" s="18" t="s">
        <v>700</v>
      </c>
      <c r="DDT12074" s="18" t="s">
        <v>700</v>
      </c>
      <c r="DDU12074" s="18" t="s">
        <v>700</v>
      </c>
      <c r="DDV12074" s="18" t="s">
        <v>700</v>
      </c>
      <c r="DDW12074" s="18" t="s">
        <v>700</v>
      </c>
      <c r="DDX12074" s="18" t="s">
        <v>700</v>
      </c>
      <c r="DDY12074" s="18" t="s">
        <v>700</v>
      </c>
      <c r="DDZ12074" s="18" t="s">
        <v>700</v>
      </c>
      <c r="DEA12074" s="18" t="s">
        <v>700</v>
      </c>
      <c r="DEB12074" s="18" t="s">
        <v>700</v>
      </c>
      <c r="DEC12074" s="18" t="s">
        <v>700</v>
      </c>
      <c r="DED12074" s="18" t="s">
        <v>700</v>
      </c>
      <c r="DEE12074" s="18" t="s">
        <v>700</v>
      </c>
      <c r="DEF12074" s="18" t="s">
        <v>700</v>
      </c>
      <c r="DEG12074" s="18" t="s">
        <v>700</v>
      </c>
      <c r="DEH12074" s="18" t="s">
        <v>700</v>
      </c>
      <c r="DEI12074" s="18" t="s">
        <v>700</v>
      </c>
      <c r="DEJ12074" s="18" t="s">
        <v>700</v>
      </c>
      <c r="DEK12074" s="18" t="s">
        <v>700</v>
      </c>
      <c r="DEL12074" s="18" t="s">
        <v>700</v>
      </c>
      <c r="DEM12074" s="18" t="s">
        <v>700</v>
      </c>
      <c r="DEN12074" s="18" t="s">
        <v>700</v>
      </c>
      <c r="DEO12074" s="18" t="s">
        <v>700</v>
      </c>
      <c r="DEP12074" s="18" t="s">
        <v>700</v>
      </c>
      <c r="DEQ12074" s="18" t="s">
        <v>700</v>
      </c>
      <c r="DER12074" s="18" t="s">
        <v>700</v>
      </c>
      <c r="DES12074" s="18" t="s">
        <v>700</v>
      </c>
      <c r="DET12074" s="18" t="s">
        <v>700</v>
      </c>
      <c r="DEU12074" s="18" t="s">
        <v>700</v>
      </c>
      <c r="DEV12074" s="18" t="s">
        <v>700</v>
      </c>
      <c r="DEW12074" s="18" t="s">
        <v>700</v>
      </c>
      <c r="DEX12074" s="18" t="s">
        <v>700</v>
      </c>
      <c r="DEY12074" s="18" t="s">
        <v>700</v>
      </c>
      <c r="DEZ12074" s="18" t="s">
        <v>700</v>
      </c>
      <c r="DFA12074" s="18" t="s">
        <v>700</v>
      </c>
      <c r="DFB12074" s="18" t="s">
        <v>700</v>
      </c>
      <c r="DFC12074" s="18" t="s">
        <v>700</v>
      </c>
      <c r="DFD12074" s="18" t="s">
        <v>700</v>
      </c>
      <c r="DFE12074" s="18" t="s">
        <v>700</v>
      </c>
      <c r="DFF12074" s="18" t="s">
        <v>700</v>
      </c>
      <c r="DFG12074" s="18" t="s">
        <v>700</v>
      </c>
      <c r="DFH12074" s="18" t="s">
        <v>700</v>
      </c>
      <c r="DFI12074" s="18" t="s">
        <v>700</v>
      </c>
      <c r="DFJ12074" s="18" t="s">
        <v>700</v>
      </c>
      <c r="DFK12074" s="18" t="s">
        <v>700</v>
      </c>
      <c r="DFL12074" s="18" t="s">
        <v>700</v>
      </c>
      <c r="DFM12074" s="18" t="s">
        <v>700</v>
      </c>
      <c r="DFN12074" s="18" t="s">
        <v>700</v>
      </c>
      <c r="DFO12074" s="18" t="s">
        <v>700</v>
      </c>
      <c r="DFP12074" s="18" t="s">
        <v>700</v>
      </c>
      <c r="DFQ12074" s="18" t="s">
        <v>700</v>
      </c>
      <c r="DFR12074" s="18" t="s">
        <v>700</v>
      </c>
      <c r="DFS12074" s="18" t="s">
        <v>700</v>
      </c>
      <c r="DFT12074" s="18" t="s">
        <v>700</v>
      </c>
      <c r="DFU12074" s="18" t="s">
        <v>700</v>
      </c>
      <c r="DFV12074" s="18" t="s">
        <v>700</v>
      </c>
      <c r="DFW12074" s="18" t="s">
        <v>700</v>
      </c>
      <c r="DFX12074" s="18" t="s">
        <v>700</v>
      </c>
      <c r="DFY12074" s="18" t="s">
        <v>700</v>
      </c>
      <c r="DFZ12074" s="18" t="s">
        <v>700</v>
      </c>
      <c r="DGA12074" s="18" t="s">
        <v>700</v>
      </c>
      <c r="DGB12074" s="18" t="s">
        <v>700</v>
      </c>
      <c r="DGC12074" s="18" t="s">
        <v>700</v>
      </c>
      <c r="DGD12074" s="18" t="s">
        <v>700</v>
      </c>
      <c r="DGE12074" s="18" t="s">
        <v>700</v>
      </c>
      <c r="DGF12074" s="18" t="s">
        <v>700</v>
      </c>
      <c r="DGG12074" s="18" t="s">
        <v>700</v>
      </c>
      <c r="DGH12074" s="18" t="s">
        <v>700</v>
      </c>
      <c r="DGI12074" s="18" t="s">
        <v>700</v>
      </c>
      <c r="DGJ12074" s="18" t="s">
        <v>700</v>
      </c>
      <c r="DGK12074" s="18" t="s">
        <v>700</v>
      </c>
      <c r="DGL12074" s="18" t="s">
        <v>700</v>
      </c>
      <c r="DGM12074" s="18" t="s">
        <v>700</v>
      </c>
      <c r="DGN12074" s="18" t="s">
        <v>700</v>
      </c>
      <c r="DGO12074" s="18" t="s">
        <v>700</v>
      </c>
      <c r="DGP12074" s="18" t="s">
        <v>700</v>
      </c>
      <c r="DGQ12074" s="18" t="s">
        <v>700</v>
      </c>
      <c r="DGR12074" s="18" t="s">
        <v>700</v>
      </c>
      <c r="DGS12074" s="18" t="s">
        <v>700</v>
      </c>
      <c r="DGT12074" s="18" t="s">
        <v>700</v>
      </c>
      <c r="DGU12074" s="18" t="s">
        <v>700</v>
      </c>
      <c r="DGV12074" s="18" t="s">
        <v>700</v>
      </c>
      <c r="DGW12074" s="18" t="s">
        <v>700</v>
      </c>
      <c r="DGX12074" s="18" t="s">
        <v>700</v>
      </c>
      <c r="DGY12074" s="18" t="s">
        <v>700</v>
      </c>
      <c r="DGZ12074" s="18" t="s">
        <v>700</v>
      </c>
      <c r="DHA12074" s="18" t="s">
        <v>700</v>
      </c>
      <c r="DHB12074" s="18" t="s">
        <v>700</v>
      </c>
      <c r="DHC12074" s="18" t="s">
        <v>700</v>
      </c>
      <c r="DHD12074" s="18" t="s">
        <v>700</v>
      </c>
      <c r="DHE12074" s="18" t="s">
        <v>700</v>
      </c>
      <c r="DHF12074" s="18" t="s">
        <v>700</v>
      </c>
      <c r="DHG12074" s="18" t="s">
        <v>700</v>
      </c>
      <c r="DHH12074" s="18" t="s">
        <v>700</v>
      </c>
      <c r="DHI12074" s="18" t="s">
        <v>700</v>
      </c>
      <c r="DHJ12074" s="18" t="s">
        <v>700</v>
      </c>
      <c r="DHK12074" s="18" t="s">
        <v>700</v>
      </c>
      <c r="DHL12074" s="18" t="s">
        <v>700</v>
      </c>
      <c r="DHM12074" s="18" t="s">
        <v>700</v>
      </c>
      <c r="DHN12074" s="18" t="s">
        <v>700</v>
      </c>
      <c r="DHO12074" s="18" t="s">
        <v>700</v>
      </c>
      <c r="DHP12074" s="18" t="s">
        <v>700</v>
      </c>
      <c r="DHQ12074" s="18" t="s">
        <v>700</v>
      </c>
      <c r="DHR12074" s="18" t="s">
        <v>700</v>
      </c>
      <c r="DHS12074" s="18" t="s">
        <v>700</v>
      </c>
      <c r="DHT12074" s="18" t="s">
        <v>700</v>
      </c>
      <c r="DHU12074" s="18" t="s">
        <v>700</v>
      </c>
      <c r="DHV12074" s="18" t="s">
        <v>700</v>
      </c>
      <c r="DHW12074" s="18" t="s">
        <v>700</v>
      </c>
      <c r="DHX12074" s="18" t="s">
        <v>700</v>
      </c>
      <c r="DHY12074" s="18" t="s">
        <v>700</v>
      </c>
      <c r="DHZ12074" s="18" t="s">
        <v>700</v>
      </c>
      <c r="DIA12074" s="18" t="s">
        <v>700</v>
      </c>
      <c r="DIB12074" s="18" t="s">
        <v>700</v>
      </c>
      <c r="DIC12074" s="18" t="s">
        <v>700</v>
      </c>
      <c r="DID12074" s="18" t="s">
        <v>700</v>
      </c>
      <c r="DIE12074" s="18" t="s">
        <v>700</v>
      </c>
      <c r="DIF12074" s="18" t="s">
        <v>700</v>
      </c>
      <c r="DIG12074" s="18" t="s">
        <v>700</v>
      </c>
      <c r="DIH12074" s="18" t="s">
        <v>700</v>
      </c>
      <c r="DII12074" s="18" t="s">
        <v>700</v>
      </c>
      <c r="DIJ12074" s="18" t="s">
        <v>700</v>
      </c>
      <c r="DIK12074" s="18" t="s">
        <v>700</v>
      </c>
      <c r="DIL12074" s="18" t="s">
        <v>700</v>
      </c>
      <c r="DIM12074" s="18" t="s">
        <v>700</v>
      </c>
      <c r="DIN12074" s="18" t="s">
        <v>700</v>
      </c>
      <c r="DIO12074" s="18" t="s">
        <v>700</v>
      </c>
      <c r="DIP12074" s="18" t="s">
        <v>700</v>
      </c>
      <c r="DIQ12074" s="18" t="s">
        <v>700</v>
      </c>
      <c r="DIR12074" s="18" t="s">
        <v>700</v>
      </c>
      <c r="DIS12074" s="18" t="s">
        <v>700</v>
      </c>
      <c r="DIT12074" s="18" t="s">
        <v>700</v>
      </c>
      <c r="DIU12074" s="18" t="s">
        <v>700</v>
      </c>
      <c r="DIV12074" s="18" t="s">
        <v>700</v>
      </c>
      <c r="DIW12074" s="18" t="s">
        <v>700</v>
      </c>
      <c r="DIX12074" s="18" t="s">
        <v>700</v>
      </c>
      <c r="DIY12074" s="18" t="s">
        <v>700</v>
      </c>
      <c r="DIZ12074" s="18" t="s">
        <v>700</v>
      </c>
      <c r="DJA12074" s="18" t="s">
        <v>700</v>
      </c>
      <c r="DJB12074" s="18" t="s">
        <v>700</v>
      </c>
      <c r="DJC12074" s="18" t="s">
        <v>700</v>
      </c>
      <c r="DJD12074" s="18" t="s">
        <v>700</v>
      </c>
      <c r="DJE12074" s="18" t="s">
        <v>700</v>
      </c>
      <c r="DJF12074" s="18" t="s">
        <v>700</v>
      </c>
      <c r="DJG12074" s="18" t="s">
        <v>700</v>
      </c>
      <c r="DJH12074" s="18" t="s">
        <v>700</v>
      </c>
      <c r="DJI12074" s="18" t="s">
        <v>700</v>
      </c>
      <c r="DJJ12074" s="18" t="s">
        <v>700</v>
      </c>
      <c r="DJK12074" s="18" t="s">
        <v>700</v>
      </c>
      <c r="DJL12074" s="18" t="s">
        <v>700</v>
      </c>
      <c r="DJM12074" s="18" t="s">
        <v>700</v>
      </c>
      <c r="DJN12074" s="18" t="s">
        <v>700</v>
      </c>
      <c r="DJO12074" s="18" t="s">
        <v>700</v>
      </c>
      <c r="DJP12074" s="18" t="s">
        <v>700</v>
      </c>
      <c r="DJQ12074" s="18" t="s">
        <v>700</v>
      </c>
      <c r="DJR12074" s="18" t="s">
        <v>700</v>
      </c>
      <c r="DJS12074" s="18" t="s">
        <v>700</v>
      </c>
      <c r="DJT12074" s="18" t="s">
        <v>700</v>
      </c>
      <c r="DJU12074" s="18" t="s">
        <v>700</v>
      </c>
      <c r="DJV12074" s="18" t="s">
        <v>700</v>
      </c>
      <c r="DJW12074" s="18" t="s">
        <v>700</v>
      </c>
      <c r="DJX12074" s="18" t="s">
        <v>700</v>
      </c>
      <c r="DJY12074" s="18" t="s">
        <v>700</v>
      </c>
      <c r="DJZ12074" s="18" t="s">
        <v>700</v>
      </c>
      <c r="DKA12074" s="18" t="s">
        <v>700</v>
      </c>
      <c r="DKB12074" s="18" t="s">
        <v>700</v>
      </c>
      <c r="DKC12074" s="18" t="s">
        <v>700</v>
      </c>
      <c r="DKD12074" s="18" t="s">
        <v>700</v>
      </c>
      <c r="DKE12074" s="18" t="s">
        <v>700</v>
      </c>
      <c r="DKF12074" s="18" t="s">
        <v>700</v>
      </c>
      <c r="DKG12074" s="18" t="s">
        <v>700</v>
      </c>
      <c r="DKH12074" s="18" t="s">
        <v>700</v>
      </c>
      <c r="DKI12074" s="18" t="s">
        <v>700</v>
      </c>
      <c r="DKJ12074" s="18" t="s">
        <v>700</v>
      </c>
      <c r="DKK12074" s="18" t="s">
        <v>700</v>
      </c>
      <c r="DKL12074" s="18" t="s">
        <v>700</v>
      </c>
      <c r="DKM12074" s="18" t="s">
        <v>700</v>
      </c>
      <c r="DKN12074" s="18" t="s">
        <v>700</v>
      </c>
      <c r="DKO12074" s="18" t="s">
        <v>700</v>
      </c>
      <c r="DKP12074" s="18" t="s">
        <v>700</v>
      </c>
      <c r="DKQ12074" s="18" t="s">
        <v>700</v>
      </c>
      <c r="DKR12074" s="18" t="s">
        <v>700</v>
      </c>
      <c r="DKS12074" s="18" t="s">
        <v>700</v>
      </c>
      <c r="DKT12074" s="18" t="s">
        <v>700</v>
      </c>
      <c r="DKU12074" s="18" t="s">
        <v>700</v>
      </c>
      <c r="DKV12074" s="18" t="s">
        <v>700</v>
      </c>
      <c r="DKW12074" s="18" t="s">
        <v>700</v>
      </c>
      <c r="DKX12074" s="18" t="s">
        <v>700</v>
      </c>
      <c r="DKY12074" s="18" t="s">
        <v>700</v>
      </c>
      <c r="DKZ12074" s="18" t="s">
        <v>700</v>
      </c>
      <c r="DLA12074" s="18" t="s">
        <v>700</v>
      </c>
      <c r="DLB12074" s="18" t="s">
        <v>700</v>
      </c>
      <c r="DLC12074" s="18" t="s">
        <v>700</v>
      </c>
      <c r="DLD12074" s="18" t="s">
        <v>700</v>
      </c>
      <c r="DLE12074" s="18" t="s">
        <v>700</v>
      </c>
      <c r="DLF12074" s="18" t="s">
        <v>700</v>
      </c>
      <c r="DLG12074" s="18" t="s">
        <v>700</v>
      </c>
      <c r="DLH12074" s="18" t="s">
        <v>700</v>
      </c>
      <c r="DLI12074" s="18" t="s">
        <v>700</v>
      </c>
      <c r="DLJ12074" s="18" t="s">
        <v>700</v>
      </c>
      <c r="DLK12074" s="18" t="s">
        <v>700</v>
      </c>
      <c r="DLL12074" s="18" t="s">
        <v>700</v>
      </c>
      <c r="DLM12074" s="18" t="s">
        <v>700</v>
      </c>
      <c r="DLN12074" s="18" t="s">
        <v>700</v>
      </c>
      <c r="DLO12074" s="18" t="s">
        <v>700</v>
      </c>
      <c r="DLP12074" s="18" t="s">
        <v>700</v>
      </c>
      <c r="DLQ12074" s="18" t="s">
        <v>700</v>
      </c>
      <c r="DLR12074" s="18" t="s">
        <v>700</v>
      </c>
      <c r="DLS12074" s="18" t="s">
        <v>700</v>
      </c>
      <c r="DLT12074" s="18" t="s">
        <v>700</v>
      </c>
      <c r="DLU12074" s="18" t="s">
        <v>700</v>
      </c>
      <c r="DLV12074" s="18" t="s">
        <v>700</v>
      </c>
      <c r="DLW12074" s="18" t="s">
        <v>700</v>
      </c>
      <c r="DLX12074" s="18" t="s">
        <v>700</v>
      </c>
      <c r="DLY12074" s="18" t="s">
        <v>700</v>
      </c>
      <c r="DLZ12074" s="18" t="s">
        <v>700</v>
      </c>
      <c r="DMA12074" s="18" t="s">
        <v>700</v>
      </c>
      <c r="DMB12074" s="18" t="s">
        <v>700</v>
      </c>
      <c r="DMC12074" s="18" t="s">
        <v>700</v>
      </c>
      <c r="DMD12074" s="18" t="s">
        <v>700</v>
      </c>
      <c r="DME12074" s="18" t="s">
        <v>700</v>
      </c>
      <c r="DMF12074" s="18" t="s">
        <v>700</v>
      </c>
      <c r="DMG12074" s="18" t="s">
        <v>700</v>
      </c>
      <c r="DMH12074" s="18" t="s">
        <v>700</v>
      </c>
      <c r="DMI12074" s="18" t="s">
        <v>700</v>
      </c>
      <c r="DMJ12074" s="18" t="s">
        <v>700</v>
      </c>
      <c r="DMK12074" s="18" t="s">
        <v>700</v>
      </c>
      <c r="DML12074" s="18" t="s">
        <v>700</v>
      </c>
      <c r="DMM12074" s="18" t="s">
        <v>700</v>
      </c>
      <c r="DMN12074" s="18" t="s">
        <v>700</v>
      </c>
      <c r="DMO12074" s="18" t="s">
        <v>700</v>
      </c>
      <c r="DMP12074" s="18" t="s">
        <v>700</v>
      </c>
      <c r="DMQ12074" s="18" t="s">
        <v>700</v>
      </c>
      <c r="DMR12074" s="18" t="s">
        <v>700</v>
      </c>
      <c r="DMS12074" s="18" t="s">
        <v>700</v>
      </c>
      <c r="DMT12074" s="18" t="s">
        <v>700</v>
      </c>
      <c r="DMU12074" s="18" t="s">
        <v>700</v>
      </c>
      <c r="DMV12074" s="18" t="s">
        <v>700</v>
      </c>
      <c r="DMW12074" s="18" t="s">
        <v>700</v>
      </c>
      <c r="DMX12074" s="18" t="s">
        <v>700</v>
      </c>
      <c r="DMY12074" s="18" t="s">
        <v>700</v>
      </c>
      <c r="DMZ12074" s="18" t="s">
        <v>700</v>
      </c>
      <c r="DNA12074" s="18" t="s">
        <v>700</v>
      </c>
      <c r="DNB12074" s="18" t="s">
        <v>700</v>
      </c>
      <c r="DNC12074" s="18" t="s">
        <v>700</v>
      </c>
      <c r="DND12074" s="18" t="s">
        <v>700</v>
      </c>
      <c r="DNE12074" s="18" t="s">
        <v>700</v>
      </c>
      <c r="DNF12074" s="18" t="s">
        <v>700</v>
      </c>
      <c r="DNG12074" s="18" t="s">
        <v>700</v>
      </c>
      <c r="DNH12074" s="18" t="s">
        <v>700</v>
      </c>
      <c r="DNI12074" s="18" t="s">
        <v>700</v>
      </c>
      <c r="DNJ12074" s="18" t="s">
        <v>700</v>
      </c>
      <c r="DNK12074" s="18" t="s">
        <v>700</v>
      </c>
      <c r="DNL12074" s="18" t="s">
        <v>700</v>
      </c>
      <c r="DNM12074" s="18" t="s">
        <v>700</v>
      </c>
      <c r="DNN12074" s="18" t="s">
        <v>700</v>
      </c>
      <c r="DNO12074" s="18" t="s">
        <v>700</v>
      </c>
      <c r="DNP12074" s="18" t="s">
        <v>700</v>
      </c>
      <c r="DNQ12074" s="18" t="s">
        <v>700</v>
      </c>
      <c r="DNR12074" s="18" t="s">
        <v>700</v>
      </c>
      <c r="DNS12074" s="18" t="s">
        <v>700</v>
      </c>
      <c r="DNT12074" s="18" t="s">
        <v>700</v>
      </c>
      <c r="DNU12074" s="18" t="s">
        <v>700</v>
      </c>
      <c r="DNV12074" s="18" t="s">
        <v>700</v>
      </c>
      <c r="DNW12074" s="18" t="s">
        <v>700</v>
      </c>
      <c r="DNX12074" s="18" t="s">
        <v>700</v>
      </c>
      <c r="DNY12074" s="18" t="s">
        <v>700</v>
      </c>
      <c r="DNZ12074" s="18" t="s">
        <v>700</v>
      </c>
      <c r="DOA12074" s="18" t="s">
        <v>700</v>
      </c>
      <c r="DOB12074" s="18" t="s">
        <v>700</v>
      </c>
      <c r="DOC12074" s="18" t="s">
        <v>700</v>
      </c>
      <c r="DOD12074" s="18" t="s">
        <v>700</v>
      </c>
      <c r="DOE12074" s="18" t="s">
        <v>700</v>
      </c>
      <c r="DOF12074" s="18" t="s">
        <v>700</v>
      </c>
      <c r="DOG12074" s="18" t="s">
        <v>700</v>
      </c>
      <c r="DOH12074" s="18" t="s">
        <v>700</v>
      </c>
      <c r="DOI12074" s="18" t="s">
        <v>700</v>
      </c>
      <c r="DOJ12074" s="18" t="s">
        <v>700</v>
      </c>
      <c r="DOK12074" s="18" t="s">
        <v>700</v>
      </c>
      <c r="DOL12074" s="18" t="s">
        <v>700</v>
      </c>
      <c r="DOM12074" s="18" t="s">
        <v>700</v>
      </c>
      <c r="DON12074" s="18" t="s">
        <v>700</v>
      </c>
      <c r="DOO12074" s="18" t="s">
        <v>700</v>
      </c>
      <c r="DOP12074" s="18" t="s">
        <v>700</v>
      </c>
      <c r="DOQ12074" s="18" t="s">
        <v>700</v>
      </c>
      <c r="DOR12074" s="18" t="s">
        <v>700</v>
      </c>
      <c r="DOS12074" s="18" t="s">
        <v>700</v>
      </c>
      <c r="DOT12074" s="18" t="s">
        <v>700</v>
      </c>
      <c r="DOU12074" s="18" t="s">
        <v>700</v>
      </c>
      <c r="DOV12074" s="18" t="s">
        <v>700</v>
      </c>
      <c r="DOW12074" s="18" t="s">
        <v>700</v>
      </c>
      <c r="DOX12074" s="18" t="s">
        <v>700</v>
      </c>
      <c r="DOY12074" s="18" t="s">
        <v>700</v>
      </c>
      <c r="DOZ12074" s="18" t="s">
        <v>700</v>
      </c>
      <c r="DPA12074" s="18" t="s">
        <v>700</v>
      </c>
      <c r="DPB12074" s="18" t="s">
        <v>700</v>
      </c>
      <c r="DPC12074" s="18" t="s">
        <v>700</v>
      </c>
      <c r="DPD12074" s="18" t="s">
        <v>700</v>
      </c>
      <c r="DPE12074" s="18" t="s">
        <v>700</v>
      </c>
      <c r="DPF12074" s="18" t="s">
        <v>700</v>
      </c>
      <c r="DPG12074" s="18" t="s">
        <v>700</v>
      </c>
      <c r="DPH12074" s="18" t="s">
        <v>700</v>
      </c>
      <c r="DPI12074" s="18" t="s">
        <v>700</v>
      </c>
      <c r="DPJ12074" s="18" t="s">
        <v>700</v>
      </c>
      <c r="DPK12074" s="18" t="s">
        <v>700</v>
      </c>
      <c r="DPL12074" s="18" t="s">
        <v>700</v>
      </c>
      <c r="DPM12074" s="18" t="s">
        <v>700</v>
      </c>
      <c r="DPN12074" s="18" t="s">
        <v>700</v>
      </c>
      <c r="DPO12074" s="18" t="s">
        <v>700</v>
      </c>
      <c r="DPP12074" s="18" t="s">
        <v>700</v>
      </c>
      <c r="DPQ12074" s="18" t="s">
        <v>700</v>
      </c>
      <c r="DPR12074" s="18" t="s">
        <v>700</v>
      </c>
      <c r="DPS12074" s="18" t="s">
        <v>700</v>
      </c>
      <c r="DPT12074" s="18" t="s">
        <v>700</v>
      </c>
      <c r="DPU12074" s="18" t="s">
        <v>700</v>
      </c>
      <c r="DPV12074" s="18" t="s">
        <v>700</v>
      </c>
      <c r="DPW12074" s="18" t="s">
        <v>700</v>
      </c>
      <c r="DPX12074" s="18" t="s">
        <v>700</v>
      </c>
      <c r="DPY12074" s="18" t="s">
        <v>700</v>
      </c>
      <c r="DPZ12074" s="18" t="s">
        <v>700</v>
      </c>
      <c r="DQA12074" s="18" t="s">
        <v>700</v>
      </c>
      <c r="DQB12074" s="18" t="s">
        <v>700</v>
      </c>
      <c r="DQC12074" s="18" t="s">
        <v>700</v>
      </c>
      <c r="DQD12074" s="18" t="s">
        <v>700</v>
      </c>
      <c r="DQE12074" s="18" t="s">
        <v>700</v>
      </c>
      <c r="DQF12074" s="18" t="s">
        <v>700</v>
      </c>
      <c r="DQG12074" s="18" t="s">
        <v>700</v>
      </c>
      <c r="DQH12074" s="18" t="s">
        <v>700</v>
      </c>
      <c r="DQI12074" s="18" t="s">
        <v>700</v>
      </c>
      <c r="DQJ12074" s="18" t="s">
        <v>700</v>
      </c>
      <c r="DQK12074" s="18" t="s">
        <v>700</v>
      </c>
      <c r="DQL12074" s="18" t="s">
        <v>700</v>
      </c>
      <c r="DQM12074" s="18" t="s">
        <v>700</v>
      </c>
      <c r="DQN12074" s="18" t="s">
        <v>700</v>
      </c>
      <c r="DQO12074" s="18" t="s">
        <v>700</v>
      </c>
      <c r="DQP12074" s="18" t="s">
        <v>700</v>
      </c>
      <c r="DQQ12074" s="18" t="s">
        <v>700</v>
      </c>
      <c r="DQR12074" s="18" t="s">
        <v>700</v>
      </c>
      <c r="DQS12074" s="18" t="s">
        <v>700</v>
      </c>
      <c r="DQT12074" s="18" t="s">
        <v>700</v>
      </c>
      <c r="DQU12074" s="18" t="s">
        <v>700</v>
      </c>
      <c r="DQV12074" s="18" t="s">
        <v>700</v>
      </c>
      <c r="DQW12074" s="18" t="s">
        <v>700</v>
      </c>
      <c r="DQX12074" s="18" t="s">
        <v>700</v>
      </c>
      <c r="DQY12074" s="18" t="s">
        <v>700</v>
      </c>
      <c r="DQZ12074" s="18" t="s">
        <v>700</v>
      </c>
      <c r="DRA12074" s="18" t="s">
        <v>700</v>
      </c>
      <c r="DRB12074" s="18" t="s">
        <v>700</v>
      </c>
      <c r="DRC12074" s="18" t="s">
        <v>700</v>
      </c>
      <c r="DRD12074" s="18" t="s">
        <v>700</v>
      </c>
      <c r="DRE12074" s="18" t="s">
        <v>700</v>
      </c>
      <c r="DRF12074" s="18" t="s">
        <v>700</v>
      </c>
      <c r="DRG12074" s="18" t="s">
        <v>700</v>
      </c>
      <c r="DRH12074" s="18" t="s">
        <v>700</v>
      </c>
      <c r="DRI12074" s="18" t="s">
        <v>700</v>
      </c>
      <c r="DRJ12074" s="18" t="s">
        <v>700</v>
      </c>
      <c r="DRK12074" s="18" t="s">
        <v>700</v>
      </c>
      <c r="DRL12074" s="18" t="s">
        <v>700</v>
      </c>
      <c r="DRM12074" s="18" t="s">
        <v>700</v>
      </c>
      <c r="DRN12074" s="18" t="s">
        <v>700</v>
      </c>
      <c r="DRO12074" s="18" t="s">
        <v>700</v>
      </c>
      <c r="DRP12074" s="18" t="s">
        <v>700</v>
      </c>
      <c r="DRQ12074" s="18" t="s">
        <v>700</v>
      </c>
      <c r="DRR12074" s="18" t="s">
        <v>700</v>
      </c>
      <c r="DRS12074" s="18" t="s">
        <v>700</v>
      </c>
      <c r="DRT12074" s="18" t="s">
        <v>700</v>
      </c>
      <c r="DRU12074" s="18" t="s">
        <v>700</v>
      </c>
      <c r="DRV12074" s="18" t="s">
        <v>700</v>
      </c>
      <c r="DRW12074" s="18" t="s">
        <v>700</v>
      </c>
      <c r="DRX12074" s="18" t="s">
        <v>700</v>
      </c>
      <c r="DRY12074" s="18" t="s">
        <v>700</v>
      </c>
      <c r="DRZ12074" s="18" t="s">
        <v>700</v>
      </c>
      <c r="DSA12074" s="18" t="s">
        <v>700</v>
      </c>
      <c r="DSB12074" s="18" t="s">
        <v>700</v>
      </c>
      <c r="DSC12074" s="18" t="s">
        <v>700</v>
      </c>
      <c r="DSD12074" s="18" t="s">
        <v>700</v>
      </c>
      <c r="DSE12074" s="18" t="s">
        <v>700</v>
      </c>
      <c r="DSF12074" s="18" t="s">
        <v>700</v>
      </c>
      <c r="DSG12074" s="18" t="s">
        <v>700</v>
      </c>
      <c r="DSH12074" s="18" t="s">
        <v>700</v>
      </c>
      <c r="DSI12074" s="18" t="s">
        <v>700</v>
      </c>
      <c r="DSJ12074" s="18" t="s">
        <v>700</v>
      </c>
      <c r="DSK12074" s="18" t="s">
        <v>700</v>
      </c>
      <c r="DSL12074" s="18" t="s">
        <v>700</v>
      </c>
      <c r="DSM12074" s="18" t="s">
        <v>700</v>
      </c>
      <c r="DSN12074" s="18" t="s">
        <v>700</v>
      </c>
      <c r="DSO12074" s="18" t="s">
        <v>700</v>
      </c>
      <c r="DSP12074" s="18" t="s">
        <v>700</v>
      </c>
      <c r="DSQ12074" s="18" t="s">
        <v>700</v>
      </c>
      <c r="DSR12074" s="18" t="s">
        <v>700</v>
      </c>
      <c r="DSS12074" s="18" t="s">
        <v>700</v>
      </c>
      <c r="DST12074" s="18" t="s">
        <v>700</v>
      </c>
      <c r="DSU12074" s="18" t="s">
        <v>700</v>
      </c>
      <c r="DSV12074" s="18" t="s">
        <v>700</v>
      </c>
      <c r="DSW12074" s="18" t="s">
        <v>700</v>
      </c>
      <c r="DSX12074" s="18" t="s">
        <v>700</v>
      </c>
      <c r="DSY12074" s="18" t="s">
        <v>700</v>
      </c>
      <c r="DSZ12074" s="18" t="s">
        <v>700</v>
      </c>
      <c r="DTA12074" s="18" t="s">
        <v>700</v>
      </c>
      <c r="DTB12074" s="18" t="s">
        <v>700</v>
      </c>
      <c r="DTC12074" s="18" t="s">
        <v>700</v>
      </c>
      <c r="DTD12074" s="18" t="s">
        <v>700</v>
      </c>
      <c r="DTE12074" s="18" t="s">
        <v>700</v>
      </c>
      <c r="DTF12074" s="18" t="s">
        <v>700</v>
      </c>
      <c r="DTG12074" s="18" t="s">
        <v>700</v>
      </c>
      <c r="DTH12074" s="18" t="s">
        <v>700</v>
      </c>
      <c r="DTI12074" s="18" t="s">
        <v>700</v>
      </c>
      <c r="DTJ12074" s="18" t="s">
        <v>700</v>
      </c>
      <c r="DTK12074" s="18" t="s">
        <v>700</v>
      </c>
      <c r="DTL12074" s="18" t="s">
        <v>700</v>
      </c>
      <c r="DTM12074" s="18" t="s">
        <v>700</v>
      </c>
      <c r="DTN12074" s="18" t="s">
        <v>700</v>
      </c>
      <c r="DTO12074" s="18" t="s">
        <v>700</v>
      </c>
      <c r="DTP12074" s="18" t="s">
        <v>700</v>
      </c>
      <c r="DTQ12074" s="18" t="s">
        <v>700</v>
      </c>
      <c r="DTR12074" s="18" t="s">
        <v>700</v>
      </c>
      <c r="DTS12074" s="18" t="s">
        <v>700</v>
      </c>
      <c r="DTT12074" s="18" t="s">
        <v>700</v>
      </c>
      <c r="DTU12074" s="18" t="s">
        <v>700</v>
      </c>
      <c r="DTV12074" s="18" t="s">
        <v>700</v>
      </c>
      <c r="DTW12074" s="18" t="s">
        <v>700</v>
      </c>
      <c r="DTX12074" s="18" t="s">
        <v>700</v>
      </c>
      <c r="DTY12074" s="18" t="s">
        <v>700</v>
      </c>
      <c r="DTZ12074" s="18" t="s">
        <v>700</v>
      </c>
      <c r="DUA12074" s="18" t="s">
        <v>700</v>
      </c>
      <c r="DUB12074" s="18" t="s">
        <v>700</v>
      </c>
      <c r="DUC12074" s="18" t="s">
        <v>700</v>
      </c>
      <c r="DUD12074" s="18" t="s">
        <v>700</v>
      </c>
      <c r="DUE12074" s="18" t="s">
        <v>700</v>
      </c>
      <c r="DUF12074" s="18" t="s">
        <v>700</v>
      </c>
      <c r="DUG12074" s="18" t="s">
        <v>700</v>
      </c>
      <c r="DUH12074" s="18" t="s">
        <v>700</v>
      </c>
      <c r="DUI12074" s="18" t="s">
        <v>700</v>
      </c>
      <c r="DUJ12074" s="18" t="s">
        <v>700</v>
      </c>
      <c r="DUK12074" s="18" t="s">
        <v>700</v>
      </c>
      <c r="DUL12074" s="18" t="s">
        <v>700</v>
      </c>
      <c r="DUM12074" s="18" t="s">
        <v>700</v>
      </c>
      <c r="DUN12074" s="18" t="s">
        <v>700</v>
      </c>
      <c r="DUO12074" s="18" t="s">
        <v>700</v>
      </c>
      <c r="DUP12074" s="18" t="s">
        <v>700</v>
      </c>
      <c r="DUQ12074" s="18" t="s">
        <v>700</v>
      </c>
      <c r="DUR12074" s="18" t="s">
        <v>700</v>
      </c>
      <c r="DUS12074" s="18" t="s">
        <v>700</v>
      </c>
      <c r="DUT12074" s="18" t="s">
        <v>700</v>
      </c>
      <c r="DUU12074" s="18" t="s">
        <v>700</v>
      </c>
      <c r="DUV12074" s="18" t="s">
        <v>700</v>
      </c>
      <c r="DUW12074" s="18" t="s">
        <v>700</v>
      </c>
      <c r="DUX12074" s="18" t="s">
        <v>700</v>
      </c>
      <c r="DUY12074" s="18" t="s">
        <v>700</v>
      </c>
      <c r="DUZ12074" s="18" t="s">
        <v>700</v>
      </c>
      <c r="DVA12074" s="18" t="s">
        <v>700</v>
      </c>
      <c r="DVB12074" s="18" t="s">
        <v>700</v>
      </c>
      <c r="DVC12074" s="18" t="s">
        <v>700</v>
      </c>
      <c r="DVD12074" s="18" t="s">
        <v>700</v>
      </c>
      <c r="DVE12074" s="18" t="s">
        <v>700</v>
      </c>
      <c r="DVF12074" s="18" t="s">
        <v>700</v>
      </c>
      <c r="DVG12074" s="18" t="s">
        <v>700</v>
      </c>
      <c r="DVH12074" s="18" t="s">
        <v>700</v>
      </c>
      <c r="DVI12074" s="18" t="s">
        <v>700</v>
      </c>
      <c r="DVJ12074" s="18" t="s">
        <v>700</v>
      </c>
      <c r="DVK12074" s="18" t="s">
        <v>700</v>
      </c>
      <c r="DVL12074" s="18" t="s">
        <v>700</v>
      </c>
      <c r="DVM12074" s="18" t="s">
        <v>700</v>
      </c>
      <c r="DVN12074" s="18" t="s">
        <v>700</v>
      </c>
      <c r="DVO12074" s="18" t="s">
        <v>700</v>
      </c>
      <c r="DVP12074" s="18" t="s">
        <v>700</v>
      </c>
      <c r="DVQ12074" s="18" t="s">
        <v>700</v>
      </c>
      <c r="DVR12074" s="18" t="s">
        <v>700</v>
      </c>
      <c r="DVS12074" s="18" t="s">
        <v>700</v>
      </c>
      <c r="DVT12074" s="18" t="s">
        <v>700</v>
      </c>
      <c r="DVU12074" s="18" t="s">
        <v>700</v>
      </c>
      <c r="DVV12074" s="18" t="s">
        <v>700</v>
      </c>
      <c r="DVW12074" s="18" t="s">
        <v>700</v>
      </c>
      <c r="DVX12074" s="18" t="s">
        <v>700</v>
      </c>
      <c r="DVY12074" s="18" t="s">
        <v>700</v>
      </c>
      <c r="DVZ12074" s="18" t="s">
        <v>700</v>
      </c>
      <c r="DWA12074" s="18" t="s">
        <v>700</v>
      </c>
      <c r="DWB12074" s="18" t="s">
        <v>700</v>
      </c>
      <c r="DWC12074" s="18" t="s">
        <v>700</v>
      </c>
      <c r="DWD12074" s="18" t="s">
        <v>700</v>
      </c>
      <c r="DWE12074" s="18" t="s">
        <v>700</v>
      </c>
      <c r="DWF12074" s="18" t="s">
        <v>700</v>
      </c>
      <c r="DWG12074" s="18" t="s">
        <v>700</v>
      </c>
      <c r="DWH12074" s="18" t="s">
        <v>700</v>
      </c>
      <c r="DWI12074" s="18" t="s">
        <v>700</v>
      </c>
      <c r="DWJ12074" s="18" t="s">
        <v>700</v>
      </c>
      <c r="DWK12074" s="18" t="s">
        <v>700</v>
      </c>
      <c r="DWL12074" s="18" t="s">
        <v>700</v>
      </c>
      <c r="DWM12074" s="18" t="s">
        <v>700</v>
      </c>
      <c r="DWN12074" s="18" t="s">
        <v>700</v>
      </c>
      <c r="DWO12074" s="18" t="s">
        <v>700</v>
      </c>
      <c r="DWP12074" s="18" t="s">
        <v>700</v>
      </c>
      <c r="DWQ12074" s="18" t="s">
        <v>700</v>
      </c>
      <c r="DWR12074" s="18" t="s">
        <v>700</v>
      </c>
      <c r="DWS12074" s="18" t="s">
        <v>700</v>
      </c>
      <c r="DWT12074" s="18" t="s">
        <v>700</v>
      </c>
      <c r="DWU12074" s="18" t="s">
        <v>700</v>
      </c>
      <c r="DWV12074" s="18" t="s">
        <v>700</v>
      </c>
      <c r="DWW12074" s="18" t="s">
        <v>700</v>
      </c>
      <c r="DWX12074" s="18" t="s">
        <v>700</v>
      </c>
      <c r="DWY12074" s="18" t="s">
        <v>700</v>
      </c>
      <c r="DWZ12074" s="18" t="s">
        <v>700</v>
      </c>
      <c r="DXA12074" s="18" t="s">
        <v>700</v>
      </c>
      <c r="DXB12074" s="18" t="s">
        <v>700</v>
      </c>
      <c r="DXC12074" s="18" t="s">
        <v>700</v>
      </c>
      <c r="DXD12074" s="18" t="s">
        <v>700</v>
      </c>
      <c r="DXE12074" s="18" t="s">
        <v>700</v>
      </c>
      <c r="DXF12074" s="18" t="s">
        <v>700</v>
      </c>
      <c r="DXG12074" s="18" t="s">
        <v>700</v>
      </c>
      <c r="DXH12074" s="18" t="s">
        <v>700</v>
      </c>
      <c r="DXI12074" s="18" t="s">
        <v>700</v>
      </c>
      <c r="DXJ12074" s="18" t="s">
        <v>700</v>
      </c>
      <c r="DXK12074" s="18" t="s">
        <v>700</v>
      </c>
      <c r="DXL12074" s="18" t="s">
        <v>700</v>
      </c>
      <c r="DXM12074" s="18" t="s">
        <v>700</v>
      </c>
      <c r="DXN12074" s="18" t="s">
        <v>700</v>
      </c>
      <c r="DXO12074" s="18" t="s">
        <v>700</v>
      </c>
      <c r="DXP12074" s="18" t="s">
        <v>700</v>
      </c>
      <c r="DXQ12074" s="18" t="s">
        <v>700</v>
      </c>
      <c r="DXR12074" s="18" t="s">
        <v>700</v>
      </c>
      <c r="DXS12074" s="18" t="s">
        <v>700</v>
      </c>
      <c r="DXT12074" s="18" t="s">
        <v>700</v>
      </c>
      <c r="DXU12074" s="18" t="s">
        <v>700</v>
      </c>
      <c r="DXV12074" s="18" t="s">
        <v>700</v>
      </c>
      <c r="DXW12074" s="18" t="s">
        <v>700</v>
      </c>
      <c r="DXX12074" s="18" t="s">
        <v>700</v>
      </c>
      <c r="DXY12074" s="18" t="s">
        <v>700</v>
      </c>
      <c r="DXZ12074" s="18" t="s">
        <v>700</v>
      </c>
      <c r="DYA12074" s="18" t="s">
        <v>700</v>
      </c>
      <c r="DYB12074" s="18" t="s">
        <v>700</v>
      </c>
      <c r="DYC12074" s="18" t="s">
        <v>700</v>
      </c>
      <c r="DYD12074" s="18" t="s">
        <v>700</v>
      </c>
      <c r="DYE12074" s="18" t="s">
        <v>700</v>
      </c>
      <c r="DYF12074" s="18" t="s">
        <v>700</v>
      </c>
      <c r="DYG12074" s="18" t="s">
        <v>700</v>
      </c>
      <c r="DYH12074" s="18" t="s">
        <v>700</v>
      </c>
      <c r="DYI12074" s="18" t="s">
        <v>700</v>
      </c>
      <c r="DYJ12074" s="18" t="s">
        <v>700</v>
      </c>
      <c r="DYK12074" s="18" t="s">
        <v>700</v>
      </c>
      <c r="DYL12074" s="18" t="s">
        <v>700</v>
      </c>
      <c r="DYM12074" s="18" t="s">
        <v>700</v>
      </c>
      <c r="DYN12074" s="18" t="s">
        <v>700</v>
      </c>
      <c r="DYO12074" s="18" t="s">
        <v>700</v>
      </c>
      <c r="DYP12074" s="18" t="s">
        <v>700</v>
      </c>
      <c r="DYQ12074" s="18" t="s">
        <v>700</v>
      </c>
      <c r="DYR12074" s="18" t="s">
        <v>700</v>
      </c>
      <c r="DYS12074" s="18" t="s">
        <v>700</v>
      </c>
      <c r="DYT12074" s="18" t="s">
        <v>700</v>
      </c>
      <c r="DYU12074" s="18" t="s">
        <v>700</v>
      </c>
      <c r="DYV12074" s="18" t="s">
        <v>700</v>
      </c>
      <c r="DYW12074" s="18" t="s">
        <v>700</v>
      </c>
      <c r="DYX12074" s="18" t="s">
        <v>700</v>
      </c>
      <c r="DYY12074" s="18" t="s">
        <v>700</v>
      </c>
      <c r="DYZ12074" s="18" t="s">
        <v>700</v>
      </c>
      <c r="DZA12074" s="18" t="s">
        <v>700</v>
      </c>
      <c r="DZB12074" s="18" t="s">
        <v>700</v>
      </c>
      <c r="DZC12074" s="18" t="s">
        <v>700</v>
      </c>
      <c r="DZD12074" s="18" t="s">
        <v>700</v>
      </c>
      <c r="DZE12074" s="18" t="s">
        <v>700</v>
      </c>
      <c r="DZF12074" s="18" t="s">
        <v>700</v>
      </c>
      <c r="DZG12074" s="18" t="s">
        <v>700</v>
      </c>
      <c r="DZH12074" s="18" t="s">
        <v>700</v>
      </c>
      <c r="DZI12074" s="18" t="s">
        <v>700</v>
      </c>
      <c r="DZJ12074" s="18" t="s">
        <v>700</v>
      </c>
      <c r="DZK12074" s="18" t="s">
        <v>700</v>
      </c>
      <c r="DZL12074" s="18" t="s">
        <v>700</v>
      </c>
      <c r="DZM12074" s="18" t="s">
        <v>700</v>
      </c>
      <c r="DZN12074" s="18" t="s">
        <v>700</v>
      </c>
      <c r="DZO12074" s="18" t="s">
        <v>700</v>
      </c>
      <c r="DZP12074" s="18" t="s">
        <v>700</v>
      </c>
      <c r="DZQ12074" s="18" t="s">
        <v>700</v>
      </c>
      <c r="DZR12074" s="18" t="s">
        <v>700</v>
      </c>
      <c r="DZS12074" s="18" t="s">
        <v>700</v>
      </c>
      <c r="DZT12074" s="18" t="s">
        <v>700</v>
      </c>
      <c r="DZU12074" s="18" t="s">
        <v>700</v>
      </c>
      <c r="DZV12074" s="18" t="s">
        <v>700</v>
      </c>
      <c r="DZW12074" s="18" t="s">
        <v>700</v>
      </c>
      <c r="DZX12074" s="18" t="s">
        <v>700</v>
      </c>
      <c r="DZY12074" s="18" t="s">
        <v>700</v>
      </c>
      <c r="DZZ12074" s="18" t="s">
        <v>700</v>
      </c>
      <c r="EAA12074" s="18" t="s">
        <v>700</v>
      </c>
      <c r="EAB12074" s="18" t="s">
        <v>700</v>
      </c>
      <c r="EAC12074" s="18" t="s">
        <v>700</v>
      </c>
      <c r="EAD12074" s="18" t="s">
        <v>700</v>
      </c>
      <c r="EAE12074" s="18" t="s">
        <v>700</v>
      </c>
      <c r="EAF12074" s="18" t="s">
        <v>700</v>
      </c>
      <c r="EAG12074" s="18" t="s">
        <v>700</v>
      </c>
      <c r="EAH12074" s="18" t="s">
        <v>700</v>
      </c>
      <c r="EAI12074" s="18" t="s">
        <v>700</v>
      </c>
      <c r="EAJ12074" s="18" t="s">
        <v>700</v>
      </c>
      <c r="EAK12074" s="18" t="s">
        <v>700</v>
      </c>
      <c r="EAL12074" s="18" t="s">
        <v>700</v>
      </c>
      <c r="EAM12074" s="18" t="s">
        <v>700</v>
      </c>
      <c r="EAN12074" s="18" t="s">
        <v>700</v>
      </c>
      <c r="EAO12074" s="18" t="s">
        <v>700</v>
      </c>
      <c r="EAP12074" s="18" t="s">
        <v>700</v>
      </c>
      <c r="EAQ12074" s="18" t="s">
        <v>700</v>
      </c>
      <c r="EAR12074" s="18" t="s">
        <v>700</v>
      </c>
      <c r="EAS12074" s="18" t="s">
        <v>700</v>
      </c>
      <c r="EAT12074" s="18" t="s">
        <v>700</v>
      </c>
      <c r="EAU12074" s="18" t="s">
        <v>700</v>
      </c>
      <c r="EAV12074" s="18" t="s">
        <v>700</v>
      </c>
      <c r="EAW12074" s="18" t="s">
        <v>700</v>
      </c>
      <c r="EAX12074" s="18" t="s">
        <v>700</v>
      </c>
      <c r="EAY12074" s="18" t="s">
        <v>700</v>
      </c>
      <c r="EAZ12074" s="18" t="s">
        <v>700</v>
      </c>
      <c r="EBA12074" s="18" t="s">
        <v>700</v>
      </c>
      <c r="EBB12074" s="18" t="s">
        <v>700</v>
      </c>
      <c r="EBC12074" s="18" t="s">
        <v>700</v>
      </c>
      <c r="EBD12074" s="18" t="s">
        <v>700</v>
      </c>
      <c r="EBE12074" s="18" t="s">
        <v>700</v>
      </c>
      <c r="EBF12074" s="18" t="s">
        <v>700</v>
      </c>
      <c r="EBG12074" s="18" t="s">
        <v>700</v>
      </c>
      <c r="EBH12074" s="18" t="s">
        <v>700</v>
      </c>
      <c r="EBI12074" s="18" t="s">
        <v>700</v>
      </c>
      <c r="EBJ12074" s="18" t="s">
        <v>700</v>
      </c>
      <c r="EBK12074" s="18" t="s">
        <v>700</v>
      </c>
      <c r="EBL12074" s="18" t="s">
        <v>700</v>
      </c>
      <c r="EBM12074" s="18" t="s">
        <v>700</v>
      </c>
      <c r="EBN12074" s="18" t="s">
        <v>700</v>
      </c>
      <c r="EBO12074" s="18" t="s">
        <v>700</v>
      </c>
      <c r="EBP12074" s="18" t="s">
        <v>700</v>
      </c>
      <c r="EBQ12074" s="18" t="s">
        <v>700</v>
      </c>
      <c r="EBR12074" s="18" t="s">
        <v>700</v>
      </c>
      <c r="EBS12074" s="18" t="s">
        <v>700</v>
      </c>
      <c r="EBT12074" s="18" t="s">
        <v>700</v>
      </c>
      <c r="EBU12074" s="18" t="s">
        <v>700</v>
      </c>
      <c r="EBV12074" s="18" t="s">
        <v>700</v>
      </c>
      <c r="EBW12074" s="18" t="s">
        <v>700</v>
      </c>
      <c r="EBX12074" s="18" t="s">
        <v>700</v>
      </c>
      <c r="EBY12074" s="18" t="s">
        <v>700</v>
      </c>
      <c r="EBZ12074" s="18" t="s">
        <v>700</v>
      </c>
      <c r="ECA12074" s="18" t="s">
        <v>700</v>
      </c>
      <c r="ECB12074" s="18" t="s">
        <v>700</v>
      </c>
      <c r="ECC12074" s="18" t="s">
        <v>700</v>
      </c>
      <c r="ECD12074" s="18" t="s">
        <v>700</v>
      </c>
      <c r="ECE12074" s="18" t="s">
        <v>700</v>
      </c>
      <c r="ECF12074" s="18" t="s">
        <v>700</v>
      </c>
      <c r="ECG12074" s="18" t="s">
        <v>700</v>
      </c>
      <c r="ECH12074" s="18" t="s">
        <v>700</v>
      </c>
      <c r="ECI12074" s="18" t="s">
        <v>700</v>
      </c>
      <c r="ECJ12074" s="18" t="s">
        <v>700</v>
      </c>
      <c r="ECK12074" s="18" t="s">
        <v>700</v>
      </c>
      <c r="ECL12074" s="18" t="s">
        <v>700</v>
      </c>
      <c r="ECM12074" s="18" t="s">
        <v>700</v>
      </c>
      <c r="ECN12074" s="18" t="s">
        <v>700</v>
      </c>
      <c r="ECO12074" s="18" t="s">
        <v>700</v>
      </c>
      <c r="ECP12074" s="18" t="s">
        <v>700</v>
      </c>
      <c r="ECQ12074" s="18" t="s">
        <v>700</v>
      </c>
      <c r="ECR12074" s="18" t="s">
        <v>700</v>
      </c>
      <c r="ECS12074" s="18" t="s">
        <v>700</v>
      </c>
      <c r="ECT12074" s="18" t="s">
        <v>700</v>
      </c>
      <c r="ECU12074" s="18" t="s">
        <v>700</v>
      </c>
      <c r="ECV12074" s="18" t="s">
        <v>700</v>
      </c>
      <c r="ECW12074" s="18" t="s">
        <v>700</v>
      </c>
      <c r="ECX12074" s="18" t="s">
        <v>700</v>
      </c>
      <c r="ECY12074" s="18" t="s">
        <v>700</v>
      </c>
      <c r="ECZ12074" s="18" t="s">
        <v>700</v>
      </c>
      <c r="EDA12074" s="18" t="s">
        <v>700</v>
      </c>
      <c r="EDB12074" s="18" t="s">
        <v>700</v>
      </c>
      <c r="EDC12074" s="18" t="s">
        <v>700</v>
      </c>
      <c r="EDD12074" s="18" t="s">
        <v>700</v>
      </c>
      <c r="EDE12074" s="18" t="s">
        <v>700</v>
      </c>
      <c r="EDF12074" s="18" t="s">
        <v>700</v>
      </c>
      <c r="EDG12074" s="18" t="s">
        <v>700</v>
      </c>
      <c r="EDH12074" s="18" t="s">
        <v>700</v>
      </c>
      <c r="EDI12074" s="18" t="s">
        <v>700</v>
      </c>
      <c r="EDJ12074" s="18" t="s">
        <v>700</v>
      </c>
      <c r="EDK12074" s="18" t="s">
        <v>700</v>
      </c>
      <c r="EDL12074" s="18" t="s">
        <v>700</v>
      </c>
      <c r="EDM12074" s="18" t="s">
        <v>700</v>
      </c>
      <c r="EDN12074" s="18" t="s">
        <v>700</v>
      </c>
      <c r="EDO12074" s="18" t="s">
        <v>700</v>
      </c>
      <c r="EDP12074" s="18" t="s">
        <v>700</v>
      </c>
      <c r="EDQ12074" s="18" t="s">
        <v>700</v>
      </c>
      <c r="EDR12074" s="18" t="s">
        <v>700</v>
      </c>
      <c r="EDS12074" s="18" t="s">
        <v>700</v>
      </c>
      <c r="EDT12074" s="18" t="s">
        <v>700</v>
      </c>
      <c r="EDU12074" s="18" t="s">
        <v>700</v>
      </c>
      <c r="EDV12074" s="18" t="s">
        <v>700</v>
      </c>
      <c r="EDW12074" s="18" t="s">
        <v>700</v>
      </c>
      <c r="EDX12074" s="18" t="s">
        <v>700</v>
      </c>
      <c r="EDY12074" s="18" t="s">
        <v>700</v>
      </c>
      <c r="EDZ12074" s="18" t="s">
        <v>700</v>
      </c>
      <c r="EEA12074" s="18" t="s">
        <v>700</v>
      </c>
      <c r="EEB12074" s="18" t="s">
        <v>700</v>
      </c>
      <c r="EEC12074" s="18" t="s">
        <v>700</v>
      </c>
      <c r="EED12074" s="18" t="s">
        <v>700</v>
      </c>
      <c r="EEE12074" s="18" t="s">
        <v>700</v>
      </c>
      <c r="EEF12074" s="18" t="s">
        <v>700</v>
      </c>
      <c r="EEG12074" s="18" t="s">
        <v>700</v>
      </c>
      <c r="EEH12074" s="18" t="s">
        <v>700</v>
      </c>
      <c r="EEI12074" s="18" t="s">
        <v>700</v>
      </c>
      <c r="EEJ12074" s="18" t="s">
        <v>700</v>
      </c>
      <c r="EEK12074" s="18" t="s">
        <v>700</v>
      </c>
      <c r="EEL12074" s="18" t="s">
        <v>700</v>
      </c>
      <c r="EEM12074" s="18" t="s">
        <v>700</v>
      </c>
      <c r="EEN12074" s="18" t="s">
        <v>700</v>
      </c>
      <c r="EEO12074" s="18" t="s">
        <v>700</v>
      </c>
      <c r="EEP12074" s="18" t="s">
        <v>700</v>
      </c>
      <c r="EEQ12074" s="18" t="s">
        <v>700</v>
      </c>
      <c r="EER12074" s="18" t="s">
        <v>700</v>
      </c>
      <c r="EES12074" s="18" t="s">
        <v>700</v>
      </c>
      <c r="EET12074" s="18" t="s">
        <v>700</v>
      </c>
      <c r="EEU12074" s="18" t="s">
        <v>700</v>
      </c>
      <c r="EEV12074" s="18" t="s">
        <v>700</v>
      </c>
      <c r="EEW12074" s="18" t="s">
        <v>700</v>
      </c>
      <c r="EEX12074" s="18" t="s">
        <v>700</v>
      </c>
      <c r="EEY12074" s="18" t="s">
        <v>700</v>
      </c>
      <c r="EEZ12074" s="18" t="s">
        <v>700</v>
      </c>
      <c r="EFA12074" s="18" t="s">
        <v>700</v>
      </c>
      <c r="EFB12074" s="18" t="s">
        <v>700</v>
      </c>
      <c r="EFC12074" s="18" t="s">
        <v>700</v>
      </c>
      <c r="EFD12074" s="18" t="s">
        <v>700</v>
      </c>
      <c r="EFE12074" s="18" t="s">
        <v>700</v>
      </c>
      <c r="EFF12074" s="18" t="s">
        <v>700</v>
      </c>
      <c r="EFG12074" s="18" t="s">
        <v>700</v>
      </c>
      <c r="EFH12074" s="18" t="s">
        <v>700</v>
      </c>
      <c r="EFI12074" s="18" t="s">
        <v>700</v>
      </c>
      <c r="EFJ12074" s="18" t="s">
        <v>700</v>
      </c>
      <c r="EFK12074" s="18" t="s">
        <v>700</v>
      </c>
      <c r="EFL12074" s="18" t="s">
        <v>700</v>
      </c>
      <c r="EFM12074" s="18" t="s">
        <v>700</v>
      </c>
      <c r="EFN12074" s="18" t="s">
        <v>700</v>
      </c>
      <c r="EFO12074" s="18" t="s">
        <v>700</v>
      </c>
      <c r="EFP12074" s="18" t="s">
        <v>700</v>
      </c>
      <c r="EFQ12074" s="18" t="s">
        <v>700</v>
      </c>
      <c r="EFR12074" s="18" t="s">
        <v>700</v>
      </c>
      <c r="EFS12074" s="18" t="s">
        <v>700</v>
      </c>
      <c r="EFT12074" s="18" t="s">
        <v>700</v>
      </c>
      <c r="EFU12074" s="18" t="s">
        <v>700</v>
      </c>
      <c r="EFV12074" s="18" t="s">
        <v>700</v>
      </c>
      <c r="EFW12074" s="18" t="s">
        <v>700</v>
      </c>
      <c r="EFX12074" s="18" t="s">
        <v>700</v>
      </c>
      <c r="EFY12074" s="18" t="s">
        <v>700</v>
      </c>
      <c r="EFZ12074" s="18" t="s">
        <v>700</v>
      </c>
      <c r="EGA12074" s="18" t="s">
        <v>700</v>
      </c>
      <c r="EGB12074" s="18" t="s">
        <v>700</v>
      </c>
      <c r="EGC12074" s="18" t="s">
        <v>700</v>
      </c>
      <c r="EGD12074" s="18" t="s">
        <v>700</v>
      </c>
      <c r="EGE12074" s="18" t="s">
        <v>700</v>
      </c>
      <c r="EGF12074" s="18" t="s">
        <v>700</v>
      </c>
      <c r="EGG12074" s="18" t="s">
        <v>700</v>
      </c>
      <c r="EGH12074" s="18" t="s">
        <v>700</v>
      </c>
      <c r="EGI12074" s="18" t="s">
        <v>700</v>
      </c>
      <c r="EGJ12074" s="18" t="s">
        <v>700</v>
      </c>
      <c r="EGK12074" s="18" t="s">
        <v>700</v>
      </c>
      <c r="EGL12074" s="18" t="s">
        <v>700</v>
      </c>
      <c r="EGM12074" s="18" t="s">
        <v>700</v>
      </c>
      <c r="EGN12074" s="18" t="s">
        <v>700</v>
      </c>
      <c r="EGO12074" s="18" t="s">
        <v>700</v>
      </c>
      <c r="EGP12074" s="18" t="s">
        <v>700</v>
      </c>
      <c r="EGQ12074" s="18" t="s">
        <v>700</v>
      </c>
      <c r="EGR12074" s="18" t="s">
        <v>700</v>
      </c>
      <c r="EGS12074" s="18" t="s">
        <v>700</v>
      </c>
      <c r="EGT12074" s="18" t="s">
        <v>700</v>
      </c>
      <c r="EGU12074" s="18" t="s">
        <v>700</v>
      </c>
      <c r="EGV12074" s="18" t="s">
        <v>700</v>
      </c>
      <c r="EGW12074" s="18" t="s">
        <v>700</v>
      </c>
      <c r="EGX12074" s="18" t="s">
        <v>700</v>
      </c>
      <c r="EGY12074" s="18" t="s">
        <v>700</v>
      </c>
      <c r="EGZ12074" s="18" t="s">
        <v>700</v>
      </c>
      <c r="EHA12074" s="18" t="s">
        <v>700</v>
      </c>
      <c r="EHB12074" s="18" t="s">
        <v>700</v>
      </c>
      <c r="EHC12074" s="18" t="s">
        <v>700</v>
      </c>
      <c r="EHD12074" s="18" t="s">
        <v>700</v>
      </c>
      <c r="EHE12074" s="18" t="s">
        <v>700</v>
      </c>
      <c r="EHF12074" s="18" t="s">
        <v>700</v>
      </c>
      <c r="EHG12074" s="18" t="s">
        <v>700</v>
      </c>
      <c r="EHH12074" s="18" t="s">
        <v>700</v>
      </c>
      <c r="EHI12074" s="18" t="s">
        <v>700</v>
      </c>
      <c r="EHJ12074" s="18" t="s">
        <v>700</v>
      </c>
      <c r="EHK12074" s="18" t="s">
        <v>700</v>
      </c>
      <c r="EHL12074" s="18" t="s">
        <v>700</v>
      </c>
      <c r="EHM12074" s="18" t="s">
        <v>700</v>
      </c>
      <c r="EHN12074" s="18" t="s">
        <v>700</v>
      </c>
      <c r="EHO12074" s="18" t="s">
        <v>700</v>
      </c>
      <c r="EHP12074" s="18" t="s">
        <v>700</v>
      </c>
      <c r="EHQ12074" s="18" t="s">
        <v>700</v>
      </c>
      <c r="EHR12074" s="18" t="s">
        <v>700</v>
      </c>
      <c r="EHS12074" s="18" t="s">
        <v>700</v>
      </c>
      <c r="EHT12074" s="18" t="s">
        <v>700</v>
      </c>
      <c r="EHU12074" s="18" t="s">
        <v>700</v>
      </c>
      <c r="EHV12074" s="18" t="s">
        <v>700</v>
      </c>
      <c r="EHW12074" s="18" t="s">
        <v>700</v>
      </c>
      <c r="EHX12074" s="18" t="s">
        <v>700</v>
      </c>
      <c r="EHY12074" s="18" t="s">
        <v>700</v>
      </c>
      <c r="EHZ12074" s="18" t="s">
        <v>700</v>
      </c>
      <c r="EIA12074" s="18" t="s">
        <v>700</v>
      </c>
      <c r="EIB12074" s="18" t="s">
        <v>700</v>
      </c>
      <c r="EIC12074" s="18" t="s">
        <v>700</v>
      </c>
      <c r="EID12074" s="18" t="s">
        <v>700</v>
      </c>
      <c r="EIE12074" s="18" t="s">
        <v>700</v>
      </c>
      <c r="EIF12074" s="18" t="s">
        <v>700</v>
      </c>
      <c r="EIG12074" s="18" t="s">
        <v>700</v>
      </c>
      <c r="EIH12074" s="18" t="s">
        <v>700</v>
      </c>
      <c r="EII12074" s="18" t="s">
        <v>700</v>
      </c>
      <c r="EIJ12074" s="18" t="s">
        <v>700</v>
      </c>
      <c r="EIK12074" s="18" t="s">
        <v>700</v>
      </c>
      <c r="EIL12074" s="18" t="s">
        <v>700</v>
      </c>
      <c r="EIM12074" s="18" t="s">
        <v>700</v>
      </c>
      <c r="EIN12074" s="18" t="s">
        <v>700</v>
      </c>
      <c r="EIO12074" s="18" t="s">
        <v>700</v>
      </c>
      <c r="EIP12074" s="18" t="s">
        <v>700</v>
      </c>
      <c r="EIQ12074" s="18" t="s">
        <v>700</v>
      </c>
      <c r="EIR12074" s="18" t="s">
        <v>700</v>
      </c>
      <c r="EIS12074" s="18" t="s">
        <v>700</v>
      </c>
      <c r="EIT12074" s="18" t="s">
        <v>700</v>
      </c>
      <c r="EIU12074" s="18" t="s">
        <v>700</v>
      </c>
      <c r="EIV12074" s="18" t="s">
        <v>700</v>
      </c>
      <c r="EIW12074" s="18" t="s">
        <v>700</v>
      </c>
      <c r="EIX12074" s="18" t="s">
        <v>700</v>
      </c>
      <c r="EIY12074" s="18" t="s">
        <v>700</v>
      </c>
      <c r="EIZ12074" s="18" t="s">
        <v>700</v>
      </c>
      <c r="EJA12074" s="18" t="s">
        <v>700</v>
      </c>
      <c r="EJB12074" s="18" t="s">
        <v>700</v>
      </c>
      <c r="EJC12074" s="18" t="s">
        <v>700</v>
      </c>
      <c r="EJD12074" s="18" t="s">
        <v>700</v>
      </c>
      <c r="EJE12074" s="18" t="s">
        <v>700</v>
      </c>
      <c r="EJF12074" s="18" t="s">
        <v>700</v>
      </c>
      <c r="EJG12074" s="18" t="s">
        <v>700</v>
      </c>
      <c r="EJH12074" s="18" t="s">
        <v>700</v>
      </c>
      <c r="EJI12074" s="18" t="s">
        <v>700</v>
      </c>
      <c r="EJJ12074" s="18" t="s">
        <v>700</v>
      </c>
      <c r="EJK12074" s="18" t="s">
        <v>700</v>
      </c>
      <c r="EJL12074" s="18" t="s">
        <v>700</v>
      </c>
      <c r="EJM12074" s="18" t="s">
        <v>700</v>
      </c>
      <c r="EJN12074" s="18" t="s">
        <v>700</v>
      </c>
      <c r="EJO12074" s="18" t="s">
        <v>700</v>
      </c>
      <c r="EJP12074" s="18" t="s">
        <v>700</v>
      </c>
      <c r="EJQ12074" s="18" t="s">
        <v>700</v>
      </c>
      <c r="EJR12074" s="18" t="s">
        <v>700</v>
      </c>
      <c r="EJS12074" s="18" t="s">
        <v>700</v>
      </c>
      <c r="EJT12074" s="18" t="s">
        <v>700</v>
      </c>
      <c r="EJU12074" s="18" t="s">
        <v>700</v>
      </c>
      <c r="EJV12074" s="18" t="s">
        <v>700</v>
      </c>
      <c r="EJW12074" s="18" t="s">
        <v>700</v>
      </c>
      <c r="EJX12074" s="18" t="s">
        <v>700</v>
      </c>
      <c r="EJY12074" s="18" t="s">
        <v>700</v>
      </c>
      <c r="EJZ12074" s="18" t="s">
        <v>700</v>
      </c>
      <c r="EKA12074" s="18" t="s">
        <v>700</v>
      </c>
      <c r="EKB12074" s="18" t="s">
        <v>700</v>
      </c>
      <c r="EKC12074" s="18" t="s">
        <v>700</v>
      </c>
      <c r="EKD12074" s="18" t="s">
        <v>700</v>
      </c>
      <c r="EKE12074" s="18" t="s">
        <v>700</v>
      </c>
      <c r="EKF12074" s="18" t="s">
        <v>700</v>
      </c>
      <c r="EKG12074" s="18" t="s">
        <v>700</v>
      </c>
      <c r="EKH12074" s="18" t="s">
        <v>700</v>
      </c>
      <c r="EKI12074" s="18" t="s">
        <v>700</v>
      </c>
      <c r="EKJ12074" s="18" t="s">
        <v>700</v>
      </c>
      <c r="EKK12074" s="18" t="s">
        <v>700</v>
      </c>
      <c r="EKL12074" s="18" t="s">
        <v>700</v>
      </c>
      <c r="EKM12074" s="18" t="s">
        <v>700</v>
      </c>
      <c r="EKN12074" s="18" t="s">
        <v>700</v>
      </c>
      <c r="EKO12074" s="18" t="s">
        <v>700</v>
      </c>
      <c r="EKP12074" s="18" t="s">
        <v>700</v>
      </c>
      <c r="EKQ12074" s="18" t="s">
        <v>700</v>
      </c>
      <c r="EKR12074" s="18" t="s">
        <v>700</v>
      </c>
      <c r="EKS12074" s="18" t="s">
        <v>700</v>
      </c>
      <c r="EKT12074" s="18" t="s">
        <v>700</v>
      </c>
      <c r="EKU12074" s="18" t="s">
        <v>700</v>
      </c>
      <c r="EKV12074" s="18" t="s">
        <v>700</v>
      </c>
      <c r="EKW12074" s="18" t="s">
        <v>700</v>
      </c>
      <c r="EKX12074" s="18" t="s">
        <v>700</v>
      </c>
      <c r="EKY12074" s="18" t="s">
        <v>700</v>
      </c>
      <c r="EKZ12074" s="18" t="s">
        <v>700</v>
      </c>
      <c r="ELA12074" s="18" t="s">
        <v>700</v>
      </c>
      <c r="ELB12074" s="18" t="s">
        <v>700</v>
      </c>
      <c r="ELC12074" s="18" t="s">
        <v>700</v>
      </c>
      <c r="ELD12074" s="18" t="s">
        <v>700</v>
      </c>
      <c r="ELE12074" s="18" t="s">
        <v>700</v>
      </c>
      <c r="ELF12074" s="18" t="s">
        <v>700</v>
      </c>
      <c r="ELG12074" s="18" t="s">
        <v>700</v>
      </c>
      <c r="ELH12074" s="18" t="s">
        <v>700</v>
      </c>
      <c r="ELI12074" s="18" t="s">
        <v>700</v>
      </c>
      <c r="ELJ12074" s="18" t="s">
        <v>700</v>
      </c>
      <c r="ELK12074" s="18" t="s">
        <v>700</v>
      </c>
      <c r="ELL12074" s="18" t="s">
        <v>700</v>
      </c>
      <c r="ELM12074" s="18" t="s">
        <v>700</v>
      </c>
      <c r="ELN12074" s="18" t="s">
        <v>700</v>
      </c>
      <c r="ELO12074" s="18" t="s">
        <v>700</v>
      </c>
      <c r="ELP12074" s="18" t="s">
        <v>700</v>
      </c>
      <c r="ELQ12074" s="18" t="s">
        <v>700</v>
      </c>
      <c r="ELR12074" s="18" t="s">
        <v>700</v>
      </c>
      <c r="ELS12074" s="18" t="s">
        <v>700</v>
      </c>
      <c r="ELT12074" s="18" t="s">
        <v>700</v>
      </c>
      <c r="ELU12074" s="18" t="s">
        <v>700</v>
      </c>
      <c r="ELV12074" s="18" t="s">
        <v>700</v>
      </c>
      <c r="ELW12074" s="18" t="s">
        <v>700</v>
      </c>
      <c r="ELX12074" s="18" t="s">
        <v>700</v>
      </c>
      <c r="ELY12074" s="18" t="s">
        <v>700</v>
      </c>
      <c r="ELZ12074" s="18" t="s">
        <v>700</v>
      </c>
      <c r="EMA12074" s="18" t="s">
        <v>700</v>
      </c>
      <c r="EMB12074" s="18" t="s">
        <v>700</v>
      </c>
      <c r="EMC12074" s="18" t="s">
        <v>700</v>
      </c>
      <c r="EMD12074" s="18" t="s">
        <v>700</v>
      </c>
      <c r="EME12074" s="18" t="s">
        <v>700</v>
      </c>
      <c r="EMF12074" s="18" t="s">
        <v>700</v>
      </c>
      <c r="EMG12074" s="18" t="s">
        <v>700</v>
      </c>
      <c r="EMH12074" s="18" t="s">
        <v>700</v>
      </c>
      <c r="EMI12074" s="18" t="s">
        <v>700</v>
      </c>
      <c r="EMJ12074" s="18" t="s">
        <v>700</v>
      </c>
      <c r="EMK12074" s="18" t="s">
        <v>700</v>
      </c>
      <c r="EML12074" s="18" t="s">
        <v>700</v>
      </c>
      <c r="EMM12074" s="18" t="s">
        <v>700</v>
      </c>
      <c r="EMN12074" s="18" t="s">
        <v>700</v>
      </c>
      <c r="EMO12074" s="18" t="s">
        <v>700</v>
      </c>
      <c r="EMP12074" s="18" t="s">
        <v>700</v>
      </c>
      <c r="EMQ12074" s="18" t="s">
        <v>700</v>
      </c>
      <c r="EMR12074" s="18" t="s">
        <v>700</v>
      </c>
      <c r="EMS12074" s="18" t="s">
        <v>700</v>
      </c>
      <c r="EMT12074" s="18" t="s">
        <v>700</v>
      </c>
      <c r="EMU12074" s="18" t="s">
        <v>700</v>
      </c>
      <c r="EMV12074" s="18" t="s">
        <v>700</v>
      </c>
      <c r="EMW12074" s="18" t="s">
        <v>700</v>
      </c>
      <c r="EMX12074" s="18" t="s">
        <v>700</v>
      </c>
      <c r="EMY12074" s="18" t="s">
        <v>700</v>
      </c>
      <c r="EMZ12074" s="18" t="s">
        <v>700</v>
      </c>
      <c r="ENA12074" s="18" t="s">
        <v>700</v>
      </c>
      <c r="ENB12074" s="18" t="s">
        <v>700</v>
      </c>
      <c r="ENC12074" s="18" t="s">
        <v>700</v>
      </c>
      <c r="END12074" s="18" t="s">
        <v>700</v>
      </c>
      <c r="ENE12074" s="18" t="s">
        <v>700</v>
      </c>
      <c r="ENF12074" s="18" t="s">
        <v>700</v>
      </c>
      <c r="ENG12074" s="18" t="s">
        <v>700</v>
      </c>
      <c r="ENH12074" s="18" t="s">
        <v>700</v>
      </c>
      <c r="ENI12074" s="18" t="s">
        <v>700</v>
      </c>
      <c r="ENJ12074" s="18" t="s">
        <v>700</v>
      </c>
      <c r="ENK12074" s="18" t="s">
        <v>700</v>
      </c>
      <c r="ENL12074" s="18" t="s">
        <v>700</v>
      </c>
      <c r="ENM12074" s="18" t="s">
        <v>700</v>
      </c>
      <c r="ENN12074" s="18" t="s">
        <v>700</v>
      </c>
      <c r="ENO12074" s="18" t="s">
        <v>700</v>
      </c>
      <c r="ENP12074" s="18" t="s">
        <v>700</v>
      </c>
      <c r="ENQ12074" s="18" t="s">
        <v>700</v>
      </c>
      <c r="ENR12074" s="18" t="s">
        <v>700</v>
      </c>
      <c r="ENS12074" s="18" t="s">
        <v>700</v>
      </c>
      <c r="ENT12074" s="18" t="s">
        <v>700</v>
      </c>
      <c r="ENU12074" s="18" t="s">
        <v>700</v>
      </c>
      <c r="ENV12074" s="18" t="s">
        <v>700</v>
      </c>
      <c r="ENW12074" s="18" t="s">
        <v>700</v>
      </c>
      <c r="ENX12074" s="18" t="s">
        <v>700</v>
      </c>
      <c r="ENY12074" s="18" t="s">
        <v>700</v>
      </c>
      <c r="ENZ12074" s="18" t="s">
        <v>700</v>
      </c>
      <c r="EOA12074" s="18" t="s">
        <v>700</v>
      </c>
      <c r="EOB12074" s="18" t="s">
        <v>700</v>
      </c>
      <c r="EOC12074" s="18" t="s">
        <v>700</v>
      </c>
      <c r="EOD12074" s="18" t="s">
        <v>700</v>
      </c>
      <c r="EOE12074" s="18" t="s">
        <v>700</v>
      </c>
      <c r="EOF12074" s="18" t="s">
        <v>700</v>
      </c>
      <c r="EOG12074" s="18" t="s">
        <v>700</v>
      </c>
      <c r="EOH12074" s="18" t="s">
        <v>700</v>
      </c>
      <c r="EOI12074" s="18" t="s">
        <v>700</v>
      </c>
      <c r="EOJ12074" s="18" t="s">
        <v>700</v>
      </c>
      <c r="EOK12074" s="18" t="s">
        <v>700</v>
      </c>
      <c r="EOL12074" s="18" t="s">
        <v>700</v>
      </c>
      <c r="EOM12074" s="18" t="s">
        <v>700</v>
      </c>
      <c r="EON12074" s="18" t="s">
        <v>700</v>
      </c>
      <c r="EOO12074" s="18" t="s">
        <v>700</v>
      </c>
      <c r="EOP12074" s="18" t="s">
        <v>700</v>
      </c>
      <c r="EOQ12074" s="18" t="s">
        <v>700</v>
      </c>
      <c r="EOR12074" s="18" t="s">
        <v>700</v>
      </c>
      <c r="EOS12074" s="18" t="s">
        <v>700</v>
      </c>
      <c r="EOT12074" s="18" t="s">
        <v>700</v>
      </c>
      <c r="EOU12074" s="18" t="s">
        <v>700</v>
      </c>
      <c r="EOV12074" s="18" t="s">
        <v>700</v>
      </c>
      <c r="EOW12074" s="18" t="s">
        <v>700</v>
      </c>
      <c r="EOX12074" s="18" t="s">
        <v>700</v>
      </c>
      <c r="EOY12074" s="18" t="s">
        <v>700</v>
      </c>
      <c r="EOZ12074" s="18" t="s">
        <v>700</v>
      </c>
      <c r="EPA12074" s="18" t="s">
        <v>700</v>
      </c>
      <c r="EPB12074" s="18" t="s">
        <v>700</v>
      </c>
      <c r="EPC12074" s="18" t="s">
        <v>700</v>
      </c>
      <c r="EPD12074" s="18" t="s">
        <v>700</v>
      </c>
      <c r="EPE12074" s="18" t="s">
        <v>700</v>
      </c>
      <c r="EPF12074" s="18" t="s">
        <v>700</v>
      </c>
      <c r="EPG12074" s="18" t="s">
        <v>700</v>
      </c>
      <c r="EPH12074" s="18" t="s">
        <v>700</v>
      </c>
      <c r="EPI12074" s="18" t="s">
        <v>700</v>
      </c>
      <c r="EPJ12074" s="18" t="s">
        <v>700</v>
      </c>
      <c r="EPK12074" s="18" t="s">
        <v>700</v>
      </c>
      <c r="EPL12074" s="18" t="s">
        <v>700</v>
      </c>
      <c r="EPM12074" s="18" t="s">
        <v>700</v>
      </c>
      <c r="EPN12074" s="18" t="s">
        <v>700</v>
      </c>
      <c r="EPO12074" s="18" t="s">
        <v>700</v>
      </c>
      <c r="EPP12074" s="18" t="s">
        <v>700</v>
      </c>
      <c r="EPQ12074" s="18" t="s">
        <v>700</v>
      </c>
      <c r="EPR12074" s="18" t="s">
        <v>700</v>
      </c>
      <c r="EPS12074" s="18" t="s">
        <v>700</v>
      </c>
      <c r="EPT12074" s="18" t="s">
        <v>700</v>
      </c>
      <c r="EPU12074" s="18" t="s">
        <v>700</v>
      </c>
      <c r="EPV12074" s="18" t="s">
        <v>700</v>
      </c>
      <c r="EPW12074" s="18" t="s">
        <v>700</v>
      </c>
      <c r="EPX12074" s="18" t="s">
        <v>700</v>
      </c>
      <c r="EPY12074" s="18" t="s">
        <v>700</v>
      </c>
      <c r="EPZ12074" s="18" t="s">
        <v>700</v>
      </c>
      <c r="EQA12074" s="18" t="s">
        <v>700</v>
      </c>
      <c r="EQB12074" s="18" t="s">
        <v>700</v>
      </c>
      <c r="EQC12074" s="18" t="s">
        <v>700</v>
      </c>
      <c r="EQD12074" s="18" t="s">
        <v>700</v>
      </c>
      <c r="EQE12074" s="18" t="s">
        <v>700</v>
      </c>
      <c r="EQF12074" s="18" t="s">
        <v>700</v>
      </c>
      <c r="EQG12074" s="18" t="s">
        <v>700</v>
      </c>
      <c r="EQH12074" s="18" t="s">
        <v>700</v>
      </c>
      <c r="EQI12074" s="18" t="s">
        <v>700</v>
      </c>
      <c r="EQJ12074" s="18" t="s">
        <v>700</v>
      </c>
      <c r="EQK12074" s="18" t="s">
        <v>700</v>
      </c>
      <c r="EQL12074" s="18" t="s">
        <v>700</v>
      </c>
      <c r="EQM12074" s="18" t="s">
        <v>700</v>
      </c>
      <c r="EQN12074" s="18" t="s">
        <v>700</v>
      </c>
      <c r="EQO12074" s="18" t="s">
        <v>700</v>
      </c>
      <c r="EQP12074" s="18" t="s">
        <v>700</v>
      </c>
      <c r="EQQ12074" s="18" t="s">
        <v>700</v>
      </c>
      <c r="EQR12074" s="18" t="s">
        <v>700</v>
      </c>
      <c r="EQS12074" s="18" t="s">
        <v>700</v>
      </c>
      <c r="EQT12074" s="18" t="s">
        <v>700</v>
      </c>
      <c r="EQU12074" s="18" t="s">
        <v>700</v>
      </c>
      <c r="EQV12074" s="18" t="s">
        <v>700</v>
      </c>
      <c r="EQW12074" s="18" t="s">
        <v>700</v>
      </c>
      <c r="EQX12074" s="18" t="s">
        <v>700</v>
      </c>
      <c r="EQY12074" s="18" t="s">
        <v>700</v>
      </c>
      <c r="EQZ12074" s="18" t="s">
        <v>700</v>
      </c>
      <c r="ERA12074" s="18" t="s">
        <v>700</v>
      </c>
      <c r="ERB12074" s="18" t="s">
        <v>700</v>
      </c>
      <c r="ERC12074" s="18" t="s">
        <v>700</v>
      </c>
      <c r="ERD12074" s="18" t="s">
        <v>700</v>
      </c>
      <c r="ERE12074" s="18" t="s">
        <v>700</v>
      </c>
      <c r="ERF12074" s="18" t="s">
        <v>700</v>
      </c>
      <c r="ERG12074" s="18" t="s">
        <v>700</v>
      </c>
      <c r="ERH12074" s="18" t="s">
        <v>700</v>
      </c>
      <c r="ERI12074" s="18" t="s">
        <v>700</v>
      </c>
      <c r="ERJ12074" s="18" t="s">
        <v>700</v>
      </c>
      <c r="ERK12074" s="18" t="s">
        <v>700</v>
      </c>
      <c r="ERL12074" s="18" t="s">
        <v>700</v>
      </c>
      <c r="ERM12074" s="18" t="s">
        <v>700</v>
      </c>
      <c r="ERN12074" s="18" t="s">
        <v>700</v>
      </c>
      <c r="ERO12074" s="18" t="s">
        <v>700</v>
      </c>
      <c r="ERP12074" s="18" t="s">
        <v>700</v>
      </c>
      <c r="ERQ12074" s="18" t="s">
        <v>700</v>
      </c>
      <c r="ERR12074" s="18" t="s">
        <v>700</v>
      </c>
      <c r="ERS12074" s="18" t="s">
        <v>700</v>
      </c>
      <c r="ERT12074" s="18" t="s">
        <v>700</v>
      </c>
      <c r="ERU12074" s="18" t="s">
        <v>700</v>
      </c>
      <c r="ERV12074" s="18" t="s">
        <v>700</v>
      </c>
      <c r="ERW12074" s="18" t="s">
        <v>700</v>
      </c>
      <c r="ERX12074" s="18" t="s">
        <v>700</v>
      </c>
      <c r="ERY12074" s="18" t="s">
        <v>700</v>
      </c>
      <c r="ERZ12074" s="18" t="s">
        <v>700</v>
      </c>
      <c r="ESA12074" s="18" t="s">
        <v>700</v>
      </c>
      <c r="ESB12074" s="18" t="s">
        <v>700</v>
      </c>
      <c r="ESC12074" s="18" t="s">
        <v>700</v>
      </c>
      <c r="ESD12074" s="18" t="s">
        <v>700</v>
      </c>
      <c r="ESE12074" s="18" t="s">
        <v>700</v>
      </c>
      <c r="ESF12074" s="18" t="s">
        <v>700</v>
      </c>
      <c r="ESG12074" s="18" t="s">
        <v>700</v>
      </c>
      <c r="ESH12074" s="18" t="s">
        <v>700</v>
      </c>
      <c r="ESI12074" s="18" t="s">
        <v>700</v>
      </c>
      <c r="ESJ12074" s="18" t="s">
        <v>700</v>
      </c>
      <c r="ESK12074" s="18" t="s">
        <v>700</v>
      </c>
      <c r="ESL12074" s="18" t="s">
        <v>700</v>
      </c>
      <c r="ESM12074" s="18" t="s">
        <v>700</v>
      </c>
      <c r="ESN12074" s="18" t="s">
        <v>700</v>
      </c>
      <c r="ESO12074" s="18" t="s">
        <v>700</v>
      </c>
      <c r="ESP12074" s="18" t="s">
        <v>700</v>
      </c>
      <c r="ESQ12074" s="18" t="s">
        <v>700</v>
      </c>
      <c r="ESR12074" s="18" t="s">
        <v>700</v>
      </c>
      <c r="ESS12074" s="18" t="s">
        <v>700</v>
      </c>
      <c r="EST12074" s="18" t="s">
        <v>700</v>
      </c>
      <c r="ESU12074" s="18" t="s">
        <v>700</v>
      </c>
      <c r="ESV12074" s="18" t="s">
        <v>700</v>
      </c>
      <c r="ESW12074" s="18" t="s">
        <v>700</v>
      </c>
      <c r="ESX12074" s="18" t="s">
        <v>700</v>
      </c>
      <c r="ESY12074" s="18" t="s">
        <v>700</v>
      </c>
      <c r="ESZ12074" s="18" t="s">
        <v>700</v>
      </c>
      <c r="ETA12074" s="18" t="s">
        <v>700</v>
      </c>
      <c r="ETB12074" s="18" t="s">
        <v>700</v>
      </c>
      <c r="ETC12074" s="18" t="s">
        <v>700</v>
      </c>
      <c r="ETD12074" s="18" t="s">
        <v>700</v>
      </c>
      <c r="ETE12074" s="18" t="s">
        <v>700</v>
      </c>
      <c r="ETF12074" s="18" t="s">
        <v>700</v>
      </c>
      <c r="ETG12074" s="18" t="s">
        <v>700</v>
      </c>
      <c r="ETH12074" s="18" t="s">
        <v>700</v>
      </c>
      <c r="ETI12074" s="18" t="s">
        <v>700</v>
      </c>
      <c r="ETJ12074" s="18" t="s">
        <v>700</v>
      </c>
      <c r="ETK12074" s="18" t="s">
        <v>700</v>
      </c>
      <c r="ETL12074" s="18" t="s">
        <v>700</v>
      </c>
      <c r="ETM12074" s="18" t="s">
        <v>700</v>
      </c>
      <c r="ETN12074" s="18" t="s">
        <v>700</v>
      </c>
      <c r="ETO12074" s="18" t="s">
        <v>700</v>
      </c>
      <c r="ETP12074" s="18" t="s">
        <v>700</v>
      </c>
      <c r="ETQ12074" s="18" t="s">
        <v>700</v>
      </c>
      <c r="ETR12074" s="18" t="s">
        <v>700</v>
      </c>
      <c r="ETS12074" s="18" t="s">
        <v>700</v>
      </c>
      <c r="ETT12074" s="18" t="s">
        <v>700</v>
      </c>
      <c r="ETU12074" s="18" t="s">
        <v>700</v>
      </c>
      <c r="ETV12074" s="18" t="s">
        <v>700</v>
      </c>
      <c r="ETW12074" s="18" t="s">
        <v>700</v>
      </c>
      <c r="ETX12074" s="18" t="s">
        <v>700</v>
      </c>
      <c r="ETY12074" s="18" t="s">
        <v>700</v>
      </c>
      <c r="ETZ12074" s="18" t="s">
        <v>700</v>
      </c>
      <c r="EUA12074" s="18" t="s">
        <v>700</v>
      </c>
      <c r="EUB12074" s="18" t="s">
        <v>700</v>
      </c>
      <c r="EUC12074" s="18" t="s">
        <v>700</v>
      </c>
      <c r="EUD12074" s="18" t="s">
        <v>700</v>
      </c>
      <c r="EUE12074" s="18" t="s">
        <v>700</v>
      </c>
      <c r="EUF12074" s="18" t="s">
        <v>700</v>
      </c>
      <c r="EUG12074" s="18" t="s">
        <v>700</v>
      </c>
      <c r="EUH12074" s="18" t="s">
        <v>700</v>
      </c>
      <c r="EUI12074" s="18" t="s">
        <v>700</v>
      </c>
      <c r="EUJ12074" s="18" t="s">
        <v>700</v>
      </c>
      <c r="EUK12074" s="18" t="s">
        <v>700</v>
      </c>
      <c r="EUL12074" s="18" t="s">
        <v>700</v>
      </c>
      <c r="EUM12074" s="18" t="s">
        <v>700</v>
      </c>
      <c r="EUN12074" s="18" t="s">
        <v>700</v>
      </c>
      <c r="EUO12074" s="18" t="s">
        <v>700</v>
      </c>
      <c r="EUP12074" s="18" t="s">
        <v>700</v>
      </c>
      <c r="EUQ12074" s="18" t="s">
        <v>700</v>
      </c>
      <c r="EUR12074" s="18" t="s">
        <v>700</v>
      </c>
      <c r="EUS12074" s="18" t="s">
        <v>700</v>
      </c>
      <c r="EUT12074" s="18" t="s">
        <v>700</v>
      </c>
      <c r="EUU12074" s="18" t="s">
        <v>700</v>
      </c>
      <c r="EUV12074" s="18" t="s">
        <v>700</v>
      </c>
      <c r="EUW12074" s="18" t="s">
        <v>700</v>
      </c>
      <c r="EUX12074" s="18" t="s">
        <v>700</v>
      </c>
      <c r="EUY12074" s="18" t="s">
        <v>700</v>
      </c>
      <c r="EUZ12074" s="18" t="s">
        <v>700</v>
      </c>
      <c r="EVA12074" s="18" t="s">
        <v>700</v>
      </c>
      <c r="EVB12074" s="18" t="s">
        <v>700</v>
      </c>
      <c r="EVC12074" s="18" t="s">
        <v>700</v>
      </c>
      <c r="EVD12074" s="18" t="s">
        <v>700</v>
      </c>
      <c r="EVE12074" s="18" t="s">
        <v>700</v>
      </c>
      <c r="EVF12074" s="18" t="s">
        <v>700</v>
      </c>
      <c r="EVG12074" s="18" t="s">
        <v>700</v>
      </c>
      <c r="EVH12074" s="18" t="s">
        <v>700</v>
      </c>
      <c r="EVI12074" s="18" t="s">
        <v>700</v>
      </c>
      <c r="EVJ12074" s="18" t="s">
        <v>700</v>
      </c>
      <c r="EVK12074" s="18" t="s">
        <v>700</v>
      </c>
      <c r="EVL12074" s="18" t="s">
        <v>700</v>
      </c>
      <c r="EVM12074" s="18" t="s">
        <v>700</v>
      </c>
      <c r="EVN12074" s="18" t="s">
        <v>700</v>
      </c>
      <c r="EVO12074" s="18" t="s">
        <v>700</v>
      </c>
      <c r="EVP12074" s="18" t="s">
        <v>700</v>
      </c>
      <c r="EVQ12074" s="18" t="s">
        <v>700</v>
      </c>
      <c r="EVR12074" s="18" t="s">
        <v>700</v>
      </c>
      <c r="EVS12074" s="18" t="s">
        <v>700</v>
      </c>
      <c r="EVT12074" s="18" t="s">
        <v>700</v>
      </c>
      <c r="EVU12074" s="18" t="s">
        <v>700</v>
      </c>
      <c r="EVV12074" s="18" t="s">
        <v>700</v>
      </c>
      <c r="EVW12074" s="18" t="s">
        <v>700</v>
      </c>
      <c r="EVX12074" s="18" t="s">
        <v>700</v>
      </c>
      <c r="EVY12074" s="18" t="s">
        <v>700</v>
      </c>
      <c r="EVZ12074" s="18" t="s">
        <v>700</v>
      </c>
      <c r="EWA12074" s="18" t="s">
        <v>700</v>
      </c>
      <c r="EWB12074" s="18" t="s">
        <v>700</v>
      </c>
      <c r="EWC12074" s="18" t="s">
        <v>700</v>
      </c>
      <c r="EWD12074" s="18" t="s">
        <v>700</v>
      </c>
      <c r="EWE12074" s="18" t="s">
        <v>700</v>
      </c>
      <c r="EWF12074" s="18" t="s">
        <v>700</v>
      </c>
      <c r="EWG12074" s="18" t="s">
        <v>700</v>
      </c>
      <c r="EWH12074" s="18" t="s">
        <v>700</v>
      </c>
      <c r="EWI12074" s="18" t="s">
        <v>700</v>
      </c>
      <c r="EWJ12074" s="18" t="s">
        <v>700</v>
      </c>
      <c r="EWK12074" s="18" t="s">
        <v>700</v>
      </c>
      <c r="EWL12074" s="18" t="s">
        <v>700</v>
      </c>
      <c r="EWM12074" s="18" t="s">
        <v>700</v>
      </c>
      <c r="EWN12074" s="18" t="s">
        <v>700</v>
      </c>
      <c r="EWO12074" s="18" t="s">
        <v>700</v>
      </c>
      <c r="EWP12074" s="18" t="s">
        <v>700</v>
      </c>
      <c r="EWQ12074" s="18" t="s">
        <v>700</v>
      </c>
      <c r="EWR12074" s="18" t="s">
        <v>700</v>
      </c>
      <c r="EWS12074" s="18" t="s">
        <v>700</v>
      </c>
      <c r="EWT12074" s="18" t="s">
        <v>700</v>
      </c>
      <c r="EWU12074" s="18" t="s">
        <v>700</v>
      </c>
      <c r="EWV12074" s="18" t="s">
        <v>700</v>
      </c>
      <c r="EWW12074" s="18" t="s">
        <v>700</v>
      </c>
      <c r="EWX12074" s="18" t="s">
        <v>700</v>
      </c>
      <c r="EWY12074" s="18" t="s">
        <v>700</v>
      </c>
      <c r="EWZ12074" s="18" t="s">
        <v>700</v>
      </c>
      <c r="EXA12074" s="18" t="s">
        <v>700</v>
      </c>
      <c r="EXB12074" s="18" t="s">
        <v>700</v>
      </c>
      <c r="EXC12074" s="18" t="s">
        <v>700</v>
      </c>
      <c r="EXD12074" s="18" t="s">
        <v>700</v>
      </c>
      <c r="EXE12074" s="18" t="s">
        <v>700</v>
      </c>
      <c r="EXF12074" s="18" t="s">
        <v>700</v>
      </c>
      <c r="EXG12074" s="18" t="s">
        <v>700</v>
      </c>
      <c r="EXH12074" s="18" t="s">
        <v>700</v>
      </c>
      <c r="EXI12074" s="18" t="s">
        <v>700</v>
      </c>
      <c r="EXJ12074" s="18" t="s">
        <v>700</v>
      </c>
      <c r="EXK12074" s="18" t="s">
        <v>700</v>
      </c>
      <c r="EXL12074" s="18" t="s">
        <v>700</v>
      </c>
      <c r="EXM12074" s="18" t="s">
        <v>700</v>
      </c>
      <c r="EXN12074" s="18" t="s">
        <v>700</v>
      </c>
      <c r="EXO12074" s="18" t="s">
        <v>700</v>
      </c>
      <c r="EXP12074" s="18" t="s">
        <v>700</v>
      </c>
      <c r="EXQ12074" s="18" t="s">
        <v>700</v>
      </c>
      <c r="EXR12074" s="18" t="s">
        <v>700</v>
      </c>
      <c r="EXS12074" s="18" t="s">
        <v>700</v>
      </c>
      <c r="EXT12074" s="18" t="s">
        <v>700</v>
      </c>
      <c r="EXU12074" s="18" t="s">
        <v>700</v>
      </c>
      <c r="EXV12074" s="18" t="s">
        <v>700</v>
      </c>
      <c r="EXW12074" s="18" t="s">
        <v>700</v>
      </c>
      <c r="EXX12074" s="18" t="s">
        <v>700</v>
      </c>
      <c r="EXY12074" s="18" t="s">
        <v>700</v>
      </c>
      <c r="EXZ12074" s="18" t="s">
        <v>700</v>
      </c>
      <c r="EYA12074" s="18" t="s">
        <v>700</v>
      </c>
      <c r="EYB12074" s="18" t="s">
        <v>700</v>
      </c>
      <c r="EYC12074" s="18" t="s">
        <v>700</v>
      </c>
      <c r="EYD12074" s="18" t="s">
        <v>700</v>
      </c>
      <c r="EYE12074" s="18" t="s">
        <v>700</v>
      </c>
      <c r="EYF12074" s="18" t="s">
        <v>700</v>
      </c>
      <c r="EYG12074" s="18" t="s">
        <v>700</v>
      </c>
      <c r="EYH12074" s="18" t="s">
        <v>700</v>
      </c>
      <c r="EYI12074" s="18" t="s">
        <v>700</v>
      </c>
      <c r="EYJ12074" s="18" t="s">
        <v>700</v>
      </c>
      <c r="EYK12074" s="18" t="s">
        <v>700</v>
      </c>
      <c r="EYL12074" s="18" t="s">
        <v>700</v>
      </c>
      <c r="EYM12074" s="18" t="s">
        <v>700</v>
      </c>
      <c r="EYN12074" s="18" t="s">
        <v>700</v>
      </c>
      <c r="EYO12074" s="18" t="s">
        <v>700</v>
      </c>
      <c r="EYP12074" s="18" t="s">
        <v>700</v>
      </c>
      <c r="EYQ12074" s="18" t="s">
        <v>700</v>
      </c>
      <c r="EYR12074" s="18" t="s">
        <v>700</v>
      </c>
      <c r="EYS12074" s="18" t="s">
        <v>700</v>
      </c>
      <c r="EYT12074" s="18" t="s">
        <v>700</v>
      </c>
      <c r="EYU12074" s="18" t="s">
        <v>700</v>
      </c>
      <c r="EYV12074" s="18" t="s">
        <v>700</v>
      </c>
      <c r="EYW12074" s="18" t="s">
        <v>700</v>
      </c>
      <c r="EYX12074" s="18" t="s">
        <v>700</v>
      </c>
      <c r="EYY12074" s="18" t="s">
        <v>700</v>
      </c>
      <c r="EYZ12074" s="18" t="s">
        <v>700</v>
      </c>
      <c r="EZA12074" s="18" t="s">
        <v>700</v>
      </c>
      <c r="EZB12074" s="18" t="s">
        <v>700</v>
      </c>
      <c r="EZC12074" s="18" t="s">
        <v>700</v>
      </c>
      <c r="EZD12074" s="18" t="s">
        <v>700</v>
      </c>
      <c r="EZE12074" s="18" t="s">
        <v>700</v>
      </c>
      <c r="EZF12074" s="18" t="s">
        <v>700</v>
      </c>
      <c r="EZG12074" s="18" t="s">
        <v>700</v>
      </c>
      <c r="EZH12074" s="18" t="s">
        <v>700</v>
      </c>
      <c r="EZI12074" s="18" t="s">
        <v>700</v>
      </c>
      <c r="EZJ12074" s="18" t="s">
        <v>700</v>
      </c>
      <c r="EZK12074" s="18" t="s">
        <v>700</v>
      </c>
      <c r="EZL12074" s="18" t="s">
        <v>700</v>
      </c>
      <c r="EZM12074" s="18" t="s">
        <v>700</v>
      </c>
      <c r="EZN12074" s="18" t="s">
        <v>700</v>
      </c>
      <c r="EZO12074" s="18" t="s">
        <v>700</v>
      </c>
      <c r="EZP12074" s="18" t="s">
        <v>700</v>
      </c>
      <c r="EZQ12074" s="18" t="s">
        <v>700</v>
      </c>
      <c r="EZR12074" s="18" t="s">
        <v>700</v>
      </c>
      <c r="EZS12074" s="18" t="s">
        <v>700</v>
      </c>
      <c r="EZT12074" s="18" t="s">
        <v>700</v>
      </c>
      <c r="EZU12074" s="18" t="s">
        <v>700</v>
      </c>
      <c r="EZV12074" s="18" t="s">
        <v>700</v>
      </c>
      <c r="EZW12074" s="18" t="s">
        <v>700</v>
      </c>
      <c r="EZX12074" s="18" t="s">
        <v>700</v>
      </c>
      <c r="EZY12074" s="18" t="s">
        <v>700</v>
      </c>
      <c r="EZZ12074" s="18" t="s">
        <v>700</v>
      </c>
      <c r="FAA12074" s="18" t="s">
        <v>700</v>
      </c>
      <c r="FAB12074" s="18" t="s">
        <v>700</v>
      </c>
      <c r="FAC12074" s="18" t="s">
        <v>700</v>
      </c>
      <c r="FAD12074" s="18" t="s">
        <v>700</v>
      </c>
      <c r="FAE12074" s="18" t="s">
        <v>700</v>
      </c>
      <c r="FAF12074" s="18" t="s">
        <v>700</v>
      </c>
      <c r="FAG12074" s="18" t="s">
        <v>700</v>
      </c>
      <c r="FAH12074" s="18" t="s">
        <v>700</v>
      </c>
      <c r="FAI12074" s="18" t="s">
        <v>700</v>
      </c>
      <c r="FAJ12074" s="18" t="s">
        <v>700</v>
      </c>
      <c r="FAK12074" s="18" t="s">
        <v>700</v>
      </c>
      <c r="FAL12074" s="18" t="s">
        <v>700</v>
      </c>
      <c r="FAM12074" s="18" t="s">
        <v>700</v>
      </c>
      <c r="FAN12074" s="18" t="s">
        <v>700</v>
      </c>
      <c r="FAO12074" s="18" t="s">
        <v>700</v>
      </c>
      <c r="FAP12074" s="18" t="s">
        <v>700</v>
      </c>
      <c r="FAQ12074" s="18" t="s">
        <v>700</v>
      </c>
      <c r="FAR12074" s="18" t="s">
        <v>700</v>
      </c>
      <c r="FAS12074" s="18" t="s">
        <v>700</v>
      </c>
      <c r="FAT12074" s="18" t="s">
        <v>700</v>
      </c>
      <c r="FAU12074" s="18" t="s">
        <v>700</v>
      </c>
      <c r="FAV12074" s="18" t="s">
        <v>700</v>
      </c>
      <c r="FAW12074" s="18" t="s">
        <v>700</v>
      </c>
      <c r="FAX12074" s="18" t="s">
        <v>700</v>
      </c>
      <c r="FAY12074" s="18" t="s">
        <v>700</v>
      </c>
      <c r="FAZ12074" s="18" t="s">
        <v>700</v>
      </c>
      <c r="FBA12074" s="18" t="s">
        <v>700</v>
      </c>
      <c r="FBB12074" s="18" t="s">
        <v>700</v>
      </c>
      <c r="FBC12074" s="18" t="s">
        <v>700</v>
      </c>
      <c r="FBD12074" s="18" t="s">
        <v>700</v>
      </c>
      <c r="FBE12074" s="18" t="s">
        <v>700</v>
      </c>
      <c r="FBF12074" s="18" t="s">
        <v>700</v>
      </c>
      <c r="FBG12074" s="18" t="s">
        <v>700</v>
      </c>
      <c r="FBH12074" s="18" t="s">
        <v>700</v>
      </c>
      <c r="FBI12074" s="18" t="s">
        <v>700</v>
      </c>
      <c r="FBJ12074" s="18" t="s">
        <v>700</v>
      </c>
      <c r="FBK12074" s="18" t="s">
        <v>700</v>
      </c>
      <c r="FBL12074" s="18" t="s">
        <v>700</v>
      </c>
      <c r="FBM12074" s="18" t="s">
        <v>700</v>
      </c>
      <c r="FBN12074" s="18" t="s">
        <v>700</v>
      </c>
      <c r="FBO12074" s="18" t="s">
        <v>700</v>
      </c>
      <c r="FBP12074" s="18" t="s">
        <v>700</v>
      </c>
      <c r="FBQ12074" s="18" t="s">
        <v>700</v>
      </c>
      <c r="FBR12074" s="18" t="s">
        <v>700</v>
      </c>
      <c r="FBS12074" s="18" t="s">
        <v>700</v>
      </c>
      <c r="FBT12074" s="18" t="s">
        <v>700</v>
      </c>
      <c r="FBU12074" s="18" t="s">
        <v>700</v>
      </c>
      <c r="FBV12074" s="18" t="s">
        <v>700</v>
      </c>
      <c r="FBW12074" s="18" t="s">
        <v>700</v>
      </c>
      <c r="FBX12074" s="18" t="s">
        <v>700</v>
      </c>
      <c r="FBY12074" s="18" t="s">
        <v>700</v>
      </c>
      <c r="FBZ12074" s="18" t="s">
        <v>700</v>
      </c>
      <c r="FCA12074" s="18" t="s">
        <v>700</v>
      </c>
      <c r="FCB12074" s="18" t="s">
        <v>700</v>
      </c>
      <c r="FCC12074" s="18" t="s">
        <v>700</v>
      </c>
      <c r="FCD12074" s="18" t="s">
        <v>700</v>
      </c>
      <c r="FCE12074" s="18" t="s">
        <v>700</v>
      </c>
      <c r="FCF12074" s="18" t="s">
        <v>700</v>
      </c>
      <c r="FCG12074" s="18" t="s">
        <v>700</v>
      </c>
      <c r="FCH12074" s="18" t="s">
        <v>700</v>
      </c>
      <c r="FCI12074" s="18" t="s">
        <v>700</v>
      </c>
      <c r="FCJ12074" s="18" t="s">
        <v>700</v>
      </c>
      <c r="FCK12074" s="18" t="s">
        <v>700</v>
      </c>
      <c r="FCL12074" s="18" t="s">
        <v>700</v>
      </c>
      <c r="FCM12074" s="18" t="s">
        <v>700</v>
      </c>
      <c r="FCN12074" s="18" t="s">
        <v>700</v>
      </c>
      <c r="FCO12074" s="18" t="s">
        <v>700</v>
      </c>
      <c r="FCP12074" s="18" t="s">
        <v>700</v>
      </c>
      <c r="FCQ12074" s="18" t="s">
        <v>700</v>
      </c>
      <c r="FCR12074" s="18" t="s">
        <v>700</v>
      </c>
      <c r="FCS12074" s="18" t="s">
        <v>700</v>
      </c>
      <c r="FCT12074" s="18" t="s">
        <v>700</v>
      </c>
      <c r="FCU12074" s="18" t="s">
        <v>700</v>
      </c>
      <c r="FCV12074" s="18" t="s">
        <v>700</v>
      </c>
      <c r="FCW12074" s="18" t="s">
        <v>700</v>
      </c>
      <c r="FCX12074" s="18" t="s">
        <v>700</v>
      </c>
      <c r="FCY12074" s="18" t="s">
        <v>700</v>
      </c>
      <c r="FCZ12074" s="18" t="s">
        <v>700</v>
      </c>
      <c r="FDA12074" s="18" t="s">
        <v>700</v>
      </c>
      <c r="FDB12074" s="18" t="s">
        <v>700</v>
      </c>
      <c r="FDC12074" s="18" t="s">
        <v>700</v>
      </c>
      <c r="FDD12074" s="18" t="s">
        <v>700</v>
      </c>
      <c r="FDE12074" s="18" t="s">
        <v>700</v>
      </c>
      <c r="FDF12074" s="18" t="s">
        <v>700</v>
      </c>
      <c r="FDG12074" s="18" t="s">
        <v>700</v>
      </c>
      <c r="FDH12074" s="18" t="s">
        <v>700</v>
      </c>
      <c r="FDI12074" s="18" t="s">
        <v>700</v>
      </c>
      <c r="FDJ12074" s="18" t="s">
        <v>700</v>
      </c>
      <c r="FDK12074" s="18" t="s">
        <v>700</v>
      </c>
      <c r="FDL12074" s="18" t="s">
        <v>700</v>
      </c>
      <c r="FDM12074" s="18" t="s">
        <v>700</v>
      </c>
      <c r="FDN12074" s="18" t="s">
        <v>700</v>
      </c>
      <c r="FDO12074" s="18" t="s">
        <v>700</v>
      </c>
      <c r="FDP12074" s="18" t="s">
        <v>700</v>
      </c>
      <c r="FDQ12074" s="18" t="s">
        <v>700</v>
      </c>
      <c r="FDR12074" s="18" t="s">
        <v>700</v>
      </c>
      <c r="FDS12074" s="18" t="s">
        <v>700</v>
      </c>
      <c r="FDT12074" s="18" t="s">
        <v>700</v>
      </c>
      <c r="FDU12074" s="18" t="s">
        <v>700</v>
      </c>
      <c r="FDV12074" s="18" t="s">
        <v>700</v>
      </c>
      <c r="FDW12074" s="18" t="s">
        <v>700</v>
      </c>
      <c r="FDX12074" s="18" t="s">
        <v>700</v>
      </c>
      <c r="FDY12074" s="18" t="s">
        <v>700</v>
      </c>
      <c r="FDZ12074" s="18" t="s">
        <v>700</v>
      </c>
      <c r="FEA12074" s="18" t="s">
        <v>700</v>
      </c>
      <c r="FEB12074" s="18" t="s">
        <v>700</v>
      </c>
      <c r="FEC12074" s="18" t="s">
        <v>700</v>
      </c>
      <c r="FED12074" s="18" t="s">
        <v>700</v>
      </c>
      <c r="FEE12074" s="18" t="s">
        <v>700</v>
      </c>
      <c r="FEF12074" s="18" t="s">
        <v>700</v>
      </c>
      <c r="FEG12074" s="18" t="s">
        <v>700</v>
      </c>
      <c r="FEH12074" s="18" t="s">
        <v>700</v>
      </c>
      <c r="FEI12074" s="18" t="s">
        <v>700</v>
      </c>
      <c r="FEJ12074" s="18" t="s">
        <v>700</v>
      </c>
      <c r="FEK12074" s="18" t="s">
        <v>700</v>
      </c>
      <c r="FEL12074" s="18" t="s">
        <v>700</v>
      </c>
      <c r="FEM12074" s="18" t="s">
        <v>700</v>
      </c>
      <c r="FEN12074" s="18" t="s">
        <v>700</v>
      </c>
      <c r="FEO12074" s="18" t="s">
        <v>700</v>
      </c>
      <c r="FEP12074" s="18" t="s">
        <v>700</v>
      </c>
      <c r="FEQ12074" s="18" t="s">
        <v>700</v>
      </c>
      <c r="FER12074" s="18" t="s">
        <v>700</v>
      </c>
      <c r="FES12074" s="18" t="s">
        <v>700</v>
      </c>
      <c r="FET12074" s="18" t="s">
        <v>700</v>
      </c>
      <c r="FEU12074" s="18" t="s">
        <v>700</v>
      </c>
      <c r="FEV12074" s="18" t="s">
        <v>700</v>
      </c>
      <c r="FEW12074" s="18" t="s">
        <v>700</v>
      </c>
      <c r="FEX12074" s="18" t="s">
        <v>700</v>
      </c>
      <c r="FEY12074" s="18" t="s">
        <v>700</v>
      </c>
      <c r="FEZ12074" s="18" t="s">
        <v>700</v>
      </c>
      <c r="FFA12074" s="18" t="s">
        <v>700</v>
      </c>
      <c r="FFB12074" s="18" t="s">
        <v>700</v>
      </c>
      <c r="FFC12074" s="18" t="s">
        <v>700</v>
      </c>
      <c r="FFD12074" s="18" t="s">
        <v>700</v>
      </c>
      <c r="FFE12074" s="18" t="s">
        <v>700</v>
      </c>
      <c r="FFF12074" s="18" t="s">
        <v>700</v>
      </c>
      <c r="FFG12074" s="18" t="s">
        <v>700</v>
      </c>
      <c r="FFH12074" s="18" t="s">
        <v>700</v>
      </c>
      <c r="FFI12074" s="18" t="s">
        <v>700</v>
      </c>
      <c r="FFJ12074" s="18" t="s">
        <v>700</v>
      </c>
      <c r="FFK12074" s="18" t="s">
        <v>700</v>
      </c>
      <c r="FFL12074" s="18" t="s">
        <v>700</v>
      </c>
      <c r="FFM12074" s="18" t="s">
        <v>700</v>
      </c>
      <c r="FFN12074" s="18" t="s">
        <v>700</v>
      </c>
      <c r="FFO12074" s="18" t="s">
        <v>700</v>
      </c>
      <c r="FFP12074" s="18" t="s">
        <v>700</v>
      </c>
      <c r="FFQ12074" s="18" t="s">
        <v>700</v>
      </c>
      <c r="FFR12074" s="18" t="s">
        <v>700</v>
      </c>
      <c r="FFS12074" s="18" t="s">
        <v>700</v>
      </c>
      <c r="FFT12074" s="18" t="s">
        <v>700</v>
      </c>
      <c r="FFU12074" s="18" t="s">
        <v>700</v>
      </c>
      <c r="FFV12074" s="18" t="s">
        <v>700</v>
      </c>
      <c r="FFW12074" s="18" t="s">
        <v>700</v>
      </c>
      <c r="FFX12074" s="18" t="s">
        <v>700</v>
      </c>
      <c r="FFY12074" s="18" t="s">
        <v>700</v>
      </c>
      <c r="FFZ12074" s="18" t="s">
        <v>700</v>
      </c>
      <c r="FGA12074" s="18" t="s">
        <v>700</v>
      </c>
      <c r="FGB12074" s="18" t="s">
        <v>700</v>
      </c>
      <c r="FGC12074" s="18" t="s">
        <v>700</v>
      </c>
      <c r="FGD12074" s="18" t="s">
        <v>700</v>
      </c>
      <c r="FGE12074" s="18" t="s">
        <v>700</v>
      </c>
      <c r="FGF12074" s="18" t="s">
        <v>700</v>
      </c>
      <c r="FGG12074" s="18" t="s">
        <v>700</v>
      </c>
      <c r="FGH12074" s="18" t="s">
        <v>700</v>
      </c>
      <c r="FGI12074" s="18" t="s">
        <v>700</v>
      </c>
      <c r="FGJ12074" s="18" t="s">
        <v>700</v>
      </c>
      <c r="FGK12074" s="18" t="s">
        <v>700</v>
      </c>
      <c r="FGL12074" s="18" t="s">
        <v>700</v>
      </c>
      <c r="FGM12074" s="18" t="s">
        <v>700</v>
      </c>
      <c r="FGN12074" s="18" t="s">
        <v>700</v>
      </c>
      <c r="FGO12074" s="18" t="s">
        <v>700</v>
      </c>
      <c r="FGP12074" s="18" t="s">
        <v>700</v>
      </c>
      <c r="FGQ12074" s="18" t="s">
        <v>700</v>
      </c>
      <c r="FGR12074" s="18" t="s">
        <v>700</v>
      </c>
      <c r="FGS12074" s="18" t="s">
        <v>700</v>
      </c>
      <c r="FGT12074" s="18" t="s">
        <v>700</v>
      </c>
      <c r="FGU12074" s="18" t="s">
        <v>700</v>
      </c>
      <c r="FGV12074" s="18" t="s">
        <v>700</v>
      </c>
      <c r="FGW12074" s="18" t="s">
        <v>700</v>
      </c>
      <c r="FGX12074" s="18" t="s">
        <v>700</v>
      </c>
      <c r="FGY12074" s="18" t="s">
        <v>700</v>
      </c>
      <c r="FGZ12074" s="18" t="s">
        <v>700</v>
      </c>
      <c r="FHA12074" s="18" t="s">
        <v>700</v>
      </c>
      <c r="FHB12074" s="18" t="s">
        <v>700</v>
      </c>
      <c r="FHC12074" s="18" t="s">
        <v>700</v>
      </c>
      <c r="FHD12074" s="18" t="s">
        <v>700</v>
      </c>
      <c r="FHE12074" s="18" t="s">
        <v>700</v>
      </c>
      <c r="FHF12074" s="18" t="s">
        <v>700</v>
      </c>
      <c r="FHG12074" s="18" t="s">
        <v>700</v>
      </c>
      <c r="FHH12074" s="18" t="s">
        <v>700</v>
      </c>
      <c r="FHI12074" s="18" t="s">
        <v>700</v>
      </c>
      <c r="FHJ12074" s="18" t="s">
        <v>700</v>
      </c>
      <c r="FHK12074" s="18" t="s">
        <v>700</v>
      </c>
      <c r="FHL12074" s="18" t="s">
        <v>700</v>
      </c>
      <c r="FHM12074" s="18" t="s">
        <v>700</v>
      </c>
      <c r="FHN12074" s="18" t="s">
        <v>700</v>
      </c>
      <c r="FHO12074" s="18" t="s">
        <v>700</v>
      </c>
      <c r="FHP12074" s="18" t="s">
        <v>700</v>
      </c>
      <c r="FHQ12074" s="18" t="s">
        <v>700</v>
      </c>
      <c r="FHR12074" s="18" t="s">
        <v>700</v>
      </c>
      <c r="FHS12074" s="18" t="s">
        <v>700</v>
      </c>
      <c r="FHT12074" s="18" t="s">
        <v>700</v>
      </c>
      <c r="FHU12074" s="18" t="s">
        <v>700</v>
      </c>
      <c r="FHV12074" s="18" t="s">
        <v>700</v>
      </c>
      <c r="FHW12074" s="18" t="s">
        <v>700</v>
      </c>
      <c r="FHX12074" s="18" t="s">
        <v>700</v>
      </c>
      <c r="FHY12074" s="18" t="s">
        <v>700</v>
      </c>
      <c r="FHZ12074" s="18" t="s">
        <v>700</v>
      </c>
      <c r="FIA12074" s="18" t="s">
        <v>700</v>
      </c>
      <c r="FIB12074" s="18" t="s">
        <v>700</v>
      </c>
      <c r="FIC12074" s="18" t="s">
        <v>700</v>
      </c>
      <c r="FID12074" s="18" t="s">
        <v>700</v>
      </c>
      <c r="FIE12074" s="18" t="s">
        <v>700</v>
      </c>
      <c r="FIF12074" s="18" t="s">
        <v>700</v>
      </c>
      <c r="FIG12074" s="18" t="s">
        <v>700</v>
      </c>
      <c r="FIH12074" s="18" t="s">
        <v>700</v>
      </c>
      <c r="FII12074" s="18" t="s">
        <v>700</v>
      </c>
      <c r="FIJ12074" s="18" t="s">
        <v>700</v>
      </c>
      <c r="FIK12074" s="18" t="s">
        <v>700</v>
      </c>
      <c r="FIL12074" s="18" t="s">
        <v>700</v>
      </c>
      <c r="FIM12074" s="18" t="s">
        <v>700</v>
      </c>
      <c r="FIN12074" s="18" t="s">
        <v>700</v>
      </c>
      <c r="FIO12074" s="18" t="s">
        <v>700</v>
      </c>
      <c r="FIP12074" s="18" t="s">
        <v>700</v>
      </c>
      <c r="FIQ12074" s="18" t="s">
        <v>700</v>
      </c>
      <c r="FIR12074" s="18" t="s">
        <v>700</v>
      </c>
      <c r="FIS12074" s="18" t="s">
        <v>700</v>
      </c>
      <c r="FIT12074" s="18" t="s">
        <v>700</v>
      </c>
      <c r="FIU12074" s="18" t="s">
        <v>700</v>
      </c>
      <c r="FIV12074" s="18" t="s">
        <v>700</v>
      </c>
      <c r="FIW12074" s="18" t="s">
        <v>700</v>
      </c>
      <c r="FIX12074" s="18" t="s">
        <v>700</v>
      </c>
      <c r="FIY12074" s="18" t="s">
        <v>700</v>
      </c>
      <c r="FIZ12074" s="18" t="s">
        <v>700</v>
      </c>
      <c r="FJA12074" s="18" t="s">
        <v>700</v>
      </c>
      <c r="FJB12074" s="18" t="s">
        <v>700</v>
      </c>
      <c r="FJC12074" s="18" t="s">
        <v>700</v>
      </c>
      <c r="FJD12074" s="18" t="s">
        <v>700</v>
      </c>
      <c r="FJE12074" s="18" t="s">
        <v>700</v>
      </c>
      <c r="FJF12074" s="18" t="s">
        <v>700</v>
      </c>
      <c r="FJG12074" s="18" t="s">
        <v>700</v>
      </c>
      <c r="FJH12074" s="18" t="s">
        <v>700</v>
      </c>
      <c r="FJI12074" s="18" t="s">
        <v>700</v>
      </c>
      <c r="FJJ12074" s="18" t="s">
        <v>700</v>
      </c>
      <c r="FJK12074" s="18" t="s">
        <v>700</v>
      </c>
      <c r="FJL12074" s="18" t="s">
        <v>700</v>
      </c>
      <c r="FJM12074" s="18" t="s">
        <v>700</v>
      </c>
      <c r="FJN12074" s="18" t="s">
        <v>700</v>
      </c>
      <c r="FJO12074" s="18" t="s">
        <v>700</v>
      </c>
      <c r="FJP12074" s="18" t="s">
        <v>700</v>
      </c>
      <c r="FJQ12074" s="18" t="s">
        <v>700</v>
      </c>
      <c r="FJR12074" s="18" t="s">
        <v>700</v>
      </c>
      <c r="FJS12074" s="18" t="s">
        <v>700</v>
      </c>
      <c r="FJT12074" s="18" t="s">
        <v>700</v>
      </c>
      <c r="FJU12074" s="18" t="s">
        <v>700</v>
      </c>
      <c r="FJV12074" s="18" t="s">
        <v>700</v>
      </c>
      <c r="FJW12074" s="18" t="s">
        <v>700</v>
      </c>
      <c r="FJX12074" s="18" t="s">
        <v>700</v>
      </c>
      <c r="FJY12074" s="18" t="s">
        <v>700</v>
      </c>
      <c r="FJZ12074" s="18" t="s">
        <v>700</v>
      </c>
      <c r="FKA12074" s="18" t="s">
        <v>700</v>
      </c>
      <c r="FKB12074" s="18" t="s">
        <v>700</v>
      </c>
      <c r="FKC12074" s="18" t="s">
        <v>700</v>
      </c>
      <c r="FKD12074" s="18" t="s">
        <v>700</v>
      </c>
      <c r="FKE12074" s="18" t="s">
        <v>700</v>
      </c>
      <c r="FKF12074" s="18" t="s">
        <v>700</v>
      </c>
      <c r="FKG12074" s="18" t="s">
        <v>700</v>
      </c>
      <c r="FKH12074" s="18" t="s">
        <v>700</v>
      </c>
      <c r="FKI12074" s="18" t="s">
        <v>700</v>
      </c>
      <c r="FKJ12074" s="18" t="s">
        <v>700</v>
      </c>
      <c r="FKK12074" s="18" t="s">
        <v>700</v>
      </c>
      <c r="FKL12074" s="18" t="s">
        <v>700</v>
      </c>
      <c r="FKM12074" s="18" t="s">
        <v>700</v>
      </c>
      <c r="FKN12074" s="18" t="s">
        <v>700</v>
      </c>
      <c r="FKO12074" s="18" t="s">
        <v>700</v>
      </c>
      <c r="FKP12074" s="18" t="s">
        <v>700</v>
      </c>
      <c r="FKQ12074" s="18" t="s">
        <v>700</v>
      </c>
      <c r="FKR12074" s="18" t="s">
        <v>700</v>
      </c>
      <c r="FKS12074" s="18" t="s">
        <v>700</v>
      </c>
      <c r="FKT12074" s="18" t="s">
        <v>700</v>
      </c>
      <c r="FKU12074" s="18" t="s">
        <v>700</v>
      </c>
      <c r="FKV12074" s="18" t="s">
        <v>700</v>
      </c>
      <c r="FKW12074" s="18" t="s">
        <v>700</v>
      </c>
      <c r="FKX12074" s="18" t="s">
        <v>700</v>
      </c>
      <c r="FKY12074" s="18" t="s">
        <v>700</v>
      </c>
      <c r="FKZ12074" s="18" t="s">
        <v>700</v>
      </c>
      <c r="FLA12074" s="18" t="s">
        <v>700</v>
      </c>
      <c r="FLB12074" s="18" t="s">
        <v>700</v>
      </c>
      <c r="FLC12074" s="18" t="s">
        <v>700</v>
      </c>
      <c r="FLD12074" s="18" t="s">
        <v>700</v>
      </c>
      <c r="FLE12074" s="18" t="s">
        <v>700</v>
      </c>
      <c r="FLF12074" s="18" t="s">
        <v>700</v>
      </c>
      <c r="FLG12074" s="18" t="s">
        <v>700</v>
      </c>
      <c r="FLH12074" s="18" t="s">
        <v>700</v>
      </c>
      <c r="FLI12074" s="18" t="s">
        <v>700</v>
      </c>
      <c r="FLJ12074" s="18" t="s">
        <v>700</v>
      </c>
      <c r="FLK12074" s="18" t="s">
        <v>700</v>
      </c>
      <c r="FLL12074" s="18" t="s">
        <v>700</v>
      </c>
      <c r="FLM12074" s="18" t="s">
        <v>700</v>
      </c>
      <c r="FLN12074" s="18" t="s">
        <v>700</v>
      </c>
      <c r="FLO12074" s="18" t="s">
        <v>700</v>
      </c>
      <c r="FLP12074" s="18" t="s">
        <v>700</v>
      </c>
      <c r="FLQ12074" s="18" t="s">
        <v>700</v>
      </c>
      <c r="FLR12074" s="18" t="s">
        <v>700</v>
      </c>
      <c r="FLS12074" s="18" t="s">
        <v>700</v>
      </c>
      <c r="FLT12074" s="18" t="s">
        <v>700</v>
      </c>
      <c r="FLU12074" s="18" t="s">
        <v>700</v>
      </c>
      <c r="FLV12074" s="18" t="s">
        <v>700</v>
      </c>
      <c r="FLW12074" s="18" t="s">
        <v>700</v>
      </c>
      <c r="FLX12074" s="18" t="s">
        <v>700</v>
      </c>
      <c r="FLY12074" s="18" t="s">
        <v>700</v>
      </c>
      <c r="FLZ12074" s="18" t="s">
        <v>700</v>
      </c>
      <c r="FMA12074" s="18" t="s">
        <v>700</v>
      </c>
      <c r="FMB12074" s="18" t="s">
        <v>700</v>
      </c>
      <c r="FMC12074" s="18" t="s">
        <v>700</v>
      </c>
      <c r="FMD12074" s="18" t="s">
        <v>700</v>
      </c>
      <c r="FME12074" s="18" t="s">
        <v>700</v>
      </c>
      <c r="FMF12074" s="18" t="s">
        <v>700</v>
      </c>
      <c r="FMG12074" s="18" t="s">
        <v>700</v>
      </c>
      <c r="FMH12074" s="18" t="s">
        <v>700</v>
      </c>
      <c r="FMI12074" s="18" t="s">
        <v>700</v>
      </c>
      <c r="FMJ12074" s="18" t="s">
        <v>700</v>
      </c>
      <c r="FMK12074" s="18" t="s">
        <v>700</v>
      </c>
      <c r="FML12074" s="18" t="s">
        <v>700</v>
      </c>
      <c r="FMM12074" s="18" t="s">
        <v>700</v>
      </c>
      <c r="FMN12074" s="18" t="s">
        <v>700</v>
      </c>
      <c r="FMO12074" s="18" t="s">
        <v>700</v>
      </c>
      <c r="FMP12074" s="18" t="s">
        <v>700</v>
      </c>
      <c r="FMQ12074" s="18" t="s">
        <v>700</v>
      </c>
      <c r="FMR12074" s="18" t="s">
        <v>700</v>
      </c>
      <c r="FMS12074" s="18" t="s">
        <v>700</v>
      </c>
      <c r="FMT12074" s="18" t="s">
        <v>700</v>
      </c>
      <c r="FMU12074" s="18" t="s">
        <v>700</v>
      </c>
      <c r="FMV12074" s="18" t="s">
        <v>700</v>
      </c>
      <c r="FMW12074" s="18" t="s">
        <v>700</v>
      </c>
      <c r="FMX12074" s="18" t="s">
        <v>700</v>
      </c>
      <c r="FMY12074" s="18" t="s">
        <v>700</v>
      </c>
      <c r="FMZ12074" s="18" t="s">
        <v>700</v>
      </c>
      <c r="FNA12074" s="18" t="s">
        <v>700</v>
      </c>
      <c r="FNB12074" s="18" t="s">
        <v>700</v>
      </c>
      <c r="FNC12074" s="18" t="s">
        <v>700</v>
      </c>
      <c r="FND12074" s="18" t="s">
        <v>700</v>
      </c>
      <c r="FNE12074" s="18" t="s">
        <v>700</v>
      </c>
      <c r="FNF12074" s="18" t="s">
        <v>700</v>
      </c>
      <c r="FNG12074" s="18" t="s">
        <v>700</v>
      </c>
      <c r="FNH12074" s="18" t="s">
        <v>700</v>
      </c>
      <c r="FNI12074" s="18" t="s">
        <v>700</v>
      </c>
      <c r="FNJ12074" s="18" t="s">
        <v>700</v>
      </c>
      <c r="FNK12074" s="18" t="s">
        <v>700</v>
      </c>
      <c r="FNL12074" s="18" t="s">
        <v>700</v>
      </c>
      <c r="FNM12074" s="18" t="s">
        <v>700</v>
      </c>
      <c r="FNN12074" s="18" t="s">
        <v>700</v>
      </c>
      <c r="FNO12074" s="18" t="s">
        <v>700</v>
      </c>
      <c r="FNP12074" s="18" t="s">
        <v>700</v>
      </c>
      <c r="FNQ12074" s="18" t="s">
        <v>700</v>
      </c>
      <c r="FNR12074" s="18" t="s">
        <v>700</v>
      </c>
      <c r="FNS12074" s="18" t="s">
        <v>700</v>
      </c>
      <c r="FNT12074" s="18" t="s">
        <v>700</v>
      </c>
      <c r="FNU12074" s="18" t="s">
        <v>700</v>
      </c>
      <c r="FNV12074" s="18" t="s">
        <v>700</v>
      </c>
      <c r="FNW12074" s="18" t="s">
        <v>700</v>
      </c>
      <c r="FNX12074" s="18" t="s">
        <v>700</v>
      </c>
      <c r="FNY12074" s="18" t="s">
        <v>700</v>
      </c>
      <c r="FNZ12074" s="18" t="s">
        <v>700</v>
      </c>
      <c r="FOA12074" s="18" t="s">
        <v>700</v>
      </c>
      <c r="FOB12074" s="18" t="s">
        <v>700</v>
      </c>
      <c r="FOC12074" s="18" t="s">
        <v>700</v>
      </c>
      <c r="FOD12074" s="18" t="s">
        <v>700</v>
      </c>
      <c r="FOE12074" s="18" t="s">
        <v>700</v>
      </c>
      <c r="FOF12074" s="18" t="s">
        <v>700</v>
      </c>
      <c r="FOG12074" s="18" t="s">
        <v>700</v>
      </c>
      <c r="FOH12074" s="18" t="s">
        <v>700</v>
      </c>
      <c r="FOI12074" s="18" t="s">
        <v>700</v>
      </c>
      <c r="FOJ12074" s="18" t="s">
        <v>700</v>
      </c>
      <c r="FOK12074" s="18" t="s">
        <v>700</v>
      </c>
      <c r="FOL12074" s="18" t="s">
        <v>700</v>
      </c>
      <c r="FOM12074" s="18" t="s">
        <v>700</v>
      </c>
      <c r="FON12074" s="18" t="s">
        <v>700</v>
      </c>
      <c r="FOO12074" s="18" t="s">
        <v>700</v>
      </c>
      <c r="FOP12074" s="18" t="s">
        <v>700</v>
      </c>
      <c r="FOQ12074" s="18" t="s">
        <v>700</v>
      </c>
      <c r="FOR12074" s="18" t="s">
        <v>700</v>
      </c>
      <c r="FOS12074" s="18" t="s">
        <v>700</v>
      </c>
      <c r="FOT12074" s="18" t="s">
        <v>700</v>
      </c>
      <c r="FOU12074" s="18" t="s">
        <v>700</v>
      </c>
      <c r="FOV12074" s="18" t="s">
        <v>700</v>
      </c>
      <c r="FOW12074" s="18" t="s">
        <v>700</v>
      </c>
      <c r="FOX12074" s="18" t="s">
        <v>700</v>
      </c>
      <c r="FOY12074" s="18" t="s">
        <v>700</v>
      </c>
      <c r="FOZ12074" s="18" t="s">
        <v>700</v>
      </c>
      <c r="FPA12074" s="18" t="s">
        <v>700</v>
      </c>
      <c r="FPB12074" s="18" t="s">
        <v>700</v>
      </c>
      <c r="FPC12074" s="18" t="s">
        <v>700</v>
      </c>
      <c r="FPD12074" s="18" t="s">
        <v>700</v>
      </c>
      <c r="FPE12074" s="18" t="s">
        <v>700</v>
      </c>
      <c r="FPF12074" s="18" t="s">
        <v>700</v>
      </c>
      <c r="FPG12074" s="18" t="s">
        <v>700</v>
      </c>
      <c r="FPH12074" s="18" t="s">
        <v>700</v>
      </c>
      <c r="FPI12074" s="18" t="s">
        <v>700</v>
      </c>
      <c r="FPJ12074" s="18" t="s">
        <v>700</v>
      </c>
      <c r="FPK12074" s="18" t="s">
        <v>700</v>
      </c>
      <c r="FPL12074" s="18" t="s">
        <v>700</v>
      </c>
      <c r="FPM12074" s="18" t="s">
        <v>700</v>
      </c>
      <c r="FPN12074" s="18" t="s">
        <v>700</v>
      </c>
      <c r="FPO12074" s="18" t="s">
        <v>700</v>
      </c>
      <c r="FPP12074" s="18" t="s">
        <v>700</v>
      </c>
      <c r="FPQ12074" s="18" t="s">
        <v>700</v>
      </c>
      <c r="FPR12074" s="18" t="s">
        <v>700</v>
      </c>
      <c r="FPS12074" s="18" t="s">
        <v>700</v>
      </c>
      <c r="FPT12074" s="18" t="s">
        <v>700</v>
      </c>
      <c r="FPU12074" s="18" t="s">
        <v>700</v>
      </c>
      <c r="FPV12074" s="18" t="s">
        <v>700</v>
      </c>
      <c r="FPW12074" s="18" t="s">
        <v>700</v>
      </c>
      <c r="FPX12074" s="18" t="s">
        <v>700</v>
      </c>
      <c r="FPY12074" s="18" t="s">
        <v>700</v>
      </c>
      <c r="FPZ12074" s="18" t="s">
        <v>700</v>
      </c>
      <c r="FQA12074" s="18" t="s">
        <v>700</v>
      </c>
      <c r="FQB12074" s="18" t="s">
        <v>700</v>
      </c>
      <c r="FQC12074" s="18" t="s">
        <v>700</v>
      </c>
      <c r="FQD12074" s="18" t="s">
        <v>700</v>
      </c>
      <c r="FQE12074" s="18" t="s">
        <v>700</v>
      </c>
      <c r="FQF12074" s="18" t="s">
        <v>700</v>
      </c>
      <c r="FQG12074" s="18" t="s">
        <v>700</v>
      </c>
      <c r="FQH12074" s="18" t="s">
        <v>700</v>
      </c>
      <c r="FQI12074" s="18" t="s">
        <v>700</v>
      </c>
      <c r="FQJ12074" s="18" t="s">
        <v>700</v>
      </c>
      <c r="FQK12074" s="18" t="s">
        <v>700</v>
      </c>
      <c r="FQL12074" s="18" t="s">
        <v>700</v>
      </c>
      <c r="FQM12074" s="18" t="s">
        <v>700</v>
      </c>
      <c r="FQN12074" s="18" t="s">
        <v>700</v>
      </c>
      <c r="FQO12074" s="18" t="s">
        <v>700</v>
      </c>
      <c r="FQP12074" s="18" t="s">
        <v>700</v>
      </c>
      <c r="FQQ12074" s="18" t="s">
        <v>700</v>
      </c>
      <c r="FQR12074" s="18" t="s">
        <v>700</v>
      </c>
      <c r="FQS12074" s="18" t="s">
        <v>700</v>
      </c>
      <c r="FQT12074" s="18" t="s">
        <v>700</v>
      </c>
      <c r="FQU12074" s="18" t="s">
        <v>700</v>
      </c>
      <c r="FQV12074" s="18" t="s">
        <v>700</v>
      </c>
      <c r="FQW12074" s="18" t="s">
        <v>700</v>
      </c>
      <c r="FQX12074" s="18" t="s">
        <v>700</v>
      </c>
      <c r="FQY12074" s="18" t="s">
        <v>700</v>
      </c>
      <c r="FQZ12074" s="18" t="s">
        <v>700</v>
      </c>
      <c r="FRA12074" s="18" t="s">
        <v>700</v>
      </c>
      <c r="FRB12074" s="18" t="s">
        <v>700</v>
      </c>
      <c r="FRC12074" s="18" t="s">
        <v>700</v>
      </c>
      <c r="FRD12074" s="18" t="s">
        <v>700</v>
      </c>
      <c r="FRE12074" s="18" t="s">
        <v>700</v>
      </c>
      <c r="FRF12074" s="18" t="s">
        <v>700</v>
      </c>
      <c r="FRG12074" s="18" t="s">
        <v>700</v>
      </c>
      <c r="FRH12074" s="18" t="s">
        <v>700</v>
      </c>
      <c r="FRI12074" s="18" t="s">
        <v>700</v>
      </c>
      <c r="FRJ12074" s="18" t="s">
        <v>700</v>
      </c>
      <c r="FRK12074" s="18" t="s">
        <v>700</v>
      </c>
      <c r="FRL12074" s="18" t="s">
        <v>700</v>
      </c>
      <c r="FRM12074" s="18" t="s">
        <v>700</v>
      </c>
      <c r="FRN12074" s="18" t="s">
        <v>700</v>
      </c>
      <c r="FRO12074" s="18" t="s">
        <v>700</v>
      </c>
      <c r="FRP12074" s="18" t="s">
        <v>700</v>
      </c>
      <c r="FRQ12074" s="18" t="s">
        <v>700</v>
      </c>
      <c r="FRR12074" s="18" t="s">
        <v>700</v>
      </c>
      <c r="FRS12074" s="18" t="s">
        <v>700</v>
      </c>
      <c r="FRT12074" s="18" t="s">
        <v>700</v>
      </c>
      <c r="FRU12074" s="18" t="s">
        <v>700</v>
      </c>
      <c r="FRV12074" s="18" t="s">
        <v>700</v>
      </c>
      <c r="FRW12074" s="18" t="s">
        <v>700</v>
      </c>
      <c r="FRX12074" s="18" t="s">
        <v>700</v>
      </c>
      <c r="FRY12074" s="18" t="s">
        <v>700</v>
      </c>
      <c r="FRZ12074" s="18" t="s">
        <v>700</v>
      </c>
      <c r="FSA12074" s="18" t="s">
        <v>700</v>
      </c>
      <c r="FSB12074" s="18" t="s">
        <v>700</v>
      </c>
      <c r="FSC12074" s="18" t="s">
        <v>700</v>
      </c>
      <c r="FSD12074" s="18" t="s">
        <v>700</v>
      </c>
      <c r="FSE12074" s="18" t="s">
        <v>700</v>
      </c>
      <c r="FSF12074" s="18" t="s">
        <v>700</v>
      </c>
      <c r="FSG12074" s="18" t="s">
        <v>700</v>
      </c>
      <c r="FSH12074" s="18" t="s">
        <v>700</v>
      </c>
      <c r="FSI12074" s="18" t="s">
        <v>700</v>
      </c>
      <c r="FSJ12074" s="18" t="s">
        <v>700</v>
      </c>
      <c r="FSK12074" s="18" t="s">
        <v>700</v>
      </c>
      <c r="FSL12074" s="18" t="s">
        <v>700</v>
      </c>
      <c r="FSM12074" s="18" t="s">
        <v>700</v>
      </c>
      <c r="FSN12074" s="18" t="s">
        <v>700</v>
      </c>
      <c r="FSO12074" s="18" t="s">
        <v>700</v>
      </c>
      <c r="FSP12074" s="18" t="s">
        <v>700</v>
      </c>
      <c r="FSQ12074" s="18" t="s">
        <v>700</v>
      </c>
      <c r="FSR12074" s="18" t="s">
        <v>700</v>
      </c>
      <c r="FSS12074" s="18" t="s">
        <v>700</v>
      </c>
      <c r="FST12074" s="18" t="s">
        <v>700</v>
      </c>
      <c r="FSU12074" s="18" t="s">
        <v>700</v>
      </c>
      <c r="FSV12074" s="18" t="s">
        <v>700</v>
      </c>
      <c r="FSW12074" s="18" t="s">
        <v>700</v>
      </c>
      <c r="FSX12074" s="18" t="s">
        <v>700</v>
      </c>
      <c r="FSY12074" s="18" t="s">
        <v>700</v>
      </c>
      <c r="FSZ12074" s="18" t="s">
        <v>700</v>
      </c>
      <c r="FTA12074" s="18" t="s">
        <v>700</v>
      </c>
      <c r="FTB12074" s="18" t="s">
        <v>700</v>
      </c>
      <c r="FTC12074" s="18" t="s">
        <v>700</v>
      </c>
      <c r="FTD12074" s="18" t="s">
        <v>700</v>
      </c>
      <c r="FTE12074" s="18" t="s">
        <v>700</v>
      </c>
      <c r="FTF12074" s="18" t="s">
        <v>700</v>
      </c>
      <c r="FTG12074" s="18" t="s">
        <v>700</v>
      </c>
      <c r="FTH12074" s="18" t="s">
        <v>700</v>
      </c>
      <c r="FTI12074" s="18" t="s">
        <v>700</v>
      </c>
      <c r="FTJ12074" s="18" t="s">
        <v>700</v>
      </c>
      <c r="FTK12074" s="18" t="s">
        <v>700</v>
      </c>
      <c r="FTL12074" s="18" t="s">
        <v>700</v>
      </c>
      <c r="FTM12074" s="18" t="s">
        <v>700</v>
      </c>
      <c r="FTN12074" s="18" t="s">
        <v>700</v>
      </c>
      <c r="FTO12074" s="18" t="s">
        <v>700</v>
      </c>
      <c r="FTP12074" s="18" t="s">
        <v>700</v>
      </c>
      <c r="FTQ12074" s="18" t="s">
        <v>700</v>
      </c>
      <c r="FTR12074" s="18" t="s">
        <v>700</v>
      </c>
      <c r="FTS12074" s="18" t="s">
        <v>700</v>
      </c>
      <c r="FTT12074" s="18" t="s">
        <v>700</v>
      </c>
      <c r="FTU12074" s="18" t="s">
        <v>700</v>
      </c>
      <c r="FTV12074" s="18" t="s">
        <v>700</v>
      </c>
      <c r="FTW12074" s="18" t="s">
        <v>700</v>
      </c>
      <c r="FTX12074" s="18" t="s">
        <v>700</v>
      </c>
      <c r="FTY12074" s="18" t="s">
        <v>700</v>
      </c>
      <c r="FTZ12074" s="18" t="s">
        <v>700</v>
      </c>
      <c r="FUA12074" s="18" t="s">
        <v>700</v>
      </c>
      <c r="FUB12074" s="18" t="s">
        <v>700</v>
      </c>
      <c r="FUC12074" s="18" t="s">
        <v>700</v>
      </c>
      <c r="FUD12074" s="18" t="s">
        <v>700</v>
      </c>
      <c r="FUE12074" s="18" t="s">
        <v>700</v>
      </c>
      <c r="FUF12074" s="18" t="s">
        <v>700</v>
      </c>
      <c r="FUG12074" s="18" t="s">
        <v>700</v>
      </c>
      <c r="FUH12074" s="18" t="s">
        <v>700</v>
      </c>
      <c r="FUI12074" s="18" t="s">
        <v>700</v>
      </c>
      <c r="FUJ12074" s="18" t="s">
        <v>700</v>
      </c>
      <c r="FUK12074" s="18" t="s">
        <v>700</v>
      </c>
      <c r="FUL12074" s="18" t="s">
        <v>700</v>
      </c>
      <c r="FUM12074" s="18" t="s">
        <v>700</v>
      </c>
      <c r="FUN12074" s="18" t="s">
        <v>700</v>
      </c>
      <c r="FUO12074" s="18" t="s">
        <v>700</v>
      </c>
      <c r="FUP12074" s="18" t="s">
        <v>700</v>
      </c>
      <c r="FUQ12074" s="18" t="s">
        <v>700</v>
      </c>
      <c r="FUR12074" s="18" t="s">
        <v>700</v>
      </c>
      <c r="FUS12074" s="18" t="s">
        <v>700</v>
      </c>
      <c r="FUT12074" s="18" t="s">
        <v>700</v>
      </c>
      <c r="FUU12074" s="18" t="s">
        <v>700</v>
      </c>
      <c r="FUV12074" s="18" t="s">
        <v>700</v>
      </c>
      <c r="FUW12074" s="18" t="s">
        <v>700</v>
      </c>
      <c r="FUX12074" s="18" t="s">
        <v>700</v>
      </c>
      <c r="FUY12074" s="18" t="s">
        <v>700</v>
      </c>
      <c r="FUZ12074" s="18" t="s">
        <v>700</v>
      </c>
      <c r="FVA12074" s="18" t="s">
        <v>700</v>
      </c>
      <c r="FVB12074" s="18" t="s">
        <v>700</v>
      </c>
      <c r="FVC12074" s="18" t="s">
        <v>700</v>
      </c>
      <c r="FVD12074" s="18" t="s">
        <v>700</v>
      </c>
      <c r="FVE12074" s="18" t="s">
        <v>700</v>
      </c>
      <c r="FVF12074" s="18" t="s">
        <v>700</v>
      </c>
      <c r="FVG12074" s="18" t="s">
        <v>700</v>
      </c>
      <c r="FVH12074" s="18" t="s">
        <v>700</v>
      </c>
      <c r="FVI12074" s="18" t="s">
        <v>700</v>
      </c>
      <c r="FVJ12074" s="18" t="s">
        <v>700</v>
      </c>
      <c r="FVK12074" s="18" t="s">
        <v>700</v>
      </c>
      <c r="FVL12074" s="18" t="s">
        <v>700</v>
      </c>
      <c r="FVM12074" s="18" t="s">
        <v>700</v>
      </c>
      <c r="FVN12074" s="18" t="s">
        <v>700</v>
      </c>
      <c r="FVO12074" s="18" t="s">
        <v>700</v>
      </c>
      <c r="FVP12074" s="18" t="s">
        <v>700</v>
      </c>
      <c r="FVQ12074" s="18" t="s">
        <v>700</v>
      </c>
      <c r="FVR12074" s="18" t="s">
        <v>700</v>
      </c>
      <c r="FVS12074" s="18" t="s">
        <v>700</v>
      </c>
      <c r="FVT12074" s="18" t="s">
        <v>700</v>
      </c>
      <c r="FVU12074" s="18" t="s">
        <v>700</v>
      </c>
      <c r="FVV12074" s="18" t="s">
        <v>700</v>
      </c>
      <c r="FVW12074" s="18" t="s">
        <v>700</v>
      </c>
      <c r="FVX12074" s="18" t="s">
        <v>700</v>
      </c>
      <c r="FVY12074" s="18" t="s">
        <v>700</v>
      </c>
      <c r="FVZ12074" s="18" t="s">
        <v>700</v>
      </c>
      <c r="FWA12074" s="18" t="s">
        <v>700</v>
      </c>
      <c r="FWB12074" s="18" t="s">
        <v>700</v>
      </c>
      <c r="FWC12074" s="18" t="s">
        <v>700</v>
      </c>
      <c r="FWD12074" s="18" t="s">
        <v>700</v>
      </c>
      <c r="FWE12074" s="18" t="s">
        <v>700</v>
      </c>
      <c r="FWF12074" s="18" t="s">
        <v>700</v>
      </c>
      <c r="FWG12074" s="18" t="s">
        <v>700</v>
      </c>
      <c r="FWH12074" s="18" t="s">
        <v>700</v>
      </c>
      <c r="FWI12074" s="18" t="s">
        <v>700</v>
      </c>
      <c r="FWJ12074" s="18" t="s">
        <v>700</v>
      </c>
      <c r="FWK12074" s="18" t="s">
        <v>700</v>
      </c>
      <c r="FWL12074" s="18" t="s">
        <v>700</v>
      </c>
      <c r="FWM12074" s="18" t="s">
        <v>700</v>
      </c>
      <c r="FWN12074" s="18" t="s">
        <v>700</v>
      </c>
      <c r="FWO12074" s="18" t="s">
        <v>700</v>
      </c>
      <c r="FWP12074" s="18" t="s">
        <v>700</v>
      </c>
      <c r="FWQ12074" s="18" t="s">
        <v>700</v>
      </c>
      <c r="FWR12074" s="18" t="s">
        <v>700</v>
      </c>
      <c r="FWS12074" s="18" t="s">
        <v>700</v>
      </c>
      <c r="FWT12074" s="18" t="s">
        <v>700</v>
      </c>
      <c r="FWU12074" s="18" t="s">
        <v>700</v>
      </c>
      <c r="FWV12074" s="18" t="s">
        <v>700</v>
      </c>
      <c r="FWW12074" s="18" t="s">
        <v>700</v>
      </c>
      <c r="FWX12074" s="18" t="s">
        <v>700</v>
      </c>
      <c r="FWY12074" s="18" t="s">
        <v>700</v>
      </c>
      <c r="FWZ12074" s="18" t="s">
        <v>700</v>
      </c>
      <c r="FXA12074" s="18" t="s">
        <v>700</v>
      </c>
      <c r="FXB12074" s="18" t="s">
        <v>700</v>
      </c>
      <c r="FXC12074" s="18" t="s">
        <v>700</v>
      </c>
      <c r="FXD12074" s="18" t="s">
        <v>700</v>
      </c>
      <c r="FXE12074" s="18" t="s">
        <v>700</v>
      </c>
      <c r="FXF12074" s="18" t="s">
        <v>700</v>
      </c>
      <c r="FXG12074" s="18" t="s">
        <v>700</v>
      </c>
      <c r="FXH12074" s="18" t="s">
        <v>700</v>
      </c>
      <c r="FXI12074" s="18" t="s">
        <v>700</v>
      </c>
      <c r="FXJ12074" s="18" t="s">
        <v>700</v>
      </c>
      <c r="FXK12074" s="18" t="s">
        <v>700</v>
      </c>
      <c r="FXL12074" s="18" t="s">
        <v>700</v>
      </c>
      <c r="FXM12074" s="18" t="s">
        <v>700</v>
      </c>
      <c r="FXN12074" s="18" t="s">
        <v>700</v>
      </c>
      <c r="FXO12074" s="18" t="s">
        <v>700</v>
      </c>
      <c r="FXP12074" s="18" t="s">
        <v>700</v>
      </c>
      <c r="FXQ12074" s="18" t="s">
        <v>700</v>
      </c>
      <c r="FXR12074" s="18" t="s">
        <v>700</v>
      </c>
      <c r="FXS12074" s="18" t="s">
        <v>700</v>
      </c>
      <c r="FXT12074" s="18" t="s">
        <v>700</v>
      </c>
      <c r="FXU12074" s="18" t="s">
        <v>700</v>
      </c>
      <c r="FXV12074" s="18" t="s">
        <v>700</v>
      </c>
      <c r="FXW12074" s="18" t="s">
        <v>700</v>
      </c>
      <c r="FXX12074" s="18" t="s">
        <v>700</v>
      </c>
      <c r="FXY12074" s="18" t="s">
        <v>700</v>
      </c>
      <c r="FXZ12074" s="18" t="s">
        <v>700</v>
      </c>
      <c r="FYA12074" s="18" t="s">
        <v>700</v>
      </c>
      <c r="FYB12074" s="18" t="s">
        <v>700</v>
      </c>
      <c r="FYC12074" s="18" t="s">
        <v>700</v>
      </c>
      <c r="FYD12074" s="18" t="s">
        <v>700</v>
      </c>
      <c r="FYE12074" s="18" t="s">
        <v>700</v>
      </c>
      <c r="FYF12074" s="18" t="s">
        <v>700</v>
      </c>
      <c r="FYG12074" s="18" t="s">
        <v>700</v>
      </c>
      <c r="FYH12074" s="18" t="s">
        <v>700</v>
      </c>
      <c r="FYI12074" s="18" t="s">
        <v>700</v>
      </c>
      <c r="FYJ12074" s="18" t="s">
        <v>700</v>
      </c>
      <c r="FYK12074" s="18" t="s">
        <v>700</v>
      </c>
      <c r="FYL12074" s="18" t="s">
        <v>700</v>
      </c>
      <c r="FYM12074" s="18" t="s">
        <v>700</v>
      </c>
      <c r="FYN12074" s="18" t="s">
        <v>700</v>
      </c>
      <c r="FYO12074" s="18" t="s">
        <v>700</v>
      </c>
      <c r="FYP12074" s="18" t="s">
        <v>700</v>
      </c>
      <c r="FYQ12074" s="18" t="s">
        <v>700</v>
      </c>
      <c r="FYR12074" s="18" t="s">
        <v>700</v>
      </c>
      <c r="FYS12074" s="18" t="s">
        <v>700</v>
      </c>
      <c r="FYT12074" s="18" t="s">
        <v>700</v>
      </c>
      <c r="FYU12074" s="18" t="s">
        <v>700</v>
      </c>
      <c r="FYV12074" s="18" t="s">
        <v>700</v>
      </c>
      <c r="FYW12074" s="18" t="s">
        <v>700</v>
      </c>
      <c r="FYX12074" s="18" t="s">
        <v>700</v>
      </c>
      <c r="FYY12074" s="18" t="s">
        <v>700</v>
      </c>
      <c r="FYZ12074" s="18" t="s">
        <v>700</v>
      </c>
      <c r="FZA12074" s="18" t="s">
        <v>700</v>
      </c>
      <c r="FZB12074" s="18" t="s">
        <v>700</v>
      </c>
      <c r="FZC12074" s="18" t="s">
        <v>700</v>
      </c>
      <c r="FZD12074" s="18" t="s">
        <v>700</v>
      </c>
      <c r="FZE12074" s="18" t="s">
        <v>700</v>
      </c>
      <c r="FZF12074" s="18" t="s">
        <v>700</v>
      </c>
      <c r="FZG12074" s="18" t="s">
        <v>700</v>
      </c>
      <c r="FZH12074" s="18" t="s">
        <v>700</v>
      </c>
      <c r="FZI12074" s="18" t="s">
        <v>700</v>
      </c>
      <c r="FZJ12074" s="18" t="s">
        <v>700</v>
      </c>
      <c r="FZK12074" s="18" t="s">
        <v>700</v>
      </c>
      <c r="FZL12074" s="18" t="s">
        <v>700</v>
      </c>
      <c r="FZM12074" s="18" t="s">
        <v>700</v>
      </c>
      <c r="FZN12074" s="18" t="s">
        <v>700</v>
      </c>
      <c r="FZO12074" s="18" t="s">
        <v>700</v>
      </c>
      <c r="FZP12074" s="18" t="s">
        <v>700</v>
      </c>
      <c r="FZQ12074" s="18" t="s">
        <v>700</v>
      </c>
      <c r="FZR12074" s="18" t="s">
        <v>700</v>
      </c>
      <c r="FZS12074" s="18" t="s">
        <v>700</v>
      </c>
      <c r="FZT12074" s="18" t="s">
        <v>700</v>
      </c>
      <c r="FZU12074" s="18" t="s">
        <v>700</v>
      </c>
      <c r="FZV12074" s="18" t="s">
        <v>700</v>
      </c>
      <c r="FZW12074" s="18" t="s">
        <v>700</v>
      </c>
      <c r="FZX12074" s="18" t="s">
        <v>700</v>
      </c>
      <c r="FZY12074" s="18" t="s">
        <v>700</v>
      </c>
      <c r="FZZ12074" s="18" t="s">
        <v>700</v>
      </c>
      <c r="GAA12074" s="18" t="s">
        <v>700</v>
      </c>
      <c r="GAB12074" s="18" t="s">
        <v>700</v>
      </c>
      <c r="GAC12074" s="18" t="s">
        <v>700</v>
      </c>
      <c r="GAD12074" s="18" t="s">
        <v>700</v>
      </c>
      <c r="GAE12074" s="18" t="s">
        <v>700</v>
      </c>
      <c r="GAF12074" s="18" t="s">
        <v>700</v>
      </c>
      <c r="GAG12074" s="18" t="s">
        <v>700</v>
      </c>
      <c r="GAH12074" s="18" t="s">
        <v>700</v>
      </c>
      <c r="GAI12074" s="18" t="s">
        <v>700</v>
      </c>
      <c r="GAJ12074" s="18" t="s">
        <v>700</v>
      </c>
      <c r="GAK12074" s="18" t="s">
        <v>700</v>
      </c>
      <c r="GAL12074" s="18" t="s">
        <v>700</v>
      </c>
      <c r="GAM12074" s="18" t="s">
        <v>700</v>
      </c>
      <c r="GAN12074" s="18" t="s">
        <v>700</v>
      </c>
      <c r="GAO12074" s="18" t="s">
        <v>700</v>
      </c>
      <c r="GAP12074" s="18" t="s">
        <v>700</v>
      </c>
      <c r="GAQ12074" s="18" t="s">
        <v>700</v>
      </c>
      <c r="GAR12074" s="18" t="s">
        <v>700</v>
      </c>
      <c r="GAS12074" s="18" t="s">
        <v>700</v>
      </c>
      <c r="GAT12074" s="18" t="s">
        <v>700</v>
      </c>
      <c r="GAU12074" s="18" t="s">
        <v>700</v>
      </c>
      <c r="GAV12074" s="18" t="s">
        <v>700</v>
      </c>
      <c r="GAW12074" s="18" t="s">
        <v>700</v>
      </c>
      <c r="GAX12074" s="18" t="s">
        <v>700</v>
      </c>
      <c r="GAY12074" s="18" t="s">
        <v>700</v>
      </c>
      <c r="GAZ12074" s="18" t="s">
        <v>700</v>
      </c>
      <c r="GBA12074" s="18" t="s">
        <v>700</v>
      </c>
      <c r="GBB12074" s="18" t="s">
        <v>700</v>
      </c>
      <c r="GBC12074" s="18" t="s">
        <v>700</v>
      </c>
      <c r="GBD12074" s="18" t="s">
        <v>700</v>
      </c>
      <c r="GBE12074" s="18" t="s">
        <v>700</v>
      </c>
      <c r="GBF12074" s="18" t="s">
        <v>700</v>
      </c>
      <c r="GBG12074" s="18" t="s">
        <v>700</v>
      </c>
      <c r="GBH12074" s="18" t="s">
        <v>700</v>
      </c>
      <c r="GBI12074" s="18" t="s">
        <v>700</v>
      </c>
      <c r="GBJ12074" s="18" t="s">
        <v>700</v>
      </c>
      <c r="GBK12074" s="18" t="s">
        <v>700</v>
      </c>
      <c r="GBL12074" s="18" t="s">
        <v>700</v>
      </c>
      <c r="GBM12074" s="18" t="s">
        <v>700</v>
      </c>
      <c r="GBN12074" s="18" t="s">
        <v>700</v>
      </c>
      <c r="GBO12074" s="18" t="s">
        <v>700</v>
      </c>
      <c r="GBP12074" s="18" t="s">
        <v>700</v>
      </c>
      <c r="GBQ12074" s="18" t="s">
        <v>700</v>
      </c>
      <c r="GBR12074" s="18" t="s">
        <v>700</v>
      </c>
      <c r="GBS12074" s="18" t="s">
        <v>700</v>
      </c>
      <c r="GBT12074" s="18" t="s">
        <v>700</v>
      </c>
      <c r="GBU12074" s="18" t="s">
        <v>700</v>
      </c>
      <c r="GBV12074" s="18" t="s">
        <v>700</v>
      </c>
      <c r="GBW12074" s="18" t="s">
        <v>700</v>
      </c>
      <c r="GBX12074" s="18" t="s">
        <v>700</v>
      </c>
      <c r="GBY12074" s="18" t="s">
        <v>700</v>
      </c>
      <c r="GBZ12074" s="18" t="s">
        <v>700</v>
      </c>
      <c r="GCA12074" s="18" t="s">
        <v>700</v>
      </c>
      <c r="GCB12074" s="18" t="s">
        <v>700</v>
      </c>
      <c r="GCC12074" s="18" t="s">
        <v>700</v>
      </c>
      <c r="GCD12074" s="18" t="s">
        <v>700</v>
      </c>
      <c r="GCE12074" s="18" t="s">
        <v>700</v>
      </c>
      <c r="GCF12074" s="18" t="s">
        <v>700</v>
      </c>
      <c r="GCG12074" s="18" t="s">
        <v>700</v>
      </c>
      <c r="GCH12074" s="18" t="s">
        <v>700</v>
      </c>
      <c r="GCI12074" s="18" t="s">
        <v>700</v>
      </c>
      <c r="GCJ12074" s="18" t="s">
        <v>700</v>
      </c>
      <c r="GCK12074" s="18" t="s">
        <v>700</v>
      </c>
      <c r="GCL12074" s="18" t="s">
        <v>700</v>
      </c>
      <c r="GCM12074" s="18" t="s">
        <v>700</v>
      </c>
      <c r="GCN12074" s="18" t="s">
        <v>700</v>
      </c>
      <c r="GCO12074" s="18" t="s">
        <v>700</v>
      </c>
      <c r="GCP12074" s="18" t="s">
        <v>700</v>
      </c>
      <c r="GCQ12074" s="18" t="s">
        <v>700</v>
      </c>
      <c r="GCR12074" s="18" t="s">
        <v>700</v>
      </c>
      <c r="GCS12074" s="18" t="s">
        <v>700</v>
      </c>
      <c r="GCT12074" s="18" t="s">
        <v>700</v>
      </c>
      <c r="GCU12074" s="18" t="s">
        <v>700</v>
      </c>
      <c r="GCV12074" s="18" t="s">
        <v>700</v>
      </c>
      <c r="GCW12074" s="18" t="s">
        <v>700</v>
      </c>
      <c r="GCX12074" s="18" t="s">
        <v>700</v>
      </c>
      <c r="GCY12074" s="18" t="s">
        <v>700</v>
      </c>
      <c r="GCZ12074" s="18" t="s">
        <v>700</v>
      </c>
      <c r="GDA12074" s="18" t="s">
        <v>700</v>
      </c>
      <c r="GDB12074" s="18" t="s">
        <v>700</v>
      </c>
      <c r="GDC12074" s="18" t="s">
        <v>700</v>
      </c>
      <c r="GDD12074" s="18" t="s">
        <v>700</v>
      </c>
      <c r="GDE12074" s="18" t="s">
        <v>700</v>
      </c>
      <c r="GDF12074" s="18" t="s">
        <v>700</v>
      </c>
      <c r="GDG12074" s="18" t="s">
        <v>700</v>
      </c>
      <c r="GDH12074" s="18" t="s">
        <v>700</v>
      </c>
      <c r="GDI12074" s="18" t="s">
        <v>700</v>
      </c>
      <c r="GDJ12074" s="18" t="s">
        <v>700</v>
      </c>
      <c r="GDK12074" s="18" t="s">
        <v>700</v>
      </c>
      <c r="GDL12074" s="18" t="s">
        <v>700</v>
      </c>
      <c r="GDM12074" s="18" t="s">
        <v>700</v>
      </c>
      <c r="GDN12074" s="18" t="s">
        <v>700</v>
      </c>
      <c r="GDO12074" s="18" t="s">
        <v>700</v>
      </c>
      <c r="GDP12074" s="18" t="s">
        <v>700</v>
      </c>
      <c r="GDQ12074" s="18" t="s">
        <v>700</v>
      </c>
      <c r="GDR12074" s="18" t="s">
        <v>700</v>
      </c>
      <c r="GDS12074" s="18" t="s">
        <v>700</v>
      </c>
      <c r="GDT12074" s="18" t="s">
        <v>700</v>
      </c>
      <c r="GDU12074" s="18" t="s">
        <v>700</v>
      </c>
      <c r="GDV12074" s="18" t="s">
        <v>700</v>
      </c>
      <c r="GDW12074" s="18" t="s">
        <v>700</v>
      </c>
      <c r="GDX12074" s="18" t="s">
        <v>700</v>
      </c>
      <c r="GDY12074" s="18" t="s">
        <v>700</v>
      </c>
      <c r="GDZ12074" s="18" t="s">
        <v>700</v>
      </c>
      <c r="GEA12074" s="18" t="s">
        <v>700</v>
      </c>
      <c r="GEB12074" s="18" t="s">
        <v>700</v>
      </c>
      <c r="GEC12074" s="18" t="s">
        <v>700</v>
      </c>
      <c r="GED12074" s="18" t="s">
        <v>700</v>
      </c>
      <c r="GEE12074" s="18" t="s">
        <v>700</v>
      </c>
      <c r="GEF12074" s="18" t="s">
        <v>700</v>
      </c>
      <c r="GEG12074" s="18" t="s">
        <v>700</v>
      </c>
      <c r="GEH12074" s="18" t="s">
        <v>700</v>
      </c>
      <c r="GEI12074" s="18" t="s">
        <v>700</v>
      </c>
      <c r="GEJ12074" s="18" t="s">
        <v>700</v>
      </c>
      <c r="GEK12074" s="18" t="s">
        <v>700</v>
      </c>
      <c r="GEL12074" s="18" t="s">
        <v>700</v>
      </c>
      <c r="GEM12074" s="18" t="s">
        <v>700</v>
      </c>
      <c r="GEN12074" s="18" t="s">
        <v>700</v>
      </c>
      <c r="GEO12074" s="18" t="s">
        <v>700</v>
      </c>
      <c r="GEP12074" s="18" t="s">
        <v>700</v>
      </c>
      <c r="GEQ12074" s="18" t="s">
        <v>700</v>
      </c>
      <c r="GER12074" s="18" t="s">
        <v>700</v>
      </c>
      <c r="GES12074" s="18" t="s">
        <v>700</v>
      </c>
      <c r="GET12074" s="18" t="s">
        <v>700</v>
      </c>
      <c r="GEU12074" s="18" t="s">
        <v>700</v>
      </c>
      <c r="GEV12074" s="18" t="s">
        <v>700</v>
      </c>
      <c r="GEW12074" s="18" t="s">
        <v>700</v>
      </c>
      <c r="GEX12074" s="18" t="s">
        <v>700</v>
      </c>
      <c r="GEY12074" s="18" t="s">
        <v>700</v>
      </c>
      <c r="GEZ12074" s="18" t="s">
        <v>700</v>
      </c>
      <c r="GFA12074" s="18" t="s">
        <v>700</v>
      </c>
      <c r="GFB12074" s="18" t="s">
        <v>700</v>
      </c>
      <c r="GFC12074" s="18" t="s">
        <v>700</v>
      </c>
      <c r="GFD12074" s="18" t="s">
        <v>700</v>
      </c>
      <c r="GFE12074" s="18" t="s">
        <v>700</v>
      </c>
      <c r="GFF12074" s="18" t="s">
        <v>700</v>
      </c>
      <c r="GFG12074" s="18" t="s">
        <v>700</v>
      </c>
      <c r="GFH12074" s="18" t="s">
        <v>700</v>
      </c>
      <c r="GFI12074" s="18" t="s">
        <v>700</v>
      </c>
      <c r="GFJ12074" s="18" t="s">
        <v>700</v>
      </c>
      <c r="GFK12074" s="18" t="s">
        <v>700</v>
      </c>
      <c r="GFL12074" s="18" t="s">
        <v>700</v>
      </c>
      <c r="GFM12074" s="18" t="s">
        <v>700</v>
      </c>
      <c r="GFN12074" s="18" t="s">
        <v>700</v>
      </c>
      <c r="GFO12074" s="18" t="s">
        <v>700</v>
      </c>
      <c r="GFP12074" s="18" t="s">
        <v>700</v>
      </c>
      <c r="GFQ12074" s="18" t="s">
        <v>700</v>
      </c>
      <c r="GFR12074" s="18" t="s">
        <v>700</v>
      </c>
      <c r="GFS12074" s="18" t="s">
        <v>700</v>
      </c>
      <c r="GFT12074" s="18" t="s">
        <v>700</v>
      </c>
      <c r="GFU12074" s="18" t="s">
        <v>700</v>
      </c>
      <c r="GFV12074" s="18" t="s">
        <v>700</v>
      </c>
      <c r="GFW12074" s="18" t="s">
        <v>700</v>
      </c>
      <c r="GFX12074" s="18" t="s">
        <v>700</v>
      </c>
      <c r="GFY12074" s="18" t="s">
        <v>700</v>
      </c>
      <c r="GFZ12074" s="18" t="s">
        <v>700</v>
      </c>
      <c r="GGA12074" s="18" t="s">
        <v>700</v>
      </c>
      <c r="GGB12074" s="18" t="s">
        <v>700</v>
      </c>
      <c r="GGC12074" s="18" t="s">
        <v>700</v>
      </c>
      <c r="GGD12074" s="18" t="s">
        <v>700</v>
      </c>
      <c r="GGE12074" s="18" t="s">
        <v>700</v>
      </c>
      <c r="GGF12074" s="18" t="s">
        <v>700</v>
      </c>
      <c r="GGG12074" s="18" t="s">
        <v>700</v>
      </c>
      <c r="GGH12074" s="18" t="s">
        <v>700</v>
      </c>
      <c r="GGI12074" s="18" t="s">
        <v>700</v>
      </c>
      <c r="GGJ12074" s="18" t="s">
        <v>700</v>
      </c>
      <c r="GGK12074" s="18" t="s">
        <v>700</v>
      </c>
      <c r="GGL12074" s="18" t="s">
        <v>700</v>
      </c>
      <c r="GGM12074" s="18" t="s">
        <v>700</v>
      </c>
      <c r="GGN12074" s="18" t="s">
        <v>700</v>
      </c>
      <c r="GGO12074" s="18" t="s">
        <v>700</v>
      </c>
      <c r="GGP12074" s="18" t="s">
        <v>700</v>
      </c>
      <c r="GGQ12074" s="18" t="s">
        <v>700</v>
      </c>
      <c r="GGR12074" s="18" t="s">
        <v>700</v>
      </c>
      <c r="GGS12074" s="18" t="s">
        <v>700</v>
      </c>
      <c r="GGT12074" s="18" t="s">
        <v>700</v>
      </c>
      <c r="GGU12074" s="18" t="s">
        <v>700</v>
      </c>
      <c r="GGV12074" s="18" t="s">
        <v>700</v>
      </c>
      <c r="GGW12074" s="18" t="s">
        <v>700</v>
      </c>
      <c r="GGX12074" s="18" t="s">
        <v>700</v>
      </c>
      <c r="GGY12074" s="18" t="s">
        <v>700</v>
      </c>
      <c r="GGZ12074" s="18" t="s">
        <v>700</v>
      </c>
      <c r="GHA12074" s="18" t="s">
        <v>700</v>
      </c>
      <c r="GHB12074" s="18" t="s">
        <v>700</v>
      </c>
      <c r="GHC12074" s="18" t="s">
        <v>700</v>
      </c>
      <c r="GHD12074" s="18" t="s">
        <v>700</v>
      </c>
      <c r="GHE12074" s="18" t="s">
        <v>700</v>
      </c>
      <c r="GHF12074" s="18" t="s">
        <v>700</v>
      </c>
      <c r="GHG12074" s="18" t="s">
        <v>700</v>
      </c>
      <c r="GHH12074" s="18" t="s">
        <v>700</v>
      </c>
      <c r="GHI12074" s="18" t="s">
        <v>700</v>
      </c>
      <c r="GHJ12074" s="18" t="s">
        <v>700</v>
      </c>
      <c r="GHK12074" s="18" t="s">
        <v>700</v>
      </c>
      <c r="GHL12074" s="18" t="s">
        <v>700</v>
      </c>
      <c r="GHM12074" s="18" t="s">
        <v>700</v>
      </c>
      <c r="GHN12074" s="18" t="s">
        <v>700</v>
      </c>
      <c r="GHO12074" s="18" t="s">
        <v>700</v>
      </c>
      <c r="GHP12074" s="18" t="s">
        <v>700</v>
      </c>
      <c r="GHQ12074" s="18" t="s">
        <v>700</v>
      </c>
      <c r="GHR12074" s="18" t="s">
        <v>700</v>
      </c>
      <c r="GHS12074" s="18" t="s">
        <v>700</v>
      </c>
      <c r="GHT12074" s="18" t="s">
        <v>700</v>
      </c>
      <c r="GHU12074" s="18" t="s">
        <v>700</v>
      </c>
      <c r="GHV12074" s="18" t="s">
        <v>700</v>
      </c>
      <c r="GHW12074" s="18" t="s">
        <v>700</v>
      </c>
      <c r="GHX12074" s="18" t="s">
        <v>700</v>
      </c>
      <c r="GHY12074" s="18" t="s">
        <v>700</v>
      </c>
      <c r="GHZ12074" s="18" t="s">
        <v>700</v>
      </c>
      <c r="GIA12074" s="18" t="s">
        <v>700</v>
      </c>
      <c r="GIB12074" s="18" t="s">
        <v>700</v>
      </c>
      <c r="GIC12074" s="18" t="s">
        <v>700</v>
      </c>
      <c r="GID12074" s="18" t="s">
        <v>700</v>
      </c>
      <c r="GIE12074" s="18" t="s">
        <v>700</v>
      </c>
      <c r="GIF12074" s="18" t="s">
        <v>700</v>
      </c>
      <c r="GIG12074" s="18" t="s">
        <v>700</v>
      </c>
      <c r="GIH12074" s="18" t="s">
        <v>700</v>
      </c>
      <c r="GII12074" s="18" t="s">
        <v>700</v>
      </c>
      <c r="GIJ12074" s="18" t="s">
        <v>700</v>
      </c>
      <c r="GIK12074" s="18" t="s">
        <v>700</v>
      </c>
      <c r="GIL12074" s="18" t="s">
        <v>700</v>
      </c>
      <c r="GIM12074" s="18" t="s">
        <v>700</v>
      </c>
      <c r="GIN12074" s="18" t="s">
        <v>700</v>
      </c>
      <c r="GIO12074" s="18" t="s">
        <v>700</v>
      </c>
      <c r="GIP12074" s="18" t="s">
        <v>700</v>
      </c>
      <c r="GIQ12074" s="18" t="s">
        <v>700</v>
      </c>
      <c r="GIR12074" s="18" t="s">
        <v>700</v>
      </c>
      <c r="GIS12074" s="18" t="s">
        <v>700</v>
      </c>
      <c r="GIT12074" s="18" t="s">
        <v>700</v>
      </c>
      <c r="GIU12074" s="18" t="s">
        <v>700</v>
      </c>
      <c r="GIV12074" s="18" t="s">
        <v>700</v>
      </c>
      <c r="GIW12074" s="18" t="s">
        <v>700</v>
      </c>
      <c r="GIX12074" s="18" t="s">
        <v>700</v>
      </c>
      <c r="GIY12074" s="18" t="s">
        <v>700</v>
      </c>
      <c r="GIZ12074" s="18" t="s">
        <v>700</v>
      </c>
      <c r="GJA12074" s="18" t="s">
        <v>700</v>
      </c>
      <c r="GJB12074" s="18" t="s">
        <v>700</v>
      </c>
      <c r="GJC12074" s="18" t="s">
        <v>700</v>
      </c>
      <c r="GJD12074" s="18" t="s">
        <v>700</v>
      </c>
      <c r="GJE12074" s="18" t="s">
        <v>700</v>
      </c>
      <c r="GJF12074" s="18" t="s">
        <v>700</v>
      </c>
      <c r="GJG12074" s="18" t="s">
        <v>700</v>
      </c>
      <c r="GJH12074" s="18" t="s">
        <v>700</v>
      </c>
      <c r="GJI12074" s="18" t="s">
        <v>700</v>
      </c>
      <c r="GJJ12074" s="18" t="s">
        <v>700</v>
      </c>
      <c r="GJK12074" s="18" t="s">
        <v>700</v>
      </c>
      <c r="GJL12074" s="18" t="s">
        <v>700</v>
      </c>
      <c r="GJM12074" s="18" t="s">
        <v>700</v>
      </c>
      <c r="GJN12074" s="18" t="s">
        <v>700</v>
      </c>
      <c r="GJO12074" s="18" t="s">
        <v>700</v>
      </c>
      <c r="GJP12074" s="18" t="s">
        <v>700</v>
      </c>
      <c r="GJQ12074" s="18" t="s">
        <v>700</v>
      </c>
      <c r="GJR12074" s="18" t="s">
        <v>700</v>
      </c>
      <c r="GJS12074" s="18" t="s">
        <v>700</v>
      </c>
      <c r="GJT12074" s="18" t="s">
        <v>700</v>
      </c>
      <c r="GJU12074" s="18" t="s">
        <v>700</v>
      </c>
      <c r="GJV12074" s="18" t="s">
        <v>700</v>
      </c>
      <c r="GJW12074" s="18" t="s">
        <v>700</v>
      </c>
      <c r="GJX12074" s="18" t="s">
        <v>700</v>
      </c>
      <c r="GJY12074" s="18" t="s">
        <v>700</v>
      </c>
      <c r="GJZ12074" s="18" t="s">
        <v>700</v>
      </c>
      <c r="GKA12074" s="18" t="s">
        <v>700</v>
      </c>
      <c r="GKB12074" s="18" t="s">
        <v>700</v>
      </c>
      <c r="GKC12074" s="18" t="s">
        <v>700</v>
      </c>
      <c r="GKD12074" s="18" t="s">
        <v>700</v>
      </c>
      <c r="GKE12074" s="18" t="s">
        <v>700</v>
      </c>
      <c r="GKF12074" s="18" t="s">
        <v>700</v>
      </c>
      <c r="GKG12074" s="18" t="s">
        <v>700</v>
      </c>
      <c r="GKH12074" s="18" t="s">
        <v>700</v>
      </c>
      <c r="GKI12074" s="18" t="s">
        <v>700</v>
      </c>
      <c r="GKJ12074" s="18" t="s">
        <v>700</v>
      </c>
      <c r="GKK12074" s="18" t="s">
        <v>700</v>
      </c>
      <c r="GKL12074" s="18" t="s">
        <v>700</v>
      </c>
      <c r="GKM12074" s="18" t="s">
        <v>700</v>
      </c>
      <c r="GKN12074" s="18" t="s">
        <v>700</v>
      </c>
      <c r="GKO12074" s="18" t="s">
        <v>700</v>
      </c>
      <c r="GKP12074" s="18" t="s">
        <v>700</v>
      </c>
      <c r="GKQ12074" s="18" t="s">
        <v>700</v>
      </c>
      <c r="GKR12074" s="18" t="s">
        <v>700</v>
      </c>
      <c r="GKS12074" s="18" t="s">
        <v>700</v>
      </c>
      <c r="GKT12074" s="18" t="s">
        <v>700</v>
      </c>
      <c r="GKU12074" s="18" t="s">
        <v>700</v>
      </c>
      <c r="GKV12074" s="18" t="s">
        <v>700</v>
      </c>
      <c r="GKW12074" s="18" t="s">
        <v>700</v>
      </c>
      <c r="GKX12074" s="18" t="s">
        <v>700</v>
      </c>
      <c r="GKY12074" s="18" t="s">
        <v>700</v>
      </c>
      <c r="GKZ12074" s="18" t="s">
        <v>700</v>
      </c>
      <c r="GLA12074" s="18" t="s">
        <v>700</v>
      </c>
      <c r="GLB12074" s="18" t="s">
        <v>700</v>
      </c>
      <c r="GLC12074" s="18" t="s">
        <v>700</v>
      </c>
      <c r="GLD12074" s="18" t="s">
        <v>700</v>
      </c>
      <c r="GLE12074" s="18" t="s">
        <v>700</v>
      </c>
      <c r="GLF12074" s="18" t="s">
        <v>700</v>
      </c>
      <c r="GLG12074" s="18" t="s">
        <v>700</v>
      </c>
      <c r="GLH12074" s="18" t="s">
        <v>700</v>
      </c>
      <c r="GLI12074" s="18" t="s">
        <v>700</v>
      </c>
      <c r="GLJ12074" s="18" t="s">
        <v>700</v>
      </c>
      <c r="GLK12074" s="18" t="s">
        <v>700</v>
      </c>
      <c r="GLL12074" s="18" t="s">
        <v>700</v>
      </c>
      <c r="GLM12074" s="18" t="s">
        <v>700</v>
      </c>
      <c r="GLN12074" s="18" t="s">
        <v>700</v>
      </c>
      <c r="GLO12074" s="18" t="s">
        <v>700</v>
      </c>
      <c r="GLP12074" s="18" t="s">
        <v>700</v>
      </c>
      <c r="GLQ12074" s="18" t="s">
        <v>700</v>
      </c>
      <c r="GLR12074" s="18" t="s">
        <v>700</v>
      </c>
      <c r="GLS12074" s="18" t="s">
        <v>700</v>
      </c>
      <c r="GLT12074" s="18" t="s">
        <v>700</v>
      </c>
      <c r="GLU12074" s="18" t="s">
        <v>700</v>
      </c>
      <c r="GLV12074" s="18" t="s">
        <v>700</v>
      </c>
      <c r="GLW12074" s="18" t="s">
        <v>700</v>
      </c>
      <c r="GLX12074" s="18" t="s">
        <v>700</v>
      </c>
      <c r="GLY12074" s="18" t="s">
        <v>700</v>
      </c>
      <c r="GLZ12074" s="18" t="s">
        <v>700</v>
      </c>
      <c r="GMA12074" s="18" t="s">
        <v>700</v>
      </c>
      <c r="GMB12074" s="18" t="s">
        <v>700</v>
      </c>
      <c r="GMC12074" s="18" t="s">
        <v>700</v>
      </c>
      <c r="GMD12074" s="18" t="s">
        <v>700</v>
      </c>
      <c r="GME12074" s="18" t="s">
        <v>700</v>
      </c>
      <c r="GMF12074" s="18" t="s">
        <v>700</v>
      </c>
      <c r="GMG12074" s="18" t="s">
        <v>700</v>
      </c>
      <c r="GMH12074" s="18" t="s">
        <v>700</v>
      </c>
      <c r="GMI12074" s="18" t="s">
        <v>700</v>
      </c>
      <c r="GMJ12074" s="18" t="s">
        <v>700</v>
      </c>
      <c r="GMK12074" s="18" t="s">
        <v>700</v>
      </c>
      <c r="GML12074" s="18" t="s">
        <v>700</v>
      </c>
      <c r="GMM12074" s="18" t="s">
        <v>700</v>
      </c>
      <c r="GMN12074" s="18" t="s">
        <v>700</v>
      </c>
      <c r="GMO12074" s="18" t="s">
        <v>700</v>
      </c>
      <c r="GMP12074" s="18" t="s">
        <v>700</v>
      </c>
      <c r="GMQ12074" s="18" t="s">
        <v>700</v>
      </c>
      <c r="GMR12074" s="18" t="s">
        <v>700</v>
      </c>
      <c r="GMS12074" s="18" t="s">
        <v>700</v>
      </c>
      <c r="GMT12074" s="18" t="s">
        <v>700</v>
      </c>
      <c r="GMU12074" s="18" t="s">
        <v>700</v>
      </c>
      <c r="GMV12074" s="18" t="s">
        <v>700</v>
      </c>
      <c r="GMW12074" s="18" t="s">
        <v>700</v>
      </c>
      <c r="GMX12074" s="18" t="s">
        <v>700</v>
      </c>
      <c r="GMY12074" s="18" t="s">
        <v>700</v>
      </c>
      <c r="GMZ12074" s="18" t="s">
        <v>700</v>
      </c>
      <c r="GNA12074" s="18" t="s">
        <v>700</v>
      </c>
      <c r="GNB12074" s="18" t="s">
        <v>700</v>
      </c>
      <c r="GNC12074" s="18" t="s">
        <v>700</v>
      </c>
      <c r="GND12074" s="18" t="s">
        <v>700</v>
      </c>
      <c r="GNE12074" s="18" t="s">
        <v>700</v>
      </c>
      <c r="GNF12074" s="18" t="s">
        <v>700</v>
      </c>
      <c r="GNG12074" s="18" t="s">
        <v>700</v>
      </c>
      <c r="GNH12074" s="18" t="s">
        <v>700</v>
      </c>
      <c r="GNI12074" s="18" t="s">
        <v>700</v>
      </c>
      <c r="GNJ12074" s="18" t="s">
        <v>700</v>
      </c>
      <c r="GNK12074" s="18" t="s">
        <v>700</v>
      </c>
      <c r="GNL12074" s="18" t="s">
        <v>700</v>
      </c>
      <c r="GNM12074" s="18" t="s">
        <v>700</v>
      </c>
      <c r="GNN12074" s="18" t="s">
        <v>700</v>
      </c>
      <c r="GNO12074" s="18" t="s">
        <v>700</v>
      </c>
      <c r="GNP12074" s="18" t="s">
        <v>700</v>
      </c>
      <c r="GNQ12074" s="18" t="s">
        <v>700</v>
      </c>
      <c r="GNR12074" s="18" t="s">
        <v>700</v>
      </c>
      <c r="GNS12074" s="18" t="s">
        <v>700</v>
      </c>
      <c r="GNT12074" s="18" t="s">
        <v>700</v>
      </c>
      <c r="GNU12074" s="18" t="s">
        <v>700</v>
      </c>
      <c r="GNV12074" s="18" t="s">
        <v>700</v>
      </c>
      <c r="GNW12074" s="18" t="s">
        <v>700</v>
      </c>
      <c r="GNX12074" s="18" t="s">
        <v>700</v>
      </c>
      <c r="GNY12074" s="18" t="s">
        <v>700</v>
      </c>
      <c r="GNZ12074" s="18" t="s">
        <v>700</v>
      </c>
      <c r="GOA12074" s="18" t="s">
        <v>700</v>
      </c>
      <c r="GOB12074" s="18" t="s">
        <v>700</v>
      </c>
      <c r="GOC12074" s="18" t="s">
        <v>700</v>
      </c>
      <c r="GOD12074" s="18" t="s">
        <v>700</v>
      </c>
      <c r="GOE12074" s="18" t="s">
        <v>700</v>
      </c>
      <c r="GOF12074" s="18" t="s">
        <v>700</v>
      </c>
      <c r="GOG12074" s="18" t="s">
        <v>700</v>
      </c>
      <c r="GOH12074" s="18" t="s">
        <v>700</v>
      </c>
      <c r="GOI12074" s="18" t="s">
        <v>700</v>
      </c>
      <c r="GOJ12074" s="18" t="s">
        <v>700</v>
      </c>
      <c r="GOK12074" s="18" t="s">
        <v>700</v>
      </c>
      <c r="GOL12074" s="18" t="s">
        <v>700</v>
      </c>
      <c r="GOM12074" s="18" t="s">
        <v>700</v>
      </c>
      <c r="GON12074" s="18" t="s">
        <v>700</v>
      </c>
      <c r="GOO12074" s="18" t="s">
        <v>700</v>
      </c>
      <c r="GOP12074" s="18" t="s">
        <v>700</v>
      </c>
      <c r="GOQ12074" s="18" t="s">
        <v>700</v>
      </c>
      <c r="GOR12074" s="18" t="s">
        <v>700</v>
      </c>
      <c r="GOS12074" s="18" t="s">
        <v>700</v>
      </c>
      <c r="GOT12074" s="18" t="s">
        <v>700</v>
      </c>
      <c r="GOU12074" s="18" t="s">
        <v>700</v>
      </c>
      <c r="GOV12074" s="18" t="s">
        <v>700</v>
      </c>
      <c r="GOW12074" s="18" t="s">
        <v>700</v>
      </c>
      <c r="GOX12074" s="18" t="s">
        <v>700</v>
      </c>
      <c r="GOY12074" s="18" t="s">
        <v>700</v>
      </c>
      <c r="GOZ12074" s="18" t="s">
        <v>700</v>
      </c>
      <c r="GPA12074" s="18" t="s">
        <v>700</v>
      </c>
      <c r="GPB12074" s="18" t="s">
        <v>700</v>
      </c>
      <c r="GPC12074" s="18" t="s">
        <v>700</v>
      </c>
      <c r="GPD12074" s="18" t="s">
        <v>700</v>
      </c>
      <c r="GPE12074" s="18" t="s">
        <v>700</v>
      </c>
      <c r="GPF12074" s="18" t="s">
        <v>700</v>
      </c>
      <c r="GPG12074" s="18" t="s">
        <v>700</v>
      </c>
      <c r="GPH12074" s="18" t="s">
        <v>700</v>
      </c>
      <c r="GPI12074" s="18" t="s">
        <v>700</v>
      </c>
      <c r="GPJ12074" s="18" t="s">
        <v>700</v>
      </c>
      <c r="GPK12074" s="18" t="s">
        <v>700</v>
      </c>
      <c r="GPL12074" s="18" t="s">
        <v>700</v>
      </c>
      <c r="GPM12074" s="18" t="s">
        <v>700</v>
      </c>
      <c r="GPN12074" s="18" t="s">
        <v>700</v>
      </c>
      <c r="GPO12074" s="18" t="s">
        <v>700</v>
      </c>
      <c r="GPP12074" s="18" t="s">
        <v>700</v>
      </c>
      <c r="GPQ12074" s="18" t="s">
        <v>700</v>
      </c>
      <c r="GPR12074" s="18" t="s">
        <v>700</v>
      </c>
      <c r="GPS12074" s="18" t="s">
        <v>700</v>
      </c>
      <c r="GPT12074" s="18" t="s">
        <v>700</v>
      </c>
      <c r="GPU12074" s="18" t="s">
        <v>700</v>
      </c>
      <c r="GPV12074" s="18" t="s">
        <v>700</v>
      </c>
      <c r="GPW12074" s="18" t="s">
        <v>700</v>
      </c>
      <c r="GPX12074" s="18" t="s">
        <v>700</v>
      </c>
      <c r="GPY12074" s="18" t="s">
        <v>700</v>
      </c>
      <c r="GPZ12074" s="18" t="s">
        <v>700</v>
      </c>
      <c r="GQA12074" s="18" t="s">
        <v>700</v>
      </c>
      <c r="GQB12074" s="18" t="s">
        <v>700</v>
      </c>
      <c r="GQC12074" s="18" t="s">
        <v>700</v>
      </c>
      <c r="GQD12074" s="18" t="s">
        <v>700</v>
      </c>
      <c r="GQE12074" s="18" t="s">
        <v>700</v>
      </c>
      <c r="GQF12074" s="18" t="s">
        <v>700</v>
      </c>
      <c r="GQG12074" s="18" t="s">
        <v>700</v>
      </c>
      <c r="GQH12074" s="18" t="s">
        <v>700</v>
      </c>
      <c r="GQI12074" s="18" t="s">
        <v>700</v>
      </c>
      <c r="GQJ12074" s="18" t="s">
        <v>700</v>
      </c>
      <c r="GQK12074" s="18" t="s">
        <v>700</v>
      </c>
      <c r="GQL12074" s="18" t="s">
        <v>700</v>
      </c>
      <c r="GQM12074" s="18" t="s">
        <v>700</v>
      </c>
      <c r="GQN12074" s="18" t="s">
        <v>700</v>
      </c>
      <c r="GQO12074" s="18" t="s">
        <v>700</v>
      </c>
      <c r="GQP12074" s="18" t="s">
        <v>700</v>
      </c>
      <c r="GQQ12074" s="18" t="s">
        <v>700</v>
      </c>
      <c r="GQR12074" s="18" t="s">
        <v>700</v>
      </c>
      <c r="GQS12074" s="18" t="s">
        <v>700</v>
      </c>
      <c r="GQT12074" s="18" t="s">
        <v>700</v>
      </c>
      <c r="GQU12074" s="18" t="s">
        <v>700</v>
      </c>
      <c r="GQV12074" s="18" t="s">
        <v>700</v>
      </c>
      <c r="GQW12074" s="18" t="s">
        <v>700</v>
      </c>
      <c r="GQX12074" s="18" t="s">
        <v>700</v>
      </c>
      <c r="GQY12074" s="18" t="s">
        <v>700</v>
      </c>
      <c r="GQZ12074" s="18" t="s">
        <v>700</v>
      </c>
      <c r="GRA12074" s="18" t="s">
        <v>700</v>
      </c>
      <c r="GRB12074" s="18" t="s">
        <v>700</v>
      </c>
      <c r="GRC12074" s="18" t="s">
        <v>700</v>
      </c>
      <c r="GRD12074" s="18" t="s">
        <v>700</v>
      </c>
      <c r="GRE12074" s="18" t="s">
        <v>700</v>
      </c>
      <c r="GRF12074" s="18" t="s">
        <v>700</v>
      </c>
      <c r="GRG12074" s="18" t="s">
        <v>700</v>
      </c>
      <c r="GRH12074" s="18" t="s">
        <v>700</v>
      </c>
      <c r="GRI12074" s="18" t="s">
        <v>700</v>
      </c>
      <c r="GRJ12074" s="18" t="s">
        <v>700</v>
      </c>
      <c r="GRK12074" s="18" t="s">
        <v>700</v>
      </c>
      <c r="GRL12074" s="18" t="s">
        <v>700</v>
      </c>
      <c r="GRM12074" s="18" t="s">
        <v>700</v>
      </c>
      <c r="GRN12074" s="18" t="s">
        <v>700</v>
      </c>
      <c r="GRO12074" s="18" t="s">
        <v>700</v>
      </c>
      <c r="GRP12074" s="18" t="s">
        <v>700</v>
      </c>
      <c r="GRQ12074" s="18" t="s">
        <v>700</v>
      </c>
      <c r="GRR12074" s="18" t="s">
        <v>700</v>
      </c>
      <c r="GRS12074" s="18" t="s">
        <v>700</v>
      </c>
      <c r="GRT12074" s="18" t="s">
        <v>700</v>
      </c>
      <c r="GRU12074" s="18" t="s">
        <v>700</v>
      </c>
      <c r="GRV12074" s="18" t="s">
        <v>700</v>
      </c>
      <c r="GRW12074" s="18" t="s">
        <v>700</v>
      </c>
      <c r="GRX12074" s="18" t="s">
        <v>700</v>
      </c>
      <c r="GRY12074" s="18" t="s">
        <v>700</v>
      </c>
      <c r="GRZ12074" s="18" t="s">
        <v>700</v>
      </c>
      <c r="GSA12074" s="18" t="s">
        <v>700</v>
      </c>
      <c r="GSB12074" s="18" t="s">
        <v>700</v>
      </c>
      <c r="GSC12074" s="18" t="s">
        <v>700</v>
      </c>
      <c r="GSD12074" s="18" t="s">
        <v>700</v>
      </c>
      <c r="GSE12074" s="18" t="s">
        <v>700</v>
      </c>
      <c r="GSF12074" s="18" t="s">
        <v>700</v>
      </c>
      <c r="GSG12074" s="18" t="s">
        <v>700</v>
      </c>
      <c r="GSH12074" s="18" t="s">
        <v>700</v>
      </c>
      <c r="GSI12074" s="18" t="s">
        <v>700</v>
      </c>
      <c r="GSJ12074" s="18" t="s">
        <v>700</v>
      </c>
      <c r="GSK12074" s="18" t="s">
        <v>700</v>
      </c>
      <c r="GSL12074" s="18" t="s">
        <v>700</v>
      </c>
      <c r="GSM12074" s="18" t="s">
        <v>700</v>
      </c>
      <c r="GSN12074" s="18" t="s">
        <v>700</v>
      </c>
      <c r="GSO12074" s="18" t="s">
        <v>700</v>
      </c>
      <c r="GSP12074" s="18" t="s">
        <v>700</v>
      </c>
      <c r="GSQ12074" s="18" t="s">
        <v>700</v>
      </c>
      <c r="GSR12074" s="18" t="s">
        <v>700</v>
      </c>
      <c r="GSS12074" s="18" t="s">
        <v>700</v>
      </c>
      <c r="GST12074" s="18" t="s">
        <v>700</v>
      </c>
      <c r="GSU12074" s="18" t="s">
        <v>700</v>
      </c>
      <c r="GSV12074" s="18" t="s">
        <v>700</v>
      </c>
      <c r="GSW12074" s="18" t="s">
        <v>700</v>
      </c>
      <c r="GSX12074" s="18" t="s">
        <v>700</v>
      </c>
      <c r="GSY12074" s="18" t="s">
        <v>700</v>
      </c>
      <c r="GSZ12074" s="18" t="s">
        <v>700</v>
      </c>
      <c r="GTA12074" s="18" t="s">
        <v>700</v>
      </c>
      <c r="GTB12074" s="18" t="s">
        <v>700</v>
      </c>
      <c r="GTC12074" s="18" t="s">
        <v>700</v>
      </c>
      <c r="GTD12074" s="18" t="s">
        <v>700</v>
      </c>
      <c r="GTE12074" s="18" t="s">
        <v>700</v>
      </c>
      <c r="GTF12074" s="18" t="s">
        <v>700</v>
      </c>
      <c r="GTG12074" s="18" t="s">
        <v>700</v>
      </c>
      <c r="GTH12074" s="18" t="s">
        <v>700</v>
      </c>
      <c r="GTI12074" s="18" t="s">
        <v>700</v>
      </c>
      <c r="GTJ12074" s="18" t="s">
        <v>700</v>
      </c>
      <c r="GTK12074" s="18" t="s">
        <v>700</v>
      </c>
      <c r="GTL12074" s="18" t="s">
        <v>700</v>
      </c>
      <c r="GTM12074" s="18" t="s">
        <v>700</v>
      </c>
      <c r="GTN12074" s="18" t="s">
        <v>700</v>
      </c>
      <c r="GTO12074" s="18" t="s">
        <v>700</v>
      </c>
      <c r="GTP12074" s="18" t="s">
        <v>700</v>
      </c>
      <c r="GTQ12074" s="18" t="s">
        <v>700</v>
      </c>
      <c r="GTR12074" s="18" t="s">
        <v>700</v>
      </c>
      <c r="GTS12074" s="18" t="s">
        <v>700</v>
      </c>
      <c r="GTT12074" s="18" t="s">
        <v>700</v>
      </c>
      <c r="GTU12074" s="18" t="s">
        <v>700</v>
      </c>
      <c r="GTV12074" s="18" t="s">
        <v>700</v>
      </c>
      <c r="GTW12074" s="18" t="s">
        <v>700</v>
      </c>
      <c r="GTX12074" s="18" t="s">
        <v>700</v>
      </c>
      <c r="GTY12074" s="18" t="s">
        <v>700</v>
      </c>
      <c r="GTZ12074" s="18" t="s">
        <v>700</v>
      </c>
      <c r="GUA12074" s="18" t="s">
        <v>700</v>
      </c>
      <c r="GUB12074" s="18" t="s">
        <v>700</v>
      </c>
      <c r="GUC12074" s="18" t="s">
        <v>700</v>
      </c>
      <c r="GUD12074" s="18" t="s">
        <v>700</v>
      </c>
      <c r="GUE12074" s="18" t="s">
        <v>700</v>
      </c>
      <c r="GUF12074" s="18" t="s">
        <v>700</v>
      </c>
      <c r="GUG12074" s="18" t="s">
        <v>700</v>
      </c>
      <c r="GUH12074" s="18" t="s">
        <v>700</v>
      </c>
      <c r="GUI12074" s="18" t="s">
        <v>700</v>
      </c>
      <c r="GUJ12074" s="18" t="s">
        <v>700</v>
      </c>
      <c r="GUK12074" s="18" t="s">
        <v>700</v>
      </c>
      <c r="GUL12074" s="18" t="s">
        <v>700</v>
      </c>
      <c r="GUM12074" s="18" t="s">
        <v>700</v>
      </c>
      <c r="GUN12074" s="18" t="s">
        <v>700</v>
      </c>
      <c r="GUO12074" s="18" t="s">
        <v>700</v>
      </c>
      <c r="GUP12074" s="18" t="s">
        <v>700</v>
      </c>
      <c r="GUQ12074" s="18" t="s">
        <v>700</v>
      </c>
      <c r="GUR12074" s="18" t="s">
        <v>700</v>
      </c>
      <c r="GUS12074" s="18" t="s">
        <v>700</v>
      </c>
      <c r="GUT12074" s="18" t="s">
        <v>700</v>
      </c>
      <c r="GUU12074" s="18" t="s">
        <v>700</v>
      </c>
      <c r="GUV12074" s="18" t="s">
        <v>700</v>
      </c>
      <c r="GUW12074" s="18" t="s">
        <v>700</v>
      </c>
      <c r="GUX12074" s="18" t="s">
        <v>700</v>
      </c>
      <c r="GUY12074" s="18" t="s">
        <v>700</v>
      </c>
      <c r="GUZ12074" s="18" t="s">
        <v>700</v>
      </c>
      <c r="GVA12074" s="18" t="s">
        <v>700</v>
      </c>
      <c r="GVB12074" s="18" t="s">
        <v>700</v>
      </c>
      <c r="GVC12074" s="18" t="s">
        <v>700</v>
      </c>
      <c r="GVD12074" s="18" t="s">
        <v>700</v>
      </c>
      <c r="GVE12074" s="18" t="s">
        <v>700</v>
      </c>
      <c r="GVF12074" s="18" t="s">
        <v>700</v>
      </c>
      <c r="GVG12074" s="18" t="s">
        <v>700</v>
      </c>
      <c r="GVH12074" s="18" t="s">
        <v>700</v>
      </c>
      <c r="GVI12074" s="18" t="s">
        <v>700</v>
      </c>
      <c r="GVJ12074" s="18" t="s">
        <v>700</v>
      </c>
      <c r="GVK12074" s="18" t="s">
        <v>700</v>
      </c>
      <c r="GVL12074" s="18" t="s">
        <v>700</v>
      </c>
      <c r="GVM12074" s="18" t="s">
        <v>700</v>
      </c>
      <c r="GVN12074" s="18" t="s">
        <v>700</v>
      </c>
      <c r="GVO12074" s="18" t="s">
        <v>700</v>
      </c>
      <c r="GVP12074" s="18" t="s">
        <v>700</v>
      </c>
      <c r="GVQ12074" s="18" t="s">
        <v>700</v>
      </c>
      <c r="GVR12074" s="18" t="s">
        <v>700</v>
      </c>
      <c r="GVS12074" s="18" t="s">
        <v>700</v>
      </c>
      <c r="GVT12074" s="18" t="s">
        <v>700</v>
      </c>
      <c r="GVU12074" s="18" t="s">
        <v>700</v>
      </c>
      <c r="GVV12074" s="18" t="s">
        <v>700</v>
      </c>
      <c r="GVW12074" s="18" t="s">
        <v>700</v>
      </c>
      <c r="GVX12074" s="18" t="s">
        <v>700</v>
      </c>
      <c r="GVY12074" s="18" t="s">
        <v>700</v>
      </c>
      <c r="GVZ12074" s="18" t="s">
        <v>700</v>
      </c>
      <c r="GWA12074" s="18" t="s">
        <v>700</v>
      </c>
      <c r="GWB12074" s="18" t="s">
        <v>700</v>
      </c>
      <c r="GWC12074" s="18" t="s">
        <v>700</v>
      </c>
      <c r="GWD12074" s="18" t="s">
        <v>700</v>
      </c>
      <c r="GWE12074" s="18" t="s">
        <v>700</v>
      </c>
      <c r="GWF12074" s="18" t="s">
        <v>700</v>
      </c>
      <c r="GWG12074" s="18" t="s">
        <v>700</v>
      </c>
      <c r="GWH12074" s="18" t="s">
        <v>700</v>
      </c>
      <c r="GWI12074" s="18" t="s">
        <v>700</v>
      </c>
      <c r="GWJ12074" s="18" t="s">
        <v>700</v>
      </c>
      <c r="GWK12074" s="18" t="s">
        <v>700</v>
      </c>
      <c r="GWL12074" s="18" t="s">
        <v>700</v>
      </c>
      <c r="GWM12074" s="18" t="s">
        <v>700</v>
      </c>
      <c r="GWN12074" s="18" t="s">
        <v>700</v>
      </c>
      <c r="GWO12074" s="18" t="s">
        <v>700</v>
      </c>
      <c r="GWP12074" s="18" t="s">
        <v>700</v>
      </c>
      <c r="GWQ12074" s="18" t="s">
        <v>700</v>
      </c>
      <c r="GWR12074" s="18" t="s">
        <v>700</v>
      </c>
      <c r="GWS12074" s="18" t="s">
        <v>700</v>
      </c>
      <c r="GWT12074" s="18" t="s">
        <v>700</v>
      </c>
      <c r="GWU12074" s="18" t="s">
        <v>700</v>
      </c>
      <c r="GWV12074" s="18" t="s">
        <v>700</v>
      </c>
      <c r="GWW12074" s="18" t="s">
        <v>700</v>
      </c>
      <c r="GWX12074" s="18" t="s">
        <v>700</v>
      </c>
      <c r="GWY12074" s="18" t="s">
        <v>700</v>
      </c>
      <c r="GWZ12074" s="18" t="s">
        <v>700</v>
      </c>
      <c r="GXA12074" s="18" t="s">
        <v>700</v>
      </c>
      <c r="GXB12074" s="18" t="s">
        <v>700</v>
      </c>
      <c r="GXC12074" s="18" t="s">
        <v>700</v>
      </c>
      <c r="GXD12074" s="18" t="s">
        <v>700</v>
      </c>
      <c r="GXE12074" s="18" t="s">
        <v>700</v>
      </c>
      <c r="GXF12074" s="18" t="s">
        <v>700</v>
      </c>
      <c r="GXG12074" s="18" t="s">
        <v>700</v>
      </c>
      <c r="GXH12074" s="18" t="s">
        <v>700</v>
      </c>
      <c r="GXI12074" s="18" t="s">
        <v>700</v>
      </c>
      <c r="GXJ12074" s="18" t="s">
        <v>700</v>
      </c>
      <c r="GXK12074" s="18" t="s">
        <v>700</v>
      </c>
      <c r="GXL12074" s="18" t="s">
        <v>700</v>
      </c>
      <c r="GXM12074" s="18" t="s">
        <v>700</v>
      </c>
      <c r="GXN12074" s="18" t="s">
        <v>700</v>
      </c>
      <c r="GXO12074" s="18" t="s">
        <v>700</v>
      </c>
      <c r="GXP12074" s="18" t="s">
        <v>700</v>
      </c>
      <c r="GXQ12074" s="18" t="s">
        <v>700</v>
      </c>
      <c r="GXR12074" s="18" t="s">
        <v>700</v>
      </c>
      <c r="GXS12074" s="18" t="s">
        <v>700</v>
      </c>
      <c r="GXT12074" s="18" t="s">
        <v>700</v>
      </c>
      <c r="GXU12074" s="18" t="s">
        <v>700</v>
      </c>
      <c r="GXV12074" s="18" t="s">
        <v>700</v>
      </c>
      <c r="GXW12074" s="18" t="s">
        <v>700</v>
      </c>
      <c r="GXX12074" s="18" t="s">
        <v>700</v>
      </c>
      <c r="GXY12074" s="18" t="s">
        <v>700</v>
      </c>
      <c r="GXZ12074" s="18" t="s">
        <v>700</v>
      </c>
      <c r="GYA12074" s="18" t="s">
        <v>700</v>
      </c>
      <c r="GYB12074" s="18" t="s">
        <v>700</v>
      </c>
      <c r="GYC12074" s="18" t="s">
        <v>700</v>
      </c>
      <c r="GYD12074" s="18" t="s">
        <v>700</v>
      </c>
      <c r="GYE12074" s="18" t="s">
        <v>700</v>
      </c>
      <c r="GYF12074" s="18" t="s">
        <v>700</v>
      </c>
      <c r="GYG12074" s="18" t="s">
        <v>700</v>
      </c>
      <c r="GYH12074" s="18" t="s">
        <v>700</v>
      </c>
      <c r="GYI12074" s="18" t="s">
        <v>700</v>
      </c>
      <c r="GYJ12074" s="18" t="s">
        <v>700</v>
      </c>
      <c r="GYK12074" s="18" t="s">
        <v>700</v>
      </c>
      <c r="GYL12074" s="18" t="s">
        <v>700</v>
      </c>
      <c r="GYM12074" s="18" t="s">
        <v>700</v>
      </c>
      <c r="GYN12074" s="18" t="s">
        <v>700</v>
      </c>
      <c r="GYO12074" s="18" t="s">
        <v>700</v>
      </c>
      <c r="GYP12074" s="18" t="s">
        <v>700</v>
      </c>
      <c r="GYQ12074" s="18" t="s">
        <v>700</v>
      </c>
      <c r="GYR12074" s="18" t="s">
        <v>700</v>
      </c>
      <c r="GYS12074" s="18" t="s">
        <v>700</v>
      </c>
      <c r="GYT12074" s="18" t="s">
        <v>700</v>
      </c>
      <c r="GYU12074" s="18" t="s">
        <v>700</v>
      </c>
      <c r="GYV12074" s="18" t="s">
        <v>700</v>
      </c>
      <c r="GYW12074" s="18" t="s">
        <v>700</v>
      </c>
      <c r="GYX12074" s="18" t="s">
        <v>700</v>
      </c>
      <c r="GYY12074" s="18" t="s">
        <v>700</v>
      </c>
      <c r="GYZ12074" s="18" t="s">
        <v>700</v>
      </c>
      <c r="GZA12074" s="18" t="s">
        <v>700</v>
      </c>
      <c r="GZB12074" s="18" t="s">
        <v>700</v>
      </c>
      <c r="GZC12074" s="18" t="s">
        <v>700</v>
      </c>
      <c r="GZD12074" s="18" t="s">
        <v>700</v>
      </c>
      <c r="GZE12074" s="18" t="s">
        <v>700</v>
      </c>
      <c r="GZF12074" s="18" t="s">
        <v>700</v>
      </c>
      <c r="GZG12074" s="18" t="s">
        <v>700</v>
      </c>
      <c r="GZH12074" s="18" t="s">
        <v>700</v>
      </c>
      <c r="GZI12074" s="18" t="s">
        <v>700</v>
      </c>
      <c r="GZJ12074" s="18" t="s">
        <v>700</v>
      </c>
      <c r="GZK12074" s="18" t="s">
        <v>700</v>
      </c>
      <c r="GZL12074" s="18" t="s">
        <v>700</v>
      </c>
      <c r="GZM12074" s="18" t="s">
        <v>700</v>
      </c>
      <c r="GZN12074" s="18" t="s">
        <v>700</v>
      </c>
      <c r="GZO12074" s="18" t="s">
        <v>700</v>
      </c>
      <c r="GZP12074" s="18" t="s">
        <v>700</v>
      </c>
      <c r="GZQ12074" s="18" t="s">
        <v>700</v>
      </c>
      <c r="GZR12074" s="18" t="s">
        <v>700</v>
      </c>
      <c r="GZS12074" s="18" t="s">
        <v>700</v>
      </c>
      <c r="GZT12074" s="18" t="s">
        <v>700</v>
      </c>
      <c r="GZU12074" s="18" t="s">
        <v>700</v>
      </c>
      <c r="GZV12074" s="18" t="s">
        <v>700</v>
      </c>
      <c r="GZW12074" s="18" t="s">
        <v>700</v>
      </c>
      <c r="GZX12074" s="18" t="s">
        <v>700</v>
      </c>
      <c r="GZY12074" s="18" t="s">
        <v>700</v>
      </c>
      <c r="GZZ12074" s="18" t="s">
        <v>700</v>
      </c>
      <c r="HAA12074" s="18" t="s">
        <v>700</v>
      </c>
      <c r="HAB12074" s="18" t="s">
        <v>700</v>
      </c>
      <c r="HAC12074" s="18" t="s">
        <v>700</v>
      </c>
      <c r="HAD12074" s="18" t="s">
        <v>700</v>
      </c>
      <c r="HAE12074" s="18" t="s">
        <v>700</v>
      </c>
      <c r="HAF12074" s="18" t="s">
        <v>700</v>
      </c>
      <c r="HAG12074" s="18" t="s">
        <v>700</v>
      </c>
      <c r="HAH12074" s="18" t="s">
        <v>700</v>
      </c>
      <c r="HAI12074" s="18" t="s">
        <v>700</v>
      </c>
      <c r="HAJ12074" s="18" t="s">
        <v>700</v>
      </c>
      <c r="HAK12074" s="18" t="s">
        <v>700</v>
      </c>
      <c r="HAL12074" s="18" t="s">
        <v>700</v>
      </c>
      <c r="HAM12074" s="18" t="s">
        <v>700</v>
      </c>
      <c r="HAN12074" s="18" t="s">
        <v>700</v>
      </c>
      <c r="HAO12074" s="18" t="s">
        <v>700</v>
      </c>
      <c r="HAP12074" s="18" t="s">
        <v>700</v>
      </c>
      <c r="HAQ12074" s="18" t="s">
        <v>700</v>
      </c>
      <c r="HAR12074" s="18" t="s">
        <v>700</v>
      </c>
      <c r="HAS12074" s="18" t="s">
        <v>700</v>
      </c>
      <c r="HAT12074" s="18" t="s">
        <v>700</v>
      </c>
      <c r="HAU12074" s="18" t="s">
        <v>700</v>
      </c>
      <c r="HAV12074" s="18" t="s">
        <v>700</v>
      </c>
      <c r="HAW12074" s="18" t="s">
        <v>700</v>
      </c>
      <c r="HAX12074" s="18" t="s">
        <v>700</v>
      </c>
      <c r="HAY12074" s="18" t="s">
        <v>700</v>
      </c>
      <c r="HAZ12074" s="18" t="s">
        <v>700</v>
      </c>
      <c r="HBA12074" s="18" t="s">
        <v>700</v>
      </c>
      <c r="HBB12074" s="18" t="s">
        <v>700</v>
      </c>
      <c r="HBC12074" s="18" t="s">
        <v>700</v>
      </c>
      <c r="HBD12074" s="18" t="s">
        <v>700</v>
      </c>
      <c r="HBE12074" s="18" t="s">
        <v>700</v>
      </c>
      <c r="HBF12074" s="18" t="s">
        <v>700</v>
      </c>
      <c r="HBG12074" s="18" t="s">
        <v>700</v>
      </c>
      <c r="HBH12074" s="18" t="s">
        <v>700</v>
      </c>
      <c r="HBI12074" s="18" t="s">
        <v>700</v>
      </c>
      <c r="HBJ12074" s="18" t="s">
        <v>700</v>
      </c>
      <c r="HBK12074" s="18" t="s">
        <v>700</v>
      </c>
      <c r="HBL12074" s="18" t="s">
        <v>700</v>
      </c>
      <c r="HBM12074" s="18" t="s">
        <v>700</v>
      </c>
      <c r="HBN12074" s="18" t="s">
        <v>700</v>
      </c>
      <c r="HBO12074" s="18" t="s">
        <v>700</v>
      </c>
      <c r="HBP12074" s="18" t="s">
        <v>700</v>
      </c>
      <c r="HBQ12074" s="18" t="s">
        <v>700</v>
      </c>
      <c r="HBR12074" s="18" t="s">
        <v>700</v>
      </c>
      <c r="HBS12074" s="18" t="s">
        <v>700</v>
      </c>
      <c r="HBT12074" s="18" t="s">
        <v>700</v>
      </c>
      <c r="HBU12074" s="18" t="s">
        <v>700</v>
      </c>
      <c r="HBV12074" s="18" t="s">
        <v>700</v>
      </c>
      <c r="HBW12074" s="18" t="s">
        <v>700</v>
      </c>
      <c r="HBX12074" s="18" t="s">
        <v>700</v>
      </c>
      <c r="HBY12074" s="18" t="s">
        <v>700</v>
      </c>
      <c r="HBZ12074" s="18" t="s">
        <v>700</v>
      </c>
      <c r="HCA12074" s="18" t="s">
        <v>700</v>
      </c>
      <c r="HCB12074" s="18" t="s">
        <v>700</v>
      </c>
      <c r="HCC12074" s="18" t="s">
        <v>700</v>
      </c>
      <c r="HCD12074" s="18" t="s">
        <v>700</v>
      </c>
      <c r="HCE12074" s="18" t="s">
        <v>700</v>
      </c>
      <c r="HCF12074" s="18" t="s">
        <v>700</v>
      </c>
      <c r="HCG12074" s="18" t="s">
        <v>700</v>
      </c>
      <c r="HCH12074" s="18" t="s">
        <v>700</v>
      </c>
      <c r="HCI12074" s="18" t="s">
        <v>700</v>
      </c>
      <c r="HCJ12074" s="18" t="s">
        <v>700</v>
      </c>
      <c r="HCK12074" s="18" t="s">
        <v>700</v>
      </c>
      <c r="HCL12074" s="18" t="s">
        <v>700</v>
      </c>
      <c r="HCM12074" s="18" t="s">
        <v>700</v>
      </c>
      <c r="HCN12074" s="18" t="s">
        <v>700</v>
      </c>
      <c r="HCO12074" s="18" t="s">
        <v>700</v>
      </c>
      <c r="HCP12074" s="18" t="s">
        <v>700</v>
      </c>
      <c r="HCQ12074" s="18" t="s">
        <v>700</v>
      </c>
      <c r="HCR12074" s="18" t="s">
        <v>700</v>
      </c>
      <c r="HCS12074" s="18" t="s">
        <v>700</v>
      </c>
      <c r="HCT12074" s="18" t="s">
        <v>700</v>
      </c>
      <c r="HCU12074" s="18" t="s">
        <v>700</v>
      </c>
      <c r="HCV12074" s="18" t="s">
        <v>700</v>
      </c>
      <c r="HCW12074" s="18" t="s">
        <v>700</v>
      </c>
      <c r="HCX12074" s="18" t="s">
        <v>700</v>
      </c>
      <c r="HCY12074" s="18" t="s">
        <v>700</v>
      </c>
      <c r="HCZ12074" s="18" t="s">
        <v>700</v>
      </c>
      <c r="HDA12074" s="18" t="s">
        <v>700</v>
      </c>
      <c r="HDB12074" s="18" t="s">
        <v>700</v>
      </c>
      <c r="HDC12074" s="18" t="s">
        <v>700</v>
      </c>
      <c r="HDD12074" s="18" t="s">
        <v>700</v>
      </c>
      <c r="HDE12074" s="18" t="s">
        <v>700</v>
      </c>
      <c r="HDF12074" s="18" t="s">
        <v>700</v>
      </c>
      <c r="HDG12074" s="18" t="s">
        <v>700</v>
      </c>
      <c r="HDH12074" s="18" t="s">
        <v>700</v>
      </c>
      <c r="HDI12074" s="18" t="s">
        <v>700</v>
      </c>
      <c r="HDJ12074" s="18" t="s">
        <v>700</v>
      </c>
      <c r="HDK12074" s="18" t="s">
        <v>700</v>
      </c>
      <c r="HDL12074" s="18" t="s">
        <v>700</v>
      </c>
      <c r="HDM12074" s="18" t="s">
        <v>700</v>
      </c>
      <c r="HDN12074" s="18" t="s">
        <v>700</v>
      </c>
      <c r="HDO12074" s="18" t="s">
        <v>700</v>
      </c>
      <c r="HDP12074" s="18" t="s">
        <v>700</v>
      </c>
      <c r="HDQ12074" s="18" t="s">
        <v>700</v>
      </c>
      <c r="HDR12074" s="18" t="s">
        <v>700</v>
      </c>
      <c r="HDS12074" s="18" t="s">
        <v>700</v>
      </c>
      <c r="HDT12074" s="18" t="s">
        <v>700</v>
      </c>
      <c r="HDU12074" s="18" t="s">
        <v>700</v>
      </c>
      <c r="HDV12074" s="18" t="s">
        <v>700</v>
      </c>
      <c r="HDW12074" s="18" t="s">
        <v>700</v>
      </c>
      <c r="HDX12074" s="18" t="s">
        <v>700</v>
      </c>
      <c r="HDY12074" s="18" t="s">
        <v>700</v>
      </c>
      <c r="HDZ12074" s="18" t="s">
        <v>700</v>
      </c>
      <c r="HEA12074" s="18" t="s">
        <v>700</v>
      </c>
      <c r="HEB12074" s="18" t="s">
        <v>700</v>
      </c>
      <c r="HEC12074" s="18" t="s">
        <v>700</v>
      </c>
      <c r="HED12074" s="18" t="s">
        <v>700</v>
      </c>
      <c r="HEE12074" s="18" t="s">
        <v>700</v>
      </c>
      <c r="HEF12074" s="18" t="s">
        <v>700</v>
      </c>
      <c r="HEG12074" s="18" t="s">
        <v>700</v>
      </c>
      <c r="HEH12074" s="18" t="s">
        <v>700</v>
      </c>
      <c r="HEI12074" s="18" t="s">
        <v>700</v>
      </c>
      <c r="HEJ12074" s="18" t="s">
        <v>700</v>
      </c>
      <c r="HEK12074" s="18" t="s">
        <v>700</v>
      </c>
      <c r="HEL12074" s="18" t="s">
        <v>700</v>
      </c>
      <c r="HEM12074" s="18" t="s">
        <v>700</v>
      </c>
      <c r="HEN12074" s="18" t="s">
        <v>700</v>
      </c>
      <c r="HEO12074" s="18" t="s">
        <v>700</v>
      </c>
      <c r="HEP12074" s="18" t="s">
        <v>700</v>
      </c>
      <c r="HEQ12074" s="18" t="s">
        <v>700</v>
      </c>
      <c r="HER12074" s="18" t="s">
        <v>700</v>
      </c>
      <c r="HES12074" s="18" t="s">
        <v>700</v>
      </c>
      <c r="HET12074" s="18" t="s">
        <v>700</v>
      </c>
      <c r="HEU12074" s="18" t="s">
        <v>700</v>
      </c>
      <c r="HEV12074" s="18" t="s">
        <v>700</v>
      </c>
      <c r="HEW12074" s="18" t="s">
        <v>700</v>
      </c>
      <c r="HEX12074" s="18" t="s">
        <v>700</v>
      </c>
      <c r="HEY12074" s="18" t="s">
        <v>700</v>
      </c>
      <c r="HEZ12074" s="18" t="s">
        <v>700</v>
      </c>
      <c r="HFA12074" s="18" t="s">
        <v>700</v>
      </c>
      <c r="HFB12074" s="18" t="s">
        <v>700</v>
      </c>
      <c r="HFC12074" s="18" t="s">
        <v>700</v>
      </c>
      <c r="HFD12074" s="18" t="s">
        <v>700</v>
      </c>
      <c r="HFE12074" s="18" t="s">
        <v>700</v>
      </c>
      <c r="HFF12074" s="18" t="s">
        <v>700</v>
      </c>
      <c r="HFG12074" s="18" t="s">
        <v>700</v>
      </c>
      <c r="HFH12074" s="18" t="s">
        <v>700</v>
      </c>
      <c r="HFI12074" s="18" t="s">
        <v>700</v>
      </c>
      <c r="HFJ12074" s="18" t="s">
        <v>700</v>
      </c>
      <c r="HFK12074" s="18" t="s">
        <v>700</v>
      </c>
      <c r="HFL12074" s="18" t="s">
        <v>700</v>
      </c>
      <c r="HFM12074" s="18" t="s">
        <v>700</v>
      </c>
      <c r="HFN12074" s="18" t="s">
        <v>700</v>
      </c>
      <c r="HFO12074" s="18" t="s">
        <v>700</v>
      </c>
      <c r="HFP12074" s="18" t="s">
        <v>700</v>
      </c>
      <c r="HFQ12074" s="18" t="s">
        <v>700</v>
      </c>
      <c r="HFR12074" s="18" t="s">
        <v>700</v>
      </c>
      <c r="HFS12074" s="18" t="s">
        <v>700</v>
      </c>
      <c r="HFT12074" s="18" t="s">
        <v>700</v>
      </c>
      <c r="HFU12074" s="18" t="s">
        <v>700</v>
      </c>
      <c r="HFV12074" s="18" t="s">
        <v>700</v>
      </c>
      <c r="HFW12074" s="18" t="s">
        <v>700</v>
      </c>
      <c r="HFX12074" s="18" t="s">
        <v>700</v>
      </c>
      <c r="HFY12074" s="18" t="s">
        <v>700</v>
      </c>
      <c r="HFZ12074" s="18" t="s">
        <v>700</v>
      </c>
      <c r="HGA12074" s="18" t="s">
        <v>700</v>
      </c>
      <c r="HGB12074" s="18" t="s">
        <v>700</v>
      </c>
      <c r="HGC12074" s="18" t="s">
        <v>700</v>
      </c>
      <c r="HGD12074" s="18" t="s">
        <v>700</v>
      </c>
      <c r="HGE12074" s="18" t="s">
        <v>700</v>
      </c>
      <c r="HGF12074" s="18" t="s">
        <v>700</v>
      </c>
      <c r="HGG12074" s="18" t="s">
        <v>700</v>
      </c>
      <c r="HGH12074" s="18" t="s">
        <v>700</v>
      </c>
      <c r="HGI12074" s="18" t="s">
        <v>700</v>
      </c>
      <c r="HGJ12074" s="18" t="s">
        <v>700</v>
      </c>
      <c r="HGK12074" s="18" t="s">
        <v>700</v>
      </c>
      <c r="HGL12074" s="18" t="s">
        <v>700</v>
      </c>
      <c r="HGM12074" s="18" t="s">
        <v>700</v>
      </c>
      <c r="HGN12074" s="18" t="s">
        <v>700</v>
      </c>
      <c r="HGO12074" s="18" t="s">
        <v>700</v>
      </c>
      <c r="HGP12074" s="18" t="s">
        <v>700</v>
      </c>
      <c r="HGQ12074" s="18" t="s">
        <v>700</v>
      </c>
      <c r="HGR12074" s="18" t="s">
        <v>700</v>
      </c>
      <c r="HGS12074" s="18" t="s">
        <v>700</v>
      </c>
      <c r="HGT12074" s="18" t="s">
        <v>700</v>
      </c>
      <c r="HGU12074" s="18" t="s">
        <v>700</v>
      </c>
      <c r="HGV12074" s="18" t="s">
        <v>700</v>
      </c>
      <c r="HGW12074" s="18" t="s">
        <v>700</v>
      </c>
      <c r="HGX12074" s="18" t="s">
        <v>700</v>
      </c>
      <c r="HGY12074" s="18" t="s">
        <v>700</v>
      </c>
      <c r="HGZ12074" s="18" t="s">
        <v>700</v>
      </c>
      <c r="HHA12074" s="18" t="s">
        <v>700</v>
      </c>
      <c r="HHB12074" s="18" t="s">
        <v>700</v>
      </c>
      <c r="HHC12074" s="18" t="s">
        <v>700</v>
      </c>
      <c r="HHD12074" s="18" t="s">
        <v>700</v>
      </c>
      <c r="HHE12074" s="18" t="s">
        <v>700</v>
      </c>
      <c r="HHF12074" s="18" t="s">
        <v>700</v>
      </c>
      <c r="HHG12074" s="18" t="s">
        <v>700</v>
      </c>
      <c r="HHH12074" s="18" t="s">
        <v>700</v>
      </c>
      <c r="HHI12074" s="18" t="s">
        <v>700</v>
      </c>
      <c r="HHJ12074" s="18" t="s">
        <v>700</v>
      </c>
      <c r="HHK12074" s="18" t="s">
        <v>700</v>
      </c>
      <c r="HHL12074" s="18" t="s">
        <v>700</v>
      </c>
      <c r="HHM12074" s="18" t="s">
        <v>700</v>
      </c>
      <c r="HHN12074" s="18" t="s">
        <v>700</v>
      </c>
      <c r="HHO12074" s="18" t="s">
        <v>700</v>
      </c>
      <c r="HHP12074" s="18" t="s">
        <v>700</v>
      </c>
      <c r="HHQ12074" s="18" t="s">
        <v>700</v>
      </c>
      <c r="HHR12074" s="18" t="s">
        <v>700</v>
      </c>
      <c r="HHS12074" s="18" t="s">
        <v>700</v>
      </c>
      <c r="HHT12074" s="18" t="s">
        <v>700</v>
      </c>
      <c r="HHU12074" s="18" t="s">
        <v>700</v>
      </c>
      <c r="HHV12074" s="18" t="s">
        <v>700</v>
      </c>
      <c r="HHW12074" s="18" t="s">
        <v>700</v>
      </c>
      <c r="HHX12074" s="18" t="s">
        <v>700</v>
      </c>
      <c r="HHY12074" s="18" t="s">
        <v>700</v>
      </c>
      <c r="HHZ12074" s="18" t="s">
        <v>700</v>
      </c>
      <c r="HIA12074" s="18" t="s">
        <v>700</v>
      </c>
      <c r="HIB12074" s="18" t="s">
        <v>700</v>
      </c>
      <c r="HIC12074" s="18" t="s">
        <v>700</v>
      </c>
      <c r="HID12074" s="18" t="s">
        <v>700</v>
      </c>
      <c r="HIE12074" s="18" t="s">
        <v>700</v>
      </c>
      <c r="HIF12074" s="18" t="s">
        <v>700</v>
      </c>
      <c r="HIG12074" s="18" t="s">
        <v>700</v>
      </c>
      <c r="HIH12074" s="18" t="s">
        <v>700</v>
      </c>
      <c r="HII12074" s="18" t="s">
        <v>700</v>
      </c>
      <c r="HIJ12074" s="18" t="s">
        <v>700</v>
      </c>
      <c r="HIK12074" s="18" t="s">
        <v>700</v>
      </c>
      <c r="HIL12074" s="18" t="s">
        <v>700</v>
      </c>
      <c r="HIM12074" s="18" t="s">
        <v>700</v>
      </c>
      <c r="HIN12074" s="18" t="s">
        <v>700</v>
      </c>
      <c r="HIO12074" s="18" t="s">
        <v>700</v>
      </c>
      <c r="HIP12074" s="18" t="s">
        <v>700</v>
      </c>
      <c r="HIQ12074" s="18" t="s">
        <v>700</v>
      </c>
      <c r="HIR12074" s="18" t="s">
        <v>700</v>
      </c>
      <c r="HIS12074" s="18" t="s">
        <v>700</v>
      </c>
      <c r="HIT12074" s="18" t="s">
        <v>700</v>
      </c>
      <c r="HIU12074" s="18" t="s">
        <v>700</v>
      </c>
      <c r="HIV12074" s="18" t="s">
        <v>700</v>
      </c>
      <c r="HIW12074" s="18" t="s">
        <v>700</v>
      </c>
      <c r="HIX12074" s="18" t="s">
        <v>700</v>
      </c>
      <c r="HIY12074" s="18" t="s">
        <v>700</v>
      </c>
      <c r="HIZ12074" s="18" t="s">
        <v>700</v>
      </c>
      <c r="HJA12074" s="18" t="s">
        <v>700</v>
      </c>
      <c r="HJB12074" s="18" t="s">
        <v>700</v>
      </c>
      <c r="HJC12074" s="18" t="s">
        <v>700</v>
      </c>
      <c r="HJD12074" s="18" t="s">
        <v>700</v>
      </c>
      <c r="HJE12074" s="18" t="s">
        <v>700</v>
      </c>
      <c r="HJF12074" s="18" t="s">
        <v>700</v>
      </c>
      <c r="HJG12074" s="18" t="s">
        <v>700</v>
      </c>
      <c r="HJH12074" s="18" t="s">
        <v>700</v>
      </c>
      <c r="HJI12074" s="18" t="s">
        <v>700</v>
      </c>
      <c r="HJJ12074" s="18" t="s">
        <v>700</v>
      </c>
      <c r="HJK12074" s="18" t="s">
        <v>700</v>
      </c>
      <c r="HJL12074" s="18" t="s">
        <v>700</v>
      </c>
      <c r="HJM12074" s="18" t="s">
        <v>700</v>
      </c>
      <c r="HJN12074" s="18" t="s">
        <v>700</v>
      </c>
      <c r="HJO12074" s="18" t="s">
        <v>700</v>
      </c>
      <c r="HJP12074" s="18" t="s">
        <v>700</v>
      </c>
      <c r="HJQ12074" s="18" t="s">
        <v>700</v>
      </c>
      <c r="HJR12074" s="18" t="s">
        <v>700</v>
      </c>
      <c r="HJS12074" s="18" t="s">
        <v>700</v>
      </c>
      <c r="HJT12074" s="18" t="s">
        <v>700</v>
      </c>
      <c r="HJU12074" s="18" t="s">
        <v>700</v>
      </c>
      <c r="HJV12074" s="18" t="s">
        <v>700</v>
      </c>
      <c r="HJW12074" s="18" t="s">
        <v>700</v>
      </c>
      <c r="HJX12074" s="18" t="s">
        <v>700</v>
      </c>
      <c r="HJY12074" s="18" t="s">
        <v>700</v>
      </c>
      <c r="HJZ12074" s="18" t="s">
        <v>700</v>
      </c>
      <c r="HKA12074" s="18" t="s">
        <v>700</v>
      </c>
      <c r="HKB12074" s="18" t="s">
        <v>700</v>
      </c>
      <c r="HKC12074" s="18" t="s">
        <v>700</v>
      </c>
      <c r="HKD12074" s="18" t="s">
        <v>700</v>
      </c>
      <c r="HKE12074" s="18" t="s">
        <v>700</v>
      </c>
      <c r="HKF12074" s="18" t="s">
        <v>700</v>
      </c>
      <c r="HKG12074" s="18" t="s">
        <v>700</v>
      </c>
      <c r="HKH12074" s="18" t="s">
        <v>700</v>
      </c>
      <c r="HKI12074" s="18" t="s">
        <v>700</v>
      </c>
      <c r="HKJ12074" s="18" t="s">
        <v>700</v>
      </c>
      <c r="HKK12074" s="18" t="s">
        <v>700</v>
      </c>
      <c r="HKL12074" s="18" t="s">
        <v>700</v>
      </c>
      <c r="HKM12074" s="18" t="s">
        <v>700</v>
      </c>
      <c r="HKN12074" s="18" t="s">
        <v>700</v>
      </c>
      <c r="HKO12074" s="18" t="s">
        <v>700</v>
      </c>
      <c r="HKP12074" s="18" t="s">
        <v>700</v>
      </c>
      <c r="HKQ12074" s="18" t="s">
        <v>700</v>
      </c>
      <c r="HKR12074" s="18" t="s">
        <v>700</v>
      </c>
      <c r="HKS12074" s="18" t="s">
        <v>700</v>
      </c>
      <c r="HKT12074" s="18" t="s">
        <v>700</v>
      </c>
      <c r="HKU12074" s="18" t="s">
        <v>700</v>
      </c>
      <c r="HKV12074" s="18" t="s">
        <v>700</v>
      </c>
      <c r="HKW12074" s="18" t="s">
        <v>700</v>
      </c>
      <c r="HKX12074" s="18" t="s">
        <v>700</v>
      </c>
      <c r="HKY12074" s="18" t="s">
        <v>700</v>
      </c>
      <c r="HKZ12074" s="18" t="s">
        <v>700</v>
      </c>
      <c r="HLA12074" s="18" t="s">
        <v>700</v>
      </c>
      <c r="HLB12074" s="18" t="s">
        <v>700</v>
      </c>
      <c r="HLC12074" s="18" t="s">
        <v>700</v>
      </c>
      <c r="HLD12074" s="18" t="s">
        <v>700</v>
      </c>
      <c r="HLE12074" s="18" t="s">
        <v>700</v>
      </c>
      <c r="HLF12074" s="18" t="s">
        <v>700</v>
      </c>
      <c r="HLG12074" s="18" t="s">
        <v>700</v>
      </c>
      <c r="HLH12074" s="18" t="s">
        <v>700</v>
      </c>
      <c r="HLI12074" s="18" t="s">
        <v>700</v>
      </c>
      <c r="HLJ12074" s="18" t="s">
        <v>700</v>
      </c>
      <c r="HLK12074" s="18" t="s">
        <v>700</v>
      </c>
      <c r="HLL12074" s="18" t="s">
        <v>700</v>
      </c>
      <c r="HLM12074" s="18" t="s">
        <v>700</v>
      </c>
      <c r="HLN12074" s="18" t="s">
        <v>700</v>
      </c>
      <c r="HLO12074" s="18" t="s">
        <v>700</v>
      </c>
      <c r="HLP12074" s="18" t="s">
        <v>700</v>
      </c>
      <c r="HLQ12074" s="18" t="s">
        <v>700</v>
      </c>
      <c r="HLR12074" s="18" t="s">
        <v>700</v>
      </c>
      <c r="HLS12074" s="18" t="s">
        <v>700</v>
      </c>
      <c r="HLT12074" s="18" t="s">
        <v>700</v>
      </c>
      <c r="HLU12074" s="18" t="s">
        <v>700</v>
      </c>
      <c r="HLV12074" s="18" t="s">
        <v>700</v>
      </c>
      <c r="HLW12074" s="18" t="s">
        <v>700</v>
      </c>
      <c r="HLX12074" s="18" t="s">
        <v>700</v>
      </c>
      <c r="HLY12074" s="18" t="s">
        <v>700</v>
      </c>
      <c r="HLZ12074" s="18" t="s">
        <v>700</v>
      </c>
      <c r="HMA12074" s="18" t="s">
        <v>700</v>
      </c>
      <c r="HMB12074" s="18" t="s">
        <v>700</v>
      </c>
      <c r="HMC12074" s="18" t="s">
        <v>700</v>
      </c>
      <c r="HMD12074" s="18" t="s">
        <v>700</v>
      </c>
      <c r="HME12074" s="18" t="s">
        <v>700</v>
      </c>
      <c r="HMF12074" s="18" t="s">
        <v>700</v>
      </c>
      <c r="HMG12074" s="18" t="s">
        <v>700</v>
      </c>
      <c r="HMH12074" s="18" t="s">
        <v>700</v>
      </c>
      <c r="HMI12074" s="18" t="s">
        <v>700</v>
      </c>
      <c r="HMJ12074" s="18" t="s">
        <v>700</v>
      </c>
      <c r="HMK12074" s="18" t="s">
        <v>700</v>
      </c>
      <c r="HML12074" s="18" t="s">
        <v>700</v>
      </c>
      <c r="HMM12074" s="18" t="s">
        <v>700</v>
      </c>
      <c r="HMN12074" s="18" t="s">
        <v>700</v>
      </c>
      <c r="HMO12074" s="18" t="s">
        <v>700</v>
      </c>
      <c r="HMP12074" s="18" t="s">
        <v>700</v>
      </c>
      <c r="HMQ12074" s="18" t="s">
        <v>700</v>
      </c>
      <c r="HMR12074" s="18" t="s">
        <v>700</v>
      </c>
      <c r="HMS12074" s="18" t="s">
        <v>700</v>
      </c>
      <c r="HMT12074" s="18" t="s">
        <v>700</v>
      </c>
      <c r="HMU12074" s="18" t="s">
        <v>700</v>
      </c>
      <c r="HMV12074" s="18" t="s">
        <v>700</v>
      </c>
      <c r="HMW12074" s="18" t="s">
        <v>700</v>
      </c>
      <c r="HMX12074" s="18" t="s">
        <v>700</v>
      </c>
      <c r="HMY12074" s="18" t="s">
        <v>700</v>
      </c>
      <c r="HMZ12074" s="18" t="s">
        <v>700</v>
      </c>
      <c r="HNA12074" s="18" t="s">
        <v>700</v>
      </c>
      <c r="HNB12074" s="18" t="s">
        <v>700</v>
      </c>
      <c r="HNC12074" s="18" t="s">
        <v>700</v>
      </c>
      <c r="HND12074" s="18" t="s">
        <v>700</v>
      </c>
      <c r="HNE12074" s="18" t="s">
        <v>700</v>
      </c>
      <c r="HNF12074" s="18" t="s">
        <v>700</v>
      </c>
      <c r="HNG12074" s="18" t="s">
        <v>700</v>
      </c>
      <c r="HNH12074" s="18" t="s">
        <v>700</v>
      </c>
      <c r="HNI12074" s="18" t="s">
        <v>700</v>
      </c>
      <c r="HNJ12074" s="18" t="s">
        <v>700</v>
      </c>
      <c r="HNK12074" s="18" t="s">
        <v>700</v>
      </c>
      <c r="HNL12074" s="18" t="s">
        <v>700</v>
      </c>
      <c r="HNM12074" s="18" t="s">
        <v>700</v>
      </c>
      <c r="HNN12074" s="18" t="s">
        <v>700</v>
      </c>
      <c r="HNO12074" s="18" t="s">
        <v>700</v>
      </c>
      <c r="HNP12074" s="18" t="s">
        <v>700</v>
      </c>
      <c r="HNQ12074" s="18" t="s">
        <v>700</v>
      </c>
      <c r="HNR12074" s="18" t="s">
        <v>700</v>
      </c>
      <c r="HNS12074" s="18" t="s">
        <v>700</v>
      </c>
      <c r="HNT12074" s="18" t="s">
        <v>700</v>
      </c>
      <c r="HNU12074" s="18" t="s">
        <v>700</v>
      </c>
      <c r="HNV12074" s="18" t="s">
        <v>700</v>
      </c>
      <c r="HNW12074" s="18" t="s">
        <v>700</v>
      </c>
      <c r="HNX12074" s="18" t="s">
        <v>700</v>
      </c>
      <c r="HNY12074" s="18" t="s">
        <v>700</v>
      </c>
      <c r="HNZ12074" s="18" t="s">
        <v>700</v>
      </c>
      <c r="HOA12074" s="18" t="s">
        <v>700</v>
      </c>
      <c r="HOB12074" s="18" t="s">
        <v>700</v>
      </c>
      <c r="HOC12074" s="18" t="s">
        <v>700</v>
      </c>
      <c r="HOD12074" s="18" t="s">
        <v>700</v>
      </c>
      <c r="HOE12074" s="18" t="s">
        <v>700</v>
      </c>
      <c r="HOF12074" s="18" t="s">
        <v>700</v>
      </c>
      <c r="HOG12074" s="18" t="s">
        <v>700</v>
      </c>
      <c r="HOH12074" s="18" t="s">
        <v>700</v>
      </c>
      <c r="HOI12074" s="18" t="s">
        <v>700</v>
      </c>
      <c r="HOJ12074" s="18" t="s">
        <v>700</v>
      </c>
      <c r="HOK12074" s="18" t="s">
        <v>700</v>
      </c>
      <c r="HOL12074" s="18" t="s">
        <v>700</v>
      </c>
      <c r="HOM12074" s="18" t="s">
        <v>700</v>
      </c>
      <c r="HON12074" s="18" t="s">
        <v>700</v>
      </c>
      <c r="HOO12074" s="18" t="s">
        <v>700</v>
      </c>
      <c r="HOP12074" s="18" t="s">
        <v>700</v>
      </c>
      <c r="HOQ12074" s="18" t="s">
        <v>700</v>
      </c>
      <c r="HOR12074" s="18" t="s">
        <v>700</v>
      </c>
      <c r="HOS12074" s="18" t="s">
        <v>700</v>
      </c>
      <c r="HOT12074" s="18" t="s">
        <v>700</v>
      </c>
      <c r="HOU12074" s="18" t="s">
        <v>700</v>
      </c>
      <c r="HOV12074" s="18" t="s">
        <v>700</v>
      </c>
      <c r="HOW12074" s="18" t="s">
        <v>700</v>
      </c>
      <c r="HOX12074" s="18" t="s">
        <v>700</v>
      </c>
      <c r="HOY12074" s="18" t="s">
        <v>700</v>
      </c>
      <c r="HOZ12074" s="18" t="s">
        <v>700</v>
      </c>
      <c r="HPA12074" s="18" t="s">
        <v>700</v>
      </c>
      <c r="HPB12074" s="18" t="s">
        <v>700</v>
      </c>
      <c r="HPC12074" s="18" t="s">
        <v>700</v>
      </c>
      <c r="HPD12074" s="18" t="s">
        <v>700</v>
      </c>
      <c r="HPE12074" s="18" t="s">
        <v>700</v>
      </c>
      <c r="HPF12074" s="18" t="s">
        <v>700</v>
      </c>
      <c r="HPG12074" s="18" t="s">
        <v>700</v>
      </c>
      <c r="HPH12074" s="18" t="s">
        <v>700</v>
      </c>
      <c r="HPI12074" s="18" t="s">
        <v>700</v>
      </c>
      <c r="HPJ12074" s="18" t="s">
        <v>700</v>
      </c>
      <c r="HPK12074" s="18" t="s">
        <v>700</v>
      </c>
      <c r="HPL12074" s="18" t="s">
        <v>700</v>
      </c>
      <c r="HPM12074" s="18" t="s">
        <v>700</v>
      </c>
      <c r="HPN12074" s="18" t="s">
        <v>700</v>
      </c>
      <c r="HPO12074" s="18" t="s">
        <v>700</v>
      </c>
      <c r="HPP12074" s="18" t="s">
        <v>700</v>
      </c>
      <c r="HPQ12074" s="18" t="s">
        <v>700</v>
      </c>
      <c r="HPR12074" s="18" t="s">
        <v>700</v>
      </c>
      <c r="HPS12074" s="18" t="s">
        <v>700</v>
      </c>
      <c r="HPT12074" s="18" t="s">
        <v>700</v>
      </c>
      <c r="HPU12074" s="18" t="s">
        <v>700</v>
      </c>
      <c r="HPV12074" s="18" t="s">
        <v>700</v>
      </c>
      <c r="HPW12074" s="18" t="s">
        <v>700</v>
      </c>
      <c r="HPX12074" s="18" t="s">
        <v>700</v>
      </c>
      <c r="HPY12074" s="18" t="s">
        <v>700</v>
      </c>
      <c r="HPZ12074" s="18" t="s">
        <v>700</v>
      </c>
      <c r="HQA12074" s="18" t="s">
        <v>700</v>
      </c>
      <c r="HQB12074" s="18" t="s">
        <v>700</v>
      </c>
      <c r="HQC12074" s="18" t="s">
        <v>700</v>
      </c>
      <c r="HQD12074" s="18" t="s">
        <v>700</v>
      </c>
      <c r="HQE12074" s="18" t="s">
        <v>700</v>
      </c>
      <c r="HQF12074" s="18" t="s">
        <v>700</v>
      </c>
      <c r="HQG12074" s="18" t="s">
        <v>700</v>
      </c>
      <c r="HQH12074" s="18" t="s">
        <v>700</v>
      </c>
      <c r="HQI12074" s="18" t="s">
        <v>700</v>
      </c>
      <c r="HQJ12074" s="18" t="s">
        <v>700</v>
      </c>
      <c r="HQK12074" s="18" t="s">
        <v>700</v>
      </c>
      <c r="HQL12074" s="18" t="s">
        <v>700</v>
      </c>
      <c r="HQM12074" s="18" t="s">
        <v>700</v>
      </c>
      <c r="HQN12074" s="18" t="s">
        <v>700</v>
      </c>
      <c r="HQO12074" s="18" t="s">
        <v>700</v>
      </c>
      <c r="HQP12074" s="18" t="s">
        <v>700</v>
      </c>
      <c r="HQQ12074" s="18" t="s">
        <v>700</v>
      </c>
      <c r="HQR12074" s="18" t="s">
        <v>700</v>
      </c>
      <c r="HQS12074" s="18" t="s">
        <v>700</v>
      </c>
      <c r="HQT12074" s="18" t="s">
        <v>700</v>
      </c>
      <c r="HQU12074" s="18" t="s">
        <v>700</v>
      </c>
      <c r="HQV12074" s="18" t="s">
        <v>700</v>
      </c>
      <c r="HQW12074" s="18" t="s">
        <v>700</v>
      </c>
      <c r="HQX12074" s="18" t="s">
        <v>700</v>
      </c>
      <c r="HQY12074" s="18" t="s">
        <v>700</v>
      </c>
      <c r="HQZ12074" s="18" t="s">
        <v>700</v>
      </c>
      <c r="HRA12074" s="18" t="s">
        <v>700</v>
      </c>
      <c r="HRB12074" s="18" t="s">
        <v>700</v>
      </c>
      <c r="HRC12074" s="18" t="s">
        <v>700</v>
      </c>
      <c r="HRD12074" s="18" t="s">
        <v>700</v>
      </c>
      <c r="HRE12074" s="18" t="s">
        <v>700</v>
      </c>
      <c r="HRF12074" s="18" t="s">
        <v>700</v>
      </c>
      <c r="HRG12074" s="18" t="s">
        <v>700</v>
      </c>
      <c r="HRH12074" s="18" t="s">
        <v>700</v>
      </c>
      <c r="HRI12074" s="18" t="s">
        <v>700</v>
      </c>
      <c r="HRJ12074" s="18" t="s">
        <v>700</v>
      </c>
      <c r="HRK12074" s="18" t="s">
        <v>700</v>
      </c>
      <c r="HRL12074" s="18" t="s">
        <v>700</v>
      </c>
      <c r="HRM12074" s="18" t="s">
        <v>700</v>
      </c>
      <c r="HRN12074" s="18" t="s">
        <v>700</v>
      </c>
      <c r="HRO12074" s="18" t="s">
        <v>700</v>
      </c>
      <c r="HRP12074" s="18" t="s">
        <v>700</v>
      </c>
      <c r="HRQ12074" s="18" t="s">
        <v>700</v>
      </c>
      <c r="HRR12074" s="18" t="s">
        <v>700</v>
      </c>
      <c r="HRS12074" s="18" t="s">
        <v>700</v>
      </c>
      <c r="HRT12074" s="18" t="s">
        <v>700</v>
      </c>
      <c r="HRU12074" s="18" t="s">
        <v>700</v>
      </c>
      <c r="HRV12074" s="18" t="s">
        <v>700</v>
      </c>
      <c r="HRW12074" s="18" t="s">
        <v>700</v>
      </c>
      <c r="HRX12074" s="18" t="s">
        <v>700</v>
      </c>
      <c r="HRY12074" s="18" t="s">
        <v>700</v>
      </c>
      <c r="HRZ12074" s="18" t="s">
        <v>700</v>
      </c>
      <c r="HSA12074" s="18" t="s">
        <v>700</v>
      </c>
      <c r="HSB12074" s="18" t="s">
        <v>700</v>
      </c>
      <c r="HSC12074" s="18" t="s">
        <v>700</v>
      </c>
      <c r="HSD12074" s="18" t="s">
        <v>700</v>
      </c>
      <c r="HSE12074" s="18" t="s">
        <v>700</v>
      </c>
      <c r="HSF12074" s="18" t="s">
        <v>700</v>
      </c>
      <c r="HSG12074" s="18" t="s">
        <v>700</v>
      </c>
      <c r="HSH12074" s="18" t="s">
        <v>700</v>
      </c>
      <c r="HSI12074" s="18" t="s">
        <v>700</v>
      </c>
      <c r="HSJ12074" s="18" t="s">
        <v>700</v>
      </c>
      <c r="HSK12074" s="18" t="s">
        <v>700</v>
      </c>
      <c r="HSL12074" s="18" t="s">
        <v>700</v>
      </c>
      <c r="HSM12074" s="18" t="s">
        <v>700</v>
      </c>
      <c r="HSN12074" s="18" t="s">
        <v>700</v>
      </c>
      <c r="HSO12074" s="18" t="s">
        <v>700</v>
      </c>
      <c r="HSP12074" s="18" t="s">
        <v>700</v>
      </c>
      <c r="HSQ12074" s="18" t="s">
        <v>700</v>
      </c>
      <c r="HSR12074" s="18" t="s">
        <v>700</v>
      </c>
      <c r="HSS12074" s="18" t="s">
        <v>700</v>
      </c>
      <c r="HST12074" s="18" t="s">
        <v>700</v>
      </c>
      <c r="HSU12074" s="18" t="s">
        <v>700</v>
      </c>
      <c r="HSV12074" s="18" t="s">
        <v>700</v>
      </c>
      <c r="HSW12074" s="18" t="s">
        <v>700</v>
      </c>
      <c r="HSX12074" s="18" t="s">
        <v>700</v>
      </c>
      <c r="HSY12074" s="18" t="s">
        <v>700</v>
      </c>
      <c r="HSZ12074" s="18" t="s">
        <v>700</v>
      </c>
      <c r="HTA12074" s="18" t="s">
        <v>700</v>
      </c>
      <c r="HTB12074" s="18" t="s">
        <v>700</v>
      </c>
      <c r="HTC12074" s="18" t="s">
        <v>700</v>
      </c>
      <c r="HTD12074" s="18" t="s">
        <v>700</v>
      </c>
      <c r="HTE12074" s="18" t="s">
        <v>700</v>
      </c>
      <c r="HTF12074" s="18" t="s">
        <v>700</v>
      </c>
      <c r="HTG12074" s="18" t="s">
        <v>700</v>
      </c>
      <c r="HTH12074" s="18" t="s">
        <v>700</v>
      </c>
      <c r="HTI12074" s="18" t="s">
        <v>700</v>
      </c>
      <c r="HTJ12074" s="18" t="s">
        <v>700</v>
      </c>
      <c r="HTK12074" s="18" t="s">
        <v>700</v>
      </c>
      <c r="HTL12074" s="18" t="s">
        <v>700</v>
      </c>
      <c r="HTM12074" s="18" t="s">
        <v>700</v>
      </c>
      <c r="HTN12074" s="18" t="s">
        <v>700</v>
      </c>
      <c r="HTO12074" s="18" t="s">
        <v>700</v>
      </c>
      <c r="HTP12074" s="18" t="s">
        <v>700</v>
      </c>
      <c r="HTQ12074" s="18" t="s">
        <v>700</v>
      </c>
      <c r="HTR12074" s="18" t="s">
        <v>700</v>
      </c>
      <c r="HTS12074" s="18" t="s">
        <v>700</v>
      </c>
      <c r="HTT12074" s="18" t="s">
        <v>700</v>
      </c>
      <c r="HTU12074" s="18" t="s">
        <v>700</v>
      </c>
      <c r="HTV12074" s="18" t="s">
        <v>700</v>
      </c>
      <c r="HTW12074" s="18" t="s">
        <v>700</v>
      </c>
      <c r="HTX12074" s="18" t="s">
        <v>700</v>
      </c>
      <c r="HTY12074" s="18" t="s">
        <v>700</v>
      </c>
      <c r="HTZ12074" s="18" t="s">
        <v>700</v>
      </c>
      <c r="HUA12074" s="18" t="s">
        <v>700</v>
      </c>
      <c r="HUB12074" s="18" t="s">
        <v>700</v>
      </c>
      <c r="HUC12074" s="18" t="s">
        <v>700</v>
      </c>
      <c r="HUD12074" s="18" t="s">
        <v>700</v>
      </c>
      <c r="HUE12074" s="18" t="s">
        <v>700</v>
      </c>
      <c r="HUF12074" s="18" t="s">
        <v>700</v>
      </c>
      <c r="HUG12074" s="18" t="s">
        <v>700</v>
      </c>
      <c r="HUH12074" s="18" t="s">
        <v>700</v>
      </c>
      <c r="HUI12074" s="18" t="s">
        <v>700</v>
      </c>
      <c r="HUJ12074" s="18" t="s">
        <v>700</v>
      </c>
      <c r="HUK12074" s="18" t="s">
        <v>700</v>
      </c>
      <c r="HUL12074" s="18" t="s">
        <v>700</v>
      </c>
      <c r="HUM12074" s="18" t="s">
        <v>700</v>
      </c>
      <c r="HUN12074" s="18" t="s">
        <v>700</v>
      </c>
      <c r="HUO12074" s="18" t="s">
        <v>700</v>
      </c>
      <c r="HUP12074" s="18" t="s">
        <v>700</v>
      </c>
      <c r="HUQ12074" s="18" t="s">
        <v>700</v>
      </c>
      <c r="HUR12074" s="18" t="s">
        <v>700</v>
      </c>
      <c r="HUS12074" s="18" t="s">
        <v>700</v>
      </c>
      <c r="HUT12074" s="18" t="s">
        <v>700</v>
      </c>
      <c r="HUU12074" s="18" t="s">
        <v>700</v>
      </c>
      <c r="HUV12074" s="18" t="s">
        <v>700</v>
      </c>
      <c r="HUW12074" s="18" t="s">
        <v>700</v>
      </c>
      <c r="HUX12074" s="18" t="s">
        <v>700</v>
      </c>
      <c r="HUY12074" s="18" t="s">
        <v>700</v>
      </c>
      <c r="HUZ12074" s="18" t="s">
        <v>700</v>
      </c>
      <c r="HVA12074" s="18" t="s">
        <v>700</v>
      </c>
      <c r="HVB12074" s="18" t="s">
        <v>700</v>
      </c>
      <c r="HVC12074" s="18" t="s">
        <v>700</v>
      </c>
      <c r="HVD12074" s="18" t="s">
        <v>700</v>
      </c>
      <c r="HVE12074" s="18" t="s">
        <v>700</v>
      </c>
      <c r="HVF12074" s="18" t="s">
        <v>700</v>
      </c>
      <c r="HVG12074" s="18" t="s">
        <v>700</v>
      </c>
      <c r="HVH12074" s="18" t="s">
        <v>700</v>
      </c>
      <c r="HVI12074" s="18" t="s">
        <v>700</v>
      </c>
      <c r="HVJ12074" s="18" t="s">
        <v>700</v>
      </c>
      <c r="HVK12074" s="18" t="s">
        <v>700</v>
      </c>
      <c r="HVL12074" s="18" t="s">
        <v>700</v>
      </c>
      <c r="HVM12074" s="18" t="s">
        <v>700</v>
      </c>
      <c r="HVN12074" s="18" t="s">
        <v>700</v>
      </c>
      <c r="HVO12074" s="18" t="s">
        <v>700</v>
      </c>
      <c r="HVP12074" s="18" t="s">
        <v>700</v>
      </c>
      <c r="HVQ12074" s="18" t="s">
        <v>700</v>
      </c>
      <c r="HVR12074" s="18" t="s">
        <v>700</v>
      </c>
      <c r="HVS12074" s="18" t="s">
        <v>700</v>
      </c>
      <c r="HVT12074" s="18" t="s">
        <v>700</v>
      </c>
      <c r="HVU12074" s="18" t="s">
        <v>700</v>
      </c>
      <c r="HVV12074" s="18" t="s">
        <v>700</v>
      </c>
      <c r="HVW12074" s="18" t="s">
        <v>700</v>
      </c>
      <c r="HVX12074" s="18" t="s">
        <v>700</v>
      </c>
      <c r="HVY12074" s="18" t="s">
        <v>700</v>
      </c>
      <c r="HVZ12074" s="18" t="s">
        <v>700</v>
      </c>
      <c r="HWA12074" s="18" t="s">
        <v>700</v>
      </c>
      <c r="HWB12074" s="18" t="s">
        <v>700</v>
      </c>
      <c r="HWC12074" s="18" t="s">
        <v>700</v>
      </c>
      <c r="HWD12074" s="18" t="s">
        <v>700</v>
      </c>
      <c r="HWE12074" s="18" t="s">
        <v>700</v>
      </c>
      <c r="HWF12074" s="18" t="s">
        <v>700</v>
      </c>
      <c r="HWG12074" s="18" t="s">
        <v>700</v>
      </c>
      <c r="HWH12074" s="18" t="s">
        <v>700</v>
      </c>
      <c r="HWI12074" s="18" t="s">
        <v>700</v>
      </c>
      <c r="HWJ12074" s="18" t="s">
        <v>700</v>
      </c>
      <c r="HWK12074" s="18" t="s">
        <v>700</v>
      </c>
      <c r="HWL12074" s="18" t="s">
        <v>700</v>
      </c>
      <c r="HWM12074" s="18" t="s">
        <v>700</v>
      </c>
      <c r="HWN12074" s="18" t="s">
        <v>700</v>
      </c>
      <c r="HWO12074" s="18" t="s">
        <v>700</v>
      </c>
      <c r="HWP12074" s="18" t="s">
        <v>700</v>
      </c>
      <c r="HWQ12074" s="18" t="s">
        <v>700</v>
      </c>
      <c r="HWR12074" s="18" t="s">
        <v>700</v>
      </c>
      <c r="HWS12074" s="18" t="s">
        <v>700</v>
      </c>
      <c r="HWT12074" s="18" t="s">
        <v>700</v>
      </c>
      <c r="HWU12074" s="18" t="s">
        <v>700</v>
      </c>
      <c r="HWV12074" s="18" t="s">
        <v>700</v>
      </c>
      <c r="HWW12074" s="18" t="s">
        <v>700</v>
      </c>
      <c r="HWX12074" s="18" t="s">
        <v>700</v>
      </c>
      <c r="HWY12074" s="18" t="s">
        <v>700</v>
      </c>
      <c r="HWZ12074" s="18" t="s">
        <v>700</v>
      </c>
      <c r="HXA12074" s="18" t="s">
        <v>700</v>
      </c>
      <c r="HXB12074" s="18" t="s">
        <v>700</v>
      </c>
      <c r="HXC12074" s="18" t="s">
        <v>700</v>
      </c>
      <c r="HXD12074" s="18" t="s">
        <v>700</v>
      </c>
      <c r="HXE12074" s="18" t="s">
        <v>700</v>
      </c>
      <c r="HXF12074" s="18" t="s">
        <v>700</v>
      </c>
      <c r="HXG12074" s="18" t="s">
        <v>700</v>
      </c>
      <c r="HXH12074" s="18" t="s">
        <v>700</v>
      </c>
      <c r="HXI12074" s="18" t="s">
        <v>700</v>
      </c>
      <c r="HXJ12074" s="18" t="s">
        <v>700</v>
      </c>
      <c r="HXK12074" s="18" t="s">
        <v>700</v>
      </c>
      <c r="HXL12074" s="18" t="s">
        <v>700</v>
      </c>
      <c r="HXM12074" s="18" t="s">
        <v>700</v>
      </c>
      <c r="HXN12074" s="18" t="s">
        <v>700</v>
      </c>
      <c r="HXO12074" s="18" t="s">
        <v>700</v>
      </c>
      <c r="HXP12074" s="18" t="s">
        <v>700</v>
      </c>
      <c r="HXQ12074" s="18" t="s">
        <v>700</v>
      </c>
      <c r="HXR12074" s="18" t="s">
        <v>700</v>
      </c>
      <c r="HXS12074" s="18" t="s">
        <v>700</v>
      </c>
      <c r="HXT12074" s="18" t="s">
        <v>700</v>
      </c>
      <c r="HXU12074" s="18" t="s">
        <v>700</v>
      </c>
      <c r="HXV12074" s="18" t="s">
        <v>700</v>
      </c>
      <c r="HXW12074" s="18" t="s">
        <v>700</v>
      </c>
      <c r="HXX12074" s="18" t="s">
        <v>700</v>
      </c>
      <c r="HXY12074" s="18" t="s">
        <v>700</v>
      </c>
      <c r="HXZ12074" s="18" t="s">
        <v>700</v>
      </c>
      <c r="HYA12074" s="18" t="s">
        <v>700</v>
      </c>
      <c r="HYB12074" s="18" t="s">
        <v>700</v>
      </c>
      <c r="HYC12074" s="18" t="s">
        <v>700</v>
      </c>
      <c r="HYD12074" s="18" t="s">
        <v>700</v>
      </c>
      <c r="HYE12074" s="18" t="s">
        <v>700</v>
      </c>
      <c r="HYF12074" s="18" t="s">
        <v>700</v>
      </c>
      <c r="HYG12074" s="18" t="s">
        <v>700</v>
      </c>
      <c r="HYH12074" s="18" t="s">
        <v>700</v>
      </c>
      <c r="HYI12074" s="18" t="s">
        <v>700</v>
      </c>
      <c r="HYJ12074" s="18" t="s">
        <v>700</v>
      </c>
      <c r="HYK12074" s="18" t="s">
        <v>700</v>
      </c>
      <c r="HYL12074" s="18" t="s">
        <v>700</v>
      </c>
      <c r="HYM12074" s="18" t="s">
        <v>700</v>
      </c>
      <c r="HYN12074" s="18" t="s">
        <v>700</v>
      </c>
      <c r="HYO12074" s="18" t="s">
        <v>700</v>
      </c>
      <c r="HYP12074" s="18" t="s">
        <v>700</v>
      </c>
      <c r="HYQ12074" s="18" t="s">
        <v>700</v>
      </c>
      <c r="HYR12074" s="18" t="s">
        <v>700</v>
      </c>
      <c r="HYS12074" s="18" t="s">
        <v>700</v>
      </c>
      <c r="HYT12074" s="18" t="s">
        <v>700</v>
      </c>
      <c r="HYU12074" s="18" t="s">
        <v>700</v>
      </c>
      <c r="HYV12074" s="18" t="s">
        <v>700</v>
      </c>
      <c r="HYW12074" s="18" t="s">
        <v>700</v>
      </c>
      <c r="HYX12074" s="18" t="s">
        <v>700</v>
      </c>
      <c r="HYY12074" s="18" t="s">
        <v>700</v>
      </c>
      <c r="HYZ12074" s="18" t="s">
        <v>700</v>
      </c>
      <c r="HZA12074" s="18" t="s">
        <v>700</v>
      </c>
      <c r="HZB12074" s="18" t="s">
        <v>700</v>
      </c>
      <c r="HZC12074" s="18" t="s">
        <v>700</v>
      </c>
      <c r="HZD12074" s="18" t="s">
        <v>700</v>
      </c>
      <c r="HZE12074" s="18" t="s">
        <v>700</v>
      </c>
      <c r="HZF12074" s="18" t="s">
        <v>700</v>
      </c>
      <c r="HZG12074" s="18" t="s">
        <v>700</v>
      </c>
      <c r="HZH12074" s="18" t="s">
        <v>700</v>
      </c>
      <c r="HZI12074" s="18" t="s">
        <v>700</v>
      </c>
      <c r="HZJ12074" s="18" t="s">
        <v>700</v>
      </c>
      <c r="HZK12074" s="18" t="s">
        <v>700</v>
      </c>
      <c r="HZL12074" s="18" t="s">
        <v>700</v>
      </c>
      <c r="HZM12074" s="18" t="s">
        <v>700</v>
      </c>
      <c r="HZN12074" s="18" t="s">
        <v>700</v>
      </c>
      <c r="HZO12074" s="18" t="s">
        <v>700</v>
      </c>
      <c r="HZP12074" s="18" t="s">
        <v>700</v>
      </c>
      <c r="HZQ12074" s="18" t="s">
        <v>700</v>
      </c>
      <c r="HZR12074" s="18" t="s">
        <v>700</v>
      </c>
      <c r="HZS12074" s="18" t="s">
        <v>700</v>
      </c>
      <c r="HZT12074" s="18" t="s">
        <v>700</v>
      </c>
      <c r="HZU12074" s="18" t="s">
        <v>700</v>
      </c>
      <c r="HZV12074" s="18" t="s">
        <v>700</v>
      </c>
      <c r="HZW12074" s="18" t="s">
        <v>700</v>
      </c>
      <c r="HZX12074" s="18" t="s">
        <v>700</v>
      </c>
      <c r="HZY12074" s="18" t="s">
        <v>700</v>
      </c>
      <c r="HZZ12074" s="18" t="s">
        <v>700</v>
      </c>
      <c r="IAA12074" s="18" t="s">
        <v>700</v>
      </c>
      <c r="IAB12074" s="18" t="s">
        <v>700</v>
      </c>
      <c r="IAC12074" s="18" t="s">
        <v>700</v>
      </c>
      <c r="IAD12074" s="18" t="s">
        <v>700</v>
      </c>
      <c r="IAE12074" s="18" t="s">
        <v>700</v>
      </c>
      <c r="IAF12074" s="18" t="s">
        <v>700</v>
      </c>
      <c r="IAG12074" s="18" t="s">
        <v>700</v>
      </c>
      <c r="IAH12074" s="18" t="s">
        <v>700</v>
      </c>
      <c r="IAI12074" s="18" t="s">
        <v>700</v>
      </c>
      <c r="IAJ12074" s="18" t="s">
        <v>700</v>
      </c>
      <c r="IAK12074" s="18" t="s">
        <v>700</v>
      </c>
      <c r="IAL12074" s="18" t="s">
        <v>700</v>
      </c>
      <c r="IAM12074" s="18" t="s">
        <v>700</v>
      </c>
      <c r="IAN12074" s="18" t="s">
        <v>700</v>
      </c>
      <c r="IAO12074" s="18" t="s">
        <v>700</v>
      </c>
      <c r="IAP12074" s="18" t="s">
        <v>700</v>
      </c>
      <c r="IAQ12074" s="18" t="s">
        <v>700</v>
      </c>
      <c r="IAR12074" s="18" t="s">
        <v>700</v>
      </c>
      <c r="IAS12074" s="18" t="s">
        <v>700</v>
      </c>
      <c r="IAT12074" s="18" t="s">
        <v>700</v>
      </c>
      <c r="IAU12074" s="18" t="s">
        <v>700</v>
      </c>
      <c r="IAV12074" s="18" t="s">
        <v>700</v>
      </c>
      <c r="IAW12074" s="18" t="s">
        <v>700</v>
      </c>
      <c r="IAX12074" s="18" t="s">
        <v>700</v>
      </c>
      <c r="IAY12074" s="18" t="s">
        <v>700</v>
      </c>
      <c r="IAZ12074" s="18" t="s">
        <v>700</v>
      </c>
      <c r="IBA12074" s="18" t="s">
        <v>700</v>
      </c>
      <c r="IBB12074" s="18" t="s">
        <v>700</v>
      </c>
      <c r="IBC12074" s="18" t="s">
        <v>700</v>
      </c>
      <c r="IBD12074" s="18" t="s">
        <v>700</v>
      </c>
      <c r="IBE12074" s="18" t="s">
        <v>700</v>
      </c>
      <c r="IBF12074" s="18" t="s">
        <v>700</v>
      </c>
      <c r="IBG12074" s="18" t="s">
        <v>700</v>
      </c>
      <c r="IBH12074" s="18" t="s">
        <v>700</v>
      </c>
      <c r="IBI12074" s="18" t="s">
        <v>700</v>
      </c>
      <c r="IBJ12074" s="18" t="s">
        <v>700</v>
      </c>
      <c r="IBK12074" s="18" t="s">
        <v>700</v>
      </c>
      <c r="IBL12074" s="18" t="s">
        <v>700</v>
      </c>
      <c r="IBM12074" s="18" t="s">
        <v>700</v>
      </c>
      <c r="IBN12074" s="18" t="s">
        <v>700</v>
      </c>
      <c r="IBO12074" s="18" t="s">
        <v>700</v>
      </c>
      <c r="IBP12074" s="18" t="s">
        <v>700</v>
      </c>
      <c r="IBQ12074" s="18" t="s">
        <v>700</v>
      </c>
      <c r="IBR12074" s="18" t="s">
        <v>700</v>
      </c>
      <c r="IBS12074" s="18" t="s">
        <v>700</v>
      </c>
      <c r="IBT12074" s="18" t="s">
        <v>700</v>
      </c>
      <c r="IBU12074" s="18" t="s">
        <v>700</v>
      </c>
      <c r="IBV12074" s="18" t="s">
        <v>700</v>
      </c>
      <c r="IBW12074" s="18" t="s">
        <v>700</v>
      </c>
      <c r="IBX12074" s="18" t="s">
        <v>700</v>
      </c>
      <c r="IBY12074" s="18" t="s">
        <v>700</v>
      </c>
      <c r="IBZ12074" s="18" t="s">
        <v>700</v>
      </c>
      <c r="ICA12074" s="18" t="s">
        <v>700</v>
      </c>
      <c r="ICB12074" s="18" t="s">
        <v>700</v>
      </c>
      <c r="ICC12074" s="18" t="s">
        <v>700</v>
      </c>
      <c r="ICD12074" s="18" t="s">
        <v>700</v>
      </c>
      <c r="ICE12074" s="18" t="s">
        <v>700</v>
      </c>
      <c r="ICF12074" s="18" t="s">
        <v>700</v>
      </c>
      <c r="ICG12074" s="18" t="s">
        <v>700</v>
      </c>
      <c r="ICH12074" s="18" t="s">
        <v>700</v>
      </c>
      <c r="ICI12074" s="18" t="s">
        <v>700</v>
      </c>
      <c r="ICJ12074" s="18" t="s">
        <v>700</v>
      </c>
      <c r="ICK12074" s="18" t="s">
        <v>700</v>
      </c>
      <c r="ICL12074" s="18" t="s">
        <v>700</v>
      </c>
      <c r="ICM12074" s="18" t="s">
        <v>700</v>
      </c>
      <c r="ICN12074" s="18" t="s">
        <v>700</v>
      </c>
      <c r="ICO12074" s="18" t="s">
        <v>700</v>
      </c>
      <c r="ICP12074" s="18" t="s">
        <v>700</v>
      </c>
      <c r="ICQ12074" s="18" t="s">
        <v>700</v>
      </c>
      <c r="ICR12074" s="18" t="s">
        <v>700</v>
      </c>
      <c r="ICS12074" s="18" t="s">
        <v>700</v>
      </c>
      <c r="ICT12074" s="18" t="s">
        <v>700</v>
      </c>
      <c r="ICU12074" s="18" t="s">
        <v>700</v>
      </c>
      <c r="ICV12074" s="18" t="s">
        <v>700</v>
      </c>
      <c r="ICW12074" s="18" t="s">
        <v>700</v>
      </c>
      <c r="ICX12074" s="18" t="s">
        <v>700</v>
      </c>
      <c r="ICY12074" s="18" t="s">
        <v>700</v>
      </c>
      <c r="ICZ12074" s="18" t="s">
        <v>700</v>
      </c>
      <c r="IDA12074" s="18" t="s">
        <v>700</v>
      </c>
      <c r="IDB12074" s="18" t="s">
        <v>700</v>
      </c>
      <c r="IDC12074" s="18" t="s">
        <v>700</v>
      </c>
      <c r="IDD12074" s="18" t="s">
        <v>700</v>
      </c>
      <c r="IDE12074" s="18" t="s">
        <v>700</v>
      </c>
      <c r="IDF12074" s="18" t="s">
        <v>700</v>
      </c>
      <c r="IDG12074" s="18" t="s">
        <v>700</v>
      </c>
      <c r="IDH12074" s="18" t="s">
        <v>700</v>
      </c>
      <c r="IDI12074" s="18" t="s">
        <v>700</v>
      </c>
      <c r="IDJ12074" s="18" t="s">
        <v>700</v>
      </c>
      <c r="IDK12074" s="18" t="s">
        <v>700</v>
      </c>
      <c r="IDL12074" s="18" t="s">
        <v>700</v>
      </c>
      <c r="IDM12074" s="18" t="s">
        <v>700</v>
      </c>
      <c r="IDN12074" s="18" t="s">
        <v>700</v>
      </c>
      <c r="IDO12074" s="18" t="s">
        <v>700</v>
      </c>
      <c r="IDP12074" s="18" t="s">
        <v>700</v>
      </c>
      <c r="IDQ12074" s="18" t="s">
        <v>700</v>
      </c>
      <c r="IDR12074" s="18" t="s">
        <v>700</v>
      </c>
      <c r="IDS12074" s="18" t="s">
        <v>700</v>
      </c>
      <c r="IDT12074" s="18" t="s">
        <v>700</v>
      </c>
      <c r="IDU12074" s="18" t="s">
        <v>700</v>
      </c>
      <c r="IDV12074" s="18" t="s">
        <v>700</v>
      </c>
      <c r="IDW12074" s="18" t="s">
        <v>700</v>
      </c>
      <c r="IDX12074" s="18" t="s">
        <v>700</v>
      </c>
      <c r="IDY12074" s="18" t="s">
        <v>700</v>
      </c>
      <c r="IDZ12074" s="18" t="s">
        <v>700</v>
      </c>
      <c r="IEA12074" s="18" t="s">
        <v>700</v>
      </c>
      <c r="IEB12074" s="18" t="s">
        <v>700</v>
      </c>
      <c r="IEC12074" s="18" t="s">
        <v>700</v>
      </c>
      <c r="IED12074" s="18" t="s">
        <v>700</v>
      </c>
      <c r="IEE12074" s="18" t="s">
        <v>700</v>
      </c>
      <c r="IEF12074" s="18" t="s">
        <v>700</v>
      </c>
      <c r="IEG12074" s="18" t="s">
        <v>700</v>
      </c>
      <c r="IEH12074" s="18" t="s">
        <v>700</v>
      </c>
      <c r="IEI12074" s="18" t="s">
        <v>700</v>
      </c>
      <c r="IEJ12074" s="18" t="s">
        <v>700</v>
      </c>
      <c r="IEK12074" s="18" t="s">
        <v>700</v>
      </c>
      <c r="IEL12074" s="18" t="s">
        <v>700</v>
      </c>
      <c r="IEM12074" s="18" t="s">
        <v>700</v>
      </c>
      <c r="IEN12074" s="18" t="s">
        <v>700</v>
      </c>
      <c r="IEO12074" s="18" t="s">
        <v>700</v>
      </c>
      <c r="IEP12074" s="18" t="s">
        <v>700</v>
      </c>
      <c r="IEQ12074" s="18" t="s">
        <v>700</v>
      </c>
      <c r="IER12074" s="18" t="s">
        <v>700</v>
      </c>
      <c r="IES12074" s="18" t="s">
        <v>700</v>
      </c>
      <c r="IET12074" s="18" t="s">
        <v>700</v>
      </c>
      <c r="IEU12074" s="18" t="s">
        <v>700</v>
      </c>
      <c r="IEV12074" s="18" t="s">
        <v>700</v>
      </c>
      <c r="IEW12074" s="18" t="s">
        <v>700</v>
      </c>
      <c r="IEX12074" s="18" t="s">
        <v>700</v>
      </c>
      <c r="IEY12074" s="18" t="s">
        <v>700</v>
      </c>
      <c r="IEZ12074" s="18" t="s">
        <v>700</v>
      </c>
      <c r="IFA12074" s="18" t="s">
        <v>700</v>
      </c>
      <c r="IFB12074" s="18" t="s">
        <v>700</v>
      </c>
      <c r="IFC12074" s="18" t="s">
        <v>700</v>
      </c>
      <c r="IFD12074" s="18" t="s">
        <v>700</v>
      </c>
      <c r="IFE12074" s="18" t="s">
        <v>700</v>
      </c>
      <c r="IFF12074" s="18" t="s">
        <v>700</v>
      </c>
      <c r="IFG12074" s="18" t="s">
        <v>700</v>
      </c>
      <c r="IFH12074" s="18" t="s">
        <v>700</v>
      </c>
      <c r="IFI12074" s="18" t="s">
        <v>700</v>
      </c>
      <c r="IFJ12074" s="18" t="s">
        <v>700</v>
      </c>
      <c r="IFK12074" s="18" t="s">
        <v>700</v>
      </c>
      <c r="IFL12074" s="18" t="s">
        <v>700</v>
      </c>
      <c r="IFM12074" s="18" t="s">
        <v>700</v>
      </c>
      <c r="IFN12074" s="18" t="s">
        <v>700</v>
      </c>
      <c r="IFO12074" s="18" t="s">
        <v>700</v>
      </c>
      <c r="IFP12074" s="18" t="s">
        <v>700</v>
      </c>
      <c r="IFQ12074" s="18" t="s">
        <v>700</v>
      </c>
      <c r="IFR12074" s="18" t="s">
        <v>700</v>
      </c>
      <c r="IFS12074" s="18" t="s">
        <v>700</v>
      </c>
      <c r="IFT12074" s="18" t="s">
        <v>700</v>
      </c>
      <c r="IFU12074" s="18" t="s">
        <v>700</v>
      </c>
      <c r="IFV12074" s="18" t="s">
        <v>700</v>
      </c>
      <c r="IFW12074" s="18" t="s">
        <v>700</v>
      </c>
      <c r="IFX12074" s="18" t="s">
        <v>700</v>
      </c>
      <c r="IFY12074" s="18" t="s">
        <v>700</v>
      </c>
      <c r="IFZ12074" s="18" t="s">
        <v>700</v>
      </c>
      <c r="IGA12074" s="18" t="s">
        <v>700</v>
      </c>
      <c r="IGB12074" s="18" t="s">
        <v>700</v>
      </c>
      <c r="IGC12074" s="18" t="s">
        <v>700</v>
      </c>
      <c r="IGD12074" s="18" t="s">
        <v>700</v>
      </c>
      <c r="IGE12074" s="18" t="s">
        <v>700</v>
      </c>
      <c r="IGF12074" s="18" t="s">
        <v>700</v>
      </c>
      <c r="IGG12074" s="18" t="s">
        <v>700</v>
      </c>
      <c r="IGH12074" s="18" t="s">
        <v>700</v>
      </c>
      <c r="IGI12074" s="18" t="s">
        <v>700</v>
      </c>
      <c r="IGJ12074" s="18" t="s">
        <v>700</v>
      </c>
      <c r="IGK12074" s="18" t="s">
        <v>700</v>
      </c>
      <c r="IGL12074" s="18" t="s">
        <v>700</v>
      </c>
      <c r="IGM12074" s="18" t="s">
        <v>700</v>
      </c>
      <c r="IGN12074" s="18" t="s">
        <v>700</v>
      </c>
      <c r="IGO12074" s="18" t="s">
        <v>700</v>
      </c>
      <c r="IGP12074" s="18" t="s">
        <v>700</v>
      </c>
      <c r="IGQ12074" s="18" t="s">
        <v>700</v>
      </c>
      <c r="IGR12074" s="18" t="s">
        <v>700</v>
      </c>
      <c r="IGS12074" s="18" t="s">
        <v>700</v>
      </c>
      <c r="IGT12074" s="18" t="s">
        <v>700</v>
      </c>
      <c r="IGU12074" s="18" t="s">
        <v>700</v>
      </c>
      <c r="IGV12074" s="18" t="s">
        <v>700</v>
      </c>
      <c r="IGW12074" s="18" t="s">
        <v>700</v>
      </c>
      <c r="IGX12074" s="18" t="s">
        <v>700</v>
      </c>
      <c r="IGY12074" s="18" t="s">
        <v>700</v>
      </c>
      <c r="IGZ12074" s="18" t="s">
        <v>700</v>
      </c>
      <c r="IHA12074" s="18" t="s">
        <v>700</v>
      </c>
      <c r="IHB12074" s="18" t="s">
        <v>700</v>
      </c>
      <c r="IHC12074" s="18" t="s">
        <v>700</v>
      </c>
      <c r="IHD12074" s="18" t="s">
        <v>700</v>
      </c>
      <c r="IHE12074" s="18" t="s">
        <v>700</v>
      </c>
      <c r="IHF12074" s="18" t="s">
        <v>700</v>
      </c>
      <c r="IHG12074" s="18" t="s">
        <v>700</v>
      </c>
      <c r="IHH12074" s="18" t="s">
        <v>700</v>
      </c>
      <c r="IHI12074" s="18" t="s">
        <v>700</v>
      </c>
      <c r="IHJ12074" s="18" t="s">
        <v>700</v>
      </c>
      <c r="IHK12074" s="18" t="s">
        <v>700</v>
      </c>
      <c r="IHL12074" s="18" t="s">
        <v>700</v>
      </c>
      <c r="IHM12074" s="18" t="s">
        <v>700</v>
      </c>
      <c r="IHN12074" s="18" t="s">
        <v>700</v>
      </c>
      <c r="IHO12074" s="18" t="s">
        <v>700</v>
      </c>
      <c r="IHP12074" s="18" t="s">
        <v>700</v>
      </c>
      <c r="IHQ12074" s="18" t="s">
        <v>700</v>
      </c>
      <c r="IHR12074" s="18" t="s">
        <v>700</v>
      </c>
      <c r="IHS12074" s="18" t="s">
        <v>700</v>
      </c>
      <c r="IHT12074" s="18" t="s">
        <v>700</v>
      </c>
      <c r="IHU12074" s="18" t="s">
        <v>700</v>
      </c>
      <c r="IHV12074" s="18" t="s">
        <v>700</v>
      </c>
      <c r="IHW12074" s="18" t="s">
        <v>700</v>
      </c>
      <c r="IHX12074" s="18" t="s">
        <v>700</v>
      </c>
      <c r="IHY12074" s="18" t="s">
        <v>700</v>
      </c>
      <c r="IHZ12074" s="18" t="s">
        <v>700</v>
      </c>
      <c r="IIA12074" s="18" t="s">
        <v>700</v>
      </c>
      <c r="IIB12074" s="18" t="s">
        <v>700</v>
      </c>
      <c r="IIC12074" s="18" t="s">
        <v>700</v>
      </c>
      <c r="IID12074" s="18" t="s">
        <v>700</v>
      </c>
      <c r="IIE12074" s="18" t="s">
        <v>700</v>
      </c>
      <c r="IIF12074" s="18" t="s">
        <v>700</v>
      </c>
      <c r="IIG12074" s="18" t="s">
        <v>700</v>
      </c>
      <c r="IIH12074" s="18" t="s">
        <v>700</v>
      </c>
      <c r="III12074" s="18" t="s">
        <v>700</v>
      </c>
      <c r="IIJ12074" s="18" t="s">
        <v>700</v>
      </c>
      <c r="IIK12074" s="18" t="s">
        <v>700</v>
      </c>
      <c r="IIL12074" s="18" t="s">
        <v>700</v>
      </c>
      <c r="IIM12074" s="18" t="s">
        <v>700</v>
      </c>
      <c r="IIN12074" s="18" t="s">
        <v>700</v>
      </c>
      <c r="IIO12074" s="18" t="s">
        <v>700</v>
      </c>
      <c r="IIP12074" s="18" t="s">
        <v>700</v>
      </c>
      <c r="IIQ12074" s="18" t="s">
        <v>700</v>
      </c>
      <c r="IIR12074" s="18" t="s">
        <v>700</v>
      </c>
      <c r="IIS12074" s="18" t="s">
        <v>700</v>
      </c>
      <c r="IIT12074" s="18" t="s">
        <v>700</v>
      </c>
      <c r="IIU12074" s="18" t="s">
        <v>700</v>
      </c>
      <c r="IIV12074" s="18" t="s">
        <v>700</v>
      </c>
      <c r="IIW12074" s="18" t="s">
        <v>700</v>
      </c>
      <c r="IIX12074" s="18" t="s">
        <v>700</v>
      </c>
      <c r="IIY12074" s="18" t="s">
        <v>700</v>
      </c>
      <c r="IIZ12074" s="18" t="s">
        <v>700</v>
      </c>
      <c r="IJA12074" s="18" t="s">
        <v>700</v>
      </c>
      <c r="IJB12074" s="18" t="s">
        <v>700</v>
      </c>
      <c r="IJC12074" s="18" t="s">
        <v>700</v>
      </c>
      <c r="IJD12074" s="18" t="s">
        <v>700</v>
      </c>
      <c r="IJE12074" s="18" t="s">
        <v>700</v>
      </c>
      <c r="IJF12074" s="18" t="s">
        <v>700</v>
      </c>
      <c r="IJG12074" s="18" t="s">
        <v>700</v>
      </c>
      <c r="IJH12074" s="18" t="s">
        <v>700</v>
      </c>
      <c r="IJI12074" s="18" t="s">
        <v>700</v>
      </c>
      <c r="IJJ12074" s="18" t="s">
        <v>700</v>
      </c>
      <c r="IJK12074" s="18" t="s">
        <v>700</v>
      </c>
      <c r="IJL12074" s="18" t="s">
        <v>700</v>
      </c>
      <c r="IJM12074" s="18" t="s">
        <v>700</v>
      </c>
      <c r="IJN12074" s="18" t="s">
        <v>700</v>
      </c>
      <c r="IJO12074" s="18" t="s">
        <v>700</v>
      </c>
      <c r="IJP12074" s="18" t="s">
        <v>700</v>
      </c>
      <c r="IJQ12074" s="18" t="s">
        <v>700</v>
      </c>
      <c r="IJR12074" s="18" t="s">
        <v>700</v>
      </c>
      <c r="IJS12074" s="18" t="s">
        <v>700</v>
      </c>
      <c r="IJT12074" s="18" t="s">
        <v>700</v>
      </c>
      <c r="IJU12074" s="18" t="s">
        <v>700</v>
      </c>
      <c r="IJV12074" s="18" t="s">
        <v>700</v>
      </c>
      <c r="IJW12074" s="18" t="s">
        <v>700</v>
      </c>
      <c r="IJX12074" s="18" t="s">
        <v>700</v>
      </c>
      <c r="IJY12074" s="18" t="s">
        <v>700</v>
      </c>
      <c r="IJZ12074" s="18" t="s">
        <v>700</v>
      </c>
      <c r="IKA12074" s="18" t="s">
        <v>700</v>
      </c>
      <c r="IKB12074" s="18" t="s">
        <v>700</v>
      </c>
      <c r="IKC12074" s="18" t="s">
        <v>700</v>
      </c>
      <c r="IKD12074" s="18" t="s">
        <v>700</v>
      </c>
      <c r="IKE12074" s="18" t="s">
        <v>700</v>
      </c>
      <c r="IKF12074" s="18" t="s">
        <v>700</v>
      </c>
      <c r="IKG12074" s="18" t="s">
        <v>700</v>
      </c>
      <c r="IKH12074" s="18" t="s">
        <v>700</v>
      </c>
      <c r="IKI12074" s="18" t="s">
        <v>700</v>
      </c>
      <c r="IKJ12074" s="18" t="s">
        <v>700</v>
      </c>
      <c r="IKK12074" s="18" t="s">
        <v>700</v>
      </c>
      <c r="IKL12074" s="18" t="s">
        <v>700</v>
      </c>
      <c r="IKM12074" s="18" t="s">
        <v>700</v>
      </c>
      <c r="IKN12074" s="18" t="s">
        <v>700</v>
      </c>
      <c r="IKO12074" s="18" t="s">
        <v>700</v>
      </c>
      <c r="IKP12074" s="18" t="s">
        <v>700</v>
      </c>
      <c r="IKQ12074" s="18" t="s">
        <v>700</v>
      </c>
      <c r="IKR12074" s="18" t="s">
        <v>700</v>
      </c>
      <c r="IKS12074" s="18" t="s">
        <v>700</v>
      </c>
      <c r="IKT12074" s="18" t="s">
        <v>700</v>
      </c>
      <c r="IKU12074" s="18" t="s">
        <v>700</v>
      </c>
      <c r="IKV12074" s="18" t="s">
        <v>700</v>
      </c>
      <c r="IKW12074" s="18" t="s">
        <v>700</v>
      </c>
      <c r="IKX12074" s="18" t="s">
        <v>700</v>
      </c>
      <c r="IKY12074" s="18" t="s">
        <v>700</v>
      </c>
      <c r="IKZ12074" s="18" t="s">
        <v>700</v>
      </c>
      <c r="ILA12074" s="18" t="s">
        <v>700</v>
      </c>
      <c r="ILB12074" s="18" t="s">
        <v>700</v>
      </c>
      <c r="ILC12074" s="18" t="s">
        <v>700</v>
      </c>
      <c r="ILD12074" s="18" t="s">
        <v>700</v>
      </c>
      <c r="ILE12074" s="18" t="s">
        <v>700</v>
      </c>
      <c r="ILF12074" s="18" t="s">
        <v>700</v>
      </c>
      <c r="ILG12074" s="18" t="s">
        <v>700</v>
      </c>
      <c r="ILH12074" s="18" t="s">
        <v>700</v>
      </c>
      <c r="ILI12074" s="18" t="s">
        <v>700</v>
      </c>
      <c r="ILJ12074" s="18" t="s">
        <v>700</v>
      </c>
      <c r="ILK12074" s="18" t="s">
        <v>700</v>
      </c>
      <c r="ILL12074" s="18" t="s">
        <v>700</v>
      </c>
      <c r="ILM12074" s="18" t="s">
        <v>700</v>
      </c>
      <c r="ILN12074" s="18" t="s">
        <v>700</v>
      </c>
      <c r="ILO12074" s="18" t="s">
        <v>700</v>
      </c>
      <c r="ILP12074" s="18" t="s">
        <v>700</v>
      </c>
      <c r="ILQ12074" s="18" t="s">
        <v>700</v>
      </c>
      <c r="ILR12074" s="18" t="s">
        <v>700</v>
      </c>
      <c r="ILS12074" s="18" t="s">
        <v>700</v>
      </c>
      <c r="ILT12074" s="18" t="s">
        <v>700</v>
      </c>
      <c r="ILU12074" s="18" t="s">
        <v>700</v>
      </c>
      <c r="ILV12074" s="18" t="s">
        <v>700</v>
      </c>
      <c r="ILW12074" s="18" t="s">
        <v>700</v>
      </c>
      <c r="ILX12074" s="18" t="s">
        <v>700</v>
      </c>
      <c r="ILY12074" s="18" t="s">
        <v>700</v>
      </c>
      <c r="ILZ12074" s="18" t="s">
        <v>700</v>
      </c>
      <c r="IMA12074" s="18" t="s">
        <v>700</v>
      </c>
      <c r="IMB12074" s="18" t="s">
        <v>700</v>
      </c>
      <c r="IMC12074" s="18" t="s">
        <v>700</v>
      </c>
      <c r="IMD12074" s="18" t="s">
        <v>700</v>
      </c>
      <c r="IME12074" s="18" t="s">
        <v>700</v>
      </c>
      <c r="IMF12074" s="18" t="s">
        <v>700</v>
      </c>
      <c r="IMG12074" s="18" t="s">
        <v>700</v>
      </c>
      <c r="IMH12074" s="18" t="s">
        <v>700</v>
      </c>
      <c r="IMI12074" s="18" t="s">
        <v>700</v>
      </c>
      <c r="IMJ12074" s="18" t="s">
        <v>700</v>
      </c>
      <c r="IMK12074" s="18" t="s">
        <v>700</v>
      </c>
      <c r="IML12074" s="18" t="s">
        <v>700</v>
      </c>
      <c r="IMM12074" s="18" t="s">
        <v>700</v>
      </c>
      <c r="IMN12074" s="18" t="s">
        <v>700</v>
      </c>
      <c r="IMO12074" s="18" t="s">
        <v>700</v>
      </c>
      <c r="IMP12074" s="18" t="s">
        <v>700</v>
      </c>
      <c r="IMQ12074" s="18" t="s">
        <v>700</v>
      </c>
      <c r="IMR12074" s="18" t="s">
        <v>700</v>
      </c>
      <c r="IMS12074" s="18" t="s">
        <v>700</v>
      </c>
      <c r="IMT12074" s="18" t="s">
        <v>700</v>
      </c>
      <c r="IMU12074" s="18" t="s">
        <v>700</v>
      </c>
      <c r="IMV12074" s="18" t="s">
        <v>700</v>
      </c>
      <c r="IMW12074" s="18" t="s">
        <v>700</v>
      </c>
      <c r="IMX12074" s="18" t="s">
        <v>700</v>
      </c>
      <c r="IMY12074" s="18" t="s">
        <v>700</v>
      </c>
      <c r="IMZ12074" s="18" t="s">
        <v>700</v>
      </c>
      <c r="INA12074" s="18" t="s">
        <v>700</v>
      </c>
      <c r="INB12074" s="18" t="s">
        <v>700</v>
      </c>
      <c r="INC12074" s="18" t="s">
        <v>700</v>
      </c>
      <c r="IND12074" s="18" t="s">
        <v>700</v>
      </c>
      <c r="INE12074" s="18" t="s">
        <v>700</v>
      </c>
      <c r="INF12074" s="18" t="s">
        <v>700</v>
      </c>
      <c r="ING12074" s="18" t="s">
        <v>700</v>
      </c>
      <c r="INH12074" s="18" t="s">
        <v>700</v>
      </c>
      <c r="INI12074" s="18" t="s">
        <v>700</v>
      </c>
      <c r="INJ12074" s="18" t="s">
        <v>700</v>
      </c>
      <c r="INK12074" s="18" t="s">
        <v>700</v>
      </c>
      <c r="INL12074" s="18" t="s">
        <v>700</v>
      </c>
      <c r="INM12074" s="18" t="s">
        <v>700</v>
      </c>
      <c r="INN12074" s="18" t="s">
        <v>700</v>
      </c>
      <c r="INO12074" s="18" t="s">
        <v>700</v>
      </c>
      <c r="INP12074" s="18" t="s">
        <v>700</v>
      </c>
      <c r="INQ12074" s="18" t="s">
        <v>700</v>
      </c>
      <c r="INR12074" s="18" t="s">
        <v>700</v>
      </c>
      <c r="INS12074" s="18" t="s">
        <v>700</v>
      </c>
      <c r="INT12074" s="18" t="s">
        <v>700</v>
      </c>
      <c r="INU12074" s="18" t="s">
        <v>700</v>
      </c>
      <c r="INV12074" s="18" t="s">
        <v>700</v>
      </c>
      <c r="INW12074" s="18" t="s">
        <v>700</v>
      </c>
      <c r="INX12074" s="18" t="s">
        <v>700</v>
      </c>
      <c r="INY12074" s="18" t="s">
        <v>700</v>
      </c>
      <c r="INZ12074" s="18" t="s">
        <v>700</v>
      </c>
      <c r="IOA12074" s="18" t="s">
        <v>700</v>
      </c>
      <c r="IOB12074" s="18" t="s">
        <v>700</v>
      </c>
      <c r="IOC12074" s="18" t="s">
        <v>700</v>
      </c>
      <c r="IOD12074" s="18" t="s">
        <v>700</v>
      </c>
      <c r="IOE12074" s="18" t="s">
        <v>700</v>
      </c>
      <c r="IOF12074" s="18" t="s">
        <v>700</v>
      </c>
      <c r="IOG12074" s="18" t="s">
        <v>700</v>
      </c>
      <c r="IOH12074" s="18" t="s">
        <v>700</v>
      </c>
      <c r="IOI12074" s="18" t="s">
        <v>700</v>
      </c>
      <c r="IOJ12074" s="18" t="s">
        <v>700</v>
      </c>
      <c r="IOK12074" s="18" t="s">
        <v>700</v>
      </c>
      <c r="IOL12074" s="18" t="s">
        <v>700</v>
      </c>
      <c r="IOM12074" s="18" t="s">
        <v>700</v>
      </c>
      <c r="ION12074" s="18" t="s">
        <v>700</v>
      </c>
      <c r="IOO12074" s="18" t="s">
        <v>700</v>
      </c>
      <c r="IOP12074" s="18" t="s">
        <v>700</v>
      </c>
      <c r="IOQ12074" s="18" t="s">
        <v>700</v>
      </c>
      <c r="IOR12074" s="18" t="s">
        <v>700</v>
      </c>
      <c r="IOS12074" s="18" t="s">
        <v>700</v>
      </c>
      <c r="IOT12074" s="18" t="s">
        <v>700</v>
      </c>
      <c r="IOU12074" s="18" t="s">
        <v>700</v>
      </c>
      <c r="IOV12074" s="18" t="s">
        <v>700</v>
      </c>
      <c r="IOW12074" s="18" t="s">
        <v>700</v>
      </c>
      <c r="IOX12074" s="18" t="s">
        <v>700</v>
      </c>
      <c r="IOY12074" s="18" t="s">
        <v>700</v>
      </c>
      <c r="IOZ12074" s="18" t="s">
        <v>700</v>
      </c>
      <c r="IPA12074" s="18" t="s">
        <v>700</v>
      </c>
      <c r="IPB12074" s="18" t="s">
        <v>700</v>
      </c>
      <c r="IPC12074" s="18" t="s">
        <v>700</v>
      </c>
      <c r="IPD12074" s="18" t="s">
        <v>700</v>
      </c>
      <c r="IPE12074" s="18" t="s">
        <v>700</v>
      </c>
      <c r="IPF12074" s="18" t="s">
        <v>700</v>
      </c>
      <c r="IPG12074" s="18" t="s">
        <v>700</v>
      </c>
      <c r="IPH12074" s="18" t="s">
        <v>700</v>
      </c>
      <c r="IPI12074" s="18" t="s">
        <v>700</v>
      </c>
      <c r="IPJ12074" s="18" t="s">
        <v>700</v>
      </c>
      <c r="IPK12074" s="18" t="s">
        <v>700</v>
      </c>
      <c r="IPL12074" s="18" t="s">
        <v>700</v>
      </c>
      <c r="IPM12074" s="18" t="s">
        <v>700</v>
      </c>
      <c r="IPN12074" s="18" t="s">
        <v>700</v>
      </c>
      <c r="IPO12074" s="18" t="s">
        <v>700</v>
      </c>
      <c r="IPP12074" s="18" t="s">
        <v>700</v>
      </c>
      <c r="IPQ12074" s="18" t="s">
        <v>700</v>
      </c>
      <c r="IPR12074" s="18" t="s">
        <v>700</v>
      </c>
      <c r="IPS12074" s="18" t="s">
        <v>700</v>
      </c>
      <c r="IPT12074" s="18" t="s">
        <v>700</v>
      </c>
      <c r="IPU12074" s="18" t="s">
        <v>700</v>
      </c>
      <c r="IPV12074" s="18" t="s">
        <v>700</v>
      </c>
      <c r="IPW12074" s="18" t="s">
        <v>700</v>
      </c>
      <c r="IPX12074" s="18" t="s">
        <v>700</v>
      </c>
      <c r="IPY12074" s="18" t="s">
        <v>700</v>
      </c>
      <c r="IPZ12074" s="18" t="s">
        <v>700</v>
      </c>
      <c r="IQA12074" s="18" t="s">
        <v>700</v>
      </c>
      <c r="IQB12074" s="18" t="s">
        <v>700</v>
      </c>
      <c r="IQC12074" s="18" t="s">
        <v>700</v>
      </c>
      <c r="IQD12074" s="18" t="s">
        <v>700</v>
      </c>
      <c r="IQE12074" s="18" t="s">
        <v>700</v>
      </c>
      <c r="IQF12074" s="18" t="s">
        <v>700</v>
      </c>
      <c r="IQG12074" s="18" t="s">
        <v>700</v>
      </c>
      <c r="IQH12074" s="18" t="s">
        <v>700</v>
      </c>
      <c r="IQI12074" s="18" t="s">
        <v>700</v>
      </c>
      <c r="IQJ12074" s="18" t="s">
        <v>700</v>
      </c>
      <c r="IQK12074" s="18" t="s">
        <v>700</v>
      </c>
      <c r="IQL12074" s="18" t="s">
        <v>700</v>
      </c>
      <c r="IQM12074" s="18" t="s">
        <v>700</v>
      </c>
      <c r="IQN12074" s="18" t="s">
        <v>700</v>
      </c>
      <c r="IQO12074" s="18" t="s">
        <v>700</v>
      </c>
      <c r="IQP12074" s="18" t="s">
        <v>700</v>
      </c>
      <c r="IQQ12074" s="18" t="s">
        <v>700</v>
      </c>
      <c r="IQR12074" s="18" t="s">
        <v>700</v>
      </c>
      <c r="IQS12074" s="18" t="s">
        <v>700</v>
      </c>
      <c r="IQT12074" s="18" t="s">
        <v>700</v>
      </c>
      <c r="IQU12074" s="18" t="s">
        <v>700</v>
      </c>
      <c r="IQV12074" s="18" t="s">
        <v>700</v>
      </c>
      <c r="IQW12074" s="18" t="s">
        <v>700</v>
      </c>
      <c r="IQX12074" s="18" t="s">
        <v>700</v>
      </c>
      <c r="IQY12074" s="18" t="s">
        <v>700</v>
      </c>
      <c r="IQZ12074" s="18" t="s">
        <v>700</v>
      </c>
      <c r="IRA12074" s="18" t="s">
        <v>700</v>
      </c>
      <c r="IRB12074" s="18" t="s">
        <v>700</v>
      </c>
      <c r="IRC12074" s="18" t="s">
        <v>700</v>
      </c>
      <c r="IRD12074" s="18" t="s">
        <v>700</v>
      </c>
      <c r="IRE12074" s="18" t="s">
        <v>700</v>
      </c>
      <c r="IRF12074" s="18" t="s">
        <v>700</v>
      </c>
      <c r="IRG12074" s="18" t="s">
        <v>700</v>
      </c>
      <c r="IRH12074" s="18" t="s">
        <v>700</v>
      </c>
      <c r="IRI12074" s="18" t="s">
        <v>700</v>
      </c>
      <c r="IRJ12074" s="18" t="s">
        <v>700</v>
      </c>
      <c r="IRK12074" s="18" t="s">
        <v>700</v>
      </c>
      <c r="IRL12074" s="18" t="s">
        <v>700</v>
      </c>
      <c r="IRM12074" s="18" t="s">
        <v>700</v>
      </c>
      <c r="IRN12074" s="18" t="s">
        <v>700</v>
      </c>
      <c r="IRO12074" s="18" t="s">
        <v>700</v>
      </c>
      <c r="IRP12074" s="18" t="s">
        <v>700</v>
      </c>
      <c r="IRQ12074" s="18" t="s">
        <v>700</v>
      </c>
      <c r="IRR12074" s="18" t="s">
        <v>700</v>
      </c>
      <c r="IRS12074" s="18" t="s">
        <v>700</v>
      </c>
      <c r="IRT12074" s="18" t="s">
        <v>700</v>
      </c>
      <c r="IRU12074" s="18" t="s">
        <v>700</v>
      </c>
      <c r="IRV12074" s="18" t="s">
        <v>700</v>
      </c>
      <c r="IRW12074" s="18" t="s">
        <v>700</v>
      </c>
      <c r="IRX12074" s="18" t="s">
        <v>700</v>
      </c>
      <c r="IRY12074" s="18" t="s">
        <v>700</v>
      </c>
      <c r="IRZ12074" s="18" t="s">
        <v>700</v>
      </c>
      <c r="ISA12074" s="18" t="s">
        <v>700</v>
      </c>
      <c r="ISB12074" s="18" t="s">
        <v>700</v>
      </c>
      <c r="ISC12074" s="18" t="s">
        <v>700</v>
      </c>
      <c r="ISD12074" s="18" t="s">
        <v>700</v>
      </c>
      <c r="ISE12074" s="18" t="s">
        <v>700</v>
      </c>
      <c r="ISF12074" s="18" t="s">
        <v>700</v>
      </c>
      <c r="ISG12074" s="18" t="s">
        <v>700</v>
      </c>
      <c r="ISH12074" s="18" t="s">
        <v>700</v>
      </c>
      <c r="ISI12074" s="18" t="s">
        <v>700</v>
      </c>
      <c r="ISJ12074" s="18" t="s">
        <v>700</v>
      </c>
      <c r="ISK12074" s="18" t="s">
        <v>700</v>
      </c>
      <c r="ISL12074" s="18" t="s">
        <v>700</v>
      </c>
      <c r="ISM12074" s="18" t="s">
        <v>700</v>
      </c>
      <c r="ISN12074" s="18" t="s">
        <v>700</v>
      </c>
      <c r="ISO12074" s="18" t="s">
        <v>700</v>
      </c>
      <c r="ISP12074" s="18" t="s">
        <v>700</v>
      </c>
      <c r="ISQ12074" s="18" t="s">
        <v>700</v>
      </c>
      <c r="ISR12074" s="18" t="s">
        <v>700</v>
      </c>
      <c r="ISS12074" s="18" t="s">
        <v>700</v>
      </c>
      <c r="IST12074" s="18" t="s">
        <v>700</v>
      </c>
      <c r="ISU12074" s="18" t="s">
        <v>700</v>
      </c>
      <c r="ISV12074" s="18" t="s">
        <v>700</v>
      </c>
      <c r="ISW12074" s="18" t="s">
        <v>700</v>
      </c>
      <c r="ISX12074" s="18" t="s">
        <v>700</v>
      </c>
      <c r="ISY12074" s="18" t="s">
        <v>700</v>
      </c>
      <c r="ISZ12074" s="18" t="s">
        <v>700</v>
      </c>
      <c r="ITA12074" s="18" t="s">
        <v>700</v>
      </c>
      <c r="ITB12074" s="18" t="s">
        <v>700</v>
      </c>
      <c r="ITC12074" s="18" t="s">
        <v>700</v>
      </c>
      <c r="ITD12074" s="18" t="s">
        <v>700</v>
      </c>
      <c r="ITE12074" s="18" t="s">
        <v>700</v>
      </c>
      <c r="ITF12074" s="18" t="s">
        <v>700</v>
      </c>
      <c r="ITG12074" s="18" t="s">
        <v>700</v>
      </c>
      <c r="ITH12074" s="18" t="s">
        <v>700</v>
      </c>
      <c r="ITI12074" s="18" t="s">
        <v>700</v>
      </c>
      <c r="ITJ12074" s="18" t="s">
        <v>700</v>
      </c>
      <c r="ITK12074" s="18" t="s">
        <v>700</v>
      </c>
      <c r="ITL12074" s="18" t="s">
        <v>700</v>
      </c>
      <c r="ITM12074" s="18" t="s">
        <v>700</v>
      </c>
      <c r="ITN12074" s="18" t="s">
        <v>700</v>
      </c>
      <c r="ITO12074" s="18" t="s">
        <v>700</v>
      </c>
      <c r="ITP12074" s="18" t="s">
        <v>700</v>
      </c>
      <c r="ITQ12074" s="18" t="s">
        <v>700</v>
      </c>
      <c r="ITR12074" s="18" t="s">
        <v>700</v>
      </c>
      <c r="ITS12074" s="18" t="s">
        <v>700</v>
      </c>
      <c r="ITT12074" s="18" t="s">
        <v>700</v>
      </c>
      <c r="ITU12074" s="18" t="s">
        <v>700</v>
      </c>
      <c r="ITV12074" s="18" t="s">
        <v>700</v>
      </c>
      <c r="ITW12074" s="18" t="s">
        <v>700</v>
      </c>
      <c r="ITX12074" s="18" t="s">
        <v>700</v>
      </c>
      <c r="ITY12074" s="18" t="s">
        <v>700</v>
      </c>
      <c r="ITZ12074" s="18" t="s">
        <v>700</v>
      </c>
      <c r="IUA12074" s="18" t="s">
        <v>700</v>
      </c>
      <c r="IUB12074" s="18" t="s">
        <v>700</v>
      </c>
      <c r="IUC12074" s="18" t="s">
        <v>700</v>
      </c>
      <c r="IUD12074" s="18" t="s">
        <v>700</v>
      </c>
      <c r="IUE12074" s="18" t="s">
        <v>700</v>
      </c>
      <c r="IUF12074" s="18" t="s">
        <v>700</v>
      </c>
      <c r="IUG12074" s="18" t="s">
        <v>700</v>
      </c>
      <c r="IUH12074" s="18" t="s">
        <v>700</v>
      </c>
      <c r="IUI12074" s="18" t="s">
        <v>700</v>
      </c>
      <c r="IUJ12074" s="18" t="s">
        <v>700</v>
      </c>
      <c r="IUK12074" s="18" t="s">
        <v>700</v>
      </c>
      <c r="IUL12074" s="18" t="s">
        <v>700</v>
      </c>
      <c r="IUM12074" s="18" t="s">
        <v>700</v>
      </c>
      <c r="IUN12074" s="18" t="s">
        <v>700</v>
      </c>
      <c r="IUO12074" s="18" t="s">
        <v>700</v>
      </c>
      <c r="IUP12074" s="18" t="s">
        <v>700</v>
      </c>
      <c r="IUQ12074" s="18" t="s">
        <v>700</v>
      </c>
      <c r="IUR12074" s="18" t="s">
        <v>700</v>
      </c>
      <c r="IUS12074" s="18" t="s">
        <v>700</v>
      </c>
      <c r="IUT12074" s="18" t="s">
        <v>700</v>
      </c>
      <c r="IUU12074" s="18" t="s">
        <v>700</v>
      </c>
      <c r="IUV12074" s="18" t="s">
        <v>700</v>
      </c>
      <c r="IUW12074" s="18" t="s">
        <v>700</v>
      </c>
      <c r="IUX12074" s="18" t="s">
        <v>700</v>
      </c>
      <c r="IUY12074" s="18" t="s">
        <v>700</v>
      </c>
      <c r="IUZ12074" s="18" t="s">
        <v>700</v>
      </c>
      <c r="IVA12074" s="18" t="s">
        <v>700</v>
      </c>
      <c r="IVB12074" s="18" t="s">
        <v>700</v>
      </c>
      <c r="IVC12074" s="18" t="s">
        <v>700</v>
      </c>
      <c r="IVD12074" s="18" t="s">
        <v>700</v>
      </c>
      <c r="IVE12074" s="18" t="s">
        <v>700</v>
      </c>
      <c r="IVF12074" s="18" t="s">
        <v>700</v>
      </c>
      <c r="IVG12074" s="18" t="s">
        <v>700</v>
      </c>
      <c r="IVH12074" s="18" t="s">
        <v>700</v>
      </c>
      <c r="IVI12074" s="18" t="s">
        <v>700</v>
      </c>
      <c r="IVJ12074" s="18" t="s">
        <v>700</v>
      </c>
      <c r="IVK12074" s="18" t="s">
        <v>700</v>
      </c>
      <c r="IVL12074" s="18" t="s">
        <v>700</v>
      </c>
      <c r="IVM12074" s="18" t="s">
        <v>700</v>
      </c>
      <c r="IVN12074" s="18" t="s">
        <v>700</v>
      </c>
      <c r="IVO12074" s="18" t="s">
        <v>700</v>
      </c>
      <c r="IVP12074" s="18" t="s">
        <v>700</v>
      </c>
      <c r="IVQ12074" s="18" t="s">
        <v>700</v>
      </c>
      <c r="IVR12074" s="18" t="s">
        <v>700</v>
      </c>
      <c r="IVS12074" s="18" t="s">
        <v>700</v>
      </c>
      <c r="IVT12074" s="18" t="s">
        <v>700</v>
      </c>
      <c r="IVU12074" s="18" t="s">
        <v>700</v>
      </c>
      <c r="IVV12074" s="18" t="s">
        <v>700</v>
      </c>
      <c r="IVW12074" s="18" t="s">
        <v>700</v>
      </c>
      <c r="IVX12074" s="18" t="s">
        <v>700</v>
      </c>
      <c r="IVY12074" s="18" t="s">
        <v>700</v>
      </c>
      <c r="IVZ12074" s="18" t="s">
        <v>700</v>
      </c>
      <c r="IWA12074" s="18" t="s">
        <v>700</v>
      </c>
      <c r="IWB12074" s="18" t="s">
        <v>700</v>
      </c>
      <c r="IWC12074" s="18" t="s">
        <v>700</v>
      </c>
      <c r="IWD12074" s="18" t="s">
        <v>700</v>
      </c>
      <c r="IWE12074" s="18" t="s">
        <v>700</v>
      </c>
      <c r="IWF12074" s="18" t="s">
        <v>700</v>
      </c>
      <c r="IWG12074" s="18" t="s">
        <v>700</v>
      </c>
      <c r="IWH12074" s="18" t="s">
        <v>700</v>
      </c>
      <c r="IWI12074" s="18" t="s">
        <v>700</v>
      </c>
      <c r="IWJ12074" s="18" t="s">
        <v>700</v>
      </c>
      <c r="IWK12074" s="18" t="s">
        <v>700</v>
      </c>
      <c r="IWL12074" s="18" t="s">
        <v>700</v>
      </c>
      <c r="IWM12074" s="18" t="s">
        <v>700</v>
      </c>
      <c r="IWN12074" s="18" t="s">
        <v>700</v>
      </c>
      <c r="IWO12074" s="18" t="s">
        <v>700</v>
      </c>
      <c r="IWP12074" s="18" t="s">
        <v>700</v>
      </c>
      <c r="IWQ12074" s="18" t="s">
        <v>700</v>
      </c>
      <c r="IWR12074" s="18" t="s">
        <v>700</v>
      </c>
      <c r="IWS12074" s="18" t="s">
        <v>700</v>
      </c>
      <c r="IWT12074" s="18" t="s">
        <v>700</v>
      </c>
      <c r="IWU12074" s="18" t="s">
        <v>700</v>
      </c>
      <c r="IWV12074" s="18" t="s">
        <v>700</v>
      </c>
      <c r="IWW12074" s="18" t="s">
        <v>700</v>
      </c>
      <c r="IWX12074" s="18" t="s">
        <v>700</v>
      </c>
      <c r="IWY12074" s="18" t="s">
        <v>700</v>
      </c>
      <c r="IWZ12074" s="18" t="s">
        <v>700</v>
      </c>
      <c r="IXA12074" s="18" t="s">
        <v>700</v>
      </c>
      <c r="IXB12074" s="18" t="s">
        <v>700</v>
      </c>
      <c r="IXC12074" s="18" t="s">
        <v>700</v>
      </c>
      <c r="IXD12074" s="18" t="s">
        <v>700</v>
      </c>
      <c r="IXE12074" s="18" t="s">
        <v>700</v>
      </c>
      <c r="IXF12074" s="18" t="s">
        <v>700</v>
      </c>
      <c r="IXG12074" s="18" t="s">
        <v>700</v>
      </c>
      <c r="IXH12074" s="18" t="s">
        <v>700</v>
      </c>
      <c r="IXI12074" s="18" t="s">
        <v>700</v>
      </c>
      <c r="IXJ12074" s="18" t="s">
        <v>700</v>
      </c>
      <c r="IXK12074" s="18" t="s">
        <v>700</v>
      </c>
      <c r="IXL12074" s="18" t="s">
        <v>700</v>
      </c>
      <c r="IXM12074" s="18" t="s">
        <v>700</v>
      </c>
      <c r="IXN12074" s="18" t="s">
        <v>700</v>
      </c>
      <c r="IXO12074" s="18" t="s">
        <v>700</v>
      </c>
      <c r="IXP12074" s="18" t="s">
        <v>700</v>
      </c>
      <c r="IXQ12074" s="18" t="s">
        <v>700</v>
      </c>
      <c r="IXR12074" s="18" t="s">
        <v>700</v>
      </c>
      <c r="IXS12074" s="18" t="s">
        <v>700</v>
      </c>
      <c r="IXT12074" s="18" t="s">
        <v>700</v>
      </c>
      <c r="IXU12074" s="18" t="s">
        <v>700</v>
      </c>
      <c r="IXV12074" s="18" t="s">
        <v>700</v>
      </c>
      <c r="IXW12074" s="18" t="s">
        <v>700</v>
      </c>
      <c r="IXX12074" s="18" t="s">
        <v>700</v>
      </c>
      <c r="IXY12074" s="18" t="s">
        <v>700</v>
      </c>
      <c r="IXZ12074" s="18" t="s">
        <v>700</v>
      </c>
      <c r="IYA12074" s="18" t="s">
        <v>700</v>
      </c>
      <c r="IYB12074" s="18" t="s">
        <v>700</v>
      </c>
      <c r="IYC12074" s="18" t="s">
        <v>700</v>
      </c>
      <c r="IYD12074" s="18" t="s">
        <v>700</v>
      </c>
      <c r="IYE12074" s="18" t="s">
        <v>700</v>
      </c>
      <c r="IYF12074" s="18" t="s">
        <v>700</v>
      </c>
      <c r="IYG12074" s="18" t="s">
        <v>700</v>
      </c>
      <c r="IYH12074" s="18" t="s">
        <v>700</v>
      </c>
      <c r="IYI12074" s="18" t="s">
        <v>700</v>
      </c>
      <c r="IYJ12074" s="18" t="s">
        <v>700</v>
      </c>
      <c r="IYK12074" s="18" t="s">
        <v>700</v>
      </c>
      <c r="IYL12074" s="18" t="s">
        <v>700</v>
      </c>
      <c r="IYM12074" s="18" t="s">
        <v>700</v>
      </c>
      <c r="IYN12074" s="18" t="s">
        <v>700</v>
      </c>
      <c r="IYO12074" s="18" t="s">
        <v>700</v>
      </c>
      <c r="IYP12074" s="18" t="s">
        <v>700</v>
      </c>
      <c r="IYQ12074" s="18" t="s">
        <v>700</v>
      </c>
      <c r="IYR12074" s="18" t="s">
        <v>700</v>
      </c>
      <c r="IYS12074" s="18" t="s">
        <v>700</v>
      </c>
      <c r="IYT12074" s="18" t="s">
        <v>700</v>
      </c>
      <c r="IYU12074" s="18" t="s">
        <v>700</v>
      </c>
      <c r="IYV12074" s="18" t="s">
        <v>700</v>
      </c>
      <c r="IYW12074" s="18" t="s">
        <v>700</v>
      </c>
      <c r="IYX12074" s="18" t="s">
        <v>700</v>
      </c>
      <c r="IYY12074" s="18" t="s">
        <v>700</v>
      </c>
      <c r="IYZ12074" s="18" t="s">
        <v>700</v>
      </c>
      <c r="IZA12074" s="18" t="s">
        <v>700</v>
      </c>
      <c r="IZB12074" s="18" t="s">
        <v>700</v>
      </c>
      <c r="IZC12074" s="18" t="s">
        <v>700</v>
      </c>
      <c r="IZD12074" s="18" t="s">
        <v>700</v>
      </c>
      <c r="IZE12074" s="18" t="s">
        <v>700</v>
      </c>
      <c r="IZF12074" s="18" t="s">
        <v>700</v>
      </c>
      <c r="IZG12074" s="18" t="s">
        <v>700</v>
      </c>
      <c r="IZH12074" s="18" t="s">
        <v>700</v>
      </c>
      <c r="IZI12074" s="18" t="s">
        <v>700</v>
      </c>
      <c r="IZJ12074" s="18" t="s">
        <v>700</v>
      </c>
      <c r="IZK12074" s="18" t="s">
        <v>700</v>
      </c>
      <c r="IZL12074" s="18" t="s">
        <v>700</v>
      </c>
      <c r="IZM12074" s="18" t="s">
        <v>700</v>
      </c>
      <c r="IZN12074" s="18" t="s">
        <v>700</v>
      </c>
      <c r="IZO12074" s="18" t="s">
        <v>700</v>
      </c>
      <c r="IZP12074" s="18" t="s">
        <v>700</v>
      </c>
      <c r="IZQ12074" s="18" t="s">
        <v>700</v>
      </c>
      <c r="IZR12074" s="18" t="s">
        <v>700</v>
      </c>
      <c r="IZS12074" s="18" t="s">
        <v>700</v>
      </c>
      <c r="IZT12074" s="18" t="s">
        <v>700</v>
      </c>
      <c r="IZU12074" s="18" t="s">
        <v>700</v>
      </c>
      <c r="IZV12074" s="18" t="s">
        <v>700</v>
      </c>
      <c r="IZW12074" s="18" t="s">
        <v>700</v>
      </c>
      <c r="IZX12074" s="18" t="s">
        <v>700</v>
      </c>
      <c r="IZY12074" s="18" t="s">
        <v>700</v>
      </c>
      <c r="IZZ12074" s="18" t="s">
        <v>700</v>
      </c>
      <c r="JAA12074" s="18" t="s">
        <v>700</v>
      </c>
      <c r="JAB12074" s="18" t="s">
        <v>700</v>
      </c>
      <c r="JAC12074" s="18" t="s">
        <v>700</v>
      </c>
      <c r="JAD12074" s="18" t="s">
        <v>700</v>
      </c>
      <c r="JAE12074" s="18" t="s">
        <v>700</v>
      </c>
      <c r="JAF12074" s="18" t="s">
        <v>700</v>
      </c>
      <c r="JAG12074" s="18" t="s">
        <v>700</v>
      </c>
      <c r="JAH12074" s="18" t="s">
        <v>700</v>
      </c>
      <c r="JAI12074" s="18" t="s">
        <v>700</v>
      </c>
      <c r="JAJ12074" s="18" t="s">
        <v>700</v>
      </c>
      <c r="JAK12074" s="18" t="s">
        <v>700</v>
      </c>
      <c r="JAL12074" s="18" t="s">
        <v>700</v>
      </c>
      <c r="JAM12074" s="18" t="s">
        <v>700</v>
      </c>
      <c r="JAN12074" s="18" t="s">
        <v>700</v>
      </c>
      <c r="JAO12074" s="18" t="s">
        <v>700</v>
      </c>
      <c r="JAP12074" s="18" t="s">
        <v>700</v>
      </c>
      <c r="JAQ12074" s="18" t="s">
        <v>700</v>
      </c>
      <c r="JAR12074" s="18" t="s">
        <v>700</v>
      </c>
      <c r="JAS12074" s="18" t="s">
        <v>700</v>
      </c>
      <c r="JAT12074" s="18" t="s">
        <v>700</v>
      </c>
      <c r="JAU12074" s="18" t="s">
        <v>700</v>
      </c>
      <c r="JAV12074" s="18" t="s">
        <v>700</v>
      </c>
      <c r="JAW12074" s="18" t="s">
        <v>700</v>
      </c>
      <c r="JAX12074" s="18" t="s">
        <v>700</v>
      </c>
      <c r="JAY12074" s="18" t="s">
        <v>700</v>
      </c>
      <c r="JAZ12074" s="18" t="s">
        <v>700</v>
      </c>
      <c r="JBA12074" s="18" t="s">
        <v>700</v>
      </c>
      <c r="JBB12074" s="18" t="s">
        <v>700</v>
      </c>
      <c r="JBC12074" s="18" t="s">
        <v>700</v>
      </c>
      <c r="JBD12074" s="18" t="s">
        <v>700</v>
      </c>
      <c r="JBE12074" s="18" t="s">
        <v>700</v>
      </c>
      <c r="JBF12074" s="18" t="s">
        <v>700</v>
      </c>
      <c r="JBG12074" s="18" t="s">
        <v>700</v>
      </c>
      <c r="JBH12074" s="18" t="s">
        <v>700</v>
      </c>
      <c r="JBI12074" s="18" t="s">
        <v>700</v>
      </c>
      <c r="JBJ12074" s="18" t="s">
        <v>700</v>
      </c>
      <c r="JBK12074" s="18" t="s">
        <v>700</v>
      </c>
      <c r="JBL12074" s="18" t="s">
        <v>700</v>
      </c>
      <c r="JBM12074" s="18" t="s">
        <v>700</v>
      </c>
      <c r="JBN12074" s="18" t="s">
        <v>700</v>
      </c>
      <c r="JBO12074" s="18" t="s">
        <v>700</v>
      </c>
      <c r="JBP12074" s="18" t="s">
        <v>700</v>
      </c>
      <c r="JBQ12074" s="18" t="s">
        <v>700</v>
      </c>
      <c r="JBR12074" s="18" t="s">
        <v>700</v>
      </c>
      <c r="JBS12074" s="18" t="s">
        <v>700</v>
      </c>
      <c r="JBT12074" s="18" t="s">
        <v>700</v>
      </c>
      <c r="JBU12074" s="18" t="s">
        <v>700</v>
      </c>
      <c r="JBV12074" s="18" t="s">
        <v>700</v>
      </c>
      <c r="JBW12074" s="18" t="s">
        <v>700</v>
      </c>
      <c r="JBX12074" s="18" t="s">
        <v>700</v>
      </c>
      <c r="JBY12074" s="18" t="s">
        <v>700</v>
      </c>
      <c r="JBZ12074" s="18" t="s">
        <v>700</v>
      </c>
      <c r="JCA12074" s="18" t="s">
        <v>700</v>
      </c>
      <c r="JCB12074" s="18" t="s">
        <v>700</v>
      </c>
      <c r="JCC12074" s="18" t="s">
        <v>700</v>
      </c>
      <c r="JCD12074" s="18" t="s">
        <v>700</v>
      </c>
      <c r="JCE12074" s="18" t="s">
        <v>700</v>
      </c>
      <c r="JCF12074" s="18" t="s">
        <v>700</v>
      </c>
      <c r="JCG12074" s="18" t="s">
        <v>700</v>
      </c>
      <c r="JCH12074" s="18" t="s">
        <v>700</v>
      </c>
      <c r="JCI12074" s="18" t="s">
        <v>700</v>
      </c>
      <c r="JCJ12074" s="18" t="s">
        <v>700</v>
      </c>
      <c r="JCK12074" s="18" t="s">
        <v>700</v>
      </c>
      <c r="JCL12074" s="18" t="s">
        <v>700</v>
      </c>
      <c r="JCM12074" s="18" t="s">
        <v>700</v>
      </c>
      <c r="JCN12074" s="18" t="s">
        <v>700</v>
      </c>
      <c r="JCO12074" s="18" t="s">
        <v>700</v>
      </c>
      <c r="JCP12074" s="18" t="s">
        <v>700</v>
      </c>
      <c r="JCQ12074" s="18" t="s">
        <v>700</v>
      </c>
      <c r="JCR12074" s="18" t="s">
        <v>700</v>
      </c>
      <c r="JCS12074" s="18" t="s">
        <v>700</v>
      </c>
      <c r="JCT12074" s="18" t="s">
        <v>700</v>
      </c>
      <c r="JCU12074" s="18" t="s">
        <v>700</v>
      </c>
      <c r="JCV12074" s="18" t="s">
        <v>700</v>
      </c>
      <c r="JCW12074" s="18" t="s">
        <v>700</v>
      </c>
      <c r="JCX12074" s="18" t="s">
        <v>700</v>
      </c>
      <c r="JCY12074" s="18" t="s">
        <v>700</v>
      </c>
      <c r="JCZ12074" s="18" t="s">
        <v>700</v>
      </c>
      <c r="JDA12074" s="18" t="s">
        <v>700</v>
      </c>
      <c r="JDB12074" s="18" t="s">
        <v>700</v>
      </c>
      <c r="JDC12074" s="18" t="s">
        <v>700</v>
      </c>
      <c r="JDD12074" s="18" t="s">
        <v>700</v>
      </c>
      <c r="JDE12074" s="18" t="s">
        <v>700</v>
      </c>
      <c r="JDF12074" s="18" t="s">
        <v>700</v>
      </c>
      <c r="JDG12074" s="18" t="s">
        <v>700</v>
      </c>
      <c r="JDH12074" s="18" t="s">
        <v>700</v>
      </c>
      <c r="JDI12074" s="18" t="s">
        <v>700</v>
      </c>
      <c r="JDJ12074" s="18" t="s">
        <v>700</v>
      </c>
      <c r="JDK12074" s="18" t="s">
        <v>700</v>
      </c>
      <c r="JDL12074" s="18" t="s">
        <v>700</v>
      </c>
      <c r="JDM12074" s="18" t="s">
        <v>700</v>
      </c>
      <c r="JDN12074" s="18" t="s">
        <v>700</v>
      </c>
      <c r="JDO12074" s="18" t="s">
        <v>700</v>
      </c>
      <c r="JDP12074" s="18" t="s">
        <v>700</v>
      </c>
      <c r="JDQ12074" s="18" t="s">
        <v>700</v>
      </c>
      <c r="JDR12074" s="18" t="s">
        <v>700</v>
      </c>
      <c r="JDS12074" s="18" t="s">
        <v>700</v>
      </c>
      <c r="JDT12074" s="18" t="s">
        <v>700</v>
      </c>
      <c r="JDU12074" s="18" t="s">
        <v>700</v>
      </c>
      <c r="JDV12074" s="18" t="s">
        <v>700</v>
      </c>
      <c r="JDW12074" s="18" t="s">
        <v>700</v>
      </c>
      <c r="JDX12074" s="18" t="s">
        <v>700</v>
      </c>
      <c r="JDY12074" s="18" t="s">
        <v>700</v>
      </c>
      <c r="JDZ12074" s="18" t="s">
        <v>700</v>
      </c>
      <c r="JEA12074" s="18" t="s">
        <v>700</v>
      </c>
      <c r="JEB12074" s="18" t="s">
        <v>700</v>
      </c>
      <c r="JEC12074" s="18" t="s">
        <v>700</v>
      </c>
      <c r="JED12074" s="18" t="s">
        <v>700</v>
      </c>
      <c r="JEE12074" s="18" t="s">
        <v>700</v>
      </c>
      <c r="JEF12074" s="18" t="s">
        <v>700</v>
      </c>
      <c r="JEG12074" s="18" t="s">
        <v>700</v>
      </c>
      <c r="JEH12074" s="18" t="s">
        <v>700</v>
      </c>
      <c r="JEI12074" s="18" t="s">
        <v>700</v>
      </c>
      <c r="JEJ12074" s="18" t="s">
        <v>700</v>
      </c>
      <c r="JEK12074" s="18" t="s">
        <v>700</v>
      </c>
      <c r="JEL12074" s="18" t="s">
        <v>700</v>
      </c>
      <c r="JEM12074" s="18" t="s">
        <v>700</v>
      </c>
      <c r="JEN12074" s="18" t="s">
        <v>700</v>
      </c>
      <c r="JEO12074" s="18" t="s">
        <v>700</v>
      </c>
      <c r="JEP12074" s="18" t="s">
        <v>700</v>
      </c>
      <c r="JEQ12074" s="18" t="s">
        <v>700</v>
      </c>
      <c r="JER12074" s="18" t="s">
        <v>700</v>
      </c>
      <c r="JES12074" s="18" t="s">
        <v>700</v>
      </c>
      <c r="JET12074" s="18" t="s">
        <v>700</v>
      </c>
      <c r="JEU12074" s="18" t="s">
        <v>700</v>
      </c>
      <c r="JEV12074" s="18" t="s">
        <v>700</v>
      </c>
      <c r="JEW12074" s="18" t="s">
        <v>700</v>
      </c>
      <c r="JEX12074" s="18" t="s">
        <v>700</v>
      </c>
      <c r="JEY12074" s="18" t="s">
        <v>700</v>
      </c>
      <c r="JEZ12074" s="18" t="s">
        <v>700</v>
      </c>
      <c r="JFA12074" s="18" t="s">
        <v>700</v>
      </c>
      <c r="JFB12074" s="18" t="s">
        <v>700</v>
      </c>
      <c r="JFC12074" s="18" t="s">
        <v>700</v>
      </c>
      <c r="JFD12074" s="18" t="s">
        <v>700</v>
      </c>
      <c r="JFE12074" s="18" t="s">
        <v>700</v>
      </c>
      <c r="JFF12074" s="18" t="s">
        <v>700</v>
      </c>
      <c r="JFG12074" s="18" t="s">
        <v>700</v>
      </c>
      <c r="JFH12074" s="18" t="s">
        <v>700</v>
      </c>
      <c r="JFI12074" s="18" t="s">
        <v>700</v>
      </c>
      <c r="JFJ12074" s="18" t="s">
        <v>700</v>
      </c>
      <c r="JFK12074" s="18" t="s">
        <v>700</v>
      </c>
      <c r="JFL12074" s="18" t="s">
        <v>700</v>
      </c>
      <c r="JFM12074" s="18" t="s">
        <v>700</v>
      </c>
      <c r="JFN12074" s="18" t="s">
        <v>700</v>
      </c>
      <c r="JFO12074" s="18" t="s">
        <v>700</v>
      </c>
      <c r="JFP12074" s="18" t="s">
        <v>700</v>
      </c>
      <c r="JFQ12074" s="18" t="s">
        <v>700</v>
      </c>
      <c r="JFR12074" s="18" t="s">
        <v>700</v>
      </c>
      <c r="JFS12074" s="18" t="s">
        <v>700</v>
      </c>
      <c r="JFT12074" s="18" t="s">
        <v>700</v>
      </c>
      <c r="JFU12074" s="18" t="s">
        <v>700</v>
      </c>
      <c r="JFV12074" s="18" t="s">
        <v>700</v>
      </c>
      <c r="JFW12074" s="18" t="s">
        <v>700</v>
      </c>
      <c r="JFX12074" s="18" t="s">
        <v>700</v>
      </c>
      <c r="JFY12074" s="18" t="s">
        <v>700</v>
      </c>
      <c r="JFZ12074" s="18" t="s">
        <v>700</v>
      </c>
      <c r="JGA12074" s="18" t="s">
        <v>700</v>
      </c>
      <c r="JGB12074" s="18" t="s">
        <v>700</v>
      </c>
      <c r="JGC12074" s="18" t="s">
        <v>700</v>
      </c>
      <c r="JGD12074" s="18" t="s">
        <v>700</v>
      </c>
      <c r="JGE12074" s="18" t="s">
        <v>700</v>
      </c>
      <c r="JGF12074" s="18" t="s">
        <v>700</v>
      </c>
      <c r="JGG12074" s="18" t="s">
        <v>700</v>
      </c>
      <c r="JGH12074" s="18" t="s">
        <v>700</v>
      </c>
      <c r="JGI12074" s="18" t="s">
        <v>700</v>
      </c>
      <c r="JGJ12074" s="18" t="s">
        <v>700</v>
      </c>
      <c r="JGK12074" s="18" t="s">
        <v>700</v>
      </c>
      <c r="JGL12074" s="18" t="s">
        <v>700</v>
      </c>
      <c r="JGM12074" s="18" t="s">
        <v>700</v>
      </c>
      <c r="JGN12074" s="18" t="s">
        <v>700</v>
      </c>
      <c r="JGO12074" s="18" t="s">
        <v>700</v>
      </c>
      <c r="JGP12074" s="18" t="s">
        <v>700</v>
      </c>
      <c r="JGQ12074" s="18" t="s">
        <v>700</v>
      </c>
      <c r="JGR12074" s="18" t="s">
        <v>700</v>
      </c>
      <c r="JGS12074" s="18" t="s">
        <v>700</v>
      </c>
      <c r="JGT12074" s="18" t="s">
        <v>700</v>
      </c>
      <c r="JGU12074" s="18" t="s">
        <v>700</v>
      </c>
      <c r="JGV12074" s="18" t="s">
        <v>700</v>
      </c>
      <c r="JGW12074" s="18" t="s">
        <v>700</v>
      </c>
      <c r="JGX12074" s="18" t="s">
        <v>700</v>
      </c>
      <c r="JGY12074" s="18" t="s">
        <v>700</v>
      </c>
      <c r="JGZ12074" s="18" t="s">
        <v>700</v>
      </c>
      <c r="JHA12074" s="18" t="s">
        <v>700</v>
      </c>
      <c r="JHB12074" s="18" t="s">
        <v>700</v>
      </c>
      <c r="JHC12074" s="18" t="s">
        <v>700</v>
      </c>
      <c r="JHD12074" s="18" t="s">
        <v>700</v>
      </c>
      <c r="JHE12074" s="18" t="s">
        <v>700</v>
      </c>
      <c r="JHF12074" s="18" t="s">
        <v>700</v>
      </c>
      <c r="JHG12074" s="18" t="s">
        <v>700</v>
      </c>
      <c r="JHH12074" s="18" t="s">
        <v>700</v>
      </c>
      <c r="JHI12074" s="18" t="s">
        <v>700</v>
      </c>
      <c r="JHJ12074" s="18" t="s">
        <v>700</v>
      </c>
      <c r="JHK12074" s="18" t="s">
        <v>700</v>
      </c>
      <c r="JHL12074" s="18" t="s">
        <v>700</v>
      </c>
      <c r="JHM12074" s="18" t="s">
        <v>700</v>
      </c>
      <c r="JHN12074" s="18" t="s">
        <v>700</v>
      </c>
      <c r="JHO12074" s="18" t="s">
        <v>700</v>
      </c>
      <c r="JHP12074" s="18" t="s">
        <v>700</v>
      </c>
      <c r="JHQ12074" s="18" t="s">
        <v>700</v>
      </c>
      <c r="JHR12074" s="18" t="s">
        <v>700</v>
      </c>
      <c r="JHS12074" s="18" t="s">
        <v>700</v>
      </c>
      <c r="JHT12074" s="18" t="s">
        <v>700</v>
      </c>
      <c r="JHU12074" s="18" t="s">
        <v>700</v>
      </c>
      <c r="JHV12074" s="18" t="s">
        <v>700</v>
      </c>
      <c r="JHW12074" s="18" t="s">
        <v>700</v>
      </c>
      <c r="JHX12074" s="18" t="s">
        <v>700</v>
      </c>
      <c r="JHY12074" s="18" t="s">
        <v>700</v>
      </c>
      <c r="JHZ12074" s="18" t="s">
        <v>700</v>
      </c>
      <c r="JIA12074" s="18" t="s">
        <v>700</v>
      </c>
      <c r="JIB12074" s="18" t="s">
        <v>700</v>
      </c>
      <c r="JIC12074" s="18" t="s">
        <v>700</v>
      </c>
      <c r="JID12074" s="18" t="s">
        <v>700</v>
      </c>
      <c r="JIE12074" s="18" t="s">
        <v>700</v>
      </c>
      <c r="JIF12074" s="18" t="s">
        <v>700</v>
      </c>
      <c r="JIG12074" s="18" t="s">
        <v>700</v>
      </c>
      <c r="JIH12074" s="18" t="s">
        <v>700</v>
      </c>
      <c r="JII12074" s="18" t="s">
        <v>700</v>
      </c>
      <c r="JIJ12074" s="18" t="s">
        <v>700</v>
      </c>
      <c r="JIK12074" s="18" t="s">
        <v>700</v>
      </c>
      <c r="JIL12074" s="18" t="s">
        <v>700</v>
      </c>
      <c r="JIM12074" s="18" t="s">
        <v>700</v>
      </c>
      <c r="JIN12074" s="18" t="s">
        <v>700</v>
      </c>
      <c r="JIO12074" s="18" t="s">
        <v>700</v>
      </c>
      <c r="JIP12074" s="18" t="s">
        <v>700</v>
      </c>
      <c r="JIQ12074" s="18" t="s">
        <v>700</v>
      </c>
      <c r="JIR12074" s="18" t="s">
        <v>700</v>
      </c>
      <c r="JIS12074" s="18" t="s">
        <v>700</v>
      </c>
      <c r="JIT12074" s="18" t="s">
        <v>700</v>
      </c>
      <c r="JIU12074" s="18" t="s">
        <v>700</v>
      </c>
      <c r="JIV12074" s="18" t="s">
        <v>700</v>
      </c>
      <c r="JIW12074" s="18" t="s">
        <v>700</v>
      </c>
      <c r="JIX12074" s="18" t="s">
        <v>700</v>
      </c>
      <c r="JIY12074" s="18" t="s">
        <v>700</v>
      </c>
      <c r="JIZ12074" s="18" t="s">
        <v>700</v>
      </c>
      <c r="JJA12074" s="18" t="s">
        <v>700</v>
      </c>
      <c r="JJB12074" s="18" t="s">
        <v>700</v>
      </c>
      <c r="JJC12074" s="18" t="s">
        <v>700</v>
      </c>
      <c r="JJD12074" s="18" t="s">
        <v>700</v>
      </c>
      <c r="JJE12074" s="18" t="s">
        <v>700</v>
      </c>
      <c r="JJF12074" s="18" t="s">
        <v>700</v>
      </c>
      <c r="JJG12074" s="18" t="s">
        <v>700</v>
      </c>
      <c r="JJH12074" s="18" t="s">
        <v>700</v>
      </c>
      <c r="JJI12074" s="18" t="s">
        <v>700</v>
      </c>
      <c r="JJJ12074" s="18" t="s">
        <v>700</v>
      </c>
      <c r="JJK12074" s="18" t="s">
        <v>700</v>
      </c>
      <c r="JJL12074" s="18" t="s">
        <v>700</v>
      </c>
      <c r="JJM12074" s="18" t="s">
        <v>700</v>
      </c>
      <c r="JJN12074" s="18" t="s">
        <v>700</v>
      </c>
      <c r="JJO12074" s="18" t="s">
        <v>700</v>
      </c>
      <c r="JJP12074" s="18" t="s">
        <v>700</v>
      </c>
      <c r="JJQ12074" s="18" t="s">
        <v>700</v>
      </c>
      <c r="JJR12074" s="18" t="s">
        <v>700</v>
      </c>
      <c r="JJS12074" s="18" t="s">
        <v>700</v>
      </c>
      <c r="JJT12074" s="18" t="s">
        <v>700</v>
      </c>
      <c r="JJU12074" s="18" t="s">
        <v>700</v>
      </c>
      <c r="JJV12074" s="18" t="s">
        <v>700</v>
      </c>
      <c r="JJW12074" s="18" t="s">
        <v>700</v>
      </c>
      <c r="JJX12074" s="18" t="s">
        <v>700</v>
      </c>
      <c r="JJY12074" s="18" t="s">
        <v>700</v>
      </c>
      <c r="JJZ12074" s="18" t="s">
        <v>700</v>
      </c>
      <c r="JKA12074" s="18" t="s">
        <v>700</v>
      </c>
      <c r="JKB12074" s="18" t="s">
        <v>700</v>
      </c>
      <c r="JKC12074" s="18" t="s">
        <v>700</v>
      </c>
      <c r="JKD12074" s="18" t="s">
        <v>700</v>
      </c>
      <c r="JKE12074" s="18" t="s">
        <v>700</v>
      </c>
      <c r="JKF12074" s="18" t="s">
        <v>700</v>
      </c>
      <c r="JKG12074" s="18" t="s">
        <v>700</v>
      </c>
      <c r="JKH12074" s="18" t="s">
        <v>700</v>
      </c>
      <c r="JKI12074" s="18" t="s">
        <v>700</v>
      </c>
      <c r="JKJ12074" s="18" t="s">
        <v>700</v>
      </c>
      <c r="JKK12074" s="18" t="s">
        <v>700</v>
      </c>
      <c r="JKL12074" s="18" t="s">
        <v>700</v>
      </c>
      <c r="JKM12074" s="18" t="s">
        <v>700</v>
      </c>
      <c r="JKN12074" s="18" t="s">
        <v>700</v>
      </c>
      <c r="JKO12074" s="18" t="s">
        <v>700</v>
      </c>
      <c r="JKP12074" s="18" t="s">
        <v>700</v>
      </c>
      <c r="JKQ12074" s="18" t="s">
        <v>700</v>
      </c>
      <c r="JKR12074" s="18" t="s">
        <v>700</v>
      </c>
      <c r="JKS12074" s="18" t="s">
        <v>700</v>
      </c>
      <c r="JKT12074" s="18" t="s">
        <v>700</v>
      </c>
      <c r="JKU12074" s="18" t="s">
        <v>700</v>
      </c>
      <c r="JKV12074" s="18" t="s">
        <v>700</v>
      </c>
      <c r="JKW12074" s="18" t="s">
        <v>700</v>
      </c>
      <c r="JKX12074" s="18" t="s">
        <v>700</v>
      </c>
      <c r="JKY12074" s="18" t="s">
        <v>700</v>
      </c>
      <c r="JKZ12074" s="18" t="s">
        <v>700</v>
      </c>
      <c r="JLA12074" s="18" t="s">
        <v>700</v>
      </c>
      <c r="JLB12074" s="18" t="s">
        <v>700</v>
      </c>
      <c r="JLC12074" s="18" t="s">
        <v>700</v>
      </c>
      <c r="JLD12074" s="18" t="s">
        <v>700</v>
      </c>
      <c r="JLE12074" s="18" t="s">
        <v>700</v>
      </c>
      <c r="JLF12074" s="18" t="s">
        <v>700</v>
      </c>
      <c r="JLG12074" s="18" t="s">
        <v>700</v>
      </c>
      <c r="JLH12074" s="18" t="s">
        <v>700</v>
      </c>
      <c r="JLI12074" s="18" t="s">
        <v>700</v>
      </c>
      <c r="JLJ12074" s="18" t="s">
        <v>700</v>
      </c>
      <c r="JLK12074" s="18" t="s">
        <v>700</v>
      </c>
      <c r="JLL12074" s="18" t="s">
        <v>700</v>
      </c>
      <c r="JLM12074" s="18" t="s">
        <v>700</v>
      </c>
      <c r="JLN12074" s="18" t="s">
        <v>700</v>
      </c>
      <c r="JLO12074" s="18" t="s">
        <v>700</v>
      </c>
      <c r="JLP12074" s="18" t="s">
        <v>700</v>
      </c>
      <c r="JLQ12074" s="18" t="s">
        <v>700</v>
      </c>
      <c r="JLR12074" s="18" t="s">
        <v>700</v>
      </c>
      <c r="JLS12074" s="18" t="s">
        <v>700</v>
      </c>
      <c r="JLT12074" s="18" t="s">
        <v>700</v>
      </c>
      <c r="JLU12074" s="18" t="s">
        <v>700</v>
      </c>
      <c r="JLV12074" s="18" t="s">
        <v>700</v>
      </c>
      <c r="JLW12074" s="18" t="s">
        <v>700</v>
      </c>
      <c r="JLX12074" s="18" t="s">
        <v>700</v>
      </c>
      <c r="JLY12074" s="18" t="s">
        <v>700</v>
      </c>
      <c r="JLZ12074" s="18" t="s">
        <v>700</v>
      </c>
      <c r="JMA12074" s="18" t="s">
        <v>700</v>
      </c>
      <c r="JMB12074" s="18" t="s">
        <v>700</v>
      </c>
      <c r="JMC12074" s="18" t="s">
        <v>700</v>
      </c>
      <c r="JMD12074" s="18" t="s">
        <v>700</v>
      </c>
      <c r="JME12074" s="18" t="s">
        <v>700</v>
      </c>
      <c r="JMF12074" s="18" t="s">
        <v>700</v>
      </c>
      <c r="JMG12074" s="18" t="s">
        <v>700</v>
      </c>
      <c r="JMH12074" s="18" t="s">
        <v>700</v>
      </c>
      <c r="JMI12074" s="18" t="s">
        <v>700</v>
      </c>
      <c r="JMJ12074" s="18" t="s">
        <v>700</v>
      </c>
      <c r="JMK12074" s="18" t="s">
        <v>700</v>
      </c>
      <c r="JML12074" s="18" t="s">
        <v>700</v>
      </c>
      <c r="JMM12074" s="18" t="s">
        <v>700</v>
      </c>
      <c r="JMN12074" s="18" t="s">
        <v>700</v>
      </c>
      <c r="JMO12074" s="18" t="s">
        <v>700</v>
      </c>
      <c r="JMP12074" s="18" t="s">
        <v>700</v>
      </c>
      <c r="JMQ12074" s="18" t="s">
        <v>700</v>
      </c>
      <c r="JMR12074" s="18" t="s">
        <v>700</v>
      </c>
      <c r="JMS12074" s="18" t="s">
        <v>700</v>
      </c>
      <c r="JMT12074" s="18" t="s">
        <v>700</v>
      </c>
      <c r="JMU12074" s="18" t="s">
        <v>700</v>
      </c>
      <c r="JMV12074" s="18" t="s">
        <v>700</v>
      </c>
      <c r="JMW12074" s="18" t="s">
        <v>700</v>
      </c>
      <c r="JMX12074" s="18" t="s">
        <v>700</v>
      </c>
      <c r="JMY12074" s="18" t="s">
        <v>700</v>
      </c>
      <c r="JMZ12074" s="18" t="s">
        <v>700</v>
      </c>
      <c r="JNA12074" s="18" t="s">
        <v>700</v>
      </c>
      <c r="JNB12074" s="18" t="s">
        <v>700</v>
      </c>
      <c r="JNC12074" s="18" t="s">
        <v>700</v>
      </c>
      <c r="JND12074" s="18" t="s">
        <v>700</v>
      </c>
      <c r="JNE12074" s="18" t="s">
        <v>700</v>
      </c>
      <c r="JNF12074" s="18" t="s">
        <v>700</v>
      </c>
      <c r="JNG12074" s="18" t="s">
        <v>700</v>
      </c>
      <c r="JNH12074" s="18" t="s">
        <v>700</v>
      </c>
      <c r="JNI12074" s="18" t="s">
        <v>700</v>
      </c>
      <c r="JNJ12074" s="18" t="s">
        <v>700</v>
      </c>
      <c r="JNK12074" s="18" t="s">
        <v>700</v>
      </c>
      <c r="JNL12074" s="18" t="s">
        <v>700</v>
      </c>
      <c r="JNM12074" s="18" t="s">
        <v>700</v>
      </c>
      <c r="JNN12074" s="18" t="s">
        <v>700</v>
      </c>
      <c r="JNO12074" s="18" t="s">
        <v>700</v>
      </c>
      <c r="JNP12074" s="18" t="s">
        <v>700</v>
      </c>
      <c r="JNQ12074" s="18" t="s">
        <v>700</v>
      </c>
      <c r="JNR12074" s="18" t="s">
        <v>700</v>
      </c>
      <c r="JNS12074" s="18" t="s">
        <v>700</v>
      </c>
      <c r="JNT12074" s="18" t="s">
        <v>700</v>
      </c>
      <c r="JNU12074" s="18" t="s">
        <v>700</v>
      </c>
      <c r="JNV12074" s="18" t="s">
        <v>700</v>
      </c>
      <c r="JNW12074" s="18" t="s">
        <v>700</v>
      </c>
      <c r="JNX12074" s="18" t="s">
        <v>700</v>
      </c>
      <c r="JNY12074" s="18" t="s">
        <v>700</v>
      </c>
      <c r="JNZ12074" s="18" t="s">
        <v>700</v>
      </c>
      <c r="JOA12074" s="18" t="s">
        <v>700</v>
      </c>
      <c r="JOB12074" s="18" t="s">
        <v>700</v>
      </c>
      <c r="JOC12074" s="18" t="s">
        <v>700</v>
      </c>
      <c r="JOD12074" s="18" t="s">
        <v>700</v>
      </c>
      <c r="JOE12074" s="18" t="s">
        <v>700</v>
      </c>
      <c r="JOF12074" s="18" t="s">
        <v>700</v>
      </c>
      <c r="JOG12074" s="18" t="s">
        <v>700</v>
      </c>
      <c r="JOH12074" s="18" t="s">
        <v>700</v>
      </c>
      <c r="JOI12074" s="18" t="s">
        <v>700</v>
      </c>
      <c r="JOJ12074" s="18" t="s">
        <v>700</v>
      </c>
      <c r="JOK12074" s="18" t="s">
        <v>700</v>
      </c>
      <c r="JOL12074" s="18" t="s">
        <v>700</v>
      </c>
      <c r="JOM12074" s="18" t="s">
        <v>700</v>
      </c>
      <c r="JON12074" s="18" t="s">
        <v>700</v>
      </c>
      <c r="JOO12074" s="18" t="s">
        <v>700</v>
      </c>
      <c r="JOP12074" s="18" t="s">
        <v>700</v>
      </c>
      <c r="JOQ12074" s="18" t="s">
        <v>700</v>
      </c>
      <c r="JOR12074" s="18" t="s">
        <v>700</v>
      </c>
      <c r="JOS12074" s="18" t="s">
        <v>700</v>
      </c>
      <c r="JOT12074" s="18" t="s">
        <v>700</v>
      </c>
      <c r="JOU12074" s="18" t="s">
        <v>700</v>
      </c>
      <c r="JOV12074" s="18" t="s">
        <v>700</v>
      </c>
      <c r="JOW12074" s="18" t="s">
        <v>700</v>
      </c>
      <c r="JOX12074" s="18" t="s">
        <v>700</v>
      </c>
      <c r="JOY12074" s="18" t="s">
        <v>700</v>
      </c>
      <c r="JOZ12074" s="18" t="s">
        <v>700</v>
      </c>
      <c r="JPA12074" s="18" t="s">
        <v>700</v>
      </c>
      <c r="JPB12074" s="18" t="s">
        <v>700</v>
      </c>
      <c r="JPC12074" s="18" t="s">
        <v>700</v>
      </c>
      <c r="JPD12074" s="18" t="s">
        <v>700</v>
      </c>
      <c r="JPE12074" s="18" t="s">
        <v>700</v>
      </c>
      <c r="JPF12074" s="18" t="s">
        <v>700</v>
      </c>
      <c r="JPG12074" s="18" t="s">
        <v>700</v>
      </c>
      <c r="JPH12074" s="18" t="s">
        <v>700</v>
      </c>
      <c r="JPI12074" s="18" t="s">
        <v>700</v>
      </c>
      <c r="JPJ12074" s="18" t="s">
        <v>700</v>
      </c>
      <c r="JPK12074" s="18" t="s">
        <v>700</v>
      </c>
      <c r="JPL12074" s="18" t="s">
        <v>700</v>
      </c>
      <c r="JPM12074" s="18" t="s">
        <v>700</v>
      </c>
      <c r="JPN12074" s="18" t="s">
        <v>700</v>
      </c>
      <c r="JPO12074" s="18" t="s">
        <v>700</v>
      </c>
      <c r="JPP12074" s="18" t="s">
        <v>700</v>
      </c>
      <c r="JPQ12074" s="18" t="s">
        <v>700</v>
      </c>
      <c r="JPR12074" s="18" t="s">
        <v>700</v>
      </c>
      <c r="JPS12074" s="18" t="s">
        <v>700</v>
      </c>
      <c r="JPT12074" s="18" t="s">
        <v>700</v>
      </c>
      <c r="JPU12074" s="18" t="s">
        <v>700</v>
      </c>
      <c r="JPV12074" s="18" t="s">
        <v>700</v>
      </c>
      <c r="JPW12074" s="18" t="s">
        <v>700</v>
      </c>
      <c r="JPX12074" s="18" t="s">
        <v>700</v>
      </c>
      <c r="JPY12074" s="18" t="s">
        <v>700</v>
      </c>
      <c r="JPZ12074" s="18" t="s">
        <v>700</v>
      </c>
      <c r="JQA12074" s="18" t="s">
        <v>700</v>
      </c>
      <c r="JQB12074" s="18" t="s">
        <v>700</v>
      </c>
      <c r="JQC12074" s="18" t="s">
        <v>700</v>
      </c>
      <c r="JQD12074" s="18" t="s">
        <v>700</v>
      </c>
      <c r="JQE12074" s="18" t="s">
        <v>700</v>
      </c>
      <c r="JQF12074" s="18" t="s">
        <v>700</v>
      </c>
      <c r="JQG12074" s="18" t="s">
        <v>700</v>
      </c>
      <c r="JQH12074" s="18" t="s">
        <v>700</v>
      </c>
      <c r="JQI12074" s="18" t="s">
        <v>700</v>
      </c>
      <c r="JQJ12074" s="18" t="s">
        <v>700</v>
      </c>
      <c r="JQK12074" s="18" t="s">
        <v>700</v>
      </c>
      <c r="JQL12074" s="18" t="s">
        <v>700</v>
      </c>
      <c r="JQM12074" s="18" t="s">
        <v>700</v>
      </c>
      <c r="JQN12074" s="18" t="s">
        <v>700</v>
      </c>
      <c r="JQO12074" s="18" t="s">
        <v>700</v>
      </c>
      <c r="JQP12074" s="18" t="s">
        <v>700</v>
      </c>
      <c r="JQQ12074" s="18" t="s">
        <v>700</v>
      </c>
      <c r="JQR12074" s="18" t="s">
        <v>700</v>
      </c>
      <c r="JQS12074" s="18" t="s">
        <v>700</v>
      </c>
      <c r="JQT12074" s="18" t="s">
        <v>700</v>
      </c>
      <c r="JQU12074" s="18" t="s">
        <v>700</v>
      </c>
      <c r="JQV12074" s="18" t="s">
        <v>700</v>
      </c>
      <c r="JQW12074" s="18" t="s">
        <v>700</v>
      </c>
      <c r="JQX12074" s="18" t="s">
        <v>700</v>
      </c>
      <c r="JQY12074" s="18" t="s">
        <v>700</v>
      </c>
      <c r="JQZ12074" s="18" t="s">
        <v>700</v>
      </c>
      <c r="JRA12074" s="18" t="s">
        <v>700</v>
      </c>
      <c r="JRB12074" s="18" t="s">
        <v>700</v>
      </c>
      <c r="JRC12074" s="18" t="s">
        <v>700</v>
      </c>
      <c r="JRD12074" s="18" t="s">
        <v>700</v>
      </c>
      <c r="JRE12074" s="18" t="s">
        <v>700</v>
      </c>
      <c r="JRF12074" s="18" t="s">
        <v>700</v>
      </c>
      <c r="JRG12074" s="18" t="s">
        <v>700</v>
      </c>
      <c r="JRH12074" s="18" t="s">
        <v>700</v>
      </c>
      <c r="JRI12074" s="18" t="s">
        <v>700</v>
      </c>
      <c r="JRJ12074" s="18" t="s">
        <v>700</v>
      </c>
      <c r="JRK12074" s="18" t="s">
        <v>700</v>
      </c>
      <c r="JRL12074" s="18" t="s">
        <v>700</v>
      </c>
      <c r="JRM12074" s="18" t="s">
        <v>700</v>
      </c>
      <c r="JRN12074" s="18" t="s">
        <v>700</v>
      </c>
      <c r="JRO12074" s="18" t="s">
        <v>700</v>
      </c>
      <c r="JRP12074" s="18" t="s">
        <v>700</v>
      </c>
      <c r="JRQ12074" s="18" t="s">
        <v>700</v>
      </c>
      <c r="JRR12074" s="18" t="s">
        <v>700</v>
      </c>
      <c r="JRS12074" s="18" t="s">
        <v>700</v>
      </c>
      <c r="JRT12074" s="18" t="s">
        <v>700</v>
      </c>
      <c r="JRU12074" s="18" t="s">
        <v>700</v>
      </c>
      <c r="JRV12074" s="18" t="s">
        <v>700</v>
      </c>
      <c r="JRW12074" s="18" t="s">
        <v>700</v>
      </c>
      <c r="JRX12074" s="18" t="s">
        <v>700</v>
      </c>
      <c r="JRY12074" s="18" t="s">
        <v>700</v>
      </c>
      <c r="JRZ12074" s="18" t="s">
        <v>700</v>
      </c>
      <c r="JSA12074" s="18" t="s">
        <v>700</v>
      </c>
      <c r="JSB12074" s="18" t="s">
        <v>700</v>
      </c>
      <c r="JSC12074" s="18" t="s">
        <v>700</v>
      </c>
      <c r="JSD12074" s="18" t="s">
        <v>700</v>
      </c>
      <c r="JSE12074" s="18" t="s">
        <v>700</v>
      </c>
      <c r="JSF12074" s="18" t="s">
        <v>700</v>
      </c>
      <c r="JSG12074" s="18" t="s">
        <v>700</v>
      </c>
      <c r="JSH12074" s="18" t="s">
        <v>700</v>
      </c>
      <c r="JSI12074" s="18" t="s">
        <v>700</v>
      </c>
      <c r="JSJ12074" s="18" t="s">
        <v>700</v>
      </c>
      <c r="JSK12074" s="18" t="s">
        <v>700</v>
      </c>
      <c r="JSL12074" s="18" t="s">
        <v>700</v>
      </c>
      <c r="JSM12074" s="18" t="s">
        <v>700</v>
      </c>
      <c r="JSN12074" s="18" t="s">
        <v>700</v>
      </c>
      <c r="JSO12074" s="18" t="s">
        <v>700</v>
      </c>
      <c r="JSP12074" s="18" t="s">
        <v>700</v>
      </c>
      <c r="JSQ12074" s="18" t="s">
        <v>700</v>
      </c>
      <c r="JSR12074" s="18" t="s">
        <v>700</v>
      </c>
      <c r="JSS12074" s="18" t="s">
        <v>700</v>
      </c>
      <c r="JST12074" s="18" t="s">
        <v>700</v>
      </c>
      <c r="JSU12074" s="18" t="s">
        <v>700</v>
      </c>
      <c r="JSV12074" s="18" t="s">
        <v>700</v>
      </c>
      <c r="JSW12074" s="18" t="s">
        <v>700</v>
      </c>
      <c r="JSX12074" s="18" t="s">
        <v>700</v>
      </c>
      <c r="JSY12074" s="18" t="s">
        <v>700</v>
      </c>
      <c r="JSZ12074" s="18" t="s">
        <v>700</v>
      </c>
      <c r="JTA12074" s="18" t="s">
        <v>700</v>
      </c>
      <c r="JTB12074" s="18" t="s">
        <v>700</v>
      </c>
      <c r="JTC12074" s="18" t="s">
        <v>700</v>
      </c>
      <c r="JTD12074" s="18" t="s">
        <v>700</v>
      </c>
      <c r="JTE12074" s="18" t="s">
        <v>700</v>
      </c>
      <c r="JTF12074" s="18" t="s">
        <v>700</v>
      </c>
      <c r="JTG12074" s="18" t="s">
        <v>700</v>
      </c>
      <c r="JTH12074" s="18" t="s">
        <v>700</v>
      </c>
      <c r="JTI12074" s="18" t="s">
        <v>700</v>
      </c>
      <c r="JTJ12074" s="18" t="s">
        <v>700</v>
      </c>
      <c r="JTK12074" s="18" t="s">
        <v>700</v>
      </c>
      <c r="JTL12074" s="18" t="s">
        <v>700</v>
      </c>
      <c r="JTM12074" s="18" t="s">
        <v>700</v>
      </c>
      <c r="JTN12074" s="18" t="s">
        <v>700</v>
      </c>
      <c r="JTO12074" s="18" t="s">
        <v>700</v>
      </c>
      <c r="JTP12074" s="18" t="s">
        <v>700</v>
      </c>
      <c r="JTQ12074" s="18" t="s">
        <v>700</v>
      </c>
      <c r="JTR12074" s="18" t="s">
        <v>700</v>
      </c>
      <c r="JTS12074" s="18" t="s">
        <v>700</v>
      </c>
      <c r="JTT12074" s="18" t="s">
        <v>700</v>
      </c>
      <c r="JTU12074" s="18" t="s">
        <v>700</v>
      </c>
      <c r="JTV12074" s="18" t="s">
        <v>700</v>
      </c>
      <c r="JTW12074" s="18" t="s">
        <v>700</v>
      </c>
      <c r="JTX12074" s="18" t="s">
        <v>700</v>
      </c>
      <c r="JTY12074" s="18" t="s">
        <v>700</v>
      </c>
      <c r="JTZ12074" s="18" t="s">
        <v>700</v>
      </c>
      <c r="JUA12074" s="18" t="s">
        <v>700</v>
      </c>
      <c r="JUB12074" s="18" t="s">
        <v>700</v>
      </c>
      <c r="JUC12074" s="18" t="s">
        <v>700</v>
      </c>
      <c r="JUD12074" s="18" t="s">
        <v>700</v>
      </c>
      <c r="JUE12074" s="18" t="s">
        <v>700</v>
      </c>
      <c r="JUF12074" s="18" t="s">
        <v>700</v>
      </c>
      <c r="JUG12074" s="18" t="s">
        <v>700</v>
      </c>
      <c r="JUH12074" s="18" t="s">
        <v>700</v>
      </c>
      <c r="JUI12074" s="18" t="s">
        <v>700</v>
      </c>
      <c r="JUJ12074" s="18" t="s">
        <v>700</v>
      </c>
      <c r="JUK12074" s="18" t="s">
        <v>700</v>
      </c>
      <c r="JUL12074" s="18" t="s">
        <v>700</v>
      </c>
      <c r="JUM12074" s="18" t="s">
        <v>700</v>
      </c>
      <c r="JUN12074" s="18" t="s">
        <v>700</v>
      </c>
      <c r="JUO12074" s="18" t="s">
        <v>700</v>
      </c>
      <c r="JUP12074" s="18" t="s">
        <v>700</v>
      </c>
      <c r="JUQ12074" s="18" t="s">
        <v>700</v>
      </c>
      <c r="JUR12074" s="18" t="s">
        <v>700</v>
      </c>
      <c r="JUS12074" s="18" t="s">
        <v>700</v>
      </c>
      <c r="JUT12074" s="18" t="s">
        <v>700</v>
      </c>
      <c r="JUU12074" s="18" t="s">
        <v>700</v>
      </c>
      <c r="JUV12074" s="18" t="s">
        <v>700</v>
      </c>
      <c r="JUW12074" s="18" t="s">
        <v>700</v>
      </c>
      <c r="JUX12074" s="18" t="s">
        <v>700</v>
      </c>
      <c r="JUY12074" s="18" t="s">
        <v>700</v>
      </c>
      <c r="JUZ12074" s="18" t="s">
        <v>700</v>
      </c>
      <c r="JVA12074" s="18" t="s">
        <v>700</v>
      </c>
      <c r="JVB12074" s="18" t="s">
        <v>700</v>
      </c>
      <c r="JVC12074" s="18" t="s">
        <v>700</v>
      </c>
      <c r="JVD12074" s="18" t="s">
        <v>700</v>
      </c>
      <c r="JVE12074" s="18" t="s">
        <v>700</v>
      </c>
      <c r="JVF12074" s="18" t="s">
        <v>700</v>
      </c>
      <c r="JVG12074" s="18" t="s">
        <v>700</v>
      </c>
      <c r="JVH12074" s="18" t="s">
        <v>700</v>
      </c>
      <c r="JVI12074" s="18" t="s">
        <v>700</v>
      </c>
      <c r="JVJ12074" s="18" t="s">
        <v>700</v>
      </c>
      <c r="JVK12074" s="18" t="s">
        <v>700</v>
      </c>
      <c r="JVL12074" s="18" t="s">
        <v>700</v>
      </c>
      <c r="JVM12074" s="18" t="s">
        <v>700</v>
      </c>
      <c r="JVN12074" s="18" t="s">
        <v>700</v>
      </c>
      <c r="JVO12074" s="18" t="s">
        <v>700</v>
      </c>
      <c r="JVP12074" s="18" t="s">
        <v>700</v>
      </c>
      <c r="JVQ12074" s="18" t="s">
        <v>700</v>
      </c>
      <c r="JVR12074" s="18" t="s">
        <v>700</v>
      </c>
      <c r="JVS12074" s="18" t="s">
        <v>700</v>
      </c>
      <c r="JVT12074" s="18" t="s">
        <v>700</v>
      </c>
      <c r="JVU12074" s="18" t="s">
        <v>700</v>
      </c>
      <c r="JVV12074" s="18" t="s">
        <v>700</v>
      </c>
      <c r="JVW12074" s="18" t="s">
        <v>700</v>
      </c>
      <c r="JVX12074" s="18" t="s">
        <v>700</v>
      </c>
      <c r="JVY12074" s="18" t="s">
        <v>700</v>
      </c>
      <c r="JVZ12074" s="18" t="s">
        <v>700</v>
      </c>
      <c r="JWA12074" s="18" t="s">
        <v>700</v>
      </c>
      <c r="JWB12074" s="18" t="s">
        <v>700</v>
      </c>
      <c r="JWC12074" s="18" t="s">
        <v>700</v>
      </c>
      <c r="JWD12074" s="18" t="s">
        <v>700</v>
      </c>
      <c r="JWE12074" s="18" t="s">
        <v>700</v>
      </c>
      <c r="JWF12074" s="18" t="s">
        <v>700</v>
      </c>
      <c r="JWG12074" s="18" t="s">
        <v>700</v>
      </c>
      <c r="JWH12074" s="18" t="s">
        <v>700</v>
      </c>
      <c r="JWI12074" s="18" t="s">
        <v>700</v>
      </c>
      <c r="JWJ12074" s="18" t="s">
        <v>700</v>
      </c>
      <c r="JWK12074" s="18" t="s">
        <v>700</v>
      </c>
      <c r="JWL12074" s="18" t="s">
        <v>700</v>
      </c>
      <c r="JWM12074" s="18" t="s">
        <v>700</v>
      </c>
      <c r="JWN12074" s="18" t="s">
        <v>700</v>
      </c>
      <c r="JWO12074" s="18" t="s">
        <v>700</v>
      </c>
      <c r="JWP12074" s="18" t="s">
        <v>700</v>
      </c>
      <c r="JWQ12074" s="18" t="s">
        <v>700</v>
      </c>
      <c r="JWR12074" s="18" t="s">
        <v>700</v>
      </c>
      <c r="JWS12074" s="18" t="s">
        <v>700</v>
      </c>
      <c r="JWT12074" s="18" t="s">
        <v>700</v>
      </c>
      <c r="JWU12074" s="18" t="s">
        <v>700</v>
      </c>
      <c r="JWV12074" s="18" t="s">
        <v>700</v>
      </c>
      <c r="JWW12074" s="18" t="s">
        <v>700</v>
      </c>
      <c r="JWX12074" s="18" t="s">
        <v>700</v>
      </c>
      <c r="JWY12074" s="18" t="s">
        <v>700</v>
      </c>
      <c r="JWZ12074" s="18" t="s">
        <v>700</v>
      </c>
      <c r="JXA12074" s="18" t="s">
        <v>700</v>
      </c>
      <c r="JXB12074" s="18" t="s">
        <v>700</v>
      </c>
      <c r="JXC12074" s="18" t="s">
        <v>700</v>
      </c>
      <c r="JXD12074" s="18" t="s">
        <v>700</v>
      </c>
      <c r="JXE12074" s="18" t="s">
        <v>700</v>
      </c>
      <c r="JXF12074" s="18" t="s">
        <v>700</v>
      </c>
      <c r="JXG12074" s="18" t="s">
        <v>700</v>
      </c>
      <c r="JXH12074" s="18" t="s">
        <v>700</v>
      </c>
      <c r="JXI12074" s="18" t="s">
        <v>700</v>
      </c>
      <c r="JXJ12074" s="18" t="s">
        <v>700</v>
      </c>
      <c r="JXK12074" s="18" t="s">
        <v>700</v>
      </c>
      <c r="JXL12074" s="18" t="s">
        <v>700</v>
      </c>
      <c r="JXM12074" s="18" t="s">
        <v>700</v>
      </c>
      <c r="JXN12074" s="18" t="s">
        <v>700</v>
      </c>
      <c r="JXO12074" s="18" t="s">
        <v>700</v>
      </c>
      <c r="JXP12074" s="18" t="s">
        <v>700</v>
      </c>
      <c r="JXQ12074" s="18" t="s">
        <v>700</v>
      </c>
      <c r="JXR12074" s="18" t="s">
        <v>700</v>
      </c>
      <c r="JXS12074" s="18" t="s">
        <v>700</v>
      </c>
      <c r="JXT12074" s="18" t="s">
        <v>700</v>
      </c>
      <c r="JXU12074" s="18" t="s">
        <v>700</v>
      </c>
      <c r="JXV12074" s="18" t="s">
        <v>700</v>
      </c>
      <c r="JXW12074" s="18" t="s">
        <v>700</v>
      </c>
      <c r="JXX12074" s="18" t="s">
        <v>700</v>
      </c>
      <c r="JXY12074" s="18" t="s">
        <v>700</v>
      </c>
      <c r="JXZ12074" s="18" t="s">
        <v>700</v>
      </c>
      <c r="JYA12074" s="18" t="s">
        <v>700</v>
      </c>
      <c r="JYB12074" s="18" t="s">
        <v>700</v>
      </c>
      <c r="JYC12074" s="18" t="s">
        <v>700</v>
      </c>
      <c r="JYD12074" s="18" t="s">
        <v>700</v>
      </c>
      <c r="JYE12074" s="18" t="s">
        <v>700</v>
      </c>
      <c r="JYF12074" s="18" t="s">
        <v>700</v>
      </c>
      <c r="JYG12074" s="18" t="s">
        <v>700</v>
      </c>
      <c r="JYH12074" s="18" t="s">
        <v>700</v>
      </c>
      <c r="JYI12074" s="18" t="s">
        <v>700</v>
      </c>
      <c r="JYJ12074" s="18" t="s">
        <v>700</v>
      </c>
      <c r="JYK12074" s="18" t="s">
        <v>700</v>
      </c>
      <c r="JYL12074" s="18" t="s">
        <v>700</v>
      </c>
      <c r="JYM12074" s="18" t="s">
        <v>700</v>
      </c>
      <c r="JYN12074" s="18" t="s">
        <v>700</v>
      </c>
      <c r="JYO12074" s="18" t="s">
        <v>700</v>
      </c>
      <c r="JYP12074" s="18" t="s">
        <v>700</v>
      </c>
      <c r="JYQ12074" s="18" t="s">
        <v>700</v>
      </c>
      <c r="JYR12074" s="18" t="s">
        <v>700</v>
      </c>
      <c r="JYS12074" s="18" t="s">
        <v>700</v>
      </c>
      <c r="JYT12074" s="18" t="s">
        <v>700</v>
      </c>
      <c r="JYU12074" s="18" t="s">
        <v>700</v>
      </c>
      <c r="JYV12074" s="18" t="s">
        <v>700</v>
      </c>
      <c r="JYW12074" s="18" t="s">
        <v>700</v>
      </c>
      <c r="JYX12074" s="18" t="s">
        <v>700</v>
      </c>
      <c r="JYY12074" s="18" t="s">
        <v>700</v>
      </c>
      <c r="JYZ12074" s="18" t="s">
        <v>700</v>
      </c>
      <c r="JZA12074" s="18" t="s">
        <v>700</v>
      </c>
      <c r="JZB12074" s="18" t="s">
        <v>700</v>
      </c>
      <c r="JZC12074" s="18" t="s">
        <v>700</v>
      </c>
      <c r="JZD12074" s="18" t="s">
        <v>700</v>
      </c>
      <c r="JZE12074" s="18" t="s">
        <v>700</v>
      </c>
      <c r="JZF12074" s="18" t="s">
        <v>700</v>
      </c>
      <c r="JZG12074" s="18" t="s">
        <v>700</v>
      </c>
      <c r="JZH12074" s="18" t="s">
        <v>700</v>
      </c>
      <c r="JZI12074" s="18" t="s">
        <v>700</v>
      </c>
      <c r="JZJ12074" s="18" t="s">
        <v>700</v>
      </c>
      <c r="JZK12074" s="18" t="s">
        <v>700</v>
      </c>
      <c r="JZL12074" s="18" t="s">
        <v>700</v>
      </c>
      <c r="JZM12074" s="18" t="s">
        <v>700</v>
      </c>
      <c r="JZN12074" s="18" t="s">
        <v>700</v>
      </c>
      <c r="JZO12074" s="18" t="s">
        <v>700</v>
      </c>
      <c r="JZP12074" s="18" t="s">
        <v>700</v>
      </c>
      <c r="JZQ12074" s="18" t="s">
        <v>700</v>
      </c>
      <c r="JZR12074" s="18" t="s">
        <v>700</v>
      </c>
      <c r="JZS12074" s="18" t="s">
        <v>700</v>
      </c>
      <c r="JZT12074" s="18" t="s">
        <v>700</v>
      </c>
      <c r="JZU12074" s="18" t="s">
        <v>700</v>
      </c>
      <c r="JZV12074" s="18" t="s">
        <v>700</v>
      </c>
      <c r="JZW12074" s="18" t="s">
        <v>700</v>
      </c>
      <c r="JZX12074" s="18" t="s">
        <v>700</v>
      </c>
      <c r="JZY12074" s="18" t="s">
        <v>700</v>
      </c>
      <c r="JZZ12074" s="18" t="s">
        <v>700</v>
      </c>
      <c r="KAA12074" s="18" t="s">
        <v>700</v>
      </c>
      <c r="KAB12074" s="18" t="s">
        <v>700</v>
      </c>
      <c r="KAC12074" s="18" t="s">
        <v>700</v>
      </c>
      <c r="KAD12074" s="18" t="s">
        <v>700</v>
      </c>
      <c r="KAE12074" s="18" t="s">
        <v>700</v>
      </c>
      <c r="KAF12074" s="18" t="s">
        <v>700</v>
      </c>
      <c r="KAG12074" s="18" t="s">
        <v>700</v>
      </c>
      <c r="KAH12074" s="18" t="s">
        <v>700</v>
      </c>
      <c r="KAI12074" s="18" t="s">
        <v>700</v>
      </c>
      <c r="KAJ12074" s="18" t="s">
        <v>700</v>
      </c>
      <c r="KAK12074" s="18" t="s">
        <v>700</v>
      </c>
      <c r="KAL12074" s="18" t="s">
        <v>700</v>
      </c>
      <c r="KAM12074" s="18" t="s">
        <v>700</v>
      </c>
      <c r="KAN12074" s="18" t="s">
        <v>700</v>
      </c>
      <c r="KAO12074" s="18" t="s">
        <v>700</v>
      </c>
      <c r="KAP12074" s="18" t="s">
        <v>700</v>
      </c>
      <c r="KAQ12074" s="18" t="s">
        <v>700</v>
      </c>
      <c r="KAR12074" s="18" t="s">
        <v>700</v>
      </c>
      <c r="KAS12074" s="18" t="s">
        <v>700</v>
      </c>
      <c r="KAT12074" s="18" t="s">
        <v>700</v>
      </c>
      <c r="KAU12074" s="18" t="s">
        <v>700</v>
      </c>
      <c r="KAV12074" s="18" t="s">
        <v>700</v>
      </c>
      <c r="KAW12074" s="18" t="s">
        <v>700</v>
      </c>
      <c r="KAX12074" s="18" t="s">
        <v>700</v>
      </c>
      <c r="KAY12074" s="18" t="s">
        <v>700</v>
      </c>
      <c r="KAZ12074" s="18" t="s">
        <v>700</v>
      </c>
      <c r="KBA12074" s="18" t="s">
        <v>700</v>
      </c>
      <c r="KBB12074" s="18" t="s">
        <v>700</v>
      </c>
      <c r="KBC12074" s="18" t="s">
        <v>700</v>
      </c>
      <c r="KBD12074" s="18" t="s">
        <v>700</v>
      </c>
      <c r="KBE12074" s="18" t="s">
        <v>700</v>
      </c>
      <c r="KBF12074" s="18" t="s">
        <v>700</v>
      </c>
      <c r="KBG12074" s="18" t="s">
        <v>700</v>
      </c>
      <c r="KBH12074" s="18" t="s">
        <v>700</v>
      </c>
      <c r="KBI12074" s="18" t="s">
        <v>700</v>
      </c>
      <c r="KBJ12074" s="18" t="s">
        <v>700</v>
      </c>
      <c r="KBK12074" s="18" t="s">
        <v>700</v>
      </c>
      <c r="KBL12074" s="18" t="s">
        <v>700</v>
      </c>
      <c r="KBM12074" s="18" t="s">
        <v>700</v>
      </c>
      <c r="KBN12074" s="18" t="s">
        <v>700</v>
      </c>
      <c r="KBO12074" s="18" t="s">
        <v>700</v>
      </c>
      <c r="KBP12074" s="18" t="s">
        <v>700</v>
      </c>
      <c r="KBQ12074" s="18" t="s">
        <v>700</v>
      </c>
      <c r="KBR12074" s="18" t="s">
        <v>700</v>
      </c>
      <c r="KBS12074" s="18" t="s">
        <v>700</v>
      </c>
      <c r="KBT12074" s="18" t="s">
        <v>700</v>
      </c>
      <c r="KBU12074" s="18" t="s">
        <v>700</v>
      </c>
      <c r="KBV12074" s="18" t="s">
        <v>700</v>
      </c>
      <c r="KBW12074" s="18" t="s">
        <v>700</v>
      </c>
      <c r="KBX12074" s="18" t="s">
        <v>700</v>
      </c>
      <c r="KBY12074" s="18" t="s">
        <v>700</v>
      </c>
      <c r="KBZ12074" s="18" t="s">
        <v>700</v>
      </c>
      <c r="KCA12074" s="18" t="s">
        <v>700</v>
      </c>
      <c r="KCB12074" s="18" t="s">
        <v>700</v>
      </c>
      <c r="KCC12074" s="18" t="s">
        <v>700</v>
      </c>
      <c r="KCD12074" s="18" t="s">
        <v>700</v>
      </c>
      <c r="KCE12074" s="18" t="s">
        <v>700</v>
      </c>
      <c r="KCF12074" s="18" t="s">
        <v>700</v>
      </c>
      <c r="KCG12074" s="18" t="s">
        <v>700</v>
      </c>
      <c r="KCH12074" s="18" t="s">
        <v>700</v>
      </c>
      <c r="KCI12074" s="18" t="s">
        <v>700</v>
      </c>
      <c r="KCJ12074" s="18" t="s">
        <v>700</v>
      </c>
      <c r="KCK12074" s="18" t="s">
        <v>700</v>
      </c>
      <c r="KCL12074" s="18" t="s">
        <v>700</v>
      </c>
      <c r="KCM12074" s="18" t="s">
        <v>700</v>
      </c>
      <c r="KCN12074" s="18" t="s">
        <v>700</v>
      </c>
      <c r="KCO12074" s="18" t="s">
        <v>700</v>
      </c>
      <c r="KCP12074" s="18" t="s">
        <v>700</v>
      </c>
      <c r="KCQ12074" s="18" t="s">
        <v>700</v>
      </c>
      <c r="KCR12074" s="18" t="s">
        <v>700</v>
      </c>
      <c r="KCS12074" s="18" t="s">
        <v>700</v>
      </c>
      <c r="KCT12074" s="18" t="s">
        <v>700</v>
      </c>
      <c r="KCU12074" s="18" t="s">
        <v>700</v>
      </c>
      <c r="KCV12074" s="18" t="s">
        <v>700</v>
      </c>
      <c r="KCW12074" s="18" t="s">
        <v>700</v>
      </c>
      <c r="KCX12074" s="18" t="s">
        <v>700</v>
      </c>
      <c r="KCY12074" s="18" t="s">
        <v>700</v>
      </c>
      <c r="KCZ12074" s="18" t="s">
        <v>700</v>
      </c>
      <c r="KDA12074" s="18" t="s">
        <v>700</v>
      </c>
      <c r="KDB12074" s="18" t="s">
        <v>700</v>
      </c>
      <c r="KDC12074" s="18" t="s">
        <v>700</v>
      </c>
      <c r="KDD12074" s="18" t="s">
        <v>700</v>
      </c>
      <c r="KDE12074" s="18" t="s">
        <v>700</v>
      </c>
      <c r="KDF12074" s="18" t="s">
        <v>700</v>
      </c>
      <c r="KDG12074" s="18" t="s">
        <v>700</v>
      </c>
      <c r="KDH12074" s="18" t="s">
        <v>700</v>
      </c>
      <c r="KDI12074" s="18" t="s">
        <v>700</v>
      </c>
      <c r="KDJ12074" s="18" t="s">
        <v>700</v>
      </c>
      <c r="KDK12074" s="18" t="s">
        <v>700</v>
      </c>
      <c r="KDL12074" s="18" t="s">
        <v>700</v>
      </c>
      <c r="KDM12074" s="18" t="s">
        <v>700</v>
      </c>
      <c r="KDN12074" s="18" t="s">
        <v>700</v>
      </c>
      <c r="KDO12074" s="18" t="s">
        <v>700</v>
      </c>
      <c r="KDP12074" s="18" t="s">
        <v>700</v>
      </c>
      <c r="KDQ12074" s="18" t="s">
        <v>700</v>
      </c>
      <c r="KDR12074" s="18" t="s">
        <v>700</v>
      </c>
      <c r="KDS12074" s="18" t="s">
        <v>700</v>
      </c>
      <c r="KDT12074" s="18" t="s">
        <v>700</v>
      </c>
      <c r="KDU12074" s="18" t="s">
        <v>700</v>
      </c>
      <c r="KDV12074" s="18" t="s">
        <v>700</v>
      </c>
      <c r="KDW12074" s="18" t="s">
        <v>700</v>
      </c>
      <c r="KDX12074" s="18" t="s">
        <v>700</v>
      </c>
      <c r="KDY12074" s="18" t="s">
        <v>700</v>
      </c>
      <c r="KDZ12074" s="18" t="s">
        <v>700</v>
      </c>
      <c r="KEA12074" s="18" t="s">
        <v>700</v>
      </c>
      <c r="KEB12074" s="18" t="s">
        <v>700</v>
      </c>
      <c r="KEC12074" s="18" t="s">
        <v>700</v>
      </c>
      <c r="KED12074" s="18" t="s">
        <v>700</v>
      </c>
      <c r="KEE12074" s="18" t="s">
        <v>700</v>
      </c>
      <c r="KEF12074" s="18" t="s">
        <v>700</v>
      </c>
      <c r="KEG12074" s="18" t="s">
        <v>700</v>
      </c>
      <c r="KEH12074" s="18" t="s">
        <v>700</v>
      </c>
      <c r="KEI12074" s="18" t="s">
        <v>700</v>
      </c>
      <c r="KEJ12074" s="18" t="s">
        <v>700</v>
      </c>
      <c r="KEK12074" s="18" t="s">
        <v>700</v>
      </c>
      <c r="KEL12074" s="18" t="s">
        <v>700</v>
      </c>
      <c r="KEM12074" s="18" t="s">
        <v>700</v>
      </c>
      <c r="KEN12074" s="18" t="s">
        <v>700</v>
      </c>
      <c r="KEO12074" s="18" t="s">
        <v>700</v>
      </c>
      <c r="KEP12074" s="18" t="s">
        <v>700</v>
      </c>
      <c r="KEQ12074" s="18" t="s">
        <v>700</v>
      </c>
      <c r="KER12074" s="18" t="s">
        <v>700</v>
      </c>
      <c r="KES12074" s="18" t="s">
        <v>700</v>
      </c>
      <c r="KET12074" s="18" t="s">
        <v>700</v>
      </c>
      <c r="KEU12074" s="18" t="s">
        <v>700</v>
      </c>
      <c r="KEV12074" s="18" t="s">
        <v>700</v>
      </c>
      <c r="KEW12074" s="18" t="s">
        <v>700</v>
      </c>
      <c r="KEX12074" s="18" t="s">
        <v>700</v>
      </c>
      <c r="KEY12074" s="18" t="s">
        <v>700</v>
      </c>
      <c r="KEZ12074" s="18" t="s">
        <v>700</v>
      </c>
      <c r="KFA12074" s="18" t="s">
        <v>700</v>
      </c>
      <c r="KFB12074" s="18" t="s">
        <v>700</v>
      </c>
      <c r="KFC12074" s="18" t="s">
        <v>700</v>
      </c>
      <c r="KFD12074" s="18" t="s">
        <v>700</v>
      </c>
      <c r="KFE12074" s="18" t="s">
        <v>700</v>
      </c>
      <c r="KFF12074" s="18" t="s">
        <v>700</v>
      </c>
      <c r="KFG12074" s="18" t="s">
        <v>700</v>
      </c>
      <c r="KFH12074" s="18" t="s">
        <v>700</v>
      </c>
      <c r="KFI12074" s="18" t="s">
        <v>700</v>
      </c>
      <c r="KFJ12074" s="18" t="s">
        <v>700</v>
      </c>
      <c r="KFK12074" s="18" t="s">
        <v>700</v>
      </c>
      <c r="KFL12074" s="18" t="s">
        <v>700</v>
      </c>
      <c r="KFM12074" s="18" t="s">
        <v>700</v>
      </c>
      <c r="KFN12074" s="18" t="s">
        <v>700</v>
      </c>
      <c r="KFO12074" s="18" t="s">
        <v>700</v>
      </c>
      <c r="KFP12074" s="18" t="s">
        <v>700</v>
      </c>
      <c r="KFQ12074" s="18" t="s">
        <v>700</v>
      </c>
      <c r="KFR12074" s="18" t="s">
        <v>700</v>
      </c>
      <c r="KFS12074" s="18" t="s">
        <v>700</v>
      </c>
      <c r="KFT12074" s="18" t="s">
        <v>700</v>
      </c>
      <c r="KFU12074" s="18" t="s">
        <v>700</v>
      </c>
      <c r="KFV12074" s="18" t="s">
        <v>700</v>
      </c>
      <c r="KFW12074" s="18" t="s">
        <v>700</v>
      </c>
      <c r="KFX12074" s="18" t="s">
        <v>700</v>
      </c>
      <c r="KFY12074" s="18" t="s">
        <v>700</v>
      </c>
      <c r="KFZ12074" s="18" t="s">
        <v>700</v>
      </c>
      <c r="KGA12074" s="18" t="s">
        <v>700</v>
      </c>
      <c r="KGB12074" s="18" t="s">
        <v>700</v>
      </c>
      <c r="KGC12074" s="18" t="s">
        <v>700</v>
      </c>
      <c r="KGD12074" s="18" t="s">
        <v>700</v>
      </c>
      <c r="KGE12074" s="18" t="s">
        <v>700</v>
      </c>
      <c r="KGF12074" s="18" t="s">
        <v>700</v>
      </c>
      <c r="KGG12074" s="18" t="s">
        <v>700</v>
      </c>
      <c r="KGH12074" s="18" t="s">
        <v>700</v>
      </c>
      <c r="KGI12074" s="18" t="s">
        <v>700</v>
      </c>
      <c r="KGJ12074" s="18" t="s">
        <v>700</v>
      </c>
      <c r="KGK12074" s="18" t="s">
        <v>700</v>
      </c>
      <c r="KGL12074" s="18" t="s">
        <v>700</v>
      </c>
      <c r="KGM12074" s="18" t="s">
        <v>700</v>
      </c>
      <c r="KGN12074" s="18" t="s">
        <v>700</v>
      </c>
      <c r="KGO12074" s="18" t="s">
        <v>700</v>
      </c>
      <c r="KGP12074" s="18" t="s">
        <v>700</v>
      </c>
      <c r="KGQ12074" s="18" t="s">
        <v>700</v>
      </c>
      <c r="KGR12074" s="18" t="s">
        <v>700</v>
      </c>
      <c r="KGS12074" s="18" t="s">
        <v>700</v>
      </c>
      <c r="KGT12074" s="18" t="s">
        <v>700</v>
      </c>
      <c r="KGU12074" s="18" t="s">
        <v>700</v>
      </c>
      <c r="KGV12074" s="18" t="s">
        <v>700</v>
      </c>
      <c r="KGW12074" s="18" t="s">
        <v>700</v>
      </c>
      <c r="KGX12074" s="18" t="s">
        <v>700</v>
      </c>
      <c r="KGY12074" s="18" t="s">
        <v>700</v>
      </c>
      <c r="KGZ12074" s="18" t="s">
        <v>700</v>
      </c>
      <c r="KHA12074" s="18" t="s">
        <v>700</v>
      </c>
      <c r="KHB12074" s="18" t="s">
        <v>700</v>
      </c>
      <c r="KHC12074" s="18" t="s">
        <v>700</v>
      </c>
      <c r="KHD12074" s="18" t="s">
        <v>700</v>
      </c>
      <c r="KHE12074" s="18" t="s">
        <v>700</v>
      </c>
      <c r="KHF12074" s="18" t="s">
        <v>700</v>
      </c>
      <c r="KHG12074" s="18" t="s">
        <v>700</v>
      </c>
      <c r="KHH12074" s="18" t="s">
        <v>700</v>
      </c>
      <c r="KHI12074" s="18" t="s">
        <v>700</v>
      </c>
      <c r="KHJ12074" s="18" t="s">
        <v>700</v>
      </c>
      <c r="KHK12074" s="18" t="s">
        <v>700</v>
      </c>
      <c r="KHL12074" s="18" t="s">
        <v>700</v>
      </c>
      <c r="KHM12074" s="18" t="s">
        <v>700</v>
      </c>
      <c r="KHN12074" s="18" t="s">
        <v>700</v>
      </c>
      <c r="KHO12074" s="18" t="s">
        <v>700</v>
      </c>
      <c r="KHP12074" s="18" t="s">
        <v>700</v>
      </c>
      <c r="KHQ12074" s="18" t="s">
        <v>700</v>
      </c>
      <c r="KHR12074" s="18" t="s">
        <v>700</v>
      </c>
      <c r="KHS12074" s="18" t="s">
        <v>700</v>
      </c>
      <c r="KHT12074" s="18" t="s">
        <v>700</v>
      </c>
      <c r="KHU12074" s="18" t="s">
        <v>700</v>
      </c>
      <c r="KHV12074" s="18" t="s">
        <v>700</v>
      </c>
      <c r="KHW12074" s="18" t="s">
        <v>700</v>
      </c>
      <c r="KHX12074" s="18" t="s">
        <v>700</v>
      </c>
      <c r="KHY12074" s="18" t="s">
        <v>700</v>
      </c>
      <c r="KHZ12074" s="18" t="s">
        <v>700</v>
      </c>
      <c r="KIA12074" s="18" t="s">
        <v>700</v>
      </c>
      <c r="KIB12074" s="18" t="s">
        <v>700</v>
      </c>
      <c r="KIC12074" s="18" t="s">
        <v>700</v>
      </c>
      <c r="KID12074" s="18" t="s">
        <v>700</v>
      </c>
      <c r="KIE12074" s="18" t="s">
        <v>700</v>
      </c>
      <c r="KIF12074" s="18" t="s">
        <v>700</v>
      </c>
      <c r="KIG12074" s="18" t="s">
        <v>700</v>
      </c>
      <c r="KIH12074" s="18" t="s">
        <v>700</v>
      </c>
      <c r="KII12074" s="18" t="s">
        <v>700</v>
      </c>
      <c r="KIJ12074" s="18" t="s">
        <v>700</v>
      </c>
      <c r="KIK12074" s="18" t="s">
        <v>700</v>
      </c>
      <c r="KIL12074" s="18" t="s">
        <v>700</v>
      </c>
      <c r="KIM12074" s="18" t="s">
        <v>700</v>
      </c>
      <c r="KIN12074" s="18" t="s">
        <v>700</v>
      </c>
      <c r="KIO12074" s="18" t="s">
        <v>700</v>
      </c>
      <c r="KIP12074" s="18" t="s">
        <v>700</v>
      </c>
      <c r="KIQ12074" s="18" t="s">
        <v>700</v>
      </c>
      <c r="KIR12074" s="18" t="s">
        <v>700</v>
      </c>
      <c r="KIS12074" s="18" t="s">
        <v>700</v>
      </c>
      <c r="KIT12074" s="18" t="s">
        <v>700</v>
      </c>
      <c r="KIU12074" s="18" t="s">
        <v>700</v>
      </c>
      <c r="KIV12074" s="18" t="s">
        <v>700</v>
      </c>
      <c r="KIW12074" s="18" t="s">
        <v>700</v>
      </c>
      <c r="KIX12074" s="18" t="s">
        <v>700</v>
      </c>
      <c r="KIY12074" s="18" t="s">
        <v>700</v>
      </c>
      <c r="KIZ12074" s="18" t="s">
        <v>700</v>
      </c>
      <c r="KJA12074" s="18" t="s">
        <v>700</v>
      </c>
      <c r="KJB12074" s="18" t="s">
        <v>700</v>
      </c>
      <c r="KJC12074" s="18" t="s">
        <v>700</v>
      </c>
      <c r="KJD12074" s="18" t="s">
        <v>700</v>
      </c>
      <c r="KJE12074" s="18" t="s">
        <v>700</v>
      </c>
      <c r="KJF12074" s="18" t="s">
        <v>700</v>
      </c>
      <c r="KJG12074" s="18" t="s">
        <v>700</v>
      </c>
      <c r="KJH12074" s="18" t="s">
        <v>700</v>
      </c>
      <c r="KJI12074" s="18" t="s">
        <v>700</v>
      </c>
      <c r="KJJ12074" s="18" t="s">
        <v>700</v>
      </c>
      <c r="KJK12074" s="18" t="s">
        <v>700</v>
      </c>
      <c r="KJL12074" s="18" t="s">
        <v>700</v>
      </c>
      <c r="KJM12074" s="18" t="s">
        <v>700</v>
      </c>
      <c r="KJN12074" s="18" t="s">
        <v>700</v>
      </c>
      <c r="KJO12074" s="18" t="s">
        <v>700</v>
      </c>
      <c r="KJP12074" s="18" t="s">
        <v>700</v>
      </c>
      <c r="KJQ12074" s="18" t="s">
        <v>700</v>
      </c>
      <c r="KJR12074" s="18" t="s">
        <v>700</v>
      </c>
      <c r="KJS12074" s="18" t="s">
        <v>700</v>
      </c>
      <c r="KJT12074" s="18" t="s">
        <v>700</v>
      </c>
      <c r="KJU12074" s="18" t="s">
        <v>700</v>
      </c>
      <c r="KJV12074" s="18" t="s">
        <v>700</v>
      </c>
      <c r="KJW12074" s="18" t="s">
        <v>700</v>
      </c>
      <c r="KJX12074" s="18" t="s">
        <v>700</v>
      </c>
      <c r="KJY12074" s="18" t="s">
        <v>700</v>
      </c>
      <c r="KJZ12074" s="18" t="s">
        <v>700</v>
      </c>
      <c r="KKA12074" s="18" t="s">
        <v>700</v>
      </c>
      <c r="KKB12074" s="18" t="s">
        <v>700</v>
      </c>
      <c r="KKC12074" s="18" t="s">
        <v>700</v>
      </c>
      <c r="KKD12074" s="18" t="s">
        <v>700</v>
      </c>
      <c r="KKE12074" s="18" t="s">
        <v>700</v>
      </c>
      <c r="KKF12074" s="18" t="s">
        <v>700</v>
      </c>
      <c r="KKG12074" s="18" t="s">
        <v>700</v>
      </c>
      <c r="KKH12074" s="18" t="s">
        <v>700</v>
      </c>
      <c r="KKI12074" s="18" t="s">
        <v>700</v>
      </c>
      <c r="KKJ12074" s="18" t="s">
        <v>700</v>
      </c>
      <c r="KKK12074" s="18" t="s">
        <v>700</v>
      </c>
      <c r="KKL12074" s="18" t="s">
        <v>700</v>
      </c>
      <c r="KKM12074" s="18" t="s">
        <v>700</v>
      </c>
      <c r="KKN12074" s="18" t="s">
        <v>700</v>
      </c>
      <c r="KKO12074" s="18" t="s">
        <v>700</v>
      </c>
      <c r="KKP12074" s="18" t="s">
        <v>700</v>
      </c>
      <c r="KKQ12074" s="18" t="s">
        <v>700</v>
      </c>
      <c r="KKR12074" s="18" t="s">
        <v>700</v>
      </c>
      <c r="KKS12074" s="18" t="s">
        <v>700</v>
      </c>
      <c r="KKT12074" s="18" t="s">
        <v>700</v>
      </c>
      <c r="KKU12074" s="18" t="s">
        <v>700</v>
      </c>
      <c r="KKV12074" s="18" t="s">
        <v>700</v>
      </c>
      <c r="KKW12074" s="18" t="s">
        <v>700</v>
      </c>
      <c r="KKX12074" s="18" t="s">
        <v>700</v>
      </c>
      <c r="KKY12074" s="18" t="s">
        <v>700</v>
      </c>
      <c r="KKZ12074" s="18" t="s">
        <v>700</v>
      </c>
      <c r="KLA12074" s="18" t="s">
        <v>700</v>
      </c>
      <c r="KLB12074" s="18" t="s">
        <v>700</v>
      </c>
      <c r="KLC12074" s="18" t="s">
        <v>700</v>
      </c>
      <c r="KLD12074" s="18" t="s">
        <v>700</v>
      </c>
      <c r="KLE12074" s="18" t="s">
        <v>700</v>
      </c>
      <c r="KLF12074" s="18" t="s">
        <v>700</v>
      </c>
      <c r="KLG12074" s="18" t="s">
        <v>700</v>
      </c>
      <c r="KLH12074" s="18" t="s">
        <v>700</v>
      </c>
      <c r="KLI12074" s="18" t="s">
        <v>700</v>
      </c>
      <c r="KLJ12074" s="18" t="s">
        <v>700</v>
      </c>
      <c r="KLK12074" s="18" t="s">
        <v>700</v>
      </c>
      <c r="KLL12074" s="18" t="s">
        <v>700</v>
      </c>
      <c r="KLM12074" s="18" t="s">
        <v>700</v>
      </c>
      <c r="KLN12074" s="18" t="s">
        <v>700</v>
      </c>
      <c r="KLO12074" s="18" t="s">
        <v>700</v>
      </c>
      <c r="KLP12074" s="18" t="s">
        <v>700</v>
      </c>
      <c r="KLQ12074" s="18" t="s">
        <v>700</v>
      </c>
      <c r="KLR12074" s="18" t="s">
        <v>700</v>
      </c>
      <c r="KLS12074" s="18" t="s">
        <v>700</v>
      </c>
      <c r="KLT12074" s="18" t="s">
        <v>700</v>
      </c>
      <c r="KLU12074" s="18" t="s">
        <v>700</v>
      </c>
      <c r="KLV12074" s="18" t="s">
        <v>700</v>
      </c>
      <c r="KLW12074" s="18" t="s">
        <v>700</v>
      </c>
      <c r="KLX12074" s="18" t="s">
        <v>700</v>
      </c>
      <c r="KLY12074" s="18" t="s">
        <v>700</v>
      </c>
      <c r="KLZ12074" s="18" t="s">
        <v>700</v>
      </c>
      <c r="KMA12074" s="18" t="s">
        <v>700</v>
      </c>
      <c r="KMB12074" s="18" t="s">
        <v>700</v>
      </c>
      <c r="KMC12074" s="18" t="s">
        <v>700</v>
      </c>
      <c r="KMD12074" s="18" t="s">
        <v>700</v>
      </c>
      <c r="KME12074" s="18" t="s">
        <v>700</v>
      </c>
      <c r="KMF12074" s="18" t="s">
        <v>700</v>
      </c>
      <c r="KMG12074" s="18" t="s">
        <v>700</v>
      </c>
      <c r="KMH12074" s="18" t="s">
        <v>700</v>
      </c>
      <c r="KMI12074" s="18" t="s">
        <v>700</v>
      </c>
      <c r="KMJ12074" s="18" t="s">
        <v>700</v>
      </c>
      <c r="KMK12074" s="18" t="s">
        <v>700</v>
      </c>
      <c r="KML12074" s="18" t="s">
        <v>700</v>
      </c>
      <c r="KMM12074" s="18" t="s">
        <v>700</v>
      </c>
      <c r="KMN12074" s="18" t="s">
        <v>700</v>
      </c>
      <c r="KMO12074" s="18" t="s">
        <v>700</v>
      </c>
      <c r="KMP12074" s="18" t="s">
        <v>700</v>
      </c>
      <c r="KMQ12074" s="18" t="s">
        <v>700</v>
      </c>
      <c r="KMR12074" s="18" t="s">
        <v>700</v>
      </c>
      <c r="KMS12074" s="18" t="s">
        <v>700</v>
      </c>
      <c r="KMT12074" s="18" t="s">
        <v>700</v>
      </c>
      <c r="KMU12074" s="18" t="s">
        <v>700</v>
      </c>
      <c r="KMV12074" s="18" t="s">
        <v>700</v>
      </c>
      <c r="KMW12074" s="18" t="s">
        <v>700</v>
      </c>
      <c r="KMX12074" s="18" t="s">
        <v>700</v>
      </c>
      <c r="KMY12074" s="18" t="s">
        <v>700</v>
      </c>
      <c r="KMZ12074" s="18" t="s">
        <v>700</v>
      </c>
      <c r="KNA12074" s="18" t="s">
        <v>700</v>
      </c>
      <c r="KNB12074" s="18" t="s">
        <v>700</v>
      </c>
      <c r="KNC12074" s="18" t="s">
        <v>700</v>
      </c>
      <c r="KND12074" s="18" t="s">
        <v>700</v>
      </c>
      <c r="KNE12074" s="18" t="s">
        <v>700</v>
      </c>
      <c r="KNF12074" s="18" t="s">
        <v>700</v>
      </c>
      <c r="KNG12074" s="18" t="s">
        <v>700</v>
      </c>
      <c r="KNH12074" s="18" t="s">
        <v>700</v>
      </c>
      <c r="KNI12074" s="18" t="s">
        <v>700</v>
      </c>
      <c r="KNJ12074" s="18" t="s">
        <v>700</v>
      </c>
      <c r="KNK12074" s="18" t="s">
        <v>700</v>
      </c>
      <c r="KNL12074" s="18" t="s">
        <v>700</v>
      </c>
      <c r="KNM12074" s="18" t="s">
        <v>700</v>
      </c>
      <c r="KNN12074" s="18" t="s">
        <v>700</v>
      </c>
      <c r="KNO12074" s="18" t="s">
        <v>700</v>
      </c>
      <c r="KNP12074" s="18" t="s">
        <v>700</v>
      </c>
      <c r="KNQ12074" s="18" t="s">
        <v>700</v>
      </c>
      <c r="KNR12074" s="18" t="s">
        <v>700</v>
      </c>
      <c r="KNS12074" s="18" t="s">
        <v>700</v>
      </c>
      <c r="KNT12074" s="18" t="s">
        <v>700</v>
      </c>
      <c r="KNU12074" s="18" t="s">
        <v>700</v>
      </c>
      <c r="KNV12074" s="18" t="s">
        <v>700</v>
      </c>
      <c r="KNW12074" s="18" t="s">
        <v>700</v>
      </c>
      <c r="KNX12074" s="18" t="s">
        <v>700</v>
      </c>
      <c r="KNY12074" s="18" t="s">
        <v>700</v>
      </c>
      <c r="KNZ12074" s="18" t="s">
        <v>700</v>
      </c>
      <c r="KOA12074" s="18" t="s">
        <v>700</v>
      </c>
      <c r="KOB12074" s="18" t="s">
        <v>700</v>
      </c>
      <c r="KOC12074" s="18" t="s">
        <v>700</v>
      </c>
      <c r="KOD12074" s="18" t="s">
        <v>700</v>
      </c>
      <c r="KOE12074" s="18" t="s">
        <v>700</v>
      </c>
      <c r="KOF12074" s="18" t="s">
        <v>700</v>
      </c>
      <c r="KOG12074" s="18" t="s">
        <v>700</v>
      </c>
      <c r="KOH12074" s="18" t="s">
        <v>700</v>
      </c>
      <c r="KOI12074" s="18" t="s">
        <v>700</v>
      </c>
      <c r="KOJ12074" s="18" t="s">
        <v>700</v>
      </c>
      <c r="KOK12074" s="18" t="s">
        <v>700</v>
      </c>
      <c r="KOL12074" s="18" t="s">
        <v>700</v>
      </c>
      <c r="KOM12074" s="18" t="s">
        <v>700</v>
      </c>
      <c r="KON12074" s="18" t="s">
        <v>700</v>
      </c>
      <c r="KOO12074" s="18" t="s">
        <v>700</v>
      </c>
      <c r="KOP12074" s="18" t="s">
        <v>700</v>
      </c>
      <c r="KOQ12074" s="18" t="s">
        <v>700</v>
      </c>
      <c r="KOR12074" s="18" t="s">
        <v>700</v>
      </c>
      <c r="KOS12074" s="18" t="s">
        <v>700</v>
      </c>
      <c r="KOT12074" s="18" t="s">
        <v>700</v>
      </c>
      <c r="KOU12074" s="18" t="s">
        <v>700</v>
      </c>
      <c r="KOV12074" s="18" t="s">
        <v>700</v>
      </c>
      <c r="KOW12074" s="18" t="s">
        <v>700</v>
      </c>
      <c r="KOX12074" s="18" t="s">
        <v>700</v>
      </c>
      <c r="KOY12074" s="18" t="s">
        <v>700</v>
      </c>
      <c r="KOZ12074" s="18" t="s">
        <v>700</v>
      </c>
      <c r="KPA12074" s="18" t="s">
        <v>700</v>
      </c>
      <c r="KPB12074" s="18" t="s">
        <v>700</v>
      </c>
      <c r="KPC12074" s="18" t="s">
        <v>700</v>
      </c>
      <c r="KPD12074" s="18" t="s">
        <v>700</v>
      </c>
      <c r="KPE12074" s="18" t="s">
        <v>700</v>
      </c>
      <c r="KPF12074" s="18" t="s">
        <v>700</v>
      </c>
      <c r="KPG12074" s="18" t="s">
        <v>700</v>
      </c>
      <c r="KPH12074" s="18" t="s">
        <v>700</v>
      </c>
      <c r="KPI12074" s="18" t="s">
        <v>700</v>
      </c>
      <c r="KPJ12074" s="18" t="s">
        <v>700</v>
      </c>
      <c r="KPK12074" s="18" t="s">
        <v>700</v>
      </c>
      <c r="KPL12074" s="18" t="s">
        <v>700</v>
      </c>
      <c r="KPM12074" s="18" t="s">
        <v>700</v>
      </c>
      <c r="KPN12074" s="18" t="s">
        <v>700</v>
      </c>
      <c r="KPO12074" s="18" t="s">
        <v>700</v>
      </c>
      <c r="KPP12074" s="18" t="s">
        <v>700</v>
      </c>
      <c r="KPQ12074" s="18" t="s">
        <v>700</v>
      </c>
      <c r="KPR12074" s="18" t="s">
        <v>700</v>
      </c>
      <c r="KPS12074" s="18" t="s">
        <v>700</v>
      </c>
      <c r="KPT12074" s="18" t="s">
        <v>700</v>
      </c>
      <c r="KPU12074" s="18" t="s">
        <v>700</v>
      </c>
      <c r="KPV12074" s="18" t="s">
        <v>700</v>
      </c>
      <c r="KPW12074" s="18" t="s">
        <v>700</v>
      </c>
      <c r="KPX12074" s="18" t="s">
        <v>700</v>
      </c>
      <c r="KPY12074" s="18" t="s">
        <v>700</v>
      </c>
      <c r="KPZ12074" s="18" t="s">
        <v>700</v>
      </c>
      <c r="KQA12074" s="18" t="s">
        <v>700</v>
      </c>
      <c r="KQB12074" s="18" t="s">
        <v>700</v>
      </c>
      <c r="KQC12074" s="18" t="s">
        <v>700</v>
      </c>
      <c r="KQD12074" s="18" t="s">
        <v>700</v>
      </c>
      <c r="KQE12074" s="18" t="s">
        <v>700</v>
      </c>
      <c r="KQF12074" s="18" t="s">
        <v>700</v>
      </c>
      <c r="KQG12074" s="18" t="s">
        <v>700</v>
      </c>
      <c r="KQH12074" s="18" t="s">
        <v>700</v>
      </c>
      <c r="KQI12074" s="18" t="s">
        <v>700</v>
      </c>
      <c r="KQJ12074" s="18" t="s">
        <v>700</v>
      </c>
      <c r="KQK12074" s="18" t="s">
        <v>700</v>
      </c>
      <c r="KQL12074" s="18" t="s">
        <v>700</v>
      </c>
      <c r="KQM12074" s="18" t="s">
        <v>700</v>
      </c>
      <c r="KQN12074" s="18" t="s">
        <v>700</v>
      </c>
      <c r="KQO12074" s="18" t="s">
        <v>700</v>
      </c>
      <c r="KQP12074" s="18" t="s">
        <v>700</v>
      </c>
      <c r="KQQ12074" s="18" t="s">
        <v>700</v>
      </c>
      <c r="KQR12074" s="18" t="s">
        <v>700</v>
      </c>
      <c r="KQS12074" s="18" t="s">
        <v>700</v>
      </c>
      <c r="KQT12074" s="18" t="s">
        <v>700</v>
      </c>
      <c r="KQU12074" s="18" t="s">
        <v>700</v>
      </c>
      <c r="KQV12074" s="18" t="s">
        <v>700</v>
      </c>
      <c r="KQW12074" s="18" t="s">
        <v>700</v>
      </c>
      <c r="KQX12074" s="18" t="s">
        <v>700</v>
      </c>
      <c r="KQY12074" s="18" t="s">
        <v>700</v>
      </c>
      <c r="KQZ12074" s="18" t="s">
        <v>700</v>
      </c>
      <c r="KRA12074" s="18" t="s">
        <v>700</v>
      </c>
      <c r="KRB12074" s="18" t="s">
        <v>700</v>
      </c>
      <c r="KRC12074" s="18" t="s">
        <v>700</v>
      </c>
      <c r="KRD12074" s="18" t="s">
        <v>700</v>
      </c>
      <c r="KRE12074" s="18" t="s">
        <v>700</v>
      </c>
      <c r="KRF12074" s="18" t="s">
        <v>700</v>
      </c>
      <c r="KRG12074" s="18" t="s">
        <v>700</v>
      </c>
      <c r="KRH12074" s="18" t="s">
        <v>700</v>
      </c>
      <c r="KRI12074" s="18" t="s">
        <v>700</v>
      </c>
      <c r="KRJ12074" s="18" t="s">
        <v>700</v>
      </c>
      <c r="KRK12074" s="18" t="s">
        <v>700</v>
      </c>
      <c r="KRL12074" s="18" t="s">
        <v>700</v>
      </c>
      <c r="KRM12074" s="18" t="s">
        <v>700</v>
      </c>
      <c r="KRN12074" s="18" t="s">
        <v>700</v>
      </c>
      <c r="KRO12074" s="18" t="s">
        <v>700</v>
      </c>
      <c r="KRP12074" s="18" t="s">
        <v>700</v>
      </c>
      <c r="KRQ12074" s="18" t="s">
        <v>700</v>
      </c>
      <c r="KRR12074" s="18" t="s">
        <v>700</v>
      </c>
      <c r="KRS12074" s="18" t="s">
        <v>700</v>
      </c>
      <c r="KRT12074" s="18" t="s">
        <v>700</v>
      </c>
      <c r="KRU12074" s="18" t="s">
        <v>700</v>
      </c>
      <c r="KRV12074" s="18" t="s">
        <v>700</v>
      </c>
      <c r="KRW12074" s="18" t="s">
        <v>700</v>
      </c>
      <c r="KRX12074" s="18" t="s">
        <v>700</v>
      </c>
      <c r="KRY12074" s="18" t="s">
        <v>700</v>
      </c>
      <c r="KRZ12074" s="18" t="s">
        <v>700</v>
      </c>
      <c r="KSA12074" s="18" t="s">
        <v>700</v>
      </c>
      <c r="KSB12074" s="18" t="s">
        <v>700</v>
      </c>
      <c r="KSC12074" s="18" t="s">
        <v>700</v>
      </c>
      <c r="KSD12074" s="18" t="s">
        <v>700</v>
      </c>
      <c r="KSE12074" s="18" t="s">
        <v>700</v>
      </c>
      <c r="KSF12074" s="18" t="s">
        <v>700</v>
      </c>
      <c r="KSG12074" s="18" t="s">
        <v>700</v>
      </c>
      <c r="KSH12074" s="18" t="s">
        <v>700</v>
      </c>
      <c r="KSI12074" s="18" t="s">
        <v>700</v>
      </c>
      <c r="KSJ12074" s="18" t="s">
        <v>700</v>
      </c>
      <c r="KSK12074" s="18" t="s">
        <v>700</v>
      </c>
      <c r="KSL12074" s="18" t="s">
        <v>700</v>
      </c>
      <c r="KSM12074" s="18" t="s">
        <v>700</v>
      </c>
      <c r="KSN12074" s="18" t="s">
        <v>700</v>
      </c>
      <c r="KSO12074" s="18" t="s">
        <v>700</v>
      </c>
      <c r="KSP12074" s="18" t="s">
        <v>700</v>
      </c>
      <c r="KSQ12074" s="18" t="s">
        <v>700</v>
      </c>
      <c r="KSR12074" s="18" t="s">
        <v>700</v>
      </c>
      <c r="KSS12074" s="18" t="s">
        <v>700</v>
      </c>
      <c r="KST12074" s="18" t="s">
        <v>700</v>
      </c>
      <c r="KSU12074" s="18" t="s">
        <v>700</v>
      </c>
      <c r="KSV12074" s="18" t="s">
        <v>700</v>
      </c>
      <c r="KSW12074" s="18" t="s">
        <v>700</v>
      </c>
      <c r="KSX12074" s="18" t="s">
        <v>700</v>
      </c>
      <c r="KSY12074" s="18" t="s">
        <v>700</v>
      </c>
      <c r="KSZ12074" s="18" t="s">
        <v>700</v>
      </c>
      <c r="KTA12074" s="18" t="s">
        <v>700</v>
      </c>
      <c r="KTB12074" s="18" t="s">
        <v>700</v>
      </c>
      <c r="KTC12074" s="18" t="s">
        <v>700</v>
      </c>
      <c r="KTD12074" s="18" t="s">
        <v>700</v>
      </c>
      <c r="KTE12074" s="18" t="s">
        <v>700</v>
      </c>
      <c r="KTF12074" s="18" t="s">
        <v>700</v>
      </c>
      <c r="KTG12074" s="18" t="s">
        <v>700</v>
      </c>
      <c r="KTH12074" s="18" t="s">
        <v>700</v>
      </c>
      <c r="KTI12074" s="18" t="s">
        <v>700</v>
      </c>
      <c r="KTJ12074" s="18" t="s">
        <v>700</v>
      </c>
      <c r="KTK12074" s="18" t="s">
        <v>700</v>
      </c>
      <c r="KTL12074" s="18" t="s">
        <v>700</v>
      </c>
      <c r="KTM12074" s="18" t="s">
        <v>700</v>
      </c>
      <c r="KTN12074" s="18" t="s">
        <v>700</v>
      </c>
      <c r="KTO12074" s="18" t="s">
        <v>700</v>
      </c>
      <c r="KTP12074" s="18" t="s">
        <v>700</v>
      </c>
      <c r="KTQ12074" s="18" t="s">
        <v>700</v>
      </c>
      <c r="KTR12074" s="18" t="s">
        <v>700</v>
      </c>
      <c r="KTS12074" s="18" t="s">
        <v>700</v>
      </c>
      <c r="KTT12074" s="18" t="s">
        <v>700</v>
      </c>
      <c r="KTU12074" s="18" t="s">
        <v>700</v>
      </c>
      <c r="KTV12074" s="18" t="s">
        <v>700</v>
      </c>
      <c r="KTW12074" s="18" t="s">
        <v>700</v>
      </c>
      <c r="KTX12074" s="18" t="s">
        <v>700</v>
      </c>
      <c r="KTY12074" s="18" t="s">
        <v>700</v>
      </c>
      <c r="KTZ12074" s="18" t="s">
        <v>700</v>
      </c>
      <c r="KUA12074" s="18" t="s">
        <v>700</v>
      </c>
      <c r="KUB12074" s="18" t="s">
        <v>700</v>
      </c>
      <c r="KUC12074" s="18" t="s">
        <v>700</v>
      </c>
      <c r="KUD12074" s="18" t="s">
        <v>700</v>
      </c>
      <c r="KUE12074" s="18" t="s">
        <v>700</v>
      </c>
      <c r="KUF12074" s="18" t="s">
        <v>700</v>
      </c>
      <c r="KUG12074" s="18" t="s">
        <v>700</v>
      </c>
      <c r="KUH12074" s="18" t="s">
        <v>700</v>
      </c>
      <c r="KUI12074" s="18" t="s">
        <v>700</v>
      </c>
      <c r="KUJ12074" s="18" t="s">
        <v>700</v>
      </c>
      <c r="KUK12074" s="18" t="s">
        <v>700</v>
      </c>
      <c r="KUL12074" s="18" t="s">
        <v>700</v>
      </c>
      <c r="KUM12074" s="18" t="s">
        <v>700</v>
      </c>
      <c r="KUN12074" s="18" t="s">
        <v>700</v>
      </c>
      <c r="KUO12074" s="18" t="s">
        <v>700</v>
      </c>
      <c r="KUP12074" s="18" t="s">
        <v>700</v>
      </c>
      <c r="KUQ12074" s="18" t="s">
        <v>700</v>
      </c>
      <c r="KUR12074" s="18" t="s">
        <v>700</v>
      </c>
      <c r="KUS12074" s="18" t="s">
        <v>700</v>
      </c>
      <c r="KUT12074" s="18" t="s">
        <v>700</v>
      </c>
      <c r="KUU12074" s="18" t="s">
        <v>700</v>
      </c>
      <c r="KUV12074" s="18" t="s">
        <v>700</v>
      </c>
      <c r="KUW12074" s="18" t="s">
        <v>700</v>
      </c>
      <c r="KUX12074" s="18" t="s">
        <v>700</v>
      </c>
      <c r="KUY12074" s="18" t="s">
        <v>700</v>
      </c>
      <c r="KUZ12074" s="18" t="s">
        <v>700</v>
      </c>
      <c r="KVA12074" s="18" t="s">
        <v>700</v>
      </c>
      <c r="KVB12074" s="18" t="s">
        <v>700</v>
      </c>
      <c r="KVC12074" s="18" t="s">
        <v>700</v>
      </c>
      <c r="KVD12074" s="18" t="s">
        <v>700</v>
      </c>
      <c r="KVE12074" s="18" t="s">
        <v>700</v>
      </c>
      <c r="KVF12074" s="18" t="s">
        <v>700</v>
      </c>
      <c r="KVG12074" s="18" t="s">
        <v>700</v>
      </c>
      <c r="KVH12074" s="18" t="s">
        <v>700</v>
      </c>
      <c r="KVI12074" s="18" t="s">
        <v>700</v>
      </c>
      <c r="KVJ12074" s="18" t="s">
        <v>700</v>
      </c>
      <c r="KVK12074" s="18" t="s">
        <v>700</v>
      </c>
      <c r="KVL12074" s="18" t="s">
        <v>700</v>
      </c>
      <c r="KVM12074" s="18" t="s">
        <v>700</v>
      </c>
      <c r="KVN12074" s="18" t="s">
        <v>700</v>
      </c>
      <c r="KVO12074" s="18" t="s">
        <v>700</v>
      </c>
      <c r="KVP12074" s="18" t="s">
        <v>700</v>
      </c>
      <c r="KVQ12074" s="18" t="s">
        <v>700</v>
      </c>
      <c r="KVR12074" s="18" t="s">
        <v>700</v>
      </c>
      <c r="KVS12074" s="18" t="s">
        <v>700</v>
      </c>
      <c r="KVT12074" s="18" t="s">
        <v>700</v>
      </c>
      <c r="KVU12074" s="18" t="s">
        <v>700</v>
      </c>
      <c r="KVV12074" s="18" t="s">
        <v>700</v>
      </c>
      <c r="KVW12074" s="18" t="s">
        <v>700</v>
      </c>
      <c r="KVX12074" s="18" t="s">
        <v>700</v>
      </c>
      <c r="KVY12074" s="18" t="s">
        <v>700</v>
      </c>
      <c r="KVZ12074" s="18" t="s">
        <v>700</v>
      </c>
      <c r="KWA12074" s="18" t="s">
        <v>700</v>
      </c>
      <c r="KWB12074" s="18" t="s">
        <v>700</v>
      </c>
      <c r="KWC12074" s="18" t="s">
        <v>700</v>
      </c>
      <c r="KWD12074" s="18" t="s">
        <v>700</v>
      </c>
      <c r="KWE12074" s="18" t="s">
        <v>700</v>
      </c>
      <c r="KWF12074" s="18" t="s">
        <v>700</v>
      </c>
      <c r="KWG12074" s="18" t="s">
        <v>700</v>
      </c>
      <c r="KWH12074" s="18" t="s">
        <v>700</v>
      </c>
      <c r="KWI12074" s="18" t="s">
        <v>700</v>
      </c>
      <c r="KWJ12074" s="18" t="s">
        <v>700</v>
      </c>
      <c r="KWK12074" s="18" t="s">
        <v>700</v>
      </c>
      <c r="KWL12074" s="18" t="s">
        <v>700</v>
      </c>
      <c r="KWM12074" s="18" t="s">
        <v>700</v>
      </c>
      <c r="KWN12074" s="18" t="s">
        <v>700</v>
      </c>
      <c r="KWO12074" s="18" t="s">
        <v>700</v>
      </c>
      <c r="KWP12074" s="18" t="s">
        <v>700</v>
      </c>
      <c r="KWQ12074" s="18" t="s">
        <v>700</v>
      </c>
      <c r="KWR12074" s="18" t="s">
        <v>700</v>
      </c>
      <c r="KWS12074" s="18" t="s">
        <v>700</v>
      </c>
      <c r="KWT12074" s="18" t="s">
        <v>700</v>
      </c>
      <c r="KWU12074" s="18" t="s">
        <v>700</v>
      </c>
      <c r="KWV12074" s="18" t="s">
        <v>700</v>
      </c>
      <c r="KWW12074" s="18" t="s">
        <v>700</v>
      </c>
      <c r="KWX12074" s="18" t="s">
        <v>700</v>
      </c>
      <c r="KWY12074" s="18" t="s">
        <v>700</v>
      </c>
      <c r="KWZ12074" s="18" t="s">
        <v>700</v>
      </c>
      <c r="KXA12074" s="18" t="s">
        <v>700</v>
      </c>
      <c r="KXB12074" s="18" t="s">
        <v>700</v>
      </c>
      <c r="KXC12074" s="18" t="s">
        <v>700</v>
      </c>
      <c r="KXD12074" s="18" t="s">
        <v>700</v>
      </c>
      <c r="KXE12074" s="18" t="s">
        <v>700</v>
      </c>
      <c r="KXF12074" s="18" t="s">
        <v>700</v>
      </c>
      <c r="KXG12074" s="18" t="s">
        <v>700</v>
      </c>
      <c r="KXH12074" s="18" t="s">
        <v>700</v>
      </c>
      <c r="KXI12074" s="18" t="s">
        <v>700</v>
      </c>
      <c r="KXJ12074" s="18" t="s">
        <v>700</v>
      </c>
      <c r="KXK12074" s="18" t="s">
        <v>700</v>
      </c>
      <c r="KXL12074" s="18" t="s">
        <v>700</v>
      </c>
      <c r="KXM12074" s="18" t="s">
        <v>700</v>
      </c>
      <c r="KXN12074" s="18" t="s">
        <v>700</v>
      </c>
      <c r="KXO12074" s="18" t="s">
        <v>700</v>
      </c>
      <c r="KXP12074" s="18" t="s">
        <v>700</v>
      </c>
      <c r="KXQ12074" s="18" t="s">
        <v>700</v>
      </c>
      <c r="KXR12074" s="18" t="s">
        <v>700</v>
      </c>
      <c r="KXS12074" s="18" t="s">
        <v>700</v>
      </c>
      <c r="KXT12074" s="18" t="s">
        <v>700</v>
      </c>
      <c r="KXU12074" s="18" t="s">
        <v>700</v>
      </c>
      <c r="KXV12074" s="18" t="s">
        <v>700</v>
      </c>
      <c r="KXW12074" s="18" t="s">
        <v>700</v>
      </c>
      <c r="KXX12074" s="18" t="s">
        <v>700</v>
      </c>
      <c r="KXY12074" s="18" t="s">
        <v>700</v>
      </c>
      <c r="KXZ12074" s="18" t="s">
        <v>700</v>
      </c>
      <c r="KYA12074" s="18" t="s">
        <v>700</v>
      </c>
      <c r="KYB12074" s="18" t="s">
        <v>700</v>
      </c>
      <c r="KYC12074" s="18" t="s">
        <v>700</v>
      </c>
      <c r="KYD12074" s="18" t="s">
        <v>700</v>
      </c>
      <c r="KYE12074" s="18" t="s">
        <v>700</v>
      </c>
      <c r="KYF12074" s="18" t="s">
        <v>700</v>
      </c>
      <c r="KYG12074" s="18" t="s">
        <v>700</v>
      </c>
      <c r="KYH12074" s="18" t="s">
        <v>700</v>
      </c>
      <c r="KYI12074" s="18" t="s">
        <v>700</v>
      </c>
      <c r="KYJ12074" s="18" t="s">
        <v>700</v>
      </c>
      <c r="KYK12074" s="18" t="s">
        <v>700</v>
      </c>
      <c r="KYL12074" s="18" t="s">
        <v>700</v>
      </c>
      <c r="KYM12074" s="18" t="s">
        <v>700</v>
      </c>
      <c r="KYN12074" s="18" t="s">
        <v>700</v>
      </c>
      <c r="KYO12074" s="18" t="s">
        <v>700</v>
      </c>
      <c r="KYP12074" s="18" t="s">
        <v>700</v>
      </c>
      <c r="KYQ12074" s="18" t="s">
        <v>700</v>
      </c>
      <c r="KYR12074" s="18" t="s">
        <v>700</v>
      </c>
      <c r="KYS12074" s="18" t="s">
        <v>700</v>
      </c>
      <c r="KYT12074" s="18" t="s">
        <v>700</v>
      </c>
      <c r="KYU12074" s="18" t="s">
        <v>700</v>
      </c>
      <c r="KYV12074" s="18" t="s">
        <v>700</v>
      </c>
      <c r="KYW12074" s="18" t="s">
        <v>700</v>
      </c>
      <c r="KYX12074" s="18" t="s">
        <v>700</v>
      </c>
      <c r="KYY12074" s="18" t="s">
        <v>700</v>
      </c>
      <c r="KYZ12074" s="18" t="s">
        <v>700</v>
      </c>
      <c r="KZA12074" s="18" t="s">
        <v>700</v>
      </c>
      <c r="KZB12074" s="18" t="s">
        <v>700</v>
      </c>
      <c r="KZC12074" s="18" t="s">
        <v>700</v>
      </c>
      <c r="KZD12074" s="18" t="s">
        <v>700</v>
      </c>
      <c r="KZE12074" s="18" t="s">
        <v>700</v>
      </c>
      <c r="KZF12074" s="18" t="s">
        <v>700</v>
      </c>
      <c r="KZG12074" s="18" t="s">
        <v>700</v>
      </c>
      <c r="KZH12074" s="18" t="s">
        <v>700</v>
      </c>
      <c r="KZI12074" s="18" t="s">
        <v>700</v>
      </c>
      <c r="KZJ12074" s="18" t="s">
        <v>700</v>
      </c>
      <c r="KZK12074" s="18" t="s">
        <v>700</v>
      </c>
      <c r="KZL12074" s="18" t="s">
        <v>700</v>
      </c>
      <c r="KZM12074" s="18" t="s">
        <v>700</v>
      </c>
      <c r="KZN12074" s="18" t="s">
        <v>700</v>
      </c>
      <c r="KZO12074" s="18" t="s">
        <v>700</v>
      </c>
      <c r="KZP12074" s="18" t="s">
        <v>700</v>
      </c>
      <c r="KZQ12074" s="18" t="s">
        <v>700</v>
      </c>
      <c r="KZR12074" s="18" t="s">
        <v>700</v>
      </c>
      <c r="KZS12074" s="18" t="s">
        <v>700</v>
      </c>
      <c r="KZT12074" s="18" t="s">
        <v>700</v>
      </c>
      <c r="KZU12074" s="18" t="s">
        <v>700</v>
      </c>
      <c r="KZV12074" s="18" t="s">
        <v>700</v>
      </c>
      <c r="KZW12074" s="18" t="s">
        <v>700</v>
      </c>
      <c r="KZX12074" s="18" t="s">
        <v>700</v>
      </c>
      <c r="KZY12074" s="18" t="s">
        <v>700</v>
      </c>
      <c r="KZZ12074" s="18" t="s">
        <v>700</v>
      </c>
      <c r="LAA12074" s="18" t="s">
        <v>700</v>
      </c>
      <c r="LAB12074" s="18" t="s">
        <v>700</v>
      </c>
      <c r="LAC12074" s="18" t="s">
        <v>700</v>
      </c>
      <c r="LAD12074" s="18" t="s">
        <v>700</v>
      </c>
      <c r="LAE12074" s="18" t="s">
        <v>700</v>
      </c>
      <c r="LAF12074" s="18" t="s">
        <v>700</v>
      </c>
      <c r="LAG12074" s="18" t="s">
        <v>700</v>
      </c>
      <c r="LAH12074" s="18" t="s">
        <v>700</v>
      </c>
      <c r="LAI12074" s="18" t="s">
        <v>700</v>
      </c>
      <c r="LAJ12074" s="18" t="s">
        <v>700</v>
      </c>
      <c r="LAK12074" s="18" t="s">
        <v>700</v>
      </c>
      <c r="LAL12074" s="18" t="s">
        <v>700</v>
      </c>
      <c r="LAM12074" s="18" t="s">
        <v>700</v>
      </c>
      <c r="LAN12074" s="18" t="s">
        <v>700</v>
      </c>
      <c r="LAO12074" s="18" t="s">
        <v>700</v>
      </c>
      <c r="LAP12074" s="18" t="s">
        <v>700</v>
      </c>
      <c r="LAQ12074" s="18" t="s">
        <v>700</v>
      </c>
      <c r="LAR12074" s="18" t="s">
        <v>700</v>
      </c>
      <c r="LAS12074" s="18" t="s">
        <v>700</v>
      </c>
      <c r="LAT12074" s="18" t="s">
        <v>700</v>
      </c>
      <c r="LAU12074" s="18" t="s">
        <v>700</v>
      </c>
      <c r="LAV12074" s="18" t="s">
        <v>700</v>
      </c>
      <c r="LAW12074" s="18" t="s">
        <v>700</v>
      </c>
      <c r="LAX12074" s="18" t="s">
        <v>700</v>
      </c>
      <c r="LAY12074" s="18" t="s">
        <v>700</v>
      </c>
      <c r="LAZ12074" s="18" t="s">
        <v>700</v>
      </c>
      <c r="LBA12074" s="18" t="s">
        <v>700</v>
      </c>
      <c r="LBB12074" s="18" t="s">
        <v>700</v>
      </c>
      <c r="LBC12074" s="18" t="s">
        <v>700</v>
      </c>
      <c r="LBD12074" s="18" t="s">
        <v>700</v>
      </c>
      <c r="LBE12074" s="18" t="s">
        <v>700</v>
      </c>
      <c r="LBF12074" s="18" t="s">
        <v>700</v>
      </c>
      <c r="LBG12074" s="18" t="s">
        <v>700</v>
      </c>
      <c r="LBH12074" s="18" t="s">
        <v>700</v>
      </c>
      <c r="LBI12074" s="18" t="s">
        <v>700</v>
      </c>
      <c r="LBJ12074" s="18" t="s">
        <v>700</v>
      </c>
      <c r="LBK12074" s="18" t="s">
        <v>700</v>
      </c>
      <c r="LBL12074" s="18" t="s">
        <v>700</v>
      </c>
      <c r="LBM12074" s="18" t="s">
        <v>700</v>
      </c>
      <c r="LBN12074" s="18" t="s">
        <v>700</v>
      </c>
      <c r="LBO12074" s="18" t="s">
        <v>700</v>
      </c>
      <c r="LBP12074" s="18" t="s">
        <v>700</v>
      </c>
      <c r="LBQ12074" s="18" t="s">
        <v>700</v>
      </c>
      <c r="LBR12074" s="18" t="s">
        <v>700</v>
      </c>
      <c r="LBS12074" s="18" t="s">
        <v>700</v>
      </c>
      <c r="LBT12074" s="18" t="s">
        <v>700</v>
      </c>
      <c r="LBU12074" s="18" t="s">
        <v>700</v>
      </c>
      <c r="LBV12074" s="18" t="s">
        <v>700</v>
      </c>
      <c r="LBW12074" s="18" t="s">
        <v>700</v>
      </c>
      <c r="LBX12074" s="18" t="s">
        <v>700</v>
      </c>
      <c r="LBY12074" s="18" t="s">
        <v>700</v>
      </c>
      <c r="LBZ12074" s="18" t="s">
        <v>700</v>
      </c>
      <c r="LCA12074" s="18" t="s">
        <v>700</v>
      </c>
      <c r="LCB12074" s="18" t="s">
        <v>700</v>
      </c>
      <c r="LCC12074" s="18" t="s">
        <v>700</v>
      </c>
      <c r="LCD12074" s="18" t="s">
        <v>700</v>
      </c>
      <c r="LCE12074" s="18" t="s">
        <v>700</v>
      </c>
      <c r="LCF12074" s="18" t="s">
        <v>700</v>
      </c>
      <c r="LCG12074" s="18" t="s">
        <v>700</v>
      </c>
      <c r="LCH12074" s="18" t="s">
        <v>700</v>
      </c>
      <c r="LCI12074" s="18" t="s">
        <v>700</v>
      </c>
      <c r="LCJ12074" s="18" t="s">
        <v>700</v>
      </c>
      <c r="LCK12074" s="18" t="s">
        <v>700</v>
      </c>
      <c r="LCL12074" s="18" t="s">
        <v>700</v>
      </c>
      <c r="LCM12074" s="18" t="s">
        <v>700</v>
      </c>
      <c r="LCN12074" s="18" t="s">
        <v>700</v>
      </c>
      <c r="LCO12074" s="18" t="s">
        <v>700</v>
      </c>
      <c r="LCP12074" s="18" t="s">
        <v>700</v>
      </c>
      <c r="LCQ12074" s="18" t="s">
        <v>700</v>
      </c>
      <c r="LCR12074" s="18" t="s">
        <v>700</v>
      </c>
      <c r="LCS12074" s="18" t="s">
        <v>700</v>
      </c>
      <c r="LCT12074" s="18" t="s">
        <v>700</v>
      </c>
      <c r="LCU12074" s="18" t="s">
        <v>700</v>
      </c>
      <c r="LCV12074" s="18" t="s">
        <v>700</v>
      </c>
      <c r="LCW12074" s="18" t="s">
        <v>700</v>
      </c>
      <c r="LCX12074" s="18" t="s">
        <v>700</v>
      </c>
      <c r="LCY12074" s="18" t="s">
        <v>700</v>
      </c>
      <c r="LCZ12074" s="18" t="s">
        <v>700</v>
      </c>
      <c r="LDA12074" s="18" t="s">
        <v>700</v>
      </c>
      <c r="LDB12074" s="18" t="s">
        <v>700</v>
      </c>
      <c r="LDC12074" s="18" t="s">
        <v>700</v>
      </c>
      <c r="LDD12074" s="18" t="s">
        <v>700</v>
      </c>
      <c r="LDE12074" s="18" t="s">
        <v>700</v>
      </c>
      <c r="LDF12074" s="18" t="s">
        <v>700</v>
      </c>
      <c r="LDG12074" s="18" t="s">
        <v>700</v>
      </c>
      <c r="LDH12074" s="18" t="s">
        <v>700</v>
      </c>
      <c r="LDI12074" s="18" t="s">
        <v>700</v>
      </c>
      <c r="LDJ12074" s="18" t="s">
        <v>700</v>
      </c>
      <c r="LDK12074" s="18" t="s">
        <v>700</v>
      </c>
      <c r="LDL12074" s="18" t="s">
        <v>700</v>
      </c>
      <c r="LDM12074" s="18" t="s">
        <v>700</v>
      </c>
      <c r="LDN12074" s="18" t="s">
        <v>700</v>
      </c>
      <c r="LDO12074" s="18" t="s">
        <v>700</v>
      </c>
      <c r="LDP12074" s="18" t="s">
        <v>700</v>
      </c>
      <c r="LDQ12074" s="18" t="s">
        <v>700</v>
      </c>
      <c r="LDR12074" s="18" t="s">
        <v>700</v>
      </c>
      <c r="LDS12074" s="18" t="s">
        <v>700</v>
      </c>
      <c r="LDT12074" s="18" t="s">
        <v>700</v>
      </c>
      <c r="LDU12074" s="18" t="s">
        <v>700</v>
      </c>
      <c r="LDV12074" s="18" t="s">
        <v>700</v>
      </c>
      <c r="LDW12074" s="18" t="s">
        <v>700</v>
      </c>
      <c r="LDX12074" s="18" t="s">
        <v>700</v>
      </c>
      <c r="LDY12074" s="18" t="s">
        <v>700</v>
      </c>
      <c r="LDZ12074" s="18" t="s">
        <v>700</v>
      </c>
      <c r="LEA12074" s="18" t="s">
        <v>700</v>
      </c>
      <c r="LEB12074" s="18" t="s">
        <v>700</v>
      </c>
      <c r="LEC12074" s="18" t="s">
        <v>700</v>
      </c>
      <c r="LED12074" s="18" t="s">
        <v>700</v>
      </c>
      <c r="LEE12074" s="18" t="s">
        <v>700</v>
      </c>
      <c r="LEF12074" s="18" t="s">
        <v>700</v>
      </c>
      <c r="LEG12074" s="18" t="s">
        <v>700</v>
      </c>
      <c r="LEH12074" s="18" t="s">
        <v>700</v>
      </c>
      <c r="LEI12074" s="18" t="s">
        <v>700</v>
      </c>
      <c r="LEJ12074" s="18" t="s">
        <v>700</v>
      </c>
      <c r="LEK12074" s="18" t="s">
        <v>700</v>
      </c>
      <c r="LEL12074" s="18" t="s">
        <v>700</v>
      </c>
      <c r="LEM12074" s="18" t="s">
        <v>700</v>
      </c>
      <c r="LEN12074" s="18" t="s">
        <v>700</v>
      </c>
      <c r="LEO12074" s="18" t="s">
        <v>700</v>
      </c>
      <c r="LEP12074" s="18" t="s">
        <v>700</v>
      </c>
      <c r="LEQ12074" s="18" t="s">
        <v>700</v>
      </c>
      <c r="LER12074" s="18" t="s">
        <v>700</v>
      </c>
      <c r="LES12074" s="18" t="s">
        <v>700</v>
      </c>
      <c r="LET12074" s="18" t="s">
        <v>700</v>
      </c>
      <c r="LEU12074" s="18" t="s">
        <v>700</v>
      </c>
      <c r="LEV12074" s="18" t="s">
        <v>700</v>
      </c>
      <c r="LEW12074" s="18" t="s">
        <v>700</v>
      </c>
      <c r="LEX12074" s="18" t="s">
        <v>700</v>
      </c>
      <c r="LEY12074" s="18" t="s">
        <v>700</v>
      </c>
      <c r="LEZ12074" s="18" t="s">
        <v>700</v>
      </c>
      <c r="LFA12074" s="18" t="s">
        <v>700</v>
      </c>
      <c r="LFB12074" s="18" t="s">
        <v>700</v>
      </c>
      <c r="LFC12074" s="18" t="s">
        <v>700</v>
      </c>
      <c r="LFD12074" s="18" t="s">
        <v>700</v>
      </c>
      <c r="LFE12074" s="18" t="s">
        <v>700</v>
      </c>
      <c r="LFF12074" s="18" t="s">
        <v>700</v>
      </c>
      <c r="LFG12074" s="18" t="s">
        <v>700</v>
      </c>
      <c r="LFH12074" s="18" t="s">
        <v>700</v>
      </c>
      <c r="LFI12074" s="18" t="s">
        <v>700</v>
      </c>
      <c r="LFJ12074" s="18" t="s">
        <v>700</v>
      </c>
      <c r="LFK12074" s="18" t="s">
        <v>700</v>
      </c>
      <c r="LFL12074" s="18" t="s">
        <v>700</v>
      </c>
      <c r="LFM12074" s="18" t="s">
        <v>700</v>
      </c>
      <c r="LFN12074" s="18" t="s">
        <v>700</v>
      </c>
      <c r="LFO12074" s="18" t="s">
        <v>700</v>
      </c>
      <c r="LFP12074" s="18" t="s">
        <v>700</v>
      </c>
      <c r="LFQ12074" s="18" t="s">
        <v>700</v>
      </c>
      <c r="LFR12074" s="18" t="s">
        <v>700</v>
      </c>
      <c r="LFS12074" s="18" t="s">
        <v>700</v>
      </c>
      <c r="LFT12074" s="18" t="s">
        <v>700</v>
      </c>
      <c r="LFU12074" s="18" t="s">
        <v>700</v>
      </c>
      <c r="LFV12074" s="18" t="s">
        <v>700</v>
      </c>
      <c r="LFW12074" s="18" t="s">
        <v>700</v>
      </c>
      <c r="LFX12074" s="18" t="s">
        <v>700</v>
      </c>
      <c r="LFY12074" s="18" t="s">
        <v>700</v>
      </c>
      <c r="LFZ12074" s="18" t="s">
        <v>700</v>
      </c>
      <c r="LGA12074" s="18" t="s">
        <v>700</v>
      </c>
      <c r="LGB12074" s="18" t="s">
        <v>700</v>
      </c>
      <c r="LGC12074" s="18" t="s">
        <v>700</v>
      </c>
      <c r="LGD12074" s="18" t="s">
        <v>700</v>
      </c>
      <c r="LGE12074" s="18" t="s">
        <v>700</v>
      </c>
      <c r="LGF12074" s="18" t="s">
        <v>700</v>
      </c>
      <c r="LGG12074" s="18" t="s">
        <v>700</v>
      </c>
      <c r="LGH12074" s="18" t="s">
        <v>700</v>
      </c>
      <c r="LGI12074" s="18" t="s">
        <v>700</v>
      </c>
      <c r="LGJ12074" s="18" t="s">
        <v>700</v>
      </c>
      <c r="LGK12074" s="18" t="s">
        <v>700</v>
      </c>
      <c r="LGL12074" s="18" t="s">
        <v>700</v>
      </c>
      <c r="LGM12074" s="18" t="s">
        <v>700</v>
      </c>
      <c r="LGN12074" s="18" t="s">
        <v>700</v>
      </c>
      <c r="LGO12074" s="18" t="s">
        <v>700</v>
      </c>
      <c r="LGP12074" s="18" t="s">
        <v>700</v>
      </c>
      <c r="LGQ12074" s="18" t="s">
        <v>700</v>
      </c>
      <c r="LGR12074" s="18" t="s">
        <v>700</v>
      </c>
      <c r="LGS12074" s="18" t="s">
        <v>700</v>
      </c>
      <c r="LGT12074" s="18" t="s">
        <v>700</v>
      </c>
      <c r="LGU12074" s="18" t="s">
        <v>700</v>
      </c>
      <c r="LGV12074" s="18" t="s">
        <v>700</v>
      </c>
      <c r="LGW12074" s="18" t="s">
        <v>700</v>
      </c>
      <c r="LGX12074" s="18" t="s">
        <v>700</v>
      </c>
      <c r="LGY12074" s="18" t="s">
        <v>700</v>
      </c>
      <c r="LGZ12074" s="18" t="s">
        <v>700</v>
      </c>
      <c r="LHA12074" s="18" t="s">
        <v>700</v>
      </c>
      <c r="LHB12074" s="18" t="s">
        <v>700</v>
      </c>
      <c r="LHC12074" s="18" t="s">
        <v>700</v>
      </c>
      <c r="LHD12074" s="18" t="s">
        <v>700</v>
      </c>
      <c r="LHE12074" s="18" t="s">
        <v>700</v>
      </c>
      <c r="LHF12074" s="18" t="s">
        <v>700</v>
      </c>
      <c r="LHG12074" s="18" t="s">
        <v>700</v>
      </c>
      <c r="LHH12074" s="18" t="s">
        <v>700</v>
      </c>
      <c r="LHI12074" s="18" t="s">
        <v>700</v>
      </c>
      <c r="LHJ12074" s="18" t="s">
        <v>700</v>
      </c>
      <c r="LHK12074" s="18" t="s">
        <v>700</v>
      </c>
      <c r="LHL12074" s="18" t="s">
        <v>700</v>
      </c>
      <c r="LHM12074" s="18" t="s">
        <v>700</v>
      </c>
      <c r="LHN12074" s="18" t="s">
        <v>700</v>
      </c>
      <c r="LHO12074" s="18" t="s">
        <v>700</v>
      </c>
      <c r="LHP12074" s="18" t="s">
        <v>700</v>
      </c>
      <c r="LHQ12074" s="18" t="s">
        <v>700</v>
      </c>
      <c r="LHR12074" s="18" t="s">
        <v>700</v>
      </c>
      <c r="LHS12074" s="18" t="s">
        <v>700</v>
      </c>
      <c r="LHT12074" s="18" t="s">
        <v>700</v>
      </c>
      <c r="LHU12074" s="18" t="s">
        <v>700</v>
      </c>
      <c r="LHV12074" s="18" t="s">
        <v>700</v>
      </c>
      <c r="LHW12074" s="18" t="s">
        <v>700</v>
      </c>
      <c r="LHX12074" s="18" t="s">
        <v>700</v>
      </c>
      <c r="LHY12074" s="18" t="s">
        <v>700</v>
      </c>
      <c r="LHZ12074" s="18" t="s">
        <v>700</v>
      </c>
      <c r="LIA12074" s="18" t="s">
        <v>700</v>
      </c>
      <c r="LIB12074" s="18" t="s">
        <v>700</v>
      </c>
      <c r="LIC12074" s="18" t="s">
        <v>700</v>
      </c>
      <c r="LID12074" s="18" t="s">
        <v>700</v>
      </c>
      <c r="LIE12074" s="18" t="s">
        <v>700</v>
      </c>
      <c r="LIF12074" s="18" t="s">
        <v>700</v>
      </c>
      <c r="LIG12074" s="18" t="s">
        <v>700</v>
      </c>
      <c r="LIH12074" s="18" t="s">
        <v>700</v>
      </c>
      <c r="LII12074" s="18" t="s">
        <v>700</v>
      </c>
      <c r="LIJ12074" s="18" t="s">
        <v>700</v>
      </c>
      <c r="LIK12074" s="18" t="s">
        <v>700</v>
      </c>
      <c r="LIL12074" s="18" t="s">
        <v>700</v>
      </c>
      <c r="LIM12074" s="18" t="s">
        <v>700</v>
      </c>
      <c r="LIN12074" s="18" t="s">
        <v>700</v>
      </c>
      <c r="LIO12074" s="18" t="s">
        <v>700</v>
      </c>
      <c r="LIP12074" s="18" t="s">
        <v>700</v>
      </c>
      <c r="LIQ12074" s="18" t="s">
        <v>700</v>
      </c>
      <c r="LIR12074" s="18" t="s">
        <v>700</v>
      </c>
      <c r="LIS12074" s="18" t="s">
        <v>700</v>
      </c>
      <c r="LIT12074" s="18" t="s">
        <v>700</v>
      </c>
      <c r="LIU12074" s="18" t="s">
        <v>700</v>
      </c>
      <c r="LIV12074" s="18" t="s">
        <v>700</v>
      </c>
      <c r="LIW12074" s="18" t="s">
        <v>700</v>
      </c>
      <c r="LIX12074" s="18" t="s">
        <v>700</v>
      </c>
      <c r="LIY12074" s="18" t="s">
        <v>700</v>
      </c>
      <c r="LIZ12074" s="18" t="s">
        <v>700</v>
      </c>
      <c r="LJA12074" s="18" t="s">
        <v>700</v>
      </c>
      <c r="LJB12074" s="18" t="s">
        <v>700</v>
      </c>
      <c r="LJC12074" s="18" t="s">
        <v>700</v>
      </c>
      <c r="LJD12074" s="18" t="s">
        <v>700</v>
      </c>
      <c r="LJE12074" s="18" t="s">
        <v>700</v>
      </c>
      <c r="LJF12074" s="18" t="s">
        <v>700</v>
      </c>
      <c r="LJG12074" s="18" t="s">
        <v>700</v>
      </c>
      <c r="LJH12074" s="18" t="s">
        <v>700</v>
      </c>
      <c r="LJI12074" s="18" t="s">
        <v>700</v>
      </c>
      <c r="LJJ12074" s="18" t="s">
        <v>700</v>
      </c>
      <c r="LJK12074" s="18" t="s">
        <v>700</v>
      </c>
      <c r="LJL12074" s="18" t="s">
        <v>700</v>
      </c>
      <c r="LJM12074" s="18" t="s">
        <v>700</v>
      </c>
      <c r="LJN12074" s="18" t="s">
        <v>700</v>
      </c>
      <c r="LJO12074" s="18" t="s">
        <v>700</v>
      </c>
      <c r="LJP12074" s="18" t="s">
        <v>700</v>
      </c>
      <c r="LJQ12074" s="18" t="s">
        <v>700</v>
      </c>
      <c r="LJR12074" s="18" t="s">
        <v>700</v>
      </c>
      <c r="LJS12074" s="18" t="s">
        <v>700</v>
      </c>
      <c r="LJT12074" s="18" t="s">
        <v>700</v>
      </c>
      <c r="LJU12074" s="18" t="s">
        <v>700</v>
      </c>
      <c r="LJV12074" s="18" t="s">
        <v>700</v>
      </c>
      <c r="LJW12074" s="18" t="s">
        <v>700</v>
      </c>
      <c r="LJX12074" s="18" t="s">
        <v>700</v>
      </c>
      <c r="LJY12074" s="18" t="s">
        <v>700</v>
      </c>
      <c r="LJZ12074" s="18" t="s">
        <v>700</v>
      </c>
      <c r="LKA12074" s="18" t="s">
        <v>700</v>
      </c>
      <c r="LKB12074" s="18" t="s">
        <v>700</v>
      </c>
      <c r="LKC12074" s="18" t="s">
        <v>700</v>
      </c>
      <c r="LKD12074" s="18" t="s">
        <v>700</v>
      </c>
      <c r="LKE12074" s="18" t="s">
        <v>700</v>
      </c>
      <c r="LKF12074" s="18" t="s">
        <v>700</v>
      </c>
      <c r="LKG12074" s="18" t="s">
        <v>700</v>
      </c>
      <c r="LKH12074" s="18" t="s">
        <v>700</v>
      </c>
      <c r="LKI12074" s="18" t="s">
        <v>700</v>
      </c>
      <c r="LKJ12074" s="18" t="s">
        <v>700</v>
      </c>
      <c r="LKK12074" s="18" t="s">
        <v>700</v>
      </c>
      <c r="LKL12074" s="18" t="s">
        <v>700</v>
      </c>
      <c r="LKM12074" s="18" t="s">
        <v>700</v>
      </c>
      <c r="LKN12074" s="18" t="s">
        <v>700</v>
      </c>
      <c r="LKO12074" s="18" t="s">
        <v>700</v>
      </c>
      <c r="LKP12074" s="18" t="s">
        <v>700</v>
      </c>
      <c r="LKQ12074" s="18" t="s">
        <v>700</v>
      </c>
      <c r="LKR12074" s="18" t="s">
        <v>700</v>
      </c>
      <c r="LKS12074" s="18" t="s">
        <v>700</v>
      </c>
      <c r="LKT12074" s="18" t="s">
        <v>700</v>
      </c>
      <c r="LKU12074" s="18" t="s">
        <v>700</v>
      </c>
      <c r="LKV12074" s="18" t="s">
        <v>700</v>
      </c>
      <c r="LKW12074" s="18" t="s">
        <v>700</v>
      </c>
      <c r="LKX12074" s="18" t="s">
        <v>700</v>
      </c>
      <c r="LKY12074" s="18" t="s">
        <v>700</v>
      </c>
      <c r="LKZ12074" s="18" t="s">
        <v>700</v>
      </c>
      <c r="LLA12074" s="18" t="s">
        <v>700</v>
      </c>
      <c r="LLB12074" s="18" t="s">
        <v>700</v>
      </c>
      <c r="LLC12074" s="18" t="s">
        <v>700</v>
      </c>
      <c r="LLD12074" s="18" t="s">
        <v>700</v>
      </c>
      <c r="LLE12074" s="18" t="s">
        <v>700</v>
      </c>
      <c r="LLF12074" s="18" t="s">
        <v>700</v>
      </c>
      <c r="LLG12074" s="18" t="s">
        <v>700</v>
      </c>
      <c r="LLH12074" s="18" t="s">
        <v>700</v>
      </c>
      <c r="LLI12074" s="18" t="s">
        <v>700</v>
      </c>
      <c r="LLJ12074" s="18" t="s">
        <v>700</v>
      </c>
      <c r="LLK12074" s="18" t="s">
        <v>700</v>
      </c>
      <c r="LLL12074" s="18" t="s">
        <v>700</v>
      </c>
      <c r="LLM12074" s="18" t="s">
        <v>700</v>
      </c>
      <c r="LLN12074" s="18" t="s">
        <v>700</v>
      </c>
      <c r="LLO12074" s="18" t="s">
        <v>700</v>
      </c>
      <c r="LLP12074" s="18" t="s">
        <v>700</v>
      </c>
      <c r="LLQ12074" s="18" t="s">
        <v>700</v>
      </c>
      <c r="LLR12074" s="18" t="s">
        <v>700</v>
      </c>
      <c r="LLS12074" s="18" t="s">
        <v>700</v>
      </c>
      <c r="LLT12074" s="18" t="s">
        <v>700</v>
      </c>
      <c r="LLU12074" s="18" t="s">
        <v>700</v>
      </c>
      <c r="LLV12074" s="18" t="s">
        <v>700</v>
      </c>
      <c r="LLW12074" s="18" t="s">
        <v>700</v>
      </c>
      <c r="LLX12074" s="18" t="s">
        <v>700</v>
      </c>
      <c r="LLY12074" s="18" t="s">
        <v>700</v>
      </c>
      <c r="LLZ12074" s="18" t="s">
        <v>700</v>
      </c>
      <c r="LMA12074" s="18" t="s">
        <v>700</v>
      </c>
      <c r="LMB12074" s="18" t="s">
        <v>700</v>
      </c>
      <c r="LMC12074" s="18" t="s">
        <v>700</v>
      </c>
      <c r="LMD12074" s="18" t="s">
        <v>700</v>
      </c>
      <c r="LME12074" s="18" t="s">
        <v>700</v>
      </c>
      <c r="LMF12074" s="18" t="s">
        <v>700</v>
      </c>
      <c r="LMG12074" s="18" t="s">
        <v>700</v>
      </c>
      <c r="LMH12074" s="18" t="s">
        <v>700</v>
      </c>
      <c r="LMI12074" s="18" t="s">
        <v>700</v>
      </c>
      <c r="LMJ12074" s="18" t="s">
        <v>700</v>
      </c>
      <c r="LMK12074" s="18" t="s">
        <v>700</v>
      </c>
      <c r="LML12074" s="18" t="s">
        <v>700</v>
      </c>
      <c r="LMM12074" s="18" t="s">
        <v>700</v>
      </c>
      <c r="LMN12074" s="18" t="s">
        <v>700</v>
      </c>
      <c r="LMO12074" s="18" t="s">
        <v>700</v>
      </c>
      <c r="LMP12074" s="18" t="s">
        <v>700</v>
      </c>
      <c r="LMQ12074" s="18" t="s">
        <v>700</v>
      </c>
      <c r="LMR12074" s="18" t="s">
        <v>700</v>
      </c>
      <c r="LMS12074" s="18" t="s">
        <v>700</v>
      </c>
      <c r="LMT12074" s="18" t="s">
        <v>700</v>
      </c>
      <c r="LMU12074" s="18" t="s">
        <v>700</v>
      </c>
      <c r="LMV12074" s="18" t="s">
        <v>700</v>
      </c>
      <c r="LMW12074" s="18" t="s">
        <v>700</v>
      </c>
      <c r="LMX12074" s="18" t="s">
        <v>700</v>
      </c>
      <c r="LMY12074" s="18" t="s">
        <v>700</v>
      </c>
      <c r="LMZ12074" s="18" t="s">
        <v>700</v>
      </c>
      <c r="LNA12074" s="18" t="s">
        <v>700</v>
      </c>
      <c r="LNB12074" s="18" t="s">
        <v>700</v>
      </c>
      <c r="LNC12074" s="18" t="s">
        <v>700</v>
      </c>
      <c r="LND12074" s="18" t="s">
        <v>700</v>
      </c>
      <c r="LNE12074" s="18" t="s">
        <v>700</v>
      </c>
      <c r="LNF12074" s="18" t="s">
        <v>700</v>
      </c>
      <c r="LNG12074" s="18" t="s">
        <v>700</v>
      </c>
      <c r="LNH12074" s="18" t="s">
        <v>700</v>
      </c>
      <c r="LNI12074" s="18" t="s">
        <v>700</v>
      </c>
      <c r="LNJ12074" s="18" t="s">
        <v>700</v>
      </c>
      <c r="LNK12074" s="18" t="s">
        <v>700</v>
      </c>
      <c r="LNL12074" s="18" t="s">
        <v>700</v>
      </c>
      <c r="LNM12074" s="18" t="s">
        <v>700</v>
      </c>
      <c r="LNN12074" s="18" t="s">
        <v>700</v>
      </c>
      <c r="LNO12074" s="18" t="s">
        <v>700</v>
      </c>
      <c r="LNP12074" s="18" t="s">
        <v>700</v>
      </c>
      <c r="LNQ12074" s="18" t="s">
        <v>700</v>
      </c>
      <c r="LNR12074" s="18" t="s">
        <v>700</v>
      </c>
      <c r="LNS12074" s="18" t="s">
        <v>700</v>
      </c>
      <c r="LNT12074" s="18" t="s">
        <v>700</v>
      </c>
      <c r="LNU12074" s="18" t="s">
        <v>700</v>
      </c>
      <c r="LNV12074" s="18" t="s">
        <v>700</v>
      </c>
      <c r="LNW12074" s="18" t="s">
        <v>700</v>
      </c>
      <c r="LNX12074" s="18" t="s">
        <v>700</v>
      </c>
      <c r="LNY12074" s="18" t="s">
        <v>700</v>
      </c>
      <c r="LNZ12074" s="18" t="s">
        <v>700</v>
      </c>
      <c r="LOA12074" s="18" t="s">
        <v>700</v>
      </c>
      <c r="LOB12074" s="18" t="s">
        <v>700</v>
      </c>
      <c r="LOC12074" s="18" t="s">
        <v>700</v>
      </c>
      <c r="LOD12074" s="18" t="s">
        <v>700</v>
      </c>
      <c r="LOE12074" s="18" t="s">
        <v>700</v>
      </c>
      <c r="LOF12074" s="18" t="s">
        <v>700</v>
      </c>
      <c r="LOG12074" s="18" t="s">
        <v>700</v>
      </c>
      <c r="LOH12074" s="18" t="s">
        <v>700</v>
      </c>
      <c r="LOI12074" s="18" t="s">
        <v>700</v>
      </c>
      <c r="LOJ12074" s="18" t="s">
        <v>700</v>
      </c>
      <c r="LOK12074" s="18" t="s">
        <v>700</v>
      </c>
      <c r="LOL12074" s="18" t="s">
        <v>700</v>
      </c>
      <c r="LOM12074" s="18" t="s">
        <v>700</v>
      </c>
      <c r="LON12074" s="18" t="s">
        <v>700</v>
      </c>
      <c r="LOO12074" s="18" t="s">
        <v>700</v>
      </c>
      <c r="LOP12074" s="18" t="s">
        <v>700</v>
      </c>
      <c r="LOQ12074" s="18" t="s">
        <v>700</v>
      </c>
      <c r="LOR12074" s="18" t="s">
        <v>700</v>
      </c>
      <c r="LOS12074" s="18" t="s">
        <v>700</v>
      </c>
      <c r="LOT12074" s="18" t="s">
        <v>700</v>
      </c>
      <c r="LOU12074" s="18" t="s">
        <v>700</v>
      </c>
      <c r="LOV12074" s="18" t="s">
        <v>700</v>
      </c>
      <c r="LOW12074" s="18" t="s">
        <v>700</v>
      </c>
      <c r="LOX12074" s="18" t="s">
        <v>700</v>
      </c>
      <c r="LOY12074" s="18" t="s">
        <v>700</v>
      </c>
      <c r="LOZ12074" s="18" t="s">
        <v>700</v>
      </c>
      <c r="LPA12074" s="18" t="s">
        <v>700</v>
      </c>
      <c r="LPB12074" s="18" t="s">
        <v>700</v>
      </c>
      <c r="LPC12074" s="18" t="s">
        <v>700</v>
      </c>
      <c r="LPD12074" s="18" t="s">
        <v>700</v>
      </c>
      <c r="LPE12074" s="18" t="s">
        <v>700</v>
      </c>
      <c r="LPF12074" s="18" t="s">
        <v>700</v>
      </c>
      <c r="LPG12074" s="18" t="s">
        <v>700</v>
      </c>
      <c r="LPH12074" s="18" t="s">
        <v>700</v>
      </c>
      <c r="LPI12074" s="18" t="s">
        <v>700</v>
      </c>
      <c r="LPJ12074" s="18" t="s">
        <v>700</v>
      </c>
      <c r="LPK12074" s="18" t="s">
        <v>700</v>
      </c>
      <c r="LPL12074" s="18" t="s">
        <v>700</v>
      </c>
      <c r="LPM12074" s="18" t="s">
        <v>700</v>
      </c>
      <c r="LPN12074" s="18" t="s">
        <v>700</v>
      </c>
      <c r="LPO12074" s="18" t="s">
        <v>700</v>
      </c>
      <c r="LPP12074" s="18" t="s">
        <v>700</v>
      </c>
      <c r="LPQ12074" s="18" t="s">
        <v>700</v>
      </c>
      <c r="LPR12074" s="18" t="s">
        <v>700</v>
      </c>
      <c r="LPS12074" s="18" t="s">
        <v>700</v>
      </c>
      <c r="LPT12074" s="18" t="s">
        <v>700</v>
      </c>
      <c r="LPU12074" s="18" t="s">
        <v>700</v>
      </c>
      <c r="LPV12074" s="18" t="s">
        <v>700</v>
      </c>
      <c r="LPW12074" s="18" t="s">
        <v>700</v>
      </c>
      <c r="LPX12074" s="18" t="s">
        <v>700</v>
      </c>
      <c r="LPY12074" s="18" t="s">
        <v>700</v>
      </c>
      <c r="LPZ12074" s="18" t="s">
        <v>700</v>
      </c>
      <c r="LQA12074" s="18" t="s">
        <v>700</v>
      </c>
      <c r="LQB12074" s="18" t="s">
        <v>700</v>
      </c>
      <c r="LQC12074" s="18" t="s">
        <v>700</v>
      </c>
      <c r="LQD12074" s="18" t="s">
        <v>700</v>
      </c>
      <c r="LQE12074" s="18" t="s">
        <v>700</v>
      </c>
      <c r="LQF12074" s="18" t="s">
        <v>700</v>
      </c>
      <c r="LQG12074" s="18" t="s">
        <v>700</v>
      </c>
      <c r="LQH12074" s="18" t="s">
        <v>700</v>
      </c>
      <c r="LQI12074" s="18" t="s">
        <v>700</v>
      </c>
      <c r="LQJ12074" s="18" t="s">
        <v>700</v>
      </c>
      <c r="LQK12074" s="18" t="s">
        <v>700</v>
      </c>
      <c r="LQL12074" s="18" t="s">
        <v>700</v>
      </c>
      <c r="LQM12074" s="18" t="s">
        <v>700</v>
      </c>
      <c r="LQN12074" s="18" t="s">
        <v>700</v>
      </c>
      <c r="LQO12074" s="18" t="s">
        <v>700</v>
      </c>
      <c r="LQP12074" s="18" t="s">
        <v>700</v>
      </c>
      <c r="LQQ12074" s="18" t="s">
        <v>700</v>
      </c>
      <c r="LQR12074" s="18" t="s">
        <v>700</v>
      </c>
      <c r="LQS12074" s="18" t="s">
        <v>700</v>
      </c>
      <c r="LQT12074" s="18" t="s">
        <v>700</v>
      </c>
      <c r="LQU12074" s="18" t="s">
        <v>700</v>
      </c>
      <c r="LQV12074" s="18" t="s">
        <v>700</v>
      </c>
      <c r="LQW12074" s="18" t="s">
        <v>700</v>
      </c>
      <c r="LQX12074" s="18" t="s">
        <v>700</v>
      </c>
      <c r="LQY12074" s="18" t="s">
        <v>700</v>
      </c>
      <c r="LQZ12074" s="18" t="s">
        <v>700</v>
      </c>
      <c r="LRA12074" s="18" t="s">
        <v>700</v>
      </c>
      <c r="LRB12074" s="18" t="s">
        <v>700</v>
      </c>
      <c r="LRC12074" s="18" t="s">
        <v>700</v>
      </c>
      <c r="LRD12074" s="18" t="s">
        <v>700</v>
      </c>
      <c r="LRE12074" s="18" t="s">
        <v>700</v>
      </c>
      <c r="LRF12074" s="18" t="s">
        <v>700</v>
      </c>
      <c r="LRG12074" s="18" t="s">
        <v>700</v>
      </c>
      <c r="LRH12074" s="18" t="s">
        <v>700</v>
      </c>
      <c r="LRI12074" s="18" t="s">
        <v>700</v>
      </c>
      <c r="LRJ12074" s="18" t="s">
        <v>700</v>
      </c>
      <c r="LRK12074" s="18" t="s">
        <v>700</v>
      </c>
      <c r="LRL12074" s="18" t="s">
        <v>700</v>
      </c>
      <c r="LRM12074" s="18" t="s">
        <v>700</v>
      </c>
      <c r="LRN12074" s="18" t="s">
        <v>700</v>
      </c>
      <c r="LRO12074" s="18" t="s">
        <v>700</v>
      </c>
      <c r="LRP12074" s="18" t="s">
        <v>700</v>
      </c>
      <c r="LRQ12074" s="18" t="s">
        <v>700</v>
      </c>
      <c r="LRR12074" s="18" t="s">
        <v>700</v>
      </c>
      <c r="LRS12074" s="18" t="s">
        <v>700</v>
      </c>
      <c r="LRT12074" s="18" t="s">
        <v>700</v>
      </c>
      <c r="LRU12074" s="18" t="s">
        <v>700</v>
      </c>
      <c r="LRV12074" s="18" t="s">
        <v>700</v>
      </c>
      <c r="LRW12074" s="18" t="s">
        <v>700</v>
      </c>
      <c r="LRX12074" s="18" t="s">
        <v>700</v>
      </c>
      <c r="LRY12074" s="18" t="s">
        <v>700</v>
      </c>
      <c r="LRZ12074" s="18" t="s">
        <v>700</v>
      </c>
      <c r="LSA12074" s="18" t="s">
        <v>700</v>
      </c>
      <c r="LSB12074" s="18" t="s">
        <v>700</v>
      </c>
      <c r="LSC12074" s="18" t="s">
        <v>700</v>
      </c>
      <c r="LSD12074" s="18" t="s">
        <v>700</v>
      </c>
      <c r="LSE12074" s="18" t="s">
        <v>700</v>
      </c>
      <c r="LSF12074" s="18" t="s">
        <v>700</v>
      </c>
      <c r="LSG12074" s="18" t="s">
        <v>700</v>
      </c>
      <c r="LSH12074" s="18" t="s">
        <v>700</v>
      </c>
      <c r="LSI12074" s="18" t="s">
        <v>700</v>
      </c>
      <c r="LSJ12074" s="18" t="s">
        <v>700</v>
      </c>
      <c r="LSK12074" s="18" t="s">
        <v>700</v>
      </c>
      <c r="LSL12074" s="18" t="s">
        <v>700</v>
      </c>
      <c r="LSM12074" s="18" t="s">
        <v>700</v>
      </c>
      <c r="LSN12074" s="18" t="s">
        <v>700</v>
      </c>
      <c r="LSO12074" s="18" t="s">
        <v>700</v>
      </c>
      <c r="LSP12074" s="18" t="s">
        <v>700</v>
      </c>
      <c r="LSQ12074" s="18" t="s">
        <v>700</v>
      </c>
      <c r="LSR12074" s="18" t="s">
        <v>700</v>
      </c>
      <c r="LSS12074" s="18" t="s">
        <v>700</v>
      </c>
      <c r="LST12074" s="18" t="s">
        <v>700</v>
      </c>
      <c r="LSU12074" s="18" t="s">
        <v>700</v>
      </c>
      <c r="LSV12074" s="18" t="s">
        <v>700</v>
      </c>
      <c r="LSW12074" s="18" t="s">
        <v>700</v>
      </c>
      <c r="LSX12074" s="18" t="s">
        <v>700</v>
      </c>
      <c r="LSY12074" s="18" t="s">
        <v>700</v>
      </c>
      <c r="LSZ12074" s="18" t="s">
        <v>700</v>
      </c>
      <c r="LTA12074" s="18" t="s">
        <v>700</v>
      </c>
      <c r="LTB12074" s="18" t="s">
        <v>700</v>
      </c>
      <c r="LTC12074" s="18" t="s">
        <v>700</v>
      </c>
      <c r="LTD12074" s="18" t="s">
        <v>700</v>
      </c>
      <c r="LTE12074" s="18" t="s">
        <v>700</v>
      </c>
      <c r="LTF12074" s="18" t="s">
        <v>700</v>
      </c>
      <c r="LTG12074" s="18" t="s">
        <v>700</v>
      </c>
      <c r="LTH12074" s="18" t="s">
        <v>700</v>
      </c>
      <c r="LTI12074" s="18" t="s">
        <v>700</v>
      </c>
      <c r="LTJ12074" s="18" t="s">
        <v>700</v>
      </c>
      <c r="LTK12074" s="18" t="s">
        <v>700</v>
      </c>
      <c r="LTL12074" s="18" t="s">
        <v>700</v>
      </c>
      <c r="LTM12074" s="18" t="s">
        <v>700</v>
      </c>
      <c r="LTN12074" s="18" t="s">
        <v>700</v>
      </c>
      <c r="LTO12074" s="18" t="s">
        <v>700</v>
      </c>
      <c r="LTP12074" s="18" t="s">
        <v>700</v>
      </c>
      <c r="LTQ12074" s="18" t="s">
        <v>700</v>
      </c>
      <c r="LTR12074" s="18" t="s">
        <v>700</v>
      </c>
      <c r="LTS12074" s="18" t="s">
        <v>700</v>
      </c>
      <c r="LTT12074" s="18" t="s">
        <v>700</v>
      </c>
      <c r="LTU12074" s="18" t="s">
        <v>700</v>
      </c>
      <c r="LTV12074" s="18" t="s">
        <v>700</v>
      </c>
      <c r="LTW12074" s="18" t="s">
        <v>700</v>
      </c>
      <c r="LTX12074" s="18" t="s">
        <v>700</v>
      </c>
      <c r="LTY12074" s="18" t="s">
        <v>700</v>
      </c>
      <c r="LTZ12074" s="18" t="s">
        <v>700</v>
      </c>
      <c r="LUA12074" s="18" t="s">
        <v>700</v>
      </c>
      <c r="LUB12074" s="18" t="s">
        <v>700</v>
      </c>
      <c r="LUC12074" s="18" t="s">
        <v>700</v>
      </c>
      <c r="LUD12074" s="18" t="s">
        <v>700</v>
      </c>
      <c r="LUE12074" s="18" t="s">
        <v>700</v>
      </c>
      <c r="LUF12074" s="18" t="s">
        <v>700</v>
      </c>
      <c r="LUG12074" s="18" t="s">
        <v>700</v>
      </c>
      <c r="LUH12074" s="18" t="s">
        <v>700</v>
      </c>
      <c r="LUI12074" s="18" t="s">
        <v>700</v>
      </c>
      <c r="LUJ12074" s="18" t="s">
        <v>700</v>
      </c>
      <c r="LUK12074" s="18" t="s">
        <v>700</v>
      </c>
      <c r="LUL12074" s="18" t="s">
        <v>700</v>
      </c>
      <c r="LUM12074" s="18" t="s">
        <v>700</v>
      </c>
      <c r="LUN12074" s="18" t="s">
        <v>700</v>
      </c>
      <c r="LUO12074" s="18" t="s">
        <v>700</v>
      </c>
      <c r="LUP12074" s="18" t="s">
        <v>700</v>
      </c>
      <c r="LUQ12074" s="18" t="s">
        <v>700</v>
      </c>
      <c r="LUR12074" s="18" t="s">
        <v>700</v>
      </c>
      <c r="LUS12074" s="18" t="s">
        <v>700</v>
      </c>
      <c r="LUT12074" s="18" t="s">
        <v>700</v>
      </c>
      <c r="LUU12074" s="18" t="s">
        <v>700</v>
      </c>
      <c r="LUV12074" s="18" t="s">
        <v>700</v>
      </c>
      <c r="LUW12074" s="18" t="s">
        <v>700</v>
      </c>
      <c r="LUX12074" s="18" t="s">
        <v>700</v>
      </c>
      <c r="LUY12074" s="18" t="s">
        <v>700</v>
      </c>
      <c r="LUZ12074" s="18" t="s">
        <v>700</v>
      </c>
      <c r="LVA12074" s="18" t="s">
        <v>700</v>
      </c>
      <c r="LVB12074" s="18" t="s">
        <v>700</v>
      </c>
      <c r="LVC12074" s="18" t="s">
        <v>700</v>
      </c>
      <c r="LVD12074" s="18" t="s">
        <v>700</v>
      </c>
      <c r="LVE12074" s="18" t="s">
        <v>700</v>
      </c>
      <c r="LVF12074" s="18" t="s">
        <v>700</v>
      </c>
      <c r="LVG12074" s="18" t="s">
        <v>700</v>
      </c>
      <c r="LVH12074" s="18" t="s">
        <v>700</v>
      </c>
      <c r="LVI12074" s="18" t="s">
        <v>700</v>
      </c>
      <c r="LVJ12074" s="18" t="s">
        <v>700</v>
      </c>
      <c r="LVK12074" s="18" t="s">
        <v>700</v>
      </c>
      <c r="LVL12074" s="18" t="s">
        <v>700</v>
      </c>
      <c r="LVM12074" s="18" t="s">
        <v>700</v>
      </c>
      <c r="LVN12074" s="18" t="s">
        <v>700</v>
      </c>
      <c r="LVO12074" s="18" t="s">
        <v>700</v>
      </c>
      <c r="LVP12074" s="18" t="s">
        <v>700</v>
      </c>
      <c r="LVQ12074" s="18" t="s">
        <v>700</v>
      </c>
      <c r="LVR12074" s="18" t="s">
        <v>700</v>
      </c>
      <c r="LVS12074" s="18" t="s">
        <v>700</v>
      </c>
      <c r="LVT12074" s="18" t="s">
        <v>700</v>
      </c>
      <c r="LVU12074" s="18" t="s">
        <v>700</v>
      </c>
      <c r="LVV12074" s="18" t="s">
        <v>700</v>
      </c>
      <c r="LVW12074" s="18" t="s">
        <v>700</v>
      </c>
      <c r="LVX12074" s="18" t="s">
        <v>700</v>
      </c>
      <c r="LVY12074" s="18" t="s">
        <v>700</v>
      </c>
      <c r="LVZ12074" s="18" t="s">
        <v>700</v>
      </c>
      <c r="LWA12074" s="18" t="s">
        <v>700</v>
      </c>
      <c r="LWB12074" s="18" t="s">
        <v>700</v>
      </c>
      <c r="LWC12074" s="18" t="s">
        <v>700</v>
      </c>
      <c r="LWD12074" s="18" t="s">
        <v>700</v>
      </c>
      <c r="LWE12074" s="18" t="s">
        <v>700</v>
      </c>
      <c r="LWF12074" s="18" t="s">
        <v>700</v>
      </c>
      <c r="LWG12074" s="18" t="s">
        <v>700</v>
      </c>
      <c r="LWH12074" s="18" t="s">
        <v>700</v>
      </c>
      <c r="LWI12074" s="18" t="s">
        <v>700</v>
      </c>
      <c r="LWJ12074" s="18" t="s">
        <v>700</v>
      </c>
      <c r="LWK12074" s="18" t="s">
        <v>700</v>
      </c>
      <c r="LWL12074" s="18" t="s">
        <v>700</v>
      </c>
      <c r="LWM12074" s="18" t="s">
        <v>700</v>
      </c>
      <c r="LWN12074" s="18" t="s">
        <v>700</v>
      </c>
      <c r="LWO12074" s="18" t="s">
        <v>700</v>
      </c>
      <c r="LWP12074" s="18" t="s">
        <v>700</v>
      </c>
      <c r="LWQ12074" s="18" t="s">
        <v>700</v>
      </c>
      <c r="LWR12074" s="18" t="s">
        <v>700</v>
      </c>
      <c r="LWS12074" s="18" t="s">
        <v>700</v>
      </c>
      <c r="LWT12074" s="18" t="s">
        <v>700</v>
      </c>
      <c r="LWU12074" s="18" t="s">
        <v>700</v>
      </c>
      <c r="LWV12074" s="18" t="s">
        <v>700</v>
      </c>
      <c r="LWW12074" s="18" t="s">
        <v>700</v>
      </c>
      <c r="LWX12074" s="18" t="s">
        <v>700</v>
      </c>
      <c r="LWY12074" s="18" t="s">
        <v>700</v>
      </c>
      <c r="LWZ12074" s="18" t="s">
        <v>700</v>
      </c>
      <c r="LXA12074" s="18" t="s">
        <v>700</v>
      </c>
      <c r="LXB12074" s="18" t="s">
        <v>700</v>
      </c>
      <c r="LXC12074" s="18" t="s">
        <v>700</v>
      </c>
      <c r="LXD12074" s="18" t="s">
        <v>700</v>
      </c>
      <c r="LXE12074" s="18" t="s">
        <v>700</v>
      </c>
      <c r="LXF12074" s="18" t="s">
        <v>700</v>
      </c>
      <c r="LXG12074" s="18" t="s">
        <v>700</v>
      </c>
      <c r="LXH12074" s="18" t="s">
        <v>700</v>
      </c>
      <c r="LXI12074" s="18" t="s">
        <v>700</v>
      </c>
      <c r="LXJ12074" s="18" t="s">
        <v>700</v>
      </c>
      <c r="LXK12074" s="18" t="s">
        <v>700</v>
      </c>
      <c r="LXL12074" s="18" t="s">
        <v>700</v>
      </c>
      <c r="LXM12074" s="18" t="s">
        <v>700</v>
      </c>
      <c r="LXN12074" s="18" t="s">
        <v>700</v>
      </c>
      <c r="LXO12074" s="18" t="s">
        <v>700</v>
      </c>
      <c r="LXP12074" s="18" t="s">
        <v>700</v>
      </c>
      <c r="LXQ12074" s="18" t="s">
        <v>700</v>
      </c>
      <c r="LXR12074" s="18" t="s">
        <v>700</v>
      </c>
      <c r="LXS12074" s="18" t="s">
        <v>700</v>
      </c>
      <c r="LXT12074" s="18" t="s">
        <v>700</v>
      </c>
      <c r="LXU12074" s="18" t="s">
        <v>700</v>
      </c>
      <c r="LXV12074" s="18" t="s">
        <v>700</v>
      </c>
      <c r="LXW12074" s="18" t="s">
        <v>700</v>
      </c>
      <c r="LXX12074" s="18" t="s">
        <v>700</v>
      </c>
      <c r="LXY12074" s="18" t="s">
        <v>700</v>
      </c>
      <c r="LXZ12074" s="18" t="s">
        <v>700</v>
      </c>
      <c r="LYA12074" s="18" t="s">
        <v>700</v>
      </c>
      <c r="LYB12074" s="18" t="s">
        <v>700</v>
      </c>
      <c r="LYC12074" s="18" t="s">
        <v>700</v>
      </c>
      <c r="LYD12074" s="18" t="s">
        <v>700</v>
      </c>
      <c r="LYE12074" s="18" t="s">
        <v>700</v>
      </c>
      <c r="LYF12074" s="18" t="s">
        <v>700</v>
      </c>
      <c r="LYG12074" s="18" t="s">
        <v>700</v>
      </c>
      <c r="LYH12074" s="18" t="s">
        <v>700</v>
      </c>
      <c r="LYI12074" s="18" t="s">
        <v>700</v>
      </c>
      <c r="LYJ12074" s="18" t="s">
        <v>700</v>
      </c>
      <c r="LYK12074" s="18" t="s">
        <v>700</v>
      </c>
      <c r="LYL12074" s="18" t="s">
        <v>700</v>
      </c>
      <c r="LYM12074" s="18" t="s">
        <v>700</v>
      </c>
      <c r="LYN12074" s="18" t="s">
        <v>700</v>
      </c>
      <c r="LYO12074" s="18" t="s">
        <v>700</v>
      </c>
      <c r="LYP12074" s="18" t="s">
        <v>700</v>
      </c>
      <c r="LYQ12074" s="18" t="s">
        <v>700</v>
      </c>
      <c r="LYR12074" s="18" t="s">
        <v>700</v>
      </c>
      <c r="LYS12074" s="18" t="s">
        <v>700</v>
      </c>
      <c r="LYT12074" s="18" t="s">
        <v>700</v>
      </c>
      <c r="LYU12074" s="18" t="s">
        <v>700</v>
      </c>
      <c r="LYV12074" s="18" t="s">
        <v>700</v>
      </c>
      <c r="LYW12074" s="18" t="s">
        <v>700</v>
      </c>
      <c r="LYX12074" s="18" t="s">
        <v>700</v>
      </c>
      <c r="LYY12074" s="18" t="s">
        <v>700</v>
      </c>
      <c r="LYZ12074" s="18" t="s">
        <v>700</v>
      </c>
      <c r="LZA12074" s="18" t="s">
        <v>700</v>
      </c>
      <c r="LZB12074" s="18" t="s">
        <v>700</v>
      </c>
      <c r="LZC12074" s="18" t="s">
        <v>700</v>
      </c>
      <c r="LZD12074" s="18" t="s">
        <v>700</v>
      </c>
      <c r="LZE12074" s="18" t="s">
        <v>700</v>
      </c>
      <c r="LZF12074" s="18" t="s">
        <v>700</v>
      </c>
      <c r="LZG12074" s="18" t="s">
        <v>700</v>
      </c>
      <c r="LZH12074" s="18" t="s">
        <v>700</v>
      </c>
      <c r="LZI12074" s="18" t="s">
        <v>700</v>
      </c>
      <c r="LZJ12074" s="18" t="s">
        <v>700</v>
      </c>
      <c r="LZK12074" s="18" t="s">
        <v>700</v>
      </c>
      <c r="LZL12074" s="18" t="s">
        <v>700</v>
      </c>
      <c r="LZM12074" s="18" t="s">
        <v>700</v>
      </c>
      <c r="LZN12074" s="18" t="s">
        <v>700</v>
      </c>
      <c r="LZO12074" s="18" t="s">
        <v>700</v>
      </c>
      <c r="LZP12074" s="18" t="s">
        <v>700</v>
      </c>
      <c r="LZQ12074" s="18" t="s">
        <v>700</v>
      </c>
      <c r="LZR12074" s="18" t="s">
        <v>700</v>
      </c>
      <c r="LZS12074" s="18" t="s">
        <v>700</v>
      </c>
      <c r="LZT12074" s="18" t="s">
        <v>700</v>
      </c>
      <c r="LZU12074" s="18" t="s">
        <v>700</v>
      </c>
      <c r="LZV12074" s="18" t="s">
        <v>700</v>
      </c>
      <c r="LZW12074" s="18" t="s">
        <v>700</v>
      </c>
      <c r="LZX12074" s="18" t="s">
        <v>700</v>
      </c>
      <c r="LZY12074" s="18" t="s">
        <v>700</v>
      </c>
      <c r="LZZ12074" s="18" t="s">
        <v>700</v>
      </c>
      <c r="MAA12074" s="18" t="s">
        <v>700</v>
      </c>
      <c r="MAB12074" s="18" t="s">
        <v>700</v>
      </c>
      <c r="MAC12074" s="18" t="s">
        <v>700</v>
      </c>
      <c r="MAD12074" s="18" t="s">
        <v>700</v>
      </c>
      <c r="MAE12074" s="18" t="s">
        <v>700</v>
      </c>
      <c r="MAF12074" s="18" t="s">
        <v>700</v>
      </c>
      <c r="MAG12074" s="18" t="s">
        <v>700</v>
      </c>
      <c r="MAH12074" s="18" t="s">
        <v>700</v>
      </c>
      <c r="MAI12074" s="18" t="s">
        <v>700</v>
      </c>
      <c r="MAJ12074" s="18" t="s">
        <v>700</v>
      </c>
      <c r="MAK12074" s="18" t="s">
        <v>700</v>
      </c>
      <c r="MAL12074" s="18" t="s">
        <v>700</v>
      </c>
      <c r="MAM12074" s="18" t="s">
        <v>700</v>
      </c>
      <c r="MAN12074" s="18" t="s">
        <v>700</v>
      </c>
      <c r="MAO12074" s="18" t="s">
        <v>700</v>
      </c>
      <c r="MAP12074" s="18" t="s">
        <v>700</v>
      </c>
      <c r="MAQ12074" s="18" t="s">
        <v>700</v>
      </c>
      <c r="MAR12074" s="18" t="s">
        <v>700</v>
      </c>
      <c r="MAS12074" s="18" t="s">
        <v>700</v>
      </c>
      <c r="MAT12074" s="18" t="s">
        <v>700</v>
      </c>
      <c r="MAU12074" s="18" t="s">
        <v>700</v>
      </c>
      <c r="MAV12074" s="18" t="s">
        <v>700</v>
      </c>
      <c r="MAW12074" s="18" t="s">
        <v>700</v>
      </c>
      <c r="MAX12074" s="18" t="s">
        <v>700</v>
      </c>
      <c r="MAY12074" s="18" t="s">
        <v>700</v>
      </c>
      <c r="MAZ12074" s="18" t="s">
        <v>700</v>
      </c>
      <c r="MBA12074" s="18" t="s">
        <v>700</v>
      </c>
      <c r="MBB12074" s="18" t="s">
        <v>700</v>
      </c>
      <c r="MBC12074" s="18" t="s">
        <v>700</v>
      </c>
      <c r="MBD12074" s="18" t="s">
        <v>700</v>
      </c>
      <c r="MBE12074" s="18" t="s">
        <v>700</v>
      </c>
      <c r="MBF12074" s="18" t="s">
        <v>700</v>
      </c>
      <c r="MBG12074" s="18" t="s">
        <v>700</v>
      </c>
      <c r="MBH12074" s="18" t="s">
        <v>700</v>
      </c>
      <c r="MBI12074" s="18" t="s">
        <v>700</v>
      </c>
      <c r="MBJ12074" s="18" t="s">
        <v>700</v>
      </c>
      <c r="MBK12074" s="18" t="s">
        <v>700</v>
      </c>
      <c r="MBL12074" s="18" t="s">
        <v>700</v>
      </c>
      <c r="MBM12074" s="18" t="s">
        <v>700</v>
      </c>
      <c r="MBN12074" s="18" t="s">
        <v>700</v>
      </c>
      <c r="MBO12074" s="18" t="s">
        <v>700</v>
      </c>
      <c r="MBP12074" s="18" t="s">
        <v>700</v>
      </c>
      <c r="MBQ12074" s="18" t="s">
        <v>700</v>
      </c>
      <c r="MBR12074" s="18" t="s">
        <v>700</v>
      </c>
      <c r="MBS12074" s="18" t="s">
        <v>700</v>
      </c>
      <c r="MBT12074" s="18" t="s">
        <v>700</v>
      </c>
      <c r="MBU12074" s="18" t="s">
        <v>700</v>
      </c>
      <c r="MBV12074" s="18" t="s">
        <v>700</v>
      </c>
      <c r="MBW12074" s="18" t="s">
        <v>700</v>
      </c>
      <c r="MBX12074" s="18" t="s">
        <v>700</v>
      </c>
      <c r="MBY12074" s="18" t="s">
        <v>700</v>
      </c>
      <c r="MBZ12074" s="18" t="s">
        <v>700</v>
      </c>
      <c r="MCA12074" s="18" t="s">
        <v>700</v>
      </c>
      <c r="MCB12074" s="18" t="s">
        <v>700</v>
      </c>
      <c r="MCC12074" s="18" t="s">
        <v>700</v>
      </c>
      <c r="MCD12074" s="18" t="s">
        <v>700</v>
      </c>
      <c r="MCE12074" s="18" t="s">
        <v>700</v>
      </c>
      <c r="MCF12074" s="18" t="s">
        <v>700</v>
      </c>
      <c r="MCG12074" s="18" t="s">
        <v>700</v>
      </c>
      <c r="MCH12074" s="18" t="s">
        <v>700</v>
      </c>
      <c r="MCI12074" s="18" t="s">
        <v>700</v>
      </c>
      <c r="MCJ12074" s="18" t="s">
        <v>700</v>
      </c>
      <c r="MCK12074" s="18" t="s">
        <v>700</v>
      </c>
      <c r="MCL12074" s="18" t="s">
        <v>700</v>
      </c>
      <c r="MCM12074" s="18" t="s">
        <v>700</v>
      </c>
      <c r="MCN12074" s="18" t="s">
        <v>700</v>
      </c>
      <c r="MCO12074" s="18" t="s">
        <v>700</v>
      </c>
      <c r="MCP12074" s="18" t="s">
        <v>700</v>
      </c>
      <c r="MCQ12074" s="18" t="s">
        <v>700</v>
      </c>
      <c r="MCR12074" s="18" t="s">
        <v>700</v>
      </c>
      <c r="MCS12074" s="18" t="s">
        <v>700</v>
      </c>
      <c r="MCT12074" s="18" t="s">
        <v>700</v>
      </c>
      <c r="MCU12074" s="18" t="s">
        <v>700</v>
      </c>
      <c r="MCV12074" s="18" t="s">
        <v>700</v>
      </c>
      <c r="MCW12074" s="18" t="s">
        <v>700</v>
      </c>
      <c r="MCX12074" s="18" t="s">
        <v>700</v>
      </c>
      <c r="MCY12074" s="18" t="s">
        <v>700</v>
      </c>
      <c r="MCZ12074" s="18" t="s">
        <v>700</v>
      </c>
      <c r="MDA12074" s="18" t="s">
        <v>700</v>
      </c>
      <c r="MDB12074" s="18" t="s">
        <v>700</v>
      </c>
      <c r="MDC12074" s="18" t="s">
        <v>700</v>
      </c>
      <c r="MDD12074" s="18" t="s">
        <v>700</v>
      </c>
      <c r="MDE12074" s="18" t="s">
        <v>700</v>
      </c>
      <c r="MDF12074" s="18" t="s">
        <v>700</v>
      </c>
      <c r="MDG12074" s="18" t="s">
        <v>700</v>
      </c>
      <c r="MDH12074" s="18" t="s">
        <v>700</v>
      </c>
      <c r="MDI12074" s="18" t="s">
        <v>700</v>
      </c>
      <c r="MDJ12074" s="18" t="s">
        <v>700</v>
      </c>
      <c r="MDK12074" s="18" t="s">
        <v>700</v>
      </c>
      <c r="MDL12074" s="18" t="s">
        <v>700</v>
      </c>
      <c r="MDM12074" s="18" t="s">
        <v>700</v>
      </c>
      <c r="MDN12074" s="18" t="s">
        <v>700</v>
      </c>
      <c r="MDO12074" s="18" t="s">
        <v>700</v>
      </c>
      <c r="MDP12074" s="18" t="s">
        <v>700</v>
      </c>
      <c r="MDQ12074" s="18" t="s">
        <v>700</v>
      </c>
      <c r="MDR12074" s="18" t="s">
        <v>700</v>
      </c>
      <c r="MDS12074" s="18" t="s">
        <v>700</v>
      </c>
      <c r="MDT12074" s="18" t="s">
        <v>700</v>
      </c>
      <c r="MDU12074" s="18" t="s">
        <v>700</v>
      </c>
      <c r="MDV12074" s="18" t="s">
        <v>700</v>
      </c>
      <c r="MDW12074" s="18" t="s">
        <v>700</v>
      </c>
      <c r="MDX12074" s="18" t="s">
        <v>700</v>
      </c>
      <c r="MDY12074" s="18" t="s">
        <v>700</v>
      </c>
      <c r="MDZ12074" s="18" t="s">
        <v>700</v>
      </c>
      <c r="MEA12074" s="18" t="s">
        <v>700</v>
      </c>
      <c r="MEB12074" s="18" t="s">
        <v>700</v>
      </c>
      <c r="MEC12074" s="18" t="s">
        <v>700</v>
      </c>
      <c r="MED12074" s="18" t="s">
        <v>700</v>
      </c>
      <c r="MEE12074" s="18" t="s">
        <v>700</v>
      </c>
      <c r="MEF12074" s="18" t="s">
        <v>700</v>
      </c>
      <c r="MEG12074" s="18" t="s">
        <v>700</v>
      </c>
      <c r="MEH12074" s="18" t="s">
        <v>700</v>
      </c>
      <c r="MEI12074" s="18" t="s">
        <v>700</v>
      </c>
      <c r="MEJ12074" s="18" t="s">
        <v>700</v>
      </c>
      <c r="MEK12074" s="18" t="s">
        <v>700</v>
      </c>
      <c r="MEL12074" s="18" t="s">
        <v>700</v>
      </c>
      <c r="MEM12074" s="18" t="s">
        <v>700</v>
      </c>
      <c r="MEN12074" s="18" t="s">
        <v>700</v>
      </c>
      <c r="MEO12074" s="18" t="s">
        <v>700</v>
      </c>
      <c r="MEP12074" s="18" t="s">
        <v>700</v>
      </c>
      <c r="MEQ12074" s="18" t="s">
        <v>700</v>
      </c>
      <c r="MER12074" s="18" t="s">
        <v>700</v>
      </c>
      <c r="MES12074" s="18" t="s">
        <v>700</v>
      </c>
      <c r="MET12074" s="18" t="s">
        <v>700</v>
      </c>
      <c r="MEU12074" s="18" t="s">
        <v>700</v>
      </c>
      <c r="MEV12074" s="18" t="s">
        <v>700</v>
      </c>
      <c r="MEW12074" s="18" t="s">
        <v>700</v>
      </c>
      <c r="MEX12074" s="18" t="s">
        <v>700</v>
      </c>
      <c r="MEY12074" s="18" t="s">
        <v>700</v>
      </c>
      <c r="MEZ12074" s="18" t="s">
        <v>700</v>
      </c>
      <c r="MFA12074" s="18" t="s">
        <v>700</v>
      </c>
      <c r="MFB12074" s="18" t="s">
        <v>700</v>
      </c>
      <c r="MFC12074" s="18" t="s">
        <v>700</v>
      </c>
      <c r="MFD12074" s="18" t="s">
        <v>700</v>
      </c>
      <c r="MFE12074" s="18" t="s">
        <v>700</v>
      </c>
      <c r="MFF12074" s="18" t="s">
        <v>700</v>
      </c>
      <c r="MFG12074" s="18" t="s">
        <v>700</v>
      </c>
      <c r="MFH12074" s="18" t="s">
        <v>700</v>
      </c>
      <c r="MFI12074" s="18" t="s">
        <v>700</v>
      </c>
      <c r="MFJ12074" s="18" t="s">
        <v>700</v>
      </c>
      <c r="MFK12074" s="18" t="s">
        <v>700</v>
      </c>
      <c r="MFL12074" s="18" t="s">
        <v>700</v>
      </c>
      <c r="MFM12074" s="18" t="s">
        <v>700</v>
      </c>
      <c r="MFN12074" s="18" t="s">
        <v>700</v>
      </c>
      <c r="MFO12074" s="18" t="s">
        <v>700</v>
      </c>
      <c r="MFP12074" s="18" t="s">
        <v>700</v>
      </c>
      <c r="MFQ12074" s="18" t="s">
        <v>700</v>
      </c>
      <c r="MFR12074" s="18" t="s">
        <v>700</v>
      </c>
      <c r="MFS12074" s="18" t="s">
        <v>700</v>
      </c>
      <c r="MFT12074" s="18" t="s">
        <v>700</v>
      </c>
      <c r="MFU12074" s="18" t="s">
        <v>700</v>
      </c>
      <c r="MFV12074" s="18" t="s">
        <v>700</v>
      </c>
      <c r="MFW12074" s="18" t="s">
        <v>700</v>
      </c>
      <c r="MFX12074" s="18" t="s">
        <v>700</v>
      </c>
      <c r="MFY12074" s="18" t="s">
        <v>700</v>
      </c>
      <c r="MFZ12074" s="18" t="s">
        <v>700</v>
      </c>
      <c r="MGA12074" s="18" t="s">
        <v>700</v>
      </c>
      <c r="MGB12074" s="18" t="s">
        <v>700</v>
      </c>
      <c r="MGC12074" s="18" t="s">
        <v>700</v>
      </c>
      <c r="MGD12074" s="18" t="s">
        <v>700</v>
      </c>
      <c r="MGE12074" s="18" t="s">
        <v>700</v>
      </c>
      <c r="MGF12074" s="18" t="s">
        <v>700</v>
      </c>
      <c r="MGG12074" s="18" t="s">
        <v>700</v>
      </c>
      <c r="MGH12074" s="18" t="s">
        <v>700</v>
      </c>
      <c r="MGI12074" s="18" t="s">
        <v>700</v>
      </c>
      <c r="MGJ12074" s="18" t="s">
        <v>700</v>
      </c>
      <c r="MGK12074" s="18" t="s">
        <v>700</v>
      </c>
      <c r="MGL12074" s="18" t="s">
        <v>700</v>
      </c>
      <c r="MGM12074" s="18" t="s">
        <v>700</v>
      </c>
      <c r="MGN12074" s="18" t="s">
        <v>700</v>
      </c>
      <c r="MGO12074" s="18" t="s">
        <v>700</v>
      </c>
      <c r="MGP12074" s="18" t="s">
        <v>700</v>
      </c>
      <c r="MGQ12074" s="18" t="s">
        <v>700</v>
      </c>
      <c r="MGR12074" s="18" t="s">
        <v>700</v>
      </c>
      <c r="MGS12074" s="18" t="s">
        <v>700</v>
      </c>
      <c r="MGT12074" s="18" t="s">
        <v>700</v>
      </c>
      <c r="MGU12074" s="18" t="s">
        <v>700</v>
      </c>
      <c r="MGV12074" s="18" t="s">
        <v>700</v>
      </c>
      <c r="MGW12074" s="18" t="s">
        <v>700</v>
      </c>
      <c r="MGX12074" s="18" t="s">
        <v>700</v>
      </c>
      <c r="MGY12074" s="18" t="s">
        <v>700</v>
      </c>
      <c r="MGZ12074" s="18" t="s">
        <v>700</v>
      </c>
      <c r="MHA12074" s="18" t="s">
        <v>700</v>
      </c>
      <c r="MHB12074" s="18" t="s">
        <v>700</v>
      </c>
      <c r="MHC12074" s="18" t="s">
        <v>700</v>
      </c>
      <c r="MHD12074" s="18" t="s">
        <v>700</v>
      </c>
      <c r="MHE12074" s="18" t="s">
        <v>700</v>
      </c>
      <c r="MHF12074" s="18" t="s">
        <v>700</v>
      </c>
      <c r="MHG12074" s="18" t="s">
        <v>700</v>
      </c>
      <c r="MHH12074" s="18" t="s">
        <v>700</v>
      </c>
      <c r="MHI12074" s="18" t="s">
        <v>700</v>
      </c>
      <c r="MHJ12074" s="18" t="s">
        <v>700</v>
      </c>
      <c r="MHK12074" s="18" t="s">
        <v>700</v>
      </c>
      <c r="MHL12074" s="18" t="s">
        <v>700</v>
      </c>
      <c r="MHM12074" s="18" t="s">
        <v>700</v>
      </c>
      <c r="MHN12074" s="18" t="s">
        <v>700</v>
      </c>
      <c r="MHO12074" s="18" t="s">
        <v>700</v>
      </c>
      <c r="MHP12074" s="18" t="s">
        <v>700</v>
      </c>
      <c r="MHQ12074" s="18" t="s">
        <v>700</v>
      </c>
      <c r="MHR12074" s="18" t="s">
        <v>700</v>
      </c>
      <c r="MHS12074" s="18" t="s">
        <v>700</v>
      </c>
      <c r="MHT12074" s="18" t="s">
        <v>700</v>
      </c>
      <c r="MHU12074" s="18" t="s">
        <v>700</v>
      </c>
      <c r="MHV12074" s="18" t="s">
        <v>700</v>
      </c>
      <c r="MHW12074" s="18" t="s">
        <v>700</v>
      </c>
      <c r="MHX12074" s="18" t="s">
        <v>700</v>
      </c>
      <c r="MHY12074" s="18" t="s">
        <v>700</v>
      </c>
      <c r="MHZ12074" s="18" t="s">
        <v>700</v>
      </c>
      <c r="MIA12074" s="18" t="s">
        <v>700</v>
      </c>
      <c r="MIB12074" s="18" t="s">
        <v>700</v>
      </c>
      <c r="MIC12074" s="18" t="s">
        <v>700</v>
      </c>
      <c r="MID12074" s="18" t="s">
        <v>700</v>
      </c>
      <c r="MIE12074" s="18" t="s">
        <v>700</v>
      </c>
      <c r="MIF12074" s="18" t="s">
        <v>700</v>
      </c>
      <c r="MIG12074" s="18" t="s">
        <v>700</v>
      </c>
      <c r="MIH12074" s="18" t="s">
        <v>700</v>
      </c>
      <c r="MII12074" s="18" t="s">
        <v>700</v>
      </c>
      <c r="MIJ12074" s="18" t="s">
        <v>700</v>
      </c>
      <c r="MIK12074" s="18" t="s">
        <v>700</v>
      </c>
      <c r="MIL12074" s="18" t="s">
        <v>700</v>
      </c>
      <c r="MIM12074" s="18" t="s">
        <v>700</v>
      </c>
      <c r="MIN12074" s="18" t="s">
        <v>700</v>
      </c>
      <c r="MIO12074" s="18" t="s">
        <v>700</v>
      </c>
      <c r="MIP12074" s="18" t="s">
        <v>700</v>
      </c>
      <c r="MIQ12074" s="18" t="s">
        <v>700</v>
      </c>
      <c r="MIR12074" s="18" t="s">
        <v>700</v>
      </c>
      <c r="MIS12074" s="18" t="s">
        <v>700</v>
      </c>
      <c r="MIT12074" s="18" t="s">
        <v>700</v>
      </c>
      <c r="MIU12074" s="18" t="s">
        <v>700</v>
      </c>
      <c r="MIV12074" s="18" t="s">
        <v>700</v>
      </c>
      <c r="MIW12074" s="18" t="s">
        <v>700</v>
      </c>
      <c r="MIX12074" s="18" t="s">
        <v>700</v>
      </c>
      <c r="MIY12074" s="18" t="s">
        <v>700</v>
      </c>
      <c r="MIZ12074" s="18" t="s">
        <v>700</v>
      </c>
      <c r="MJA12074" s="18" t="s">
        <v>700</v>
      </c>
      <c r="MJB12074" s="18" t="s">
        <v>700</v>
      </c>
      <c r="MJC12074" s="18" t="s">
        <v>700</v>
      </c>
      <c r="MJD12074" s="18" t="s">
        <v>700</v>
      </c>
      <c r="MJE12074" s="18" t="s">
        <v>700</v>
      </c>
      <c r="MJF12074" s="18" t="s">
        <v>700</v>
      </c>
      <c r="MJG12074" s="18" t="s">
        <v>700</v>
      </c>
      <c r="MJH12074" s="18" t="s">
        <v>700</v>
      </c>
      <c r="MJI12074" s="18" t="s">
        <v>700</v>
      </c>
      <c r="MJJ12074" s="18" t="s">
        <v>700</v>
      </c>
      <c r="MJK12074" s="18" t="s">
        <v>700</v>
      </c>
      <c r="MJL12074" s="18" t="s">
        <v>700</v>
      </c>
      <c r="MJM12074" s="18" t="s">
        <v>700</v>
      </c>
      <c r="MJN12074" s="18" t="s">
        <v>700</v>
      </c>
      <c r="MJO12074" s="18" t="s">
        <v>700</v>
      </c>
      <c r="MJP12074" s="18" t="s">
        <v>700</v>
      </c>
      <c r="MJQ12074" s="18" t="s">
        <v>700</v>
      </c>
      <c r="MJR12074" s="18" t="s">
        <v>700</v>
      </c>
      <c r="MJS12074" s="18" t="s">
        <v>700</v>
      </c>
      <c r="MJT12074" s="18" t="s">
        <v>700</v>
      </c>
      <c r="MJU12074" s="18" t="s">
        <v>700</v>
      </c>
      <c r="MJV12074" s="18" t="s">
        <v>700</v>
      </c>
      <c r="MJW12074" s="18" t="s">
        <v>700</v>
      </c>
      <c r="MJX12074" s="18" t="s">
        <v>700</v>
      </c>
      <c r="MJY12074" s="18" t="s">
        <v>700</v>
      </c>
      <c r="MJZ12074" s="18" t="s">
        <v>700</v>
      </c>
      <c r="MKA12074" s="18" t="s">
        <v>700</v>
      </c>
      <c r="MKB12074" s="18" t="s">
        <v>700</v>
      </c>
      <c r="MKC12074" s="18" t="s">
        <v>700</v>
      </c>
      <c r="MKD12074" s="18" t="s">
        <v>700</v>
      </c>
      <c r="MKE12074" s="18" t="s">
        <v>700</v>
      </c>
      <c r="MKF12074" s="18" t="s">
        <v>700</v>
      </c>
      <c r="MKG12074" s="18" t="s">
        <v>700</v>
      </c>
      <c r="MKH12074" s="18" t="s">
        <v>700</v>
      </c>
      <c r="MKI12074" s="18" t="s">
        <v>700</v>
      </c>
      <c r="MKJ12074" s="18" t="s">
        <v>700</v>
      </c>
      <c r="MKK12074" s="18" t="s">
        <v>700</v>
      </c>
      <c r="MKL12074" s="18" t="s">
        <v>700</v>
      </c>
      <c r="MKM12074" s="18" t="s">
        <v>700</v>
      </c>
      <c r="MKN12074" s="18" t="s">
        <v>700</v>
      </c>
      <c r="MKO12074" s="18" t="s">
        <v>700</v>
      </c>
      <c r="MKP12074" s="18" t="s">
        <v>700</v>
      </c>
      <c r="MKQ12074" s="18" t="s">
        <v>700</v>
      </c>
      <c r="MKR12074" s="18" t="s">
        <v>700</v>
      </c>
      <c r="MKS12074" s="18" t="s">
        <v>700</v>
      </c>
      <c r="MKT12074" s="18" t="s">
        <v>700</v>
      </c>
      <c r="MKU12074" s="18" t="s">
        <v>700</v>
      </c>
      <c r="MKV12074" s="18" t="s">
        <v>700</v>
      </c>
      <c r="MKW12074" s="18" t="s">
        <v>700</v>
      </c>
      <c r="MKX12074" s="18" t="s">
        <v>700</v>
      </c>
      <c r="MKY12074" s="18" t="s">
        <v>700</v>
      </c>
      <c r="MKZ12074" s="18" t="s">
        <v>700</v>
      </c>
      <c r="MLA12074" s="18" t="s">
        <v>700</v>
      </c>
      <c r="MLB12074" s="18" t="s">
        <v>700</v>
      </c>
      <c r="MLC12074" s="18" t="s">
        <v>700</v>
      </c>
      <c r="MLD12074" s="18" t="s">
        <v>700</v>
      </c>
      <c r="MLE12074" s="18" t="s">
        <v>700</v>
      </c>
      <c r="MLF12074" s="18" t="s">
        <v>700</v>
      </c>
      <c r="MLG12074" s="18" t="s">
        <v>700</v>
      </c>
      <c r="MLH12074" s="18" t="s">
        <v>700</v>
      </c>
      <c r="MLI12074" s="18" t="s">
        <v>700</v>
      </c>
      <c r="MLJ12074" s="18" t="s">
        <v>700</v>
      </c>
      <c r="MLK12074" s="18" t="s">
        <v>700</v>
      </c>
      <c r="MLL12074" s="18" t="s">
        <v>700</v>
      </c>
      <c r="MLM12074" s="18" t="s">
        <v>700</v>
      </c>
      <c r="MLN12074" s="18" t="s">
        <v>700</v>
      </c>
      <c r="MLO12074" s="18" t="s">
        <v>700</v>
      </c>
      <c r="MLP12074" s="18" t="s">
        <v>700</v>
      </c>
      <c r="MLQ12074" s="18" t="s">
        <v>700</v>
      </c>
      <c r="MLR12074" s="18" t="s">
        <v>700</v>
      </c>
      <c r="MLS12074" s="18" t="s">
        <v>700</v>
      </c>
      <c r="MLT12074" s="18" t="s">
        <v>700</v>
      </c>
      <c r="MLU12074" s="18" t="s">
        <v>700</v>
      </c>
      <c r="MLV12074" s="18" t="s">
        <v>700</v>
      </c>
      <c r="MLW12074" s="18" t="s">
        <v>700</v>
      </c>
      <c r="MLX12074" s="18" t="s">
        <v>700</v>
      </c>
      <c r="MLY12074" s="18" t="s">
        <v>700</v>
      </c>
      <c r="MLZ12074" s="18" t="s">
        <v>700</v>
      </c>
      <c r="MMA12074" s="18" t="s">
        <v>700</v>
      </c>
      <c r="MMB12074" s="18" t="s">
        <v>700</v>
      </c>
      <c r="MMC12074" s="18" t="s">
        <v>700</v>
      </c>
      <c r="MMD12074" s="18" t="s">
        <v>700</v>
      </c>
      <c r="MME12074" s="18" t="s">
        <v>700</v>
      </c>
      <c r="MMF12074" s="18" t="s">
        <v>700</v>
      </c>
      <c r="MMG12074" s="18" t="s">
        <v>700</v>
      </c>
      <c r="MMH12074" s="18" t="s">
        <v>700</v>
      </c>
      <c r="MMI12074" s="18" t="s">
        <v>700</v>
      </c>
      <c r="MMJ12074" s="18" t="s">
        <v>700</v>
      </c>
      <c r="MMK12074" s="18" t="s">
        <v>700</v>
      </c>
      <c r="MML12074" s="18" t="s">
        <v>700</v>
      </c>
      <c r="MMM12074" s="18" t="s">
        <v>700</v>
      </c>
      <c r="MMN12074" s="18" t="s">
        <v>700</v>
      </c>
      <c r="MMO12074" s="18" t="s">
        <v>700</v>
      </c>
      <c r="MMP12074" s="18" t="s">
        <v>700</v>
      </c>
      <c r="MMQ12074" s="18" t="s">
        <v>700</v>
      </c>
      <c r="MMR12074" s="18" t="s">
        <v>700</v>
      </c>
      <c r="MMS12074" s="18" t="s">
        <v>700</v>
      </c>
      <c r="MMT12074" s="18" t="s">
        <v>700</v>
      </c>
      <c r="MMU12074" s="18" t="s">
        <v>700</v>
      </c>
      <c r="MMV12074" s="18" t="s">
        <v>700</v>
      </c>
      <c r="MMW12074" s="18" t="s">
        <v>700</v>
      </c>
      <c r="MMX12074" s="18" t="s">
        <v>700</v>
      </c>
      <c r="MMY12074" s="18" t="s">
        <v>700</v>
      </c>
      <c r="MMZ12074" s="18" t="s">
        <v>700</v>
      </c>
      <c r="MNA12074" s="18" t="s">
        <v>700</v>
      </c>
      <c r="MNB12074" s="18" t="s">
        <v>700</v>
      </c>
      <c r="MNC12074" s="18" t="s">
        <v>700</v>
      </c>
      <c r="MND12074" s="18" t="s">
        <v>700</v>
      </c>
      <c r="MNE12074" s="18" t="s">
        <v>700</v>
      </c>
      <c r="MNF12074" s="18" t="s">
        <v>700</v>
      </c>
      <c r="MNG12074" s="18" t="s">
        <v>700</v>
      </c>
      <c r="MNH12074" s="18" t="s">
        <v>700</v>
      </c>
      <c r="MNI12074" s="18" t="s">
        <v>700</v>
      </c>
      <c r="MNJ12074" s="18" t="s">
        <v>700</v>
      </c>
      <c r="MNK12074" s="18" t="s">
        <v>700</v>
      </c>
      <c r="MNL12074" s="18" t="s">
        <v>700</v>
      </c>
      <c r="MNM12074" s="18" t="s">
        <v>700</v>
      </c>
      <c r="MNN12074" s="18" t="s">
        <v>700</v>
      </c>
      <c r="MNO12074" s="18" t="s">
        <v>700</v>
      </c>
      <c r="MNP12074" s="18" t="s">
        <v>700</v>
      </c>
      <c r="MNQ12074" s="18" t="s">
        <v>700</v>
      </c>
      <c r="MNR12074" s="18" t="s">
        <v>700</v>
      </c>
      <c r="MNS12074" s="18" t="s">
        <v>700</v>
      </c>
      <c r="MNT12074" s="18" t="s">
        <v>700</v>
      </c>
      <c r="MNU12074" s="18" t="s">
        <v>700</v>
      </c>
      <c r="MNV12074" s="18" t="s">
        <v>700</v>
      </c>
      <c r="MNW12074" s="18" t="s">
        <v>700</v>
      </c>
      <c r="MNX12074" s="18" t="s">
        <v>700</v>
      </c>
      <c r="MNY12074" s="18" t="s">
        <v>700</v>
      </c>
      <c r="MNZ12074" s="18" t="s">
        <v>700</v>
      </c>
      <c r="MOA12074" s="18" t="s">
        <v>700</v>
      </c>
      <c r="MOB12074" s="18" t="s">
        <v>700</v>
      </c>
      <c r="MOC12074" s="18" t="s">
        <v>700</v>
      </c>
      <c r="MOD12074" s="18" t="s">
        <v>700</v>
      </c>
      <c r="MOE12074" s="18" t="s">
        <v>700</v>
      </c>
      <c r="MOF12074" s="18" t="s">
        <v>700</v>
      </c>
      <c r="MOG12074" s="18" t="s">
        <v>700</v>
      </c>
      <c r="MOH12074" s="18" t="s">
        <v>700</v>
      </c>
      <c r="MOI12074" s="18" t="s">
        <v>700</v>
      </c>
      <c r="MOJ12074" s="18" t="s">
        <v>700</v>
      </c>
      <c r="MOK12074" s="18" t="s">
        <v>700</v>
      </c>
      <c r="MOL12074" s="18" t="s">
        <v>700</v>
      </c>
      <c r="MOM12074" s="18" t="s">
        <v>700</v>
      </c>
      <c r="MON12074" s="18" t="s">
        <v>700</v>
      </c>
      <c r="MOO12074" s="18" t="s">
        <v>700</v>
      </c>
      <c r="MOP12074" s="18" t="s">
        <v>700</v>
      </c>
      <c r="MOQ12074" s="18" t="s">
        <v>700</v>
      </c>
      <c r="MOR12074" s="18" t="s">
        <v>700</v>
      </c>
      <c r="MOS12074" s="18" t="s">
        <v>700</v>
      </c>
      <c r="MOT12074" s="18" t="s">
        <v>700</v>
      </c>
      <c r="MOU12074" s="18" t="s">
        <v>700</v>
      </c>
      <c r="MOV12074" s="18" t="s">
        <v>700</v>
      </c>
      <c r="MOW12074" s="18" t="s">
        <v>700</v>
      </c>
      <c r="MOX12074" s="18" t="s">
        <v>700</v>
      </c>
      <c r="MOY12074" s="18" t="s">
        <v>700</v>
      </c>
      <c r="MOZ12074" s="18" t="s">
        <v>700</v>
      </c>
      <c r="MPA12074" s="18" t="s">
        <v>700</v>
      </c>
      <c r="MPB12074" s="18" t="s">
        <v>700</v>
      </c>
      <c r="MPC12074" s="18" t="s">
        <v>700</v>
      </c>
      <c r="MPD12074" s="18" t="s">
        <v>700</v>
      </c>
      <c r="MPE12074" s="18" t="s">
        <v>700</v>
      </c>
      <c r="MPF12074" s="18" t="s">
        <v>700</v>
      </c>
      <c r="MPG12074" s="18" t="s">
        <v>700</v>
      </c>
      <c r="MPH12074" s="18" t="s">
        <v>700</v>
      </c>
      <c r="MPI12074" s="18" t="s">
        <v>700</v>
      </c>
      <c r="MPJ12074" s="18" t="s">
        <v>700</v>
      </c>
      <c r="MPK12074" s="18" t="s">
        <v>700</v>
      </c>
      <c r="MPL12074" s="18" t="s">
        <v>700</v>
      </c>
      <c r="MPM12074" s="18" t="s">
        <v>700</v>
      </c>
      <c r="MPN12074" s="18" t="s">
        <v>700</v>
      </c>
      <c r="MPO12074" s="18" t="s">
        <v>700</v>
      </c>
      <c r="MPP12074" s="18" t="s">
        <v>700</v>
      </c>
      <c r="MPQ12074" s="18" t="s">
        <v>700</v>
      </c>
      <c r="MPR12074" s="18" t="s">
        <v>700</v>
      </c>
      <c r="MPS12074" s="18" t="s">
        <v>700</v>
      </c>
      <c r="MPT12074" s="18" t="s">
        <v>700</v>
      </c>
      <c r="MPU12074" s="18" t="s">
        <v>700</v>
      </c>
      <c r="MPV12074" s="18" t="s">
        <v>700</v>
      </c>
      <c r="MPW12074" s="18" t="s">
        <v>700</v>
      </c>
      <c r="MPX12074" s="18" t="s">
        <v>700</v>
      </c>
      <c r="MPY12074" s="18" t="s">
        <v>700</v>
      </c>
      <c r="MPZ12074" s="18" t="s">
        <v>700</v>
      </c>
      <c r="MQA12074" s="18" t="s">
        <v>700</v>
      </c>
      <c r="MQB12074" s="18" t="s">
        <v>700</v>
      </c>
      <c r="MQC12074" s="18" t="s">
        <v>700</v>
      </c>
      <c r="MQD12074" s="18" t="s">
        <v>700</v>
      </c>
      <c r="MQE12074" s="18" t="s">
        <v>700</v>
      </c>
      <c r="MQF12074" s="18" t="s">
        <v>700</v>
      </c>
      <c r="MQG12074" s="18" t="s">
        <v>700</v>
      </c>
      <c r="MQH12074" s="18" t="s">
        <v>700</v>
      </c>
      <c r="MQI12074" s="18" t="s">
        <v>700</v>
      </c>
      <c r="MQJ12074" s="18" t="s">
        <v>700</v>
      </c>
      <c r="MQK12074" s="18" t="s">
        <v>700</v>
      </c>
      <c r="MQL12074" s="18" t="s">
        <v>700</v>
      </c>
      <c r="MQM12074" s="18" t="s">
        <v>700</v>
      </c>
      <c r="MQN12074" s="18" t="s">
        <v>700</v>
      </c>
      <c r="MQO12074" s="18" t="s">
        <v>700</v>
      </c>
      <c r="MQP12074" s="18" t="s">
        <v>700</v>
      </c>
      <c r="MQQ12074" s="18" t="s">
        <v>700</v>
      </c>
      <c r="MQR12074" s="18" t="s">
        <v>700</v>
      </c>
      <c r="MQS12074" s="18" t="s">
        <v>700</v>
      </c>
      <c r="MQT12074" s="18" t="s">
        <v>700</v>
      </c>
      <c r="MQU12074" s="18" t="s">
        <v>700</v>
      </c>
      <c r="MQV12074" s="18" t="s">
        <v>700</v>
      </c>
      <c r="MQW12074" s="18" t="s">
        <v>700</v>
      </c>
      <c r="MQX12074" s="18" t="s">
        <v>700</v>
      </c>
      <c r="MQY12074" s="18" t="s">
        <v>700</v>
      </c>
      <c r="MQZ12074" s="18" t="s">
        <v>700</v>
      </c>
      <c r="MRA12074" s="18" t="s">
        <v>700</v>
      </c>
      <c r="MRB12074" s="18" t="s">
        <v>700</v>
      </c>
      <c r="MRC12074" s="18" t="s">
        <v>700</v>
      </c>
      <c r="MRD12074" s="18" t="s">
        <v>700</v>
      </c>
      <c r="MRE12074" s="18" t="s">
        <v>700</v>
      </c>
      <c r="MRF12074" s="18" t="s">
        <v>700</v>
      </c>
      <c r="MRG12074" s="18" t="s">
        <v>700</v>
      </c>
      <c r="MRH12074" s="18" t="s">
        <v>700</v>
      </c>
      <c r="MRI12074" s="18" t="s">
        <v>700</v>
      </c>
      <c r="MRJ12074" s="18" t="s">
        <v>700</v>
      </c>
      <c r="MRK12074" s="18" t="s">
        <v>700</v>
      </c>
      <c r="MRL12074" s="18" t="s">
        <v>700</v>
      </c>
      <c r="MRM12074" s="18" t="s">
        <v>700</v>
      </c>
      <c r="MRN12074" s="18" t="s">
        <v>700</v>
      </c>
      <c r="MRO12074" s="18" t="s">
        <v>700</v>
      </c>
      <c r="MRP12074" s="18" t="s">
        <v>700</v>
      </c>
      <c r="MRQ12074" s="18" t="s">
        <v>700</v>
      </c>
      <c r="MRR12074" s="18" t="s">
        <v>700</v>
      </c>
      <c r="MRS12074" s="18" t="s">
        <v>700</v>
      </c>
      <c r="MRT12074" s="18" t="s">
        <v>700</v>
      </c>
      <c r="MRU12074" s="18" t="s">
        <v>700</v>
      </c>
      <c r="MRV12074" s="18" t="s">
        <v>700</v>
      </c>
      <c r="MRW12074" s="18" t="s">
        <v>700</v>
      </c>
      <c r="MRX12074" s="18" t="s">
        <v>700</v>
      </c>
      <c r="MRY12074" s="18" t="s">
        <v>700</v>
      </c>
      <c r="MRZ12074" s="18" t="s">
        <v>700</v>
      </c>
      <c r="MSA12074" s="18" t="s">
        <v>700</v>
      </c>
      <c r="MSB12074" s="18" t="s">
        <v>700</v>
      </c>
      <c r="MSC12074" s="18" t="s">
        <v>700</v>
      </c>
      <c r="MSD12074" s="18" t="s">
        <v>700</v>
      </c>
      <c r="MSE12074" s="18" t="s">
        <v>700</v>
      </c>
      <c r="MSF12074" s="18" t="s">
        <v>700</v>
      </c>
      <c r="MSG12074" s="18" t="s">
        <v>700</v>
      </c>
      <c r="MSH12074" s="18" t="s">
        <v>700</v>
      </c>
      <c r="MSI12074" s="18" t="s">
        <v>700</v>
      </c>
      <c r="MSJ12074" s="18" t="s">
        <v>700</v>
      </c>
      <c r="MSK12074" s="18" t="s">
        <v>700</v>
      </c>
      <c r="MSL12074" s="18" t="s">
        <v>700</v>
      </c>
      <c r="MSM12074" s="18" t="s">
        <v>700</v>
      </c>
      <c r="MSN12074" s="18" t="s">
        <v>700</v>
      </c>
      <c r="MSO12074" s="18" t="s">
        <v>700</v>
      </c>
      <c r="MSP12074" s="18" t="s">
        <v>700</v>
      </c>
      <c r="MSQ12074" s="18" t="s">
        <v>700</v>
      </c>
      <c r="MSR12074" s="18" t="s">
        <v>700</v>
      </c>
      <c r="MSS12074" s="18" t="s">
        <v>700</v>
      </c>
      <c r="MST12074" s="18" t="s">
        <v>700</v>
      </c>
      <c r="MSU12074" s="18" t="s">
        <v>700</v>
      </c>
      <c r="MSV12074" s="18" t="s">
        <v>700</v>
      </c>
      <c r="MSW12074" s="18" t="s">
        <v>700</v>
      </c>
      <c r="MSX12074" s="18" t="s">
        <v>700</v>
      </c>
      <c r="MSY12074" s="18" t="s">
        <v>700</v>
      </c>
      <c r="MSZ12074" s="18" t="s">
        <v>700</v>
      </c>
      <c r="MTA12074" s="18" t="s">
        <v>700</v>
      </c>
      <c r="MTB12074" s="18" t="s">
        <v>700</v>
      </c>
      <c r="MTC12074" s="18" t="s">
        <v>700</v>
      </c>
      <c r="MTD12074" s="18" t="s">
        <v>700</v>
      </c>
      <c r="MTE12074" s="18" t="s">
        <v>700</v>
      </c>
      <c r="MTF12074" s="18" t="s">
        <v>700</v>
      </c>
      <c r="MTG12074" s="18" t="s">
        <v>700</v>
      </c>
      <c r="MTH12074" s="18" t="s">
        <v>700</v>
      </c>
      <c r="MTI12074" s="18" t="s">
        <v>700</v>
      </c>
      <c r="MTJ12074" s="18" t="s">
        <v>700</v>
      </c>
      <c r="MTK12074" s="18" t="s">
        <v>700</v>
      </c>
      <c r="MTL12074" s="18" t="s">
        <v>700</v>
      </c>
      <c r="MTM12074" s="18" t="s">
        <v>700</v>
      </c>
      <c r="MTN12074" s="18" t="s">
        <v>700</v>
      </c>
      <c r="MTO12074" s="18" t="s">
        <v>700</v>
      </c>
      <c r="MTP12074" s="18" t="s">
        <v>700</v>
      </c>
      <c r="MTQ12074" s="18" t="s">
        <v>700</v>
      </c>
      <c r="MTR12074" s="18" t="s">
        <v>700</v>
      </c>
      <c r="MTS12074" s="18" t="s">
        <v>700</v>
      </c>
      <c r="MTT12074" s="18" t="s">
        <v>700</v>
      </c>
      <c r="MTU12074" s="18" t="s">
        <v>700</v>
      </c>
      <c r="MTV12074" s="18" t="s">
        <v>700</v>
      </c>
      <c r="MTW12074" s="18" t="s">
        <v>700</v>
      </c>
      <c r="MTX12074" s="18" t="s">
        <v>700</v>
      </c>
      <c r="MTY12074" s="18" t="s">
        <v>700</v>
      </c>
      <c r="MTZ12074" s="18" t="s">
        <v>700</v>
      </c>
      <c r="MUA12074" s="18" t="s">
        <v>700</v>
      </c>
      <c r="MUB12074" s="18" t="s">
        <v>700</v>
      </c>
      <c r="MUC12074" s="18" t="s">
        <v>700</v>
      </c>
      <c r="MUD12074" s="18" t="s">
        <v>700</v>
      </c>
      <c r="MUE12074" s="18" t="s">
        <v>700</v>
      </c>
      <c r="MUF12074" s="18" t="s">
        <v>700</v>
      </c>
      <c r="MUG12074" s="18" t="s">
        <v>700</v>
      </c>
      <c r="MUH12074" s="18" t="s">
        <v>700</v>
      </c>
      <c r="MUI12074" s="18" t="s">
        <v>700</v>
      </c>
      <c r="MUJ12074" s="18" t="s">
        <v>700</v>
      </c>
      <c r="MUK12074" s="18" t="s">
        <v>700</v>
      </c>
      <c r="MUL12074" s="18" t="s">
        <v>700</v>
      </c>
      <c r="MUM12074" s="18" t="s">
        <v>700</v>
      </c>
      <c r="MUN12074" s="18" t="s">
        <v>700</v>
      </c>
      <c r="MUO12074" s="18" t="s">
        <v>700</v>
      </c>
      <c r="MUP12074" s="18" t="s">
        <v>700</v>
      </c>
      <c r="MUQ12074" s="18" t="s">
        <v>700</v>
      </c>
      <c r="MUR12074" s="18" t="s">
        <v>700</v>
      </c>
      <c r="MUS12074" s="18" t="s">
        <v>700</v>
      </c>
      <c r="MUT12074" s="18" t="s">
        <v>700</v>
      </c>
      <c r="MUU12074" s="18" t="s">
        <v>700</v>
      </c>
      <c r="MUV12074" s="18" t="s">
        <v>700</v>
      </c>
      <c r="MUW12074" s="18" t="s">
        <v>700</v>
      </c>
      <c r="MUX12074" s="18" t="s">
        <v>700</v>
      </c>
      <c r="MUY12074" s="18" t="s">
        <v>700</v>
      </c>
      <c r="MUZ12074" s="18" t="s">
        <v>700</v>
      </c>
      <c r="MVA12074" s="18" t="s">
        <v>700</v>
      </c>
      <c r="MVB12074" s="18" t="s">
        <v>700</v>
      </c>
      <c r="MVC12074" s="18" t="s">
        <v>700</v>
      </c>
      <c r="MVD12074" s="18" t="s">
        <v>700</v>
      </c>
      <c r="MVE12074" s="18" t="s">
        <v>700</v>
      </c>
      <c r="MVF12074" s="18" t="s">
        <v>700</v>
      </c>
      <c r="MVG12074" s="18" t="s">
        <v>700</v>
      </c>
      <c r="MVH12074" s="18" t="s">
        <v>700</v>
      </c>
      <c r="MVI12074" s="18" t="s">
        <v>700</v>
      </c>
      <c r="MVJ12074" s="18" t="s">
        <v>700</v>
      </c>
      <c r="MVK12074" s="18" t="s">
        <v>700</v>
      </c>
      <c r="MVL12074" s="18" t="s">
        <v>700</v>
      </c>
      <c r="MVM12074" s="18" t="s">
        <v>700</v>
      </c>
      <c r="MVN12074" s="18" t="s">
        <v>700</v>
      </c>
      <c r="MVO12074" s="18" t="s">
        <v>700</v>
      </c>
      <c r="MVP12074" s="18" t="s">
        <v>700</v>
      </c>
      <c r="MVQ12074" s="18" t="s">
        <v>700</v>
      </c>
      <c r="MVR12074" s="18" t="s">
        <v>700</v>
      </c>
      <c r="MVS12074" s="18" t="s">
        <v>700</v>
      </c>
      <c r="MVT12074" s="18" t="s">
        <v>700</v>
      </c>
      <c r="MVU12074" s="18" t="s">
        <v>700</v>
      </c>
      <c r="MVV12074" s="18" t="s">
        <v>700</v>
      </c>
      <c r="MVW12074" s="18" t="s">
        <v>700</v>
      </c>
      <c r="MVX12074" s="18" t="s">
        <v>700</v>
      </c>
      <c r="MVY12074" s="18" t="s">
        <v>700</v>
      </c>
      <c r="MVZ12074" s="18" t="s">
        <v>700</v>
      </c>
      <c r="MWA12074" s="18" t="s">
        <v>700</v>
      </c>
      <c r="MWB12074" s="18" t="s">
        <v>700</v>
      </c>
      <c r="MWC12074" s="18" t="s">
        <v>700</v>
      </c>
      <c r="MWD12074" s="18" t="s">
        <v>700</v>
      </c>
      <c r="MWE12074" s="18" t="s">
        <v>700</v>
      </c>
      <c r="MWF12074" s="18" t="s">
        <v>700</v>
      </c>
      <c r="MWG12074" s="18" t="s">
        <v>700</v>
      </c>
      <c r="MWH12074" s="18" t="s">
        <v>700</v>
      </c>
      <c r="MWI12074" s="18" t="s">
        <v>700</v>
      </c>
      <c r="MWJ12074" s="18" t="s">
        <v>700</v>
      </c>
      <c r="MWK12074" s="18" t="s">
        <v>700</v>
      </c>
      <c r="MWL12074" s="18" t="s">
        <v>700</v>
      </c>
      <c r="MWM12074" s="18" t="s">
        <v>700</v>
      </c>
      <c r="MWN12074" s="18" t="s">
        <v>700</v>
      </c>
      <c r="MWO12074" s="18" t="s">
        <v>700</v>
      </c>
      <c r="MWP12074" s="18" t="s">
        <v>700</v>
      </c>
      <c r="MWQ12074" s="18" t="s">
        <v>700</v>
      </c>
      <c r="MWR12074" s="18" t="s">
        <v>700</v>
      </c>
      <c r="MWS12074" s="18" t="s">
        <v>700</v>
      </c>
      <c r="MWT12074" s="18" t="s">
        <v>700</v>
      </c>
      <c r="MWU12074" s="18" t="s">
        <v>700</v>
      </c>
      <c r="MWV12074" s="18" t="s">
        <v>700</v>
      </c>
      <c r="MWW12074" s="18" t="s">
        <v>700</v>
      </c>
      <c r="MWX12074" s="18" t="s">
        <v>700</v>
      </c>
      <c r="MWY12074" s="18" t="s">
        <v>700</v>
      </c>
      <c r="MWZ12074" s="18" t="s">
        <v>700</v>
      </c>
      <c r="MXA12074" s="18" t="s">
        <v>700</v>
      </c>
      <c r="MXB12074" s="18" t="s">
        <v>700</v>
      </c>
      <c r="MXC12074" s="18" t="s">
        <v>700</v>
      </c>
      <c r="MXD12074" s="18" t="s">
        <v>700</v>
      </c>
      <c r="MXE12074" s="18" t="s">
        <v>700</v>
      </c>
      <c r="MXF12074" s="18" t="s">
        <v>700</v>
      </c>
      <c r="MXG12074" s="18" t="s">
        <v>700</v>
      </c>
      <c r="MXH12074" s="18" t="s">
        <v>700</v>
      </c>
      <c r="MXI12074" s="18" t="s">
        <v>700</v>
      </c>
      <c r="MXJ12074" s="18" t="s">
        <v>700</v>
      </c>
      <c r="MXK12074" s="18" t="s">
        <v>700</v>
      </c>
      <c r="MXL12074" s="18" t="s">
        <v>700</v>
      </c>
      <c r="MXM12074" s="18" t="s">
        <v>700</v>
      </c>
      <c r="MXN12074" s="18" t="s">
        <v>700</v>
      </c>
      <c r="MXO12074" s="18" t="s">
        <v>700</v>
      </c>
      <c r="MXP12074" s="18" t="s">
        <v>700</v>
      </c>
      <c r="MXQ12074" s="18" t="s">
        <v>700</v>
      </c>
      <c r="MXR12074" s="18" t="s">
        <v>700</v>
      </c>
      <c r="MXS12074" s="18" t="s">
        <v>700</v>
      </c>
      <c r="MXT12074" s="18" t="s">
        <v>700</v>
      </c>
      <c r="MXU12074" s="18" t="s">
        <v>700</v>
      </c>
      <c r="MXV12074" s="18" t="s">
        <v>700</v>
      </c>
      <c r="MXW12074" s="18" t="s">
        <v>700</v>
      </c>
      <c r="MXX12074" s="18" t="s">
        <v>700</v>
      </c>
      <c r="MXY12074" s="18" t="s">
        <v>700</v>
      </c>
      <c r="MXZ12074" s="18" t="s">
        <v>700</v>
      </c>
      <c r="MYA12074" s="18" t="s">
        <v>700</v>
      </c>
      <c r="MYB12074" s="18" t="s">
        <v>700</v>
      </c>
      <c r="MYC12074" s="18" t="s">
        <v>700</v>
      </c>
      <c r="MYD12074" s="18" t="s">
        <v>700</v>
      </c>
      <c r="MYE12074" s="18" t="s">
        <v>700</v>
      </c>
      <c r="MYF12074" s="18" t="s">
        <v>700</v>
      </c>
      <c r="MYG12074" s="18" t="s">
        <v>700</v>
      </c>
      <c r="MYH12074" s="18" t="s">
        <v>700</v>
      </c>
      <c r="MYI12074" s="18" t="s">
        <v>700</v>
      </c>
      <c r="MYJ12074" s="18" t="s">
        <v>700</v>
      </c>
      <c r="MYK12074" s="18" t="s">
        <v>700</v>
      </c>
      <c r="MYL12074" s="18" t="s">
        <v>700</v>
      </c>
      <c r="MYM12074" s="18" t="s">
        <v>700</v>
      </c>
      <c r="MYN12074" s="18" t="s">
        <v>700</v>
      </c>
      <c r="MYO12074" s="18" t="s">
        <v>700</v>
      </c>
      <c r="MYP12074" s="18" t="s">
        <v>700</v>
      </c>
      <c r="MYQ12074" s="18" t="s">
        <v>700</v>
      </c>
      <c r="MYR12074" s="18" t="s">
        <v>700</v>
      </c>
      <c r="MYS12074" s="18" t="s">
        <v>700</v>
      </c>
      <c r="MYT12074" s="18" t="s">
        <v>700</v>
      </c>
      <c r="MYU12074" s="18" t="s">
        <v>700</v>
      </c>
      <c r="MYV12074" s="18" t="s">
        <v>700</v>
      </c>
      <c r="MYW12074" s="18" t="s">
        <v>700</v>
      </c>
      <c r="MYX12074" s="18" t="s">
        <v>700</v>
      </c>
      <c r="MYY12074" s="18" t="s">
        <v>700</v>
      </c>
      <c r="MYZ12074" s="18" t="s">
        <v>700</v>
      </c>
      <c r="MZA12074" s="18" t="s">
        <v>700</v>
      </c>
      <c r="MZB12074" s="18" t="s">
        <v>700</v>
      </c>
      <c r="MZC12074" s="18" t="s">
        <v>700</v>
      </c>
      <c r="MZD12074" s="18" t="s">
        <v>700</v>
      </c>
      <c r="MZE12074" s="18" t="s">
        <v>700</v>
      </c>
      <c r="MZF12074" s="18" t="s">
        <v>700</v>
      </c>
      <c r="MZG12074" s="18" t="s">
        <v>700</v>
      </c>
      <c r="MZH12074" s="18" t="s">
        <v>700</v>
      </c>
      <c r="MZI12074" s="18" t="s">
        <v>700</v>
      </c>
      <c r="MZJ12074" s="18" t="s">
        <v>700</v>
      </c>
      <c r="MZK12074" s="18" t="s">
        <v>700</v>
      </c>
      <c r="MZL12074" s="18" t="s">
        <v>700</v>
      </c>
      <c r="MZM12074" s="18" t="s">
        <v>700</v>
      </c>
      <c r="MZN12074" s="18" t="s">
        <v>700</v>
      </c>
      <c r="MZO12074" s="18" t="s">
        <v>700</v>
      </c>
      <c r="MZP12074" s="18" t="s">
        <v>700</v>
      </c>
      <c r="MZQ12074" s="18" t="s">
        <v>700</v>
      </c>
      <c r="MZR12074" s="18" t="s">
        <v>700</v>
      </c>
      <c r="MZS12074" s="18" t="s">
        <v>700</v>
      </c>
      <c r="MZT12074" s="18" t="s">
        <v>700</v>
      </c>
      <c r="MZU12074" s="18" t="s">
        <v>700</v>
      </c>
      <c r="MZV12074" s="18" t="s">
        <v>700</v>
      </c>
      <c r="MZW12074" s="18" t="s">
        <v>700</v>
      </c>
      <c r="MZX12074" s="18" t="s">
        <v>700</v>
      </c>
      <c r="MZY12074" s="18" t="s">
        <v>700</v>
      </c>
      <c r="MZZ12074" s="18" t="s">
        <v>700</v>
      </c>
      <c r="NAA12074" s="18" t="s">
        <v>700</v>
      </c>
      <c r="NAB12074" s="18" t="s">
        <v>700</v>
      </c>
      <c r="NAC12074" s="18" t="s">
        <v>700</v>
      </c>
      <c r="NAD12074" s="18" t="s">
        <v>700</v>
      </c>
      <c r="NAE12074" s="18" t="s">
        <v>700</v>
      </c>
      <c r="NAF12074" s="18" t="s">
        <v>700</v>
      </c>
      <c r="NAG12074" s="18" t="s">
        <v>700</v>
      </c>
      <c r="NAH12074" s="18" t="s">
        <v>700</v>
      </c>
      <c r="NAI12074" s="18" t="s">
        <v>700</v>
      </c>
      <c r="NAJ12074" s="18" t="s">
        <v>700</v>
      </c>
      <c r="NAK12074" s="18" t="s">
        <v>700</v>
      </c>
      <c r="NAL12074" s="18" t="s">
        <v>700</v>
      </c>
      <c r="NAM12074" s="18" t="s">
        <v>700</v>
      </c>
      <c r="NAN12074" s="18" t="s">
        <v>700</v>
      </c>
      <c r="NAO12074" s="18" t="s">
        <v>700</v>
      </c>
      <c r="NAP12074" s="18" t="s">
        <v>700</v>
      </c>
      <c r="NAQ12074" s="18" t="s">
        <v>700</v>
      </c>
      <c r="NAR12074" s="18" t="s">
        <v>700</v>
      </c>
      <c r="NAS12074" s="18" t="s">
        <v>700</v>
      </c>
      <c r="NAT12074" s="18" t="s">
        <v>700</v>
      </c>
      <c r="NAU12074" s="18" t="s">
        <v>700</v>
      </c>
      <c r="NAV12074" s="18" t="s">
        <v>700</v>
      </c>
      <c r="NAW12074" s="18" t="s">
        <v>700</v>
      </c>
      <c r="NAX12074" s="18" t="s">
        <v>700</v>
      </c>
      <c r="NAY12074" s="18" t="s">
        <v>700</v>
      </c>
      <c r="NAZ12074" s="18" t="s">
        <v>700</v>
      </c>
      <c r="NBA12074" s="18" t="s">
        <v>700</v>
      </c>
      <c r="NBB12074" s="18" t="s">
        <v>700</v>
      </c>
      <c r="NBC12074" s="18" t="s">
        <v>700</v>
      </c>
      <c r="NBD12074" s="18" t="s">
        <v>700</v>
      </c>
      <c r="NBE12074" s="18" t="s">
        <v>700</v>
      </c>
      <c r="NBF12074" s="18" t="s">
        <v>700</v>
      </c>
      <c r="NBG12074" s="18" t="s">
        <v>700</v>
      </c>
      <c r="NBH12074" s="18" t="s">
        <v>700</v>
      </c>
      <c r="NBI12074" s="18" t="s">
        <v>700</v>
      </c>
      <c r="NBJ12074" s="18" t="s">
        <v>700</v>
      </c>
      <c r="NBK12074" s="18" t="s">
        <v>700</v>
      </c>
      <c r="NBL12074" s="18" t="s">
        <v>700</v>
      </c>
      <c r="NBM12074" s="18" t="s">
        <v>700</v>
      </c>
      <c r="NBN12074" s="18" t="s">
        <v>700</v>
      </c>
      <c r="NBO12074" s="18" t="s">
        <v>700</v>
      </c>
      <c r="NBP12074" s="18" t="s">
        <v>700</v>
      </c>
      <c r="NBQ12074" s="18" t="s">
        <v>700</v>
      </c>
      <c r="NBR12074" s="18" t="s">
        <v>700</v>
      </c>
      <c r="NBS12074" s="18" t="s">
        <v>700</v>
      </c>
      <c r="NBT12074" s="18" t="s">
        <v>700</v>
      </c>
      <c r="NBU12074" s="18" t="s">
        <v>700</v>
      </c>
      <c r="NBV12074" s="18" t="s">
        <v>700</v>
      </c>
      <c r="NBW12074" s="18" t="s">
        <v>700</v>
      </c>
      <c r="NBX12074" s="18" t="s">
        <v>700</v>
      </c>
      <c r="NBY12074" s="18" t="s">
        <v>700</v>
      </c>
      <c r="NBZ12074" s="18" t="s">
        <v>700</v>
      </c>
      <c r="NCA12074" s="18" t="s">
        <v>700</v>
      </c>
      <c r="NCB12074" s="18" t="s">
        <v>700</v>
      </c>
      <c r="NCC12074" s="18" t="s">
        <v>700</v>
      </c>
      <c r="NCD12074" s="18" t="s">
        <v>700</v>
      </c>
      <c r="NCE12074" s="18" t="s">
        <v>700</v>
      </c>
      <c r="NCF12074" s="18" t="s">
        <v>700</v>
      </c>
      <c r="NCG12074" s="18" t="s">
        <v>700</v>
      </c>
      <c r="NCH12074" s="18" t="s">
        <v>700</v>
      </c>
      <c r="NCI12074" s="18" t="s">
        <v>700</v>
      </c>
      <c r="NCJ12074" s="18" t="s">
        <v>700</v>
      </c>
      <c r="NCK12074" s="18" t="s">
        <v>700</v>
      </c>
      <c r="NCL12074" s="18" t="s">
        <v>700</v>
      </c>
      <c r="NCM12074" s="18" t="s">
        <v>700</v>
      </c>
      <c r="NCN12074" s="18" t="s">
        <v>700</v>
      </c>
      <c r="NCO12074" s="18" t="s">
        <v>700</v>
      </c>
      <c r="NCP12074" s="18" t="s">
        <v>700</v>
      </c>
      <c r="NCQ12074" s="18" t="s">
        <v>700</v>
      </c>
      <c r="NCR12074" s="18" t="s">
        <v>700</v>
      </c>
      <c r="NCS12074" s="18" t="s">
        <v>700</v>
      </c>
      <c r="NCT12074" s="18" t="s">
        <v>700</v>
      </c>
      <c r="NCU12074" s="18" t="s">
        <v>700</v>
      </c>
      <c r="NCV12074" s="18" t="s">
        <v>700</v>
      </c>
      <c r="NCW12074" s="18" t="s">
        <v>700</v>
      </c>
      <c r="NCX12074" s="18" t="s">
        <v>700</v>
      </c>
      <c r="NCY12074" s="18" t="s">
        <v>700</v>
      </c>
      <c r="NCZ12074" s="18" t="s">
        <v>700</v>
      </c>
      <c r="NDA12074" s="18" t="s">
        <v>700</v>
      </c>
      <c r="NDB12074" s="18" t="s">
        <v>700</v>
      </c>
      <c r="NDC12074" s="18" t="s">
        <v>700</v>
      </c>
      <c r="NDD12074" s="18" t="s">
        <v>700</v>
      </c>
      <c r="NDE12074" s="18" t="s">
        <v>700</v>
      </c>
      <c r="NDF12074" s="18" t="s">
        <v>700</v>
      </c>
      <c r="NDG12074" s="18" t="s">
        <v>700</v>
      </c>
      <c r="NDH12074" s="18" t="s">
        <v>700</v>
      </c>
      <c r="NDI12074" s="18" t="s">
        <v>700</v>
      </c>
      <c r="NDJ12074" s="18" t="s">
        <v>700</v>
      </c>
      <c r="NDK12074" s="18" t="s">
        <v>700</v>
      </c>
      <c r="NDL12074" s="18" t="s">
        <v>700</v>
      </c>
      <c r="NDM12074" s="18" t="s">
        <v>700</v>
      </c>
      <c r="NDN12074" s="18" t="s">
        <v>700</v>
      </c>
      <c r="NDO12074" s="18" t="s">
        <v>700</v>
      </c>
      <c r="NDP12074" s="18" t="s">
        <v>700</v>
      </c>
      <c r="NDQ12074" s="18" t="s">
        <v>700</v>
      </c>
      <c r="NDR12074" s="18" t="s">
        <v>700</v>
      </c>
      <c r="NDS12074" s="18" t="s">
        <v>700</v>
      </c>
      <c r="NDT12074" s="18" t="s">
        <v>700</v>
      </c>
      <c r="NDU12074" s="18" t="s">
        <v>700</v>
      </c>
      <c r="NDV12074" s="18" t="s">
        <v>700</v>
      </c>
      <c r="NDW12074" s="18" t="s">
        <v>700</v>
      </c>
      <c r="NDX12074" s="18" t="s">
        <v>700</v>
      </c>
      <c r="NDY12074" s="18" t="s">
        <v>700</v>
      </c>
      <c r="NDZ12074" s="18" t="s">
        <v>700</v>
      </c>
      <c r="NEA12074" s="18" t="s">
        <v>700</v>
      </c>
      <c r="NEB12074" s="18" t="s">
        <v>700</v>
      </c>
      <c r="NEC12074" s="18" t="s">
        <v>700</v>
      </c>
      <c r="NED12074" s="18" t="s">
        <v>700</v>
      </c>
      <c r="NEE12074" s="18" t="s">
        <v>700</v>
      </c>
      <c r="NEF12074" s="18" t="s">
        <v>700</v>
      </c>
      <c r="NEG12074" s="18" t="s">
        <v>700</v>
      </c>
      <c r="NEH12074" s="18" t="s">
        <v>700</v>
      </c>
      <c r="NEI12074" s="18" t="s">
        <v>700</v>
      </c>
      <c r="NEJ12074" s="18" t="s">
        <v>700</v>
      </c>
      <c r="NEK12074" s="18" t="s">
        <v>700</v>
      </c>
      <c r="NEL12074" s="18" t="s">
        <v>700</v>
      </c>
      <c r="NEM12074" s="18" t="s">
        <v>700</v>
      </c>
      <c r="NEN12074" s="18" t="s">
        <v>700</v>
      </c>
      <c r="NEO12074" s="18" t="s">
        <v>700</v>
      </c>
      <c r="NEP12074" s="18" t="s">
        <v>700</v>
      </c>
      <c r="NEQ12074" s="18" t="s">
        <v>700</v>
      </c>
      <c r="NER12074" s="18" t="s">
        <v>700</v>
      </c>
      <c r="NES12074" s="18" t="s">
        <v>700</v>
      </c>
      <c r="NET12074" s="18" t="s">
        <v>700</v>
      </c>
      <c r="NEU12074" s="18" t="s">
        <v>700</v>
      </c>
      <c r="NEV12074" s="18" t="s">
        <v>700</v>
      </c>
      <c r="NEW12074" s="18" t="s">
        <v>700</v>
      </c>
      <c r="NEX12074" s="18" t="s">
        <v>700</v>
      </c>
      <c r="NEY12074" s="18" t="s">
        <v>700</v>
      </c>
      <c r="NEZ12074" s="18" t="s">
        <v>700</v>
      </c>
      <c r="NFA12074" s="18" t="s">
        <v>700</v>
      </c>
      <c r="NFB12074" s="18" t="s">
        <v>700</v>
      </c>
      <c r="NFC12074" s="18" t="s">
        <v>700</v>
      </c>
      <c r="NFD12074" s="18" t="s">
        <v>700</v>
      </c>
      <c r="NFE12074" s="18" t="s">
        <v>700</v>
      </c>
      <c r="NFF12074" s="18" t="s">
        <v>700</v>
      </c>
      <c r="NFG12074" s="18" t="s">
        <v>700</v>
      </c>
      <c r="NFH12074" s="18" t="s">
        <v>700</v>
      </c>
      <c r="NFI12074" s="18" t="s">
        <v>700</v>
      </c>
      <c r="NFJ12074" s="18" t="s">
        <v>700</v>
      </c>
      <c r="NFK12074" s="18" t="s">
        <v>700</v>
      </c>
      <c r="NFL12074" s="18" t="s">
        <v>700</v>
      </c>
      <c r="NFM12074" s="18" t="s">
        <v>700</v>
      </c>
      <c r="NFN12074" s="18" t="s">
        <v>700</v>
      </c>
      <c r="NFO12074" s="18" t="s">
        <v>700</v>
      </c>
      <c r="NFP12074" s="18" t="s">
        <v>700</v>
      </c>
      <c r="NFQ12074" s="18" t="s">
        <v>700</v>
      </c>
      <c r="NFR12074" s="18" t="s">
        <v>700</v>
      </c>
      <c r="NFS12074" s="18" t="s">
        <v>700</v>
      </c>
      <c r="NFT12074" s="18" t="s">
        <v>700</v>
      </c>
      <c r="NFU12074" s="18" t="s">
        <v>700</v>
      </c>
      <c r="NFV12074" s="18" t="s">
        <v>700</v>
      </c>
      <c r="NFW12074" s="18" t="s">
        <v>700</v>
      </c>
      <c r="NFX12074" s="18" t="s">
        <v>700</v>
      </c>
      <c r="NFY12074" s="18" t="s">
        <v>700</v>
      </c>
      <c r="NFZ12074" s="18" t="s">
        <v>700</v>
      </c>
      <c r="NGA12074" s="18" t="s">
        <v>700</v>
      </c>
      <c r="NGB12074" s="18" t="s">
        <v>700</v>
      </c>
      <c r="NGC12074" s="18" t="s">
        <v>700</v>
      </c>
      <c r="NGD12074" s="18" t="s">
        <v>700</v>
      </c>
      <c r="NGE12074" s="18" t="s">
        <v>700</v>
      </c>
      <c r="NGF12074" s="18" t="s">
        <v>700</v>
      </c>
      <c r="NGG12074" s="18" t="s">
        <v>700</v>
      </c>
      <c r="NGH12074" s="18" t="s">
        <v>700</v>
      </c>
      <c r="NGI12074" s="18" t="s">
        <v>700</v>
      </c>
      <c r="NGJ12074" s="18" t="s">
        <v>700</v>
      </c>
      <c r="NGK12074" s="18" t="s">
        <v>700</v>
      </c>
      <c r="NGL12074" s="18" t="s">
        <v>700</v>
      </c>
      <c r="NGM12074" s="18" t="s">
        <v>700</v>
      </c>
      <c r="NGN12074" s="18" t="s">
        <v>700</v>
      </c>
      <c r="NGO12074" s="18" t="s">
        <v>700</v>
      </c>
      <c r="NGP12074" s="18" t="s">
        <v>700</v>
      </c>
      <c r="NGQ12074" s="18" t="s">
        <v>700</v>
      </c>
      <c r="NGR12074" s="18" t="s">
        <v>700</v>
      </c>
      <c r="NGS12074" s="18" t="s">
        <v>700</v>
      </c>
      <c r="NGT12074" s="18" t="s">
        <v>700</v>
      </c>
      <c r="NGU12074" s="18" t="s">
        <v>700</v>
      </c>
      <c r="NGV12074" s="18" t="s">
        <v>700</v>
      </c>
      <c r="NGW12074" s="18" t="s">
        <v>700</v>
      </c>
      <c r="NGX12074" s="18" t="s">
        <v>700</v>
      </c>
      <c r="NGY12074" s="18" t="s">
        <v>700</v>
      </c>
      <c r="NGZ12074" s="18" t="s">
        <v>700</v>
      </c>
      <c r="NHA12074" s="18" t="s">
        <v>700</v>
      </c>
      <c r="NHB12074" s="18" t="s">
        <v>700</v>
      </c>
      <c r="NHC12074" s="18" t="s">
        <v>700</v>
      </c>
      <c r="NHD12074" s="18" t="s">
        <v>700</v>
      </c>
      <c r="NHE12074" s="18" t="s">
        <v>700</v>
      </c>
      <c r="NHF12074" s="18" t="s">
        <v>700</v>
      </c>
      <c r="NHG12074" s="18" t="s">
        <v>700</v>
      </c>
      <c r="NHH12074" s="18" t="s">
        <v>700</v>
      </c>
      <c r="NHI12074" s="18" t="s">
        <v>700</v>
      </c>
      <c r="NHJ12074" s="18" t="s">
        <v>700</v>
      </c>
      <c r="NHK12074" s="18" t="s">
        <v>700</v>
      </c>
      <c r="NHL12074" s="18" t="s">
        <v>700</v>
      </c>
      <c r="NHM12074" s="18" t="s">
        <v>700</v>
      </c>
      <c r="NHN12074" s="18" t="s">
        <v>700</v>
      </c>
      <c r="NHO12074" s="18" t="s">
        <v>700</v>
      </c>
      <c r="NHP12074" s="18" t="s">
        <v>700</v>
      </c>
      <c r="NHQ12074" s="18" t="s">
        <v>700</v>
      </c>
      <c r="NHR12074" s="18" t="s">
        <v>700</v>
      </c>
      <c r="NHS12074" s="18" t="s">
        <v>700</v>
      </c>
      <c r="NHT12074" s="18" t="s">
        <v>700</v>
      </c>
      <c r="NHU12074" s="18" t="s">
        <v>700</v>
      </c>
      <c r="NHV12074" s="18" t="s">
        <v>700</v>
      </c>
      <c r="NHW12074" s="18" t="s">
        <v>700</v>
      </c>
      <c r="NHX12074" s="18" t="s">
        <v>700</v>
      </c>
      <c r="NHY12074" s="18" t="s">
        <v>700</v>
      </c>
      <c r="NHZ12074" s="18" t="s">
        <v>700</v>
      </c>
      <c r="NIA12074" s="18" t="s">
        <v>700</v>
      </c>
      <c r="NIB12074" s="18" t="s">
        <v>700</v>
      </c>
      <c r="NIC12074" s="18" t="s">
        <v>700</v>
      </c>
      <c r="NID12074" s="18" t="s">
        <v>700</v>
      </c>
      <c r="NIE12074" s="18" t="s">
        <v>700</v>
      </c>
      <c r="NIF12074" s="18" t="s">
        <v>700</v>
      </c>
      <c r="NIG12074" s="18" t="s">
        <v>700</v>
      </c>
      <c r="NIH12074" s="18" t="s">
        <v>700</v>
      </c>
      <c r="NII12074" s="18" t="s">
        <v>700</v>
      </c>
      <c r="NIJ12074" s="18" t="s">
        <v>700</v>
      </c>
      <c r="NIK12074" s="18" t="s">
        <v>700</v>
      </c>
      <c r="NIL12074" s="18" t="s">
        <v>700</v>
      </c>
      <c r="NIM12074" s="18" t="s">
        <v>700</v>
      </c>
      <c r="NIN12074" s="18" t="s">
        <v>700</v>
      </c>
      <c r="NIO12074" s="18" t="s">
        <v>700</v>
      </c>
      <c r="NIP12074" s="18" t="s">
        <v>700</v>
      </c>
      <c r="NIQ12074" s="18" t="s">
        <v>700</v>
      </c>
      <c r="NIR12074" s="18" t="s">
        <v>700</v>
      </c>
      <c r="NIS12074" s="18" t="s">
        <v>700</v>
      </c>
      <c r="NIT12074" s="18" t="s">
        <v>700</v>
      </c>
      <c r="NIU12074" s="18" t="s">
        <v>700</v>
      </c>
      <c r="NIV12074" s="18" t="s">
        <v>700</v>
      </c>
      <c r="NIW12074" s="18" t="s">
        <v>700</v>
      </c>
      <c r="NIX12074" s="18" t="s">
        <v>700</v>
      </c>
      <c r="NIY12074" s="18" t="s">
        <v>700</v>
      </c>
      <c r="NIZ12074" s="18" t="s">
        <v>700</v>
      </c>
      <c r="NJA12074" s="18" t="s">
        <v>700</v>
      </c>
      <c r="NJB12074" s="18" t="s">
        <v>700</v>
      </c>
      <c r="NJC12074" s="18" t="s">
        <v>700</v>
      </c>
      <c r="NJD12074" s="18" t="s">
        <v>700</v>
      </c>
      <c r="NJE12074" s="18" t="s">
        <v>700</v>
      </c>
      <c r="NJF12074" s="18" t="s">
        <v>700</v>
      </c>
      <c r="NJG12074" s="18" t="s">
        <v>700</v>
      </c>
      <c r="NJH12074" s="18" t="s">
        <v>700</v>
      </c>
      <c r="NJI12074" s="18" t="s">
        <v>700</v>
      </c>
      <c r="NJJ12074" s="18" t="s">
        <v>700</v>
      </c>
      <c r="NJK12074" s="18" t="s">
        <v>700</v>
      </c>
      <c r="NJL12074" s="18" t="s">
        <v>700</v>
      </c>
      <c r="NJM12074" s="18" t="s">
        <v>700</v>
      </c>
      <c r="NJN12074" s="18" t="s">
        <v>700</v>
      </c>
      <c r="NJO12074" s="18" t="s">
        <v>700</v>
      </c>
      <c r="NJP12074" s="18" t="s">
        <v>700</v>
      </c>
      <c r="NJQ12074" s="18" t="s">
        <v>700</v>
      </c>
      <c r="NJR12074" s="18" t="s">
        <v>700</v>
      </c>
      <c r="NJS12074" s="18" t="s">
        <v>700</v>
      </c>
      <c r="NJT12074" s="18" t="s">
        <v>700</v>
      </c>
      <c r="NJU12074" s="18" t="s">
        <v>700</v>
      </c>
      <c r="NJV12074" s="18" t="s">
        <v>700</v>
      </c>
      <c r="NJW12074" s="18" t="s">
        <v>700</v>
      </c>
      <c r="NJX12074" s="18" t="s">
        <v>700</v>
      </c>
      <c r="NJY12074" s="18" t="s">
        <v>700</v>
      </c>
      <c r="NJZ12074" s="18" t="s">
        <v>700</v>
      </c>
      <c r="NKA12074" s="18" t="s">
        <v>700</v>
      </c>
      <c r="NKB12074" s="18" t="s">
        <v>700</v>
      </c>
      <c r="NKC12074" s="18" t="s">
        <v>700</v>
      </c>
      <c r="NKD12074" s="18" t="s">
        <v>700</v>
      </c>
      <c r="NKE12074" s="18" t="s">
        <v>700</v>
      </c>
      <c r="NKF12074" s="18" t="s">
        <v>700</v>
      </c>
      <c r="NKG12074" s="18" t="s">
        <v>700</v>
      </c>
      <c r="NKH12074" s="18" t="s">
        <v>700</v>
      </c>
      <c r="NKI12074" s="18" t="s">
        <v>700</v>
      </c>
      <c r="NKJ12074" s="18" t="s">
        <v>700</v>
      </c>
      <c r="NKK12074" s="18" t="s">
        <v>700</v>
      </c>
      <c r="NKL12074" s="18" t="s">
        <v>700</v>
      </c>
      <c r="NKM12074" s="18" t="s">
        <v>700</v>
      </c>
      <c r="NKN12074" s="18" t="s">
        <v>700</v>
      </c>
      <c r="NKO12074" s="18" t="s">
        <v>700</v>
      </c>
      <c r="NKP12074" s="18" t="s">
        <v>700</v>
      </c>
      <c r="NKQ12074" s="18" t="s">
        <v>700</v>
      </c>
      <c r="NKR12074" s="18" t="s">
        <v>700</v>
      </c>
      <c r="NKS12074" s="18" t="s">
        <v>700</v>
      </c>
      <c r="NKT12074" s="18" t="s">
        <v>700</v>
      </c>
      <c r="NKU12074" s="18" t="s">
        <v>700</v>
      </c>
      <c r="NKV12074" s="18" t="s">
        <v>700</v>
      </c>
      <c r="NKW12074" s="18" t="s">
        <v>700</v>
      </c>
      <c r="NKX12074" s="18" t="s">
        <v>700</v>
      </c>
      <c r="NKY12074" s="18" t="s">
        <v>700</v>
      </c>
      <c r="NKZ12074" s="18" t="s">
        <v>700</v>
      </c>
      <c r="NLA12074" s="18" t="s">
        <v>700</v>
      </c>
      <c r="NLB12074" s="18" t="s">
        <v>700</v>
      </c>
      <c r="NLC12074" s="18" t="s">
        <v>700</v>
      </c>
      <c r="NLD12074" s="18" t="s">
        <v>700</v>
      </c>
      <c r="NLE12074" s="18" t="s">
        <v>700</v>
      </c>
      <c r="NLF12074" s="18" t="s">
        <v>700</v>
      </c>
      <c r="NLG12074" s="18" t="s">
        <v>700</v>
      </c>
      <c r="NLH12074" s="18" t="s">
        <v>700</v>
      </c>
      <c r="NLI12074" s="18" t="s">
        <v>700</v>
      </c>
      <c r="NLJ12074" s="18" t="s">
        <v>700</v>
      </c>
      <c r="NLK12074" s="18" t="s">
        <v>700</v>
      </c>
      <c r="NLL12074" s="18" t="s">
        <v>700</v>
      </c>
      <c r="NLM12074" s="18" t="s">
        <v>700</v>
      </c>
      <c r="NLN12074" s="18" t="s">
        <v>700</v>
      </c>
      <c r="NLO12074" s="18" t="s">
        <v>700</v>
      </c>
      <c r="NLP12074" s="18" t="s">
        <v>700</v>
      </c>
      <c r="NLQ12074" s="18" t="s">
        <v>700</v>
      </c>
      <c r="NLR12074" s="18" t="s">
        <v>700</v>
      </c>
      <c r="NLS12074" s="18" t="s">
        <v>700</v>
      </c>
      <c r="NLT12074" s="18" t="s">
        <v>700</v>
      </c>
      <c r="NLU12074" s="18" t="s">
        <v>700</v>
      </c>
      <c r="NLV12074" s="18" t="s">
        <v>700</v>
      </c>
      <c r="NLW12074" s="18" t="s">
        <v>700</v>
      </c>
      <c r="NLX12074" s="18" t="s">
        <v>700</v>
      </c>
      <c r="NLY12074" s="18" t="s">
        <v>700</v>
      </c>
      <c r="NLZ12074" s="18" t="s">
        <v>700</v>
      </c>
      <c r="NMA12074" s="18" t="s">
        <v>700</v>
      </c>
      <c r="NMB12074" s="18" t="s">
        <v>700</v>
      </c>
      <c r="NMC12074" s="18" t="s">
        <v>700</v>
      </c>
      <c r="NMD12074" s="18" t="s">
        <v>700</v>
      </c>
      <c r="NME12074" s="18" t="s">
        <v>700</v>
      </c>
      <c r="NMF12074" s="18" t="s">
        <v>700</v>
      </c>
      <c r="NMG12074" s="18" t="s">
        <v>700</v>
      </c>
      <c r="NMH12074" s="18" t="s">
        <v>700</v>
      </c>
      <c r="NMI12074" s="18" t="s">
        <v>700</v>
      </c>
      <c r="NMJ12074" s="18" t="s">
        <v>700</v>
      </c>
      <c r="NMK12074" s="18" t="s">
        <v>700</v>
      </c>
      <c r="NML12074" s="18" t="s">
        <v>700</v>
      </c>
      <c r="NMM12074" s="18" t="s">
        <v>700</v>
      </c>
      <c r="NMN12074" s="18" t="s">
        <v>700</v>
      </c>
      <c r="NMO12074" s="18" t="s">
        <v>700</v>
      </c>
      <c r="NMP12074" s="18" t="s">
        <v>700</v>
      </c>
      <c r="NMQ12074" s="18" t="s">
        <v>700</v>
      </c>
      <c r="NMR12074" s="18" t="s">
        <v>700</v>
      </c>
      <c r="NMS12074" s="18" t="s">
        <v>700</v>
      </c>
      <c r="NMT12074" s="18" t="s">
        <v>700</v>
      </c>
      <c r="NMU12074" s="18" t="s">
        <v>700</v>
      </c>
      <c r="NMV12074" s="18" t="s">
        <v>700</v>
      </c>
      <c r="NMW12074" s="18" t="s">
        <v>700</v>
      </c>
      <c r="NMX12074" s="18" t="s">
        <v>700</v>
      </c>
      <c r="NMY12074" s="18" t="s">
        <v>700</v>
      </c>
      <c r="NMZ12074" s="18" t="s">
        <v>700</v>
      </c>
      <c r="NNA12074" s="18" t="s">
        <v>700</v>
      </c>
      <c r="NNB12074" s="18" t="s">
        <v>700</v>
      </c>
      <c r="NNC12074" s="18" t="s">
        <v>700</v>
      </c>
      <c r="NND12074" s="18" t="s">
        <v>700</v>
      </c>
      <c r="NNE12074" s="18" t="s">
        <v>700</v>
      </c>
      <c r="NNF12074" s="18" t="s">
        <v>700</v>
      </c>
      <c r="NNG12074" s="18" t="s">
        <v>700</v>
      </c>
      <c r="NNH12074" s="18" t="s">
        <v>700</v>
      </c>
      <c r="NNI12074" s="18" t="s">
        <v>700</v>
      </c>
      <c r="NNJ12074" s="18" t="s">
        <v>700</v>
      </c>
      <c r="NNK12074" s="18" t="s">
        <v>700</v>
      </c>
      <c r="NNL12074" s="18" t="s">
        <v>700</v>
      </c>
      <c r="NNM12074" s="18" t="s">
        <v>700</v>
      </c>
      <c r="NNN12074" s="18" t="s">
        <v>700</v>
      </c>
      <c r="NNO12074" s="18" t="s">
        <v>700</v>
      </c>
      <c r="NNP12074" s="18" t="s">
        <v>700</v>
      </c>
      <c r="NNQ12074" s="18" t="s">
        <v>700</v>
      </c>
      <c r="NNR12074" s="18" t="s">
        <v>700</v>
      </c>
      <c r="NNS12074" s="18" t="s">
        <v>700</v>
      </c>
      <c r="NNT12074" s="18" t="s">
        <v>700</v>
      </c>
      <c r="NNU12074" s="18" t="s">
        <v>700</v>
      </c>
      <c r="NNV12074" s="18" t="s">
        <v>700</v>
      </c>
      <c r="NNW12074" s="18" t="s">
        <v>700</v>
      </c>
      <c r="NNX12074" s="18" t="s">
        <v>700</v>
      </c>
      <c r="NNY12074" s="18" t="s">
        <v>700</v>
      </c>
      <c r="NNZ12074" s="18" t="s">
        <v>700</v>
      </c>
      <c r="NOA12074" s="18" t="s">
        <v>700</v>
      </c>
      <c r="NOB12074" s="18" t="s">
        <v>700</v>
      </c>
      <c r="NOC12074" s="18" t="s">
        <v>700</v>
      </c>
      <c r="NOD12074" s="18" t="s">
        <v>700</v>
      </c>
      <c r="NOE12074" s="18" t="s">
        <v>700</v>
      </c>
      <c r="NOF12074" s="18" t="s">
        <v>700</v>
      </c>
      <c r="NOG12074" s="18" t="s">
        <v>700</v>
      </c>
      <c r="NOH12074" s="18" t="s">
        <v>700</v>
      </c>
      <c r="NOI12074" s="18" t="s">
        <v>700</v>
      </c>
      <c r="NOJ12074" s="18" t="s">
        <v>700</v>
      </c>
      <c r="NOK12074" s="18" t="s">
        <v>700</v>
      </c>
      <c r="NOL12074" s="18" t="s">
        <v>700</v>
      </c>
      <c r="NOM12074" s="18" t="s">
        <v>700</v>
      </c>
      <c r="NON12074" s="18" t="s">
        <v>700</v>
      </c>
      <c r="NOO12074" s="18" t="s">
        <v>700</v>
      </c>
      <c r="NOP12074" s="18" t="s">
        <v>700</v>
      </c>
      <c r="NOQ12074" s="18" t="s">
        <v>700</v>
      </c>
      <c r="NOR12074" s="18" t="s">
        <v>700</v>
      </c>
      <c r="NOS12074" s="18" t="s">
        <v>700</v>
      </c>
      <c r="NOT12074" s="18" t="s">
        <v>700</v>
      </c>
      <c r="NOU12074" s="18" t="s">
        <v>700</v>
      </c>
      <c r="NOV12074" s="18" t="s">
        <v>700</v>
      </c>
      <c r="NOW12074" s="18" t="s">
        <v>700</v>
      </c>
      <c r="NOX12074" s="18" t="s">
        <v>700</v>
      </c>
      <c r="NOY12074" s="18" t="s">
        <v>700</v>
      </c>
      <c r="NOZ12074" s="18" t="s">
        <v>700</v>
      </c>
      <c r="NPA12074" s="18" t="s">
        <v>700</v>
      </c>
      <c r="NPB12074" s="18" t="s">
        <v>700</v>
      </c>
      <c r="NPC12074" s="18" t="s">
        <v>700</v>
      </c>
      <c r="NPD12074" s="18" t="s">
        <v>700</v>
      </c>
      <c r="NPE12074" s="18" t="s">
        <v>700</v>
      </c>
      <c r="NPF12074" s="18" t="s">
        <v>700</v>
      </c>
      <c r="NPG12074" s="18" t="s">
        <v>700</v>
      </c>
      <c r="NPH12074" s="18" t="s">
        <v>700</v>
      </c>
      <c r="NPI12074" s="18" t="s">
        <v>700</v>
      </c>
      <c r="NPJ12074" s="18" t="s">
        <v>700</v>
      </c>
      <c r="NPK12074" s="18" t="s">
        <v>700</v>
      </c>
      <c r="NPL12074" s="18" t="s">
        <v>700</v>
      </c>
      <c r="NPM12074" s="18" t="s">
        <v>700</v>
      </c>
      <c r="NPN12074" s="18" t="s">
        <v>700</v>
      </c>
      <c r="NPO12074" s="18" t="s">
        <v>700</v>
      </c>
      <c r="NPP12074" s="18" t="s">
        <v>700</v>
      </c>
      <c r="NPQ12074" s="18" t="s">
        <v>700</v>
      </c>
      <c r="NPR12074" s="18" t="s">
        <v>700</v>
      </c>
      <c r="NPS12074" s="18" t="s">
        <v>700</v>
      </c>
      <c r="NPT12074" s="18" t="s">
        <v>700</v>
      </c>
      <c r="NPU12074" s="18" t="s">
        <v>700</v>
      </c>
      <c r="NPV12074" s="18" t="s">
        <v>700</v>
      </c>
      <c r="NPW12074" s="18" t="s">
        <v>700</v>
      </c>
      <c r="NPX12074" s="18" t="s">
        <v>700</v>
      </c>
      <c r="NPY12074" s="18" t="s">
        <v>700</v>
      </c>
      <c r="NPZ12074" s="18" t="s">
        <v>700</v>
      </c>
      <c r="NQA12074" s="18" t="s">
        <v>700</v>
      </c>
      <c r="NQB12074" s="18" t="s">
        <v>700</v>
      </c>
      <c r="NQC12074" s="18" t="s">
        <v>700</v>
      </c>
      <c r="NQD12074" s="18" t="s">
        <v>700</v>
      </c>
      <c r="NQE12074" s="18" t="s">
        <v>700</v>
      </c>
      <c r="NQF12074" s="18" t="s">
        <v>700</v>
      </c>
      <c r="NQG12074" s="18" t="s">
        <v>700</v>
      </c>
      <c r="NQH12074" s="18" t="s">
        <v>700</v>
      </c>
      <c r="NQI12074" s="18" t="s">
        <v>700</v>
      </c>
      <c r="NQJ12074" s="18" t="s">
        <v>700</v>
      </c>
      <c r="NQK12074" s="18" t="s">
        <v>700</v>
      </c>
      <c r="NQL12074" s="18" t="s">
        <v>700</v>
      </c>
      <c r="NQM12074" s="18" t="s">
        <v>700</v>
      </c>
      <c r="NQN12074" s="18" t="s">
        <v>700</v>
      </c>
      <c r="NQO12074" s="18" t="s">
        <v>700</v>
      </c>
      <c r="NQP12074" s="18" t="s">
        <v>700</v>
      </c>
      <c r="NQQ12074" s="18" t="s">
        <v>700</v>
      </c>
      <c r="NQR12074" s="18" t="s">
        <v>700</v>
      </c>
      <c r="NQS12074" s="18" t="s">
        <v>700</v>
      </c>
      <c r="NQT12074" s="18" t="s">
        <v>700</v>
      </c>
      <c r="NQU12074" s="18" t="s">
        <v>700</v>
      </c>
      <c r="NQV12074" s="18" t="s">
        <v>700</v>
      </c>
      <c r="NQW12074" s="18" t="s">
        <v>700</v>
      </c>
      <c r="NQX12074" s="18" t="s">
        <v>700</v>
      </c>
      <c r="NQY12074" s="18" t="s">
        <v>700</v>
      </c>
      <c r="NQZ12074" s="18" t="s">
        <v>700</v>
      </c>
      <c r="NRA12074" s="18" t="s">
        <v>700</v>
      </c>
      <c r="NRB12074" s="18" t="s">
        <v>700</v>
      </c>
      <c r="NRC12074" s="18" t="s">
        <v>700</v>
      </c>
      <c r="NRD12074" s="18" t="s">
        <v>700</v>
      </c>
      <c r="NRE12074" s="18" t="s">
        <v>700</v>
      </c>
      <c r="NRF12074" s="18" t="s">
        <v>700</v>
      </c>
      <c r="NRG12074" s="18" t="s">
        <v>700</v>
      </c>
      <c r="NRH12074" s="18" t="s">
        <v>700</v>
      </c>
      <c r="NRI12074" s="18" t="s">
        <v>700</v>
      </c>
      <c r="NRJ12074" s="18" t="s">
        <v>700</v>
      </c>
      <c r="NRK12074" s="18" t="s">
        <v>700</v>
      </c>
      <c r="NRL12074" s="18" t="s">
        <v>700</v>
      </c>
      <c r="NRM12074" s="18" t="s">
        <v>700</v>
      </c>
      <c r="NRN12074" s="18" t="s">
        <v>700</v>
      </c>
      <c r="NRO12074" s="18" t="s">
        <v>700</v>
      </c>
      <c r="NRP12074" s="18" t="s">
        <v>700</v>
      </c>
      <c r="NRQ12074" s="18" t="s">
        <v>700</v>
      </c>
      <c r="NRR12074" s="18" t="s">
        <v>700</v>
      </c>
      <c r="NRS12074" s="18" t="s">
        <v>700</v>
      </c>
      <c r="NRT12074" s="18" t="s">
        <v>700</v>
      </c>
      <c r="NRU12074" s="18" t="s">
        <v>700</v>
      </c>
      <c r="NRV12074" s="18" t="s">
        <v>700</v>
      </c>
      <c r="NRW12074" s="18" t="s">
        <v>700</v>
      </c>
      <c r="NRX12074" s="18" t="s">
        <v>700</v>
      </c>
      <c r="NRY12074" s="18" t="s">
        <v>700</v>
      </c>
      <c r="NRZ12074" s="18" t="s">
        <v>700</v>
      </c>
      <c r="NSA12074" s="18" t="s">
        <v>700</v>
      </c>
      <c r="NSB12074" s="18" t="s">
        <v>700</v>
      </c>
      <c r="NSC12074" s="18" t="s">
        <v>700</v>
      </c>
      <c r="NSD12074" s="18" t="s">
        <v>700</v>
      </c>
      <c r="NSE12074" s="18" t="s">
        <v>700</v>
      </c>
      <c r="NSF12074" s="18" t="s">
        <v>700</v>
      </c>
      <c r="NSG12074" s="18" t="s">
        <v>700</v>
      </c>
      <c r="NSH12074" s="18" t="s">
        <v>700</v>
      </c>
      <c r="NSI12074" s="18" t="s">
        <v>700</v>
      </c>
      <c r="NSJ12074" s="18" t="s">
        <v>700</v>
      </c>
      <c r="NSK12074" s="18" t="s">
        <v>700</v>
      </c>
      <c r="NSL12074" s="18" t="s">
        <v>700</v>
      </c>
      <c r="NSM12074" s="18" t="s">
        <v>700</v>
      </c>
      <c r="NSN12074" s="18" t="s">
        <v>700</v>
      </c>
      <c r="NSO12074" s="18" t="s">
        <v>700</v>
      </c>
      <c r="NSP12074" s="18" t="s">
        <v>700</v>
      </c>
      <c r="NSQ12074" s="18" t="s">
        <v>700</v>
      </c>
      <c r="NSR12074" s="18" t="s">
        <v>700</v>
      </c>
      <c r="NSS12074" s="18" t="s">
        <v>700</v>
      </c>
      <c r="NST12074" s="18" t="s">
        <v>700</v>
      </c>
      <c r="NSU12074" s="18" t="s">
        <v>700</v>
      </c>
      <c r="NSV12074" s="18" t="s">
        <v>700</v>
      </c>
      <c r="NSW12074" s="18" t="s">
        <v>700</v>
      </c>
      <c r="NSX12074" s="18" t="s">
        <v>700</v>
      </c>
      <c r="NSY12074" s="18" t="s">
        <v>700</v>
      </c>
      <c r="NSZ12074" s="18" t="s">
        <v>700</v>
      </c>
      <c r="NTA12074" s="18" t="s">
        <v>700</v>
      </c>
      <c r="NTB12074" s="18" t="s">
        <v>700</v>
      </c>
      <c r="NTC12074" s="18" t="s">
        <v>700</v>
      </c>
      <c r="NTD12074" s="18" t="s">
        <v>700</v>
      </c>
      <c r="NTE12074" s="18" t="s">
        <v>700</v>
      </c>
      <c r="NTF12074" s="18" t="s">
        <v>700</v>
      </c>
      <c r="NTG12074" s="18" t="s">
        <v>700</v>
      </c>
      <c r="NTH12074" s="18" t="s">
        <v>700</v>
      </c>
      <c r="NTI12074" s="18" t="s">
        <v>700</v>
      </c>
      <c r="NTJ12074" s="18" t="s">
        <v>700</v>
      </c>
      <c r="NTK12074" s="18" t="s">
        <v>700</v>
      </c>
      <c r="NTL12074" s="18" t="s">
        <v>700</v>
      </c>
      <c r="NTM12074" s="18" t="s">
        <v>700</v>
      </c>
      <c r="NTN12074" s="18" t="s">
        <v>700</v>
      </c>
      <c r="NTO12074" s="18" t="s">
        <v>700</v>
      </c>
      <c r="NTP12074" s="18" t="s">
        <v>700</v>
      </c>
      <c r="NTQ12074" s="18" t="s">
        <v>700</v>
      </c>
      <c r="NTR12074" s="18" t="s">
        <v>700</v>
      </c>
      <c r="NTS12074" s="18" t="s">
        <v>700</v>
      </c>
      <c r="NTT12074" s="18" t="s">
        <v>700</v>
      </c>
      <c r="NTU12074" s="18" t="s">
        <v>700</v>
      </c>
      <c r="NTV12074" s="18" t="s">
        <v>700</v>
      </c>
      <c r="NTW12074" s="18" t="s">
        <v>700</v>
      </c>
      <c r="NTX12074" s="18" t="s">
        <v>700</v>
      </c>
      <c r="NTY12074" s="18" t="s">
        <v>700</v>
      </c>
      <c r="NTZ12074" s="18" t="s">
        <v>700</v>
      </c>
      <c r="NUA12074" s="18" t="s">
        <v>700</v>
      </c>
      <c r="NUB12074" s="18" t="s">
        <v>700</v>
      </c>
      <c r="NUC12074" s="18" t="s">
        <v>700</v>
      </c>
      <c r="NUD12074" s="18" t="s">
        <v>700</v>
      </c>
      <c r="NUE12074" s="18" t="s">
        <v>700</v>
      </c>
      <c r="NUF12074" s="18" t="s">
        <v>700</v>
      </c>
      <c r="NUG12074" s="18" t="s">
        <v>700</v>
      </c>
      <c r="NUH12074" s="18" t="s">
        <v>700</v>
      </c>
      <c r="NUI12074" s="18" t="s">
        <v>700</v>
      </c>
      <c r="NUJ12074" s="18" t="s">
        <v>700</v>
      </c>
      <c r="NUK12074" s="18" t="s">
        <v>700</v>
      </c>
      <c r="NUL12074" s="18" t="s">
        <v>700</v>
      </c>
      <c r="NUM12074" s="18" t="s">
        <v>700</v>
      </c>
      <c r="NUN12074" s="18" t="s">
        <v>700</v>
      </c>
      <c r="NUO12074" s="18" t="s">
        <v>700</v>
      </c>
      <c r="NUP12074" s="18" t="s">
        <v>700</v>
      </c>
      <c r="NUQ12074" s="18" t="s">
        <v>700</v>
      </c>
      <c r="NUR12074" s="18" t="s">
        <v>700</v>
      </c>
      <c r="NUS12074" s="18" t="s">
        <v>700</v>
      </c>
      <c r="NUT12074" s="18" t="s">
        <v>700</v>
      </c>
      <c r="NUU12074" s="18" t="s">
        <v>700</v>
      </c>
      <c r="NUV12074" s="18" t="s">
        <v>700</v>
      </c>
      <c r="NUW12074" s="18" t="s">
        <v>700</v>
      </c>
      <c r="NUX12074" s="18" t="s">
        <v>700</v>
      </c>
      <c r="NUY12074" s="18" t="s">
        <v>700</v>
      </c>
      <c r="NUZ12074" s="18" t="s">
        <v>700</v>
      </c>
      <c r="NVA12074" s="18" t="s">
        <v>700</v>
      </c>
      <c r="NVB12074" s="18" t="s">
        <v>700</v>
      </c>
      <c r="NVC12074" s="18" t="s">
        <v>700</v>
      </c>
      <c r="NVD12074" s="18" t="s">
        <v>700</v>
      </c>
      <c r="NVE12074" s="18" t="s">
        <v>700</v>
      </c>
      <c r="NVF12074" s="18" t="s">
        <v>700</v>
      </c>
      <c r="NVG12074" s="18" t="s">
        <v>700</v>
      </c>
      <c r="NVH12074" s="18" t="s">
        <v>700</v>
      </c>
      <c r="NVI12074" s="18" t="s">
        <v>700</v>
      </c>
      <c r="NVJ12074" s="18" t="s">
        <v>700</v>
      </c>
      <c r="NVK12074" s="18" t="s">
        <v>700</v>
      </c>
      <c r="NVL12074" s="18" t="s">
        <v>700</v>
      </c>
      <c r="NVM12074" s="18" t="s">
        <v>700</v>
      </c>
      <c r="NVN12074" s="18" t="s">
        <v>700</v>
      </c>
      <c r="NVO12074" s="18" t="s">
        <v>700</v>
      </c>
      <c r="NVP12074" s="18" t="s">
        <v>700</v>
      </c>
      <c r="NVQ12074" s="18" t="s">
        <v>700</v>
      </c>
      <c r="NVR12074" s="18" t="s">
        <v>700</v>
      </c>
      <c r="NVS12074" s="18" t="s">
        <v>700</v>
      </c>
      <c r="NVT12074" s="18" t="s">
        <v>700</v>
      </c>
      <c r="NVU12074" s="18" t="s">
        <v>700</v>
      </c>
      <c r="NVV12074" s="18" t="s">
        <v>700</v>
      </c>
      <c r="NVW12074" s="18" t="s">
        <v>700</v>
      </c>
      <c r="NVX12074" s="18" t="s">
        <v>700</v>
      </c>
      <c r="NVY12074" s="18" t="s">
        <v>700</v>
      </c>
      <c r="NVZ12074" s="18" t="s">
        <v>700</v>
      </c>
      <c r="NWA12074" s="18" t="s">
        <v>700</v>
      </c>
      <c r="NWB12074" s="18" t="s">
        <v>700</v>
      </c>
      <c r="NWC12074" s="18" t="s">
        <v>700</v>
      </c>
      <c r="NWD12074" s="18" t="s">
        <v>700</v>
      </c>
      <c r="NWE12074" s="18" t="s">
        <v>700</v>
      </c>
      <c r="NWF12074" s="18" t="s">
        <v>700</v>
      </c>
      <c r="NWG12074" s="18" t="s">
        <v>700</v>
      </c>
      <c r="NWH12074" s="18" t="s">
        <v>700</v>
      </c>
      <c r="NWI12074" s="18" t="s">
        <v>700</v>
      </c>
      <c r="NWJ12074" s="18" t="s">
        <v>700</v>
      </c>
      <c r="NWK12074" s="18" t="s">
        <v>700</v>
      </c>
      <c r="NWL12074" s="18" t="s">
        <v>700</v>
      </c>
      <c r="NWM12074" s="18" t="s">
        <v>700</v>
      </c>
      <c r="NWN12074" s="18" t="s">
        <v>700</v>
      </c>
      <c r="NWO12074" s="18" t="s">
        <v>700</v>
      </c>
      <c r="NWP12074" s="18" t="s">
        <v>700</v>
      </c>
      <c r="NWQ12074" s="18" t="s">
        <v>700</v>
      </c>
      <c r="NWR12074" s="18" t="s">
        <v>700</v>
      </c>
      <c r="NWS12074" s="18" t="s">
        <v>700</v>
      </c>
      <c r="NWT12074" s="18" t="s">
        <v>700</v>
      </c>
      <c r="NWU12074" s="18" t="s">
        <v>700</v>
      </c>
      <c r="NWV12074" s="18" t="s">
        <v>700</v>
      </c>
      <c r="NWW12074" s="18" t="s">
        <v>700</v>
      </c>
      <c r="NWX12074" s="18" t="s">
        <v>700</v>
      </c>
      <c r="NWY12074" s="18" t="s">
        <v>700</v>
      </c>
      <c r="NWZ12074" s="18" t="s">
        <v>700</v>
      </c>
      <c r="NXA12074" s="18" t="s">
        <v>700</v>
      </c>
      <c r="NXB12074" s="18" t="s">
        <v>700</v>
      </c>
      <c r="NXC12074" s="18" t="s">
        <v>700</v>
      </c>
      <c r="NXD12074" s="18" t="s">
        <v>700</v>
      </c>
      <c r="NXE12074" s="18" t="s">
        <v>700</v>
      </c>
      <c r="NXF12074" s="18" t="s">
        <v>700</v>
      </c>
      <c r="NXG12074" s="18" t="s">
        <v>700</v>
      </c>
      <c r="NXH12074" s="18" t="s">
        <v>700</v>
      </c>
      <c r="NXI12074" s="18" t="s">
        <v>700</v>
      </c>
      <c r="NXJ12074" s="18" t="s">
        <v>700</v>
      </c>
      <c r="NXK12074" s="18" t="s">
        <v>700</v>
      </c>
      <c r="NXL12074" s="18" t="s">
        <v>700</v>
      </c>
      <c r="NXM12074" s="18" t="s">
        <v>700</v>
      </c>
      <c r="NXN12074" s="18" t="s">
        <v>700</v>
      </c>
      <c r="NXO12074" s="18" t="s">
        <v>700</v>
      </c>
      <c r="NXP12074" s="18" t="s">
        <v>700</v>
      </c>
      <c r="NXQ12074" s="18" t="s">
        <v>700</v>
      </c>
      <c r="NXR12074" s="18" t="s">
        <v>700</v>
      </c>
      <c r="NXS12074" s="18" t="s">
        <v>700</v>
      </c>
      <c r="NXT12074" s="18" t="s">
        <v>700</v>
      </c>
      <c r="NXU12074" s="18" t="s">
        <v>700</v>
      </c>
      <c r="NXV12074" s="18" t="s">
        <v>700</v>
      </c>
      <c r="NXW12074" s="18" t="s">
        <v>700</v>
      </c>
      <c r="NXX12074" s="18" t="s">
        <v>700</v>
      </c>
      <c r="NXY12074" s="18" t="s">
        <v>700</v>
      </c>
      <c r="NXZ12074" s="18" t="s">
        <v>700</v>
      </c>
      <c r="NYA12074" s="18" t="s">
        <v>700</v>
      </c>
      <c r="NYB12074" s="18" t="s">
        <v>700</v>
      </c>
      <c r="NYC12074" s="18" t="s">
        <v>700</v>
      </c>
      <c r="NYD12074" s="18" t="s">
        <v>700</v>
      </c>
      <c r="NYE12074" s="18" t="s">
        <v>700</v>
      </c>
      <c r="NYF12074" s="18" t="s">
        <v>700</v>
      </c>
      <c r="NYG12074" s="18" t="s">
        <v>700</v>
      </c>
      <c r="NYH12074" s="18" t="s">
        <v>700</v>
      </c>
      <c r="NYI12074" s="18" t="s">
        <v>700</v>
      </c>
      <c r="NYJ12074" s="18" t="s">
        <v>700</v>
      </c>
      <c r="NYK12074" s="18" t="s">
        <v>700</v>
      </c>
      <c r="NYL12074" s="18" t="s">
        <v>700</v>
      </c>
      <c r="NYM12074" s="18" t="s">
        <v>700</v>
      </c>
      <c r="NYN12074" s="18" t="s">
        <v>700</v>
      </c>
      <c r="NYO12074" s="18" t="s">
        <v>700</v>
      </c>
      <c r="NYP12074" s="18" t="s">
        <v>700</v>
      </c>
      <c r="NYQ12074" s="18" t="s">
        <v>700</v>
      </c>
      <c r="NYR12074" s="18" t="s">
        <v>700</v>
      </c>
      <c r="NYS12074" s="18" t="s">
        <v>700</v>
      </c>
      <c r="NYT12074" s="18" t="s">
        <v>700</v>
      </c>
      <c r="NYU12074" s="18" t="s">
        <v>700</v>
      </c>
      <c r="NYV12074" s="18" t="s">
        <v>700</v>
      </c>
      <c r="NYW12074" s="18" t="s">
        <v>700</v>
      </c>
      <c r="NYX12074" s="18" t="s">
        <v>700</v>
      </c>
      <c r="NYY12074" s="18" t="s">
        <v>700</v>
      </c>
      <c r="NYZ12074" s="18" t="s">
        <v>700</v>
      </c>
      <c r="NZA12074" s="18" t="s">
        <v>700</v>
      </c>
      <c r="NZB12074" s="18" t="s">
        <v>700</v>
      </c>
      <c r="NZC12074" s="18" t="s">
        <v>700</v>
      </c>
      <c r="NZD12074" s="18" t="s">
        <v>700</v>
      </c>
      <c r="NZE12074" s="18" t="s">
        <v>700</v>
      </c>
      <c r="NZF12074" s="18" t="s">
        <v>700</v>
      </c>
      <c r="NZG12074" s="18" t="s">
        <v>700</v>
      </c>
      <c r="NZH12074" s="18" t="s">
        <v>700</v>
      </c>
      <c r="NZI12074" s="18" t="s">
        <v>700</v>
      </c>
      <c r="NZJ12074" s="18" t="s">
        <v>700</v>
      </c>
      <c r="NZK12074" s="18" t="s">
        <v>700</v>
      </c>
      <c r="NZL12074" s="18" t="s">
        <v>700</v>
      </c>
      <c r="NZM12074" s="18" t="s">
        <v>700</v>
      </c>
      <c r="NZN12074" s="18" t="s">
        <v>700</v>
      </c>
      <c r="NZO12074" s="18" t="s">
        <v>700</v>
      </c>
      <c r="NZP12074" s="18" t="s">
        <v>700</v>
      </c>
      <c r="NZQ12074" s="18" t="s">
        <v>700</v>
      </c>
      <c r="NZR12074" s="18" t="s">
        <v>700</v>
      </c>
      <c r="NZS12074" s="18" t="s">
        <v>700</v>
      </c>
      <c r="NZT12074" s="18" t="s">
        <v>700</v>
      </c>
      <c r="NZU12074" s="18" t="s">
        <v>700</v>
      </c>
      <c r="NZV12074" s="18" t="s">
        <v>700</v>
      </c>
      <c r="NZW12074" s="18" t="s">
        <v>700</v>
      </c>
      <c r="NZX12074" s="18" t="s">
        <v>700</v>
      </c>
      <c r="NZY12074" s="18" t="s">
        <v>700</v>
      </c>
      <c r="NZZ12074" s="18" t="s">
        <v>700</v>
      </c>
      <c r="OAA12074" s="18" t="s">
        <v>700</v>
      </c>
      <c r="OAB12074" s="18" t="s">
        <v>700</v>
      </c>
      <c r="OAC12074" s="18" t="s">
        <v>700</v>
      </c>
      <c r="OAD12074" s="18" t="s">
        <v>700</v>
      </c>
      <c r="OAE12074" s="18" t="s">
        <v>700</v>
      </c>
      <c r="OAF12074" s="18" t="s">
        <v>700</v>
      </c>
      <c r="OAG12074" s="18" t="s">
        <v>700</v>
      </c>
      <c r="OAH12074" s="18" t="s">
        <v>700</v>
      </c>
      <c r="OAI12074" s="18" t="s">
        <v>700</v>
      </c>
      <c r="OAJ12074" s="18" t="s">
        <v>700</v>
      </c>
      <c r="OAK12074" s="18" t="s">
        <v>700</v>
      </c>
      <c r="OAL12074" s="18" t="s">
        <v>700</v>
      </c>
      <c r="OAM12074" s="18" t="s">
        <v>700</v>
      </c>
      <c r="OAN12074" s="18" t="s">
        <v>700</v>
      </c>
      <c r="OAO12074" s="18" t="s">
        <v>700</v>
      </c>
      <c r="OAP12074" s="18" t="s">
        <v>700</v>
      </c>
      <c r="OAQ12074" s="18" t="s">
        <v>700</v>
      </c>
      <c r="OAR12074" s="18" t="s">
        <v>700</v>
      </c>
      <c r="OAS12074" s="18" t="s">
        <v>700</v>
      </c>
      <c r="OAT12074" s="18" t="s">
        <v>700</v>
      </c>
      <c r="OAU12074" s="18" t="s">
        <v>700</v>
      </c>
      <c r="OAV12074" s="18" t="s">
        <v>700</v>
      </c>
      <c r="OAW12074" s="18" t="s">
        <v>700</v>
      </c>
      <c r="OAX12074" s="18" t="s">
        <v>700</v>
      </c>
      <c r="OAY12074" s="18" t="s">
        <v>700</v>
      </c>
      <c r="OAZ12074" s="18" t="s">
        <v>700</v>
      </c>
      <c r="OBA12074" s="18" t="s">
        <v>700</v>
      </c>
      <c r="OBB12074" s="18" t="s">
        <v>700</v>
      </c>
      <c r="OBC12074" s="18" t="s">
        <v>700</v>
      </c>
      <c r="OBD12074" s="18" t="s">
        <v>700</v>
      </c>
      <c r="OBE12074" s="18" t="s">
        <v>700</v>
      </c>
      <c r="OBF12074" s="18" t="s">
        <v>700</v>
      </c>
      <c r="OBG12074" s="18" t="s">
        <v>700</v>
      </c>
      <c r="OBH12074" s="18" t="s">
        <v>700</v>
      </c>
      <c r="OBI12074" s="18" t="s">
        <v>700</v>
      </c>
      <c r="OBJ12074" s="18" t="s">
        <v>700</v>
      </c>
      <c r="OBK12074" s="18" t="s">
        <v>700</v>
      </c>
      <c r="OBL12074" s="18" t="s">
        <v>700</v>
      </c>
      <c r="OBM12074" s="18" t="s">
        <v>700</v>
      </c>
      <c r="OBN12074" s="18" t="s">
        <v>700</v>
      </c>
      <c r="OBO12074" s="18" t="s">
        <v>700</v>
      </c>
      <c r="OBP12074" s="18" t="s">
        <v>700</v>
      </c>
      <c r="OBQ12074" s="18" t="s">
        <v>700</v>
      </c>
      <c r="OBR12074" s="18" t="s">
        <v>700</v>
      </c>
      <c r="OBS12074" s="18" t="s">
        <v>700</v>
      </c>
      <c r="OBT12074" s="18" t="s">
        <v>700</v>
      </c>
      <c r="OBU12074" s="18" t="s">
        <v>700</v>
      </c>
      <c r="OBV12074" s="18" t="s">
        <v>700</v>
      </c>
      <c r="OBW12074" s="18" t="s">
        <v>700</v>
      </c>
      <c r="OBX12074" s="18" t="s">
        <v>700</v>
      </c>
      <c r="OBY12074" s="18" t="s">
        <v>700</v>
      </c>
      <c r="OBZ12074" s="18" t="s">
        <v>700</v>
      </c>
      <c r="OCA12074" s="18" t="s">
        <v>700</v>
      </c>
      <c r="OCB12074" s="18" t="s">
        <v>700</v>
      </c>
      <c r="OCC12074" s="18" t="s">
        <v>700</v>
      </c>
      <c r="OCD12074" s="18" t="s">
        <v>700</v>
      </c>
      <c r="OCE12074" s="18" t="s">
        <v>700</v>
      </c>
      <c r="OCF12074" s="18" t="s">
        <v>700</v>
      </c>
      <c r="OCG12074" s="18" t="s">
        <v>700</v>
      </c>
      <c r="OCH12074" s="18" t="s">
        <v>700</v>
      </c>
      <c r="OCI12074" s="18" t="s">
        <v>700</v>
      </c>
      <c r="OCJ12074" s="18" t="s">
        <v>700</v>
      </c>
      <c r="OCK12074" s="18" t="s">
        <v>700</v>
      </c>
      <c r="OCL12074" s="18" t="s">
        <v>700</v>
      </c>
      <c r="OCM12074" s="18" t="s">
        <v>700</v>
      </c>
      <c r="OCN12074" s="18" t="s">
        <v>700</v>
      </c>
      <c r="OCO12074" s="18" t="s">
        <v>700</v>
      </c>
      <c r="OCP12074" s="18" t="s">
        <v>700</v>
      </c>
      <c r="OCQ12074" s="18" t="s">
        <v>700</v>
      </c>
      <c r="OCR12074" s="18" t="s">
        <v>700</v>
      </c>
      <c r="OCS12074" s="18" t="s">
        <v>700</v>
      </c>
      <c r="OCT12074" s="18" t="s">
        <v>700</v>
      </c>
      <c r="OCU12074" s="18" t="s">
        <v>700</v>
      </c>
      <c r="OCV12074" s="18" t="s">
        <v>700</v>
      </c>
      <c r="OCW12074" s="18" t="s">
        <v>700</v>
      </c>
      <c r="OCX12074" s="18" t="s">
        <v>700</v>
      </c>
      <c r="OCY12074" s="18" t="s">
        <v>700</v>
      </c>
      <c r="OCZ12074" s="18" t="s">
        <v>700</v>
      </c>
      <c r="ODA12074" s="18" t="s">
        <v>700</v>
      </c>
      <c r="ODB12074" s="18" t="s">
        <v>700</v>
      </c>
      <c r="ODC12074" s="18" t="s">
        <v>700</v>
      </c>
      <c r="ODD12074" s="18" t="s">
        <v>700</v>
      </c>
      <c r="ODE12074" s="18" t="s">
        <v>700</v>
      </c>
      <c r="ODF12074" s="18" t="s">
        <v>700</v>
      </c>
      <c r="ODG12074" s="18" t="s">
        <v>700</v>
      </c>
      <c r="ODH12074" s="18" t="s">
        <v>700</v>
      </c>
      <c r="ODI12074" s="18" t="s">
        <v>700</v>
      </c>
      <c r="ODJ12074" s="18" t="s">
        <v>700</v>
      </c>
      <c r="ODK12074" s="18" t="s">
        <v>700</v>
      </c>
      <c r="ODL12074" s="18" t="s">
        <v>700</v>
      </c>
      <c r="ODM12074" s="18" t="s">
        <v>700</v>
      </c>
      <c r="ODN12074" s="18" t="s">
        <v>700</v>
      </c>
      <c r="ODO12074" s="18" t="s">
        <v>700</v>
      </c>
      <c r="ODP12074" s="18" t="s">
        <v>700</v>
      </c>
      <c r="ODQ12074" s="18" t="s">
        <v>700</v>
      </c>
      <c r="ODR12074" s="18" t="s">
        <v>700</v>
      </c>
      <c r="ODS12074" s="18" t="s">
        <v>700</v>
      </c>
      <c r="ODT12074" s="18" t="s">
        <v>700</v>
      </c>
      <c r="ODU12074" s="18" t="s">
        <v>700</v>
      </c>
      <c r="ODV12074" s="18" t="s">
        <v>700</v>
      </c>
      <c r="ODW12074" s="18" t="s">
        <v>700</v>
      </c>
      <c r="ODX12074" s="18" t="s">
        <v>700</v>
      </c>
      <c r="ODY12074" s="18" t="s">
        <v>700</v>
      </c>
      <c r="ODZ12074" s="18" t="s">
        <v>700</v>
      </c>
      <c r="OEA12074" s="18" t="s">
        <v>700</v>
      </c>
      <c r="OEB12074" s="18" t="s">
        <v>700</v>
      </c>
      <c r="OEC12074" s="18" t="s">
        <v>700</v>
      </c>
      <c r="OED12074" s="18" t="s">
        <v>700</v>
      </c>
      <c r="OEE12074" s="18" t="s">
        <v>700</v>
      </c>
      <c r="OEF12074" s="18" t="s">
        <v>700</v>
      </c>
      <c r="OEG12074" s="18" t="s">
        <v>700</v>
      </c>
      <c r="OEH12074" s="18" t="s">
        <v>700</v>
      </c>
      <c r="OEI12074" s="18" t="s">
        <v>700</v>
      </c>
      <c r="OEJ12074" s="18" t="s">
        <v>700</v>
      </c>
      <c r="OEK12074" s="18" t="s">
        <v>700</v>
      </c>
      <c r="OEL12074" s="18" t="s">
        <v>700</v>
      </c>
      <c r="OEM12074" s="18" t="s">
        <v>700</v>
      </c>
      <c r="OEN12074" s="18" t="s">
        <v>700</v>
      </c>
      <c r="OEO12074" s="18" t="s">
        <v>700</v>
      </c>
      <c r="OEP12074" s="18" t="s">
        <v>700</v>
      </c>
      <c r="OEQ12074" s="18" t="s">
        <v>700</v>
      </c>
      <c r="OER12074" s="18" t="s">
        <v>700</v>
      </c>
      <c r="OES12074" s="18" t="s">
        <v>700</v>
      </c>
      <c r="OET12074" s="18" t="s">
        <v>700</v>
      </c>
      <c r="OEU12074" s="18" t="s">
        <v>700</v>
      </c>
      <c r="OEV12074" s="18" t="s">
        <v>700</v>
      </c>
      <c r="OEW12074" s="18" t="s">
        <v>700</v>
      </c>
      <c r="OEX12074" s="18" t="s">
        <v>700</v>
      </c>
      <c r="OEY12074" s="18" t="s">
        <v>700</v>
      </c>
      <c r="OEZ12074" s="18" t="s">
        <v>700</v>
      </c>
      <c r="OFA12074" s="18" t="s">
        <v>700</v>
      </c>
      <c r="OFB12074" s="18" t="s">
        <v>700</v>
      </c>
      <c r="OFC12074" s="18" t="s">
        <v>700</v>
      </c>
      <c r="OFD12074" s="18" t="s">
        <v>700</v>
      </c>
      <c r="OFE12074" s="18" t="s">
        <v>700</v>
      </c>
      <c r="OFF12074" s="18" t="s">
        <v>700</v>
      </c>
      <c r="OFG12074" s="18" t="s">
        <v>700</v>
      </c>
      <c r="OFH12074" s="18" t="s">
        <v>700</v>
      </c>
      <c r="OFI12074" s="18" t="s">
        <v>700</v>
      </c>
      <c r="OFJ12074" s="18" t="s">
        <v>700</v>
      </c>
      <c r="OFK12074" s="18" t="s">
        <v>700</v>
      </c>
      <c r="OFL12074" s="18" t="s">
        <v>700</v>
      </c>
      <c r="OFM12074" s="18" t="s">
        <v>700</v>
      </c>
      <c r="OFN12074" s="18" t="s">
        <v>700</v>
      </c>
      <c r="OFO12074" s="18" t="s">
        <v>700</v>
      </c>
      <c r="OFP12074" s="18" t="s">
        <v>700</v>
      </c>
      <c r="OFQ12074" s="18" t="s">
        <v>700</v>
      </c>
      <c r="OFR12074" s="18" t="s">
        <v>700</v>
      </c>
      <c r="OFS12074" s="18" t="s">
        <v>700</v>
      </c>
      <c r="OFT12074" s="18" t="s">
        <v>700</v>
      </c>
      <c r="OFU12074" s="18" t="s">
        <v>700</v>
      </c>
      <c r="OFV12074" s="18" t="s">
        <v>700</v>
      </c>
      <c r="OFW12074" s="18" t="s">
        <v>700</v>
      </c>
      <c r="OFX12074" s="18" t="s">
        <v>700</v>
      </c>
      <c r="OFY12074" s="18" t="s">
        <v>700</v>
      </c>
      <c r="OFZ12074" s="18" t="s">
        <v>700</v>
      </c>
      <c r="OGA12074" s="18" t="s">
        <v>700</v>
      </c>
      <c r="OGB12074" s="18" t="s">
        <v>700</v>
      </c>
      <c r="OGC12074" s="18" t="s">
        <v>700</v>
      </c>
      <c r="OGD12074" s="18" t="s">
        <v>700</v>
      </c>
      <c r="OGE12074" s="18" t="s">
        <v>700</v>
      </c>
      <c r="OGF12074" s="18" t="s">
        <v>700</v>
      </c>
      <c r="OGG12074" s="18" t="s">
        <v>700</v>
      </c>
      <c r="OGH12074" s="18" t="s">
        <v>700</v>
      </c>
      <c r="OGI12074" s="18" t="s">
        <v>700</v>
      </c>
      <c r="OGJ12074" s="18" t="s">
        <v>700</v>
      </c>
      <c r="OGK12074" s="18" t="s">
        <v>700</v>
      </c>
      <c r="OGL12074" s="18" t="s">
        <v>700</v>
      </c>
      <c r="OGM12074" s="18" t="s">
        <v>700</v>
      </c>
      <c r="OGN12074" s="18" t="s">
        <v>700</v>
      </c>
      <c r="OGO12074" s="18" t="s">
        <v>700</v>
      </c>
      <c r="OGP12074" s="18" t="s">
        <v>700</v>
      </c>
      <c r="OGQ12074" s="18" t="s">
        <v>700</v>
      </c>
      <c r="OGR12074" s="18" t="s">
        <v>700</v>
      </c>
      <c r="OGS12074" s="18" t="s">
        <v>700</v>
      </c>
      <c r="OGT12074" s="18" t="s">
        <v>700</v>
      </c>
      <c r="OGU12074" s="18" t="s">
        <v>700</v>
      </c>
      <c r="OGV12074" s="18" t="s">
        <v>700</v>
      </c>
      <c r="OGW12074" s="18" t="s">
        <v>700</v>
      </c>
      <c r="OGX12074" s="18" t="s">
        <v>700</v>
      </c>
      <c r="OGY12074" s="18" t="s">
        <v>700</v>
      </c>
      <c r="OGZ12074" s="18" t="s">
        <v>700</v>
      </c>
      <c r="OHA12074" s="18" t="s">
        <v>700</v>
      </c>
      <c r="OHB12074" s="18" t="s">
        <v>700</v>
      </c>
      <c r="OHC12074" s="18" t="s">
        <v>700</v>
      </c>
      <c r="OHD12074" s="18" t="s">
        <v>700</v>
      </c>
      <c r="OHE12074" s="18" t="s">
        <v>700</v>
      </c>
      <c r="OHF12074" s="18" t="s">
        <v>700</v>
      </c>
      <c r="OHG12074" s="18" t="s">
        <v>700</v>
      </c>
      <c r="OHH12074" s="18" t="s">
        <v>700</v>
      </c>
      <c r="OHI12074" s="18" t="s">
        <v>700</v>
      </c>
      <c r="OHJ12074" s="18" t="s">
        <v>700</v>
      </c>
      <c r="OHK12074" s="18" t="s">
        <v>700</v>
      </c>
      <c r="OHL12074" s="18" t="s">
        <v>700</v>
      </c>
      <c r="OHM12074" s="18" t="s">
        <v>700</v>
      </c>
      <c r="OHN12074" s="18" t="s">
        <v>700</v>
      </c>
      <c r="OHO12074" s="18" t="s">
        <v>700</v>
      </c>
      <c r="OHP12074" s="18" t="s">
        <v>700</v>
      </c>
      <c r="OHQ12074" s="18" t="s">
        <v>700</v>
      </c>
      <c r="OHR12074" s="18" t="s">
        <v>700</v>
      </c>
      <c r="OHS12074" s="18" t="s">
        <v>700</v>
      </c>
      <c r="OHT12074" s="18" t="s">
        <v>700</v>
      </c>
      <c r="OHU12074" s="18" t="s">
        <v>700</v>
      </c>
      <c r="OHV12074" s="18" t="s">
        <v>700</v>
      </c>
      <c r="OHW12074" s="18" t="s">
        <v>700</v>
      </c>
      <c r="OHX12074" s="18" t="s">
        <v>700</v>
      </c>
      <c r="OHY12074" s="18" t="s">
        <v>700</v>
      </c>
      <c r="OHZ12074" s="18" t="s">
        <v>700</v>
      </c>
      <c r="OIA12074" s="18" t="s">
        <v>700</v>
      </c>
      <c r="OIB12074" s="18" t="s">
        <v>700</v>
      </c>
      <c r="OIC12074" s="18" t="s">
        <v>700</v>
      </c>
      <c r="OID12074" s="18" t="s">
        <v>700</v>
      </c>
      <c r="OIE12074" s="18" t="s">
        <v>700</v>
      </c>
      <c r="OIF12074" s="18" t="s">
        <v>700</v>
      </c>
      <c r="OIG12074" s="18" t="s">
        <v>700</v>
      </c>
      <c r="OIH12074" s="18" t="s">
        <v>700</v>
      </c>
      <c r="OII12074" s="18" t="s">
        <v>700</v>
      </c>
      <c r="OIJ12074" s="18" t="s">
        <v>700</v>
      </c>
      <c r="OIK12074" s="18" t="s">
        <v>700</v>
      </c>
      <c r="OIL12074" s="18" t="s">
        <v>700</v>
      </c>
      <c r="OIM12074" s="18" t="s">
        <v>700</v>
      </c>
      <c r="OIN12074" s="18" t="s">
        <v>700</v>
      </c>
      <c r="OIO12074" s="18" t="s">
        <v>700</v>
      </c>
      <c r="OIP12074" s="18" t="s">
        <v>700</v>
      </c>
      <c r="OIQ12074" s="18" t="s">
        <v>700</v>
      </c>
      <c r="OIR12074" s="18" t="s">
        <v>700</v>
      </c>
      <c r="OIS12074" s="18" t="s">
        <v>700</v>
      </c>
      <c r="OIT12074" s="18" t="s">
        <v>700</v>
      </c>
      <c r="OIU12074" s="18" t="s">
        <v>700</v>
      </c>
      <c r="OIV12074" s="18" t="s">
        <v>700</v>
      </c>
      <c r="OIW12074" s="18" t="s">
        <v>700</v>
      </c>
      <c r="OIX12074" s="18" t="s">
        <v>700</v>
      </c>
      <c r="OIY12074" s="18" t="s">
        <v>700</v>
      </c>
      <c r="OIZ12074" s="18" t="s">
        <v>700</v>
      </c>
      <c r="OJA12074" s="18" t="s">
        <v>700</v>
      </c>
      <c r="OJB12074" s="18" t="s">
        <v>700</v>
      </c>
      <c r="OJC12074" s="18" t="s">
        <v>700</v>
      </c>
      <c r="OJD12074" s="18" t="s">
        <v>700</v>
      </c>
      <c r="OJE12074" s="18" t="s">
        <v>700</v>
      </c>
      <c r="OJF12074" s="18" t="s">
        <v>700</v>
      </c>
      <c r="OJG12074" s="18" t="s">
        <v>700</v>
      </c>
      <c r="OJH12074" s="18" t="s">
        <v>700</v>
      </c>
      <c r="OJI12074" s="18" t="s">
        <v>700</v>
      </c>
      <c r="OJJ12074" s="18" t="s">
        <v>700</v>
      </c>
      <c r="OJK12074" s="18" t="s">
        <v>700</v>
      </c>
      <c r="OJL12074" s="18" t="s">
        <v>700</v>
      </c>
      <c r="OJM12074" s="18" t="s">
        <v>700</v>
      </c>
      <c r="OJN12074" s="18" t="s">
        <v>700</v>
      </c>
      <c r="OJO12074" s="18" t="s">
        <v>700</v>
      </c>
      <c r="OJP12074" s="18" t="s">
        <v>700</v>
      </c>
      <c r="OJQ12074" s="18" t="s">
        <v>700</v>
      </c>
      <c r="OJR12074" s="18" t="s">
        <v>700</v>
      </c>
      <c r="OJS12074" s="18" t="s">
        <v>700</v>
      </c>
      <c r="OJT12074" s="18" t="s">
        <v>700</v>
      </c>
      <c r="OJU12074" s="18" t="s">
        <v>700</v>
      </c>
      <c r="OJV12074" s="18" t="s">
        <v>700</v>
      </c>
      <c r="OJW12074" s="18" t="s">
        <v>700</v>
      </c>
      <c r="OJX12074" s="18" t="s">
        <v>700</v>
      </c>
      <c r="OJY12074" s="18" t="s">
        <v>700</v>
      </c>
      <c r="OJZ12074" s="18" t="s">
        <v>700</v>
      </c>
      <c r="OKA12074" s="18" t="s">
        <v>700</v>
      </c>
      <c r="OKB12074" s="18" t="s">
        <v>700</v>
      </c>
      <c r="OKC12074" s="18" t="s">
        <v>700</v>
      </c>
      <c r="OKD12074" s="18" t="s">
        <v>700</v>
      </c>
      <c r="OKE12074" s="18" t="s">
        <v>700</v>
      </c>
      <c r="OKF12074" s="18" t="s">
        <v>700</v>
      </c>
      <c r="OKG12074" s="18" t="s">
        <v>700</v>
      </c>
      <c r="OKH12074" s="18" t="s">
        <v>700</v>
      </c>
      <c r="OKI12074" s="18" t="s">
        <v>700</v>
      </c>
      <c r="OKJ12074" s="18" t="s">
        <v>700</v>
      </c>
      <c r="OKK12074" s="18" t="s">
        <v>700</v>
      </c>
      <c r="OKL12074" s="18" t="s">
        <v>700</v>
      </c>
      <c r="OKM12074" s="18" t="s">
        <v>700</v>
      </c>
      <c r="OKN12074" s="18" t="s">
        <v>700</v>
      </c>
      <c r="OKO12074" s="18" t="s">
        <v>700</v>
      </c>
      <c r="OKP12074" s="18" t="s">
        <v>700</v>
      </c>
      <c r="OKQ12074" s="18" t="s">
        <v>700</v>
      </c>
      <c r="OKR12074" s="18" t="s">
        <v>700</v>
      </c>
      <c r="OKS12074" s="18" t="s">
        <v>700</v>
      </c>
      <c r="OKT12074" s="18" t="s">
        <v>700</v>
      </c>
      <c r="OKU12074" s="18" t="s">
        <v>700</v>
      </c>
      <c r="OKV12074" s="18" t="s">
        <v>700</v>
      </c>
      <c r="OKW12074" s="18" t="s">
        <v>700</v>
      </c>
      <c r="OKX12074" s="18" t="s">
        <v>700</v>
      </c>
      <c r="OKY12074" s="18" t="s">
        <v>700</v>
      </c>
      <c r="OKZ12074" s="18" t="s">
        <v>700</v>
      </c>
      <c r="OLA12074" s="18" t="s">
        <v>700</v>
      </c>
      <c r="OLB12074" s="18" t="s">
        <v>700</v>
      </c>
      <c r="OLC12074" s="18" t="s">
        <v>700</v>
      </c>
      <c r="OLD12074" s="18" t="s">
        <v>700</v>
      </c>
      <c r="OLE12074" s="18" t="s">
        <v>700</v>
      </c>
      <c r="OLF12074" s="18" t="s">
        <v>700</v>
      </c>
      <c r="OLG12074" s="18" t="s">
        <v>700</v>
      </c>
      <c r="OLH12074" s="18" t="s">
        <v>700</v>
      </c>
      <c r="OLI12074" s="18" t="s">
        <v>700</v>
      </c>
      <c r="OLJ12074" s="18" t="s">
        <v>700</v>
      </c>
      <c r="OLK12074" s="18" t="s">
        <v>700</v>
      </c>
      <c r="OLL12074" s="18" t="s">
        <v>700</v>
      </c>
      <c r="OLM12074" s="18" t="s">
        <v>700</v>
      </c>
      <c r="OLN12074" s="18" t="s">
        <v>700</v>
      </c>
      <c r="OLO12074" s="18" t="s">
        <v>700</v>
      </c>
      <c r="OLP12074" s="18" t="s">
        <v>700</v>
      </c>
      <c r="OLQ12074" s="18" t="s">
        <v>700</v>
      </c>
      <c r="OLR12074" s="18" t="s">
        <v>700</v>
      </c>
      <c r="OLS12074" s="18" t="s">
        <v>700</v>
      </c>
      <c r="OLT12074" s="18" t="s">
        <v>700</v>
      </c>
      <c r="OLU12074" s="18" t="s">
        <v>700</v>
      </c>
      <c r="OLV12074" s="18" t="s">
        <v>700</v>
      </c>
      <c r="OLW12074" s="18" t="s">
        <v>700</v>
      </c>
      <c r="OLX12074" s="18" t="s">
        <v>700</v>
      </c>
      <c r="OLY12074" s="18" t="s">
        <v>700</v>
      </c>
      <c r="OLZ12074" s="18" t="s">
        <v>700</v>
      </c>
      <c r="OMA12074" s="18" t="s">
        <v>700</v>
      </c>
      <c r="OMB12074" s="18" t="s">
        <v>700</v>
      </c>
      <c r="OMC12074" s="18" t="s">
        <v>700</v>
      </c>
      <c r="OMD12074" s="18" t="s">
        <v>700</v>
      </c>
      <c r="OME12074" s="18" t="s">
        <v>700</v>
      </c>
      <c r="OMF12074" s="18" t="s">
        <v>700</v>
      </c>
      <c r="OMG12074" s="18" t="s">
        <v>700</v>
      </c>
      <c r="OMH12074" s="18" t="s">
        <v>700</v>
      </c>
      <c r="OMI12074" s="18" t="s">
        <v>700</v>
      </c>
      <c r="OMJ12074" s="18" t="s">
        <v>700</v>
      </c>
      <c r="OMK12074" s="18" t="s">
        <v>700</v>
      </c>
      <c r="OML12074" s="18" t="s">
        <v>700</v>
      </c>
      <c r="OMM12074" s="18" t="s">
        <v>700</v>
      </c>
      <c r="OMN12074" s="18" t="s">
        <v>700</v>
      </c>
      <c r="OMO12074" s="18" t="s">
        <v>700</v>
      </c>
      <c r="OMP12074" s="18" t="s">
        <v>700</v>
      </c>
      <c r="OMQ12074" s="18" t="s">
        <v>700</v>
      </c>
      <c r="OMR12074" s="18" t="s">
        <v>700</v>
      </c>
      <c r="OMS12074" s="18" t="s">
        <v>700</v>
      </c>
      <c r="OMT12074" s="18" t="s">
        <v>700</v>
      </c>
      <c r="OMU12074" s="18" t="s">
        <v>700</v>
      </c>
      <c r="OMV12074" s="18" t="s">
        <v>700</v>
      </c>
      <c r="OMW12074" s="18" t="s">
        <v>700</v>
      </c>
      <c r="OMX12074" s="18" t="s">
        <v>700</v>
      </c>
      <c r="OMY12074" s="18" t="s">
        <v>700</v>
      </c>
      <c r="OMZ12074" s="18" t="s">
        <v>700</v>
      </c>
      <c r="ONA12074" s="18" t="s">
        <v>700</v>
      </c>
      <c r="ONB12074" s="18" t="s">
        <v>700</v>
      </c>
      <c r="ONC12074" s="18" t="s">
        <v>700</v>
      </c>
      <c r="OND12074" s="18" t="s">
        <v>700</v>
      </c>
      <c r="ONE12074" s="18" t="s">
        <v>700</v>
      </c>
      <c r="ONF12074" s="18" t="s">
        <v>700</v>
      </c>
      <c r="ONG12074" s="18" t="s">
        <v>700</v>
      </c>
      <c r="ONH12074" s="18" t="s">
        <v>700</v>
      </c>
      <c r="ONI12074" s="18" t="s">
        <v>700</v>
      </c>
      <c r="ONJ12074" s="18" t="s">
        <v>700</v>
      </c>
      <c r="ONK12074" s="18" t="s">
        <v>700</v>
      </c>
      <c r="ONL12074" s="18" t="s">
        <v>700</v>
      </c>
      <c r="ONM12074" s="18" t="s">
        <v>700</v>
      </c>
      <c r="ONN12074" s="18" t="s">
        <v>700</v>
      </c>
      <c r="ONO12074" s="18" t="s">
        <v>700</v>
      </c>
      <c r="ONP12074" s="18" t="s">
        <v>700</v>
      </c>
      <c r="ONQ12074" s="18" t="s">
        <v>700</v>
      </c>
      <c r="ONR12074" s="18" t="s">
        <v>700</v>
      </c>
      <c r="ONS12074" s="18" t="s">
        <v>700</v>
      </c>
      <c r="ONT12074" s="18" t="s">
        <v>700</v>
      </c>
      <c r="ONU12074" s="18" t="s">
        <v>700</v>
      </c>
      <c r="ONV12074" s="18" t="s">
        <v>700</v>
      </c>
      <c r="ONW12074" s="18" t="s">
        <v>700</v>
      </c>
      <c r="ONX12074" s="18" t="s">
        <v>700</v>
      </c>
      <c r="ONY12074" s="18" t="s">
        <v>700</v>
      </c>
      <c r="ONZ12074" s="18" t="s">
        <v>700</v>
      </c>
      <c r="OOA12074" s="18" t="s">
        <v>700</v>
      </c>
      <c r="OOB12074" s="18" t="s">
        <v>700</v>
      </c>
      <c r="OOC12074" s="18" t="s">
        <v>700</v>
      </c>
      <c r="OOD12074" s="18" t="s">
        <v>700</v>
      </c>
      <c r="OOE12074" s="18" t="s">
        <v>700</v>
      </c>
      <c r="OOF12074" s="18" t="s">
        <v>700</v>
      </c>
      <c r="OOG12074" s="18" t="s">
        <v>700</v>
      </c>
      <c r="OOH12074" s="18" t="s">
        <v>700</v>
      </c>
      <c r="OOI12074" s="18" t="s">
        <v>700</v>
      </c>
      <c r="OOJ12074" s="18" t="s">
        <v>700</v>
      </c>
      <c r="OOK12074" s="18" t="s">
        <v>700</v>
      </c>
      <c r="OOL12074" s="18" t="s">
        <v>700</v>
      </c>
      <c r="OOM12074" s="18" t="s">
        <v>700</v>
      </c>
      <c r="OON12074" s="18" t="s">
        <v>700</v>
      </c>
      <c r="OOO12074" s="18" t="s">
        <v>700</v>
      </c>
      <c r="OOP12074" s="18" t="s">
        <v>700</v>
      </c>
      <c r="OOQ12074" s="18" t="s">
        <v>700</v>
      </c>
      <c r="OOR12074" s="18" t="s">
        <v>700</v>
      </c>
      <c r="OOS12074" s="18" t="s">
        <v>700</v>
      </c>
      <c r="OOT12074" s="18" t="s">
        <v>700</v>
      </c>
      <c r="OOU12074" s="18" t="s">
        <v>700</v>
      </c>
      <c r="OOV12074" s="18" t="s">
        <v>700</v>
      </c>
      <c r="OOW12074" s="18" t="s">
        <v>700</v>
      </c>
      <c r="OOX12074" s="18" t="s">
        <v>700</v>
      </c>
      <c r="OOY12074" s="18" t="s">
        <v>700</v>
      </c>
      <c r="OOZ12074" s="18" t="s">
        <v>700</v>
      </c>
      <c r="OPA12074" s="18" t="s">
        <v>700</v>
      </c>
      <c r="OPB12074" s="18" t="s">
        <v>700</v>
      </c>
      <c r="OPC12074" s="18" t="s">
        <v>700</v>
      </c>
      <c r="OPD12074" s="18" t="s">
        <v>700</v>
      </c>
      <c r="OPE12074" s="18" t="s">
        <v>700</v>
      </c>
      <c r="OPF12074" s="18" t="s">
        <v>700</v>
      </c>
      <c r="OPG12074" s="18" t="s">
        <v>700</v>
      </c>
      <c r="OPH12074" s="18" t="s">
        <v>700</v>
      </c>
      <c r="OPI12074" s="18" t="s">
        <v>700</v>
      </c>
      <c r="OPJ12074" s="18" t="s">
        <v>700</v>
      </c>
      <c r="OPK12074" s="18" t="s">
        <v>700</v>
      </c>
      <c r="OPL12074" s="18" t="s">
        <v>700</v>
      </c>
      <c r="OPM12074" s="18" t="s">
        <v>700</v>
      </c>
      <c r="OPN12074" s="18" t="s">
        <v>700</v>
      </c>
      <c r="OPO12074" s="18" t="s">
        <v>700</v>
      </c>
      <c r="OPP12074" s="18" t="s">
        <v>700</v>
      </c>
      <c r="OPQ12074" s="18" t="s">
        <v>700</v>
      </c>
      <c r="OPR12074" s="18" t="s">
        <v>700</v>
      </c>
      <c r="OPS12074" s="18" t="s">
        <v>700</v>
      </c>
      <c r="OPT12074" s="18" t="s">
        <v>700</v>
      </c>
      <c r="OPU12074" s="18" t="s">
        <v>700</v>
      </c>
      <c r="OPV12074" s="18" t="s">
        <v>700</v>
      </c>
      <c r="OPW12074" s="18" t="s">
        <v>700</v>
      </c>
      <c r="OPX12074" s="18" t="s">
        <v>700</v>
      </c>
      <c r="OPY12074" s="18" t="s">
        <v>700</v>
      </c>
      <c r="OPZ12074" s="18" t="s">
        <v>700</v>
      </c>
      <c r="OQA12074" s="18" t="s">
        <v>700</v>
      </c>
      <c r="OQB12074" s="18" t="s">
        <v>700</v>
      </c>
      <c r="OQC12074" s="18" t="s">
        <v>700</v>
      </c>
      <c r="OQD12074" s="18" t="s">
        <v>700</v>
      </c>
      <c r="OQE12074" s="18" t="s">
        <v>700</v>
      </c>
      <c r="OQF12074" s="18" t="s">
        <v>700</v>
      </c>
      <c r="OQG12074" s="18" t="s">
        <v>700</v>
      </c>
      <c r="OQH12074" s="18" t="s">
        <v>700</v>
      </c>
      <c r="OQI12074" s="18" t="s">
        <v>700</v>
      </c>
      <c r="OQJ12074" s="18" t="s">
        <v>700</v>
      </c>
      <c r="OQK12074" s="18" t="s">
        <v>700</v>
      </c>
      <c r="OQL12074" s="18" t="s">
        <v>700</v>
      </c>
      <c r="OQM12074" s="18" t="s">
        <v>700</v>
      </c>
      <c r="OQN12074" s="18" t="s">
        <v>700</v>
      </c>
      <c r="OQO12074" s="18" t="s">
        <v>700</v>
      </c>
      <c r="OQP12074" s="18" t="s">
        <v>700</v>
      </c>
      <c r="OQQ12074" s="18" t="s">
        <v>700</v>
      </c>
      <c r="OQR12074" s="18" t="s">
        <v>700</v>
      </c>
      <c r="OQS12074" s="18" t="s">
        <v>700</v>
      </c>
      <c r="OQT12074" s="18" t="s">
        <v>700</v>
      </c>
      <c r="OQU12074" s="18" t="s">
        <v>700</v>
      </c>
      <c r="OQV12074" s="18" t="s">
        <v>700</v>
      </c>
      <c r="OQW12074" s="18" t="s">
        <v>700</v>
      </c>
      <c r="OQX12074" s="18" t="s">
        <v>700</v>
      </c>
      <c r="OQY12074" s="18" t="s">
        <v>700</v>
      </c>
      <c r="OQZ12074" s="18" t="s">
        <v>700</v>
      </c>
      <c r="ORA12074" s="18" t="s">
        <v>700</v>
      </c>
      <c r="ORB12074" s="18" t="s">
        <v>700</v>
      </c>
      <c r="ORC12074" s="18" t="s">
        <v>700</v>
      </c>
      <c r="ORD12074" s="18" t="s">
        <v>700</v>
      </c>
      <c r="ORE12074" s="18" t="s">
        <v>700</v>
      </c>
      <c r="ORF12074" s="18" t="s">
        <v>700</v>
      </c>
      <c r="ORG12074" s="18" t="s">
        <v>700</v>
      </c>
      <c r="ORH12074" s="18" t="s">
        <v>700</v>
      </c>
      <c r="ORI12074" s="18" t="s">
        <v>700</v>
      </c>
      <c r="ORJ12074" s="18" t="s">
        <v>700</v>
      </c>
      <c r="ORK12074" s="18" t="s">
        <v>700</v>
      </c>
      <c r="ORL12074" s="18" t="s">
        <v>700</v>
      </c>
      <c r="ORM12074" s="18" t="s">
        <v>700</v>
      </c>
      <c r="ORN12074" s="18" t="s">
        <v>700</v>
      </c>
      <c r="ORO12074" s="18" t="s">
        <v>700</v>
      </c>
      <c r="ORP12074" s="18" t="s">
        <v>700</v>
      </c>
      <c r="ORQ12074" s="18" t="s">
        <v>700</v>
      </c>
      <c r="ORR12074" s="18" t="s">
        <v>700</v>
      </c>
      <c r="ORS12074" s="18" t="s">
        <v>700</v>
      </c>
      <c r="ORT12074" s="18" t="s">
        <v>700</v>
      </c>
      <c r="ORU12074" s="18" t="s">
        <v>700</v>
      </c>
      <c r="ORV12074" s="18" t="s">
        <v>700</v>
      </c>
      <c r="ORW12074" s="18" t="s">
        <v>700</v>
      </c>
      <c r="ORX12074" s="18" t="s">
        <v>700</v>
      </c>
      <c r="ORY12074" s="18" t="s">
        <v>700</v>
      </c>
      <c r="ORZ12074" s="18" t="s">
        <v>700</v>
      </c>
      <c r="OSA12074" s="18" t="s">
        <v>700</v>
      </c>
      <c r="OSB12074" s="18" t="s">
        <v>700</v>
      </c>
      <c r="OSC12074" s="18" t="s">
        <v>700</v>
      </c>
      <c r="OSD12074" s="18" t="s">
        <v>700</v>
      </c>
      <c r="OSE12074" s="18" t="s">
        <v>700</v>
      </c>
      <c r="OSF12074" s="18" t="s">
        <v>700</v>
      </c>
      <c r="OSG12074" s="18" t="s">
        <v>700</v>
      </c>
      <c r="OSH12074" s="18" t="s">
        <v>700</v>
      </c>
      <c r="OSI12074" s="18" t="s">
        <v>700</v>
      </c>
      <c r="OSJ12074" s="18" t="s">
        <v>700</v>
      </c>
      <c r="OSK12074" s="18" t="s">
        <v>700</v>
      </c>
      <c r="OSL12074" s="18" t="s">
        <v>700</v>
      </c>
      <c r="OSM12074" s="18" t="s">
        <v>700</v>
      </c>
      <c r="OSN12074" s="18" t="s">
        <v>700</v>
      </c>
      <c r="OSO12074" s="18" t="s">
        <v>700</v>
      </c>
      <c r="OSP12074" s="18" t="s">
        <v>700</v>
      </c>
      <c r="OSQ12074" s="18" t="s">
        <v>700</v>
      </c>
      <c r="OSR12074" s="18" t="s">
        <v>700</v>
      </c>
      <c r="OSS12074" s="18" t="s">
        <v>700</v>
      </c>
      <c r="OST12074" s="18" t="s">
        <v>700</v>
      </c>
      <c r="OSU12074" s="18" t="s">
        <v>700</v>
      </c>
      <c r="OSV12074" s="18" t="s">
        <v>700</v>
      </c>
      <c r="OSW12074" s="18" t="s">
        <v>700</v>
      </c>
      <c r="OSX12074" s="18" t="s">
        <v>700</v>
      </c>
      <c r="OSY12074" s="18" t="s">
        <v>700</v>
      </c>
      <c r="OSZ12074" s="18" t="s">
        <v>700</v>
      </c>
      <c r="OTA12074" s="18" t="s">
        <v>700</v>
      </c>
      <c r="OTB12074" s="18" t="s">
        <v>700</v>
      </c>
      <c r="OTC12074" s="18" t="s">
        <v>700</v>
      </c>
      <c r="OTD12074" s="18" t="s">
        <v>700</v>
      </c>
      <c r="OTE12074" s="18" t="s">
        <v>700</v>
      </c>
      <c r="OTF12074" s="18" t="s">
        <v>700</v>
      </c>
      <c r="OTG12074" s="18" t="s">
        <v>700</v>
      </c>
      <c r="OTH12074" s="18" t="s">
        <v>700</v>
      </c>
      <c r="OTI12074" s="18" t="s">
        <v>700</v>
      </c>
      <c r="OTJ12074" s="18" t="s">
        <v>700</v>
      </c>
      <c r="OTK12074" s="18" t="s">
        <v>700</v>
      </c>
      <c r="OTL12074" s="18" t="s">
        <v>700</v>
      </c>
      <c r="OTM12074" s="18" t="s">
        <v>700</v>
      </c>
      <c r="OTN12074" s="18" t="s">
        <v>700</v>
      </c>
      <c r="OTO12074" s="18" t="s">
        <v>700</v>
      </c>
      <c r="OTP12074" s="18" t="s">
        <v>700</v>
      </c>
      <c r="OTQ12074" s="18" t="s">
        <v>700</v>
      </c>
      <c r="OTR12074" s="18" t="s">
        <v>700</v>
      </c>
      <c r="OTS12074" s="18" t="s">
        <v>700</v>
      </c>
      <c r="OTT12074" s="18" t="s">
        <v>700</v>
      </c>
      <c r="OTU12074" s="18" t="s">
        <v>700</v>
      </c>
      <c r="OTV12074" s="18" t="s">
        <v>700</v>
      </c>
      <c r="OTW12074" s="18" t="s">
        <v>700</v>
      </c>
      <c r="OTX12074" s="18" t="s">
        <v>700</v>
      </c>
      <c r="OTY12074" s="18" t="s">
        <v>700</v>
      </c>
      <c r="OTZ12074" s="18" t="s">
        <v>700</v>
      </c>
      <c r="OUA12074" s="18" t="s">
        <v>700</v>
      </c>
      <c r="OUB12074" s="18" t="s">
        <v>700</v>
      </c>
      <c r="OUC12074" s="18" t="s">
        <v>700</v>
      </c>
      <c r="OUD12074" s="18" t="s">
        <v>700</v>
      </c>
      <c r="OUE12074" s="18" t="s">
        <v>700</v>
      </c>
      <c r="OUF12074" s="18" t="s">
        <v>700</v>
      </c>
      <c r="OUG12074" s="18" t="s">
        <v>700</v>
      </c>
      <c r="OUH12074" s="18" t="s">
        <v>700</v>
      </c>
      <c r="OUI12074" s="18" t="s">
        <v>700</v>
      </c>
      <c r="OUJ12074" s="18" t="s">
        <v>700</v>
      </c>
      <c r="OUK12074" s="18" t="s">
        <v>700</v>
      </c>
      <c r="OUL12074" s="18" t="s">
        <v>700</v>
      </c>
      <c r="OUM12074" s="18" t="s">
        <v>700</v>
      </c>
      <c r="OUN12074" s="18" t="s">
        <v>700</v>
      </c>
      <c r="OUO12074" s="18" t="s">
        <v>700</v>
      </c>
      <c r="OUP12074" s="18" t="s">
        <v>700</v>
      </c>
      <c r="OUQ12074" s="18" t="s">
        <v>700</v>
      </c>
      <c r="OUR12074" s="18" t="s">
        <v>700</v>
      </c>
      <c r="OUS12074" s="18" t="s">
        <v>700</v>
      </c>
      <c r="OUT12074" s="18" t="s">
        <v>700</v>
      </c>
      <c r="OUU12074" s="18" t="s">
        <v>700</v>
      </c>
      <c r="OUV12074" s="18" t="s">
        <v>700</v>
      </c>
      <c r="OUW12074" s="18" t="s">
        <v>700</v>
      </c>
      <c r="OUX12074" s="18" t="s">
        <v>700</v>
      </c>
      <c r="OUY12074" s="18" t="s">
        <v>700</v>
      </c>
      <c r="OUZ12074" s="18" t="s">
        <v>700</v>
      </c>
      <c r="OVA12074" s="18" t="s">
        <v>700</v>
      </c>
      <c r="OVB12074" s="18" t="s">
        <v>700</v>
      </c>
      <c r="OVC12074" s="18" t="s">
        <v>700</v>
      </c>
      <c r="OVD12074" s="18" t="s">
        <v>700</v>
      </c>
      <c r="OVE12074" s="18" t="s">
        <v>700</v>
      </c>
      <c r="OVF12074" s="18" t="s">
        <v>700</v>
      </c>
      <c r="OVG12074" s="18" t="s">
        <v>700</v>
      </c>
      <c r="OVH12074" s="18" t="s">
        <v>700</v>
      </c>
      <c r="OVI12074" s="18" t="s">
        <v>700</v>
      </c>
      <c r="OVJ12074" s="18" t="s">
        <v>700</v>
      </c>
      <c r="OVK12074" s="18" t="s">
        <v>700</v>
      </c>
      <c r="OVL12074" s="18" t="s">
        <v>700</v>
      </c>
      <c r="OVM12074" s="18" t="s">
        <v>700</v>
      </c>
      <c r="OVN12074" s="18" t="s">
        <v>700</v>
      </c>
      <c r="OVO12074" s="18" t="s">
        <v>700</v>
      </c>
      <c r="OVP12074" s="18" t="s">
        <v>700</v>
      </c>
      <c r="OVQ12074" s="18" t="s">
        <v>700</v>
      </c>
      <c r="OVR12074" s="18" t="s">
        <v>700</v>
      </c>
      <c r="OVS12074" s="18" t="s">
        <v>700</v>
      </c>
      <c r="OVT12074" s="18" t="s">
        <v>700</v>
      </c>
      <c r="OVU12074" s="18" t="s">
        <v>700</v>
      </c>
      <c r="OVV12074" s="18" t="s">
        <v>700</v>
      </c>
      <c r="OVW12074" s="18" t="s">
        <v>700</v>
      </c>
      <c r="OVX12074" s="18" t="s">
        <v>700</v>
      </c>
      <c r="OVY12074" s="18" t="s">
        <v>700</v>
      </c>
      <c r="OVZ12074" s="18" t="s">
        <v>700</v>
      </c>
      <c r="OWA12074" s="18" t="s">
        <v>700</v>
      </c>
      <c r="OWB12074" s="18" t="s">
        <v>700</v>
      </c>
      <c r="OWC12074" s="18" t="s">
        <v>700</v>
      </c>
      <c r="OWD12074" s="18" t="s">
        <v>700</v>
      </c>
      <c r="OWE12074" s="18" t="s">
        <v>700</v>
      </c>
      <c r="OWF12074" s="18" t="s">
        <v>700</v>
      </c>
      <c r="OWG12074" s="18" t="s">
        <v>700</v>
      </c>
      <c r="OWH12074" s="18" t="s">
        <v>700</v>
      </c>
      <c r="OWI12074" s="18" t="s">
        <v>700</v>
      </c>
      <c r="OWJ12074" s="18" t="s">
        <v>700</v>
      </c>
      <c r="OWK12074" s="18" t="s">
        <v>700</v>
      </c>
      <c r="OWL12074" s="18" t="s">
        <v>700</v>
      </c>
      <c r="OWM12074" s="18" t="s">
        <v>700</v>
      </c>
      <c r="OWN12074" s="18" t="s">
        <v>700</v>
      </c>
      <c r="OWO12074" s="18" t="s">
        <v>700</v>
      </c>
      <c r="OWP12074" s="18" t="s">
        <v>700</v>
      </c>
      <c r="OWQ12074" s="18" t="s">
        <v>700</v>
      </c>
      <c r="OWR12074" s="18" t="s">
        <v>700</v>
      </c>
      <c r="OWS12074" s="18" t="s">
        <v>700</v>
      </c>
      <c r="OWT12074" s="18" t="s">
        <v>700</v>
      </c>
      <c r="OWU12074" s="18" t="s">
        <v>700</v>
      </c>
      <c r="OWV12074" s="18" t="s">
        <v>700</v>
      </c>
      <c r="OWW12074" s="18" t="s">
        <v>700</v>
      </c>
      <c r="OWX12074" s="18" t="s">
        <v>700</v>
      </c>
      <c r="OWY12074" s="18" t="s">
        <v>700</v>
      </c>
      <c r="OWZ12074" s="18" t="s">
        <v>700</v>
      </c>
      <c r="OXA12074" s="18" t="s">
        <v>700</v>
      </c>
      <c r="OXB12074" s="18" t="s">
        <v>700</v>
      </c>
      <c r="OXC12074" s="18" t="s">
        <v>700</v>
      </c>
      <c r="OXD12074" s="18" t="s">
        <v>700</v>
      </c>
      <c r="OXE12074" s="18" t="s">
        <v>700</v>
      </c>
      <c r="OXF12074" s="18" t="s">
        <v>700</v>
      </c>
      <c r="OXG12074" s="18" t="s">
        <v>700</v>
      </c>
      <c r="OXH12074" s="18" t="s">
        <v>700</v>
      </c>
      <c r="OXI12074" s="18" t="s">
        <v>700</v>
      </c>
      <c r="OXJ12074" s="18" t="s">
        <v>700</v>
      </c>
      <c r="OXK12074" s="18" t="s">
        <v>700</v>
      </c>
      <c r="OXL12074" s="18" t="s">
        <v>700</v>
      </c>
      <c r="OXM12074" s="18" t="s">
        <v>700</v>
      </c>
      <c r="OXN12074" s="18" t="s">
        <v>700</v>
      </c>
      <c r="OXO12074" s="18" t="s">
        <v>700</v>
      </c>
      <c r="OXP12074" s="18" t="s">
        <v>700</v>
      </c>
      <c r="OXQ12074" s="18" t="s">
        <v>700</v>
      </c>
      <c r="OXR12074" s="18" t="s">
        <v>700</v>
      </c>
      <c r="OXS12074" s="18" t="s">
        <v>700</v>
      </c>
      <c r="OXT12074" s="18" t="s">
        <v>700</v>
      </c>
      <c r="OXU12074" s="18" t="s">
        <v>700</v>
      </c>
      <c r="OXV12074" s="18" t="s">
        <v>700</v>
      </c>
      <c r="OXW12074" s="18" t="s">
        <v>700</v>
      </c>
      <c r="OXX12074" s="18" t="s">
        <v>700</v>
      </c>
      <c r="OXY12074" s="18" t="s">
        <v>700</v>
      </c>
      <c r="OXZ12074" s="18" t="s">
        <v>700</v>
      </c>
      <c r="OYA12074" s="18" t="s">
        <v>700</v>
      </c>
      <c r="OYB12074" s="18" t="s">
        <v>700</v>
      </c>
      <c r="OYC12074" s="18" t="s">
        <v>700</v>
      </c>
      <c r="OYD12074" s="18" t="s">
        <v>700</v>
      </c>
      <c r="OYE12074" s="18" t="s">
        <v>700</v>
      </c>
      <c r="OYF12074" s="18" t="s">
        <v>700</v>
      </c>
      <c r="OYG12074" s="18" t="s">
        <v>700</v>
      </c>
      <c r="OYH12074" s="18" t="s">
        <v>700</v>
      </c>
      <c r="OYI12074" s="18" t="s">
        <v>700</v>
      </c>
      <c r="OYJ12074" s="18" t="s">
        <v>700</v>
      </c>
      <c r="OYK12074" s="18" t="s">
        <v>700</v>
      </c>
      <c r="OYL12074" s="18" t="s">
        <v>700</v>
      </c>
      <c r="OYM12074" s="18" t="s">
        <v>700</v>
      </c>
      <c r="OYN12074" s="18" t="s">
        <v>700</v>
      </c>
      <c r="OYO12074" s="18" t="s">
        <v>700</v>
      </c>
      <c r="OYP12074" s="18" t="s">
        <v>700</v>
      </c>
      <c r="OYQ12074" s="18" t="s">
        <v>700</v>
      </c>
      <c r="OYR12074" s="18" t="s">
        <v>700</v>
      </c>
      <c r="OYS12074" s="18" t="s">
        <v>700</v>
      </c>
      <c r="OYT12074" s="18" t="s">
        <v>700</v>
      </c>
      <c r="OYU12074" s="18" t="s">
        <v>700</v>
      </c>
      <c r="OYV12074" s="18" t="s">
        <v>700</v>
      </c>
      <c r="OYW12074" s="18" t="s">
        <v>700</v>
      </c>
      <c r="OYX12074" s="18" t="s">
        <v>700</v>
      </c>
      <c r="OYY12074" s="18" t="s">
        <v>700</v>
      </c>
      <c r="OYZ12074" s="18" t="s">
        <v>700</v>
      </c>
      <c r="OZA12074" s="18" t="s">
        <v>700</v>
      </c>
      <c r="OZB12074" s="18" t="s">
        <v>700</v>
      </c>
      <c r="OZC12074" s="18" t="s">
        <v>700</v>
      </c>
      <c r="OZD12074" s="18" t="s">
        <v>700</v>
      </c>
      <c r="OZE12074" s="18" t="s">
        <v>700</v>
      </c>
      <c r="OZF12074" s="18" t="s">
        <v>700</v>
      </c>
      <c r="OZG12074" s="18" t="s">
        <v>700</v>
      </c>
      <c r="OZH12074" s="18" t="s">
        <v>700</v>
      </c>
      <c r="OZI12074" s="18" t="s">
        <v>700</v>
      </c>
      <c r="OZJ12074" s="18" t="s">
        <v>700</v>
      </c>
      <c r="OZK12074" s="18" t="s">
        <v>700</v>
      </c>
      <c r="OZL12074" s="18" t="s">
        <v>700</v>
      </c>
      <c r="OZM12074" s="18" t="s">
        <v>700</v>
      </c>
      <c r="OZN12074" s="18" t="s">
        <v>700</v>
      </c>
      <c r="OZO12074" s="18" t="s">
        <v>700</v>
      </c>
      <c r="OZP12074" s="18" t="s">
        <v>700</v>
      </c>
      <c r="OZQ12074" s="18" t="s">
        <v>700</v>
      </c>
      <c r="OZR12074" s="18" t="s">
        <v>700</v>
      </c>
      <c r="OZS12074" s="18" t="s">
        <v>700</v>
      </c>
      <c r="OZT12074" s="18" t="s">
        <v>700</v>
      </c>
      <c r="OZU12074" s="18" t="s">
        <v>700</v>
      </c>
      <c r="OZV12074" s="18" t="s">
        <v>700</v>
      </c>
      <c r="OZW12074" s="18" t="s">
        <v>700</v>
      </c>
      <c r="OZX12074" s="18" t="s">
        <v>700</v>
      </c>
      <c r="OZY12074" s="18" t="s">
        <v>700</v>
      </c>
      <c r="OZZ12074" s="18" t="s">
        <v>700</v>
      </c>
      <c r="PAA12074" s="18" t="s">
        <v>700</v>
      </c>
      <c r="PAB12074" s="18" t="s">
        <v>700</v>
      </c>
      <c r="PAC12074" s="18" t="s">
        <v>700</v>
      </c>
      <c r="PAD12074" s="18" t="s">
        <v>700</v>
      </c>
      <c r="PAE12074" s="18" t="s">
        <v>700</v>
      </c>
      <c r="PAF12074" s="18" t="s">
        <v>700</v>
      </c>
      <c r="PAG12074" s="18" t="s">
        <v>700</v>
      </c>
      <c r="PAH12074" s="18" t="s">
        <v>700</v>
      </c>
      <c r="PAI12074" s="18" t="s">
        <v>700</v>
      </c>
      <c r="PAJ12074" s="18" t="s">
        <v>700</v>
      </c>
      <c r="PAK12074" s="18" t="s">
        <v>700</v>
      </c>
      <c r="PAL12074" s="18" t="s">
        <v>700</v>
      </c>
      <c r="PAM12074" s="18" t="s">
        <v>700</v>
      </c>
      <c r="PAN12074" s="18" t="s">
        <v>700</v>
      </c>
      <c r="PAO12074" s="18" t="s">
        <v>700</v>
      </c>
      <c r="PAP12074" s="18" t="s">
        <v>700</v>
      </c>
      <c r="PAQ12074" s="18" t="s">
        <v>700</v>
      </c>
      <c r="PAR12074" s="18" t="s">
        <v>700</v>
      </c>
      <c r="PAS12074" s="18" t="s">
        <v>700</v>
      </c>
      <c r="PAT12074" s="18" t="s">
        <v>700</v>
      </c>
      <c r="PAU12074" s="18" t="s">
        <v>700</v>
      </c>
      <c r="PAV12074" s="18" t="s">
        <v>700</v>
      </c>
      <c r="PAW12074" s="18" t="s">
        <v>700</v>
      </c>
      <c r="PAX12074" s="18" t="s">
        <v>700</v>
      </c>
      <c r="PAY12074" s="18" t="s">
        <v>700</v>
      </c>
      <c r="PAZ12074" s="18" t="s">
        <v>700</v>
      </c>
      <c r="PBA12074" s="18" t="s">
        <v>700</v>
      </c>
      <c r="PBB12074" s="18" t="s">
        <v>700</v>
      </c>
      <c r="PBC12074" s="18" t="s">
        <v>700</v>
      </c>
      <c r="PBD12074" s="18" t="s">
        <v>700</v>
      </c>
      <c r="PBE12074" s="18" t="s">
        <v>700</v>
      </c>
      <c r="PBF12074" s="18" t="s">
        <v>700</v>
      </c>
      <c r="PBG12074" s="18" t="s">
        <v>700</v>
      </c>
      <c r="PBH12074" s="18" t="s">
        <v>700</v>
      </c>
      <c r="PBI12074" s="18" t="s">
        <v>700</v>
      </c>
      <c r="PBJ12074" s="18" t="s">
        <v>700</v>
      </c>
      <c r="PBK12074" s="18" t="s">
        <v>700</v>
      </c>
      <c r="PBL12074" s="18" t="s">
        <v>700</v>
      </c>
      <c r="PBM12074" s="18" t="s">
        <v>700</v>
      </c>
      <c r="PBN12074" s="18" t="s">
        <v>700</v>
      </c>
      <c r="PBO12074" s="18" t="s">
        <v>700</v>
      </c>
      <c r="PBP12074" s="18" t="s">
        <v>700</v>
      </c>
      <c r="PBQ12074" s="18" t="s">
        <v>700</v>
      </c>
      <c r="PBR12074" s="18" t="s">
        <v>700</v>
      </c>
      <c r="PBS12074" s="18" t="s">
        <v>700</v>
      </c>
      <c r="PBT12074" s="18" t="s">
        <v>700</v>
      </c>
      <c r="PBU12074" s="18" t="s">
        <v>700</v>
      </c>
      <c r="PBV12074" s="18" t="s">
        <v>700</v>
      </c>
      <c r="PBW12074" s="18" t="s">
        <v>700</v>
      </c>
      <c r="PBX12074" s="18" t="s">
        <v>700</v>
      </c>
      <c r="PBY12074" s="18" t="s">
        <v>700</v>
      </c>
      <c r="PBZ12074" s="18" t="s">
        <v>700</v>
      </c>
      <c r="PCA12074" s="18" t="s">
        <v>700</v>
      </c>
      <c r="PCB12074" s="18" t="s">
        <v>700</v>
      </c>
      <c r="PCC12074" s="18" t="s">
        <v>700</v>
      </c>
      <c r="PCD12074" s="18" t="s">
        <v>700</v>
      </c>
      <c r="PCE12074" s="18" t="s">
        <v>700</v>
      </c>
      <c r="PCF12074" s="18" t="s">
        <v>700</v>
      </c>
      <c r="PCG12074" s="18" t="s">
        <v>700</v>
      </c>
      <c r="PCH12074" s="18" t="s">
        <v>700</v>
      </c>
      <c r="PCI12074" s="18" t="s">
        <v>700</v>
      </c>
      <c r="PCJ12074" s="18" t="s">
        <v>700</v>
      </c>
      <c r="PCK12074" s="18" t="s">
        <v>700</v>
      </c>
      <c r="PCL12074" s="18" t="s">
        <v>700</v>
      </c>
      <c r="PCM12074" s="18" t="s">
        <v>700</v>
      </c>
      <c r="PCN12074" s="18" t="s">
        <v>700</v>
      </c>
      <c r="PCO12074" s="18" t="s">
        <v>700</v>
      </c>
      <c r="PCP12074" s="18" t="s">
        <v>700</v>
      </c>
      <c r="PCQ12074" s="18" t="s">
        <v>700</v>
      </c>
      <c r="PCR12074" s="18" t="s">
        <v>700</v>
      </c>
      <c r="PCS12074" s="18" t="s">
        <v>700</v>
      </c>
      <c r="PCT12074" s="18" t="s">
        <v>700</v>
      </c>
      <c r="PCU12074" s="18" t="s">
        <v>700</v>
      </c>
      <c r="PCV12074" s="18" t="s">
        <v>700</v>
      </c>
      <c r="PCW12074" s="18" t="s">
        <v>700</v>
      </c>
      <c r="PCX12074" s="18" t="s">
        <v>700</v>
      </c>
      <c r="PCY12074" s="18" t="s">
        <v>700</v>
      </c>
      <c r="PCZ12074" s="18" t="s">
        <v>700</v>
      </c>
      <c r="PDA12074" s="18" t="s">
        <v>700</v>
      </c>
      <c r="PDB12074" s="18" t="s">
        <v>700</v>
      </c>
      <c r="PDC12074" s="18" t="s">
        <v>700</v>
      </c>
      <c r="PDD12074" s="18" t="s">
        <v>700</v>
      </c>
      <c r="PDE12074" s="18" t="s">
        <v>700</v>
      </c>
      <c r="PDF12074" s="18" t="s">
        <v>700</v>
      </c>
      <c r="PDG12074" s="18" t="s">
        <v>700</v>
      </c>
      <c r="PDH12074" s="18" t="s">
        <v>700</v>
      </c>
      <c r="PDI12074" s="18" t="s">
        <v>700</v>
      </c>
      <c r="PDJ12074" s="18" t="s">
        <v>700</v>
      </c>
      <c r="PDK12074" s="18" t="s">
        <v>700</v>
      </c>
      <c r="PDL12074" s="18" t="s">
        <v>700</v>
      </c>
      <c r="PDM12074" s="18" t="s">
        <v>700</v>
      </c>
      <c r="PDN12074" s="18" t="s">
        <v>700</v>
      </c>
      <c r="PDO12074" s="18" t="s">
        <v>700</v>
      </c>
      <c r="PDP12074" s="18" t="s">
        <v>700</v>
      </c>
      <c r="PDQ12074" s="18" t="s">
        <v>700</v>
      </c>
      <c r="PDR12074" s="18" t="s">
        <v>700</v>
      </c>
      <c r="PDS12074" s="18" t="s">
        <v>700</v>
      </c>
      <c r="PDT12074" s="18" t="s">
        <v>700</v>
      </c>
      <c r="PDU12074" s="18" t="s">
        <v>700</v>
      </c>
      <c r="PDV12074" s="18" t="s">
        <v>700</v>
      </c>
      <c r="PDW12074" s="18" t="s">
        <v>700</v>
      </c>
      <c r="PDX12074" s="18" t="s">
        <v>700</v>
      </c>
      <c r="PDY12074" s="18" t="s">
        <v>700</v>
      </c>
      <c r="PDZ12074" s="18" t="s">
        <v>700</v>
      </c>
      <c r="PEA12074" s="18" t="s">
        <v>700</v>
      </c>
      <c r="PEB12074" s="18" t="s">
        <v>700</v>
      </c>
      <c r="PEC12074" s="18" t="s">
        <v>700</v>
      </c>
      <c r="PED12074" s="18" t="s">
        <v>700</v>
      </c>
      <c r="PEE12074" s="18" t="s">
        <v>700</v>
      </c>
      <c r="PEF12074" s="18" t="s">
        <v>700</v>
      </c>
      <c r="PEG12074" s="18" t="s">
        <v>700</v>
      </c>
      <c r="PEH12074" s="18" t="s">
        <v>700</v>
      </c>
      <c r="PEI12074" s="18" t="s">
        <v>700</v>
      </c>
      <c r="PEJ12074" s="18" t="s">
        <v>700</v>
      </c>
      <c r="PEK12074" s="18" t="s">
        <v>700</v>
      </c>
      <c r="PEL12074" s="18" t="s">
        <v>700</v>
      </c>
      <c r="PEM12074" s="18" t="s">
        <v>700</v>
      </c>
      <c r="PEN12074" s="18" t="s">
        <v>700</v>
      </c>
      <c r="PEO12074" s="18" t="s">
        <v>700</v>
      </c>
      <c r="PEP12074" s="18" t="s">
        <v>700</v>
      </c>
      <c r="PEQ12074" s="18" t="s">
        <v>700</v>
      </c>
      <c r="PER12074" s="18" t="s">
        <v>700</v>
      </c>
      <c r="PES12074" s="18" t="s">
        <v>700</v>
      </c>
      <c r="PET12074" s="18" t="s">
        <v>700</v>
      </c>
      <c r="PEU12074" s="18" t="s">
        <v>700</v>
      </c>
      <c r="PEV12074" s="18" t="s">
        <v>700</v>
      </c>
      <c r="PEW12074" s="18" t="s">
        <v>700</v>
      </c>
      <c r="PEX12074" s="18" t="s">
        <v>700</v>
      </c>
      <c r="PEY12074" s="18" t="s">
        <v>700</v>
      </c>
      <c r="PEZ12074" s="18" t="s">
        <v>700</v>
      </c>
      <c r="PFA12074" s="18" t="s">
        <v>700</v>
      </c>
      <c r="PFB12074" s="18" t="s">
        <v>700</v>
      </c>
      <c r="PFC12074" s="18" t="s">
        <v>700</v>
      </c>
      <c r="PFD12074" s="18" t="s">
        <v>700</v>
      </c>
      <c r="PFE12074" s="18" t="s">
        <v>700</v>
      </c>
      <c r="PFF12074" s="18" t="s">
        <v>700</v>
      </c>
      <c r="PFG12074" s="18" t="s">
        <v>700</v>
      </c>
      <c r="PFH12074" s="18" t="s">
        <v>700</v>
      </c>
      <c r="PFI12074" s="18" t="s">
        <v>700</v>
      </c>
      <c r="PFJ12074" s="18" t="s">
        <v>700</v>
      </c>
      <c r="PFK12074" s="18" t="s">
        <v>700</v>
      </c>
      <c r="PFL12074" s="18" t="s">
        <v>700</v>
      </c>
      <c r="PFM12074" s="18" t="s">
        <v>700</v>
      </c>
      <c r="PFN12074" s="18" t="s">
        <v>700</v>
      </c>
      <c r="PFO12074" s="18" t="s">
        <v>700</v>
      </c>
      <c r="PFP12074" s="18" t="s">
        <v>700</v>
      </c>
      <c r="PFQ12074" s="18" t="s">
        <v>700</v>
      </c>
      <c r="PFR12074" s="18" t="s">
        <v>700</v>
      </c>
      <c r="PFS12074" s="18" t="s">
        <v>700</v>
      </c>
      <c r="PFT12074" s="18" t="s">
        <v>700</v>
      </c>
      <c r="PFU12074" s="18" t="s">
        <v>700</v>
      </c>
      <c r="PFV12074" s="18" t="s">
        <v>700</v>
      </c>
      <c r="PFW12074" s="18" t="s">
        <v>700</v>
      </c>
      <c r="PFX12074" s="18" t="s">
        <v>700</v>
      </c>
      <c r="PFY12074" s="18" t="s">
        <v>700</v>
      </c>
      <c r="PFZ12074" s="18" t="s">
        <v>700</v>
      </c>
      <c r="PGA12074" s="18" t="s">
        <v>700</v>
      </c>
      <c r="PGB12074" s="18" t="s">
        <v>700</v>
      </c>
      <c r="PGC12074" s="18" t="s">
        <v>700</v>
      </c>
      <c r="PGD12074" s="18" t="s">
        <v>700</v>
      </c>
      <c r="PGE12074" s="18" t="s">
        <v>700</v>
      </c>
      <c r="PGF12074" s="18" t="s">
        <v>700</v>
      </c>
      <c r="PGG12074" s="18" t="s">
        <v>700</v>
      </c>
      <c r="PGH12074" s="18" t="s">
        <v>700</v>
      </c>
      <c r="PGI12074" s="18" t="s">
        <v>700</v>
      </c>
      <c r="PGJ12074" s="18" t="s">
        <v>700</v>
      </c>
      <c r="PGK12074" s="18" t="s">
        <v>700</v>
      </c>
      <c r="PGL12074" s="18" t="s">
        <v>700</v>
      </c>
      <c r="PGM12074" s="18" t="s">
        <v>700</v>
      </c>
      <c r="PGN12074" s="18" t="s">
        <v>700</v>
      </c>
      <c r="PGO12074" s="18" t="s">
        <v>700</v>
      </c>
      <c r="PGP12074" s="18" t="s">
        <v>700</v>
      </c>
      <c r="PGQ12074" s="18" t="s">
        <v>700</v>
      </c>
      <c r="PGR12074" s="18" t="s">
        <v>700</v>
      </c>
      <c r="PGS12074" s="18" t="s">
        <v>700</v>
      </c>
      <c r="PGT12074" s="18" t="s">
        <v>700</v>
      </c>
      <c r="PGU12074" s="18" t="s">
        <v>700</v>
      </c>
      <c r="PGV12074" s="18" t="s">
        <v>700</v>
      </c>
      <c r="PGW12074" s="18" t="s">
        <v>700</v>
      </c>
      <c r="PGX12074" s="18" t="s">
        <v>700</v>
      </c>
      <c r="PGY12074" s="18" t="s">
        <v>700</v>
      </c>
      <c r="PGZ12074" s="18" t="s">
        <v>700</v>
      </c>
      <c r="PHA12074" s="18" t="s">
        <v>700</v>
      </c>
      <c r="PHB12074" s="18" t="s">
        <v>700</v>
      </c>
      <c r="PHC12074" s="18" t="s">
        <v>700</v>
      </c>
      <c r="PHD12074" s="18" t="s">
        <v>700</v>
      </c>
      <c r="PHE12074" s="18" t="s">
        <v>700</v>
      </c>
      <c r="PHF12074" s="18" t="s">
        <v>700</v>
      </c>
      <c r="PHG12074" s="18" t="s">
        <v>700</v>
      </c>
      <c r="PHH12074" s="18" t="s">
        <v>700</v>
      </c>
      <c r="PHI12074" s="18" t="s">
        <v>700</v>
      </c>
      <c r="PHJ12074" s="18" t="s">
        <v>700</v>
      </c>
      <c r="PHK12074" s="18" t="s">
        <v>700</v>
      </c>
      <c r="PHL12074" s="18" t="s">
        <v>700</v>
      </c>
      <c r="PHM12074" s="18" t="s">
        <v>700</v>
      </c>
      <c r="PHN12074" s="18" t="s">
        <v>700</v>
      </c>
      <c r="PHO12074" s="18" t="s">
        <v>700</v>
      </c>
      <c r="PHP12074" s="18" t="s">
        <v>700</v>
      </c>
      <c r="PHQ12074" s="18" t="s">
        <v>700</v>
      </c>
      <c r="PHR12074" s="18" t="s">
        <v>700</v>
      </c>
      <c r="PHS12074" s="18" t="s">
        <v>700</v>
      </c>
      <c r="PHT12074" s="18" t="s">
        <v>700</v>
      </c>
      <c r="PHU12074" s="18" t="s">
        <v>700</v>
      </c>
      <c r="PHV12074" s="18" t="s">
        <v>700</v>
      </c>
      <c r="PHW12074" s="18" t="s">
        <v>700</v>
      </c>
      <c r="PHX12074" s="18" t="s">
        <v>700</v>
      </c>
      <c r="PHY12074" s="18" t="s">
        <v>700</v>
      </c>
      <c r="PHZ12074" s="18" t="s">
        <v>700</v>
      </c>
      <c r="PIA12074" s="18" t="s">
        <v>700</v>
      </c>
      <c r="PIB12074" s="18" t="s">
        <v>700</v>
      </c>
      <c r="PIC12074" s="18" t="s">
        <v>700</v>
      </c>
      <c r="PID12074" s="18" t="s">
        <v>700</v>
      </c>
      <c r="PIE12074" s="18" t="s">
        <v>700</v>
      </c>
      <c r="PIF12074" s="18" t="s">
        <v>700</v>
      </c>
      <c r="PIG12074" s="18" t="s">
        <v>700</v>
      </c>
      <c r="PIH12074" s="18" t="s">
        <v>700</v>
      </c>
      <c r="PII12074" s="18" t="s">
        <v>700</v>
      </c>
      <c r="PIJ12074" s="18" t="s">
        <v>700</v>
      </c>
      <c r="PIK12074" s="18" t="s">
        <v>700</v>
      </c>
      <c r="PIL12074" s="18" t="s">
        <v>700</v>
      </c>
      <c r="PIM12074" s="18" t="s">
        <v>700</v>
      </c>
      <c r="PIN12074" s="18" t="s">
        <v>700</v>
      </c>
      <c r="PIO12074" s="18" t="s">
        <v>700</v>
      </c>
      <c r="PIP12074" s="18" t="s">
        <v>700</v>
      </c>
      <c r="PIQ12074" s="18" t="s">
        <v>700</v>
      </c>
      <c r="PIR12074" s="18" t="s">
        <v>700</v>
      </c>
      <c r="PIS12074" s="18" t="s">
        <v>700</v>
      </c>
      <c r="PIT12074" s="18" t="s">
        <v>700</v>
      </c>
      <c r="PIU12074" s="18" t="s">
        <v>700</v>
      </c>
      <c r="PIV12074" s="18" t="s">
        <v>700</v>
      </c>
      <c r="PIW12074" s="18" t="s">
        <v>700</v>
      </c>
      <c r="PIX12074" s="18" t="s">
        <v>700</v>
      </c>
      <c r="PIY12074" s="18" t="s">
        <v>700</v>
      </c>
      <c r="PIZ12074" s="18" t="s">
        <v>700</v>
      </c>
      <c r="PJA12074" s="18" t="s">
        <v>700</v>
      </c>
      <c r="PJB12074" s="18" t="s">
        <v>700</v>
      </c>
      <c r="PJC12074" s="18" t="s">
        <v>700</v>
      </c>
      <c r="PJD12074" s="18" t="s">
        <v>700</v>
      </c>
      <c r="PJE12074" s="18" t="s">
        <v>700</v>
      </c>
      <c r="PJF12074" s="18" t="s">
        <v>700</v>
      </c>
      <c r="PJG12074" s="18" t="s">
        <v>700</v>
      </c>
      <c r="PJH12074" s="18" t="s">
        <v>700</v>
      </c>
      <c r="PJI12074" s="18" t="s">
        <v>700</v>
      </c>
      <c r="PJJ12074" s="18" t="s">
        <v>700</v>
      </c>
      <c r="PJK12074" s="18" t="s">
        <v>700</v>
      </c>
      <c r="PJL12074" s="18" t="s">
        <v>700</v>
      </c>
      <c r="PJM12074" s="18" t="s">
        <v>700</v>
      </c>
      <c r="PJN12074" s="18" t="s">
        <v>700</v>
      </c>
      <c r="PJO12074" s="18" t="s">
        <v>700</v>
      </c>
      <c r="PJP12074" s="18" t="s">
        <v>700</v>
      </c>
      <c r="PJQ12074" s="18" t="s">
        <v>700</v>
      </c>
      <c r="PJR12074" s="18" t="s">
        <v>700</v>
      </c>
      <c r="PJS12074" s="18" t="s">
        <v>700</v>
      </c>
      <c r="PJT12074" s="18" t="s">
        <v>700</v>
      </c>
      <c r="PJU12074" s="18" t="s">
        <v>700</v>
      </c>
      <c r="PJV12074" s="18" t="s">
        <v>700</v>
      </c>
      <c r="PJW12074" s="18" t="s">
        <v>700</v>
      </c>
      <c r="PJX12074" s="18" t="s">
        <v>700</v>
      </c>
      <c r="PJY12074" s="18" t="s">
        <v>700</v>
      </c>
      <c r="PJZ12074" s="18" t="s">
        <v>700</v>
      </c>
      <c r="PKA12074" s="18" t="s">
        <v>700</v>
      </c>
      <c r="PKB12074" s="18" t="s">
        <v>700</v>
      </c>
      <c r="PKC12074" s="18" t="s">
        <v>700</v>
      </c>
      <c r="PKD12074" s="18" t="s">
        <v>700</v>
      </c>
      <c r="PKE12074" s="18" t="s">
        <v>700</v>
      </c>
      <c r="PKF12074" s="18" t="s">
        <v>700</v>
      </c>
      <c r="PKG12074" s="18" t="s">
        <v>700</v>
      </c>
      <c r="PKH12074" s="18" t="s">
        <v>700</v>
      </c>
      <c r="PKI12074" s="18" t="s">
        <v>700</v>
      </c>
      <c r="PKJ12074" s="18" t="s">
        <v>700</v>
      </c>
      <c r="PKK12074" s="18" t="s">
        <v>700</v>
      </c>
      <c r="PKL12074" s="18" t="s">
        <v>700</v>
      </c>
      <c r="PKM12074" s="18" t="s">
        <v>700</v>
      </c>
      <c r="PKN12074" s="18" t="s">
        <v>700</v>
      </c>
      <c r="PKO12074" s="18" t="s">
        <v>700</v>
      </c>
      <c r="PKP12074" s="18" t="s">
        <v>700</v>
      </c>
      <c r="PKQ12074" s="18" t="s">
        <v>700</v>
      </c>
      <c r="PKR12074" s="18" t="s">
        <v>700</v>
      </c>
      <c r="PKS12074" s="18" t="s">
        <v>700</v>
      </c>
      <c r="PKT12074" s="18" t="s">
        <v>700</v>
      </c>
      <c r="PKU12074" s="18" t="s">
        <v>700</v>
      </c>
      <c r="PKV12074" s="18" t="s">
        <v>700</v>
      </c>
      <c r="PKW12074" s="18" t="s">
        <v>700</v>
      </c>
      <c r="PKX12074" s="18" t="s">
        <v>700</v>
      </c>
      <c r="PKY12074" s="18" t="s">
        <v>700</v>
      </c>
      <c r="PKZ12074" s="18" t="s">
        <v>700</v>
      </c>
      <c r="PLA12074" s="18" t="s">
        <v>700</v>
      </c>
      <c r="PLB12074" s="18" t="s">
        <v>700</v>
      </c>
      <c r="PLC12074" s="18" t="s">
        <v>700</v>
      </c>
      <c r="PLD12074" s="18" t="s">
        <v>700</v>
      </c>
      <c r="PLE12074" s="18" t="s">
        <v>700</v>
      </c>
      <c r="PLF12074" s="18" t="s">
        <v>700</v>
      </c>
      <c r="PLG12074" s="18" t="s">
        <v>700</v>
      </c>
      <c r="PLH12074" s="18" t="s">
        <v>700</v>
      </c>
      <c r="PLI12074" s="18" t="s">
        <v>700</v>
      </c>
      <c r="PLJ12074" s="18" t="s">
        <v>700</v>
      </c>
      <c r="PLK12074" s="18" t="s">
        <v>700</v>
      </c>
      <c r="PLL12074" s="18" t="s">
        <v>700</v>
      </c>
      <c r="PLM12074" s="18" t="s">
        <v>700</v>
      </c>
      <c r="PLN12074" s="18" t="s">
        <v>700</v>
      </c>
      <c r="PLO12074" s="18" t="s">
        <v>700</v>
      </c>
      <c r="PLP12074" s="18" t="s">
        <v>700</v>
      </c>
      <c r="PLQ12074" s="18" t="s">
        <v>700</v>
      </c>
      <c r="PLR12074" s="18" t="s">
        <v>700</v>
      </c>
      <c r="PLS12074" s="18" t="s">
        <v>700</v>
      </c>
      <c r="PLT12074" s="18" t="s">
        <v>700</v>
      </c>
      <c r="PLU12074" s="18" t="s">
        <v>700</v>
      </c>
      <c r="PLV12074" s="18" t="s">
        <v>700</v>
      </c>
      <c r="PLW12074" s="18" t="s">
        <v>700</v>
      </c>
      <c r="PLX12074" s="18" t="s">
        <v>700</v>
      </c>
      <c r="PLY12074" s="18" t="s">
        <v>700</v>
      </c>
      <c r="PLZ12074" s="18" t="s">
        <v>700</v>
      </c>
      <c r="PMA12074" s="18" t="s">
        <v>700</v>
      </c>
      <c r="PMB12074" s="18" t="s">
        <v>700</v>
      </c>
      <c r="PMC12074" s="18" t="s">
        <v>700</v>
      </c>
      <c r="PMD12074" s="18" t="s">
        <v>700</v>
      </c>
      <c r="PME12074" s="18" t="s">
        <v>700</v>
      </c>
      <c r="PMF12074" s="18" t="s">
        <v>700</v>
      </c>
      <c r="PMG12074" s="18" t="s">
        <v>700</v>
      </c>
      <c r="PMH12074" s="18" t="s">
        <v>700</v>
      </c>
      <c r="PMI12074" s="18" t="s">
        <v>700</v>
      </c>
      <c r="PMJ12074" s="18" t="s">
        <v>700</v>
      </c>
      <c r="PMK12074" s="18" t="s">
        <v>700</v>
      </c>
      <c r="PML12074" s="18" t="s">
        <v>700</v>
      </c>
      <c r="PMM12074" s="18" t="s">
        <v>700</v>
      </c>
      <c r="PMN12074" s="18" t="s">
        <v>700</v>
      </c>
      <c r="PMO12074" s="18" t="s">
        <v>700</v>
      </c>
      <c r="PMP12074" s="18" t="s">
        <v>700</v>
      </c>
      <c r="PMQ12074" s="18" t="s">
        <v>700</v>
      </c>
      <c r="PMR12074" s="18" t="s">
        <v>700</v>
      </c>
      <c r="PMS12074" s="18" t="s">
        <v>700</v>
      </c>
      <c r="PMT12074" s="18" t="s">
        <v>700</v>
      </c>
      <c r="PMU12074" s="18" t="s">
        <v>700</v>
      </c>
      <c r="PMV12074" s="18" t="s">
        <v>700</v>
      </c>
      <c r="PMW12074" s="18" t="s">
        <v>700</v>
      </c>
      <c r="PMX12074" s="18" t="s">
        <v>700</v>
      </c>
      <c r="PMY12074" s="18" t="s">
        <v>700</v>
      </c>
      <c r="PMZ12074" s="18" t="s">
        <v>700</v>
      </c>
      <c r="PNA12074" s="18" t="s">
        <v>700</v>
      </c>
      <c r="PNB12074" s="18" t="s">
        <v>700</v>
      </c>
      <c r="PNC12074" s="18" t="s">
        <v>700</v>
      </c>
      <c r="PND12074" s="18" t="s">
        <v>700</v>
      </c>
      <c r="PNE12074" s="18" t="s">
        <v>700</v>
      </c>
      <c r="PNF12074" s="18" t="s">
        <v>700</v>
      </c>
      <c r="PNG12074" s="18" t="s">
        <v>700</v>
      </c>
      <c r="PNH12074" s="18" t="s">
        <v>700</v>
      </c>
      <c r="PNI12074" s="18" t="s">
        <v>700</v>
      </c>
      <c r="PNJ12074" s="18" t="s">
        <v>700</v>
      </c>
      <c r="PNK12074" s="18" t="s">
        <v>700</v>
      </c>
      <c r="PNL12074" s="18" t="s">
        <v>700</v>
      </c>
      <c r="PNM12074" s="18" t="s">
        <v>700</v>
      </c>
      <c r="PNN12074" s="18" t="s">
        <v>700</v>
      </c>
      <c r="PNO12074" s="18" t="s">
        <v>700</v>
      </c>
      <c r="PNP12074" s="18" t="s">
        <v>700</v>
      </c>
      <c r="PNQ12074" s="18" t="s">
        <v>700</v>
      </c>
      <c r="PNR12074" s="18" t="s">
        <v>700</v>
      </c>
      <c r="PNS12074" s="18" t="s">
        <v>700</v>
      </c>
      <c r="PNT12074" s="18" t="s">
        <v>700</v>
      </c>
      <c r="PNU12074" s="18" t="s">
        <v>700</v>
      </c>
      <c r="PNV12074" s="18" t="s">
        <v>700</v>
      </c>
      <c r="PNW12074" s="18" t="s">
        <v>700</v>
      </c>
      <c r="PNX12074" s="18" t="s">
        <v>700</v>
      </c>
      <c r="PNY12074" s="18" t="s">
        <v>700</v>
      </c>
      <c r="PNZ12074" s="18" t="s">
        <v>700</v>
      </c>
      <c r="POA12074" s="18" t="s">
        <v>700</v>
      </c>
      <c r="POB12074" s="18" t="s">
        <v>700</v>
      </c>
      <c r="POC12074" s="18" t="s">
        <v>700</v>
      </c>
      <c r="POD12074" s="18" t="s">
        <v>700</v>
      </c>
      <c r="POE12074" s="18" t="s">
        <v>700</v>
      </c>
      <c r="POF12074" s="18" t="s">
        <v>700</v>
      </c>
      <c r="POG12074" s="18" t="s">
        <v>700</v>
      </c>
      <c r="POH12074" s="18" t="s">
        <v>700</v>
      </c>
      <c r="POI12074" s="18" t="s">
        <v>700</v>
      </c>
      <c r="POJ12074" s="18" t="s">
        <v>700</v>
      </c>
      <c r="POK12074" s="18" t="s">
        <v>700</v>
      </c>
      <c r="POL12074" s="18" t="s">
        <v>700</v>
      </c>
      <c r="POM12074" s="18" t="s">
        <v>700</v>
      </c>
      <c r="PON12074" s="18" t="s">
        <v>700</v>
      </c>
      <c r="POO12074" s="18" t="s">
        <v>700</v>
      </c>
      <c r="POP12074" s="18" t="s">
        <v>700</v>
      </c>
      <c r="POQ12074" s="18" t="s">
        <v>700</v>
      </c>
      <c r="POR12074" s="18" t="s">
        <v>700</v>
      </c>
      <c r="POS12074" s="18" t="s">
        <v>700</v>
      </c>
      <c r="POT12074" s="18" t="s">
        <v>700</v>
      </c>
      <c r="POU12074" s="18" t="s">
        <v>700</v>
      </c>
      <c r="POV12074" s="18" t="s">
        <v>700</v>
      </c>
      <c r="POW12074" s="18" t="s">
        <v>700</v>
      </c>
      <c r="POX12074" s="18" t="s">
        <v>700</v>
      </c>
      <c r="POY12074" s="18" t="s">
        <v>700</v>
      </c>
      <c r="POZ12074" s="18" t="s">
        <v>700</v>
      </c>
      <c r="PPA12074" s="18" t="s">
        <v>700</v>
      </c>
      <c r="PPB12074" s="18" t="s">
        <v>700</v>
      </c>
      <c r="PPC12074" s="18" t="s">
        <v>700</v>
      </c>
      <c r="PPD12074" s="18" t="s">
        <v>700</v>
      </c>
      <c r="PPE12074" s="18" t="s">
        <v>700</v>
      </c>
      <c r="PPF12074" s="18" t="s">
        <v>700</v>
      </c>
      <c r="PPG12074" s="18" t="s">
        <v>700</v>
      </c>
      <c r="PPH12074" s="18" t="s">
        <v>700</v>
      </c>
      <c r="PPI12074" s="18" t="s">
        <v>700</v>
      </c>
      <c r="PPJ12074" s="18" t="s">
        <v>700</v>
      </c>
      <c r="PPK12074" s="18" t="s">
        <v>700</v>
      </c>
      <c r="PPL12074" s="18" t="s">
        <v>700</v>
      </c>
      <c r="PPM12074" s="18" t="s">
        <v>700</v>
      </c>
      <c r="PPN12074" s="18" t="s">
        <v>700</v>
      </c>
      <c r="PPO12074" s="18" t="s">
        <v>700</v>
      </c>
      <c r="PPP12074" s="18" t="s">
        <v>700</v>
      </c>
      <c r="PPQ12074" s="18" t="s">
        <v>700</v>
      </c>
      <c r="PPR12074" s="18" t="s">
        <v>700</v>
      </c>
      <c r="PPS12074" s="18" t="s">
        <v>700</v>
      </c>
      <c r="PPT12074" s="18" t="s">
        <v>700</v>
      </c>
      <c r="PPU12074" s="18" t="s">
        <v>700</v>
      </c>
      <c r="PPV12074" s="18" t="s">
        <v>700</v>
      </c>
      <c r="PPW12074" s="18" t="s">
        <v>700</v>
      </c>
      <c r="PPX12074" s="18" t="s">
        <v>700</v>
      </c>
      <c r="PPY12074" s="18" t="s">
        <v>700</v>
      </c>
      <c r="PPZ12074" s="18" t="s">
        <v>700</v>
      </c>
      <c r="PQA12074" s="18" t="s">
        <v>700</v>
      </c>
      <c r="PQB12074" s="18" t="s">
        <v>700</v>
      </c>
      <c r="PQC12074" s="18" t="s">
        <v>700</v>
      </c>
      <c r="PQD12074" s="18" t="s">
        <v>700</v>
      </c>
      <c r="PQE12074" s="18" t="s">
        <v>700</v>
      </c>
      <c r="PQF12074" s="18" t="s">
        <v>700</v>
      </c>
      <c r="PQG12074" s="18" t="s">
        <v>700</v>
      </c>
      <c r="PQH12074" s="18" t="s">
        <v>700</v>
      </c>
      <c r="PQI12074" s="18" t="s">
        <v>700</v>
      </c>
      <c r="PQJ12074" s="18" t="s">
        <v>700</v>
      </c>
      <c r="PQK12074" s="18" t="s">
        <v>700</v>
      </c>
      <c r="PQL12074" s="18" t="s">
        <v>700</v>
      </c>
      <c r="PQM12074" s="18" t="s">
        <v>700</v>
      </c>
      <c r="PQN12074" s="18" t="s">
        <v>700</v>
      </c>
      <c r="PQO12074" s="18" t="s">
        <v>700</v>
      </c>
      <c r="PQP12074" s="18" t="s">
        <v>700</v>
      </c>
      <c r="PQQ12074" s="18" t="s">
        <v>700</v>
      </c>
      <c r="PQR12074" s="18" t="s">
        <v>700</v>
      </c>
      <c r="PQS12074" s="18" t="s">
        <v>700</v>
      </c>
      <c r="PQT12074" s="18" t="s">
        <v>700</v>
      </c>
      <c r="PQU12074" s="18" t="s">
        <v>700</v>
      </c>
      <c r="PQV12074" s="18" t="s">
        <v>700</v>
      </c>
      <c r="PQW12074" s="18" t="s">
        <v>700</v>
      </c>
      <c r="PQX12074" s="18" t="s">
        <v>700</v>
      </c>
      <c r="PQY12074" s="18" t="s">
        <v>700</v>
      </c>
      <c r="PQZ12074" s="18" t="s">
        <v>700</v>
      </c>
      <c r="PRA12074" s="18" t="s">
        <v>700</v>
      </c>
      <c r="PRB12074" s="18" t="s">
        <v>700</v>
      </c>
      <c r="PRC12074" s="18" t="s">
        <v>700</v>
      </c>
      <c r="PRD12074" s="18" t="s">
        <v>700</v>
      </c>
      <c r="PRE12074" s="18" t="s">
        <v>700</v>
      </c>
      <c r="PRF12074" s="18" t="s">
        <v>700</v>
      </c>
      <c r="PRG12074" s="18" t="s">
        <v>700</v>
      </c>
      <c r="PRH12074" s="18" t="s">
        <v>700</v>
      </c>
      <c r="PRI12074" s="18" t="s">
        <v>700</v>
      </c>
      <c r="PRJ12074" s="18" t="s">
        <v>700</v>
      </c>
      <c r="PRK12074" s="18" t="s">
        <v>700</v>
      </c>
      <c r="PRL12074" s="18" t="s">
        <v>700</v>
      </c>
      <c r="PRM12074" s="18" t="s">
        <v>700</v>
      </c>
      <c r="PRN12074" s="18" t="s">
        <v>700</v>
      </c>
      <c r="PRO12074" s="18" t="s">
        <v>700</v>
      </c>
      <c r="PRP12074" s="18" t="s">
        <v>700</v>
      </c>
      <c r="PRQ12074" s="18" t="s">
        <v>700</v>
      </c>
      <c r="PRR12074" s="18" t="s">
        <v>700</v>
      </c>
      <c r="PRS12074" s="18" t="s">
        <v>700</v>
      </c>
      <c r="PRT12074" s="18" t="s">
        <v>700</v>
      </c>
      <c r="PRU12074" s="18" t="s">
        <v>700</v>
      </c>
      <c r="PRV12074" s="18" t="s">
        <v>700</v>
      </c>
      <c r="PRW12074" s="18" t="s">
        <v>700</v>
      </c>
      <c r="PRX12074" s="18" t="s">
        <v>700</v>
      </c>
      <c r="PRY12074" s="18" t="s">
        <v>700</v>
      </c>
      <c r="PRZ12074" s="18" t="s">
        <v>700</v>
      </c>
      <c r="PSA12074" s="18" t="s">
        <v>700</v>
      </c>
      <c r="PSB12074" s="18" t="s">
        <v>700</v>
      </c>
      <c r="PSC12074" s="18" t="s">
        <v>700</v>
      </c>
      <c r="PSD12074" s="18" t="s">
        <v>700</v>
      </c>
      <c r="PSE12074" s="18" t="s">
        <v>700</v>
      </c>
      <c r="PSF12074" s="18" t="s">
        <v>700</v>
      </c>
      <c r="PSG12074" s="18" t="s">
        <v>700</v>
      </c>
      <c r="PSH12074" s="18" t="s">
        <v>700</v>
      </c>
      <c r="PSI12074" s="18" t="s">
        <v>700</v>
      </c>
      <c r="PSJ12074" s="18" t="s">
        <v>700</v>
      </c>
      <c r="PSK12074" s="18" t="s">
        <v>700</v>
      </c>
      <c r="PSL12074" s="18" t="s">
        <v>700</v>
      </c>
      <c r="PSM12074" s="18" t="s">
        <v>700</v>
      </c>
      <c r="PSN12074" s="18" t="s">
        <v>700</v>
      </c>
      <c r="PSO12074" s="18" t="s">
        <v>700</v>
      </c>
      <c r="PSP12074" s="18" t="s">
        <v>700</v>
      </c>
      <c r="PSQ12074" s="18" t="s">
        <v>700</v>
      </c>
      <c r="PSR12074" s="18" t="s">
        <v>700</v>
      </c>
      <c r="PSS12074" s="18" t="s">
        <v>700</v>
      </c>
      <c r="PST12074" s="18" t="s">
        <v>700</v>
      </c>
      <c r="PSU12074" s="18" t="s">
        <v>700</v>
      </c>
      <c r="PSV12074" s="18" t="s">
        <v>700</v>
      </c>
      <c r="PSW12074" s="18" t="s">
        <v>700</v>
      </c>
      <c r="PSX12074" s="18" t="s">
        <v>700</v>
      </c>
      <c r="PSY12074" s="18" t="s">
        <v>700</v>
      </c>
      <c r="PSZ12074" s="18" t="s">
        <v>700</v>
      </c>
      <c r="PTA12074" s="18" t="s">
        <v>700</v>
      </c>
      <c r="PTB12074" s="18" t="s">
        <v>700</v>
      </c>
      <c r="PTC12074" s="18" t="s">
        <v>700</v>
      </c>
      <c r="PTD12074" s="18" t="s">
        <v>700</v>
      </c>
      <c r="PTE12074" s="18" t="s">
        <v>700</v>
      </c>
      <c r="PTF12074" s="18" t="s">
        <v>700</v>
      </c>
      <c r="PTG12074" s="18" t="s">
        <v>700</v>
      </c>
      <c r="PTH12074" s="18" t="s">
        <v>700</v>
      </c>
      <c r="PTI12074" s="18" t="s">
        <v>700</v>
      </c>
      <c r="PTJ12074" s="18" t="s">
        <v>700</v>
      </c>
      <c r="PTK12074" s="18" t="s">
        <v>700</v>
      </c>
      <c r="PTL12074" s="18" t="s">
        <v>700</v>
      </c>
      <c r="PTM12074" s="18" t="s">
        <v>700</v>
      </c>
      <c r="PTN12074" s="18" t="s">
        <v>700</v>
      </c>
      <c r="PTO12074" s="18" t="s">
        <v>700</v>
      </c>
      <c r="PTP12074" s="18" t="s">
        <v>700</v>
      </c>
      <c r="PTQ12074" s="18" t="s">
        <v>700</v>
      </c>
      <c r="PTR12074" s="18" t="s">
        <v>700</v>
      </c>
      <c r="PTS12074" s="18" t="s">
        <v>700</v>
      </c>
      <c r="PTT12074" s="18" t="s">
        <v>700</v>
      </c>
      <c r="PTU12074" s="18" t="s">
        <v>700</v>
      </c>
      <c r="PTV12074" s="18" t="s">
        <v>700</v>
      </c>
      <c r="PTW12074" s="18" t="s">
        <v>700</v>
      </c>
      <c r="PTX12074" s="18" t="s">
        <v>700</v>
      </c>
      <c r="PTY12074" s="18" t="s">
        <v>700</v>
      </c>
      <c r="PTZ12074" s="18" t="s">
        <v>700</v>
      </c>
      <c r="PUA12074" s="18" t="s">
        <v>700</v>
      </c>
      <c r="PUB12074" s="18" t="s">
        <v>700</v>
      </c>
      <c r="PUC12074" s="18" t="s">
        <v>700</v>
      </c>
      <c r="PUD12074" s="18" t="s">
        <v>700</v>
      </c>
      <c r="PUE12074" s="18" t="s">
        <v>700</v>
      </c>
      <c r="PUF12074" s="18" t="s">
        <v>700</v>
      </c>
      <c r="PUG12074" s="18" t="s">
        <v>700</v>
      </c>
      <c r="PUH12074" s="18" t="s">
        <v>700</v>
      </c>
      <c r="PUI12074" s="18" t="s">
        <v>700</v>
      </c>
      <c r="PUJ12074" s="18" t="s">
        <v>700</v>
      </c>
      <c r="PUK12074" s="18" t="s">
        <v>700</v>
      </c>
      <c r="PUL12074" s="18" t="s">
        <v>700</v>
      </c>
      <c r="PUM12074" s="18" t="s">
        <v>700</v>
      </c>
      <c r="PUN12074" s="18" t="s">
        <v>700</v>
      </c>
      <c r="PUO12074" s="18" t="s">
        <v>700</v>
      </c>
      <c r="PUP12074" s="18" t="s">
        <v>700</v>
      </c>
      <c r="PUQ12074" s="18" t="s">
        <v>700</v>
      </c>
      <c r="PUR12074" s="18" t="s">
        <v>700</v>
      </c>
      <c r="PUS12074" s="18" t="s">
        <v>700</v>
      </c>
      <c r="PUT12074" s="18" t="s">
        <v>700</v>
      </c>
      <c r="PUU12074" s="18" t="s">
        <v>700</v>
      </c>
      <c r="PUV12074" s="18" t="s">
        <v>700</v>
      </c>
      <c r="PUW12074" s="18" t="s">
        <v>700</v>
      </c>
      <c r="PUX12074" s="18" t="s">
        <v>700</v>
      </c>
      <c r="PUY12074" s="18" t="s">
        <v>700</v>
      </c>
      <c r="PUZ12074" s="18" t="s">
        <v>700</v>
      </c>
      <c r="PVA12074" s="18" t="s">
        <v>700</v>
      </c>
      <c r="PVB12074" s="18" t="s">
        <v>700</v>
      </c>
      <c r="PVC12074" s="18" t="s">
        <v>700</v>
      </c>
      <c r="PVD12074" s="18" t="s">
        <v>700</v>
      </c>
      <c r="PVE12074" s="18" t="s">
        <v>700</v>
      </c>
      <c r="PVF12074" s="18" t="s">
        <v>700</v>
      </c>
      <c r="PVG12074" s="18" t="s">
        <v>700</v>
      </c>
      <c r="PVH12074" s="18" t="s">
        <v>700</v>
      </c>
      <c r="PVI12074" s="18" t="s">
        <v>700</v>
      </c>
      <c r="PVJ12074" s="18" t="s">
        <v>700</v>
      </c>
      <c r="PVK12074" s="18" t="s">
        <v>700</v>
      </c>
      <c r="PVL12074" s="18" t="s">
        <v>700</v>
      </c>
      <c r="PVM12074" s="18" t="s">
        <v>700</v>
      </c>
      <c r="PVN12074" s="18" t="s">
        <v>700</v>
      </c>
      <c r="PVO12074" s="18" t="s">
        <v>700</v>
      </c>
      <c r="PVP12074" s="18" t="s">
        <v>700</v>
      </c>
      <c r="PVQ12074" s="18" t="s">
        <v>700</v>
      </c>
      <c r="PVR12074" s="18" t="s">
        <v>700</v>
      </c>
      <c r="PVS12074" s="18" t="s">
        <v>700</v>
      </c>
      <c r="PVT12074" s="18" t="s">
        <v>700</v>
      </c>
      <c r="PVU12074" s="18" t="s">
        <v>700</v>
      </c>
      <c r="PVV12074" s="18" t="s">
        <v>700</v>
      </c>
      <c r="PVW12074" s="18" t="s">
        <v>700</v>
      </c>
      <c r="PVX12074" s="18" t="s">
        <v>700</v>
      </c>
      <c r="PVY12074" s="18" t="s">
        <v>700</v>
      </c>
      <c r="PVZ12074" s="18" t="s">
        <v>700</v>
      </c>
      <c r="PWA12074" s="18" t="s">
        <v>700</v>
      </c>
      <c r="PWB12074" s="18" t="s">
        <v>700</v>
      </c>
      <c r="PWC12074" s="18" t="s">
        <v>700</v>
      </c>
      <c r="PWD12074" s="18" t="s">
        <v>700</v>
      </c>
      <c r="PWE12074" s="18" t="s">
        <v>700</v>
      </c>
      <c r="PWF12074" s="18" t="s">
        <v>700</v>
      </c>
      <c r="PWG12074" s="18" t="s">
        <v>700</v>
      </c>
      <c r="PWH12074" s="18" t="s">
        <v>700</v>
      </c>
      <c r="PWI12074" s="18" t="s">
        <v>700</v>
      </c>
      <c r="PWJ12074" s="18" t="s">
        <v>700</v>
      </c>
      <c r="PWK12074" s="18" t="s">
        <v>700</v>
      </c>
      <c r="PWL12074" s="18" t="s">
        <v>700</v>
      </c>
      <c r="PWM12074" s="18" t="s">
        <v>700</v>
      </c>
      <c r="PWN12074" s="18" t="s">
        <v>700</v>
      </c>
      <c r="PWO12074" s="18" t="s">
        <v>700</v>
      </c>
      <c r="PWP12074" s="18" t="s">
        <v>700</v>
      </c>
      <c r="PWQ12074" s="18" t="s">
        <v>700</v>
      </c>
      <c r="PWR12074" s="18" t="s">
        <v>700</v>
      </c>
      <c r="PWS12074" s="18" t="s">
        <v>700</v>
      </c>
      <c r="PWT12074" s="18" t="s">
        <v>700</v>
      </c>
      <c r="PWU12074" s="18" t="s">
        <v>700</v>
      </c>
      <c r="PWV12074" s="18" t="s">
        <v>700</v>
      </c>
      <c r="PWW12074" s="18" t="s">
        <v>700</v>
      </c>
      <c r="PWX12074" s="18" t="s">
        <v>700</v>
      </c>
      <c r="PWY12074" s="18" t="s">
        <v>700</v>
      </c>
      <c r="PWZ12074" s="18" t="s">
        <v>700</v>
      </c>
      <c r="PXA12074" s="18" t="s">
        <v>700</v>
      </c>
      <c r="PXB12074" s="18" t="s">
        <v>700</v>
      </c>
      <c r="PXC12074" s="18" t="s">
        <v>700</v>
      </c>
      <c r="PXD12074" s="18" t="s">
        <v>700</v>
      </c>
      <c r="PXE12074" s="18" t="s">
        <v>700</v>
      </c>
      <c r="PXF12074" s="18" t="s">
        <v>700</v>
      </c>
      <c r="PXG12074" s="18" t="s">
        <v>700</v>
      </c>
      <c r="PXH12074" s="18" t="s">
        <v>700</v>
      </c>
      <c r="PXI12074" s="18" t="s">
        <v>700</v>
      </c>
      <c r="PXJ12074" s="18" t="s">
        <v>700</v>
      </c>
      <c r="PXK12074" s="18" t="s">
        <v>700</v>
      </c>
      <c r="PXL12074" s="18" t="s">
        <v>700</v>
      </c>
      <c r="PXM12074" s="18" t="s">
        <v>700</v>
      </c>
      <c r="PXN12074" s="18" t="s">
        <v>700</v>
      </c>
      <c r="PXO12074" s="18" t="s">
        <v>700</v>
      </c>
      <c r="PXP12074" s="18" t="s">
        <v>700</v>
      </c>
      <c r="PXQ12074" s="18" t="s">
        <v>700</v>
      </c>
      <c r="PXR12074" s="18" t="s">
        <v>700</v>
      </c>
      <c r="PXS12074" s="18" t="s">
        <v>700</v>
      </c>
      <c r="PXT12074" s="18" t="s">
        <v>700</v>
      </c>
      <c r="PXU12074" s="18" t="s">
        <v>700</v>
      </c>
      <c r="PXV12074" s="18" t="s">
        <v>700</v>
      </c>
      <c r="PXW12074" s="18" t="s">
        <v>700</v>
      </c>
      <c r="PXX12074" s="18" t="s">
        <v>700</v>
      </c>
      <c r="PXY12074" s="18" t="s">
        <v>700</v>
      </c>
      <c r="PXZ12074" s="18" t="s">
        <v>700</v>
      </c>
      <c r="PYA12074" s="18" t="s">
        <v>700</v>
      </c>
      <c r="PYB12074" s="18" t="s">
        <v>700</v>
      </c>
      <c r="PYC12074" s="18" t="s">
        <v>700</v>
      </c>
      <c r="PYD12074" s="18" t="s">
        <v>700</v>
      </c>
      <c r="PYE12074" s="18" t="s">
        <v>700</v>
      </c>
      <c r="PYF12074" s="18" t="s">
        <v>700</v>
      </c>
      <c r="PYG12074" s="18" t="s">
        <v>700</v>
      </c>
      <c r="PYH12074" s="18" t="s">
        <v>700</v>
      </c>
      <c r="PYI12074" s="18" t="s">
        <v>700</v>
      </c>
      <c r="PYJ12074" s="18" t="s">
        <v>700</v>
      </c>
      <c r="PYK12074" s="18" t="s">
        <v>700</v>
      </c>
      <c r="PYL12074" s="18" t="s">
        <v>700</v>
      </c>
      <c r="PYM12074" s="18" t="s">
        <v>700</v>
      </c>
      <c r="PYN12074" s="18" t="s">
        <v>700</v>
      </c>
      <c r="PYO12074" s="18" t="s">
        <v>700</v>
      </c>
      <c r="PYP12074" s="18" t="s">
        <v>700</v>
      </c>
      <c r="PYQ12074" s="18" t="s">
        <v>700</v>
      </c>
      <c r="PYR12074" s="18" t="s">
        <v>700</v>
      </c>
      <c r="PYS12074" s="18" t="s">
        <v>700</v>
      </c>
      <c r="PYT12074" s="18" t="s">
        <v>700</v>
      </c>
      <c r="PYU12074" s="18" t="s">
        <v>700</v>
      </c>
      <c r="PYV12074" s="18" t="s">
        <v>700</v>
      </c>
      <c r="PYW12074" s="18" t="s">
        <v>700</v>
      </c>
      <c r="PYX12074" s="18" t="s">
        <v>700</v>
      </c>
      <c r="PYY12074" s="18" t="s">
        <v>700</v>
      </c>
      <c r="PYZ12074" s="18" t="s">
        <v>700</v>
      </c>
      <c r="PZA12074" s="18" t="s">
        <v>700</v>
      </c>
      <c r="PZB12074" s="18" t="s">
        <v>700</v>
      </c>
      <c r="PZC12074" s="18" t="s">
        <v>700</v>
      </c>
      <c r="PZD12074" s="18" t="s">
        <v>700</v>
      </c>
      <c r="PZE12074" s="18" t="s">
        <v>700</v>
      </c>
      <c r="PZF12074" s="18" t="s">
        <v>700</v>
      </c>
      <c r="PZG12074" s="18" t="s">
        <v>700</v>
      </c>
      <c r="PZH12074" s="18" t="s">
        <v>700</v>
      </c>
      <c r="PZI12074" s="18" t="s">
        <v>700</v>
      </c>
      <c r="PZJ12074" s="18" t="s">
        <v>700</v>
      </c>
      <c r="PZK12074" s="18" t="s">
        <v>700</v>
      </c>
      <c r="PZL12074" s="18" t="s">
        <v>700</v>
      </c>
      <c r="PZM12074" s="18" t="s">
        <v>700</v>
      </c>
      <c r="PZN12074" s="18" t="s">
        <v>700</v>
      </c>
      <c r="PZO12074" s="18" t="s">
        <v>700</v>
      </c>
      <c r="PZP12074" s="18" t="s">
        <v>700</v>
      </c>
      <c r="PZQ12074" s="18" t="s">
        <v>700</v>
      </c>
      <c r="PZR12074" s="18" t="s">
        <v>700</v>
      </c>
      <c r="PZS12074" s="18" t="s">
        <v>700</v>
      </c>
      <c r="PZT12074" s="18" t="s">
        <v>700</v>
      </c>
      <c r="PZU12074" s="18" t="s">
        <v>700</v>
      </c>
      <c r="PZV12074" s="18" t="s">
        <v>700</v>
      </c>
      <c r="PZW12074" s="18" t="s">
        <v>700</v>
      </c>
      <c r="PZX12074" s="18" t="s">
        <v>700</v>
      </c>
      <c r="PZY12074" s="18" t="s">
        <v>700</v>
      </c>
      <c r="PZZ12074" s="18" t="s">
        <v>700</v>
      </c>
      <c r="QAA12074" s="18" t="s">
        <v>700</v>
      </c>
      <c r="QAB12074" s="18" t="s">
        <v>700</v>
      </c>
      <c r="QAC12074" s="18" t="s">
        <v>700</v>
      </c>
      <c r="QAD12074" s="18" t="s">
        <v>700</v>
      </c>
      <c r="QAE12074" s="18" t="s">
        <v>700</v>
      </c>
      <c r="QAF12074" s="18" t="s">
        <v>700</v>
      </c>
      <c r="QAG12074" s="18" t="s">
        <v>700</v>
      </c>
      <c r="QAH12074" s="18" t="s">
        <v>700</v>
      </c>
      <c r="QAI12074" s="18" t="s">
        <v>700</v>
      </c>
      <c r="QAJ12074" s="18" t="s">
        <v>700</v>
      </c>
      <c r="QAK12074" s="18" t="s">
        <v>700</v>
      </c>
      <c r="QAL12074" s="18" t="s">
        <v>700</v>
      </c>
      <c r="QAM12074" s="18" t="s">
        <v>700</v>
      </c>
      <c r="QAN12074" s="18" t="s">
        <v>700</v>
      </c>
      <c r="QAO12074" s="18" t="s">
        <v>700</v>
      </c>
      <c r="QAP12074" s="18" t="s">
        <v>700</v>
      </c>
      <c r="QAQ12074" s="18" t="s">
        <v>700</v>
      </c>
      <c r="QAR12074" s="18" t="s">
        <v>700</v>
      </c>
      <c r="QAS12074" s="18" t="s">
        <v>700</v>
      </c>
      <c r="QAT12074" s="18" t="s">
        <v>700</v>
      </c>
      <c r="QAU12074" s="18" t="s">
        <v>700</v>
      </c>
      <c r="QAV12074" s="18" t="s">
        <v>700</v>
      </c>
      <c r="QAW12074" s="18" t="s">
        <v>700</v>
      </c>
      <c r="QAX12074" s="18" t="s">
        <v>700</v>
      </c>
      <c r="QAY12074" s="18" t="s">
        <v>700</v>
      </c>
      <c r="QAZ12074" s="18" t="s">
        <v>700</v>
      </c>
      <c r="QBA12074" s="18" t="s">
        <v>700</v>
      </c>
      <c r="QBB12074" s="18" t="s">
        <v>700</v>
      </c>
      <c r="QBC12074" s="18" t="s">
        <v>700</v>
      </c>
      <c r="QBD12074" s="18" t="s">
        <v>700</v>
      </c>
      <c r="QBE12074" s="18" t="s">
        <v>700</v>
      </c>
      <c r="QBF12074" s="18" t="s">
        <v>700</v>
      </c>
      <c r="QBG12074" s="18" t="s">
        <v>700</v>
      </c>
      <c r="QBH12074" s="18" t="s">
        <v>700</v>
      </c>
      <c r="QBI12074" s="18" t="s">
        <v>700</v>
      </c>
      <c r="QBJ12074" s="18" t="s">
        <v>700</v>
      </c>
      <c r="QBK12074" s="18" t="s">
        <v>700</v>
      </c>
      <c r="QBL12074" s="18" t="s">
        <v>700</v>
      </c>
      <c r="QBM12074" s="18" t="s">
        <v>700</v>
      </c>
      <c r="QBN12074" s="18" t="s">
        <v>700</v>
      </c>
      <c r="QBO12074" s="18" t="s">
        <v>700</v>
      </c>
      <c r="QBP12074" s="18" t="s">
        <v>700</v>
      </c>
      <c r="QBQ12074" s="18" t="s">
        <v>700</v>
      </c>
      <c r="QBR12074" s="18" t="s">
        <v>700</v>
      </c>
      <c r="QBS12074" s="18" t="s">
        <v>700</v>
      </c>
      <c r="QBT12074" s="18" t="s">
        <v>700</v>
      </c>
      <c r="QBU12074" s="18" t="s">
        <v>700</v>
      </c>
      <c r="QBV12074" s="18" t="s">
        <v>700</v>
      </c>
      <c r="QBW12074" s="18" t="s">
        <v>700</v>
      </c>
      <c r="QBX12074" s="18" t="s">
        <v>700</v>
      </c>
      <c r="QBY12074" s="18" t="s">
        <v>700</v>
      </c>
      <c r="QBZ12074" s="18" t="s">
        <v>700</v>
      </c>
      <c r="QCA12074" s="18" t="s">
        <v>700</v>
      </c>
      <c r="QCB12074" s="18" t="s">
        <v>700</v>
      </c>
      <c r="QCC12074" s="18" t="s">
        <v>700</v>
      </c>
      <c r="QCD12074" s="18" t="s">
        <v>700</v>
      </c>
      <c r="QCE12074" s="18" t="s">
        <v>700</v>
      </c>
      <c r="QCF12074" s="18" t="s">
        <v>700</v>
      </c>
      <c r="QCG12074" s="18" t="s">
        <v>700</v>
      </c>
      <c r="QCH12074" s="18" t="s">
        <v>700</v>
      </c>
      <c r="QCI12074" s="18" t="s">
        <v>700</v>
      </c>
      <c r="QCJ12074" s="18" t="s">
        <v>700</v>
      </c>
      <c r="QCK12074" s="18" t="s">
        <v>700</v>
      </c>
      <c r="QCL12074" s="18" t="s">
        <v>700</v>
      </c>
      <c r="QCM12074" s="18" t="s">
        <v>700</v>
      </c>
      <c r="QCN12074" s="18" t="s">
        <v>700</v>
      </c>
      <c r="QCO12074" s="18" t="s">
        <v>700</v>
      </c>
      <c r="QCP12074" s="18" t="s">
        <v>700</v>
      </c>
      <c r="QCQ12074" s="18" t="s">
        <v>700</v>
      </c>
      <c r="QCR12074" s="18" t="s">
        <v>700</v>
      </c>
      <c r="QCS12074" s="18" t="s">
        <v>700</v>
      </c>
      <c r="QCT12074" s="18" t="s">
        <v>700</v>
      </c>
      <c r="QCU12074" s="18" t="s">
        <v>700</v>
      </c>
      <c r="QCV12074" s="18" t="s">
        <v>700</v>
      </c>
      <c r="QCW12074" s="18" t="s">
        <v>700</v>
      </c>
      <c r="QCX12074" s="18" t="s">
        <v>700</v>
      </c>
      <c r="QCY12074" s="18" t="s">
        <v>700</v>
      </c>
      <c r="QCZ12074" s="18" t="s">
        <v>700</v>
      </c>
      <c r="QDA12074" s="18" t="s">
        <v>700</v>
      </c>
      <c r="QDB12074" s="18" t="s">
        <v>700</v>
      </c>
      <c r="QDC12074" s="18" t="s">
        <v>700</v>
      </c>
      <c r="QDD12074" s="18" t="s">
        <v>700</v>
      </c>
      <c r="QDE12074" s="18" t="s">
        <v>700</v>
      </c>
      <c r="QDF12074" s="18" t="s">
        <v>700</v>
      </c>
      <c r="QDG12074" s="18" t="s">
        <v>700</v>
      </c>
      <c r="QDH12074" s="18" t="s">
        <v>700</v>
      </c>
      <c r="QDI12074" s="18" t="s">
        <v>700</v>
      </c>
      <c r="QDJ12074" s="18" t="s">
        <v>700</v>
      </c>
      <c r="QDK12074" s="18" t="s">
        <v>700</v>
      </c>
      <c r="QDL12074" s="18" t="s">
        <v>700</v>
      </c>
      <c r="QDM12074" s="18" t="s">
        <v>700</v>
      </c>
      <c r="QDN12074" s="18" t="s">
        <v>700</v>
      </c>
      <c r="QDO12074" s="18" t="s">
        <v>700</v>
      </c>
      <c r="QDP12074" s="18" t="s">
        <v>700</v>
      </c>
      <c r="QDQ12074" s="18" t="s">
        <v>700</v>
      </c>
      <c r="QDR12074" s="18" t="s">
        <v>700</v>
      </c>
      <c r="QDS12074" s="18" t="s">
        <v>700</v>
      </c>
      <c r="QDT12074" s="18" t="s">
        <v>700</v>
      </c>
      <c r="QDU12074" s="18" t="s">
        <v>700</v>
      </c>
      <c r="QDV12074" s="18" t="s">
        <v>700</v>
      </c>
      <c r="QDW12074" s="18" t="s">
        <v>700</v>
      </c>
      <c r="QDX12074" s="18" t="s">
        <v>700</v>
      </c>
      <c r="QDY12074" s="18" t="s">
        <v>700</v>
      </c>
      <c r="QDZ12074" s="18" t="s">
        <v>700</v>
      </c>
      <c r="QEA12074" s="18" t="s">
        <v>700</v>
      </c>
      <c r="QEB12074" s="18" t="s">
        <v>700</v>
      </c>
      <c r="QEC12074" s="18" t="s">
        <v>700</v>
      </c>
      <c r="QED12074" s="18" t="s">
        <v>700</v>
      </c>
      <c r="QEE12074" s="18" t="s">
        <v>700</v>
      </c>
      <c r="QEF12074" s="18" t="s">
        <v>700</v>
      </c>
      <c r="QEG12074" s="18" t="s">
        <v>700</v>
      </c>
      <c r="QEH12074" s="18" t="s">
        <v>700</v>
      </c>
      <c r="QEI12074" s="18" t="s">
        <v>700</v>
      </c>
      <c r="QEJ12074" s="18" t="s">
        <v>700</v>
      </c>
      <c r="QEK12074" s="18" t="s">
        <v>700</v>
      </c>
      <c r="QEL12074" s="18" t="s">
        <v>700</v>
      </c>
      <c r="QEM12074" s="18" t="s">
        <v>700</v>
      </c>
      <c r="QEN12074" s="18" t="s">
        <v>700</v>
      </c>
      <c r="QEO12074" s="18" t="s">
        <v>700</v>
      </c>
      <c r="QEP12074" s="18" t="s">
        <v>700</v>
      </c>
      <c r="QEQ12074" s="18" t="s">
        <v>700</v>
      </c>
      <c r="QER12074" s="18" t="s">
        <v>700</v>
      </c>
      <c r="QES12074" s="18" t="s">
        <v>700</v>
      </c>
      <c r="QET12074" s="18" t="s">
        <v>700</v>
      </c>
      <c r="QEU12074" s="18" t="s">
        <v>700</v>
      </c>
      <c r="QEV12074" s="18" t="s">
        <v>700</v>
      </c>
      <c r="QEW12074" s="18" t="s">
        <v>700</v>
      </c>
      <c r="QEX12074" s="18" t="s">
        <v>700</v>
      </c>
      <c r="QEY12074" s="18" t="s">
        <v>700</v>
      </c>
      <c r="QEZ12074" s="18" t="s">
        <v>700</v>
      </c>
      <c r="QFA12074" s="18" t="s">
        <v>700</v>
      </c>
      <c r="QFB12074" s="18" t="s">
        <v>700</v>
      </c>
      <c r="QFC12074" s="18" t="s">
        <v>700</v>
      </c>
      <c r="QFD12074" s="18" t="s">
        <v>700</v>
      </c>
      <c r="QFE12074" s="18" t="s">
        <v>700</v>
      </c>
      <c r="QFF12074" s="18" t="s">
        <v>700</v>
      </c>
      <c r="QFG12074" s="18" t="s">
        <v>700</v>
      </c>
      <c r="QFH12074" s="18" t="s">
        <v>700</v>
      </c>
      <c r="QFI12074" s="18" t="s">
        <v>700</v>
      </c>
      <c r="QFJ12074" s="18" t="s">
        <v>700</v>
      </c>
      <c r="QFK12074" s="18" t="s">
        <v>700</v>
      </c>
      <c r="QFL12074" s="18" t="s">
        <v>700</v>
      </c>
      <c r="QFM12074" s="18" t="s">
        <v>700</v>
      </c>
      <c r="QFN12074" s="18" t="s">
        <v>700</v>
      </c>
      <c r="QFO12074" s="18" t="s">
        <v>700</v>
      </c>
      <c r="QFP12074" s="18" t="s">
        <v>700</v>
      </c>
      <c r="QFQ12074" s="18" t="s">
        <v>700</v>
      </c>
      <c r="QFR12074" s="18" t="s">
        <v>700</v>
      </c>
      <c r="QFS12074" s="18" t="s">
        <v>700</v>
      </c>
      <c r="QFT12074" s="18" t="s">
        <v>700</v>
      </c>
      <c r="QFU12074" s="18" t="s">
        <v>700</v>
      </c>
      <c r="QFV12074" s="18" t="s">
        <v>700</v>
      </c>
      <c r="QFW12074" s="18" t="s">
        <v>700</v>
      </c>
      <c r="QFX12074" s="18" t="s">
        <v>700</v>
      </c>
      <c r="QFY12074" s="18" t="s">
        <v>700</v>
      </c>
      <c r="QFZ12074" s="18" t="s">
        <v>700</v>
      </c>
      <c r="QGA12074" s="18" t="s">
        <v>700</v>
      </c>
      <c r="QGB12074" s="18" t="s">
        <v>700</v>
      </c>
      <c r="QGC12074" s="18" t="s">
        <v>700</v>
      </c>
      <c r="QGD12074" s="18" t="s">
        <v>700</v>
      </c>
      <c r="QGE12074" s="18" t="s">
        <v>700</v>
      </c>
      <c r="QGF12074" s="18" t="s">
        <v>700</v>
      </c>
      <c r="QGG12074" s="18" t="s">
        <v>700</v>
      </c>
      <c r="QGH12074" s="18" t="s">
        <v>700</v>
      </c>
      <c r="QGI12074" s="18" t="s">
        <v>700</v>
      </c>
      <c r="QGJ12074" s="18" t="s">
        <v>700</v>
      </c>
      <c r="QGK12074" s="18" t="s">
        <v>700</v>
      </c>
      <c r="QGL12074" s="18" t="s">
        <v>700</v>
      </c>
      <c r="QGM12074" s="18" t="s">
        <v>700</v>
      </c>
      <c r="QGN12074" s="18" t="s">
        <v>700</v>
      </c>
      <c r="QGO12074" s="18" t="s">
        <v>700</v>
      </c>
      <c r="QGP12074" s="18" t="s">
        <v>700</v>
      </c>
      <c r="QGQ12074" s="18" t="s">
        <v>700</v>
      </c>
      <c r="QGR12074" s="18" t="s">
        <v>700</v>
      </c>
      <c r="QGS12074" s="18" t="s">
        <v>700</v>
      </c>
      <c r="QGT12074" s="18" t="s">
        <v>700</v>
      </c>
      <c r="QGU12074" s="18" t="s">
        <v>700</v>
      </c>
      <c r="QGV12074" s="18" t="s">
        <v>700</v>
      </c>
      <c r="QGW12074" s="18" t="s">
        <v>700</v>
      </c>
      <c r="QGX12074" s="18" t="s">
        <v>700</v>
      </c>
      <c r="QGY12074" s="18" t="s">
        <v>700</v>
      </c>
      <c r="QGZ12074" s="18" t="s">
        <v>700</v>
      </c>
      <c r="QHA12074" s="18" t="s">
        <v>700</v>
      </c>
      <c r="QHB12074" s="18" t="s">
        <v>700</v>
      </c>
      <c r="QHC12074" s="18" t="s">
        <v>700</v>
      </c>
      <c r="QHD12074" s="18" t="s">
        <v>700</v>
      </c>
      <c r="QHE12074" s="18" t="s">
        <v>700</v>
      </c>
      <c r="QHF12074" s="18" t="s">
        <v>700</v>
      </c>
      <c r="QHG12074" s="18" t="s">
        <v>700</v>
      </c>
      <c r="QHH12074" s="18" t="s">
        <v>700</v>
      </c>
      <c r="QHI12074" s="18" t="s">
        <v>700</v>
      </c>
      <c r="QHJ12074" s="18" t="s">
        <v>700</v>
      </c>
      <c r="QHK12074" s="18" t="s">
        <v>700</v>
      </c>
      <c r="QHL12074" s="18" t="s">
        <v>700</v>
      </c>
      <c r="QHM12074" s="18" t="s">
        <v>700</v>
      </c>
      <c r="QHN12074" s="18" t="s">
        <v>700</v>
      </c>
      <c r="QHO12074" s="18" t="s">
        <v>700</v>
      </c>
      <c r="QHP12074" s="18" t="s">
        <v>700</v>
      </c>
      <c r="QHQ12074" s="18" t="s">
        <v>700</v>
      </c>
      <c r="QHR12074" s="18" t="s">
        <v>700</v>
      </c>
      <c r="QHS12074" s="18" t="s">
        <v>700</v>
      </c>
      <c r="QHT12074" s="18" t="s">
        <v>700</v>
      </c>
      <c r="QHU12074" s="18" t="s">
        <v>700</v>
      </c>
      <c r="QHV12074" s="18" t="s">
        <v>700</v>
      </c>
      <c r="QHW12074" s="18" t="s">
        <v>700</v>
      </c>
      <c r="QHX12074" s="18" t="s">
        <v>700</v>
      </c>
      <c r="QHY12074" s="18" t="s">
        <v>700</v>
      </c>
      <c r="QHZ12074" s="18" t="s">
        <v>700</v>
      </c>
      <c r="QIA12074" s="18" t="s">
        <v>700</v>
      </c>
      <c r="QIB12074" s="18" t="s">
        <v>700</v>
      </c>
      <c r="QIC12074" s="18" t="s">
        <v>700</v>
      </c>
      <c r="QID12074" s="18" t="s">
        <v>700</v>
      </c>
      <c r="QIE12074" s="18" t="s">
        <v>700</v>
      </c>
      <c r="QIF12074" s="18" t="s">
        <v>700</v>
      </c>
      <c r="QIG12074" s="18" t="s">
        <v>700</v>
      </c>
      <c r="QIH12074" s="18" t="s">
        <v>700</v>
      </c>
      <c r="QII12074" s="18" t="s">
        <v>700</v>
      </c>
      <c r="QIJ12074" s="18" t="s">
        <v>700</v>
      </c>
      <c r="QIK12074" s="18" t="s">
        <v>700</v>
      </c>
      <c r="QIL12074" s="18" t="s">
        <v>700</v>
      </c>
      <c r="QIM12074" s="18" t="s">
        <v>700</v>
      </c>
      <c r="QIN12074" s="18" t="s">
        <v>700</v>
      </c>
      <c r="QIO12074" s="18" t="s">
        <v>700</v>
      </c>
      <c r="QIP12074" s="18" t="s">
        <v>700</v>
      </c>
      <c r="QIQ12074" s="18" t="s">
        <v>700</v>
      </c>
      <c r="QIR12074" s="18" t="s">
        <v>700</v>
      </c>
      <c r="QIS12074" s="18" t="s">
        <v>700</v>
      </c>
      <c r="QIT12074" s="18" t="s">
        <v>700</v>
      </c>
      <c r="QIU12074" s="18" t="s">
        <v>700</v>
      </c>
      <c r="QIV12074" s="18" t="s">
        <v>700</v>
      </c>
      <c r="QIW12074" s="18" t="s">
        <v>700</v>
      </c>
      <c r="QIX12074" s="18" t="s">
        <v>700</v>
      </c>
      <c r="QIY12074" s="18" t="s">
        <v>700</v>
      </c>
      <c r="QIZ12074" s="18" t="s">
        <v>700</v>
      </c>
      <c r="QJA12074" s="18" t="s">
        <v>700</v>
      </c>
      <c r="QJB12074" s="18" t="s">
        <v>700</v>
      </c>
      <c r="QJC12074" s="18" t="s">
        <v>700</v>
      </c>
      <c r="QJD12074" s="18" t="s">
        <v>700</v>
      </c>
      <c r="QJE12074" s="18" t="s">
        <v>700</v>
      </c>
      <c r="QJF12074" s="18" t="s">
        <v>700</v>
      </c>
      <c r="QJG12074" s="18" t="s">
        <v>700</v>
      </c>
      <c r="QJH12074" s="18" t="s">
        <v>700</v>
      </c>
      <c r="QJI12074" s="18" t="s">
        <v>700</v>
      </c>
      <c r="QJJ12074" s="18" t="s">
        <v>700</v>
      </c>
      <c r="QJK12074" s="18" t="s">
        <v>700</v>
      </c>
      <c r="QJL12074" s="18" t="s">
        <v>700</v>
      </c>
      <c r="QJM12074" s="18" t="s">
        <v>700</v>
      </c>
      <c r="QJN12074" s="18" t="s">
        <v>700</v>
      </c>
      <c r="QJO12074" s="18" t="s">
        <v>700</v>
      </c>
      <c r="QJP12074" s="18" t="s">
        <v>700</v>
      </c>
      <c r="QJQ12074" s="18" t="s">
        <v>700</v>
      </c>
      <c r="QJR12074" s="18" t="s">
        <v>700</v>
      </c>
      <c r="QJS12074" s="18" t="s">
        <v>700</v>
      </c>
      <c r="QJT12074" s="18" t="s">
        <v>700</v>
      </c>
      <c r="QJU12074" s="18" t="s">
        <v>700</v>
      </c>
      <c r="QJV12074" s="18" t="s">
        <v>700</v>
      </c>
      <c r="QJW12074" s="18" t="s">
        <v>700</v>
      </c>
      <c r="QJX12074" s="18" t="s">
        <v>700</v>
      </c>
      <c r="QJY12074" s="18" t="s">
        <v>700</v>
      </c>
      <c r="QJZ12074" s="18" t="s">
        <v>700</v>
      </c>
      <c r="QKA12074" s="18" t="s">
        <v>700</v>
      </c>
      <c r="QKB12074" s="18" t="s">
        <v>700</v>
      </c>
      <c r="QKC12074" s="18" t="s">
        <v>700</v>
      </c>
      <c r="QKD12074" s="18" t="s">
        <v>700</v>
      </c>
      <c r="QKE12074" s="18" t="s">
        <v>700</v>
      </c>
      <c r="QKF12074" s="18" t="s">
        <v>700</v>
      </c>
      <c r="QKG12074" s="18" t="s">
        <v>700</v>
      </c>
      <c r="QKH12074" s="18" t="s">
        <v>700</v>
      </c>
      <c r="QKI12074" s="18" t="s">
        <v>700</v>
      </c>
      <c r="QKJ12074" s="18" t="s">
        <v>700</v>
      </c>
      <c r="QKK12074" s="18" t="s">
        <v>700</v>
      </c>
      <c r="QKL12074" s="18" t="s">
        <v>700</v>
      </c>
      <c r="QKM12074" s="18" t="s">
        <v>700</v>
      </c>
      <c r="QKN12074" s="18" t="s">
        <v>700</v>
      </c>
      <c r="QKO12074" s="18" t="s">
        <v>700</v>
      </c>
      <c r="QKP12074" s="18" t="s">
        <v>700</v>
      </c>
      <c r="QKQ12074" s="18" t="s">
        <v>700</v>
      </c>
      <c r="QKR12074" s="18" t="s">
        <v>700</v>
      </c>
      <c r="QKS12074" s="18" t="s">
        <v>700</v>
      </c>
      <c r="QKT12074" s="18" t="s">
        <v>700</v>
      </c>
      <c r="QKU12074" s="18" t="s">
        <v>700</v>
      </c>
      <c r="QKV12074" s="18" t="s">
        <v>700</v>
      </c>
      <c r="QKW12074" s="18" t="s">
        <v>700</v>
      </c>
      <c r="QKX12074" s="18" t="s">
        <v>700</v>
      </c>
      <c r="QKY12074" s="18" t="s">
        <v>700</v>
      </c>
      <c r="QKZ12074" s="18" t="s">
        <v>700</v>
      </c>
      <c r="QLA12074" s="18" t="s">
        <v>700</v>
      </c>
      <c r="QLB12074" s="18" t="s">
        <v>700</v>
      </c>
      <c r="QLC12074" s="18" t="s">
        <v>700</v>
      </c>
      <c r="QLD12074" s="18" t="s">
        <v>700</v>
      </c>
      <c r="QLE12074" s="18" t="s">
        <v>700</v>
      </c>
      <c r="QLF12074" s="18" t="s">
        <v>700</v>
      </c>
      <c r="QLG12074" s="18" t="s">
        <v>700</v>
      </c>
      <c r="QLH12074" s="18" t="s">
        <v>700</v>
      </c>
      <c r="QLI12074" s="18" t="s">
        <v>700</v>
      </c>
      <c r="QLJ12074" s="18" t="s">
        <v>700</v>
      </c>
      <c r="QLK12074" s="18" t="s">
        <v>700</v>
      </c>
      <c r="QLL12074" s="18" t="s">
        <v>700</v>
      </c>
      <c r="QLM12074" s="18" t="s">
        <v>700</v>
      </c>
      <c r="QLN12074" s="18" t="s">
        <v>700</v>
      </c>
      <c r="QLO12074" s="18" t="s">
        <v>700</v>
      </c>
      <c r="QLP12074" s="18" t="s">
        <v>700</v>
      </c>
      <c r="QLQ12074" s="18" t="s">
        <v>700</v>
      </c>
      <c r="QLR12074" s="18" t="s">
        <v>700</v>
      </c>
      <c r="QLS12074" s="18" t="s">
        <v>700</v>
      </c>
      <c r="QLT12074" s="18" t="s">
        <v>700</v>
      </c>
      <c r="QLU12074" s="18" t="s">
        <v>700</v>
      </c>
      <c r="QLV12074" s="18" t="s">
        <v>700</v>
      </c>
      <c r="QLW12074" s="18" t="s">
        <v>700</v>
      </c>
      <c r="QLX12074" s="18" t="s">
        <v>700</v>
      </c>
      <c r="QLY12074" s="18" t="s">
        <v>700</v>
      </c>
      <c r="QLZ12074" s="18" t="s">
        <v>700</v>
      </c>
      <c r="QMA12074" s="18" t="s">
        <v>700</v>
      </c>
      <c r="QMB12074" s="18" t="s">
        <v>700</v>
      </c>
      <c r="QMC12074" s="18" t="s">
        <v>700</v>
      </c>
      <c r="QMD12074" s="18" t="s">
        <v>700</v>
      </c>
      <c r="QME12074" s="18" t="s">
        <v>700</v>
      </c>
      <c r="QMF12074" s="18" t="s">
        <v>700</v>
      </c>
      <c r="QMG12074" s="18" t="s">
        <v>700</v>
      </c>
      <c r="QMH12074" s="18" t="s">
        <v>700</v>
      </c>
      <c r="QMI12074" s="18" t="s">
        <v>700</v>
      </c>
      <c r="QMJ12074" s="18" t="s">
        <v>700</v>
      </c>
      <c r="QMK12074" s="18" t="s">
        <v>700</v>
      </c>
      <c r="QML12074" s="18" t="s">
        <v>700</v>
      </c>
      <c r="QMM12074" s="18" t="s">
        <v>700</v>
      </c>
      <c r="QMN12074" s="18" t="s">
        <v>700</v>
      </c>
      <c r="QMO12074" s="18" t="s">
        <v>700</v>
      </c>
      <c r="QMP12074" s="18" t="s">
        <v>700</v>
      </c>
      <c r="QMQ12074" s="18" t="s">
        <v>700</v>
      </c>
      <c r="QMR12074" s="18" t="s">
        <v>700</v>
      </c>
      <c r="QMS12074" s="18" t="s">
        <v>700</v>
      </c>
      <c r="QMT12074" s="18" t="s">
        <v>700</v>
      </c>
      <c r="QMU12074" s="18" t="s">
        <v>700</v>
      </c>
      <c r="QMV12074" s="18" t="s">
        <v>700</v>
      </c>
      <c r="QMW12074" s="18" t="s">
        <v>700</v>
      </c>
      <c r="QMX12074" s="18" t="s">
        <v>700</v>
      </c>
      <c r="QMY12074" s="18" t="s">
        <v>700</v>
      </c>
      <c r="QMZ12074" s="18" t="s">
        <v>700</v>
      </c>
      <c r="QNA12074" s="18" t="s">
        <v>700</v>
      </c>
      <c r="QNB12074" s="18" t="s">
        <v>700</v>
      </c>
      <c r="QNC12074" s="18" t="s">
        <v>700</v>
      </c>
      <c r="QND12074" s="18" t="s">
        <v>700</v>
      </c>
      <c r="QNE12074" s="18" t="s">
        <v>700</v>
      </c>
      <c r="QNF12074" s="18" t="s">
        <v>700</v>
      </c>
      <c r="QNG12074" s="18" t="s">
        <v>700</v>
      </c>
      <c r="QNH12074" s="18" t="s">
        <v>700</v>
      </c>
      <c r="QNI12074" s="18" t="s">
        <v>700</v>
      </c>
      <c r="QNJ12074" s="18" t="s">
        <v>700</v>
      </c>
      <c r="QNK12074" s="18" t="s">
        <v>700</v>
      </c>
      <c r="QNL12074" s="18" t="s">
        <v>700</v>
      </c>
      <c r="QNM12074" s="18" t="s">
        <v>700</v>
      </c>
      <c r="QNN12074" s="18" t="s">
        <v>700</v>
      </c>
      <c r="QNO12074" s="18" t="s">
        <v>700</v>
      </c>
      <c r="QNP12074" s="18" t="s">
        <v>700</v>
      </c>
      <c r="QNQ12074" s="18" t="s">
        <v>700</v>
      </c>
      <c r="QNR12074" s="18" t="s">
        <v>700</v>
      </c>
      <c r="QNS12074" s="18" t="s">
        <v>700</v>
      </c>
      <c r="QNT12074" s="18" t="s">
        <v>700</v>
      </c>
      <c r="QNU12074" s="18" t="s">
        <v>700</v>
      </c>
      <c r="QNV12074" s="18" t="s">
        <v>700</v>
      </c>
      <c r="QNW12074" s="18" t="s">
        <v>700</v>
      </c>
      <c r="QNX12074" s="18" t="s">
        <v>700</v>
      </c>
      <c r="QNY12074" s="18" t="s">
        <v>700</v>
      </c>
      <c r="QNZ12074" s="18" t="s">
        <v>700</v>
      </c>
      <c r="QOA12074" s="18" t="s">
        <v>700</v>
      </c>
      <c r="QOB12074" s="18" t="s">
        <v>700</v>
      </c>
      <c r="QOC12074" s="18" t="s">
        <v>700</v>
      </c>
      <c r="QOD12074" s="18" t="s">
        <v>700</v>
      </c>
      <c r="QOE12074" s="18" t="s">
        <v>700</v>
      </c>
      <c r="QOF12074" s="18" t="s">
        <v>700</v>
      </c>
      <c r="QOG12074" s="18" t="s">
        <v>700</v>
      </c>
      <c r="QOH12074" s="18" t="s">
        <v>700</v>
      </c>
      <c r="QOI12074" s="18" t="s">
        <v>700</v>
      </c>
      <c r="QOJ12074" s="18" t="s">
        <v>700</v>
      </c>
      <c r="QOK12074" s="18" t="s">
        <v>700</v>
      </c>
      <c r="QOL12074" s="18" t="s">
        <v>700</v>
      </c>
      <c r="QOM12074" s="18" t="s">
        <v>700</v>
      </c>
      <c r="QON12074" s="18" t="s">
        <v>700</v>
      </c>
      <c r="QOO12074" s="18" t="s">
        <v>700</v>
      </c>
      <c r="QOP12074" s="18" t="s">
        <v>700</v>
      </c>
      <c r="QOQ12074" s="18" t="s">
        <v>700</v>
      </c>
      <c r="QOR12074" s="18" t="s">
        <v>700</v>
      </c>
      <c r="QOS12074" s="18" t="s">
        <v>700</v>
      </c>
      <c r="QOT12074" s="18" t="s">
        <v>700</v>
      </c>
      <c r="QOU12074" s="18" t="s">
        <v>700</v>
      </c>
      <c r="QOV12074" s="18" t="s">
        <v>700</v>
      </c>
      <c r="QOW12074" s="18" t="s">
        <v>700</v>
      </c>
      <c r="QOX12074" s="18" t="s">
        <v>700</v>
      </c>
      <c r="QOY12074" s="18" t="s">
        <v>700</v>
      </c>
      <c r="QOZ12074" s="18" t="s">
        <v>700</v>
      </c>
      <c r="QPA12074" s="18" t="s">
        <v>700</v>
      </c>
      <c r="QPB12074" s="18" t="s">
        <v>700</v>
      </c>
      <c r="QPC12074" s="18" t="s">
        <v>700</v>
      </c>
      <c r="QPD12074" s="18" t="s">
        <v>700</v>
      </c>
      <c r="QPE12074" s="18" t="s">
        <v>700</v>
      </c>
      <c r="QPF12074" s="18" t="s">
        <v>700</v>
      </c>
      <c r="QPG12074" s="18" t="s">
        <v>700</v>
      </c>
      <c r="QPH12074" s="18" t="s">
        <v>700</v>
      </c>
      <c r="QPI12074" s="18" t="s">
        <v>700</v>
      </c>
      <c r="QPJ12074" s="18" t="s">
        <v>700</v>
      </c>
      <c r="QPK12074" s="18" t="s">
        <v>700</v>
      </c>
      <c r="QPL12074" s="18" t="s">
        <v>700</v>
      </c>
      <c r="QPM12074" s="18" t="s">
        <v>700</v>
      </c>
      <c r="QPN12074" s="18" t="s">
        <v>700</v>
      </c>
      <c r="QPO12074" s="18" t="s">
        <v>700</v>
      </c>
      <c r="QPP12074" s="18" t="s">
        <v>700</v>
      </c>
      <c r="QPQ12074" s="18" t="s">
        <v>700</v>
      </c>
      <c r="QPR12074" s="18" t="s">
        <v>700</v>
      </c>
      <c r="QPS12074" s="18" t="s">
        <v>700</v>
      </c>
      <c r="QPT12074" s="18" t="s">
        <v>700</v>
      </c>
      <c r="QPU12074" s="18" t="s">
        <v>700</v>
      </c>
      <c r="QPV12074" s="18" t="s">
        <v>700</v>
      </c>
      <c r="QPW12074" s="18" t="s">
        <v>700</v>
      </c>
      <c r="QPX12074" s="18" t="s">
        <v>700</v>
      </c>
      <c r="QPY12074" s="18" t="s">
        <v>700</v>
      </c>
      <c r="QPZ12074" s="18" t="s">
        <v>700</v>
      </c>
      <c r="QQA12074" s="18" t="s">
        <v>700</v>
      </c>
      <c r="QQB12074" s="18" t="s">
        <v>700</v>
      </c>
      <c r="QQC12074" s="18" t="s">
        <v>700</v>
      </c>
      <c r="QQD12074" s="18" t="s">
        <v>700</v>
      </c>
      <c r="QQE12074" s="18" t="s">
        <v>700</v>
      </c>
      <c r="QQF12074" s="18" t="s">
        <v>700</v>
      </c>
      <c r="QQG12074" s="18" t="s">
        <v>700</v>
      </c>
      <c r="QQH12074" s="18" t="s">
        <v>700</v>
      </c>
      <c r="QQI12074" s="18" t="s">
        <v>700</v>
      </c>
      <c r="QQJ12074" s="18" t="s">
        <v>700</v>
      </c>
      <c r="QQK12074" s="18" t="s">
        <v>700</v>
      </c>
      <c r="QQL12074" s="18" t="s">
        <v>700</v>
      </c>
      <c r="QQM12074" s="18" t="s">
        <v>700</v>
      </c>
      <c r="QQN12074" s="18" t="s">
        <v>700</v>
      </c>
      <c r="QQO12074" s="18" t="s">
        <v>700</v>
      </c>
      <c r="QQP12074" s="18" t="s">
        <v>700</v>
      </c>
      <c r="QQQ12074" s="18" t="s">
        <v>700</v>
      </c>
      <c r="QQR12074" s="18" t="s">
        <v>700</v>
      </c>
      <c r="QQS12074" s="18" t="s">
        <v>700</v>
      </c>
      <c r="QQT12074" s="18" t="s">
        <v>700</v>
      </c>
      <c r="QQU12074" s="18" t="s">
        <v>700</v>
      </c>
      <c r="QQV12074" s="18" t="s">
        <v>700</v>
      </c>
      <c r="QQW12074" s="18" t="s">
        <v>700</v>
      </c>
      <c r="QQX12074" s="18" t="s">
        <v>700</v>
      </c>
      <c r="QQY12074" s="18" t="s">
        <v>700</v>
      </c>
      <c r="QQZ12074" s="18" t="s">
        <v>700</v>
      </c>
      <c r="QRA12074" s="18" t="s">
        <v>700</v>
      </c>
      <c r="QRB12074" s="18" t="s">
        <v>700</v>
      </c>
      <c r="QRC12074" s="18" t="s">
        <v>700</v>
      </c>
      <c r="QRD12074" s="18" t="s">
        <v>700</v>
      </c>
      <c r="QRE12074" s="18" t="s">
        <v>700</v>
      </c>
      <c r="QRF12074" s="18" t="s">
        <v>700</v>
      </c>
      <c r="QRG12074" s="18" t="s">
        <v>700</v>
      </c>
      <c r="QRH12074" s="18" t="s">
        <v>700</v>
      </c>
      <c r="QRI12074" s="18" t="s">
        <v>700</v>
      </c>
      <c r="QRJ12074" s="18" t="s">
        <v>700</v>
      </c>
      <c r="QRK12074" s="18" t="s">
        <v>700</v>
      </c>
      <c r="QRL12074" s="18" t="s">
        <v>700</v>
      </c>
      <c r="QRM12074" s="18" t="s">
        <v>700</v>
      </c>
      <c r="QRN12074" s="18" t="s">
        <v>700</v>
      </c>
      <c r="QRO12074" s="18" t="s">
        <v>700</v>
      </c>
      <c r="QRP12074" s="18" t="s">
        <v>700</v>
      </c>
      <c r="QRQ12074" s="18" t="s">
        <v>700</v>
      </c>
      <c r="QRR12074" s="18" t="s">
        <v>700</v>
      </c>
      <c r="QRS12074" s="18" t="s">
        <v>700</v>
      </c>
      <c r="QRT12074" s="18" t="s">
        <v>700</v>
      </c>
      <c r="QRU12074" s="18" t="s">
        <v>700</v>
      </c>
      <c r="QRV12074" s="18" t="s">
        <v>700</v>
      </c>
      <c r="QRW12074" s="18" t="s">
        <v>700</v>
      </c>
      <c r="QRX12074" s="18" t="s">
        <v>700</v>
      </c>
      <c r="QRY12074" s="18" t="s">
        <v>700</v>
      </c>
      <c r="QRZ12074" s="18" t="s">
        <v>700</v>
      </c>
      <c r="QSA12074" s="18" t="s">
        <v>700</v>
      </c>
      <c r="QSB12074" s="18" t="s">
        <v>700</v>
      </c>
      <c r="QSC12074" s="18" t="s">
        <v>700</v>
      </c>
      <c r="QSD12074" s="18" t="s">
        <v>700</v>
      </c>
      <c r="QSE12074" s="18" t="s">
        <v>700</v>
      </c>
      <c r="QSF12074" s="18" t="s">
        <v>700</v>
      </c>
      <c r="QSG12074" s="18" t="s">
        <v>700</v>
      </c>
      <c r="QSH12074" s="18" t="s">
        <v>700</v>
      </c>
      <c r="QSI12074" s="18" t="s">
        <v>700</v>
      </c>
      <c r="QSJ12074" s="18" t="s">
        <v>700</v>
      </c>
      <c r="QSK12074" s="18" t="s">
        <v>700</v>
      </c>
      <c r="QSL12074" s="18" t="s">
        <v>700</v>
      </c>
      <c r="QSM12074" s="18" t="s">
        <v>700</v>
      </c>
      <c r="QSN12074" s="18" t="s">
        <v>700</v>
      </c>
      <c r="QSO12074" s="18" t="s">
        <v>700</v>
      </c>
      <c r="QSP12074" s="18" t="s">
        <v>700</v>
      </c>
      <c r="QSQ12074" s="18" t="s">
        <v>700</v>
      </c>
      <c r="QSR12074" s="18" t="s">
        <v>700</v>
      </c>
      <c r="QSS12074" s="18" t="s">
        <v>700</v>
      </c>
      <c r="QST12074" s="18" t="s">
        <v>700</v>
      </c>
      <c r="QSU12074" s="18" t="s">
        <v>700</v>
      </c>
      <c r="QSV12074" s="18" t="s">
        <v>700</v>
      </c>
      <c r="QSW12074" s="18" t="s">
        <v>700</v>
      </c>
      <c r="QSX12074" s="18" t="s">
        <v>700</v>
      </c>
      <c r="QSY12074" s="18" t="s">
        <v>700</v>
      </c>
      <c r="QSZ12074" s="18" t="s">
        <v>700</v>
      </c>
      <c r="QTA12074" s="18" t="s">
        <v>700</v>
      </c>
      <c r="QTB12074" s="18" t="s">
        <v>700</v>
      </c>
      <c r="QTC12074" s="18" t="s">
        <v>700</v>
      </c>
      <c r="QTD12074" s="18" t="s">
        <v>700</v>
      </c>
      <c r="QTE12074" s="18" t="s">
        <v>700</v>
      </c>
      <c r="QTF12074" s="18" t="s">
        <v>700</v>
      </c>
      <c r="QTG12074" s="18" t="s">
        <v>700</v>
      </c>
      <c r="QTH12074" s="18" t="s">
        <v>700</v>
      </c>
      <c r="QTI12074" s="18" t="s">
        <v>700</v>
      </c>
      <c r="QTJ12074" s="18" t="s">
        <v>700</v>
      </c>
      <c r="QTK12074" s="18" t="s">
        <v>700</v>
      </c>
      <c r="QTL12074" s="18" t="s">
        <v>700</v>
      </c>
      <c r="QTM12074" s="18" t="s">
        <v>700</v>
      </c>
      <c r="QTN12074" s="18" t="s">
        <v>700</v>
      </c>
      <c r="QTO12074" s="18" t="s">
        <v>700</v>
      </c>
      <c r="QTP12074" s="18" t="s">
        <v>700</v>
      </c>
      <c r="QTQ12074" s="18" t="s">
        <v>700</v>
      </c>
      <c r="QTR12074" s="18" t="s">
        <v>700</v>
      </c>
      <c r="QTS12074" s="18" t="s">
        <v>700</v>
      </c>
      <c r="QTT12074" s="18" t="s">
        <v>700</v>
      </c>
      <c r="QTU12074" s="18" t="s">
        <v>700</v>
      </c>
      <c r="QTV12074" s="18" t="s">
        <v>700</v>
      </c>
      <c r="QTW12074" s="18" t="s">
        <v>700</v>
      </c>
      <c r="QTX12074" s="18" t="s">
        <v>700</v>
      </c>
      <c r="QTY12074" s="18" t="s">
        <v>700</v>
      </c>
      <c r="QTZ12074" s="18" t="s">
        <v>700</v>
      </c>
      <c r="QUA12074" s="18" t="s">
        <v>700</v>
      </c>
      <c r="QUB12074" s="18" t="s">
        <v>700</v>
      </c>
      <c r="QUC12074" s="18" t="s">
        <v>700</v>
      </c>
      <c r="QUD12074" s="18" t="s">
        <v>700</v>
      </c>
      <c r="QUE12074" s="18" t="s">
        <v>700</v>
      </c>
      <c r="QUF12074" s="18" t="s">
        <v>700</v>
      </c>
      <c r="QUG12074" s="18" t="s">
        <v>700</v>
      </c>
      <c r="QUH12074" s="18" t="s">
        <v>700</v>
      </c>
      <c r="QUI12074" s="18" t="s">
        <v>700</v>
      </c>
      <c r="QUJ12074" s="18" t="s">
        <v>700</v>
      </c>
      <c r="QUK12074" s="18" t="s">
        <v>700</v>
      </c>
      <c r="QUL12074" s="18" t="s">
        <v>700</v>
      </c>
      <c r="QUM12074" s="18" t="s">
        <v>700</v>
      </c>
      <c r="QUN12074" s="18" t="s">
        <v>700</v>
      </c>
      <c r="QUO12074" s="18" t="s">
        <v>700</v>
      </c>
      <c r="QUP12074" s="18" t="s">
        <v>700</v>
      </c>
      <c r="QUQ12074" s="18" t="s">
        <v>700</v>
      </c>
      <c r="QUR12074" s="18" t="s">
        <v>700</v>
      </c>
      <c r="QUS12074" s="18" t="s">
        <v>700</v>
      </c>
      <c r="QUT12074" s="18" t="s">
        <v>700</v>
      </c>
      <c r="QUU12074" s="18" t="s">
        <v>700</v>
      </c>
      <c r="QUV12074" s="18" t="s">
        <v>700</v>
      </c>
      <c r="QUW12074" s="18" t="s">
        <v>700</v>
      </c>
      <c r="QUX12074" s="18" t="s">
        <v>700</v>
      </c>
      <c r="QUY12074" s="18" t="s">
        <v>700</v>
      </c>
      <c r="QUZ12074" s="18" t="s">
        <v>700</v>
      </c>
      <c r="QVA12074" s="18" t="s">
        <v>700</v>
      </c>
      <c r="QVB12074" s="18" t="s">
        <v>700</v>
      </c>
      <c r="QVC12074" s="18" t="s">
        <v>700</v>
      </c>
      <c r="QVD12074" s="18" t="s">
        <v>700</v>
      </c>
      <c r="QVE12074" s="18" t="s">
        <v>700</v>
      </c>
      <c r="QVF12074" s="18" t="s">
        <v>700</v>
      </c>
      <c r="QVG12074" s="18" t="s">
        <v>700</v>
      </c>
      <c r="QVH12074" s="18" t="s">
        <v>700</v>
      </c>
      <c r="QVI12074" s="18" t="s">
        <v>700</v>
      </c>
      <c r="QVJ12074" s="18" t="s">
        <v>700</v>
      </c>
      <c r="QVK12074" s="18" t="s">
        <v>700</v>
      </c>
      <c r="QVL12074" s="18" t="s">
        <v>700</v>
      </c>
      <c r="QVM12074" s="18" t="s">
        <v>700</v>
      </c>
      <c r="QVN12074" s="18" t="s">
        <v>700</v>
      </c>
      <c r="QVO12074" s="18" t="s">
        <v>700</v>
      </c>
      <c r="QVP12074" s="18" t="s">
        <v>700</v>
      </c>
      <c r="QVQ12074" s="18" t="s">
        <v>700</v>
      </c>
      <c r="QVR12074" s="18" t="s">
        <v>700</v>
      </c>
      <c r="QVS12074" s="18" t="s">
        <v>700</v>
      </c>
      <c r="QVT12074" s="18" t="s">
        <v>700</v>
      </c>
      <c r="QVU12074" s="18" t="s">
        <v>700</v>
      </c>
      <c r="QVV12074" s="18" t="s">
        <v>700</v>
      </c>
      <c r="QVW12074" s="18" t="s">
        <v>700</v>
      </c>
      <c r="QVX12074" s="18" t="s">
        <v>700</v>
      </c>
      <c r="QVY12074" s="18" t="s">
        <v>700</v>
      </c>
      <c r="QVZ12074" s="18" t="s">
        <v>700</v>
      </c>
      <c r="QWA12074" s="18" t="s">
        <v>700</v>
      </c>
      <c r="QWB12074" s="18" t="s">
        <v>700</v>
      </c>
      <c r="QWC12074" s="18" t="s">
        <v>700</v>
      </c>
      <c r="QWD12074" s="18" t="s">
        <v>700</v>
      </c>
      <c r="QWE12074" s="18" t="s">
        <v>700</v>
      </c>
      <c r="QWF12074" s="18" t="s">
        <v>700</v>
      </c>
      <c r="QWG12074" s="18" t="s">
        <v>700</v>
      </c>
      <c r="QWH12074" s="18" t="s">
        <v>700</v>
      </c>
      <c r="QWI12074" s="18" t="s">
        <v>700</v>
      </c>
      <c r="QWJ12074" s="18" t="s">
        <v>700</v>
      </c>
      <c r="QWK12074" s="18" t="s">
        <v>700</v>
      </c>
      <c r="QWL12074" s="18" t="s">
        <v>700</v>
      </c>
      <c r="QWM12074" s="18" t="s">
        <v>700</v>
      </c>
      <c r="QWN12074" s="18" t="s">
        <v>700</v>
      </c>
      <c r="QWO12074" s="18" t="s">
        <v>700</v>
      </c>
      <c r="QWP12074" s="18" t="s">
        <v>700</v>
      </c>
      <c r="QWQ12074" s="18" t="s">
        <v>700</v>
      </c>
      <c r="QWR12074" s="18" t="s">
        <v>700</v>
      </c>
      <c r="QWS12074" s="18" t="s">
        <v>700</v>
      </c>
      <c r="QWT12074" s="18" t="s">
        <v>700</v>
      </c>
      <c r="QWU12074" s="18" t="s">
        <v>700</v>
      </c>
      <c r="QWV12074" s="18" t="s">
        <v>700</v>
      </c>
      <c r="QWW12074" s="18" t="s">
        <v>700</v>
      </c>
      <c r="QWX12074" s="18" t="s">
        <v>700</v>
      </c>
      <c r="QWY12074" s="18" t="s">
        <v>700</v>
      </c>
      <c r="QWZ12074" s="18" t="s">
        <v>700</v>
      </c>
      <c r="QXA12074" s="18" t="s">
        <v>700</v>
      </c>
      <c r="QXB12074" s="18" t="s">
        <v>700</v>
      </c>
      <c r="QXC12074" s="18" t="s">
        <v>700</v>
      </c>
      <c r="QXD12074" s="18" t="s">
        <v>700</v>
      </c>
      <c r="QXE12074" s="18" t="s">
        <v>700</v>
      </c>
      <c r="QXF12074" s="18" t="s">
        <v>700</v>
      </c>
      <c r="QXG12074" s="18" t="s">
        <v>700</v>
      </c>
      <c r="QXH12074" s="18" t="s">
        <v>700</v>
      </c>
      <c r="QXI12074" s="18" t="s">
        <v>700</v>
      </c>
      <c r="QXJ12074" s="18" t="s">
        <v>700</v>
      </c>
      <c r="QXK12074" s="18" t="s">
        <v>700</v>
      </c>
      <c r="QXL12074" s="18" t="s">
        <v>700</v>
      </c>
      <c r="QXM12074" s="18" t="s">
        <v>700</v>
      </c>
      <c r="QXN12074" s="18" t="s">
        <v>700</v>
      </c>
      <c r="QXO12074" s="18" t="s">
        <v>700</v>
      </c>
      <c r="QXP12074" s="18" t="s">
        <v>700</v>
      </c>
      <c r="QXQ12074" s="18" t="s">
        <v>700</v>
      </c>
      <c r="QXR12074" s="18" t="s">
        <v>700</v>
      </c>
      <c r="QXS12074" s="18" t="s">
        <v>700</v>
      </c>
      <c r="QXT12074" s="18" t="s">
        <v>700</v>
      </c>
      <c r="QXU12074" s="18" t="s">
        <v>700</v>
      </c>
      <c r="QXV12074" s="18" t="s">
        <v>700</v>
      </c>
      <c r="QXW12074" s="18" t="s">
        <v>700</v>
      </c>
      <c r="QXX12074" s="18" t="s">
        <v>700</v>
      </c>
      <c r="QXY12074" s="18" t="s">
        <v>700</v>
      </c>
      <c r="QXZ12074" s="18" t="s">
        <v>700</v>
      </c>
      <c r="QYA12074" s="18" t="s">
        <v>700</v>
      </c>
      <c r="QYB12074" s="18" t="s">
        <v>700</v>
      </c>
      <c r="QYC12074" s="18" t="s">
        <v>700</v>
      </c>
      <c r="QYD12074" s="18" t="s">
        <v>700</v>
      </c>
      <c r="QYE12074" s="18" t="s">
        <v>700</v>
      </c>
      <c r="QYF12074" s="18" t="s">
        <v>700</v>
      </c>
      <c r="QYG12074" s="18" t="s">
        <v>700</v>
      </c>
      <c r="QYH12074" s="18" t="s">
        <v>700</v>
      </c>
      <c r="QYI12074" s="18" t="s">
        <v>700</v>
      </c>
      <c r="QYJ12074" s="18" t="s">
        <v>700</v>
      </c>
      <c r="QYK12074" s="18" t="s">
        <v>700</v>
      </c>
      <c r="QYL12074" s="18" t="s">
        <v>700</v>
      </c>
      <c r="QYM12074" s="18" t="s">
        <v>700</v>
      </c>
      <c r="QYN12074" s="18" t="s">
        <v>700</v>
      </c>
      <c r="QYO12074" s="18" t="s">
        <v>700</v>
      </c>
      <c r="QYP12074" s="18" t="s">
        <v>700</v>
      </c>
      <c r="QYQ12074" s="18" t="s">
        <v>700</v>
      </c>
      <c r="QYR12074" s="18" t="s">
        <v>700</v>
      </c>
      <c r="QYS12074" s="18" t="s">
        <v>700</v>
      </c>
      <c r="QYT12074" s="18" t="s">
        <v>700</v>
      </c>
      <c r="QYU12074" s="18" t="s">
        <v>700</v>
      </c>
      <c r="QYV12074" s="18" t="s">
        <v>700</v>
      </c>
      <c r="QYW12074" s="18" t="s">
        <v>700</v>
      </c>
      <c r="QYX12074" s="18" t="s">
        <v>700</v>
      </c>
      <c r="QYY12074" s="18" t="s">
        <v>700</v>
      </c>
      <c r="QYZ12074" s="18" t="s">
        <v>700</v>
      </c>
      <c r="QZA12074" s="18" t="s">
        <v>700</v>
      </c>
      <c r="QZB12074" s="18" t="s">
        <v>700</v>
      </c>
      <c r="QZC12074" s="18" t="s">
        <v>700</v>
      </c>
      <c r="QZD12074" s="18" t="s">
        <v>700</v>
      </c>
      <c r="QZE12074" s="18" t="s">
        <v>700</v>
      </c>
      <c r="QZF12074" s="18" t="s">
        <v>700</v>
      </c>
      <c r="QZG12074" s="18" t="s">
        <v>700</v>
      </c>
      <c r="QZH12074" s="18" t="s">
        <v>700</v>
      </c>
      <c r="QZI12074" s="18" t="s">
        <v>700</v>
      </c>
      <c r="QZJ12074" s="18" t="s">
        <v>700</v>
      </c>
      <c r="QZK12074" s="18" t="s">
        <v>700</v>
      </c>
      <c r="QZL12074" s="18" t="s">
        <v>700</v>
      </c>
      <c r="QZM12074" s="18" t="s">
        <v>700</v>
      </c>
      <c r="QZN12074" s="18" t="s">
        <v>700</v>
      </c>
      <c r="QZO12074" s="18" t="s">
        <v>700</v>
      </c>
      <c r="QZP12074" s="18" t="s">
        <v>700</v>
      </c>
      <c r="QZQ12074" s="18" t="s">
        <v>700</v>
      </c>
      <c r="QZR12074" s="18" t="s">
        <v>700</v>
      </c>
      <c r="QZS12074" s="18" t="s">
        <v>700</v>
      </c>
      <c r="QZT12074" s="18" t="s">
        <v>700</v>
      </c>
      <c r="QZU12074" s="18" t="s">
        <v>700</v>
      </c>
      <c r="QZV12074" s="18" t="s">
        <v>700</v>
      </c>
      <c r="QZW12074" s="18" t="s">
        <v>700</v>
      </c>
      <c r="QZX12074" s="18" t="s">
        <v>700</v>
      </c>
      <c r="QZY12074" s="18" t="s">
        <v>700</v>
      </c>
      <c r="QZZ12074" s="18" t="s">
        <v>700</v>
      </c>
      <c r="RAA12074" s="18" t="s">
        <v>700</v>
      </c>
      <c r="RAB12074" s="18" t="s">
        <v>700</v>
      </c>
      <c r="RAC12074" s="18" t="s">
        <v>700</v>
      </c>
      <c r="RAD12074" s="18" t="s">
        <v>700</v>
      </c>
      <c r="RAE12074" s="18" t="s">
        <v>700</v>
      </c>
      <c r="RAF12074" s="18" t="s">
        <v>700</v>
      </c>
      <c r="RAG12074" s="18" t="s">
        <v>700</v>
      </c>
      <c r="RAH12074" s="18" t="s">
        <v>700</v>
      </c>
      <c r="RAI12074" s="18" t="s">
        <v>700</v>
      </c>
      <c r="RAJ12074" s="18" t="s">
        <v>700</v>
      </c>
      <c r="RAK12074" s="18" t="s">
        <v>700</v>
      </c>
      <c r="RAL12074" s="18" t="s">
        <v>700</v>
      </c>
      <c r="RAM12074" s="18" t="s">
        <v>700</v>
      </c>
      <c r="RAN12074" s="18" t="s">
        <v>700</v>
      </c>
      <c r="RAO12074" s="18" t="s">
        <v>700</v>
      </c>
      <c r="RAP12074" s="18" t="s">
        <v>700</v>
      </c>
      <c r="RAQ12074" s="18" t="s">
        <v>700</v>
      </c>
      <c r="RAR12074" s="18" t="s">
        <v>700</v>
      </c>
      <c r="RAS12074" s="18" t="s">
        <v>700</v>
      </c>
      <c r="RAT12074" s="18" t="s">
        <v>700</v>
      </c>
      <c r="RAU12074" s="18" t="s">
        <v>700</v>
      </c>
      <c r="RAV12074" s="18" t="s">
        <v>700</v>
      </c>
      <c r="RAW12074" s="18" t="s">
        <v>700</v>
      </c>
      <c r="RAX12074" s="18" t="s">
        <v>700</v>
      </c>
      <c r="RAY12074" s="18" t="s">
        <v>700</v>
      </c>
      <c r="RAZ12074" s="18" t="s">
        <v>700</v>
      </c>
      <c r="RBA12074" s="18" t="s">
        <v>700</v>
      </c>
      <c r="RBB12074" s="18" t="s">
        <v>700</v>
      </c>
      <c r="RBC12074" s="18" t="s">
        <v>700</v>
      </c>
      <c r="RBD12074" s="18" t="s">
        <v>700</v>
      </c>
      <c r="RBE12074" s="18" t="s">
        <v>700</v>
      </c>
      <c r="RBF12074" s="18" t="s">
        <v>700</v>
      </c>
      <c r="RBG12074" s="18" t="s">
        <v>700</v>
      </c>
      <c r="RBH12074" s="18" t="s">
        <v>700</v>
      </c>
      <c r="RBI12074" s="18" t="s">
        <v>700</v>
      </c>
      <c r="RBJ12074" s="18" t="s">
        <v>700</v>
      </c>
      <c r="RBK12074" s="18" t="s">
        <v>700</v>
      </c>
      <c r="RBL12074" s="18" t="s">
        <v>700</v>
      </c>
      <c r="RBM12074" s="18" t="s">
        <v>700</v>
      </c>
      <c r="RBN12074" s="18" t="s">
        <v>700</v>
      </c>
      <c r="RBO12074" s="18" t="s">
        <v>700</v>
      </c>
      <c r="RBP12074" s="18" t="s">
        <v>700</v>
      </c>
      <c r="RBQ12074" s="18" t="s">
        <v>700</v>
      </c>
      <c r="RBR12074" s="18" t="s">
        <v>700</v>
      </c>
      <c r="RBS12074" s="18" t="s">
        <v>700</v>
      </c>
      <c r="RBT12074" s="18" t="s">
        <v>700</v>
      </c>
      <c r="RBU12074" s="18" t="s">
        <v>700</v>
      </c>
      <c r="RBV12074" s="18" t="s">
        <v>700</v>
      </c>
      <c r="RBW12074" s="18" t="s">
        <v>700</v>
      </c>
      <c r="RBX12074" s="18" t="s">
        <v>700</v>
      </c>
      <c r="RBY12074" s="18" t="s">
        <v>700</v>
      </c>
      <c r="RBZ12074" s="18" t="s">
        <v>700</v>
      </c>
      <c r="RCA12074" s="18" t="s">
        <v>700</v>
      </c>
      <c r="RCB12074" s="18" t="s">
        <v>700</v>
      </c>
      <c r="RCC12074" s="18" t="s">
        <v>700</v>
      </c>
      <c r="RCD12074" s="18" t="s">
        <v>700</v>
      </c>
      <c r="RCE12074" s="18" t="s">
        <v>700</v>
      </c>
      <c r="RCF12074" s="18" t="s">
        <v>700</v>
      </c>
      <c r="RCG12074" s="18" t="s">
        <v>700</v>
      </c>
      <c r="RCH12074" s="18" t="s">
        <v>700</v>
      </c>
      <c r="RCI12074" s="18" t="s">
        <v>700</v>
      </c>
      <c r="RCJ12074" s="18" t="s">
        <v>700</v>
      </c>
      <c r="RCK12074" s="18" t="s">
        <v>700</v>
      </c>
      <c r="RCL12074" s="18" t="s">
        <v>700</v>
      </c>
      <c r="RCM12074" s="18" t="s">
        <v>700</v>
      </c>
      <c r="RCN12074" s="18" t="s">
        <v>700</v>
      </c>
      <c r="RCO12074" s="18" t="s">
        <v>700</v>
      </c>
      <c r="RCP12074" s="18" t="s">
        <v>700</v>
      </c>
      <c r="RCQ12074" s="18" t="s">
        <v>700</v>
      </c>
      <c r="RCR12074" s="18" t="s">
        <v>700</v>
      </c>
      <c r="RCS12074" s="18" t="s">
        <v>700</v>
      </c>
      <c r="RCT12074" s="18" t="s">
        <v>700</v>
      </c>
      <c r="RCU12074" s="18" t="s">
        <v>700</v>
      </c>
      <c r="RCV12074" s="18" t="s">
        <v>700</v>
      </c>
      <c r="RCW12074" s="18" t="s">
        <v>700</v>
      </c>
      <c r="RCX12074" s="18" t="s">
        <v>700</v>
      </c>
      <c r="RCY12074" s="18" t="s">
        <v>700</v>
      </c>
      <c r="RCZ12074" s="18" t="s">
        <v>700</v>
      </c>
      <c r="RDA12074" s="18" t="s">
        <v>700</v>
      </c>
      <c r="RDB12074" s="18" t="s">
        <v>700</v>
      </c>
      <c r="RDC12074" s="18" t="s">
        <v>700</v>
      </c>
      <c r="RDD12074" s="18" t="s">
        <v>700</v>
      </c>
      <c r="RDE12074" s="18" t="s">
        <v>700</v>
      </c>
      <c r="RDF12074" s="18" t="s">
        <v>700</v>
      </c>
      <c r="RDG12074" s="18" t="s">
        <v>700</v>
      </c>
      <c r="RDH12074" s="18" t="s">
        <v>700</v>
      </c>
      <c r="RDI12074" s="18" t="s">
        <v>700</v>
      </c>
      <c r="RDJ12074" s="18" t="s">
        <v>700</v>
      </c>
      <c r="RDK12074" s="18" t="s">
        <v>700</v>
      </c>
      <c r="RDL12074" s="18" t="s">
        <v>700</v>
      </c>
      <c r="RDM12074" s="18" t="s">
        <v>700</v>
      </c>
      <c r="RDN12074" s="18" t="s">
        <v>700</v>
      </c>
      <c r="RDO12074" s="18" t="s">
        <v>700</v>
      </c>
      <c r="RDP12074" s="18" t="s">
        <v>700</v>
      </c>
      <c r="RDQ12074" s="18" t="s">
        <v>700</v>
      </c>
      <c r="RDR12074" s="18" t="s">
        <v>700</v>
      </c>
      <c r="RDS12074" s="18" t="s">
        <v>700</v>
      </c>
      <c r="RDT12074" s="18" t="s">
        <v>700</v>
      </c>
      <c r="RDU12074" s="18" t="s">
        <v>700</v>
      </c>
      <c r="RDV12074" s="18" t="s">
        <v>700</v>
      </c>
      <c r="RDW12074" s="18" t="s">
        <v>700</v>
      </c>
      <c r="RDX12074" s="18" t="s">
        <v>700</v>
      </c>
      <c r="RDY12074" s="18" t="s">
        <v>700</v>
      </c>
      <c r="RDZ12074" s="18" t="s">
        <v>700</v>
      </c>
      <c r="REA12074" s="18" t="s">
        <v>700</v>
      </c>
      <c r="REB12074" s="18" t="s">
        <v>700</v>
      </c>
      <c r="REC12074" s="18" t="s">
        <v>700</v>
      </c>
      <c r="RED12074" s="18" t="s">
        <v>700</v>
      </c>
      <c r="REE12074" s="18" t="s">
        <v>700</v>
      </c>
      <c r="REF12074" s="18" t="s">
        <v>700</v>
      </c>
      <c r="REG12074" s="18" t="s">
        <v>700</v>
      </c>
      <c r="REH12074" s="18" t="s">
        <v>700</v>
      </c>
      <c r="REI12074" s="18" t="s">
        <v>700</v>
      </c>
      <c r="REJ12074" s="18" t="s">
        <v>700</v>
      </c>
      <c r="REK12074" s="18" t="s">
        <v>700</v>
      </c>
      <c r="REL12074" s="18" t="s">
        <v>700</v>
      </c>
      <c r="REM12074" s="18" t="s">
        <v>700</v>
      </c>
      <c r="REN12074" s="18" t="s">
        <v>700</v>
      </c>
      <c r="REO12074" s="18" t="s">
        <v>700</v>
      </c>
      <c r="REP12074" s="18" t="s">
        <v>700</v>
      </c>
      <c r="REQ12074" s="18" t="s">
        <v>700</v>
      </c>
      <c r="RER12074" s="18" t="s">
        <v>700</v>
      </c>
      <c r="RES12074" s="18" t="s">
        <v>700</v>
      </c>
      <c r="RET12074" s="18" t="s">
        <v>700</v>
      </c>
      <c r="REU12074" s="18" t="s">
        <v>700</v>
      </c>
      <c r="REV12074" s="18" t="s">
        <v>700</v>
      </c>
      <c r="REW12074" s="18" t="s">
        <v>700</v>
      </c>
      <c r="REX12074" s="18" t="s">
        <v>700</v>
      </c>
      <c r="REY12074" s="18" t="s">
        <v>700</v>
      </c>
      <c r="REZ12074" s="18" t="s">
        <v>700</v>
      </c>
      <c r="RFA12074" s="18" t="s">
        <v>700</v>
      </c>
      <c r="RFB12074" s="18" t="s">
        <v>700</v>
      </c>
      <c r="RFC12074" s="18" t="s">
        <v>700</v>
      </c>
      <c r="RFD12074" s="18" t="s">
        <v>700</v>
      </c>
      <c r="RFE12074" s="18" t="s">
        <v>700</v>
      </c>
      <c r="RFF12074" s="18" t="s">
        <v>700</v>
      </c>
      <c r="RFG12074" s="18" t="s">
        <v>700</v>
      </c>
      <c r="RFH12074" s="18" t="s">
        <v>700</v>
      </c>
      <c r="RFI12074" s="18" t="s">
        <v>700</v>
      </c>
      <c r="RFJ12074" s="18" t="s">
        <v>700</v>
      </c>
      <c r="RFK12074" s="18" t="s">
        <v>700</v>
      </c>
      <c r="RFL12074" s="18" t="s">
        <v>700</v>
      </c>
      <c r="RFM12074" s="18" t="s">
        <v>700</v>
      </c>
      <c r="RFN12074" s="18" t="s">
        <v>700</v>
      </c>
      <c r="RFO12074" s="18" t="s">
        <v>700</v>
      </c>
      <c r="RFP12074" s="18" t="s">
        <v>700</v>
      </c>
      <c r="RFQ12074" s="18" t="s">
        <v>700</v>
      </c>
      <c r="RFR12074" s="18" t="s">
        <v>700</v>
      </c>
      <c r="RFS12074" s="18" t="s">
        <v>700</v>
      </c>
      <c r="RFT12074" s="18" t="s">
        <v>700</v>
      </c>
      <c r="RFU12074" s="18" t="s">
        <v>700</v>
      </c>
      <c r="RFV12074" s="18" t="s">
        <v>700</v>
      </c>
      <c r="RFW12074" s="18" t="s">
        <v>700</v>
      </c>
      <c r="RFX12074" s="18" t="s">
        <v>700</v>
      </c>
      <c r="RFY12074" s="18" t="s">
        <v>700</v>
      </c>
      <c r="RFZ12074" s="18" t="s">
        <v>700</v>
      </c>
      <c r="RGA12074" s="18" t="s">
        <v>700</v>
      </c>
      <c r="RGB12074" s="18" t="s">
        <v>700</v>
      </c>
      <c r="RGC12074" s="18" t="s">
        <v>700</v>
      </c>
      <c r="RGD12074" s="18" t="s">
        <v>700</v>
      </c>
      <c r="RGE12074" s="18" t="s">
        <v>700</v>
      </c>
      <c r="RGF12074" s="18" t="s">
        <v>700</v>
      </c>
      <c r="RGG12074" s="18" t="s">
        <v>700</v>
      </c>
      <c r="RGH12074" s="18" t="s">
        <v>700</v>
      </c>
      <c r="RGI12074" s="18" t="s">
        <v>700</v>
      </c>
      <c r="RGJ12074" s="18" t="s">
        <v>700</v>
      </c>
      <c r="RGK12074" s="18" t="s">
        <v>700</v>
      </c>
      <c r="RGL12074" s="18" t="s">
        <v>700</v>
      </c>
      <c r="RGM12074" s="18" t="s">
        <v>700</v>
      </c>
      <c r="RGN12074" s="18" t="s">
        <v>700</v>
      </c>
      <c r="RGO12074" s="18" t="s">
        <v>700</v>
      </c>
      <c r="RGP12074" s="18" t="s">
        <v>700</v>
      </c>
      <c r="RGQ12074" s="18" t="s">
        <v>700</v>
      </c>
      <c r="RGR12074" s="18" t="s">
        <v>700</v>
      </c>
      <c r="RGS12074" s="18" t="s">
        <v>700</v>
      </c>
      <c r="RGT12074" s="18" t="s">
        <v>700</v>
      </c>
      <c r="RGU12074" s="18" t="s">
        <v>700</v>
      </c>
      <c r="RGV12074" s="18" t="s">
        <v>700</v>
      </c>
      <c r="RGW12074" s="18" t="s">
        <v>700</v>
      </c>
      <c r="RGX12074" s="18" t="s">
        <v>700</v>
      </c>
      <c r="RGY12074" s="18" t="s">
        <v>700</v>
      </c>
      <c r="RGZ12074" s="18" t="s">
        <v>700</v>
      </c>
      <c r="RHA12074" s="18" t="s">
        <v>700</v>
      </c>
      <c r="RHB12074" s="18" t="s">
        <v>700</v>
      </c>
      <c r="RHC12074" s="18" t="s">
        <v>700</v>
      </c>
      <c r="RHD12074" s="18" t="s">
        <v>700</v>
      </c>
      <c r="RHE12074" s="18" t="s">
        <v>700</v>
      </c>
      <c r="RHF12074" s="18" t="s">
        <v>700</v>
      </c>
      <c r="RHG12074" s="18" t="s">
        <v>700</v>
      </c>
      <c r="RHH12074" s="18" t="s">
        <v>700</v>
      </c>
      <c r="RHI12074" s="18" t="s">
        <v>700</v>
      </c>
      <c r="RHJ12074" s="18" t="s">
        <v>700</v>
      </c>
      <c r="RHK12074" s="18" t="s">
        <v>700</v>
      </c>
      <c r="RHL12074" s="18" t="s">
        <v>700</v>
      </c>
      <c r="RHM12074" s="18" t="s">
        <v>700</v>
      </c>
      <c r="RHN12074" s="18" t="s">
        <v>700</v>
      </c>
      <c r="RHO12074" s="18" t="s">
        <v>700</v>
      </c>
      <c r="RHP12074" s="18" t="s">
        <v>700</v>
      </c>
      <c r="RHQ12074" s="18" t="s">
        <v>700</v>
      </c>
      <c r="RHR12074" s="18" t="s">
        <v>700</v>
      </c>
      <c r="RHS12074" s="18" t="s">
        <v>700</v>
      </c>
      <c r="RHT12074" s="18" t="s">
        <v>700</v>
      </c>
      <c r="RHU12074" s="18" t="s">
        <v>700</v>
      </c>
      <c r="RHV12074" s="18" t="s">
        <v>700</v>
      </c>
      <c r="RHW12074" s="18" t="s">
        <v>700</v>
      </c>
      <c r="RHX12074" s="18" t="s">
        <v>700</v>
      </c>
      <c r="RHY12074" s="18" t="s">
        <v>700</v>
      </c>
      <c r="RHZ12074" s="18" t="s">
        <v>700</v>
      </c>
      <c r="RIA12074" s="18" t="s">
        <v>700</v>
      </c>
      <c r="RIB12074" s="18" t="s">
        <v>700</v>
      </c>
      <c r="RIC12074" s="18" t="s">
        <v>700</v>
      </c>
      <c r="RID12074" s="18" t="s">
        <v>700</v>
      </c>
      <c r="RIE12074" s="18" t="s">
        <v>700</v>
      </c>
      <c r="RIF12074" s="18" t="s">
        <v>700</v>
      </c>
      <c r="RIG12074" s="18" t="s">
        <v>700</v>
      </c>
      <c r="RIH12074" s="18" t="s">
        <v>700</v>
      </c>
      <c r="RII12074" s="18" t="s">
        <v>700</v>
      </c>
      <c r="RIJ12074" s="18" t="s">
        <v>700</v>
      </c>
      <c r="RIK12074" s="18" t="s">
        <v>700</v>
      </c>
      <c r="RIL12074" s="18" t="s">
        <v>700</v>
      </c>
      <c r="RIM12074" s="18" t="s">
        <v>700</v>
      </c>
      <c r="RIN12074" s="18" t="s">
        <v>700</v>
      </c>
      <c r="RIO12074" s="18" t="s">
        <v>700</v>
      </c>
      <c r="RIP12074" s="18" t="s">
        <v>700</v>
      </c>
      <c r="RIQ12074" s="18" t="s">
        <v>700</v>
      </c>
      <c r="RIR12074" s="18" t="s">
        <v>700</v>
      </c>
      <c r="RIS12074" s="18" t="s">
        <v>700</v>
      </c>
      <c r="RIT12074" s="18" t="s">
        <v>700</v>
      </c>
      <c r="RIU12074" s="18" t="s">
        <v>700</v>
      </c>
      <c r="RIV12074" s="18" t="s">
        <v>700</v>
      </c>
      <c r="RIW12074" s="18" t="s">
        <v>700</v>
      </c>
      <c r="RIX12074" s="18" t="s">
        <v>700</v>
      </c>
      <c r="RIY12074" s="18" t="s">
        <v>700</v>
      </c>
      <c r="RIZ12074" s="18" t="s">
        <v>700</v>
      </c>
      <c r="RJA12074" s="18" t="s">
        <v>700</v>
      </c>
      <c r="RJB12074" s="18" t="s">
        <v>700</v>
      </c>
      <c r="RJC12074" s="18" t="s">
        <v>700</v>
      </c>
      <c r="RJD12074" s="18" t="s">
        <v>700</v>
      </c>
      <c r="RJE12074" s="18" t="s">
        <v>700</v>
      </c>
      <c r="RJF12074" s="18" t="s">
        <v>700</v>
      </c>
      <c r="RJG12074" s="18" t="s">
        <v>700</v>
      </c>
      <c r="RJH12074" s="18" t="s">
        <v>700</v>
      </c>
      <c r="RJI12074" s="18" t="s">
        <v>700</v>
      </c>
      <c r="RJJ12074" s="18" t="s">
        <v>700</v>
      </c>
      <c r="RJK12074" s="18" t="s">
        <v>700</v>
      </c>
      <c r="RJL12074" s="18" t="s">
        <v>700</v>
      </c>
      <c r="RJM12074" s="18" t="s">
        <v>700</v>
      </c>
      <c r="RJN12074" s="18" t="s">
        <v>700</v>
      </c>
      <c r="RJO12074" s="18" t="s">
        <v>700</v>
      </c>
      <c r="RJP12074" s="18" t="s">
        <v>700</v>
      </c>
      <c r="RJQ12074" s="18" t="s">
        <v>700</v>
      </c>
      <c r="RJR12074" s="18" t="s">
        <v>700</v>
      </c>
      <c r="RJS12074" s="18" t="s">
        <v>700</v>
      </c>
      <c r="RJT12074" s="18" t="s">
        <v>700</v>
      </c>
      <c r="RJU12074" s="18" t="s">
        <v>700</v>
      </c>
      <c r="RJV12074" s="18" t="s">
        <v>700</v>
      </c>
      <c r="RJW12074" s="18" t="s">
        <v>700</v>
      </c>
      <c r="RJX12074" s="18" t="s">
        <v>700</v>
      </c>
      <c r="RJY12074" s="18" t="s">
        <v>700</v>
      </c>
      <c r="RJZ12074" s="18" t="s">
        <v>700</v>
      </c>
      <c r="RKA12074" s="18" t="s">
        <v>700</v>
      </c>
      <c r="RKB12074" s="18" t="s">
        <v>700</v>
      </c>
      <c r="RKC12074" s="18" t="s">
        <v>700</v>
      </c>
      <c r="RKD12074" s="18" t="s">
        <v>700</v>
      </c>
      <c r="RKE12074" s="18" t="s">
        <v>700</v>
      </c>
      <c r="RKF12074" s="18" t="s">
        <v>700</v>
      </c>
      <c r="RKG12074" s="18" t="s">
        <v>700</v>
      </c>
      <c r="RKH12074" s="18" t="s">
        <v>700</v>
      </c>
      <c r="RKI12074" s="18" t="s">
        <v>700</v>
      </c>
      <c r="RKJ12074" s="18" t="s">
        <v>700</v>
      </c>
      <c r="RKK12074" s="18" t="s">
        <v>700</v>
      </c>
      <c r="RKL12074" s="18" t="s">
        <v>700</v>
      </c>
      <c r="RKM12074" s="18" t="s">
        <v>700</v>
      </c>
      <c r="RKN12074" s="18" t="s">
        <v>700</v>
      </c>
      <c r="RKO12074" s="18" t="s">
        <v>700</v>
      </c>
      <c r="RKP12074" s="18" t="s">
        <v>700</v>
      </c>
      <c r="RKQ12074" s="18" t="s">
        <v>700</v>
      </c>
      <c r="RKR12074" s="18" t="s">
        <v>700</v>
      </c>
      <c r="RKS12074" s="18" t="s">
        <v>700</v>
      </c>
      <c r="RKT12074" s="18" t="s">
        <v>700</v>
      </c>
      <c r="RKU12074" s="18" t="s">
        <v>700</v>
      </c>
      <c r="RKV12074" s="18" t="s">
        <v>700</v>
      </c>
      <c r="RKW12074" s="18" t="s">
        <v>700</v>
      </c>
      <c r="RKX12074" s="18" t="s">
        <v>700</v>
      </c>
      <c r="RKY12074" s="18" t="s">
        <v>700</v>
      </c>
      <c r="RKZ12074" s="18" t="s">
        <v>700</v>
      </c>
      <c r="RLA12074" s="18" t="s">
        <v>700</v>
      </c>
      <c r="RLB12074" s="18" t="s">
        <v>700</v>
      </c>
      <c r="RLC12074" s="18" t="s">
        <v>700</v>
      </c>
      <c r="RLD12074" s="18" t="s">
        <v>700</v>
      </c>
      <c r="RLE12074" s="18" t="s">
        <v>700</v>
      </c>
      <c r="RLF12074" s="18" t="s">
        <v>700</v>
      </c>
      <c r="RLG12074" s="18" t="s">
        <v>700</v>
      </c>
      <c r="RLH12074" s="18" t="s">
        <v>700</v>
      </c>
      <c r="RLI12074" s="18" t="s">
        <v>700</v>
      </c>
      <c r="RLJ12074" s="18" t="s">
        <v>700</v>
      </c>
      <c r="RLK12074" s="18" t="s">
        <v>700</v>
      </c>
      <c r="RLL12074" s="18" t="s">
        <v>700</v>
      </c>
      <c r="RLM12074" s="18" t="s">
        <v>700</v>
      </c>
      <c r="RLN12074" s="18" t="s">
        <v>700</v>
      </c>
      <c r="RLO12074" s="18" t="s">
        <v>700</v>
      </c>
      <c r="RLP12074" s="18" t="s">
        <v>700</v>
      </c>
      <c r="RLQ12074" s="18" t="s">
        <v>700</v>
      </c>
      <c r="RLR12074" s="18" t="s">
        <v>700</v>
      </c>
      <c r="RLS12074" s="18" t="s">
        <v>700</v>
      </c>
      <c r="RLT12074" s="18" t="s">
        <v>700</v>
      </c>
      <c r="RLU12074" s="18" t="s">
        <v>700</v>
      </c>
      <c r="RLV12074" s="18" t="s">
        <v>700</v>
      </c>
      <c r="RLW12074" s="18" t="s">
        <v>700</v>
      </c>
      <c r="RLX12074" s="18" t="s">
        <v>700</v>
      </c>
      <c r="RLY12074" s="18" t="s">
        <v>700</v>
      </c>
      <c r="RLZ12074" s="18" t="s">
        <v>700</v>
      </c>
      <c r="RMA12074" s="18" t="s">
        <v>700</v>
      </c>
      <c r="RMB12074" s="18" t="s">
        <v>700</v>
      </c>
      <c r="RMC12074" s="18" t="s">
        <v>700</v>
      </c>
      <c r="RMD12074" s="18" t="s">
        <v>700</v>
      </c>
      <c r="RME12074" s="18" t="s">
        <v>700</v>
      </c>
      <c r="RMF12074" s="18" t="s">
        <v>700</v>
      </c>
      <c r="RMG12074" s="18" t="s">
        <v>700</v>
      </c>
      <c r="RMH12074" s="18" t="s">
        <v>700</v>
      </c>
      <c r="RMI12074" s="18" t="s">
        <v>700</v>
      </c>
      <c r="RMJ12074" s="18" t="s">
        <v>700</v>
      </c>
      <c r="RMK12074" s="18" t="s">
        <v>700</v>
      </c>
      <c r="RML12074" s="18" t="s">
        <v>700</v>
      </c>
      <c r="RMM12074" s="18" t="s">
        <v>700</v>
      </c>
      <c r="RMN12074" s="18" t="s">
        <v>700</v>
      </c>
      <c r="RMO12074" s="18" t="s">
        <v>700</v>
      </c>
      <c r="RMP12074" s="18" t="s">
        <v>700</v>
      </c>
      <c r="RMQ12074" s="18" t="s">
        <v>700</v>
      </c>
      <c r="RMR12074" s="18" t="s">
        <v>700</v>
      </c>
      <c r="RMS12074" s="18" t="s">
        <v>700</v>
      </c>
      <c r="RMT12074" s="18" t="s">
        <v>700</v>
      </c>
      <c r="RMU12074" s="18" t="s">
        <v>700</v>
      </c>
      <c r="RMV12074" s="18" t="s">
        <v>700</v>
      </c>
      <c r="RMW12074" s="18" t="s">
        <v>700</v>
      </c>
      <c r="RMX12074" s="18" t="s">
        <v>700</v>
      </c>
      <c r="RMY12074" s="18" t="s">
        <v>700</v>
      </c>
      <c r="RMZ12074" s="18" t="s">
        <v>700</v>
      </c>
      <c r="RNA12074" s="18" t="s">
        <v>700</v>
      </c>
      <c r="RNB12074" s="18" t="s">
        <v>700</v>
      </c>
      <c r="RNC12074" s="18" t="s">
        <v>700</v>
      </c>
      <c r="RND12074" s="18" t="s">
        <v>700</v>
      </c>
      <c r="RNE12074" s="18" t="s">
        <v>700</v>
      </c>
      <c r="RNF12074" s="18" t="s">
        <v>700</v>
      </c>
      <c r="RNG12074" s="18" t="s">
        <v>700</v>
      </c>
      <c r="RNH12074" s="18" t="s">
        <v>700</v>
      </c>
      <c r="RNI12074" s="18" t="s">
        <v>700</v>
      </c>
      <c r="RNJ12074" s="18" t="s">
        <v>700</v>
      </c>
      <c r="RNK12074" s="18" t="s">
        <v>700</v>
      </c>
      <c r="RNL12074" s="18" t="s">
        <v>700</v>
      </c>
      <c r="RNM12074" s="18" t="s">
        <v>700</v>
      </c>
      <c r="RNN12074" s="18" t="s">
        <v>700</v>
      </c>
      <c r="RNO12074" s="18" t="s">
        <v>700</v>
      </c>
      <c r="RNP12074" s="18" t="s">
        <v>700</v>
      </c>
      <c r="RNQ12074" s="18" t="s">
        <v>700</v>
      </c>
      <c r="RNR12074" s="18" t="s">
        <v>700</v>
      </c>
      <c r="RNS12074" s="18" t="s">
        <v>700</v>
      </c>
      <c r="RNT12074" s="18" t="s">
        <v>700</v>
      </c>
      <c r="RNU12074" s="18" t="s">
        <v>700</v>
      </c>
      <c r="RNV12074" s="18" t="s">
        <v>700</v>
      </c>
      <c r="RNW12074" s="18" t="s">
        <v>700</v>
      </c>
      <c r="RNX12074" s="18" t="s">
        <v>700</v>
      </c>
      <c r="RNY12074" s="18" t="s">
        <v>700</v>
      </c>
      <c r="RNZ12074" s="18" t="s">
        <v>700</v>
      </c>
      <c r="ROA12074" s="18" t="s">
        <v>700</v>
      </c>
      <c r="ROB12074" s="18" t="s">
        <v>700</v>
      </c>
      <c r="ROC12074" s="18" t="s">
        <v>700</v>
      </c>
      <c r="ROD12074" s="18" t="s">
        <v>700</v>
      </c>
      <c r="ROE12074" s="18" t="s">
        <v>700</v>
      </c>
      <c r="ROF12074" s="18" t="s">
        <v>700</v>
      </c>
      <c r="ROG12074" s="18" t="s">
        <v>700</v>
      </c>
      <c r="ROH12074" s="18" t="s">
        <v>700</v>
      </c>
      <c r="ROI12074" s="18" t="s">
        <v>700</v>
      </c>
      <c r="ROJ12074" s="18" t="s">
        <v>700</v>
      </c>
      <c r="ROK12074" s="18" t="s">
        <v>700</v>
      </c>
      <c r="ROL12074" s="18" t="s">
        <v>700</v>
      </c>
      <c r="ROM12074" s="18" t="s">
        <v>700</v>
      </c>
      <c r="RON12074" s="18" t="s">
        <v>700</v>
      </c>
      <c r="ROO12074" s="18" t="s">
        <v>700</v>
      </c>
      <c r="ROP12074" s="18" t="s">
        <v>700</v>
      </c>
      <c r="ROQ12074" s="18" t="s">
        <v>700</v>
      </c>
      <c r="ROR12074" s="18" t="s">
        <v>700</v>
      </c>
      <c r="ROS12074" s="18" t="s">
        <v>700</v>
      </c>
      <c r="ROT12074" s="18" t="s">
        <v>700</v>
      </c>
      <c r="ROU12074" s="18" t="s">
        <v>700</v>
      </c>
      <c r="ROV12074" s="18" t="s">
        <v>700</v>
      </c>
      <c r="ROW12074" s="18" t="s">
        <v>700</v>
      </c>
      <c r="ROX12074" s="18" t="s">
        <v>700</v>
      </c>
      <c r="ROY12074" s="18" t="s">
        <v>700</v>
      </c>
      <c r="ROZ12074" s="18" t="s">
        <v>700</v>
      </c>
      <c r="RPA12074" s="18" t="s">
        <v>700</v>
      </c>
      <c r="RPB12074" s="18" t="s">
        <v>700</v>
      </c>
      <c r="RPC12074" s="18" t="s">
        <v>700</v>
      </c>
      <c r="RPD12074" s="18" t="s">
        <v>700</v>
      </c>
      <c r="RPE12074" s="18" t="s">
        <v>700</v>
      </c>
      <c r="RPF12074" s="18" t="s">
        <v>700</v>
      </c>
      <c r="RPG12074" s="18" t="s">
        <v>700</v>
      </c>
      <c r="RPH12074" s="18" t="s">
        <v>700</v>
      </c>
      <c r="RPI12074" s="18" t="s">
        <v>700</v>
      </c>
      <c r="RPJ12074" s="18" t="s">
        <v>700</v>
      </c>
      <c r="RPK12074" s="18" t="s">
        <v>700</v>
      </c>
      <c r="RPL12074" s="18" t="s">
        <v>700</v>
      </c>
      <c r="RPM12074" s="18" t="s">
        <v>700</v>
      </c>
      <c r="RPN12074" s="18" t="s">
        <v>700</v>
      </c>
      <c r="RPO12074" s="18" t="s">
        <v>700</v>
      </c>
      <c r="RPP12074" s="18" t="s">
        <v>700</v>
      </c>
      <c r="RPQ12074" s="18" t="s">
        <v>700</v>
      </c>
      <c r="RPR12074" s="18" t="s">
        <v>700</v>
      </c>
      <c r="RPS12074" s="18" t="s">
        <v>700</v>
      </c>
      <c r="RPT12074" s="18" t="s">
        <v>700</v>
      </c>
      <c r="RPU12074" s="18" t="s">
        <v>700</v>
      </c>
      <c r="RPV12074" s="18" t="s">
        <v>700</v>
      </c>
      <c r="RPW12074" s="18" t="s">
        <v>700</v>
      </c>
      <c r="RPX12074" s="18" t="s">
        <v>700</v>
      </c>
      <c r="RPY12074" s="18" t="s">
        <v>700</v>
      </c>
      <c r="RPZ12074" s="18" t="s">
        <v>700</v>
      </c>
      <c r="RQA12074" s="18" t="s">
        <v>700</v>
      </c>
      <c r="RQB12074" s="18" t="s">
        <v>700</v>
      </c>
      <c r="RQC12074" s="18" t="s">
        <v>700</v>
      </c>
      <c r="RQD12074" s="18" t="s">
        <v>700</v>
      </c>
      <c r="RQE12074" s="18" t="s">
        <v>700</v>
      </c>
      <c r="RQF12074" s="18" t="s">
        <v>700</v>
      </c>
      <c r="RQG12074" s="18" t="s">
        <v>700</v>
      </c>
      <c r="RQH12074" s="18" t="s">
        <v>700</v>
      </c>
      <c r="RQI12074" s="18" t="s">
        <v>700</v>
      </c>
      <c r="RQJ12074" s="18" t="s">
        <v>700</v>
      </c>
      <c r="RQK12074" s="18" t="s">
        <v>700</v>
      </c>
      <c r="RQL12074" s="18" t="s">
        <v>700</v>
      </c>
      <c r="RQM12074" s="18" t="s">
        <v>700</v>
      </c>
      <c r="RQN12074" s="18" t="s">
        <v>700</v>
      </c>
      <c r="RQO12074" s="18" t="s">
        <v>700</v>
      </c>
      <c r="RQP12074" s="18" t="s">
        <v>700</v>
      </c>
      <c r="RQQ12074" s="18" t="s">
        <v>700</v>
      </c>
      <c r="RQR12074" s="18" t="s">
        <v>700</v>
      </c>
      <c r="RQS12074" s="18" t="s">
        <v>700</v>
      </c>
      <c r="RQT12074" s="18" t="s">
        <v>700</v>
      </c>
      <c r="RQU12074" s="18" t="s">
        <v>700</v>
      </c>
      <c r="RQV12074" s="18" t="s">
        <v>700</v>
      </c>
      <c r="RQW12074" s="18" t="s">
        <v>700</v>
      </c>
      <c r="RQX12074" s="18" t="s">
        <v>700</v>
      </c>
      <c r="RQY12074" s="18" t="s">
        <v>700</v>
      </c>
      <c r="RQZ12074" s="18" t="s">
        <v>700</v>
      </c>
      <c r="RRA12074" s="18" t="s">
        <v>700</v>
      </c>
      <c r="RRB12074" s="18" t="s">
        <v>700</v>
      </c>
      <c r="RRC12074" s="18" t="s">
        <v>700</v>
      </c>
      <c r="RRD12074" s="18" t="s">
        <v>700</v>
      </c>
      <c r="RRE12074" s="18" t="s">
        <v>700</v>
      </c>
      <c r="RRF12074" s="18" t="s">
        <v>700</v>
      </c>
      <c r="RRG12074" s="18" t="s">
        <v>700</v>
      </c>
      <c r="RRH12074" s="18" t="s">
        <v>700</v>
      </c>
      <c r="RRI12074" s="18" t="s">
        <v>700</v>
      </c>
      <c r="RRJ12074" s="18" t="s">
        <v>700</v>
      </c>
      <c r="RRK12074" s="18" t="s">
        <v>700</v>
      </c>
      <c r="RRL12074" s="18" t="s">
        <v>700</v>
      </c>
      <c r="RRM12074" s="18" t="s">
        <v>700</v>
      </c>
      <c r="RRN12074" s="18" t="s">
        <v>700</v>
      </c>
      <c r="RRO12074" s="18" t="s">
        <v>700</v>
      </c>
      <c r="RRP12074" s="18" t="s">
        <v>700</v>
      </c>
      <c r="RRQ12074" s="18" t="s">
        <v>700</v>
      </c>
      <c r="RRR12074" s="18" t="s">
        <v>700</v>
      </c>
      <c r="RRS12074" s="18" t="s">
        <v>700</v>
      </c>
      <c r="RRT12074" s="18" t="s">
        <v>700</v>
      </c>
      <c r="RRU12074" s="18" t="s">
        <v>700</v>
      </c>
      <c r="RRV12074" s="18" t="s">
        <v>700</v>
      </c>
      <c r="RRW12074" s="18" t="s">
        <v>700</v>
      </c>
      <c r="RRX12074" s="18" t="s">
        <v>700</v>
      </c>
      <c r="RRY12074" s="18" t="s">
        <v>700</v>
      </c>
      <c r="RRZ12074" s="18" t="s">
        <v>700</v>
      </c>
      <c r="RSA12074" s="18" t="s">
        <v>700</v>
      </c>
      <c r="RSB12074" s="18" t="s">
        <v>700</v>
      </c>
      <c r="RSC12074" s="18" t="s">
        <v>700</v>
      </c>
      <c r="RSD12074" s="18" t="s">
        <v>700</v>
      </c>
      <c r="RSE12074" s="18" t="s">
        <v>700</v>
      </c>
      <c r="RSF12074" s="18" t="s">
        <v>700</v>
      </c>
      <c r="RSG12074" s="18" t="s">
        <v>700</v>
      </c>
      <c r="RSH12074" s="18" t="s">
        <v>700</v>
      </c>
      <c r="RSI12074" s="18" t="s">
        <v>700</v>
      </c>
      <c r="RSJ12074" s="18" t="s">
        <v>700</v>
      </c>
      <c r="RSK12074" s="18" t="s">
        <v>700</v>
      </c>
      <c r="RSL12074" s="18" t="s">
        <v>700</v>
      </c>
      <c r="RSM12074" s="18" t="s">
        <v>700</v>
      </c>
      <c r="RSN12074" s="18" t="s">
        <v>700</v>
      </c>
      <c r="RSO12074" s="18" t="s">
        <v>700</v>
      </c>
      <c r="RSP12074" s="18" t="s">
        <v>700</v>
      </c>
      <c r="RSQ12074" s="18" t="s">
        <v>700</v>
      </c>
      <c r="RSR12074" s="18" t="s">
        <v>700</v>
      </c>
      <c r="RSS12074" s="18" t="s">
        <v>700</v>
      </c>
      <c r="RST12074" s="18" t="s">
        <v>700</v>
      </c>
      <c r="RSU12074" s="18" t="s">
        <v>700</v>
      </c>
      <c r="RSV12074" s="18" t="s">
        <v>700</v>
      </c>
      <c r="RSW12074" s="18" t="s">
        <v>700</v>
      </c>
      <c r="RSX12074" s="18" t="s">
        <v>700</v>
      </c>
      <c r="RSY12074" s="18" t="s">
        <v>700</v>
      </c>
      <c r="RSZ12074" s="18" t="s">
        <v>700</v>
      </c>
      <c r="RTA12074" s="18" t="s">
        <v>700</v>
      </c>
      <c r="RTB12074" s="18" t="s">
        <v>700</v>
      </c>
      <c r="RTC12074" s="18" t="s">
        <v>700</v>
      </c>
      <c r="RTD12074" s="18" t="s">
        <v>700</v>
      </c>
      <c r="RTE12074" s="18" t="s">
        <v>700</v>
      </c>
      <c r="RTF12074" s="18" t="s">
        <v>700</v>
      </c>
      <c r="RTG12074" s="18" t="s">
        <v>700</v>
      </c>
      <c r="RTH12074" s="18" t="s">
        <v>700</v>
      </c>
      <c r="RTI12074" s="18" t="s">
        <v>700</v>
      </c>
      <c r="RTJ12074" s="18" t="s">
        <v>700</v>
      </c>
      <c r="RTK12074" s="18" t="s">
        <v>700</v>
      </c>
      <c r="RTL12074" s="18" t="s">
        <v>700</v>
      </c>
      <c r="RTM12074" s="18" t="s">
        <v>700</v>
      </c>
      <c r="RTN12074" s="18" t="s">
        <v>700</v>
      </c>
      <c r="RTO12074" s="18" t="s">
        <v>700</v>
      </c>
      <c r="RTP12074" s="18" t="s">
        <v>700</v>
      </c>
      <c r="RTQ12074" s="18" t="s">
        <v>700</v>
      </c>
      <c r="RTR12074" s="18" t="s">
        <v>700</v>
      </c>
      <c r="RTS12074" s="18" t="s">
        <v>700</v>
      </c>
      <c r="RTT12074" s="18" t="s">
        <v>700</v>
      </c>
      <c r="RTU12074" s="18" t="s">
        <v>700</v>
      </c>
      <c r="RTV12074" s="18" t="s">
        <v>700</v>
      </c>
      <c r="RTW12074" s="18" t="s">
        <v>700</v>
      </c>
      <c r="RTX12074" s="18" t="s">
        <v>700</v>
      </c>
      <c r="RTY12074" s="18" t="s">
        <v>700</v>
      </c>
      <c r="RTZ12074" s="18" t="s">
        <v>700</v>
      </c>
      <c r="RUA12074" s="18" t="s">
        <v>700</v>
      </c>
      <c r="RUB12074" s="18" t="s">
        <v>700</v>
      </c>
      <c r="RUC12074" s="18" t="s">
        <v>700</v>
      </c>
      <c r="RUD12074" s="18" t="s">
        <v>700</v>
      </c>
      <c r="RUE12074" s="18" t="s">
        <v>700</v>
      </c>
      <c r="RUF12074" s="18" t="s">
        <v>700</v>
      </c>
      <c r="RUG12074" s="18" t="s">
        <v>700</v>
      </c>
      <c r="RUH12074" s="18" t="s">
        <v>700</v>
      </c>
      <c r="RUI12074" s="18" t="s">
        <v>700</v>
      </c>
      <c r="RUJ12074" s="18" t="s">
        <v>700</v>
      </c>
      <c r="RUK12074" s="18" t="s">
        <v>700</v>
      </c>
      <c r="RUL12074" s="18" t="s">
        <v>700</v>
      </c>
      <c r="RUM12074" s="18" t="s">
        <v>700</v>
      </c>
      <c r="RUN12074" s="18" t="s">
        <v>700</v>
      </c>
      <c r="RUO12074" s="18" t="s">
        <v>700</v>
      </c>
      <c r="RUP12074" s="18" t="s">
        <v>700</v>
      </c>
      <c r="RUQ12074" s="18" t="s">
        <v>700</v>
      </c>
      <c r="RUR12074" s="18" t="s">
        <v>700</v>
      </c>
      <c r="RUS12074" s="18" t="s">
        <v>700</v>
      </c>
      <c r="RUT12074" s="18" t="s">
        <v>700</v>
      </c>
      <c r="RUU12074" s="18" t="s">
        <v>700</v>
      </c>
      <c r="RUV12074" s="18" t="s">
        <v>700</v>
      </c>
      <c r="RUW12074" s="18" t="s">
        <v>700</v>
      </c>
      <c r="RUX12074" s="18" t="s">
        <v>700</v>
      </c>
      <c r="RUY12074" s="18" t="s">
        <v>700</v>
      </c>
      <c r="RUZ12074" s="18" t="s">
        <v>700</v>
      </c>
      <c r="RVA12074" s="18" t="s">
        <v>700</v>
      </c>
      <c r="RVB12074" s="18" t="s">
        <v>700</v>
      </c>
      <c r="RVC12074" s="18" t="s">
        <v>700</v>
      </c>
      <c r="RVD12074" s="18" t="s">
        <v>700</v>
      </c>
      <c r="RVE12074" s="18" t="s">
        <v>700</v>
      </c>
      <c r="RVF12074" s="18" t="s">
        <v>700</v>
      </c>
      <c r="RVG12074" s="18" t="s">
        <v>700</v>
      </c>
      <c r="RVH12074" s="18" t="s">
        <v>700</v>
      </c>
      <c r="RVI12074" s="18" t="s">
        <v>700</v>
      </c>
      <c r="RVJ12074" s="18" t="s">
        <v>700</v>
      </c>
      <c r="RVK12074" s="18" t="s">
        <v>700</v>
      </c>
      <c r="RVL12074" s="18" t="s">
        <v>700</v>
      </c>
      <c r="RVM12074" s="18" t="s">
        <v>700</v>
      </c>
      <c r="RVN12074" s="18" t="s">
        <v>700</v>
      </c>
      <c r="RVO12074" s="18" t="s">
        <v>700</v>
      </c>
      <c r="RVP12074" s="18" t="s">
        <v>700</v>
      </c>
      <c r="RVQ12074" s="18" t="s">
        <v>700</v>
      </c>
      <c r="RVR12074" s="18" t="s">
        <v>700</v>
      </c>
      <c r="RVS12074" s="18" t="s">
        <v>700</v>
      </c>
      <c r="RVT12074" s="18" t="s">
        <v>700</v>
      </c>
      <c r="RVU12074" s="18" t="s">
        <v>700</v>
      </c>
      <c r="RVV12074" s="18" t="s">
        <v>700</v>
      </c>
      <c r="RVW12074" s="18" t="s">
        <v>700</v>
      </c>
      <c r="RVX12074" s="18" t="s">
        <v>700</v>
      </c>
      <c r="RVY12074" s="18" t="s">
        <v>700</v>
      </c>
      <c r="RVZ12074" s="18" t="s">
        <v>700</v>
      </c>
      <c r="RWA12074" s="18" t="s">
        <v>700</v>
      </c>
      <c r="RWB12074" s="18" t="s">
        <v>700</v>
      </c>
      <c r="RWC12074" s="18" t="s">
        <v>700</v>
      </c>
      <c r="RWD12074" s="18" t="s">
        <v>700</v>
      </c>
      <c r="RWE12074" s="18" t="s">
        <v>700</v>
      </c>
      <c r="RWF12074" s="18" t="s">
        <v>700</v>
      </c>
      <c r="RWG12074" s="18" t="s">
        <v>700</v>
      </c>
      <c r="RWH12074" s="18" t="s">
        <v>700</v>
      </c>
      <c r="RWI12074" s="18" t="s">
        <v>700</v>
      </c>
      <c r="RWJ12074" s="18" t="s">
        <v>700</v>
      </c>
      <c r="RWK12074" s="18" t="s">
        <v>700</v>
      </c>
      <c r="RWL12074" s="18" t="s">
        <v>700</v>
      </c>
      <c r="RWM12074" s="18" t="s">
        <v>700</v>
      </c>
      <c r="RWN12074" s="18" t="s">
        <v>700</v>
      </c>
      <c r="RWO12074" s="18" t="s">
        <v>700</v>
      </c>
      <c r="RWP12074" s="18" t="s">
        <v>700</v>
      </c>
      <c r="RWQ12074" s="18" t="s">
        <v>700</v>
      </c>
      <c r="RWR12074" s="18" t="s">
        <v>700</v>
      </c>
      <c r="RWS12074" s="18" t="s">
        <v>700</v>
      </c>
      <c r="RWT12074" s="18" t="s">
        <v>700</v>
      </c>
      <c r="RWU12074" s="18" t="s">
        <v>700</v>
      </c>
      <c r="RWV12074" s="18" t="s">
        <v>700</v>
      </c>
      <c r="RWW12074" s="18" t="s">
        <v>700</v>
      </c>
      <c r="RWX12074" s="18" t="s">
        <v>700</v>
      </c>
      <c r="RWY12074" s="18" t="s">
        <v>700</v>
      </c>
      <c r="RWZ12074" s="18" t="s">
        <v>700</v>
      </c>
      <c r="RXA12074" s="18" t="s">
        <v>700</v>
      </c>
      <c r="RXB12074" s="18" t="s">
        <v>700</v>
      </c>
      <c r="RXC12074" s="18" t="s">
        <v>700</v>
      </c>
      <c r="RXD12074" s="18" t="s">
        <v>700</v>
      </c>
      <c r="RXE12074" s="18" t="s">
        <v>700</v>
      </c>
      <c r="RXF12074" s="18" t="s">
        <v>700</v>
      </c>
      <c r="RXG12074" s="18" t="s">
        <v>700</v>
      </c>
      <c r="RXH12074" s="18" t="s">
        <v>700</v>
      </c>
      <c r="RXI12074" s="18" t="s">
        <v>700</v>
      </c>
      <c r="RXJ12074" s="18" t="s">
        <v>700</v>
      </c>
      <c r="RXK12074" s="18" t="s">
        <v>700</v>
      </c>
      <c r="RXL12074" s="18" t="s">
        <v>700</v>
      </c>
      <c r="RXM12074" s="18" t="s">
        <v>700</v>
      </c>
      <c r="RXN12074" s="18" t="s">
        <v>700</v>
      </c>
      <c r="RXO12074" s="18" t="s">
        <v>700</v>
      </c>
      <c r="RXP12074" s="18" t="s">
        <v>700</v>
      </c>
      <c r="RXQ12074" s="18" t="s">
        <v>700</v>
      </c>
      <c r="RXR12074" s="18" t="s">
        <v>700</v>
      </c>
      <c r="RXS12074" s="18" t="s">
        <v>700</v>
      </c>
      <c r="RXT12074" s="18" t="s">
        <v>700</v>
      </c>
      <c r="RXU12074" s="18" t="s">
        <v>700</v>
      </c>
      <c r="RXV12074" s="18" t="s">
        <v>700</v>
      </c>
      <c r="RXW12074" s="18" t="s">
        <v>700</v>
      </c>
      <c r="RXX12074" s="18" t="s">
        <v>700</v>
      </c>
      <c r="RXY12074" s="18" t="s">
        <v>700</v>
      </c>
      <c r="RXZ12074" s="18" t="s">
        <v>700</v>
      </c>
      <c r="RYA12074" s="18" t="s">
        <v>700</v>
      </c>
      <c r="RYB12074" s="18" t="s">
        <v>700</v>
      </c>
      <c r="RYC12074" s="18" t="s">
        <v>700</v>
      </c>
      <c r="RYD12074" s="18" t="s">
        <v>700</v>
      </c>
      <c r="RYE12074" s="18" t="s">
        <v>700</v>
      </c>
      <c r="RYF12074" s="18" t="s">
        <v>700</v>
      </c>
      <c r="RYG12074" s="18" t="s">
        <v>700</v>
      </c>
      <c r="RYH12074" s="18" t="s">
        <v>700</v>
      </c>
      <c r="RYI12074" s="18" t="s">
        <v>700</v>
      </c>
      <c r="RYJ12074" s="18" t="s">
        <v>700</v>
      </c>
      <c r="RYK12074" s="18" t="s">
        <v>700</v>
      </c>
      <c r="RYL12074" s="18" t="s">
        <v>700</v>
      </c>
      <c r="RYM12074" s="18" t="s">
        <v>700</v>
      </c>
      <c r="RYN12074" s="18" t="s">
        <v>700</v>
      </c>
      <c r="RYO12074" s="18" t="s">
        <v>700</v>
      </c>
      <c r="RYP12074" s="18" t="s">
        <v>700</v>
      </c>
      <c r="RYQ12074" s="18" t="s">
        <v>700</v>
      </c>
      <c r="RYR12074" s="18" t="s">
        <v>700</v>
      </c>
      <c r="RYS12074" s="18" t="s">
        <v>700</v>
      </c>
      <c r="RYT12074" s="18" t="s">
        <v>700</v>
      </c>
      <c r="RYU12074" s="18" t="s">
        <v>700</v>
      </c>
      <c r="RYV12074" s="18" t="s">
        <v>700</v>
      </c>
      <c r="RYW12074" s="18" t="s">
        <v>700</v>
      </c>
      <c r="RYX12074" s="18" t="s">
        <v>700</v>
      </c>
      <c r="RYY12074" s="18" t="s">
        <v>700</v>
      </c>
      <c r="RYZ12074" s="18" t="s">
        <v>700</v>
      </c>
      <c r="RZA12074" s="18" t="s">
        <v>700</v>
      </c>
      <c r="RZB12074" s="18" t="s">
        <v>700</v>
      </c>
      <c r="RZC12074" s="18" t="s">
        <v>700</v>
      </c>
      <c r="RZD12074" s="18" t="s">
        <v>700</v>
      </c>
      <c r="RZE12074" s="18" t="s">
        <v>700</v>
      </c>
      <c r="RZF12074" s="18" t="s">
        <v>700</v>
      </c>
      <c r="RZG12074" s="18" t="s">
        <v>700</v>
      </c>
      <c r="RZH12074" s="18" t="s">
        <v>700</v>
      </c>
      <c r="RZI12074" s="18" t="s">
        <v>700</v>
      </c>
      <c r="RZJ12074" s="18" t="s">
        <v>700</v>
      </c>
      <c r="RZK12074" s="18" t="s">
        <v>700</v>
      </c>
      <c r="RZL12074" s="18" t="s">
        <v>700</v>
      </c>
      <c r="RZM12074" s="18" t="s">
        <v>700</v>
      </c>
      <c r="RZN12074" s="18" t="s">
        <v>700</v>
      </c>
      <c r="RZO12074" s="18" t="s">
        <v>700</v>
      </c>
      <c r="RZP12074" s="18" t="s">
        <v>700</v>
      </c>
      <c r="RZQ12074" s="18" t="s">
        <v>700</v>
      </c>
      <c r="RZR12074" s="18" t="s">
        <v>700</v>
      </c>
      <c r="RZS12074" s="18" t="s">
        <v>700</v>
      </c>
      <c r="RZT12074" s="18" t="s">
        <v>700</v>
      </c>
      <c r="RZU12074" s="18" t="s">
        <v>700</v>
      </c>
      <c r="RZV12074" s="18" t="s">
        <v>700</v>
      </c>
      <c r="RZW12074" s="18" t="s">
        <v>700</v>
      </c>
      <c r="RZX12074" s="18" t="s">
        <v>700</v>
      </c>
      <c r="RZY12074" s="18" t="s">
        <v>700</v>
      </c>
      <c r="RZZ12074" s="18" t="s">
        <v>700</v>
      </c>
      <c r="SAA12074" s="18" t="s">
        <v>700</v>
      </c>
      <c r="SAB12074" s="18" t="s">
        <v>700</v>
      </c>
      <c r="SAC12074" s="18" t="s">
        <v>700</v>
      </c>
      <c r="SAD12074" s="18" t="s">
        <v>700</v>
      </c>
      <c r="SAE12074" s="18" t="s">
        <v>700</v>
      </c>
      <c r="SAF12074" s="18" t="s">
        <v>700</v>
      </c>
      <c r="SAG12074" s="18" t="s">
        <v>700</v>
      </c>
      <c r="SAH12074" s="18" t="s">
        <v>700</v>
      </c>
      <c r="SAI12074" s="18" t="s">
        <v>700</v>
      </c>
      <c r="SAJ12074" s="18" t="s">
        <v>700</v>
      </c>
      <c r="SAK12074" s="18" t="s">
        <v>700</v>
      </c>
      <c r="SAL12074" s="18" t="s">
        <v>700</v>
      </c>
      <c r="SAM12074" s="18" t="s">
        <v>700</v>
      </c>
      <c r="SAN12074" s="18" t="s">
        <v>700</v>
      </c>
      <c r="SAO12074" s="18" t="s">
        <v>700</v>
      </c>
      <c r="SAP12074" s="18" t="s">
        <v>700</v>
      </c>
      <c r="SAQ12074" s="18" t="s">
        <v>700</v>
      </c>
      <c r="SAR12074" s="18" t="s">
        <v>700</v>
      </c>
      <c r="SAS12074" s="18" t="s">
        <v>700</v>
      </c>
      <c r="SAT12074" s="18" t="s">
        <v>700</v>
      </c>
      <c r="SAU12074" s="18" t="s">
        <v>700</v>
      </c>
      <c r="SAV12074" s="18" t="s">
        <v>700</v>
      </c>
      <c r="SAW12074" s="18" t="s">
        <v>700</v>
      </c>
      <c r="SAX12074" s="18" t="s">
        <v>700</v>
      </c>
      <c r="SAY12074" s="18" t="s">
        <v>700</v>
      </c>
      <c r="SAZ12074" s="18" t="s">
        <v>700</v>
      </c>
      <c r="SBA12074" s="18" t="s">
        <v>700</v>
      </c>
      <c r="SBB12074" s="18" t="s">
        <v>700</v>
      </c>
      <c r="SBC12074" s="18" t="s">
        <v>700</v>
      </c>
      <c r="SBD12074" s="18" t="s">
        <v>700</v>
      </c>
      <c r="SBE12074" s="18" t="s">
        <v>700</v>
      </c>
      <c r="SBF12074" s="18" t="s">
        <v>700</v>
      </c>
      <c r="SBG12074" s="18" t="s">
        <v>700</v>
      </c>
      <c r="SBH12074" s="18" t="s">
        <v>700</v>
      </c>
      <c r="SBI12074" s="18" t="s">
        <v>700</v>
      </c>
      <c r="SBJ12074" s="18" t="s">
        <v>700</v>
      </c>
      <c r="SBK12074" s="18" t="s">
        <v>700</v>
      </c>
      <c r="SBL12074" s="18" t="s">
        <v>700</v>
      </c>
      <c r="SBM12074" s="18" t="s">
        <v>700</v>
      </c>
      <c r="SBN12074" s="18" t="s">
        <v>700</v>
      </c>
      <c r="SBO12074" s="18" t="s">
        <v>700</v>
      </c>
      <c r="SBP12074" s="18" t="s">
        <v>700</v>
      </c>
      <c r="SBQ12074" s="18" t="s">
        <v>700</v>
      </c>
      <c r="SBR12074" s="18" t="s">
        <v>700</v>
      </c>
      <c r="SBS12074" s="18" t="s">
        <v>700</v>
      </c>
      <c r="SBT12074" s="18" t="s">
        <v>700</v>
      </c>
      <c r="SBU12074" s="18" t="s">
        <v>700</v>
      </c>
      <c r="SBV12074" s="18" t="s">
        <v>700</v>
      </c>
      <c r="SBW12074" s="18" t="s">
        <v>700</v>
      </c>
      <c r="SBX12074" s="18" t="s">
        <v>700</v>
      </c>
      <c r="SBY12074" s="18" t="s">
        <v>700</v>
      </c>
      <c r="SBZ12074" s="18" t="s">
        <v>700</v>
      </c>
      <c r="SCA12074" s="18" t="s">
        <v>700</v>
      </c>
      <c r="SCB12074" s="18" t="s">
        <v>700</v>
      </c>
      <c r="SCC12074" s="18" t="s">
        <v>700</v>
      </c>
      <c r="SCD12074" s="18" t="s">
        <v>700</v>
      </c>
      <c r="SCE12074" s="18" t="s">
        <v>700</v>
      </c>
      <c r="SCF12074" s="18" t="s">
        <v>700</v>
      </c>
      <c r="SCG12074" s="18" t="s">
        <v>700</v>
      </c>
      <c r="SCH12074" s="18" t="s">
        <v>700</v>
      </c>
      <c r="SCI12074" s="18" t="s">
        <v>700</v>
      </c>
      <c r="SCJ12074" s="18" t="s">
        <v>700</v>
      </c>
      <c r="SCK12074" s="18" t="s">
        <v>700</v>
      </c>
      <c r="SCL12074" s="18" t="s">
        <v>700</v>
      </c>
      <c r="SCM12074" s="18" t="s">
        <v>700</v>
      </c>
      <c r="SCN12074" s="18" t="s">
        <v>700</v>
      </c>
      <c r="SCO12074" s="18" t="s">
        <v>700</v>
      </c>
      <c r="SCP12074" s="18" t="s">
        <v>700</v>
      </c>
      <c r="SCQ12074" s="18" t="s">
        <v>700</v>
      </c>
      <c r="SCR12074" s="18" t="s">
        <v>700</v>
      </c>
      <c r="SCS12074" s="18" t="s">
        <v>700</v>
      </c>
      <c r="SCT12074" s="18" t="s">
        <v>700</v>
      </c>
      <c r="SCU12074" s="18" t="s">
        <v>700</v>
      </c>
      <c r="SCV12074" s="18" t="s">
        <v>700</v>
      </c>
      <c r="SCW12074" s="18" t="s">
        <v>700</v>
      </c>
      <c r="SCX12074" s="18" t="s">
        <v>700</v>
      </c>
      <c r="SCY12074" s="18" t="s">
        <v>700</v>
      </c>
      <c r="SCZ12074" s="18" t="s">
        <v>700</v>
      </c>
      <c r="SDA12074" s="18" t="s">
        <v>700</v>
      </c>
      <c r="SDB12074" s="18" t="s">
        <v>700</v>
      </c>
      <c r="SDC12074" s="18" t="s">
        <v>700</v>
      </c>
      <c r="SDD12074" s="18" t="s">
        <v>700</v>
      </c>
      <c r="SDE12074" s="18" t="s">
        <v>700</v>
      </c>
      <c r="SDF12074" s="18" t="s">
        <v>700</v>
      </c>
      <c r="SDG12074" s="18" t="s">
        <v>700</v>
      </c>
      <c r="SDH12074" s="18" t="s">
        <v>700</v>
      </c>
      <c r="SDI12074" s="18" t="s">
        <v>700</v>
      </c>
      <c r="SDJ12074" s="18" t="s">
        <v>700</v>
      </c>
      <c r="SDK12074" s="18" t="s">
        <v>700</v>
      </c>
      <c r="SDL12074" s="18" t="s">
        <v>700</v>
      </c>
      <c r="SDM12074" s="18" t="s">
        <v>700</v>
      </c>
      <c r="SDN12074" s="18" t="s">
        <v>700</v>
      </c>
      <c r="SDO12074" s="18" t="s">
        <v>700</v>
      </c>
      <c r="SDP12074" s="18" t="s">
        <v>700</v>
      </c>
      <c r="SDQ12074" s="18" t="s">
        <v>700</v>
      </c>
      <c r="SDR12074" s="18" t="s">
        <v>700</v>
      </c>
      <c r="SDS12074" s="18" t="s">
        <v>700</v>
      </c>
      <c r="SDT12074" s="18" t="s">
        <v>700</v>
      </c>
      <c r="SDU12074" s="18" t="s">
        <v>700</v>
      </c>
      <c r="SDV12074" s="18" t="s">
        <v>700</v>
      </c>
      <c r="SDW12074" s="18" t="s">
        <v>700</v>
      </c>
      <c r="SDX12074" s="18" t="s">
        <v>700</v>
      </c>
      <c r="SDY12074" s="18" t="s">
        <v>700</v>
      </c>
      <c r="SDZ12074" s="18" t="s">
        <v>700</v>
      </c>
      <c r="SEA12074" s="18" t="s">
        <v>700</v>
      </c>
      <c r="SEB12074" s="18" t="s">
        <v>700</v>
      </c>
      <c r="SEC12074" s="18" t="s">
        <v>700</v>
      </c>
      <c r="SED12074" s="18" t="s">
        <v>700</v>
      </c>
      <c r="SEE12074" s="18" t="s">
        <v>700</v>
      </c>
      <c r="SEF12074" s="18" t="s">
        <v>700</v>
      </c>
      <c r="SEG12074" s="18" t="s">
        <v>700</v>
      </c>
      <c r="SEH12074" s="18" t="s">
        <v>700</v>
      </c>
      <c r="SEI12074" s="18" t="s">
        <v>700</v>
      </c>
      <c r="SEJ12074" s="18" t="s">
        <v>700</v>
      </c>
      <c r="SEK12074" s="18" t="s">
        <v>700</v>
      </c>
      <c r="SEL12074" s="18" t="s">
        <v>700</v>
      </c>
      <c r="SEM12074" s="18" t="s">
        <v>700</v>
      </c>
      <c r="SEN12074" s="18" t="s">
        <v>700</v>
      </c>
      <c r="SEO12074" s="18" t="s">
        <v>700</v>
      </c>
      <c r="SEP12074" s="18" t="s">
        <v>700</v>
      </c>
      <c r="SEQ12074" s="18" t="s">
        <v>700</v>
      </c>
      <c r="SER12074" s="18" t="s">
        <v>700</v>
      </c>
      <c r="SES12074" s="18" t="s">
        <v>700</v>
      </c>
      <c r="SET12074" s="18" t="s">
        <v>700</v>
      </c>
      <c r="SEU12074" s="18" t="s">
        <v>700</v>
      </c>
      <c r="SEV12074" s="18" t="s">
        <v>700</v>
      </c>
      <c r="SEW12074" s="18" t="s">
        <v>700</v>
      </c>
      <c r="SEX12074" s="18" t="s">
        <v>700</v>
      </c>
      <c r="SEY12074" s="18" t="s">
        <v>700</v>
      </c>
      <c r="SEZ12074" s="18" t="s">
        <v>700</v>
      </c>
      <c r="SFA12074" s="18" t="s">
        <v>700</v>
      </c>
      <c r="SFB12074" s="18" t="s">
        <v>700</v>
      </c>
      <c r="SFC12074" s="18" t="s">
        <v>700</v>
      </c>
      <c r="SFD12074" s="18" t="s">
        <v>700</v>
      </c>
      <c r="SFE12074" s="18" t="s">
        <v>700</v>
      </c>
      <c r="SFF12074" s="18" t="s">
        <v>700</v>
      </c>
      <c r="SFG12074" s="18" t="s">
        <v>700</v>
      </c>
      <c r="SFH12074" s="18" t="s">
        <v>700</v>
      </c>
      <c r="SFI12074" s="18" t="s">
        <v>700</v>
      </c>
      <c r="SFJ12074" s="18" t="s">
        <v>700</v>
      </c>
      <c r="SFK12074" s="18" t="s">
        <v>700</v>
      </c>
      <c r="SFL12074" s="18" t="s">
        <v>700</v>
      </c>
      <c r="SFM12074" s="18" t="s">
        <v>700</v>
      </c>
      <c r="SFN12074" s="18" t="s">
        <v>700</v>
      </c>
      <c r="SFO12074" s="18" t="s">
        <v>700</v>
      </c>
      <c r="SFP12074" s="18" t="s">
        <v>700</v>
      </c>
      <c r="SFQ12074" s="18" t="s">
        <v>700</v>
      </c>
      <c r="SFR12074" s="18" t="s">
        <v>700</v>
      </c>
      <c r="SFS12074" s="18" t="s">
        <v>700</v>
      </c>
      <c r="SFT12074" s="18" t="s">
        <v>700</v>
      </c>
      <c r="SFU12074" s="18" t="s">
        <v>700</v>
      </c>
      <c r="SFV12074" s="18" t="s">
        <v>700</v>
      </c>
      <c r="SFW12074" s="18" t="s">
        <v>700</v>
      </c>
      <c r="SFX12074" s="18" t="s">
        <v>700</v>
      </c>
      <c r="SFY12074" s="18" t="s">
        <v>700</v>
      </c>
      <c r="SFZ12074" s="18" t="s">
        <v>700</v>
      </c>
      <c r="SGA12074" s="18" t="s">
        <v>700</v>
      </c>
      <c r="SGB12074" s="18" t="s">
        <v>700</v>
      </c>
      <c r="SGC12074" s="18" t="s">
        <v>700</v>
      </c>
      <c r="SGD12074" s="18" t="s">
        <v>700</v>
      </c>
      <c r="SGE12074" s="18" t="s">
        <v>700</v>
      </c>
      <c r="SGF12074" s="18" t="s">
        <v>700</v>
      </c>
      <c r="SGG12074" s="18" t="s">
        <v>700</v>
      </c>
      <c r="SGH12074" s="18" t="s">
        <v>700</v>
      </c>
      <c r="SGI12074" s="18" t="s">
        <v>700</v>
      </c>
      <c r="SGJ12074" s="18" t="s">
        <v>700</v>
      </c>
      <c r="SGK12074" s="18" t="s">
        <v>700</v>
      </c>
      <c r="SGL12074" s="18" t="s">
        <v>700</v>
      </c>
      <c r="SGM12074" s="18" t="s">
        <v>700</v>
      </c>
      <c r="SGN12074" s="18" t="s">
        <v>700</v>
      </c>
      <c r="SGO12074" s="18" t="s">
        <v>700</v>
      </c>
      <c r="SGP12074" s="18" t="s">
        <v>700</v>
      </c>
      <c r="SGQ12074" s="18" t="s">
        <v>700</v>
      </c>
      <c r="SGR12074" s="18" t="s">
        <v>700</v>
      </c>
      <c r="SGS12074" s="18" t="s">
        <v>700</v>
      </c>
      <c r="SGT12074" s="18" t="s">
        <v>700</v>
      </c>
      <c r="SGU12074" s="18" t="s">
        <v>700</v>
      </c>
      <c r="SGV12074" s="18" t="s">
        <v>700</v>
      </c>
      <c r="SGW12074" s="18" t="s">
        <v>700</v>
      </c>
      <c r="SGX12074" s="18" t="s">
        <v>700</v>
      </c>
      <c r="SGY12074" s="18" t="s">
        <v>700</v>
      </c>
      <c r="SGZ12074" s="18" t="s">
        <v>700</v>
      </c>
      <c r="SHA12074" s="18" t="s">
        <v>700</v>
      </c>
      <c r="SHB12074" s="18" t="s">
        <v>700</v>
      </c>
      <c r="SHC12074" s="18" t="s">
        <v>700</v>
      </c>
      <c r="SHD12074" s="18" t="s">
        <v>700</v>
      </c>
      <c r="SHE12074" s="18" t="s">
        <v>700</v>
      </c>
      <c r="SHF12074" s="18" t="s">
        <v>700</v>
      </c>
      <c r="SHG12074" s="18" t="s">
        <v>700</v>
      </c>
      <c r="SHH12074" s="18" t="s">
        <v>700</v>
      </c>
      <c r="SHI12074" s="18" t="s">
        <v>700</v>
      </c>
      <c r="SHJ12074" s="18" t="s">
        <v>700</v>
      </c>
      <c r="SHK12074" s="18" t="s">
        <v>700</v>
      </c>
      <c r="SHL12074" s="18" t="s">
        <v>700</v>
      </c>
      <c r="SHM12074" s="18" t="s">
        <v>700</v>
      </c>
      <c r="SHN12074" s="18" t="s">
        <v>700</v>
      </c>
      <c r="SHO12074" s="18" t="s">
        <v>700</v>
      </c>
      <c r="SHP12074" s="18" t="s">
        <v>700</v>
      </c>
      <c r="SHQ12074" s="18" t="s">
        <v>700</v>
      </c>
      <c r="SHR12074" s="18" t="s">
        <v>700</v>
      </c>
      <c r="SHS12074" s="18" t="s">
        <v>700</v>
      </c>
      <c r="SHT12074" s="18" t="s">
        <v>700</v>
      </c>
      <c r="SHU12074" s="18" t="s">
        <v>700</v>
      </c>
      <c r="SHV12074" s="18" t="s">
        <v>700</v>
      </c>
      <c r="SHW12074" s="18" t="s">
        <v>700</v>
      </c>
      <c r="SHX12074" s="18" t="s">
        <v>700</v>
      </c>
      <c r="SHY12074" s="18" t="s">
        <v>700</v>
      </c>
      <c r="SHZ12074" s="18" t="s">
        <v>700</v>
      </c>
      <c r="SIA12074" s="18" t="s">
        <v>700</v>
      </c>
      <c r="SIB12074" s="18" t="s">
        <v>700</v>
      </c>
      <c r="SIC12074" s="18" t="s">
        <v>700</v>
      </c>
      <c r="SID12074" s="18" t="s">
        <v>700</v>
      </c>
      <c r="SIE12074" s="18" t="s">
        <v>700</v>
      </c>
      <c r="SIF12074" s="18" t="s">
        <v>700</v>
      </c>
      <c r="SIG12074" s="18" t="s">
        <v>700</v>
      </c>
      <c r="SIH12074" s="18" t="s">
        <v>700</v>
      </c>
      <c r="SII12074" s="18" t="s">
        <v>700</v>
      </c>
      <c r="SIJ12074" s="18" t="s">
        <v>700</v>
      </c>
      <c r="SIK12074" s="18" t="s">
        <v>700</v>
      </c>
      <c r="SIL12074" s="18" t="s">
        <v>700</v>
      </c>
      <c r="SIM12074" s="18" t="s">
        <v>700</v>
      </c>
      <c r="SIN12074" s="18" t="s">
        <v>700</v>
      </c>
      <c r="SIO12074" s="18" t="s">
        <v>700</v>
      </c>
      <c r="SIP12074" s="18" t="s">
        <v>700</v>
      </c>
      <c r="SIQ12074" s="18" t="s">
        <v>700</v>
      </c>
      <c r="SIR12074" s="18" t="s">
        <v>700</v>
      </c>
      <c r="SIS12074" s="18" t="s">
        <v>700</v>
      </c>
      <c r="SIT12074" s="18" t="s">
        <v>700</v>
      </c>
      <c r="SIU12074" s="18" t="s">
        <v>700</v>
      </c>
      <c r="SIV12074" s="18" t="s">
        <v>700</v>
      </c>
      <c r="SIW12074" s="18" t="s">
        <v>700</v>
      </c>
      <c r="SIX12074" s="18" t="s">
        <v>700</v>
      </c>
      <c r="SIY12074" s="18" t="s">
        <v>700</v>
      </c>
      <c r="SIZ12074" s="18" t="s">
        <v>700</v>
      </c>
      <c r="SJA12074" s="18" t="s">
        <v>700</v>
      </c>
      <c r="SJB12074" s="18" t="s">
        <v>700</v>
      </c>
      <c r="SJC12074" s="18" t="s">
        <v>700</v>
      </c>
      <c r="SJD12074" s="18" t="s">
        <v>700</v>
      </c>
      <c r="SJE12074" s="18" t="s">
        <v>700</v>
      </c>
      <c r="SJF12074" s="18" t="s">
        <v>700</v>
      </c>
      <c r="SJG12074" s="18" t="s">
        <v>700</v>
      </c>
      <c r="SJH12074" s="18" t="s">
        <v>700</v>
      </c>
      <c r="SJI12074" s="18" t="s">
        <v>700</v>
      </c>
      <c r="SJJ12074" s="18" t="s">
        <v>700</v>
      </c>
      <c r="SJK12074" s="18" t="s">
        <v>700</v>
      </c>
      <c r="SJL12074" s="18" t="s">
        <v>700</v>
      </c>
      <c r="SJM12074" s="18" t="s">
        <v>700</v>
      </c>
      <c r="SJN12074" s="18" t="s">
        <v>700</v>
      </c>
      <c r="SJO12074" s="18" t="s">
        <v>700</v>
      </c>
      <c r="SJP12074" s="18" t="s">
        <v>700</v>
      </c>
      <c r="SJQ12074" s="18" t="s">
        <v>700</v>
      </c>
      <c r="SJR12074" s="18" t="s">
        <v>700</v>
      </c>
      <c r="SJS12074" s="18" t="s">
        <v>700</v>
      </c>
      <c r="SJT12074" s="18" t="s">
        <v>700</v>
      </c>
      <c r="SJU12074" s="18" t="s">
        <v>700</v>
      </c>
      <c r="SJV12074" s="18" t="s">
        <v>700</v>
      </c>
      <c r="SJW12074" s="18" t="s">
        <v>700</v>
      </c>
      <c r="SJX12074" s="18" t="s">
        <v>700</v>
      </c>
      <c r="SJY12074" s="18" t="s">
        <v>700</v>
      </c>
      <c r="SJZ12074" s="18" t="s">
        <v>700</v>
      </c>
      <c r="SKA12074" s="18" t="s">
        <v>700</v>
      </c>
      <c r="SKB12074" s="18" t="s">
        <v>700</v>
      </c>
      <c r="SKC12074" s="18" t="s">
        <v>700</v>
      </c>
      <c r="SKD12074" s="18" t="s">
        <v>700</v>
      </c>
      <c r="SKE12074" s="18" t="s">
        <v>700</v>
      </c>
      <c r="SKF12074" s="18" t="s">
        <v>700</v>
      </c>
      <c r="SKG12074" s="18" t="s">
        <v>700</v>
      </c>
      <c r="SKH12074" s="18" t="s">
        <v>700</v>
      </c>
      <c r="SKI12074" s="18" t="s">
        <v>700</v>
      </c>
      <c r="SKJ12074" s="18" t="s">
        <v>700</v>
      </c>
      <c r="SKK12074" s="18" t="s">
        <v>700</v>
      </c>
      <c r="SKL12074" s="18" t="s">
        <v>700</v>
      </c>
      <c r="SKM12074" s="18" t="s">
        <v>700</v>
      </c>
      <c r="SKN12074" s="18" t="s">
        <v>700</v>
      </c>
      <c r="SKO12074" s="18" t="s">
        <v>700</v>
      </c>
      <c r="SKP12074" s="18" t="s">
        <v>700</v>
      </c>
      <c r="SKQ12074" s="18" t="s">
        <v>700</v>
      </c>
      <c r="SKR12074" s="18" t="s">
        <v>700</v>
      </c>
      <c r="SKS12074" s="18" t="s">
        <v>700</v>
      </c>
      <c r="SKT12074" s="18" t="s">
        <v>700</v>
      </c>
      <c r="SKU12074" s="18" t="s">
        <v>700</v>
      </c>
      <c r="SKV12074" s="18" t="s">
        <v>700</v>
      </c>
      <c r="SKW12074" s="18" t="s">
        <v>700</v>
      </c>
      <c r="SKX12074" s="18" t="s">
        <v>700</v>
      </c>
      <c r="SKY12074" s="18" t="s">
        <v>700</v>
      </c>
      <c r="SKZ12074" s="18" t="s">
        <v>700</v>
      </c>
      <c r="SLA12074" s="18" t="s">
        <v>700</v>
      </c>
      <c r="SLB12074" s="18" t="s">
        <v>700</v>
      </c>
      <c r="SLC12074" s="18" t="s">
        <v>700</v>
      </c>
      <c r="SLD12074" s="18" t="s">
        <v>700</v>
      </c>
      <c r="SLE12074" s="18" t="s">
        <v>700</v>
      </c>
      <c r="SLF12074" s="18" t="s">
        <v>700</v>
      </c>
      <c r="SLG12074" s="18" t="s">
        <v>700</v>
      </c>
      <c r="SLH12074" s="18" t="s">
        <v>700</v>
      </c>
      <c r="SLI12074" s="18" t="s">
        <v>700</v>
      </c>
      <c r="SLJ12074" s="18" t="s">
        <v>700</v>
      </c>
      <c r="SLK12074" s="18" t="s">
        <v>700</v>
      </c>
      <c r="SLL12074" s="18" t="s">
        <v>700</v>
      </c>
      <c r="SLM12074" s="18" t="s">
        <v>700</v>
      </c>
      <c r="SLN12074" s="18" t="s">
        <v>700</v>
      </c>
      <c r="SLO12074" s="18" t="s">
        <v>700</v>
      </c>
      <c r="SLP12074" s="18" t="s">
        <v>700</v>
      </c>
      <c r="SLQ12074" s="18" t="s">
        <v>700</v>
      </c>
      <c r="SLR12074" s="18" t="s">
        <v>700</v>
      </c>
      <c r="SLS12074" s="18" t="s">
        <v>700</v>
      </c>
      <c r="SLT12074" s="18" t="s">
        <v>700</v>
      </c>
      <c r="SLU12074" s="18" t="s">
        <v>700</v>
      </c>
      <c r="SLV12074" s="18" t="s">
        <v>700</v>
      </c>
      <c r="SLW12074" s="18" t="s">
        <v>700</v>
      </c>
      <c r="SLX12074" s="18" t="s">
        <v>700</v>
      </c>
      <c r="SLY12074" s="18" t="s">
        <v>700</v>
      </c>
      <c r="SLZ12074" s="18" t="s">
        <v>700</v>
      </c>
      <c r="SMA12074" s="18" t="s">
        <v>700</v>
      </c>
      <c r="SMB12074" s="18" t="s">
        <v>700</v>
      </c>
      <c r="SMC12074" s="18" t="s">
        <v>700</v>
      </c>
      <c r="SMD12074" s="18" t="s">
        <v>700</v>
      </c>
      <c r="SME12074" s="18" t="s">
        <v>700</v>
      </c>
      <c r="SMF12074" s="18" t="s">
        <v>700</v>
      </c>
      <c r="SMG12074" s="18" t="s">
        <v>700</v>
      </c>
      <c r="SMH12074" s="18" t="s">
        <v>700</v>
      </c>
      <c r="SMI12074" s="18" t="s">
        <v>700</v>
      </c>
      <c r="SMJ12074" s="18" t="s">
        <v>700</v>
      </c>
      <c r="SMK12074" s="18" t="s">
        <v>700</v>
      </c>
      <c r="SML12074" s="18" t="s">
        <v>700</v>
      </c>
      <c r="SMM12074" s="18" t="s">
        <v>700</v>
      </c>
      <c r="SMN12074" s="18" t="s">
        <v>700</v>
      </c>
      <c r="SMO12074" s="18" t="s">
        <v>700</v>
      </c>
      <c r="SMP12074" s="18" t="s">
        <v>700</v>
      </c>
      <c r="SMQ12074" s="18" t="s">
        <v>700</v>
      </c>
      <c r="SMR12074" s="18" t="s">
        <v>700</v>
      </c>
      <c r="SMS12074" s="18" t="s">
        <v>700</v>
      </c>
      <c r="SMT12074" s="18" t="s">
        <v>700</v>
      </c>
      <c r="SMU12074" s="18" t="s">
        <v>700</v>
      </c>
      <c r="SMV12074" s="18" t="s">
        <v>700</v>
      </c>
      <c r="SMW12074" s="18" t="s">
        <v>700</v>
      </c>
      <c r="SMX12074" s="18" t="s">
        <v>700</v>
      </c>
      <c r="SMY12074" s="18" t="s">
        <v>700</v>
      </c>
      <c r="SMZ12074" s="18" t="s">
        <v>700</v>
      </c>
      <c r="SNA12074" s="18" t="s">
        <v>700</v>
      </c>
      <c r="SNB12074" s="18" t="s">
        <v>700</v>
      </c>
      <c r="SNC12074" s="18" t="s">
        <v>700</v>
      </c>
      <c r="SND12074" s="18" t="s">
        <v>700</v>
      </c>
      <c r="SNE12074" s="18" t="s">
        <v>700</v>
      </c>
      <c r="SNF12074" s="18" t="s">
        <v>700</v>
      </c>
      <c r="SNG12074" s="18" t="s">
        <v>700</v>
      </c>
      <c r="SNH12074" s="18" t="s">
        <v>700</v>
      </c>
      <c r="SNI12074" s="18" t="s">
        <v>700</v>
      </c>
      <c r="SNJ12074" s="18" t="s">
        <v>700</v>
      </c>
      <c r="SNK12074" s="18" t="s">
        <v>700</v>
      </c>
      <c r="SNL12074" s="18" t="s">
        <v>700</v>
      </c>
      <c r="SNM12074" s="18" t="s">
        <v>700</v>
      </c>
      <c r="SNN12074" s="18" t="s">
        <v>700</v>
      </c>
      <c r="SNO12074" s="18" t="s">
        <v>700</v>
      </c>
      <c r="SNP12074" s="18" t="s">
        <v>700</v>
      </c>
      <c r="SNQ12074" s="18" t="s">
        <v>700</v>
      </c>
      <c r="SNR12074" s="18" t="s">
        <v>700</v>
      </c>
      <c r="SNS12074" s="18" t="s">
        <v>700</v>
      </c>
      <c r="SNT12074" s="18" t="s">
        <v>700</v>
      </c>
      <c r="SNU12074" s="18" t="s">
        <v>700</v>
      </c>
      <c r="SNV12074" s="18" t="s">
        <v>700</v>
      </c>
      <c r="SNW12074" s="18" t="s">
        <v>700</v>
      </c>
      <c r="SNX12074" s="18" t="s">
        <v>700</v>
      </c>
      <c r="SNY12074" s="18" t="s">
        <v>700</v>
      </c>
      <c r="SNZ12074" s="18" t="s">
        <v>700</v>
      </c>
      <c r="SOA12074" s="18" t="s">
        <v>700</v>
      </c>
      <c r="SOB12074" s="18" t="s">
        <v>700</v>
      </c>
      <c r="SOC12074" s="18" t="s">
        <v>700</v>
      </c>
      <c r="SOD12074" s="18" t="s">
        <v>700</v>
      </c>
      <c r="SOE12074" s="18" t="s">
        <v>700</v>
      </c>
      <c r="SOF12074" s="18" t="s">
        <v>700</v>
      </c>
      <c r="SOG12074" s="18" t="s">
        <v>700</v>
      </c>
      <c r="SOH12074" s="18" t="s">
        <v>700</v>
      </c>
      <c r="SOI12074" s="18" t="s">
        <v>700</v>
      </c>
      <c r="SOJ12074" s="18" t="s">
        <v>700</v>
      </c>
      <c r="SOK12074" s="18" t="s">
        <v>700</v>
      </c>
      <c r="SOL12074" s="18" t="s">
        <v>700</v>
      </c>
      <c r="SOM12074" s="18" t="s">
        <v>700</v>
      </c>
      <c r="SON12074" s="18" t="s">
        <v>700</v>
      </c>
      <c r="SOO12074" s="18" t="s">
        <v>700</v>
      </c>
      <c r="SOP12074" s="18" t="s">
        <v>700</v>
      </c>
      <c r="SOQ12074" s="18" t="s">
        <v>700</v>
      </c>
      <c r="SOR12074" s="18" t="s">
        <v>700</v>
      </c>
      <c r="SOS12074" s="18" t="s">
        <v>700</v>
      </c>
      <c r="SOT12074" s="18" t="s">
        <v>700</v>
      </c>
      <c r="SOU12074" s="18" t="s">
        <v>700</v>
      </c>
      <c r="SOV12074" s="18" t="s">
        <v>700</v>
      </c>
      <c r="SOW12074" s="18" t="s">
        <v>700</v>
      </c>
      <c r="SOX12074" s="18" t="s">
        <v>700</v>
      </c>
      <c r="SOY12074" s="18" t="s">
        <v>700</v>
      </c>
      <c r="SOZ12074" s="18" t="s">
        <v>700</v>
      </c>
      <c r="SPA12074" s="18" t="s">
        <v>700</v>
      </c>
      <c r="SPB12074" s="18" t="s">
        <v>700</v>
      </c>
      <c r="SPC12074" s="18" t="s">
        <v>700</v>
      </c>
      <c r="SPD12074" s="18" t="s">
        <v>700</v>
      </c>
      <c r="SPE12074" s="18" t="s">
        <v>700</v>
      </c>
      <c r="SPF12074" s="18" t="s">
        <v>700</v>
      </c>
      <c r="SPG12074" s="18" t="s">
        <v>700</v>
      </c>
      <c r="SPH12074" s="18" t="s">
        <v>700</v>
      </c>
      <c r="SPI12074" s="18" t="s">
        <v>700</v>
      </c>
      <c r="SPJ12074" s="18" t="s">
        <v>700</v>
      </c>
      <c r="SPK12074" s="18" t="s">
        <v>700</v>
      </c>
      <c r="SPL12074" s="18" t="s">
        <v>700</v>
      </c>
      <c r="SPM12074" s="18" t="s">
        <v>700</v>
      </c>
      <c r="SPN12074" s="18" t="s">
        <v>700</v>
      </c>
      <c r="SPO12074" s="18" t="s">
        <v>700</v>
      </c>
      <c r="SPP12074" s="18" t="s">
        <v>700</v>
      </c>
      <c r="SPQ12074" s="18" t="s">
        <v>700</v>
      </c>
      <c r="SPR12074" s="18" t="s">
        <v>700</v>
      </c>
      <c r="SPS12074" s="18" t="s">
        <v>700</v>
      </c>
      <c r="SPT12074" s="18" t="s">
        <v>700</v>
      </c>
      <c r="SPU12074" s="18" t="s">
        <v>700</v>
      </c>
      <c r="SPV12074" s="18" t="s">
        <v>700</v>
      </c>
      <c r="SPW12074" s="18" t="s">
        <v>700</v>
      </c>
      <c r="SPX12074" s="18" t="s">
        <v>700</v>
      </c>
      <c r="SPY12074" s="18" t="s">
        <v>700</v>
      </c>
      <c r="SPZ12074" s="18" t="s">
        <v>700</v>
      </c>
      <c r="SQA12074" s="18" t="s">
        <v>700</v>
      </c>
      <c r="SQB12074" s="18" t="s">
        <v>700</v>
      </c>
      <c r="SQC12074" s="18" t="s">
        <v>700</v>
      </c>
      <c r="SQD12074" s="18" t="s">
        <v>700</v>
      </c>
      <c r="SQE12074" s="18" t="s">
        <v>700</v>
      </c>
      <c r="SQF12074" s="18" t="s">
        <v>700</v>
      </c>
      <c r="SQG12074" s="18" t="s">
        <v>700</v>
      </c>
      <c r="SQH12074" s="18" t="s">
        <v>700</v>
      </c>
      <c r="SQI12074" s="18" t="s">
        <v>700</v>
      </c>
      <c r="SQJ12074" s="18" t="s">
        <v>700</v>
      </c>
      <c r="SQK12074" s="18" t="s">
        <v>700</v>
      </c>
      <c r="SQL12074" s="18" t="s">
        <v>700</v>
      </c>
      <c r="SQM12074" s="18" t="s">
        <v>700</v>
      </c>
      <c r="SQN12074" s="18" t="s">
        <v>700</v>
      </c>
      <c r="SQO12074" s="18" t="s">
        <v>700</v>
      </c>
      <c r="SQP12074" s="18" t="s">
        <v>700</v>
      </c>
      <c r="SQQ12074" s="18" t="s">
        <v>700</v>
      </c>
      <c r="SQR12074" s="18" t="s">
        <v>700</v>
      </c>
      <c r="SQS12074" s="18" t="s">
        <v>700</v>
      </c>
      <c r="SQT12074" s="18" t="s">
        <v>700</v>
      </c>
      <c r="SQU12074" s="18" t="s">
        <v>700</v>
      </c>
      <c r="SQV12074" s="18" t="s">
        <v>700</v>
      </c>
      <c r="SQW12074" s="18" t="s">
        <v>700</v>
      </c>
      <c r="SQX12074" s="18" t="s">
        <v>700</v>
      </c>
      <c r="SQY12074" s="18" t="s">
        <v>700</v>
      </c>
      <c r="SQZ12074" s="18" t="s">
        <v>700</v>
      </c>
      <c r="SRA12074" s="18" t="s">
        <v>700</v>
      </c>
      <c r="SRB12074" s="18" t="s">
        <v>700</v>
      </c>
      <c r="SRC12074" s="18" t="s">
        <v>700</v>
      </c>
      <c r="SRD12074" s="18" t="s">
        <v>700</v>
      </c>
      <c r="SRE12074" s="18" t="s">
        <v>700</v>
      </c>
      <c r="SRF12074" s="18" t="s">
        <v>700</v>
      </c>
      <c r="SRG12074" s="18" t="s">
        <v>700</v>
      </c>
      <c r="SRH12074" s="18" t="s">
        <v>700</v>
      </c>
      <c r="SRI12074" s="18" t="s">
        <v>700</v>
      </c>
      <c r="SRJ12074" s="18" t="s">
        <v>700</v>
      </c>
      <c r="SRK12074" s="18" t="s">
        <v>700</v>
      </c>
      <c r="SRL12074" s="18" t="s">
        <v>700</v>
      </c>
      <c r="SRM12074" s="18" t="s">
        <v>700</v>
      </c>
      <c r="SRN12074" s="18" t="s">
        <v>700</v>
      </c>
      <c r="SRO12074" s="18" t="s">
        <v>700</v>
      </c>
      <c r="SRP12074" s="18" t="s">
        <v>700</v>
      </c>
      <c r="SRQ12074" s="18" t="s">
        <v>700</v>
      </c>
      <c r="SRR12074" s="18" t="s">
        <v>700</v>
      </c>
      <c r="SRS12074" s="18" t="s">
        <v>700</v>
      </c>
      <c r="SRT12074" s="18" t="s">
        <v>700</v>
      </c>
      <c r="SRU12074" s="18" t="s">
        <v>700</v>
      </c>
      <c r="SRV12074" s="18" t="s">
        <v>700</v>
      </c>
      <c r="SRW12074" s="18" t="s">
        <v>700</v>
      </c>
      <c r="SRX12074" s="18" t="s">
        <v>700</v>
      </c>
      <c r="SRY12074" s="18" t="s">
        <v>700</v>
      </c>
      <c r="SRZ12074" s="18" t="s">
        <v>700</v>
      </c>
      <c r="SSA12074" s="18" t="s">
        <v>700</v>
      </c>
      <c r="SSB12074" s="18" t="s">
        <v>700</v>
      </c>
      <c r="SSC12074" s="18" t="s">
        <v>700</v>
      </c>
      <c r="SSD12074" s="18" t="s">
        <v>700</v>
      </c>
      <c r="SSE12074" s="18" t="s">
        <v>700</v>
      </c>
      <c r="SSF12074" s="18" t="s">
        <v>700</v>
      </c>
      <c r="SSG12074" s="18" t="s">
        <v>700</v>
      </c>
      <c r="SSH12074" s="18" t="s">
        <v>700</v>
      </c>
      <c r="SSI12074" s="18" t="s">
        <v>700</v>
      </c>
      <c r="SSJ12074" s="18" t="s">
        <v>700</v>
      </c>
      <c r="SSK12074" s="18" t="s">
        <v>700</v>
      </c>
      <c r="SSL12074" s="18" t="s">
        <v>700</v>
      </c>
      <c r="SSM12074" s="18" t="s">
        <v>700</v>
      </c>
      <c r="SSN12074" s="18" t="s">
        <v>700</v>
      </c>
      <c r="SSO12074" s="18" t="s">
        <v>700</v>
      </c>
      <c r="SSP12074" s="18" t="s">
        <v>700</v>
      </c>
      <c r="SSQ12074" s="18" t="s">
        <v>700</v>
      </c>
      <c r="SSR12074" s="18" t="s">
        <v>700</v>
      </c>
      <c r="SSS12074" s="18" t="s">
        <v>700</v>
      </c>
      <c r="SST12074" s="18" t="s">
        <v>700</v>
      </c>
      <c r="SSU12074" s="18" t="s">
        <v>700</v>
      </c>
      <c r="SSV12074" s="18" t="s">
        <v>700</v>
      </c>
      <c r="SSW12074" s="18" t="s">
        <v>700</v>
      </c>
      <c r="SSX12074" s="18" t="s">
        <v>700</v>
      </c>
      <c r="SSY12074" s="18" t="s">
        <v>700</v>
      </c>
      <c r="SSZ12074" s="18" t="s">
        <v>700</v>
      </c>
      <c r="STA12074" s="18" t="s">
        <v>700</v>
      </c>
      <c r="STB12074" s="18" t="s">
        <v>700</v>
      </c>
      <c r="STC12074" s="18" t="s">
        <v>700</v>
      </c>
      <c r="STD12074" s="18" t="s">
        <v>700</v>
      </c>
      <c r="STE12074" s="18" t="s">
        <v>700</v>
      </c>
      <c r="STF12074" s="18" t="s">
        <v>700</v>
      </c>
      <c r="STG12074" s="18" t="s">
        <v>700</v>
      </c>
      <c r="STH12074" s="18" t="s">
        <v>700</v>
      </c>
      <c r="STI12074" s="18" t="s">
        <v>700</v>
      </c>
      <c r="STJ12074" s="18" t="s">
        <v>700</v>
      </c>
      <c r="STK12074" s="18" t="s">
        <v>700</v>
      </c>
      <c r="STL12074" s="18" t="s">
        <v>700</v>
      </c>
      <c r="STM12074" s="18" t="s">
        <v>700</v>
      </c>
      <c r="STN12074" s="18" t="s">
        <v>700</v>
      </c>
      <c r="STO12074" s="18" t="s">
        <v>700</v>
      </c>
      <c r="STP12074" s="18" t="s">
        <v>700</v>
      </c>
      <c r="STQ12074" s="18" t="s">
        <v>700</v>
      </c>
      <c r="STR12074" s="18" t="s">
        <v>700</v>
      </c>
      <c r="STS12074" s="18" t="s">
        <v>700</v>
      </c>
      <c r="STT12074" s="18" t="s">
        <v>700</v>
      </c>
      <c r="STU12074" s="18" t="s">
        <v>700</v>
      </c>
      <c r="STV12074" s="18" t="s">
        <v>700</v>
      </c>
      <c r="STW12074" s="18" t="s">
        <v>700</v>
      </c>
      <c r="STX12074" s="18" t="s">
        <v>700</v>
      </c>
      <c r="STY12074" s="18" t="s">
        <v>700</v>
      </c>
      <c r="STZ12074" s="18" t="s">
        <v>700</v>
      </c>
      <c r="SUA12074" s="18" t="s">
        <v>700</v>
      </c>
      <c r="SUB12074" s="18" t="s">
        <v>700</v>
      </c>
      <c r="SUC12074" s="18" t="s">
        <v>700</v>
      </c>
      <c r="SUD12074" s="18" t="s">
        <v>700</v>
      </c>
      <c r="SUE12074" s="18" t="s">
        <v>700</v>
      </c>
      <c r="SUF12074" s="18" t="s">
        <v>700</v>
      </c>
      <c r="SUG12074" s="18" t="s">
        <v>700</v>
      </c>
      <c r="SUH12074" s="18" t="s">
        <v>700</v>
      </c>
      <c r="SUI12074" s="18" t="s">
        <v>700</v>
      </c>
      <c r="SUJ12074" s="18" t="s">
        <v>700</v>
      </c>
      <c r="SUK12074" s="18" t="s">
        <v>700</v>
      </c>
      <c r="SUL12074" s="18" t="s">
        <v>700</v>
      </c>
      <c r="SUM12074" s="18" t="s">
        <v>700</v>
      </c>
      <c r="SUN12074" s="18" t="s">
        <v>700</v>
      </c>
      <c r="SUO12074" s="18" t="s">
        <v>700</v>
      </c>
      <c r="SUP12074" s="18" t="s">
        <v>700</v>
      </c>
      <c r="SUQ12074" s="18" t="s">
        <v>700</v>
      </c>
      <c r="SUR12074" s="18" t="s">
        <v>700</v>
      </c>
      <c r="SUS12074" s="18" t="s">
        <v>700</v>
      </c>
      <c r="SUT12074" s="18" t="s">
        <v>700</v>
      </c>
      <c r="SUU12074" s="18" t="s">
        <v>700</v>
      </c>
      <c r="SUV12074" s="18" t="s">
        <v>700</v>
      </c>
      <c r="SUW12074" s="18" t="s">
        <v>700</v>
      </c>
      <c r="SUX12074" s="18" t="s">
        <v>700</v>
      </c>
      <c r="SUY12074" s="18" t="s">
        <v>700</v>
      </c>
      <c r="SUZ12074" s="18" t="s">
        <v>700</v>
      </c>
      <c r="SVA12074" s="18" t="s">
        <v>700</v>
      </c>
      <c r="SVB12074" s="18" t="s">
        <v>700</v>
      </c>
      <c r="SVC12074" s="18" t="s">
        <v>700</v>
      </c>
      <c r="SVD12074" s="18" t="s">
        <v>700</v>
      </c>
      <c r="SVE12074" s="18" t="s">
        <v>700</v>
      </c>
      <c r="SVF12074" s="18" t="s">
        <v>700</v>
      </c>
      <c r="SVG12074" s="18" t="s">
        <v>700</v>
      </c>
      <c r="SVH12074" s="18" t="s">
        <v>700</v>
      </c>
      <c r="SVI12074" s="18" t="s">
        <v>700</v>
      </c>
      <c r="SVJ12074" s="18" t="s">
        <v>700</v>
      </c>
      <c r="SVK12074" s="18" t="s">
        <v>700</v>
      </c>
      <c r="SVL12074" s="18" t="s">
        <v>700</v>
      </c>
      <c r="SVM12074" s="18" t="s">
        <v>700</v>
      </c>
      <c r="SVN12074" s="18" t="s">
        <v>700</v>
      </c>
      <c r="SVO12074" s="18" t="s">
        <v>700</v>
      </c>
      <c r="SVP12074" s="18" t="s">
        <v>700</v>
      </c>
      <c r="SVQ12074" s="18" t="s">
        <v>700</v>
      </c>
      <c r="SVR12074" s="18" t="s">
        <v>700</v>
      </c>
      <c r="SVS12074" s="18" t="s">
        <v>700</v>
      </c>
      <c r="SVT12074" s="18" t="s">
        <v>700</v>
      </c>
      <c r="SVU12074" s="18" t="s">
        <v>700</v>
      </c>
      <c r="SVV12074" s="18" t="s">
        <v>700</v>
      </c>
      <c r="SVW12074" s="18" t="s">
        <v>700</v>
      </c>
      <c r="SVX12074" s="18" t="s">
        <v>700</v>
      </c>
      <c r="SVY12074" s="18" t="s">
        <v>700</v>
      </c>
      <c r="SVZ12074" s="18" t="s">
        <v>700</v>
      </c>
      <c r="SWA12074" s="18" t="s">
        <v>700</v>
      </c>
      <c r="SWB12074" s="18" t="s">
        <v>700</v>
      </c>
      <c r="SWC12074" s="18" t="s">
        <v>700</v>
      </c>
      <c r="SWD12074" s="18" t="s">
        <v>700</v>
      </c>
      <c r="SWE12074" s="18" t="s">
        <v>700</v>
      </c>
      <c r="SWF12074" s="18" t="s">
        <v>700</v>
      </c>
      <c r="SWG12074" s="18" t="s">
        <v>700</v>
      </c>
      <c r="SWH12074" s="18" t="s">
        <v>700</v>
      </c>
      <c r="SWI12074" s="18" t="s">
        <v>700</v>
      </c>
      <c r="SWJ12074" s="18" t="s">
        <v>700</v>
      </c>
      <c r="SWK12074" s="18" t="s">
        <v>700</v>
      </c>
      <c r="SWL12074" s="18" t="s">
        <v>700</v>
      </c>
      <c r="SWM12074" s="18" t="s">
        <v>700</v>
      </c>
      <c r="SWN12074" s="18" t="s">
        <v>700</v>
      </c>
      <c r="SWO12074" s="18" t="s">
        <v>700</v>
      </c>
      <c r="SWP12074" s="18" t="s">
        <v>700</v>
      </c>
      <c r="SWQ12074" s="18" t="s">
        <v>700</v>
      </c>
      <c r="SWR12074" s="18" t="s">
        <v>700</v>
      </c>
      <c r="SWS12074" s="18" t="s">
        <v>700</v>
      </c>
      <c r="SWT12074" s="18" t="s">
        <v>700</v>
      </c>
      <c r="SWU12074" s="18" t="s">
        <v>700</v>
      </c>
      <c r="SWV12074" s="18" t="s">
        <v>700</v>
      </c>
      <c r="SWW12074" s="18" t="s">
        <v>700</v>
      </c>
      <c r="SWX12074" s="18" t="s">
        <v>700</v>
      </c>
      <c r="SWY12074" s="18" t="s">
        <v>700</v>
      </c>
      <c r="SWZ12074" s="18" t="s">
        <v>700</v>
      </c>
      <c r="SXA12074" s="18" t="s">
        <v>700</v>
      </c>
      <c r="SXB12074" s="18" t="s">
        <v>700</v>
      </c>
      <c r="SXC12074" s="18" t="s">
        <v>700</v>
      </c>
      <c r="SXD12074" s="18" t="s">
        <v>700</v>
      </c>
      <c r="SXE12074" s="18" t="s">
        <v>700</v>
      </c>
      <c r="SXF12074" s="18" t="s">
        <v>700</v>
      </c>
      <c r="SXG12074" s="18" t="s">
        <v>700</v>
      </c>
      <c r="SXH12074" s="18" t="s">
        <v>700</v>
      </c>
      <c r="SXI12074" s="18" t="s">
        <v>700</v>
      </c>
      <c r="SXJ12074" s="18" t="s">
        <v>700</v>
      </c>
      <c r="SXK12074" s="18" t="s">
        <v>700</v>
      </c>
      <c r="SXL12074" s="18" t="s">
        <v>700</v>
      </c>
      <c r="SXM12074" s="18" t="s">
        <v>700</v>
      </c>
      <c r="SXN12074" s="18" t="s">
        <v>700</v>
      </c>
      <c r="SXO12074" s="18" t="s">
        <v>700</v>
      </c>
      <c r="SXP12074" s="18" t="s">
        <v>700</v>
      </c>
      <c r="SXQ12074" s="18" t="s">
        <v>700</v>
      </c>
      <c r="SXR12074" s="18" t="s">
        <v>700</v>
      </c>
      <c r="SXS12074" s="18" t="s">
        <v>700</v>
      </c>
      <c r="SXT12074" s="18" t="s">
        <v>700</v>
      </c>
      <c r="SXU12074" s="18" t="s">
        <v>700</v>
      </c>
      <c r="SXV12074" s="18" t="s">
        <v>700</v>
      </c>
      <c r="SXW12074" s="18" t="s">
        <v>700</v>
      </c>
      <c r="SXX12074" s="18" t="s">
        <v>700</v>
      </c>
      <c r="SXY12074" s="18" t="s">
        <v>700</v>
      </c>
      <c r="SXZ12074" s="18" t="s">
        <v>700</v>
      </c>
      <c r="SYA12074" s="18" t="s">
        <v>700</v>
      </c>
      <c r="SYB12074" s="18" t="s">
        <v>700</v>
      </c>
      <c r="SYC12074" s="18" t="s">
        <v>700</v>
      </c>
      <c r="SYD12074" s="18" t="s">
        <v>700</v>
      </c>
      <c r="SYE12074" s="18" t="s">
        <v>700</v>
      </c>
      <c r="SYF12074" s="18" t="s">
        <v>700</v>
      </c>
      <c r="SYG12074" s="18" t="s">
        <v>700</v>
      </c>
      <c r="SYH12074" s="18" t="s">
        <v>700</v>
      </c>
      <c r="SYI12074" s="18" t="s">
        <v>700</v>
      </c>
      <c r="SYJ12074" s="18" t="s">
        <v>700</v>
      </c>
      <c r="SYK12074" s="18" t="s">
        <v>700</v>
      </c>
      <c r="SYL12074" s="18" t="s">
        <v>700</v>
      </c>
      <c r="SYM12074" s="18" t="s">
        <v>700</v>
      </c>
      <c r="SYN12074" s="18" t="s">
        <v>700</v>
      </c>
      <c r="SYO12074" s="18" t="s">
        <v>700</v>
      </c>
      <c r="SYP12074" s="18" t="s">
        <v>700</v>
      </c>
      <c r="SYQ12074" s="18" t="s">
        <v>700</v>
      </c>
      <c r="SYR12074" s="18" t="s">
        <v>700</v>
      </c>
      <c r="SYS12074" s="18" t="s">
        <v>700</v>
      </c>
      <c r="SYT12074" s="18" t="s">
        <v>700</v>
      </c>
      <c r="SYU12074" s="18" t="s">
        <v>700</v>
      </c>
      <c r="SYV12074" s="18" t="s">
        <v>700</v>
      </c>
      <c r="SYW12074" s="18" t="s">
        <v>700</v>
      </c>
      <c r="SYX12074" s="18" t="s">
        <v>700</v>
      </c>
      <c r="SYY12074" s="18" t="s">
        <v>700</v>
      </c>
      <c r="SYZ12074" s="18" t="s">
        <v>700</v>
      </c>
      <c r="SZA12074" s="18" t="s">
        <v>700</v>
      </c>
      <c r="SZB12074" s="18" t="s">
        <v>700</v>
      </c>
      <c r="SZC12074" s="18" t="s">
        <v>700</v>
      </c>
      <c r="SZD12074" s="18" t="s">
        <v>700</v>
      </c>
      <c r="SZE12074" s="18" t="s">
        <v>700</v>
      </c>
      <c r="SZF12074" s="18" t="s">
        <v>700</v>
      </c>
      <c r="SZG12074" s="18" t="s">
        <v>700</v>
      </c>
      <c r="SZH12074" s="18" t="s">
        <v>700</v>
      </c>
      <c r="SZI12074" s="18" t="s">
        <v>700</v>
      </c>
      <c r="SZJ12074" s="18" t="s">
        <v>700</v>
      </c>
      <c r="SZK12074" s="18" t="s">
        <v>700</v>
      </c>
      <c r="SZL12074" s="18" t="s">
        <v>700</v>
      </c>
      <c r="SZM12074" s="18" t="s">
        <v>700</v>
      </c>
      <c r="SZN12074" s="18" t="s">
        <v>700</v>
      </c>
      <c r="SZO12074" s="18" t="s">
        <v>700</v>
      </c>
      <c r="SZP12074" s="18" t="s">
        <v>700</v>
      </c>
      <c r="SZQ12074" s="18" t="s">
        <v>700</v>
      </c>
      <c r="SZR12074" s="18" t="s">
        <v>700</v>
      </c>
      <c r="SZS12074" s="18" t="s">
        <v>700</v>
      </c>
      <c r="SZT12074" s="18" t="s">
        <v>700</v>
      </c>
      <c r="SZU12074" s="18" t="s">
        <v>700</v>
      </c>
      <c r="SZV12074" s="18" t="s">
        <v>700</v>
      </c>
      <c r="SZW12074" s="18" t="s">
        <v>700</v>
      </c>
      <c r="SZX12074" s="18" t="s">
        <v>700</v>
      </c>
      <c r="SZY12074" s="18" t="s">
        <v>700</v>
      </c>
      <c r="SZZ12074" s="18" t="s">
        <v>700</v>
      </c>
      <c r="TAA12074" s="18" t="s">
        <v>700</v>
      </c>
      <c r="TAB12074" s="18" t="s">
        <v>700</v>
      </c>
      <c r="TAC12074" s="18" t="s">
        <v>700</v>
      </c>
      <c r="TAD12074" s="18" t="s">
        <v>700</v>
      </c>
      <c r="TAE12074" s="18" t="s">
        <v>700</v>
      </c>
      <c r="TAF12074" s="18" t="s">
        <v>700</v>
      </c>
      <c r="TAG12074" s="18" t="s">
        <v>700</v>
      </c>
      <c r="TAH12074" s="18" t="s">
        <v>700</v>
      </c>
      <c r="TAI12074" s="18" t="s">
        <v>700</v>
      </c>
      <c r="TAJ12074" s="18" t="s">
        <v>700</v>
      </c>
      <c r="TAK12074" s="18" t="s">
        <v>700</v>
      </c>
      <c r="TAL12074" s="18" t="s">
        <v>700</v>
      </c>
      <c r="TAM12074" s="18" t="s">
        <v>700</v>
      </c>
      <c r="TAN12074" s="18" t="s">
        <v>700</v>
      </c>
      <c r="TAO12074" s="18" t="s">
        <v>700</v>
      </c>
      <c r="TAP12074" s="18" t="s">
        <v>700</v>
      </c>
      <c r="TAQ12074" s="18" t="s">
        <v>700</v>
      </c>
      <c r="TAR12074" s="18" t="s">
        <v>700</v>
      </c>
      <c r="TAS12074" s="18" t="s">
        <v>700</v>
      </c>
      <c r="TAT12074" s="18" t="s">
        <v>700</v>
      </c>
      <c r="TAU12074" s="18" t="s">
        <v>700</v>
      </c>
      <c r="TAV12074" s="18" t="s">
        <v>700</v>
      </c>
      <c r="TAW12074" s="18" t="s">
        <v>700</v>
      </c>
      <c r="TAX12074" s="18" t="s">
        <v>700</v>
      </c>
      <c r="TAY12074" s="18" t="s">
        <v>700</v>
      </c>
      <c r="TAZ12074" s="18" t="s">
        <v>700</v>
      </c>
      <c r="TBA12074" s="18" t="s">
        <v>700</v>
      </c>
      <c r="TBB12074" s="18" t="s">
        <v>700</v>
      </c>
      <c r="TBC12074" s="18" t="s">
        <v>700</v>
      </c>
      <c r="TBD12074" s="18" t="s">
        <v>700</v>
      </c>
      <c r="TBE12074" s="18" t="s">
        <v>700</v>
      </c>
      <c r="TBF12074" s="18" t="s">
        <v>700</v>
      </c>
      <c r="TBG12074" s="18" t="s">
        <v>700</v>
      </c>
      <c r="TBH12074" s="18" t="s">
        <v>700</v>
      </c>
      <c r="TBI12074" s="18" t="s">
        <v>700</v>
      </c>
      <c r="TBJ12074" s="18" t="s">
        <v>700</v>
      </c>
      <c r="TBK12074" s="18" t="s">
        <v>700</v>
      </c>
      <c r="TBL12074" s="18" t="s">
        <v>700</v>
      </c>
      <c r="TBM12074" s="18" t="s">
        <v>700</v>
      </c>
      <c r="TBN12074" s="18" t="s">
        <v>700</v>
      </c>
      <c r="TBO12074" s="18" t="s">
        <v>700</v>
      </c>
      <c r="TBP12074" s="18" t="s">
        <v>700</v>
      </c>
      <c r="TBQ12074" s="18" t="s">
        <v>700</v>
      </c>
      <c r="TBR12074" s="18" t="s">
        <v>700</v>
      </c>
      <c r="TBS12074" s="18" t="s">
        <v>700</v>
      </c>
      <c r="TBT12074" s="18" t="s">
        <v>700</v>
      </c>
      <c r="TBU12074" s="18" t="s">
        <v>700</v>
      </c>
      <c r="TBV12074" s="18" t="s">
        <v>700</v>
      </c>
      <c r="TBW12074" s="18" t="s">
        <v>700</v>
      </c>
      <c r="TBX12074" s="18" t="s">
        <v>700</v>
      </c>
      <c r="TBY12074" s="18" t="s">
        <v>700</v>
      </c>
      <c r="TBZ12074" s="18" t="s">
        <v>700</v>
      </c>
      <c r="TCA12074" s="18" t="s">
        <v>700</v>
      </c>
      <c r="TCB12074" s="18" t="s">
        <v>700</v>
      </c>
      <c r="TCC12074" s="18" t="s">
        <v>700</v>
      </c>
      <c r="TCD12074" s="18" t="s">
        <v>700</v>
      </c>
      <c r="TCE12074" s="18" t="s">
        <v>700</v>
      </c>
      <c r="TCF12074" s="18" t="s">
        <v>700</v>
      </c>
      <c r="TCG12074" s="18" t="s">
        <v>700</v>
      </c>
      <c r="TCH12074" s="18" t="s">
        <v>700</v>
      </c>
      <c r="TCI12074" s="18" t="s">
        <v>700</v>
      </c>
      <c r="TCJ12074" s="18" t="s">
        <v>700</v>
      </c>
      <c r="TCK12074" s="18" t="s">
        <v>700</v>
      </c>
      <c r="TCL12074" s="18" t="s">
        <v>700</v>
      </c>
      <c r="TCM12074" s="18" t="s">
        <v>700</v>
      </c>
      <c r="TCN12074" s="18" t="s">
        <v>700</v>
      </c>
      <c r="TCO12074" s="18" t="s">
        <v>700</v>
      </c>
      <c r="TCP12074" s="18" t="s">
        <v>700</v>
      </c>
      <c r="TCQ12074" s="18" t="s">
        <v>700</v>
      </c>
      <c r="TCR12074" s="18" t="s">
        <v>700</v>
      </c>
      <c r="TCS12074" s="18" t="s">
        <v>700</v>
      </c>
      <c r="TCT12074" s="18" t="s">
        <v>700</v>
      </c>
      <c r="TCU12074" s="18" t="s">
        <v>700</v>
      </c>
      <c r="TCV12074" s="18" t="s">
        <v>700</v>
      </c>
      <c r="TCW12074" s="18" t="s">
        <v>700</v>
      </c>
      <c r="TCX12074" s="18" t="s">
        <v>700</v>
      </c>
      <c r="TCY12074" s="18" t="s">
        <v>700</v>
      </c>
      <c r="TCZ12074" s="18" t="s">
        <v>700</v>
      </c>
      <c r="TDA12074" s="18" t="s">
        <v>700</v>
      </c>
      <c r="TDB12074" s="18" t="s">
        <v>700</v>
      </c>
      <c r="TDC12074" s="18" t="s">
        <v>700</v>
      </c>
      <c r="TDD12074" s="18" t="s">
        <v>700</v>
      </c>
      <c r="TDE12074" s="18" t="s">
        <v>700</v>
      </c>
      <c r="TDF12074" s="18" t="s">
        <v>700</v>
      </c>
      <c r="TDG12074" s="18" t="s">
        <v>700</v>
      </c>
      <c r="TDH12074" s="18" t="s">
        <v>700</v>
      </c>
      <c r="TDI12074" s="18" t="s">
        <v>700</v>
      </c>
      <c r="TDJ12074" s="18" t="s">
        <v>700</v>
      </c>
      <c r="TDK12074" s="18" t="s">
        <v>700</v>
      </c>
      <c r="TDL12074" s="18" t="s">
        <v>700</v>
      </c>
      <c r="TDM12074" s="18" t="s">
        <v>700</v>
      </c>
      <c r="TDN12074" s="18" t="s">
        <v>700</v>
      </c>
      <c r="TDO12074" s="18" t="s">
        <v>700</v>
      </c>
      <c r="TDP12074" s="18" t="s">
        <v>700</v>
      </c>
      <c r="TDQ12074" s="18" t="s">
        <v>700</v>
      </c>
      <c r="TDR12074" s="18" t="s">
        <v>700</v>
      </c>
      <c r="TDS12074" s="18" t="s">
        <v>700</v>
      </c>
      <c r="TDT12074" s="18" t="s">
        <v>700</v>
      </c>
      <c r="TDU12074" s="18" t="s">
        <v>700</v>
      </c>
      <c r="TDV12074" s="18" t="s">
        <v>700</v>
      </c>
      <c r="TDW12074" s="18" t="s">
        <v>700</v>
      </c>
      <c r="TDX12074" s="18" t="s">
        <v>700</v>
      </c>
      <c r="TDY12074" s="18" t="s">
        <v>700</v>
      </c>
      <c r="TDZ12074" s="18" t="s">
        <v>700</v>
      </c>
      <c r="TEA12074" s="18" t="s">
        <v>700</v>
      </c>
      <c r="TEB12074" s="18" t="s">
        <v>700</v>
      </c>
      <c r="TEC12074" s="18" t="s">
        <v>700</v>
      </c>
      <c r="TED12074" s="18" t="s">
        <v>700</v>
      </c>
      <c r="TEE12074" s="18" t="s">
        <v>700</v>
      </c>
      <c r="TEF12074" s="18" t="s">
        <v>700</v>
      </c>
      <c r="TEG12074" s="18" t="s">
        <v>700</v>
      </c>
      <c r="TEH12074" s="18" t="s">
        <v>700</v>
      </c>
      <c r="TEI12074" s="18" t="s">
        <v>700</v>
      </c>
      <c r="TEJ12074" s="18" t="s">
        <v>700</v>
      </c>
      <c r="TEK12074" s="18" t="s">
        <v>700</v>
      </c>
      <c r="TEL12074" s="18" t="s">
        <v>700</v>
      </c>
      <c r="TEM12074" s="18" t="s">
        <v>700</v>
      </c>
      <c r="TEN12074" s="18" t="s">
        <v>700</v>
      </c>
      <c r="TEO12074" s="18" t="s">
        <v>700</v>
      </c>
      <c r="TEP12074" s="18" t="s">
        <v>700</v>
      </c>
      <c r="TEQ12074" s="18" t="s">
        <v>700</v>
      </c>
      <c r="TER12074" s="18" t="s">
        <v>700</v>
      </c>
      <c r="TES12074" s="18" t="s">
        <v>700</v>
      </c>
      <c r="TET12074" s="18" t="s">
        <v>700</v>
      </c>
      <c r="TEU12074" s="18" t="s">
        <v>700</v>
      </c>
      <c r="TEV12074" s="18" t="s">
        <v>700</v>
      </c>
      <c r="TEW12074" s="18" t="s">
        <v>700</v>
      </c>
      <c r="TEX12074" s="18" t="s">
        <v>700</v>
      </c>
      <c r="TEY12074" s="18" t="s">
        <v>700</v>
      </c>
      <c r="TEZ12074" s="18" t="s">
        <v>700</v>
      </c>
      <c r="TFA12074" s="18" t="s">
        <v>700</v>
      </c>
      <c r="TFB12074" s="18" t="s">
        <v>700</v>
      </c>
      <c r="TFC12074" s="18" t="s">
        <v>700</v>
      </c>
      <c r="TFD12074" s="18" t="s">
        <v>700</v>
      </c>
      <c r="TFE12074" s="18" t="s">
        <v>700</v>
      </c>
      <c r="TFF12074" s="18" t="s">
        <v>700</v>
      </c>
      <c r="TFG12074" s="18" t="s">
        <v>700</v>
      </c>
      <c r="TFH12074" s="18" t="s">
        <v>700</v>
      </c>
      <c r="TFI12074" s="18" t="s">
        <v>700</v>
      </c>
      <c r="TFJ12074" s="18" t="s">
        <v>700</v>
      </c>
      <c r="TFK12074" s="18" t="s">
        <v>700</v>
      </c>
      <c r="TFL12074" s="18" t="s">
        <v>700</v>
      </c>
      <c r="TFM12074" s="18" t="s">
        <v>700</v>
      </c>
      <c r="TFN12074" s="18" t="s">
        <v>700</v>
      </c>
      <c r="TFO12074" s="18" t="s">
        <v>700</v>
      </c>
      <c r="TFP12074" s="18" t="s">
        <v>700</v>
      </c>
      <c r="TFQ12074" s="18" t="s">
        <v>700</v>
      </c>
      <c r="TFR12074" s="18" t="s">
        <v>700</v>
      </c>
      <c r="TFS12074" s="18" t="s">
        <v>700</v>
      </c>
      <c r="TFT12074" s="18" t="s">
        <v>700</v>
      </c>
      <c r="TFU12074" s="18" t="s">
        <v>700</v>
      </c>
      <c r="TFV12074" s="18" t="s">
        <v>700</v>
      </c>
      <c r="TFW12074" s="18" t="s">
        <v>700</v>
      </c>
      <c r="TFX12074" s="18" t="s">
        <v>700</v>
      </c>
      <c r="TFY12074" s="18" t="s">
        <v>700</v>
      </c>
      <c r="TFZ12074" s="18" t="s">
        <v>700</v>
      </c>
      <c r="TGA12074" s="18" t="s">
        <v>700</v>
      </c>
      <c r="TGB12074" s="18" t="s">
        <v>700</v>
      </c>
      <c r="TGC12074" s="18" t="s">
        <v>700</v>
      </c>
      <c r="TGD12074" s="18" t="s">
        <v>700</v>
      </c>
      <c r="TGE12074" s="18" t="s">
        <v>700</v>
      </c>
      <c r="TGF12074" s="18" t="s">
        <v>700</v>
      </c>
      <c r="TGG12074" s="18" t="s">
        <v>700</v>
      </c>
      <c r="TGH12074" s="18" t="s">
        <v>700</v>
      </c>
      <c r="TGI12074" s="18" t="s">
        <v>700</v>
      </c>
      <c r="TGJ12074" s="18" t="s">
        <v>700</v>
      </c>
      <c r="TGK12074" s="18" t="s">
        <v>700</v>
      </c>
      <c r="TGL12074" s="18" t="s">
        <v>700</v>
      </c>
      <c r="TGM12074" s="18" t="s">
        <v>700</v>
      </c>
      <c r="TGN12074" s="18" t="s">
        <v>700</v>
      </c>
      <c r="TGO12074" s="18" t="s">
        <v>700</v>
      </c>
      <c r="TGP12074" s="18" t="s">
        <v>700</v>
      </c>
      <c r="TGQ12074" s="18" t="s">
        <v>700</v>
      </c>
      <c r="TGR12074" s="18" t="s">
        <v>700</v>
      </c>
      <c r="TGS12074" s="18" t="s">
        <v>700</v>
      </c>
      <c r="TGT12074" s="18" t="s">
        <v>700</v>
      </c>
      <c r="TGU12074" s="18" t="s">
        <v>700</v>
      </c>
      <c r="TGV12074" s="18" t="s">
        <v>700</v>
      </c>
      <c r="TGW12074" s="18" t="s">
        <v>700</v>
      </c>
      <c r="TGX12074" s="18" t="s">
        <v>700</v>
      </c>
      <c r="TGY12074" s="18" t="s">
        <v>700</v>
      </c>
      <c r="TGZ12074" s="18" t="s">
        <v>700</v>
      </c>
      <c r="THA12074" s="18" t="s">
        <v>700</v>
      </c>
      <c r="THB12074" s="18" t="s">
        <v>700</v>
      </c>
      <c r="THC12074" s="18" t="s">
        <v>700</v>
      </c>
      <c r="THD12074" s="18" t="s">
        <v>700</v>
      </c>
      <c r="THE12074" s="18" t="s">
        <v>700</v>
      </c>
      <c r="THF12074" s="18" t="s">
        <v>700</v>
      </c>
      <c r="THG12074" s="18" t="s">
        <v>700</v>
      </c>
      <c r="THH12074" s="18" t="s">
        <v>700</v>
      </c>
      <c r="THI12074" s="18" t="s">
        <v>700</v>
      </c>
      <c r="THJ12074" s="18" t="s">
        <v>700</v>
      </c>
      <c r="THK12074" s="18" t="s">
        <v>700</v>
      </c>
      <c r="THL12074" s="18" t="s">
        <v>700</v>
      </c>
      <c r="THM12074" s="18" t="s">
        <v>700</v>
      </c>
      <c r="THN12074" s="18" t="s">
        <v>700</v>
      </c>
      <c r="THO12074" s="18" t="s">
        <v>700</v>
      </c>
      <c r="THP12074" s="18" t="s">
        <v>700</v>
      </c>
      <c r="THQ12074" s="18" t="s">
        <v>700</v>
      </c>
      <c r="THR12074" s="18" t="s">
        <v>700</v>
      </c>
      <c r="THS12074" s="18" t="s">
        <v>700</v>
      </c>
      <c r="THT12074" s="18" t="s">
        <v>700</v>
      </c>
      <c r="THU12074" s="18" t="s">
        <v>700</v>
      </c>
      <c r="THV12074" s="18" t="s">
        <v>700</v>
      </c>
      <c r="THW12074" s="18" t="s">
        <v>700</v>
      </c>
      <c r="THX12074" s="18" t="s">
        <v>700</v>
      </c>
      <c r="THY12074" s="18" t="s">
        <v>700</v>
      </c>
      <c r="THZ12074" s="18" t="s">
        <v>700</v>
      </c>
      <c r="TIA12074" s="18" t="s">
        <v>700</v>
      </c>
      <c r="TIB12074" s="18" t="s">
        <v>700</v>
      </c>
      <c r="TIC12074" s="18" t="s">
        <v>700</v>
      </c>
      <c r="TID12074" s="18" t="s">
        <v>700</v>
      </c>
      <c r="TIE12074" s="18" t="s">
        <v>700</v>
      </c>
      <c r="TIF12074" s="18" t="s">
        <v>700</v>
      </c>
      <c r="TIG12074" s="18" t="s">
        <v>700</v>
      </c>
      <c r="TIH12074" s="18" t="s">
        <v>700</v>
      </c>
      <c r="TII12074" s="18" t="s">
        <v>700</v>
      </c>
      <c r="TIJ12074" s="18" t="s">
        <v>700</v>
      </c>
      <c r="TIK12074" s="18" t="s">
        <v>700</v>
      </c>
      <c r="TIL12074" s="18" t="s">
        <v>700</v>
      </c>
      <c r="TIM12074" s="18" t="s">
        <v>700</v>
      </c>
      <c r="TIN12074" s="18" t="s">
        <v>700</v>
      </c>
      <c r="TIO12074" s="18" t="s">
        <v>700</v>
      </c>
      <c r="TIP12074" s="18" t="s">
        <v>700</v>
      </c>
      <c r="TIQ12074" s="18" t="s">
        <v>700</v>
      </c>
      <c r="TIR12074" s="18" t="s">
        <v>700</v>
      </c>
      <c r="TIS12074" s="18" t="s">
        <v>700</v>
      </c>
      <c r="TIT12074" s="18" t="s">
        <v>700</v>
      </c>
      <c r="TIU12074" s="18" t="s">
        <v>700</v>
      </c>
      <c r="TIV12074" s="18" t="s">
        <v>700</v>
      </c>
      <c r="TIW12074" s="18" t="s">
        <v>700</v>
      </c>
      <c r="TIX12074" s="18" t="s">
        <v>700</v>
      </c>
      <c r="TIY12074" s="18" t="s">
        <v>700</v>
      </c>
      <c r="TIZ12074" s="18" t="s">
        <v>700</v>
      </c>
      <c r="TJA12074" s="18" t="s">
        <v>700</v>
      </c>
      <c r="TJB12074" s="18" t="s">
        <v>700</v>
      </c>
      <c r="TJC12074" s="18" t="s">
        <v>700</v>
      </c>
      <c r="TJD12074" s="18" t="s">
        <v>700</v>
      </c>
      <c r="TJE12074" s="18" t="s">
        <v>700</v>
      </c>
      <c r="TJF12074" s="18" t="s">
        <v>700</v>
      </c>
      <c r="TJG12074" s="18" t="s">
        <v>700</v>
      </c>
      <c r="TJH12074" s="18" t="s">
        <v>700</v>
      </c>
      <c r="TJI12074" s="18" t="s">
        <v>700</v>
      </c>
      <c r="TJJ12074" s="18" t="s">
        <v>700</v>
      </c>
      <c r="TJK12074" s="18" t="s">
        <v>700</v>
      </c>
      <c r="TJL12074" s="18" t="s">
        <v>700</v>
      </c>
      <c r="TJM12074" s="18" t="s">
        <v>700</v>
      </c>
      <c r="TJN12074" s="18" t="s">
        <v>700</v>
      </c>
      <c r="TJO12074" s="18" t="s">
        <v>700</v>
      </c>
      <c r="TJP12074" s="18" t="s">
        <v>700</v>
      </c>
      <c r="TJQ12074" s="18" t="s">
        <v>700</v>
      </c>
      <c r="TJR12074" s="18" t="s">
        <v>700</v>
      </c>
      <c r="TJS12074" s="18" t="s">
        <v>700</v>
      </c>
      <c r="TJT12074" s="18" t="s">
        <v>700</v>
      </c>
      <c r="TJU12074" s="18" t="s">
        <v>700</v>
      </c>
      <c r="TJV12074" s="18" t="s">
        <v>700</v>
      </c>
      <c r="TJW12074" s="18" t="s">
        <v>700</v>
      </c>
      <c r="TJX12074" s="18" t="s">
        <v>700</v>
      </c>
      <c r="TJY12074" s="18" t="s">
        <v>700</v>
      </c>
      <c r="TJZ12074" s="18" t="s">
        <v>700</v>
      </c>
      <c r="TKA12074" s="18" t="s">
        <v>700</v>
      </c>
      <c r="TKB12074" s="18" t="s">
        <v>700</v>
      </c>
      <c r="TKC12074" s="18" t="s">
        <v>700</v>
      </c>
      <c r="TKD12074" s="18" t="s">
        <v>700</v>
      </c>
      <c r="TKE12074" s="18" t="s">
        <v>700</v>
      </c>
      <c r="TKF12074" s="18" t="s">
        <v>700</v>
      </c>
      <c r="TKG12074" s="18" t="s">
        <v>700</v>
      </c>
      <c r="TKH12074" s="18" t="s">
        <v>700</v>
      </c>
      <c r="TKI12074" s="18" t="s">
        <v>700</v>
      </c>
      <c r="TKJ12074" s="18" t="s">
        <v>700</v>
      </c>
      <c r="TKK12074" s="18" t="s">
        <v>700</v>
      </c>
      <c r="TKL12074" s="18" t="s">
        <v>700</v>
      </c>
      <c r="TKM12074" s="18" t="s">
        <v>700</v>
      </c>
      <c r="TKN12074" s="18" t="s">
        <v>700</v>
      </c>
      <c r="TKO12074" s="18" t="s">
        <v>700</v>
      </c>
      <c r="TKP12074" s="18" t="s">
        <v>700</v>
      </c>
      <c r="TKQ12074" s="18" t="s">
        <v>700</v>
      </c>
      <c r="TKR12074" s="18" t="s">
        <v>700</v>
      </c>
      <c r="TKS12074" s="18" t="s">
        <v>700</v>
      </c>
      <c r="TKT12074" s="18" t="s">
        <v>700</v>
      </c>
      <c r="TKU12074" s="18" t="s">
        <v>700</v>
      </c>
      <c r="TKV12074" s="18" t="s">
        <v>700</v>
      </c>
      <c r="TKW12074" s="18" t="s">
        <v>700</v>
      </c>
      <c r="TKX12074" s="18" t="s">
        <v>700</v>
      </c>
      <c r="TKY12074" s="18" t="s">
        <v>700</v>
      </c>
      <c r="TKZ12074" s="18" t="s">
        <v>700</v>
      </c>
      <c r="TLA12074" s="18" t="s">
        <v>700</v>
      </c>
      <c r="TLB12074" s="18" t="s">
        <v>700</v>
      </c>
      <c r="TLC12074" s="18" t="s">
        <v>700</v>
      </c>
      <c r="TLD12074" s="18" t="s">
        <v>700</v>
      </c>
      <c r="TLE12074" s="18" t="s">
        <v>700</v>
      </c>
      <c r="TLF12074" s="18" t="s">
        <v>700</v>
      </c>
      <c r="TLG12074" s="18" t="s">
        <v>700</v>
      </c>
      <c r="TLH12074" s="18" t="s">
        <v>700</v>
      </c>
      <c r="TLI12074" s="18" t="s">
        <v>700</v>
      </c>
      <c r="TLJ12074" s="18" t="s">
        <v>700</v>
      </c>
      <c r="TLK12074" s="18" t="s">
        <v>700</v>
      </c>
      <c r="TLL12074" s="18" t="s">
        <v>700</v>
      </c>
      <c r="TLM12074" s="18" t="s">
        <v>700</v>
      </c>
      <c r="TLN12074" s="18" t="s">
        <v>700</v>
      </c>
      <c r="TLO12074" s="18" t="s">
        <v>700</v>
      </c>
      <c r="TLP12074" s="18" t="s">
        <v>700</v>
      </c>
      <c r="TLQ12074" s="18" t="s">
        <v>700</v>
      </c>
      <c r="TLR12074" s="18" t="s">
        <v>700</v>
      </c>
      <c r="TLS12074" s="18" t="s">
        <v>700</v>
      </c>
      <c r="TLT12074" s="18" t="s">
        <v>700</v>
      </c>
      <c r="TLU12074" s="18" t="s">
        <v>700</v>
      </c>
      <c r="TLV12074" s="18" t="s">
        <v>700</v>
      </c>
      <c r="TLW12074" s="18" t="s">
        <v>700</v>
      </c>
      <c r="TLX12074" s="18" t="s">
        <v>700</v>
      </c>
      <c r="TLY12074" s="18" t="s">
        <v>700</v>
      </c>
      <c r="TLZ12074" s="18" t="s">
        <v>700</v>
      </c>
      <c r="TMA12074" s="18" t="s">
        <v>700</v>
      </c>
      <c r="TMB12074" s="18" t="s">
        <v>700</v>
      </c>
      <c r="TMC12074" s="18" t="s">
        <v>700</v>
      </c>
      <c r="TMD12074" s="18" t="s">
        <v>700</v>
      </c>
      <c r="TME12074" s="18" t="s">
        <v>700</v>
      </c>
      <c r="TMF12074" s="18" t="s">
        <v>700</v>
      </c>
      <c r="TMG12074" s="18" t="s">
        <v>700</v>
      </c>
      <c r="TMH12074" s="18" t="s">
        <v>700</v>
      </c>
      <c r="TMI12074" s="18" t="s">
        <v>700</v>
      </c>
      <c r="TMJ12074" s="18" t="s">
        <v>700</v>
      </c>
      <c r="TMK12074" s="18" t="s">
        <v>700</v>
      </c>
      <c r="TML12074" s="18" t="s">
        <v>700</v>
      </c>
      <c r="TMM12074" s="18" t="s">
        <v>700</v>
      </c>
      <c r="TMN12074" s="18" t="s">
        <v>700</v>
      </c>
      <c r="TMO12074" s="18" t="s">
        <v>700</v>
      </c>
      <c r="TMP12074" s="18" t="s">
        <v>700</v>
      </c>
      <c r="TMQ12074" s="18" t="s">
        <v>700</v>
      </c>
      <c r="TMR12074" s="18" t="s">
        <v>700</v>
      </c>
      <c r="TMS12074" s="18" t="s">
        <v>700</v>
      </c>
      <c r="TMT12074" s="18" t="s">
        <v>700</v>
      </c>
      <c r="TMU12074" s="18" t="s">
        <v>700</v>
      </c>
      <c r="TMV12074" s="18" t="s">
        <v>700</v>
      </c>
      <c r="TMW12074" s="18" t="s">
        <v>700</v>
      </c>
      <c r="TMX12074" s="18" t="s">
        <v>700</v>
      </c>
      <c r="TMY12074" s="18" t="s">
        <v>700</v>
      </c>
      <c r="TMZ12074" s="18" t="s">
        <v>700</v>
      </c>
      <c r="TNA12074" s="18" t="s">
        <v>700</v>
      </c>
      <c r="TNB12074" s="18" t="s">
        <v>700</v>
      </c>
      <c r="TNC12074" s="18" t="s">
        <v>700</v>
      </c>
      <c r="TND12074" s="18" t="s">
        <v>700</v>
      </c>
      <c r="TNE12074" s="18" t="s">
        <v>700</v>
      </c>
      <c r="TNF12074" s="18" t="s">
        <v>700</v>
      </c>
      <c r="TNG12074" s="18" t="s">
        <v>700</v>
      </c>
      <c r="TNH12074" s="18" t="s">
        <v>700</v>
      </c>
      <c r="TNI12074" s="18" t="s">
        <v>700</v>
      </c>
      <c r="TNJ12074" s="18" t="s">
        <v>700</v>
      </c>
      <c r="TNK12074" s="18" t="s">
        <v>700</v>
      </c>
      <c r="TNL12074" s="18" t="s">
        <v>700</v>
      </c>
      <c r="TNM12074" s="18" t="s">
        <v>700</v>
      </c>
      <c r="TNN12074" s="18" t="s">
        <v>700</v>
      </c>
      <c r="TNO12074" s="18" t="s">
        <v>700</v>
      </c>
      <c r="TNP12074" s="18" t="s">
        <v>700</v>
      </c>
      <c r="TNQ12074" s="18" t="s">
        <v>700</v>
      </c>
      <c r="TNR12074" s="18" t="s">
        <v>700</v>
      </c>
      <c r="TNS12074" s="18" t="s">
        <v>700</v>
      </c>
      <c r="TNT12074" s="18" t="s">
        <v>700</v>
      </c>
      <c r="TNU12074" s="18" t="s">
        <v>700</v>
      </c>
      <c r="TNV12074" s="18" t="s">
        <v>700</v>
      </c>
      <c r="TNW12074" s="18" t="s">
        <v>700</v>
      </c>
      <c r="TNX12074" s="18" t="s">
        <v>700</v>
      </c>
      <c r="TNY12074" s="18" t="s">
        <v>700</v>
      </c>
      <c r="TNZ12074" s="18" t="s">
        <v>700</v>
      </c>
      <c r="TOA12074" s="18" t="s">
        <v>700</v>
      </c>
      <c r="TOB12074" s="18" t="s">
        <v>700</v>
      </c>
      <c r="TOC12074" s="18" t="s">
        <v>700</v>
      </c>
      <c r="TOD12074" s="18" t="s">
        <v>700</v>
      </c>
      <c r="TOE12074" s="18" t="s">
        <v>700</v>
      </c>
      <c r="TOF12074" s="18" t="s">
        <v>700</v>
      </c>
      <c r="TOG12074" s="18" t="s">
        <v>700</v>
      </c>
      <c r="TOH12074" s="18" t="s">
        <v>700</v>
      </c>
      <c r="TOI12074" s="18" t="s">
        <v>700</v>
      </c>
      <c r="TOJ12074" s="18" t="s">
        <v>700</v>
      </c>
      <c r="TOK12074" s="18" t="s">
        <v>700</v>
      </c>
      <c r="TOL12074" s="18" t="s">
        <v>700</v>
      </c>
      <c r="TOM12074" s="18" t="s">
        <v>700</v>
      </c>
      <c r="TON12074" s="18" t="s">
        <v>700</v>
      </c>
      <c r="TOO12074" s="18" t="s">
        <v>700</v>
      </c>
      <c r="TOP12074" s="18" t="s">
        <v>700</v>
      </c>
      <c r="TOQ12074" s="18" t="s">
        <v>700</v>
      </c>
      <c r="TOR12074" s="18" t="s">
        <v>700</v>
      </c>
      <c r="TOS12074" s="18" t="s">
        <v>700</v>
      </c>
      <c r="TOT12074" s="18" t="s">
        <v>700</v>
      </c>
      <c r="TOU12074" s="18" t="s">
        <v>700</v>
      </c>
      <c r="TOV12074" s="18" t="s">
        <v>700</v>
      </c>
      <c r="TOW12074" s="18" t="s">
        <v>700</v>
      </c>
      <c r="TOX12074" s="18" t="s">
        <v>700</v>
      </c>
      <c r="TOY12074" s="18" t="s">
        <v>700</v>
      </c>
      <c r="TOZ12074" s="18" t="s">
        <v>700</v>
      </c>
      <c r="TPA12074" s="18" t="s">
        <v>700</v>
      </c>
      <c r="TPB12074" s="18" t="s">
        <v>700</v>
      </c>
      <c r="TPC12074" s="18" t="s">
        <v>700</v>
      </c>
      <c r="TPD12074" s="18" t="s">
        <v>700</v>
      </c>
      <c r="TPE12074" s="18" t="s">
        <v>700</v>
      </c>
      <c r="TPF12074" s="18" t="s">
        <v>700</v>
      </c>
      <c r="TPG12074" s="18" t="s">
        <v>700</v>
      </c>
      <c r="TPH12074" s="18" t="s">
        <v>700</v>
      </c>
      <c r="TPI12074" s="18" t="s">
        <v>700</v>
      </c>
      <c r="TPJ12074" s="18" t="s">
        <v>700</v>
      </c>
      <c r="TPK12074" s="18" t="s">
        <v>700</v>
      </c>
      <c r="TPL12074" s="18" t="s">
        <v>700</v>
      </c>
      <c r="TPM12074" s="18" t="s">
        <v>700</v>
      </c>
      <c r="TPN12074" s="18" t="s">
        <v>700</v>
      </c>
      <c r="TPO12074" s="18" t="s">
        <v>700</v>
      </c>
      <c r="TPP12074" s="18" t="s">
        <v>700</v>
      </c>
      <c r="TPQ12074" s="18" t="s">
        <v>700</v>
      </c>
      <c r="TPR12074" s="18" t="s">
        <v>700</v>
      </c>
      <c r="TPS12074" s="18" t="s">
        <v>700</v>
      </c>
      <c r="TPT12074" s="18" t="s">
        <v>700</v>
      </c>
      <c r="TPU12074" s="18" t="s">
        <v>700</v>
      </c>
      <c r="TPV12074" s="18" t="s">
        <v>700</v>
      </c>
      <c r="TPW12074" s="18" t="s">
        <v>700</v>
      </c>
      <c r="TPX12074" s="18" t="s">
        <v>700</v>
      </c>
      <c r="TPY12074" s="18" t="s">
        <v>700</v>
      </c>
      <c r="TPZ12074" s="18" t="s">
        <v>700</v>
      </c>
      <c r="TQA12074" s="18" t="s">
        <v>700</v>
      </c>
      <c r="TQB12074" s="18" t="s">
        <v>700</v>
      </c>
      <c r="TQC12074" s="18" t="s">
        <v>700</v>
      </c>
      <c r="TQD12074" s="18" t="s">
        <v>700</v>
      </c>
      <c r="TQE12074" s="18" t="s">
        <v>700</v>
      </c>
      <c r="TQF12074" s="18" t="s">
        <v>700</v>
      </c>
      <c r="TQG12074" s="18" t="s">
        <v>700</v>
      </c>
      <c r="TQH12074" s="18" t="s">
        <v>700</v>
      </c>
      <c r="TQI12074" s="18" t="s">
        <v>700</v>
      </c>
      <c r="TQJ12074" s="18" t="s">
        <v>700</v>
      </c>
      <c r="TQK12074" s="18" t="s">
        <v>700</v>
      </c>
      <c r="TQL12074" s="18" t="s">
        <v>700</v>
      </c>
      <c r="TQM12074" s="18" t="s">
        <v>700</v>
      </c>
      <c r="TQN12074" s="18" t="s">
        <v>700</v>
      </c>
      <c r="TQO12074" s="18" t="s">
        <v>700</v>
      </c>
      <c r="TQP12074" s="18" t="s">
        <v>700</v>
      </c>
      <c r="TQQ12074" s="18" t="s">
        <v>700</v>
      </c>
      <c r="TQR12074" s="18" t="s">
        <v>700</v>
      </c>
      <c r="TQS12074" s="18" t="s">
        <v>700</v>
      </c>
      <c r="TQT12074" s="18" t="s">
        <v>700</v>
      </c>
      <c r="TQU12074" s="18" t="s">
        <v>700</v>
      </c>
      <c r="TQV12074" s="18" t="s">
        <v>700</v>
      </c>
      <c r="TQW12074" s="18" t="s">
        <v>700</v>
      </c>
      <c r="TQX12074" s="18" t="s">
        <v>700</v>
      </c>
      <c r="TQY12074" s="18" t="s">
        <v>700</v>
      </c>
      <c r="TQZ12074" s="18" t="s">
        <v>700</v>
      </c>
      <c r="TRA12074" s="18" t="s">
        <v>700</v>
      </c>
      <c r="TRB12074" s="18" t="s">
        <v>700</v>
      </c>
      <c r="TRC12074" s="18" t="s">
        <v>700</v>
      </c>
      <c r="TRD12074" s="18" t="s">
        <v>700</v>
      </c>
      <c r="TRE12074" s="18" t="s">
        <v>700</v>
      </c>
      <c r="TRF12074" s="18" t="s">
        <v>700</v>
      </c>
      <c r="TRG12074" s="18" t="s">
        <v>700</v>
      </c>
      <c r="TRH12074" s="18" t="s">
        <v>700</v>
      </c>
      <c r="TRI12074" s="18" t="s">
        <v>700</v>
      </c>
      <c r="TRJ12074" s="18" t="s">
        <v>700</v>
      </c>
      <c r="TRK12074" s="18" t="s">
        <v>700</v>
      </c>
      <c r="TRL12074" s="18" t="s">
        <v>700</v>
      </c>
      <c r="TRM12074" s="18" t="s">
        <v>700</v>
      </c>
      <c r="TRN12074" s="18" t="s">
        <v>700</v>
      </c>
      <c r="TRO12074" s="18" t="s">
        <v>700</v>
      </c>
      <c r="TRP12074" s="18" t="s">
        <v>700</v>
      </c>
      <c r="TRQ12074" s="18" t="s">
        <v>700</v>
      </c>
      <c r="TRR12074" s="18" t="s">
        <v>700</v>
      </c>
      <c r="TRS12074" s="18" t="s">
        <v>700</v>
      </c>
      <c r="TRT12074" s="18" t="s">
        <v>700</v>
      </c>
      <c r="TRU12074" s="18" t="s">
        <v>700</v>
      </c>
      <c r="TRV12074" s="18" t="s">
        <v>700</v>
      </c>
      <c r="TRW12074" s="18" t="s">
        <v>700</v>
      </c>
      <c r="TRX12074" s="18" t="s">
        <v>700</v>
      </c>
      <c r="TRY12074" s="18" t="s">
        <v>700</v>
      </c>
      <c r="TRZ12074" s="18" t="s">
        <v>700</v>
      </c>
      <c r="TSA12074" s="18" t="s">
        <v>700</v>
      </c>
      <c r="TSB12074" s="18" t="s">
        <v>700</v>
      </c>
      <c r="TSC12074" s="18" t="s">
        <v>700</v>
      </c>
      <c r="TSD12074" s="18" t="s">
        <v>700</v>
      </c>
      <c r="TSE12074" s="18" t="s">
        <v>700</v>
      </c>
      <c r="TSF12074" s="18" t="s">
        <v>700</v>
      </c>
      <c r="TSG12074" s="18" t="s">
        <v>700</v>
      </c>
      <c r="TSH12074" s="18" t="s">
        <v>700</v>
      </c>
      <c r="TSI12074" s="18" t="s">
        <v>700</v>
      </c>
      <c r="TSJ12074" s="18" t="s">
        <v>700</v>
      </c>
      <c r="TSK12074" s="18" t="s">
        <v>700</v>
      </c>
      <c r="TSL12074" s="18" t="s">
        <v>700</v>
      </c>
      <c r="TSM12074" s="18" t="s">
        <v>700</v>
      </c>
      <c r="TSN12074" s="18" t="s">
        <v>700</v>
      </c>
      <c r="TSO12074" s="18" t="s">
        <v>700</v>
      </c>
      <c r="TSP12074" s="18" t="s">
        <v>700</v>
      </c>
      <c r="TSQ12074" s="18" t="s">
        <v>700</v>
      </c>
      <c r="TSR12074" s="18" t="s">
        <v>700</v>
      </c>
      <c r="TSS12074" s="18" t="s">
        <v>700</v>
      </c>
      <c r="TST12074" s="18" t="s">
        <v>700</v>
      </c>
      <c r="TSU12074" s="18" t="s">
        <v>700</v>
      </c>
      <c r="TSV12074" s="18" t="s">
        <v>700</v>
      </c>
      <c r="TSW12074" s="18" t="s">
        <v>700</v>
      </c>
      <c r="TSX12074" s="18" t="s">
        <v>700</v>
      </c>
      <c r="TSY12074" s="18" t="s">
        <v>700</v>
      </c>
      <c r="TSZ12074" s="18" t="s">
        <v>700</v>
      </c>
      <c r="TTA12074" s="18" t="s">
        <v>700</v>
      </c>
      <c r="TTB12074" s="18" t="s">
        <v>700</v>
      </c>
      <c r="TTC12074" s="18" t="s">
        <v>700</v>
      </c>
      <c r="TTD12074" s="18" t="s">
        <v>700</v>
      </c>
      <c r="TTE12074" s="18" t="s">
        <v>700</v>
      </c>
      <c r="TTF12074" s="18" t="s">
        <v>700</v>
      </c>
      <c r="TTG12074" s="18" t="s">
        <v>700</v>
      </c>
      <c r="TTH12074" s="18" t="s">
        <v>700</v>
      </c>
      <c r="TTI12074" s="18" t="s">
        <v>700</v>
      </c>
      <c r="TTJ12074" s="18" t="s">
        <v>700</v>
      </c>
      <c r="TTK12074" s="18" t="s">
        <v>700</v>
      </c>
      <c r="TTL12074" s="18" t="s">
        <v>700</v>
      </c>
      <c r="TTM12074" s="18" t="s">
        <v>700</v>
      </c>
      <c r="TTN12074" s="18" t="s">
        <v>700</v>
      </c>
      <c r="TTO12074" s="18" t="s">
        <v>700</v>
      </c>
      <c r="TTP12074" s="18" t="s">
        <v>700</v>
      </c>
      <c r="TTQ12074" s="18" t="s">
        <v>700</v>
      </c>
      <c r="TTR12074" s="18" t="s">
        <v>700</v>
      </c>
      <c r="TTS12074" s="18" t="s">
        <v>700</v>
      </c>
      <c r="TTT12074" s="18" t="s">
        <v>700</v>
      </c>
      <c r="TTU12074" s="18" t="s">
        <v>700</v>
      </c>
      <c r="TTV12074" s="18" t="s">
        <v>700</v>
      </c>
      <c r="TTW12074" s="18" t="s">
        <v>700</v>
      </c>
      <c r="TTX12074" s="18" t="s">
        <v>700</v>
      </c>
      <c r="TTY12074" s="18" t="s">
        <v>700</v>
      </c>
      <c r="TTZ12074" s="18" t="s">
        <v>700</v>
      </c>
      <c r="TUA12074" s="18" t="s">
        <v>700</v>
      </c>
      <c r="TUB12074" s="18" t="s">
        <v>700</v>
      </c>
      <c r="TUC12074" s="18" t="s">
        <v>700</v>
      </c>
      <c r="TUD12074" s="18" t="s">
        <v>700</v>
      </c>
      <c r="TUE12074" s="18" t="s">
        <v>700</v>
      </c>
      <c r="TUF12074" s="18" t="s">
        <v>700</v>
      </c>
      <c r="TUG12074" s="18" t="s">
        <v>700</v>
      </c>
      <c r="TUH12074" s="18" t="s">
        <v>700</v>
      </c>
      <c r="TUI12074" s="18" t="s">
        <v>700</v>
      </c>
      <c r="TUJ12074" s="18" t="s">
        <v>700</v>
      </c>
      <c r="TUK12074" s="18" t="s">
        <v>700</v>
      </c>
      <c r="TUL12074" s="18" t="s">
        <v>700</v>
      </c>
      <c r="TUM12074" s="18" t="s">
        <v>700</v>
      </c>
      <c r="TUN12074" s="18" t="s">
        <v>700</v>
      </c>
      <c r="TUO12074" s="18" t="s">
        <v>700</v>
      </c>
      <c r="TUP12074" s="18" t="s">
        <v>700</v>
      </c>
      <c r="TUQ12074" s="18" t="s">
        <v>700</v>
      </c>
      <c r="TUR12074" s="18" t="s">
        <v>700</v>
      </c>
      <c r="TUS12074" s="18" t="s">
        <v>700</v>
      </c>
      <c r="TUT12074" s="18" t="s">
        <v>700</v>
      </c>
      <c r="TUU12074" s="18" t="s">
        <v>700</v>
      </c>
      <c r="TUV12074" s="18" t="s">
        <v>700</v>
      </c>
      <c r="TUW12074" s="18" t="s">
        <v>700</v>
      </c>
      <c r="TUX12074" s="18" t="s">
        <v>700</v>
      </c>
      <c r="TUY12074" s="18" t="s">
        <v>700</v>
      </c>
      <c r="TUZ12074" s="18" t="s">
        <v>700</v>
      </c>
      <c r="TVA12074" s="18" t="s">
        <v>700</v>
      </c>
      <c r="TVB12074" s="18" t="s">
        <v>700</v>
      </c>
      <c r="TVC12074" s="18" t="s">
        <v>700</v>
      </c>
      <c r="TVD12074" s="18" t="s">
        <v>700</v>
      </c>
      <c r="TVE12074" s="18" t="s">
        <v>700</v>
      </c>
      <c r="TVF12074" s="18" t="s">
        <v>700</v>
      </c>
      <c r="TVG12074" s="18" t="s">
        <v>700</v>
      </c>
      <c r="TVH12074" s="18" t="s">
        <v>700</v>
      </c>
      <c r="TVI12074" s="18" t="s">
        <v>700</v>
      </c>
      <c r="TVJ12074" s="18" t="s">
        <v>700</v>
      </c>
      <c r="TVK12074" s="18" t="s">
        <v>700</v>
      </c>
      <c r="TVL12074" s="18" t="s">
        <v>700</v>
      </c>
      <c r="TVM12074" s="18" t="s">
        <v>700</v>
      </c>
      <c r="TVN12074" s="18" t="s">
        <v>700</v>
      </c>
      <c r="TVO12074" s="18" t="s">
        <v>700</v>
      </c>
      <c r="TVP12074" s="18" t="s">
        <v>700</v>
      </c>
      <c r="TVQ12074" s="18" t="s">
        <v>700</v>
      </c>
      <c r="TVR12074" s="18" t="s">
        <v>700</v>
      </c>
      <c r="TVS12074" s="18" t="s">
        <v>700</v>
      </c>
      <c r="TVT12074" s="18" t="s">
        <v>700</v>
      </c>
      <c r="TVU12074" s="18" t="s">
        <v>700</v>
      </c>
      <c r="TVV12074" s="18" t="s">
        <v>700</v>
      </c>
      <c r="TVW12074" s="18" t="s">
        <v>700</v>
      </c>
      <c r="TVX12074" s="18" t="s">
        <v>700</v>
      </c>
      <c r="TVY12074" s="18" t="s">
        <v>700</v>
      </c>
      <c r="TVZ12074" s="18" t="s">
        <v>700</v>
      </c>
      <c r="TWA12074" s="18" t="s">
        <v>700</v>
      </c>
      <c r="TWB12074" s="18" t="s">
        <v>700</v>
      </c>
      <c r="TWC12074" s="18" t="s">
        <v>700</v>
      </c>
      <c r="TWD12074" s="18" t="s">
        <v>700</v>
      </c>
      <c r="TWE12074" s="18" t="s">
        <v>700</v>
      </c>
      <c r="TWF12074" s="18" t="s">
        <v>700</v>
      </c>
      <c r="TWG12074" s="18" t="s">
        <v>700</v>
      </c>
      <c r="TWH12074" s="18" t="s">
        <v>700</v>
      </c>
      <c r="TWI12074" s="18" t="s">
        <v>700</v>
      </c>
      <c r="TWJ12074" s="18" t="s">
        <v>700</v>
      </c>
      <c r="TWK12074" s="18" t="s">
        <v>700</v>
      </c>
      <c r="TWL12074" s="18" t="s">
        <v>700</v>
      </c>
      <c r="TWM12074" s="18" t="s">
        <v>700</v>
      </c>
      <c r="TWN12074" s="18" t="s">
        <v>700</v>
      </c>
      <c r="TWO12074" s="18" t="s">
        <v>700</v>
      </c>
      <c r="TWP12074" s="18" t="s">
        <v>700</v>
      </c>
      <c r="TWQ12074" s="18" t="s">
        <v>700</v>
      </c>
      <c r="TWR12074" s="18" t="s">
        <v>700</v>
      </c>
      <c r="TWS12074" s="18" t="s">
        <v>700</v>
      </c>
      <c r="TWT12074" s="18" t="s">
        <v>700</v>
      </c>
      <c r="TWU12074" s="18" t="s">
        <v>700</v>
      </c>
      <c r="TWV12074" s="18" t="s">
        <v>700</v>
      </c>
      <c r="TWW12074" s="18" t="s">
        <v>700</v>
      </c>
      <c r="TWX12074" s="18" t="s">
        <v>700</v>
      </c>
      <c r="TWY12074" s="18" t="s">
        <v>700</v>
      </c>
      <c r="TWZ12074" s="18" t="s">
        <v>700</v>
      </c>
      <c r="TXA12074" s="18" t="s">
        <v>700</v>
      </c>
      <c r="TXB12074" s="18" t="s">
        <v>700</v>
      </c>
      <c r="TXC12074" s="18" t="s">
        <v>700</v>
      </c>
      <c r="TXD12074" s="18" t="s">
        <v>700</v>
      </c>
      <c r="TXE12074" s="18" t="s">
        <v>700</v>
      </c>
      <c r="TXF12074" s="18" t="s">
        <v>700</v>
      </c>
      <c r="TXG12074" s="18" t="s">
        <v>700</v>
      </c>
      <c r="TXH12074" s="18" t="s">
        <v>700</v>
      </c>
      <c r="TXI12074" s="18" t="s">
        <v>700</v>
      </c>
      <c r="TXJ12074" s="18" t="s">
        <v>700</v>
      </c>
      <c r="TXK12074" s="18" t="s">
        <v>700</v>
      </c>
      <c r="TXL12074" s="18" t="s">
        <v>700</v>
      </c>
      <c r="TXM12074" s="18" t="s">
        <v>700</v>
      </c>
      <c r="TXN12074" s="18" t="s">
        <v>700</v>
      </c>
      <c r="TXO12074" s="18" t="s">
        <v>700</v>
      </c>
      <c r="TXP12074" s="18" t="s">
        <v>700</v>
      </c>
      <c r="TXQ12074" s="18" t="s">
        <v>700</v>
      </c>
      <c r="TXR12074" s="18" t="s">
        <v>700</v>
      </c>
      <c r="TXS12074" s="18" t="s">
        <v>700</v>
      </c>
      <c r="TXT12074" s="18" t="s">
        <v>700</v>
      </c>
      <c r="TXU12074" s="18" t="s">
        <v>700</v>
      </c>
      <c r="TXV12074" s="18" t="s">
        <v>700</v>
      </c>
      <c r="TXW12074" s="18" t="s">
        <v>700</v>
      </c>
      <c r="TXX12074" s="18" t="s">
        <v>700</v>
      </c>
      <c r="TXY12074" s="18" t="s">
        <v>700</v>
      </c>
      <c r="TXZ12074" s="18" t="s">
        <v>700</v>
      </c>
      <c r="TYA12074" s="18" t="s">
        <v>700</v>
      </c>
      <c r="TYB12074" s="18" t="s">
        <v>700</v>
      </c>
      <c r="TYC12074" s="18" t="s">
        <v>700</v>
      </c>
      <c r="TYD12074" s="18" t="s">
        <v>700</v>
      </c>
      <c r="TYE12074" s="18" t="s">
        <v>700</v>
      </c>
      <c r="TYF12074" s="18" t="s">
        <v>700</v>
      </c>
      <c r="TYG12074" s="18" t="s">
        <v>700</v>
      </c>
      <c r="TYH12074" s="18" t="s">
        <v>700</v>
      </c>
      <c r="TYI12074" s="18" t="s">
        <v>700</v>
      </c>
      <c r="TYJ12074" s="18" t="s">
        <v>700</v>
      </c>
      <c r="TYK12074" s="18" t="s">
        <v>700</v>
      </c>
      <c r="TYL12074" s="18" t="s">
        <v>700</v>
      </c>
      <c r="TYM12074" s="18" t="s">
        <v>700</v>
      </c>
      <c r="TYN12074" s="18" t="s">
        <v>700</v>
      </c>
      <c r="TYO12074" s="18" t="s">
        <v>700</v>
      </c>
      <c r="TYP12074" s="18" t="s">
        <v>700</v>
      </c>
      <c r="TYQ12074" s="18" t="s">
        <v>700</v>
      </c>
      <c r="TYR12074" s="18" t="s">
        <v>700</v>
      </c>
      <c r="TYS12074" s="18" t="s">
        <v>700</v>
      </c>
      <c r="TYT12074" s="18" t="s">
        <v>700</v>
      </c>
      <c r="TYU12074" s="18" t="s">
        <v>700</v>
      </c>
      <c r="TYV12074" s="18" t="s">
        <v>700</v>
      </c>
      <c r="TYW12074" s="18" t="s">
        <v>700</v>
      </c>
      <c r="TYX12074" s="18" t="s">
        <v>700</v>
      </c>
      <c r="TYY12074" s="18" t="s">
        <v>700</v>
      </c>
      <c r="TYZ12074" s="18" t="s">
        <v>700</v>
      </c>
      <c r="TZA12074" s="18" t="s">
        <v>700</v>
      </c>
      <c r="TZB12074" s="18" t="s">
        <v>700</v>
      </c>
      <c r="TZC12074" s="18" t="s">
        <v>700</v>
      </c>
      <c r="TZD12074" s="18" t="s">
        <v>700</v>
      </c>
      <c r="TZE12074" s="18" t="s">
        <v>700</v>
      </c>
      <c r="TZF12074" s="18" t="s">
        <v>700</v>
      </c>
      <c r="TZG12074" s="18" t="s">
        <v>700</v>
      </c>
      <c r="TZH12074" s="18" t="s">
        <v>700</v>
      </c>
      <c r="TZI12074" s="18" t="s">
        <v>700</v>
      </c>
      <c r="TZJ12074" s="18" t="s">
        <v>700</v>
      </c>
      <c r="TZK12074" s="18" t="s">
        <v>700</v>
      </c>
      <c r="TZL12074" s="18" t="s">
        <v>700</v>
      </c>
      <c r="TZM12074" s="18" t="s">
        <v>700</v>
      </c>
      <c r="TZN12074" s="18" t="s">
        <v>700</v>
      </c>
      <c r="TZO12074" s="18" t="s">
        <v>700</v>
      </c>
      <c r="TZP12074" s="18" t="s">
        <v>700</v>
      </c>
      <c r="TZQ12074" s="18" t="s">
        <v>700</v>
      </c>
      <c r="TZR12074" s="18" t="s">
        <v>700</v>
      </c>
      <c r="TZS12074" s="18" t="s">
        <v>700</v>
      </c>
      <c r="TZT12074" s="18" t="s">
        <v>700</v>
      </c>
      <c r="TZU12074" s="18" t="s">
        <v>700</v>
      </c>
      <c r="TZV12074" s="18" t="s">
        <v>700</v>
      </c>
      <c r="TZW12074" s="18" t="s">
        <v>700</v>
      </c>
      <c r="TZX12074" s="18" t="s">
        <v>700</v>
      </c>
      <c r="TZY12074" s="18" t="s">
        <v>700</v>
      </c>
      <c r="TZZ12074" s="18" t="s">
        <v>700</v>
      </c>
      <c r="UAA12074" s="18" t="s">
        <v>700</v>
      </c>
      <c r="UAB12074" s="18" t="s">
        <v>700</v>
      </c>
      <c r="UAC12074" s="18" t="s">
        <v>700</v>
      </c>
      <c r="UAD12074" s="18" t="s">
        <v>700</v>
      </c>
      <c r="UAE12074" s="18" t="s">
        <v>700</v>
      </c>
      <c r="UAF12074" s="18" t="s">
        <v>700</v>
      </c>
      <c r="UAG12074" s="18" t="s">
        <v>700</v>
      </c>
      <c r="UAH12074" s="18" t="s">
        <v>700</v>
      </c>
      <c r="UAI12074" s="18" t="s">
        <v>700</v>
      </c>
      <c r="UAJ12074" s="18" t="s">
        <v>700</v>
      </c>
      <c r="UAK12074" s="18" t="s">
        <v>700</v>
      </c>
      <c r="UAL12074" s="18" t="s">
        <v>700</v>
      </c>
      <c r="UAM12074" s="18" t="s">
        <v>700</v>
      </c>
      <c r="UAN12074" s="18" t="s">
        <v>700</v>
      </c>
      <c r="UAO12074" s="18" t="s">
        <v>700</v>
      </c>
      <c r="UAP12074" s="18" t="s">
        <v>700</v>
      </c>
      <c r="UAQ12074" s="18" t="s">
        <v>700</v>
      </c>
      <c r="UAR12074" s="18" t="s">
        <v>700</v>
      </c>
      <c r="UAS12074" s="18" t="s">
        <v>700</v>
      </c>
      <c r="UAT12074" s="18" t="s">
        <v>700</v>
      </c>
      <c r="UAU12074" s="18" t="s">
        <v>700</v>
      </c>
      <c r="UAV12074" s="18" t="s">
        <v>700</v>
      </c>
      <c r="UAW12074" s="18" t="s">
        <v>700</v>
      </c>
      <c r="UAX12074" s="18" t="s">
        <v>700</v>
      </c>
      <c r="UAY12074" s="18" t="s">
        <v>700</v>
      </c>
      <c r="UAZ12074" s="18" t="s">
        <v>700</v>
      </c>
      <c r="UBA12074" s="18" t="s">
        <v>700</v>
      </c>
      <c r="UBB12074" s="18" t="s">
        <v>700</v>
      </c>
      <c r="UBC12074" s="18" t="s">
        <v>700</v>
      </c>
      <c r="UBD12074" s="18" t="s">
        <v>700</v>
      </c>
      <c r="UBE12074" s="18" t="s">
        <v>700</v>
      </c>
      <c r="UBF12074" s="18" t="s">
        <v>700</v>
      </c>
      <c r="UBG12074" s="18" t="s">
        <v>700</v>
      </c>
      <c r="UBH12074" s="18" t="s">
        <v>700</v>
      </c>
      <c r="UBI12074" s="18" t="s">
        <v>700</v>
      </c>
      <c r="UBJ12074" s="18" t="s">
        <v>700</v>
      </c>
      <c r="UBK12074" s="18" t="s">
        <v>700</v>
      </c>
      <c r="UBL12074" s="18" t="s">
        <v>700</v>
      </c>
      <c r="UBM12074" s="18" t="s">
        <v>700</v>
      </c>
      <c r="UBN12074" s="18" t="s">
        <v>700</v>
      </c>
      <c r="UBO12074" s="18" t="s">
        <v>700</v>
      </c>
      <c r="UBP12074" s="18" t="s">
        <v>700</v>
      </c>
      <c r="UBQ12074" s="18" t="s">
        <v>700</v>
      </c>
      <c r="UBR12074" s="18" t="s">
        <v>700</v>
      </c>
      <c r="UBS12074" s="18" t="s">
        <v>700</v>
      </c>
      <c r="UBT12074" s="18" t="s">
        <v>700</v>
      </c>
      <c r="UBU12074" s="18" t="s">
        <v>700</v>
      </c>
      <c r="UBV12074" s="18" t="s">
        <v>700</v>
      </c>
      <c r="UBW12074" s="18" t="s">
        <v>700</v>
      </c>
      <c r="UBX12074" s="18" t="s">
        <v>700</v>
      </c>
      <c r="UBY12074" s="18" t="s">
        <v>700</v>
      </c>
      <c r="UBZ12074" s="18" t="s">
        <v>700</v>
      </c>
      <c r="UCA12074" s="18" t="s">
        <v>700</v>
      </c>
      <c r="UCB12074" s="18" t="s">
        <v>700</v>
      </c>
      <c r="UCC12074" s="18" t="s">
        <v>700</v>
      </c>
      <c r="UCD12074" s="18" t="s">
        <v>700</v>
      </c>
      <c r="UCE12074" s="18" t="s">
        <v>700</v>
      </c>
      <c r="UCF12074" s="18" t="s">
        <v>700</v>
      </c>
      <c r="UCG12074" s="18" t="s">
        <v>700</v>
      </c>
      <c r="UCH12074" s="18" t="s">
        <v>700</v>
      </c>
      <c r="UCI12074" s="18" t="s">
        <v>700</v>
      </c>
      <c r="UCJ12074" s="18" t="s">
        <v>700</v>
      </c>
      <c r="UCK12074" s="18" t="s">
        <v>700</v>
      </c>
      <c r="UCL12074" s="18" t="s">
        <v>700</v>
      </c>
      <c r="UCM12074" s="18" t="s">
        <v>700</v>
      </c>
      <c r="UCN12074" s="18" t="s">
        <v>700</v>
      </c>
      <c r="UCO12074" s="18" t="s">
        <v>700</v>
      </c>
      <c r="UCP12074" s="18" t="s">
        <v>700</v>
      </c>
      <c r="UCQ12074" s="18" t="s">
        <v>700</v>
      </c>
      <c r="UCR12074" s="18" t="s">
        <v>700</v>
      </c>
      <c r="UCS12074" s="18" t="s">
        <v>700</v>
      </c>
      <c r="UCT12074" s="18" t="s">
        <v>700</v>
      </c>
      <c r="UCU12074" s="18" t="s">
        <v>700</v>
      </c>
      <c r="UCV12074" s="18" t="s">
        <v>700</v>
      </c>
      <c r="UCW12074" s="18" t="s">
        <v>700</v>
      </c>
      <c r="UCX12074" s="18" t="s">
        <v>700</v>
      </c>
      <c r="UCY12074" s="18" t="s">
        <v>700</v>
      </c>
      <c r="UCZ12074" s="18" t="s">
        <v>700</v>
      </c>
      <c r="UDA12074" s="18" t="s">
        <v>700</v>
      </c>
      <c r="UDB12074" s="18" t="s">
        <v>700</v>
      </c>
      <c r="UDC12074" s="18" t="s">
        <v>700</v>
      </c>
      <c r="UDD12074" s="18" t="s">
        <v>700</v>
      </c>
      <c r="UDE12074" s="18" t="s">
        <v>700</v>
      </c>
      <c r="UDF12074" s="18" t="s">
        <v>700</v>
      </c>
      <c r="UDG12074" s="18" t="s">
        <v>700</v>
      </c>
      <c r="UDH12074" s="18" t="s">
        <v>700</v>
      </c>
      <c r="UDI12074" s="18" t="s">
        <v>700</v>
      </c>
      <c r="UDJ12074" s="18" t="s">
        <v>700</v>
      </c>
      <c r="UDK12074" s="18" t="s">
        <v>700</v>
      </c>
      <c r="UDL12074" s="18" t="s">
        <v>700</v>
      </c>
      <c r="UDM12074" s="18" t="s">
        <v>700</v>
      </c>
      <c r="UDN12074" s="18" t="s">
        <v>700</v>
      </c>
      <c r="UDO12074" s="18" t="s">
        <v>700</v>
      </c>
      <c r="UDP12074" s="18" t="s">
        <v>700</v>
      </c>
      <c r="UDQ12074" s="18" t="s">
        <v>700</v>
      </c>
      <c r="UDR12074" s="18" t="s">
        <v>700</v>
      </c>
      <c r="UDS12074" s="18" t="s">
        <v>700</v>
      </c>
      <c r="UDT12074" s="18" t="s">
        <v>700</v>
      </c>
      <c r="UDU12074" s="18" t="s">
        <v>700</v>
      </c>
      <c r="UDV12074" s="18" t="s">
        <v>700</v>
      </c>
      <c r="UDW12074" s="18" t="s">
        <v>700</v>
      </c>
      <c r="UDX12074" s="18" t="s">
        <v>700</v>
      </c>
      <c r="UDY12074" s="18" t="s">
        <v>700</v>
      </c>
      <c r="UDZ12074" s="18" t="s">
        <v>700</v>
      </c>
      <c r="UEA12074" s="18" t="s">
        <v>700</v>
      </c>
      <c r="UEB12074" s="18" t="s">
        <v>700</v>
      </c>
      <c r="UEC12074" s="18" t="s">
        <v>700</v>
      </c>
      <c r="UED12074" s="18" t="s">
        <v>700</v>
      </c>
      <c r="UEE12074" s="18" t="s">
        <v>700</v>
      </c>
      <c r="UEF12074" s="18" t="s">
        <v>700</v>
      </c>
      <c r="UEG12074" s="18" t="s">
        <v>700</v>
      </c>
      <c r="UEH12074" s="18" t="s">
        <v>700</v>
      </c>
      <c r="UEI12074" s="18" t="s">
        <v>700</v>
      </c>
      <c r="UEJ12074" s="18" t="s">
        <v>700</v>
      </c>
      <c r="UEK12074" s="18" t="s">
        <v>700</v>
      </c>
      <c r="UEL12074" s="18" t="s">
        <v>700</v>
      </c>
      <c r="UEM12074" s="18" t="s">
        <v>700</v>
      </c>
      <c r="UEN12074" s="18" t="s">
        <v>700</v>
      </c>
      <c r="UEO12074" s="18" t="s">
        <v>700</v>
      </c>
      <c r="UEP12074" s="18" t="s">
        <v>700</v>
      </c>
      <c r="UEQ12074" s="18" t="s">
        <v>700</v>
      </c>
      <c r="UER12074" s="18" t="s">
        <v>700</v>
      </c>
      <c r="UES12074" s="18" t="s">
        <v>700</v>
      </c>
      <c r="UET12074" s="18" t="s">
        <v>700</v>
      </c>
      <c r="UEU12074" s="18" t="s">
        <v>700</v>
      </c>
      <c r="UEV12074" s="18" t="s">
        <v>700</v>
      </c>
      <c r="UEW12074" s="18" t="s">
        <v>700</v>
      </c>
      <c r="UEX12074" s="18" t="s">
        <v>700</v>
      </c>
      <c r="UEY12074" s="18" t="s">
        <v>700</v>
      </c>
      <c r="UEZ12074" s="18" t="s">
        <v>700</v>
      </c>
      <c r="UFA12074" s="18" t="s">
        <v>700</v>
      </c>
      <c r="UFB12074" s="18" t="s">
        <v>700</v>
      </c>
      <c r="UFC12074" s="18" t="s">
        <v>700</v>
      </c>
      <c r="UFD12074" s="18" t="s">
        <v>700</v>
      </c>
      <c r="UFE12074" s="18" t="s">
        <v>700</v>
      </c>
      <c r="UFF12074" s="18" t="s">
        <v>700</v>
      </c>
      <c r="UFG12074" s="18" t="s">
        <v>700</v>
      </c>
      <c r="UFH12074" s="18" t="s">
        <v>700</v>
      </c>
      <c r="UFI12074" s="18" t="s">
        <v>700</v>
      </c>
      <c r="UFJ12074" s="18" t="s">
        <v>700</v>
      </c>
      <c r="UFK12074" s="18" t="s">
        <v>700</v>
      </c>
      <c r="UFL12074" s="18" t="s">
        <v>700</v>
      </c>
      <c r="UFM12074" s="18" t="s">
        <v>700</v>
      </c>
      <c r="UFN12074" s="18" t="s">
        <v>700</v>
      </c>
      <c r="UFO12074" s="18" t="s">
        <v>700</v>
      </c>
      <c r="UFP12074" s="18" t="s">
        <v>700</v>
      </c>
      <c r="UFQ12074" s="18" t="s">
        <v>700</v>
      </c>
      <c r="UFR12074" s="18" t="s">
        <v>700</v>
      </c>
      <c r="UFS12074" s="18" t="s">
        <v>700</v>
      </c>
      <c r="UFT12074" s="18" t="s">
        <v>700</v>
      </c>
      <c r="UFU12074" s="18" t="s">
        <v>700</v>
      </c>
      <c r="UFV12074" s="18" t="s">
        <v>700</v>
      </c>
      <c r="UFW12074" s="18" t="s">
        <v>700</v>
      </c>
      <c r="UFX12074" s="18" t="s">
        <v>700</v>
      </c>
      <c r="UFY12074" s="18" t="s">
        <v>700</v>
      </c>
      <c r="UFZ12074" s="18" t="s">
        <v>700</v>
      </c>
      <c r="UGA12074" s="18" t="s">
        <v>700</v>
      </c>
      <c r="UGB12074" s="18" t="s">
        <v>700</v>
      </c>
      <c r="UGC12074" s="18" t="s">
        <v>700</v>
      </c>
      <c r="UGD12074" s="18" t="s">
        <v>700</v>
      </c>
      <c r="UGE12074" s="18" t="s">
        <v>700</v>
      </c>
      <c r="UGF12074" s="18" t="s">
        <v>700</v>
      </c>
      <c r="UGG12074" s="18" t="s">
        <v>700</v>
      </c>
      <c r="UGH12074" s="18" t="s">
        <v>700</v>
      </c>
      <c r="UGI12074" s="18" t="s">
        <v>700</v>
      </c>
      <c r="UGJ12074" s="18" t="s">
        <v>700</v>
      </c>
      <c r="UGK12074" s="18" t="s">
        <v>700</v>
      </c>
      <c r="UGL12074" s="18" t="s">
        <v>700</v>
      </c>
      <c r="UGM12074" s="18" t="s">
        <v>700</v>
      </c>
      <c r="UGN12074" s="18" t="s">
        <v>700</v>
      </c>
      <c r="UGO12074" s="18" t="s">
        <v>700</v>
      </c>
      <c r="UGP12074" s="18" t="s">
        <v>700</v>
      </c>
      <c r="UGQ12074" s="18" t="s">
        <v>700</v>
      </c>
      <c r="UGR12074" s="18" t="s">
        <v>700</v>
      </c>
      <c r="UGS12074" s="18" t="s">
        <v>700</v>
      </c>
      <c r="UGT12074" s="18" t="s">
        <v>700</v>
      </c>
      <c r="UGU12074" s="18" t="s">
        <v>700</v>
      </c>
      <c r="UGV12074" s="18" t="s">
        <v>700</v>
      </c>
      <c r="UGW12074" s="18" t="s">
        <v>700</v>
      </c>
      <c r="UGX12074" s="18" t="s">
        <v>700</v>
      </c>
      <c r="UGY12074" s="18" t="s">
        <v>700</v>
      </c>
      <c r="UGZ12074" s="18" t="s">
        <v>700</v>
      </c>
      <c r="UHA12074" s="18" t="s">
        <v>700</v>
      </c>
      <c r="UHB12074" s="18" t="s">
        <v>700</v>
      </c>
      <c r="UHC12074" s="18" t="s">
        <v>700</v>
      </c>
      <c r="UHD12074" s="18" t="s">
        <v>700</v>
      </c>
      <c r="UHE12074" s="18" t="s">
        <v>700</v>
      </c>
      <c r="UHF12074" s="18" t="s">
        <v>700</v>
      </c>
      <c r="UHG12074" s="18" t="s">
        <v>700</v>
      </c>
      <c r="UHH12074" s="18" t="s">
        <v>700</v>
      </c>
      <c r="UHI12074" s="18" t="s">
        <v>700</v>
      </c>
      <c r="UHJ12074" s="18" t="s">
        <v>700</v>
      </c>
      <c r="UHK12074" s="18" t="s">
        <v>700</v>
      </c>
      <c r="UHL12074" s="18" t="s">
        <v>700</v>
      </c>
      <c r="UHM12074" s="18" t="s">
        <v>700</v>
      </c>
      <c r="UHN12074" s="18" t="s">
        <v>700</v>
      </c>
      <c r="UHO12074" s="18" t="s">
        <v>700</v>
      </c>
      <c r="UHP12074" s="18" t="s">
        <v>700</v>
      </c>
      <c r="UHQ12074" s="18" t="s">
        <v>700</v>
      </c>
      <c r="UHR12074" s="18" t="s">
        <v>700</v>
      </c>
      <c r="UHS12074" s="18" t="s">
        <v>700</v>
      </c>
      <c r="UHT12074" s="18" t="s">
        <v>700</v>
      </c>
      <c r="UHU12074" s="18" t="s">
        <v>700</v>
      </c>
      <c r="UHV12074" s="18" t="s">
        <v>700</v>
      </c>
      <c r="UHW12074" s="18" t="s">
        <v>700</v>
      </c>
      <c r="UHX12074" s="18" t="s">
        <v>700</v>
      </c>
      <c r="UHY12074" s="18" t="s">
        <v>700</v>
      </c>
      <c r="UHZ12074" s="18" t="s">
        <v>700</v>
      </c>
      <c r="UIA12074" s="18" t="s">
        <v>700</v>
      </c>
      <c r="UIB12074" s="18" t="s">
        <v>700</v>
      </c>
      <c r="UIC12074" s="18" t="s">
        <v>700</v>
      </c>
      <c r="UID12074" s="18" t="s">
        <v>700</v>
      </c>
      <c r="UIE12074" s="18" t="s">
        <v>700</v>
      </c>
      <c r="UIF12074" s="18" t="s">
        <v>700</v>
      </c>
      <c r="UIG12074" s="18" t="s">
        <v>700</v>
      </c>
      <c r="UIH12074" s="18" t="s">
        <v>700</v>
      </c>
      <c r="UII12074" s="18" t="s">
        <v>700</v>
      </c>
      <c r="UIJ12074" s="18" t="s">
        <v>700</v>
      </c>
      <c r="UIK12074" s="18" t="s">
        <v>700</v>
      </c>
      <c r="UIL12074" s="18" t="s">
        <v>700</v>
      </c>
      <c r="UIM12074" s="18" t="s">
        <v>700</v>
      </c>
      <c r="UIN12074" s="18" t="s">
        <v>700</v>
      </c>
      <c r="UIO12074" s="18" t="s">
        <v>700</v>
      </c>
      <c r="UIP12074" s="18" t="s">
        <v>700</v>
      </c>
      <c r="UIQ12074" s="18" t="s">
        <v>700</v>
      </c>
      <c r="UIR12074" s="18" t="s">
        <v>700</v>
      </c>
      <c r="UIS12074" s="18" t="s">
        <v>700</v>
      </c>
      <c r="UIT12074" s="18" t="s">
        <v>700</v>
      </c>
      <c r="UIU12074" s="18" t="s">
        <v>700</v>
      </c>
      <c r="UIV12074" s="18" t="s">
        <v>700</v>
      </c>
      <c r="UIW12074" s="18" t="s">
        <v>700</v>
      </c>
      <c r="UIX12074" s="18" t="s">
        <v>700</v>
      </c>
      <c r="UIY12074" s="18" t="s">
        <v>700</v>
      </c>
      <c r="UIZ12074" s="18" t="s">
        <v>700</v>
      </c>
      <c r="UJA12074" s="18" t="s">
        <v>700</v>
      </c>
      <c r="UJB12074" s="18" t="s">
        <v>700</v>
      </c>
      <c r="UJC12074" s="18" t="s">
        <v>700</v>
      </c>
      <c r="UJD12074" s="18" t="s">
        <v>700</v>
      </c>
      <c r="UJE12074" s="18" t="s">
        <v>700</v>
      </c>
      <c r="UJF12074" s="18" t="s">
        <v>700</v>
      </c>
      <c r="UJG12074" s="18" t="s">
        <v>700</v>
      </c>
      <c r="UJH12074" s="18" t="s">
        <v>700</v>
      </c>
      <c r="UJI12074" s="18" t="s">
        <v>700</v>
      </c>
      <c r="UJJ12074" s="18" t="s">
        <v>700</v>
      </c>
      <c r="UJK12074" s="18" t="s">
        <v>700</v>
      </c>
      <c r="UJL12074" s="18" t="s">
        <v>700</v>
      </c>
      <c r="UJM12074" s="18" t="s">
        <v>700</v>
      </c>
      <c r="UJN12074" s="18" t="s">
        <v>700</v>
      </c>
      <c r="UJO12074" s="18" t="s">
        <v>700</v>
      </c>
      <c r="UJP12074" s="18" t="s">
        <v>700</v>
      </c>
      <c r="UJQ12074" s="18" t="s">
        <v>700</v>
      </c>
      <c r="UJR12074" s="18" t="s">
        <v>700</v>
      </c>
      <c r="UJS12074" s="18" t="s">
        <v>700</v>
      </c>
      <c r="UJT12074" s="18" t="s">
        <v>700</v>
      </c>
      <c r="UJU12074" s="18" t="s">
        <v>700</v>
      </c>
      <c r="UJV12074" s="18" t="s">
        <v>700</v>
      </c>
      <c r="UJW12074" s="18" t="s">
        <v>700</v>
      </c>
      <c r="UJX12074" s="18" t="s">
        <v>700</v>
      </c>
      <c r="UJY12074" s="18" t="s">
        <v>700</v>
      </c>
      <c r="UJZ12074" s="18" t="s">
        <v>700</v>
      </c>
      <c r="UKA12074" s="18" t="s">
        <v>700</v>
      </c>
      <c r="UKB12074" s="18" t="s">
        <v>700</v>
      </c>
      <c r="UKC12074" s="18" t="s">
        <v>700</v>
      </c>
      <c r="UKD12074" s="18" t="s">
        <v>700</v>
      </c>
      <c r="UKE12074" s="18" t="s">
        <v>700</v>
      </c>
      <c r="UKF12074" s="18" t="s">
        <v>700</v>
      </c>
      <c r="UKG12074" s="18" t="s">
        <v>700</v>
      </c>
      <c r="UKH12074" s="18" t="s">
        <v>700</v>
      </c>
      <c r="UKI12074" s="18" t="s">
        <v>700</v>
      </c>
      <c r="UKJ12074" s="18" t="s">
        <v>700</v>
      </c>
      <c r="UKK12074" s="18" t="s">
        <v>700</v>
      </c>
      <c r="UKL12074" s="18" t="s">
        <v>700</v>
      </c>
      <c r="UKM12074" s="18" t="s">
        <v>700</v>
      </c>
      <c r="UKN12074" s="18" t="s">
        <v>700</v>
      </c>
      <c r="UKO12074" s="18" t="s">
        <v>700</v>
      </c>
      <c r="UKP12074" s="18" t="s">
        <v>700</v>
      </c>
      <c r="UKQ12074" s="18" t="s">
        <v>700</v>
      </c>
      <c r="UKR12074" s="18" t="s">
        <v>700</v>
      </c>
      <c r="UKS12074" s="18" t="s">
        <v>700</v>
      </c>
      <c r="UKT12074" s="18" t="s">
        <v>700</v>
      </c>
      <c r="UKU12074" s="18" t="s">
        <v>700</v>
      </c>
      <c r="UKV12074" s="18" t="s">
        <v>700</v>
      </c>
      <c r="UKW12074" s="18" t="s">
        <v>700</v>
      </c>
      <c r="UKX12074" s="18" t="s">
        <v>700</v>
      </c>
      <c r="UKY12074" s="18" t="s">
        <v>700</v>
      </c>
      <c r="UKZ12074" s="18" t="s">
        <v>700</v>
      </c>
      <c r="ULA12074" s="18" t="s">
        <v>700</v>
      </c>
      <c r="ULB12074" s="18" t="s">
        <v>700</v>
      </c>
      <c r="ULC12074" s="18" t="s">
        <v>700</v>
      </c>
      <c r="ULD12074" s="18" t="s">
        <v>700</v>
      </c>
      <c r="ULE12074" s="18" t="s">
        <v>700</v>
      </c>
      <c r="ULF12074" s="18" t="s">
        <v>700</v>
      </c>
      <c r="ULG12074" s="18" t="s">
        <v>700</v>
      </c>
      <c r="ULH12074" s="18" t="s">
        <v>700</v>
      </c>
      <c r="ULI12074" s="18" t="s">
        <v>700</v>
      </c>
      <c r="ULJ12074" s="18" t="s">
        <v>700</v>
      </c>
      <c r="ULK12074" s="18" t="s">
        <v>700</v>
      </c>
      <c r="ULL12074" s="18" t="s">
        <v>700</v>
      </c>
      <c r="ULM12074" s="18" t="s">
        <v>700</v>
      </c>
      <c r="ULN12074" s="18" t="s">
        <v>700</v>
      </c>
      <c r="ULO12074" s="18" t="s">
        <v>700</v>
      </c>
      <c r="ULP12074" s="18" t="s">
        <v>700</v>
      </c>
      <c r="ULQ12074" s="18" t="s">
        <v>700</v>
      </c>
      <c r="ULR12074" s="18" t="s">
        <v>700</v>
      </c>
      <c r="ULS12074" s="18" t="s">
        <v>700</v>
      </c>
      <c r="ULT12074" s="18" t="s">
        <v>700</v>
      </c>
      <c r="ULU12074" s="18" t="s">
        <v>700</v>
      </c>
      <c r="ULV12074" s="18" t="s">
        <v>700</v>
      </c>
      <c r="ULW12074" s="18" t="s">
        <v>700</v>
      </c>
      <c r="ULX12074" s="18" t="s">
        <v>700</v>
      </c>
      <c r="ULY12074" s="18" t="s">
        <v>700</v>
      </c>
      <c r="ULZ12074" s="18" t="s">
        <v>700</v>
      </c>
      <c r="UMA12074" s="18" t="s">
        <v>700</v>
      </c>
      <c r="UMB12074" s="18" t="s">
        <v>700</v>
      </c>
      <c r="UMC12074" s="18" t="s">
        <v>700</v>
      </c>
      <c r="UMD12074" s="18" t="s">
        <v>700</v>
      </c>
      <c r="UME12074" s="18" t="s">
        <v>700</v>
      </c>
      <c r="UMF12074" s="18" t="s">
        <v>700</v>
      </c>
      <c r="UMG12074" s="18" t="s">
        <v>700</v>
      </c>
      <c r="UMH12074" s="18" t="s">
        <v>700</v>
      </c>
      <c r="UMI12074" s="18" t="s">
        <v>700</v>
      </c>
      <c r="UMJ12074" s="18" t="s">
        <v>700</v>
      </c>
      <c r="UMK12074" s="18" t="s">
        <v>700</v>
      </c>
      <c r="UML12074" s="18" t="s">
        <v>700</v>
      </c>
      <c r="UMM12074" s="18" t="s">
        <v>700</v>
      </c>
      <c r="UMN12074" s="18" t="s">
        <v>700</v>
      </c>
      <c r="UMO12074" s="18" t="s">
        <v>700</v>
      </c>
      <c r="UMP12074" s="18" t="s">
        <v>700</v>
      </c>
      <c r="UMQ12074" s="18" t="s">
        <v>700</v>
      </c>
      <c r="UMR12074" s="18" t="s">
        <v>700</v>
      </c>
      <c r="UMS12074" s="18" t="s">
        <v>700</v>
      </c>
      <c r="UMT12074" s="18" t="s">
        <v>700</v>
      </c>
      <c r="UMU12074" s="18" t="s">
        <v>700</v>
      </c>
      <c r="UMV12074" s="18" t="s">
        <v>700</v>
      </c>
      <c r="UMW12074" s="18" t="s">
        <v>700</v>
      </c>
      <c r="UMX12074" s="18" t="s">
        <v>700</v>
      </c>
      <c r="UMY12074" s="18" t="s">
        <v>700</v>
      </c>
      <c r="UMZ12074" s="18" t="s">
        <v>700</v>
      </c>
      <c r="UNA12074" s="18" t="s">
        <v>700</v>
      </c>
      <c r="UNB12074" s="18" t="s">
        <v>700</v>
      </c>
      <c r="UNC12074" s="18" t="s">
        <v>700</v>
      </c>
      <c r="UND12074" s="18" t="s">
        <v>700</v>
      </c>
      <c r="UNE12074" s="18" t="s">
        <v>700</v>
      </c>
      <c r="UNF12074" s="18" t="s">
        <v>700</v>
      </c>
      <c r="UNG12074" s="18" t="s">
        <v>700</v>
      </c>
      <c r="UNH12074" s="18" t="s">
        <v>700</v>
      </c>
      <c r="UNI12074" s="18" t="s">
        <v>700</v>
      </c>
      <c r="UNJ12074" s="18" t="s">
        <v>700</v>
      </c>
      <c r="UNK12074" s="18" t="s">
        <v>700</v>
      </c>
      <c r="UNL12074" s="18" t="s">
        <v>700</v>
      </c>
      <c r="UNM12074" s="18" t="s">
        <v>700</v>
      </c>
      <c r="UNN12074" s="18" t="s">
        <v>700</v>
      </c>
      <c r="UNO12074" s="18" t="s">
        <v>700</v>
      </c>
      <c r="UNP12074" s="18" t="s">
        <v>700</v>
      </c>
      <c r="UNQ12074" s="18" t="s">
        <v>700</v>
      </c>
      <c r="UNR12074" s="18" t="s">
        <v>700</v>
      </c>
      <c r="UNS12074" s="18" t="s">
        <v>700</v>
      </c>
      <c r="UNT12074" s="18" t="s">
        <v>700</v>
      </c>
      <c r="UNU12074" s="18" t="s">
        <v>700</v>
      </c>
      <c r="UNV12074" s="18" t="s">
        <v>700</v>
      </c>
      <c r="UNW12074" s="18" t="s">
        <v>700</v>
      </c>
      <c r="UNX12074" s="18" t="s">
        <v>700</v>
      </c>
      <c r="UNY12074" s="18" t="s">
        <v>700</v>
      </c>
      <c r="UNZ12074" s="18" t="s">
        <v>700</v>
      </c>
      <c r="UOA12074" s="18" t="s">
        <v>700</v>
      </c>
      <c r="UOB12074" s="18" t="s">
        <v>700</v>
      </c>
      <c r="UOC12074" s="18" t="s">
        <v>700</v>
      </c>
      <c r="UOD12074" s="18" t="s">
        <v>700</v>
      </c>
      <c r="UOE12074" s="18" t="s">
        <v>700</v>
      </c>
      <c r="UOF12074" s="18" t="s">
        <v>700</v>
      </c>
      <c r="UOG12074" s="18" t="s">
        <v>700</v>
      </c>
      <c r="UOH12074" s="18" t="s">
        <v>700</v>
      </c>
      <c r="UOI12074" s="18" t="s">
        <v>700</v>
      </c>
      <c r="UOJ12074" s="18" t="s">
        <v>700</v>
      </c>
      <c r="UOK12074" s="18" t="s">
        <v>700</v>
      </c>
      <c r="UOL12074" s="18" t="s">
        <v>700</v>
      </c>
      <c r="UOM12074" s="18" t="s">
        <v>700</v>
      </c>
      <c r="UON12074" s="18" t="s">
        <v>700</v>
      </c>
      <c r="UOO12074" s="18" t="s">
        <v>700</v>
      </c>
      <c r="UOP12074" s="18" t="s">
        <v>700</v>
      </c>
      <c r="UOQ12074" s="18" t="s">
        <v>700</v>
      </c>
      <c r="UOR12074" s="18" t="s">
        <v>700</v>
      </c>
      <c r="UOS12074" s="18" t="s">
        <v>700</v>
      </c>
      <c r="UOT12074" s="18" t="s">
        <v>700</v>
      </c>
      <c r="UOU12074" s="18" t="s">
        <v>700</v>
      </c>
      <c r="UOV12074" s="18" t="s">
        <v>700</v>
      </c>
      <c r="UOW12074" s="18" t="s">
        <v>700</v>
      </c>
      <c r="UOX12074" s="18" t="s">
        <v>700</v>
      </c>
      <c r="UOY12074" s="18" t="s">
        <v>700</v>
      </c>
      <c r="UOZ12074" s="18" t="s">
        <v>700</v>
      </c>
      <c r="UPA12074" s="18" t="s">
        <v>700</v>
      </c>
      <c r="UPB12074" s="18" t="s">
        <v>700</v>
      </c>
      <c r="UPC12074" s="18" t="s">
        <v>700</v>
      </c>
      <c r="UPD12074" s="18" t="s">
        <v>700</v>
      </c>
      <c r="UPE12074" s="18" t="s">
        <v>700</v>
      </c>
      <c r="UPF12074" s="18" t="s">
        <v>700</v>
      </c>
      <c r="UPG12074" s="18" t="s">
        <v>700</v>
      </c>
      <c r="UPH12074" s="18" t="s">
        <v>700</v>
      </c>
      <c r="UPI12074" s="18" t="s">
        <v>700</v>
      </c>
      <c r="UPJ12074" s="18" t="s">
        <v>700</v>
      </c>
      <c r="UPK12074" s="18" t="s">
        <v>700</v>
      </c>
      <c r="UPL12074" s="18" t="s">
        <v>700</v>
      </c>
      <c r="UPM12074" s="18" t="s">
        <v>700</v>
      </c>
      <c r="UPN12074" s="18" t="s">
        <v>700</v>
      </c>
      <c r="UPO12074" s="18" t="s">
        <v>700</v>
      </c>
      <c r="UPP12074" s="18" t="s">
        <v>700</v>
      </c>
      <c r="UPQ12074" s="18" t="s">
        <v>700</v>
      </c>
      <c r="UPR12074" s="18" t="s">
        <v>700</v>
      </c>
      <c r="UPS12074" s="18" t="s">
        <v>700</v>
      </c>
      <c r="UPT12074" s="18" t="s">
        <v>700</v>
      </c>
      <c r="UPU12074" s="18" t="s">
        <v>700</v>
      </c>
      <c r="UPV12074" s="18" t="s">
        <v>700</v>
      </c>
      <c r="UPW12074" s="18" t="s">
        <v>700</v>
      </c>
      <c r="UPX12074" s="18" t="s">
        <v>700</v>
      </c>
      <c r="UPY12074" s="18" t="s">
        <v>700</v>
      </c>
      <c r="UPZ12074" s="18" t="s">
        <v>700</v>
      </c>
      <c r="UQA12074" s="18" t="s">
        <v>700</v>
      </c>
      <c r="UQB12074" s="18" t="s">
        <v>700</v>
      </c>
      <c r="UQC12074" s="18" t="s">
        <v>700</v>
      </c>
      <c r="UQD12074" s="18" t="s">
        <v>700</v>
      </c>
      <c r="UQE12074" s="18" t="s">
        <v>700</v>
      </c>
      <c r="UQF12074" s="18" t="s">
        <v>700</v>
      </c>
      <c r="UQG12074" s="18" t="s">
        <v>700</v>
      </c>
      <c r="UQH12074" s="18" t="s">
        <v>700</v>
      </c>
      <c r="UQI12074" s="18" t="s">
        <v>700</v>
      </c>
      <c r="UQJ12074" s="18" t="s">
        <v>700</v>
      </c>
      <c r="UQK12074" s="18" t="s">
        <v>700</v>
      </c>
      <c r="UQL12074" s="18" t="s">
        <v>700</v>
      </c>
      <c r="UQM12074" s="18" t="s">
        <v>700</v>
      </c>
      <c r="UQN12074" s="18" t="s">
        <v>700</v>
      </c>
      <c r="UQO12074" s="18" t="s">
        <v>700</v>
      </c>
      <c r="UQP12074" s="18" t="s">
        <v>700</v>
      </c>
      <c r="UQQ12074" s="18" t="s">
        <v>700</v>
      </c>
      <c r="UQR12074" s="18" t="s">
        <v>700</v>
      </c>
      <c r="UQS12074" s="18" t="s">
        <v>700</v>
      </c>
      <c r="UQT12074" s="18" t="s">
        <v>700</v>
      </c>
      <c r="UQU12074" s="18" t="s">
        <v>700</v>
      </c>
      <c r="UQV12074" s="18" t="s">
        <v>700</v>
      </c>
      <c r="UQW12074" s="18" t="s">
        <v>700</v>
      </c>
      <c r="UQX12074" s="18" t="s">
        <v>700</v>
      </c>
      <c r="UQY12074" s="18" t="s">
        <v>700</v>
      </c>
      <c r="UQZ12074" s="18" t="s">
        <v>700</v>
      </c>
      <c r="URA12074" s="18" t="s">
        <v>700</v>
      </c>
      <c r="URB12074" s="18" t="s">
        <v>700</v>
      </c>
      <c r="URC12074" s="18" t="s">
        <v>700</v>
      </c>
      <c r="URD12074" s="18" t="s">
        <v>700</v>
      </c>
      <c r="URE12074" s="18" t="s">
        <v>700</v>
      </c>
      <c r="URF12074" s="18" t="s">
        <v>700</v>
      </c>
      <c r="URG12074" s="18" t="s">
        <v>700</v>
      </c>
      <c r="URH12074" s="18" t="s">
        <v>700</v>
      </c>
      <c r="URI12074" s="18" t="s">
        <v>700</v>
      </c>
      <c r="URJ12074" s="18" t="s">
        <v>700</v>
      </c>
      <c r="URK12074" s="18" t="s">
        <v>700</v>
      </c>
      <c r="URL12074" s="18" t="s">
        <v>700</v>
      </c>
      <c r="URM12074" s="18" t="s">
        <v>700</v>
      </c>
      <c r="URN12074" s="18" t="s">
        <v>700</v>
      </c>
      <c r="URO12074" s="18" t="s">
        <v>700</v>
      </c>
      <c r="URP12074" s="18" t="s">
        <v>700</v>
      </c>
      <c r="URQ12074" s="18" t="s">
        <v>700</v>
      </c>
      <c r="URR12074" s="18" t="s">
        <v>700</v>
      </c>
      <c r="URS12074" s="18" t="s">
        <v>700</v>
      </c>
      <c r="URT12074" s="18" t="s">
        <v>700</v>
      </c>
      <c r="URU12074" s="18" t="s">
        <v>700</v>
      </c>
      <c r="URV12074" s="18" t="s">
        <v>700</v>
      </c>
      <c r="URW12074" s="18" t="s">
        <v>700</v>
      </c>
      <c r="URX12074" s="18" t="s">
        <v>700</v>
      </c>
      <c r="URY12074" s="18" t="s">
        <v>700</v>
      </c>
      <c r="URZ12074" s="18" t="s">
        <v>700</v>
      </c>
      <c r="USA12074" s="18" t="s">
        <v>700</v>
      </c>
      <c r="USB12074" s="18" t="s">
        <v>700</v>
      </c>
      <c r="USC12074" s="18" t="s">
        <v>700</v>
      </c>
      <c r="USD12074" s="18" t="s">
        <v>700</v>
      </c>
      <c r="USE12074" s="18" t="s">
        <v>700</v>
      </c>
      <c r="USF12074" s="18" t="s">
        <v>700</v>
      </c>
      <c r="USG12074" s="18" t="s">
        <v>700</v>
      </c>
      <c r="USH12074" s="18" t="s">
        <v>700</v>
      </c>
      <c r="USI12074" s="18" t="s">
        <v>700</v>
      </c>
      <c r="USJ12074" s="18" t="s">
        <v>700</v>
      </c>
      <c r="USK12074" s="18" t="s">
        <v>700</v>
      </c>
      <c r="USL12074" s="18" t="s">
        <v>700</v>
      </c>
      <c r="USM12074" s="18" t="s">
        <v>700</v>
      </c>
      <c r="USN12074" s="18" t="s">
        <v>700</v>
      </c>
      <c r="USO12074" s="18" t="s">
        <v>700</v>
      </c>
      <c r="USP12074" s="18" t="s">
        <v>700</v>
      </c>
      <c r="USQ12074" s="18" t="s">
        <v>700</v>
      </c>
      <c r="USR12074" s="18" t="s">
        <v>700</v>
      </c>
      <c r="USS12074" s="18" t="s">
        <v>700</v>
      </c>
      <c r="UST12074" s="18" t="s">
        <v>700</v>
      </c>
      <c r="USU12074" s="18" t="s">
        <v>700</v>
      </c>
      <c r="USV12074" s="18" t="s">
        <v>700</v>
      </c>
      <c r="USW12074" s="18" t="s">
        <v>700</v>
      </c>
      <c r="USX12074" s="18" t="s">
        <v>700</v>
      </c>
      <c r="USY12074" s="18" t="s">
        <v>700</v>
      </c>
      <c r="USZ12074" s="18" t="s">
        <v>700</v>
      </c>
      <c r="UTA12074" s="18" t="s">
        <v>700</v>
      </c>
      <c r="UTB12074" s="18" t="s">
        <v>700</v>
      </c>
      <c r="UTC12074" s="18" t="s">
        <v>700</v>
      </c>
      <c r="UTD12074" s="18" t="s">
        <v>700</v>
      </c>
      <c r="UTE12074" s="18" t="s">
        <v>700</v>
      </c>
      <c r="UTF12074" s="18" t="s">
        <v>700</v>
      </c>
      <c r="UTG12074" s="18" t="s">
        <v>700</v>
      </c>
      <c r="UTH12074" s="18" t="s">
        <v>700</v>
      </c>
      <c r="UTI12074" s="18" t="s">
        <v>700</v>
      </c>
      <c r="UTJ12074" s="18" t="s">
        <v>700</v>
      </c>
      <c r="UTK12074" s="18" t="s">
        <v>700</v>
      </c>
      <c r="UTL12074" s="18" t="s">
        <v>700</v>
      </c>
      <c r="UTM12074" s="18" t="s">
        <v>700</v>
      </c>
      <c r="UTN12074" s="18" t="s">
        <v>700</v>
      </c>
      <c r="UTO12074" s="18" t="s">
        <v>700</v>
      </c>
      <c r="UTP12074" s="18" t="s">
        <v>700</v>
      </c>
      <c r="UTQ12074" s="18" t="s">
        <v>700</v>
      </c>
      <c r="UTR12074" s="18" t="s">
        <v>700</v>
      </c>
      <c r="UTS12074" s="18" t="s">
        <v>700</v>
      </c>
      <c r="UTT12074" s="18" t="s">
        <v>700</v>
      </c>
      <c r="UTU12074" s="18" t="s">
        <v>700</v>
      </c>
      <c r="UTV12074" s="18" t="s">
        <v>700</v>
      </c>
      <c r="UTW12074" s="18" t="s">
        <v>700</v>
      </c>
      <c r="UTX12074" s="18" t="s">
        <v>700</v>
      </c>
      <c r="UTY12074" s="18" t="s">
        <v>700</v>
      </c>
      <c r="UTZ12074" s="18" t="s">
        <v>700</v>
      </c>
      <c r="UUA12074" s="18" t="s">
        <v>700</v>
      </c>
      <c r="UUB12074" s="18" t="s">
        <v>700</v>
      </c>
      <c r="UUC12074" s="18" t="s">
        <v>700</v>
      </c>
      <c r="UUD12074" s="18" t="s">
        <v>700</v>
      </c>
      <c r="UUE12074" s="18" t="s">
        <v>700</v>
      </c>
      <c r="UUF12074" s="18" t="s">
        <v>700</v>
      </c>
      <c r="UUG12074" s="18" t="s">
        <v>700</v>
      </c>
      <c r="UUH12074" s="18" t="s">
        <v>700</v>
      </c>
      <c r="UUI12074" s="18" t="s">
        <v>700</v>
      </c>
      <c r="UUJ12074" s="18" t="s">
        <v>700</v>
      </c>
      <c r="UUK12074" s="18" t="s">
        <v>700</v>
      </c>
      <c r="UUL12074" s="18" t="s">
        <v>700</v>
      </c>
      <c r="UUM12074" s="18" t="s">
        <v>700</v>
      </c>
      <c r="UUN12074" s="18" t="s">
        <v>700</v>
      </c>
      <c r="UUO12074" s="18" t="s">
        <v>700</v>
      </c>
      <c r="UUP12074" s="18" t="s">
        <v>700</v>
      </c>
      <c r="UUQ12074" s="18" t="s">
        <v>700</v>
      </c>
      <c r="UUR12074" s="18" t="s">
        <v>700</v>
      </c>
      <c r="UUS12074" s="18" t="s">
        <v>700</v>
      </c>
      <c r="UUT12074" s="18" t="s">
        <v>700</v>
      </c>
      <c r="UUU12074" s="18" t="s">
        <v>700</v>
      </c>
      <c r="UUV12074" s="18" t="s">
        <v>700</v>
      </c>
      <c r="UUW12074" s="18" t="s">
        <v>700</v>
      </c>
      <c r="UUX12074" s="18" t="s">
        <v>700</v>
      </c>
      <c r="UUY12074" s="18" t="s">
        <v>700</v>
      </c>
      <c r="UUZ12074" s="18" t="s">
        <v>700</v>
      </c>
      <c r="UVA12074" s="18" t="s">
        <v>700</v>
      </c>
      <c r="UVB12074" s="18" t="s">
        <v>700</v>
      </c>
      <c r="UVC12074" s="18" t="s">
        <v>700</v>
      </c>
      <c r="UVD12074" s="18" t="s">
        <v>700</v>
      </c>
      <c r="UVE12074" s="18" t="s">
        <v>700</v>
      </c>
      <c r="UVF12074" s="18" t="s">
        <v>700</v>
      </c>
      <c r="UVG12074" s="18" t="s">
        <v>700</v>
      </c>
      <c r="UVH12074" s="18" t="s">
        <v>700</v>
      </c>
      <c r="UVI12074" s="18" t="s">
        <v>700</v>
      </c>
      <c r="UVJ12074" s="18" t="s">
        <v>700</v>
      </c>
      <c r="UVK12074" s="18" t="s">
        <v>700</v>
      </c>
      <c r="UVL12074" s="18" t="s">
        <v>700</v>
      </c>
      <c r="UVM12074" s="18" t="s">
        <v>700</v>
      </c>
      <c r="UVN12074" s="18" t="s">
        <v>700</v>
      </c>
      <c r="UVO12074" s="18" t="s">
        <v>700</v>
      </c>
      <c r="UVP12074" s="18" t="s">
        <v>700</v>
      </c>
      <c r="UVQ12074" s="18" t="s">
        <v>700</v>
      </c>
      <c r="UVR12074" s="18" t="s">
        <v>700</v>
      </c>
      <c r="UVS12074" s="18" t="s">
        <v>700</v>
      </c>
      <c r="UVT12074" s="18" t="s">
        <v>700</v>
      </c>
      <c r="UVU12074" s="18" t="s">
        <v>700</v>
      </c>
      <c r="UVV12074" s="18" t="s">
        <v>700</v>
      </c>
      <c r="UVW12074" s="18" t="s">
        <v>700</v>
      </c>
      <c r="UVX12074" s="18" t="s">
        <v>700</v>
      </c>
      <c r="UVY12074" s="18" t="s">
        <v>700</v>
      </c>
      <c r="UVZ12074" s="18" t="s">
        <v>700</v>
      </c>
      <c r="UWA12074" s="18" t="s">
        <v>700</v>
      </c>
      <c r="UWB12074" s="18" t="s">
        <v>700</v>
      </c>
      <c r="UWC12074" s="18" t="s">
        <v>700</v>
      </c>
      <c r="UWD12074" s="18" t="s">
        <v>700</v>
      </c>
      <c r="UWE12074" s="18" t="s">
        <v>700</v>
      </c>
      <c r="UWF12074" s="18" t="s">
        <v>700</v>
      </c>
      <c r="UWG12074" s="18" t="s">
        <v>700</v>
      </c>
      <c r="UWH12074" s="18" t="s">
        <v>700</v>
      </c>
      <c r="UWI12074" s="18" t="s">
        <v>700</v>
      </c>
      <c r="UWJ12074" s="18" t="s">
        <v>700</v>
      </c>
      <c r="UWK12074" s="18" t="s">
        <v>700</v>
      </c>
      <c r="UWL12074" s="18" t="s">
        <v>700</v>
      </c>
      <c r="UWM12074" s="18" t="s">
        <v>700</v>
      </c>
      <c r="UWN12074" s="18" t="s">
        <v>700</v>
      </c>
      <c r="UWO12074" s="18" t="s">
        <v>700</v>
      </c>
      <c r="UWP12074" s="18" t="s">
        <v>700</v>
      </c>
      <c r="UWQ12074" s="18" t="s">
        <v>700</v>
      </c>
      <c r="UWR12074" s="18" t="s">
        <v>700</v>
      </c>
      <c r="UWS12074" s="18" t="s">
        <v>700</v>
      </c>
      <c r="UWT12074" s="18" t="s">
        <v>700</v>
      </c>
      <c r="UWU12074" s="18" t="s">
        <v>700</v>
      </c>
      <c r="UWV12074" s="18" t="s">
        <v>700</v>
      </c>
      <c r="UWW12074" s="18" t="s">
        <v>700</v>
      </c>
      <c r="UWX12074" s="18" t="s">
        <v>700</v>
      </c>
      <c r="UWY12074" s="18" t="s">
        <v>700</v>
      </c>
      <c r="UWZ12074" s="18" t="s">
        <v>700</v>
      </c>
      <c r="UXA12074" s="18" t="s">
        <v>700</v>
      </c>
      <c r="UXB12074" s="18" t="s">
        <v>700</v>
      </c>
      <c r="UXC12074" s="18" t="s">
        <v>700</v>
      </c>
      <c r="UXD12074" s="18" t="s">
        <v>700</v>
      </c>
      <c r="UXE12074" s="18" t="s">
        <v>700</v>
      </c>
      <c r="UXF12074" s="18" t="s">
        <v>700</v>
      </c>
      <c r="UXG12074" s="18" t="s">
        <v>700</v>
      </c>
      <c r="UXH12074" s="18" t="s">
        <v>700</v>
      </c>
      <c r="UXI12074" s="18" t="s">
        <v>700</v>
      </c>
      <c r="UXJ12074" s="18" t="s">
        <v>700</v>
      </c>
      <c r="UXK12074" s="18" t="s">
        <v>700</v>
      </c>
      <c r="UXL12074" s="18" t="s">
        <v>700</v>
      </c>
      <c r="UXM12074" s="18" t="s">
        <v>700</v>
      </c>
      <c r="UXN12074" s="18" t="s">
        <v>700</v>
      </c>
      <c r="UXO12074" s="18" t="s">
        <v>700</v>
      </c>
      <c r="UXP12074" s="18" t="s">
        <v>700</v>
      </c>
      <c r="UXQ12074" s="18" t="s">
        <v>700</v>
      </c>
      <c r="UXR12074" s="18" t="s">
        <v>700</v>
      </c>
      <c r="UXS12074" s="18" t="s">
        <v>700</v>
      </c>
      <c r="UXT12074" s="18" t="s">
        <v>700</v>
      </c>
      <c r="UXU12074" s="18" t="s">
        <v>700</v>
      </c>
      <c r="UXV12074" s="18" t="s">
        <v>700</v>
      </c>
      <c r="UXW12074" s="18" t="s">
        <v>700</v>
      </c>
      <c r="UXX12074" s="18" t="s">
        <v>700</v>
      </c>
      <c r="UXY12074" s="18" t="s">
        <v>700</v>
      </c>
      <c r="UXZ12074" s="18" t="s">
        <v>700</v>
      </c>
      <c r="UYA12074" s="18" t="s">
        <v>700</v>
      </c>
      <c r="UYB12074" s="18" t="s">
        <v>700</v>
      </c>
      <c r="UYC12074" s="18" t="s">
        <v>700</v>
      </c>
      <c r="UYD12074" s="18" t="s">
        <v>700</v>
      </c>
      <c r="UYE12074" s="18" t="s">
        <v>700</v>
      </c>
      <c r="UYF12074" s="18" t="s">
        <v>700</v>
      </c>
      <c r="UYG12074" s="18" t="s">
        <v>700</v>
      </c>
      <c r="UYH12074" s="18" t="s">
        <v>700</v>
      </c>
      <c r="UYI12074" s="18" t="s">
        <v>700</v>
      </c>
      <c r="UYJ12074" s="18" t="s">
        <v>700</v>
      </c>
      <c r="UYK12074" s="18" t="s">
        <v>700</v>
      </c>
      <c r="UYL12074" s="18" t="s">
        <v>700</v>
      </c>
      <c r="UYM12074" s="18" t="s">
        <v>700</v>
      </c>
      <c r="UYN12074" s="18" t="s">
        <v>700</v>
      </c>
      <c r="UYO12074" s="18" t="s">
        <v>700</v>
      </c>
      <c r="UYP12074" s="18" t="s">
        <v>700</v>
      </c>
      <c r="UYQ12074" s="18" t="s">
        <v>700</v>
      </c>
      <c r="UYR12074" s="18" t="s">
        <v>700</v>
      </c>
      <c r="UYS12074" s="18" t="s">
        <v>700</v>
      </c>
      <c r="UYT12074" s="18" t="s">
        <v>700</v>
      </c>
      <c r="UYU12074" s="18" t="s">
        <v>700</v>
      </c>
      <c r="UYV12074" s="18" t="s">
        <v>700</v>
      </c>
      <c r="UYW12074" s="18" t="s">
        <v>700</v>
      </c>
      <c r="UYX12074" s="18" t="s">
        <v>700</v>
      </c>
      <c r="UYY12074" s="18" t="s">
        <v>700</v>
      </c>
      <c r="UYZ12074" s="18" t="s">
        <v>700</v>
      </c>
      <c r="UZA12074" s="18" t="s">
        <v>700</v>
      </c>
      <c r="UZB12074" s="18" t="s">
        <v>700</v>
      </c>
      <c r="UZC12074" s="18" t="s">
        <v>700</v>
      </c>
      <c r="UZD12074" s="18" t="s">
        <v>700</v>
      </c>
      <c r="UZE12074" s="18" t="s">
        <v>700</v>
      </c>
      <c r="UZF12074" s="18" t="s">
        <v>700</v>
      </c>
      <c r="UZG12074" s="18" t="s">
        <v>700</v>
      </c>
      <c r="UZH12074" s="18" t="s">
        <v>700</v>
      </c>
      <c r="UZI12074" s="18" t="s">
        <v>700</v>
      </c>
      <c r="UZJ12074" s="18" t="s">
        <v>700</v>
      </c>
      <c r="UZK12074" s="18" t="s">
        <v>700</v>
      </c>
      <c r="UZL12074" s="18" t="s">
        <v>700</v>
      </c>
      <c r="UZM12074" s="18" t="s">
        <v>700</v>
      </c>
      <c r="UZN12074" s="18" t="s">
        <v>700</v>
      </c>
      <c r="UZO12074" s="18" t="s">
        <v>700</v>
      </c>
      <c r="UZP12074" s="18" t="s">
        <v>700</v>
      </c>
      <c r="UZQ12074" s="18" t="s">
        <v>700</v>
      </c>
      <c r="UZR12074" s="18" t="s">
        <v>700</v>
      </c>
      <c r="UZS12074" s="18" t="s">
        <v>700</v>
      </c>
      <c r="UZT12074" s="18" t="s">
        <v>700</v>
      </c>
      <c r="UZU12074" s="18" t="s">
        <v>700</v>
      </c>
      <c r="UZV12074" s="18" t="s">
        <v>700</v>
      </c>
      <c r="UZW12074" s="18" t="s">
        <v>700</v>
      </c>
      <c r="UZX12074" s="18" t="s">
        <v>700</v>
      </c>
      <c r="UZY12074" s="18" t="s">
        <v>700</v>
      </c>
      <c r="UZZ12074" s="18" t="s">
        <v>700</v>
      </c>
      <c r="VAA12074" s="18" t="s">
        <v>700</v>
      </c>
      <c r="VAB12074" s="18" t="s">
        <v>700</v>
      </c>
      <c r="VAC12074" s="18" t="s">
        <v>700</v>
      </c>
      <c r="VAD12074" s="18" t="s">
        <v>700</v>
      </c>
      <c r="VAE12074" s="18" t="s">
        <v>700</v>
      </c>
      <c r="VAF12074" s="18" t="s">
        <v>700</v>
      </c>
      <c r="VAG12074" s="18" t="s">
        <v>700</v>
      </c>
      <c r="VAH12074" s="18" t="s">
        <v>700</v>
      </c>
      <c r="VAI12074" s="18" t="s">
        <v>700</v>
      </c>
      <c r="VAJ12074" s="18" t="s">
        <v>700</v>
      </c>
      <c r="VAK12074" s="18" t="s">
        <v>700</v>
      </c>
      <c r="VAL12074" s="18" t="s">
        <v>700</v>
      </c>
      <c r="VAM12074" s="18" t="s">
        <v>700</v>
      </c>
      <c r="VAN12074" s="18" t="s">
        <v>700</v>
      </c>
      <c r="VAO12074" s="18" t="s">
        <v>700</v>
      </c>
      <c r="VAP12074" s="18" t="s">
        <v>700</v>
      </c>
      <c r="VAQ12074" s="18" t="s">
        <v>700</v>
      </c>
      <c r="VAR12074" s="18" t="s">
        <v>700</v>
      </c>
      <c r="VAS12074" s="18" t="s">
        <v>700</v>
      </c>
      <c r="VAT12074" s="18" t="s">
        <v>700</v>
      </c>
      <c r="VAU12074" s="18" t="s">
        <v>700</v>
      </c>
      <c r="VAV12074" s="18" t="s">
        <v>700</v>
      </c>
      <c r="VAW12074" s="18" t="s">
        <v>700</v>
      </c>
      <c r="VAX12074" s="18" t="s">
        <v>700</v>
      </c>
      <c r="VAY12074" s="18" t="s">
        <v>700</v>
      </c>
      <c r="VAZ12074" s="18" t="s">
        <v>700</v>
      </c>
      <c r="VBA12074" s="18" t="s">
        <v>700</v>
      </c>
      <c r="VBB12074" s="18" t="s">
        <v>700</v>
      </c>
      <c r="VBC12074" s="18" t="s">
        <v>700</v>
      </c>
      <c r="VBD12074" s="18" t="s">
        <v>700</v>
      </c>
      <c r="VBE12074" s="18" t="s">
        <v>700</v>
      </c>
      <c r="VBF12074" s="18" t="s">
        <v>700</v>
      </c>
      <c r="VBG12074" s="18" t="s">
        <v>700</v>
      </c>
      <c r="VBH12074" s="18" t="s">
        <v>700</v>
      </c>
      <c r="VBI12074" s="18" t="s">
        <v>700</v>
      </c>
      <c r="VBJ12074" s="18" t="s">
        <v>700</v>
      </c>
      <c r="VBK12074" s="18" t="s">
        <v>700</v>
      </c>
      <c r="VBL12074" s="18" t="s">
        <v>700</v>
      </c>
      <c r="VBM12074" s="18" t="s">
        <v>700</v>
      </c>
      <c r="VBN12074" s="18" t="s">
        <v>700</v>
      </c>
      <c r="VBO12074" s="18" t="s">
        <v>700</v>
      </c>
      <c r="VBP12074" s="18" t="s">
        <v>700</v>
      </c>
      <c r="VBQ12074" s="18" t="s">
        <v>700</v>
      </c>
      <c r="VBR12074" s="18" t="s">
        <v>700</v>
      </c>
      <c r="VBS12074" s="18" t="s">
        <v>700</v>
      </c>
      <c r="VBT12074" s="18" t="s">
        <v>700</v>
      </c>
      <c r="VBU12074" s="18" t="s">
        <v>700</v>
      </c>
      <c r="VBV12074" s="18" t="s">
        <v>700</v>
      </c>
      <c r="VBW12074" s="18" t="s">
        <v>700</v>
      </c>
      <c r="VBX12074" s="18" t="s">
        <v>700</v>
      </c>
      <c r="VBY12074" s="18" t="s">
        <v>700</v>
      </c>
      <c r="VBZ12074" s="18" t="s">
        <v>700</v>
      </c>
      <c r="VCA12074" s="18" t="s">
        <v>700</v>
      </c>
      <c r="VCB12074" s="18" t="s">
        <v>700</v>
      </c>
      <c r="VCC12074" s="18" t="s">
        <v>700</v>
      </c>
      <c r="VCD12074" s="18" t="s">
        <v>700</v>
      </c>
      <c r="VCE12074" s="18" t="s">
        <v>700</v>
      </c>
      <c r="VCF12074" s="18" t="s">
        <v>700</v>
      </c>
      <c r="VCG12074" s="18" t="s">
        <v>700</v>
      </c>
      <c r="VCH12074" s="18" t="s">
        <v>700</v>
      </c>
      <c r="VCI12074" s="18" t="s">
        <v>700</v>
      </c>
      <c r="VCJ12074" s="18" t="s">
        <v>700</v>
      </c>
      <c r="VCK12074" s="18" t="s">
        <v>700</v>
      </c>
      <c r="VCL12074" s="18" t="s">
        <v>700</v>
      </c>
      <c r="VCM12074" s="18" t="s">
        <v>700</v>
      </c>
      <c r="VCN12074" s="18" t="s">
        <v>700</v>
      </c>
      <c r="VCO12074" s="18" t="s">
        <v>700</v>
      </c>
      <c r="VCP12074" s="18" t="s">
        <v>700</v>
      </c>
      <c r="VCQ12074" s="18" t="s">
        <v>700</v>
      </c>
      <c r="VCR12074" s="18" t="s">
        <v>700</v>
      </c>
      <c r="VCS12074" s="18" t="s">
        <v>700</v>
      </c>
      <c r="VCT12074" s="18" t="s">
        <v>700</v>
      </c>
      <c r="VCU12074" s="18" t="s">
        <v>700</v>
      </c>
      <c r="VCV12074" s="18" t="s">
        <v>700</v>
      </c>
      <c r="VCW12074" s="18" t="s">
        <v>700</v>
      </c>
      <c r="VCX12074" s="18" t="s">
        <v>700</v>
      </c>
      <c r="VCY12074" s="18" t="s">
        <v>700</v>
      </c>
      <c r="VCZ12074" s="18" t="s">
        <v>700</v>
      </c>
      <c r="VDA12074" s="18" t="s">
        <v>700</v>
      </c>
      <c r="VDB12074" s="18" t="s">
        <v>700</v>
      </c>
      <c r="VDC12074" s="18" t="s">
        <v>700</v>
      </c>
      <c r="VDD12074" s="18" t="s">
        <v>700</v>
      </c>
      <c r="VDE12074" s="18" t="s">
        <v>700</v>
      </c>
      <c r="VDF12074" s="18" t="s">
        <v>700</v>
      </c>
      <c r="VDG12074" s="18" t="s">
        <v>700</v>
      </c>
      <c r="VDH12074" s="18" t="s">
        <v>700</v>
      </c>
      <c r="VDI12074" s="18" t="s">
        <v>700</v>
      </c>
      <c r="VDJ12074" s="18" t="s">
        <v>700</v>
      </c>
      <c r="VDK12074" s="18" t="s">
        <v>700</v>
      </c>
      <c r="VDL12074" s="18" t="s">
        <v>700</v>
      </c>
      <c r="VDM12074" s="18" t="s">
        <v>700</v>
      </c>
      <c r="VDN12074" s="18" t="s">
        <v>700</v>
      </c>
      <c r="VDO12074" s="18" t="s">
        <v>700</v>
      </c>
      <c r="VDP12074" s="18" t="s">
        <v>700</v>
      </c>
      <c r="VDQ12074" s="18" t="s">
        <v>700</v>
      </c>
      <c r="VDR12074" s="18" t="s">
        <v>700</v>
      </c>
      <c r="VDS12074" s="18" t="s">
        <v>700</v>
      </c>
      <c r="VDT12074" s="18" t="s">
        <v>700</v>
      </c>
      <c r="VDU12074" s="18" t="s">
        <v>700</v>
      </c>
      <c r="VDV12074" s="18" t="s">
        <v>700</v>
      </c>
      <c r="VDW12074" s="18" t="s">
        <v>700</v>
      </c>
      <c r="VDX12074" s="18" t="s">
        <v>700</v>
      </c>
      <c r="VDY12074" s="18" t="s">
        <v>700</v>
      </c>
      <c r="VDZ12074" s="18" t="s">
        <v>700</v>
      </c>
      <c r="VEA12074" s="18" t="s">
        <v>700</v>
      </c>
      <c r="VEB12074" s="18" t="s">
        <v>700</v>
      </c>
      <c r="VEC12074" s="18" t="s">
        <v>700</v>
      </c>
      <c r="VED12074" s="18" t="s">
        <v>700</v>
      </c>
      <c r="VEE12074" s="18" t="s">
        <v>700</v>
      </c>
      <c r="VEF12074" s="18" t="s">
        <v>700</v>
      </c>
      <c r="VEG12074" s="18" t="s">
        <v>700</v>
      </c>
      <c r="VEH12074" s="18" t="s">
        <v>700</v>
      </c>
      <c r="VEI12074" s="18" t="s">
        <v>700</v>
      </c>
      <c r="VEJ12074" s="18" t="s">
        <v>700</v>
      </c>
      <c r="VEK12074" s="18" t="s">
        <v>700</v>
      </c>
      <c r="VEL12074" s="18" t="s">
        <v>700</v>
      </c>
      <c r="VEM12074" s="18" t="s">
        <v>700</v>
      </c>
      <c r="VEN12074" s="18" t="s">
        <v>700</v>
      </c>
      <c r="VEO12074" s="18" t="s">
        <v>700</v>
      </c>
      <c r="VEP12074" s="18" t="s">
        <v>700</v>
      </c>
      <c r="VEQ12074" s="18" t="s">
        <v>700</v>
      </c>
      <c r="VER12074" s="18" t="s">
        <v>700</v>
      </c>
      <c r="VES12074" s="18" t="s">
        <v>700</v>
      </c>
      <c r="VET12074" s="18" t="s">
        <v>700</v>
      </c>
      <c r="VEU12074" s="18" t="s">
        <v>700</v>
      </c>
      <c r="VEV12074" s="18" t="s">
        <v>700</v>
      </c>
      <c r="VEW12074" s="18" t="s">
        <v>700</v>
      </c>
      <c r="VEX12074" s="18" t="s">
        <v>700</v>
      </c>
      <c r="VEY12074" s="18" t="s">
        <v>700</v>
      </c>
      <c r="VEZ12074" s="18" t="s">
        <v>700</v>
      </c>
      <c r="VFA12074" s="18" t="s">
        <v>700</v>
      </c>
      <c r="VFB12074" s="18" t="s">
        <v>700</v>
      </c>
      <c r="VFC12074" s="18" t="s">
        <v>700</v>
      </c>
      <c r="VFD12074" s="18" t="s">
        <v>700</v>
      </c>
      <c r="VFE12074" s="18" t="s">
        <v>700</v>
      </c>
      <c r="VFF12074" s="18" t="s">
        <v>700</v>
      </c>
      <c r="VFG12074" s="18" t="s">
        <v>700</v>
      </c>
      <c r="VFH12074" s="18" t="s">
        <v>700</v>
      </c>
      <c r="VFI12074" s="18" t="s">
        <v>700</v>
      </c>
      <c r="VFJ12074" s="18" t="s">
        <v>700</v>
      </c>
      <c r="VFK12074" s="18" t="s">
        <v>700</v>
      </c>
      <c r="VFL12074" s="18" t="s">
        <v>700</v>
      </c>
      <c r="VFM12074" s="18" t="s">
        <v>700</v>
      </c>
      <c r="VFN12074" s="18" t="s">
        <v>700</v>
      </c>
      <c r="VFO12074" s="18" t="s">
        <v>700</v>
      </c>
      <c r="VFP12074" s="18" t="s">
        <v>700</v>
      </c>
      <c r="VFQ12074" s="18" t="s">
        <v>700</v>
      </c>
      <c r="VFR12074" s="18" t="s">
        <v>700</v>
      </c>
      <c r="VFS12074" s="18" t="s">
        <v>700</v>
      </c>
      <c r="VFT12074" s="18" t="s">
        <v>700</v>
      </c>
      <c r="VFU12074" s="18" t="s">
        <v>700</v>
      </c>
      <c r="VFV12074" s="18" t="s">
        <v>700</v>
      </c>
      <c r="VFW12074" s="18" t="s">
        <v>700</v>
      </c>
      <c r="VFX12074" s="18" t="s">
        <v>700</v>
      </c>
      <c r="VFY12074" s="18" t="s">
        <v>700</v>
      </c>
      <c r="VFZ12074" s="18" t="s">
        <v>700</v>
      </c>
      <c r="VGA12074" s="18" t="s">
        <v>700</v>
      </c>
      <c r="VGB12074" s="18" t="s">
        <v>700</v>
      </c>
      <c r="VGC12074" s="18" t="s">
        <v>700</v>
      </c>
      <c r="VGD12074" s="18" t="s">
        <v>700</v>
      </c>
      <c r="VGE12074" s="18" t="s">
        <v>700</v>
      </c>
      <c r="VGF12074" s="18" t="s">
        <v>700</v>
      </c>
      <c r="VGG12074" s="18" t="s">
        <v>700</v>
      </c>
      <c r="VGH12074" s="18" t="s">
        <v>700</v>
      </c>
      <c r="VGI12074" s="18" t="s">
        <v>700</v>
      </c>
      <c r="VGJ12074" s="18" t="s">
        <v>700</v>
      </c>
      <c r="VGK12074" s="18" t="s">
        <v>700</v>
      </c>
      <c r="VGL12074" s="18" t="s">
        <v>700</v>
      </c>
      <c r="VGM12074" s="18" t="s">
        <v>700</v>
      </c>
      <c r="VGN12074" s="18" t="s">
        <v>700</v>
      </c>
      <c r="VGO12074" s="18" t="s">
        <v>700</v>
      </c>
      <c r="VGP12074" s="18" t="s">
        <v>700</v>
      </c>
      <c r="VGQ12074" s="18" t="s">
        <v>700</v>
      </c>
      <c r="VGR12074" s="18" t="s">
        <v>700</v>
      </c>
      <c r="VGS12074" s="18" t="s">
        <v>700</v>
      </c>
      <c r="VGT12074" s="18" t="s">
        <v>700</v>
      </c>
      <c r="VGU12074" s="18" t="s">
        <v>700</v>
      </c>
      <c r="VGV12074" s="18" t="s">
        <v>700</v>
      </c>
      <c r="VGW12074" s="18" t="s">
        <v>700</v>
      </c>
      <c r="VGX12074" s="18" t="s">
        <v>700</v>
      </c>
      <c r="VGY12074" s="18" t="s">
        <v>700</v>
      </c>
      <c r="VGZ12074" s="18" t="s">
        <v>700</v>
      </c>
      <c r="VHA12074" s="18" t="s">
        <v>700</v>
      </c>
      <c r="VHB12074" s="18" t="s">
        <v>700</v>
      </c>
      <c r="VHC12074" s="18" t="s">
        <v>700</v>
      </c>
      <c r="VHD12074" s="18" t="s">
        <v>700</v>
      </c>
      <c r="VHE12074" s="18" t="s">
        <v>700</v>
      </c>
      <c r="VHF12074" s="18" t="s">
        <v>700</v>
      </c>
      <c r="VHG12074" s="18" t="s">
        <v>700</v>
      </c>
      <c r="VHH12074" s="18" t="s">
        <v>700</v>
      </c>
      <c r="VHI12074" s="18" t="s">
        <v>700</v>
      </c>
      <c r="VHJ12074" s="18" t="s">
        <v>700</v>
      </c>
      <c r="VHK12074" s="18" t="s">
        <v>700</v>
      </c>
      <c r="VHL12074" s="18" t="s">
        <v>700</v>
      </c>
      <c r="VHM12074" s="18" t="s">
        <v>700</v>
      </c>
      <c r="VHN12074" s="18" t="s">
        <v>700</v>
      </c>
      <c r="VHO12074" s="18" t="s">
        <v>700</v>
      </c>
      <c r="VHP12074" s="18" t="s">
        <v>700</v>
      </c>
      <c r="VHQ12074" s="18" t="s">
        <v>700</v>
      </c>
      <c r="VHR12074" s="18" t="s">
        <v>700</v>
      </c>
      <c r="VHS12074" s="18" t="s">
        <v>700</v>
      </c>
      <c r="VHT12074" s="18" t="s">
        <v>700</v>
      </c>
      <c r="VHU12074" s="18" t="s">
        <v>700</v>
      </c>
      <c r="VHV12074" s="18" t="s">
        <v>700</v>
      </c>
      <c r="VHW12074" s="18" t="s">
        <v>700</v>
      </c>
      <c r="VHX12074" s="18" t="s">
        <v>700</v>
      </c>
      <c r="VHY12074" s="18" t="s">
        <v>700</v>
      </c>
      <c r="VHZ12074" s="18" t="s">
        <v>700</v>
      </c>
      <c r="VIA12074" s="18" t="s">
        <v>700</v>
      </c>
      <c r="VIB12074" s="18" t="s">
        <v>700</v>
      </c>
      <c r="VIC12074" s="18" t="s">
        <v>700</v>
      </c>
      <c r="VID12074" s="18" t="s">
        <v>700</v>
      </c>
      <c r="VIE12074" s="18" t="s">
        <v>700</v>
      </c>
      <c r="VIF12074" s="18" t="s">
        <v>700</v>
      </c>
      <c r="VIG12074" s="18" t="s">
        <v>700</v>
      </c>
      <c r="VIH12074" s="18" t="s">
        <v>700</v>
      </c>
      <c r="VII12074" s="18" t="s">
        <v>700</v>
      </c>
      <c r="VIJ12074" s="18" t="s">
        <v>700</v>
      </c>
      <c r="VIK12074" s="18" t="s">
        <v>700</v>
      </c>
      <c r="VIL12074" s="18" t="s">
        <v>700</v>
      </c>
      <c r="VIM12074" s="18" t="s">
        <v>700</v>
      </c>
      <c r="VIN12074" s="18" t="s">
        <v>700</v>
      </c>
      <c r="VIO12074" s="18" t="s">
        <v>700</v>
      </c>
      <c r="VIP12074" s="18" t="s">
        <v>700</v>
      </c>
      <c r="VIQ12074" s="18" t="s">
        <v>700</v>
      </c>
      <c r="VIR12074" s="18" t="s">
        <v>700</v>
      </c>
      <c r="VIS12074" s="18" t="s">
        <v>700</v>
      </c>
      <c r="VIT12074" s="18" t="s">
        <v>700</v>
      </c>
      <c r="VIU12074" s="18" t="s">
        <v>700</v>
      </c>
      <c r="VIV12074" s="18" t="s">
        <v>700</v>
      </c>
      <c r="VIW12074" s="18" t="s">
        <v>700</v>
      </c>
      <c r="VIX12074" s="18" t="s">
        <v>700</v>
      </c>
      <c r="VIY12074" s="18" t="s">
        <v>700</v>
      </c>
      <c r="VIZ12074" s="18" t="s">
        <v>700</v>
      </c>
      <c r="VJA12074" s="18" t="s">
        <v>700</v>
      </c>
      <c r="VJB12074" s="18" t="s">
        <v>700</v>
      </c>
      <c r="VJC12074" s="18" t="s">
        <v>700</v>
      </c>
      <c r="VJD12074" s="18" t="s">
        <v>700</v>
      </c>
      <c r="VJE12074" s="18" t="s">
        <v>700</v>
      </c>
      <c r="VJF12074" s="18" t="s">
        <v>700</v>
      </c>
      <c r="VJG12074" s="18" t="s">
        <v>700</v>
      </c>
      <c r="VJH12074" s="18" t="s">
        <v>700</v>
      </c>
      <c r="VJI12074" s="18" t="s">
        <v>700</v>
      </c>
      <c r="VJJ12074" s="18" t="s">
        <v>700</v>
      </c>
      <c r="VJK12074" s="18" t="s">
        <v>700</v>
      </c>
      <c r="VJL12074" s="18" t="s">
        <v>700</v>
      </c>
      <c r="VJM12074" s="18" t="s">
        <v>700</v>
      </c>
      <c r="VJN12074" s="18" t="s">
        <v>700</v>
      </c>
      <c r="VJO12074" s="18" t="s">
        <v>700</v>
      </c>
      <c r="VJP12074" s="18" t="s">
        <v>700</v>
      </c>
      <c r="VJQ12074" s="18" t="s">
        <v>700</v>
      </c>
      <c r="VJR12074" s="18" t="s">
        <v>700</v>
      </c>
      <c r="VJS12074" s="18" t="s">
        <v>700</v>
      </c>
      <c r="VJT12074" s="18" t="s">
        <v>700</v>
      </c>
      <c r="VJU12074" s="18" t="s">
        <v>700</v>
      </c>
      <c r="VJV12074" s="18" t="s">
        <v>700</v>
      </c>
      <c r="VJW12074" s="18" t="s">
        <v>700</v>
      </c>
      <c r="VJX12074" s="18" t="s">
        <v>700</v>
      </c>
      <c r="VJY12074" s="18" t="s">
        <v>700</v>
      </c>
      <c r="VJZ12074" s="18" t="s">
        <v>700</v>
      </c>
      <c r="VKA12074" s="18" t="s">
        <v>700</v>
      </c>
      <c r="VKB12074" s="18" t="s">
        <v>700</v>
      </c>
      <c r="VKC12074" s="18" t="s">
        <v>700</v>
      </c>
      <c r="VKD12074" s="18" t="s">
        <v>700</v>
      </c>
      <c r="VKE12074" s="18" t="s">
        <v>700</v>
      </c>
      <c r="VKF12074" s="18" t="s">
        <v>700</v>
      </c>
      <c r="VKG12074" s="18" t="s">
        <v>700</v>
      </c>
      <c r="VKH12074" s="18" t="s">
        <v>700</v>
      </c>
      <c r="VKI12074" s="18" t="s">
        <v>700</v>
      </c>
      <c r="VKJ12074" s="18" t="s">
        <v>700</v>
      </c>
      <c r="VKK12074" s="18" t="s">
        <v>700</v>
      </c>
      <c r="VKL12074" s="18" t="s">
        <v>700</v>
      </c>
      <c r="VKM12074" s="18" t="s">
        <v>700</v>
      </c>
      <c r="VKN12074" s="18" t="s">
        <v>700</v>
      </c>
      <c r="VKO12074" s="18" t="s">
        <v>700</v>
      </c>
      <c r="VKP12074" s="18" t="s">
        <v>700</v>
      </c>
      <c r="VKQ12074" s="18" t="s">
        <v>700</v>
      </c>
      <c r="VKR12074" s="18" t="s">
        <v>700</v>
      </c>
      <c r="VKS12074" s="18" t="s">
        <v>700</v>
      </c>
      <c r="VKT12074" s="18" t="s">
        <v>700</v>
      </c>
      <c r="VKU12074" s="18" t="s">
        <v>700</v>
      </c>
      <c r="VKV12074" s="18" t="s">
        <v>700</v>
      </c>
      <c r="VKW12074" s="18" t="s">
        <v>700</v>
      </c>
      <c r="VKX12074" s="18" t="s">
        <v>700</v>
      </c>
      <c r="VKY12074" s="18" t="s">
        <v>700</v>
      </c>
      <c r="VKZ12074" s="18" t="s">
        <v>700</v>
      </c>
      <c r="VLA12074" s="18" t="s">
        <v>700</v>
      </c>
      <c r="VLB12074" s="18" t="s">
        <v>700</v>
      </c>
      <c r="VLC12074" s="18" t="s">
        <v>700</v>
      </c>
      <c r="VLD12074" s="18" t="s">
        <v>700</v>
      </c>
      <c r="VLE12074" s="18" t="s">
        <v>700</v>
      </c>
      <c r="VLF12074" s="18" t="s">
        <v>700</v>
      </c>
      <c r="VLG12074" s="18" t="s">
        <v>700</v>
      </c>
      <c r="VLH12074" s="18" t="s">
        <v>700</v>
      </c>
      <c r="VLI12074" s="18" t="s">
        <v>700</v>
      </c>
      <c r="VLJ12074" s="18" t="s">
        <v>700</v>
      </c>
      <c r="VLK12074" s="18" t="s">
        <v>700</v>
      </c>
      <c r="VLL12074" s="18" t="s">
        <v>700</v>
      </c>
      <c r="VLM12074" s="18" t="s">
        <v>700</v>
      </c>
      <c r="VLN12074" s="18" t="s">
        <v>700</v>
      </c>
      <c r="VLO12074" s="18" t="s">
        <v>700</v>
      </c>
      <c r="VLP12074" s="18" t="s">
        <v>700</v>
      </c>
      <c r="VLQ12074" s="18" t="s">
        <v>700</v>
      </c>
      <c r="VLR12074" s="18" t="s">
        <v>700</v>
      </c>
      <c r="VLS12074" s="18" t="s">
        <v>700</v>
      </c>
      <c r="VLT12074" s="18" t="s">
        <v>700</v>
      </c>
      <c r="VLU12074" s="18" t="s">
        <v>700</v>
      </c>
      <c r="VLV12074" s="18" t="s">
        <v>700</v>
      </c>
      <c r="VLW12074" s="18" t="s">
        <v>700</v>
      </c>
      <c r="VLX12074" s="18" t="s">
        <v>700</v>
      </c>
      <c r="VLY12074" s="18" t="s">
        <v>700</v>
      </c>
      <c r="VLZ12074" s="18" t="s">
        <v>700</v>
      </c>
      <c r="VMA12074" s="18" t="s">
        <v>700</v>
      </c>
      <c r="VMB12074" s="18" t="s">
        <v>700</v>
      </c>
      <c r="VMC12074" s="18" t="s">
        <v>700</v>
      </c>
      <c r="VMD12074" s="18" t="s">
        <v>700</v>
      </c>
      <c r="VME12074" s="18" t="s">
        <v>700</v>
      </c>
      <c r="VMF12074" s="18" t="s">
        <v>700</v>
      </c>
      <c r="VMG12074" s="18" t="s">
        <v>700</v>
      </c>
      <c r="VMH12074" s="18" t="s">
        <v>700</v>
      </c>
      <c r="VMI12074" s="18" t="s">
        <v>700</v>
      </c>
      <c r="VMJ12074" s="18" t="s">
        <v>700</v>
      </c>
      <c r="VMK12074" s="18" t="s">
        <v>700</v>
      </c>
      <c r="VML12074" s="18" t="s">
        <v>700</v>
      </c>
      <c r="VMM12074" s="18" t="s">
        <v>700</v>
      </c>
      <c r="VMN12074" s="18" t="s">
        <v>700</v>
      </c>
      <c r="VMO12074" s="18" t="s">
        <v>700</v>
      </c>
      <c r="VMP12074" s="18" t="s">
        <v>700</v>
      </c>
      <c r="VMQ12074" s="18" t="s">
        <v>700</v>
      </c>
      <c r="VMR12074" s="18" t="s">
        <v>700</v>
      </c>
      <c r="VMS12074" s="18" t="s">
        <v>700</v>
      </c>
      <c r="VMT12074" s="18" t="s">
        <v>700</v>
      </c>
      <c r="VMU12074" s="18" t="s">
        <v>700</v>
      </c>
      <c r="VMV12074" s="18" t="s">
        <v>700</v>
      </c>
      <c r="VMW12074" s="18" t="s">
        <v>700</v>
      </c>
      <c r="VMX12074" s="18" t="s">
        <v>700</v>
      </c>
      <c r="VMY12074" s="18" t="s">
        <v>700</v>
      </c>
      <c r="VMZ12074" s="18" t="s">
        <v>700</v>
      </c>
      <c r="VNA12074" s="18" t="s">
        <v>700</v>
      </c>
      <c r="VNB12074" s="18" t="s">
        <v>700</v>
      </c>
      <c r="VNC12074" s="18" t="s">
        <v>700</v>
      </c>
      <c r="VND12074" s="18" t="s">
        <v>700</v>
      </c>
      <c r="VNE12074" s="18" t="s">
        <v>700</v>
      </c>
      <c r="VNF12074" s="18" t="s">
        <v>700</v>
      </c>
      <c r="VNG12074" s="18" t="s">
        <v>700</v>
      </c>
      <c r="VNH12074" s="18" t="s">
        <v>700</v>
      </c>
      <c r="VNI12074" s="18" t="s">
        <v>700</v>
      </c>
      <c r="VNJ12074" s="18" t="s">
        <v>700</v>
      </c>
      <c r="VNK12074" s="18" t="s">
        <v>700</v>
      </c>
      <c r="VNL12074" s="18" t="s">
        <v>700</v>
      </c>
      <c r="VNM12074" s="18" t="s">
        <v>700</v>
      </c>
      <c r="VNN12074" s="18" t="s">
        <v>700</v>
      </c>
      <c r="VNO12074" s="18" t="s">
        <v>700</v>
      </c>
      <c r="VNP12074" s="18" t="s">
        <v>700</v>
      </c>
      <c r="VNQ12074" s="18" t="s">
        <v>700</v>
      </c>
      <c r="VNR12074" s="18" t="s">
        <v>700</v>
      </c>
      <c r="VNS12074" s="18" t="s">
        <v>700</v>
      </c>
      <c r="VNT12074" s="18" t="s">
        <v>700</v>
      </c>
      <c r="VNU12074" s="18" t="s">
        <v>700</v>
      </c>
      <c r="VNV12074" s="18" t="s">
        <v>700</v>
      </c>
      <c r="VNW12074" s="18" t="s">
        <v>700</v>
      </c>
      <c r="VNX12074" s="18" t="s">
        <v>700</v>
      </c>
      <c r="VNY12074" s="18" t="s">
        <v>700</v>
      </c>
      <c r="VNZ12074" s="18" t="s">
        <v>700</v>
      </c>
      <c r="VOA12074" s="18" t="s">
        <v>700</v>
      </c>
      <c r="VOB12074" s="18" t="s">
        <v>700</v>
      </c>
      <c r="VOC12074" s="18" t="s">
        <v>700</v>
      </c>
      <c r="VOD12074" s="18" t="s">
        <v>700</v>
      </c>
      <c r="VOE12074" s="18" t="s">
        <v>700</v>
      </c>
      <c r="VOF12074" s="18" t="s">
        <v>700</v>
      </c>
      <c r="VOG12074" s="18" t="s">
        <v>700</v>
      </c>
      <c r="VOH12074" s="18" t="s">
        <v>700</v>
      </c>
      <c r="VOI12074" s="18" t="s">
        <v>700</v>
      </c>
      <c r="VOJ12074" s="18" t="s">
        <v>700</v>
      </c>
      <c r="VOK12074" s="18" t="s">
        <v>700</v>
      </c>
      <c r="VOL12074" s="18" t="s">
        <v>700</v>
      </c>
      <c r="VOM12074" s="18" t="s">
        <v>700</v>
      </c>
      <c r="VON12074" s="18" t="s">
        <v>700</v>
      </c>
      <c r="VOO12074" s="18" t="s">
        <v>700</v>
      </c>
      <c r="VOP12074" s="18" t="s">
        <v>700</v>
      </c>
      <c r="VOQ12074" s="18" t="s">
        <v>700</v>
      </c>
      <c r="VOR12074" s="18" t="s">
        <v>700</v>
      </c>
      <c r="VOS12074" s="18" t="s">
        <v>700</v>
      </c>
      <c r="VOT12074" s="18" t="s">
        <v>700</v>
      </c>
      <c r="VOU12074" s="18" t="s">
        <v>700</v>
      </c>
      <c r="VOV12074" s="18" t="s">
        <v>700</v>
      </c>
      <c r="VOW12074" s="18" t="s">
        <v>700</v>
      </c>
      <c r="VOX12074" s="18" t="s">
        <v>700</v>
      </c>
      <c r="VOY12074" s="18" t="s">
        <v>700</v>
      </c>
      <c r="VOZ12074" s="18" t="s">
        <v>700</v>
      </c>
      <c r="VPA12074" s="18" t="s">
        <v>700</v>
      </c>
      <c r="VPB12074" s="18" t="s">
        <v>700</v>
      </c>
      <c r="VPC12074" s="18" t="s">
        <v>700</v>
      </c>
      <c r="VPD12074" s="18" t="s">
        <v>700</v>
      </c>
      <c r="VPE12074" s="18" t="s">
        <v>700</v>
      </c>
      <c r="VPF12074" s="18" t="s">
        <v>700</v>
      </c>
      <c r="VPG12074" s="18" t="s">
        <v>700</v>
      </c>
      <c r="VPH12074" s="18" t="s">
        <v>700</v>
      </c>
      <c r="VPI12074" s="18" t="s">
        <v>700</v>
      </c>
      <c r="VPJ12074" s="18" t="s">
        <v>700</v>
      </c>
      <c r="VPK12074" s="18" t="s">
        <v>700</v>
      </c>
      <c r="VPL12074" s="18" t="s">
        <v>700</v>
      </c>
      <c r="VPM12074" s="18" t="s">
        <v>700</v>
      </c>
      <c r="VPN12074" s="18" t="s">
        <v>700</v>
      </c>
      <c r="VPO12074" s="18" t="s">
        <v>700</v>
      </c>
      <c r="VPP12074" s="18" t="s">
        <v>700</v>
      </c>
      <c r="VPQ12074" s="18" t="s">
        <v>700</v>
      </c>
      <c r="VPR12074" s="18" t="s">
        <v>700</v>
      </c>
      <c r="VPS12074" s="18" t="s">
        <v>700</v>
      </c>
      <c r="VPT12074" s="18" t="s">
        <v>700</v>
      </c>
      <c r="VPU12074" s="18" t="s">
        <v>700</v>
      </c>
      <c r="VPV12074" s="18" t="s">
        <v>700</v>
      </c>
      <c r="VPW12074" s="18" t="s">
        <v>700</v>
      </c>
      <c r="VPX12074" s="18" t="s">
        <v>700</v>
      </c>
      <c r="VPY12074" s="18" t="s">
        <v>700</v>
      </c>
      <c r="VPZ12074" s="18" t="s">
        <v>700</v>
      </c>
      <c r="VQA12074" s="18" t="s">
        <v>700</v>
      </c>
      <c r="VQB12074" s="18" t="s">
        <v>700</v>
      </c>
      <c r="VQC12074" s="18" t="s">
        <v>700</v>
      </c>
      <c r="VQD12074" s="18" t="s">
        <v>700</v>
      </c>
      <c r="VQE12074" s="18" t="s">
        <v>700</v>
      </c>
      <c r="VQF12074" s="18" t="s">
        <v>700</v>
      </c>
      <c r="VQG12074" s="18" t="s">
        <v>700</v>
      </c>
      <c r="VQH12074" s="18" t="s">
        <v>700</v>
      </c>
      <c r="VQI12074" s="18" t="s">
        <v>700</v>
      </c>
      <c r="VQJ12074" s="18" t="s">
        <v>700</v>
      </c>
      <c r="VQK12074" s="18" t="s">
        <v>700</v>
      </c>
      <c r="VQL12074" s="18" t="s">
        <v>700</v>
      </c>
      <c r="VQM12074" s="18" t="s">
        <v>700</v>
      </c>
      <c r="VQN12074" s="18" t="s">
        <v>700</v>
      </c>
      <c r="VQO12074" s="18" t="s">
        <v>700</v>
      </c>
      <c r="VQP12074" s="18" t="s">
        <v>700</v>
      </c>
      <c r="VQQ12074" s="18" t="s">
        <v>700</v>
      </c>
      <c r="VQR12074" s="18" t="s">
        <v>700</v>
      </c>
      <c r="VQS12074" s="18" t="s">
        <v>700</v>
      </c>
      <c r="VQT12074" s="18" t="s">
        <v>700</v>
      </c>
      <c r="VQU12074" s="18" t="s">
        <v>700</v>
      </c>
      <c r="VQV12074" s="18" t="s">
        <v>700</v>
      </c>
      <c r="VQW12074" s="18" t="s">
        <v>700</v>
      </c>
      <c r="VQX12074" s="18" t="s">
        <v>700</v>
      </c>
      <c r="VQY12074" s="18" t="s">
        <v>700</v>
      </c>
      <c r="VQZ12074" s="18" t="s">
        <v>700</v>
      </c>
      <c r="VRA12074" s="18" t="s">
        <v>700</v>
      </c>
      <c r="VRB12074" s="18" t="s">
        <v>700</v>
      </c>
      <c r="VRC12074" s="18" t="s">
        <v>700</v>
      </c>
      <c r="VRD12074" s="18" t="s">
        <v>700</v>
      </c>
      <c r="VRE12074" s="18" t="s">
        <v>700</v>
      </c>
      <c r="VRF12074" s="18" t="s">
        <v>700</v>
      </c>
      <c r="VRG12074" s="18" t="s">
        <v>700</v>
      </c>
      <c r="VRH12074" s="18" t="s">
        <v>700</v>
      </c>
      <c r="VRI12074" s="18" t="s">
        <v>700</v>
      </c>
      <c r="VRJ12074" s="18" t="s">
        <v>700</v>
      </c>
      <c r="VRK12074" s="18" t="s">
        <v>700</v>
      </c>
      <c r="VRL12074" s="18" t="s">
        <v>700</v>
      </c>
      <c r="VRM12074" s="18" t="s">
        <v>700</v>
      </c>
      <c r="VRN12074" s="18" t="s">
        <v>700</v>
      </c>
      <c r="VRO12074" s="18" t="s">
        <v>700</v>
      </c>
      <c r="VRP12074" s="18" t="s">
        <v>700</v>
      </c>
      <c r="VRQ12074" s="18" t="s">
        <v>700</v>
      </c>
      <c r="VRR12074" s="18" t="s">
        <v>700</v>
      </c>
      <c r="VRS12074" s="18" t="s">
        <v>700</v>
      </c>
      <c r="VRT12074" s="18" t="s">
        <v>700</v>
      </c>
      <c r="VRU12074" s="18" t="s">
        <v>700</v>
      </c>
      <c r="VRV12074" s="18" t="s">
        <v>700</v>
      </c>
      <c r="VRW12074" s="18" t="s">
        <v>700</v>
      </c>
      <c r="VRX12074" s="18" t="s">
        <v>700</v>
      </c>
      <c r="VRY12074" s="18" t="s">
        <v>700</v>
      </c>
      <c r="VRZ12074" s="18" t="s">
        <v>700</v>
      </c>
      <c r="VSA12074" s="18" t="s">
        <v>700</v>
      </c>
      <c r="VSB12074" s="18" t="s">
        <v>700</v>
      </c>
      <c r="VSC12074" s="18" t="s">
        <v>700</v>
      </c>
      <c r="VSD12074" s="18" t="s">
        <v>700</v>
      </c>
      <c r="VSE12074" s="18" t="s">
        <v>700</v>
      </c>
      <c r="VSF12074" s="18" t="s">
        <v>700</v>
      </c>
      <c r="VSG12074" s="18" t="s">
        <v>700</v>
      </c>
      <c r="VSH12074" s="18" t="s">
        <v>700</v>
      </c>
      <c r="VSI12074" s="18" t="s">
        <v>700</v>
      </c>
      <c r="VSJ12074" s="18" t="s">
        <v>700</v>
      </c>
      <c r="VSK12074" s="18" t="s">
        <v>700</v>
      </c>
      <c r="VSL12074" s="18" t="s">
        <v>700</v>
      </c>
      <c r="VSM12074" s="18" t="s">
        <v>700</v>
      </c>
      <c r="VSN12074" s="18" t="s">
        <v>700</v>
      </c>
      <c r="VSO12074" s="18" t="s">
        <v>700</v>
      </c>
      <c r="VSP12074" s="18" t="s">
        <v>700</v>
      </c>
      <c r="VSQ12074" s="18" t="s">
        <v>700</v>
      </c>
      <c r="VSR12074" s="18" t="s">
        <v>700</v>
      </c>
      <c r="VSS12074" s="18" t="s">
        <v>700</v>
      </c>
      <c r="VST12074" s="18" t="s">
        <v>700</v>
      </c>
      <c r="VSU12074" s="18" t="s">
        <v>700</v>
      </c>
      <c r="VSV12074" s="18" t="s">
        <v>700</v>
      </c>
      <c r="VSW12074" s="18" t="s">
        <v>700</v>
      </c>
      <c r="VSX12074" s="18" t="s">
        <v>700</v>
      </c>
      <c r="VSY12074" s="18" t="s">
        <v>700</v>
      </c>
      <c r="VSZ12074" s="18" t="s">
        <v>700</v>
      </c>
      <c r="VTA12074" s="18" t="s">
        <v>700</v>
      </c>
      <c r="VTB12074" s="18" t="s">
        <v>700</v>
      </c>
      <c r="VTC12074" s="18" t="s">
        <v>700</v>
      </c>
      <c r="VTD12074" s="18" t="s">
        <v>700</v>
      </c>
      <c r="VTE12074" s="18" t="s">
        <v>700</v>
      </c>
      <c r="VTF12074" s="18" t="s">
        <v>700</v>
      </c>
      <c r="VTG12074" s="18" t="s">
        <v>700</v>
      </c>
      <c r="VTH12074" s="18" t="s">
        <v>700</v>
      </c>
      <c r="VTI12074" s="18" t="s">
        <v>700</v>
      </c>
      <c r="VTJ12074" s="18" t="s">
        <v>700</v>
      </c>
      <c r="VTK12074" s="18" t="s">
        <v>700</v>
      </c>
      <c r="VTL12074" s="18" t="s">
        <v>700</v>
      </c>
      <c r="VTM12074" s="18" t="s">
        <v>700</v>
      </c>
      <c r="VTN12074" s="18" t="s">
        <v>700</v>
      </c>
      <c r="VTO12074" s="18" t="s">
        <v>700</v>
      </c>
      <c r="VTP12074" s="18" t="s">
        <v>700</v>
      </c>
      <c r="VTQ12074" s="18" t="s">
        <v>700</v>
      </c>
      <c r="VTR12074" s="18" t="s">
        <v>700</v>
      </c>
      <c r="VTS12074" s="18" t="s">
        <v>700</v>
      </c>
      <c r="VTT12074" s="18" t="s">
        <v>700</v>
      </c>
      <c r="VTU12074" s="18" t="s">
        <v>700</v>
      </c>
      <c r="VTV12074" s="18" t="s">
        <v>700</v>
      </c>
      <c r="VTW12074" s="18" t="s">
        <v>700</v>
      </c>
      <c r="VTX12074" s="18" t="s">
        <v>700</v>
      </c>
      <c r="VTY12074" s="18" t="s">
        <v>700</v>
      </c>
      <c r="VTZ12074" s="18" t="s">
        <v>700</v>
      </c>
      <c r="VUA12074" s="18" t="s">
        <v>700</v>
      </c>
      <c r="VUB12074" s="18" t="s">
        <v>700</v>
      </c>
      <c r="VUC12074" s="18" t="s">
        <v>700</v>
      </c>
      <c r="VUD12074" s="18" t="s">
        <v>700</v>
      </c>
      <c r="VUE12074" s="18" t="s">
        <v>700</v>
      </c>
      <c r="VUF12074" s="18" t="s">
        <v>700</v>
      </c>
      <c r="VUG12074" s="18" t="s">
        <v>700</v>
      </c>
      <c r="VUH12074" s="18" t="s">
        <v>700</v>
      </c>
      <c r="VUI12074" s="18" t="s">
        <v>700</v>
      </c>
      <c r="VUJ12074" s="18" t="s">
        <v>700</v>
      </c>
      <c r="VUK12074" s="18" t="s">
        <v>700</v>
      </c>
      <c r="VUL12074" s="18" t="s">
        <v>700</v>
      </c>
      <c r="VUM12074" s="18" t="s">
        <v>700</v>
      </c>
      <c r="VUN12074" s="18" t="s">
        <v>700</v>
      </c>
      <c r="VUO12074" s="18" t="s">
        <v>700</v>
      </c>
      <c r="VUP12074" s="18" t="s">
        <v>700</v>
      </c>
      <c r="VUQ12074" s="18" t="s">
        <v>700</v>
      </c>
      <c r="VUR12074" s="18" t="s">
        <v>700</v>
      </c>
      <c r="VUS12074" s="18" t="s">
        <v>700</v>
      </c>
      <c r="VUT12074" s="18" t="s">
        <v>700</v>
      </c>
      <c r="VUU12074" s="18" t="s">
        <v>700</v>
      </c>
      <c r="VUV12074" s="18" t="s">
        <v>700</v>
      </c>
      <c r="VUW12074" s="18" t="s">
        <v>700</v>
      </c>
      <c r="VUX12074" s="18" t="s">
        <v>700</v>
      </c>
      <c r="VUY12074" s="18" t="s">
        <v>700</v>
      </c>
      <c r="VUZ12074" s="18" t="s">
        <v>700</v>
      </c>
      <c r="VVA12074" s="18" t="s">
        <v>700</v>
      </c>
      <c r="VVB12074" s="18" t="s">
        <v>700</v>
      </c>
      <c r="VVC12074" s="18" t="s">
        <v>700</v>
      </c>
      <c r="VVD12074" s="18" t="s">
        <v>700</v>
      </c>
      <c r="VVE12074" s="18" t="s">
        <v>700</v>
      </c>
      <c r="VVF12074" s="18" t="s">
        <v>700</v>
      </c>
      <c r="VVG12074" s="18" t="s">
        <v>700</v>
      </c>
      <c r="VVH12074" s="18" t="s">
        <v>700</v>
      </c>
      <c r="VVI12074" s="18" t="s">
        <v>700</v>
      </c>
      <c r="VVJ12074" s="18" t="s">
        <v>700</v>
      </c>
      <c r="VVK12074" s="18" t="s">
        <v>700</v>
      </c>
      <c r="VVL12074" s="18" t="s">
        <v>700</v>
      </c>
      <c r="VVM12074" s="18" t="s">
        <v>700</v>
      </c>
      <c r="VVN12074" s="18" t="s">
        <v>700</v>
      </c>
      <c r="VVO12074" s="18" t="s">
        <v>700</v>
      </c>
      <c r="VVP12074" s="18" t="s">
        <v>700</v>
      </c>
      <c r="VVQ12074" s="18" t="s">
        <v>700</v>
      </c>
      <c r="VVR12074" s="18" t="s">
        <v>700</v>
      </c>
      <c r="VVS12074" s="18" t="s">
        <v>700</v>
      </c>
      <c r="VVT12074" s="18" t="s">
        <v>700</v>
      </c>
      <c r="VVU12074" s="18" t="s">
        <v>700</v>
      </c>
      <c r="VVV12074" s="18" t="s">
        <v>700</v>
      </c>
      <c r="VVW12074" s="18" t="s">
        <v>700</v>
      </c>
      <c r="VVX12074" s="18" t="s">
        <v>700</v>
      </c>
      <c r="VVY12074" s="18" t="s">
        <v>700</v>
      </c>
      <c r="VVZ12074" s="18" t="s">
        <v>700</v>
      </c>
      <c r="VWA12074" s="18" t="s">
        <v>700</v>
      </c>
      <c r="VWB12074" s="18" t="s">
        <v>700</v>
      </c>
      <c r="VWC12074" s="18" t="s">
        <v>700</v>
      </c>
      <c r="VWD12074" s="18" t="s">
        <v>700</v>
      </c>
      <c r="VWE12074" s="18" t="s">
        <v>700</v>
      </c>
      <c r="VWF12074" s="18" t="s">
        <v>700</v>
      </c>
      <c r="VWG12074" s="18" t="s">
        <v>700</v>
      </c>
      <c r="VWH12074" s="18" t="s">
        <v>700</v>
      </c>
      <c r="VWI12074" s="18" t="s">
        <v>700</v>
      </c>
      <c r="VWJ12074" s="18" t="s">
        <v>700</v>
      </c>
      <c r="VWK12074" s="18" t="s">
        <v>700</v>
      </c>
      <c r="VWL12074" s="18" t="s">
        <v>700</v>
      </c>
      <c r="VWM12074" s="18" t="s">
        <v>700</v>
      </c>
      <c r="VWN12074" s="18" t="s">
        <v>700</v>
      </c>
      <c r="VWO12074" s="18" t="s">
        <v>700</v>
      </c>
      <c r="VWP12074" s="18" t="s">
        <v>700</v>
      </c>
      <c r="VWQ12074" s="18" t="s">
        <v>700</v>
      </c>
      <c r="VWR12074" s="18" t="s">
        <v>700</v>
      </c>
      <c r="VWS12074" s="18" t="s">
        <v>700</v>
      </c>
      <c r="VWT12074" s="18" t="s">
        <v>700</v>
      </c>
      <c r="VWU12074" s="18" t="s">
        <v>700</v>
      </c>
      <c r="VWV12074" s="18" t="s">
        <v>700</v>
      </c>
      <c r="VWW12074" s="18" t="s">
        <v>700</v>
      </c>
      <c r="VWX12074" s="18" t="s">
        <v>700</v>
      </c>
      <c r="VWY12074" s="18" t="s">
        <v>700</v>
      </c>
      <c r="VWZ12074" s="18" t="s">
        <v>700</v>
      </c>
      <c r="VXA12074" s="18" t="s">
        <v>700</v>
      </c>
      <c r="VXB12074" s="18" t="s">
        <v>700</v>
      </c>
      <c r="VXC12074" s="18" t="s">
        <v>700</v>
      </c>
      <c r="VXD12074" s="18" t="s">
        <v>700</v>
      </c>
      <c r="VXE12074" s="18" t="s">
        <v>700</v>
      </c>
      <c r="VXF12074" s="18" t="s">
        <v>700</v>
      </c>
      <c r="VXG12074" s="18" t="s">
        <v>700</v>
      </c>
      <c r="VXH12074" s="18" t="s">
        <v>700</v>
      </c>
      <c r="VXI12074" s="18" t="s">
        <v>700</v>
      </c>
      <c r="VXJ12074" s="18" t="s">
        <v>700</v>
      </c>
      <c r="VXK12074" s="18" t="s">
        <v>700</v>
      </c>
      <c r="VXL12074" s="18" t="s">
        <v>700</v>
      </c>
      <c r="VXM12074" s="18" t="s">
        <v>700</v>
      </c>
      <c r="VXN12074" s="18" t="s">
        <v>700</v>
      </c>
      <c r="VXO12074" s="18" t="s">
        <v>700</v>
      </c>
      <c r="VXP12074" s="18" t="s">
        <v>700</v>
      </c>
      <c r="VXQ12074" s="18" t="s">
        <v>700</v>
      </c>
      <c r="VXR12074" s="18" t="s">
        <v>700</v>
      </c>
      <c r="VXS12074" s="18" t="s">
        <v>700</v>
      </c>
      <c r="VXT12074" s="18" t="s">
        <v>700</v>
      </c>
      <c r="VXU12074" s="18" t="s">
        <v>700</v>
      </c>
      <c r="VXV12074" s="18" t="s">
        <v>700</v>
      </c>
      <c r="VXW12074" s="18" t="s">
        <v>700</v>
      </c>
      <c r="VXX12074" s="18" t="s">
        <v>700</v>
      </c>
      <c r="VXY12074" s="18" t="s">
        <v>700</v>
      </c>
      <c r="VXZ12074" s="18" t="s">
        <v>700</v>
      </c>
      <c r="VYA12074" s="18" t="s">
        <v>700</v>
      </c>
      <c r="VYB12074" s="18" t="s">
        <v>700</v>
      </c>
      <c r="VYC12074" s="18" t="s">
        <v>700</v>
      </c>
      <c r="VYD12074" s="18" t="s">
        <v>700</v>
      </c>
      <c r="VYE12074" s="18" t="s">
        <v>700</v>
      </c>
      <c r="VYF12074" s="18" t="s">
        <v>700</v>
      </c>
      <c r="VYG12074" s="18" t="s">
        <v>700</v>
      </c>
      <c r="VYH12074" s="18" t="s">
        <v>700</v>
      </c>
      <c r="VYI12074" s="18" t="s">
        <v>700</v>
      </c>
      <c r="VYJ12074" s="18" t="s">
        <v>700</v>
      </c>
      <c r="VYK12074" s="18" t="s">
        <v>700</v>
      </c>
      <c r="VYL12074" s="18" t="s">
        <v>700</v>
      </c>
      <c r="VYM12074" s="18" t="s">
        <v>700</v>
      </c>
      <c r="VYN12074" s="18" t="s">
        <v>700</v>
      </c>
      <c r="VYO12074" s="18" t="s">
        <v>700</v>
      </c>
      <c r="VYP12074" s="18" t="s">
        <v>700</v>
      </c>
      <c r="VYQ12074" s="18" t="s">
        <v>700</v>
      </c>
      <c r="VYR12074" s="18" t="s">
        <v>700</v>
      </c>
      <c r="VYS12074" s="18" t="s">
        <v>700</v>
      </c>
      <c r="VYT12074" s="18" t="s">
        <v>700</v>
      </c>
      <c r="VYU12074" s="18" t="s">
        <v>700</v>
      </c>
      <c r="VYV12074" s="18" t="s">
        <v>700</v>
      </c>
      <c r="VYW12074" s="18" t="s">
        <v>700</v>
      </c>
      <c r="VYX12074" s="18" t="s">
        <v>700</v>
      </c>
      <c r="VYY12074" s="18" t="s">
        <v>700</v>
      </c>
      <c r="VYZ12074" s="18" t="s">
        <v>700</v>
      </c>
      <c r="VZA12074" s="18" t="s">
        <v>700</v>
      </c>
      <c r="VZB12074" s="18" t="s">
        <v>700</v>
      </c>
      <c r="VZC12074" s="18" t="s">
        <v>700</v>
      </c>
      <c r="VZD12074" s="18" t="s">
        <v>700</v>
      </c>
      <c r="VZE12074" s="18" t="s">
        <v>700</v>
      </c>
      <c r="VZF12074" s="18" t="s">
        <v>700</v>
      </c>
      <c r="VZG12074" s="18" t="s">
        <v>700</v>
      </c>
      <c r="VZH12074" s="18" t="s">
        <v>700</v>
      </c>
      <c r="VZI12074" s="18" t="s">
        <v>700</v>
      </c>
      <c r="VZJ12074" s="18" t="s">
        <v>700</v>
      </c>
      <c r="VZK12074" s="18" t="s">
        <v>700</v>
      </c>
      <c r="VZL12074" s="18" t="s">
        <v>700</v>
      </c>
      <c r="VZM12074" s="18" t="s">
        <v>700</v>
      </c>
      <c r="VZN12074" s="18" t="s">
        <v>700</v>
      </c>
      <c r="VZO12074" s="18" t="s">
        <v>700</v>
      </c>
      <c r="VZP12074" s="18" t="s">
        <v>700</v>
      </c>
      <c r="VZQ12074" s="18" t="s">
        <v>700</v>
      </c>
      <c r="VZR12074" s="18" t="s">
        <v>700</v>
      </c>
      <c r="VZS12074" s="18" t="s">
        <v>700</v>
      </c>
      <c r="VZT12074" s="18" t="s">
        <v>700</v>
      </c>
      <c r="VZU12074" s="18" t="s">
        <v>700</v>
      </c>
      <c r="VZV12074" s="18" t="s">
        <v>700</v>
      </c>
      <c r="VZW12074" s="18" t="s">
        <v>700</v>
      </c>
      <c r="VZX12074" s="18" t="s">
        <v>700</v>
      </c>
      <c r="VZY12074" s="18" t="s">
        <v>700</v>
      </c>
      <c r="VZZ12074" s="18" t="s">
        <v>700</v>
      </c>
      <c r="WAA12074" s="18" t="s">
        <v>700</v>
      </c>
      <c r="WAB12074" s="18" t="s">
        <v>700</v>
      </c>
      <c r="WAC12074" s="18" t="s">
        <v>700</v>
      </c>
      <c r="WAD12074" s="18" t="s">
        <v>700</v>
      </c>
      <c r="WAE12074" s="18" t="s">
        <v>700</v>
      </c>
      <c r="WAF12074" s="18" t="s">
        <v>700</v>
      </c>
      <c r="WAG12074" s="18" t="s">
        <v>700</v>
      </c>
      <c r="WAH12074" s="18" t="s">
        <v>700</v>
      </c>
      <c r="WAI12074" s="18" t="s">
        <v>700</v>
      </c>
      <c r="WAJ12074" s="18" t="s">
        <v>700</v>
      </c>
      <c r="WAK12074" s="18" t="s">
        <v>700</v>
      </c>
      <c r="WAL12074" s="18" t="s">
        <v>700</v>
      </c>
      <c r="WAM12074" s="18" t="s">
        <v>700</v>
      </c>
      <c r="WAN12074" s="18" t="s">
        <v>700</v>
      </c>
      <c r="WAO12074" s="18" t="s">
        <v>700</v>
      </c>
      <c r="WAP12074" s="18" t="s">
        <v>700</v>
      </c>
      <c r="WAQ12074" s="18" t="s">
        <v>700</v>
      </c>
      <c r="WAR12074" s="18" t="s">
        <v>700</v>
      </c>
      <c r="WAS12074" s="18" t="s">
        <v>700</v>
      </c>
      <c r="WAT12074" s="18" t="s">
        <v>700</v>
      </c>
      <c r="WAU12074" s="18" t="s">
        <v>700</v>
      </c>
      <c r="WAV12074" s="18" t="s">
        <v>700</v>
      </c>
      <c r="WAW12074" s="18" t="s">
        <v>700</v>
      </c>
      <c r="WAX12074" s="18" t="s">
        <v>700</v>
      </c>
      <c r="WAY12074" s="18" t="s">
        <v>700</v>
      </c>
      <c r="WAZ12074" s="18" t="s">
        <v>700</v>
      </c>
      <c r="WBA12074" s="18" t="s">
        <v>700</v>
      </c>
      <c r="WBB12074" s="18" t="s">
        <v>700</v>
      </c>
      <c r="WBC12074" s="18" t="s">
        <v>700</v>
      </c>
      <c r="WBD12074" s="18" t="s">
        <v>700</v>
      </c>
      <c r="WBE12074" s="18" t="s">
        <v>700</v>
      </c>
      <c r="WBF12074" s="18" t="s">
        <v>700</v>
      </c>
      <c r="WBG12074" s="18" t="s">
        <v>700</v>
      </c>
      <c r="WBH12074" s="18" t="s">
        <v>700</v>
      </c>
      <c r="WBI12074" s="18" t="s">
        <v>700</v>
      </c>
      <c r="WBJ12074" s="18" t="s">
        <v>700</v>
      </c>
      <c r="WBK12074" s="18" t="s">
        <v>700</v>
      </c>
      <c r="WBL12074" s="18" t="s">
        <v>700</v>
      </c>
      <c r="WBM12074" s="18" t="s">
        <v>700</v>
      </c>
      <c r="WBN12074" s="18" t="s">
        <v>700</v>
      </c>
      <c r="WBO12074" s="18" t="s">
        <v>700</v>
      </c>
      <c r="WBP12074" s="18" t="s">
        <v>700</v>
      </c>
      <c r="WBQ12074" s="18" t="s">
        <v>700</v>
      </c>
      <c r="WBR12074" s="18" t="s">
        <v>700</v>
      </c>
      <c r="WBS12074" s="18" t="s">
        <v>700</v>
      </c>
      <c r="WBT12074" s="18" t="s">
        <v>700</v>
      </c>
      <c r="WBU12074" s="18" t="s">
        <v>700</v>
      </c>
      <c r="WBV12074" s="18" t="s">
        <v>700</v>
      </c>
      <c r="WBW12074" s="18" t="s">
        <v>700</v>
      </c>
      <c r="WBX12074" s="18" t="s">
        <v>700</v>
      </c>
      <c r="WBY12074" s="18" t="s">
        <v>700</v>
      </c>
      <c r="WBZ12074" s="18" t="s">
        <v>700</v>
      </c>
      <c r="WCA12074" s="18" t="s">
        <v>700</v>
      </c>
      <c r="WCB12074" s="18" t="s">
        <v>700</v>
      </c>
      <c r="WCC12074" s="18" t="s">
        <v>700</v>
      </c>
      <c r="WCD12074" s="18" t="s">
        <v>700</v>
      </c>
      <c r="WCE12074" s="18" t="s">
        <v>700</v>
      </c>
      <c r="WCF12074" s="18" t="s">
        <v>700</v>
      </c>
      <c r="WCG12074" s="18" t="s">
        <v>700</v>
      </c>
      <c r="WCH12074" s="18" t="s">
        <v>700</v>
      </c>
      <c r="WCI12074" s="18" t="s">
        <v>700</v>
      </c>
      <c r="WCJ12074" s="18" t="s">
        <v>700</v>
      </c>
      <c r="WCK12074" s="18" t="s">
        <v>700</v>
      </c>
      <c r="WCL12074" s="18" t="s">
        <v>700</v>
      </c>
      <c r="WCM12074" s="18" t="s">
        <v>700</v>
      </c>
      <c r="WCN12074" s="18" t="s">
        <v>700</v>
      </c>
      <c r="WCO12074" s="18" t="s">
        <v>700</v>
      </c>
      <c r="WCP12074" s="18" t="s">
        <v>700</v>
      </c>
      <c r="WCQ12074" s="18" t="s">
        <v>700</v>
      </c>
      <c r="WCR12074" s="18" t="s">
        <v>700</v>
      </c>
      <c r="WCS12074" s="18" t="s">
        <v>700</v>
      </c>
      <c r="WCT12074" s="18" t="s">
        <v>700</v>
      </c>
      <c r="WCU12074" s="18" t="s">
        <v>700</v>
      </c>
      <c r="WCV12074" s="18" t="s">
        <v>700</v>
      </c>
      <c r="WCW12074" s="18" t="s">
        <v>700</v>
      </c>
      <c r="WCX12074" s="18" t="s">
        <v>700</v>
      </c>
      <c r="WCY12074" s="18" t="s">
        <v>700</v>
      </c>
      <c r="WCZ12074" s="18" t="s">
        <v>700</v>
      </c>
      <c r="WDA12074" s="18" t="s">
        <v>700</v>
      </c>
      <c r="WDB12074" s="18" t="s">
        <v>700</v>
      </c>
      <c r="WDC12074" s="18" t="s">
        <v>700</v>
      </c>
      <c r="WDD12074" s="18" t="s">
        <v>700</v>
      </c>
      <c r="WDE12074" s="18" t="s">
        <v>700</v>
      </c>
      <c r="WDF12074" s="18" t="s">
        <v>700</v>
      </c>
      <c r="WDG12074" s="18" t="s">
        <v>700</v>
      </c>
      <c r="WDH12074" s="18" t="s">
        <v>700</v>
      </c>
      <c r="WDI12074" s="18" t="s">
        <v>700</v>
      </c>
      <c r="WDJ12074" s="18" t="s">
        <v>700</v>
      </c>
      <c r="WDK12074" s="18" t="s">
        <v>700</v>
      </c>
      <c r="WDL12074" s="18" t="s">
        <v>700</v>
      </c>
      <c r="WDM12074" s="18" t="s">
        <v>700</v>
      </c>
      <c r="WDN12074" s="18" t="s">
        <v>700</v>
      </c>
      <c r="WDO12074" s="18" t="s">
        <v>700</v>
      </c>
      <c r="WDP12074" s="18" t="s">
        <v>700</v>
      </c>
      <c r="WDQ12074" s="18" t="s">
        <v>700</v>
      </c>
      <c r="WDR12074" s="18" t="s">
        <v>700</v>
      </c>
      <c r="WDS12074" s="18" t="s">
        <v>700</v>
      </c>
      <c r="WDT12074" s="18" t="s">
        <v>700</v>
      </c>
      <c r="WDU12074" s="18" t="s">
        <v>700</v>
      </c>
      <c r="WDV12074" s="18" t="s">
        <v>700</v>
      </c>
      <c r="WDW12074" s="18" t="s">
        <v>700</v>
      </c>
      <c r="WDX12074" s="18" t="s">
        <v>700</v>
      </c>
      <c r="WDY12074" s="18" t="s">
        <v>700</v>
      </c>
      <c r="WDZ12074" s="18" t="s">
        <v>700</v>
      </c>
      <c r="WEA12074" s="18" t="s">
        <v>700</v>
      </c>
      <c r="WEB12074" s="18" t="s">
        <v>700</v>
      </c>
      <c r="WEC12074" s="18" t="s">
        <v>700</v>
      </c>
      <c r="WED12074" s="18" t="s">
        <v>700</v>
      </c>
      <c r="WEE12074" s="18" t="s">
        <v>700</v>
      </c>
      <c r="WEF12074" s="18" t="s">
        <v>700</v>
      </c>
      <c r="WEG12074" s="18" t="s">
        <v>700</v>
      </c>
      <c r="WEH12074" s="18" t="s">
        <v>700</v>
      </c>
      <c r="WEI12074" s="18" t="s">
        <v>700</v>
      </c>
      <c r="WEJ12074" s="18" t="s">
        <v>700</v>
      </c>
      <c r="WEK12074" s="18" t="s">
        <v>700</v>
      </c>
      <c r="WEL12074" s="18" t="s">
        <v>700</v>
      </c>
      <c r="WEM12074" s="18" t="s">
        <v>700</v>
      </c>
      <c r="WEN12074" s="18" t="s">
        <v>700</v>
      </c>
      <c r="WEO12074" s="18" t="s">
        <v>700</v>
      </c>
      <c r="WEP12074" s="18" t="s">
        <v>700</v>
      </c>
      <c r="WEQ12074" s="18" t="s">
        <v>700</v>
      </c>
      <c r="WER12074" s="18" t="s">
        <v>700</v>
      </c>
      <c r="WES12074" s="18" t="s">
        <v>700</v>
      </c>
      <c r="WET12074" s="18" t="s">
        <v>700</v>
      </c>
      <c r="WEU12074" s="18" t="s">
        <v>700</v>
      </c>
      <c r="WEV12074" s="18" t="s">
        <v>700</v>
      </c>
      <c r="WEW12074" s="18" t="s">
        <v>700</v>
      </c>
      <c r="WEX12074" s="18" t="s">
        <v>700</v>
      </c>
      <c r="WEY12074" s="18" t="s">
        <v>700</v>
      </c>
      <c r="WEZ12074" s="18" t="s">
        <v>700</v>
      </c>
      <c r="WFA12074" s="18" t="s">
        <v>700</v>
      </c>
      <c r="WFB12074" s="18" t="s">
        <v>700</v>
      </c>
      <c r="WFC12074" s="18" t="s">
        <v>700</v>
      </c>
      <c r="WFD12074" s="18" t="s">
        <v>700</v>
      </c>
      <c r="WFE12074" s="18" t="s">
        <v>700</v>
      </c>
      <c r="WFF12074" s="18" t="s">
        <v>700</v>
      </c>
      <c r="WFG12074" s="18" t="s">
        <v>700</v>
      </c>
      <c r="WFH12074" s="18" t="s">
        <v>700</v>
      </c>
      <c r="WFI12074" s="18" t="s">
        <v>700</v>
      </c>
      <c r="WFJ12074" s="18" t="s">
        <v>700</v>
      </c>
      <c r="WFK12074" s="18" t="s">
        <v>700</v>
      </c>
      <c r="WFL12074" s="18" t="s">
        <v>700</v>
      </c>
      <c r="WFM12074" s="18" t="s">
        <v>700</v>
      </c>
      <c r="WFN12074" s="18" t="s">
        <v>700</v>
      </c>
      <c r="WFO12074" s="18" t="s">
        <v>700</v>
      </c>
      <c r="WFP12074" s="18" t="s">
        <v>700</v>
      </c>
      <c r="WFQ12074" s="18" t="s">
        <v>700</v>
      </c>
      <c r="WFR12074" s="18" t="s">
        <v>700</v>
      </c>
      <c r="WFS12074" s="18" t="s">
        <v>700</v>
      </c>
      <c r="WFT12074" s="18" t="s">
        <v>700</v>
      </c>
      <c r="WFU12074" s="18" t="s">
        <v>700</v>
      </c>
      <c r="WFV12074" s="18" t="s">
        <v>700</v>
      </c>
      <c r="WFW12074" s="18" t="s">
        <v>700</v>
      </c>
      <c r="WFX12074" s="18" t="s">
        <v>700</v>
      </c>
      <c r="WFY12074" s="18" t="s">
        <v>700</v>
      </c>
      <c r="WFZ12074" s="18" t="s">
        <v>700</v>
      </c>
      <c r="WGA12074" s="18" t="s">
        <v>700</v>
      </c>
      <c r="WGB12074" s="18" t="s">
        <v>700</v>
      </c>
      <c r="WGC12074" s="18" t="s">
        <v>700</v>
      </c>
      <c r="WGD12074" s="18" t="s">
        <v>700</v>
      </c>
      <c r="WGE12074" s="18" t="s">
        <v>700</v>
      </c>
      <c r="WGF12074" s="18" t="s">
        <v>700</v>
      </c>
      <c r="WGG12074" s="18" t="s">
        <v>700</v>
      </c>
      <c r="WGH12074" s="18" t="s">
        <v>700</v>
      </c>
      <c r="WGI12074" s="18" t="s">
        <v>700</v>
      </c>
      <c r="WGJ12074" s="18" t="s">
        <v>700</v>
      </c>
      <c r="WGK12074" s="18" t="s">
        <v>700</v>
      </c>
      <c r="WGL12074" s="18" t="s">
        <v>700</v>
      </c>
      <c r="WGM12074" s="18" t="s">
        <v>700</v>
      </c>
      <c r="WGN12074" s="18" t="s">
        <v>700</v>
      </c>
      <c r="WGO12074" s="18" t="s">
        <v>700</v>
      </c>
      <c r="WGP12074" s="18" t="s">
        <v>700</v>
      </c>
      <c r="WGQ12074" s="18" t="s">
        <v>700</v>
      </c>
      <c r="WGR12074" s="18" t="s">
        <v>700</v>
      </c>
      <c r="WGS12074" s="18" t="s">
        <v>700</v>
      </c>
      <c r="WGT12074" s="18" t="s">
        <v>700</v>
      </c>
      <c r="WGU12074" s="18" t="s">
        <v>700</v>
      </c>
      <c r="WGV12074" s="18" t="s">
        <v>700</v>
      </c>
      <c r="WGW12074" s="18" t="s">
        <v>700</v>
      </c>
      <c r="WGX12074" s="18" t="s">
        <v>700</v>
      </c>
      <c r="WGY12074" s="18" t="s">
        <v>700</v>
      </c>
      <c r="WGZ12074" s="18" t="s">
        <v>700</v>
      </c>
      <c r="WHA12074" s="18" t="s">
        <v>700</v>
      </c>
      <c r="WHB12074" s="18" t="s">
        <v>700</v>
      </c>
      <c r="WHC12074" s="18" t="s">
        <v>700</v>
      </c>
      <c r="WHD12074" s="18" t="s">
        <v>700</v>
      </c>
      <c r="WHE12074" s="18" t="s">
        <v>700</v>
      </c>
      <c r="WHF12074" s="18" t="s">
        <v>700</v>
      </c>
      <c r="WHG12074" s="18" t="s">
        <v>700</v>
      </c>
      <c r="WHH12074" s="18" t="s">
        <v>700</v>
      </c>
      <c r="WHI12074" s="18" t="s">
        <v>700</v>
      </c>
      <c r="WHJ12074" s="18" t="s">
        <v>700</v>
      </c>
      <c r="WHK12074" s="18" t="s">
        <v>700</v>
      </c>
      <c r="WHL12074" s="18" t="s">
        <v>700</v>
      </c>
      <c r="WHM12074" s="18" t="s">
        <v>700</v>
      </c>
      <c r="WHN12074" s="18" t="s">
        <v>700</v>
      </c>
      <c r="WHO12074" s="18" t="s">
        <v>700</v>
      </c>
      <c r="WHP12074" s="18" t="s">
        <v>700</v>
      </c>
      <c r="WHQ12074" s="18" t="s">
        <v>700</v>
      </c>
      <c r="WHR12074" s="18" t="s">
        <v>700</v>
      </c>
      <c r="WHS12074" s="18" t="s">
        <v>700</v>
      </c>
      <c r="WHT12074" s="18" t="s">
        <v>700</v>
      </c>
      <c r="WHU12074" s="18" t="s">
        <v>700</v>
      </c>
      <c r="WHV12074" s="18" t="s">
        <v>700</v>
      </c>
      <c r="WHW12074" s="18" t="s">
        <v>700</v>
      </c>
      <c r="WHX12074" s="18" t="s">
        <v>700</v>
      </c>
      <c r="WHY12074" s="18" t="s">
        <v>700</v>
      </c>
      <c r="WHZ12074" s="18" t="s">
        <v>700</v>
      </c>
      <c r="WIA12074" s="18" t="s">
        <v>700</v>
      </c>
      <c r="WIB12074" s="18" t="s">
        <v>700</v>
      </c>
      <c r="WIC12074" s="18" t="s">
        <v>700</v>
      </c>
      <c r="WID12074" s="18" t="s">
        <v>700</v>
      </c>
      <c r="WIE12074" s="18" t="s">
        <v>700</v>
      </c>
      <c r="WIF12074" s="18" t="s">
        <v>700</v>
      </c>
      <c r="WIG12074" s="18" t="s">
        <v>700</v>
      </c>
      <c r="WIH12074" s="18" t="s">
        <v>700</v>
      </c>
      <c r="WII12074" s="18" t="s">
        <v>700</v>
      </c>
      <c r="WIJ12074" s="18" t="s">
        <v>700</v>
      </c>
      <c r="WIK12074" s="18" t="s">
        <v>700</v>
      </c>
      <c r="WIL12074" s="18" t="s">
        <v>700</v>
      </c>
      <c r="WIM12074" s="18" t="s">
        <v>700</v>
      </c>
      <c r="WIN12074" s="18" t="s">
        <v>700</v>
      </c>
      <c r="WIO12074" s="18" t="s">
        <v>700</v>
      </c>
      <c r="WIP12074" s="18" t="s">
        <v>700</v>
      </c>
      <c r="WIQ12074" s="18" t="s">
        <v>700</v>
      </c>
      <c r="WIR12074" s="18" t="s">
        <v>700</v>
      </c>
      <c r="WIS12074" s="18" t="s">
        <v>700</v>
      </c>
      <c r="WIT12074" s="18" t="s">
        <v>700</v>
      </c>
      <c r="WIU12074" s="18" t="s">
        <v>700</v>
      </c>
      <c r="WIV12074" s="18" t="s">
        <v>700</v>
      </c>
      <c r="WIW12074" s="18" t="s">
        <v>700</v>
      </c>
      <c r="WIX12074" s="18" t="s">
        <v>700</v>
      </c>
      <c r="WIY12074" s="18" t="s">
        <v>700</v>
      </c>
      <c r="WIZ12074" s="18" t="s">
        <v>700</v>
      </c>
      <c r="WJA12074" s="18" t="s">
        <v>700</v>
      </c>
      <c r="WJB12074" s="18" t="s">
        <v>700</v>
      </c>
      <c r="WJC12074" s="18" t="s">
        <v>700</v>
      </c>
      <c r="WJD12074" s="18" t="s">
        <v>700</v>
      </c>
      <c r="WJE12074" s="18" t="s">
        <v>700</v>
      </c>
      <c r="WJF12074" s="18" t="s">
        <v>700</v>
      </c>
      <c r="WJG12074" s="18" t="s">
        <v>700</v>
      </c>
      <c r="WJH12074" s="18" t="s">
        <v>700</v>
      </c>
      <c r="WJI12074" s="18" t="s">
        <v>700</v>
      </c>
      <c r="WJJ12074" s="18" t="s">
        <v>700</v>
      </c>
      <c r="WJK12074" s="18" t="s">
        <v>700</v>
      </c>
      <c r="WJL12074" s="18" t="s">
        <v>700</v>
      </c>
      <c r="WJM12074" s="18" t="s">
        <v>700</v>
      </c>
      <c r="WJN12074" s="18" t="s">
        <v>700</v>
      </c>
      <c r="WJO12074" s="18" t="s">
        <v>700</v>
      </c>
      <c r="WJP12074" s="18" t="s">
        <v>700</v>
      </c>
      <c r="WJQ12074" s="18" t="s">
        <v>700</v>
      </c>
      <c r="WJR12074" s="18" t="s">
        <v>700</v>
      </c>
      <c r="WJS12074" s="18" t="s">
        <v>700</v>
      </c>
      <c r="WJT12074" s="18" t="s">
        <v>700</v>
      </c>
      <c r="WJU12074" s="18" t="s">
        <v>700</v>
      </c>
      <c r="WJV12074" s="18" t="s">
        <v>700</v>
      </c>
      <c r="WJW12074" s="18" t="s">
        <v>700</v>
      </c>
      <c r="WJX12074" s="18" t="s">
        <v>700</v>
      </c>
      <c r="WJY12074" s="18" t="s">
        <v>700</v>
      </c>
      <c r="WJZ12074" s="18" t="s">
        <v>700</v>
      </c>
      <c r="WKA12074" s="18" t="s">
        <v>700</v>
      </c>
      <c r="WKB12074" s="18" t="s">
        <v>700</v>
      </c>
      <c r="WKC12074" s="18" t="s">
        <v>700</v>
      </c>
      <c r="WKD12074" s="18" t="s">
        <v>700</v>
      </c>
      <c r="WKE12074" s="18" t="s">
        <v>700</v>
      </c>
      <c r="WKF12074" s="18" t="s">
        <v>700</v>
      </c>
      <c r="WKG12074" s="18" t="s">
        <v>700</v>
      </c>
      <c r="WKH12074" s="18" t="s">
        <v>700</v>
      </c>
      <c r="WKI12074" s="18" t="s">
        <v>700</v>
      </c>
      <c r="WKJ12074" s="18" t="s">
        <v>700</v>
      </c>
      <c r="WKK12074" s="18" t="s">
        <v>700</v>
      </c>
      <c r="WKL12074" s="18" t="s">
        <v>700</v>
      </c>
      <c r="WKM12074" s="18" t="s">
        <v>700</v>
      </c>
      <c r="WKN12074" s="18" t="s">
        <v>700</v>
      </c>
      <c r="WKO12074" s="18" t="s">
        <v>700</v>
      </c>
      <c r="WKP12074" s="18" t="s">
        <v>700</v>
      </c>
      <c r="WKQ12074" s="18" t="s">
        <v>700</v>
      </c>
      <c r="WKR12074" s="18" t="s">
        <v>700</v>
      </c>
      <c r="WKS12074" s="18" t="s">
        <v>700</v>
      </c>
      <c r="WKT12074" s="18" t="s">
        <v>700</v>
      </c>
      <c r="WKU12074" s="18" t="s">
        <v>700</v>
      </c>
      <c r="WKV12074" s="18" t="s">
        <v>700</v>
      </c>
      <c r="WKW12074" s="18" t="s">
        <v>700</v>
      </c>
      <c r="WKX12074" s="18" t="s">
        <v>700</v>
      </c>
      <c r="WKY12074" s="18" t="s">
        <v>700</v>
      </c>
      <c r="WKZ12074" s="18" t="s">
        <v>700</v>
      </c>
      <c r="WLA12074" s="18" t="s">
        <v>700</v>
      </c>
      <c r="WLB12074" s="18" t="s">
        <v>700</v>
      </c>
      <c r="WLC12074" s="18" t="s">
        <v>700</v>
      </c>
      <c r="WLD12074" s="18" t="s">
        <v>700</v>
      </c>
      <c r="WLE12074" s="18" t="s">
        <v>700</v>
      </c>
      <c r="WLF12074" s="18" t="s">
        <v>700</v>
      </c>
      <c r="WLG12074" s="18" t="s">
        <v>700</v>
      </c>
      <c r="WLH12074" s="18" t="s">
        <v>700</v>
      </c>
      <c r="WLI12074" s="18" t="s">
        <v>700</v>
      </c>
      <c r="WLJ12074" s="18" t="s">
        <v>700</v>
      </c>
      <c r="WLK12074" s="18" t="s">
        <v>700</v>
      </c>
      <c r="WLL12074" s="18" t="s">
        <v>700</v>
      </c>
      <c r="WLM12074" s="18" t="s">
        <v>700</v>
      </c>
      <c r="WLN12074" s="18" t="s">
        <v>700</v>
      </c>
      <c r="WLO12074" s="18" t="s">
        <v>700</v>
      </c>
      <c r="WLP12074" s="18" t="s">
        <v>700</v>
      </c>
      <c r="WLQ12074" s="18" t="s">
        <v>700</v>
      </c>
      <c r="WLR12074" s="18" t="s">
        <v>700</v>
      </c>
      <c r="WLS12074" s="18" t="s">
        <v>700</v>
      </c>
      <c r="WLT12074" s="18" t="s">
        <v>700</v>
      </c>
      <c r="WLU12074" s="18" t="s">
        <v>700</v>
      </c>
      <c r="WLV12074" s="18" t="s">
        <v>700</v>
      </c>
      <c r="WLW12074" s="18" t="s">
        <v>700</v>
      </c>
      <c r="WLX12074" s="18" t="s">
        <v>700</v>
      </c>
      <c r="WLY12074" s="18" t="s">
        <v>700</v>
      </c>
      <c r="WLZ12074" s="18" t="s">
        <v>700</v>
      </c>
      <c r="WMA12074" s="18" t="s">
        <v>700</v>
      </c>
      <c r="WMB12074" s="18" t="s">
        <v>700</v>
      </c>
      <c r="WMC12074" s="18" t="s">
        <v>700</v>
      </c>
      <c r="WMD12074" s="18" t="s">
        <v>700</v>
      </c>
      <c r="WME12074" s="18" t="s">
        <v>700</v>
      </c>
      <c r="WMF12074" s="18" t="s">
        <v>700</v>
      </c>
      <c r="WMG12074" s="18" t="s">
        <v>700</v>
      </c>
      <c r="WMH12074" s="18" t="s">
        <v>700</v>
      </c>
      <c r="WMI12074" s="18" t="s">
        <v>700</v>
      </c>
      <c r="WMJ12074" s="18" t="s">
        <v>700</v>
      </c>
      <c r="WMK12074" s="18" t="s">
        <v>700</v>
      </c>
      <c r="WML12074" s="18" t="s">
        <v>700</v>
      </c>
      <c r="WMM12074" s="18" t="s">
        <v>700</v>
      </c>
      <c r="WMN12074" s="18" t="s">
        <v>700</v>
      </c>
      <c r="WMO12074" s="18" t="s">
        <v>700</v>
      </c>
      <c r="WMP12074" s="18" t="s">
        <v>700</v>
      </c>
      <c r="WMQ12074" s="18" t="s">
        <v>700</v>
      </c>
      <c r="WMR12074" s="18" t="s">
        <v>700</v>
      </c>
      <c r="WMS12074" s="18" t="s">
        <v>700</v>
      </c>
      <c r="WMT12074" s="18" t="s">
        <v>700</v>
      </c>
      <c r="WMU12074" s="18" t="s">
        <v>700</v>
      </c>
      <c r="WMV12074" s="18" t="s">
        <v>700</v>
      </c>
      <c r="WMW12074" s="18" t="s">
        <v>700</v>
      </c>
      <c r="WMX12074" s="18" t="s">
        <v>700</v>
      </c>
      <c r="WMY12074" s="18" t="s">
        <v>700</v>
      </c>
      <c r="WMZ12074" s="18" t="s">
        <v>700</v>
      </c>
      <c r="WNA12074" s="18" t="s">
        <v>700</v>
      </c>
      <c r="WNB12074" s="18" t="s">
        <v>700</v>
      </c>
      <c r="WNC12074" s="18" t="s">
        <v>700</v>
      </c>
      <c r="WND12074" s="18" t="s">
        <v>700</v>
      </c>
      <c r="WNE12074" s="18" t="s">
        <v>700</v>
      </c>
      <c r="WNF12074" s="18" t="s">
        <v>700</v>
      </c>
      <c r="WNG12074" s="18" t="s">
        <v>700</v>
      </c>
      <c r="WNH12074" s="18" t="s">
        <v>700</v>
      </c>
      <c r="WNI12074" s="18" t="s">
        <v>700</v>
      </c>
      <c r="WNJ12074" s="18" t="s">
        <v>700</v>
      </c>
      <c r="WNK12074" s="18" t="s">
        <v>700</v>
      </c>
      <c r="WNL12074" s="18" t="s">
        <v>700</v>
      </c>
      <c r="WNM12074" s="18" t="s">
        <v>700</v>
      </c>
      <c r="WNN12074" s="18" t="s">
        <v>700</v>
      </c>
      <c r="WNO12074" s="18" t="s">
        <v>700</v>
      </c>
      <c r="WNP12074" s="18" t="s">
        <v>700</v>
      </c>
      <c r="WNQ12074" s="18" t="s">
        <v>700</v>
      </c>
      <c r="WNR12074" s="18" t="s">
        <v>700</v>
      </c>
      <c r="WNS12074" s="18" t="s">
        <v>700</v>
      </c>
      <c r="WNT12074" s="18" t="s">
        <v>700</v>
      </c>
      <c r="WNU12074" s="18" t="s">
        <v>700</v>
      </c>
      <c r="WNV12074" s="18" t="s">
        <v>700</v>
      </c>
      <c r="WNW12074" s="18" t="s">
        <v>700</v>
      </c>
      <c r="WNX12074" s="18" t="s">
        <v>700</v>
      </c>
      <c r="WNY12074" s="18" t="s">
        <v>700</v>
      </c>
      <c r="WNZ12074" s="18" t="s">
        <v>700</v>
      </c>
      <c r="WOA12074" s="18" t="s">
        <v>700</v>
      </c>
      <c r="WOB12074" s="18" t="s">
        <v>700</v>
      </c>
      <c r="WOC12074" s="18" t="s">
        <v>700</v>
      </c>
      <c r="WOD12074" s="18" t="s">
        <v>700</v>
      </c>
      <c r="WOE12074" s="18" t="s">
        <v>700</v>
      </c>
      <c r="WOF12074" s="18" t="s">
        <v>700</v>
      </c>
      <c r="WOG12074" s="18" t="s">
        <v>700</v>
      </c>
      <c r="WOH12074" s="18" t="s">
        <v>700</v>
      </c>
      <c r="WOI12074" s="18" t="s">
        <v>700</v>
      </c>
      <c r="WOJ12074" s="18" t="s">
        <v>700</v>
      </c>
      <c r="WOK12074" s="18" t="s">
        <v>700</v>
      </c>
      <c r="WOL12074" s="18" t="s">
        <v>700</v>
      </c>
      <c r="WOM12074" s="18" t="s">
        <v>700</v>
      </c>
      <c r="WON12074" s="18" t="s">
        <v>700</v>
      </c>
      <c r="WOO12074" s="18" t="s">
        <v>700</v>
      </c>
      <c r="WOP12074" s="18" t="s">
        <v>700</v>
      </c>
      <c r="WOQ12074" s="18" t="s">
        <v>700</v>
      </c>
      <c r="WOR12074" s="18" t="s">
        <v>700</v>
      </c>
      <c r="WOS12074" s="18" t="s">
        <v>700</v>
      </c>
      <c r="WOT12074" s="18" t="s">
        <v>700</v>
      </c>
      <c r="WOU12074" s="18" t="s">
        <v>700</v>
      </c>
      <c r="WOV12074" s="18" t="s">
        <v>700</v>
      </c>
      <c r="WOW12074" s="18" t="s">
        <v>700</v>
      </c>
      <c r="WOX12074" s="18" t="s">
        <v>700</v>
      </c>
      <c r="WOY12074" s="18" t="s">
        <v>700</v>
      </c>
      <c r="WOZ12074" s="18" t="s">
        <v>700</v>
      </c>
      <c r="WPA12074" s="18" t="s">
        <v>700</v>
      </c>
      <c r="WPB12074" s="18" t="s">
        <v>700</v>
      </c>
      <c r="WPC12074" s="18" t="s">
        <v>700</v>
      </c>
      <c r="WPD12074" s="18" t="s">
        <v>700</v>
      </c>
      <c r="WPE12074" s="18" t="s">
        <v>700</v>
      </c>
      <c r="WPF12074" s="18" t="s">
        <v>700</v>
      </c>
      <c r="WPG12074" s="18" t="s">
        <v>700</v>
      </c>
      <c r="WPH12074" s="18" t="s">
        <v>700</v>
      </c>
      <c r="WPI12074" s="18" t="s">
        <v>700</v>
      </c>
      <c r="WPJ12074" s="18" t="s">
        <v>700</v>
      </c>
      <c r="WPK12074" s="18" t="s">
        <v>700</v>
      </c>
      <c r="WPL12074" s="18" t="s">
        <v>700</v>
      </c>
      <c r="WPM12074" s="18" t="s">
        <v>700</v>
      </c>
      <c r="WPN12074" s="18" t="s">
        <v>700</v>
      </c>
      <c r="WPO12074" s="18" t="s">
        <v>700</v>
      </c>
      <c r="WPP12074" s="18" t="s">
        <v>700</v>
      </c>
      <c r="WPQ12074" s="18" t="s">
        <v>700</v>
      </c>
      <c r="WPR12074" s="18" t="s">
        <v>700</v>
      </c>
      <c r="WPS12074" s="18" t="s">
        <v>700</v>
      </c>
      <c r="WPT12074" s="18" t="s">
        <v>700</v>
      </c>
      <c r="WPU12074" s="18" t="s">
        <v>700</v>
      </c>
      <c r="WPV12074" s="18" t="s">
        <v>700</v>
      </c>
      <c r="WPW12074" s="18" t="s">
        <v>700</v>
      </c>
      <c r="WPX12074" s="18" t="s">
        <v>700</v>
      </c>
      <c r="WPY12074" s="18" t="s">
        <v>700</v>
      </c>
      <c r="WPZ12074" s="18" t="s">
        <v>700</v>
      </c>
      <c r="WQA12074" s="18" t="s">
        <v>700</v>
      </c>
      <c r="WQB12074" s="18" t="s">
        <v>700</v>
      </c>
      <c r="WQC12074" s="18" t="s">
        <v>700</v>
      </c>
      <c r="WQD12074" s="18" t="s">
        <v>700</v>
      </c>
      <c r="WQE12074" s="18" t="s">
        <v>700</v>
      </c>
      <c r="WQF12074" s="18" t="s">
        <v>700</v>
      </c>
      <c r="WQG12074" s="18" t="s">
        <v>700</v>
      </c>
      <c r="WQH12074" s="18" t="s">
        <v>700</v>
      </c>
      <c r="WQI12074" s="18" t="s">
        <v>700</v>
      </c>
      <c r="WQJ12074" s="18" t="s">
        <v>700</v>
      </c>
      <c r="WQK12074" s="18" t="s">
        <v>700</v>
      </c>
      <c r="WQL12074" s="18" t="s">
        <v>700</v>
      </c>
      <c r="WQM12074" s="18" t="s">
        <v>700</v>
      </c>
      <c r="WQN12074" s="18" t="s">
        <v>700</v>
      </c>
      <c r="WQO12074" s="18" t="s">
        <v>700</v>
      </c>
      <c r="WQP12074" s="18" t="s">
        <v>700</v>
      </c>
      <c r="WQQ12074" s="18" t="s">
        <v>700</v>
      </c>
      <c r="WQR12074" s="18" t="s">
        <v>700</v>
      </c>
      <c r="WQS12074" s="18" t="s">
        <v>700</v>
      </c>
      <c r="WQT12074" s="18" t="s">
        <v>700</v>
      </c>
      <c r="WQU12074" s="18" t="s">
        <v>700</v>
      </c>
      <c r="WQV12074" s="18" t="s">
        <v>700</v>
      </c>
      <c r="WQW12074" s="18" t="s">
        <v>700</v>
      </c>
      <c r="WQX12074" s="18" t="s">
        <v>700</v>
      </c>
      <c r="WQY12074" s="18" t="s">
        <v>700</v>
      </c>
      <c r="WQZ12074" s="18" t="s">
        <v>700</v>
      </c>
      <c r="WRA12074" s="18" t="s">
        <v>700</v>
      </c>
      <c r="WRB12074" s="18" t="s">
        <v>700</v>
      </c>
      <c r="WRC12074" s="18" t="s">
        <v>700</v>
      </c>
      <c r="WRD12074" s="18" t="s">
        <v>700</v>
      </c>
      <c r="WRE12074" s="18" t="s">
        <v>700</v>
      </c>
      <c r="WRF12074" s="18" t="s">
        <v>700</v>
      </c>
      <c r="WRG12074" s="18" t="s">
        <v>700</v>
      </c>
      <c r="WRH12074" s="18" t="s">
        <v>700</v>
      </c>
      <c r="WRI12074" s="18" t="s">
        <v>700</v>
      </c>
      <c r="WRJ12074" s="18" t="s">
        <v>700</v>
      </c>
      <c r="WRK12074" s="18" t="s">
        <v>700</v>
      </c>
      <c r="WRL12074" s="18" t="s">
        <v>700</v>
      </c>
      <c r="WRM12074" s="18" t="s">
        <v>700</v>
      </c>
      <c r="WRN12074" s="18" t="s">
        <v>700</v>
      </c>
      <c r="WRO12074" s="18" t="s">
        <v>700</v>
      </c>
      <c r="WRP12074" s="18" t="s">
        <v>700</v>
      </c>
      <c r="WRQ12074" s="18" t="s">
        <v>700</v>
      </c>
      <c r="WRR12074" s="18" t="s">
        <v>700</v>
      </c>
      <c r="WRS12074" s="18" t="s">
        <v>700</v>
      </c>
      <c r="WRT12074" s="18" t="s">
        <v>700</v>
      </c>
      <c r="WRU12074" s="18" t="s">
        <v>700</v>
      </c>
      <c r="WRV12074" s="18" t="s">
        <v>700</v>
      </c>
      <c r="WRW12074" s="18" t="s">
        <v>700</v>
      </c>
      <c r="WRX12074" s="18" t="s">
        <v>700</v>
      </c>
      <c r="WRY12074" s="18" t="s">
        <v>700</v>
      </c>
      <c r="WRZ12074" s="18" t="s">
        <v>700</v>
      </c>
      <c r="WSA12074" s="18" t="s">
        <v>700</v>
      </c>
      <c r="WSB12074" s="18" t="s">
        <v>700</v>
      </c>
      <c r="WSC12074" s="18" t="s">
        <v>700</v>
      </c>
      <c r="WSD12074" s="18" t="s">
        <v>700</v>
      </c>
      <c r="WSE12074" s="18" t="s">
        <v>700</v>
      </c>
      <c r="WSF12074" s="18" t="s">
        <v>700</v>
      </c>
      <c r="WSG12074" s="18" t="s">
        <v>700</v>
      </c>
      <c r="WSH12074" s="18" t="s">
        <v>700</v>
      </c>
      <c r="WSI12074" s="18" t="s">
        <v>700</v>
      </c>
      <c r="WSJ12074" s="18" t="s">
        <v>700</v>
      </c>
      <c r="WSK12074" s="18" t="s">
        <v>700</v>
      </c>
      <c r="WSL12074" s="18" t="s">
        <v>700</v>
      </c>
      <c r="WSM12074" s="18" t="s">
        <v>700</v>
      </c>
      <c r="WSN12074" s="18" t="s">
        <v>700</v>
      </c>
      <c r="WSO12074" s="18" t="s">
        <v>700</v>
      </c>
      <c r="WSP12074" s="18" t="s">
        <v>700</v>
      </c>
      <c r="WSQ12074" s="18" t="s">
        <v>700</v>
      </c>
      <c r="WSR12074" s="18" t="s">
        <v>700</v>
      </c>
      <c r="WSS12074" s="18" t="s">
        <v>700</v>
      </c>
      <c r="WST12074" s="18" t="s">
        <v>700</v>
      </c>
      <c r="WSU12074" s="18" t="s">
        <v>700</v>
      </c>
      <c r="WSV12074" s="18" t="s">
        <v>700</v>
      </c>
      <c r="WSW12074" s="18" t="s">
        <v>700</v>
      </c>
      <c r="WSX12074" s="18" t="s">
        <v>700</v>
      </c>
      <c r="WSY12074" s="18" t="s">
        <v>700</v>
      </c>
      <c r="WSZ12074" s="18" t="s">
        <v>700</v>
      </c>
      <c r="WTA12074" s="18" t="s">
        <v>700</v>
      </c>
      <c r="WTB12074" s="18" t="s">
        <v>700</v>
      </c>
      <c r="WTC12074" s="18" t="s">
        <v>700</v>
      </c>
      <c r="WTD12074" s="18" t="s">
        <v>700</v>
      </c>
      <c r="WTE12074" s="18" t="s">
        <v>700</v>
      </c>
      <c r="WTF12074" s="18" t="s">
        <v>700</v>
      </c>
      <c r="WTG12074" s="18" t="s">
        <v>700</v>
      </c>
      <c r="WTH12074" s="18" t="s">
        <v>700</v>
      </c>
      <c r="WTI12074" s="18" t="s">
        <v>700</v>
      </c>
      <c r="WTJ12074" s="18" t="s">
        <v>700</v>
      </c>
      <c r="WTK12074" s="18" t="s">
        <v>700</v>
      </c>
      <c r="WTL12074" s="18" t="s">
        <v>700</v>
      </c>
      <c r="WTM12074" s="18" t="s">
        <v>700</v>
      </c>
      <c r="WTN12074" s="18" t="s">
        <v>700</v>
      </c>
      <c r="WTO12074" s="18" t="s">
        <v>700</v>
      </c>
      <c r="WTP12074" s="18" t="s">
        <v>700</v>
      </c>
      <c r="WTQ12074" s="18" t="s">
        <v>700</v>
      </c>
      <c r="WTR12074" s="18" t="s">
        <v>700</v>
      </c>
      <c r="WTS12074" s="18" t="s">
        <v>700</v>
      </c>
      <c r="WTT12074" s="18" t="s">
        <v>700</v>
      </c>
      <c r="WTU12074" s="18" t="s">
        <v>700</v>
      </c>
      <c r="WTV12074" s="18" t="s">
        <v>700</v>
      </c>
      <c r="WTW12074" s="18" t="s">
        <v>700</v>
      </c>
      <c r="WTX12074" s="18" t="s">
        <v>700</v>
      </c>
      <c r="WTY12074" s="18" t="s">
        <v>700</v>
      </c>
      <c r="WTZ12074" s="18" t="s">
        <v>700</v>
      </c>
      <c r="WUA12074" s="18" t="s">
        <v>700</v>
      </c>
      <c r="WUB12074" s="18" t="s">
        <v>700</v>
      </c>
      <c r="WUC12074" s="18" t="s">
        <v>700</v>
      </c>
      <c r="WUD12074" s="18" t="s">
        <v>700</v>
      </c>
      <c r="WUE12074" s="18" t="s">
        <v>700</v>
      </c>
      <c r="WUF12074" s="18" t="s">
        <v>700</v>
      </c>
      <c r="WUG12074" s="18" t="s">
        <v>700</v>
      </c>
      <c r="WUH12074" s="18" t="s">
        <v>700</v>
      </c>
      <c r="WUI12074" s="18" t="s">
        <v>700</v>
      </c>
      <c r="WUJ12074" s="18" t="s">
        <v>700</v>
      </c>
      <c r="WUK12074" s="18" t="s">
        <v>700</v>
      </c>
      <c r="WUL12074" s="18" t="s">
        <v>700</v>
      </c>
      <c r="WUM12074" s="18" t="s">
        <v>700</v>
      </c>
      <c r="WUN12074" s="18" t="s">
        <v>700</v>
      </c>
      <c r="WUO12074" s="18" t="s">
        <v>700</v>
      </c>
      <c r="WUP12074" s="18" t="s">
        <v>700</v>
      </c>
      <c r="WUQ12074" s="18" t="s">
        <v>700</v>
      </c>
      <c r="WUR12074" s="18" t="s">
        <v>700</v>
      </c>
      <c r="WUS12074" s="18" t="s">
        <v>700</v>
      </c>
      <c r="WUT12074" s="18" t="s">
        <v>700</v>
      </c>
      <c r="WUU12074" s="18" t="s">
        <v>700</v>
      </c>
      <c r="WUV12074" s="18" t="s">
        <v>700</v>
      </c>
      <c r="WUW12074" s="18" t="s">
        <v>700</v>
      </c>
      <c r="WUX12074" s="18" t="s">
        <v>700</v>
      </c>
      <c r="WUY12074" s="18" t="s">
        <v>700</v>
      </c>
      <c r="WUZ12074" s="18" t="s">
        <v>700</v>
      </c>
      <c r="WVA12074" s="18" t="s">
        <v>700</v>
      </c>
      <c r="WVB12074" s="18" t="s">
        <v>700</v>
      </c>
      <c r="WVC12074" s="18" t="s">
        <v>700</v>
      </c>
      <c r="WVD12074" s="18" t="s">
        <v>700</v>
      </c>
      <c r="WVE12074" s="18" t="s">
        <v>700</v>
      </c>
      <c r="WVF12074" s="18" t="s">
        <v>700</v>
      </c>
      <c r="WVG12074" s="18" t="s">
        <v>700</v>
      </c>
      <c r="WVH12074" s="18" t="s">
        <v>700</v>
      </c>
      <c r="WVI12074" s="18" t="s">
        <v>700</v>
      </c>
      <c r="WVJ12074" s="18" t="s">
        <v>700</v>
      </c>
      <c r="WVK12074" s="18" t="s">
        <v>700</v>
      </c>
      <c r="WVL12074" s="18" t="s">
        <v>700</v>
      </c>
      <c r="WVM12074" s="18" t="s">
        <v>700</v>
      </c>
      <c r="WVN12074" s="18" t="s">
        <v>700</v>
      </c>
      <c r="WVO12074" s="18" t="s">
        <v>700</v>
      </c>
      <c r="WVP12074" s="18" t="s">
        <v>700</v>
      </c>
      <c r="WVQ12074" s="18" t="s">
        <v>700</v>
      </c>
      <c r="WVR12074" s="18" t="s">
        <v>700</v>
      </c>
      <c r="WVS12074" s="18" t="s">
        <v>700</v>
      </c>
      <c r="WVT12074" s="18" t="s">
        <v>700</v>
      </c>
      <c r="WVU12074" s="18" t="s">
        <v>700</v>
      </c>
      <c r="WVV12074" s="18" t="s">
        <v>700</v>
      </c>
      <c r="WVW12074" s="18" t="s">
        <v>700</v>
      </c>
      <c r="WVX12074" s="18" t="s">
        <v>700</v>
      </c>
      <c r="WVY12074" s="18" t="s">
        <v>700</v>
      </c>
      <c r="WVZ12074" s="18" t="s">
        <v>700</v>
      </c>
      <c r="WWA12074" s="18" t="s">
        <v>700</v>
      </c>
      <c r="WWB12074" s="18" t="s">
        <v>700</v>
      </c>
      <c r="WWC12074" s="18" t="s">
        <v>700</v>
      </c>
      <c r="WWD12074" s="18" t="s">
        <v>700</v>
      </c>
      <c r="WWE12074" s="18" t="s">
        <v>700</v>
      </c>
      <c r="WWF12074" s="18" t="s">
        <v>700</v>
      </c>
      <c r="WWG12074" s="18" t="s">
        <v>700</v>
      </c>
      <c r="WWH12074" s="18" t="s">
        <v>700</v>
      </c>
      <c r="WWI12074" s="18" t="s">
        <v>700</v>
      </c>
      <c r="WWJ12074" s="18" t="s">
        <v>700</v>
      </c>
      <c r="WWK12074" s="18" t="s">
        <v>700</v>
      </c>
      <c r="WWL12074" s="18" t="s">
        <v>700</v>
      </c>
      <c r="WWM12074" s="18" t="s">
        <v>700</v>
      </c>
      <c r="WWN12074" s="18" t="s">
        <v>700</v>
      </c>
      <c r="WWO12074" s="18" t="s">
        <v>700</v>
      </c>
      <c r="WWP12074" s="18" t="s">
        <v>700</v>
      </c>
      <c r="WWQ12074" s="18" t="s">
        <v>700</v>
      </c>
      <c r="WWR12074" s="18" t="s">
        <v>700</v>
      </c>
      <c r="WWS12074" s="18" t="s">
        <v>700</v>
      </c>
      <c r="WWT12074" s="18" t="s">
        <v>700</v>
      </c>
      <c r="WWU12074" s="18" t="s">
        <v>700</v>
      </c>
      <c r="WWV12074" s="18" t="s">
        <v>700</v>
      </c>
      <c r="WWW12074" s="18" t="s">
        <v>700</v>
      </c>
      <c r="WWX12074" s="18" t="s">
        <v>700</v>
      </c>
      <c r="WWY12074" s="18" t="s">
        <v>700</v>
      </c>
      <c r="WWZ12074" s="18" t="s">
        <v>700</v>
      </c>
      <c r="WXA12074" s="18" t="s">
        <v>700</v>
      </c>
      <c r="WXB12074" s="18" t="s">
        <v>700</v>
      </c>
      <c r="WXC12074" s="18" t="s">
        <v>700</v>
      </c>
      <c r="WXD12074" s="18" t="s">
        <v>700</v>
      </c>
      <c r="WXE12074" s="18" t="s">
        <v>700</v>
      </c>
      <c r="WXF12074" s="18" t="s">
        <v>700</v>
      </c>
      <c r="WXG12074" s="18" t="s">
        <v>700</v>
      </c>
      <c r="WXH12074" s="18" t="s">
        <v>700</v>
      </c>
      <c r="WXI12074" s="18" t="s">
        <v>700</v>
      </c>
      <c r="WXJ12074" s="18" t="s">
        <v>700</v>
      </c>
      <c r="WXK12074" s="18" t="s">
        <v>700</v>
      </c>
      <c r="WXL12074" s="18" t="s">
        <v>700</v>
      </c>
      <c r="WXM12074" s="18" t="s">
        <v>700</v>
      </c>
      <c r="WXN12074" s="18" t="s">
        <v>700</v>
      </c>
      <c r="WXO12074" s="18" t="s">
        <v>700</v>
      </c>
      <c r="WXP12074" s="18" t="s">
        <v>700</v>
      </c>
      <c r="WXQ12074" s="18" t="s">
        <v>700</v>
      </c>
      <c r="WXR12074" s="18" t="s">
        <v>700</v>
      </c>
      <c r="WXS12074" s="18" t="s">
        <v>700</v>
      </c>
      <c r="WXT12074" s="18" t="s">
        <v>700</v>
      </c>
      <c r="WXU12074" s="18" t="s">
        <v>700</v>
      </c>
      <c r="WXV12074" s="18" t="s">
        <v>700</v>
      </c>
      <c r="WXW12074" s="18" t="s">
        <v>700</v>
      </c>
      <c r="WXX12074" s="18" t="s">
        <v>700</v>
      </c>
      <c r="WXY12074" s="18" t="s">
        <v>700</v>
      </c>
      <c r="WXZ12074" s="18" t="s">
        <v>700</v>
      </c>
      <c r="WYA12074" s="18" t="s">
        <v>700</v>
      </c>
      <c r="WYB12074" s="18" t="s">
        <v>700</v>
      </c>
      <c r="WYC12074" s="18" t="s">
        <v>700</v>
      </c>
      <c r="WYD12074" s="18" t="s">
        <v>700</v>
      </c>
      <c r="WYE12074" s="18" t="s">
        <v>700</v>
      </c>
      <c r="WYF12074" s="18" t="s">
        <v>700</v>
      </c>
      <c r="WYG12074" s="18" t="s">
        <v>700</v>
      </c>
      <c r="WYH12074" s="18" t="s">
        <v>700</v>
      </c>
      <c r="WYI12074" s="18" t="s">
        <v>700</v>
      </c>
      <c r="WYJ12074" s="18" t="s">
        <v>700</v>
      </c>
      <c r="WYK12074" s="18" t="s">
        <v>700</v>
      </c>
      <c r="WYL12074" s="18" t="s">
        <v>700</v>
      </c>
      <c r="WYM12074" s="18" t="s">
        <v>700</v>
      </c>
      <c r="WYN12074" s="18" t="s">
        <v>700</v>
      </c>
      <c r="WYO12074" s="18" t="s">
        <v>700</v>
      </c>
      <c r="WYP12074" s="18" t="s">
        <v>700</v>
      </c>
      <c r="WYQ12074" s="18" t="s">
        <v>700</v>
      </c>
      <c r="WYR12074" s="18" t="s">
        <v>700</v>
      </c>
      <c r="WYS12074" s="18" t="s">
        <v>700</v>
      </c>
      <c r="WYT12074" s="18" t="s">
        <v>700</v>
      </c>
      <c r="WYU12074" s="18" t="s">
        <v>700</v>
      </c>
      <c r="WYV12074" s="18" t="s">
        <v>700</v>
      </c>
      <c r="WYW12074" s="18" t="s">
        <v>700</v>
      </c>
      <c r="WYX12074" s="18" t="s">
        <v>700</v>
      </c>
      <c r="WYY12074" s="18" t="s">
        <v>700</v>
      </c>
      <c r="WYZ12074" s="18" t="s">
        <v>700</v>
      </c>
      <c r="WZA12074" s="18" t="s">
        <v>700</v>
      </c>
      <c r="WZB12074" s="18" t="s">
        <v>700</v>
      </c>
      <c r="WZC12074" s="18" t="s">
        <v>700</v>
      </c>
      <c r="WZD12074" s="18" t="s">
        <v>700</v>
      </c>
      <c r="WZE12074" s="18" t="s">
        <v>700</v>
      </c>
      <c r="WZF12074" s="18" t="s">
        <v>700</v>
      </c>
      <c r="WZG12074" s="18" t="s">
        <v>700</v>
      </c>
      <c r="WZH12074" s="18" t="s">
        <v>700</v>
      </c>
      <c r="WZI12074" s="18" t="s">
        <v>700</v>
      </c>
      <c r="WZJ12074" s="18" t="s">
        <v>700</v>
      </c>
      <c r="WZK12074" s="18" t="s">
        <v>700</v>
      </c>
      <c r="WZL12074" s="18" t="s">
        <v>700</v>
      </c>
      <c r="WZM12074" s="18" t="s">
        <v>700</v>
      </c>
      <c r="WZN12074" s="18" t="s">
        <v>700</v>
      </c>
      <c r="WZO12074" s="18" t="s">
        <v>700</v>
      </c>
      <c r="WZP12074" s="18" t="s">
        <v>700</v>
      </c>
      <c r="WZQ12074" s="18" t="s">
        <v>700</v>
      </c>
      <c r="WZR12074" s="18" t="s">
        <v>700</v>
      </c>
      <c r="WZS12074" s="18" t="s">
        <v>700</v>
      </c>
      <c r="WZT12074" s="18" t="s">
        <v>700</v>
      </c>
      <c r="WZU12074" s="18" t="s">
        <v>700</v>
      </c>
      <c r="WZV12074" s="18" t="s">
        <v>700</v>
      </c>
      <c r="WZW12074" s="18" t="s">
        <v>700</v>
      </c>
      <c r="WZX12074" s="18" t="s">
        <v>700</v>
      </c>
      <c r="WZY12074" s="18" t="s">
        <v>700</v>
      </c>
      <c r="WZZ12074" s="18" t="s">
        <v>700</v>
      </c>
      <c r="XAA12074" s="18" t="s">
        <v>700</v>
      </c>
      <c r="XAB12074" s="18" t="s">
        <v>700</v>
      </c>
      <c r="XAC12074" s="18" t="s">
        <v>700</v>
      </c>
      <c r="XAD12074" s="18" t="s">
        <v>700</v>
      </c>
      <c r="XAE12074" s="18" t="s">
        <v>700</v>
      </c>
      <c r="XAF12074" s="18" t="s">
        <v>700</v>
      </c>
      <c r="XAG12074" s="18" t="s">
        <v>700</v>
      </c>
      <c r="XAH12074" s="18" t="s">
        <v>700</v>
      </c>
      <c r="XAI12074" s="18" t="s">
        <v>700</v>
      </c>
      <c r="XAJ12074" s="18" t="s">
        <v>700</v>
      </c>
      <c r="XAK12074" s="18" t="s">
        <v>700</v>
      </c>
      <c r="XAL12074" s="18" t="s">
        <v>700</v>
      </c>
      <c r="XAM12074" s="18" t="s">
        <v>700</v>
      </c>
      <c r="XAN12074" s="18" t="s">
        <v>700</v>
      </c>
      <c r="XAO12074" s="18" t="s">
        <v>700</v>
      </c>
      <c r="XAP12074" s="18" t="s">
        <v>700</v>
      </c>
      <c r="XAQ12074" s="18" t="s">
        <v>700</v>
      </c>
      <c r="XAR12074" s="18" t="s">
        <v>700</v>
      </c>
      <c r="XAS12074" s="18" t="s">
        <v>700</v>
      </c>
      <c r="XAT12074" s="18" t="s">
        <v>700</v>
      </c>
      <c r="XAU12074" s="18" t="s">
        <v>700</v>
      </c>
      <c r="XAV12074" s="18" t="s">
        <v>700</v>
      </c>
      <c r="XAW12074" s="18" t="s">
        <v>700</v>
      </c>
      <c r="XAX12074" s="18" t="s">
        <v>700</v>
      </c>
      <c r="XAY12074" s="18" t="s">
        <v>700</v>
      </c>
      <c r="XAZ12074" s="18" t="s">
        <v>700</v>
      </c>
      <c r="XBA12074" s="18" t="s">
        <v>700</v>
      </c>
      <c r="XBB12074" s="18" t="s">
        <v>700</v>
      </c>
      <c r="XBC12074" s="18" t="s">
        <v>700</v>
      </c>
      <c r="XBD12074" s="18" t="s">
        <v>700</v>
      </c>
      <c r="XBE12074" s="18" t="s">
        <v>700</v>
      </c>
      <c r="XBF12074" s="18" t="s">
        <v>700</v>
      </c>
      <c r="XBG12074" s="18" t="s">
        <v>700</v>
      </c>
      <c r="XBH12074" s="18" t="s">
        <v>700</v>
      </c>
      <c r="XBI12074" s="18" t="s">
        <v>700</v>
      </c>
      <c r="XBJ12074" s="18" t="s">
        <v>700</v>
      </c>
      <c r="XBK12074" s="18" t="s">
        <v>700</v>
      </c>
      <c r="XBL12074" s="18" t="s">
        <v>700</v>
      </c>
      <c r="XBM12074" s="18" t="s">
        <v>700</v>
      </c>
      <c r="XBN12074" s="18" t="s">
        <v>700</v>
      </c>
      <c r="XBO12074" s="18" t="s">
        <v>700</v>
      </c>
      <c r="XBP12074" s="18" t="s">
        <v>700</v>
      </c>
      <c r="XBQ12074" s="18" t="s">
        <v>700</v>
      </c>
      <c r="XBR12074" s="18" t="s">
        <v>700</v>
      </c>
      <c r="XBS12074" s="18" t="s">
        <v>700</v>
      </c>
      <c r="XBT12074" s="18" t="s">
        <v>700</v>
      </c>
      <c r="XBU12074" s="18" t="s">
        <v>700</v>
      </c>
      <c r="XBV12074" s="18" t="s">
        <v>700</v>
      </c>
      <c r="XBW12074" s="18" t="s">
        <v>700</v>
      </c>
      <c r="XBX12074" s="18" t="s">
        <v>700</v>
      </c>
      <c r="XBY12074" s="18" t="s">
        <v>700</v>
      </c>
      <c r="XBZ12074" s="18" t="s">
        <v>700</v>
      </c>
      <c r="XCA12074" s="18" t="s">
        <v>700</v>
      </c>
      <c r="XCB12074" s="18" t="s">
        <v>700</v>
      </c>
      <c r="XCC12074" s="18" t="s">
        <v>700</v>
      </c>
      <c r="XCD12074" s="18" t="s">
        <v>700</v>
      </c>
      <c r="XCE12074" s="18" t="s">
        <v>700</v>
      </c>
      <c r="XCF12074" s="18" t="s">
        <v>700</v>
      </c>
      <c r="XCG12074" s="18" t="s">
        <v>700</v>
      </c>
      <c r="XCH12074" s="18" t="s">
        <v>700</v>
      </c>
      <c r="XCI12074" s="18" t="s">
        <v>700</v>
      </c>
      <c r="XCJ12074" s="18" t="s">
        <v>700</v>
      </c>
      <c r="XCK12074" s="18" t="s">
        <v>700</v>
      </c>
      <c r="XCL12074" s="18" t="s">
        <v>700</v>
      </c>
      <c r="XCM12074" s="18" t="s">
        <v>700</v>
      </c>
      <c r="XCN12074" s="18" t="s">
        <v>700</v>
      </c>
      <c r="XCO12074" s="18" t="s">
        <v>700</v>
      </c>
      <c r="XCP12074" s="18" t="s">
        <v>700</v>
      </c>
      <c r="XCQ12074" s="18" t="s">
        <v>700</v>
      </c>
      <c r="XCR12074" s="18" t="s">
        <v>700</v>
      </c>
      <c r="XCS12074" s="18" t="s">
        <v>700</v>
      </c>
      <c r="XCT12074" s="18" t="s">
        <v>700</v>
      </c>
      <c r="XCU12074" s="18" t="s">
        <v>700</v>
      </c>
      <c r="XCV12074" s="18" t="s">
        <v>700</v>
      </c>
      <c r="XCW12074" s="18" t="s">
        <v>700</v>
      </c>
      <c r="XCX12074" s="18" t="s">
        <v>700</v>
      </c>
      <c r="XCY12074" s="18" t="s">
        <v>700</v>
      </c>
      <c r="XCZ12074" s="18" t="s">
        <v>700</v>
      </c>
      <c r="XDA12074" s="18" t="s">
        <v>700</v>
      </c>
      <c r="XDB12074" s="18" t="s">
        <v>700</v>
      </c>
      <c r="XDC12074" s="18" t="s">
        <v>700</v>
      </c>
      <c r="XDD12074" s="18" t="s">
        <v>700</v>
      </c>
      <c r="XDE12074" s="18" t="s">
        <v>700</v>
      </c>
      <c r="XDF12074" s="18" t="s">
        <v>700</v>
      </c>
      <c r="XDG12074" s="18" t="s">
        <v>700</v>
      </c>
      <c r="XDH12074" s="18" t="s">
        <v>700</v>
      </c>
      <c r="XDI12074" s="18" t="s">
        <v>700</v>
      </c>
      <c r="XDJ12074" s="18" t="s">
        <v>700</v>
      </c>
      <c r="XDK12074" s="18" t="s">
        <v>700</v>
      </c>
      <c r="XDL12074" s="18" t="s">
        <v>700</v>
      </c>
      <c r="XDM12074" s="18" t="s">
        <v>700</v>
      </c>
      <c r="XDN12074" s="18" t="s">
        <v>700</v>
      </c>
      <c r="XDO12074" s="18" t="s">
        <v>700</v>
      </c>
      <c r="XDP12074" s="18" t="s">
        <v>700</v>
      </c>
      <c r="XDQ12074" s="18" t="s">
        <v>700</v>
      </c>
      <c r="XDR12074" s="18" t="s">
        <v>700</v>
      </c>
      <c r="XDS12074" s="18" t="s">
        <v>700</v>
      </c>
      <c r="XDT12074" s="18" t="s">
        <v>700</v>
      </c>
      <c r="XDU12074" s="18" t="s">
        <v>700</v>
      </c>
      <c r="XDV12074" s="18" t="s">
        <v>700</v>
      </c>
      <c r="XDW12074" s="18" t="s">
        <v>700</v>
      </c>
      <c r="XDX12074" s="18" t="s">
        <v>700</v>
      </c>
      <c r="XDY12074" s="18" t="s">
        <v>700</v>
      </c>
      <c r="XDZ12074" s="18" t="s">
        <v>700</v>
      </c>
      <c r="XEA12074" s="18" t="s">
        <v>700</v>
      </c>
      <c r="XEB12074" s="18" t="s">
        <v>700</v>
      </c>
      <c r="XEC12074" s="18" t="s">
        <v>700</v>
      </c>
      <c r="XED12074" s="18" t="s">
        <v>700</v>
      </c>
      <c r="XEE12074" s="18" t="s">
        <v>700</v>
      </c>
      <c r="XEF12074" s="18" t="s">
        <v>700</v>
      </c>
      <c r="XEG12074" s="18" t="s">
        <v>700</v>
      </c>
      <c r="XEH12074" s="18" t="s">
        <v>700</v>
      </c>
      <c r="XEI12074" s="18" t="s">
        <v>700</v>
      </c>
      <c r="XEJ12074" s="18" t="s">
        <v>700</v>
      </c>
      <c r="XEK12074" s="18" t="s">
        <v>700</v>
      </c>
      <c r="XEL12074" s="18" t="s">
        <v>700</v>
      </c>
      <c r="XEM12074" s="18" t="s">
        <v>700</v>
      </c>
      <c r="XEN12074" s="18" t="s">
        <v>700</v>
      </c>
      <c r="XEO12074" s="18" t="s">
        <v>700</v>
      </c>
      <c r="XEP12074" s="18" t="s">
        <v>700</v>
      </c>
      <c r="XEQ12074" s="18" t="s">
        <v>700</v>
      </c>
      <c r="XER12074" s="18" t="s">
        <v>700</v>
      </c>
      <c r="XES12074" s="18" t="s">
        <v>700</v>
      </c>
      <c r="XET12074" s="18" t="s">
        <v>700</v>
      </c>
      <c r="XEU12074" s="18" t="s">
        <v>700</v>
      </c>
      <c r="XEV12074" s="18" t="s">
        <v>700</v>
      </c>
      <c r="XEW12074" s="18" t="s">
        <v>700</v>
      </c>
      <c r="XEX12074" s="18" t="s">
        <v>700</v>
      </c>
      <c r="XEY12074" s="18" t="s">
        <v>700</v>
      </c>
      <c r="XEZ12074" s="18" t="s">
        <v>700</v>
      </c>
      <c r="XFA12074" s="18" t="s">
        <v>700</v>
      </c>
      <c r="XFB12074" s="18" t="s">
        <v>700</v>
      </c>
      <c r="XFC12074" s="18" t="s">
        <v>700</v>
      </c>
      <c r="XFD12074" s="18" t="s">
        <v>700</v>
      </c>
    </row>
    <row r="12075" spans="1:16384" s="18" customFormat="1">
      <c r="A12075" t="s">
        <v>51</v>
      </c>
      <c r="B12075" t="s">
        <v>34</v>
      </c>
      <c r="C12075" t="s">
        <v>3</v>
      </c>
      <c r="D12075" t="s">
        <v>1</v>
      </c>
      <c r="E12075"/>
      <c r="F12075" s="2">
        <v>892531.79</v>
      </c>
      <c r="G12075" s="2">
        <v>892531.79</v>
      </c>
      <c r="H12075">
        <v>2015</v>
      </c>
      <c r="I12075">
        <v>1</v>
      </c>
      <c r="J12075" t="s">
        <v>717</v>
      </c>
      <c r="HQ12075" s="18" t="s">
        <v>9</v>
      </c>
      <c r="HR12075" s="18" t="s">
        <v>9</v>
      </c>
      <c r="HS12075" s="18" t="s">
        <v>9</v>
      </c>
      <c r="HT12075" s="18" t="s">
        <v>9</v>
      </c>
      <c r="HU12075" s="18" t="s">
        <v>9</v>
      </c>
      <c r="HV12075" s="18" t="s">
        <v>9</v>
      </c>
      <c r="HW12075" s="18" t="s">
        <v>9</v>
      </c>
      <c r="HX12075" s="18" t="s">
        <v>9</v>
      </c>
      <c r="HY12075" s="18" t="s">
        <v>9</v>
      </c>
      <c r="HZ12075" s="18" t="s">
        <v>9</v>
      </c>
      <c r="IA12075" s="18" t="s">
        <v>9</v>
      </c>
      <c r="IB12075" s="18" t="s">
        <v>9</v>
      </c>
      <c r="IC12075" s="18" t="s">
        <v>9</v>
      </c>
      <c r="ID12075" s="18" t="s">
        <v>9</v>
      </c>
      <c r="IE12075" s="18" t="s">
        <v>9</v>
      </c>
      <c r="IF12075" s="18" t="s">
        <v>9</v>
      </c>
      <c r="IG12075" s="18" t="s">
        <v>9</v>
      </c>
      <c r="IH12075" s="18" t="s">
        <v>9</v>
      </c>
      <c r="II12075" s="18" t="s">
        <v>9</v>
      </c>
      <c r="IJ12075" s="18" t="s">
        <v>9</v>
      </c>
      <c r="IK12075" s="18" t="s">
        <v>9</v>
      </c>
      <c r="IL12075" s="18" t="s">
        <v>9</v>
      </c>
      <c r="IM12075" s="18" t="s">
        <v>9</v>
      </c>
      <c r="IN12075" s="18" t="s">
        <v>9</v>
      </c>
      <c r="IO12075" s="18" t="s">
        <v>9</v>
      </c>
      <c r="IP12075" s="18" t="s">
        <v>9</v>
      </c>
      <c r="IQ12075" s="18" t="s">
        <v>9</v>
      </c>
      <c r="IR12075" s="18" t="s">
        <v>9</v>
      </c>
      <c r="IS12075" s="18" t="s">
        <v>9</v>
      </c>
      <c r="IT12075" s="18" t="s">
        <v>9</v>
      </c>
      <c r="IU12075" s="18" t="s">
        <v>9</v>
      </c>
      <c r="IV12075" s="18" t="s">
        <v>9</v>
      </c>
      <c r="IW12075" s="18" t="s">
        <v>9</v>
      </c>
      <c r="IX12075" s="18" t="s">
        <v>9</v>
      </c>
      <c r="IY12075" s="18" t="s">
        <v>9</v>
      </c>
      <c r="IZ12075" s="18" t="s">
        <v>9</v>
      </c>
      <c r="JA12075" s="18" t="s">
        <v>9</v>
      </c>
      <c r="JB12075" s="18" t="s">
        <v>9</v>
      </c>
      <c r="JC12075" s="18" t="s">
        <v>9</v>
      </c>
      <c r="JD12075" s="18" t="s">
        <v>9</v>
      </c>
      <c r="JE12075" s="18" t="s">
        <v>9</v>
      </c>
      <c r="JF12075" s="18" t="s">
        <v>9</v>
      </c>
      <c r="JG12075" s="18" t="s">
        <v>9</v>
      </c>
      <c r="JH12075" s="18" t="s">
        <v>9</v>
      </c>
      <c r="JI12075" s="18" t="s">
        <v>9</v>
      </c>
      <c r="JJ12075" s="18" t="s">
        <v>9</v>
      </c>
      <c r="JK12075" s="18" t="s">
        <v>9</v>
      </c>
      <c r="JL12075" s="18" t="s">
        <v>9</v>
      </c>
      <c r="JM12075" s="18" t="s">
        <v>9</v>
      </c>
      <c r="JN12075" s="18" t="s">
        <v>9</v>
      </c>
      <c r="JO12075" s="18" t="s">
        <v>9</v>
      </c>
      <c r="JP12075" s="18" t="s">
        <v>9</v>
      </c>
      <c r="JQ12075" s="18" t="s">
        <v>9</v>
      </c>
      <c r="JR12075" s="18" t="s">
        <v>9</v>
      </c>
      <c r="JS12075" s="18" t="s">
        <v>9</v>
      </c>
      <c r="JT12075" s="18" t="s">
        <v>9</v>
      </c>
      <c r="JU12075" s="18" t="s">
        <v>9</v>
      </c>
      <c r="JV12075" s="18" t="s">
        <v>9</v>
      </c>
      <c r="JW12075" s="18" t="s">
        <v>9</v>
      </c>
      <c r="JX12075" s="18" t="s">
        <v>9</v>
      </c>
      <c r="JY12075" s="18" t="s">
        <v>9</v>
      </c>
      <c r="JZ12075" s="18" t="s">
        <v>9</v>
      </c>
      <c r="KA12075" s="18" t="s">
        <v>9</v>
      </c>
      <c r="KB12075" s="18" t="s">
        <v>9</v>
      </c>
      <c r="KC12075" s="18" t="s">
        <v>9</v>
      </c>
      <c r="KD12075" s="18" t="s">
        <v>9</v>
      </c>
      <c r="KE12075" s="18" t="s">
        <v>9</v>
      </c>
      <c r="KF12075" s="18" t="s">
        <v>9</v>
      </c>
      <c r="KG12075" s="18" t="s">
        <v>9</v>
      </c>
      <c r="KH12075" s="18" t="s">
        <v>9</v>
      </c>
      <c r="KI12075" s="18" t="s">
        <v>9</v>
      </c>
      <c r="KJ12075" s="18" t="s">
        <v>9</v>
      </c>
      <c r="KK12075" s="18" t="s">
        <v>9</v>
      </c>
      <c r="KL12075" s="18" t="s">
        <v>9</v>
      </c>
      <c r="KM12075" s="18" t="s">
        <v>9</v>
      </c>
      <c r="KN12075" s="18" t="s">
        <v>9</v>
      </c>
      <c r="KO12075" s="18" t="s">
        <v>9</v>
      </c>
      <c r="KP12075" s="18" t="s">
        <v>9</v>
      </c>
      <c r="KQ12075" s="18" t="s">
        <v>9</v>
      </c>
      <c r="KR12075" s="18" t="s">
        <v>9</v>
      </c>
      <c r="KS12075" s="18" t="s">
        <v>9</v>
      </c>
      <c r="KT12075" s="18" t="s">
        <v>9</v>
      </c>
      <c r="KU12075" s="18" t="s">
        <v>9</v>
      </c>
      <c r="KV12075" s="18" t="s">
        <v>9</v>
      </c>
      <c r="KW12075" s="18" t="s">
        <v>9</v>
      </c>
      <c r="KX12075" s="18" t="s">
        <v>9</v>
      </c>
      <c r="KY12075" s="18" t="s">
        <v>9</v>
      </c>
      <c r="KZ12075" s="18" t="s">
        <v>9</v>
      </c>
      <c r="LA12075" s="18" t="s">
        <v>9</v>
      </c>
      <c r="LB12075" s="18" t="s">
        <v>9</v>
      </c>
      <c r="LC12075" s="18" t="s">
        <v>9</v>
      </c>
      <c r="LD12075" s="18" t="s">
        <v>9</v>
      </c>
      <c r="LE12075" s="18" t="s">
        <v>9</v>
      </c>
      <c r="LF12075" s="18" t="s">
        <v>9</v>
      </c>
      <c r="LG12075" s="18" t="s">
        <v>9</v>
      </c>
      <c r="LH12075" s="18" t="s">
        <v>9</v>
      </c>
      <c r="LI12075" s="18" t="s">
        <v>9</v>
      </c>
      <c r="LJ12075" s="18" t="s">
        <v>9</v>
      </c>
      <c r="LK12075" s="18" t="s">
        <v>9</v>
      </c>
      <c r="LL12075" s="18" t="s">
        <v>9</v>
      </c>
      <c r="LM12075" s="18" t="s">
        <v>9</v>
      </c>
      <c r="LN12075" s="18" t="s">
        <v>9</v>
      </c>
      <c r="LO12075" s="18" t="s">
        <v>9</v>
      </c>
      <c r="LP12075" s="18" t="s">
        <v>9</v>
      </c>
      <c r="LQ12075" s="18" t="s">
        <v>9</v>
      </c>
      <c r="LR12075" s="18" t="s">
        <v>9</v>
      </c>
      <c r="LS12075" s="18" t="s">
        <v>9</v>
      </c>
      <c r="LT12075" s="18" t="s">
        <v>9</v>
      </c>
      <c r="LU12075" s="18" t="s">
        <v>9</v>
      </c>
      <c r="LV12075" s="18" t="s">
        <v>9</v>
      </c>
      <c r="LW12075" s="18" t="s">
        <v>9</v>
      </c>
      <c r="LX12075" s="18" t="s">
        <v>9</v>
      </c>
      <c r="LY12075" s="18" t="s">
        <v>9</v>
      </c>
      <c r="LZ12075" s="18" t="s">
        <v>9</v>
      </c>
      <c r="MA12075" s="18" t="s">
        <v>9</v>
      </c>
      <c r="MB12075" s="18" t="s">
        <v>9</v>
      </c>
      <c r="MC12075" s="18" t="s">
        <v>9</v>
      </c>
      <c r="MD12075" s="18" t="s">
        <v>9</v>
      </c>
      <c r="ME12075" s="18" t="s">
        <v>9</v>
      </c>
      <c r="MF12075" s="18" t="s">
        <v>9</v>
      </c>
      <c r="MG12075" s="18" t="s">
        <v>9</v>
      </c>
      <c r="MH12075" s="18" t="s">
        <v>9</v>
      </c>
      <c r="MI12075" s="18" t="s">
        <v>9</v>
      </c>
      <c r="MJ12075" s="18" t="s">
        <v>9</v>
      </c>
      <c r="MK12075" s="18" t="s">
        <v>9</v>
      </c>
      <c r="ML12075" s="18" t="s">
        <v>9</v>
      </c>
      <c r="MM12075" s="18" t="s">
        <v>9</v>
      </c>
      <c r="MN12075" s="18" t="s">
        <v>9</v>
      </c>
      <c r="MO12075" s="18" t="s">
        <v>9</v>
      </c>
      <c r="MP12075" s="18" t="s">
        <v>9</v>
      </c>
      <c r="MQ12075" s="18" t="s">
        <v>9</v>
      </c>
      <c r="MR12075" s="18" t="s">
        <v>9</v>
      </c>
      <c r="MS12075" s="18" t="s">
        <v>9</v>
      </c>
      <c r="MT12075" s="18" t="s">
        <v>9</v>
      </c>
      <c r="MU12075" s="18" t="s">
        <v>9</v>
      </c>
      <c r="MV12075" s="18" t="s">
        <v>9</v>
      </c>
      <c r="MW12075" s="18" t="s">
        <v>9</v>
      </c>
      <c r="MX12075" s="18" t="s">
        <v>9</v>
      </c>
      <c r="MY12075" s="18" t="s">
        <v>9</v>
      </c>
      <c r="MZ12075" s="18" t="s">
        <v>9</v>
      </c>
      <c r="NA12075" s="18" t="s">
        <v>9</v>
      </c>
      <c r="NB12075" s="18" t="s">
        <v>9</v>
      </c>
      <c r="NC12075" s="18" t="s">
        <v>9</v>
      </c>
      <c r="ND12075" s="18" t="s">
        <v>9</v>
      </c>
      <c r="NE12075" s="18" t="s">
        <v>9</v>
      </c>
      <c r="NF12075" s="18" t="s">
        <v>9</v>
      </c>
      <c r="NG12075" s="18" t="s">
        <v>9</v>
      </c>
      <c r="NH12075" s="18" t="s">
        <v>9</v>
      </c>
      <c r="NI12075" s="18" t="s">
        <v>9</v>
      </c>
      <c r="NJ12075" s="18" t="s">
        <v>9</v>
      </c>
      <c r="NK12075" s="18" t="s">
        <v>9</v>
      </c>
      <c r="NL12075" s="18" t="s">
        <v>9</v>
      </c>
      <c r="NM12075" s="18" t="s">
        <v>9</v>
      </c>
      <c r="NN12075" s="18" t="s">
        <v>9</v>
      </c>
      <c r="NO12075" s="18" t="s">
        <v>9</v>
      </c>
      <c r="NP12075" s="18" t="s">
        <v>9</v>
      </c>
      <c r="NQ12075" s="18" t="s">
        <v>9</v>
      </c>
      <c r="NR12075" s="18" t="s">
        <v>9</v>
      </c>
      <c r="NS12075" s="18" t="s">
        <v>9</v>
      </c>
      <c r="NT12075" s="18" t="s">
        <v>9</v>
      </c>
      <c r="NU12075" s="18" t="s">
        <v>9</v>
      </c>
      <c r="NV12075" s="18" t="s">
        <v>9</v>
      </c>
      <c r="NW12075" s="18" t="s">
        <v>9</v>
      </c>
      <c r="NX12075" s="18" t="s">
        <v>9</v>
      </c>
      <c r="NY12075" s="18" t="s">
        <v>9</v>
      </c>
      <c r="NZ12075" s="18" t="s">
        <v>9</v>
      </c>
      <c r="OA12075" s="18" t="s">
        <v>9</v>
      </c>
      <c r="OB12075" s="18" t="s">
        <v>9</v>
      </c>
      <c r="OC12075" s="18" t="s">
        <v>9</v>
      </c>
      <c r="OD12075" s="18" t="s">
        <v>9</v>
      </c>
      <c r="OE12075" s="18" t="s">
        <v>9</v>
      </c>
      <c r="OF12075" s="18" t="s">
        <v>9</v>
      </c>
      <c r="OG12075" s="18" t="s">
        <v>9</v>
      </c>
      <c r="OH12075" s="18" t="s">
        <v>9</v>
      </c>
      <c r="OI12075" s="18" t="s">
        <v>9</v>
      </c>
      <c r="OJ12075" s="18" t="s">
        <v>9</v>
      </c>
      <c r="OK12075" s="18" t="s">
        <v>9</v>
      </c>
      <c r="OL12075" s="18" t="s">
        <v>9</v>
      </c>
      <c r="OM12075" s="18" t="s">
        <v>9</v>
      </c>
      <c r="ON12075" s="18" t="s">
        <v>9</v>
      </c>
      <c r="OO12075" s="18" t="s">
        <v>9</v>
      </c>
      <c r="OP12075" s="18" t="s">
        <v>9</v>
      </c>
      <c r="OQ12075" s="18" t="s">
        <v>9</v>
      </c>
      <c r="OR12075" s="18" t="s">
        <v>9</v>
      </c>
      <c r="OS12075" s="18" t="s">
        <v>9</v>
      </c>
      <c r="OT12075" s="18" t="s">
        <v>9</v>
      </c>
      <c r="OU12075" s="18" t="s">
        <v>9</v>
      </c>
      <c r="OV12075" s="18" t="s">
        <v>9</v>
      </c>
      <c r="OW12075" s="18" t="s">
        <v>9</v>
      </c>
      <c r="OX12075" s="18" t="s">
        <v>9</v>
      </c>
      <c r="OY12075" s="18" t="s">
        <v>9</v>
      </c>
      <c r="OZ12075" s="18" t="s">
        <v>9</v>
      </c>
      <c r="PA12075" s="18" t="s">
        <v>9</v>
      </c>
      <c r="PB12075" s="18" t="s">
        <v>9</v>
      </c>
      <c r="PC12075" s="18" t="s">
        <v>9</v>
      </c>
      <c r="PD12075" s="18" t="s">
        <v>9</v>
      </c>
      <c r="PE12075" s="18" t="s">
        <v>9</v>
      </c>
      <c r="PF12075" s="18" t="s">
        <v>9</v>
      </c>
      <c r="PG12075" s="18" t="s">
        <v>9</v>
      </c>
      <c r="PH12075" s="18" t="s">
        <v>9</v>
      </c>
      <c r="PI12075" s="18" t="s">
        <v>9</v>
      </c>
      <c r="PJ12075" s="18" t="s">
        <v>9</v>
      </c>
      <c r="PK12075" s="18" t="s">
        <v>9</v>
      </c>
      <c r="PL12075" s="18" t="s">
        <v>9</v>
      </c>
      <c r="PM12075" s="18" t="s">
        <v>9</v>
      </c>
      <c r="PN12075" s="18" t="s">
        <v>9</v>
      </c>
      <c r="PO12075" s="18" t="s">
        <v>9</v>
      </c>
      <c r="PP12075" s="18" t="s">
        <v>9</v>
      </c>
      <c r="PQ12075" s="18" t="s">
        <v>9</v>
      </c>
      <c r="PR12075" s="18" t="s">
        <v>9</v>
      </c>
      <c r="PS12075" s="18" t="s">
        <v>9</v>
      </c>
      <c r="PT12075" s="18" t="s">
        <v>9</v>
      </c>
      <c r="PU12075" s="18" t="s">
        <v>9</v>
      </c>
      <c r="PV12075" s="18" t="s">
        <v>9</v>
      </c>
      <c r="PW12075" s="18" t="s">
        <v>9</v>
      </c>
      <c r="PX12075" s="18" t="s">
        <v>9</v>
      </c>
      <c r="PY12075" s="18" t="s">
        <v>9</v>
      </c>
      <c r="PZ12075" s="18" t="s">
        <v>9</v>
      </c>
      <c r="QA12075" s="18" t="s">
        <v>9</v>
      </c>
      <c r="QB12075" s="18" t="s">
        <v>9</v>
      </c>
      <c r="QC12075" s="18" t="s">
        <v>9</v>
      </c>
      <c r="QD12075" s="18" t="s">
        <v>9</v>
      </c>
      <c r="QE12075" s="18" t="s">
        <v>9</v>
      </c>
      <c r="QF12075" s="18" t="s">
        <v>9</v>
      </c>
      <c r="QG12075" s="18" t="s">
        <v>9</v>
      </c>
      <c r="QH12075" s="18" t="s">
        <v>9</v>
      </c>
      <c r="QI12075" s="18" t="s">
        <v>9</v>
      </c>
      <c r="QJ12075" s="18" t="s">
        <v>9</v>
      </c>
      <c r="QK12075" s="18" t="s">
        <v>9</v>
      </c>
      <c r="QL12075" s="18" t="s">
        <v>9</v>
      </c>
      <c r="QM12075" s="18" t="s">
        <v>9</v>
      </c>
      <c r="QN12075" s="18" t="s">
        <v>9</v>
      </c>
      <c r="QO12075" s="18" t="s">
        <v>9</v>
      </c>
      <c r="QP12075" s="18" t="s">
        <v>9</v>
      </c>
      <c r="QQ12075" s="18" t="s">
        <v>9</v>
      </c>
      <c r="QR12075" s="18" t="s">
        <v>9</v>
      </c>
      <c r="QS12075" s="18" t="s">
        <v>9</v>
      </c>
      <c r="QT12075" s="18" t="s">
        <v>9</v>
      </c>
      <c r="QU12075" s="18" t="s">
        <v>9</v>
      </c>
      <c r="QV12075" s="18" t="s">
        <v>9</v>
      </c>
      <c r="QW12075" s="18" t="s">
        <v>9</v>
      </c>
      <c r="QX12075" s="18" t="s">
        <v>9</v>
      </c>
      <c r="QY12075" s="18" t="s">
        <v>9</v>
      </c>
      <c r="QZ12075" s="18" t="s">
        <v>9</v>
      </c>
      <c r="RA12075" s="18" t="s">
        <v>9</v>
      </c>
      <c r="RB12075" s="18" t="s">
        <v>9</v>
      </c>
      <c r="RC12075" s="18" t="s">
        <v>9</v>
      </c>
      <c r="RD12075" s="18" t="s">
        <v>9</v>
      </c>
      <c r="RE12075" s="18" t="s">
        <v>9</v>
      </c>
      <c r="RF12075" s="18" t="s">
        <v>9</v>
      </c>
      <c r="RG12075" s="18" t="s">
        <v>9</v>
      </c>
      <c r="RH12075" s="18" t="s">
        <v>9</v>
      </c>
      <c r="RI12075" s="18" t="s">
        <v>9</v>
      </c>
      <c r="RJ12075" s="18" t="s">
        <v>9</v>
      </c>
      <c r="RK12075" s="18" t="s">
        <v>9</v>
      </c>
      <c r="RL12075" s="18" t="s">
        <v>9</v>
      </c>
      <c r="RM12075" s="18" t="s">
        <v>9</v>
      </c>
      <c r="RN12075" s="18" t="s">
        <v>9</v>
      </c>
      <c r="RO12075" s="18" t="s">
        <v>9</v>
      </c>
      <c r="RP12075" s="18" t="s">
        <v>9</v>
      </c>
      <c r="RQ12075" s="18" t="s">
        <v>9</v>
      </c>
      <c r="RR12075" s="18" t="s">
        <v>9</v>
      </c>
      <c r="RS12075" s="18" t="s">
        <v>9</v>
      </c>
      <c r="RT12075" s="18" t="s">
        <v>9</v>
      </c>
      <c r="RU12075" s="18" t="s">
        <v>9</v>
      </c>
      <c r="RV12075" s="18" t="s">
        <v>9</v>
      </c>
      <c r="RW12075" s="18" t="s">
        <v>9</v>
      </c>
      <c r="RX12075" s="18" t="s">
        <v>9</v>
      </c>
      <c r="RY12075" s="18" t="s">
        <v>9</v>
      </c>
      <c r="RZ12075" s="18" t="s">
        <v>9</v>
      </c>
      <c r="SA12075" s="18" t="s">
        <v>9</v>
      </c>
      <c r="SB12075" s="18" t="s">
        <v>9</v>
      </c>
      <c r="SC12075" s="18" t="s">
        <v>9</v>
      </c>
      <c r="SD12075" s="18" t="s">
        <v>9</v>
      </c>
      <c r="SE12075" s="18" t="s">
        <v>9</v>
      </c>
      <c r="SF12075" s="18" t="s">
        <v>9</v>
      </c>
      <c r="SG12075" s="18" t="s">
        <v>9</v>
      </c>
      <c r="SH12075" s="18" t="s">
        <v>9</v>
      </c>
      <c r="SI12075" s="18" t="s">
        <v>9</v>
      </c>
      <c r="SJ12075" s="18" t="s">
        <v>9</v>
      </c>
      <c r="SK12075" s="18" t="s">
        <v>9</v>
      </c>
      <c r="SL12075" s="18" t="s">
        <v>9</v>
      </c>
      <c r="SM12075" s="18" t="s">
        <v>9</v>
      </c>
      <c r="SN12075" s="18" t="s">
        <v>9</v>
      </c>
      <c r="SO12075" s="18" t="s">
        <v>9</v>
      </c>
      <c r="SP12075" s="18" t="s">
        <v>9</v>
      </c>
      <c r="SQ12075" s="18" t="s">
        <v>9</v>
      </c>
      <c r="SR12075" s="18" t="s">
        <v>9</v>
      </c>
      <c r="SS12075" s="18" t="s">
        <v>9</v>
      </c>
      <c r="ST12075" s="18" t="s">
        <v>9</v>
      </c>
      <c r="SU12075" s="18" t="s">
        <v>9</v>
      </c>
      <c r="SV12075" s="18" t="s">
        <v>9</v>
      </c>
      <c r="SW12075" s="18" t="s">
        <v>9</v>
      </c>
      <c r="SX12075" s="18" t="s">
        <v>9</v>
      </c>
      <c r="SY12075" s="18" t="s">
        <v>9</v>
      </c>
      <c r="SZ12075" s="18" t="s">
        <v>9</v>
      </c>
      <c r="TA12075" s="18" t="s">
        <v>9</v>
      </c>
      <c r="TB12075" s="18" t="s">
        <v>9</v>
      </c>
      <c r="TC12075" s="18" t="s">
        <v>9</v>
      </c>
      <c r="TD12075" s="18" t="s">
        <v>9</v>
      </c>
      <c r="TE12075" s="18" t="s">
        <v>9</v>
      </c>
      <c r="TF12075" s="18" t="s">
        <v>9</v>
      </c>
      <c r="TG12075" s="18" t="s">
        <v>9</v>
      </c>
      <c r="TH12075" s="18" t="s">
        <v>9</v>
      </c>
      <c r="TI12075" s="18" t="s">
        <v>9</v>
      </c>
      <c r="TJ12075" s="18" t="s">
        <v>9</v>
      </c>
      <c r="TK12075" s="18" t="s">
        <v>9</v>
      </c>
      <c r="TL12075" s="18" t="s">
        <v>9</v>
      </c>
      <c r="TM12075" s="18" t="s">
        <v>9</v>
      </c>
      <c r="TN12075" s="18" t="s">
        <v>9</v>
      </c>
      <c r="TO12075" s="18" t="s">
        <v>9</v>
      </c>
      <c r="TP12075" s="18" t="s">
        <v>9</v>
      </c>
      <c r="TQ12075" s="18" t="s">
        <v>9</v>
      </c>
      <c r="TR12075" s="18" t="s">
        <v>9</v>
      </c>
      <c r="TS12075" s="18" t="s">
        <v>9</v>
      </c>
      <c r="TT12075" s="18" t="s">
        <v>9</v>
      </c>
      <c r="TU12075" s="18" t="s">
        <v>9</v>
      </c>
      <c r="TV12075" s="18" t="s">
        <v>9</v>
      </c>
      <c r="TW12075" s="18" t="s">
        <v>9</v>
      </c>
      <c r="TX12075" s="18" t="s">
        <v>9</v>
      </c>
      <c r="TY12075" s="18" t="s">
        <v>9</v>
      </c>
      <c r="TZ12075" s="18" t="s">
        <v>9</v>
      </c>
      <c r="UA12075" s="18" t="s">
        <v>9</v>
      </c>
      <c r="UB12075" s="18" t="s">
        <v>9</v>
      </c>
      <c r="UC12075" s="18" t="s">
        <v>9</v>
      </c>
      <c r="UD12075" s="18" t="s">
        <v>9</v>
      </c>
      <c r="UE12075" s="18" t="s">
        <v>9</v>
      </c>
      <c r="UF12075" s="18" t="s">
        <v>9</v>
      </c>
      <c r="UG12075" s="18" t="s">
        <v>9</v>
      </c>
      <c r="UH12075" s="18" t="s">
        <v>9</v>
      </c>
      <c r="UI12075" s="18" t="s">
        <v>9</v>
      </c>
      <c r="UJ12075" s="18" t="s">
        <v>9</v>
      </c>
      <c r="UK12075" s="18" t="s">
        <v>9</v>
      </c>
      <c r="UL12075" s="18" t="s">
        <v>9</v>
      </c>
      <c r="UM12075" s="18" t="s">
        <v>9</v>
      </c>
      <c r="UN12075" s="18" t="s">
        <v>9</v>
      </c>
      <c r="UO12075" s="18" t="s">
        <v>9</v>
      </c>
      <c r="UP12075" s="18" t="s">
        <v>9</v>
      </c>
      <c r="UQ12075" s="18" t="s">
        <v>9</v>
      </c>
      <c r="UR12075" s="18" t="s">
        <v>9</v>
      </c>
      <c r="US12075" s="18" t="s">
        <v>9</v>
      </c>
      <c r="UT12075" s="18" t="s">
        <v>9</v>
      </c>
      <c r="UU12075" s="18" t="s">
        <v>9</v>
      </c>
      <c r="UV12075" s="18" t="s">
        <v>9</v>
      </c>
      <c r="UW12075" s="18" t="s">
        <v>9</v>
      </c>
      <c r="UX12075" s="18" t="s">
        <v>9</v>
      </c>
      <c r="UY12075" s="18" t="s">
        <v>9</v>
      </c>
      <c r="UZ12075" s="18" t="s">
        <v>9</v>
      </c>
      <c r="VA12075" s="18" t="s">
        <v>9</v>
      </c>
      <c r="VB12075" s="18" t="s">
        <v>9</v>
      </c>
      <c r="VC12075" s="18" t="s">
        <v>9</v>
      </c>
      <c r="VD12075" s="18" t="s">
        <v>9</v>
      </c>
      <c r="VE12075" s="18" t="s">
        <v>9</v>
      </c>
      <c r="VF12075" s="18" t="s">
        <v>9</v>
      </c>
      <c r="VG12075" s="18" t="s">
        <v>9</v>
      </c>
      <c r="VH12075" s="18" t="s">
        <v>9</v>
      </c>
      <c r="VI12075" s="18" t="s">
        <v>9</v>
      </c>
      <c r="VJ12075" s="18" t="s">
        <v>9</v>
      </c>
      <c r="VK12075" s="18" t="s">
        <v>9</v>
      </c>
      <c r="VL12075" s="18" t="s">
        <v>9</v>
      </c>
      <c r="VM12075" s="18" t="s">
        <v>9</v>
      </c>
      <c r="VN12075" s="18" t="s">
        <v>9</v>
      </c>
      <c r="VO12075" s="18" t="s">
        <v>9</v>
      </c>
      <c r="VP12075" s="18" t="s">
        <v>9</v>
      </c>
      <c r="VQ12075" s="18" t="s">
        <v>9</v>
      </c>
      <c r="VR12075" s="18" t="s">
        <v>9</v>
      </c>
      <c r="VS12075" s="18" t="s">
        <v>9</v>
      </c>
      <c r="VT12075" s="18" t="s">
        <v>9</v>
      </c>
      <c r="VU12075" s="18" t="s">
        <v>9</v>
      </c>
      <c r="VV12075" s="18" t="s">
        <v>9</v>
      </c>
      <c r="VW12075" s="18" t="s">
        <v>9</v>
      </c>
      <c r="VX12075" s="18" t="s">
        <v>9</v>
      </c>
      <c r="VY12075" s="18" t="s">
        <v>9</v>
      </c>
      <c r="VZ12075" s="18" t="s">
        <v>9</v>
      </c>
      <c r="WA12075" s="18" t="s">
        <v>9</v>
      </c>
      <c r="WB12075" s="18" t="s">
        <v>9</v>
      </c>
      <c r="WC12075" s="18" t="s">
        <v>9</v>
      </c>
      <c r="WD12075" s="18" t="s">
        <v>9</v>
      </c>
      <c r="WE12075" s="18" t="s">
        <v>9</v>
      </c>
      <c r="WF12075" s="18" t="s">
        <v>9</v>
      </c>
      <c r="WG12075" s="18" t="s">
        <v>9</v>
      </c>
      <c r="WH12075" s="18" t="s">
        <v>9</v>
      </c>
      <c r="WI12075" s="18" t="s">
        <v>9</v>
      </c>
      <c r="WJ12075" s="18" t="s">
        <v>9</v>
      </c>
      <c r="WK12075" s="18" t="s">
        <v>9</v>
      </c>
      <c r="WL12075" s="18" t="s">
        <v>9</v>
      </c>
      <c r="WM12075" s="18" t="s">
        <v>9</v>
      </c>
      <c r="WN12075" s="18" t="s">
        <v>9</v>
      </c>
      <c r="WO12075" s="18" t="s">
        <v>9</v>
      </c>
      <c r="WP12075" s="18" t="s">
        <v>9</v>
      </c>
      <c r="WQ12075" s="18" t="s">
        <v>9</v>
      </c>
      <c r="WR12075" s="18" t="s">
        <v>9</v>
      </c>
      <c r="WS12075" s="18" t="s">
        <v>9</v>
      </c>
      <c r="WT12075" s="18" t="s">
        <v>9</v>
      </c>
      <c r="WU12075" s="18" t="s">
        <v>9</v>
      </c>
      <c r="WV12075" s="18" t="s">
        <v>9</v>
      </c>
      <c r="WW12075" s="18" t="s">
        <v>9</v>
      </c>
      <c r="WX12075" s="18" t="s">
        <v>9</v>
      </c>
      <c r="WY12075" s="18" t="s">
        <v>9</v>
      </c>
      <c r="WZ12075" s="18" t="s">
        <v>9</v>
      </c>
      <c r="XA12075" s="18" t="s">
        <v>9</v>
      </c>
      <c r="XB12075" s="18" t="s">
        <v>9</v>
      </c>
      <c r="XC12075" s="18" t="s">
        <v>9</v>
      </c>
      <c r="XD12075" s="18" t="s">
        <v>9</v>
      </c>
      <c r="XE12075" s="18" t="s">
        <v>9</v>
      </c>
      <c r="XF12075" s="18" t="s">
        <v>9</v>
      </c>
      <c r="XG12075" s="18" t="s">
        <v>9</v>
      </c>
      <c r="XH12075" s="18" t="s">
        <v>9</v>
      </c>
      <c r="XI12075" s="18" t="s">
        <v>9</v>
      </c>
      <c r="XJ12075" s="18" t="s">
        <v>9</v>
      </c>
      <c r="XK12075" s="18" t="s">
        <v>9</v>
      </c>
      <c r="XL12075" s="18" t="s">
        <v>9</v>
      </c>
      <c r="XM12075" s="18" t="s">
        <v>9</v>
      </c>
      <c r="XN12075" s="18" t="s">
        <v>9</v>
      </c>
      <c r="XO12075" s="18" t="s">
        <v>9</v>
      </c>
      <c r="XP12075" s="18" t="s">
        <v>9</v>
      </c>
      <c r="XQ12075" s="18" t="s">
        <v>9</v>
      </c>
      <c r="XR12075" s="18" t="s">
        <v>9</v>
      </c>
      <c r="XS12075" s="18" t="s">
        <v>9</v>
      </c>
      <c r="XT12075" s="18" t="s">
        <v>9</v>
      </c>
      <c r="XU12075" s="18" t="s">
        <v>9</v>
      </c>
      <c r="XV12075" s="18" t="s">
        <v>9</v>
      </c>
      <c r="XW12075" s="18" t="s">
        <v>9</v>
      </c>
      <c r="XX12075" s="18" t="s">
        <v>9</v>
      </c>
      <c r="XY12075" s="18" t="s">
        <v>9</v>
      </c>
      <c r="XZ12075" s="18" t="s">
        <v>9</v>
      </c>
      <c r="YA12075" s="18" t="s">
        <v>9</v>
      </c>
      <c r="YB12075" s="18" t="s">
        <v>9</v>
      </c>
      <c r="YC12075" s="18" t="s">
        <v>9</v>
      </c>
      <c r="YD12075" s="18" t="s">
        <v>9</v>
      </c>
      <c r="YE12075" s="18" t="s">
        <v>9</v>
      </c>
      <c r="YF12075" s="18" t="s">
        <v>9</v>
      </c>
      <c r="YG12075" s="18" t="s">
        <v>9</v>
      </c>
      <c r="YH12075" s="18" t="s">
        <v>9</v>
      </c>
      <c r="YI12075" s="18" t="s">
        <v>9</v>
      </c>
      <c r="YJ12075" s="18" t="s">
        <v>9</v>
      </c>
      <c r="YK12075" s="18" t="s">
        <v>9</v>
      </c>
      <c r="YL12075" s="18" t="s">
        <v>9</v>
      </c>
      <c r="YM12075" s="18" t="s">
        <v>9</v>
      </c>
      <c r="YN12075" s="18" t="s">
        <v>9</v>
      </c>
      <c r="YO12075" s="18" t="s">
        <v>9</v>
      </c>
      <c r="YP12075" s="18" t="s">
        <v>9</v>
      </c>
      <c r="YQ12075" s="18" t="s">
        <v>9</v>
      </c>
      <c r="YR12075" s="18" t="s">
        <v>9</v>
      </c>
      <c r="YS12075" s="18" t="s">
        <v>9</v>
      </c>
      <c r="YT12075" s="18" t="s">
        <v>9</v>
      </c>
      <c r="YU12075" s="18" t="s">
        <v>9</v>
      </c>
      <c r="YV12075" s="18" t="s">
        <v>9</v>
      </c>
      <c r="YW12075" s="18" t="s">
        <v>9</v>
      </c>
      <c r="YX12075" s="18" t="s">
        <v>9</v>
      </c>
      <c r="YY12075" s="18" t="s">
        <v>9</v>
      </c>
      <c r="YZ12075" s="18" t="s">
        <v>9</v>
      </c>
      <c r="ZA12075" s="18" t="s">
        <v>9</v>
      </c>
      <c r="ZB12075" s="18" t="s">
        <v>9</v>
      </c>
      <c r="ZC12075" s="18" t="s">
        <v>9</v>
      </c>
      <c r="ZD12075" s="18" t="s">
        <v>9</v>
      </c>
      <c r="ZE12075" s="18" t="s">
        <v>9</v>
      </c>
      <c r="ZF12075" s="18" t="s">
        <v>9</v>
      </c>
      <c r="ZG12075" s="18" t="s">
        <v>9</v>
      </c>
      <c r="ZH12075" s="18" t="s">
        <v>9</v>
      </c>
      <c r="ZI12075" s="18" t="s">
        <v>9</v>
      </c>
      <c r="ZJ12075" s="18" t="s">
        <v>9</v>
      </c>
      <c r="ZK12075" s="18" t="s">
        <v>9</v>
      </c>
      <c r="ZL12075" s="18" t="s">
        <v>9</v>
      </c>
      <c r="ZM12075" s="18" t="s">
        <v>9</v>
      </c>
      <c r="ZN12075" s="18" t="s">
        <v>9</v>
      </c>
      <c r="ZO12075" s="18" t="s">
        <v>9</v>
      </c>
      <c r="ZP12075" s="18" t="s">
        <v>9</v>
      </c>
      <c r="ZQ12075" s="18" t="s">
        <v>9</v>
      </c>
      <c r="ZR12075" s="18" t="s">
        <v>9</v>
      </c>
      <c r="ZS12075" s="18" t="s">
        <v>9</v>
      </c>
      <c r="ZT12075" s="18" t="s">
        <v>9</v>
      </c>
      <c r="ZU12075" s="18" t="s">
        <v>9</v>
      </c>
      <c r="ZV12075" s="18" t="s">
        <v>9</v>
      </c>
      <c r="ZW12075" s="18" t="s">
        <v>9</v>
      </c>
      <c r="ZX12075" s="18" t="s">
        <v>9</v>
      </c>
      <c r="ZY12075" s="18" t="s">
        <v>9</v>
      </c>
      <c r="ZZ12075" s="18" t="s">
        <v>9</v>
      </c>
      <c r="AAA12075" s="18" t="s">
        <v>9</v>
      </c>
      <c r="AAB12075" s="18" t="s">
        <v>9</v>
      </c>
      <c r="AAC12075" s="18" t="s">
        <v>9</v>
      </c>
      <c r="AAD12075" s="18" t="s">
        <v>9</v>
      </c>
      <c r="AAE12075" s="18" t="s">
        <v>9</v>
      </c>
      <c r="AAF12075" s="18" t="s">
        <v>9</v>
      </c>
      <c r="AAG12075" s="18" t="s">
        <v>9</v>
      </c>
      <c r="AAH12075" s="18" t="s">
        <v>9</v>
      </c>
      <c r="AAI12075" s="18" t="s">
        <v>9</v>
      </c>
      <c r="AAJ12075" s="18" t="s">
        <v>9</v>
      </c>
      <c r="AAK12075" s="18" t="s">
        <v>9</v>
      </c>
      <c r="AAL12075" s="18" t="s">
        <v>9</v>
      </c>
      <c r="AAM12075" s="18" t="s">
        <v>9</v>
      </c>
      <c r="AAN12075" s="18" t="s">
        <v>9</v>
      </c>
      <c r="AAO12075" s="18" t="s">
        <v>9</v>
      </c>
      <c r="AAP12075" s="18" t="s">
        <v>9</v>
      </c>
      <c r="AAQ12075" s="18" t="s">
        <v>9</v>
      </c>
      <c r="AAR12075" s="18" t="s">
        <v>9</v>
      </c>
      <c r="AAS12075" s="18" t="s">
        <v>9</v>
      </c>
      <c r="AAT12075" s="18" t="s">
        <v>9</v>
      </c>
      <c r="AAU12075" s="18" t="s">
        <v>9</v>
      </c>
      <c r="AAV12075" s="18" t="s">
        <v>9</v>
      </c>
      <c r="AAW12075" s="18" t="s">
        <v>9</v>
      </c>
      <c r="AAX12075" s="18" t="s">
        <v>9</v>
      </c>
      <c r="AAY12075" s="18" t="s">
        <v>9</v>
      </c>
      <c r="AAZ12075" s="18" t="s">
        <v>9</v>
      </c>
      <c r="ABA12075" s="18" t="s">
        <v>9</v>
      </c>
      <c r="ABB12075" s="18" t="s">
        <v>9</v>
      </c>
      <c r="ABC12075" s="18" t="s">
        <v>9</v>
      </c>
      <c r="ABD12075" s="18" t="s">
        <v>9</v>
      </c>
      <c r="ABE12075" s="18" t="s">
        <v>9</v>
      </c>
      <c r="ABF12075" s="18" t="s">
        <v>9</v>
      </c>
      <c r="ABG12075" s="18" t="s">
        <v>9</v>
      </c>
      <c r="ABH12075" s="18" t="s">
        <v>9</v>
      </c>
      <c r="ABI12075" s="18" t="s">
        <v>9</v>
      </c>
      <c r="ABJ12075" s="18" t="s">
        <v>9</v>
      </c>
      <c r="ABK12075" s="18" t="s">
        <v>9</v>
      </c>
      <c r="ABL12075" s="18" t="s">
        <v>9</v>
      </c>
      <c r="ABM12075" s="18" t="s">
        <v>9</v>
      </c>
      <c r="ABN12075" s="18" t="s">
        <v>9</v>
      </c>
      <c r="ABO12075" s="18" t="s">
        <v>9</v>
      </c>
      <c r="ABP12075" s="18" t="s">
        <v>9</v>
      </c>
      <c r="ABQ12075" s="18" t="s">
        <v>9</v>
      </c>
      <c r="ABR12075" s="18" t="s">
        <v>9</v>
      </c>
      <c r="ABS12075" s="18" t="s">
        <v>9</v>
      </c>
      <c r="ABT12075" s="18" t="s">
        <v>9</v>
      </c>
      <c r="ABU12075" s="18" t="s">
        <v>9</v>
      </c>
      <c r="ABV12075" s="18" t="s">
        <v>9</v>
      </c>
      <c r="ABW12075" s="18" t="s">
        <v>9</v>
      </c>
      <c r="ABX12075" s="18" t="s">
        <v>9</v>
      </c>
      <c r="ABY12075" s="18" t="s">
        <v>9</v>
      </c>
      <c r="ABZ12075" s="18" t="s">
        <v>9</v>
      </c>
      <c r="ACA12075" s="18" t="s">
        <v>9</v>
      </c>
      <c r="ACB12075" s="18" t="s">
        <v>9</v>
      </c>
      <c r="ACC12075" s="18" t="s">
        <v>9</v>
      </c>
      <c r="ACD12075" s="18" t="s">
        <v>9</v>
      </c>
      <c r="ACE12075" s="18" t="s">
        <v>9</v>
      </c>
      <c r="ACF12075" s="18" t="s">
        <v>9</v>
      </c>
      <c r="ACG12075" s="18" t="s">
        <v>9</v>
      </c>
      <c r="ACH12075" s="18" t="s">
        <v>9</v>
      </c>
      <c r="ACI12075" s="18" t="s">
        <v>9</v>
      </c>
      <c r="ACJ12075" s="18" t="s">
        <v>9</v>
      </c>
      <c r="ACK12075" s="18" t="s">
        <v>9</v>
      </c>
      <c r="ACL12075" s="18" t="s">
        <v>9</v>
      </c>
      <c r="ACM12075" s="18" t="s">
        <v>9</v>
      </c>
      <c r="ACN12075" s="18" t="s">
        <v>9</v>
      </c>
      <c r="ACO12075" s="18" t="s">
        <v>9</v>
      </c>
      <c r="ACP12075" s="18" t="s">
        <v>9</v>
      </c>
      <c r="ACQ12075" s="18" t="s">
        <v>9</v>
      </c>
      <c r="ACR12075" s="18" t="s">
        <v>9</v>
      </c>
      <c r="ACS12075" s="18" t="s">
        <v>9</v>
      </c>
      <c r="ACT12075" s="18" t="s">
        <v>9</v>
      </c>
      <c r="ACU12075" s="18" t="s">
        <v>9</v>
      </c>
      <c r="ACV12075" s="18" t="s">
        <v>9</v>
      </c>
      <c r="ACW12075" s="18" t="s">
        <v>9</v>
      </c>
      <c r="ACX12075" s="18" t="s">
        <v>9</v>
      </c>
      <c r="ACY12075" s="18" t="s">
        <v>9</v>
      </c>
      <c r="ACZ12075" s="18" t="s">
        <v>9</v>
      </c>
      <c r="ADA12075" s="18" t="s">
        <v>9</v>
      </c>
      <c r="ADB12075" s="18" t="s">
        <v>9</v>
      </c>
      <c r="ADC12075" s="18" t="s">
        <v>9</v>
      </c>
      <c r="ADD12075" s="18" t="s">
        <v>9</v>
      </c>
      <c r="ADE12075" s="18" t="s">
        <v>9</v>
      </c>
      <c r="ADF12075" s="18" t="s">
        <v>9</v>
      </c>
      <c r="ADG12075" s="18" t="s">
        <v>9</v>
      </c>
      <c r="ADH12075" s="18" t="s">
        <v>9</v>
      </c>
      <c r="ADI12075" s="18" t="s">
        <v>9</v>
      </c>
      <c r="ADJ12075" s="18" t="s">
        <v>9</v>
      </c>
      <c r="ADK12075" s="18" t="s">
        <v>9</v>
      </c>
      <c r="ADL12075" s="18" t="s">
        <v>9</v>
      </c>
      <c r="ADM12075" s="18" t="s">
        <v>9</v>
      </c>
      <c r="ADN12075" s="18" t="s">
        <v>9</v>
      </c>
      <c r="ADO12075" s="18" t="s">
        <v>9</v>
      </c>
      <c r="ADP12075" s="18" t="s">
        <v>9</v>
      </c>
      <c r="ADQ12075" s="18" t="s">
        <v>9</v>
      </c>
      <c r="ADR12075" s="18" t="s">
        <v>9</v>
      </c>
      <c r="ADS12075" s="18" t="s">
        <v>9</v>
      </c>
      <c r="ADT12075" s="18" t="s">
        <v>9</v>
      </c>
      <c r="ADU12075" s="18" t="s">
        <v>9</v>
      </c>
      <c r="ADV12075" s="18" t="s">
        <v>9</v>
      </c>
      <c r="ADW12075" s="18" t="s">
        <v>9</v>
      </c>
      <c r="ADX12075" s="18" t="s">
        <v>9</v>
      </c>
      <c r="ADY12075" s="18" t="s">
        <v>9</v>
      </c>
      <c r="ADZ12075" s="18" t="s">
        <v>9</v>
      </c>
      <c r="AEA12075" s="18" t="s">
        <v>9</v>
      </c>
      <c r="AEB12075" s="18" t="s">
        <v>9</v>
      </c>
      <c r="AEC12075" s="18" t="s">
        <v>9</v>
      </c>
      <c r="AED12075" s="18" t="s">
        <v>9</v>
      </c>
      <c r="AEE12075" s="18" t="s">
        <v>9</v>
      </c>
      <c r="AEF12075" s="18" t="s">
        <v>9</v>
      </c>
      <c r="AEG12075" s="18" t="s">
        <v>9</v>
      </c>
      <c r="AEH12075" s="18" t="s">
        <v>9</v>
      </c>
      <c r="AEI12075" s="18" t="s">
        <v>9</v>
      </c>
      <c r="AEJ12075" s="18" t="s">
        <v>9</v>
      </c>
      <c r="AEK12075" s="18" t="s">
        <v>9</v>
      </c>
      <c r="AEL12075" s="18" t="s">
        <v>9</v>
      </c>
      <c r="AEM12075" s="18" t="s">
        <v>9</v>
      </c>
      <c r="AEN12075" s="18" t="s">
        <v>9</v>
      </c>
      <c r="AEO12075" s="18" t="s">
        <v>9</v>
      </c>
      <c r="AEP12075" s="18" t="s">
        <v>9</v>
      </c>
      <c r="AEQ12075" s="18" t="s">
        <v>9</v>
      </c>
      <c r="AER12075" s="18" t="s">
        <v>9</v>
      </c>
      <c r="AES12075" s="18" t="s">
        <v>9</v>
      </c>
      <c r="AET12075" s="18" t="s">
        <v>9</v>
      </c>
      <c r="AEU12075" s="18" t="s">
        <v>9</v>
      </c>
      <c r="AEV12075" s="18" t="s">
        <v>9</v>
      </c>
      <c r="AEW12075" s="18" t="s">
        <v>9</v>
      </c>
      <c r="AEX12075" s="18" t="s">
        <v>9</v>
      </c>
      <c r="AEY12075" s="18" t="s">
        <v>9</v>
      </c>
      <c r="AEZ12075" s="18" t="s">
        <v>9</v>
      </c>
      <c r="AFA12075" s="18" t="s">
        <v>9</v>
      </c>
      <c r="AFB12075" s="18" t="s">
        <v>9</v>
      </c>
      <c r="AFC12075" s="18" t="s">
        <v>9</v>
      </c>
      <c r="AFD12075" s="18" t="s">
        <v>9</v>
      </c>
      <c r="AFE12075" s="18" t="s">
        <v>9</v>
      </c>
      <c r="AFF12075" s="18" t="s">
        <v>9</v>
      </c>
      <c r="AFG12075" s="18" t="s">
        <v>9</v>
      </c>
      <c r="AFH12075" s="18" t="s">
        <v>9</v>
      </c>
      <c r="AFI12075" s="18" t="s">
        <v>9</v>
      </c>
      <c r="AFJ12075" s="18" t="s">
        <v>9</v>
      </c>
      <c r="AFK12075" s="18" t="s">
        <v>9</v>
      </c>
      <c r="AFL12075" s="18" t="s">
        <v>9</v>
      </c>
      <c r="AFM12075" s="18" t="s">
        <v>9</v>
      </c>
      <c r="AFN12075" s="18" t="s">
        <v>9</v>
      </c>
      <c r="AFO12075" s="18" t="s">
        <v>9</v>
      </c>
      <c r="AFP12075" s="18" t="s">
        <v>9</v>
      </c>
      <c r="AFQ12075" s="18" t="s">
        <v>9</v>
      </c>
      <c r="AFR12075" s="18" t="s">
        <v>9</v>
      </c>
      <c r="AFS12075" s="18" t="s">
        <v>9</v>
      </c>
      <c r="AFT12075" s="18" t="s">
        <v>9</v>
      </c>
      <c r="AFU12075" s="18" t="s">
        <v>9</v>
      </c>
      <c r="AFV12075" s="18" t="s">
        <v>9</v>
      </c>
      <c r="AFW12075" s="18" t="s">
        <v>9</v>
      </c>
      <c r="AFX12075" s="18" t="s">
        <v>9</v>
      </c>
      <c r="AFY12075" s="18" t="s">
        <v>9</v>
      </c>
      <c r="AFZ12075" s="18" t="s">
        <v>9</v>
      </c>
      <c r="AGA12075" s="18" t="s">
        <v>9</v>
      </c>
      <c r="AGB12075" s="18" t="s">
        <v>9</v>
      </c>
      <c r="AGC12075" s="18" t="s">
        <v>9</v>
      </c>
      <c r="AGD12075" s="18" t="s">
        <v>9</v>
      </c>
      <c r="AGE12075" s="18" t="s">
        <v>9</v>
      </c>
      <c r="AGF12075" s="18" t="s">
        <v>9</v>
      </c>
      <c r="AGG12075" s="18" t="s">
        <v>9</v>
      </c>
      <c r="AGH12075" s="18" t="s">
        <v>9</v>
      </c>
      <c r="AGI12075" s="18" t="s">
        <v>9</v>
      </c>
      <c r="AGJ12075" s="18" t="s">
        <v>9</v>
      </c>
      <c r="AGK12075" s="18" t="s">
        <v>9</v>
      </c>
      <c r="AGL12075" s="18" t="s">
        <v>9</v>
      </c>
      <c r="AGM12075" s="18" t="s">
        <v>9</v>
      </c>
      <c r="AGN12075" s="18" t="s">
        <v>9</v>
      </c>
      <c r="AGO12075" s="18" t="s">
        <v>9</v>
      </c>
      <c r="AGP12075" s="18" t="s">
        <v>9</v>
      </c>
      <c r="AGQ12075" s="18" t="s">
        <v>9</v>
      </c>
      <c r="AGR12075" s="18" t="s">
        <v>9</v>
      </c>
      <c r="AGS12075" s="18" t="s">
        <v>9</v>
      </c>
      <c r="AGT12075" s="18" t="s">
        <v>9</v>
      </c>
      <c r="AGU12075" s="18" t="s">
        <v>9</v>
      </c>
      <c r="AGV12075" s="18" t="s">
        <v>9</v>
      </c>
      <c r="AGW12075" s="18" t="s">
        <v>9</v>
      </c>
      <c r="AGX12075" s="18" t="s">
        <v>9</v>
      </c>
      <c r="AGY12075" s="18" t="s">
        <v>9</v>
      </c>
      <c r="AGZ12075" s="18" t="s">
        <v>9</v>
      </c>
      <c r="AHA12075" s="18" t="s">
        <v>9</v>
      </c>
      <c r="AHB12075" s="18" t="s">
        <v>9</v>
      </c>
      <c r="AHC12075" s="18" t="s">
        <v>9</v>
      </c>
      <c r="AHD12075" s="18" t="s">
        <v>9</v>
      </c>
      <c r="AHE12075" s="18" t="s">
        <v>9</v>
      </c>
      <c r="AHF12075" s="18" t="s">
        <v>9</v>
      </c>
      <c r="AHG12075" s="18" t="s">
        <v>9</v>
      </c>
      <c r="AHH12075" s="18" t="s">
        <v>9</v>
      </c>
      <c r="AHI12075" s="18" t="s">
        <v>9</v>
      </c>
      <c r="AHJ12075" s="18" t="s">
        <v>9</v>
      </c>
      <c r="AHK12075" s="18" t="s">
        <v>9</v>
      </c>
      <c r="AHL12075" s="18" t="s">
        <v>9</v>
      </c>
      <c r="AHM12075" s="18" t="s">
        <v>9</v>
      </c>
      <c r="AHN12075" s="18" t="s">
        <v>9</v>
      </c>
      <c r="AHO12075" s="18" t="s">
        <v>9</v>
      </c>
      <c r="AHP12075" s="18" t="s">
        <v>9</v>
      </c>
      <c r="AHQ12075" s="18" t="s">
        <v>9</v>
      </c>
      <c r="AHR12075" s="18" t="s">
        <v>9</v>
      </c>
      <c r="AHS12075" s="18" t="s">
        <v>9</v>
      </c>
      <c r="AHT12075" s="18" t="s">
        <v>9</v>
      </c>
      <c r="AHU12075" s="18" t="s">
        <v>9</v>
      </c>
      <c r="AHV12075" s="18" t="s">
        <v>9</v>
      </c>
      <c r="AHW12075" s="18" t="s">
        <v>9</v>
      </c>
      <c r="AHX12075" s="18" t="s">
        <v>9</v>
      </c>
      <c r="AHY12075" s="18" t="s">
        <v>9</v>
      </c>
      <c r="AHZ12075" s="18" t="s">
        <v>9</v>
      </c>
      <c r="AIA12075" s="18" t="s">
        <v>9</v>
      </c>
      <c r="AIB12075" s="18" t="s">
        <v>9</v>
      </c>
      <c r="AIC12075" s="18" t="s">
        <v>9</v>
      </c>
      <c r="AID12075" s="18" t="s">
        <v>9</v>
      </c>
      <c r="AIE12075" s="18" t="s">
        <v>9</v>
      </c>
      <c r="AIF12075" s="18" t="s">
        <v>9</v>
      </c>
      <c r="AIG12075" s="18" t="s">
        <v>9</v>
      </c>
      <c r="AIH12075" s="18" t="s">
        <v>9</v>
      </c>
      <c r="AII12075" s="18" t="s">
        <v>9</v>
      </c>
      <c r="AIJ12075" s="18" t="s">
        <v>9</v>
      </c>
      <c r="AIK12075" s="18" t="s">
        <v>9</v>
      </c>
      <c r="AIL12075" s="18" t="s">
        <v>9</v>
      </c>
      <c r="AIM12075" s="18" t="s">
        <v>9</v>
      </c>
      <c r="AIN12075" s="18" t="s">
        <v>9</v>
      </c>
      <c r="AIO12075" s="18" t="s">
        <v>9</v>
      </c>
      <c r="AIP12075" s="18" t="s">
        <v>9</v>
      </c>
      <c r="AIQ12075" s="18" t="s">
        <v>9</v>
      </c>
      <c r="AIR12075" s="18" t="s">
        <v>9</v>
      </c>
      <c r="AIS12075" s="18" t="s">
        <v>9</v>
      </c>
      <c r="AIT12075" s="18" t="s">
        <v>9</v>
      </c>
      <c r="AIU12075" s="18" t="s">
        <v>9</v>
      </c>
      <c r="AIV12075" s="18" t="s">
        <v>9</v>
      </c>
      <c r="AIW12075" s="18" t="s">
        <v>9</v>
      </c>
      <c r="AIX12075" s="18" t="s">
        <v>9</v>
      </c>
      <c r="AIY12075" s="18" t="s">
        <v>9</v>
      </c>
      <c r="AIZ12075" s="18" t="s">
        <v>9</v>
      </c>
      <c r="AJA12075" s="18" t="s">
        <v>9</v>
      </c>
      <c r="AJB12075" s="18" t="s">
        <v>9</v>
      </c>
      <c r="AJC12075" s="18" t="s">
        <v>9</v>
      </c>
      <c r="AJD12075" s="18" t="s">
        <v>9</v>
      </c>
      <c r="AJE12075" s="18" t="s">
        <v>9</v>
      </c>
      <c r="AJF12075" s="18" t="s">
        <v>9</v>
      </c>
      <c r="AJG12075" s="18" t="s">
        <v>9</v>
      </c>
      <c r="AJH12075" s="18" t="s">
        <v>9</v>
      </c>
      <c r="AJI12075" s="18" t="s">
        <v>9</v>
      </c>
      <c r="AJJ12075" s="18" t="s">
        <v>9</v>
      </c>
      <c r="AJK12075" s="18" t="s">
        <v>9</v>
      </c>
      <c r="AJL12075" s="18" t="s">
        <v>9</v>
      </c>
      <c r="AJM12075" s="18" t="s">
        <v>9</v>
      </c>
      <c r="AJN12075" s="18" t="s">
        <v>9</v>
      </c>
      <c r="AJO12075" s="18" t="s">
        <v>9</v>
      </c>
      <c r="AJP12075" s="18" t="s">
        <v>9</v>
      </c>
      <c r="AJQ12075" s="18" t="s">
        <v>9</v>
      </c>
      <c r="AJR12075" s="18" t="s">
        <v>9</v>
      </c>
      <c r="AJS12075" s="18" t="s">
        <v>9</v>
      </c>
      <c r="AJT12075" s="18" t="s">
        <v>9</v>
      </c>
      <c r="AJU12075" s="18" t="s">
        <v>9</v>
      </c>
      <c r="AJV12075" s="18" t="s">
        <v>9</v>
      </c>
      <c r="AJW12075" s="18" t="s">
        <v>9</v>
      </c>
      <c r="AJX12075" s="18" t="s">
        <v>9</v>
      </c>
      <c r="AJY12075" s="18" t="s">
        <v>9</v>
      </c>
      <c r="AJZ12075" s="18" t="s">
        <v>9</v>
      </c>
      <c r="AKA12075" s="18" t="s">
        <v>9</v>
      </c>
      <c r="AKB12075" s="18" t="s">
        <v>9</v>
      </c>
      <c r="AKC12075" s="18" t="s">
        <v>9</v>
      </c>
      <c r="AKD12075" s="18" t="s">
        <v>9</v>
      </c>
      <c r="AKE12075" s="18" t="s">
        <v>9</v>
      </c>
      <c r="AKF12075" s="18" t="s">
        <v>9</v>
      </c>
      <c r="AKG12075" s="18" t="s">
        <v>9</v>
      </c>
      <c r="AKH12075" s="18" t="s">
        <v>9</v>
      </c>
      <c r="AKI12075" s="18" t="s">
        <v>9</v>
      </c>
      <c r="AKJ12075" s="18" t="s">
        <v>9</v>
      </c>
      <c r="AKK12075" s="18" t="s">
        <v>9</v>
      </c>
      <c r="AKL12075" s="18" t="s">
        <v>9</v>
      </c>
      <c r="AKM12075" s="18" t="s">
        <v>9</v>
      </c>
      <c r="AKN12075" s="18" t="s">
        <v>9</v>
      </c>
      <c r="AKO12075" s="18" t="s">
        <v>9</v>
      </c>
      <c r="AKP12075" s="18" t="s">
        <v>9</v>
      </c>
      <c r="AKQ12075" s="18" t="s">
        <v>9</v>
      </c>
      <c r="AKR12075" s="18" t="s">
        <v>9</v>
      </c>
      <c r="AKS12075" s="18" t="s">
        <v>9</v>
      </c>
      <c r="AKT12075" s="18" t="s">
        <v>9</v>
      </c>
      <c r="AKU12075" s="18" t="s">
        <v>9</v>
      </c>
      <c r="AKV12075" s="18" t="s">
        <v>9</v>
      </c>
      <c r="AKW12075" s="18" t="s">
        <v>9</v>
      </c>
      <c r="AKX12075" s="18" t="s">
        <v>9</v>
      </c>
      <c r="AKY12075" s="18" t="s">
        <v>9</v>
      </c>
      <c r="AKZ12075" s="18" t="s">
        <v>9</v>
      </c>
      <c r="ALA12075" s="18" t="s">
        <v>9</v>
      </c>
      <c r="ALB12075" s="18" t="s">
        <v>9</v>
      </c>
      <c r="ALC12075" s="18" t="s">
        <v>9</v>
      </c>
      <c r="ALD12075" s="18" t="s">
        <v>9</v>
      </c>
      <c r="ALE12075" s="18" t="s">
        <v>9</v>
      </c>
      <c r="ALF12075" s="18" t="s">
        <v>9</v>
      </c>
      <c r="ALG12075" s="18" t="s">
        <v>9</v>
      </c>
      <c r="ALH12075" s="18" t="s">
        <v>9</v>
      </c>
      <c r="ALI12075" s="18" t="s">
        <v>9</v>
      </c>
      <c r="ALJ12075" s="18" t="s">
        <v>9</v>
      </c>
      <c r="ALK12075" s="18" t="s">
        <v>9</v>
      </c>
      <c r="ALL12075" s="18" t="s">
        <v>9</v>
      </c>
      <c r="ALM12075" s="18" t="s">
        <v>9</v>
      </c>
      <c r="ALN12075" s="18" t="s">
        <v>9</v>
      </c>
      <c r="ALO12075" s="18" t="s">
        <v>9</v>
      </c>
      <c r="ALP12075" s="18" t="s">
        <v>9</v>
      </c>
      <c r="ALQ12075" s="18" t="s">
        <v>9</v>
      </c>
      <c r="ALR12075" s="18" t="s">
        <v>9</v>
      </c>
      <c r="ALS12075" s="18" t="s">
        <v>9</v>
      </c>
      <c r="ALT12075" s="18" t="s">
        <v>9</v>
      </c>
      <c r="ALU12075" s="18" t="s">
        <v>9</v>
      </c>
      <c r="ALV12075" s="18" t="s">
        <v>9</v>
      </c>
      <c r="ALW12075" s="18" t="s">
        <v>9</v>
      </c>
      <c r="ALX12075" s="18" t="s">
        <v>9</v>
      </c>
      <c r="ALY12075" s="18" t="s">
        <v>9</v>
      </c>
      <c r="ALZ12075" s="18" t="s">
        <v>9</v>
      </c>
      <c r="AMA12075" s="18" t="s">
        <v>9</v>
      </c>
      <c r="AMB12075" s="18" t="s">
        <v>9</v>
      </c>
      <c r="AMC12075" s="18" t="s">
        <v>9</v>
      </c>
      <c r="AMD12075" s="18" t="s">
        <v>9</v>
      </c>
      <c r="AME12075" s="18" t="s">
        <v>9</v>
      </c>
      <c r="AMF12075" s="18" t="s">
        <v>9</v>
      </c>
      <c r="AMG12075" s="18" t="s">
        <v>9</v>
      </c>
      <c r="AMH12075" s="18" t="s">
        <v>9</v>
      </c>
      <c r="AMI12075" s="18" t="s">
        <v>9</v>
      </c>
      <c r="AMJ12075" s="18" t="s">
        <v>9</v>
      </c>
      <c r="AMK12075" s="18" t="s">
        <v>9</v>
      </c>
      <c r="AML12075" s="18" t="s">
        <v>9</v>
      </c>
      <c r="AMM12075" s="18" t="s">
        <v>9</v>
      </c>
      <c r="AMN12075" s="18" t="s">
        <v>9</v>
      </c>
      <c r="AMO12075" s="18" t="s">
        <v>9</v>
      </c>
      <c r="AMP12075" s="18" t="s">
        <v>9</v>
      </c>
      <c r="AMQ12075" s="18" t="s">
        <v>9</v>
      </c>
      <c r="AMR12075" s="18" t="s">
        <v>9</v>
      </c>
      <c r="AMS12075" s="18" t="s">
        <v>9</v>
      </c>
      <c r="AMT12075" s="18" t="s">
        <v>9</v>
      </c>
      <c r="AMU12075" s="18" t="s">
        <v>9</v>
      </c>
      <c r="AMV12075" s="18" t="s">
        <v>9</v>
      </c>
      <c r="AMW12075" s="18" t="s">
        <v>9</v>
      </c>
      <c r="AMX12075" s="18" t="s">
        <v>9</v>
      </c>
      <c r="AMY12075" s="18" t="s">
        <v>9</v>
      </c>
      <c r="AMZ12075" s="18" t="s">
        <v>9</v>
      </c>
      <c r="ANA12075" s="18" t="s">
        <v>9</v>
      </c>
      <c r="ANB12075" s="18" t="s">
        <v>9</v>
      </c>
      <c r="ANC12075" s="18" t="s">
        <v>9</v>
      </c>
      <c r="AND12075" s="18" t="s">
        <v>9</v>
      </c>
      <c r="ANE12075" s="18" t="s">
        <v>9</v>
      </c>
      <c r="ANF12075" s="18" t="s">
        <v>9</v>
      </c>
      <c r="ANG12075" s="18" t="s">
        <v>9</v>
      </c>
      <c r="ANH12075" s="18" t="s">
        <v>9</v>
      </c>
      <c r="ANI12075" s="18" t="s">
        <v>9</v>
      </c>
      <c r="ANJ12075" s="18" t="s">
        <v>9</v>
      </c>
      <c r="ANK12075" s="18" t="s">
        <v>9</v>
      </c>
      <c r="ANL12075" s="18" t="s">
        <v>9</v>
      </c>
      <c r="ANM12075" s="18" t="s">
        <v>9</v>
      </c>
      <c r="ANN12075" s="18" t="s">
        <v>9</v>
      </c>
      <c r="ANO12075" s="18" t="s">
        <v>9</v>
      </c>
      <c r="ANP12075" s="18" t="s">
        <v>9</v>
      </c>
      <c r="ANQ12075" s="18" t="s">
        <v>9</v>
      </c>
      <c r="ANR12075" s="18" t="s">
        <v>9</v>
      </c>
      <c r="ANS12075" s="18" t="s">
        <v>9</v>
      </c>
      <c r="ANT12075" s="18" t="s">
        <v>9</v>
      </c>
      <c r="ANU12075" s="18" t="s">
        <v>9</v>
      </c>
      <c r="ANV12075" s="18" t="s">
        <v>9</v>
      </c>
      <c r="ANW12075" s="18" t="s">
        <v>9</v>
      </c>
      <c r="ANX12075" s="18" t="s">
        <v>9</v>
      </c>
      <c r="ANY12075" s="18" t="s">
        <v>9</v>
      </c>
      <c r="ANZ12075" s="18" t="s">
        <v>9</v>
      </c>
      <c r="AOA12075" s="18" t="s">
        <v>9</v>
      </c>
      <c r="AOB12075" s="18" t="s">
        <v>9</v>
      </c>
      <c r="AOC12075" s="18" t="s">
        <v>9</v>
      </c>
      <c r="AOD12075" s="18" t="s">
        <v>9</v>
      </c>
      <c r="AOE12075" s="18" t="s">
        <v>9</v>
      </c>
      <c r="AOF12075" s="18" t="s">
        <v>9</v>
      </c>
      <c r="AOG12075" s="18" t="s">
        <v>9</v>
      </c>
      <c r="AOH12075" s="18" t="s">
        <v>9</v>
      </c>
      <c r="AOI12075" s="18" t="s">
        <v>9</v>
      </c>
      <c r="AOJ12075" s="18" t="s">
        <v>9</v>
      </c>
      <c r="AOK12075" s="18" t="s">
        <v>9</v>
      </c>
      <c r="AOL12075" s="18" t="s">
        <v>9</v>
      </c>
      <c r="AOM12075" s="18" t="s">
        <v>9</v>
      </c>
      <c r="AON12075" s="18" t="s">
        <v>9</v>
      </c>
      <c r="AOO12075" s="18" t="s">
        <v>9</v>
      </c>
      <c r="AOP12075" s="18" t="s">
        <v>9</v>
      </c>
      <c r="AOQ12075" s="18" t="s">
        <v>9</v>
      </c>
      <c r="AOR12075" s="18" t="s">
        <v>9</v>
      </c>
      <c r="AOS12075" s="18" t="s">
        <v>9</v>
      </c>
      <c r="AOT12075" s="18" t="s">
        <v>9</v>
      </c>
      <c r="AOU12075" s="18" t="s">
        <v>9</v>
      </c>
      <c r="AOV12075" s="18" t="s">
        <v>9</v>
      </c>
      <c r="AOW12075" s="18" t="s">
        <v>9</v>
      </c>
      <c r="AOX12075" s="18" t="s">
        <v>9</v>
      </c>
      <c r="AOY12075" s="18" t="s">
        <v>9</v>
      </c>
      <c r="AOZ12075" s="18" t="s">
        <v>9</v>
      </c>
      <c r="APA12075" s="18" t="s">
        <v>9</v>
      </c>
      <c r="APB12075" s="18" t="s">
        <v>9</v>
      </c>
      <c r="APC12075" s="18" t="s">
        <v>9</v>
      </c>
      <c r="APD12075" s="18" t="s">
        <v>9</v>
      </c>
      <c r="APE12075" s="18" t="s">
        <v>9</v>
      </c>
      <c r="APF12075" s="18" t="s">
        <v>9</v>
      </c>
      <c r="APG12075" s="18" t="s">
        <v>9</v>
      </c>
      <c r="APH12075" s="18" t="s">
        <v>9</v>
      </c>
      <c r="API12075" s="18" t="s">
        <v>9</v>
      </c>
      <c r="APJ12075" s="18" t="s">
        <v>9</v>
      </c>
      <c r="APK12075" s="18" t="s">
        <v>9</v>
      </c>
      <c r="APL12075" s="18" t="s">
        <v>9</v>
      </c>
      <c r="APM12075" s="18" t="s">
        <v>9</v>
      </c>
      <c r="APN12075" s="18" t="s">
        <v>9</v>
      </c>
      <c r="APO12075" s="18" t="s">
        <v>9</v>
      </c>
      <c r="APP12075" s="18" t="s">
        <v>9</v>
      </c>
      <c r="APQ12075" s="18" t="s">
        <v>9</v>
      </c>
      <c r="APR12075" s="18" t="s">
        <v>9</v>
      </c>
      <c r="APS12075" s="18" t="s">
        <v>9</v>
      </c>
      <c r="APT12075" s="18" t="s">
        <v>9</v>
      </c>
      <c r="APU12075" s="18" t="s">
        <v>9</v>
      </c>
      <c r="APV12075" s="18" t="s">
        <v>9</v>
      </c>
      <c r="APW12075" s="18" t="s">
        <v>9</v>
      </c>
      <c r="APX12075" s="18" t="s">
        <v>9</v>
      </c>
      <c r="APY12075" s="18" t="s">
        <v>9</v>
      </c>
      <c r="APZ12075" s="18" t="s">
        <v>9</v>
      </c>
      <c r="AQA12075" s="18" t="s">
        <v>9</v>
      </c>
      <c r="AQB12075" s="18" t="s">
        <v>9</v>
      </c>
      <c r="AQC12075" s="18" t="s">
        <v>9</v>
      </c>
      <c r="AQD12075" s="18" t="s">
        <v>9</v>
      </c>
      <c r="AQE12075" s="18" t="s">
        <v>9</v>
      </c>
      <c r="AQF12075" s="18" t="s">
        <v>9</v>
      </c>
      <c r="AQG12075" s="18" t="s">
        <v>9</v>
      </c>
      <c r="AQH12075" s="18" t="s">
        <v>9</v>
      </c>
      <c r="AQI12075" s="18" t="s">
        <v>9</v>
      </c>
      <c r="AQJ12075" s="18" t="s">
        <v>9</v>
      </c>
      <c r="AQK12075" s="18" t="s">
        <v>9</v>
      </c>
      <c r="AQL12075" s="18" t="s">
        <v>9</v>
      </c>
      <c r="AQM12075" s="18" t="s">
        <v>9</v>
      </c>
      <c r="AQN12075" s="18" t="s">
        <v>9</v>
      </c>
      <c r="AQO12075" s="18" t="s">
        <v>9</v>
      </c>
      <c r="AQP12075" s="18" t="s">
        <v>9</v>
      </c>
      <c r="AQQ12075" s="18" t="s">
        <v>9</v>
      </c>
      <c r="AQR12075" s="18" t="s">
        <v>9</v>
      </c>
      <c r="AQS12075" s="18" t="s">
        <v>9</v>
      </c>
      <c r="AQT12075" s="18" t="s">
        <v>9</v>
      </c>
      <c r="AQU12075" s="18" t="s">
        <v>9</v>
      </c>
      <c r="AQV12075" s="18" t="s">
        <v>9</v>
      </c>
      <c r="AQW12075" s="18" t="s">
        <v>9</v>
      </c>
      <c r="AQX12075" s="18" t="s">
        <v>9</v>
      </c>
      <c r="AQY12075" s="18" t="s">
        <v>9</v>
      </c>
      <c r="AQZ12075" s="18" t="s">
        <v>9</v>
      </c>
      <c r="ARA12075" s="18" t="s">
        <v>9</v>
      </c>
      <c r="ARB12075" s="18" t="s">
        <v>9</v>
      </c>
      <c r="ARC12075" s="18" t="s">
        <v>9</v>
      </c>
      <c r="ARD12075" s="18" t="s">
        <v>9</v>
      </c>
      <c r="ARE12075" s="18" t="s">
        <v>9</v>
      </c>
      <c r="ARF12075" s="18" t="s">
        <v>9</v>
      </c>
      <c r="ARG12075" s="18" t="s">
        <v>9</v>
      </c>
      <c r="ARH12075" s="18" t="s">
        <v>9</v>
      </c>
      <c r="ARI12075" s="18" t="s">
        <v>9</v>
      </c>
      <c r="ARJ12075" s="18" t="s">
        <v>9</v>
      </c>
      <c r="ARK12075" s="18" t="s">
        <v>9</v>
      </c>
      <c r="ARL12075" s="18" t="s">
        <v>9</v>
      </c>
      <c r="ARM12075" s="18" t="s">
        <v>9</v>
      </c>
      <c r="ARN12075" s="18" t="s">
        <v>9</v>
      </c>
      <c r="ARO12075" s="18" t="s">
        <v>9</v>
      </c>
      <c r="ARP12075" s="18" t="s">
        <v>9</v>
      </c>
      <c r="ARQ12075" s="18" t="s">
        <v>9</v>
      </c>
      <c r="ARR12075" s="18" t="s">
        <v>9</v>
      </c>
      <c r="ARS12075" s="18" t="s">
        <v>9</v>
      </c>
      <c r="ART12075" s="18" t="s">
        <v>9</v>
      </c>
      <c r="ARU12075" s="18" t="s">
        <v>9</v>
      </c>
      <c r="ARV12075" s="18" t="s">
        <v>9</v>
      </c>
      <c r="ARW12075" s="18" t="s">
        <v>9</v>
      </c>
      <c r="ARX12075" s="18" t="s">
        <v>9</v>
      </c>
      <c r="ARY12075" s="18" t="s">
        <v>9</v>
      </c>
      <c r="ARZ12075" s="18" t="s">
        <v>9</v>
      </c>
      <c r="ASA12075" s="18" t="s">
        <v>9</v>
      </c>
      <c r="ASB12075" s="18" t="s">
        <v>9</v>
      </c>
      <c r="ASC12075" s="18" t="s">
        <v>9</v>
      </c>
      <c r="ASD12075" s="18" t="s">
        <v>9</v>
      </c>
      <c r="ASE12075" s="18" t="s">
        <v>9</v>
      </c>
      <c r="ASF12075" s="18" t="s">
        <v>9</v>
      </c>
      <c r="ASG12075" s="18" t="s">
        <v>9</v>
      </c>
      <c r="ASH12075" s="18" t="s">
        <v>9</v>
      </c>
      <c r="ASI12075" s="18" t="s">
        <v>9</v>
      </c>
      <c r="ASJ12075" s="18" t="s">
        <v>9</v>
      </c>
      <c r="ASK12075" s="18" t="s">
        <v>9</v>
      </c>
      <c r="ASL12075" s="18" t="s">
        <v>9</v>
      </c>
      <c r="ASM12075" s="18" t="s">
        <v>9</v>
      </c>
      <c r="ASN12075" s="18" t="s">
        <v>9</v>
      </c>
      <c r="ASO12075" s="18" t="s">
        <v>9</v>
      </c>
      <c r="ASP12075" s="18" t="s">
        <v>9</v>
      </c>
      <c r="ASQ12075" s="18" t="s">
        <v>9</v>
      </c>
      <c r="ASR12075" s="18" t="s">
        <v>9</v>
      </c>
      <c r="ASS12075" s="18" t="s">
        <v>9</v>
      </c>
      <c r="AST12075" s="18" t="s">
        <v>9</v>
      </c>
      <c r="ASU12075" s="18" t="s">
        <v>9</v>
      </c>
      <c r="ASV12075" s="18" t="s">
        <v>9</v>
      </c>
      <c r="ASW12075" s="18" t="s">
        <v>9</v>
      </c>
      <c r="ASX12075" s="18" t="s">
        <v>9</v>
      </c>
      <c r="ASY12075" s="18" t="s">
        <v>9</v>
      </c>
      <c r="ASZ12075" s="18" t="s">
        <v>9</v>
      </c>
      <c r="ATA12075" s="18" t="s">
        <v>9</v>
      </c>
      <c r="ATB12075" s="18" t="s">
        <v>9</v>
      </c>
      <c r="ATC12075" s="18" t="s">
        <v>9</v>
      </c>
      <c r="ATD12075" s="18" t="s">
        <v>9</v>
      </c>
      <c r="ATE12075" s="18" t="s">
        <v>9</v>
      </c>
      <c r="ATF12075" s="18" t="s">
        <v>9</v>
      </c>
      <c r="ATG12075" s="18" t="s">
        <v>9</v>
      </c>
      <c r="ATH12075" s="18" t="s">
        <v>9</v>
      </c>
      <c r="ATI12075" s="18" t="s">
        <v>9</v>
      </c>
      <c r="ATJ12075" s="18" t="s">
        <v>9</v>
      </c>
      <c r="ATK12075" s="18" t="s">
        <v>9</v>
      </c>
      <c r="ATL12075" s="18" t="s">
        <v>9</v>
      </c>
      <c r="ATM12075" s="18" t="s">
        <v>9</v>
      </c>
      <c r="ATN12075" s="18" t="s">
        <v>9</v>
      </c>
      <c r="ATO12075" s="18" t="s">
        <v>9</v>
      </c>
      <c r="ATP12075" s="18" t="s">
        <v>9</v>
      </c>
      <c r="ATQ12075" s="18" t="s">
        <v>9</v>
      </c>
      <c r="ATR12075" s="18" t="s">
        <v>9</v>
      </c>
      <c r="ATS12075" s="18" t="s">
        <v>9</v>
      </c>
      <c r="ATT12075" s="18" t="s">
        <v>9</v>
      </c>
      <c r="ATU12075" s="18" t="s">
        <v>9</v>
      </c>
      <c r="ATV12075" s="18" t="s">
        <v>9</v>
      </c>
      <c r="ATW12075" s="18" t="s">
        <v>9</v>
      </c>
      <c r="ATX12075" s="18" t="s">
        <v>9</v>
      </c>
      <c r="ATY12075" s="18" t="s">
        <v>9</v>
      </c>
      <c r="ATZ12075" s="18" t="s">
        <v>9</v>
      </c>
      <c r="AUA12075" s="18" t="s">
        <v>9</v>
      </c>
      <c r="AUB12075" s="18" t="s">
        <v>9</v>
      </c>
      <c r="AUC12075" s="18" t="s">
        <v>9</v>
      </c>
      <c r="AUD12075" s="18" t="s">
        <v>9</v>
      </c>
      <c r="AUE12075" s="18" t="s">
        <v>9</v>
      </c>
      <c r="AUF12075" s="18" t="s">
        <v>9</v>
      </c>
      <c r="AUG12075" s="18" t="s">
        <v>9</v>
      </c>
      <c r="AUH12075" s="18" t="s">
        <v>9</v>
      </c>
      <c r="AUI12075" s="18" t="s">
        <v>9</v>
      </c>
      <c r="AUJ12075" s="18" t="s">
        <v>9</v>
      </c>
      <c r="AUK12075" s="18" t="s">
        <v>9</v>
      </c>
      <c r="AUL12075" s="18" t="s">
        <v>9</v>
      </c>
      <c r="AUM12075" s="18" t="s">
        <v>9</v>
      </c>
      <c r="AUN12075" s="18" t="s">
        <v>9</v>
      </c>
      <c r="AUO12075" s="18" t="s">
        <v>9</v>
      </c>
      <c r="AUP12075" s="18" t="s">
        <v>9</v>
      </c>
      <c r="AUQ12075" s="18" t="s">
        <v>9</v>
      </c>
      <c r="AUR12075" s="18" t="s">
        <v>9</v>
      </c>
      <c r="AUS12075" s="18" t="s">
        <v>9</v>
      </c>
      <c r="AUT12075" s="18" t="s">
        <v>9</v>
      </c>
      <c r="AUU12075" s="18" t="s">
        <v>9</v>
      </c>
      <c r="AUV12075" s="18" t="s">
        <v>9</v>
      </c>
      <c r="AUW12075" s="18" t="s">
        <v>9</v>
      </c>
      <c r="AUX12075" s="18" t="s">
        <v>9</v>
      </c>
      <c r="AUY12075" s="18" t="s">
        <v>9</v>
      </c>
      <c r="AUZ12075" s="18" t="s">
        <v>9</v>
      </c>
      <c r="AVA12075" s="18" t="s">
        <v>9</v>
      </c>
      <c r="AVB12075" s="18" t="s">
        <v>9</v>
      </c>
      <c r="AVC12075" s="18" t="s">
        <v>9</v>
      </c>
      <c r="AVD12075" s="18" t="s">
        <v>9</v>
      </c>
      <c r="AVE12075" s="18" t="s">
        <v>9</v>
      </c>
      <c r="AVF12075" s="18" t="s">
        <v>9</v>
      </c>
      <c r="AVG12075" s="18" t="s">
        <v>9</v>
      </c>
      <c r="AVH12075" s="18" t="s">
        <v>9</v>
      </c>
      <c r="AVI12075" s="18" t="s">
        <v>9</v>
      </c>
      <c r="AVJ12075" s="18" t="s">
        <v>9</v>
      </c>
      <c r="AVK12075" s="18" t="s">
        <v>9</v>
      </c>
      <c r="AVL12075" s="18" t="s">
        <v>9</v>
      </c>
      <c r="AVM12075" s="18" t="s">
        <v>9</v>
      </c>
      <c r="AVN12075" s="18" t="s">
        <v>9</v>
      </c>
      <c r="AVO12075" s="18" t="s">
        <v>9</v>
      </c>
      <c r="AVP12075" s="18" t="s">
        <v>9</v>
      </c>
      <c r="AVQ12075" s="18" t="s">
        <v>9</v>
      </c>
      <c r="AVR12075" s="18" t="s">
        <v>9</v>
      </c>
      <c r="AVS12075" s="18" t="s">
        <v>9</v>
      </c>
      <c r="AVT12075" s="18" t="s">
        <v>9</v>
      </c>
      <c r="AVU12075" s="18" t="s">
        <v>9</v>
      </c>
      <c r="AVV12075" s="18" t="s">
        <v>9</v>
      </c>
      <c r="AVW12075" s="18" t="s">
        <v>9</v>
      </c>
      <c r="AVX12075" s="18" t="s">
        <v>9</v>
      </c>
      <c r="AVY12075" s="18" t="s">
        <v>9</v>
      </c>
      <c r="AVZ12075" s="18" t="s">
        <v>9</v>
      </c>
      <c r="AWA12075" s="18" t="s">
        <v>9</v>
      </c>
      <c r="AWB12075" s="18" t="s">
        <v>9</v>
      </c>
      <c r="AWC12075" s="18" t="s">
        <v>9</v>
      </c>
      <c r="AWD12075" s="18" t="s">
        <v>9</v>
      </c>
      <c r="AWE12075" s="18" t="s">
        <v>9</v>
      </c>
      <c r="AWF12075" s="18" t="s">
        <v>9</v>
      </c>
      <c r="AWG12075" s="18" t="s">
        <v>9</v>
      </c>
      <c r="AWH12075" s="18" t="s">
        <v>9</v>
      </c>
      <c r="AWI12075" s="18" t="s">
        <v>9</v>
      </c>
      <c r="AWJ12075" s="18" t="s">
        <v>9</v>
      </c>
      <c r="AWK12075" s="18" t="s">
        <v>9</v>
      </c>
      <c r="AWL12075" s="18" t="s">
        <v>9</v>
      </c>
      <c r="AWM12075" s="18" t="s">
        <v>9</v>
      </c>
      <c r="AWN12075" s="18" t="s">
        <v>9</v>
      </c>
      <c r="AWO12075" s="18" t="s">
        <v>9</v>
      </c>
      <c r="AWP12075" s="18" t="s">
        <v>9</v>
      </c>
      <c r="AWQ12075" s="18" t="s">
        <v>9</v>
      </c>
      <c r="AWR12075" s="18" t="s">
        <v>9</v>
      </c>
      <c r="AWS12075" s="18" t="s">
        <v>9</v>
      </c>
      <c r="AWT12075" s="18" t="s">
        <v>9</v>
      </c>
      <c r="AWU12075" s="18" t="s">
        <v>9</v>
      </c>
      <c r="AWV12075" s="18" t="s">
        <v>9</v>
      </c>
      <c r="AWW12075" s="18" t="s">
        <v>9</v>
      </c>
      <c r="AWX12075" s="18" t="s">
        <v>9</v>
      </c>
      <c r="AWY12075" s="18" t="s">
        <v>9</v>
      </c>
      <c r="AWZ12075" s="18" t="s">
        <v>9</v>
      </c>
      <c r="AXA12075" s="18" t="s">
        <v>9</v>
      </c>
      <c r="AXB12075" s="18" t="s">
        <v>9</v>
      </c>
      <c r="AXC12075" s="18" t="s">
        <v>9</v>
      </c>
      <c r="AXD12075" s="18" t="s">
        <v>9</v>
      </c>
      <c r="AXE12075" s="18" t="s">
        <v>9</v>
      </c>
      <c r="AXF12075" s="18" t="s">
        <v>9</v>
      </c>
      <c r="AXG12075" s="18" t="s">
        <v>9</v>
      </c>
      <c r="AXH12075" s="18" t="s">
        <v>9</v>
      </c>
      <c r="AXI12075" s="18" t="s">
        <v>9</v>
      </c>
      <c r="AXJ12075" s="18" t="s">
        <v>9</v>
      </c>
      <c r="AXK12075" s="18" t="s">
        <v>9</v>
      </c>
      <c r="AXL12075" s="18" t="s">
        <v>9</v>
      </c>
      <c r="AXM12075" s="18" t="s">
        <v>9</v>
      </c>
      <c r="AXN12075" s="18" t="s">
        <v>9</v>
      </c>
      <c r="AXO12075" s="18" t="s">
        <v>9</v>
      </c>
      <c r="AXP12075" s="18" t="s">
        <v>9</v>
      </c>
      <c r="AXQ12075" s="18" t="s">
        <v>9</v>
      </c>
      <c r="AXR12075" s="18" t="s">
        <v>9</v>
      </c>
      <c r="AXS12075" s="18" t="s">
        <v>9</v>
      </c>
      <c r="AXT12075" s="18" t="s">
        <v>9</v>
      </c>
      <c r="AXU12075" s="18" t="s">
        <v>9</v>
      </c>
      <c r="AXV12075" s="18" t="s">
        <v>9</v>
      </c>
      <c r="AXW12075" s="18" t="s">
        <v>9</v>
      </c>
      <c r="AXX12075" s="18" t="s">
        <v>9</v>
      </c>
      <c r="AXY12075" s="18" t="s">
        <v>9</v>
      </c>
      <c r="AXZ12075" s="18" t="s">
        <v>9</v>
      </c>
      <c r="AYA12075" s="18" t="s">
        <v>9</v>
      </c>
      <c r="AYB12075" s="18" t="s">
        <v>9</v>
      </c>
      <c r="AYC12075" s="18" t="s">
        <v>9</v>
      </c>
      <c r="AYD12075" s="18" t="s">
        <v>9</v>
      </c>
      <c r="AYE12075" s="18" t="s">
        <v>9</v>
      </c>
      <c r="AYF12075" s="18" t="s">
        <v>9</v>
      </c>
      <c r="AYG12075" s="18" t="s">
        <v>9</v>
      </c>
      <c r="AYH12075" s="18" t="s">
        <v>9</v>
      </c>
      <c r="AYI12075" s="18" t="s">
        <v>9</v>
      </c>
      <c r="AYJ12075" s="18" t="s">
        <v>9</v>
      </c>
      <c r="AYK12075" s="18" t="s">
        <v>9</v>
      </c>
      <c r="AYL12075" s="18" t="s">
        <v>9</v>
      </c>
      <c r="AYM12075" s="18" t="s">
        <v>9</v>
      </c>
      <c r="AYN12075" s="18" t="s">
        <v>9</v>
      </c>
      <c r="AYO12075" s="18" t="s">
        <v>9</v>
      </c>
      <c r="AYP12075" s="18" t="s">
        <v>9</v>
      </c>
      <c r="AYQ12075" s="18" t="s">
        <v>9</v>
      </c>
      <c r="AYR12075" s="18" t="s">
        <v>9</v>
      </c>
      <c r="AYS12075" s="18" t="s">
        <v>9</v>
      </c>
      <c r="AYT12075" s="18" t="s">
        <v>9</v>
      </c>
      <c r="AYU12075" s="18" t="s">
        <v>9</v>
      </c>
      <c r="AYV12075" s="18" t="s">
        <v>9</v>
      </c>
      <c r="AYW12075" s="18" t="s">
        <v>9</v>
      </c>
      <c r="AYX12075" s="18" t="s">
        <v>9</v>
      </c>
      <c r="AYY12075" s="18" t="s">
        <v>9</v>
      </c>
      <c r="AYZ12075" s="18" t="s">
        <v>9</v>
      </c>
      <c r="AZA12075" s="18" t="s">
        <v>9</v>
      </c>
      <c r="AZB12075" s="18" t="s">
        <v>9</v>
      </c>
      <c r="AZC12075" s="18" t="s">
        <v>9</v>
      </c>
      <c r="AZD12075" s="18" t="s">
        <v>9</v>
      </c>
      <c r="AZE12075" s="18" t="s">
        <v>9</v>
      </c>
      <c r="AZF12075" s="18" t="s">
        <v>9</v>
      </c>
      <c r="AZG12075" s="18" t="s">
        <v>9</v>
      </c>
      <c r="AZH12075" s="18" t="s">
        <v>9</v>
      </c>
      <c r="AZI12075" s="18" t="s">
        <v>9</v>
      </c>
      <c r="AZJ12075" s="18" t="s">
        <v>9</v>
      </c>
      <c r="AZK12075" s="18" t="s">
        <v>9</v>
      </c>
      <c r="AZL12075" s="18" t="s">
        <v>9</v>
      </c>
      <c r="AZM12075" s="18" t="s">
        <v>9</v>
      </c>
      <c r="AZN12075" s="18" t="s">
        <v>9</v>
      </c>
      <c r="AZO12075" s="18" t="s">
        <v>9</v>
      </c>
      <c r="AZP12075" s="18" t="s">
        <v>9</v>
      </c>
      <c r="AZQ12075" s="18" t="s">
        <v>9</v>
      </c>
      <c r="AZR12075" s="18" t="s">
        <v>9</v>
      </c>
      <c r="AZS12075" s="18" t="s">
        <v>9</v>
      </c>
      <c r="AZT12075" s="18" t="s">
        <v>9</v>
      </c>
      <c r="AZU12075" s="18" t="s">
        <v>9</v>
      </c>
      <c r="AZV12075" s="18" t="s">
        <v>9</v>
      </c>
      <c r="AZW12075" s="18" t="s">
        <v>9</v>
      </c>
      <c r="AZX12075" s="18" t="s">
        <v>9</v>
      </c>
      <c r="AZY12075" s="18" t="s">
        <v>9</v>
      </c>
      <c r="AZZ12075" s="18" t="s">
        <v>9</v>
      </c>
      <c r="BAA12075" s="18" t="s">
        <v>9</v>
      </c>
      <c r="BAB12075" s="18" t="s">
        <v>9</v>
      </c>
      <c r="BAC12075" s="18" t="s">
        <v>9</v>
      </c>
      <c r="BAD12075" s="18" t="s">
        <v>9</v>
      </c>
      <c r="BAE12075" s="18" t="s">
        <v>9</v>
      </c>
      <c r="BAF12075" s="18" t="s">
        <v>9</v>
      </c>
      <c r="BAG12075" s="18" t="s">
        <v>9</v>
      </c>
      <c r="BAH12075" s="18" t="s">
        <v>9</v>
      </c>
      <c r="BAI12075" s="18" t="s">
        <v>9</v>
      </c>
      <c r="BAJ12075" s="18" t="s">
        <v>9</v>
      </c>
      <c r="BAK12075" s="18" t="s">
        <v>9</v>
      </c>
      <c r="BAL12075" s="18" t="s">
        <v>9</v>
      </c>
      <c r="BAM12075" s="18" t="s">
        <v>9</v>
      </c>
      <c r="BAN12075" s="18" t="s">
        <v>9</v>
      </c>
      <c r="BAO12075" s="18" t="s">
        <v>9</v>
      </c>
      <c r="BAP12075" s="18" t="s">
        <v>9</v>
      </c>
      <c r="BAQ12075" s="18" t="s">
        <v>9</v>
      </c>
      <c r="BAR12075" s="18" t="s">
        <v>9</v>
      </c>
      <c r="BAS12075" s="18" t="s">
        <v>9</v>
      </c>
      <c r="BAT12075" s="18" t="s">
        <v>9</v>
      </c>
      <c r="BAU12075" s="18" t="s">
        <v>9</v>
      </c>
      <c r="BAV12075" s="18" t="s">
        <v>9</v>
      </c>
      <c r="BAW12075" s="18" t="s">
        <v>9</v>
      </c>
      <c r="BAX12075" s="18" t="s">
        <v>9</v>
      </c>
      <c r="BAY12075" s="18" t="s">
        <v>9</v>
      </c>
      <c r="BAZ12075" s="18" t="s">
        <v>9</v>
      </c>
      <c r="BBA12075" s="18" t="s">
        <v>9</v>
      </c>
      <c r="BBB12075" s="18" t="s">
        <v>9</v>
      </c>
      <c r="BBC12075" s="18" t="s">
        <v>9</v>
      </c>
      <c r="BBD12075" s="18" t="s">
        <v>9</v>
      </c>
      <c r="BBE12075" s="18" t="s">
        <v>9</v>
      </c>
      <c r="BBF12075" s="18" t="s">
        <v>9</v>
      </c>
      <c r="BBG12075" s="18" t="s">
        <v>9</v>
      </c>
      <c r="BBH12075" s="18" t="s">
        <v>9</v>
      </c>
      <c r="BBI12075" s="18" t="s">
        <v>9</v>
      </c>
      <c r="BBJ12075" s="18" t="s">
        <v>9</v>
      </c>
      <c r="BBK12075" s="18" t="s">
        <v>9</v>
      </c>
      <c r="BBL12075" s="18" t="s">
        <v>9</v>
      </c>
      <c r="BBM12075" s="18" t="s">
        <v>9</v>
      </c>
      <c r="BBN12075" s="18" t="s">
        <v>9</v>
      </c>
      <c r="BBO12075" s="18" t="s">
        <v>9</v>
      </c>
      <c r="BBP12075" s="18" t="s">
        <v>9</v>
      </c>
      <c r="BBQ12075" s="18" t="s">
        <v>9</v>
      </c>
      <c r="BBR12075" s="18" t="s">
        <v>9</v>
      </c>
      <c r="BBS12075" s="18" t="s">
        <v>9</v>
      </c>
      <c r="BBT12075" s="18" t="s">
        <v>9</v>
      </c>
      <c r="BBU12075" s="18" t="s">
        <v>9</v>
      </c>
      <c r="BBV12075" s="18" t="s">
        <v>9</v>
      </c>
      <c r="BBW12075" s="18" t="s">
        <v>9</v>
      </c>
      <c r="BBX12075" s="18" t="s">
        <v>9</v>
      </c>
      <c r="BBY12075" s="18" t="s">
        <v>9</v>
      </c>
      <c r="BBZ12075" s="18" t="s">
        <v>9</v>
      </c>
      <c r="BCA12075" s="18" t="s">
        <v>9</v>
      </c>
      <c r="BCB12075" s="18" t="s">
        <v>9</v>
      </c>
      <c r="BCC12075" s="18" t="s">
        <v>9</v>
      </c>
      <c r="BCD12075" s="18" t="s">
        <v>9</v>
      </c>
      <c r="BCE12075" s="18" t="s">
        <v>9</v>
      </c>
      <c r="BCF12075" s="18" t="s">
        <v>9</v>
      </c>
      <c r="BCG12075" s="18" t="s">
        <v>9</v>
      </c>
      <c r="BCH12075" s="18" t="s">
        <v>9</v>
      </c>
      <c r="BCI12075" s="18" t="s">
        <v>9</v>
      </c>
      <c r="BCJ12075" s="18" t="s">
        <v>9</v>
      </c>
      <c r="BCK12075" s="18" t="s">
        <v>9</v>
      </c>
      <c r="BCL12075" s="18" t="s">
        <v>9</v>
      </c>
      <c r="BCM12075" s="18" t="s">
        <v>9</v>
      </c>
      <c r="BCN12075" s="18" t="s">
        <v>9</v>
      </c>
      <c r="BCO12075" s="18" t="s">
        <v>9</v>
      </c>
      <c r="BCP12075" s="18" t="s">
        <v>9</v>
      </c>
      <c r="BCQ12075" s="18" t="s">
        <v>9</v>
      </c>
      <c r="BCR12075" s="18" t="s">
        <v>9</v>
      </c>
      <c r="BCS12075" s="18" t="s">
        <v>9</v>
      </c>
      <c r="BCT12075" s="18" t="s">
        <v>9</v>
      </c>
      <c r="BCU12075" s="18" t="s">
        <v>9</v>
      </c>
      <c r="BCV12075" s="18" t="s">
        <v>9</v>
      </c>
      <c r="BCW12075" s="18" t="s">
        <v>9</v>
      </c>
      <c r="BCX12075" s="18" t="s">
        <v>9</v>
      </c>
      <c r="BCY12075" s="18" t="s">
        <v>9</v>
      </c>
      <c r="BCZ12075" s="18" t="s">
        <v>9</v>
      </c>
      <c r="BDA12075" s="18" t="s">
        <v>9</v>
      </c>
      <c r="BDB12075" s="18" t="s">
        <v>9</v>
      </c>
      <c r="BDC12075" s="18" t="s">
        <v>9</v>
      </c>
      <c r="BDD12075" s="18" t="s">
        <v>9</v>
      </c>
      <c r="BDE12075" s="18" t="s">
        <v>9</v>
      </c>
      <c r="BDF12075" s="18" t="s">
        <v>9</v>
      </c>
      <c r="BDG12075" s="18" t="s">
        <v>9</v>
      </c>
      <c r="BDH12075" s="18" t="s">
        <v>9</v>
      </c>
      <c r="BDI12075" s="18" t="s">
        <v>9</v>
      </c>
      <c r="BDJ12075" s="18" t="s">
        <v>9</v>
      </c>
      <c r="BDK12075" s="18" t="s">
        <v>9</v>
      </c>
      <c r="BDL12075" s="18" t="s">
        <v>9</v>
      </c>
      <c r="BDM12075" s="18" t="s">
        <v>9</v>
      </c>
      <c r="BDN12075" s="18" t="s">
        <v>9</v>
      </c>
      <c r="BDO12075" s="18" t="s">
        <v>9</v>
      </c>
      <c r="BDP12075" s="18" t="s">
        <v>9</v>
      </c>
      <c r="BDQ12075" s="18" t="s">
        <v>9</v>
      </c>
      <c r="BDR12075" s="18" t="s">
        <v>9</v>
      </c>
      <c r="BDS12075" s="18" t="s">
        <v>9</v>
      </c>
      <c r="BDT12075" s="18" t="s">
        <v>9</v>
      </c>
      <c r="BDU12075" s="18" t="s">
        <v>9</v>
      </c>
      <c r="BDV12075" s="18" t="s">
        <v>9</v>
      </c>
      <c r="BDW12075" s="18" t="s">
        <v>9</v>
      </c>
      <c r="BDX12075" s="18" t="s">
        <v>9</v>
      </c>
      <c r="BDY12075" s="18" t="s">
        <v>9</v>
      </c>
      <c r="BDZ12075" s="18" t="s">
        <v>9</v>
      </c>
      <c r="BEA12075" s="18" t="s">
        <v>9</v>
      </c>
      <c r="BEB12075" s="18" t="s">
        <v>9</v>
      </c>
      <c r="BEC12075" s="18" t="s">
        <v>9</v>
      </c>
      <c r="BED12075" s="18" t="s">
        <v>9</v>
      </c>
      <c r="BEE12075" s="18" t="s">
        <v>9</v>
      </c>
      <c r="BEF12075" s="18" t="s">
        <v>9</v>
      </c>
      <c r="BEG12075" s="18" t="s">
        <v>9</v>
      </c>
      <c r="BEH12075" s="18" t="s">
        <v>9</v>
      </c>
      <c r="BEI12075" s="18" t="s">
        <v>9</v>
      </c>
      <c r="BEJ12075" s="18" t="s">
        <v>9</v>
      </c>
      <c r="BEK12075" s="18" t="s">
        <v>9</v>
      </c>
      <c r="BEL12075" s="18" t="s">
        <v>9</v>
      </c>
      <c r="BEM12075" s="18" t="s">
        <v>9</v>
      </c>
      <c r="BEN12075" s="18" t="s">
        <v>9</v>
      </c>
      <c r="BEO12075" s="18" t="s">
        <v>9</v>
      </c>
      <c r="BEP12075" s="18" t="s">
        <v>9</v>
      </c>
      <c r="BEQ12075" s="18" t="s">
        <v>9</v>
      </c>
      <c r="BER12075" s="18" t="s">
        <v>9</v>
      </c>
      <c r="BES12075" s="18" t="s">
        <v>9</v>
      </c>
      <c r="BET12075" s="18" t="s">
        <v>9</v>
      </c>
      <c r="BEU12075" s="18" t="s">
        <v>9</v>
      </c>
      <c r="BEV12075" s="18" t="s">
        <v>9</v>
      </c>
      <c r="BEW12075" s="18" t="s">
        <v>9</v>
      </c>
      <c r="BEX12075" s="18" t="s">
        <v>9</v>
      </c>
      <c r="BEY12075" s="18" t="s">
        <v>9</v>
      </c>
      <c r="BEZ12075" s="18" t="s">
        <v>9</v>
      </c>
      <c r="BFA12075" s="18" t="s">
        <v>9</v>
      </c>
      <c r="BFB12075" s="18" t="s">
        <v>9</v>
      </c>
      <c r="BFC12075" s="18" t="s">
        <v>9</v>
      </c>
      <c r="BFD12075" s="18" t="s">
        <v>9</v>
      </c>
      <c r="BFE12075" s="18" t="s">
        <v>9</v>
      </c>
      <c r="BFF12075" s="18" t="s">
        <v>9</v>
      </c>
      <c r="BFG12075" s="18" t="s">
        <v>9</v>
      </c>
      <c r="BFH12075" s="18" t="s">
        <v>9</v>
      </c>
      <c r="BFI12075" s="18" t="s">
        <v>9</v>
      </c>
      <c r="BFJ12075" s="18" t="s">
        <v>9</v>
      </c>
      <c r="BFK12075" s="18" t="s">
        <v>9</v>
      </c>
      <c r="BFL12075" s="18" t="s">
        <v>9</v>
      </c>
      <c r="BFM12075" s="18" t="s">
        <v>9</v>
      </c>
      <c r="BFN12075" s="18" t="s">
        <v>9</v>
      </c>
      <c r="BFO12075" s="18" t="s">
        <v>9</v>
      </c>
      <c r="BFP12075" s="18" t="s">
        <v>9</v>
      </c>
      <c r="BFQ12075" s="18" t="s">
        <v>9</v>
      </c>
      <c r="BFR12075" s="18" t="s">
        <v>9</v>
      </c>
      <c r="BFS12075" s="18" t="s">
        <v>9</v>
      </c>
      <c r="BFT12075" s="18" t="s">
        <v>9</v>
      </c>
      <c r="BFU12075" s="18" t="s">
        <v>9</v>
      </c>
      <c r="BFV12075" s="18" t="s">
        <v>9</v>
      </c>
      <c r="BFW12075" s="18" t="s">
        <v>9</v>
      </c>
      <c r="BFX12075" s="18" t="s">
        <v>9</v>
      </c>
      <c r="BFY12075" s="18" t="s">
        <v>9</v>
      </c>
      <c r="BFZ12075" s="18" t="s">
        <v>9</v>
      </c>
      <c r="BGA12075" s="18" t="s">
        <v>9</v>
      </c>
      <c r="BGB12075" s="18" t="s">
        <v>9</v>
      </c>
      <c r="BGC12075" s="18" t="s">
        <v>9</v>
      </c>
      <c r="BGD12075" s="18" t="s">
        <v>9</v>
      </c>
      <c r="BGE12075" s="18" t="s">
        <v>9</v>
      </c>
      <c r="BGF12075" s="18" t="s">
        <v>9</v>
      </c>
      <c r="BGG12075" s="18" t="s">
        <v>9</v>
      </c>
      <c r="BGH12075" s="18" t="s">
        <v>9</v>
      </c>
      <c r="BGI12075" s="18" t="s">
        <v>9</v>
      </c>
      <c r="BGJ12075" s="18" t="s">
        <v>9</v>
      </c>
      <c r="BGK12075" s="18" t="s">
        <v>9</v>
      </c>
      <c r="BGL12075" s="18" t="s">
        <v>9</v>
      </c>
      <c r="BGM12075" s="18" t="s">
        <v>9</v>
      </c>
      <c r="BGN12075" s="18" t="s">
        <v>9</v>
      </c>
      <c r="BGO12075" s="18" t="s">
        <v>9</v>
      </c>
      <c r="BGP12075" s="18" t="s">
        <v>9</v>
      </c>
      <c r="BGQ12075" s="18" t="s">
        <v>9</v>
      </c>
      <c r="BGR12075" s="18" t="s">
        <v>9</v>
      </c>
      <c r="BGS12075" s="18" t="s">
        <v>9</v>
      </c>
      <c r="BGT12075" s="18" t="s">
        <v>9</v>
      </c>
      <c r="BGU12075" s="18" t="s">
        <v>9</v>
      </c>
      <c r="BGV12075" s="18" t="s">
        <v>9</v>
      </c>
      <c r="BGW12075" s="18" t="s">
        <v>9</v>
      </c>
      <c r="BGX12075" s="18" t="s">
        <v>9</v>
      </c>
      <c r="BGY12075" s="18" t="s">
        <v>9</v>
      </c>
      <c r="BGZ12075" s="18" t="s">
        <v>9</v>
      </c>
      <c r="BHA12075" s="18" t="s">
        <v>9</v>
      </c>
      <c r="BHB12075" s="18" t="s">
        <v>9</v>
      </c>
      <c r="BHC12075" s="18" t="s">
        <v>9</v>
      </c>
      <c r="BHD12075" s="18" t="s">
        <v>9</v>
      </c>
      <c r="BHE12075" s="18" t="s">
        <v>9</v>
      </c>
      <c r="BHF12075" s="18" t="s">
        <v>9</v>
      </c>
      <c r="BHG12075" s="18" t="s">
        <v>9</v>
      </c>
      <c r="BHH12075" s="18" t="s">
        <v>9</v>
      </c>
      <c r="BHI12075" s="18" t="s">
        <v>9</v>
      </c>
      <c r="BHJ12075" s="18" t="s">
        <v>9</v>
      </c>
      <c r="BHK12075" s="18" t="s">
        <v>9</v>
      </c>
      <c r="BHL12075" s="18" t="s">
        <v>9</v>
      </c>
      <c r="BHM12075" s="18" t="s">
        <v>9</v>
      </c>
      <c r="BHN12075" s="18" t="s">
        <v>9</v>
      </c>
      <c r="BHO12075" s="18" t="s">
        <v>9</v>
      </c>
      <c r="BHP12075" s="18" t="s">
        <v>9</v>
      </c>
      <c r="BHQ12075" s="18" t="s">
        <v>9</v>
      </c>
      <c r="BHR12075" s="18" t="s">
        <v>9</v>
      </c>
      <c r="BHS12075" s="18" t="s">
        <v>9</v>
      </c>
      <c r="BHT12075" s="18" t="s">
        <v>9</v>
      </c>
      <c r="BHU12075" s="18" t="s">
        <v>9</v>
      </c>
      <c r="BHV12075" s="18" t="s">
        <v>9</v>
      </c>
      <c r="BHW12075" s="18" t="s">
        <v>9</v>
      </c>
      <c r="BHX12075" s="18" t="s">
        <v>9</v>
      </c>
      <c r="BHY12075" s="18" t="s">
        <v>9</v>
      </c>
      <c r="BHZ12075" s="18" t="s">
        <v>9</v>
      </c>
      <c r="BIA12075" s="18" t="s">
        <v>9</v>
      </c>
      <c r="BIB12075" s="18" t="s">
        <v>9</v>
      </c>
      <c r="BIC12075" s="18" t="s">
        <v>9</v>
      </c>
      <c r="BID12075" s="18" t="s">
        <v>9</v>
      </c>
      <c r="BIE12075" s="18" t="s">
        <v>9</v>
      </c>
      <c r="BIF12075" s="18" t="s">
        <v>9</v>
      </c>
      <c r="BIG12075" s="18" t="s">
        <v>9</v>
      </c>
      <c r="BIH12075" s="18" t="s">
        <v>9</v>
      </c>
      <c r="BII12075" s="18" t="s">
        <v>9</v>
      </c>
      <c r="BIJ12075" s="18" t="s">
        <v>9</v>
      </c>
      <c r="BIK12075" s="18" t="s">
        <v>9</v>
      </c>
      <c r="BIL12075" s="18" t="s">
        <v>9</v>
      </c>
      <c r="BIM12075" s="18" t="s">
        <v>9</v>
      </c>
      <c r="BIN12075" s="18" t="s">
        <v>9</v>
      </c>
      <c r="BIO12075" s="18" t="s">
        <v>9</v>
      </c>
      <c r="BIP12075" s="18" t="s">
        <v>9</v>
      </c>
      <c r="BIQ12075" s="18" t="s">
        <v>9</v>
      </c>
      <c r="BIR12075" s="18" t="s">
        <v>9</v>
      </c>
      <c r="BIS12075" s="18" t="s">
        <v>9</v>
      </c>
      <c r="BIT12075" s="18" t="s">
        <v>9</v>
      </c>
      <c r="BIU12075" s="18" t="s">
        <v>9</v>
      </c>
      <c r="BIV12075" s="18" t="s">
        <v>9</v>
      </c>
      <c r="BIW12075" s="18" t="s">
        <v>9</v>
      </c>
      <c r="BIX12075" s="18" t="s">
        <v>9</v>
      </c>
      <c r="BIY12075" s="18" t="s">
        <v>9</v>
      </c>
      <c r="BIZ12075" s="18" t="s">
        <v>9</v>
      </c>
      <c r="BJA12075" s="18" t="s">
        <v>9</v>
      </c>
      <c r="BJB12075" s="18" t="s">
        <v>9</v>
      </c>
      <c r="BJC12075" s="18" t="s">
        <v>9</v>
      </c>
      <c r="BJD12075" s="18" t="s">
        <v>9</v>
      </c>
      <c r="BJE12075" s="18" t="s">
        <v>9</v>
      </c>
      <c r="BJF12075" s="18" t="s">
        <v>9</v>
      </c>
      <c r="BJG12075" s="18" t="s">
        <v>9</v>
      </c>
      <c r="BJH12075" s="18" t="s">
        <v>9</v>
      </c>
      <c r="BJI12075" s="18" t="s">
        <v>9</v>
      </c>
      <c r="BJJ12075" s="18" t="s">
        <v>9</v>
      </c>
      <c r="BJK12075" s="18" t="s">
        <v>9</v>
      </c>
      <c r="BJL12075" s="18" t="s">
        <v>9</v>
      </c>
      <c r="BJM12075" s="18" t="s">
        <v>9</v>
      </c>
      <c r="BJN12075" s="18" t="s">
        <v>9</v>
      </c>
      <c r="BJO12075" s="18" t="s">
        <v>9</v>
      </c>
      <c r="BJP12075" s="18" t="s">
        <v>9</v>
      </c>
      <c r="BJQ12075" s="18" t="s">
        <v>9</v>
      </c>
      <c r="BJR12075" s="18" t="s">
        <v>9</v>
      </c>
      <c r="BJS12075" s="18" t="s">
        <v>9</v>
      </c>
      <c r="BJT12075" s="18" t="s">
        <v>9</v>
      </c>
      <c r="BJU12075" s="18" t="s">
        <v>9</v>
      </c>
      <c r="BJV12075" s="18" t="s">
        <v>9</v>
      </c>
      <c r="BJW12075" s="18" t="s">
        <v>9</v>
      </c>
      <c r="BJX12075" s="18" t="s">
        <v>9</v>
      </c>
      <c r="BJY12075" s="18" t="s">
        <v>9</v>
      </c>
      <c r="BJZ12075" s="18" t="s">
        <v>9</v>
      </c>
      <c r="BKA12075" s="18" t="s">
        <v>9</v>
      </c>
      <c r="BKB12075" s="18" t="s">
        <v>9</v>
      </c>
      <c r="BKC12075" s="18" t="s">
        <v>9</v>
      </c>
      <c r="BKD12075" s="18" t="s">
        <v>9</v>
      </c>
      <c r="BKE12075" s="18" t="s">
        <v>9</v>
      </c>
      <c r="BKF12075" s="18" t="s">
        <v>9</v>
      </c>
      <c r="BKG12075" s="18" t="s">
        <v>9</v>
      </c>
      <c r="BKH12075" s="18" t="s">
        <v>9</v>
      </c>
      <c r="BKI12075" s="18" t="s">
        <v>9</v>
      </c>
      <c r="BKJ12075" s="18" t="s">
        <v>9</v>
      </c>
      <c r="BKK12075" s="18" t="s">
        <v>9</v>
      </c>
      <c r="BKL12075" s="18" t="s">
        <v>9</v>
      </c>
      <c r="BKM12075" s="18" t="s">
        <v>9</v>
      </c>
      <c r="BKN12075" s="18" t="s">
        <v>9</v>
      </c>
      <c r="BKO12075" s="18" t="s">
        <v>9</v>
      </c>
      <c r="BKP12075" s="18" t="s">
        <v>9</v>
      </c>
      <c r="BKQ12075" s="18" t="s">
        <v>9</v>
      </c>
      <c r="BKR12075" s="18" t="s">
        <v>9</v>
      </c>
      <c r="BKS12075" s="18" t="s">
        <v>9</v>
      </c>
      <c r="BKT12075" s="18" t="s">
        <v>9</v>
      </c>
      <c r="BKU12075" s="18" t="s">
        <v>9</v>
      </c>
      <c r="BKV12075" s="18" t="s">
        <v>9</v>
      </c>
      <c r="BKW12075" s="18" t="s">
        <v>9</v>
      </c>
      <c r="BKX12075" s="18" t="s">
        <v>9</v>
      </c>
      <c r="BKY12075" s="18" t="s">
        <v>9</v>
      </c>
      <c r="BKZ12075" s="18" t="s">
        <v>9</v>
      </c>
      <c r="BLA12075" s="18" t="s">
        <v>9</v>
      </c>
      <c r="BLB12075" s="18" t="s">
        <v>9</v>
      </c>
      <c r="BLC12075" s="18" t="s">
        <v>9</v>
      </c>
      <c r="BLD12075" s="18" t="s">
        <v>9</v>
      </c>
      <c r="BLE12075" s="18" t="s">
        <v>9</v>
      </c>
      <c r="BLF12075" s="18" t="s">
        <v>9</v>
      </c>
      <c r="BLG12075" s="18" t="s">
        <v>9</v>
      </c>
      <c r="BLH12075" s="18" t="s">
        <v>9</v>
      </c>
      <c r="BLI12075" s="18" t="s">
        <v>9</v>
      </c>
      <c r="BLJ12075" s="18" t="s">
        <v>9</v>
      </c>
      <c r="BLK12075" s="18" t="s">
        <v>9</v>
      </c>
      <c r="BLL12075" s="18" t="s">
        <v>9</v>
      </c>
      <c r="BLM12075" s="18" t="s">
        <v>9</v>
      </c>
      <c r="BLN12075" s="18" t="s">
        <v>9</v>
      </c>
      <c r="BLO12075" s="18" t="s">
        <v>9</v>
      </c>
      <c r="BLP12075" s="18" t="s">
        <v>9</v>
      </c>
      <c r="BLQ12075" s="18" t="s">
        <v>9</v>
      </c>
      <c r="BLR12075" s="18" t="s">
        <v>9</v>
      </c>
      <c r="BLS12075" s="18" t="s">
        <v>9</v>
      </c>
      <c r="BLT12075" s="18" t="s">
        <v>9</v>
      </c>
      <c r="BLU12075" s="18" t="s">
        <v>9</v>
      </c>
      <c r="BLV12075" s="18" t="s">
        <v>9</v>
      </c>
      <c r="BLW12075" s="18" t="s">
        <v>9</v>
      </c>
      <c r="BLX12075" s="18" t="s">
        <v>9</v>
      </c>
      <c r="BLY12075" s="18" t="s">
        <v>9</v>
      </c>
      <c r="BLZ12075" s="18" t="s">
        <v>9</v>
      </c>
      <c r="BMA12075" s="18" t="s">
        <v>9</v>
      </c>
      <c r="BMB12075" s="18" t="s">
        <v>9</v>
      </c>
      <c r="BMC12075" s="18" t="s">
        <v>9</v>
      </c>
      <c r="BMD12075" s="18" t="s">
        <v>9</v>
      </c>
      <c r="BME12075" s="18" t="s">
        <v>9</v>
      </c>
      <c r="BMF12075" s="18" t="s">
        <v>9</v>
      </c>
      <c r="BMG12075" s="18" t="s">
        <v>9</v>
      </c>
      <c r="BMH12075" s="18" t="s">
        <v>9</v>
      </c>
      <c r="BMI12075" s="18" t="s">
        <v>9</v>
      </c>
      <c r="BMJ12075" s="18" t="s">
        <v>9</v>
      </c>
      <c r="BMK12075" s="18" t="s">
        <v>9</v>
      </c>
      <c r="BML12075" s="18" t="s">
        <v>9</v>
      </c>
      <c r="BMM12075" s="18" t="s">
        <v>9</v>
      </c>
      <c r="BMN12075" s="18" t="s">
        <v>9</v>
      </c>
      <c r="BMO12075" s="18" t="s">
        <v>9</v>
      </c>
      <c r="BMP12075" s="18" t="s">
        <v>9</v>
      </c>
      <c r="BMQ12075" s="18" t="s">
        <v>9</v>
      </c>
      <c r="BMR12075" s="18" t="s">
        <v>9</v>
      </c>
      <c r="BMS12075" s="18" t="s">
        <v>9</v>
      </c>
      <c r="BMT12075" s="18" t="s">
        <v>9</v>
      </c>
      <c r="BMU12075" s="18" t="s">
        <v>9</v>
      </c>
      <c r="BMV12075" s="18" t="s">
        <v>9</v>
      </c>
      <c r="BMW12075" s="18" t="s">
        <v>9</v>
      </c>
      <c r="BMX12075" s="18" t="s">
        <v>9</v>
      </c>
      <c r="BMY12075" s="18" t="s">
        <v>9</v>
      </c>
      <c r="BMZ12075" s="18" t="s">
        <v>9</v>
      </c>
      <c r="BNA12075" s="18" t="s">
        <v>9</v>
      </c>
      <c r="BNB12075" s="18" t="s">
        <v>9</v>
      </c>
      <c r="BNC12075" s="18" t="s">
        <v>9</v>
      </c>
      <c r="BND12075" s="18" t="s">
        <v>9</v>
      </c>
      <c r="BNE12075" s="18" t="s">
        <v>9</v>
      </c>
      <c r="BNF12075" s="18" t="s">
        <v>9</v>
      </c>
      <c r="BNG12075" s="18" t="s">
        <v>9</v>
      </c>
      <c r="BNH12075" s="18" t="s">
        <v>9</v>
      </c>
      <c r="BNI12075" s="18" t="s">
        <v>9</v>
      </c>
      <c r="BNJ12075" s="18" t="s">
        <v>9</v>
      </c>
      <c r="BNK12075" s="18" t="s">
        <v>9</v>
      </c>
      <c r="BNL12075" s="18" t="s">
        <v>9</v>
      </c>
      <c r="BNM12075" s="18" t="s">
        <v>9</v>
      </c>
      <c r="BNN12075" s="18" t="s">
        <v>9</v>
      </c>
      <c r="BNO12075" s="18" t="s">
        <v>9</v>
      </c>
      <c r="BNP12075" s="18" t="s">
        <v>9</v>
      </c>
      <c r="BNQ12075" s="18" t="s">
        <v>9</v>
      </c>
      <c r="BNR12075" s="18" t="s">
        <v>9</v>
      </c>
      <c r="BNS12075" s="18" t="s">
        <v>9</v>
      </c>
      <c r="BNT12075" s="18" t="s">
        <v>9</v>
      </c>
      <c r="BNU12075" s="18" t="s">
        <v>9</v>
      </c>
      <c r="BNV12075" s="18" t="s">
        <v>9</v>
      </c>
      <c r="BNW12075" s="18" t="s">
        <v>9</v>
      </c>
      <c r="BNX12075" s="18" t="s">
        <v>9</v>
      </c>
      <c r="BNY12075" s="18" t="s">
        <v>9</v>
      </c>
      <c r="BNZ12075" s="18" t="s">
        <v>9</v>
      </c>
      <c r="BOA12075" s="18" t="s">
        <v>9</v>
      </c>
      <c r="BOB12075" s="18" t="s">
        <v>9</v>
      </c>
      <c r="BOC12075" s="18" t="s">
        <v>9</v>
      </c>
      <c r="BOD12075" s="18" t="s">
        <v>9</v>
      </c>
      <c r="BOE12075" s="18" t="s">
        <v>9</v>
      </c>
      <c r="BOF12075" s="18" t="s">
        <v>9</v>
      </c>
      <c r="BOG12075" s="18" t="s">
        <v>9</v>
      </c>
      <c r="BOH12075" s="18" t="s">
        <v>9</v>
      </c>
      <c r="BOI12075" s="18" t="s">
        <v>9</v>
      </c>
      <c r="BOJ12075" s="18" t="s">
        <v>9</v>
      </c>
      <c r="BOK12075" s="18" t="s">
        <v>9</v>
      </c>
      <c r="BOL12075" s="18" t="s">
        <v>9</v>
      </c>
      <c r="BOM12075" s="18" t="s">
        <v>9</v>
      </c>
      <c r="BON12075" s="18" t="s">
        <v>9</v>
      </c>
      <c r="BOO12075" s="18" t="s">
        <v>9</v>
      </c>
      <c r="BOP12075" s="18" t="s">
        <v>9</v>
      </c>
      <c r="BOQ12075" s="18" t="s">
        <v>9</v>
      </c>
      <c r="BOR12075" s="18" t="s">
        <v>9</v>
      </c>
      <c r="BOS12075" s="18" t="s">
        <v>9</v>
      </c>
      <c r="BOT12075" s="18" t="s">
        <v>9</v>
      </c>
      <c r="BOU12075" s="18" t="s">
        <v>9</v>
      </c>
      <c r="BOV12075" s="18" t="s">
        <v>9</v>
      </c>
      <c r="BOW12075" s="18" t="s">
        <v>9</v>
      </c>
      <c r="BOX12075" s="18" t="s">
        <v>9</v>
      </c>
      <c r="BOY12075" s="18" t="s">
        <v>9</v>
      </c>
      <c r="BOZ12075" s="18" t="s">
        <v>9</v>
      </c>
      <c r="BPA12075" s="18" t="s">
        <v>9</v>
      </c>
      <c r="BPB12075" s="18" t="s">
        <v>9</v>
      </c>
      <c r="BPC12075" s="18" t="s">
        <v>9</v>
      </c>
      <c r="BPD12075" s="18" t="s">
        <v>9</v>
      </c>
      <c r="BPE12075" s="18" t="s">
        <v>9</v>
      </c>
      <c r="BPF12075" s="18" t="s">
        <v>9</v>
      </c>
      <c r="BPG12075" s="18" t="s">
        <v>9</v>
      </c>
      <c r="BPH12075" s="18" t="s">
        <v>9</v>
      </c>
      <c r="BPI12075" s="18" t="s">
        <v>9</v>
      </c>
      <c r="BPJ12075" s="18" t="s">
        <v>9</v>
      </c>
      <c r="BPK12075" s="18" t="s">
        <v>9</v>
      </c>
      <c r="BPL12075" s="18" t="s">
        <v>9</v>
      </c>
      <c r="BPM12075" s="18" t="s">
        <v>9</v>
      </c>
      <c r="BPN12075" s="18" t="s">
        <v>9</v>
      </c>
      <c r="BPO12075" s="18" t="s">
        <v>9</v>
      </c>
      <c r="BPP12075" s="18" t="s">
        <v>9</v>
      </c>
      <c r="BPQ12075" s="18" t="s">
        <v>9</v>
      </c>
      <c r="BPR12075" s="18" t="s">
        <v>9</v>
      </c>
      <c r="BPS12075" s="18" t="s">
        <v>9</v>
      </c>
      <c r="BPT12075" s="18" t="s">
        <v>9</v>
      </c>
      <c r="BPU12075" s="18" t="s">
        <v>9</v>
      </c>
      <c r="BPV12075" s="18" t="s">
        <v>9</v>
      </c>
      <c r="BPW12075" s="18" t="s">
        <v>9</v>
      </c>
      <c r="BPX12075" s="18" t="s">
        <v>9</v>
      </c>
      <c r="BPY12075" s="18" t="s">
        <v>9</v>
      </c>
      <c r="BPZ12075" s="18" t="s">
        <v>9</v>
      </c>
      <c r="BQA12075" s="18" t="s">
        <v>9</v>
      </c>
      <c r="BQB12075" s="18" t="s">
        <v>9</v>
      </c>
      <c r="BQC12075" s="18" t="s">
        <v>9</v>
      </c>
      <c r="BQD12075" s="18" t="s">
        <v>9</v>
      </c>
      <c r="BQE12075" s="18" t="s">
        <v>9</v>
      </c>
      <c r="BQF12075" s="18" t="s">
        <v>9</v>
      </c>
      <c r="BQG12075" s="18" t="s">
        <v>9</v>
      </c>
      <c r="BQH12075" s="18" t="s">
        <v>9</v>
      </c>
      <c r="BQI12075" s="18" t="s">
        <v>9</v>
      </c>
      <c r="BQJ12075" s="18" t="s">
        <v>9</v>
      </c>
      <c r="BQK12075" s="18" t="s">
        <v>9</v>
      </c>
      <c r="BQL12075" s="18" t="s">
        <v>9</v>
      </c>
      <c r="BQM12075" s="18" t="s">
        <v>9</v>
      </c>
      <c r="BQN12075" s="18" t="s">
        <v>9</v>
      </c>
      <c r="BQO12075" s="18" t="s">
        <v>9</v>
      </c>
      <c r="BQP12075" s="18" t="s">
        <v>9</v>
      </c>
      <c r="BQQ12075" s="18" t="s">
        <v>9</v>
      </c>
      <c r="BQR12075" s="18" t="s">
        <v>9</v>
      </c>
      <c r="BQS12075" s="18" t="s">
        <v>9</v>
      </c>
      <c r="BQT12075" s="18" t="s">
        <v>9</v>
      </c>
      <c r="BQU12075" s="18" t="s">
        <v>9</v>
      </c>
      <c r="BQV12075" s="18" t="s">
        <v>9</v>
      </c>
      <c r="BQW12075" s="18" t="s">
        <v>9</v>
      </c>
      <c r="BQX12075" s="18" t="s">
        <v>9</v>
      </c>
      <c r="BQY12075" s="18" t="s">
        <v>9</v>
      </c>
      <c r="BQZ12075" s="18" t="s">
        <v>9</v>
      </c>
      <c r="BRA12075" s="18" t="s">
        <v>9</v>
      </c>
      <c r="BRB12075" s="18" t="s">
        <v>9</v>
      </c>
      <c r="BRC12075" s="18" t="s">
        <v>9</v>
      </c>
      <c r="BRD12075" s="18" t="s">
        <v>9</v>
      </c>
      <c r="BRE12075" s="18" t="s">
        <v>9</v>
      </c>
      <c r="BRF12075" s="18" t="s">
        <v>9</v>
      </c>
      <c r="BRG12075" s="18" t="s">
        <v>9</v>
      </c>
      <c r="BRH12075" s="18" t="s">
        <v>9</v>
      </c>
      <c r="BRI12075" s="18" t="s">
        <v>9</v>
      </c>
      <c r="BRJ12075" s="18" t="s">
        <v>9</v>
      </c>
      <c r="BRK12075" s="18" t="s">
        <v>9</v>
      </c>
      <c r="BRL12075" s="18" t="s">
        <v>9</v>
      </c>
      <c r="BRM12075" s="18" t="s">
        <v>9</v>
      </c>
      <c r="BRN12075" s="18" t="s">
        <v>9</v>
      </c>
      <c r="BRO12075" s="18" t="s">
        <v>9</v>
      </c>
      <c r="BRP12075" s="18" t="s">
        <v>9</v>
      </c>
      <c r="BRQ12075" s="18" t="s">
        <v>9</v>
      </c>
      <c r="BRR12075" s="18" t="s">
        <v>9</v>
      </c>
      <c r="BRS12075" s="18" t="s">
        <v>9</v>
      </c>
      <c r="BRT12075" s="18" t="s">
        <v>9</v>
      </c>
      <c r="BRU12075" s="18" t="s">
        <v>9</v>
      </c>
      <c r="BRV12075" s="18" t="s">
        <v>9</v>
      </c>
      <c r="BRW12075" s="18" t="s">
        <v>9</v>
      </c>
      <c r="BRX12075" s="18" t="s">
        <v>9</v>
      </c>
      <c r="BRY12075" s="18" t="s">
        <v>9</v>
      </c>
      <c r="BRZ12075" s="18" t="s">
        <v>9</v>
      </c>
      <c r="BSA12075" s="18" t="s">
        <v>9</v>
      </c>
      <c r="BSB12075" s="18" t="s">
        <v>9</v>
      </c>
      <c r="BSC12075" s="18" t="s">
        <v>9</v>
      </c>
      <c r="BSD12075" s="18" t="s">
        <v>9</v>
      </c>
      <c r="BSE12075" s="18" t="s">
        <v>9</v>
      </c>
      <c r="BSF12075" s="18" t="s">
        <v>9</v>
      </c>
      <c r="BSG12075" s="18" t="s">
        <v>9</v>
      </c>
      <c r="BSH12075" s="18" t="s">
        <v>9</v>
      </c>
      <c r="BSI12075" s="18" t="s">
        <v>9</v>
      </c>
      <c r="BSJ12075" s="18" t="s">
        <v>9</v>
      </c>
      <c r="BSK12075" s="18" t="s">
        <v>9</v>
      </c>
      <c r="BSL12075" s="18" t="s">
        <v>9</v>
      </c>
      <c r="BSM12075" s="18" t="s">
        <v>9</v>
      </c>
      <c r="BSN12075" s="18" t="s">
        <v>9</v>
      </c>
      <c r="BSO12075" s="18" t="s">
        <v>9</v>
      </c>
      <c r="BSP12075" s="18" t="s">
        <v>9</v>
      </c>
      <c r="BSQ12075" s="18" t="s">
        <v>9</v>
      </c>
      <c r="BSR12075" s="18" t="s">
        <v>9</v>
      </c>
      <c r="BSS12075" s="18" t="s">
        <v>9</v>
      </c>
      <c r="BST12075" s="18" t="s">
        <v>9</v>
      </c>
      <c r="BSU12075" s="18" t="s">
        <v>9</v>
      </c>
      <c r="BSV12075" s="18" t="s">
        <v>9</v>
      </c>
      <c r="BSW12075" s="18" t="s">
        <v>9</v>
      </c>
      <c r="BSX12075" s="18" t="s">
        <v>9</v>
      </c>
      <c r="BSY12075" s="18" t="s">
        <v>9</v>
      </c>
      <c r="BSZ12075" s="18" t="s">
        <v>9</v>
      </c>
      <c r="BTA12075" s="18" t="s">
        <v>9</v>
      </c>
      <c r="BTB12075" s="18" t="s">
        <v>9</v>
      </c>
      <c r="BTC12075" s="18" t="s">
        <v>9</v>
      </c>
      <c r="BTD12075" s="18" t="s">
        <v>9</v>
      </c>
      <c r="BTE12075" s="18" t="s">
        <v>9</v>
      </c>
      <c r="BTF12075" s="18" t="s">
        <v>9</v>
      </c>
      <c r="BTG12075" s="18" t="s">
        <v>9</v>
      </c>
      <c r="BTH12075" s="18" t="s">
        <v>9</v>
      </c>
      <c r="BTI12075" s="18" t="s">
        <v>9</v>
      </c>
      <c r="BTJ12075" s="18" t="s">
        <v>9</v>
      </c>
      <c r="BTK12075" s="18" t="s">
        <v>9</v>
      </c>
      <c r="BTL12075" s="18" t="s">
        <v>9</v>
      </c>
      <c r="BTM12075" s="18" t="s">
        <v>9</v>
      </c>
      <c r="BTN12075" s="18" t="s">
        <v>9</v>
      </c>
      <c r="BTO12075" s="18" t="s">
        <v>9</v>
      </c>
      <c r="BTP12075" s="18" t="s">
        <v>9</v>
      </c>
      <c r="BTQ12075" s="18" t="s">
        <v>9</v>
      </c>
      <c r="BTR12075" s="18" t="s">
        <v>9</v>
      </c>
      <c r="BTS12075" s="18" t="s">
        <v>9</v>
      </c>
      <c r="BTT12075" s="18" t="s">
        <v>9</v>
      </c>
      <c r="BTU12075" s="18" t="s">
        <v>9</v>
      </c>
      <c r="BTV12075" s="18" t="s">
        <v>9</v>
      </c>
      <c r="BTW12075" s="18" t="s">
        <v>9</v>
      </c>
      <c r="BTX12075" s="18" t="s">
        <v>9</v>
      </c>
      <c r="BTY12075" s="18" t="s">
        <v>9</v>
      </c>
      <c r="BTZ12075" s="18" t="s">
        <v>9</v>
      </c>
      <c r="BUA12075" s="18" t="s">
        <v>9</v>
      </c>
      <c r="BUB12075" s="18" t="s">
        <v>9</v>
      </c>
      <c r="BUC12075" s="18" t="s">
        <v>9</v>
      </c>
      <c r="BUD12075" s="18" t="s">
        <v>9</v>
      </c>
      <c r="BUE12075" s="18" t="s">
        <v>9</v>
      </c>
      <c r="BUF12075" s="18" t="s">
        <v>9</v>
      </c>
      <c r="BUG12075" s="18" t="s">
        <v>9</v>
      </c>
      <c r="BUH12075" s="18" t="s">
        <v>9</v>
      </c>
      <c r="BUI12075" s="18" t="s">
        <v>9</v>
      </c>
      <c r="BUJ12075" s="18" t="s">
        <v>9</v>
      </c>
      <c r="BUK12075" s="18" t="s">
        <v>9</v>
      </c>
      <c r="BUL12075" s="18" t="s">
        <v>9</v>
      </c>
      <c r="BUM12075" s="18" t="s">
        <v>9</v>
      </c>
      <c r="BUN12075" s="18" t="s">
        <v>9</v>
      </c>
      <c r="BUO12075" s="18" t="s">
        <v>9</v>
      </c>
      <c r="BUP12075" s="18" t="s">
        <v>9</v>
      </c>
      <c r="BUQ12075" s="18" t="s">
        <v>9</v>
      </c>
      <c r="BUR12075" s="18" t="s">
        <v>9</v>
      </c>
      <c r="BUS12075" s="18" t="s">
        <v>9</v>
      </c>
      <c r="BUT12075" s="18" t="s">
        <v>9</v>
      </c>
      <c r="BUU12075" s="18" t="s">
        <v>9</v>
      </c>
      <c r="BUV12075" s="18" t="s">
        <v>9</v>
      </c>
      <c r="BUW12075" s="18" t="s">
        <v>9</v>
      </c>
      <c r="BUX12075" s="18" t="s">
        <v>9</v>
      </c>
      <c r="BUY12075" s="18" t="s">
        <v>9</v>
      </c>
      <c r="BUZ12075" s="18" t="s">
        <v>9</v>
      </c>
      <c r="BVA12075" s="18" t="s">
        <v>9</v>
      </c>
      <c r="BVB12075" s="18" t="s">
        <v>9</v>
      </c>
      <c r="BVC12075" s="18" t="s">
        <v>9</v>
      </c>
      <c r="BVD12075" s="18" t="s">
        <v>9</v>
      </c>
      <c r="BVE12075" s="18" t="s">
        <v>9</v>
      </c>
      <c r="BVF12075" s="18" t="s">
        <v>9</v>
      </c>
      <c r="BVG12075" s="18" t="s">
        <v>9</v>
      </c>
      <c r="BVH12075" s="18" t="s">
        <v>9</v>
      </c>
      <c r="BVI12075" s="18" t="s">
        <v>9</v>
      </c>
      <c r="BVJ12075" s="18" t="s">
        <v>9</v>
      </c>
      <c r="BVK12075" s="18" t="s">
        <v>9</v>
      </c>
      <c r="BVL12075" s="18" t="s">
        <v>9</v>
      </c>
      <c r="BVM12075" s="18" t="s">
        <v>9</v>
      </c>
      <c r="BVN12075" s="18" t="s">
        <v>9</v>
      </c>
      <c r="BVO12075" s="18" t="s">
        <v>9</v>
      </c>
      <c r="BVP12075" s="18" t="s">
        <v>9</v>
      </c>
      <c r="BVQ12075" s="18" t="s">
        <v>9</v>
      </c>
      <c r="BVR12075" s="18" t="s">
        <v>9</v>
      </c>
      <c r="BVS12075" s="18" t="s">
        <v>9</v>
      </c>
      <c r="BVT12075" s="18" t="s">
        <v>9</v>
      </c>
      <c r="BVU12075" s="18" t="s">
        <v>9</v>
      </c>
      <c r="BVV12075" s="18" t="s">
        <v>9</v>
      </c>
      <c r="BVW12075" s="18" t="s">
        <v>9</v>
      </c>
      <c r="BVX12075" s="18" t="s">
        <v>9</v>
      </c>
      <c r="BVY12075" s="18" t="s">
        <v>9</v>
      </c>
      <c r="BVZ12075" s="18" t="s">
        <v>9</v>
      </c>
      <c r="BWA12075" s="18" t="s">
        <v>9</v>
      </c>
      <c r="BWB12075" s="18" t="s">
        <v>9</v>
      </c>
      <c r="BWC12075" s="18" t="s">
        <v>9</v>
      </c>
      <c r="BWD12075" s="18" t="s">
        <v>9</v>
      </c>
      <c r="BWE12075" s="18" t="s">
        <v>9</v>
      </c>
      <c r="BWF12075" s="18" t="s">
        <v>9</v>
      </c>
      <c r="BWG12075" s="18" t="s">
        <v>9</v>
      </c>
      <c r="BWH12075" s="18" t="s">
        <v>9</v>
      </c>
      <c r="BWI12075" s="18" t="s">
        <v>9</v>
      </c>
      <c r="BWJ12075" s="18" t="s">
        <v>9</v>
      </c>
      <c r="BWK12075" s="18" t="s">
        <v>9</v>
      </c>
      <c r="BWL12075" s="18" t="s">
        <v>9</v>
      </c>
      <c r="BWM12075" s="18" t="s">
        <v>9</v>
      </c>
      <c r="BWN12075" s="18" t="s">
        <v>9</v>
      </c>
      <c r="BWO12075" s="18" t="s">
        <v>9</v>
      </c>
      <c r="BWP12075" s="18" t="s">
        <v>9</v>
      </c>
      <c r="BWQ12075" s="18" t="s">
        <v>9</v>
      </c>
      <c r="BWR12075" s="18" t="s">
        <v>9</v>
      </c>
      <c r="BWS12075" s="18" t="s">
        <v>9</v>
      </c>
      <c r="BWT12075" s="18" t="s">
        <v>9</v>
      </c>
      <c r="BWU12075" s="18" t="s">
        <v>9</v>
      </c>
      <c r="BWV12075" s="18" t="s">
        <v>9</v>
      </c>
      <c r="BWW12075" s="18" t="s">
        <v>9</v>
      </c>
      <c r="BWX12075" s="18" t="s">
        <v>9</v>
      </c>
      <c r="BWY12075" s="18" t="s">
        <v>9</v>
      </c>
      <c r="BWZ12075" s="18" t="s">
        <v>9</v>
      </c>
      <c r="BXA12075" s="18" t="s">
        <v>9</v>
      </c>
      <c r="BXB12075" s="18" t="s">
        <v>9</v>
      </c>
      <c r="BXC12075" s="18" t="s">
        <v>9</v>
      </c>
      <c r="BXD12075" s="18" t="s">
        <v>9</v>
      </c>
      <c r="BXE12075" s="18" t="s">
        <v>9</v>
      </c>
      <c r="BXF12075" s="18" t="s">
        <v>9</v>
      </c>
      <c r="BXG12075" s="18" t="s">
        <v>9</v>
      </c>
      <c r="BXH12075" s="18" t="s">
        <v>9</v>
      </c>
      <c r="BXI12075" s="18" t="s">
        <v>9</v>
      </c>
      <c r="BXJ12075" s="18" t="s">
        <v>9</v>
      </c>
      <c r="BXK12075" s="18" t="s">
        <v>9</v>
      </c>
      <c r="BXL12075" s="18" t="s">
        <v>9</v>
      </c>
      <c r="BXM12075" s="18" t="s">
        <v>9</v>
      </c>
      <c r="BXN12075" s="18" t="s">
        <v>9</v>
      </c>
      <c r="BXO12075" s="18" t="s">
        <v>9</v>
      </c>
      <c r="BXP12075" s="18" t="s">
        <v>9</v>
      </c>
      <c r="BXQ12075" s="18" t="s">
        <v>9</v>
      </c>
      <c r="BXR12075" s="18" t="s">
        <v>9</v>
      </c>
      <c r="BXS12075" s="18" t="s">
        <v>9</v>
      </c>
      <c r="BXT12075" s="18" t="s">
        <v>9</v>
      </c>
      <c r="BXU12075" s="18" t="s">
        <v>9</v>
      </c>
      <c r="BXV12075" s="18" t="s">
        <v>9</v>
      </c>
      <c r="BXW12075" s="18" t="s">
        <v>9</v>
      </c>
      <c r="BXX12075" s="18" t="s">
        <v>9</v>
      </c>
      <c r="BXY12075" s="18" t="s">
        <v>9</v>
      </c>
      <c r="BXZ12075" s="18" t="s">
        <v>9</v>
      </c>
      <c r="BYA12075" s="18" t="s">
        <v>9</v>
      </c>
      <c r="BYB12075" s="18" t="s">
        <v>9</v>
      </c>
      <c r="BYC12075" s="18" t="s">
        <v>9</v>
      </c>
      <c r="BYD12075" s="18" t="s">
        <v>9</v>
      </c>
      <c r="BYE12075" s="18" t="s">
        <v>9</v>
      </c>
      <c r="BYF12075" s="18" t="s">
        <v>9</v>
      </c>
      <c r="BYG12075" s="18" t="s">
        <v>9</v>
      </c>
      <c r="BYH12075" s="18" t="s">
        <v>9</v>
      </c>
      <c r="BYI12075" s="18" t="s">
        <v>9</v>
      </c>
      <c r="BYJ12075" s="18" t="s">
        <v>9</v>
      </c>
      <c r="BYK12075" s="18" t="s">
        <v>9</v>
      </c>
      <c r="BYL12075" s="18" t="s">
        <v>9</v>
      </c>
      <c r="BYM12075" s="18" t="s">
        <v>9</v>
      </c>
      <c r="BYN12075" s="18" t="s">
        <v>9</v>
      </c>
      <c r="BYO12075" s="18" t="s">
        <v>9</v>
      </c>
      <c r="BYP12075" s="18" t="s">
        <v>9</v>
      </c>
      <c r="BYQ12075" s="18" t="s">
        <v>9</v>
      </c>
      <c r="BYR12075" s="18" t="s">
        <v>9</v>
      </c>
      <c r="BYS12075" s="18" t="s">
        <v>9</v>
      </c>
      <c r="BYT12075" s="18" t="s">
        <v>9</v>
      </c>
      <c r="BYU12075" s="18" t="s">
        <v>9</v>
      </c>
      <c r="BYV12075" s="18" t="s">
        <v>9</v>
      </c>
      <c r="BYW12075" s="18" t="s">
        <v>9</v>
      </c>
      <c r="BYX12075" s="18" t="s">
        <v>9</v>
      </c>
      <c r="BYY12075" s="18" t="s">
        <v>9</v>
      </c>
      <c r="BYZ12075" s="18" t="s">
        <v>9</v>
      </c>
      <c r="BZA12075" s="18" t="s">
        <v>9</v>
      </c>
      <c r="BZB12075" s="18" t="s">
        <v>9</v>
      </c>
      <c r="BZC12075" s="18" t="s">
        <v>9</v>
      </c>
      <c r="BZD12075" s="18" t="s">
        <v>9</v>
      </c>
      <c r="BZE12075" s="18" t="s">
        <v>9</v>
      </c>
      <c r="BZF12075" s="18" t="s">
        <v>9</v>
      </c>
      <c r="BZG12075" s="18" t="s">
        <v>9</v>
      </c>
      <c r="BZH12075" s="18" t="s">
        <v>9</v>
      </c>
      <c r="BZI12075" s="18" t="s">
        <v>9</v>
      </c>
      <c r="BZJ12075" s="18" t="s">
        <v>9</v>
      </c>
      <c r="BZK12075" s="18" t="s">
        <v>9</v>
      </c>
      <c r="BZL12075" s="18" t="s">
        <v>9</v>
      </c>
      <c r="BZM12075" s="18" t="s">
        <v>9</v>
      </c>
      <c r="BZN12075" s="18" t="s">
        <v>9</v>
      </c>
      <c r="BZO12075" s="18" t="s">
        <v>9</v>
      </c>
      <c r="BZP12075" s="18" t="s">
        <v>9</v>
      </c>
      <c r="BZQ12075" s="18" t="s">
        <v>9</v>
      </c>
      <c r="BZR12075" s="18" t="s">
        <v>9</v>
      </c>
      <c r="BZS12075" s="18" t="s">
        <v>9</v>
      </c>
      <c r="BZT12075" s="18" t="s">
        <v>9</v>
      </c>
      <c r="BZU12075" s="18" t="s">
        <v>9</v>
      </c>
      <c r="BZV12075" s="18" t="s">
        <v>9</v>
      </c>
      <c r="BZW12075" s="18" t="s">
        <v>9</v>
      </c>
      <c r="BZX12075" s="18" t="s">
        <v>9</v>
      </c>
      <c r="BZY12075" s="18" t="s">
        <v>9</v>
      </c>
      <c r="BZZ12075" s="18" t="s">
        <v>9</v>
      </c>
      <c r="CAA12075" s="18" t="s">
        <v>9</v>
      </c>
      <c r="CAB12075" s="18" t="s">
        <v>9</v>
      </c>
      <c r="CAC12075" s="18" t="s">
        <v>9</v>
      </c>
      <c r="CAD12075" s="18" t="s">
        <v>9</v>
      </c>
      <c r="CAE12075" s="18" t="s">
        <v>9</v>
      </c>
      <c r="CAF12075" s="18" t="s">
        <v>9</v>
      </c>
      <c r="CAG12075" s="18" t="s">
        <v>9</v>
      </c>
      <c r="CAH12075" s="18" t="s">
        <v>9</v>
      </c>
      <c r="CAI12075" s="18" t="s">
        <v>9</v>
      </c>
      <c r="CAJ12075" s="18" t="s">
        <v>9</v>
      </c>
      <c r="CAK12075" s="18" t="s">
        <v>9</v>
      </c>
      <c r="CAL12075" s="18" t="s">
        <v>9</v>
      </c>
      <c r="CAM12075" s="18" t="s">
        <v>9</v>
      </c>
      <c r="CAN12075" s="18" t="s">
        <v>9</v>
      </c>
      <c r="CAO12075" s="18" t="s">
        <v>9</v>
      </c>
      <c r="CAP12075" s="18" t="s">
        <v>9</v>
      </c>
      <c r="CAQ12075" s="18" t="s">
        <v>9</v>
      </c>
      <c r="CAR12075" s="18" t="s">
        <v>9</v>
      </c>
      <c r="CAS12075" s="18" t="s">
        <v>9</v>
      </c>
      <c r="CAT12075" s="18" t="s">
        <v>9</v>
      </c>
      <c r="CAU12075" s="18" t="s">
        <v>9</v>
      </c>
      <c r="CAV12075" s="18" t="s">
        <v>9</v>
      </c>
      <c r="CAW12075" s="18" t="s">
        <v>9</v>
      </c>
      <c r="CAX12075" s="18" t="s">
        <v>9</v>
      </c>
      <c r="CAY12075" s="18" t="s">
        <v>9</v>
      </c>
      <c r="CAZ12075" s="18" t="s">
        <v>9</v>
      </c>
      <c r="CBA12075" s="18" t="s">
        <v>9</v>
      </c>
      <c r="CBB12075" s="18" t="s">
        <v>9</v>
      </c>
      <c r="CBC12075" s="18" t="s">
        <v>9</v>
      </c>
      <c r="CBD12075" s="18" t="s">
        <v>9</v>
      </c>
      <c r="CBE12075" s="18" t="s">
        <v>9</v>
      </c>
      <c r="CBF12075" s="18" t="s">
        <v>9</v>
      </c>
      <c r="CBG12075" s="18" t="s">
        <v>9</v>
      </c>
      <c r="CBH12075" s="18" t="s">
        <v>9</v>
      </c>
      <c r="CBI12075" s="18" t="s">
        <v>9</v>
      </c>
      <c r="CBJ12075" s="18" t="s">
        <v>9</v>
      </c>
      <c r="CBK12075" s="18" t="s">
        <v>9</v>
      </c>
      <c r="CBL12075" s="18" t="s">
        <v>9</v>
      </c>
      <c r="CBM12075" s="18" t="s">
        <v>9</v>
      </c>
      <c r="CBN12075" s="18" t="s">
        <v>9</v>
      </c>
      <c r="CBO12075" s="18" t="s">
        <v>9</v>
      </c>
      <c r="CBP12075" s="18" t="s">
        <v>9</v>
      </c>
      <c r="CBQ12075" s="18" t="s">
        <v>9</v>
      </c>
      <c r="CBR12075" s="18" t="s">
        <v>9</v>
      </c>
      <c r="CBS12075" s="18" t="s">
        <v>9</v>
      </c>
      <c r="CBT12075" s="18" t="s">
        <v>9</v>
      </c>
      <c r="CBU12075" s="18" t="s">
        <v>9</v>
      </c>
      <c r="CBV12075" s="18" t="s">
        <v>9</v>
      </c>
      <c r="CBW12075" s="18" t="s">
        <v>9</v>
      </c>
      <c r="CBX12075" s="18" t="s">
        <v>9</v>
      </c>
      <c r="CBY12075" s="18" t="s">
        <v>9</v>
      </c>
      <c r="CBZ12075" s="18" t="s">
        <v>9</v>
      </c>
      <c r="CCA12075" s="18" t="s">
        <v>9</v>
      </c>
      <c r="CCB12075" s="18" t="s">
        <v>9</v>
      </c>
      <c r="CCC12075" s="18" t="s">
        <v>9</v>
      </c>
      <c r="CCD12075" s="18" t="s">
        <v>9</v>
      </c>
      <c r="CCE12075" s="18" t="s">
        <v>9</v>
      </c>
      <c r="CCF12075" s="18" t="s">
        <v>9</v>
      </c>
      <c r="CCG12075" s="18" t="s">
        <v>9</v>
      </c>
      <c r="CCH12075" s="18" t="s">
        <v>9</v>
      </c>
      <c r="CCI12075" s="18" t="s">
        <v>9</v>
      </c>
      <c r="CCJ12075" s="18" t="s">
        <v>9</v>
      </c>
      <c r="CCK12075" s="18" t="s">
        <v>9</v>
      </c>
      <c r="CCL12075" s="18" t="s">
        <v>9</v>
      </c>
      <c r="CCM12075" s="18" t="s">
        <v>9</v>
      </c>
      <c r="CCN12075" s="18" t="s">
        <v>9</v>
      </c>
      <c r="CCO12075" s="18" t="s">
        <v>9</v>
      </c>
      <c r="CCP12075" s="18" t="s">
        <v>9</v>
      </c>
      <c r="CCQ12075" s="18" t="s">
        <v>9</v>
      </c>
      <c r="CCR12075" s="18" t="s">
        <v>9</v>
      </c>
      <c r="CCS12075" s="18" t="s">
        <v>9</v>
      </c>
      <c r="CCT12075" s="18" t="s">
        <v>9</v>
      </c>
      <c r="CCU12075" s="18" t="s">
        <v>9</v>
      </c>
      <c r="CCV12075" s="18" t="s">
        <v>9</v>
      </c>
      <c r="CCW12075" s="18" t="s">
        <v>9</v>
      </c>
      <c r="CCX12075" s="18" t="s">
        <v>9</v>
      </c>
      <c r="CCY12075" s="18" t="s">
        <v>9</v>
      </c>
      <c r="CCZ12075" s="18" t="s">
        <v>9</v>
      </c>
      <c r="CDA12075" s="18" t="s">
        <v>9</v>
      </c>
      <c r="CDB12075" s="18" t="s">
        <v>9</v>
      </c>
      <c r="CDC12075" s="18" t="s">
        <v>9</v>
      </c>
      <c r="CDD12075" s="18" t="s">
        <v>9</v>
      </c>
      <c r="CDE12075" s="18" t="s">
        <v>9</v>
      </c>
      <c r="CDF12075" s="18" t="s">
        <v>9</v>
      </c>
      <c r="CDG12075" s="18" t="s">
        <v>9</v>
      </c>
      <c r="CDH12075" s="18" t="s">
        <v>9</v>
      </c>
      <c r="CDI12075" s="18" t="s">
        <v>9</v>
      </c>
      <c r="CDJ12075" s="18" t="s">
        <v>9</v>
      </c>
      <c r="CDK12075" s="18" t="s">
        <v>9</v>
      </c>
      <c r="CDL12075" s="18" t="s">
        <v>9</v>
      </c>
      <c r="CDM12075" s="18" t="s">
        <v>9</v>
      </c>
      <c r="CDN12075" s="18" t="s">
        <v>9</v>
      </c>
      <c r="CDO12075" s="18" t="s">
        <v>9</v>
      </c>
      <c r="CDP12075" s="18" t="s">
        <v>9</v>
      </c>
      <c r="CDQ12075" s="18" t="s">
        <v>9</v>
      </c>
      <c r="CDR12075" s="18" t="s">
        <v>9</v>
      </c>
      <c r="CDS12075" s="18" t="s">
        <v>9</v>
      </c>
      <c r="CDT12075" s="18" t="s">
        <v>9</v>
      </c>
      <c r="CDU12075" s="18" t="s">
        <v>9</v>
      </c>
      <c r="CDV12075" s="18" t="s">
        <v>9</v>
      </c>
      <c r="CDW12075" s="18" t="s">
        <v>9</v>
      </c>
      <c r="CDX12075" s="18" t="s">
        <v>9</v>
      </c>
      <c r="CDY12075" s="18" t="s">
        <v>9</v>
      </c>
      <c r="CDZ12075" s="18" t="s">
        <v>9</v>
      </c>
      <c r="CEA12075" s="18" t="s">
        <v>9</v>
      </c>
      <c r="CEB12075" s="18" t="s">
        <v>9</v>
      </c>
      <c r="CEC12075" s="18" t="s">
        <v>9</v>
      </c>
      <c r="CED12075" s="18" t="s">
        <v>9</v>
      </c>
      <c r="CEE12075" s="18" t="s">
        <v>9</v>
      </c>
      <c r="CEF12075" s="18" t="s">
        <v>9</v>
      </c>
      <c r="CEG12075" s="18" t="s">
        <v>9</v>
      </c>
      <c r="CEH12075" s="18" t="s">
        <v>9</v>
      </c>
      <c r="CEI12075" s="18" t="s">
        <v>9</v>
      </c>
      <c r="CEJ12075" s="18" t="s">
        <v>9</v>
      </c>
      <c r="CEK12075" s="18" t="s">
        <v>9</v>
      </c>
      <c r="CEL12075" s="18" t="s">
        <v>9</v>
      </c>
      <c r="CEM12075" s="18" t="s">
        <v>9</v>
      </c>
      <c r="CEN12075" s="18" t="s">
        <v>9</v>
      </c>
      <c r="CEO12075" s="18" t="s">
        <v>9</v>
      </c>
      <c r="CEP12075" s="18" t="s">
        <v>9</v>
      </c>
      <c r="CEQ12075" s="18" t="s">
        <v>9</v>
      </c>
      <c r="CER12075" s="18" t="s">
        <v>9</v>
      </c>
      <c r="CES12075" s="18" t="s">
        <v>9</v>
      </c>
      <c r="CET12075" s="18" t="s">
        <v>9</v>
      </c>
      <c r="CEU12075" s="18" t="s">
        <v>9</v>
      </c>
      <c r="CEV12075" s="18" t="s">
        <v>9</v>
      </c>
      <c r="CEW12075" s="18" t="s">
        <v>9</v>
      </c>
      <c r="CEX12075" s="18" t="s">
        <v>9</v>
      </c>
      <c r="CEY12075" s="18" t="s">
        <v>9</v>
      </c>
      <c r="CEZ12075" s="18" t="s">
        <v>9</v>
      </c>
      <c r="CFA12075" s="18" t="s">
        <v>9</v>
      </c>
      <c r="CFB12075" s="18" t="s">
        <v>9</v>
      </c>
      <c r="CFC12075" s="18" t="s">
        <v>9</v>
      </c>
      <c r="CFD12075" s="18" t="s">
        <v>9</v>
      </c>
      <c r="CFE12075" s="18" t="s">
        <v>9</v>
      </c>
      <c r="CFF12075" s="18" t="s">
        <v>9</v>
      </c>
      <c r="CFG12075" s="18" t="s">
        <v>9</v>
      </c>
      <c r="CFH12075" s="18" t="s">
        <v>9</v>
      </c>
      <c r="CFI12075" s="18" t="s">
        <v>9</v>
      </c>
      <c r="CFJ12075" s="18" t="s">
        <v>9</v>
      </c>
      <c r="CFK12075" s="18" t="s">
        <v>9</v>
      </c>
      <c r="CFL12075" s="18" t="s">
        <v>9</v>
      </c>
      <c r="CFM12075" s="18" t="s">
        <v>9</v>
      </c>
      <c r="CFN12075" s="18" t="s">
        <v>9</v>
      </c>
      <c r="CFO12075" s="18" t="s">
        <v>9</v>
      </c>
      <c r="CFP12075" s="18" t="s">
        <v>9</v>
      </c>
      <c r="CFQ12075" s="18" t="s">
        <v>9</v>
      </c>
      <c r="CFR12075" s="18" t="s">
        <v>9</v>
      </c>
      <c r="CFS12075" s="18" t="s">
        <v>9</v>
      </c>
      <c r="CFT12075" s="18" t="s">
        <v>9</v>
      </c>
      <c r="CFU12075" s="18" t="s">
        <v>9</v>
      </c>
      <c r="CFV12075" s="18" t="s">
        <v>9</v>
      </c>
      <c r="CFW12075" s="18" t="s">
        <v>9</v>
      </c>
      <c r="CFX12075" s="18" t="s">
        <v>9</v>
      </c>
      <c r="CFY12075" s="18" t="s">
        <v>9</v>
      </c>
      <c r="CFZ12075" s="18" t="s">
        <v>9</v>
      </c>
      <c r="CGA12075" s="18" t="s">
        <v>9</v>
      </c>
      <c r="CGB12075" s="18" t="s">
        <v>9</v>
      </c>
      <c r="CGC12075" s="18" t="s">
        <v>9</v>
      </c>
      <c r="CGD12075" s="18" t="s">
        <v>9</v>
      </c>
      <c r="CGE12075" s="18" t="s">
        <v>9</v>
      </c>
      <c r="CGF12075" s="18" t="s">
        <v>9</v>
      </c>
      <c r="CGG12075" s="18" t="s">
        <v>9</v>
      </c>
      <c r="CGH12075" s="18" t="s">
        <v>9</v>
      </c>
      <c r="CGI12075" s="18" t="s">
        <v>9</v>
      </c>
      <c r="CGJ12075" s="18" t="s">
        <v>9</v>
      </c>
      <c r="CGK12075" s="18" t="s">
        <v>9</v>
      </c>
      <c r="CGL12075" s="18" t="s">
        <v>9</v>
      </c>
      <c r="CGM12075" s="18" t="s">
        <v>9</v>
      </c>
      <c r="CGN12075" s="18" t="s">
        <v>9</v>
      </c>
      <c r="CGO12075" s="18" t="s">
        <v>9</v>
      </c>
      <c r="CGP12075" s="18" t="s">
        <v>9</v>
      </c>
      <c r="CGQ12075" s="18" t="s">
        <v>9</v>
      </c>
      <c r="CGR12075" s="18" t="s">
        <v>9</v>
      </c>
      <c r="CGS12075" s="18" t="s">
        <v>9</v>
      </c>
      <c r="CGT12075" s="18" t="s">
        <v>9</v>
      </c>
      <c r="CGU12075" s="18" t="s">
        <v>9</v>
      </c>
      <c r="CGV12075" s="18" t="s">
        <v>9</v>
      </c>
      <c r="CGW12075" s="18" t="s">
        <v>9</v>
      </c>
      <c r="CGX12075" s="18" t="s">
        <v>9</v>
      </c>
      <c r="CGY12075" s="18" t="s">
        <v>9</v>
      </c>
      <c r="CGZ12075" s="18" t="s">
        <v>9</v>
      </c>
      <c r="CHA12075" s="18" t="s">
        <v>9</v>
      </c>
      <c r="CHB12075" s="18" t="s">
        <v>9</v>
      </c>
      <c r="CHC12075" s="18" t="s">
        <v>9</v>
      </c>
      <c r="CHD12075" s="18" t="s">
        <v>9</v>
      </c>
      <c r="CHE12075" s="18" t="s">
        <v>9</v>
      </c>
      <c r="CHF12075" s="18" t="s">
        <v>9</v>
      </c>
      <c r="CHG12075" s="18" t="s">
        <v>9</v>
      </c>
      <c r="CHH12075" s="18" t="s">
        <v>9</v>
      </c>
      <c r="CHI12075" s="18" t="s">
        <v>9</v>
      </c>
      <c r="CHJ12075" s="18" t="s">
        <v>9</v>
      </c>
      <c r="CHK12075" s="18" t="s">
        <v>9</v>
      </c>
      <c r="CHL12075" s="18" t="s">
        <v>9</v>
      </c>
      <c r="CHM12075" s="18" t="s">
        <v>9</v>
      </c>
      <c r="CHN12075" s="18" t="s">
        <v>9</v>
      </c>
      <c r="CHO12075" s="18" t="s">
        <v>9</v>
      </c>
      <c r="CHP12075" s="18" t="s">
        <v>9</v>
      </c>
      <c r="CHQ12075" s="18" t="s">
        <v>9</v>
      </c>
      <c r="CHR12075" s="18" t="s">
        <v>9</v>
      </c>
      <c r="CHS12075" s="18" t="s">
        <v>9</v>
      </c>
      <c r="CHT12075" s="18" t="s">
        <v>9</v>
      </c>
      <c r="CHU12075" s="18" t="s">
        <v>9</v>
      </c>
      <c r="CHV12075" s="18" t="s">
        <v>9</v>
      </c>
      <c r="CHW12075" s="18" t="s">
        <v>9</v>
      </c>
      <c r="CHX12075" s="18" t="s">
        <v>9</v>
      </c>
      <c r="CHY12075" s="18" t="s">
        <v>9</v>
      </c>
      <c r="CHZ12075" s="18" t="s">
        <v>9</v>
      </c>
      <c r="CIA12075" s="18" t="s">
        <v>9</v>
      </c>
      <c r="CIB12075" s="18" t="s">
        <v>9</v>
      </c>
      <c r="CIC12075" s="18" t="s">
        <v>9</v>
      </c>
      <c r="CID12075" s="18" t="s">
        <v>9</v>
      </c>
      <c r="CIE12075" s="18" t="s">
        <v>9</v>
      </c>
      <c r="CIF12075" s="18" t="s">
        <v>9</v>
      </c>
      <c r="CIG12075" s="18" t="s">
        <v>9</v>
      </c>
      <c r="CIH12075" s="18" t="s">
        <v>9</v>
      </c>
      <c r="CII12075" s="18" t="s">
        <v>9</v>
      </c>
      <c r="CIJ12075" s="18" t="s">
        <v>9</v>
      </c>
      <c r="CIK12075" s="18" t="s">
        <v>9</v>
      </c>
      <c r="CIL12075" s="18" t="s">
        <v>9</v>
      </c>
      <c r="CIM12075" s="18" t="s">
        <v>9</v>
      </c>
      <c r="CIN12075" s="18" t="s">
        <v>9</v>
      </c>
      <c r="CIO12075" s="18" t="s">
        <v>9</v>
      </c>
      <c r="CIP12075" s="18" t="s">
        <v>9</v>
      </c>
      <c r="CIQ12075" s="18" t="s">
        <v>9</v>
      </c>
      <c r="CIR12075" s="18" t="s">
        <v>9</v>
      </c>
      <c r="CIS12075" s="18" t="s">
        <v>9</v>
      </c>
      <c r="CIT12075" s="18" t="s">
        <v>9</v>
      </c>
      <c r="CIU12075" s="18" t="s">
        <v>9</v>
      </c>
      <c r="CIV12075" s="18" t="s">
        <v>9</v>
      </c>
      <c r="CIW12075" s="18" t="s">
        <v>9</v>
      </c>
      <c r="CIX12075" s="18" t="s">
        <v>9</v>
      </c>
      <c r="CIY12075" s="18" t="s">
        <v>9</v>
      </c>
      <c r="CIZ12075" s="18" t="s">
        <v>9</v>
      </c>
      <c r="CJA12075" s="18" t="s">
        <v>9</v>
      </c>
      <c r="CJB12075" s="18" t="s">
        <v>9</v>
      </c>
      <c r="CJC12075" s="18" t="s">
        <v>9</v>
      </c>
      <c r="CJD12075" s="18" t="s">
        <v>9</v>
      </c>
      <c r="CJE12075" s="18" t="s">
        <v>9</v>
      </c>
      <c r="CJF12075" s="18" t="s">
        <v>9</v>
      </c>
      <c r="CJG12075" s="18" t="s">
        <v>9</v>
      </c>
      <c r="CJH12075" s="18" t="s">
        <v>9</v>
      </c>
      <c r="CJI12075" s="18" t="s">
        <v>9</v>
      </c>
      <c r="CJJ12075" s="18" t="s">
        <v>9</v>
      </c>
      <c r="CJK12075" s="18" t="s">
        <v>9</v>
      </c>
      <c r="CJL12075" s="18" t="s">
        <v>9</v>
      </c>
      <c r="CJM12075" s="18" t="s">
        <v>9</v>
      </c>
      <c r="CJN12075" s="18" t="s">
        <v>9</v>
      </c>
      <c r="CJO12075" s="18" t="s">
        <v>9</v>
      </c>
      <c r="CJP12075" s="18" t="s">
        <v>9</v>
      </c>
      <c r="CJQ12075" s="18" t="s">
        <v>9</v>
      </c>
      <c r="CJR12075" s="18" t="s">
        <v>9</v>
      </c>
      <c r="CJS12075" s="18" t="s">
        <v>9</v>
      </c>
      <c r="CJT12075" s="18" t="s">
        <v>9</v>
      </c>
      <c r="CJU12075" s="18" t="s">
        <v>9</v>
      </c>
      <c r="CJV12075" s="18" t="s">
        <v>9</v>
      </c>
      <c r="CJW12075" s="18" t="s">
        <v>9</v>
      </c>
      <c r="CJX12075" s="18" t="s">
        <v>9</v>
      </c>
      <c r="CJY12075" s="18" t="s">
        <v>9</v>
      </c>
      <c r="CJZ12075" s="18" t="s">
        <v>9</v>
      </c>
      <c r="CKA12075" s="18" t="s">
        <v>9</v>
      </c>
      <c r="CKB12075" s="18" t="s">
        <v>9</v>
      </c>
      <c r="CKC12075" s="18" t="s">
        <v>9</v>
      </c>
      <c r="CKD12075" s="18" t="s">
        <v>9</v>
      </c>
      <c r="CKE12075" s="18" t="s">
        <v>9</v>
      </c>
      <c r="CKF12075" s="18" t="s">
        <v>9</v>
      </c>
      <c r="CKG12075" s="18" t="s">
        <v>9</v>
      </c>
      <c r="CKH12075" s="18" t="s">
        <v>9</v>
      </c>
      <c r="CKI12075" s="18" t="s">
        <v>9</v>
      </c>
      <c r="CKJ12075" s="18" t="s">
        <v>9</v>
      </c>
      <c r="CKK12075" s="18" t="s">
        <v>9</v>
      </c>
      <c r="CKL12075" s="18" t="s">
        <v>9</v>
      </c>
      <c r="CKM12075" s="18" t="s">
        <v>9</v>
      </c>
      <c r="CKN12075" s="18" t="s">
        <v>9</v>
      </c>
      <c r="CKO12075" s="18" t="s">
        <v>9</v>
      </c>
      <c r="CKP12075" s="18" t="s">
        <v>9</v>
      </c>
      <c r="CKQ12075" s="18" t="s">
        <v>9</v>
      </c>
      <c r="CKR12075" s="18" t="s">
        <v>9</v>
      </c>
      <c r="CKS12075" s="18" t="s">
        <v>9</v>
      </c>
      <c r="CKT12075" s="18" t="s">
        <v>9</v>
      </c>
      <c r="CKU12075" s="18" t="s">
        <v>9</v>
      </c>
      <c r="CKV12075" s="18" t="s">
        <v>9</v>
      </c>
      <c r="CKW12075" s="18" t="s">
        <v>9</v>
      </c>
      <c r="CKX12075" s="18" t="s">
        <v>9</v>
      </c>
      <c r="CKY12075" s="18" t="s">
        <v>9</v>
      </c>
      <c r="CKZ12075" s="18" t="s">
        <v>9</v>
      </c>
      <c r="CLA12075" s="18" t="s">
        <v>9</v>
      </c>
      <c r="CLB12075" s="18" t="s">
        <v>9</v>
      </c>
      <c r="CLC12075" s="18" t="s">
        <v>9</v>
      </c>
      <c r="CLD12075" s="18" t="s">
        <v>9</v>
      </c>
      <c r="CLE12075" s="18" t="s">
        <v>9</v>
      </c>
      <c r="CLF12075" s="18" t="s">
        <v>9</v>
      </c>
      <c r="CLG12075" s="18" t="s">
        <v>9</v>
      </c>
      <c r="CLH12075" s="18" t="s">
        <v>9</v>
      </c>
      <c r="CLI12075" s="18" t="s">
        <v>9</v>
      </c>
      <c r="CLJ12075" s="18" t="s">
        <v>9</v>
      </c>
      <c r="CLK12075" s="18" t="s">
        <v>9</v>
      </c>
      <c r="CLL12075" s="18" t="s">
        <v>9</v>
      </c>
      <c r="CLM12075" s="18" t="s">
        <v>9</v>
      </c>
      <c r="CLN12075" s="18" t="s">
        <v>9</v>
      </c>
      <c r="CLO12075" s="18" t="s">
        <v>9</v>
      </c>
      <c r="CLP12075" s="18" t="s">
        <v>9</v>
      </c>
      <c r="CLQ12075" s="18" t="s">
        <v>9</v>
      </c>
      <c r="CLR12075" s="18" t="s">
        <v>9</v>
      </c>
      <c r="CLS12075" s="18" t="s">
        <v>9</v>
      </c>
      <c r="CLT12075" s="18" t="s">
        <v>9</v>
      </c>
      <c r="CLU12075" s="18" t="s">
        <v>9</v>
      </c>
      <c r="CLV12075" s="18" t="s">
        <v>9</v>
      </c>
      <c r="CLW12075" s="18" t="s">
        <v>9</v>
      </c>
      <c r="CLX12075" s="18" t="s">
        <v>9</v>
      </c>
      <c r="CLY12075" s="18" t="s">
        <v>9</v>
      </c>
      <c r="CLZ12075" s="18" t="s">
        <v>9</v>
      </c>
      <c r="CMA12075" s="18" t="s">
        <v>9</v>
      </c>
      <c r="CMB12075" s="18" t="s">
        <v>9</v>
      </c>
      <c r="CMC12075" s="18" t="s">
        <v>9</v>
      </c>
      <c r="CMD12075" s="18" t="s">
        <v>9</v>
      </c>
      <c r="CME12075" s="18" t="s">
        <v>9</v>
      </c>
      <c r="CMF12075" s="18" t="s">
        <v>9</v>
      </c>
      <c r="CMG12075" s="18" t="s">
        <v>9</v>
      </c>
      <c r="CMH12075" s="18" t="s">
        <v>9</v>
      </c>
      <c r="CMI12075" s="18" t="s">
        <v>9</v>
      </c>
      <c r="CMJ12075" s="18" t="s">
        <v>9</v>
      </c>
      <c r="CMK12075" s="18" t="s">
        <v>9</v>
      </c>
      <c r="CML12075" s="18" t="s">
        <v>9</v>
      </c>
      <c r="CMM12075" s="18" t="s">
        <v>9</v>
      </c>
      <c r="CMN12075" s="18" t="s">
        <v>9</v>
      </c>
      <c r="CMO12075" s="18" t="s">
        <v>9</v>
      </c>
      <c r="CMP12075" s="18" t="s">
        <v>9</v>
      </c>
      <c r="CMQ12075" s="18" t="s">
        <v>9</v>
      </c>
      <c r="CMR12075" s="18" t="s">
        <v>9</v>
      </c>
      <c r="CMS12075" s="18" t="s">
        <v>9</v>
      </c>
      <c r="CMT12075" s="18" t="s">
        <v>9</v>
      </c>
      <c r="CMU12075" s="18" t="s">
        <v>9</v>
      </c>
      <c r="CMV12075" s="18" t="s">
        <v>9</v>
      </c>
      <c r="CMW12075" s="18" t="s">
        <v>9</v>
      </c>
      <c r="CMX12075" s="18" t="s">
        <v>9</v>
      </c>
      <c r="CMY12075" s="18" t="s">
        <v>9</v>
      </c>
      <c r="CMZ12075" s="18" t="s">
        <v>9</v>
      </c>
      <c r="CNA12075" s="18" t="s">
        <v>9</v>
      </c>
      <c r="CNB12075" s="18" t="s">
        <v>9</v>
      </c>
      <c r="CNC12075" s="18" t="s">
        <v>9</v>
      </c>
      <c r="CND12075" s="18" t="s">
        <v>9</v>
      </c>
      <c r="CNE12075" s="18" t="s">
        <v>9</v>
      </c>
      <c r="CNF12075" s="18" t="s">
        <v>9</v>
      </c>
      <c r="CNG12075" s="18" t="s">
        <v>9</v>
      </c>
      <c r="CNH12075" s="18" t="s">
        <v>9</v>
      </c>
      <c r="CNI12075" s="18" t="s">
        <v>9</v>
      </c>
      <c r="CNJ12075" s="18" t="s">
        <v>9</v>
      </c>
      <c r="CNK12075" s="18" t="s">
        <v>9</v>
      </c>
      <c r="CNL12075" s="18" t="s">
        <v>9</v>
      </c>
      <c r="CNM12075" s="18" t="s">
        <v>9</v>
      </c>
      <c r="CNN12075" s="18" t="s">
        <v>9</v>
      </c>
      <c r="CNO12075" s="18" t="s">
        <v>9</v>
      </c>
      <c r="CNP12075" s="18" t="s">
        <v>9</v>
      </c>
      <c r="CNQ12075" s="18" t="s">
        <v>9</v>
      </c>
      <c r="CNR12075" s="18" t="s">
        <v>9</v>
      </c>
      <c r="CNS12075" s="18" t="s">
        <v>9</v>
      </c>
      <c r="CNT12075" s="18" t="s">
        <v>9</v>
      </c>
      <c r="CNU12075" s="18" t="s">
        <v>9</v>
      </c>
      <c r="CNV12075" s="18" t="s">
        <v>9</v>
      </c>
      <c r="CNW12075" s="18" t="s">
        <v>9</v>
      </c>
      <c r="CNX12075" s="18" t="s">
        <v>9</v>
      </c>
      <c r="CNY12075" s="18" t="s">
        <v>9</v>
      </c>
      <c r="CNZ12075" s="18" t="s">
        <v>9</v>
      </c>
      <c r="COA12075" s="18" t="s">
        <v>9</v>
      </c>
      <c r="COB12075" s="18" t="s">
        <v>9</v>
      </c>
      <c r="COC12075" s="18" t="s">
        <v>9</v>
      </c>
      <c r="COD12075" s="18" t="s">
        <v>9</v>
      </c>
      <c r="COE12075" s="18" t="s">
        <v>9</v>
      </c>
      <c r="COF12075" s="18" t="s">
        <v>9</v>
      </c>
      <c r="COG12075" s="18" t="s">
        <v>9</v>
      </c>
      <c r="COH12075" s="18" t="s">
        <v>9</v>
      </c>
      <c r="COI12075" s="18" t="s">
        <v>9</v>
      </c>
      <c r="COJ12075" s="18" t="s">
        <v>9</v>
      </c>
      <c r="COK12075" s="18" t="s">
        <v>9</v>
      </c>
      <c r="COL12075" s="18" t="s">
        <v>9</v>
      </c>
      <c r="COM12075" s="18" t="s">
        <v>9</v>
      </c>
      <c r="CON12075" s="18" t="s">
        <v>9</v>
      </c>
      <c r="COO12075" s="18" t="s">
        <v>9</v>
      </c>
      <c r="COP12075" s="18" t="s">
        <v>9</v>
      </c>
      <c r="COQ12075" s="18" t="s">
        <v>9</v>
      </c>
      <c r="COR12075" s="18" t="s">
        <v>9</v>
      </c>
      <c r="COS12075" s="18" t="s">
        <v>9</v>
      </c>
      <c r="COT12075" s="18" t="s">
        <v>9</v>
      </c>
      <c r="COU12075" s="18" t="s">
        <v>9</v>
      </c>
      <c r="COV12075" s="18" t="s">
        <v>9</v>
      </c>
      <c r="COW12075" s="18" t="s">
        <v>9</v>
      </c>
      <c r="COX12075" s="18" t="s">
        <v>9</v>
      </c>
      <c r="COY12075" s="18" t="s">
        <v>9</v>
      </c>
      <c r="COZ12075" s="18" t="s">
        <v>9</v>
      </c>
      <c r="CPA12075" s="18" t="s">
        <v>9</v>
      </c>
      <c r="CPB12075" s="18" t="s">
        <v>9</v>
      </c>
      <c r="CPC12075" s="18" t="s">
        <v>9</v>
      </c>
      <c r="CPD12075" s="18" t="s">
        <v>9</v>
      </c>
      <c r="CPE12075" s="18" t="s">
        <v>9</v>
      </c>
      <c r="CPF12075" s="18" t="s">
        <v>9</v>
      </c>
      <c r="CPG12075" s="18" t="s">
        <v>9</v>
      </c>
      <c r="CPH12075" s="18" t="s">
        <v>9</v>
      </c>
      <c r="CPI12075" s="18" t="s">
        <v>9</v>
      </c>
      <c r="CPJ12075" s="18" t="s">
        <v>9</v>
      </c>
      <c r="CPK12075" s="18" t="s">
        <v>9</v>
      </c>
      <c r="CPL12075" s="18" t="s">
        <v>9</v>
      </c>
      <c r="CPM12075" s="18" t="s">
        <v>9</v>
      </c>
      <c r="CPN12075" s="18" t="s">
        <v>9</v>
      </c>
      <c r="CPO12075" s="18" t="s">
        <v>9</v>
      </c>
      <c r="CPP12075" s="18" t="s">
        <v>9</v>
      </c>
      <c r="CPQ12075" s="18" t="s">
        <v>9</v>
      </c>
      <c r="CPR12075" s="18" t="s">
        <v>9</v>
      </c>
      <c r="CPS12075" s="18" t="s">
        <v>9</v>
      </c>
      <c r="CPT12075" s="18" t="s">
        <v>9</v>
      </c>
      <c r="CPU12075" s="18" t="s">
        <v>9</v>
      </c>
      <c r="CPV12075" s="18" t="s">
        <v>9</v>
      </c>
      <c r="CPW12075" s="18" t="s">
        <v>9</v>
      </c>
      <c r="CPX12075" s="18" t="s">
        <v>9</v>
      </c>
      <c r="CPY12075" s="18" t="s">
        <v>9</v>
      </c>
      <c r="CPZ12075" s="18" t="s">
        <v>9</v>
      </c>
      <c r="CQA12075" s="18" t="s">
        <v>9</v>
      </c>
      <c r="CQB12075" s="18" t="s">
        <v>9</v>
      </c>
      <c r="CQC12075" s="18" t="s">
        <v>9</v>
      </c>
      <c r="CQD12075" s="18" t="s">
        <v>9</v>
      </c>
      <c r="CQE12075" s="18" t="s">
        <v>9</v>
      </c>
      <c r="CQF12075" s="18" t="s">
        <v>9</v>
      </c>
      <c r="CQG12075" s="18" t="s">
        <v>9</v>
      </c>
      <c r="CQH12075" s="18" t="s">
        <v>9</v>
      </c>
      <c r="CQI12075" s="18" t="s">
        <v>9</v>
      </c>
      <c r="CQJ12075" s="18" t="s">
        <v>9</v>
      </c>
      <c r="CQK12075" s="18" t="s">
        <v>9</v>
      </c>
      <c r="CQL12075" s="18" t="s">
        <v>9</v>
      </c>
      <c r="CQM12075" s="18" t="s">
        <v>9</v>
      </c>
      <c r="CQN12075" s="18" t="s">
        <v>9</v>
      </c>
      <c r="CQO12075" s="18" t="s">
        <v>9</v>
      </c>
      <c r="CQP12075" s="18" t="s">
        <v>9</v>
      </c>
      <c r="CQQ12075" s="18" t="s">
        <v>9</v>
      </c>
      <c r="CQR12075" s="18" t="s">
        <v>9</v>
      </c>
      <c r="CQS12075" s="18" t="s">
        <v>9</v>
      </c>
      <c r="CQT12075" s="18" t="s">
        <v>9</v>
      </c>
      <c r="CQU12075" s="18" t="s">
        <v>9</v>
      </c>
      <c r="CQV12075" s="18" t="s">
        <v>9</v>
      </c>
      <c r="CQW12075" s="18" t="s">
        <v>9</v>
      </c>
      <c r="CQX12075" s="18" t="s">
        <v>9</v>
      </c>
      <c r="CQY12075" s="18" t="s">
        <v>9</v>
      </c>
      <c r="CQZ12075" s="18" t="s">
        <v>9</v>
      </c>
      <c r="CRA12075" s="18" t="s">
        <v>9</v>
      </c>
      <c r="CRB12075" s="18" t="s">
        <v>9</v>
      </c>
      <c r="CRC12075" s="18" t="s">
        <v>9</v>
      </c>
      <c r="CRD12075" s="18" t="s">
        <v>9</v>
      </c>
      <c r="CRE12075" s="18" t="s">
        <v>9</v>
      </c>
      <c r="CRF12075" s="18" t="s">
        <v>9</v>
      </c>
      <c r="CRG12075" s="18" t="s">
        <v>9</v>
      </c>
      <c r="CRH12075" s="18" t="s">
        <v>9</v>
      </c>
      <c r="CRI12075" s="18" t="s">
        <v>9</v>
      </c>
      <c r="CRJ12075" s="18" t="s">
        <v>9</v>
      </c>
      <c r="CRK12075" s="18" t="s">
        <v>9</v>
      </c>
      <c r="CRL12075" s="18" t="s">
        <v>9</v>
      </c>
      <c r="CRM12075" s="18" t="s">
        <v>9</v>
      </c>
      <c r="CRN12075" s="18" t="s">
        <v>9</v>
      </c>
      <c r="CRO12075" s="18" t="s">
        <v>9</v>
      </c>
      <c r="CRP12075" s="18" t="s">
        <v>9</v>
      </c>
      <c r="CRQ12075" s="18" t="s">
        <v>9</v>
      </c>
      <c r="CRR12075" s="18" t="s">
        <v>9</v>
      </c>
      <c r="CRS12075" s="18" t="s">
        <v>9</v>
      </c>
      <c r="CRT12075" s="18" t="s">
        <v>9</v>
      </c>
      <c r="CRU12075" s="18" t="s">
        <v>9</v>
      </c>
      <c r="CRV12075" s="18" t="s">
        <v>9</v>
      </c>
      <c r="CRW12075" s="18" t="s">
        <v>9</v>
      </c>
      <c r="CRX12075" s="18" t="s">
        <v>9</v>
      </c>
      <c r="CRY12075" s="18" t="s">
        <v>9</v>
      </c>
      <c r="CRZ12075" s="18" t="s">
        <v>9</v>
      </c>
      <c r="CSA12075" s="18" t="s">
        <v>9</v>
      </c>
      <c r="CSB12075" s="18" t="s">
        <v>9</v>
      </c>
      <c r="CSC12075" s="18" t="s">
        <v>9</v>
      </c>
      <c r="CSD12075" s="18" t="s">
        <v>9</v>
      </c>
      <c r="CSE12075" s="18" t="s">
        <v>9</v>
      </c>
      <c r="CSF12075" s="18" t="s">
        <v>9</v>
      </c>
      <c r="CSG12075" s="18" t="s">
        <v>9</v>
      </c>
      <c r="CSH12075" s="18" t="s">
        <v>9</v>
      </c>
      <c r="CSI12075" s="18" t="s">
        <v>9</v>
      </c>
      <c r="CSJ12075" s="18" t="s">
        <v>9</v>
      </c>
      <c r="CSK12075" s="18" t="s">
        <v>9</v>
      </c>
      <c r="CSL12075" s="18" t="s">
        <v>9</v>
      </c>
      <c r="CSM12075" s="18" t="s">
        <v>9</v>
      </c>
      <c r="CSN12075" s="18" t="s">
        <v>9</v>
      </c>
      <c r="CSO12075" s="18" t="s">
        <v>9</v>
      </c>
      <c r="CSP12075" s="18" t="s">
        <v>9</v>
      </c>
      <c r="CSQ12075" s="18" t="s">
        <v>9</v>
      </c>
      <c r="CSR12075" s="18" t="s">
        <v>9</v>
      </c>
      <c r="CSS12075" s="18" t="s">
        <v>9</v>
      </c>
      <c r="CST12075" s="18" t="s">
        <v>9</v>
      </c>
      <c r="CSU12075" s="18" t="s">
        <v>9</v>
      </c>
      <c r="CSV12075" s="18" t="s">
        <v>9</v>
      </c>
      <c r="CSW12075" s="18" t="s">
        <v>9</v>
      </c>
      <c r="CSX12075" s="18" t="s">
        <v>9</v>
      </c>
      <c r="CSY12075" s="18" t="s">
        <v>9</v>
      </c>
      <c r="CSZ12075" s="18" t="s">
        <v>9</v>
      </c>
      <c r="CTA12075" s="18" t="s">
        <v>9</v>
      </c>
      <c r="CTB12075" s="18" t="s">
        <v>9</v>
      </c>
      <c r="CTC12075" s="18" t="s">
        <v>9</v>
      </c>
      <c r="CTD12075" s="18" t="s">
        <v>9</v>
      </c>
      <c r="CTE12075" s="18" t="s">
        <v>9</v>
      </c>
      <c r="CTF12075" s="18" t="s">
        <v>9</v>
      </c>
      <c r="CTG12075" s="18" t="s">
        <v>9</v>
      </c>
      <c r="CTH12075" s="18" t="s">
        <v>9</v>
      </c>
      <c r="CTI12075" s="18" t="s">
        <v>9</v>
      </c>
      <c r="CTJ12075" s="18" t="s">
        <v>9</v>
      </c>
      <c r="CTK12075" s="18" t="s">
        <v>9</v>
      </c>
      <c r="CTL12075" s="18" t="s">
        <v>9</v>
      </c>
      <c r="CTM12075" s="18" t="s">
        <v>9</v>
      </c>
      <c r="CTN12075" s="18" t="s">
        <v>9</v>
      </c>
      <c r="CTO12075" s="18" t="s">
        <v>9</v>
      </c>
      <c r="CTP12075" s="18" t="s">
        <v>9</v>
      </c>
      <c r="CTQ12075" s="18" t="s">
        <v>9</v>
      </c>
      <c r="CTR12075" s="18" t="s">
        <v>9</v>
      </c>
      <c r="CTS12075" s="18" t="s">
        <v>9</v>
      </c>
      <c r="CTT12075" s="18" t="s">
        <v>9</v>
      </c>
      <c r="CTU12075" s="18" t="s">
        <v>9</v>
      </c>
      <c r="CTV12075" s="18" t="s">
        <v>9</v>
      </c>
      <c r="CTW12075" s="18" t="s">
        <v>9</v>
      </c>
      <c r="CTX12075" s="18" t="s">
        <v>9</v>
      </c>
      <c r="CTY12075" s="18" t="s">
        <v>9</v>
      </c>
      <c r="CTZ12075" s="18" t="s">
        <v>9</v>
      </c>
      <c r="CUA12075" s="18" t="s">
        <v>9</v>
      </c>
      <c r="CUB12075" s="18" t="s">
        <v>9</v>
      </c>
      <c r="CUC12075" s="18" t="s">
        <v>9</v>
      </c>
      <c r="CUD12075" s="18" t="s">
        <v>9</v>
      </c>
      <c r="CUE12075" s="18" t="s">
        <v>9</v>
      </c>
      <c r="CUF12075" s="18" t="s">
        <v>9</v>
      </c>
      <c r="CUG12075" s="18" t="s">
        <v>9</v>
      </c>
      <c r="CUH12075" s="18" t="s">
        <v>9</v>
      </c>
      <c r="CUI12075" s="18" t="s">
        <v>9</v>
      </c>
      <c r="CUJ12075" s="18" t="s">
        <v>9</v>
      </c>
      <c r="CUK12075" s="18" t="s">
        <v>9</v>
      </c>
      <c r="CUL12075" s="18" t="s">
        <v>9</v>
      </c>
      <c r="CUM12075" s="18" t="s">
        <v>9</v>
      </c>
      <c r="CUN12075" s="18" t="s">
        <v>9</v>
      </c>
      <c r="CUO12075" s="18" t="s">
        <v>9</v>
      </c>
      <c r="CUP12075" s="18" t="s">
        <v>9</v>
      </c>
      <c r="CUQ12075" s="18" t="s">
        <v>9</v>
      </c>
      <c r="CUR12075" s="18" t="s">
        <v>9</v>
      </c>
      <c r="CUS12075" s="18" t="s">
        <v>9</v>
      </c>
      <c r="CUT12075" s="18" t="s">
        <v>9</v>
      </c>
      <c r="CUU12075" s="18" t="s">
        <v>9</v>
      </c>
      <c r="CUV12075" s="18" t="s">
        <v>9</v>
      </c>
      <c r="CUW12075" s="18" t="s">
        <v>9</v>
      </c>
      <c r="CUX12075" s="18" t="s">
        <v>9</v>
      </c>
      <c r="CUY12075" s="18" t="s">
        <v>9</v>
      </c>
      <c r="CUZ12075" s="18" t="s">
        <v>9</v>
      </c>
      <c r="CVA12075" s="18" t="s">
        <v>9</v>
      </c>
      <c r="CVB12075" s="18" t="s">
        <v>9</v>
      </c>
      <c r="CVC12075" s="18" t="s">
        <v>9</v>
      </c>
      <c r="CVD12075" s="18" t="s">
        <v>9</v>
      </c>
      <c r="CVE12075" s="18" t="s">
        <v>9</v>
      </c>
      <c r="CVF12075" s="18" t="s">
        <v>9</v>
      </c>
      <c r="CVG12075" s="18" t="s">
        <v>9</v>
      </c>
      <c r="CVH12075" s="18" t="s">
        <v>9</v>
      </c>
      <c r="CVI12075" s="18" t="s">
        <v>9</v>
      </c>
      <c r="CVJ12075" s="18" t="s">
        <v>9</v>
      </c>
      <c r="CVK12075" s="18" t="s">
        <v>9</v>
      </c>
      <c r="CVL12075" s="18" t="s">
        <v>9</v>
      </c>
      <c r="CVM12075" s="18" t="s">
        <v>9</v>
      </c>
      <c r="CVN12075" s="18" t="s">
        <v>9</v>
      </c>
      <c r="CVO12075" s="18" t="s">
        <v>9</v>
      </c>
      <c r="CVP12075" s="18" t="s">
        <v>9</v>
      </c>
      <c r="CVQ12075" s="18" t="s">
        <v>9</v>
      </c>
      <c r="CVR12075" s="18" t="s">
        <v>9</v>
      </c>
      <c r="CVS12075" s="18" t="s">
        <v>9</v>
      </c>
      <c r="CVT12075" s="18" t="s">
        <v>9</v>
      </c>
      <c r="CVU12075" s="18" t="s">
        <v>9</v>
      </c>
      <c r="CVV12075" s="18" t="s">
        <v>9</v>
      </c>
      <c r="CVW12075" s="18" t="s">
        <v>9</v>
      </c>
      <c r="CVX12075" s="18" t="s">
        <v>9</v>
      </c>
      <c r="CVY12075" s="18" t="s">
        <v>9</v>
      </c>
      <c r="CVZ12075" s="18" t="s">
        <v>9</v>
      </c>
      <c r="CWA12075" s="18" t="s">
        <v>9</v>
      </c>
      <c r="CWB12075" s="18" t="s">
        <v>9</v>
      </c>
      <c r="CWC12075" s="18" t="s">
        <v>9</v>
      </c>
      <c r="CWD12075" s="18" t="s">
        <v>9</v>
      </c>
      <c r="CWE12075" s="18" t="s">
        <v>9</v>
      </c>
      <c r="CWF12075" s="18" t="s">
        <v>9</v>
      </c>
      <c r="CWG12075" s="18" t="s">
        <v>9</v>
      </c>
      <c r="CWH12075" s="18" t="s">
        <v>9</v>
      </c>
      <c r="CWI12075" s="18" t="s">
        <v>9</v>
      </c>
      <c r="CWJ12075" s="18" t="s">
        <v>9</v>
      </c>
      <c r="CWK12075" s="18" t="s">
        <v>9</v>
      </c>
      <c r="CWL12075" s="18" t="s">
        <v>9</v>
      </c>
      <c r="CWM12075" s="18" t="s">
        <v>9</v>
      </c>
      <c r="CWN12075" s="18" t="s">
        <v>9</v>
      </c>
      <c r="CWO12075" s="18" t="s">
        <v>9</v>
      </c>
      <c r="CWP12075" s="18" t="s">
        <v>9</v>
      </c>
      <c r="CWQ12075" s="18" t="s">
        <v>9</v>
      </c>
      <c r="CWR12075" s="18" t="s">
        <v>9</v>
      </c>
      <c r="CWS12075" s="18" t="s">
        <v>9</v>
      </c>
      <c r="CWT12075" s="18" t="s">
        <v>9</v>
      </c>
      <c r="CWU12075" s="18" t="s">
        <v>9</v>
      </c>
      <c r="CWV12075" s="18" t="s">
        <v>9</v>
      </c>
      <c r="CWW12075" s="18" t="s">
        <v>9</v>
      </c>
      <c r="CWX12075" s="18" t="s">
        <v>9</v>
      </c>
      <c r="CWY12075" s="18" t="s">
        <v>9</v>
      </c>
      <c r="CWZ12075" s="18" t="s">
        <v>9</v>
      </c>
      <c r="CXA12075" s="18" t="s">
        <v>9</v>
      </c>
      <c r="CXB12075" s="18" t="s">
        <v>9</v>
      </c>
      <c r="CXC12075" s="18" t="s">
        <v>9</v>
      </c>
      <c r="CXD12075" s="18" t="s">
        <v>9</v>
      </c>
      <c r="CXE12075" s="18" t="s">
        <v>9</v>
      </c>
      <c r="CXF12075" s="18" t="s">
        <v>9</v>
      </c>
      <c r="CXG12075" s="18" t="s">
        <v>9</v>
      </c>
      <c r="CXH12075" s="18" t="s">
        <v>9</v>
      </c>
      <c r="CXI12075" s="18" t="s">
        <v>9</v>
      </c>
      <c r="CXJ12075" s="18" t="s">
        <v>9</v>
      </c>
      <c r="CXK12075" s="18" t="s">
        <v>9</v>
      </c>
      <c r="CXL12075" s="18" t="s">
        <v>9</v>
      </c>
      <c r="CXM12075" s="18" t="s">
        <v>9</v>
      </c>
      <c r="CXN12075" s="18" t="s">
        <v>9</v>
      </c>
      <c r="CXO12075" s="18" t="s">
        <v>9</v>
      </c>
      <c r="CXP12075" s="18" t="s">
        <v>9</v>
      </c>
      <c r="CXQ12075" s="18" t="s">
        <v>9</v>
      </c>
      <c r="CXR12075" s="18" t="s">
        <v>9</v>
      </c>
      <c r="CXS12075" s="18" t="s">
        <v>9</v>
      </c>
      <c r="CXT12075" s="18" t="s">
        <v>9</v>
      </c>
      <c r="CXU12075" s="18" t="s">
        <v>9</v>
      </c>
      <c r="CXV12075" s="18" t="s">
        <v>9</v>
      </c>
      <c r="CXW12075" s="18" t="s">
        <v>9</v>
      </c>
      <c r="CXX12075" s="18" t="s">
        <v>9</v>
      </c>
      <c r="CXY12075" s="18" t="s">
        <v>9</v>
      </c>
      <c r="CXZ12075" s="18" t="s">
        <v>9</v>
      </c>
      <c r="CYA12075" s="18" t="s">
        <v>9</v>
      </c>
      <c r="CYB12075" s="18" t="s">
        <v>9</v>
      </c>
      <c r="CYC12075" s="18" t="s">
        <v>9</v>
      </c>
      <c r="CYD12075" s="18" t="s">
        <v>9</v>
      </c>
      <c r="CYE12075" s="18" t="s">
        <v>9</v>
      </c>
      <c r="CYF12075" s="18" t="s">
        <v>9</v>
      </c>
      <c r="CYG12075" s="18" t="s">
        <v>9</v>
      </c>
      <c r="CYH12075" s="18" t="s">
        <v>9</v>
      </c>
      <c r="CYI12075" s="18" t="s">
        <v>9</v>
      </c>
      <c r="CYJ12075" s="18" t="s">
        <v>9</v>
      </c>
      <c r="CYK12075" s="18" t="s">
        <v>9</v>
      </c>
      <c r="CYL12075" s="18" t="s">
        <v>9</v>
      </c>
      <c r="CYM12075" s="18" t="s">
        <v>9</v>
      </c>
      <c r="CYN12075" s="18" t="s">
        <v>9</v>
      </c>
      <c r="CYO12075" s="18" t="s">
        <v>9</v>
      </c>
      <c r="CYP12075" s="18" t="s">
        <v>9</v>
      </c>
      <c r="CYQ12075" s="18" t="s">
        <v>9</v>
      </c>
      <c r="CYR12075" s="18" t="s">
        <v>9</v>
      </c>
      <c r="CYS12075" s="18" t="s">
        <v>9</v>
      </c>
      <c r="CYT12075" s="18" t="s">
        <v>9</v>
      </c>
      <c r="CYU12075" s="18" t="s">
        <v>9</v>
      </c>
      <c r="CYV12075" s="18" t="s">
        <v>9</v>
      </c>
      <c r="CYW12075" s="18" t="s">
        <v>9</v>
      </c>
      <c r="CYX12075" s="18" t="s">
        <v>9</v>
      </c>
      <c r="CYY12075" s="18" t="s">
        <v>9</v>
      </c>
      <c r="CYZ12075" s="18" t="s">
        <v>9</v>
      </c>
      <c r="CZA12075" s="18" t="s">
        <v>9</v>
      </c>
      <c r="CZB12075" s="18" t="s">
        <v>9</v>
      </c>
      <c r="CZC12075" s="18" t="s">
        <v>9</v>
      </c>
      <c r="CZD12075" s="18" t="s">
        <v>9</v>
      </c>
      <c r="CZE12075" s="18" t="s">
        <v>9</v>
      </c>
      <c r="CZF12075" s="18" t="s">
        <v>9</v>
      </c>
      <c r="CZG12075" s="18" t="s">
        <v>9</v>
      </c>
      <c r="CZH12075" s="18" t="s">
        <v>9</v>
      </c>
      <c r="CZI12075" s="18" t="s">
        <v>9</v>
      </c>
      <c r="CZJ12075" s="18" t="s">
        <v>9</v>
      </c>
      <c r="CZK12075" s="18" t="s">
        <v>9</v>
      </c>
      <c r="CZL12075" s="18" t="s">
        <v>9</v>
      </c>
      <c r="CZM12075" s="18" t="s">
        <v>9</v>
      </c>
      <c r="CZN12075" s="18" t="s">
        <v>9</v>
      </c>
      <c r="CZO12075" s="18" t="s">
        <v>9</v>
      </c>
      <c r="CZP12075" s="18" t="s">
        <v>9</v>
      </c>
      <c r="CZQ12075" s="18" t="s">
        <v>9</v>
      </c>
      <c r="CZR12075" s="18" t="s">
        <v>9</v>
      </c>
      <c r="CZS12075" s="18" t="s">
        <v>9</v>
      </c>
      <c r="CZT12075" s="18" t="s">
        <v>9</v>
      </c>
      <c r="CZU12075" s="18" t="s">
        <v>9</v>
      </c>
      <c r="CZV12075" s="18" t="s">
        <v>9</v>
      </c>
      <c r="CZW12075" s="18" t="s">
        <v>9</v>
      </c>
      <c r="CZX12075" s="18" t="s">
        <v>9</v>
      </c>
      <c r="CZY12075" s="18" t="s">
        <v>9</v>
      </c>
      <c r="CZZ12075" s="18" t="s">
        <v>9</v>
      </c>
      <c r="DAA12075" s="18" t="s">
        <v>9</v>
      </c>
      <c r="DAB12075" s="18" t="s">
        <v>9</v>
      </c>
      <c r="DAC12075" s="18" t="s">
        <v>9</v>
      </c>
      <c r="DAD12075" s="18" t="s">
        <v>9</v>
      </c>
      <c r="DAE12075" s="18" t="s">
        <v>9</v>
      </c>
      <c r="DAF12075" s="18" t="s">
        <v>9</v>
      </c>
      <c r="DAG12075" s="18" t="s">
        <v>9</v>
      </c>
      <c r="DAH12075" s="18" t="s">
        <v>9</v>
      </c>
      <c r="DAI12075" s="18" t="s">
        <v>9</v>
      </c>
      <c r="DAJ12075" s="18" t="s">
        <v>9</v>
      </c>
      <c r="DAK12075" s="18" t="s">
        <v>9</v>
      </c>
      <c r="DAL12075" s="18" t="s">
        <v>9</v>
      </c>
      <c r="DAM12075" s="18" t="s">
        <v>9</v>
      </c>
      <c r="DAN12075" s="18" t="s">
        <v>9</v>
      </c>
      <c r="DAO12075" s="18" t="s">
        <v>9</v>
      </c>
      <c r="DAP12075" s="18" t="s">
        <v>9</v>
      </c>
      <c r="DAQ12075" s="18" t="s">
        <v>9</v>
      </c>
      <c r="DAR12075" s="18" t="s">
        <v>9</v>
      </c>
      <c r="DAS12075" s="18" t="s">
        <v>9</v>
      </c>
      <c r="DAT12075" s="18" t="s">
        <v>9</v>
      </c>
      <c r="DAU12075" s="18" t="s">
        <v>9</v>
      </c>
      <c r="DAV12075" s="18" t="s">
        <v>9</v>
      </c>
      <c r="DAW12075" s="18" t="s">
        <v>9</v>
      </c>
      <c r="DAX12075" s="18" t="s">
        <v>9</v>
      </c>
      <c r="DAY12075" s="18" t="s">
        <v>9</v>
      </c>
      <c r="DAZ12075" s="18" t="s">
        <v>9</v>
      </c>
      <c r="DBA12075" s="18" t="s">
        <v>9</v>
      </c>
      <c r="DBB12075" s="18" t="s">
        <v>9</v>
      </c>
      <c r="DBC12075" s="18" t="s">
        <v>9</v>
      </c>
      <c r="DBD12075" s="18" t="s">
        <v>9</v>
      </c>
      <c r="DBE12075" s="18" t="s">
        <v>9</v>
      </c>
      <c r="DBF12075" s="18" t="s">
        <v>9</v>
      </c>
      <c r="DBG12075" s="18" t="s">
        <v>9</v>
      </c>
      <c r="DBH12075" s="18" t="s">
        <v>9</v>
      </c>
      <c r="DBI12075" s="18" t="s">
        <v>9</v>
      </c>
      <c r="DBJ12075" s="18" t="s">
        <v>9</v>
      </c>
      <c r="DBK12075" s="18" t="s">
        <v>9</v>
      </c>
      <c r="DBL12075" s="18" t="s">
        <v>9</v>
      </c>
      <c r="DBM12075" s="18" t="s">
        <v>9</v>
      </c>
      <c r="DBN12075" s="18" t="s">
        <v>9</v>
      </c>
      <c r="DBO12075" s="18" t="s">
        <v>9</v>
      </c>
      <c r="DBP12075" s="18" t="s">
        <v>9</v>
      </c>
      <c r="DBQ12075" s="18" t="s">
        <v>9</v>
      </c>
      <c r="DBR12075" s="18" t="s">
        <v>9</v>
      </c>
      <c r="DBS12075" s="18" t="s">
        <v>9</v>
      </c>
      <c r="DBT12075" s="18" t="s">
        <v>9</v>
      </c>
      <c r="DBU12075" s="18" t="s">
        <v>9</v>
      </c>
      <c r="DBV12075" s="18" t="s">
        <v>9</v>
      </c>
      <c r="DBW12075" s="18" t="s">
        <v>9</v>
      </c>
      <c r="DBX12075" s="18" t="s">
        <v>9</v>
      </c>
      <c r="DBY12075" s="18" t="s">
        <v>9</v>
      </c>
      <c r="DBZ12075" s="18" t="s">
        <v>9</v>
      </c>
      <c r="DCA12075" s="18" t="s">
        <v>9</v>
      </c>
      <c r="DCB12075" s="18" t="s">
        <v>9</v>
      </c>
      <c r="DCC12075" s="18" t="s">
        <v>9</v>
      </c>
      <c r="DCD12075" s="18" t="s">
        <v>9</v>
      </c>
      <c r="DCE12075" s="18" t="s">
        <v>9</v>
      </c>
      <c r="DCF12075" s="18" t="s">
        <v>9</v>
      </c>
      <c r="DCG12075" s="18" t="s">
        <v>9</v>
      </c>
      <c r="DCH12075" s="18" t="s">
        <v>9</v>
      </c>
      <c r="DCI12075" s="18" t="s">
        <v>9</v>
      </c>
      <c r="DCJ12075" s="18" t="s">
        <v>9</v>
      </c>
      <c r="DCK12075" s="18" t="s">
        <v>9</v>
      </c>
      <c r="DCL12075" s="18" t="s">
        <v>9</v>
      </c>
      <c r="DCM12075" s="18" t="s">
        <v>9</v>
      </c>
      <c r="DCN12075" s="18" t="s">
        <v>9</v>
      </c>
      <c r="DCO12075" s="18" t="s">
        <v>9</v>
      </c>
      <c r="DCP12075" s="18" t="s">
        <v>9</v>
      </c>
      <c r="DCQ12075" s="18" t="s">
        <v>9</v>
      </c>
      <c r="DCR12075" s="18" t="s">
        <v>9</v>
      </c>
      <c r="DCS12075" s="18" t="s">
        <v>9</v>
      </c>
      <c r="DCT12075" s="18" t="s">
        <v>9</v>
      </c>
      <c r="DCU12075" s="18" t="s">
        <v>9</v>
      </c>
      <c r="DCV12075" s="18" t="s">
        <v>9</v>
      </c>
      <c r="DCW12075" s="18" t="s">
        <v>9</v>
      </c>
      <c r="DCX12075" s="18" t="s">
        <v>9</v>
      </c>
      <c r="DCY12075" s="18" t="s">
        <v>9</v>
      </c>
      <c r="DCZ12075" s="18" t="s">
        <v>9</v>
      </c>
      <c r="DDA12075" s="18" t="s">
        <v>9</v>
      </c>
      <c r="DDB12075" s="18" t="s">
        <v>9</v>
      </c>
      <c r="DDC12075" s="18" t="s">
        <v>9</v>
      </c>
      <c r="DDD12075" s="18" t="s">
        <v>9</v>
      </c>
      <c r="DDE12075" s="18" t="s">
        <v>9</v>
      </c>
      <c r="DDF12075" s="18" t="s">
        <v>9</v>
      </c>
      <c r="DDG12075" s="18" t="s">
        <v>9</v>
      </c>
      <c r="DDH12075" s="18" t="s">
        <v>9</v>
      </c>
      <c r="DDI12075" s="18" t="s">
        <v>9</v>
      </c>
      <c r="DDJ12075" s="18" t="s">
        <v>9</v>
      </c>
      <c r="DDK12075" s="18" t="s">
        <v>9</v>
      </c>
      <c r="DDL12075" s="18" t="s">
        <v>9</v>
      </c>
      <c r="DDM12075" s="18" t="s">
        <v>9</v>
      </c>
      <c r="DDN12075" s="18" t="s">
        <v>9</v>
      </c>
      <c r="DDO12075" s="18" t="s">
        <v>9</v>
      </c>
      <c r="DDP12075" s="18" t="s">
        <v>9</v>
      </c>
      <c r="DDQ12075" s="18" t="s">
        <v>9</v>
      </c>
      <c r="DDR12075" s="18" t="s">
        <v>9</v>
      </c>
      <c r="DDS12075" s="18" t="s">
        <v>9</v>
      </c>
      <c r="DDT12075" s="18" t="s">
        <v>9</v>
      </c>
      <c r="DDU12075" s="18" t="s">
        <v>9</v>
      </c>
      <c r="DDV12075" s="18" t="s">
        <v>9</v>
      </c>
      <c r="DDW12075" s="18" t="s">
        <v>9</v>
      </c>
      <c r="DDX12075" s="18" t="s">
        <v>9</v>
      </c>
      <c r="DDY12075" s="18" t="s">
        <v>9</v>
      </c>
      <c r="DDZ12075" s="18" t="s">
        <v>9</v>
      </c>
      <c r="DEA12075" s="18" t="s">
        <v>9</v>
      </c>
      <c r="DEB12075" s="18" t="s">
        <v>9</v>
      </c>
      <c r="DEC12075" s="18" t="s">
        <v>9</v>
      </c>
      <c r="DED12075" s="18" t="s">
        <v>9</v>
      </c>
      <c r="DEE12075" s="18" t="s">
        <v>9</v>
      </c>
      <c r="DEF12075" s="18" t="s">
        <v>9</v>
      </c>
      <c r="DEG12075" s="18" t="s">
        <v>9</v>
      </c>
      <c r="DEH12075" s="18" t="s">
        <v>9</v>
      </c>
      <c r="DEI12075" s="18" t="s">
        <v>9</v>
      </c>
      <c r="DEJ12075" s="18" t="s">
        <v>9</v>
      </c>
      <c r="DEK12075" s="18" t="s">
        <v>9</v>
      </c>
      <c r="DEL12075" s="18" t="s">
        <v>9</v>
      </c>
      <c r="DEM12075" s="18" t="s">
        <v>9</v>
      </c>
      <c r="DEN12075" s="18" t="s">
        <v>9</v>
      </c>
      <c r="DEO12075" s="18" t="s">
        <v>9</v>
      </c>
      <c r="DEP12075" s="18" t="s">
        <v>9</v>
      </c>
      <c r="DEQ12075" s="18" t="s">
        <v>9</v>
      </c>
      <c r="DER12075" s="18" t="s">
        <v>9</v>
      </c>
      <c r="DES12075" s="18" t="s">
        <v>9</v>
      </c>
      <c r="DET12075" s="18" t="s">
        <v>9</v>
      </c>
      <c r="DEU12075" s="18" t="s">
        <v>9</v>
      </c>
      <c r="DEV12075" s="18" t="s">
        <v>9</v>
      </c>
      <c r="DEW12075" s="18" t="s">
        <v>9</v>
      </c>
      <c r="DEX12075" s="18" t="s">
        <v>9</v>
      </c>
      <c r="DEY12075" s="18" t="s">
        <v>9</v>
      </c>
      <c r="DEZ12075" s="18" t="s">
        <v>9</v>
      </c>
      <c r="DFA12075" s="18" t="s">
        <v>9</v>
      </c>
      <c r="DFB12075" s="18" t="s">
        <v>9</v>
      </c>
      <c r="DFC12075" s="18" t="s">
        <v>9</v>
      </c>
      <c r="DFD12075" s="18" t="s">
        <v>9</v>
      </c>
      <c r="DFE12075" s="18" t="s">
        <v>9</v>
      </c>
      <c r="DFF12075" s="18" t="s">
        <v>9</v>
      </c>
      <c r="DFG12075" s="18" t="s">
        <v>9</v>
      </c>
      <c r="DFH12075" s="18" t="s">
        <v>9</v>
      </c>
      <c r="DFI12075" s="18" t="s">
        <v>9</v>
      </c>
      <c r="DFJ12075" s="18" t="s">
        <v>9</v>
      </c>
      <c r="DFK12075" s="18" t="s">
        <v>9</v>
      </c>
      <c r="DFL12075" s="18" t="s">
        <v>9</v>
      </c>
      <c r="DFM12075" s="18" t="s">
        <v>9</v>
      </c>
      <c r="DFN12075" s="18" t="s">
        <v>9</v>
      </c>
      <c r="DFO12075" s="18" t="s">
        <v>9</v>
      </c>
      <c r="DFP12075" s="18" t="s">
        <v>9</v>
      </c>
      <c r="DFQ12075" s="18" t="s">
        <v>9</v>
      </c>
      <c r="DFR12075" s="18" t="s">
        <v>9</v>
      </c>
      <c r="DFS12075" s="18" t="s">
        <v>9</v>
      </c>
      <c r="DFT12075" s="18" t="s">
        <v>9</v>
      </c>
      <c r="DFU12075" s="18" t="s">
        <v>9</v>
      </c>
      <c r="DFV12075" s="18" t="s">
        <v>9</v>
      </c>
      <c r="DFW12075" s="18" t="s">
        <v>9</v>
      </c>
      <c r="DFX12075" s="18" t="s">
        <v>9</v>
      </c>
      <c r="DFY12075" s="18" t="s">
        <v>9</v>
      </c>
      <c r="DFZ12075" s="18" t="s">
        <v>9</v>
      </c>
      <c r="DGA12075" s="18" t="s">
        <v>9</v>
      </c>
      <c r="DGB12075" s="18" t="s">
        <v>9</v>
      </c>
      <c r="DGC12075" s="18" t="s">
        <v>9</v>
      </c>
      <c r="DGD12075" s="18" t="s">
        <v>9</v>
      </c>
      <c r="DGE12075" s="18" t="s">
        <v>9</v>
      </c>
      <c r="DGF12075" s="18" t="s">
        <v>9</v>
      </c>
      <c r="DGG12075" s="18" t="s">
        <v>9</v>
      </c>
      <c r="DGH12075" s="18" t="s">
        <v>9</v>
      </c>
      <c r="DGI12075" s="18" t="s">
        <v>9</v>
      </c>
      <c r="DGJ12075" s="18" t="s">
        <v>9</v>
      </c>
      <c r="DGK12075" s="18" t="s">
        <v>9</v>
      </c>
      <c r="DGL12075" s="18" t="s">
        <v>9</v>
      </c>
      <c r="DGM12075" s="18" t="s">
        <v>9</v>
      </c>
      <c r="DGN12075" s="18" t="s">
        <v>9</v>
      </c>
      <c r="DGO12075" s="18" t="s">
        <v>9</v>
      </c>
      <c r="DGP12075" s="18" t="s">
        <v>9</v>
      </c>
      <c r="DGQ12075" s="18" t="s">
        <v>9</v>
      </c>
      <c r="DGR12075" s="18" t="s">
        <v>9</v>
      </c>
      <c r="DGS12075" s="18" t="s">
        <v>9</v>
      </c>
      <c r="DGT12075" s="18" t="s">
        <v>9</v>
      </c>
      <c r="DGU12075" s="18" t="s">
        <v>9</v>
      </c>
      <c r="DGV12075" s="18" t="s">
        <v>9</v>
      </c>
      <c r="DGW12075" s="18" t="s">
        <v>9</v>
      </c>
      <c r="DGX12075" s="18" t="s">
        <v>9</v>
      </c>
      <c r="DGY12075" s="18" t="s">
        <v>9</v>
      </c>
      <c r="DGZ12075" s="18" t="s">
        <v>9</v>
      </c>
      <c r="DHA12075" s="18" t="s">
        <v>9</v>
      </c>
      <c r="DHB12075" s="18" t="s">
        <v>9</v>
      </c>
      <c r="DHC12075" s="18" t="s">
        <v>9</v>
      </c>
      <c r="DHD12075" s="18" t="s">
        <v>9</v>
      </c>
      <c r="DHE12075" s="18" t="s">
        <v>9</v>
      </c>
      <c r="DHF12075" s="18" t="s">
        <v>9</v>
      </c>
      <c r="DHG12075" s="18" t="s">
        <v>9</v>
      </c>
      <c r="DHH12075" s="18" t="s">
        <v>9</v>
      </c>
      <c r="DHI12075" s="18" t="s">
        <v>9</v>
      </c>
      <c r="DHJ12075" s="18" t="s">
        <v>9</v>
      </c>
      <c r="DHK12075" s="18" t="s">
        <v>9</v>
      </c>
      <c r="DHL12075" s="18" t="s">
        <v>9</v>
      </c>
      <c r="DHM12075" s="18" t="s">
        <v>9</v>
      </c>
      <c r="DHN12075" s="18" t="s">
        <v>9</v>
      </c>
      <c r="DHO12075" s="18" t="s">
        <v>9</v>
      </c>
      <c r="DHP12075" s="18" t="s">
        <v>9</v>
      </c>
      <c r="DHQ12075" s="18" t="s">
        <v>9</v>
      </c>
      <c r="DHR12075" s="18" t="s">
        <v>9</v>
      </c>
      <c r="DHS12075" s="18" t="s">
        <v>9</v>
      </c>
      <c r="DHT12075" s="18" t="s">
        <v>9</v>
      </c>
      <c r="DHU12075" s="18" t="s">
        <v>9</v>
      </c>
      <c r="DHV12075" s="18" t="s">
        <v>9</v>
      </c>
      <c r="DHW12075" s="18" t="s">
        <v>9</v>
      </c>
      <c r="DHX12075" s="18" t="s">
        <v>9</v>
      </c>
      <c r="DHY12075" s="18" t="s">
        <v>9</v>
      </c>
      <c r="DHZ12075" s="18" t="s">
        <v>9</v>
      </c>
      <c r="DIA12075" s="18" t="s">
        <v>9</v>
      </c>
      <c r="DIB12075" s="18" t="s">
        <v>9</v>
      </c>
      <c r="DIC12075" s="18" t="s">
        <v>9</v>
      </c>
      <c r="DID12075" s="18" t="s">
        <v>9</v>
      </c>
      <c r="DIE12075" s="18" t="s">
        <v>9</v>
      </c>
      <c r="DIF12075" s="18" t="s">
        <v>9</v>
      </c>
      <c r="DIG12075" s="18" t="s">
        <v>9</v>
      </c>
      <c r="DIH12075" s="18" t="s">
        <v>9</v>
      </c>
      <c r="DII12075" s="18" t="s">
        <v>9</v>
      </c>
      <c r="DIJ12075" s="18" t="s">
        <v>9</v>
      </c>
      <c r="DIK12075" s="18" t="s">
        <v>9</v>
      </c>
      <c r="DIL12075" s="18" t="s">
        <v>9</v>
      </c>
      <c r="DIM12075" s="18" t="s">
        <v>9</v>
      </c>
      <c r="DIN12075" s="18" t="s">
        <v>9</v>
      </c>
      <c r="DIO12075" s="18" t="s">
        <v>9</v>
      </c>
      <c r="DIP12075" s="18" t="s">
        <v>9</v>
      </c>
      <c r="DIQ12075" s="18" t="s">
        <v>9</v>
      </c>
      <c r="DIR12075" s="18" t="s">
        <v>9</v>
      </c>
      <c r="DIS12075" s="18" t="s">
        <v>9</v>
      </c>
      <c r="DIT12075" s="18" t="s">
        <v>9</v>
      </c>
      <c r="DIU12075" s="18" t="s">
        <v>9</v>
      </c>
      <c r="DIV12075" s="18" t="s">
        <v>9</v>
      </c>
      <c r="DIW12075" s="18" t="s">
        <v>9</v>
      </c>
      <c r="DIX12075" s="18" t="s">
        <v>9</v>
      </c>
      <c r="DIY12075" s="18" t="s">
        <v>9</v>
      </c>
      <c r="DIZ12075" s="18" t="s">
        <v>9</v>
      </c>
      <c r="DJA12075" s="18" t="s">
        <v>9</v>
      </c>
      <c r="DJB12075" s="18" t="s">
        <v>9</v>
      </c>
      <c r="DJC12075" s="18" t="s">
        <v>9</v>
      </c>
      <c r="DJD12075" s="18" t="s">
        <v>9</v>
      </c>
      <c r="DJE12075" s="18" t="s">
        <v>9</v>
      </c>
      <c r="DJF12075" s="18" t="s">
        <v>9</v>
      </c>
      <c r="DJG12075" s="18" t="s">
        <v>9</v>
      </c>
      <c r="DJH12075" s="18" t="s">
        <v>9</v>
      </c>
      <c r="DJI12075" s="18" t="s">
        <v>9</v>
      </c>
      <c r="DJJ12075" s="18" t="s">
        <v>9</v>
      </c>
      <c r="DJK12075" s="18" t="s">
        <v>9</v>
      </c>
      <c r="DJL12075" s="18" t="s">
        <v>9</v>
      </c>
      <c r="DJM12075" s="18" t="s">
        <v>9</v>
      </c>
      <c r="DJN12075" s="18" t="s">
        <v>9</v>
      </c>
      <c r="DJO12075" s="18" t="s">
        <v>9</v>
      </c>
      <c r="DJP12075" s="18" t="s">
        <v>9</v>
      </c>
      <c r="DJQ12075" s="18" t="s">
        <v>9</v>
      </c>
      <c r="DJR12075" s="18" t="s">
        <v>9</v>
      </c>
      <c r="DJS12075" s="18" t="s">
        <v>9</v>
      </c>
      <c r="DJT12075" s="18" t="s">
        <v>9</v>
      </c>
      <c r="DJU12075" s="18" t="s">
        <v>9</v>
      </c>
      <c r="DJV12075" s="18" t="s">
        <v>9</v>
      </c>
      <c r="DJW12075" s="18" t="s">
        <v>9</v>
      </c>
      <c r="DJX12075" s="18" t="s">
        <v>9</v>
      </c>
      <c r="DJY12075" s="18" t="s">
        <v>9</v>
      </c>
      <c r="DJZ12075" s="18" t="s">
        <v>9</v>
      </c>
      <c r="DKA12075" s="18" t="s">
        <v>9</v>
      </c>
      <c r="DKB12075" s="18" t="s">
        <v>9</v>
      </c>
      <c r="DKC12075" s="18" t="s">
        <v>9</v>
      </c>
      <c r="DKD12075" s="18" t="s">
        <v>9</v>
      </c>
      <c r="DKE12075" s="18" t="s">
        <v>9</v>
      </c>
      <c r="DKF12075" s="18" t="s">
        <v>9</v>
      </c>
      <c r="DKG12075" s="18" t="s">
        <v>9</v>
      </c>
      <c r="DKH12075" s="18" t="s">
        <v>9</v>
      </c>
      <c r="DKI12075" s="18" t="s">
        <v>9</v>
      </c>
      <c r="DKJ12075" s="18" t="s">
        <v>9</v>
      </c>
      <c r="DKK12075" s="18" t="s">
        <v>9</v>
      </c>
      <c r="DKL12075" s="18" t="s">
        <v>9</v>
      </c>
      <c r="DKM12075" s="18" t="s">
        <v>9</v>
      </c>
      <c r="DKN12075" s="18" t="s">
        <v>9</v>
      </c>
      <c r="DKO12075" s="18" t="s">
        <v>9</v>
      </c>
      <c r="DKP12075" s="18" t="s">
        <v>9</v>
      </c>
      <c r="DKQ12075" s="18" t="s">
        <v>9</v>
      </c>
      <c r="DKR12075" s="18" t="s">
        <v>9</v>
      </c>
      <c r="DKS12075" s="18" t="s">
        <v>9</v>
      </c>
      <c r="DKT12075" s="18" t="s">
        <v>9</v>
      </c>
      <c r="DKU12075" s="18" t="s">
        <v>9</v>
      </c>
      <c r="DKV12075" s="18" t="s">
        <v>9</v>
      </c>
      <c r="DKW12075" s="18" t="s">
        <v>9</v>
      </c>
      <c r="DKX12075" s="18" t="s">
        <v>9</v>
      </c>
      <c r="DKY12075" s="18" t="s">
        <v>9</v>
      </c>
      <c r="DKZ12075" s="18" t="s">
        <v>9</v>
      </c>
      <c r="DLA12075" s="18" t="s">
        <v>9</v>
      </c>
      <c r="DLB12075" s="18" t="s">
        <v>9</v>
      </c>
      <c r="DLC12075" s="18" t="s">
        <v>9</v>
      </c>
      <c r="DLD12075" s="18" t="s">
        <v>9</v>
      </c>
      <c r="DLE12075" s="18" t="s">
        <v>9</v>
      </c>
      <c r="DLF12075" s="18" t="s">
        <v>9</v>
      </c>
      <c r="DLG12075" s="18" t="s">
        <v>9</v>
      </c>
      <c r="DLH12075" s="18" t="s">
        <v>9</v>
      </c>
      <c r="DLI12075" s="18" t="s">
        <v>9</v>
      </c>
      <c r="DLJ12075" s="18" t="s">
        <v>9</v>
      </c>
      <c r="DLK12075" s="18" t="s">
        <v>9</v>
      </c>
      <c r="DLL12075" s="18" t="s">
        <v>9</v>
      </c>
      <c r="DLM12075" s="18" t="s">
        <v>9</v>
      </c>
      <c r="DLN12075" s="18" t="s">
        <v>9</v>
      </c>
      <c r="DLO12075" s="18" t="s">
        <v>9</v>
      </c>
      <c r="DLP12075" s="18" t="s">
        <v>9</v>
      </c>
      <c r="DLQ12075" s="18" t="s">
        <v>9</v>
      </c>
      <c r="DLR12075" s="18" t="s">
        <v>9</v>
      </c>
      <c r="DLS12075" s="18" t="s">
        <v>9</v>
      </c>
      <c r="DLT12075" s="18" t="s">
        <v>9</v>
      </c>
      <c r="DLU12075" s="18" t="s">
        <v>9</v>
      </c>
      <c r="DLV12075" s="18" t="s">
        <v>9</v>
      </c>
      <c r="DLW12075" s="18" t="s">
        <v>9</v>
      </c>
      <c r="DLX12075" s="18" t="s">
        <v>9</v>
      </c>
      <c r="DLY12075" s="18" t="s">
        <v>9</v>
      </c>
      <c r="DLZ12075" s="18" t="s">
        <v>9</v>
      </c>
      <c r="DMA12075" s="18" t="s">
        <v>9</v>
      </c>
      <c r="DMB12075" s="18" t="s">
        <v>9</v>
      </c>
      <c r="DMC12075" s="18" t="s">
        <v>9</v>
      </c>
      <c r="DMD12075" s="18" t="s">
        <v>9</v>
      </c>
      <c r="DME12075" s="18" t="s">
        <v>9</v>
      </c>
      <c r="DMF12075" s="18" t="s">
        <v>9</v>
      </c>
      <c r="DMG12075" s="18" t="s">
        <v>9</v>
      </c>
      <c r="DMH12075" s="18" t="s">
        <v>9</v>
      </c>
      <c r="DMI12075" s="18" t="s">
        <v>9</v>
      </c>
      <c r="DMJ12075" s="18" t="s">
        <v>9</v>
      </c>
      <c r="DMK12075" s="18" t="s">
        <v>9</v>
      </c>
      <c r="DML12075" s="18" t="s">
        <v>9</v>
      </c>
      <c r="DMM12075" s="18" t="s">
        <v>9</v>
      </c>
      <c r="DMN12075" s="18" t="s">
        <v>9</v>
      </c>
      <c r="DMO12075" s="18" t="s">
        <v>9</v>
      </c>
      <c r="DMP12075" s="18" t="s">
        <v>9</v>
      </c>
      <c r="DMQ12075" s="18" t="s">
        <v>9</v>
      </c>
      <c r="DMR12075" s="18" t="s">
        <v>9</v>
      </c>
      <c r="DMS12075" s="18" t="s">
        <v>9</v>
      </c>
      <c r="DMT12075" s="18" t="s">
        <v>9</v>
      </c>
      <c r="DMU12075" s="18" t="s">
        <v>9</v>
      </c>
      <c r="DMV12075" s="18" t="s">
        <v>9</v>
      </c>
      <c r="DMW12075" s="18" t="s">
        <v>9</v>
      </c>
      <c r="DMX12075" s="18" t="s">
        <v>9</v>
      </c>
      <c r="DMY12075" s="18" t="s">
        <v>9</v>
      </c>
      <c r="DMZ12075" s="18" t="s">
        <v>9</v>
      </c>
      <c r="DNA12075" s="18" t="s">
        <v>9</v>
      </c>
      <c r="DNB12075" s="18" t="s">
        <v>9</v>
      </c>
      <c r="DNC12075" s="18" t="s">
        <v>9</v>
      </c>
      <c r="DND12075" s="18" t="s">
        <v>9</v>
      </c>
      <c r="DNE12075" s="18" t="s">
        <v>9</v>
      </c>
      <c r="DNF12075" s="18" t="s">
        <v>9</v>
      </c>
      <c r="DNG12075" s="18" t="s">
        <v>9</v>
      </c>
      <c r="DNH12075" s="18" t="s">
        <v>9</v>
      </c>
      <c r="DNI12075" s="18" t="s">
        <v>9</v>
      </c>
      <c r="DNJ12075" s="18" t="s">
        <v>9</v>
      </c>
      <c r="DNK12075" s="18" t="s">
        <v>9</v>
      </c>
      <c r="DNL12075" s="18" t="s">
        <v>9</v>
      </c>
      <c r="DNM12075" s="18" t="s">
        <v>9</v>
      </c>
      <c r="DNN12075" s="18" t="s">
        <v>9</v>
      </c>
      <c r="DNO12075" s="18" t="s">
        <v>9</v>
      </c>
      <c r="DNP12075" s="18" t="s">
        <v>9</v>
      </c>
      <c r="DNQ12075" s="18" t="s">
        <v>9</v>
      </c>
      <c r="DNR12075" s="18" t="s">
        <v>9</v>
      </c>
      <c r="DNS12075" s="18" t="s">
        <v>9</v>
      </c>
      <c r="DNT12075" s="18" t="s">
        <v>9</v>
      </c>
      <c r="DNU12075" s="18" t="s">
        <v>9</v>
      </c>
      <c r="DNV12075" s="18" t="s">
        <v>9</v>
      </c>
      <c r="DNW12075" s="18" t="s">
        <v>9</v>
      </c>
      <c r="DNX12075" s="18" t="s">
        <v>9</v>
      </c>
      <c r="DNY12075" s="18" t="s">
        <v>9</v>
      </c>
      <c r="DNZ12075" s="18" t="s">
        <v>9</v>
      </c>
      <c r="DOA12075" s="18" t="s">
        <v>9</v>
      </c>
      <c r="DOB12075" s="18" t="s">
        <v>9</v>
      </c>
      <c r="DOC12075" s="18" t="s">
        <v>9</v>
      </c>
      <c r="DOD12075" s="18" t="s">
        <v>9</v>
      </c>
      <c r="DOE12075" s="18" t="s">
        <v>9</v>
      </c>
      <c r="DOF12075" s="18" t="s">
        <v>9</v>
      </c>
      <c r="DOG12075" s="18" t="s">
        <v>9</v>
      </c>
      <c r="DOH12075" s="18" t="s">
        <v>9</v>
      </c>
      <c r="DOI12075" s="18" t="s">
        <v>9</v>
      </c>
      <c r="DOJ12075" s="18" t="s">
        <v>9</v>
      </c>
      <c r="DOK12075" s="18" t="s">
        <v>9</v>
      </c>
      <c r="DOL12075" s="18" t="s">
        <v>9</v>
      </c>
      <c r="DOM12075" s="18" t="s">
        <v>9</v>
      </c>
      <c r="DON12075" s="18" t="s">
        <v>9</v>
      </c>
      <c r="DOO12075" s="18" t="s">
        <v>9</v>
      </c>
      <c r="DOP12075" s="18" t="s">
        <v>9</v>
      </c>
      <c r="DOQ12075" s="18" t="s">
        <v>9</v>
      </c>
      <c r="DOR12075" s="18" t="s">
        <v>9</v>
      </c>
      <c r="DOS12075" s="18" t="s">
        <v>9</v>
      </c>
      <c r="DOT12075" s="18" t="s">
        <v>9</v>
      </c>
      <c r="DOU12075" s="18" t="s">
        <v>9</v>
      </c>
      <c r="DOV12075" s="18" t="s">
        <v>9</v>
      </c>
      <c r="DOW12075" s="18" t="s">
        <v>9</v>
      </c>
      <c r="DOX12075" s="18" t="s">
        <v>9</v>
      </c>
      <c r="DOY12075" s="18" t="s">
        <v>9</v>
      </c>
      <c r="DOZ12075" s="18" t="s">
        <v>9</v>
      </c>
      <c r="DPA12075" s="18" t="s">
        <v>9</v>
      </c>
      <c r="DPB12075" s="18" t="s">
        <v>9</v>
      </c>
      <c r="DPC12075" s="18" t="s">
        <v>9</v>
      </c>
      <c r="DPD12075" s="18" t="s">
        <v>9</v>
      </c>
      <c r="DPE12075" s="18" t="s">
        <v>9</v>
      </c>
      <c r="DPF12075" s="18" t="s">
        <v>9</v>
      </c>
      <c r="DPG12075" s="18" t="s">
        <v>9</v>
      </c>
      <c r="DPH12075" s="18" t="s">
        <v>9</v>
      </c>
      <c r="DPI12075" s="18" t="s">
        <v>9</v>
      </c>
      <c r="DPJ12075" s="18" t="s">
        <v>9</v>
      </c>
      <c r="DPK12075" s="18" t="s">
        <v>9</v>
      </c>
      <c r="DPL12075" s="18" t="s">
        <v>9</v>
      </c>
      <c r="DPM12075" s="18" t="s">
        <v>9</v>
      </c>
      <c r="DPN12075" s="18" t="s">
        <v>9</v>
      </c>
      <c r="DPO12075" s="18" t="s">
        <v>9</v>
      </c>
      <c r="DPP12075" s="18" t="s">
        <v>9</v>
      </c>
      <c r="DPQ12075" s="18" t="s">
        <v>9</v>
      </c>
      <c r="DPR12075" s="18" t="s">
        <v>9</v>
      </c>
      <c r="DPS12075" s="18" t="s">
        <v>9</v>
      </c>
      <c r="DPT12075" s="18" t="s">
        <v>9</v>
      </c>
      <c r="DPU12075" s="18" t="s">
        <v>9</v>
      </c>
      <c r="DPV12075" s="18" t="s">
        <v>9</v>
      </c>
      <c r="DPW12075" s="18" t="s">
        <v>9</v>
      </c>
      <c r="DPX12075" s="18" t="s">
        <v>9</v>
      </c>
      <c r="DPY12075" s="18" t="s">
        <v>9</v>
      </c>
      <c r="DPZ12075" s="18" t="s">
        <v>9</v>
      </c>
      <c r="DQA12075" s="18" t="s">
        <v>9</v>
      </c>
      <c r="DQB12075" s="18" t="s">
        <v>9</v>
      </c>
      <c r="DQC12075" s="18" t="s">
        <v>9</v>
      </c>
      <c r="DQD12075" s="18" t="s">
        <v>9</v>
      </c>
      <c r="DQE12075" s="18" t="s">
        <v>9</v>
      </c>
      <c r="DQF12075" s="18" t="s">
        <v>9</v>
      </c>
      <c r="DQG12075" s="18" t="s">
        <v>9</v>
      </c>
      <c r="DQH12075" s="18" t="s">
        <v>9</v>
      </c>
      <c r="DQI12075" s="18" t="s">
        <v>9</v>
      </c>
      <c r="DQJ12075" s="18" t="s">
        <v>9</v>
      </c>
      <c r="DQK12075" s="18" t="s">
        <v>9</v>
      </c>
      <c r="DQL12075" s="18" t="s">
        <v>9</v>
      </c>
      <c r="DQM12075" s="18" t="s">
        <v>9</v>
      </c>
      <c r="DQN12075" s="18" t="s">
        <v>9</v>
      </c>
      <c r="DQO12075" s="18" t="s">
        <v>9</v>
      </c>
      <c r="DQP12075" s="18" t="s">
        <v>9</v>
      </c>
      <c r="DQQ12075" s="18" t="s">
        <v>9</v>
      </c>
      <c r="DQR12075" s="18" t="s">
        <v>9</v>
      </c>
      <c r="DQS12075" s="18" t="s">
        <v>9</v>
      </c>
      <c r="DQT12075" s="18" t="s">
        <v>9</v>
      </c>
      <c r="DQU12075" s="18" t="s">
        <v>9</v>
      </c>
      <c r="DQV12075" s="18" t="s">
        <v>9</v>
      </c>
      <c r="DQW12075" s="18" t="s">
        <v>9</v>
      </c>
      <c r="DQX12075" s="18" t="s">
        <v>9</v>
      </c>
      <c r="DQY12075" s="18" t="s">
        <v>9</v>
      </c>
      <c r="DQZ12075" s="18" t="s">
        <v>9</v>
      </c>
      <c r="DRA12075" s="18" t="s">
        <v>9</v>
      </c>
      <c r="DRB12075" s="18" t="s">
        <v>9</v>
      </c>
      <c r="DRC12075" s="18" t="s">
        <v>9</v>
      </c>
      <c r="DRD12075" s="18" t="s">
        <v>9</v>
      </c>
      <c r="DRE12075" s="18" t="s">
        <v>9</v>
      </c>
      <c r="DRF12075" s="18" t="s">
        <v>9</v>
      </c>
      <c r="DRG12075" s="18" t="s">
        <v>9</v>
      </c>
      <c r="DRH12075" s="18" t="s">
        <v>9</v>
      </c>
      <c r="DRI12075" s="18" t="s">
        <v>9</v>
      </c>
      <c r="DRJ12075" s="18" t="s">
        <v>9</v>
      </c>
      <c r="DRK12075" s="18" t="s">
        <v>9</v>
      </c>
      <c r="DRL12075" s="18" t="s">
        <v>9</v>
      </c>
      <c r="DRM12075" s="18" t="s">
        <v>9</v>
      </c>
      <c r="DRN12075" s="18" t="s">
        <v>9</v>
      </c>
      <c r="DRO12075" s="18" t="s">
        <v>9</v>
      </c>
      <c r="DRP12075" s="18" t="s">
        <v>9</v>
      </c>
      <c r="DRQ12075" s="18" t="s">
        <v>9</v>
      </c>
      <c r="DRR12075" s="18" t="s">
        <v>9</v>
      </c>
      <c r="DRS12075" s="18" t="s">
        <v>9</v>
      </c>
      <c r="DRT12075" s="18" t="s">
        <v>9</v>
      </c>
      <c r="DRU12075" s="18" t="s">
        <v>9</v>
      </c>
      <c r="DRV12075" s="18" t="s">
        <v>9</v>
      </c>
      <c r="DRW12075" s="18" t="s">
        <v>9</v>
      </c>
      <c r="DRX12075" s="18" t="s">
        <v>9</v>
      </c>
      <c r="DRY12075" s="18" t="s">
        <v>9</v>
      </c>
      <c r="DRZ12075" s="18" t="s">
        <v>9</v>
      </c>
      <c r="DSA12075" s="18" t="s">
        <v>9</v>
      </c>
      <c r="DSB12075" s="18" t="s">
        <v>9</v>
      </c>
      <c r="DSC12075" s="18" t="s">
        <v>9</v>
      </c>
      <c r="DSD12075" s="18" t="s">
        <v>9</v>
      </c>
      <c r="DSE12075" s="18" t="s">
        <v>9</v>
      </c>
      <c r="DSF12075" s="18" t="s">
        <v>9</v>
      </c>
      <c r="DSG12075" s="18" t="s">
        <v>9</v>
      </c>
      <c r="DSH12075" s="18" t="s">
        <v>9</v>
      </c>
      <c r="DSI12075" s="18" t="s">
        <v>9</v>
      </c>
      <c r="DSJ12075" s="18" t="s">
        <v>9</v>
      </c>
      <c r="DSK12075" s="18" t="s">
        <v>9</v>
      </c>
      <c r="DSL12075" s="18" t="s">
        <v>9</v>
      </c>
      <c r="DSM12075" s="18" t="s">
        <v>9</v>
      </c>
      <c r="DSN12075" s="18" t="s">
        <v>9</v>
      </c>
      <c r="DSO12075" s="18" t="s">
        <v>9</v>
      </c>
      <c r="DSP12075" s="18" t="s">
        <v>9</v>
      </c>
      <c r="DSQ12075" s="18" t="s">
        <v>9</v>
      </c>
      <c r="DSR12075" s="18" t="s">
        <v>9</v>
      </c>
      <c r="DSS12075" s="18" t="s">
        <v>9</v>
      </c>
      <c r="DST12075" s="18" t="s">
        <v>9</v>
      </c>
      <c r="DSU12075" s="18" t="s">
        <v>9</v>
      </c>
      <c r="DSV12075" s="18" t="s">
        <v>9</v>
      </c>
      <c r="DSW12075" s="18" t="s">
        <v>9</v>
      </c>
      <c r="DSX12075" s="18" t="s">
        <v>9</v>
      </c>
      <c r="DSY12075" s="18" t="s">
        <v>9</v>
      </c>
      <c r="DSZ12075" s="18" t="s">
        <v>9</v>
      </c>
      <c r="DTA12075" s="18" t="s">
        <v>9</v>
      </c>
      <c r="DTB12075" s="18" t="s">
        <v>9</v>
      </c>
      <c r="DTC12075" s="18" t="s">
        <v>9</v>
      </c>
      <c r="DTD12075" s="18" t="s">
        <v>9</v>
      </c>
      <c r="DTE12075" s="18" t="s">
        <v>9</v>
      </c>
      <c r="DTF12075" s="18" t="s">
        <v>9</v>
      </c>
      <c r="DTG12075" s="18" t="s">
        <v>9</v>
      </c>
      <c r="DTH12075" s="18" t="s">
        <v>9</v>
      </c>
      <c r="DTI12075" s="18" t="s">
        <v>9</v>
      </c>
      <c r="DTJ12075" s="18" t="s">
        <v>9</v>
      </c>
      <c r="DTK12075" s="18" t="s">
        <v>9</v>
      </c>
      <c r="DTL12075" s="18" t="s">
        <v>9</v>
      </c>
      <c r="DTM12075" s="18" t="s">
        <v>9</v>
      </c>
      <c r="DTN12075" s="18" t="s">
        <v>9</v>
      </c>
      <c r="DTO12075" s="18" t="s">
        <v>9</v>
      </c>
      <c r="DTP12075" s="18" t="s">
        <v>9</v>
      </c>
      <c r="DTQ12075" s="18" t="s">
        <v>9</v>
      </c>
      <c r="DTR12075" s="18" t="s">
        <v>9</v>
      </c>
      <c r="DTS12075" s="18" t="s">
        <v>9</v>
      </c>
      <c r="DTT12075" s="18" t="s">
        <v>9</v>
      </c>
      <c r="DTU12075" s="18" t="s">
        <v>9</v>
      </c>
      <c r="DTV12075" s="18" t="s">
        <v>9</v>
      </c>
      <c r="DTW12075" s="18" t="s">
        <v>9</v>
      </c>
      <c r="DTX12075" s="18" t="s">
        <v>9</v>
      </c>
      <c r="DTY12075" s="18" t="s">
        <v>9</v>
      </c>
      <c r="DTZ12075" s="18" t="s">
        <v>9</v>
      </c>
      <c r="DUA12075" s="18" t="s">
        <v>9</v>
      </c>
      <c r="DUB12075" s="18" t="s">
        <v>9</v>
      </c>
      <c r="DUC12075" s="18" t="s">
        <v>9</v>
      </c>
      <c r="DUD12075" s="18" t="s">
        <v>9</v>
      </c>
      <c r="DUE12075" s="18" t="s">
        <v>9</v>
      </c>
      <c r="DUF12075" s="18" t="s">
        <v>9</v>
      </c>
      <c r="DUG12075" s="18" t="s">
        <v>9</v>
      </c>
      <c r="DUH12075" s="18" t="s">
        <v>9</v>
      </c>
      <c r="DUI12075" s="18" t="s">
        <v>9</v>
      </c>
      <c r="DUJ12075" s="18" t="s">
        <v>9</v>
      </c>
      <c r="DUK12075" s="18" t="s">
        <v>9</v>
      </c>
      <c r="DUL12075" s="18" t="s">
        <v>9</v>
      </c>
      <c r="DUM12075" s="18" t="s">
        <v>9</v>
      </c>
      <c r="DUN12075" s="18" t="s">
        <v>9</v>
      </c>
      <c r="DUO12075" s="18" t="s">
        <v>9</v>
      </c>
      <c r="DUP12075" s="18" t="s">
        <v>9</v>
      </c>
      <c r="DUQ12075" s="18" t="s">
        <v>9</v>
      </c>
      <c r="DUR12075" s="18" t="s">
        <v>9</v>
      </c>
      <c r="DUS12075" s="18" t="s">
        <v>9</v>
      </c>
      <c r="DUT12075" s="18" t="s">
        <v>9</v>
      </c>
      <c r="DUU12075" s="18" t="s">
        <v>9</v>
      </c>
      <c r="DUV12075" s="18" t="s">
        <v>9</v>
      </c>
      <c r="DUW12075" s="18" t="s">
        <v>9</v>
      </c>
      <c r="DUX12075" s="18" t="s">
        <v>9</v>
      </c>
      <c r="DUY12075" s="18" t="s">
        <v>9</v>
      </c>
      <c r="DUZ12075" s="18" t="s">
        <v>9</v>
      </c>
      <c r="DVA12075" s="18" t="s">
        <v>9</v>
      </c>
      <c r="DVB12075" s="18" t="s">
        <v>9</v>
      </c>
      <c r="DVC12075" s="18" t="s">
        <v>9</v>
      </c>
      <c r="DVD12075" s="18" t="s">
        <v>9</v>
      </c>
      <c r="DVE12075" s="18" t="s">
        <v>9</v>
      </c>
      <c r="DVF12075" s="18" t="s">
        <v>9</v>
      </c>
      <c r="DVG12075" s="18" t="s">
        <v>9</v>
      </c>
      <c r="DVH12075" s="18" t="s">
        <v>9</v>
      </c>
      <c r="DVI12075" s="18" t="s">
        <v>9</v>
      </c>
      <c r="DVJ12075" s="18" t="s">
        <v>9</v>
      </c>
      <c r="DVK12075" s="18" t="s">
        <v>9</v>
      </c>
      <c r="DVL12075" s="18" t="s">
        <v>9</v>
      </c>
      <c r="DVM12075" s="18" t="s">
        <v>9</v>
      </c>
      <c r="DVN12075" s="18" t="s">
        <v>9</v>
      </c>
      <c r="DVO12075" s="18" t="s">
        <v>9</v>
      </c>
      <c r="DVP12075" s="18" t="s">
        <v>9</v>
      </c>
      <c r="DVQ12075" s="18" t="s">
        <v>9</v>
      </c>
      <c r="DVR12075" s="18" t="s">
        <v>9</v>
      </c>
      <c r="DVS12075" s="18" t="s">
        <v>9</v>
      </c>
      <c r="DVT12075" s="18" t="s">
        <v>9</v>
      </c>
      <c r="DVU12075" s="18" t="s">
        <v>9</v>
      </c>
      <c r="DVV12075" s="18" t="s">
        <v>9</v>
      </c>
      <c r="DVW12075" s="18" t="s">
        <v>9</v>
      </c>
      <c r="DVX12075" s="18" t="s">
        <v>9</v>
      </c>
      <c r="DVY12075" s="18" t="s">
        <v>9</v>
      </c>
      <c r="DVZ12075" s="18" t="s">
        <v>9</v>
      </c>
      <c r="DWA12075" s="18" t="s">
        <v>9</v>
      </c>
      <c r="DWB12075" s="18" t="s">
        <v>9</v>
      </c>
      <c r="DWC12075" s="18" t="s">
        <v>9</v>
      </c>
      <c r="DWD12075" s="18" t="s">
        <v>9</v>
      </c>
      <c r="DWE12075" s="18" t="s">
        <v>9</v>
      </c>
      <c r="DWF12075" s="18" t="s">
        <v>9</v>
      </c>
      <c r="DWG12075" s="18" t="s">
        <v>9</v>
      </c>
      <c r="DWH12075" s="18" t="s">
        <v>9</v>
      </c>
      <c r="DWI12075" s="18" t="s">
        <v>9</v>
      </c>
      <c r="DWJ12075" s="18" t="s">
        <v>9</v>
      </c>
      <c r="DWK12075" s="18" t="s">
        <v>9</v>
      </c>
      <c r="DWL12075" s="18" t="s">
        <v>9</v>
      </c>
      <c r="DWM12075" s="18" t="s">
        <v>9</v>
      </c>
      <c r="DWN12075" s="18" t="s">
        <v>9</v>
      </c>
      <c r="DWO12075" s="18" t="s">
        <v>9</v>
      </c>
      <c r="DWP12075" s="18" t="s">
        <v>9</v>
      </c>
      <c r="DWQ12075" s="18" t="s">
        <v>9</v>
      </c>
      <c r="DWR12075" s="18" t="s">
        <v>9</v>
      </c>
      <c r="DWS12075" s="18" t="s">
        <v>9</v>
      </c>
      <c r="DWT12075" s="18" t="s">
        <v>9</v>
      </c>
      <c r="DWU12075" s="18" t="s">
        <v>9</v>
      </c>
      <c r="DWV12075" s="18" t="s">
        <v>9</v>
      </c>
      <c r="DWW12075" s="18" t="s">
        <v>9</v>
      </c>
      <c r="DWX12075" s="18" t="s">
        <v>9</v>
      </c>
      <c r="DWY12075" s="18" t="s">
        <v>9</v>
      </c>
      <c r="DWZ12075" s="18" t="s">
        <v>9</v>
      </c>
      <c r="DXA12075" s="18" t="s">
        <v>9</v>
      </c>
      <c r="DXB12075" s="18" t="s">
        <v>9</v>
      </c>
      <c r="DXC12075" s="18" t="s">
        <v>9</v>
      </c>
      <c r="DXD12075" s="18" t="s">
        <v>9</v>
      </c>
      <c r="DXE12075" s="18" t="s">
        <v>9</v>
      </c>
      <c r="DXF12075" s="18" t="s">
        <v>9</v>
      </c>
      <c r="DXG12075" s="18" t="s">
        <v>9</v>
      </c>
      <c r="DXH12075" s="18" t="s">
        <v>9</v>
      </c>
      <c r="DXI12075" s="18" t="s">
        <v>9</v>
      </c>
      <c r="DXJ12075" s="18" t="s">
        <v>9</v>
      </c>
      <c r="DXK12075" s="18" t="s">
        <v>9</v>
      </c>
      <c r="DXL12075" s="18" t="s">
        <v>9</v>
      </c>
      <c r="DXM12075" s="18" t="s">
        <v>9</v>
      </c>
      <c r="DXN12075" s="18" t="s">
        <v>9</v>
      </c>
      <c r="DXO12075" s="18" t="s">
        <v>9</v>
      </c>
      <c r="DXP12075" s="18" t="s">
        <v>9</v>
      </c>
      <c r="DXQ12075" s="18" t="s">
        <v>9</v>
      </c>
      <c r="DXR12075" s="18" t="s">
        <v>9</v>
      </c>
      <c r="DXS12075" s="18" t="s">
        <v>9</v>
      </c>
      <c r="DXT12075" s="18" t="s">
        <v>9</v>
      </c>
      <c r="DXU12075" s="18" t="s">
        <v>9</v>
      </c>
      <c r="DXV12075" s="18" t="s">
        <v>9</v>
      </c>
      <c r="DXW12075" s="18" t="s">
        <v>9</v>
      </c>
      <c r="DXX12075" s="18" t="s">
        <v>9</v>
      </c>
      <c r="DXY12075" s="18" t="s">
        <v>9</v>
      </c>
      <c r="DXZ12075" s="18" t="s">
        <v>9</v>
      </c>
      <c r="DYA12075" s="18" t="s">
        <v>9</v>
      </c>
      <c r="DYB12075" s="18" t="s">
        <v>9</v>
      </c>
      <c r="DYC12075" s="18" t="s">
        <v>9</v>
      </c>
      <c r="DYD12075" s="18" t="s">
        <v>9</v>
      </c>
      <c r="DYE12075" s="18" t="s">
        <v>9</v>
      </c>
      <c r="DYF12075" s="18" t="s">
        <v>9</v>
      </c>
      <c r="DYG12075" s="18" t="s">
        <v>9</v>
      </c>
      <c r="DYH12075" s="18" t="s">
        <v>9</v>
      </c>
      <c r="DYI12075" s="18" t="s">
        <v>9</v>
      </c>
      <c r="DYJ12075" s="18" t="s">
        <v>9</v>
      </c>
      <c r="DYK12075" s="18" t="s">
        <v>9</v>
      </c>
      <c r="DYL12075" s="18" t="s">
        <v>9</v>
      </c>
      <c r="DYM12075" s="18" t="s">
        <v>9</v>
      </c>
      <c r="DYN12075" s="18" t="s">
        <v>9</v>
      </c>
      <c r="DYO12075" s="18" t="s">
        <v>9</v>
      </c>
      <c r="DYP12075" s="18" t="s">
        <v>9</v>
      </c>
      <c r="DYQ12075" s="18" t="s">
        <v>9</v>
      </c>
      <c r="DYR12075" s="18" t="s">
        <v>9</v>
      </c>
      <c r="DYS12075" s="18" t="s">
        <v>9</v>
      </c>
      <c r="DYT12075" s="18" t="s">
        <v>9</v>
      </c>
      <c r="DYU12075" s="18" t="s">
        <v>9</v>
      </c>
      <c r="DYV12075" s="18" t="s">
        <v>9</v>
      </c>
      <c r="DYW12075" s="18" t="s">
        <v>9</v>
      </c>
      <c r="DYX12075" s="18" t="s">
        <v>9</v>
      </c>
      <c r="DYY12075" s="18" t="s">
        <v>9</v>
      </c>
      <c r="DYZ12075" s="18" t="s">
        <v>9</v>
      </c>
      <c r="DZA12075" s="18" t="s">
        <v>9</v>
      </c>
      <c r="DZB12075" s="18" t="s">
        <v>9</v>
      </c>
      <c r="DZC12075" s="18" t="s">
        <v>9</v>
      </c>
      <c r="DZD12075" s="18" t="s">
        <v>9</v>
      </c>
      <c r="DZE12075" s="18" t="s">
        <v>9</v>
      </c>
      <c r="DZF12075" s="18" t="s">
        <v>9</v>
      </c>
      <c r="DZG12075" s="18" t="s">
        <v>9</v>
      </c>
      <c r="DZH12075" s="18" t="s">
        <v>9</v>
      </c>
      <c r="DZI12075" s="18" t="s">
        <v>9</v>
      </c>
      <c r="DZJ12075" s="18" t="s">
        <v>9</v>
      </c>
      <c r="DZK12075" s="18" t="s">
        <v>9</v>
      </c>
      <c r="DZL12075" s="18" t="s">
        <v>9</v>
      </c>
      <c r="DZM12075" s="18" t="s">
        <v>9</v>
      </c>
      <c r="DZN12075" s="18" t="s">
        <v>9</v>
      </c>
      <c r="DZO12075" s="18" t="s">
        <v>9</v>
      </c>
      <c r="DZP12075" s="18" t="s">
        <v>9</v>
      </c>
      <c r="DZQ12075" s="18" t="s">
        <v>9</v>
      </c>
      <c r="DZR12075" s="18" t="s">
        <v>9</v>
      </c>
      <c r="DZS12075" s="18" t="s">
        <v>9</v>
      </c>
      <c r="DZT12075" s="18" t="s">
        <v>9</v>
      </c>
      <c r="DZU12075" s="18" t="s">
        <v>9</v>
      </c>
      <c r="DZV12075" s="18" t="s">
        <v>9</v>
      </c>
      <c r="DZW12075" s="18" t="s">
        <v>9</v>
      </c>
      <c r="DZX12075" s="18" t="s">
        <v>9</v>
      </c>
      <c r="DZY12075" s="18" t="s">
        <v>9</v>
      </c>
      <c r="DZZ12075" s="18" t="s">
        <v>9</v>
      </c>
      <c r="EAA12075" s="18" t="s">
        <v>9</v>
      </c>
      <c r="EAB12075" s="18" t="s">
        <v>9</v>
      </c>
      <c r="EAC12075" s="18" t="s">
        <v>9</v>
      </c>
      <c r="EAD12075" s="18" t="s">
        <v>9</v>
      </c>
      <c r="EAE12075" s="18" t="s">
        <v>9</v>
      </c>
      <c r="EAF12075" s="18" t="s">
        <v>9</v>
      </c>
      <c r="EAG12075" s="18" t="s">
        <v>9</v>
      </c>
      <c r="EAH12075" s="18" t="s">
        <v>9</v>
      </c>
      <c r="EAI12075" s="18" t="s">
        <v>9</v>
      </c>
      <c r="EAJ12075" s="18" t="s">
        <v>9</v>
      </c>
      <c r="EAK12075" s="18" t="s">
        <v>9</v>
      </c>
      <c r="EAL12075" s="18" t="s">
        <v>9</v>
      </c>
      <c r="EAM12075" s="18" t="s">
        <v>9</v>
      </c>
      <c r="EAN12075" s="18" t="s">
        <v>9</v>
      </c>
      <c r="EAO12075" s="18" t="s">
        <v>9</v>
      </c>
      <c r="EAP12075" s="18" t="s">
        <v>9</v>
      </c>
      <c r="EAQ12075" s="18" t="s">
        <v>9</v>
      </c>
      <c r="EAR12075" s="18" t="s">
        <v>9</v>
      </c>
      <c r="EAS12075" s="18" t="s">
        <v>9</v>
      </c>
      <c r="EAT12075" s="18" t="s">
        <v>9</v>
      </c>
      <c r="EAU12075" s="18" t="s">
        <v>9</v>
      </c>
      <c r="EAV12075" s="18" t="s">
        <v>9</v>
      </c>
      <c r="EAW12075" s="18" t="s">
        <v>9</v>
      </c>
      <c r="EAX12075" s="18" t="s">
        <v>9</v>
      </c>
      <c r="EAY12075" s="18" t="s">
        <v>9</v>
      </c>
      <c r="EAZ12075" s="18" t="s">
        <v>9</v>
      </c>
      <c r="EBA12075" s="18" t="s">
        <v>9</v>
      </c>
      <c r="EBB12075" s="18" t="s">
        <v>9</v>
      </c>
      <c r="EBC12075" s="18" t="s">
        <v>9</v>
      </c>
      <c r="EBD12075" s="18" t="s">
        <v>9</v>
      </c>
      <c r="EBE12075" s="18" t="s">
        <v>9</v>
      </c>
      <c r="EBF12075" s="18" t="s">
        <v>9</v>
      </c>
      <c r="EBG12075" s="18" t="s">
        <v>9</v>
      </c>
      <c r="EBH12075" s="18" t="s">
        <v>9</v>
      </c>
      <c r="EBI12075" s="18" t="s">
        <v>9</v>
      </c>
      <c r="EBJ12075" s="18" t="s">
        <v>9</v>
      </c>
      <c r="EBK12075" s="18" t="s">
        <v>9</v>
      </c>
      <c r="EBL12075" s="18" t="s">
        <v>9</v>
      </c>
      <c r="EBM12075" s="18" t="s">
        <v>9</v>
      </c>
      <c r="EBN12075" s="18" t="s">
        <v>9</v>
      </c>
      <c r="EBO12075" s="18" t="s">
        <v>9</v>
      </c>
      <c r="EBP12075" s="18" t="s">
        <v>9</v>
      </c>
      <c r="EBQ12075" s="18" t="s">
        <v>9</v>
      </c>
      <c r="EBR12075" s="18" t="s">
        <v>9</v>
      </c>
      <c r="EBS12075" s="18" t="s">
        <v>9</v>
      </c>
      <c r="EBT12075" s="18" t="s">
        <v>9</v>
      </c>
      <c r="EBU12075" s="18" t="s">
        <v>9</v>
      </c>
      <c r="EBV12075" s="18" t="s">
        <v>9</v>
      </c>
      <c r="EBW12075" s="18" t="s">
        <v>9</v>
      </c>
      <c r="EBX12075" s="18" t="s">
        <v>9</v>
      </c>
      <c r="EBY12075" s="18" t="s">
        <v>9</v>
      </c>
      <c r="EBZ12075" s="18" t="s">
        <v>9</v>
      </c>
      <c r="ECA12075" s="18" t="s">
        <v>9</v>
      </c>
      <c r="ECB12075" s="18" t="s">
        <v>9</v>
      </c>
      <c r="ECC12075" s="18" t="s">
        <v>9</v>
      </c>
      <c r="ECD12075" s="18" t="s">
        <v>9</v>
      </c>
      <c r="ECE12075" s="18" t="s">
        <v>9</v>
      </c>
      <c r="ECF12075" s="18" t="s">
        <v>9</v>
      </c>
      <c r="ECG12075" s="18" t="s">
        <v>9</v>
      </c>
      <c r="ECH12075" s="18" t="s">
        <v>9</v>
      </c>
      <c r="ECI12075" s="18" t="s">
        <v>9</v>
      </c>
      <c r="ECJ12075" s="18" t="s">
        <v>9</v>
      </c>
      <c r="ECK12075" s="18" t="s">
        <v>9</v>
      </c>
      <c r="ECL12075" s="18" t="s">
        <v>9</v>
      </c>
      <c r="ECM12075" s="18" t="s">
        <v>9</v>
      </c>
      <c r="ECN12075" s="18" t="s">
        <v>9</v>
      </c>
      <c r="ECO12075" s="18" t="s">
        <v>9</v>
      </c>
      <c r="ECP12075" s="18" t="s">
        <v>9</v>
      </c>
      <c r="ECQ12075" s="18" t="s">
        <v>9</v>
      </c>
      <c r="ECR12075" s="18" t="s">
        <v>9</v>
      </c>
      <c r="ECS12075" s="18" t="s">
        <v>9</v>
      </c>
      <c r="ECT12075" s="18" t="s">
        <v>9</v>
      </c>
      <c r="ECU12075" s="18" t="s">
        <v>9</v>
      </c>
      <c r="ECV12075" s="18" t="s">
        <v>9</v>
      </c>
      <c r="ECW12075" s="18" t="s">
        <v>9</v>
      </c>
      <c r="ECX12075" s="18" t="s">
        <v>9</v>
      </c>
      <c r="ECY12075" s="18" t="s">
        <v>9</v>
      </c>
      <c r="ECZ12075" s="18" t="s">
        <v>9</v>
      </c>
      <c r="EDA12075" s="18" t="s">
        <v>9</v>
      </c>
      <c r="EDB12075" s="18" t="s">
        <v>9</v>
      </c>
      <c r="EDC12075" s="18" t="s">
        <v>9</v>
      </c>
      <c r="EDD12075" s="18" t="s">
        <v>9</v>
      </c>
      <c r="EDE12075" s="18" t="s">
        <v>9</v>
      </c>
      <c r="EDF12075" s="18" t="s">
        <v>9</v>
      </c>
      <c r="EDG12075" s="18" t="s">
        <v>9</v>
      </c>
      <c r="EDH12075" s="18" t="s">
        <v>9</v>
      </c>
      <c r="EDI12075" s="18" t="s">
        <v>9</v>
      </c>
      <c r="EDJ12075" s="18" t="s">
        <v>9</v>
      </c>
      <c r="EDK12075" s="18" t="s">
        <v>9</v>
      </c>
      <c r="EDL12075" s="18" t="s">
        <v>9</v>
      </c>
      <c r="EDM12075" s="18" t="s">
        <v>9</v>
      </c>
      <c r="EDN12075" s="18" t="s">
        <v>9</v>
      </c>
      <c r="EDO12075" s="18" t="s">
        <v>9</v>
      </c>
      <c r="EDP12075" s="18" t="s">
        <v>9</v>
      </c>
      <c r="EDQ12075" s="18" t="s">
        <v>9</v>
      </c>
      <c r="EDR12075" s="18" t="s">
        <v>9</v>
      </c>
      <c r="EDS12075" s="18" t="s">
        <v>9</v>
      </c>
      <c r="EDT12075" s="18" t="s">
        <v>9</v>
      </c>
      <c r="EDU12075" s="18" t="s">
        <v>9</v>
      </c>
      <c r="EDV12075" s="18" t="s">
        <v>9</v>
      </c>
      <c r="EDW12075" s="18" t="s">
        <v>9</v>
      </c>
      <c r="EDX12075" s="18" t="s">
        <v>9</v>
      </c>
      <c r="EDY12075" s="18" t="s">
        <v>9</v>
      </c>
      <c r="EDZ12075" s="18" t="s">
        <v>9</v>
      </c>
      <c r="EEA12075" s="18" t="s">
        <v>9</v>
      </c>
      <c r="EEB12075" s="18" t="s">
        <v>9</v>
      </c>
      <c r="EEC12075" s="18" t="s">
        <v>9</v>
      </c>
      <c r="EED12075" s="18" t="s">
        <v>9</v>
      </c>
      <c r="EEE12075" s="18" t="s">
        <v>9</v>
      </c>
      <c r="EEF12075" s="18" t="s">
        <v>9</v>
      </c>
      <c r="EEG12075" s="18" t="s">
        <v>9</v>
      </c>
      <c r="EEH12075" s="18" t="s">
        <v>9</v>
      </c>
      <c r="EEI12075" s="18" t="s">
        <v>9</v>
      </c>
      <c r="EEJ12075" s="18" t="s">
        <v>9</v>
      </c>
      <c r="EEK12075" s="18" t="s">
        <v>9</v>
      </c>
      <c r="EEL12075" s="18" t="s">
        <v>9</v>
      </c>
      <c r="EEM12075" s="18" t="s">
        <v>9</v>
      </c>
      <c r="EEN12075" s="18" t="s">
        <v>9</v>
      </c>
      <c r="EEO12075" s="18" t="s">
        <v>9</v>
      </c>
      <c r="EEP12075" s="18" t="s">
        <v>9</v>
      </c>
      <c r="EEQ12075" s="18" t="s">
        <v>9</v>
      </c>
      <c r="EER12075" s="18" t="s">
        <v>9</v>
      </c>
      <c r="EES12075" s="18" t="s">
        <v>9</v>
      </c>
      <c r="EET12075" s="18" t="s">
        <v>9</v>
      </c>
      <c r="EEU12075" s="18" t="s">
        <v>9</v>
      </c>
      <c r="EEV12075" s="18" t="s">
        <v>9</v>
      </c>
      <c r="EEW12075" s="18" t="s">
        <v>9</v>
      </c>
      <c r="EEX12075" s="18" t="s">
        <v>9</v>
      </c>
      <c r="EEY12075" s="18" t="s">
        <v>9</v>
      </c>
      <c r="EEZ12075" s="18" t="s">
        <v>9</v>
      </c>
      <c r="EFA12075" s="18" t="s">
        <v>9</v>
      </c>
      <c r="EFB12075" s="18" t="s">
        <v>9</v>
      </c>
      <c r="EFC12075" s="18" t="s">
        <v>9</v>
      </c>
      <c r="EFD12075" s="18" t="s">
        <v>9</v>
      </c>
      <c r="EFE12075" s="18" t="s">
        <v>9</v>
      </c>
      <c r="EFF12075" s="18" t="s">
        <v>9</v>
      </c>
      <c r="EFG12075" s="18" t="s">
        <v>9</v>
      </c>
      <c r="EFH12075" s="18" t="s">
        <v>9</v>
      </c>
      <c r="EFI12075" s="18" t="s">
        <v>9</v>
      </c>
      <c r="EFJ12075" s="18" t="s">
        <v>9</v>
      </c>
      <c r="EFK12075" s="18" t="s">
        <v>9</v>
      </c>
      <c r="EFL12075" s="18" t="s">
        <v>9</v>
      </c>
      <c r="EFM12075" s="18" t="s">
        <v>9</v>
      </c>
      <c r="EFN12075" s="18" t="s">
        <v>9</v>
      </c>
      <c r="EFO12075" s="18" t="s">
        <v>9</v>
      </c>
      <c r="EFP12075" s="18" t="s">
        <v>9</v>
      </c>
      <c r="EFQ12075" s="18" t="s">
        <v>9</v>
      </c>
      <c r="EFR12075" s="18" t="s">
        <v>9</v>
      </c>
      <c r="EFS12075" s="18" t="s">
        <v>9</v>
      </c>
      <c r="EFT12075" s="18" t="s">
        <v>9</v>
      </c>
      <c r="EFU12075" s="18" t="s">
        <v>9</v>
      </c>
      <c r="EFV12075" s="18" t="s">
        <v>9</v>
      </c>
      <c r="EFW12075" s="18" t="s">
        <v>9</v>
      </c>
      <c r="EFX12075" s="18" t="s">
        <v>9</v>
      </c>
      <c r="EFY12075" s="18" t="s">
        <v>9</v>
      </c>
      <c r="EFZ12075" s="18" t="s">
        <v>9</v>
      </c>
      <c r="EGA12075" s="18" t="s">
        <v>9</v>
      </c>
      <c r="EGB12075" s="18" t="s">
        <v>9</v>
      </c>
      <c r="EGC12075" s="18" t="s">
        <v>9</v>
      </c>
      <c r="EGD12075" s="18" t="s">
        <v>9</v>
      </c>
      <c r="EGE12075" s="18" t="s">
        <v>9</v>
      </c>
      <c r="EGF12075" s="18" t="s">
        <v>9</v>
      </c>
      <c r="EGG12075" s="18" t="s">
        <v>9</v>
      </c>
      <c r="EGH12075" s="18" t="s">
        <v>9</v>
      </c>
      <c r="EGI12075" s="18" t="s">
        <v>9</v>
      </c>
      <c r="EGJ12075" s="18" t="s">
        <v>9</v>
      </c>
      <c r="EGK12075" s="18" t="s">
        <v>9</v>
      </c>
      <c r="EGL12075" s="18" t="s">
        <v>9</v>
      </c>
      <c r="EGM12075" s="18" t="s">
        <v>9</v>
      </c>
      <c r="EGN12075" s="18" t="s">
        <v>9</v>
      </c>
      <c r="EGO12075" s="18" t="s">
        <v>9</v>
      </c>
      <c r="EGP12075" s="18" t="s">
        <v>9</v>
      </c>
      <c r="EGQ12075" s="18" t="s">
        <v>9</v>
      </c>
      <c r="EGR12075" s="18" t="s">
        <v>9</v>
      </c>
      <c r="EGS12075" s="18" t="s">
        <v>9</v>
      </c>
      <c r="EGT12075" s="18" t="s">
        <v>9</v>
      </c>
      <c r="EGU12075" s="18" t="s">
        <v>9</v>
      </c>
      <c r="EGV12075" s="18" t="s">
        <v>9</v>
      </c>
      <c r="EGW12075" s="18" t="s">
        <v>9</v>
      </c>
      <c r="EGX12075" s="18" t="s">
        <v>9</v>
      </c>
      <c r="EGY12075" s="18" t="s">
        <v>9</v>
      </c>
      <c r="EGZ12075" s="18" t="s">
        <v>9</v>
      </c>
      <c r="EHA12075" s="18" t="s">
        <v>9</v>
      </c>
      <c r="EHB12075" s="18" t="s">
        <v>9</v>
      </c>
      <c r="EHC12075" s="18" t="s">
        <v>9</v>
      </c>
      <c r="EHD12075" s="18" t="s">
        <v>9</v>
      </c>
      <c r="EHE12075" s="18" t="s">
        <v>9</v>
      </c>
      <c r="EHF12075" s="18" t="s">
        <v>9</v>
      </c>
      <c r="EHG12075" s="18" t="s">
        <v>9</v>
      </c>
      <c r="EHH12075" s="18" t="s">
        <v>9</v>
      </c>
      <c r="EHI12075" s="18" t="s">
        <v>9</v>
      </c>
      <c r="EHJ12075" s="18" t="s">
        <v>9</v>
      </c>
      <c r="EHK12075" s="18" t="s">
        <v>9</v>
      </c>
      <c r="EHL12075" s="18" t="s">
        <v>9</v>
      </c>
      <c r="EHM12075" s="18" t="s">
        <v>9</v>
      </c>
      <c r="EHN12075" s="18" t="s">
        <v>9</v>
      </c>
      <c r="EHO12075" s="18" t="s">
        <v>9</v>
      </c>
      <c r="EHP12075" s="18" t="s">
        <v>9</v>
      </c>
      <c r="EHQ12075" s="18" t="s">
        <v>9</v>
      </c>
      <c r="EHR12075" s="18" t="s">
        <v>9</v>
      </c>
      <c r="EHS12075" s="18" t="s">
        <v>9</v>
      </c>
      <c r="EHT12075" s="18" t="s">
        <v>9</v>
      </c>
      <c r="EHU12075" s="18" t="s">
        <v>9</v>
      </c>
      <c r="EHV12075" s="18" t="s">
        <v>9</v>
      </c>
      <c r="EHW12075" s="18" t="s">
        <v>9</v>
      </c>
      <c r="EHX12075" s="18" t="s">
        <v>9</v>
      </c>
      <c r="EHY12075" s="18" t="s">
        <v>9</v>
      </c>
      <c r="EHZ12075" s="18" t="s">
        <v>9</v>
      </c>
      <c r="EIA12075" s="18" t="s">
        <v>9</v>
      </c>
      <c r="EIB12075" s="18" t="s">
        <v>9</v>
      </c>
      <c r="EIC12075" s="18" t="s">
        <v>9</v>
      </c>
      <c r="EID12075" s="18" t="s">
        <v>9</v>
      </c>
      <c r="EIE12075" s="18" t="s">
        <v>9</v>
      </c>
      <c r="EIF12075" s="18" t="s">
        <v>9</v>
      </c>
      <c r="EIG12075" s="18" t="s">
        <v>9</v>
      </c>
      <c r="EIH12075" s="18" t="s">
        <v>9</v>
      </c>
      <c r="EII12075" s="18" t="s">
        <v>9</v>
      </c>
      <c r="EIJ12075" s="18" t="s">
        <v>9</v>
      </c>
      <c r="EIK12075" s="18" t="s">
        <v>9</v>
      </c>
      <c r="EIL12075" s="18" t="s">
        <v>9</v>
      </c>
      <c r="EIM12075" s="18" t="s">
        <v>9</v>
      </c>
      <c r="EIN12075" s="18" t="s">
        <v>9</v>
      </c>
      <c r="EIO12075" s="18" t="s">
        <v>9</v>
      </c>
      <c r="EIP12075" s="18" t="s">
        <v>9</v>
      </c>
      <c r="EIQ12075" s="18" t="s">
        <v>9</v>
      </c>
      <c r="EIR12075" s="18" t="s">
        <v>9</v>
      </c>
      <c r="EIS12075" s="18" t="s">
        <v>9</v>
      </c>
      <c r="EIT12075" s="18" t="s">
        <v>9</v>
      </c>
      <c r="EIU12075" s="18" t="s">
        <v>9</v>
      </c>
      <c r="EIV12075" s="18" t="s">
        <v>9</v>
      </c>
      <c r="EIW12075" s="18" t="s">
        <v>9</v>
      </c>
      <c r="EIX12075" s="18" t="s">
        <v>9</v>
      </c>
      <c r="EIY12075" s="18" t="s">
        <v>9</v>
      </c>
      <c r="EIZ12075" s="18" t="s">
        <v>9</v>
      </c>
      <c r="EJA12075" s="18" t="s">
        <v>9</v>
      </c>
      <c r="EJB12075" s="18" t="s">
        <v>9</v>
      </c>
      <c r="EJC12075" s="18" t="s">
        <v>9</v>
      </c>
      <c r="EJD12075" s="18" t="s">
        <v>9</v>
      </c>
      <c r="EJE12075" s="18" t="s">
        <v>9</v>
      </c>
      <c r="EJF12075" s="18" t="s">
        <v>9</v>
      </c>
      <c r="EJG12075" s="18" t="s">
        <v>9</v>
      </c>
      <c r="EJH12075" s="18" t="s">
        <v>9</v>
      </c>
      <c r="EJI12075" s="18" t="s">
        <v>9</v>
      </c>
      <c r="EJJ12075" s="18" t="s">
        <v>9</v>
      </c>
      <c r="EJK12075" s="18" t="s">
        <v>9</v>
      </c>
      <c r="EJL12075" s="18" t="s">
        <v>9</v>
      </c>
      <c r="EJM12075" s="18" t="s">
        <v>9</v>
      </c>
      <c r="EJN12075" s="18" t="s">
        <v>9</v>
      </c>
      <c r="EJO12075" s="18" t="s">
        <v>9</v>
      </c>
      <c r="EJP12075" s="18" t="s">
        <v>9</v>
      </c>
      <c r="EJQ12075" s="18" t="s">
        <v>9</v>
      </c>
      <c r="EJR12075" s="18" t="s">
        <v>9</v>
      </c>
      <c r="EJS12075" s="18" t="s">
        <v>9</v>
      </c>
      <c r="EJT12075" s="18" t="s">
        <v>9</v>
      </c>
      <c r="EJU12075" s="18" t="s">
        <v>9</v>
      </c>
      <c r="EJV12075" s="18" t="s">
        <v>9</v>
      </c>
      <c r="EJW12075" s="18" t="s">
        <v>9</v>
      </c>
      <c r="EJX12075" s="18" t="s">
        <v>9</v>
      </c>
      <c r="EJY12075" s="18" t="s">
        <v>9</v>
      </c>
      <c r="EJZ12075" s="18" t="s">
        <v>9</v>
      </c>
      <c r="EKA12075" s="18" t="s">
        <v>9</v>
      </c>
      <c r="EKB12075" s="18" t="s">
        <v>9</v>
      </c>
      <c r="EKC12075" s="18" t="s">
        <v>9</v>
      </c>
      <c r="EKD12075" s="18" t="s">
        <v>9</v>
      </c>
      <c r="EKE12075" s="18" t="s">
        <v>9</v>
      </c>
      <c r="EKF12075" s="18" t="s">
        <v>9</v>
      </c>
      <c r="EKG12075" s="18" t="s">
        <v>9</v>
      </c>
      <c r="EKH12075" s="18" t="s">
        <v>9</v>
      </c>
      <c r="EKI12075" s="18" t="s">
        <v>9</v>
      </c>
      <c r="EKJ12075" s="18" t="s">
        <v>9</v>
      </c>
      <c r="EKK12075" s="18" t="s">
        <v>9</v>
      </c>
      <c r="EKL12075" s="18" t="s">
        <v>9</v>
      </c>
      <c r="EKM12075" s="18" t="s">
        <v>9</v>
      </c>
      <c r="EKN12075" s="18" t="s">
        <v>9</v>
      </c>
      <c r="EKO12075" s="18" t="s">
        <v>9</v>
      </c>
      <c r="EKP12075" s="18" t="s">
        <v>9</v>
      </c>
      <c r="EKQ12075" s="18" t="s">
        <v>9</v>
      </c>
      <c r="EKR12075" s="18" t="s">
        <v>9</v>
      </c>
      <c r="EKS12075" s="18" t="s">
        <v>9</v>
      </c>
      <c r="EKT12075" s="18" t="s">
        <v>9</v>
      </c>
      <c r="EKU12075" s="18" t="s">
        <v>9</v>
      </c>
      <c r="EKV12075" s="18" t="s">
        <v>9</v>
      </c>
      <c r="EKW12075" s="18" t="s">
        <v>9</v>
      </c>
      <c r="EKX12075" s="18" t="s">
        <v>9</v>
      </c>
      <c r="EKY12075" s="18" t="s">
        <v>9</v>
      </c>
      <c r="EKZ12075" s="18" t="s">
        <v>9</v>
      </c>
      <c r="ELA12075" s="18" t="s">
        <v>9</v>
      </c>
      <c r="ELB12075" s="18" t="s">
        <v>9</v>
      </c>
      <c r="ELC12075" s="18" t="s">
        <v>9</v>
      </c>
      <c r="ELD12075" s="18" t="s">
        <v>9</v>
      </c>
      <c r="ELE12075" s="18" t="s">
        <v>9</v>
      </c>
      <c r="ELF12075" s="18" t="s">
        <v>9</v>
      </c>
      <c r="ELG12075" s="18" t="s">
        <v>9</v>
      </c>
      <c r="ELH12075" s="18" t="s">
        <v>9</v>
      </c>
      <c r="ELI12075" s="18" t="s">
        <v>9</v>
      </c>
      <c r="ELJ12075" s="18" t="s">
        <v>9</v>
      </c>
      <c r="ELK12075" s="18" t="s">
        <v>9</v>
      </c>
      <c r="ELL12075" s="18" t="s">
        <v>9</v>
      </c>
      <c r="ELM12075" s="18" t="s">
        <v>9</v>
      </c>
      <c r="ELN12075" s="18" t="s">
        <v>9</v>
      </c>
      <c r="ELO12075" s="18" t="s">
        <v>9</v>
      </c>
      <c r="ELP12075" s="18" t="s">
        <v>9</v>
      </c>
      <c r="ELQ12075" s="18" t="s">
        <v>9</v>
      </c>
      <c r="ELR12075" s="18" t="s">
        <v>9</v>
      </c>
      <c r="ELS12075" s="18" t="s">
        <v>9</v>
      </c>
      <c r="ELT12075" s="18" t="s">
        <v>9</v>
      </c>
      <c r="ELU12075" s="18" t="s">
        <v>9</v>
      </c>
      <c r="ELV12075" s="18" t="s">
        <v>9</v>
      </c>
      <c r="ELW12075" s="18" t="s">
        <v>9</v>
      </c>
      <c r="ELX12075" s="18" t="s">
        <v>9</v>
      </c>
      <c r="ELY12075" s="18" t="s">
        <v>9</v>
      </c>
      <c r="ELZ12075" s="18" t="s">
        <v>9</v>
      </c>
      <c r="EMA12075" s="18" t="s">
        <v>9</v>
      </c>
      <c r="EMB12075" s="18" t="s">
        <v>9</v>
      </c>
      <c r="EMC12075" s="18" t="s">
        <v>9</v>
      </c>
      <c r="EMD12075" s="18" t="s">
        <v>9</v>
      </c>
      <c r="EME12075" s="18" t="s">
        <v>9</v>
      </c>
      <c r="EMF12075" s="18" t="s">
        <v>9</v>
      </c>
      <c r="EMG12075" s="18" t="s">
        <v>9</v>
      </c>
      <c r="EMH12075" s="18" t="s">
        <v>9</v>
      </c>
      <c r="EMI12075" s="18" t="s">
        <v>9</v>
      </c>
      <c r="EMJ12075" s="18" t="s">
        <v>9</v>
      </c>
      <c r="EMK12075" s="18" t="s">
        <v>9</v>
      </c>
      <c r="EML12075" s="18" t="s">
        <v>9</v>
      </c>
      <c r="EMM12075" s="18" t="s">
        <v>9</v>
      </c>
      <c r="EMN12075" s="18" t="s">
        <v>9</v>
      </c>
      <c r="EMO12075" s="18" t="s">
        <v>9</v>
      </c>
      <c r="EMP12075" s="18" t="s">
        <v>9</v>
      </c>
      <c r="EMQ12075" s="18" t="s">
        <v>9</v>
      </c>
      <c r="EMR12075" s="18" t="s">
        <v>9</v>
      </c>
      <c r="EMS12075" s="18" t="s">
        <v>9</v>
      </c>
      <c r="EMT12075" s="18" t="s">
        <v>9</v>
      </c>
      <c r="EMU12075" s="18" t="s">
        <v>9</v>
      </c>
      <c r="EMV12075" s="18" t="s">
        <v>9</v>
      </c>
      <c r="EMW12075" s="18" t="s">
        <v>9</v>
      </c>
      <c r="EMX12075" s="18" t="s">
        <v>9</v>
      </c>
      <c r="EMY12075" s="18" t="s">
        <v>9</v>
      </c>
      <c r="EMZ12075" s="18" t="s">
        <v>9</v>
      </c>
      <c r="ENA12075" s="18" t="s">
        <v>9</v>
      </c>
      <c r="ENB12075" s="18" t="s">
        <v>9</v>
      </c>
      <c r="ENC12075" s="18" t="s">
        <v>9</v>
      </c>
      <c r="END12075" s="18" t="s">
        <v>9</v>
      </c>
      <c r="ENE12075" s="18" t="s">
        <v>9</v>
      </c>
      <c r="ENF12075" s="18" t="s">
        <v>9</v>
      </c>
      <c r="ENG12075" s="18" t="s">
        <v>9</v>
      </c>
      <c r="ENH12075" s="18" t="s">
        <v>9</v>
      </c>
      <c r="ENI12075" s="18" t="s">
        <v>9</v>
      </c>
      <c r="ENJ12075" s="18" t="s">
        <v>9</v>
      </c>
      <c r="ENK12075" s="18" t="s">
        <v>9</v>
      </c>
      <c r="ENL12075" s="18" t="s">
        <v>9</v>
      </c>
      <c r="ENM12075" s="18" t="s">
        <v>9</v>
      </c>
      <c r="ENN12075" s="18" t="s">
        <v>9</v>
      </c>
      <c r="ENO12075" s="18" t="s">
        <v>9</v>
      </c>
      <c r="ENP12075" s="18" t="s">
        <v>9</v>
      </c>
      <c r="ENQ12075" s="18" t="s">
        <v>9</v>
      </c>
      <c r="ENR12075" s="18" t="s">
        <v>9</v>
      </c>
      <c r="ENS12075" s="18" t="s">
        <v>9</v>
      </c>
      <c r="ENT12075" s="18" t="s">
        <v>9</v>
      </c>
      <c r="ENU12075" s="18" t="s">
        <v>9</v>
      </c>
      <c r="ENV12075" s="18" t="s">
        <v>9</v>
      </c>
      <c r="ENW12075" s="18" t="s">
        <v>9</v>
      </c>
      <c r="ENX12075" s="18" t="s">
        <v>9</v>
      </c>
      <c r="ENY12075" s="18" t="s">
        <v>9</v>
      </c>
      <c r="ENZ12075" s="18" t="s">
        <v>9</v>
      </c>
      <c r="EOA12075" s="18" t="s">
        <v>9</v>
      </c>
      <c r="EOB12075" s="18" t="s">
        <v>9</v>
      </c>
      <c r="EOC12075" s="18" t="s">
        <v>9</v>
      </c>
      <c r="EOD12075" s="18" t="s">
        <v>9</v>
      </c>
      <c r="EOE12075" s="18" t="s">
        <v>9</v>
      </c>
      <c r="EOF12075" s="18" t="s">
        <v>9</v>
      </c>
      <c r="EOG12075" s="18" t="s">
        <v>9</v>
      </c>
      <c r="EOH12075" s="18" t="s">
        <v>9</v>
      </c>
      <c r="EOI12075" s="18" t="s">
        <v>9</v>
      </c>
      <c r="EOJ12075" s="18" t="s">
        <v>9</v>
      </c>
      <c r="EOK12075" s="18" t="s">
        <v>9</v>
      </c>
      <c r="EOL12075" s="18" t="s">
        <v>9</v>
      </c>
      <c r="EOM12075" s="18" t="s">
        <v>9</v>
      </c>
      <c r="EON12075" s="18" t="s">
        <v>9</v>
      </c>
      <c r="EOO12075" s="18" t="s">
        <v>9</v>
      </c>
      <c r="EOP12075" s="18" t="s">
        <v>9</v>
      </c>
      <c r="EOQ12075" s="18" t="s">
        <v>9</v>
      </c>
      <c r="EOR12075" s="18" t="s">
        <v>9</v>
      </c>
      <c r="EOS12075" s="18" t="s">
        <v>9</v>
      </c>
      <c r="EOT12075" s="18" t="s">
        <v>9</v>
      </c>
      <c r="EOU12075" s="18" t="s">
        <v>9</v>
      </c>
      <c r="EOV12075" s="18" t="s">
        <v>9</v>
      </c>
      <c r="EOW12075" s="18" t="s">
        <v>9</v>
      </c>
      <c r="EOX12075" s="18" t="s">
        <v>9</v>
      </c>
      <c r="EOY12075" s="18" t="s">
        <v>9</v>
      </c>
      <c r="EOZ12075" s="18" t="s">
        <v>9</v>
      </c>
      <c r="EPA12075" s="18" t="s">
        <v>9</v>
      </c>
      <c r="EPB12075" s="18" t="s">
        <v>9</v>
      </c>
      <c r="EPC12075" s="18" t="s">
        <v>9</v>
      </c>
      <c r="EPD12075" s="18" t="s">
        <v>9</v>
      </c>
      <c r="EPE12075" s="18" t="s">
        <v>9</v>
      </c>
      <c r="EPF12075" s="18" t="s">
        <v>9</v>
      </c>
      <c r="EPG12075" s="18" t="s">
        <v>9</v>
      </c>
      <c r="EPH12075" s="18" t="s">
        <v>9</v>
      </c>
      <c r="EPI12075" s="18" t="s">
        <v>9</v>
      </c>
      <c r="EPJ12075" s="18" t="s">
        <v>9</v>
      </c>
      <c r="EPK12075" s="18" t="s">
        <v>9</v>
      </c>
      <c r="EPL12075" s="18" t="s">
        <v>9</v>
      </c>
      <c r="EPM12075" s="18" t="s">
        <v>9</v>
      </c>
      <c r="EPN12075" s="18" t="s">
        <v>9</v>
      </c>
      <c r="EPO12075" s="18" t="s">
        <v>9</v>
      </c>
      <c r="EPP12075" s="18" t="s">
        <v>9</v>
      </c>
      <c r="EPQ12075" s="18" t="s">
        <v>9</v>
      </c>
      <c r="EPR12075" s="18" t="s">
        <v>9</v>
      </c>
      <c r="EPS12075" s="18" t="s">
        <v>9</v>
      </c>
      <c r="EPT12075" s="18" t="s">
        <v>9</v>
      </c>
      <c r="EPU12075" s="18" t="s">
        <v>9</v>
      </c>
      <c r="EPV12075" s="18" t="s">
        <v>9</v>
      </c>
      <c r="EPW12075" s="18" t="s">
        <v>9</v>
      </c>
      <c r="EPX12075" s="18" t="s">
        <v>9</v>
      </c>
      <c r="EPY12075" s="18" t="s">
        <v>9</v>
      </c>
      <c r="EPZ12075" s="18" t="s">
        <v>9</v>
      </c>
      <c r="EQA12075" s="18" t="s">
        <v>9</v>
      </c>
      <c r="EQB12075" s="18" t="s">
        <v>9</v>
      </c>
      <c r="EQC12075" s="18" t="s">
        <v>9</v>
      </c>
      <c r="EQD12075" s="18" t="s">
        <v>9</v>
      </c>
      <c r="EQE12075" s="18" t="s">
        <v>9</v>
      </c>
      <c r="EQF12075" s="18" t="s">
        <v>9</v>
      </c>
      <c r="EQG12075" s="18" t="s">
        <v>9</v>
      </c>
      <c r="EQH12075" s="18" t="s">
        <v>9</v>
      </c>
      <c r="EQI12075" s="18" t="s">
        <v>9</v>
      </c>
      <c r="EQJ12075" s="18" t="s">
        <v>9</v>
      </c>
      <c r="EQK12075" s="18" t="s">
        <v>9</v>
      </c>
      <c r="EQL12075" s="18" t="s">
        <v>9</v>
      </c>
      <c r="EQM12075" s="18" t="s">
        <v>9</v>
      </c>
      <c r="EQN12075" s="18" t="s">
        <v>9</v>
      </c>
      <c r="EQO12075" s="18" t="s">
        <v>9</v>
      </c>
      <c r="EQP12075" s="18" t="s">
        <v>9</v>
      </c>
      <c r="EQQ12075" s="18" t="s">
        <v>9</v>
      </c>
      <c r="EQR12075" s="18" t="s">
        <v>9</v>
      </c>
      <c r="EQS12075" s="18" t="s">
        <v>9</v>
      </c>
      <c r="EQT12075" s="18" t="s">
        <v>9</v>
      </c>
      <c r="EQU12075" s="18" t="s">
        <v>9</v>
      </c>
      <c r="EQV12075" s="18" t="s">
        <v>9</v>
      </c>
      <c r="EQW12075" s="18" t="s">
        <v>9</v>
      </c>
      <c r="EQX12075" s="18" t="s">
        <v>9</v>
      </c>
      <c r="EQY12075" s="18" t="s">
        <v>9</v>
      </c>
      <c r="EQZ12075" s="18" t="s">
        <v>9</v>
      </c>
      <c r="ERA12075" s="18" t="s">
        <v>9</v>
      </c>
      <c r="ERB12075" s="18" t="s">
        <v>9</v>
      </c>
      <c r="ERC12075" s="18" t="s">
        <v>9</v>
      </c>
      <c r="ERD12075" s="18" t="s">
        <v>9</v>
      </c>
      <c r="ERE12075" s="18" t="s">
        <v>9</v>
      </c>
      <c r="ERF12075" s="18" t="s">
        <v>9</v>
      </c>
      <c r="ERG12075" s="18" t="s">
        <v>9</v>
      </c>
      <c r="ERH12075" s="18" t="s">
        <v>9</v>
      </c>
      <c r="ERI12075" s="18" t="s">
        <v>9</v>
      </c>
      <c r="ERJ12075" s="18" t="s">
        <v>9</v>
      </c>
      <c r="ERK12075" s="18" t="s">
        <v>9</v>
      </c>
      <c r="ERL12075" s="18" t="s">
        <v>9</v>
      </c>
      <c r="ERM12075" s="18" t="s">
        <v>9</v>
      </c>
      <c r="ERN12075" s="18" t="s">
        <v>9</v>
      </c>
      <c r="ERO12075" s="18" t="s">
        <v>9</v>
      </c>
      <c r="ERP12075" s="18" t="s">
        <v>9</v>
      </c>
      <c r="ERQ12075" s="18" t="s">
        <v>9</v>
      </c>
      <c r="ERR12075" s="18" t="s">
        <v>9</v>
      </c>
      <c r="ERS12075" s="18" t="s">
        <v>9</v>
      </c>
      <c r="ERT12075" s="18" t="s">
        <v>9</v>
      </c>
      <c r="ERU12075" s="18" t="s">
        <v>9</v>
      </c>
      <c r="ERV12075" s="18" t="s">
        <v>9</v>
      </c>
      <c r="ERW12075" s="18" t="s">
        <v>9</v>
      </c>
      <c r="ERX12075" s="18" t="s">
        <v>9</v>
      </c>
      <c r="ERY12075" s="18" t="s">
        <v>9</v>
      </c>
      <c r="ERZ12075" s="18" t="s">
        <v>9</v>
      </c>
      <c r="ESA12075" s="18" t="s">
        <v>9</v>
      </c>
      <c r="ESB12075" s="18" t="s">
        <v>9</v>
      </c>
      <c r="ESC12075" s="18" t="s">
        <v>9</v>
      </c>
      <c r="ESD12075" s="18" t="s">
        <v>9</v>
      </c>
      <c r="ESE12075" s="18" t="s">
        <v>9</v>
      </c>
      <c r="ESF12075" s="18" t="s">
        <v>9</v>
      </c>
      <c r="ESG12075" s="18" t="s">
        <v>9</v>
      </c>
      <c r="ESH12075" s="18" t="s">
        <v>9</v>
      </c>
      <c r="ESI12075" s="18" t="s">
        <v>9</v>
      </c>
      <c r="ESJ12075" s="18" t="s">
        <v>9</v>
      </c>
      <c r="ESK12075" s="18" t="s">
        <v>9</v>
      </c>
      <c r="ESL12075" s="18" t="s">
        <v>9</v>
      </c>
      <c r="ESM12075" s="18" t="s">
        <v>9</v>
      </c>
      <c r="ESN12075" s="18" t="s">
        <v>9</v>
      </c>
      <c r="ESO12075" s="18" t="s">
        <v>9</v>
      </c>
      <c r="ESP12075" s="18" t="s">
        <v>9</v>
      </c>
      <c r="ESQ12075" s="18" t="s">
        <v>9</v>
      </c>
      <c r="ESR12075" s="18" t="s">
        <v>9</v>
      </c>
      <c r="ESS12075" s="18" t="s">
        <v>9</v>
      </c>
      <c r="EST12075" s="18" t="s">
        <v>9</v>
      </c>
      <c r="ESU12075" s="18" t="s">
        <v>9</v>
      </c>
      <c r="ESV12075" s="18" t="s">
        <v>9</v>
      </c>
      <c r="ESW12075" s="18" t="s">
        <v>9</v>
      </c>
      <c r="ESX12075" s="18" t="s">
        <v>9</v>
      </c>
      <c r="ESY12075" s="18" t="s">
        <v>9</v>
      </c>
      <c r="ESZ12075" s="18" t="s">
        <v>9</v>
      </c>
      <c r="ETA12075" s="18" t="s">
        <v>9</v>
      </c>
      <c r="ETB12075" s="18" t="s">
        <v>9</v>
      </c>
      <c r="ETC12075" s="18" t="s">
        <v>9</v>
      </c>
      <c r="ETD12075" s="18" t="s">
        <v>9</v>
      </c>
      <c r="ETE12075" s="18" t="s">
        <v>9</v>
      </c>
      <c r="ETF12075" s="18" t="s">
        <v>9</v>
      </c>
      <c r="ETG12075" s="18" t="s">
        <v>9</v>
      </c>
      <c r="ETH12075" s="18" t="s">
        <v>9</v>
      </c>
      <c r="ETI12075" s="18" t="s">
        <v>9</v>
      </c>
      <c r="ETJ12075" s="18" t="s">
        <v>9</v>
      </c>
      <c r="ETK12075" s="18" t="s">
        <v>9</v>
      </c>
      <c r="ETL12075" s="18" t="s">
        <v>9</v>
      </c>
      <c r="ETM12075" s="18" t="s">
        <v>9</v>
      </c>
      <c r="ETN12075" s="18" t="s">
        <v>9</v>
      </c>
      <c r="ETO12075" s="18" t="s">
        <v>9</v>
      </c>
      <c r="ETP12075" s="18" t="s">
        <v>9</v>
      </c>
      <c r="ETQ12075" s="18" t="s">
        <v>9</v>
      </c>
      <c r="ETR12075" s="18" t="s">
        <v>9</v>
      </c>
      <c r="ETS12075" s="18" t="s">
        <v>9</v>
      </c>
      <c r="ETT12075" s="18" t="s">
        <v>9</v>
      </c>
      <c r="ETU12075" s="18" t="s">
        <v>9</v>
      </c>
      <c r="ETV12075" s="18" t="s">
        <v>9</v>
      </c>
      <c r="ETW12075" s="18" t="s">
        <v>9</v>
      </c>
      <c r="ETX12075" s="18" t="s">
        <v>9</v>
      </c>
      <c r="ETY12075" s="18" t="s">
        <v>9</v>
      </c>
      <c r="ETZ12075" s="18" t="s">
        <v>9</v>
      </c>
      <c r="EUA12075" s="18" t="s">
        <v>9</v>
      </c>
      <c r="EUB12075" s="18" t="s">
        <v>9</v>
      </c>
      <c r="EUC12075" s="18" t="s">
        <v>9</v>
      </c>
      <c r="EUD12075" s="18" t="s">
        <v>9</v>
      </c>
      <c r="EUE12075" s="18" t="s">
        <v>9</v>
      </c>
      <c r="EUF12075" s="18" t="s">
        <v>9</v>
      </c>
      <c r="EUG12075" s="18" t="s">
        <v>9</v>
      </c>
      <c r="EUH12075" s="18" t="s">
        <v>9</v>
      </c>
      <c r="EUI12075" s="18" t="s">
        <v>9</v>
      </c>
      <c r="EUJ12075" s="18" t="s">
        <v>9</v>
      </c>
      <c r="EUK12075" s="18" t="s">
        <v>9</v>
      </c>
      <c r="EUL12075" s="18" t="s">
        <v>9</v>
      </c>
      <c r="EUM12075" s="18" t="s">
        <v>9</v>
      </c>
      <c r="EUN12075" s="18" t="s">
        <v>9</v>
      </c>
      <c r="EUO12075" s="18" t="s">
        <v>9</v>
      </c>
      <c r="EUP12075" s="18" t="s">
        <v>9</v>
      </c>
      <c r="EUQ12075" s="18" t="s">
        <v>9</v>
      </c>
      <c r="EUR12075" s="18" t="s">
        <v>9</v>
      </c>
      <c r="EUS12075" s="18" t="s">
        <v>9</v>
      </c>
      <c r="EUT12075" s="18" t="s">
        <v>9</v>
      </c>
      <c r="EUU12075" s="18" t="s">
        <v>9</v>
      </c>
      <c r="EUV12075" s="18" t="s">
        <v>9</v>
      </c>
      <c r="EUW12075" s="18" t="s">
        <v>9</v>
      </c>
      <c r="EUX12075" s="18" t="s">
        <v>9</v>
      </c>
      <c r="EUY12075" s="18" t="s">
        <v>9</v>
      </c>
      <c r="EUZ12075" s="18" t="s">
        <v>9</v>
      </c>
      <c r="EVA12075" s="18" t="s">
        <v>9</v>
      </c>
      <c r="EVB12075" s="18" t="s">
        <v>9</v>
      </c>
      <c r="EVC12075" s="18" t="s">
        <v>9</v>
      </c>
      <c r="EVD12075" s="18" t="s">
        <v>9</v>
      </c>
      <c r="EVE12075" s="18" t="s">
        <v>9</v>
      </c>
      <c r="EVF12075" s="18" t="s">
        <v>9</v>
      </c>
      <c r="EVG12075" s="18" t="s">
        <v>9</v>
      </c>
      <c r="EVH12075" s="18" t="s">
        <v>9</v>
      </c>
      <c r="EVI12075" s="18" t="s">
        <v>9</v>
      </c>
      <c r="EVJ12075" s="18" t="s">
        <v>9</v>
      </c>
      <c r="EVK12075" s="18" t="s">
        <v>9</v>
      </c>
      <c r="EVL12075" s="18" t="s">
        <v>9</v>
      </c>
      <c r="EVM12075" s="18" t="s">
        <v>9</v>
      </c>
      <c r="EVN12075" s="18" t="s">
        <v>9</v>
      </c>
      <c r="EVO12075" s="18" t="s">
        <v>9</v>
      </c>
      <c r="EVP12075" s="18" t="s">
        <v>9</v>
      </c>
      <c r="EVQ12075" s="18" t="s">
        <v>9</v>
      </c>
      <c r="EVR12075" s="18" t="s">
        <v>9</v>
      </c>
      <c r="EVS12075" s="18" t="s">
        <v>9</v>
      </c>
      <c r="EVT12075" s="18" t="s">
        <v>9</v>
      </c>
      <c r="EVU12075" s="18" t="s">
        <v>9</v>
      </c>
      <c r="EVV12075" s="18" t="s">
        <v>9</v>
      </c>
      <c r="EVW12075" s="18" t="s">
        <v>9</v>
      </c>
      <c r="EVX12075" s="18" t="s">
        <v>9</v>
      </c>
      <c r="EVY12075" s="18" t="s">
        <v>9</v>
      </c>
      <c r="EVZ12075" s="18" t="s">
        <v>9</v>
      </c>
      <c r="EWA12075" s="18" t="s">
        <v>9</v>
      </c>
      <c r="EWB12075" s="18" t="s">
        <v>9</v>
      </c>
      <c r="EWC12075" s="18" t="s">
        <v>9</v>
      </c>
      <c r="EWD12075" s="18" t="s">
        <v>9</v>
      </c>
      <c r="EWE12075" s="18" t="s">
        <v>9</v>
      </c>
      <c r="EWF12075" s="18" t="s">
        <v>9</v>
      </c>
      <c r="EWG12075" s="18" t="s">
        <v>9</v>
      </c>
      <c r="EWH12075" s="18" t="s">
        <v>9</v>
      </c>
      <c r="EWI12075" s="18" t="s">
        <v>9</v>
      </c>
      <c r="EWJ12075" s="18" t="s">
        <v>9</v>
      </c>
      <c r="EWK12075" s="18" t="s">
        <v>9</v>
      </c>
      <c r="EWL12075" s="18" t="s">
        <v>9</v>
      </c>
      <c r="EWM12075" s="18" t="s">
        <v>9</v>
      </c>
      <c r="EWN12075" s="18" t="s">
        <v>9</v>
      </c>
      <c r="EWO12075" s="18" t="s">
        <v>9</v>
      </c>
      <c r="EWP12075" s="18" t="s">
        <v>9</v>
      </c>
      <c r="EWQ12075" s="18" t="s">
        <v>9</v>
      </c>
      <c r="EWR12075" s="18" t="s">
        <v>9</v>
      </c>
      <c r="EWS12075" s="18" t="s">
        <v>9</v>
      </c>
      <c r="EWT12075" s="18" t="s">
        <v>9</v>
      </c>
      <c r="EWU12075" s="18" t="s">
        <v>9</v>
      </c>
      <c r="EWV12075" s="18" t="s">
        <v>9</v>
      </c>
      <c r="EWW12075" s="18" t="s">
        <v>9</v>
      </c>
      <c r="EWX12075" s="18" t="s">
        <v>9</v>
      </c>
      <c r="EWY12075" s="18" t="s">
        <v>9</v>
      </c>
      <c r="EWZ12075" s="18" t="s">
        <v>9</v>
      </c>
      <c r="EXA12075" s="18" t="s">
        <v>9</v>
      </c>
      <c r="EXB12075" s="18" t="s">
        <v>9</v>
      </c>
      <c r="EXC12075" s="18" t="s">
        <v>9</v>
      </c>
      <c r="EXD12075" s="18" t="s">
        <v>9</v>
      </c>
      <c r="EXE12075" s="18" t="s">
        <v>9</v>
      </c>
      <c r="EXF12075" s="18" t="s">
        <v>9</v>
      </c>
      <c r="EXG12075" s="18" t="s">
        <v>9</v>
      </c>
      <c r="EXH12075" s="18" t="s">
        <v>9</v>
      </c>
      <c r="EXI12075" s="18" t="s">
        <v>9</v>
      </c>
      <c r="EXJ12075" s="18" t="s">
        <v>9</v>
      </c>
      <c r="EXK12075" s="18" t="s">
        <v>9</v>
      </c>
      <c r="EXL12075" s="18" t="s">
        <v>9</v>
      </c>
      <c r="EXM12075" s="18" t="s">
        <v>9</v>
      </c>
      <c r="EXN12075" s="18" t="s">
        <v>9</v>
      </c>
      <c r="EXO12075" s="18" t="s">
        <v>9</v>
      </c>
      <c r="EXP12075" s="18" t="s">
        <v>9</v>
      </c>
      <c r="EXQ12075" s="18" t="s">
        <v>9</v>
      </c>
      <c r="EXR12075" s="18" t="s">
        <v>9</v>
      </c>
      <c r="EXS12075" s="18" t="s">
        <v>9</v>
      </c>
      <c r="EXT12075" s="18" t="s">
        <v>9</v>
      </c>
      <c r="EXU12075" s="18" t="s">
        <v>9</v>
      </c>
      <c r="EXV12075" s="18" t="s">
        <v>9</v>
      </c>
      <c r="EXW12075" s="18" t="s">
        <v>9</v>
      </c>
      <c r="EXX12075" s="18" t="s">
        <v>9</v>
      </c>
      <c r="EXY12075" s="18" t="s">
        <v>9</v>
      </c>
      <c r="EXZ12075" s="18" t="s">
        <v>9</v>
      </c>
      <c r="EYA12075" s="18" t="s">
        <v>9</v>
      </c>
      <c r="EYB12075" s="18" t="s">
        <v>9</v>
      </c>
      <c r="EYC12075" s="18" t="s">
        <v>9</v>
      </c>
      <c r="EYD12075" s="18" t="s">
        <v>9</v>
      </c>
      <c r="EYE12075" s="18" t="s">
        <v>9</v>
      </c>
      <c r="EYF12075" s="18" t="s">
        <v>9</v>
      </c>
      <c r="EYG12075" s="18" t="s">
        <v>9</v>
      </c>
      <c r="EYH12075" s="18" t="s">
        <v>9</v>
      </c>
      <c r="EYI12075" s="18" t="s">
        <v>9</v>
      </c>
      <c r="EYJ12075" s="18" t="s">
        <v>9</v>
      </c>
      <c r="EYK12075" s="18" t="s">
        <v>9</v>
      </c>
      <c r="EYL12075" s="18" t="s">
        <v>9</v>
      </c>
      <c r="EYM12075" s="18" t="s">
        <v>9</v>
      </c>
      <c r="EYN12075" s="18" t="s">
        <v>9</v>
      </c>
      <c r="EYO12075" s="18" t="s">
        <v>9</v>
      </c>
      <c r="EYP12075" s="18" t="s">
        <v>9</v>
      </c>
      <c r="EYQ12075" s="18" t="s">
        <v>9</v>
      </c>
      <c r="EYR12075" s="18" t="s">
        <v>9</v>
      </c>
      <c r="EYS12075" s="18" t="s">
        <v>9</v>
      </c>
      <c r="EYT12075" s="18" t="s">
        <v>9</v>
      </c>
      <c r="EYU12075" s="18" t="s">
        <v>9</v>
      </c>
      <c r="EYV12075" s="18" t="s">
        <v>9</v>
      </c>
      <c r="EYW12075" s="18" t="s">
        <v>9</v>
      </c>
      <c r="EYX12075" s="18" t="s">
        <v>9</v>
      </c>
      <c r="EYY12075" s="18" t="s">
        <v>9</v>
      </c>
      <c r="EYZ12075" s="18" t="s">
        <v>9</v>
      </c>
      <c r="EZA12075" s="18" t="s">
        <v>9</v>
      </c>
      <c r="EZB12075" s="18" t="s">
        <v>9</v>
      </c>
      <c r="EZC12075" s="18" t="s">
        <v>9</v>
      </c>
      <c r="EZD12075" s="18" t="s">
        <v>9</v>
      </c>
      <c r="EZE12075" s="18" t="s">
        <v>9</v>
      </c>
      <c r="EZF12075" s="18" t="s">
        <v>9</v>
      </c>
      <c r="EZG12075" s="18" t="s">
        <v>9</v>
      </c>
      <c r="EZH12075" s="18" t="s">
        <v>9</v>
      </c>
      <c r="EZI12075" s="18" t="s">
        <v>9</v>
      </c>
      <c r="EZJ12075" s="18" t="s">
        <v>9</v>
      </c>
      <c r="EZK12075" s="18" t="s">
        <v>9</v>
      </c>
      <c r="EZL12075" s="18" t="s">
        <v>9</v>
      </c>
      <c r="EZM12075" s="18" t="s">
        <v>9</v>
      </c>
      <c r="EZN12075" s="18" t="s">
        <v>9</v>
      </c>
      <c r="EZO12075" s="18" t="s">
        <v>9</v>
      </c>
      <c r="EZP12075" s="18" t="s">
        <v>9</v>
      </c>
      <c r="EZQ12075" s="18" t="s">
        <v>9</v>
      </c>
      <c r="EZR12075" s="18" t="s">
        <v>9</v>
      </c>
      <c r="EZS12075" s="18" t="s">
        <v>9</v>
      </c>
      <c r="EZT12075" s="18" t="s">
        <v>9</v>
      </c>
      <c r="EZU12075" s="18" t="s">
        <v>9</v>
      </c>
      <c r="EZV12075" s="18" t="s">
        <v>9</v>
      </c>
      <c r="EZW12075" s="18" t="s">
        <v>9</v>
      </c>
      <c r="EZX12075" s="18" t="s">
        <v>9</v>
      </c>
      <c r="EZY12075" s="18" t="s">
        <v>9</v>
      </c>
      <c r="EZZ12075" s="18" t="s">
        <v>9</v>
      </c>
      <c r="FAA12075" s="18" t="s">
        <v>9</v>
      </c>
      <c r="FAB12075" s="18" t="s">
        <v>9</v>
      </c>
      <c r="FAC12075" s="18" t="s">
        <v>9</v>
      </c>
      <c r="FAD12075" s="18" t="s">
        <v>9</v>
      </c>
      <c r="FAE12075" s="18" t="s">
        <v>9</v>
      </c>
      <c r="FAF12075" s="18" t="s">
        <v>9</v>
      </c>
      <c r="FAG12075" s="18" t="s">
        <v>9</v>
      </c>
      <c r="FAH12075" s="18" t="s">
        <v>9</v>
      </c>
      <c r="FAI12075" s="18" t="s">
        <v>9</v>
      </c>
      <c r="FAJ12075" s="18" t="s">
        <v>9</v>
      </c>
      <c r="FAK12075" s="18" t="s">
        <v>9</v>
      </c>
      <c r="FAL12075" s="18" t="s">
        <v>9</v>
      </c>
      <c r="FAM12075" s="18" t="s">
        <v>9</v>
      </c>
      <c r="FAN12075" s="18" t="s">
        <v>9</v>
      </c>
      <c r="FAO12075" s="18" t="s">
        <v>9</v>
      </c>
      <c r="FAP12075" s="18" t="s">
        <v>9</v>
      </c>
      <c r="FAQ12075" s="18" t="s">
        <v>9</v>
      </c>
      <c r="FAR12075" s="18" t="s">
        <v>9</v>
      </c>
      <c r="FAS12075" s="18" t="s">
        <v>9</v>
      </c>
      <c r="FAT12075" s="18" t="s">
        <v>9</v>
      </c>
      <c r="FAU12075" s="18" t="s">
        <v>9</v>
      </c>
      <c r="FAV12075" s="18" t="s">
        <v>9</v>
      </c>
      <c r="FAW12075" s="18" t="s">
        <v>9</v>
      </c>
      <c r="FAX12075" s="18" t="s">
        <v>9</v>
      </c>
      <c r="FAY12075" s="18" t="s">
        <v>9</v>
      </c>
      <c r="FAZ12075" s="18" t="s">
        <v>9</v>
      </c>
      <c r="FBA12075" s="18" t="s">
        <v>9</v>
      </c>
      <c r="FBB12075" s="18" t="s">
        <v>9</v>
      </c>
      <c r="FBC12075" s="18" t="s">
        <v>9</v>
      </c>
      <c r="FBD12075" s="18" t="s">
        <v>9</v>
      </c>
      <c r="FBE12075" s="18" t="s">
        <v>9</v>
      </c>
      <c r="FBF12075" s="18" t="s">
        <v>9</v>
      </c>
      <c r="FBG12075" s="18" t="s">
        <v>9</v>
      </c>
      <c r="FBH12075" s="18" t="s">
        <v>9</v>
      </c>
      <c r="FBI12075" s="18" t="s">
        <v>9</v>
      </c>
      <c r="FBJ12075" s="18" t="s">
        <v>9</v>
      </c>
      <c r="FBK12075" s="18" t="s">
        <v>9</v>
      </c>
      <c r="FBL12075" s="18" t="s">
        <v>9</v>
      </c>
      <c r="FBM12075" s="18" t="s">
        <v>9</v>
      </c>
      <c r="FBN12075" s="18" t="s">
        <v>9</v>
      </c>
      <c r="FBO12075" s="18" t="s">
        <v>9</v>
      </c>
      <c r="FBP12075" s="18" t="s">
        <v>9</v>
      </c>
      <c r="FBQ12075" s="18" t="s">
        <v>9</v>
      </c>
      <c r="FBR12075" s="18" t="s">
        <v>9</v>
      </c>
      <c r="FBS12075" s="18" t="s">
        <v>9</v>
      </c>
      <c r="FBT12075" s="18" t="s">
        <v>9</v>
      </c>
      <c r="FBU12075" s="18" t="s">
        <v>9</v>
      </c>
      <c r="FBV12075" s="18" t="s">
        <v>9</v>
      </c>
      <c r="FBW12075" s="18" t="s">
        <v>9</v>
      </c>
      <c r="FBX12075" s="18" t="s">
        <v>9</v>
      </c>
      <c r="FBY12075" s="18" t="s">
        <v>9</v>
      </c>
      <c r="FBZ12075" s="18" t="s">
        <v>9</v>
      </c>
      <c r="FCA12075" s="18" t="s">
        <v>9</v>
      </c>
      <c r="FCB12075" s="18" t="s">
        <v>9</v>
      </c>
      <c r="FCC12075" s="18" t="s">
        <v>9</v>
      </c>
      <c r="FCD12075" s="18" t="s">
        <v>9</v>
      </c>
      <c r="FCE12075" s="18" t="s">
        <v>9</v>
      </c>
      <c r="FCF12075" s="18" t="s">
        <v>9</v>
      </c>
      <c r="FCG12075" s="18" t="s">
        <v>9</v>
      </c>
      <c r="FCH12075" s="18" t="s">
        <v>9</v>
      </c>
      <c r="FCI12075" s="18" t="s">
        <v>9</v>
      </c>
      <c r="FCJ12075" s="18" t="s">
        <v>9</v>
      </c>
      <c r="FCK12075" s="18" t="s">
        <v>9</v>
      </c>
      <c r="FCL12075" s="18" t="s">
        <v>9</v>
      </c>
      <c r="FCM12075" s="18" t="s">
        <v>9</v>
      </c>
      <c r="FCN12075" s="18" t="s">
        <v>9</v>
      </c>
      <c r="FCO12075" s="18" t="s">
        <v>9</v>
      </c>
      <c r="FCP12075" s="18" t="s">
        <v>9</v>
      </c>
      <c r="FCQ12075" s="18" t="s">
        <v>9</v>
      </c>
      <c r="FCR12075" s="18" t="s">
        <v>9</v>
      </c>
      <c r="FCS12075" s="18" t="s">
        <v>9</v>
      </c>
      <c r="FCT12075" s="18" t="s">
        <v>9</v>
      </c>
      <c r="FCU12075" s="18" t="s">
        <v>9</v>
      </c>
      <c r="FCV12075" s="18" t="s">
        <v>9</v>
      </c>
      <c r="FCW12075" s="18" t="s">
        <v>9</v>
      </c>
      <c r="FCX12075" s="18" t="s">
        <v>9</v>
      </c>
      <c r="FCY12075" s="18" t="s">
        <v>9</v>
      </c>
      <c r="FCZ12075" s="18" t="s">
        <v>9</v>
      </c>
      <c r="FDA12075" s="18" t="s">
        <v>9</v>
      </c>
      <c r="FDB12075" s="18" t="s">
        <v>9</v>
      </c>
      <c r="FDC12075" s="18" t="s">
        <v>9</v>
      </c>
      <c r="FDD12075" s="18" t="s">
        <v>9</v>
      </c>
      <c r="FDE12075" s="18" t="s">
        <v>9</v>
      </c>
      <c r="FDF12075" s="18" t="s">
        <v>9</v>
      </c>
      <c r="FDG12075" s="18" t="s">
        <v>9</v>
      </c>
      <c r="FDH12075" s="18" t="s">
        <v>9</v>
      </c>
      <c r="FDI12075" s="18" t="s">
        <v>9</v>
      </c>
      <c r="FDJ12075" s="18" t="s">
        <v>9</v>
      </c>
      <c r="FDK12075" s="18" t="s">
        <v>9</v>
      </c>
      <c r="FDL12075" s="18" t="s">
        <v>9</v>
      </c>
      <c r="FDM12075" s="18" t="s">
        <v>9</v>
      </c>
      <c r="FDN12075" s="18" t="s">
        <v>9</v>
      </c>
      <c r="FDO12075" s="18" t="s">
        <v>9</v>
      </c>
      <c r="FDP12075" s="18" t="s">
        <v>9</v>
      </c>
      <c r="FDQ12075" s="18" t="s">
        <v>9</v>
      </c>
      <c r="FDR12075" s="18" t="s">
        <v>9</v>
      </c>
      <c r="FDS12075" s="18" t="s">
        <v>9</v>
      </c>
      <c r="FDT12075" s="18" t="s">
        <v>9</v>
      </c>
      <c r="FDU12075" s="18" t="s">
        <v>9</v>
      </c>
      <c r="FDV12075" s="18" t="s">
        <v>9</v>
      </c>
      <c r="FDW12075" s="18" t="s">
        <v>9</v>
      </c>
      <c r="FDX12075" s="18" t="s">
        <v>9</v>
      </c>
      <c r="FDY12075" s="18" t="s">
        <v>9</v>
      </c>
      <c r="FDZ12075" s="18" t="s">
        <v>9</v>
      </c>
      <c r="FEA12075" s="18" t="s">
        <v>9</v>
      </c>
      <c r="FEB12075" s="18" t="s">
        <v>9</v>
      </c>
      <c r="FEC12075" s="18" t="s">
        <v>9</v>
      </c>
      <c r="FED12075" s="18" t="s">
        <v>9</v>
      </c>
      <c r="FEE12075" s="18" t="s">
        <v>9</v>
      </c>
      <c r="FEF12075" s="18" t="s">
        <v>9</v>
      </c>
      <c r="FEG12075" s="18" t="s">
        <v>9</v>
      </c>
      <c r="FEH12075" s="18" t="s">
        <v>9</v>
      </c>
      <c r="FEI12075" s="18" t="s">
        <v>9</v>
      </c>
      <c r="FEJ12075" s="18" t="s">
        <v>9</v>
      </c>
      <c r="FEK12075" s="18" t="s">
        <v>9</v>
      </c>
      <c r="FEL12075" s="18" t="s">
        <v>9</v>
      </c>
      <c r="FEM12075" s="18" t="s">
        <v>9</v>
      </c>
      <c r="FEN12075" s="18" t="s">
        <v>9</v>
      </c>
      <c r="FEO12075" s="18" t="s">
        <v>9</v>
      </c>
      <c r="FEP12075" s="18" t="s">
        <v>9</v>
      </c>
      <c r="FEQ12075" s="18" t="s">
        <v>9</v>
      </c>
      <c r="FER12075" s="18" t="s">
        <v>9</v>
      </c>
      <c r="FES12075" s="18" t="s">
        <v>9</v>
      </c>
      <c r="FET12075" s="18" t="s">
        <v>9</v>
      </c>
      <c r="FEU12075" s="18" t="s">
        <v>9</v>
      </c>
      <c r="FEV12075" s="18" t="s">
        <v>9</v>
      </c>
      <c r="FEW12075" s="18" t="s">
        <v>9</v>
      </c>
      <c r="FEX12075" s="18" t="s">
        <v>9</v>
      </c>
      <c r="FEY12075" s="18" t="s">
        <v>9</v>
      </c>
      <c r="FEZ12075" s="18" t="s">
        <v>9</v>
      </c>
      <c r="FFA12075" s="18" t="s">
        <v>9</v>
      </c>
      <c r="FFB12075" s="18" t="s">
        <v>9</v>
      </c>
      <c r="FFC12075" s="18" t="s">
        <v>9</v>
      </c>
      <c r="FFD12075" s="18" t="s">
        <v>9</v>
      </c>
      <c r="FFE12075" s="18" t="s">
        <v>9</v>
      </c>
      <c r="FFF12075" s="18" t="s">
        <v>9</v>
      </c>
      <c r="FFG12075" s="18" t="s">
        <v>9</v>
      </c>
      <c r="FFH12075" s="18" t="s">
        <v>9</v>
      </c>
      <c r="FFI12075" s="18" t="s">
        <v>9</v>
      </c>
      <c r="FFJ12075" s="18" t="s">
        <v>9</v>
      </c>
      <c r="FFK12075" s="18" t="s">
        <v>9</v>
      </c>
      <c r="FFL12075" s="18" t="s">
        <v>9</v>
      </c>
      <c r="FFM12075" s="18" t="s">
        <v>9</v>
      </c>
      <c r="FFN12075" s="18" t="s">
        <v>9</v>
      </c>
      <c r="FFO12075" s="18" t="s">
        <v>9</v>
      </c>
      <c r="FFP12075" s="18" t="s">
        <v>9</v>
      </c>
      <c r="FFQ12075" s="18" t="s">
        <v>9</v>
      </c>
      <c r="FFR12075" s="18" t="s">
        <v>9</v>
      </c>
      <c r="FFS12075" s="18" t="s">
        <v>9</v>
      </c>
      <c r="FFT12075" s="18" t="s">
        <v>9</v>
      </c>
      <c r="FFU12075" s="18" t="s">
        <v>9</v>
      </c>
      <c r="FFV12075" s="18" t="s">
        <v>9</v>
      </c>
      <c r="FFW12075" s="18" t="s">
        <v>9</v>
      </c>
      <c r="FFX12075" s="18" t="s">
        <v>9</v>
      </c>
      <c r="FFY12075" s="18" t="s">
        <v>9</v>
      </c>
      <c r="FFZ12075" s="18" t="s">
        <v>9</v>
      </c>
      <c r="FGA12075" s="18" t="s">
        <v>9</v>
      </c>
      <c r="FGB12075" s="18" t="s">
        <v>9</v>
      </c>
      <c r="FGC12075" s="18" t="s">
        <v>9</v>
      </c>
      <c r="FGD12075" s="18" t="s">
        <v>9</v>
      </c>
      <c r="FGE12075" s="18" t="s">
        <v>9</v>
      </c>
      <c r="FGF12075" s="18" t="s">
        <v>9</v>
      </c>
      <c r="FGG12075" s="18" t="s">
        <v>9</v>
      </c>
      <c r="FGH12075" s="18" t="s">
        <v>9</v>
      </c>
      <c r="FGI12075" s="18" t="s">
        <v>9</v>
      </c>
      <c r="FGJ12075" s="18" t="s">
        <v>9</v>
      </c>
      <c r="FGK12075" s="18" t="s">
        <v>9</v>
      </c>
      <c r="FGL12075" s="18" t="s">
        <v>9</v>
      </c>
      <c r="FGM12075" s="18" t="s">
        <v>9</v>
      </c>
      <c r="FGN12075" s="18" t="s">
        <v>9</v>
      </c>
      <c r="FGO12075" s="18" t="s">
        <v>9</v>
      </c>
      <c r="FGP12075" s="18" t="s">
        <v>9</v>
      </c>
      <c r="FGQ12075" s="18" t="s">
        <v>9</v>
      </c>
      <c r="FGR12075" s="18" t="s">
        <v>9</v>
      </c>
      <c r="FGS12075" s="18" t="s">
        <v>9</v>
      </c>
      <c r="FGT12075" s="18" t="s">
        <v>9</v>
      </c>
      <c r="FGU12075" s="18" t="s">
        <v>9</v>
      </c>
      <c r="FGV12075" s="18" t="s">
        <v>9</v>
      </c>
      <c r="FGW12075" s="18" t="s">
        <v>9</v>
      </c>
      <c r="FGX12075" s="18" t="s">
        <v>9</v>
      </c>
      <c r="FGY12075" s="18" t="s">
        <v>9</v>
      </c>
      <c r="FGZ12075" s="18" t="s">
        <v>9</v>
      </c>
      <c r="FHA12075" s="18" t="s">
        <v>9</v>
      </c>
      <c r="FHB12075" s="18" t="s">
        <v>9</v>
      </c>
      <c r="FHC12075" s="18" t="s">
        <v>9</v>
      </c>
      <c r="FHD12075" s="18" t="s">
        <v>9</v>
      </c>
      <c r="FHE12075" s="18" t="s">
        <v>9</v>
      </c>
      <c r="FHF12075" s="18" t="s">
        <v>9</v>
      </c>
      <c r="FHG12075" s="18" t="s">
        <v>9</v>
      </c>
      <c r="FHH12075" s="18" t="s">
        <v>9</v>
      </c>
      <c r="FHI12075" s="18" t="s">
        <v>9</v>
      </c>
      <c r="FHJ12075" s="18" t="s">
        <v>9</v>
      </c>
      <c r="FHK12075" s="18" t="s">
        <v>9</v>
      </c>
      <c r="FHL12075" s="18" t="s">
        <v>9</v>
      </c>
      <c r="FHM12075" s="18" t="s">
        <v>9</v>
      </c>
      <c r="FHN12075" s="18" t="s">
        <v>9</v>
      </c>
      <c r="FHO12075" s="18" t="s">
        <v>9</v>
      </c>
      <c r="FHP12075" s="18" t="s">
        <v>9</v>
      </c>
      <c r="FHQ12075" s="18" t="s">
        <v>9</v>
      </c>
      <c r="FHR12075" s="18" t="s">
        <v>9</v>
      </c>
      <c r="FHS12075" s="18" t="s">
        <v>9</v>
      </c>
      <c r="FHT12075" s="18" t="s">
        <v>9</v>
      </c>
      <c r="FHU12075" s="18" t="s">
        <v>9</v>
      </c>
      <c r="FHV12075" s="18" t="s">
        <v>9</v>
      </c>
      <c r="FHW12075" s="18" t="s">
        <v>9</v>
      </c>
      <c r="FHX12075" s="18" t="s">
        <v>9</v>
      </c>
      <c r="FHY12075" s="18" t="s">
        <v>9</v>
      </c>
      <c r="FHZ12075" s="18" t="s">
        <v>9</v>
      </c>
      <c r="FIA12075" s="18" t="s">
        <v>9</v>
      </c>
      <c r="FIB12075" s="18" t="s">
        <v>9</v>
      </c>
      <c r="FIC12075" s="18" t="s">
        <v>9</v>
      </c>
      <c r="FID12075" s="18" t="s">
        <v>9</v>
      </c>
      <c r="FIE12075" s="18" t="s">
        <v>9</v>
      </c>
      <c r="FIF12075" s="18" t="s">
        <v>9</v>
      </c>
      <c r="FIG12075" s="18" t="s">
        <v>9</v>
      </c>
      <c r="FIH12075" s="18" t="s">
        <v>9</v>
      </c>
      <c r="FII12075" s="18" t="s">
        <v>9</v>
      </c>
      <c r="FIJ12075" s="18" t="s">
        <v>9</v>
      </c>
      <c r="FIK12075" s="18" t="s">
        <v>9</v>
      </c>
      <c r="FIL12075" s="18" t="s">
        <v>9</v>
      </c>
      <c r="FIM12075" s="18" t="s">
        <v>9</v>
      </c>
      <c r="FIN12075" s="18" t="s">
        <v>9</v>
      </c>
      <c r="FIO12075" s="18" t="s">
        <v>9</v>
      </c>
      <c r="FIP12075" s="18" t="s">
        <v>9</v>
      </c>
      <c r="FIQ12075" s="18" t="s">
        <v>9</v>
      </c>
      <c r="FIR12075" s="18" t="s">
        <v>9</v>
      </c>
      <c r="FIS12075" s="18" t="s">
        <v>9</v>
      </c>
      <c r="FIT12075" s="18" t="s">
        <v>9</v>
      </c>
      <c r="FIU12075" s="18" t="s">
        <v>9</v>
      </c>
      <c r="FIV12075" s="18" t="s">
        <v>9</v>
      </c>
      <c r="FIW12075" s="18" t="s">
        <v>9</v>
      </c>
      <c r="FIX12075" s="18" t="s">
        <v>9</v>
      </c>
      <c r="FIY12075" s="18" t="s">
        <v>9</v>
      </c>
      <c r="FIZ12075" s="18" t="s">
        <v>9</v>
      </c>
      <c r="FJA12075" s="18" t="s">
        <v>9</v>
      </c>
      <c r="FJB12075" s="18" t="s">
        <v>9</v>
      </c>
      <c r="FJC12075" s="18" t="s">
        <v>9</v>
      </c>
      <c r="FJD12075" s="18" t="s">
        <v>9</v>
      </c>
      <c r="FJE12075" s="18" t="s">
        <v>9</v>
      </c>
      <c r="FJF12075" s="18" t="s">
        <v>9</v>
      </c>
      <c r="FJG12075" s="18" t="s">
        <v>9</v>
      </c>
      <c r="FJH12075" s="18" t="s">
        <v>9</v>
      </c>
      <c r="FJI12075" s="18" t="s">
        <v>9</v>
      </c>
      <c r="FJJ12075" s="18" t="s">
        <v>9</v>
      </c>
      <c r="FJK12075" s="18" t="s">
        <v>9</v>
      </c>
      <c r="FJL12075" s="18" t="s">
        <v>9</v>
      </c>
      <c r="FJM12075" s="18" t="s">
        <v>9</v>
      </c>
      <c r="FJN12075" s="18" t="s">
        <v>9</v>
      </c>
      <c r="FJO12075" s="18" t="s">
        <v>9</v>
      </c>
      <c r="FJP12075" s="18" t="s">
        <v>9</v>
      </c>
      <c r="FJQ12075" s="18" t="s">
        <v>9</v>
      </c>
      <c r="FJR12075" s="18" t="s">
        <v>9</v>
      </c>
      <c r="FJS12075" s="18" t="s">
        <v>9</v>
      </c>
      <c r="FJT12075" s="18" t="s">
        <v>9</v>
      </c>
      <c r="FJU12075" s="18" t="s">
        <v>9</v>
      </c>
      <c r="FJV12075" s="18" t="s">
        <v>9</v>
      </c>
      <c r="FJW12075" s="18" t="s">
        <v>9</v>
      </c>
      <c r="FJX12075" s="18" t="s">
        <v>9</v>
      </c>
      <c r="FJY12075" s="18" t="s">
        <v>9</v>
      </c>
      <c r="FJZ12075" s="18" t="s">
        <v>9</v>
      </c>
      <c r="FKA12075" s="18" t="s">
        <v>9</v>
      </c>
      <c r="FKB12075" s="18" t="s">
        <v>9</v>
      </c>
      <c r="FKC12075" s="18" t="s">
        <v>9</v>
      </c>
      <c r="FKD12075" s="18" t="s">
        <v>9</v>
      </c>
      <c r="FKE12075" s="18" t="s">
        <v>9</v>
      </c>
      <c r="FKF12075" s="18" t="s">
        <v>9</v>
      </c>
      <c r="FKG12075" s="18" t="s">
        <v>9</v>
      </c>
      <c r="FKH12075" s="18" t="s">
        <v>9</v>
      </c>
      <c r="FKI12075" s="18" t="s">
        <v>9</v>
      </c>
      <c r="FKJ12075" s="18" t="s">
        <v>9</v>
      </c>
      <c r="FKK12075" s="18" t="s">
        <v>9</v>
      </c>
      <c r="FKL12075" s="18" t="s">
        <v>9</v>
      </c>
      <c r="FKM12075" s="18" t="s">
        <v>9</v>
      </c>
      <c r="FKN12075" s="18" t="s">
        <v>9</v>
      </c>
      <c r="FKO12075" s="18" t="s">
        <v>9</v>
      </c>
      <c r="FKP12075" s="18" t="s">
        <v>9</v>
      </c>
      <c r="FKQ12075" s="18" t="s">
        <v>9</v>
      </c>
      <c r="FKR12075" s="18" t="s">
        <v>9</v>
      </c>
      <c r="FKS12075" s="18" t="s">
        <v>9</v>
      </c>
      <c r="FKT12075" s="18" t="s">
        <v>9</v>
      </c>
      <c r="FKU12075" s="18" t="s">
        <v>9</v>
      </c>
      <c r="FKV12075" s="18" t="s">
        <v>9</v>
      </c>
      <c r="FKW12075" s="18" t="s">
        <v>9</v>
      </c>
      <c r="FKX12075" s="18" t="s">
        <v>9</v>
      </c>
      <c r="FKY12075" s="18" t="s">
        <v>9</v>
      </c>
      <c r="FKZ12075" s="18" t="s">
        <v>9</v>
      </c>
      <c r="FLA12075" s="18" t="s">
        <v>9</v>
      </c>
      <c r="FLB12075" s="18" t="s">
        <v>9</v>
      </c>
      <c r="FLC12075" s="18" t="s">
        <v>9</v>
      </c>
      <c r="FLD12075" s="18" t="s">
        <v>9</v>
      </c>
      <c r="FLE12075" s="18" t="s">
        <v>9</v>
      </c>
      <c r="FLF12075" s="18" t="s">
        <v>9</v>
      </c>
      <c r="FLG12075" s="18" t="s">
        <v>9</v>
      </c>
      <c r="FLH12075" s="18" t="s">
        <v>9</v>
      </c>
      <c r="FLI12075" s="18" t="s">
        <v>9</v>
      </c>
      <c r="FLJ12075" s="18" t="s">
        <v>9</v>
      </c>
      <c r="FLK12075" s="18" t="s">
        <v>9</v>
      </c>
      <c r="FLL12075" s="18" t="s">
        <v>9</v>
      </c>
      <c r="FLM12075" s="18" t="s">
        <v>9</v>
      </c>
      <c r="FLN12075" s="18" t="s">
        <v>9</v>
      </c>
      <c r="FLO12075" s="18" t="s">
        <v>9</v>
      </c>
      <c r="FLP12075" s="18" t="s">
        <v>9</v>
      </c>
      <c r="FLQ12075" s="18" t="s">
        <v>9</v>
      </c>
      <c r="FLR12075" s="18" t="s">
        <v>9</v>
      </c>
      <c r="FLS12075" s="18" t="s">
        <v>9</v>
      </c>
      <c r="FLT12075" s="18" t="s">
        <v>9</v>
      </c>
      <c r="FLU12075" s="18" t="s">
        <v>9</v>
      </c>
      <c r="FLV12075" s="18" t="s">
        <v>9</v>
      </c>
      <c r="FLW12075" s="18" t="s">
        <v>9</v>
      </c>
      <c r="FLX12075" s="18" t="s">
        <v>9</v>
      </c>
      <c r="FLY12075" s="18" t="s">
        <v>9</v>
      </c>
      <c r="FLZ12075" s="18" t="s">
        <v>9</v>
      </c>
      <c r="FMA12075" s="18" t="s">
        <v>9</v>
      </c>
      <c r="FMB12075" s="18" t="s">
        <v>9</v>
      </c>
      <c r="FMC12075" s="18" t="s">
        <v>9</v>
      </c>
      <c r="FMD12075" s="18" t="s">
        <v>9</v>
      </c>
      <c r="FME12075" s="18" t="s">
        <v>9</v>
      </c>
      <c r="FMF12075" s="18" t="s">
        <v>9</v>
      </c>
      <c r="FMG12075" s="18" t="s">
        <v>9</v>
      </c>
      <c r="FMH12075" s="18" t="s">
        <v>9</v>
      </c>
      <c r="FMI12075" s="18" t="s">
        <v>9</v>
      </c>
      <c r="FMJ12075" s="18" t="s">
        <v>9</v>
      </c>
      <c r="FMK12075" s="18" t="s">
        <v>9</v>
      </c>
      <c r="FML12075" s="18" t="s">
        <v>9</v>
      </c>
      <c r="FMM12075" s="18" t="s">
        <v>9</v>
      </c>
      <c r="FMN12075" s="18" t="s">
        <v>9</v>
      </c>
      <c r="FMO12075" s="18" t="s">
        <v>9</v>
      </c>
      <c r="FMP12075" s="18" t="s">
        <v>9</v>
      </c>
      <c r="FMQ12075" s="18" t="s">
        <v>9</v>
      </c>
      <c r="FMR12075" s="18" t="s">
        <v>9</v>
      </c>
      <c r="FMS12075" s="18" t="s">
        <v>9</v>
      </c>
      <c r="FMT12075" s="18" t="s">
        <v>9</v>
      </c>
      <c r="FMU12075" s="18" t="s">
        <v>9</v>
      </c>
      <c r="FMV12075" s="18" t="s">
        <v>9</v>
      </c>
      <c r="FMW12075" s="18" t="s">
        <v>9</v>
      </c>
      <c r="FMX12075" s="18" t="s">
        <v>9</v>
      </c>
      <c r="FMY12075" s="18" t="s">
        <v>9</v>
      </c>
      <c r="FMZ12075" s="18" t="s">
        <v>9</v>
      </c>
      <c r="FNA12075" s="18" t="s">
        <v>9</v>
      </c>
      <c r="FNB12075" s="18" t="s">
        <v>9</v>
      </c>
      <c r="FNC12075" s="18" t="s">
        <v>9</v>
      </c>
      <c r="FND12075" s="18" t="s">
        <v>9</v>
      </c>
      <c r="FNE12075" s="18" t="s">
        <v>9</v>
      </c>
      <c r="FNF12075" s="18" t="s">
        <v>9</v>
      </c>
      <c r="FNG12075" s="18" t="s">
        <v>9</v>
      </c>
      <c r="FNH12075" s="18" t="s">
        <v>9</v>
      </c>
      <c r="FNI12075" s="18" t="s">
        <v>9</v>
      </c>
      <c r="FNJ12075" s="18" t="s">
        <v>9</v>
      </c>
      <c r="FNK12075" s="18" t="s">
        <v>9</v>
      </c>
      <c r="FNL12075" s="18" t="s">
        <v>9</v>
      </c>
      <c r="FNM12075" s="18" t="s">
        <v>9</v>
      </c>
      <c r="FNN12075" s="18" t="s">
        <v>9</v>
      </c>
      <c r="FNO12075" s="18" t="s">
        <v>9</v>
      </c>
      <c r="FNP12075" s="18" t="s">
        <v>9</v>
      </c>
      <c r="FNQ12075" s="18" t="s">
        <v>9</v>
      </c>
      <c r="FNR12075" s="18" t="s">
        <v>9</v>
      </c>
      <c r="FNS12075" s="18" t="s">
        <v>9</v>
      </c>
      <c r="FNT12075" s="18" t="s">
        <v>9</v>
      </c>
      <c r="FNU12075" s="18" t="s">
        <v>9</v>
      </c>
      <c r="FNV12075" s="18" t="s">
        <v>9</v>
      </c>
      <c r="FNW12075" s="18" t="s">
        <v>9</v>
      </c>
      <c r="FNX12075" s="18" t="s">
        <v>9</v>
      </c>
      <c r="FNY12075" s="18" t="s">
        <v>9</v>
      </c>
      <c r="FNZ12075" s="18" t="s">
        <v>9</v>
      </c>
      <c r="FOA12075" s="18" t="s">
        <v>9</v>
      </c>
      <c r="FOB12075" s="18" t="s">
        <v>9</v>
      </c>
      <c r="FOC12075" s="18" t="s">
        <v>9</v>
      </c>
      <c r="FOD12075" s="18" t="s">
        <v>9</v>
      </c>
      <c r="FOE12075" s="18" t="s">
        <v>9</v>
      </c>
      <c r="FOF12075" s="18" t="s">
        <v>9</v>
      </c>
      <c r="FOG12075" s="18" t="s">
        <v>9</v>
      </c>
      <c r="FOH12075" s="18" t="s">
        <v>9</v>
      </c>
      <c r="FOI12075" s="18" t="s">
        <v>9</v>
      </c>
      <c r="FOJ12075" s="18" t="s">
        <v>9</v>
      </c>
      <c r="FOK12075" s="18" t="s">
        <v>9</v>
      </c>
      <c r="FOL12075" s="18" t="s">
        <v>9</v>
      </c>
      <c r="FOM12075" s="18" t="s">
        <v>9</v>
      </c>
      <c r="FON12075" s="18" t="s">
        <v>9</v>
      </c>
      <c r="FOO12075" s="18" t="s">
        <v>9</v>
      </c>
      <c r="FOP12075" s="18" t="s">
        <v>9</v>
      </c>
      <c r="FOQ12075" s="18" t="s">
        <v>9</v>
      </c>
      <c r="FOR12075" s="18" t="s">
        <v>9</v>
      </c>
      <c r="FOS12075" s="18" t="s">
        <v>9</v>
      </c>
      <c r="FOT12075" s="18" t="s">
        <v>9</v>
      </c>
      <c r="FOU12075" s="18" t="s">
        <v>9</v>
      </c>
      <c r="FOV12075" s="18" t="s">
        <v>9</v>
      </c>
      <c r="FOW12075" s="18" t="s">
        <v>9</v>
      </c>
      <c r="FOX12075" s="18" t="s">
        <v>9</v>
      </c>
      <c r="FOY12075" s="18" t="s">
        <v>9</v>
      </c>
      <c r="FOZ12075" s="18" t="s">
        <v>9</v>
      </c>
      <c r="FPA12075" s="18" t="s">
        <v>9</v>
      </c>
      <c r="FPB12075" s="18" t="s">
        <v>9</v>
      </c>
      <c r="FPC12075" s="18" t="s">
        <v>9</v>
      </c>
      <c r="FPD12075" s="18" t="s">
        <v>9</v>
      </c>
      <c r="FPE12075" s="18" t="s">
        <v>9</v>
      </c>
      <c r="FPF12075" s="18" t="s">
        <v>9</v>
      </c>
      <c r="FPG12075" s="18" t="s">
        <v>9</v>
      </c>
      <c r="FPH12075" s="18" t="s">
        <v>9</v>
      </c>
      <c r="FPI12075" s="18" t="s">
        <v>9</v>
      </c>
      <c r="FPJ12075" s="18" t="s">
        <v>9</v>
      </c>
      <c r="FPK12075" s="18" t="s">
        <v>9</v>
      </c>
      <c r="FPL12075" s="18" t="s">
        <v>9</v>
      </c>
      <c r="FPM12075" s="18" t="s">
        <v>9</v>
      </c>
      <c r="FPN12075" s="18" t="s">
        <v>9</v>
      </c>
      <c r="FPO12075" s="18" t="s">
        <v>9</v>
      </c>
      <c r="FPP12075" s="18" t="s">
        <v>9</v>
      </c>
      <c r="FPQ12075" s="18" t="s">
        <v>9</v>
      </c>
      <c r="FPR12075" s="18" t="s">
        <v>9</v>
      </c>
      <c r="FPS12075" s="18" t="s">
        <v>9</v>
      </c>
      <c r="FPT12075" s="18" t="s">
        <v>9</v>
      </c>
      <c r="FPU12075" s="18" t="s">
        <v>9</v>
      </c>
      <c r="FPV12075" s="18" t="s">
        <v>9</v>
      </c>
      <c r="FPW12075" s="18" t="s">
        <v>9</v>
      </c>
      <c r="FPX12075" s="18" t="s">
        <v>9</v>
      </c>
      <c r="FPY12075" s="18" t="s">
        <v>9</v>
      </c>
      <c r="FPZ12075" s="18" t="s">
        <v>9</v>
      </c>
      <c r="FQA12075" s="18" t="s">
        <v>9</v>
      </c>
      <c r="FQB12075" s="18" t="s">
        <v>9</v>
      </c>
      <c r="FQC12075" s="18" t="s">
        <v>9</v>
      </c>
      <c r="FQD12075" s="18" t="s">
        <v>9</v>
      </c>
      <c r="FQE12075" s="18" t="s">
        <v>9</v>
      </c>
      <c r="FQF12075" s="18" t="s">
        <v>9</v>
      </c>
      <c r="FQG12075" s="18" t="s">
        <v>9</v>
      </c>
      <c r="FQH12075" s="18" t="s">
        <v>9</v>
      </c>
      <c r="FQI12075" s="18" t="s">
        <v>9</v>
      </c>
      <c r="FQJ12075" s="18" t="s">
        <v>9</v>
      </c>
      <c r="FQK12075" s="18" t="s">
        <v>9</v>
      </c>
      <c r="FQL12075" s="18" t="s">
        <v>9</v>
      </c>
      <c r="FQM12075" s="18" t="s">
        <v>9</v>
      </c>
      <c r="FQN12075" s="18" t="s">
        <v>9</v>
      </c>
      <c r="FQO12075" s="18" t="s">
        <v>9</v>
      </c>
      <c r="FQP12075" s="18" t="s">
        <v>9</v>
      </c>
      <c r="FQQ12075" s="18" t="s">
        <v>9</v>
      </c>
      <c r="FQR12075" s="18" t="s">
        <v>9</v>
      </c>
      <c r="FQS12075" s="18" t="s">
        <v>9</v>
      </c>
      <c r="FQT12075" s="18" t="s">
        <v>9</v>
      </c>
      <c r="FQU12075" s="18" t="s">
        <v>9</v>
      </c>
      <c r="FQV12075" s="18" t="s">
        <v>9</v>
      </c>
      <c r="FQW12075" s="18" t="s">
        <v>9</v>
      </c>
      <c r="FQX12075" s="18" t="s">
        <v>9</v>
      </c>
      <c r="FQY12075" s="18" t="s">
        <v>9</v>
      </c>
      <c r="FQZ12075" s="18" t="s">
        <v>9</v>
      </c>
      <c r="FRA12075" s="18" t="s">
        <v>9</v>
      </c>
      <c r="FRB12075" s="18" t="s">
        <v>9</v>
      </c>
      <c r="FRC12075" s="18" t="s">
        <v>9</v>
      </c>
      <c r="FRD12075" s="18" t="s">
        <v>9</v>
      </c>
      <c r="FRE12075" s="18" t="s">
        <v>9</v>
      </c>
      <c r="FRF12075" s="18" t="s">
        <v>9</v>
      </c>
      <c r="FRG12075" s="18" t="s">
        <v>9</v>
      </c>
      <c r="FRH12075" s="18" t="s">
        <v>9</v>
      </c>
      <c r="FRI12075" s="18" t="s">
        <v>9</v>
      </c>
      <c r="FRJ12075" s="18" t="s">
        <v>9</v>
      </c>
      <c r="FRK12075" s="18" t="s">
        <v>9</v>
      </c>
      <c r="FRL12075" s="18" t="s">
        <v>9</v>
      </c>
      <c r="FRM12075" s="18" t="s">
        <v>9</v>
      </c>
      <c r="FRN12075" s="18" t="s">
        <v>9</v>
      </c>
      <c r="FRO12075" s="18" t="s">
        <v>9</v>
      </c>
      <c r="FRP12075" s="18" t="s">
        <v>9</v>
      </c>
      <c r="FRQ12075" s="18" t="s">
        <v>9</v>
      </c>
      <c r="FRR12075" s="18" t="s">
        <v>9</v>
      </c>
      <c r="FRS12075" s="18" t="s">
        <v>9</v>
      </c>
      <c r="FRT12075" s="18" t="s">
        <v>9</v>
      </c>
      <c r="FRU12075" s="18" t="s">
        <v>9</v>
      </c>
      <c r="FRV12075" s="18" t="s">
        <v>9</v>
      </c>
      <c r="FRW12075" s="18" t="s">
        <v>9</v>
      </c>
      <c r="FRX12075" s="18" t="s">
        <v>9</v>
      </c>
      <c r="FRY12075" s="18" t="s">
        <v>9</v>
      </c>
      <c r="FRZ12075" s="18" t="s">
        <v>9</v>
      </c>
      <c r="FSA12075" s="18" t="s">
        <v>9</v>
      </c>
      <c r="FSB12075" s="18" t="s">
        <v>9</v>
      </c>
      <c r="FSC12075" s="18" t="s">
        <v>9</v>
      </c>
      <c r="FSD12075" s="18" t="s">
        <v>9</v>
      </c>
      <c r="FSE12075" s="18" t="s">
        <v>9</v>
      </c>
      <c r="FSF12075" s="18" t="s">
        <v>9</v>
      </c>
      <c r="FSG12075" s="18" t="s">
        <v>9</v>
      </c>
      <c r="FSH12075" s="18" t="s">
        <v>9</v>
      </c>
      <c r="FSI12075" s="18" t="s">
        <v>9</v>
      </c>
      <c r="FSJ12075" s="18" t="s">
        <v>9</v>
      </c>
      <c r="FSK12075" s="18" t="s">
        <v>9</v>
      </c>
      <c r="FSL12075" s="18" t="s">
        <v>9</v>
      </c>
      <c r="FSM12075" s="18" t="s">
        <v>9</v>
      </c>
      <c r="FSN12075" s="18" t="s">
        <v>9</v>
      </c>
      <c r="FSO12075" s="18" t="s">
        <v>9</v>
      </c>
      <c r="FSP12075" s="18" t="s">
        <v>9</v>
      </c>
      <c r="FSQ12075" s="18" t="s">
        <v>9</v>
      </c>
      <c r="FSR12075" s="18" t="s">
        <v>9</v>
      </c>
      <c r="FSS12075" s="18" t="s">
        <v>9</v>
      </c>
      <c r="FST12075" s="18" t="s">
        <v>9</v>
      </c>
      <c r="FSU12075" s="18" t="s">
        <v>9</v>
      </c>
      <c r="FSV12075" s="18" t="s">
        <v>9</v>
      </c>
      <c r="FSW12075" s="18" t="s">
        <v>9</v>
      </c>
      <c r="FSX12075" s="18" t="s">
        <v>9</v>
      </c>
      <c r="FSY12075" s="18" t="s">
        <v>9</v>
      </c>
      <c r="FSZ12075" s="18" t="s">
        <v>9</v>
      </c>
      <c r="FTA12075" s="18" t="s">
        <v>9</v>
      </c>
      <c r="FTB12075" s="18" t="s">
        <v>9</v>
      </c>
      <c r="FTC12075" s="18" t="s">
        <v>9</v>
      </c>
      <c r="FTD12075" s="18" t="s">
        <v>9</v>
      </c>
      <c r="FTE12075" s="18" t="s">
        <v>9</v>
      </c>
      <c r="FTF12075" s="18" t="s">
        <v>9</v>
      </c>
      <c r="FTG12075" s="18" t="s">
        <v>9</v>
      </c>
      <c r="FTH12075" s="18" t="s">
        <v>9</v>
      </c>
      <c r="FTI12075" s="18" t="s">
        <v>9</v>
      </c>
      <c r="FTJ12075" s="18" t="s">
        <v>9</v>
      </c>
      <c r="FTK12075" s="18" t="s">
        <v>9</v>
      </c>
      <c r="FTL12075" s="18" t="s">
        <v>9</v>
      </c>
      <c r="FTM12075" s="18" t="s">
        <v>9</v>
      </c>
      <c r="FTN12075" s="18" t="s">
        <v>9</v>
      </c>
      <c r="FTO12075" s="18" t="s">
        <v>9</v>
      </c>
      <c r="FTP12075" s="18" t="s">
        <v>9</v>
      </c>
      <c r="FTQ12075" s="18" t="s">
        <v>9</v>
      </c>
      <c r="FTR12075" s="18" t="s">
        <v>9</v>
      </c>
      <c r="FTS12075" s="18" t="s">
        <v>9</v>
      </c>
      <c r="FTT12075" s="18" t="s">
        <v>9</v>
      </c>
      <c r="FTU12075" s="18" t="s">
        <v>9</v>
      </c>
      <c r="FTV12075" s="18" t="s">
        <v>9</v>
      </c>
      <c r="FTW12075" s="18" t="s">
        <v>9</v>
      </c>
      <c r="FTX12075" s="18" t="s">
        <v>9</v>
      </c>
      <c r="FTY12075" s="18" t="s">
        <v>9</v>
      </c>
      <c r="FTZ12075" s="18" t="s">
        <v>9</v>
      </c>
      <c r="FUA12075" s="18" t="s">
        <v>9</v>
      </c>
      <c r="FUB12075" s="18" t="s">
        <v>9</v>
      </c>
      <c r="FUC12075" s="18" t="s">
        <v>9</v>
      </c>
      <c r="FUD12075" s="18" t="s">
        <v>9</v>
      </c>
      <c r="FUE12075" s="18" t="s">
        <v>9</v>
      </c>
      <c r="FUF12075" s="18" t="s">
        <v>9</v>
      </c>
      <c r="FUG12075" s="18" t="s">
        <v>9</v>
      </c>
      <c r="FUH12075" s="18" t="s">
        <v>9</v>
      </c>
      <c r="FUI12075" s="18" t="s">
        <v>9</v>
      </c>
      <c r="FUJ12075" s="18" t="s">
        <v>9</v>
      </c>
      <c r="FUK12075" s="18" t="s">
        <v>9</v>
      </c>
      <c r="FUL12075" s="18" t="s">
        <v>9</v>
      </c>
      <c r="FUM12075" s="18" t="s">
        <v>9</v>
      </c>
      <c r="FUN12075" s="18" t="s">
        <v>9</v>
      </c>
      <c r="FUO12075" s="18" t="s">
        <v>9</v>
      </c>
      <c r="FUP12075" s="18" t="s">
        <v>9</v>
      </c>
      <c r="FUQ12075" s="18" t="s">
        <v>9</v>
      </c>
      <c r="FUR12075" s="18" t="s">
        <v>9</v>
      </c>
      <c r="FUS12075" s="18" t="s">
        <v>9</v>
      </c>
      <c r="FUT12075" s="18" t="s">
        <v>9</v>
      </c>
      <c r="FUU12075" s="18" t="s">
        <v>9</v>
      </c>
      <c r="FUV12075" s="18" t="s">
        <v>9</v>
      </c>
      <c r="FUW12075" s="18" t="s">
        <v>9</v>
      </c>
      <c r="FUX12075" s="18" t="s">
        <v>9</v>
      </c>
      <c r="FUY12075" s="18" t="s">
        <v>9</v>
      </c>
      <c r="FUZ12075" s="18" t="s">
        <v>9</v>
      </c>
      <c r="FVA12075" s="18" t="s">
        <v>9</v>
      </c>
      <c r="FVB12075" s="18" t="s">
        <v>9</v>
      </c>
      <c r="FVC12075" s="18" t="s">
        <v>9</v>
      </c>
      <c r="FVD12075" s="18" t="s">
        <v>9</v>
      </c>
      <c r="FVE12075" s="18" t="s">
        <v>9</v>
      </c>
      <c r="FVF12075" s="18" t="s">
        <v>9</v>
      </c>
      <c r="FVG12075" s="18" t="s">
        <v>9</v>
      </c>
      <c r="FVH12075" s="18" t="s">
        <v>9</v>
      </c>
      <c r="FVI12075" s="18" t="s">
        <v>9</v>
      </c>
      <c r="FVJ12075" s="18" t="s">
        <v>9</v>
      </c>
      <c r="FVK12075" s="18" t="s">
        <v>9</v>
      </c>
      <c r="FVL12075" s="18" t="s">
        <v>9</v>
      </c>
      <c r="FVM12075" s="18" t="s">
        <v>9</v>
      </c>
      <c r="FVN12075" s="18" t="s">
        <v>9</v>
      </c>
      <c r="FVO12075" s="18" t="s">
        <v>9</v>
      </c>
      <c r="FVP12075" s="18" t="s">
        <v>9</v>
      </c>
      <c r="FVQ12075" s="18" t="s">
        <v>9</v>
      </c>
      <c r="FVR12075" s="18" t="s">
        <v>9</v>
      </c>
      <c r="FVS12075" s="18" t="s">
        <v>9</v>
      </c>
      <c r="FVT12075" s="18" t="s">
        <v>9</v>
      </c>
      <c r="FVU12075" s="18" t="s">
        <v>9</v>
      </c>
      <c r="FVV12075" s="18" t="s">
        <v>9</v>
      </c>
      <c r="FVW12075" s="18" t="s">
        <v>9</v>
      </c>
      <c r="FVX12075" s="18" t="s">
        <v>9</v>
      </c>
      <c r="FVY12075" s="18" t="s">
        <v>9</v>
      </c>
      <c r="FVZ12075" s="18" t="s">
        <v>9</v>
      </c>
      <c r="FWA12075" s="18" t="s">
        <v>9</v>
      </c>
      <c r="FWB12075" s="18" t="s">
        <v>9</v>
      </c>
      <c r="FWC12075" s="18" t="s">
        <v>9</v>
      </c>
      <c r="FWD12075" s="18" t="s">
        <v>9</v>
      </c>
      <c r="FWE12075" s="18" t="s">
        <v>9</v>
      </c>
      <c r="FWF12075" s="18" t="s">
        <v>9</v>
      </c>
      <c r="FWG12075" s="18" t="s">
        <v>9</v>
      </c>
      <c r="FWH12075" s="18" t="s">
        <v>9</v>
      </c>
      <c r="FWI12075" s="18" t="s">
        <v>9</v>
      </c>
      <c r="FWJ12075" s="18" t="s">
        <v>9</v>
      </c>
      <c r="FWK12075" s="18" t="s">
        <v>9</v>
      </c>
      <c r="FWL12075" s="18" t="s">
        <v>9</v>
      </c>
      <c r="FWM12075" s="18" t="s">
        <v>9</v>
      </c>
      <c r="FWN12075" s="18" t="s">
        <v>9</v>
      </c>
      <c r="FWO12075" s="18" t="s">
        <v>9</v>
      </c>
      <c r="FWP12075" s="18" t="s">
        <v>9</v>
      </c>
      <c r="FWQ12075" s="18" t="s">
        <v>9</v>
      </c>
      <c r="FWR12075" s="18" t="s">
        <v>9</v>
      </c>
      <c r="FWS12075" s="18" t="s">
        <v>9</v>
      </c>
      <c r="FWT12075" s="18" t="s">
        <v>9</v>
      </c>
      <c r="FWU12075" s="18" t="s">
        <v>9</v>
      </c>
      <c r="FWV12075" s="18" t="s">
        <v>9</v>
      </c>
      <c r="FWW12075" s="18" t="s">
        <v>9</v>
      </c>
      <c r="FWX12075" s="18" t="s">
        <v>9</v>
      </c>
      <c r="FWY12075" s="18" t="s">
        <v>9</v>
      </c>
      <c r="FWZ12075" s="18" t="s">
        <v>9</v>
      </c>
      <c r="FXA12075" s="18" t="s">
        <v>9</v>
      </c>
      <c r="FXB12075" s="18" t="s">
        <v>9</v>
      </c>
      <c r="FXC12075" s="18" t="s">
        <v>9</v>
      </c>
      <c r="FXD12075" s="18" t="s">
        <v>9</v>
      </c>
      <c r="FXE12075" s="18" t="s">
        <v>9</v>
      </c>
      <c r="FXF12075" s="18" t="s">
        <v>9</v>
      </c>
      <c r="FXG12075" s="18" t="s">
        <v>9</v>
      </c>
      <c r="FXH12075" s="18" t="s">
        <v>9</v>
      </c>
      <c r="FXI12075" s="18" t="s">
        <v>9</v>
      </c>
      <c r="FXJ12075" s="18" t="s">
        <v>9</v>
      </c>
      <c r="FXK12075" s="18" t="s">
        <v>9</v>
      </c>
      <c r="FXL12075" s="18" t="s">
        <v>9</v>
      </c>
      <c r="FXM12075" s="18" t="s">
        <v>9</v>
      </c>
      <c r="FXN12075" s="18" t="s">
        <v>9</v>
      </c>
      <c r="FXO12075" s="18" t="s">
        <v>9</v>
      </c>
      <c r="FXP12075" s="18" t="s">
        <v>9</v>
      </c>
      <c r="FXQ12075" s="18" t="s">
        <v>9</v>
      </c>
      <c r="FXR12075" s="18" t="s">
        <v>9</v>
      </c>
      <c r="FXS12075" s="18" t="s">
        <v>9</v>
      </c>
      <c r="FXT12075" s="18" t="s">
        <v>9</v>
      </c>
      <c r="FXU12075" s="18" t="s">
        <v>9</v>
      </c>
      <c r="FXV12075" s="18" t="s">
        <v>9</v>
      </c>
      <c r="FXW12075" s="18" t="s">
        <v>9</v>
      </c>
      <c r="FXX12075" s="18" t="s">
        <v>9</v>
      </c>
      <c r="FXY12075" s="18" t="s">
        <v>9</v>
      </c>
      <c r="FXZ12075" s="18" t="s">
        <v>9</v>
      </c>
      <c r="FYA12075" s="18" t="s">
        <v>9</v>
      </c>
      <c r="FYB12075" s="18" t="s">
        <v>9</v>
      </c>
      <c r="FYC12075" s="18" t="s">
        <v>9</v>
      </c>
      <c r="FYD12075" s="18" t="s">
        <v>9</v>
      </c>
      <c r="FYE12075" s="18" t="s">
        <v>9</v>
      </c>
      <c r="FYF12075" s="18" t="s">
        <v>9</v>
      </c>
      <c r="FYG12075" s="18" t="s">
        <v>9</v>
      </c>
      <c r="FYH12075" s="18" t="s">
        <v>9</v>
      </c>
      <c r="FYI12075" s="18" t="s">
        <v>9</v>
      </c>
      <c r="FYJ12075" s="18" t="s">
        <v>9</v>
      </c>
      <c r="FYK12075" s="18" t="s">
        <v>9</v>
      </c>
      <c r="FYL12075" s="18" t="s">
        <v>9</v>
      </c>
      <c r="FYM12075" s="18" t="s">
        <v>9</v>
      </c>
      <c r="FYN12075" s="18" t="s">
        <v>9</v>
      </c>
      <c r="FYO12075" s="18" t="s">
        <v>9</v>
      </c>
      <c r="FYP12075" s="18" t="s">
        <v>9</v>
      </c>
      <c r="FYQ12075" s="18" t="s">
        <v>9</v>
      </c>
      <c r="FYR12075" s="18" t="s">
        <v>9</v>
      </c>
      <c r="FYS12075" s="18" t="s">
        <v>9</v>
      </c>
      <c r="FYT12075" s="18" t="s">
        <v>9</v>
      </c>
      <c r="FYU12075" s="18" t="s">
        <v>9</v>
      </c>
      <c r="FYV12075" s="18" t="s">
        <v>9</v>
      </c>
      <c r="FYW12075" s="18" t="s">
        <v>9</v>
      </c>
      <c r="FYX12075" s="18" t="s">
        <v>9</v>
      </c>
      <c r="FYY12075" s="18" t="s">
        <v>9</v>
      </c>
      <c r="FYZ12075" s="18" t="s">
        <v>9</v>
      </c>
      <c r="FZA12075" s="18" t="s">
        <v>9</v>
      </c>
      <c r="FZB12075" s="18" t="s">
        <v>9</v>
      </c>
      <c r="FZC12075" s="18" t="s">
        <v>9</v>
      </c>
      <c r="FZD12075" s="18" t="s">
        <v>9</v>
      </c>
      <c r="FZE12075" s="18" t="s">
        <v>9</v>
      </c>
      <c r="FZF12075" s="18" t="s">
        <v>9</v>
      </c>
      <c r="FZG12075" s="18" t="s">
        <v>9</v>
      </c>
      <c r="FZH12075" s="18" t="s">
        <v>9</v>
      </c>
      <c r="FZI12075" s="18" t="s">
        <v>9</v>
      </c>
      <c r="FZJ12075" s="18" t="s">
        <v>9</v>
      </c>
      <c r="FZK12075" s="18" t="s">
        <v>9</v>
      </c>
      <c r="FZL12075" s="18" t="s">
        <v>9</v>
      </c>
      <c r="FZM12075" s="18" t="s">
        <v>9</v>
      </c>
      <c r="FZN12075" s="18" t="s">
        <v>9</v>
      </c>
      <c r="FZO12075" s="18" t="s">
        <v>9</v>
      </c>
      <c r="FZP12075" s="18" t="s">
        <v>9</v>
      </c>
      <c r="FZQ12075" s="18" t="s">
        <v>9</v>
      </c>
      <c r="FZR12075" s="18" t="s">
        <v>9</v>
      </c>
      <c r="FZS12075" s="18" t="s">
        <v>9</v>
      </c>
      <c r="FZT12075" s="18" t="s">
        <v>9</v>
      </c>
      <c r="FZU12075" s="18" t="s">
        <v>9</v>
      </c>
      <c r="FZV12075" s="18" t="s">
        <v>9</v>
      </c>
      <c r="FZW12075" s="18" t="s">
        <v>9</v>
      </c>
      <c r="FZX12075" s="18" t="s">
        <v>9</v>
      </c>
      <c r="FZY12075" s="18" t="s">
        <v>9</v>
      </c>
      <c r="FZZ12075" s="18" t="s">
        <v>9</v>
      </c>
      <c r="GAA12075" s="18" t="s">
        <v>9</v>
      </c>
      <c r="GAB12075" s="18" t="s">
        <v>9</v>
      </c>
      <c r="GAC12075" s="18" t="s">
        <v>9</v>
      </c>
      <c r="GAD12075" s="18" t="s">
        <v>9</v>
      </c>
      <c r="GAE12075" s="18" t="s">
        <v>9</v>
      </c>
      <c r="GAF12075" s="18" t="s">
        <v>9</v>
      </c>
      <c r="GAG12075" s="18" t="s">
        <v>9</v>
      </c>
      <c r="GAH12075" s="18" t="s">
        <v>9</v>
      </c>
      <c r="GAI12075" s="18" t="s">
        <v>9</v>
      </c>
      <c r="GAJ12075" s="18" t="s">
        <v>9</v>
      </c>
      <c r="GAK12075" s="18" t="s">
        <v>9</v>
      </c>
      <c r="GAL12075" s="18" t="s">
        <v>9</v>
      </c>
      <c r="GAM12075" s="18" t="s">
        <v>9</v>
      </c>
      <c r="GAN12075" s="18" t="s">
        <v>9</v>
      </c>
      <c r="GAO12075" s="18" t="s">
        <v>9</v>
      </c>
      <c r="GAP12075" s="18" t="s">
        <v>9</v>
      </c>
      <c r="GAQ12075" s="18" t="s">
        <v>9</v>
      </c>
      <c r="GAR12075" s="18" t="s">
        <v>9</v>
      </c>
      <c r="GAS12075" s="18" t="s">
        <v>9</v>
      </c>
      <c r="GAT12075" s="18" t="s">
        <v>9</v>
      </c>
      <c r="GAU12075" s="18" t="s">
        <v>9</v>
      </c>
      <c r="GAV12075" s="18" t="s">
        <v>9</v>
      </c>
      <c r="GAW12075" s="18" t="s">
        <v>9</v>
      </c>
      <c r="GAX12075" s="18" t="s">
        <v>9</v>
      </c>
      <c r="GAY12075" s="18" t="s">
        <v>9</v>
      </c>
      <c r="GAZ12075" s="18" t="s">
        <v>9</v>
      </c>
      <c r="GBA12075" s="18" t="s">
        <v>9</v>
      </c>
      <c r="GBB12075" s="18" t="s">
        <v>9</v>
      </c>
      <c r="GBC12075" s="18" t="s">
        <v>9</v>
      </c>
      <c r="GBD12075" s="18" t="s">
        <v>9</v>
      </c>
      <c r="GBE12075" s="18" t="s">
        <v>9</v>
      </c>
      <c r="GBF12075" s="18" t="s">
        <v>9</v>
      </c>
      <c r="GBG12075" s="18" t="s">
        <v>9</v>
      </c>
      <c r="GBH12075" s="18" t="s">
        <v>9</v>
      </c>
      <c r="GBI12075" s="18" t="s">
        <v>9</v>
      </c>
      <c r="GBJ12075" s="18" t="s">
        <v>9</v>
      </c>
      <c r="GBK12075" s="18" t="s">
        <v>9</v>
      </c>
      <c r="GBL12075" s="18" t="s">
        <v>9</v>
      </c>
      <c r="GBM12075" s="18" t="s">
        <v>9</v>
      </c>
      <c r="GBN12075" s="18" t="s">
        <v>9</v>
      </c>
      <c r="GBO12075" s="18" t="s">
        <v>9</v>
      </c>
      <c r="GBP12075" s="18" t="s">
        <v>9</v>
      </c>
      <c r="GBQ12075" s="18" t="s">
        <v>9</v>
      </c>
      <c r="GBR12075" s="18" t="s">
        <v>9</v>
      </c>
      <c r="GBS12075" s="18" t="s">
        <v>9</v>
      </c>
      <c r="GBT12075" s="18" t="s">
        <v>9</v>
      </c>
      <c r="GBU12075" s="18" t="s">
        <v>9</v>
      </c>
      <c r="GBV12075" s="18" t="s">
        <v>9</v>
      </c>
      <c r="GBW12075" s="18" t="s">
        <v>9</v>
      </c>
      <c r="GBX12075" s="18" t="s">
        <v>9</v>
      </c>
      <c r="GBY12075" s="18" t="s">
        <v>9</v>
      </c>
      <c r="GBZ12075" s="18" t="s">
        <v>9</v>
      </c>
      <c r="GCA12075" s="18" t="s">
        <v>9</v>
      </c>
      <c r="GCB12075" s="18" t="s">
        <v>9</v>
      </c>
      <c r="GCC12075" s="18" t="s">
        <v>9</v>
      </c>
      <c r="GCD12075" s="18" t="s">
        <v>9</v>
      </c>
      <c r="GCE12075" s="18" t="s">
        <v>9</v>
      </c>
      <c r="GCF12075" s="18" t="s">
        <v>9</v>
      </c>
      <c r="GCG12075" s="18" t="s">
        <v>9</v>
      </c>
      <c r="GCH12075" s="18" t="s">
        <v>9</v>
      </c>
      <c r="GCI12075" s="18" t="s">
        <v>9</v>
      </c>
      <c r="GCJ12075" s="18" t="s">
        <v>9</v>
      </c>
      <c r="GCK12075" s="18" t="s">
        <v>9</v>
      </c>
      <c r="GCL12075" s="18" t="s">
        <v>9</v>
      </c>
      <c r="GCM12075" s="18" t="s">
        <v>9</v>
      </c>
      <c r="GCN12075" s="18" t="s">
        <v>9</v>
      </c>
      <c r="GCO12075" s="18" t="s">
        <v>9</v>
      </c>
      <c r="GCP12075" s="18" t="s">
        <v>9</v>
      </c>
      <c r="GCQ12075" s="18" t="s">
        <v>9</v>
      </c>
      <c r="GCR12075" s="18" t="s">
        <v>9</v>
      </c>
      <c r="GCS12075" s="18" t="s">
        <v>9</v>
      </c>
      <c r="GCT12075" s="18" t="s">
        <v>9</v>
      </c>
      <c r="GCU12075" s="18" t="s">
        <v>9</v>
      </c>
      <c r="GCV12075" s="18" t="s">
        <v>9</v>
      </c>
      <c r="GCW12075" s="18" t="s">
        <v>9</v>
      </c>
      <c r="GCX12075" s="18" t="s">
        <v>9</v>
      </c>
      <c r="GCY12075" s="18" t="s">
        <v>9</v>
      </c>
      <c r="GCZ12075" s="18" t="s">
        <v>9</v>
      </c>
      <c r="GDA12075" s="18" t="s">
        <v>9</v>
      </c>
      <c r="GDB12075" s="18" t="s">
        <v>9</v>
      </c>
      <c r="GDC12075" s="18" t="s">
        <v>9</v>
      </c>
      <c r="GDD12075" s="18" t="s">
        <v>9</v>
      </c>
      <c r="GDE12075" s="18" t="s">
        <v>9</v>
      </c>
      <c r="GDF12075" s="18" t="s">
        <v>9</v>
      </c>
      <c r="GDG12075" s="18" t="s">
        <v>9</v>
      </c>
      <c r="GDH12075" s="18" t="s">
        <v>9</v>
      </c>
      <c r="GDI12075" s="18" t="s">
        <v>9</v>
      </c>
      <c r="GDJ12075" s="18" t="s">
        <v>9</v>
      </c>
      <c r="GDK12075" s="18" t="s">
        <v>9</v>
      </c>
      <c r="GDL12075" s="18" t="s">
        <v>9</v>
      </c>
      <c r="GDM12075" s="18" t="s">
        <v>9</v>
      </c>
      <c r="GDN12075" s="18" t="s">
        <v>9</v>
      </c>
      <c r="GDO12075" s="18" t="s">
        <v>9</v>
      </c>
      <c r="GDP12075" s="18" t="s">
        <v>9</v>
      </c>
      <c r="GDQ12075" s="18" t="s">
        <v>9</v>
      </c>
      <c r="GDR12075" s="18" t="s">
        <v>9</v>
      </c>
      <c r="GDS12075" s="18" t="s">
        <v>9</v>
      </c>
      <c r="GDT12075" s="18" t="s">
        <v>9</v>
      </c>
      <c r="GDU12075" s="18" t="s">
        <v>9</v>
      </c>
      <c r="GDV12075" s="18" t="s">
        <v>9</v>
      </c>
      <c r="GDW12075" s="18" t="s">
        <v>9</v>
      </c>
      <c r="GDX12075" s="18" t="s">
        <v>9</v>
      </c>
      <c r="GDY12075" s="18" t="s">
        <v>9</v>
      </c>
      <c r="GDZ12075" s="18" t="s">
        <v>9</v>
      </c>
      <c r="GEA12075" s="18" t="s">
        <v>9</v>
      </c>
      <c r="GEB12075" s="18" t="s">
        <v>9</v>
      </c>
      <c r="GEC12075" s="18" t="s">
        <v>9</v>
      </c>
      <c r="GED12075" s="18" t="s">
        <v>9</v>
      </c>
      <c r="GEE12075" s="18" t="s">
        <v>9</v>
      </c>
      <c r="GEF12075" s="18" t="s">
        <v>9</v>
      </c>
      <c r="GEG12075" s="18" t="s">
        <v>9</v>
      </c>
      <c r="GEH12075" s="18" t="s">
        <v>9</v>
      </c>
      <c r="GEI12075" s="18" t="s">
        <v>9</v>
      </c>
      <c r="GEJ12075" s="18" t="s">
        <v>9</v>
      </c>
      <c r="GEK12075" s="18" t="s">
        <v>9</v>
      </c>
      <c r="GEL12075" s="18" t="s">
        <v>9</v>
      </c>
      <c r="GEM12075" s="18" t="s">
        <v>9</v>
      </c>
      <c r="GEN12075" s="18" t="s">
        <v>9</v>
      </c>
      <c r="GEO12075" s="18" t="s">
        <v>9</v>
      </c>
      <c r="GEP12075" s="18" t="s">
        <v>9</v>
      </c>
      <c r="GEQ12075" s="18" t="s">
        <v>9</v>
      </c>
      <c r="GER12075" s="18" t="s">
        <v>9</v>
      </c>
      <c r="GES12075" s="18" t="s">
        <v>9</v>
      </c>
      <c r="GET12075" s="18" t="s">
        <v>9</v>
      </c>
      <c r="GEU12075" s="18" t="s">
        <v>9</v>
      </c>
      <c r="GEV12075" s="18" t="s">
        <v>9</v>
      </c>
      <c r="GEW12075" s="18" t="s">
        <v>9</v>
      </c>
      <c r="GEX12075" s="18" t="s">
        <v>9</v>
      </c>
      <c r="GEY12075" s="18" t="s">
        <v>9</v>
      </c>
      <c r="GEZ12075" s="18" t="s">
        <v>9</v>
      </c>
      <c r="GFA12075" s="18" t="s">
        <v>9</v>
      </c>
      <c r="GFB12075" s="18" t="s">
        <v>9</v>
      </c>
      <c r="GFC12075" s="18" t="s">
        <v>9</v>
      </c>
      <c r="GFD12075" s="18" t="s">
        <v>9</v>
      </c>
      <c r="GFE12075" s="18" t="s">
        <v>9</v>
      </c>
      <c r="GFF12075" s="18" t="s">
        <v>9</v>
      </c>
      <c r="GFG12075" s="18" t="s">
        <v>9</v>
      </c>
      <c r="GFH12075" s="18" t="s">
        <v>9</v>
      </c>
      <c r="GFI12075" s="18" t="s">
        <v>9</v>
      </c>
      <c r="GFJ12075" s="18" t="s">
        <v>9</v>
      </c>
      <c r="GFK12075" s="18" t="s">
        <v>9</v>
      </c>
      <c r="GFL12075" s="18" t="s">
        <v>9</v>
      </c>
      <c r="GFM12075" s="18" t="s">
        <v>9</v>
      </c>
      <c r="GFN12075" s="18" t="s">
        <v>9</v>
      </c>
      <c r="GFO12075" s="18" t="s">
        <v>9</v>
      </c>
      <c r="GFP12075" s="18" t="s">
        <v>9</v>
      </c>
      <c r="GFQ12075" s="18" t="s">
        <v>9</v>
      </c>
      <c r="GFR12075" s="18" t="s">
        <v>9</v>
      </c>
      <c r="GFS12075" s="18" t="s">
        <v>9</v>
      </c>
      <c r="GFT12075" s="18" t="s">
        <v>9</v>
      </c>
      <c r="GFU12075" s="18" t="s">
        <v>9</v>
      </c>
      <c r="GFV12075" s="18" t="s">
        <v>9</v>
      </c>
      <c r="GFW12075" s="18" t="s">
        <v>9</v>
      </c>
      <c r="GFX12075" s="18" t="s">
        <v>9</v>
      </c>
      <c r="GFY12075" s="18" t="s">
        <v>9</v>
      </c>
      <c r="GFZ12075" s="18" t="s">
        <v>9</v>
      </c>
      <c r="GGA12075" s="18" t="s">
        <v>9</v>
      </c>
      <c r="GGB12075" s="18" t="s">
        <v>9</v>
      </c>
      <c r="GGC12075" s="18" t="s">
        <v>9</v>
      </c>
      <c r="GGD12075" s="18" t="s">
        <v>9</v>
      </c>
      <c r="GGE12075" s="18" t="s">
        <v>9</v>
      </c>
      <c r="GGF12075" s="18" t="s">
        <v>9</v>
      </c>
      <c r="GGG12075" s="18" t="s">
        <v>9</v>
      </c>
      <c r="GGH12075" s="18" t="s">
        <v>9</v>
      </c>
      <c r="GGI12075" s="18" t="s">
        <v>9</v>
      </c>
      <c r="GGJ12075" s="18" t="s">
        <v>9</v>
      </c>
      <c r="GGK12075" s="18" t="s">
        <v>9</v>
      </c>
      <c r="GGL12075" s="18" t="s">
        <v>9</v>
      </c>
      <c r="GGM12075" s="18" t="s">
        <v>9</v>
      </c>
      <c r="GGN12075" s="18" t="s">
        <v>9</v>
      </c>
      <c r="GGO12075" s="18" t="s">
        <v>9</v>
      </c>
      <c r="GGP12075" s="18" t="s">
        <v>9</v>
      </c>
      <c r="GGQ12075" s="18" t="s">
        <v>9</v>
      </c>
      <c r="GGR12075" s="18" t="s">
        <v>9</v>
      </c>
      <c r="GGS12075" s="18" t="s">
        <v>9</v>
      </c>
      <c r="GGT12075" s="18" t="s">
        <v>9</v>
      </c>
      <c r="GGU12075" s="18" t="s">
        <v>9</v>
      </c>
      <c r="GGV12075" s="18" t="s">
        <v>9</v>
      </c>
      <c r="GGW12075" s="18" t="s">
        <v>9</v>
      </c>
      <c r="GGX12075" s="18" t="s">
        <v>9</v>
      </c>
      <c r="GGY12075" s="18" t="s">
        <v>9</v>
      </c>
      <c r="GGZ12075" s="18" t="s">
        <v>9</v>
      </c>
      <c r="GHA12075" s="18" t="s">
        <v>9</v>
      </c>
      <c r="GHB12075" s="18" t="s">
        <v>9</v>
      </c>
      <c r="GHC12075" s="18" t="s">
        <v>9</v>
      </c>
      <c r="GHD12075" s="18" t="s">
        <v>9</v>
      </c>
      <c r="GHE12075" s="18" t="s">
        <v>9</v>
      </c>
      <c r="GHF12075" s="18" t="s">
        <v>9</v>
      </c>
      <c r="GHG12075" s="18" t="s">
        <v>9</v>
      </c>
      <c r="GHH12075" s="18" t="s">
        <v>9</v>
      </c>
      <c r="GHI12075" s="18" t="s">
        <v>9</v>
      </c>
      <c r="GHJ12075" s="18" t="s">
        <v>9</v>
      </c>
      <c r="GHK12075" s="18" t="s">
        <v>9</v>
      </c>
      <c r="GHL12075" s="18" t="s">
        <v>9</v>
      </c>
      <c r="GHM12075" s="18" t="s">
        <v>9</v>
      </c>
      <c r="GHN12075" s="18" t="s">
        <v>9</v>
      </c>
      <c r="GHO12075" s="18" t="s">
        <v>9</v>
      </c>
      <c r="GHP12075" s="18" t="s">
        <v>9</v>
      </c>
      <c r="GHQ12075" s="18" t="s">
        <v>9</v>
      </c>
      <c r="GHR12075" s="18" t="s">
        <v>9</v>
      </c>
      <c r="GHS12075" s="18" t="s">
        <v>9</v>
      </c>
      <c r="GHT12075" s="18" t="s">
        <v>9</v>
      </c>
      <c r="GHU12075" s="18" t="s">
        <v>9</v>
      </c>
      <c r="GHV12075" s="18" t="s">
        <v>9</v>
      </c>
      <c r="GHW12075" s="18" t="s">
        <v>9</v>
      </c>
      <c r="GHX12075" s="18" t="s">
        <v>9</v>
      </c>
      <c r="GHY12075" s="18" t="s">
        <v>9</v>
      </c>
      <c r="GHZ12075" s="18" t="s">
        <v>9</v>
      </c>
      <c r="GIA12075" s="18" t="s">
        <v>9</v>
      </c>
      <c r="GIB12075" s="18" t="s">
        <v>9</v>
      </c>
      <c r="GIC12075" s="18" t="s">
        <v>9</v>
      </c>
      <c r="GID12075" s="18" t="s">
        <v>9</v>
      </c>
      <c r="GIE12075" s="18" t="s">
        <v>9</v>
      </c>
      <c r="GIF12075" s="18" t="s">
        <v>9</v>
      </c>
      <c r="GIG12075" s="18" t="s">
        <v>9</v>
      </c>
      <c r="GIH12075" s="18" t="s">
        <v>9</v>
      </c>
      <c r="GII12075" s="18" t="s">
        <v>9</v>
      </c>
      <c r="GIJ12075" s="18" t="s">
        <v>9</v>
      </c>
      <c r="GIK12075" s="18" t="s">
        <v>9</v>
      </c>
      <c r="GIL12075" s="18" t="s">
        <v>9</v>
      </c>
      <c r="GIM12075" s="18" t="s">
        <v>9</v>
      </c>
      <c r="GIN12075" s="18" t="s">
        <v>9</v>
      </c>
      <c r="GIO12075" s="18" t="s">
        <v>9</v>
      </c>
      <c r="GIP12075" s="18" t="s">
        <v>9</v>
      </c>
      <c r="GIQ12075" s="18" t="s">
        <v>9</v>
      </c>
      <c r="GIR12075" s="18" t="s">
        <v>9</v>
      </c>
      <c r="GIS12075" s="18" t="s">
        <v>9</v>
      </c>
      <c r="GIT12075" s="18" t="s">
        <v>9</v>
      </c>
      <c r="GIU12075" s="18" t="s">
        <v>9</v>
      </c>
      <c r="GIV12075" s="18" t="s">
        <v>9</v>
      </c>
      <c r="GIW12075" s="18" t="s">
        <v>9</v>
      </c>
      <c r="GIX12075" s="18" t="s">
        <v>9</v>
      </c>
      <c r="GIY12075" s="18" t="s">
        <v>9</v>
      </c>
      <c r="GIZ12075" s="18" t="s">
        <v>9</v>
      </c>
      <c r="GJA12075" s="18" t="s">
        <v>9</v>
      </c>
      <c r="GJB12075" s="18" t="s">
        <v>9</v>
      </c>
      <c r="GJC12075" s="18" t="s">
        <v>9</v>
      </c>
      <c r="GJD12075" s="18" t="s">
        <v>9</v>
      </c>
      <c r="GJE12075" s="18" t="s">
        <v>9</v>
      </c>
      <c r="GJF12075" s="18" t="s">
        <v>9</v>
      </c>
      <c r="GJG12075" s="18" t="s">
        <v>9</v>
      </c>
      <c r="GJH12075" s="18" t="s">
        <v>9</v>
      </c>
      <c r="GJI12075" s="18" t="s">
        <v>9</v>
      </c>
      <c r="GJJ12075" s="18" t="s">
        <v>9</v>
      </c>
      <c r="GJK12075" s="18" t="s">
        <v>9</v>
      </c>
      <c r="GJL12075" s="18" t="s">
        <v>9</v>
      </c>
      <c r="GJM12075" s="18" t="s">
        <v>9</v>
      </c>
      <c r="GJN12075" s="18" t="s">
        <v>9</v>
      </c>
      <c r="GJO12075" s="18" t="s">
        <v>9</v>
      </c>
      <c r="GJP12075" s="18" t="s">
        <v>9</v>
      </c>
      <c r="GJQ12075" s="18" t="s">
        <v>9</v>
      </c>
      <c r="GJR12075" s="18" t="s">
        <v>9</v>
      </c>
      <c r="GJS12075" s="18" t="s">
        <v>9</v>
      </c>
      <c r="GJT12075" s="18" t="s">
        <v>9</v>
      </c>
      <c r="GJU12075" s="18" t="s">
        <v>9</v>
      </c>
      <c r="GJV12075" s="18" t="s">
        <v>9</v>
      </c>
      <c r="GJW12075" s="18" t="s">
        <v>9</v>
      </c>
      <c r="GJX12075" s="18" t="s">
        <v>9</v>
      </c>
      <c r="GJY12075" s="18" t="s">
        <v>9</v>
      </c>
      <c r="GJZ12075" s="18" t="s">
        <v>9</v>
      </c>
      <c r="GKA12075" s="18" t="s">
        <v>9</v>
      </c>
      <c r="GKB12075" s="18" t="s">
        <v>9</v>
      </c>
      <c r="GKC12075" s="18" t="s">
        <v>9</v>
      </c>
      <c r="GKD12075" s="18" t="s">
        <v>9</v>
      </c>
      <c r="GKE12075" s="18" t="s">
        <v>9</v>
      </c>
      <c r="GKF12075" s="18" t="s">
        <v>9</v>
      </c>
      <c r="GKG12075" s="18" t="s">
        <v>9</v>
      </c>
      <c r="GKH12075" s="18" t="s">
        <v>9</v>
      </c>
      <c r="GKI12075" s="18" t="s">
        <v>9</v>
      </c>
      <c r="GKJ12075" s="18" t="s">
        <v>9</v>
      </c>
      <c r="GKK12075" s="18" t="s">
        <v>9</v>
      </c>
      <c r="GKL12075" s="18" t="s">
        <v>9</v>
      </c>
      <c r="GKM12075" s="18" t="s">
        <v>9</v>
      </c>
      <c r="GKN12075" s="18" t="s">
        <v>9</v>
      </c>
      <c r="GKO12075" s="18" t="s">
        <v>9</v>
      </c>
      <c r="GKP12075" s="18" t="s">
        <v>9</v>
      </c>
      <c r="GKQ12075" s="18" t="s">
        <v>9</v>
      </c>
      <c r="GKR12075" s="18" t="s">
        <v>9</v>
      </c>
      <c r="GKS12075" s="18" t="s">
        <v>9</v>
      </c>
      <c r="GKT12075" s="18" t="s">
        <v>9</v>
      </c>
      <c r="GKU12075" s="18" t="s">
        <v>9</v>
      </c>
      <c r="GKV12075" s="18" t="s">
        <v>9</v>
      </c>
      <c r="GKW12075" s="18" t="s">
        <v>9</v>
      </c>
      <c r="GKX12075" s="18" t="s">
        <v>9</v>
      </c>
      <c r="GKY12075" s="18" t="s">
        <v>9</v>
      </c>
      <c r="GKZ12075" s="18" t="s">
        <v>9</v>
      </c>
      <c r="GLA12075" s="18" t="s">
        <v>9</v>
      </c>
      <c r="GLB12075" s="18" t="s">
        <v>9</v>
      </c>
      <c r="GLC12075" s="18" t="s">
        <v>9</v>
      </c>
      <c r="GLD12075" s="18" t="s">
        <v>9</v>
      </c>
      <c r="GLE12075" s="18" t="s">
        <v>9</v>
      </c>
      <c r="GLF12075" s="18" t="s">
        <v>9</v>
      </c>
      <c r="GLG12075" s="18" t="s">
        <v>9</v>
      </c>
      <c r="GLH12075" s="18" t="s">
        <v>9</v>
      </c>
      <c r="GLI12075" s="18" t="s">
        <v>9</v>
      </c>
      <c r="GLJ12075" s="18" t="s">
        <v>9</v>
      </c>
      <c r="GLK12075" s="18" t="s">
        <v>9</v>
      </c>
      <c r="GLL12075" s="18" t="s">
        <v>9</v>
      </c>
      <c r="GLM12075" s="18" t="s">
        <v>9</v>
      </c>
      <c r="GLN12075" s="18" t="s">
        <v>9</v>
      </c>
      <c r="GLO12075" s="18" t="s">
        <v>9</v>
      </c>
      <c r="GLP12075" s="18" t="s">
        <v>9</v>
      </c>
      <c r="GLQ12075" s="18" t="s">
        <v>9</v>
      </c>
      <c r="GLR12075" s="18" t="s">
        <v>9</v>
      </c>
      <c r="GLS12075" s="18" t="s">
        <v>9</v>
      </c>
      <c r="GLT12075" s="18" t="s">
        <v>9</v>
      </c>
      <c r="GLU12075" s="18" t="s">
        <v>9</v>
      </c>
      <c r="GLV12075" s="18" t="s">
        <v>9</v>
      </c>
      <c r="GLW12075" s="18" t="s">
        <v>9</v>
      </c>
      <c r="GLX12075" s="18" t="s">
        <v>9</v>
      </c>
      <c r="GLY12075" s="18" t="s">
        <v>9</v>
      </c>
      <c r="GLZ12075" s="18" t="s">
        <v>9</v>
      </c>
      <c r="GMA12075" s="18" t="s">
        <v>9</v>
      </c>
      <c r="GMB12075" s="18" t="s">
        <v>9</v>
      </c>
      <c r="GMC12075" s="18" t="s">
        <v>9</v>
      </c>
      <c r="GMD12075" s="18" t="s">
        <v>9</v>
      </c>
      <c r="GME12075" s="18" t="s">
        <v>9</v>
      </c>
      <c r="GMF12075" s="18" t="s">
        <v>9</v>
      </c>
      <c r="GMG12075" s="18" t="s">
        <v>9</v>
      </c>
      <c r="GMH12075" s="18" t="s">
        <v>9</v>
      </c>
      <c r="GMI12075" s="18" t="s">
        <v>9</v>
      </c>
      <c r="GMJ12075" s="18" t="s">
        <v>9</v>
      </c>
      <c r="GMK12075" s="18" t="s">
        <v>9</v>
      </c>
      <c r="GML12075" s="18" t="s">
        <v>9</v>
      </c>
      <c r="GMM12075" s="18" t="s">
        <v>9</v>
      </c>
      <c r="GMN12075" s="18" t="s">
        <v>9</v>
      </c>
      <c r="GMO12075" s="18" t="s">
        <v>9</v>
      </c>
      <c r="GMP12075" s="18" t="s">
        <v>9</v>
      </c>
      <c r="GMQ12075" s="18" t="s">
        <v>9</v>
      </c>
      <c r="GMR12075" s="18" t="s">
        <v>9</v>
      </c>
      <c r="GMS12075" s="18" t="s">
        <v>9</v>
      </c>
      <c r="GMT12075" s="18" t="s">
        <v>9</v>
      </c>
      <c r="GMU12075" s="18" t="s">
        <v>9</v>
      </c>
      <c r="GMV12075" s="18" t="s">
        <v>9</v>
      </c>
      <c r="GMW12075" s="18" t="s">
        <v>9</v>
      </c>
      <c r="GMX12075" s="18" t="s">
        <v>9</v>
      </c>
      <c r="GMY12075" s="18" t="s">
        <v>9</v>
      </c>
      <c r="GMZ12075" s="18" t="s">
        <v>9</v>
      </c>
      <c r="GNA12075" s="18" t="s">
        <v>9</v>
      </c>
      <c r="GNB12075" s="18" t="s">
        <v>9</v>
      </c>
      <c r="GNC12075" s="18" t="s">
        <v>9</v>
      </c>
      <c r="GND12075" s="18" t="s">
        <v>9</v>
      </c>
      <c r="GNE12075" s="18" t="s">
        <v>9</v>
      </c>
      <c r="GNF12075" s="18" t="s">
        <v>9</v>
      </c>
      <c r="GNG12075" s="18" t="s">
        <v>9</v>
      </c>
      <c r="GNH12075" s="18" t="s">
        <v>9</v>
      </c>
      <c r="GNI12075" s="18" t="s">
        <v>9</v>
      </c>
      <c r="GNJ12075" s="18" t="s">
        <v>9</v>
      </c>
      <c r="GNK12075" s="18" t="s">
        <v>9</v>
      </c>
      <c r="GNL12075" s="18" t="s">
        <v>9</v>
      </c>
      <c r="GNM12075" s="18" t="s">
        <v>9</v>
      </c>
      <c r="GNN12075" s="18" t="s">
        <v>9</v>
      </c>
      <c r="GNO12075" s="18" t="s">
        <v>9</v>
      </c>
      <c r="GNP12075" s="18" t="s">
        <v>9</v>
      </c>
      <c r="GNQ12075" s="18" t="s">
        <v>9</v>
      </c>
      <c r="GNR12075" s="18" t="s">
        <v>9</v>
      </c>
      <c r="GNS12075" s="18" t="s">
        <v>9</v>
      </c>
      <c r="GNT12075" s="18" t="s">
        <v>9</v>
      </c>
      <c r="GNU12075" s="18" t="s">
        <v>9</v>
      </c>
      <c r="GNV12075" s="18" t="s">
        <v>9</v>
      </c>
      <c r="GNW12075" s="18" t="s">
        <v>9</v>
      </c>
      <c r="GNX12075" s="18" t="s">
        <v>9</v>
      </c>
      <c r="GNY12075" s="18" t="s">
        <v>9</v>
      </c>
      <c r="GNZ12075" s="18" t="s">
        <v>9</v>
      </c>
      <c r="GOA12075" s="18" t="s">
        <v>9</v>
      </c>
      <c r="GOB12075" s="18" t="s">
        <v>9</v>
      </c>
      <c r="GOC12075" s="18" t="s">
        <v>9</v>
      </c>
      <c r="GOD12075" s="18" t="s">
        <v>9</v>
      </c>
      <c r="GOE12075" s="18" t="s">
        <v>9</v>
      </c>
      <c r="GOF12075" s="18" t="s">
        <v>9</v>
      </c>
      <c r="GOG12075" s="18" t="s">
        <v>9</v>
      </c>
      <c r="GOH12075" s="18" t="s">
        <v>9</v>
      </c>
      <c r="GOI12075" s="18" t="s">
        <v>9</v>
      </c>
      <c r="GOJ12075" s="18" t="s">
        <v>9</v>
      </c>
      <c r="GOK12075" s="18" t="s">
        <v>9</v>
      </c>
      <c r="GOL12075" s="18" t="s">
        <v>9</v>
      </c>
      <c r="GOM12075" s="18" t="s">
        <v>9</v>
      </c>
      <c r="GON12075" s="18" t="s">
        <v>9</v>
      </c>
      <c r="GOO12075" s="18" t="s">
        <v>9</v>
      </c>
      <c r="GOP12075" s="18" t="s">
        <v>9</v>
      </c>
      <c r="GOQ12075" s="18" t="s">
        <v>9</v>
      </c>
      <c r="GOR12075" s="18" t="s">
        <v>9</v>
      </c>
      <c r="GOS12075" s="18" t="s">
        <v>9</v>
      </c>
      <c r="GOT12075" s="18" t="s">
        <v>9</v>
      </c>
      <c r="GOU12075" s="18" t="s">
        <v>9</v>
      </c>
      <c r="GOV12075" s="18" t="s">
        <v>9</v>
      </c>
      <c r="GOW12075" s="18" t="s">
        <v>9</v>
      </c>
      <c r="GOX12075" s="18" t="s">
        <v>9</v>
      </c>
      <c r="GOY12075" s="18" t="s">
        <v>9</v>
      </c>
      <c r="GOZ12075" s="18" t="s">
        <v>9</v>
      </c>
      <c r="GPA12075" s="18" t="s">
        <v>9</v>
      </c>
      <c r="GPB12075" s="18" t="s">
        <v>9</v>
      </c>
      <c r="GPC12075" s="18" t="s">
        <v>9</v>
      </c>
      <c r="GPD12075" s="18" t="s">
        <v>9</v>
      </c>
      <c r="GPE12075" s="18" t="s">
        <v>9</v>
      </c>
      <c r="GPF12075" s="18" t="s">
        <v>9</v>
      </c>
      <c r="GPG12075" s="18" t="s">
        <v>9</v>
      </c>
      <c r="GPH12075" s="18" t="s">
        <v>9</v>
      </c>
      <c r="GPI12075" s="18" t="s">
        <v>9</v>
      </c>
      <c r="GPJ12075" s="18" t="s">
        <v>9</v>
      </c>
      <c r="GPK12075" s="18" t="s">
        <v>9</v>
      </c>
      <c r="GPL12075" s="18" t="s">
        <v>9</v>
      </c>
      <c r="GPM12075" s="18" t="s">
        <v>9</v>
      </c>
      <c r="GPN12075" s="18" t="s">
        <v>9</v>
      </c>
      <c r="GPO12075" s="18" t="s">
        <v>9</v>
      </c>
      <c r="GPP12075" s="18" t="s">
        <v>9</v>
      </c>
      <c r="GPQ12075" s="18" t="s">
        <v>9</v>
      </c>
      <c r="GPR12075" s="18" t="s">
        <v>9</v>
      </c>
      <c r="GPS12075" s="18" t="s">
        <v>9</v>
      </c>
      <c r="GPT12075" s="18" t="s">
        <v>9</v>
      </c>
      <c r="GPU12075" s="18" t="s">
        <v>9</v>
      </c>
      <c r="GPV12075" s="18" t="s">
        <v>9</v>
      </c>
      <c r="GPW12075" s="18" t="s">
        <v>9</v>
      </c>
      <c r="GPX12075" s="18" t="s">
        <v>9</v>
      </c>
      <c r="GPY12075" s="18" t="s">
        <v>9</v>
      </c>
      <c r="GPZ12075" s="18" t="s">
        <v>9</v>
      </c>
      <c r="GQA12075" s="18" t="s">
        <v>9</v>
      </c>
      <c r="GQB12075" s="18" t="s">
        <v>9</v>
      </c>
      <c r="GQC12075" s="18" t="s">
        <v>9</v>
      </c>
      <c r="GQD12075" s="18" t="s">
        <v>9</v>
      </c>
      <c r="GQE12075" s="18" t="s">
        <v>9</v>
      </c>
      <c r="GQF12075" s="18" t="s">
        <v>9</v>
      </c>
      <c r="GQG12075" s="18" t="s">
        <v>9</v>
      </c>
      <c r="GQH12075" s="18" t="s">
        <v>9</v>
      </c>
      <c r="GQI12075" s="18" t="s">
        <v>9</v>
      </c>
      <c r="GQJ12075" s="18" t="s">
        <v>9</v>
      </c>
      <c r="GQK12075" s="18" t="s">
        <v>9</v>
      </c>
      <c r="GQL12075" s="18" t="s">
        <v>9</v>
      </c>
      <c r="GQM12075" s="18" t="s">
        <v>9</v>
      </c>
      <c r="GQN12075" s="18" t="s">
        <v>9</v>
      </c>
      <c r="GQO12075" s="18" t="s">
        <v>9</v>
      </c>
      <c r="GQP12075" s="18" t="s">
        <v>9</v>
      </c>
      <c r="GQQ12075" s="18" t="s">
        <v>9</v>
      </c>
      <c r="GQR12075" s="18" t="s">
        <v>9</v>
      </c>
      <c r="GQS12075" s="18" t="s">
        <v>9</v>
      </c>
      <c r="GQT12075" s="18" t="s">
        <v>9</v>
      </c>
      <c r="GQU12075" s="18" t="s">
        <v>9</v>
      </c>
      <c r="GQV12075" s="18" t="s">
        <v>9</v>
      </c>
      <c r="GQW12075" s="18" t="s">
        <v>9</v>
      </c>
      <c r="GQX12075" s="18" t="s">
        <v>9</v>
      </c>
      <c r="GQY12075" s="18" t="s">
        <v>9</v>
      </c>
      <c r="GQZ12075" s="18" t="s">
        <v>9</v>
      </c>
      <c r="GRA12075" s="18" t="s">
        <v>9</v>
      </c>
      <c r="GRB12075" s="18" t="s">
        <v>9</v>
      </c>
      <c r="GRC12075" s="18" t="s">
        <v>9</v>
      </c>
      <c r="GRD12075" s="18" t="s">
        <v>9</v>
      </c>
      <c r="GRE12075" s="18" t="s">
        <v>9</v>
      </c>
      <c r="GRF12075" s="18" t="s">
        <v>9</v>
      </c>
      <c r="GRG12075" s="18" t="s">
        <v>9</v>
      </c>
      <c r="GRH12075" s="18" t="s">
        <v>9</v>
      </c>
      <c r="GRI12075" s="18" t="s">
        <v>9</v>
      </c>
      <c r="GRJ12075" s="18" t="s">
        <v>9</v>
      </c>
      <c r="GRK12075" s="18" t="s">
        <v>9</v>
      </c>
      <c r="GRL12075" s="18" t="s">
        <v>9</v>
      </c>
      <c r="GRM12075" s="18" t="s">
        <v>9</v>
      </c>
      <c r="GRN12075" s="18" t="s">
        <v>9</v>
      </c>
      <c r="GRO12075" s="18" t="s">
        <v>9</v>
      </c>
      <c r="GRP12075" s="18" t="s">
        <v>9</v>
      </c>
      <c r="GRQ12075" s="18" t="s">
        <v>9</v>
      </c>
      <c r="GRR12075" s="18" t="s">
        <v>9</v>
      </c>
      <c r="GRS12075" s="18" t="s">
        <v>9</v>
      </c>
      <c r="GRT12075" s="18" t="s">
        <v>9</v>
      </c>
      <c r="GRU12075" s="18" t="s">
        <v>9</v>
      </c>
      <c r="GRV12075" s="18" t="s">
        <v>9</v>
      </c>
      <c r="GRW12075" s="18" t="s">
        <v>9</v>
      </c>
      <c r="GRX12075" s="18" t="s">
        <v>9</v>
      </c>
      <c r="GRY12075" s="18" t="s">
        <v>9</v>
      </c>
      <c r="GRZ12075" s="18" t="s">
        <v>9</v>
      </c>
      <c r="GSA12075" s="18" t="s">
        <v>9</v>
      </c>
      <c r="GSB12075" s="18" t="s">
        <v>9</v>
      </c>
      <c r="GSC12075" s="18" t="s">
        <v>9</v>
      </c>
      <c r="GSD12075" s="18" t="s">
        <v>9</v>
      </c>
      <c r="GSE12075" s="18" t="s">
        <v>9</v>
      </c>
      <c r="GSF12075" s="18" t="s">
        <v>9</v>
      </c>
      <c r="GSG12075" s="18" t="s">
        <v>9</v>
      </c>
      <c r="GSH12075" s="18" t="s">
        <v>9</v>
      </c>
      <c r="GSI12075" s="18" t="s">
        <v>9</v>
      </c>
      <c r="GSJ12075" s="18" t="s">
        <v>9</v>
      </c>
      <c r="GSK12075" s="18" t="s">
        <v>9</v>
      </c>
      <c r="GSL12075" s="18" t="s">
        <v>9</v>
      </c>
      <c r="GSM12075" s="18" t="s">
        <v>9</v>
      </c>
      <c r="GSN12075" s="18" t="s">
        <v>9</v>
      </c>
      <c r="GSO12075" s="18" t="s">
        <v>9</v>
      </c>
      <c r="GSP12075" s="18" t="s">
        <v>9</v>
      </c>
      <c r="GSQ12075" s="18" t="s">
        <v>9</v>
      </c>
      <c r="GSR12075" s="18" t="s">
        <v>9</v>
      </c>
      <c r="GSS12075" s="18" t="s">
        <v>9</v>
      </c>
      <c r="GST12075" s="18" t="s">
        <v>9</v>
      </c>
      <c r="GSU12075" s="18" t="s">
        <v>9</v>
      </c>
      <c r="GSV12075" s="18" t="s">
        <v>9</v>
      </c>
      <c r="GSW12075" s="18" t="s">
        <v>9</v>
      </c>
      <c r="GSX12075" s="18" t="s">
        <v>9</v>
      </c>
      <c r="GSY12075" s="18" t="s">
        <v>9</v>
      </c>
      <c r="GSZ12075" s="18" t="s">
        <v>9</v>
      </c>
      <c r="GTA12075" s="18" t="s">
        <v>9</v>
      </c>
      <c r="GTB12075" s="18" t="s">
        <v>9</v>
      </c>
      <c r="GTC12075" s="18" t="s">
        <v>9</v>
      </c>
      <c r="GTD12075" s="18" t="s">
        <v>9</v>
      </c>
      <c r="GTE12075" s="18" t="s">
        <v>9</v>
      </c>
      <c r="GTF12075" s="18" t="s">
        <v>9</v>
      </c>
      <c r="GTG12075" s="18" t="s">
        <v>9</v>
      </c>
      <c r="GTH12075" s="18" t="s">
        <v>9</v>
      </c>
      <c r="GTI12075" s="18" t="s">
        <v>9</v>
      </c>
      <c r="GTJ12075" s="18" t="s">
        <v>9</v>
      </c>
      <c r="GTK12075" s="18" t="s">
        <v>9</v>
      </c>
      <c r="GTL12075" s="18" t="s">
        <v>9</v>
      </c>
      <c r="GTM12075" s="18" t="s">
        <v>9</v>
      </c>
      <c r="GTN12075" s="18" t="s">
        <v>9</v>
      </c>
      <c r="GTO12075" s="18" t="s">
        <v>9</v>
      </c>
      <c r="GTP12075" s="18" t="s">
        <v>9</v>
      </c>
      <c r="GTQ12075" s="18" t="s">
        <v>9</v>
      </c>
      <c r="GTR12075" s="18" t="s">
        <v>9</v>
      </c>
      <c r="GTS12075" s="18" t="s">
        <v>9</v>
      </c>
      <c r="GTT12075" s="18" t="s">
        <v>9</v>
      </c>
      <c r="GTU12075" s="18" t="s">
        <v>9</v>
      </c>
      <c r="GTV12075" s="18" t="s">
        <v>9</v>
      </c>
      <c r="GTW12075" s="18" t="s">
        <v>9</v>
      </c>
      <c r="GTX12075" s="18" t="s">
        <v>9</v>
      </c>
      <c r="GTY12075" s="18" t="s">
        <v>9</v>
      </c>
      <c r="GTZ12075" s="18" t="s">
        <v>9</v>
      </c>
      <c r="GUA12075" s="18" t="s">
        <v>9</v>
      </c>
      <c r="GUB12075" s="18" t="s">
        <v>9</v>
      </c>
      <c r="GUC12075" s="18" t="s">
        <v>9</v>
      </c>
      <c r="GUD12075" s="18" t="s">
        <v>9</v>
      </c>
      <c r="GUE12075" s="18" t="s">
        <v>9</v>
      </c>
      <c r="GUF12075" s="18" t="s">
        <v>9</v>
      </c>
      <c r="GUG12075" s="18" t="s">
        <v>9</v>
      </c>
      <c r="GUH12075" s="18" t="s">
        <v>9</v>
      </c>
      <c r="GUI12075" s="18" t="s">
        <v>9</v>
      </c>
      <c r="GUJ12075" s="18" t="s">
        <v>9</v>
      </c>
      <c r="GUK12075" s="18" t="s">
        <v>9</v>
      </c>
      <c r="GUL12075" s="18" t="s">
        <v>9</v>
      </c>
      <c r="GUM12075" s="18" t="s">
        <v>9</v>
      </c>
      <c r="GUN12075" s="18" t="s">
        <v>9</v>
      </c>
      <c r="GUO12075" s="18" t="s">
        <v>9</v>
      </c>
      <c r="GUP12075" s="18" t="s">
        <v>9</v>
      </c>
      <c r="GUQ12075" s="18" t="s">
        <v>9</v>
      </c>
      <c r="GUR12075" s="18" t="s">
        <v>9</v>
      </c>
      <c r="GUS12075" s="18" t="s">
        <v>9</v>
      </c>
      <c r="GUT12075" s="18" t="s">
        <v>9</v>
      </c>
      <c r="GUU12075" s="18" t="s">
        <v>9</v>
      </c>
      <c r="GUV12075" s="18" t="s">
        <v>9</v>
      </c>
      <c r="GUW12075" s="18" t="s">
        <v>9</v>
      </c>
      <c r="GUX12075" s="18" t="s">
        <v>9</v>
      </c>
      <c r="GUY12075" s="18" t="s">
        <v>9</v>
      </c>
      <c r="GUZ12075" s="18" t="s">
        <v>9</v>
      </c>
      <c r="GVA12075" s="18" t="s">
        <v>9</v>
      </c>
      <c r="GVB12075" s="18" t="s">
        <v>9</v>
      </c>
      <c r="GVC12075" s="18" t="s">
        <v>9</v>
      </c>
      <c r="GVD12075" s="18" t="s">
        <v>9</v>
      </c>
      <c r="GVE12075" s="18" t="s">
        <v>9</v>
      </c>
      <c r="GVF12075" s="18" t="s">
        <v>9</v>
      </c>
      <c r="GVG12075" s="18" t="s">
        <v>9</v>
      </c>
      <c r="GVH12075" s="18" t="s">
        <v>9</v>
      </c>
      <c r="GVI12075" s="18" t="s">
        <v>9</v>
      </c>
      <c r="GVJ12075" s="18" t="s">
        <v>9</v>
      </c>
      <c r="GVK12075" s="18" t="s">
        <v>9</v>
      </c>
      <c r="GVL12075" s="18" t="s">
        <v>9</v>
      </c>
      <c r="GVM12075" s="18" t="s">
        <v>9</v>
      </c>
      <c r="GVN12075" s="18" t="s">
        <v>9</v>
      </c>
      <c r="GVO12075" s="18" t="s">
        <v>9</v>
      </c>
      <c r="GVP12075" s="18" t="s">
        <v>9</v>
      </c>
      <c r="GVQ12075" s="18" t="s">
        <v>9</v>
      </c>
      <c r="GVR12075" s="18" t="s">
        <v>9</v>
      </c>
      <c r="GVS12075" s="18" t="s">
        <v>9</v>
      </c>
      <c r="GVT12075" s="18" t="s">
        <v>9</v>
      </c>
      <c r="GVU12075" s="18" t="s">
        <v>9</v>
      </c>
      <c r="GVV12075" s="18" t="s">
        <v>9</v>
      </c>
      <c r="GVW12075" s="18" t="s">
        <v>9</v>
      </c>
      <c r="GVX12075" s="18" t="s">
        <v>9</v>
      </c>
      <c r="GVY12075" s="18" t="s">
        <v>9</v>
      </c>
      <c r="GVZ12075" s="18" t="s">
        <v>9</v>
      </c>
      <c r="GWA12075" s="18" t="s">
        <v>9</v>
      </c>
      <c r="GWB12075" s="18" t="s">
        <v>9</v>
      </c>
      <c r="GWC12075" s="18" t="s">
        <v>9</v>
      </c>
      <c r="GWD12075" s="18" t="s">
        <v>9</v>
      </c>
      <c r="GWE12075" s="18" t="s">
        <v>9</v>
      </c>
      <c r="GWF12075" s="18" t="s">
        <v>9</v>
      </c>
      <c r="GWG12075" s="18" t="s">
        <v>9</v>
      </c>
      <c r="GWH12075" s="18" t="s">
        <v>9</v>
      </c>
      <c r="GWI12075" s="18" t="s">
        <v>9</v>
      </c>
      <c r="GWJ12075" s="18" t="s">
        <v>9</v>
      </c>
      <c r="GWK12075" s="18" t="s">
        <v>9</v>
      </c>
      <c r="GWL12075" s="18" t="s">
        <v>9</v>
      </c>
      <c r="GWM12075" s="18" t="s">
        <v>9</v>
      </c>
      <c r="GWN12075" s="18" t="s">
        <v>9</v>
      </c>
      <c r="GWO12075" s="18" t="s">
        <v>9</v>
      </c>
      <c r="GWP12075" s="18" t="s">
        <v>9</v>
      </c>
      <c r="GWQ12075" s="18" t="s">
        <v>9</v>
      </c>
      <c r="GWR12075" s="18" t="s">
        <v>9</v>
      </c>
      <c r="GWS12075" s="18" t="s">
        <v>9</v>
      </c>
      <c r="GWT12075" s="18" t="s">
        <v>9</v>
      </c>
      <c r="GWU12075" s="18" t="s">
        <v>9</v>
      </c>
      <c r="GWV12075" s="18" t="s">
        <v>9</v>
      </c>
      <c r="GWW12075" s="18" t="s">
        <v>9</v>
      </c>
      <c r="GWX12075" s="18" t="s">
        <v>9</v>
      </c>
      <c r="GWY12075" s="18" t="s">
        <v>9</v>
      </c>
      <c r="GWZ12075" s="18" t="s">
        <v>9</v>
      </c>
      <c r="GXA12075" s="18" t="s">
        <v>9</v>
      </c>
      <c r="GXB12075" s="18" t="s">
        <v>9</v>
      </c>
      <c r="GXC12075" s="18" t="s">
        <v>9</v>
      </c>
      <c r="GXD12075" s="18" t="s">
        <v>9</v>
      </c>
      <c r="GXE12075" s="18" t="s">
        <v>9</v>
      </c>
      <c r="GXF12075" s="18" t="s">
        <v>9</v>
      </c>
      <c r="GXG12075" s="18" t="s">
        <v>9</v>
      </c>
      <c r="GXH12075" s="18" t="s">
        <v>9</v>
      </c>
      <c r="GXI12075" s="18" t="s">
        <v>9</v>
      </c>
      <c r="GXJ12075" s="18" t="s">
        <v>9</v>
      </c>
      <c r="GXK12075" s="18" t="s">
        <v>9</v>
      </c>
      <c r="GXL12075" s="18" t="s">
        <v>9</v>
      </c>
      <c r="GXM12075" s="18" t="s">
        <v>9</v>
      </c>
      <c r="GXN12075" s="18" t="s">
        <v>9</v>
      </c>
      <c r="GXO12075" s="18" t="s">
        <v>9</v>
      </c>
      <c r="GXP12075" s="18" t="s">
        <v>9</v>
      </c>
      <c r="GXQ12075" s="18" t="s">
        <v>9</v>
      </c>
      <c r="GXR12075" s="18" t="s">
        <v>9</v>
      </c>
      <c r="GXS12075" s="18" t="s">
        <v>9</v>
      </c>
      <c r="GXT12075" s="18" t="s">
        <v>9</v>
      </c>
      <c r="GXU12075" s="18" t="s">
        <v>9</v>
      </c>
      <c r="GXV12075" s="18" t="s">
        <v>9</v>
      </c>
      <c r="GXW12075" s="18" t="s">
        <v>9</v>
      </c>
      <c r="GXX12075" s="18" t="s">
        <v>9</v>
      </c>
      <c r="GXY12075" s="18" t="s">
        <v>9</v>
      </c>
      <c r="GXZ12075" s="18" t="s">
        <v>9</v>
      </c>
      <c r="GYA12075" s="18" t="s">
        <v>9</v>
      </c>
      <c r="GYB12075" s="18" t="s">
        <v>9</v>
      </c>
      <c r="GYC12075" s="18" t="s">
        <v>9</v>
      </c>
      <c r="GYD12075" s="18" t="s">
        <v>9</v>
      </c>
      <c r="GYE12075" s="18" t="s">
        <v>9</v>
      </c>
      <c r="GYF12075" s="18" t="s">
        <v>9</v>
      </c>
      <c r="GYG12075" s="18" t="s">
        <v>9</v>
      </c>
      <c r="GYH12075" s="18" t="s">
        <v>9</v>
      </c>
      <c r="GYI12075" s="18" t="s">
        <v>9</v>
      </c>
      <c r="GYJ12075" s="18" t="s">
        <v>9</v>
      </c>
      <c r="GYK12075" s="18" t="s">
        <v>9</v>
      </c>
      <c r="GYL12075" s="18" t="s">
        <v>9</v>
      </c>
      <c r="GYM12075" s="18" t="s">
        <v>9</v>
      </c>
      <c r="GYN12075" s="18" t="s">
        <v>9</v>
      </c>
      <c r="GYO12075" s="18" t="s">
        <v>9</v>
      </c>
      <c r="GYP12075" s="18" t="s">
        <v>9</v>
      </c>
      <c r="GYQ12075" s="18" t="s">
        <v>9</v>
      </c>
      <c r="GYR12075" s="18" t="s">
        <v>9</v>
      </c>
      <c r="GYS12075" s="18" t="s">
        <v>9</v>
      </c>
      <c r="GYT12075" s="18" t="s">
        <v>9</v>
      </c>
      <c r="GYU12075" s="18" t="s">
        <v>9</v>
      </c>
      <c r="GYV12075" s="18" t="s">
        <v>9</v>
      </c>
      <c r="GYW12075" s="18" t="s">
        <v>9</v>
      </c>
      <c r="GYX12075" s="18" t="s">
        <v>9</v>
      </c>
      <c r="GYY12075" s="18" t="s">
        <v>9</v>
      </c>
      <c r="GYZ12075" s="18" t="s">
        <v>9</v>
      </c>
      <c r="GZA12075" s="18" t="s">
        <v>9</v>
      </c>
      <c r="GZB12075" s="18" t="s">
        <v>9</v>
      </c>
      <c r="GZC12075" s="18" t="s">
        <v>9</v>
      </c>
      <c r="GZD12075" s="18" t="s">
        <v>9</v>
      </c>
      <c r="GZE12075" s="18" t="s">
        <v>9</v>
      </c>
      <c r="GZF12075" s="18" t="s">
        <v>9</v>
      </c>
      <c r="GZG12075" s="18" t="s">
        <v>9</v>
      </c>
      <c r="GZH12075" s="18" t="s">
        <v>9</v>
      </c>
      <c r="GZI12075" s="18" t="s">
        <v>9</v>
      </c>
      <c r="GZJ12075" s="18" t="s">
        <v>9</v>
      </c>
      <c r="GZK12075" s="18" t="s">
        <v>9</v>
      </c>
      <c r="GZL12075" s="18" t="s">
        <v>9</v>
      </c>
      <c r="GZM12075" s="18" t="s">
        <v>9</v>
      </c>
      <c r="GZN12075" s="18" t="s">
        <v>9</v>
      </c>
      <c r="GZO12075" s="18" t="s">
        <v>9</v>
      </c>
      <c r="GZP12075" s="18" t="s">
        <v>9</v>
      </c>
      <c r="GZQ12075" s="18" t="s">
        <v>9</v>
      </c>
      <c r="GZR12075" s="18" t="s">
        <v>9</v>
      </c>
      <c r="GZS12075" s="18" t="s">
        <v>9</v>
      </c>
      <c r="GZT12075" s="18" t="s">
        <v>9</v>
      </c>
      <c r="GZU12075" s="18" t="s">
        <v>9</v>
      </c>
      <c r="GZV12075" s="18" t="s">
        <v>9</v>
      </c>
      <c r="GZW12075" s="18" t="s">
        <v>9</v>
      </c>
      <c r="GZX12075" s="18" t="s">
        <v>9</v>
      </c>
      <c r="GZY12075" s="18" t="s">
        <v>9</v>
      </c>
      <c r="GZZ12075" s="18" t="s">
        <v>9</v>
      </c>
      <c r="HAA12075" s="18" t="s">
        <v>9</v>
      </c>
      <c r="HAB12075" s="18" t="s">
        <v>9</v>
      </c>
      <c r="HAC12075" s="18" t="s">
        <v>9</v>
      </c>
      <c r="HAD12075" s="18" t="s">
        <v>9</v>
      </c>
      <c r="HAE12075" s="18" t="s">
        <v>9</v>
      </c>
      <c r="HAF12075" s="18" t="s">
        <v>9</v>
      </c>
      <c r="HAG12075" s="18" t="s">
        <v>9</v>
      </c>
      <c r="HAH12075" s="18" t="s">
        <v>9</v>
      </c>
      <c r="HAI12075" s="18" t="s">
        <v>9</v>
      </c>
      <c r="HAJ12075" s="18" t="s">
        <v>9</v>
      </c>
      <c r="HAK12075" s="18" t="s">
        <v>9</v>
      </c>
      <c r="HAL12075" s="18" t="s">
        <v>9</v>
      </c>
      <c r="HAM12075" s="18" t="s">
        <v>9</v>
      </c>
      <c r="HAN12075" s="18" t="s">
        <v>9</v>
      </c>
      <c r="HAO12075" s="18" t="s">
        <v>9</v>
      </c>
      <c r="HAP12075" s="18" t="s">
        <v>9</v>
      </c>
      <c r="HAQ12075" s="18" t="s">
        <v>9</v>
      </c>
      <c r="HAR12075" s="18" t="s">
        <v>9</v>
      </c>
      <c r="HAS12075" s="18" t="s">
        <v>9</v>
      </c>
      <c r="HAT12075" s="18" t="s">
        <v>9</v>
      </c>
      <c r="HAU12075" s="18" t="s">
        <v>9</v>
      </c>
      <c r="HAV12075" s="18" t="s">
        <v>9</v>
      </c>
      <c r="HAW12075" s="18" t="s">
        <v>9</v>
      </c>
      <c r="HAX12075" s="18" t="s">
        <v>9</v>
      </c>
      <c r="HAY12075" s="18" t="s">
        <v>9</v>
      </c>
      <c r="HAZ12075" s="18" t="s">
        <v>9</v>
      </c>
      <c r="HBA12075" s="18" t="s">
        <v>9</v>
      </c>
      <c r="HBB12075" s="18" t="s">
        <v>9</v>
      </c>
      <c r="HBC12075" s="18" t="s">
        <v>9</v>
      </c>
      <c r="HBD12075" s="18" t="s">
        <v>9</v>
      </c>
      <c r="HBE12075" s="18" t="s">
        <v>9</v>
      </c>
      <c r="HBF12075" s="18" t="s">
        <v>9</v>
      </c>
      <c r="HBG12075" s="18" t="s">
        <v>9</v>
      </c>
      <c r="HBH12075" s="18" t="s">
        <v>9</v>
      </c>
      <c r="HBI12075" s="18" t="s">
        <v>9</v>
      </c>
      <c r="HBJ12075" s="18" t="s">
        <v>9</v>
      </c>
      <c r="HBK12075" s="18" t="s">
        <v>9</v>
      </c>
      <c r="HBL12075" s="18" t="s">
        <v>9</v>
      </c>
      <c r="HBM12075" s="18" t="s">
        <v>9</v>
      </c>
      <c r="HBN12075" s="18" t="s">
        <v>9</v>
      </c>
      <c r="HBO12075" s="18" t="s">
        <v>9</v>
      </c>
      <c r="HBP12075" s="18" t="s">
        <v>9</v>
      </c>
      <c r="HBQ12075" s="18" t="s">
        <v>9</v>
      </c>
      <c r="HBR12075" s="18" t="s">
        <v>9</v>
      </c>
      <c r="HBS12075" s="18" t="s">
        <v>9</v>
      </c>
      <c r="HBT12075" s="18" t="s">
        <v>9</v>
      </c>
      <c r="HBU12075" s="18" t="s">
        <v>9</v>
      </c>
      <c r="HBV12075" s="18" t="s">
        <v>9</v>
      </c>
      <c r="HBW12075" s="18" t="s">
        <v>9</v>
      </c>
      <c r="HBX12075" s="18" t="s">
        <v>9</v>
      </c>
      <c r="HBY12075" s="18" t="s">
        <v>9</v>
      </c>
      <c r="HBZ12075" s="18" t="s">
        <v>9</v>
      </c>
      <c r="HCA12075" s="18" t="s">
        <v>9</v>
      </c>
      <c r="HCB12075" s="18" t="s">
        <v>9</v>
      </c>
      <c r="HCC12075" s="18" t="s">
        <v>9</v>
      </c>
      <c r="HCD12075" s="18" t="s">
        <v>9</v>
      </c>
      <c r="HCE12075" s="18" t="s">
        <v>9</v>
      </c>
      <c r="HCF12075" s="18" t="s">
        <v>9</v>
      </c>
      <c r="HCG12075" s="18" t="s">
        <v>9</v>
      </c>
      <c r="HCH12075" s="18" t="s">
        <v>9</v>
      </c>
      <c r="HCI12075" s="18" t="s">
        <v>9</v>
      </c>
      <c r="HCJ12075" s="18" t="s">
        <v>9</v>
      </c>
      <c r="HCK12075" s="18" t="s">
        <v>9</v>
      </c>
      <c r="HCL12075" s="18" t="s">
        <v>9</v>
      </c>
      <c r="HCM12075" s="18" t="s">
        <v>9</v>
      </c>
      <c r="HCN12075" s="18" t="s">
        <v>9</v>
      </c>
      <c r="HCO12075" s="18" t="s">
        <v>9</v>
      </c>
      <c r="HCP12075" s="18" t="s">
        <v>9</v>
      </c>
      <c r="HCQ12075" s="18" t="s">
        <v>9</v>
      </c>
      <c r="HCR12075" s="18" t="s">
        <v>9</v>
      </c>
      <c r="HCS12075" s="18" t="s">
        <v>9</v>
      </c>
      <c r="HCT12075" s="18" t="s">
        <v>9</v>
      </c>
      <c r="HCU12075" s="18" t="s">
        <v>9</v>
      </c>
      <c r="HCV12075" s="18" t="s">
        <v>9</v>
      </c>
      <c r="HCW12075" s="18" t="s">
        <v>9</v>
      </c>
      <c r="HCX12075" s="18" t="s">
        <v>9</v>
      </c>
      <c r="HCY12075" s="18" t="s">
        <v>9</v>
      </c>
      <c r="HCZ12075" s="18" t="s">
        <v>9</v>
      </c>
      <c r="HDA12075" s="18" t="s">
        <v>9</v>
      </c>
      <c r="HDB12075" s="18" t="s">
        <v>9</v>
      </c>
      <c r="HDC12075" s="18" t="s">
        <v>9</v>
      </c>
      <c r="HDD12075" s="18" t="s">
        <v>9</v>
      </c>
      <c r="HDE12075" s="18" t="s">
        <v>9</v>
      </c>
      <c r="HDF12075" s="18" t="s">
        <v>9</v>
      </c>
      <c r="HDG12075" s="18" t="s">
        <v>9</v>
      </c>
      <c r="HDH12075" s="18" t="s">
        <v>9</v>
      </c>
      <c r="HDI12075" s="18" t="s">
        <v>9</v>
      </c>
      <c r="HDJ12075" s="18" t="s">
        <v>9</v>
      </c>
      <c r="HDK12075" s="18" t="s">
        <v>9</v>
      </c>
      <c r="HDL12075" s="18" t="s">
        <v>9</v>
      </c>
      <c r="HDM12075" s="18" t="s">
        <v>9</v>
      </c>
      <c r="HDN12075" s="18" t="s">
        <v>9</v>
      </c>
      <c r="HDO12075" s="18" t="s">
        <v>9</v>
      </c>
      <c r="HDP12075" s="18" t="s">
        <v>9</v>
      </c>
      <c r="HDQ12075" s="18" t="s">
        <v>9</v>
      </c>
      <c r="HDR12075" s="18" t="s">
        <v>9</v>
      </c>
      <c r="HDS12075" s="18" t="s">
        <v>9</v>
      </c>
      <c r="HDT12075" s="18" t="s">
        <v>9</v>
      </c>
      <c r="HDU12075" s="18" t="s">
        <v>9</v>
      </c>
      <c r="HDV12075" s="18" t="s">
        <v>9</v>
      </c>
      <c r="HDW12075" s="18" t="s">
        <v>9</v>
      </c>
      <c r="HDX12075" s="18" t="s">
        <v>9</v>
      </c>
      <c r="HDY12075" s="18" t="s">
        <v>9</v>
      </c>
      <c r="HDZ12075" s="18" t="s">
        <v>9</v>
      </c>
      <c r="HEA12075" s="18" t="s">
        <v>9</v>
      </c>
      <c r="HEB12075" s="18" t="s">
        <v>9</v>
      </c>
      <c r="HEC12075" s="18" t="s">
        <v>9</v>
      </c>
      <c r="HED12075" s="18" t="s">
        <v>9</v>
      </c>
      <c r="HEE12075" s="18" t="s">
        <v>9</v>
      </c>
      <c r="HEF12075" s="18" t="s">
        <v>9</v>
      </c>
      <c r="HEG12075" s="18" t="s">
        <v>9</v>
      </c>
      <c r="HEH12075" s="18" t="s">
        <v>9</v>
      </c>
      <c r="HEI12075" s="18" t="s">
        <v>9</v>
      </c>
      <c r="HEJ12075" s="18" t="s">
        <v>9</v>
      </c>
      <c r="HEK12075" s="18" t="s">
        <v>9</v>
      </c>
      <c r="HEL12075" s="18" t="s">
        <v>9</v>
      </c>
      <c r="HEM12075" s="18" t="s">
        <v>9</v>
      </c>
      <c r="HEN12075" s="18" t="s">
        <v>9</v>
      </c>
      <c r="HEO12075" s="18" t="s">
        <v>9</v>
      </c>
      <c r="HEP12075" s="18" t="s">
        <v>9</v>
      </c>
      <c r="HEQ12075" s="18" t="s">
        <v>9</v>
      </c>
      <c r="HER12075" s="18" t="s">
        <v>9</v>
      </c>
      <c r="HES12075" s="18" t="s">
        <v>9</v>
      </c>
      <c r="HET12075" s="18" t="s">
        <v>9</v>
      </c>
      <c r="HEU12075" s="18" t="s">
        <v>9</v>
      </c>
      <c r="HEV12075" s="18" t="s">
        <v>9</v>
      </c>
      <c r="HEW12075" s="18" t="s">
        <v>9</v>
      </c>
      <c r="HEX12075" s="18" t="s">
        <v>9</v>
      </c>
      <c r="HEY12075" s="18" t="s">
        <v>9</v>
      </c>
      <c r="HEZ12075" s="18" t="s">
        <v>9</v>
      </c>
      <c r="HFA12075" s="18" t="s">
        <v>9</v>
      </c>
      <c r="HFB12075" s="18" t="s">
        <v>9</v>
      </c>
      <c r="HFC12075" s="18" t="s">
        <v>9</v>
      </c>
      <c r="HFD12075" s="18" t="s">
        <v>9</v>
      </c>
      <c r="HFE12075" s="18" t="s">
        <v>9</v>
      </c>
      <c r="HFF12075" s="18" t="s">
        <v>9</v>
      </c>
      <c r="HFG12075" s="18" t="s">
        <v>9</v>
      </c>
      <c r="HFH12075" s="18" t="s">
        <v>9</v>
      </c>
      <c r="HFI12075" s="18" t="s">
        <v>9</v>
      </c>
      <c r="HFJ12075" s="18" t="s">
        <v>9</v>
      </c>
      <c r="HFK12075" s="18" t="s">
        <v>9</v>
      </c>
      <c r="HFL12075" s="18" t="s">
        <v>9</v>
      </c>
      <c r="HFM12075" s="18" t="s">
        <v>9</v>
      </c>
      <c r="HFN12075" s="18" t="s">
        <v>9</v>
      </c>
      <c r="HFO12075" s="18" t="s">
        <v>9</v>
      </c>
      <c r="HFP12075" s="18" t="s">
        <v>9</v>
      </c>
      <c r="HFQ12075" s="18" t="s">
        <v>9</v>
      </c>
      <c r="HFR12075" s="18" t="s">
        <v>9</v>
      </c>
      <c r="HFS12075" s="18" t="s">
        <v>9</v>
      </c>
      <c r="HFT12075" s="18" t="s">
        <v>9</v>
      </c>
      <c r="HFU12075" s="18" t="s">
        <v>9</v>
      </c>
      <c r="HFV12075" s="18" t="s">
        <v>9</v>
      </c>
      <c r="HFW12075" s="18" t="s">
        <v>9</v>
      </c>
      <c r="HFX12075" s="18" t="s">
        <v>9</v>
      </c>
      <c r="HFY12075" s="18" t="s">
        <v>9</v>
      </c>
      <c r="HFZ12075" s="18" t="s">
        <v>9</v>
      </c>
      <c r="HGA12075" s="18" t="s">
        <v>9</v>
      </c>
      <c r="HGB12075" s="18" t="s">
        <v>9</v>
      </c>
      <c r="HGC12075" s="18" t="s">
        <v>9</v>
      </c>
      <c r="HGD12075" s="18" t="s">
        <v>9</v>
      </c>
      <c r="HGE12075" s="18" t="s">
        <v>9</v>
      </c>
      <c r="HGF12075" s="18" t="s">
        <v>9</v>
      </c>
      <c r="HGG12075" s="18" t="s">
        <v>9</v>
      </c>
      <c r="HGH12075" s="18" t="s">
        <v>9</v>
      </c>
      <c r="HGI12075" s="18" t="s">
        <v>9</v>
      </c>
      <c r="HGJ12075" s="18" t="s">
        <v>9</v>
      </c>
      <c r="HGK12075" s="18" t="s">
        <v>9</v>
      </c>
      <c r="HGL12075" s="18" t="s">
        <v>9</v>
      </c>
      <c r="HGM12075" s="18" t="s">
        <v>9</v>
      </c>
      <c r="HGN12075" s="18" t="s">
        <v>9</v>
      </c>
      <c r="HGO12075" s="18" t="s">
        <v>9</v>
      </c>
      <c r="HGP12075" s="18" t="s">
        <v>9</v>
      </c>
      <c r="HGQ12075" s="18" t="s">
        <v>9</v>
      </c>
      <c r="HGR12075" s="18" t="s">
        <v>9</v>
      </c>
      <c r="HGS12075" s="18" t="s">
        <v>9</v>
      </c>
      <c r="HGT12075" s="18" t="s">
        <v>9</v>
      </c>
      <c r="HGU12075" s="18" t="s">
        <v>9</v>
      </c>
      <c r="HGV12075" s="18" t="s">
        <v>9</v>
      </c>
      <c r="HGW12075" s="18" t="s">
        <v>9</v>
      </c>
      <c r="HGX12075" s="18" t="s">
        <v>9</v>
      </c>
      <c r="HGY12075" s="18" t="s">
        <v>9</v>
      </c>
      <c r="HGZ12075" s="18" t="s">
        <v>9</v>
      </c>
      <c r="HHA12075" s="18" t="s">
        <v>9</v>
      </c>
      <c r="HHB12075" s="18" t="s">
        <v>9</v>
      </c>
      <c r="HHC12075" s="18" t="s">
        <v>9</v>
      </c>
      <c r="HHD12075" s="18" t="s">
        <v>9</v>
      </c>
      <c r="HHE12075" s="18" t="s">
        <v>9</v>
      </c>
      <c r="HHF12075" s="18" t="s">
        <v>9</v>
      </c>
      <c r="HHG12075" s="18" t="s">
        <v>9</v>
      </c>
      <c r="HHH12075" s="18" t="s">
        <v>9</v>
      </c>
      <c r="HHI12075" s="18" t="s">
        <v>9</v>
      </c>
      <c r="HHJ12075" s="18" t="s">
        <v>9</v>
      </c>
      <c r="HHK12075" s="18" t="s">
        <v>9</v>
      </c>
      <c r="HHL12075" s="18" t="s">
        <v>9</v>
      </c>
      <c r="HHM12075" s="18" t="s">
        <v>9</v>
      </c>
      <c r="HHN12075" s="18" t="s">
        <v>9</v>
      </c>
      <c r="HHO12075" s="18" t="s">
        <v>9</v>
      </c>
      <c r="HHP12075" s="18" t="s">
        <v>9</v>
      </c>
      <c r="HHQ12075" s="18" t="s">
        <v>9</v>
      </c>
      <c r="HHR12075" s="18" t="s">
        <v>9</v>
      </c>
      <c r="HHS12075" s="18" t="s">
        <v>9</v>
      </c>
      <c r="HHT12075" s="18" t="s">
        <v>9</v>
      </c>
      <c r="HHU12075" s="18" t="s">
        <v>9</v>
      </c>
      <c r="HHV12075" s="18" t="s">
        <v>9</v>
      </c>
      <c r="HHW12075" s="18" t="s">
        <v>9</v>
      </c>
      <c r="HHX12075" s="18" t="s">
        <v>9</v>
      </c>
      <c r="HHY12075" s="18" t="s">
        <v>9</v>
      </c>
      <c r="HHZ12075" s="18" t="s">
        <v>9</v>
      </c>
      <c r="HIA12075" s="18" t="s">
        <v>9</v>
      </c>
      <c r="HIB12075" s="18" t="s">
        <v>9</v>
      </c>
      <c r="HIC12075" s="18" t="s">
        <v>9</v>
      </c>
      <c r="HID12075" s="18" t="s">
        <v>9</v>
      </c>
      <c r="HIE12075" s="18" t="s">
        <v>9</v>
      </c>
      <c r="HIF12075" s="18" t="s">
        <v>9</v>
      </c>
      <c r="HIG12075" s="18" t="s">
        <v>9</v>
      </c>
      <c r="HIH12075" s="18" t="s">
        <v>9</v>
      </c>
      <c r="HII12075" s="18" t="s">
        <v>9</v>
      </c>
      <c r="HIJ12075" s="18" t="s">
        <v>9</v>
      </c>
      <c r="HIK12075" s="18" t="s">
        <v>9</v>
      </c>
      <c r="HIL12075" s="18" t="s">
        <v>9</v>
      </c>
      <c r="HIM12075" s="18" t="s">
        <v>9</v>
      </c>
      <c r="HIN12075" s="18" t="s">
        <v>9</v>
      </c>
      <c r="HIO12075" s="18" t="s">
        <v>9</v>
      </c>
      <c r="HIP12075" s="18" t="s">
        <v>9</v>
      </c>
      <c r="HIQ12075" s="18" t="s">
        <v>9</v>
      </c>
      <c r="HIR12075" s="18" t="s">
        <v>9</v>
      </c>
      <c r="HIS12075" s="18" t="s">
        <v>9</v>
      </c>
      <c r="HIT12075" s="18" t="s">
        <v>9</v>
      </c>
      <c r="HIU12075" s="18" t="s">
        <v>9</v>
      </c>
      <c r="HIV12075" s="18" t="s">
        <v>9</v>
      </c>
      <c r="HIW12075" s="18" t="s">
        <v>9</v>
      </c>
      <c r="HIX12075" s="18" t="s">
        <v>9</v>
      </c>
      <c r="HIY12075" s="18" t="s">
        <v>9</v>
      </c>
      <c r="HIZ12075" s="18" t="s">
        <v>9</v>
      </c>
      <c r="HJA12075" s="18" t="s">
        <v>9</v>
      </c>
      <c r="HJB12075" s="18" t="s">
        <v>9</v>
      </c>
      <c r="HJC12075" s="18" t="s">
        <v>9</v>
      </c>
      <c r="HJD12075" s="18" t="s">
        <v>9</v>
      </c>
      <c r="HJE12075" s="18" t="s">
        <v>9</v>
      </c>
      <c r="HJF12075" s="18" t="s">
        <v>9</v>
      </c>
      <c r="HJG12075" s="18" t="s">
        <v>9</v>
      </c>
      <c r="HJH12075" s="18" t="s">
        <v>9</v>
      </c>
      <c r="HJI12075" s="18" t="s">
        <v>9</v>
      </c>
      <c r="HJJ12075" s="18" t="s">
        <v>9</v>
      </c>
      <c r="HJK12075" s="18" t="s">
        <v>9</v>
      </c>
      <c r="HJL12075" s="18" t="s">
        <v>9</v>
      </c>
      <c r="HJM12075" s="18" t="s">
        <v>9</v>
      </c>
      <c r="HJN12075" s="18" t="s">
        <v>9</v>
      </c>
      <c r="HJO12075" s="18" t="s">
        <v>9</v>
      </c>
      <c r="HJP12075" s="18" t="s">
        <v>9</v>
      </c>
      <c r="HJQ12075" s="18" t="s">
        <v>9</v>
      </c>
      <c r="HJR12075" s="18" t="s">
        <v>9</v>
      </c>
      <c r="HJS12075" s="18" t="s">
        <v>9</v>
      </c>
      <c r="HJT12075" s="18" t="s">
        <v>9</v>
      </c>
      <c r="HJU12075" s="18" t="s">
        <v>9</v>
      </c>
      <c r="HJV12075" s="18" t="s">
        <v>9</v>
      </c>
      <c r="HJW12075" s="18" t="s">
        <v>9</v>
      </c>
      <c r="HJX12075" s="18" t="s">
        <v>9</v>
      </c>
      <c r="HJY12075" s="18" t="s">
        <v>9</v>
      </c>
      <c r="HJZ12075" s="18" t="s">
        <v>9</v>
      </c>
      <c r="HKA12075" s="18" t="s">
        <v>9</v>
      </c>
      <c r="HKB12075" s="18" t="s">
        <v>9</v>
      </c>
      <c r="HKC12075" s="18" t="s">
        <v>9</v>
      </c>
      <c r="HKD12075" s="18" t="s">
        <v>9</v>
      </c>
      <c r="HKE12075" s="18" t="s">
        <v>9</v>
      </c>
      <c r="HKF12075" s="18" t="s">
        <v>9</v>
      </c>
      <c r="HKG12075" s="18" t="s">
        <v>9</v>
      </c>
      <c r="HKH12075" s="18" t="s">
        <v>9</v>
      </c>
      <c r="HKI12075" s="18" t="s">
        <v>9</v>
      </c>
      <c r="HKJ12075" s="18" t="s">
        <v>9</v>
      </c>
      <c r="HKK12075" s="18" t="s">
        <v>9</v>
      </c>
      <c r="HKL12075" s="18" t="s">
        <v>9</v>
      </c>
      <c r="HKM12075" s="18" t="s">
        <v>9</v>
      </c>
      <c r="HKN12075" s="18" t="s">
        <v>9</v>
      </c>
      <c r="HKO12075" s="18" t="s">
        <v>9</v>
      </c>
      <c r="HKP12075" s="18" t="s">
        <v>9</v>
      </c>
      <c r="HKQ12075" s="18" t="s">
        <v>9</v>
      </c>
      <c r="HKR12075" s="18" t="s">
        <v>9</v>
      </c>
      <c r="HKS12075" s="18" t="s">
        <v>9</v>
      </c>
      <c r="HKT12075" s="18" t="s">
        <v>9</v>
      </c>
      <c r="HKU12075" s="18" t="s">
        <v>9</v>
      </c>
      <c r="HKV12075" s="18" t="s">
        <v>9</v>
      </c>
      <c r="HKW12075" s="18" t="s">
        <v>9</v>
      </c>
      <c r="HKX12075" s="18" t="s">
        <v>9</v>
      </c>
      <c r="HKY12075" s="18" t="s">
        <v>9</v>
      </c>
      <c r="HKZ12075" s="18" t="s">
        <v>9</v>
      </c>
      <c r="HLA12075" s="18" t="s">
        <v>9</v>
      </c>
      <c r="HLB12075" s="18" t="s">
        <v>9</v>
      </c>
      <c r="HLC12075" s="18" t="s">
        <v>9</v>
      </c>
      <c r="HLD12075" s="18" t="s">
        <v>9</v>
      </c>
      <c r="HLE12075" s="18" t="s">
        <v>9</v>
      </c>
      <c r="HLF12075" s="18" t="s">
        <v>9</v>
      </c>
      <c r="HLG12075" s="18" t="s">
        <v>9</v>
      </c>
      <c r="HLH12075" s="18" t="s">
        <v>9</v>
      </c>
      <c r="HLI12075" s="18" t="s">
        <v>9</v>
      </c>
      <c r="HLJ12075" s="18" t="s">
        <v>9</v>
      </c>
      <c r="HLK12075" s="18" t="s">
        <v>9</v>
      </c>
      <c r="HLL12075" s="18" t="s">
        <v>9</v>
      </c>
      <c r="HLM12075" s="18" t="s">
        <v>9</v>
      </c>
      <c r="HLN12075" s="18" t="s">
        <v>9</v>
      </c>
      <c r="HLO12075" s="18" t="s">
        <v>9</v>
      </c>
      <c r="HLP12075" s="18" t="s">
        <v>9</v>
      </c>
      <c r="HLQ12075" s="18" t="s">
        <v>9</v>
      </c>
      <c r="HLR12075" s="18" t="s">
        <v>9</v>
      </c>
      <c r="HLS12075" s="18" t="s">
        <v>9</v>
      </c>
      <c r="HLT12075" s="18" t="s">
        <v>9</v>
      </c>
      <c r="HLU12075" s="18" t="s">
        <v>9</v>
      </c>
      <c r="HLV12075" s="18" t="s">
        <v>9</v>
      </c>
      <c r="HLW12075" s="18" t="s">
        <v>9</v>
      </c>
      <c r="HLX12075" s="18" t="s">
        <v>9</v>
      </c>
      <c r="HLY12075" s="18" t="s">
        <v>9</v>
      </c>
      <c r="HLZ12075" s="18" t="s">
        <v>9</v>
      </c>
      <c r="HMA12075" s="18" t="s">
        <v>9</v>
      </c>
      <c r="HMB12075" s="18" t="s">
        <v>9</v>
      </c>
      <c r="HMC12075" s="18" t="s">
        <v>9</v>
      </c>
      <c r="HMD12075" s="18" t="s">
        <v>9</v>
      </c>
      <c r="HME12075" s="18" t="s">
        <v>9</v>
      </c>
      <c r="HMF12075" s="18" t="s">
        <v>9</v>
      </c>
      <c r="HMG12075" s="18" t="s">
        <v>9</v>
      </c>
      <c r="HMH12075" s="18" t="s">
        <v>9</v>
      </c>
      <c r="HMI12075" s="18" t="s">
        <v>9</v>
      </c>
      <c r="HMJ12075" s="18" t="s">
        <v>9</v>
      </c>
      <c r="HMK12075" s="18" t="s">
        <v>9</v>
      </c>
      <c r="HML12075" s="18" t="s">
        <v>9</v>
      </c>
      <c r="HMM12075" s="18" t="s">
        <v>9</v>
      </c>
      <c r="HMN12075" s="18" t="s">
        <v>9</v>
      </c>
      <c r="HMO12075" s="18" t="s">
        <v>9</v>
      </c>
      <c r="HMP12075" s="18" t="s">
        <v>9</v>
      </c>
      <c r="HMQ12075" s="18" t="s">
        <v>9</v>
      </c>
      <c r="HMR12075" s="18" t="s">
        <v>9</v>
      </c>
      <c r="HMS12075" s="18" t="s">
        <v>9</v>
      </c>
      <c r="HMT12075" s="18" t="s">
        <v>9</v>
      </c>
      <c r="HMU12075" s="18" t="s">
        <v>9</v>
      </c>
      <c r="HMV12075" s="18" t="s">
        <v>9</v>
      </c>
      <c r="HMW12075" s="18" t="s">
        <v>9</v>
      </c>
      <c r="HMX12075" s="18" t="s">
        <v>9</v>
      </c>
      <c r="HMY12075" s="18" t="s">
        <v>9</v>
      </c>
      <c r="HMZ12075" s="18" t="s">
        <v>9</v>
      </c>
      <c r="HNA12075" s="18" t="s">
        <v>9</v>
      </c>
      <c r="HNB12075" s="18" t="s">
        <v>9</v>
      </c>
      <c r="HNC12075" s="18" t="s">
        <v>9</v>
      </c>
      <c r="HND12075" s="18" t="s">
        <v>9</v>
      </c>
      <c r="HNE12075" s="18" t="s">
        <v>9</v>
      </c>
      <c r="HNF12075" s="18" t="s">
        <v>9</v>
      </c>
      <c r="HNG12075" s="18" t="s">
        <v>9</v>
      </c>
      <c r="HNH12075" s="18" t="s">
        <v>9</v>
      </c>
      <c r="HNI12075" s="18" t="s">
        <v>9</v>
      </c>
      <c r="HNJ12075" s="18" t="s">
        <v>9</v>
      </c>
      <c r="HNK12075" s="18" t="s">
        <v>9</v>
      </c>
      <c r="HNL12075" s="18" t="s">
        <v>9</v>
      </c>
      <c r="HNM12075" s="18" t="s">
        <v>9</v>
      </c>
      <c r="HNN12075" s="18" t="s">
        <v>9</v>
      </c>
      <c r="HNO12075" s="18" t="s">
        <v>9</v>
      </c>
      <c r="HNP12075" s="18" t="s">
        <v>9</v>
      </c>
      <c r="HNQ12075" s="18" t="s">
        <v>9</v>
      </c>
      <c r="HNR12075" s="18" t="s">
        <v>9</v>
      </c>
      <c r="HNS12075" s="18" t="s">
        <v>9</v>
      </c>
      <c r="HNT12075" s="18" t="s">
        <v>9</v>
      </c>
      <c r="HNU12075" s="18" t="s">
        <v>9</v>
      </c>
      <c r="HNV12075" s="18" t="s">
        <v>9</v>
      </c>
      <c r="HNW12075" s="18" t="s">
        <v>9</v>
      </c>
      <c r="HNX12075" s="18" t="s">
        <v>9</v>
      </c>
      <c r="HNY12075" s="18" t="s">
        <v>9</v>
      </c>
      <c r="HNZ12075" s="18" t="s">
        <v>9</v>
      </c>
      <c r="HOA12075" s="18" t="s">
        <v>9</v>
      </c>
      <c r="HOB12075" s="18" t="s">
        <v>9</v>
      </c>
      <c r="HOC12075" s="18" t="s">
        <v>9</v>
      </c>
      <c r="HOD12075" s="18" t="s">
        <v>9</v>
      </c>
      <c r="HOE12075" s="18" t="s">
        <v>9</v>
      </c>
      <c r="HOF12075" s="18" t="s">
        <v>9</v>
      </c>
      <c r="HOG12075" s="18" t="s">
        <v>9</v>
      </c>
      <c r="HOH12075" s="18" t="s">
        <v>9</v>
      </c>
      <c r="HOI12075" s="18" t="s">
        <v>9</v>
      </c>
      <c r="HOJ12075" s="18" t="s">
        <v>9</v>
      </c>
      <c r="HOK12075" s="18" t="s">
        <v>9</v>
      </c>
      <c r="HOL12075" s="18" t="s">
        <v>9</v>
      </c>
      <c r="HOM12075" s="18" t="s">
        <v>9</v>
      </c>
      <c r="HON12075" s="18" t="s">
        <v>9</v>
      </c>
      <c r="HOO12075" s="18" t="s">
        <v>9</v>
      </c>
      <c r="HOP12075" s="18" t="s">
        <v>9</v>
      </c>
      <c r="HOQ12075" s="18" t="s">
        <v>9</v>
      </c>
      <c r="HOR12075" s="18" t="s">
        <v>9</v>
      </c>
      <c r="HOS12075" s="18" t="s">
        <v>9</v>
      </c>
      <c r="HOT12075" s="18" t="s">
        <v>9</v>
      </c>
      <c r="HOU12075" s="18" t="s">
        <v>9</v>
      </c>
      <c r="HOV12075" s="18" t="s">
        <v>9</v>
      </c>
      <c r="HOW12075" s="18" t="s">
        <v>9</v>
      </c>
      <c r="HOX12075" s="18" t="s">
        <v>9</v>
      </c>
      <c r="HOY12075" s="18" t="s">
        <v>9</v>
      </c>
      <c r="HOZ12075" s="18" t="s">
        <v>9</v>
      </c>
      <c r="HPA12075" s="18" t="s">
        <v>9</v>
      </c>
      <c r="HPB12075" s="18" t="s">
        <v>9</v>
      </c>
      <c r="HPC12075" s="18" t="s">
        <v>9</v>
      </c>
      <c r="HPD12075" s="18" t="s">
        <v>9</v>
      </c>
      <c r="HPE12075" s="18" t="s">
        <v>9</v>
      </c>
      <c r="HPF12075" s="18" t="s">
        <v>9</v>
      </c>
      <c r="HPG12075" s="18" t="s">
        <v>9</v>
      </c>
      <c r="HPH12075" s="18" t="s">
        <v>9</v>
      </c>
      <c r="HPI12075" s="18" t="s">
        <v>9</v>
      </c>
      <c r="HPJ12075" s="18" t="s">
        <v>9</v>
      </c>
      <c r="HPK12075" s="18" t="s">
        <v>9</v>
      </c>
      <c r="HPL12075" s="18" t="s">
        <v>9</v>
      </c>
      <c r="HPM12075" s="18" t="s">
        <v>9</v>
      </c>
      <c r="HPN12075" s="18" t="s">
        <v>9</v>
      </c>
      <c r="HPO12075" s="18" t="s">
        <v>9</v>
      </c>
      <c r="HPP12075" s="18" t="s">
        <v>9</v>
      </c>
      <c r="HPQ12075" s="18" t="s">
        <v>9</v>
      </c>
      <c r="HPR12075" s="18" t="s">
        <v>9</v>
      </c>
      <c r="HPS12075" s="18" t="s">
        <v>9</v>
      </c>
      <c r="HPT12075" s="18" t="s">
        <v>9</v>
      </c>
      <c r="HPU12075" s="18" t="s">
        <v>9</v>
      </c>
      <c r="HPV12075" s="18" t="s">
        <v>9</v>
      </c>
      <c r="HPW12075" s="18" t="s">
        <v>9</v>
      </c>
      <c r="HPX12075" s="18" t="s">
        <v>9</v>
      </c>
      <c r="HPY12075" s="18" t="s">
        <v>9</v>
      </c>
      <c r="HPZ12075" s="18" t="s">
        <v>9</v>
      </c>
      <c r="HQA12075" s="18" t="s">
        <v>9</v>
      </c>
      <c r="HQB12075" s="18" t="s">
        <v>9</v>
      </c>
      <c r="HQC12075" s="18" t="s">
        <v>9</v>
      </c>
      <c r="HQD12075" s="18" t="s">
        <v>9</v>
      </c>
      <c r="HQE12075" s="18" t="s">
        <v>9</v>
      </c>
      <c r="HQF12075" s="18" t="s">
        <v>9</v>
      </c>
      <c r="HQG12075" s="18" t="s">
        <v>9</v>
      </c>
      <c r="HQH12075" s="18" t="s">
        <v>9</v>
      </c>
      <c r="HQI12075" s="18" t="s">
        <v>9</v>
      </c>
      <c r="HQJ12075" s="18" t="s">
        <v>9</v>
      </c>
      <c r="HQK12075" s="18" t="s">
        <v>9</v>
      </c>
      <c r="HQL12075" s="18" t="s">
        <v>9</v>
      </c>
      <c r="HQM12075" s="18" t="s">
        <v>9</v>
      </c>
      <c r="HQN12075" s="18" t="s">
        <v>9</v>
      </c>
      <c r="HQO12075" s="18" t="s">
        <v>9</v>
      </c>
      <c r="HQP12075" s="18" t="s">
        <v>9</v>
      </c>
      <c r="HQQ12075" s="18" t="s">
        <v>9</v>
      </c>
      <c r="HQR12075" s="18" t="s">
        <v>9</v>
      </c>
      <c r="HQS12075" s="18" t="s">
        <v>9</v>
      </c>
      <c r="HQT12075" s="18" t="s">
        <v>9</v>
      </c>
      <c r="HQU12075" s="18" t="s">
        <v>9</v>
      </c>
      <c r="HQV12075" s="18" t="s">
        <v>9</v>
      </c>
      <c r="HQW12075" s="18" t="s">
        <v>9</v>
      </c>
      <c r="HQX12075" s="18" t="s">
        <v>9</v>
      </c>
      <c r="HQY12075" s="18" t="s">
        <v>9</v>
      </c>
      <c r="HQZ12075" s="18" t="s">
        <v>9</v>
      </c>
      <c r="HRA12075" s="18" t="s">
        <v>9</v>
      </c>
      <c r="HRB12075" s="18" t="s">
        <v>9</v>
      </c>
      <c r="HRC12075" s="18" t="s">
        <v>9</v>
      </c>
      <c r="HRD12075" s="18" t="s">
        <v>9</v>
      </c>
      <c r="HRE12075" s="18" t="s">
        <v>9</v>
      </c>
      <c r="HRF12075" s="18" t="s">
        <v>9</v>
      </c>
      <c r="HRG12075" s="18" t="s">
        <v>9</v>
      </c>
      <c r="HRH12075" s="18" t="s">
        <v>9</v>
      </c>
      <c r="HRI12075" s="18" t="s">
        <v>9</v>
      </c>
      <c r="HRJ12075" s="18" t="s">
        <v>9</v>
      </c>
      <c r="HRK12075" s="18" t="s">
        <v>9</v>
      </c>
      <c r="HRL12075" s="18" t="s">
        <v>9</v>
      </c>
      <c r="HRM12075" s="18" t="s">
        <v>9</v>
      </c>
      <c r="HRN12075" s="18" t="s">
        <v>9</v>
      </c>
      <c r="HRO12075" s="18" t="s">
        <v>9</v>
      </c>
      <c r="HRP12075" s="18" t="s">
        <v>9</v>
      </c>
      <c r="HRQ12075" s="18" t="s">
        <v>9</v>
      </c>
      <c r="HRR12075" s="18" t="s">
        <v>9</v>
      </c>
      <c r="HRS12075" s="18" t="s">
        <v>9</v>
      </c>
      <c r="HRT12075" s="18" t="s">
        <v>9</v>
      </c>
      <c r="HRU12075" s="18" t="s">
        <v>9</v>
      </c>
      <c r="HRV12075" s="18" t="s">
        <v>9</v>
      </c>
      <c r="HRW12075" s="18" t="s">
        <v>9</v>
      </c>
      <c r="HRX12075" s="18" t="s">
        <v>9</v>
      </c>
      <c r="HRY12075" s="18" t="s">
        <v>9</v>
      </c>
      <c r="HRZ12075" s="18" t="s">
        <v>9</v>
      </c>
      <c r="HSA12075" s="18" t="s">
        <v>9</v>
      </c>
      <c r="HSB12075" s="18" t="s">
        <v>9</v>
      </c>
      <c r="HSC12075" s="18" t="s">
        <v>9</v>
      </c>
      <c r="HSD12075" s="18" t="s">
        <v>9</v>
      </c>
      <c r="HSE12075" s="18" t="s">
        <v>9</v>
      </c>
      <c r="HSF12075" s="18" t="s">
        <v>9</v>
      </c>
      <c r="HSG12075" s="18" t="s">
        <v>9</v>
      </c>
      <c r="HSH12075" s="18" t="s">
        <v>9</v>
      </c>
      <c r="HSI12075" s="18" t="s">
        <v>9</v>
      </c>
      <c r="HSJ12075" s="18" t="s">
        <v>9</v>
      </c>
      <c r="HSK12075" s="18" t="s">
        <v>9</v>
      </c>
      <c r="HSL12075" s="18" t="s">
        <v>9</v>
      </c>
      <c r="HSM12075" s="18" t="s">
        <v>9</v>
      </c>
      <c r="HSN12075" s="18" t="s">
        <v>9</v>
      </c>
      <c r="HSO12075" s="18" t="s">
        <v>9</v>
      </c>
      <c r="HSP12075" s="18" t="s">
        <v>9</v>
      </c>
      <c r="HSQ12075" s="18" t="s">
        <v>9</v>
      </c>
      <c r="HSR12075" s="18" t="s">
        <v>9</v>
      </c>
      <c r="HSS12075" s="18" t="s">
        <v>9</v>
      </c>
      <c r="HST12075" s="18" t="s">
        <v>9</v>
      </c>
      <c r="HSU12075" s="18" t="s">
        <v>9</v>
      </c>
      <c r="HSV12075" s="18" t="s">
        <v>9</v>
      </c>
      <c r="HSW12075" s="18" t="s">
        <v>9</v>
      </c>
      <c r="HSX12075" s="18" t="s">
        <v>9</v>
      </c>
      <c r="HSY12075" s="18" t="s">
        <v>9</v>
      </c>
      <c r="HSZ12075" s="18" t="s">
        <v>9</v>
      </c>
      <c r="HTA12075" s="18" t="s">
        <v>9</v>
      </c>
      <c r="HTB12075" s="18" t="s">
        <v>9</v>
      </c>
      <c r="HTC12075" s="18" t="s">
        <v>9</v>
      </c>
      <c r="HTD12075" s="18" t="s">
        <v>9</v>
      </c>
      <c r="HTE12075" s="18" t="s">
        <v>9</v>
      </c>
      <c r="HTF12075" s="18" t="s">
        <v>9</v>
      </c>
      <c r="HTG12075" s="18" t="s">
        <v>9</v>
      </c>
      <c r="HTH12075" s="18" t="s">
        <v>9</v>
      </c>
      <c r="HTI12075" s="18" t="s">
        <v>9</v>
      </c>
      <c r="HTJ12075" s="18" t="s">
        <v>9</v>
      </c>
      <c r="HTK12075" s="18" t="s">
        <v>9</v>
      </c>
      <c r="HTL12075" s="18" t="s">
        <v>9</v>
      </c>
      <c r="HTM12075" s="18" t="s">
        <v>9</v>
      </c>
      <c r="HTN12075" s="18" t="s">
        <v>9</v>
      </c>
      <c r="HTO12075" s="18" t="s">
        <v>9</v>
      </c>
      <c r="HTP12075" s="18" t="s">
        <v>9</v>
      </c>
      <c r="HTQ12075" s="18" t="s">
        <v>9</v>
      </c>
      <c r="HTR12075" s="18" t="s">
        <v>9</v>
      </c>
      <c r="HTS12075" s="18" t="s">
        <v>9</v>
      </c>
      <c r="HTT12075" s="18" t="s">
        <v>9</v>
      </c>
      <c r="HTU12075" s="18" t="s">
        <v>9</v>
      </c>
      <c r="HTV12075" s="18" t="s">
        <v>9</v>
      </c>
      <c r="HTW12075" s="18" t="s">
        <v>9</v>
      </c>
      <c r="HTX12075" s="18" t="s">
        <v>9</v>
      </c>
      <c r="HTY12075" s="18" t="s">
        <v>9</v>
      </c>
      <c r="HTZ12075" s="18" t="s">
        <v>9</v>
      </c>
      <c r="HUA12075" s="18" t="s">
        <v>9</v>
      </c>
      <c r="HUB12075" s="18" t="s">
        <v>9</v>
      </c>
      <c r="HUC12075" s="18" t="s">
        <v>9</v>
      </c>
      <c r="HUD12075" s="18" t="s">
        <v>9</v>
      </c>
      <c r="HUE12075" s="18" t="s">
        <v>9</v>
      </c>
      <c r="HUF12075" s="18" t="s">
        <v>9</v>
      </c>
      <c r="HUG12075" s="18" t="s">
        <v>9</v>
      </c>
      <c r="HUH12075" s="18" t="s">
        <v>9</v>
      </c>
      <c r="HUI12075" s="18" t="s">
        <v>9</v>
      </c>
      <c r="HUJ12075" s="18" t="s">
        <v>9</v>
      </c>
      <c r="HUK12075" s="18" t="s">
        <v>9</v>
      </c>
      <c r="HUL12075" s="18" t="s">
        <v>9</v>
      </c>
      <c r="HUM12075" s="18" t="s">
        <v>9</v>
      </c>
      <c r="HUN12075" s="18" t="s">
        <v>9</v>
      </c>
      <c r="HUO12075" s="18" t="s">
        <v>9</v>
      </c>
      <c r="HUP12075" s="18" t="s">
        <v>9</v>
      </c>
      <c r="HUQ12075" s="18" t="s">
        <v>9</v>
      </c>
      <c r="HUR12075" s="18" t="s">
        <v>9</v>
      </c>
      <c r="HUS12075" s="18" t="s">
        <v>9</v>
      </c>
      <c r="HUT12075" s="18" t="s">
        <v>9</v>
      </c>
      <c r="HUU12075" s="18" t="s">
        <v>9</v>
      </c>
      <c r="HUV12075" s="18" t="s">
        <v>9</v>
      </c>
      <c r="HUW12075" s="18" t="s">
        <v>9</v>
      </c>
      <c r="HUX12075" s="18" t="s">
        <v>9</v>
      </c>
      <c r="HUY12075" s="18" t="s">
        <v>9</v>
      </c>
      <c r="HUZ12075" s="18" t="s">
        <v>9</v>
      </c>
      <c r="HVA12075" s="18" t="s">
        <v>9</v>
      </c>
      <c r="HVB12075" s="18" t="s">
        <v>9</v>
      </c>
      <c r="HVC12075" s="18" t="s">
        <v>9</v>
      </c>
      <c r="HVD12075" s="18" t="s">
        <v>9</v>
      </c>
      <c r="HVE12075" s="18" t="s">
        <v>9</v>
      </c>
      <c r="HVF12075" s="18" t="s">
        <v>9</v>
      </c>
      <c r="HVG12075" s="18" t="s">
        <v>9</v>
      </c>
      <c r="HVH12075" s="18" t="s">
        <v>9</v>
      </c>
      <c r="HVI12075" s="18" t="s">
        <v>9</v>
      </c>
      <c r="HVJ12075" s="18" t="s">
        <v>9</v>
      </c>
      <c r="HVK12075" s="18" t="s">
        <v>9</v>
      </c>
      <c r="HVL12075" s="18" t="s">
        <v>9</v>
      </c>
      <c r="HVM12075" s="18" t="s">
        <v>9</v>
      </c>
      <c r="HVN12075" s="18" t="s">
        <v>9</v>
      </c>
      <c r="HVO12075" s="18" t="s">
        <v>9</v>
      </c>
      <c r="HVP12075" s="18" t="s">
        <v>9</v>
      </c>
      <c r="HVQ12075" s="18" t="s">
        <v>9</v>
      </c>
      <c r="HVR12075" s="18" t="s">
        <v>9</v>
      </c>
      <c r="HVS12075" s="18" t="s">
        <v>9</v>
      </c>
      <c r="HVT12075" s="18" t="s">
        <v>9</v>
      </c>
      <c r="HVU12075" s="18" t="s">
        <v>9</v>
      </c>
      <c r="HVV12075" s="18" t="s">
        <v>9</v>
      </c>
      <c r="HVW12075" s="18" t="s">
        <v>9</v>
      </c>
      <c r="HVX12075" s="18" t="s">
        <v>9</v>
      </c>
      <c r="HVY12075" s="18" t="s">
        <v>9</v>
      </c>
      <c r="HVZ12075" s="18" t="s">
        <v>9</v>
      </c>
      <c r="HWA12075" s="18" t="s">
        <v>9</v>
      </c>
      <c r="HWB12075" s="18" t="s">
        <v>9</v>
      </c>
      <c r="HWC12075" s="18" t="s">
        <v>9</v>
      </c>
      <c r="HWD12075" s="18" t="s">
        <v>9</v>
      </c>
      <c r="HWE12075" s="18" t="s">
        <v>9</v>
      </c>
      <c r="HWF12075" s="18" t="s">
        <v>9</v>
      </c>
      <c r="HWG12075" s="18" t="s">
        <v>9</v>
      </c>
      <c r="HWH12075" s="18" t="s">
        <v>9</v>
      </c>
      <c r="HWI12075" s="18" t="s">
        <v>9</v>
      </c>
      <c r="HWJ12075" s="18" t="s">
        <v>9</v>
      </c>
      <c r="HWK12075" s="18" t="s">
        <v>9</v>
      </c>
      <c r="HWL12075" s="18" t="s">
        <v>9</v>
      </c>
      <c r="HWM12075" s="18" t="s">
        <v>9</v>
      </c>
      <c r="HWN12075" s="18" t="s">
        <v>9</v>
      </c>
      <c r="HWO12075" s="18" t="s">
        <v>9</v>
      </c>
      <c r="HWP12075" s="18" t="s">
        <v>9</v>
      </c>
      <c r="HWQ12075" s="18" t="s">
        <v>9</v>
      </c>
      <c r="HWR12075" s="18" t="s">
        <v>9</v>
      </c>
      <c r="HWS12075" s="18" t="s">
        <v>9</v>
      </c>
      <c r="HWT12075" s="18" t="s">
        <v>9</v>
      </c>
      <c r="HWU12075" s="18" t="s">
        <v>9</v>
      </c>
      <c r="HWV12075" s="18" t="s">
        <v>9</v>
      </c>
      <c r="HWW12075" s="18" t="s">
        <v>9</v>
      </c>
      <c r="HWX12075" s="18" t="s">
        <v>9</v>
      </c>
      <c r="HWY12075" s="18" t="s">
        <v>9</v>
      </c>
      <c r="HWZ12075" s="18" t="s">
        <v>9</v>
      </c>
      <c r="HXA12075" s="18" t="s">
        <v>9</v>
      </c>
      <c r="HXB12075" s="18" t="s">
        <v>9</v>
      </c>
      <c r="HXC12075" s="18" t="s">
        <v>9</v>
      </c>
      <c r="HXD12075" s="18" t="s">
        <v>9</v>
      </c>
      <c r="HXE12075" s="18" t="s">
        <v>9</v>
      </c>
      <c r="HXF12075" s="18" t="s">
        <v>9</v>
      </c>
      <c r="HXG12075" s="18" t="s">
        <v>9</v>
      </c>
      <c r="HXH12075" s="18" t="s">
        <v>9</v>
      </c>
      <c r="HXI12075" s="18" t="s">
        <v>9</v>
      </c>
      <c r="HXJ12075" s="18" t="s">
        <v>9</v>
      </c>
      <c r="HXK12075" s="18" t="s">
        <v>9</v>
      </c>
      <c r="HXL12075" s="18" t="s">
        <v>9</v>
      </c>
      <c r="HXM12075" s="18" t="s">
        <v>9</v>
      </c>
      <c r="HXN12075" s="18" t="s">
        <v>9</v>
      </c>
      <c r="HXO12075" s="18" t="s">
        <v>9</v>
      </c>
      <c r="HXP12075" s="18" t="s">
        <v>9</v>
      </c>
      <c r="HXQ12075" s="18" t="s">
        <v>9</v>
      </c>
      <c r="HXR12075" s="18" t="s">
        <v>9</v>
      </c>
      <c r="HXS12075" s="18" t="s">
        <v>9</v>
      </c>
      <c r="HXT12075" s="18" t="s">
        <v>9</v>
      </c>
      <c r="HXU12075" s="18" t="s">
        <v>9</v>
      </c>
      <c r="HXV12075" s="18" t="s">
        <v>9</v>
      </c>
      <c r="HXW12075" s="18" t="s">
        <v>9</v>
      </c>
      <c r="HXX12075" s="18" t="s">
        <v>9</v>
      </c>
      <c r="HXY12075" s="18" t="s">
        <v>9</v>
      </c>
      <c r="HXZ12075" s="18" t="s">
        <v>9</v>
      </c>
      <c r="HYA12075" s="18" t="s">
        <v>9</v>
      </c>
      <c r="HYB12075" s="18" t="s">
        <v>9</v>
      </c>
      <c r="HYC12075" s="18" t="s">
        <v>9</v>
      </c>
      <c r="HYD12075" s="18" t="s">
        <v>9</v>
      </c>
      <c r="HYE12075" s="18" t="s">
        <v>9</v>
      </c>
      <c r="HYF12075" s="18" t="s">
        <v>9</v>
      </c>
      <c r="HYG12075" s="18" t="s">
        <v>9</v>
      </c>
      <c r="HYH12075" s="18" t="s">
        <v>9</v>
      </c>
      <c r="HYI12075" s="18" t="s">
        <v>9</v>
      </c>
      <c r="HYJ12075" s="18" t="s">
        <v>9</v>
      </c>
      <c r="HYK12075" s="18" t="s">
        <v>9</v>
      </c>
      <c r="HYL12075" s="18" t="s">
        <v>9</v>
      </c>
      <c r="HYM12075" s="18" t="s">
        <v>9</v>
      </c>
      <c r="HYN12075" s="18" t="s">
        <v>9</v>
      </c>
      <c r="HYO12075" s="18" t="s">
        <v>9</v>
      </c>
      <c r="HYP12075" s="18" t="s">
        <v>9</v>
      </c>
      <c r="HYQ12075" s="18" t="s">
        <v>9</v>
      </c>
      <c r="HYR12075" s="18" t="s">
        <v>9</v>
      </c>
      <c r="HYS12075" s="18" t="s">
        <v>9</v>
      </c>
      <c r="HYT12075" s="18" t="s">
        <v>9</v>
      </c>
      <c r="HYU12075" s="18" t="s">
        <v>9</v>
      </c>
      <c r="HYV12075" s="18" t="s">
        <v>9</v>
      </c>
      <c r="HYW12075" s="18" t="s">
        <v>9</v>
      </c>
      <c r="HYX12075" s="18" t="s">
        <v>9</v>
      </c>
      <c r="HYY12075" s="18" t="s">
        <v>9</v>
      </c>
      <c r="HYZ12075" s="18" t="s">
        <v>9</v>
      </c>
      <c r="HZA12075" s="18" t="s">
        <v>9</v>
      </c>
      <c r="HZB12075" s="18" t="s">
        <v>9</v>
      </c>
      <c r="HZC12075" s="18" t="s">
        <v>9</v>
      </c>
      <c r="HZD12075" s="18" t="s">
        <v>9</v>
      </c>
      <c r="HZE12075" s="18" t="s">
        <v>9</v>
      </c>
      <c r="HZF12075" s="18" t="s">
        <v>9</v>
      </c>
      <c r="HZG12075" s="18" t="s">
        <v>9</v>
      </c>
      <c r="HZH12075" s="18" t="s">
        <v>9</v>
      </c>
      <c r="HZI12075" s="18" t="s">
        <v>9</v>
      </c>
      <c r="HZJ12075" s="18" t="s">
        <v>9</v>
      </c>
      <c r="HZK12075" s="18" t="s">
        <v>9</v>
      </c>
      <c r="HZL12075" s="18" t="s">
        <v>9</v>
      </c>
      <c r="HZM12075" s="18" t="s">
        <v>9</v>
      </c>
      <c r="HZN12075" s="18" t="s">
        <v>9</v>
      </c>
      <c r="HZO12075" s="18" t="s">
        <v>9</v>
      </c>
      <c r="HZP12075" s="18" t="s">
        <v>9</v>
      </c>
      <c r="HZQ12075" s="18" t="s">
        <v>9</v>
      </c>
      <c r="HZR12075" s="18" t="s">
        <v>9</v>
      </c>
      <c r="HZS12075" s="18" t="s">
        <v>9</v>
      </c>
      <c r="HZT12075" s="18" t="s">
        <v>9</v>
      </c>
      <c r="HZU12075" s="18" t="s">
        <v>9</v>
      </c>
      <c r="HZV12075" s="18" t="s">
        <v>9</v>
      </c>
      <c r="HZW12075" s="18" t="s">
        <v>9</v>
      </c>
      <c r="HZX12075" s="18" t="s">
        <v>9</v>
      </c>
      <c r="HZY12075" s="18" t="s">
        <v>9</v>
      </c>
      <c r="HZZ12075" s="18" t="s">
        <v>9</v>
      </c>
      <c r="IAA12075" s="18" t="s">
        <v>9</v>
      </c>
      <c r="IAB12075" s="18" t="s">
        <v>9</v>
      </c>
      <c r="IAC12075" s="18" t="s">
        <v>9</v>
      </c>
      <c r="IAD12075" s="18" t="s">
        <v>9</v>
      </c>
      <c r="IAE12075" s="18" t="s">
        <v>9</v>
      </c>
      <c r="IAF12075" s="18" t="s">
        <v>9</v>
      </c>
      <c r="IAG12075" s="18" t="s">
        <v>9</v>
      </c>
      <c r="IAH12075" s="18" t="s">
        <v>9</v>
      </c>
      <c r="IAI12075" s="18" t="s">
        <v>9</v>
      </c>
      <c r="IAJ12075" s="18" t="s">
        <v>9</v>
      </c>
      <c r="IAK12075" s="18" t="s">
        <v>9</v>
      </c>
      <c r="IAL12075" s="18" t="s">
        <v>9</v>
      </c>
      <c r="IAM12075" s="18" t="s">
        <v>9</v>
      </c>
      <c r="IAN12075" s="18" t="s">
        <v>9</v>
      </c>
      <c r="IAO12075" s="18" t="s">
        <v>9</v>
      </c>
      <c r="IAP12075" s="18" t="s">
        <v>9</v>
      </c>
      <c r="IAQ12075" s="18" t="s">
        <v>9</v>
      </c>
      <c r="IAR12075" s="18" t="s">
        <v>9</v>
      </c>
      <c r="IAS12075" s="18" t="s">
        <v>9</v>
      </c>
      <c r="IAT12075" s="18" t="s">
        <v>9</v>
      </c>
      <c r="IAU12075" s="18" t="s">
        <v>9</v>
      </c>
      <c r="IAV12075" s="18" t="s">
        <v>9</v>
      </c>
      <c r="IAW12075" s="18" t="s">
        <v>9</v>
      </c>
      <c r="IAX12075" s="18" t="s">
        <v>9</v>
      </c>
      <c r="IAY12075" s="18" t="s">
        <v>9</v>
      </c>
      <c r="IAZ12075" s="18" t="s">
        <v>9</v>
      </c>
      <c r="IBA12075" s="18" t="s">
        <v>9</v>
      </c>
      <c r="IBB12075" s="18" t="s">
        <v>9</v>
      </c>
      <c r="IBC12075" s="18" t="s">
        <v>9</v>
      </c>
      <c r="IBD12075" s="18" t="s">
        <v>9</v>
      </c>
      <c r="IBE12075" s="18" t="s">
        <v>9</v>
      </c>
      <c r="IBF12075" s="18" t="s">
        <v>9</v>
      </c>
      <c r="IBG12075" s="18" t="s">
        <v>9</v>
      </c>
      <c r="IBH12075" s="18" t="s">
        <v>9</v>
      </c>
      <c r="IBI12075" s="18" t="s">
        <v>9</v>
      </c>
      <c r="IBJ12075" s="18" t="s">
        <v>9</v>
      </c>
      <c r="IBK12075" s="18" t="s">
        <v>9</v>
      </c>
      <c r="IBL12075" s="18" t="s">
        <v>9</v>
      </c>
      <c r="IBM12075" s="18" t="s">
        <v>9</v>
      </c>
      <c r="IBN12075" s="18" t="s">
        <v>9</v>
      </c>
      <c r="IBO12075" s="18" t="s">
        <v>9</v>
      </c>
      <c r="IBP12075" s="18" t="s">
        <v>9</v>
      </c>
      <c r="IBQ12075" s="18" t="s">
        <v>9</v>
      </c>
      <c r="IBR12075" s="18" t="s">
        <v>9</v>
      </c>
      <c r="IBS12075" s="18" t="s">
        <v>9</v>
      </c>
      <c r="IBT12075" s="18" t="s">
        <v>9</v>
      </c>
      <c r="IBU12075" s="18" t="s">
        <v>9</v>
      </c>
      <c r="IBV12075" s="18" t="s">
        <v>9</v>
      </c>
      <c r="IBW12075" s="18" t="s">
        <v>9</v>
      </c>
      <c r="IBX12075" s="18" t="s">
        <v>9</v>
      </c>
      <c r="IBY12075" s="18" t="s">
        <v>9</v>
      </c>
      <c r="IBZ12075" s="18" t="s">
        <v>9</v>
      </c>
      <c r="ICA12075" s="18" t="s">
        <v>9</v>
      </c>
      <c r="ICB12075" s="18" t="s">
        <v>9</v>
      </c>
      <c r="ICC12075" s="18" t="s">
        <v>9</v>
      </c>
      <c r="ICD12075" s="18" t="s">
        <v>9</v>
      </c>
      <c r="ICE12075" s="18" t="s">
        <v>9</v>
      </c>
      <c r="ICF12075" s="18" t="s">
        <v>9</v>
      </c>
      <c r="ICG12075" s="18" t="s">
        <v>9</v>
      </c>
      <c r="ICH12075" s="18" t="s">
        <v>9</v>
      </c>
      <c r="ICI12075" s="18" t="s">
        <v>9</v>
      </c>
      <c r="ICJ12075" s="18" t="s">
        <v>9</v>
      </c>
      <c r="ICK12075" s="18" t="s">
        <v>9</v>
      </c>
      <c r="ICL12075" s="18" t="s">
        <v>9</v>
      </c>
      <c r="ICM12075" s="18" t="s">
        <v>9</v>
      </c>
      <c r="ICN12075" s="18" t="s">
        <v>9</v>
      </c>
      <c r="ICO12075" s="18" t="s">
        <v>9</v>
      </c>
      <c r="ICP12075" s="18" t="s">
        <v>9</v>
      </c>
      <c r="ICQ12075" s="18" t="s">
        <v>9</v>
      </c>
      <c r="ICR12075" s="18" t="s">
        <v>9</v>
      </c>
      <c r="ICS12075" s="18" t="s">
        <v>9</v>
      </c>
      <c r="ICT12075" s="18" t="s">
        <v>9</v>
      </c>
      <c r="ICU12075" s="18" t="s">
        <v>9</v>
      </c>
      <c r="ICV12075" s="18" t="s">
        <v>9</v>
      </c>
      <c r="ICW12075" s="18" t="s">
        <v>9</v>
      </c>
      <c r="ICX12075" s="18" t="s">
        <v>9</v>
      </c>
      <c r="ICY12075" s="18" t="s">
        <v>9</v>
      </c>
      <c r="ICZ12075" s="18" t="s">
        <v>9</v>
      </c>
      <c r="IDA12075" s="18" t="s">
        <v>9</v>
      </c>
      <c r="IDB12075" s="18" t="s">
        <v>9</v>
      </c>
      <c r="IDC12075" s="18" t="s">
        <v>9</v>
      </c>
      <c r="IDD12075" s="18" t="s">
        <v>9</v>
      </c>
      <c r="IDE12075" s="18" t="s">
        <v>9</v>
      </c>
      <c r="IDF12075" s="18" t="s">
        <v>9</v>
      </c>
      <c r="IDG12075" s="18" t="s">
        <v>9</v>
      </c>
      <c r="IDH12075" s="18" t="s">
        <v>9</v>
      </c>
      <c r="IDI12075" s="18" t="s">
        <v>9</v>
      </c>
      <c r="IDJ12075" s="18" t="s">
        <v>9</v>
      </c>
      <c r="IDK12075" s="18" t="s">
        <v>9</v>
      </c>
      <c r="IDL12075" s="18" t="s">
        <v>9</v>
      </c>
      <c r="IDM12075" s="18" t="s">
        <v>9</v>
      </c>
      <c r="IDN12075" s="18" t="s">
        <v>9</v>
      </c>
      <c r="IDO12075" s="18" t="s">
        <v>9</v>
      </c>
      <c r="IDP12075" s="18" t="s">
        <v>9</v>
      </c>
      <c r="IDQ12075" s="18" t="s">
        <v>9</v>
      </c>
      <c r="IDR12075" s="18" t="s">
        <v>9</v>
      </c>
      <c r="IDS12075" s="18" t="s">
        <v>9</v>
      </c>
      <c r="IDT12075" s="18" t="s">
        <v>9</v>
      </c>
      <c r="IDU12075" s="18" t="s">
        <v>9</v>
      </c>
      <c r="IDV12075" s="18" t="s">
        <v>9</v>
      </c>
      <c r="IDW12075" s="18" t="s">
        <v>9</v>
      </c>
      <c r="IDX12075" s="18" t="s">
        <v>9</v>
      </c>
      <c r="IDY12075" s="18" t="s">
        <v>9</v>
      </c>
      <c r="IDZ12075" s="18" t="s">
        <v>9</v>
      </c>
      <c r="IEA12075" s="18" t="s">
        <v>9</v>
      </c>
      <c r="IEB12075" s="18" t="s">
        <v>9</v>
      </c>
      <c r="IEC12075" s="18" t="s">
        <v>9</v>
      </c>
      <c r="IED12075" s="18" t="s">
        <v>9</v>
      </c>
      <c r="IEE12075" s="18" t="s">
        <v>9</v>
      </c>
      <c r="IEF12075" s="18" t="s">
        <v>9</v>
      </c>
      <c r="IEG12075" s="18" t="s">
        <v>9</v>
      </c>
      <c r="IEH12075" s="18" t="s">
        <v>9</v>
      </c>
      <c r="IEI12075" s="18" t="s">
        <v>9</v>
      </c>
      <c r="IEJ12075" s="18" t="s">
        <v>9</v>
      </c>
      <c r="IEK12075" s="18" t="s">
        <v>9</v>
      </c>
      <c r="IEL12075" s="18" t="s">
        <v>9</v>
      </c>
      <c r="IEM12075" s="18" t="s">
        <v>9</v>
      </c>
      <c r="IEN12075" s="18" t="s">
        <v>9</v>
      </c>
      <c r="IEO12075" s="18" t="s">
        <v>9</v>
      </c>
      <c r="IEP12075" s="18" t="s">
        <v>9</v>
      </c>
      <c r="IEQ12075" s="18" t="s">
        <v>9</v>
      </c>
      <c r="IER12075" s="18" t="s">
        <v>9</v>
      </c>
      <c r="IES12075" s="18" t="s">
        <v>9</v>
      </c>
      <c r="IET12075" s="18" t="s">
        <v>9</v>
      </c>
      <c r="IEU12075" s="18" t="s">
        <v>9</v>
      </c>
      <c r="IEV12075" s="18" t="s">
        <v>9</v>
      </c>
      <c r="IEW12075" s="18" t="s">
        <v>9</v>
      </c>
      <c r="IEX12075" s="18" t="s">
        <v>9</v>
      </c>
      <c r="IEY12075" s="18" t="s">
        <v>9</v>
      </c>
      <c r="IEZ12075" s="18" t="s">
        <v>9</v>
      </c>
      <c r="IFA12075" s="18" t="s">
        <v>9</v>
      </c>
      <c r="IFB12075" s="18" t="s">
        <v>9</v>
      </c>
      <c r="IFC12075" s="18" t="s">
        <v>9</v>
      </c>
      <c r="IFD12075" s="18" t="s">
        <v>9</v>
      </c>
      <c r="IFE12075" s="18" t="s">
        <v>9</v>
      </c>
      <c r="IFF12075" s="18" t="s">
        <v>9</v>
      </c>
      <c r="IFG12075" s="18" t="s">
        <v>9</v>
      </c>
      <c r="IFH12075" s="18" t="s">
        <v>9</v>
      </c>
      <c r="IFI12075" s="18" t="s">
        <v>9</v>
      </c>
      <c r="IFJ12075" s="18" t="s">
        <v>9</v>
      </c>
      <c r="IFK12075" s="18" t="s">
        <v>9</v>
      </c>
      <c r="IFL12075" s="18" t="s">
        <v>9</v>
      </c>
      <c r="IFM12075" s="18" t="s">
        <v>9</v>
      </c>
      <c r="IFN12075" s="18" t="s">
        <v>9</v>
      </c>
      <c r="IFO12075" s="18" t="s">
        <v>9</v>
      </c>
      <c r="IFP12075" s="18" t="s">
        <v>9</v>
      </c>
      <c r="IFQ12075" s="18" t="s">
        <v>9</v>
      </c>
      <c r="IFR12075" s="18" t="s">
        <v>9</v>
      </c>
      <c r="IFS12075" s="18" t="s">
        <v>9</v>
      </c>
      <c r="IFT12075" s="18" t="s">
        <v>9</v>
      </c>
      <c r="IFU12075" s="18" t="s">
        <v>9</v>
      </c>
      <c r="IFV12075" s="18" t="s">
        <v>9</v>
      </c>
      <c r="IFW12075" s="18" t="s">
        <v>9</v>
      </c>
      <c r="IFX12075" s="18" t="s">
        <v>9</v>
      </c>
      <c r="IFY12075" s="18" t="s">
        <v>9</v>
      </c>
      <c r="IFZ12075" s="18" t="s">
        <v>9</v>
      </c>
      <c r="IGA12075" s="18" t="s">
        <v>9</v>
      </c>
      <c r="IGB12075" s="18" t="s">
        <v>9</v>
      </c>
      <c r="IGC12075" s="18" t="s">
        <v>9</v>
      </c>
      <c r="IGD12075" s="18" t="s">
        <v>9</v>
      </c>
      <c r="IGE12075" s="18" t="s">
        <v>9</v>
      </c>
      <c r="IGF12075" s="18" t="s">
        <v>9</v>
      </c>
      <c r="IGG12075" s="18" t="s">
        <v>9</v>
      </c>
      <c r="IGH12075" s="18" t="s">
        <v>9</v>
      </c>
      <c r="IGI12075" s="18" t="s">
        <v>9</v>
      </c>
      <c r="IGJ12075" s="18" t="s">
        <v>9</v>
      </c>
      <c r="IGK12075" s="18" t="s">
        <v>9</v>
      </c>
      <c r="IGL12075" s="18" t="s">
        <v>9</v>
      </c>
      <c r="IGM12075" s="18" t="s">
        <v>9</v>
      </c>
      <c r="IGN12075" s="18" t="s">
        <v>9</v>
      </c>
      <c r="IGO12075" s="18" t="s">
        <v>9</v>
      </c>
      <c r="IGP12075" s="18" t="s">
        <v>9</v>
      </c>
      <c r="IGQ12075" s="18" t="s">
        <v>9</v>
      </c>
      <c r="IGR12075" s="18" t="s">
        <v>9</v>
      </c>
      <c r="IGS12075" s="18" t="s">
        <v>9</v>
      </c>
      <c r="IGT12075" s="18" t="s">
        <v>9</v>
      </c>
      <c r="IGU12075" s="18" t="s">
        <v>9</v>
      </c>
      <c r="IGV12075" s="18" t="s">
        <v>9</v>
      </c>
      <c r="IGW12075" s="18" t="s">
        <v>9</v>
      </c>
      <c r="IGX12075" s="18" t="s">
        <v>9</v>
      </c>
      <c r="IGY12075" s="18" t="s">
        <v>9</v>
      </c>
      <c r="IGZ12075" s="18" t="s">
        <v>9</v>
      </c>
      <c r="IHA12075" s="18" t="s">
        <v>9</v>
      </c>
      <c r="IHB12075" s="18" t="s">
        <v>9</v>
      </c>
      <c r="IHC12075" s="18" t="s">
        <v>9</v>
      </c>
      <c r="IHD12075" s="18" t="s">
        <v>9</v>
      </c>
      <c r="IHE12075" s="18" t="s">
        <v>9</v>
      </c>
      <c r="IHF12075" s="18" t="s">
        <v>9</v>
      </c>
      <c r="IHG12075" s="18" t="s">
        <v>9</v>
      </c>
      <c r="IHH12075" s="18" t="s">
        <v>9</v>
      </c>
      <c r="IHI12075" s="18" t="s">
        <v>9</v>
      </c>
      <c r="IHJ12075" s="18" t="s">
        <v>9</v>
      </c>
      <c r="IHK12075" s="18" t="s">
        <v>9</v>
      </c>
      <c r="IHL12075" s="18" t="s">
        <v>9</v>
      </c>
      <c r="IHM12075" s="18" t="s">
        <v>9</v>
      </c>
      <c r="IHN12075" s="18" t="s">
        <v>9</v>
      </c>
      <c r="IHO12075" s="18" t="s">
        <v>9</v>
      </c>
      <c r="IHP12075" s="18" t="s">
        <v>9</v>
      </c>
      <c r="IHQ12075" s="18" t="s">
        <v>9</v>
      </c>
      <c r="IHR12075" s="18" t="s">
        <v>9</v>
      </c>
      <c r="IHS12075" s="18" t="s">
        <v>9</v>
      </c>
      <c r="IHT12075" s="18" t="s">
        <v>9</v>
      </c>
      <c r="IHU12075" s="18" t="s">
        <v>9</v>
      </c>
      <c r="IHV12075" s="18" t="s">
        <v>9</v>
      </c>
      <c r="IHW12075" s="18" t="s">
        <v>9</v>
      </c>
      <c r="IHX12075" s="18" t="s">
        <v>9</v>
      </c>
      <c r="IHY12075" s="18" t="s">
        <v>9</v>
      </c>
      <c r="IHZ12075" s="18" t="s">
        <v>9</v>
      </c>
      <c r="IIA12075" s="18" t="s">
        <v>9</v>
      </c>
      <c r="IIB12075" s="18" t="s">
        <v>9</v>
      </c>
      <c r="IIC12075" s="18" t="s">
        <v>9</v>
      </c>
      <c r="IID12075" s="18" t="s">
        <v>9</v>
      </c>
      <c r="IIE12075" s="18" t="s">
        <v>9</v>
      </c>
      <c r="IIF12075" s="18" t="s">
        <v>9</v>
      </c>
      <c r="IIG12075" s="18" t="s">
        <v>9</v>
      </c>
      <c r="IIH12075" s="18" t="s">
        <v>9</v>
      </c>
      <c r="III12075" s="18" t="s">
        <v>9</v>
      </c>
      <c r="IIJ12075" s="18" t="s">
        <v>9</v>
      </c>
      <c r="IIK12075" s="18" t="s">
        <v>9</v>
      </c>
      <c r="IIL12075" s="18" t="s">
        <v>9</v>
      </c>
      <c r="IIM12075" s="18" t="s">
        <v>9</v>
      </c>
      <c r="IIN12075" s="18" t="s">
        <v>9</v>
      </c>
      <c r="IIO12075" s="18" t="s">
        <v>9</v>
      </c>
      <c r="IIP12075" s="18" t="s">
        <v>9</v>
      </c>
      <c r="IIQ12075" s="18" t="s">
        <v>9</v>
      </c>
      <c r="IIR12075" s="18" t="s">
        <v>9</v>
      </c>
      <c r="IIS12075" s="18" t="s">
        <v>9</v>
      </c>
      <c r="IIT12075" s="18" t="s">
        <v>9</v>
      </c>
      <c r="IIU12075" s="18" t="s">
        <v>9</v>
      </c>
      <c r="IIV12075" s="18" t="s">
        <v>9</v>
      </c>
      <c r="IIW12075" s="18" t="s">
        <v>9</v>
      </c>
      <c r="IIX12075" s="18" t="s">
        <v>9</v>
      </c>
      <c r="IIY12075" s="18" t="s">
        <v>9</v>
      </c>
      <c r="IIZ12075" s="18" t="s">
        <v>9</v>
      </c>
      <c r="IJA12075" s="18" t="s">
        <v>9</v>
      </c>
      <c r="IJB12075" s="18" t="s">
        <v>9</v>
      </c>
      <c r="IJC12075" s="18" t="s">
        <v>9</v>
      </c>
      <c r="IJD12075" s="18" t="s">
        <v>9</v>
      </c>
      <c r="IJE12075" s="18" t="s">
        <v>9</v>
      </c>
      <c r="IJF12075" s="18" t="s">
        <v>9</v>
      </c>
      <c r="IJG12075" s="18" t="s">
        <v>9</v>
      </c>
      <c r="IJH12075" s="18" t="s">
        <v>9</v>
      </c>
      <c r="IJI12075" s="18" t="s">
        <v>9</v>
      </c>
      <c r="IJJ12075" s="18" t="s">
        <v>9</v>
      </c>
      <c r="IJK12075" s="18" t="s">
        <v>9</v>
      </c>
      <c r="IJL12075" s="18" t="s">
        <v>9</v>
      </c>
      <c r="IJM12075" s="18" t="s">
        <v>9</v>
      </c>
      <c r="IJN12075" s="18" t="s">
        <v>9</v>
      </c>
      <c r="IJO12075" s="18" t="s">
        <v>9</v>
      </c>
      <c r="IJP12075" s="18" t="s">
        <v>9</v>
      </c>
      <c r="IJQ12075" s="18" t="s">
        <v>9</v>
      </c>
      <c r="IJR12075" s="18" t="s">
        <v>9</v>
      </c>
      <c r="IJS12075" s="18" t="s">
        <v>9</v>
      </c>
      <c r="IJT12075" s="18" t="s">
        <v>9</v>
      </c>
      <c r="IJU12075" s="18" t="s">
        <v>9</v>
      </c>
      <c r="IJV12075" s="18" t="s">
        <v>9</v>
      </c>
      <c r="IJW12075" s="18" t="s">
        <v>9</v>
      </c>
      <c r="IJX12075" s="18" t="s">
        <v>9</v>
      </c>
      <c r="IJY12075" s="18" t="s">
        <v>9</v>
      </c>
      <c r="IJZ12075" s="18" t="s">
        <v>9</v>
      </c>
      <c r="IKA12075" s="18" t="s">
        <v>9</v>
      </c>
      <c r="IKB12075" s="18" t="s">
        <v>9</v>
      </c>
      <c r="IKC12075" s="18" t="s">
        <v>9</v>
      </c>
      <c r="IKD12075" s="18" t="s">
        <v>9</v>
      </c>
      <c r="IKE12075" s="18" t="s">
        <v>9</v>
      </c>
      <c r="IKF12075" s="18" t="s">
        <v>9</v>
      </c>
      <c r="IKG12075" s="18" t="s">
        <v>9</v>
      </c>
      <c r="IKH12075" s="18" t="s">
        <v>9</v>
      </c>
      <c r="IKI12075" s="18" t="s">
        <v>9</v>
      </c>
      <c r="IKJ12075" s="18" t="s">
        <v>9</v>
      </c>
      <c r="IKK12075" s="18" t="s">
        <v>9</v>
      </c>
      <c r="IKL12075" s="18" t="s">
        <v>9</v>
      </c>
      <c r="IKM12075" s="18" t="s">
        <v>9</v>
      </c>
      <c r="IKN12075" s="18" t="s">
        <v>9</v>
      </c>
      <c r="IKO12075" s="18" t="s">
        <v>9</v>
      </c>
      <c r="IKP12075" s="18" t="s">
        <v>9</v>
      </c>
      <c r="IKQ12075" s="18" t="s">
        <v>9</v>
      </c>
      <c r="IKR12075" s="18" t="s">
        <v>9</v>
      </c>
      <c r="IKS12075" s="18" t="s">
        <v>9</v>
      </c>
      <c r="IKT12075" s="18" t="s">
        <v>9</v>
      </c>
      <c r="IKU12075" s="18" t="s">
        <v>9</v>
      </c>
      <c r="IKV12075" s="18" t="s">
        <v>9</v>
      </c>
      <c r="IKW12075" s="18" t="s">
        <v>9</v>
      </c>
      <c r="IKX12075" s="18" t="s">
        <v>9</v>
      </c>
      <c r="IKY12075" s="18" t="s">
        <v>9</v>
      </c>
      <c r="IKZ12075" s="18" t="s">
        <v>9</v>
      </c>
      <c r="ILA12075" s="18" t="s">
        <v>9</v>
      </c>
      <c r="ILB12075" s="18" t="s">
        <v>9</v>
      </c>
      <c r="ILC12075" s="18" t="s">
        <v>9</v>
      </c>
      <c r="ILD12075" s="18" t="s">
        <v>9</v>
      </c>
      <c r="ILE12075" s="18" t="s">
        <v>9</v>
      </c>
      <c r="ILF12075" s="18" t="s">
        <v>9</v>
      </c>
      <c r="ILG12075" s="18" t="s">
        <v>9</v>
      </c>
      <c r="ILH12075" s="18" t="s">
        <v>9</v>
      </c>
      <c r="ILI12075" s="18" t="s">
        <v>9</v>
      </c>
      <c r="ILJ12075" s="18" t="s">
        <v>9</v>
      </c>
      <c r="ILK12075" s="18" t="s">
        <v>9</v>
      </c>
      <c r="ILL12075" s="18" t="s">
        <v>9</v>
      </c>
      <c r="ILM12075" s="18" t="s">
        <v>9</v>
      </c>
      <c r="ILN12075" s="18" t="s">
        <v>9</v>
      </c>
      <c r="ILO12075" s="18" t="s">
        <v>9</v>
      </c>
      <c r="ILP12075" s="18" t="s">
        <v>9</v>
      </c>
      <c r="ILQ12075" s="18" t="s">
        <v>9</v>
      </c>
      <c r="ILR12075" s="18" t="s">
        <v>9</v>
      </c>
      <c r="ILS12075" s="18" t="s">
        <v>9</v>
      </c>
      <c r="ILT12075" s="18" t="s">
        <v>9</v>
      </c>
      <c r="ILU12075" s="18" t="s">
        <v>9</v>
      </c>
      <c r="ILV12075" s="18" t="s">
        <v>9</v>
      </c>
      <c r="ILW12075" s="18" t="s">
        <v>9</v>
      </c>
      <c r="ILX12075" s="18" t="s">
        <v>9</v>
      </c>
      <c r="ILY12075" s="18" t="s">
        <v>9</v>
      </c>
      <c r="ILZ12075" s="18" t="s">
        <v>9</v>
      </c>
      <c r="IMA12075" s="18" t="s">
        <v>9</v>
      </c>
      <c r="IMB12075" s="18" t="s">
        <v>9</v>
      </c>
      <c r="IMC12075" s="18" t="s">
        <v>9</v>
      </c>
      <c r="IMD12075" s="18" t="s">
        <v>9</v>
      </c>
      <c r="IME12075" s="18" t="s">
        <v>9</v>
      </c>
      <c r="IMF12075" s="18" t="s">
        <v>9</v>
      </c>
      <c r="IMG12075" s="18" t="s">
        <v>9</v>
      </c>
      <c r="IMH12075" s="18" t="s">
        <v>9</v>
      </c>
      <c r="IMI12075" s="18" t="s">
        <v>9</v>
      </c>
      <c r="IMJ12075" s="18" t="s">
        <v>9</v>
      </c>
      <c r="IMK12075" s="18" t="s">
        <v>9</v>
      </c>
      <c r="IML12075" s="18" t="s">
        <v>9</v>
      </c>
      <c r="IMM12075" s="18" t="s">
        <v>9</v>
      </c>
      <c r="IMN12075" s="18" t="s">
        <v>9</v>
      </c>
      <c r="IMO12075" s="18" t="s">
        <v>9</v>
      </c>
      <c r="IMP12075" s="18" t="s">
        <v>9</v>
      </c>
      <c r="IMQ12075" s="18" t="s">
        <v>9</v>
      </c>
      <c r="IMR12075" s="18" t="s">
        <v>9</v>
      </c>
      <c r="IMS12075" s="18" t="s">
        <v>9</v>
      </c>
      <c r="IMT12075" s="18" t="s">
        <v>9</v>
      </c>
      <c r="IMU12075" s="18" t="s">
        <v>9</v>
      </c>
      <c r="IMV12075" s="18" t="s">
        <v>9</v>
      </c>
      <c r="IMW12075" s="18" t="s">
        <v>9</v>
      </c>
      <c r="IMX12075" s="18" t="s">
        <v>9</v>
      </c>
      <c r="IMY12075" s="18" t="s">
        <v>9</v>
      </c>
      <c r="IMZ12075" s="18" t="s">
        <v>9</v>
      </c>
      <c r="INA12075" s="18" t="s">
        <v>9</v>
      </c>
      <c r="INB12075" s="18" t="s">
        <v>9</v>
      </c>
      <c r="INC12075" s="18" t="s">
        <v>9</v>
      </c>
      <c r="IND12075" s="18" t="s">
        <v>9</v>
      </c>
      <c r="INE12075" s="18" t="s">
        <v>9</v>
      </c>
      <c r="INF12075" s="18" t="s">
        <v>9</v>
      </c>
      <c r="ING12075" s="18" t="s">
        <v>9</v>
      </c>
      <c r="INH12075" s="18" t="s">
        <v>9</v>
      </c>
      <c r="INI12075" s="18" t="s">
        <v>9</v>
      </c>
      <c r="INJ12075" s="18" t="s">
        <v>9</v>
      </c>
      <c r="INK12075" s="18" t="s">
        <v>9</v>
      </c>
      <c r="INL12075" s="18" t="s">
        <v>9</v>
      </c>
      <c r="INM12075" s="18" t="s">
        <v>9</v>
      </c>
      <c r="INN12075" s="18" t="s">
        <v>9</v>
      </c>
      <c r="INO12075" s="18" t="s">
        <v>9</v>
      </c>
      <c r="INP12075" s="18" t="s">
        <v>9</v>
      </c>
      <c r="INQ12075" s="18" t="s">
        <v>9</v>
      </c>
      <c r="INR12075" s="18" t="s">
        <v>9</v>
      </c>
      <c r="INS12075" s="18" t="s">
        <v>9</v>
      </c>
      <c r="INT12075" s="18" t="s">
        <v>9</v>
      </c>
      <c r="INU12075" s="18" t="s">
        <v>9</v>
      </c>
      <c r="INV12075" s="18" t="s">
        <v>9</v>
      </c>
      <c r="INW12075" s="18" t="s">
        <v>9</v>
      </c>
      <c r="INX12075" s="18" t="s">
        <v>9</v>
      </c>
      <c r="INY12075" s="18" t="s">
        <v>9</v>
      </c>
      <c r="INZ12075" s="18" t="s">
        <v>9</v>
      </c>
      <c r="IOA12075" s="18" t="s">
        <v>9</v>
      </c>
      <c r="IOB12075" s="18" t="s">
        <v>9</v>
      </c>
      <c r="IOC12075" s="18" t="s">
        <v>9</v>
      </c>
      <c r="IOD12075" s="18" t="s">
        <v>9</v>
      </c>
      <c r="IOE12075" s="18" t="s">
        <v>9</v>
      </c>
      <c r="IOF12075" s="18" t="s">
        <v>9</v>
      </c>
      <c r="IOG12075" s="18" t="s">
        <v>9</v>
      </c>
      <c r="IOH12075" s="18" t="s">
        <v>9</v>
      </c>
      <c r="IOI12075" s="18" t="s">
        <v>9</v>
      </c>
      <c r="IOJ12075" s="18" t="s">
        <v>9</v>
      </c>
      <c r="IOK12075" s="18" t="s">
        <v>9</v>
      </c>
      <c r="IOL12075" s="18" t="s">
        <v>9</v>
      </c>
      <c r="IOM12075" s="18" t="s">
        <v>9</v>
      </c>
      <c r="ION12075" s="18" t="s">
        <v>9</v>
      </c>
      <c r="IOO12075" s="18" t="s">
        <v>9</v>
      </c>
      <c r="IOP12075" s="18" t="s">
        <v>9</v>
      </c>
      <c r="IOQ12075" s="18" t="s">
        <v>9</v>
      </c>
      <c r="IOR12075" s="18" t="s">
        <v>9</v>
      </c>
      <c r="IOS12075" s="18" t="s">
        <v>9</v>
      </c>
      <c r="IOT12075" s="18" t="s">
        <v>9</v>
      </c>
      <c r="IOU12075" s="18" t="s">
        <v>9</v>
      </c>
      <c r="IOV12075" s="18" t="s">
        <v>9</v>
      </c>
      <c r="IOW12075" s="18" t="s">
        <v>9</v>
      </c>
      <c r="IOX12075" s="18" t="s">
        <v>9</v>
      </c>
      <c r="IOY12075" s="18" t="s">
        <v>9</v>
      </c>
      <c r="IOZ12075" s="18" t="s">
        <v>9</v>
      </c>
      <c r="IPA12075" s="18" t="s">
        <v>9</v>
      </c>
      <c r="IPB12075" s="18" t="s">
        <v>9</v>
      </c>
      <c r="IPC12075" s="18" t="s">
        <v>9</v>
      </c>
      <c r="IPD12075" s="18" t="s">
        <v>9</v>
      </c>
      <c r="IPE12075" s="18" t="s">
        <v>9</v>
      </c>
      <c r="IPF12075" s="18" t="s">
        <v>9</v>
      </c>
      <c r="IPG12075" s="18" t="s">
        <v>9</v>
      </c>
      <c r="IPH12075" s="18" t="s">
        <v>9</v>
      </c>
      <c r="IPI12075" s="18" t="s">
        <v>9</v>
      </c>
      <c r="IPJ12075" s="18" t="s">
        <v>9</v>
      </c>
      <c r="IPK12075" s="18" t="s">
        <v>9</v>
      </c>
      <c r="IPL12075" s="18" t="s">
        <v>9</v>
      </c>
      <c r="IPM12075" s="18" t="s">
        <v>9</v>
      </c>
      <c r="IPN12075" s="18" t="s">
        <v>9</v>
      </c>
      <c r="IPO12075" s="18" t="s">
        <v>9</v>
      </c>
      <c r="IPP12075" s="18" t="s">
        <v>9</v>
      </c>
      <c r="IPQ12075" s="18" t="s">
        <v>9</v>
      </c>
      <c r="IPR12075" s="18" t="s">
        <v>9</v>
      </c>
      <c r="IPS12075" s="18" t="s">
        <v>9</v>
      </c>
      <c r="IPT12075" s="18" t="s">
        <v>9</v>
      </c>
      <c r="IPU12075" s="18" t="s">
        <v>9</v>
      </c>
      <c r="IPV12075" s="18" t="s">
        <v>9</v>
      </c>
      <c r="IPW12075" s="18" t="s">
        <v>9</v>
      </c>
      <c r="IPX12075" s="18" t="s">
        <v>9</v>
      </c>
      <c r="IPY12075" s="18" t="s">
        <v>9</v>
      </c>
      <c r="IPZ12075" s="18" t="s">
        <v>9</v>
      </c>
      <c r="IQA12075" s="18" t="s">
        <v>9</v>
      </c>
      <c r="IQB12075" s="18" t="s">
        <v>9</v>
      </c>
      <c r="IQC12075" s="18" t="s">
        <v>9</v>
      </c>
      <c r="IQD12075" s="18" t="s">
        <v>9</v>
      </c>
      <c r="IQE12075" s="18" t="s">
        <v>9</v>
      </c>
      <c r="IQF12075" s="18" t="s">
        <v>9</v>
      </c>
      <c r="IQG12075" s="18" t="s">
        <v>9</v>
      </c>
      <c r="IQH12075" s="18" t="s">
        <v>9</v>
      </c>
      <c r="IQI12075" s="18" t="s">
        <v>9</v>
      </c>
      <c r="IQJ12075" s="18" t="s">
        <v>9</v>
      </c>
      <c r="IQK12075" s="18" t="s">
        <v>9</v>
      </c>
      <c r="IQL12075" s="18" t="s">
        <v>9</v>
      </c>
      <c r="IQM12075" s="18" t="s">
        <v>9</v>
      </c>
      <c r="IQN12075" s="18" t="s">
        <v>9</v>
      </c>
      <c r="IQO12075" s="18" t="s">
        <v>9</v>
      </c>
      <c r="IQP12075" s="18" t="s">
        <v>9</v>
      </c>
      <c r="IQQ12075" s="18" t="s">
        <v>9</v>
      </c>
      <c r="IQR12075" s="18" t="s">
        <v>9</v>
      </c>
      <c r="IQS12075" s="18" t="s">
        <v>9</v>
      </c>
      <c r="IQT12075" s="18" t="s">
        <v>9</v>
      </c>
      <c r="IQU12075" s="18" t="s">
        <v>9</v>
      </c>
      <c r="IQV12075" s="18" t="s">
        <v>9</v>
      </c>
      <c r="IQW12075" s="18" t="s">
        <v>9</v>
      </c>
      <c r="IQX12075" s="18" t="s">
        <v>9</v>
      </c>
      <c r="IQY12075" s="18" t="s">
        <v>9</v>
      </c>
      <c r="IQZ12075" s="18" t="s">
        <v>9</v>
      </c>
      <c r="IRA12075" s="18" t="s">
        <v>9</v>
      </c>
      <c r="IRB12075" s="18" t="s">
        <v>9</v>
      </c>
      <c r="IRC12075" s="18" t="s">
        <v>9</v>
      </c>
      <c r="IRD12075" s="18" t="s">
        <v>9</v>
      </c>
      <c r="IRE12075" s="18" t="s">
        <v>9</v>
      </c>
      <c r="IRF12075" s="18" t="s">
        <v>9</v>
      </c>
      <c r="IRG12075" s="18" t="s">
        <v>9</v>
      </c>
      <c r="IRH12075" s="18" t="s">
        <v>9</v>
      </c>
      <c r="IRI12075" s="18" t="s">
        <v>9</v>
      </c>
      <c r="IRJ12075" s="18" t="s">
        <v>9</v>
      </c>
      <c r="IRK12075" s="18" t="s">
        <v>9</v>
      </c>
      <c r="IRL12075" s="18" t="s">
        <v>9</v>
      </c>
      <c r="IRM12075" s="18" t="s">
        <v>9</v>
      </c>
      <c r="IRN12075" s="18" t="s">
        <v>9</v>
      </c>
      <c r="IRO12075" s="18" t="s">
        <v>9</v>
      </c>
      <c r="IRP12075" s="18" t="s">
        <v>9</v>
      </c>
      <c r="IRQ12075" s="18" t="s">
        <v>9</v>
      </c>
      <c r="IRR12075" s="18" t="s">
        <v>9</v>
      </c>
      <c r="IRS12075" s="18" t="s">
        <v>9</v>
      </c>
      <c r="IRT12075" s="18" t="s">
        <v>9</v>
      </c>
      <c r="IRU12075" s="18" t="s">
        <v>9</v>
      </c>
      <c r="IRV12075" s="18" t="s">
        <v>9</v>
      </c>
      <c r="IRW12075" s="18" t="s">
        <v>9</v>
      </c>
      <c r="IRX12075" s="18" t="s">
        <v>9</v>
      </c>
      <c r="IRY12075" s="18" t="s">
        <v>9</v>
      </c>
      <c r="IRZ12075" s="18" t="s">
        <v>9</v>
      </c>
      <c r="ISA12075" s="18" t="s">
        <v>9</v>
      </c>
      <c r="ISB12075" s="18" t="s">
        <v>9</v>
      </c>
      <c r="ISC12075" s="18" t="s">
        <v>9</v>
      </c>
      <c r="ISD12075" s="18" t="s">
        <v>9</v>
      </c>
      <c r="ISE12075" s="18" t="s">
        <v>9</v>
      </c>
      <c r="ISF12075" s="18" t="s">
        <v>9</v>
      </c>
      <c r="ISG12075" s="18" t="s">
        <v>9</v>
      </c>
      <c r="ISH12075" s="18" t="s">
        <v>9</v>
      </c>
      <c r="ISI12075" s="18" t="s">
        <v>9</v>
      </c>
      <c r="ISJ12075" s="18" t="s">
        <v>9</v>
      </c>
      <c r="ISK12075" s="18" t="s">
        <v>9</v>
      </c>
      <c r="ISL12075" s="18" t="s">
        <v>9</v>
      </c>
      <c r="ISM12075" s="18" t="s">
        <v>9</v>
      </c>
      <c r="ISN12075" s="18" t="s">
        <v>9</v>
      </c>
      <c r="ISO12075" s="18" t="s">
        <v>9</v>
      </c>
      <c r="ISP12075" s="18" t="s">
        <v>9</v>
      </c>
      <c r="ISQ12075" s="18" t="s">
        <v>9</v>
      </c>
      <c r="ISR12075" s="18" t="s">
        <v>9</v>
      </c>
      <c r="ISS12075" s="18" t="s">
        <v>9</v>
      </c>
      <c r="IST12075" s="18" t="s">
        <v>9</v>
      </c>
      <c r="ISU12075" s="18" t="s">
        <v>9</v>
      </c>
      <c r="ISV12075" s="18" t="s">
        <v>9</v>
      </c>
      <c r="ISW12075" s="18" t="s">
        <v>9</v>
      </c>
      <c r="ISX12075" s="18" t="s">
        <v>9</v>
      </c>
      <c r="ISY12075" s="18" t="s">
        <v>9</v>
      </c>
      <c r="ISZ12075" s="18" t="s">
        <v>9</v>
      </c>
      <c r="ITA12075" s="18" t="s">
        <v>9</v>
      </c>
      <c r="ITB12075" s="18" t="s">
        <v>9</v>
      </c>
      <c r="ITC12075" s="18" t="s">
        <v>9</v>
      </c>
      <c r="ITD12075" s="18" t="s">
        <v>9</v>
      </c>
      <c r="ITE12075" s="18" t="s">
        <v>9</v>
      </c>
      <c r="ITF12075" s="18" t="s">
        <v>9</v>
      </c>
      <c r="ITG12075" s="18" t="s">
        <v>9</v>
      </c>
      <c r="ITH12075" s="18" t="s">
        <v>9</v>
      </c>
      <c r="ITI12075" s="18" t="s">
        <v>9</v>
      </c>
      <c r="ITJ12075" s="18" t="s">
        <v>9</v>
      </c>
      <c r="ITK12075" s="18" t="s">
        <v>9</v>
      </c>
      <c r="ITL12075" s="18" t="s">
        <v>9</v>
      </c>
      <c r="ITM12075" s="18" t="s">
        <v>9</v>
      </c>
      <c r="ITN12075" s="18" t="s">
        <v>9</v>
      </c>
      <c r="ITO12075" s="18" t="s">
        <v>9</v>
      </c>
      <c r="ITP12075" s="18" t="s">
        <v>9</v>
      </c>
      <c r="ITQ12075" s="18" t="s">
        <v>9</v>
      </c>
      <c r="ITR12075" s="18" t="s">
        <v>9</v>
      </c>
      <c r="ITS12075" s="18" t="s">
        <v>9</v>
      </c>
      <c r="ITT12075" s="18" t="s">
        <v>9</v>
      </c>
      <c r="ITU12075" s="18" t="s">
        <v>9</v>
      </c>
      <c r="ITV12075" s="18" t="s">
        <v>9</v>
      </c>
      <c r="ITW12075" s="18" t="s">
        <v>9</v>
      </c>
      <c r="ITX12075" s="18" t="s">
        <v>9</v>
      </c>
      <c r="ITY12075" s="18" t="s">
        <v>9</v>
      </c>
      <c r="ITZ12075" s="18" t="s">
        <v>9</v>
      </c>
      <c r="IUA12075" s="18" t="s">
        <v>9</v>
      </c>
      <c r="IUB12075" s="18" t="s">
        <v>9</v>
      </c>
      <c r="IUC12075" s="18" t="s">
        <v>9</v>
      </c>
      <c r="IUD12075" s="18" t="s">
        <v>9</v>
      </c>
      <c r="IUE12075" s="18" t="s">
        <v>9</v>
      </c>
      <c r="IUF12075" s="18" t="s">
        <v>9</v>
      </c>
      <c r="IUG12075" s="18" t="s">
        <v>9</v>
      </c>
      <c r="IUH12075" s="18" t="s">
        <v>9</v>
      </c>
      <c r="IUI12075" s="18" t="s">
        <v>9</v>
      </c>
      <c r="IUJ12075" s="18" t="s">
        <v>9</v>
      </c>
      <c r="IUK12075" s="18" t="s">
        <v>9</v>
      </c>
      <c r="IUL12075" s="18" t="s">
        <v>9</v>
      </c>
      <c r="IUM12075" s="18" t="s">
        <v>9</v>
      </c>
      <c r="IUN12075" s="18" t="s">
        <v>9</v>
      </c>
      <c r="IUO12075" s="18" t="s">
        <v>9</v>
      </c>
      <c r="IUP12075" s="18" t="s">
        <v>9</v>
      </c>
      <c r="IUQ12075" s="18" t="s">
        <v>9</v>
      </c>
      <c r="IUR12075" s="18" t="s">
        <v>9</v>
      </c>
      <c r="IUS12075" s="18" t="s">
        <v>9</v>
      </c>
      <c r="IUT12075" s="18" t="s">
        <v>9</v>
      </c>
      <c r="IUU12075" s="18" t="s">
        <v>9</v>
      </c>
      <c r="IUV12075" s="18" t="s">
        <v>9</v>
      </c>
      <c r="IUW12075" s="18" t="s">
        <v>9</v>
      </c>
      <c r="IUX12075" s="18" t="s">
        <v>9</v>
      </c>
      <c r="IUY12075" s="18" t="s">
        <v>9</v>
      </c>
      <c r="IUZ12075" s="18" t="s">
        <v>9</v>
      </c>
      <c r="IVA12075" s="18" t="s">
        <v>9</v>
      </c>
      <c r="IVB12075" s="18" t="s">
        <v>9</v>
      </c>
      <c r="IVC12075" s="18" t="s">
        <v>9</v>
      </c>
      <c r="IVD12075" s="18" t="s">
        <v>9</v>
      </c>
      <c r="IVE12075" s="18" t="s">
        <v>9</v>
      </c>
      <c r="IVF12075" s="18" t="s">
        <v>9</v>
      </c>
      <c r="IVG12075" s="18" t="s">
        <v>9</v>
      </c>
      <c r="IVH12075" s="18" t="s">
        <v>9</v>
      </c>
      <c r="IVI12075" s="18" t="s">
        <v>9</v>
      </c>
      <c r="IVJ12075" s="18" t="s">
        <v>9</v>
      </c>
      <c r="IVK12075" s="18" t="s">
        <v>9</v>
      </c>
      <c r="IVL12075" s="18" t="s">
        <v>9</v>
      </c>
      <c r="IVM12075" s="18" t="s">
        <v>9</v>
      </c>
      <c r="IVN12075" s="18" t="s">
        <v>9</v>
      </c>
      <c r="IVO12075" s="18" t="s">
        <v>9</v>
      </c>
      <c r="IVP12075" s="18" t="s">
        <v>9</v>
      </c>
      <c r="IVQ12075" s="18" t="s">
        <v>9</v>
      </c>
      <c r="IVR12075" s="18" t="s">
        <v>9</v>
      </c>
      <c r="IVS12075" s="18" t="s">
        <v>9</v>
      </c>
      <c r="IVT12075" s="18" t="s">
        <v>9</v>
      </c>
      <c r="IVU12075" s="18" t="s">
        <v>9</v>
      </c>
      <c r="IVV12075" s="18" t="s">
        <v>9</v>
      </c>
      <c r="IVW12075" s="18" t="s">
        <v>9</v>
      </c>
      <c r="IVX12075" s="18" t="s">
        <v>9</v>
      </c>
      <c r="IVY12075" s="18" t="s">
        <v>9</v>
      </c>
      <c r="IVZ12075" s="18" t="s">
        <v>9</v>
      </c>
      <c r="IWA12075" s="18" t="s">
        <v>9</v>
      </c>
      <c r="IWB12075" s="18" t="s">
        <v>9</v>
      </c>
      <c r="IWC12075" s="18" t="s">
        <v>9</v>
      </c>
      <c r="IWD12075" s="18" t="s">
        <v>9</v>
      </c>
      <c r="IWE12075" s="18" t="s">
        <v>9</v>
      </c>
      <c r="IWF12075" s="18" t="s">
        <v>9</v>
      </c>
      <c r="IWG12075" s="18" t="s">
        <v>9</v>
      </c>
      <c r="IWH12075" s="18" t="s">
        <v>9</v>
      </c>
      <c r="IWI12075" s="18" t="s">
        <v>9</v>
      </c>
      <c r="IWJ12075" s="18" t="s">
        <v>9</v>
      </c>
      <c r="IWK12075" s="18" t="s">
        <v>9</v>
      </c>
      <c r="IWL12075" s="18" t="s">
        <v>9</v>
      </c>
      <c r="IWM12075" s="18" t="s">
        <v>9</v>
      </c>
      <c r="IWN12075" s="18" t="s">
        <v>9</v>
      </c>
      <c r="IWO12075" s="18" t="s">
        <v>9</v>
      </c>
      <c r="IWP12075" s="18" t="s">
        <v>9</v>
      </c>
      <c r="IWQ12075" s="18" t="s">
        <v>9</v>
      </c>
      <c r="IWR12075" s="18" t="s">
        <v>9</v>
      </c>
      <c r="IWS12075" s="18" t="s">
        <v>9</v>
      </c>
      <c r="IWT12075" s="18" t="s">
        <v>9</v>
      </c>
      <c r="IWU12075" s="18" t="s">
        <v>9</v>
      </c>
      <c r="IWV12075" s="18" t="s">
        <v>9</v>
      </c>
      <c r="IWW12075" s="18" t="s">
        <v>9</v>
      </c>
      <c r="IWX12075" s="18" t="s">
        <v>9</v>
      </c>
      <c r="IWY12075" s="18" t="s">
        <v>9</v>
      </c>
      <c r="IWZ12075" s="18" t="s">
        <v>9</v>
      </c>
      <c r="IXA12075" s="18" t="s">
        <v>9</v>
      </c>
      <c r="IXB12075" s="18" t="s">
        <v>9</v>
      </c>
      <c r="IXC12075" s="18" t="s">
        <v>9</v>
      </c>
      <c r="IXD12075" s="18" t="s">
        <v>9</v>
      </c>
      <c r="IXE12075" s="18" t="s">
        <v>9</v>
      </c>
      <c r="IXF12075" s="18" t="s">
        <v>9</v>
      </c>
      <c r="IXG12075" s="18" t="s">
        <v>9</v>
      </c>
      <c r="IXH12075" s="18" t="s">
        <v>9</v>
      </c>
      <c r="IXI12075" s="18" t="s">
        <v>9</v>
      </c>
      <c r="IXJ12075" s="18" t="s">
        <v>9</v>
      </c>
      <c r="IXK12075" s="18" t="s">
        <v>9</v>
      </c>
      <c r="IXL12075" s="18" t="s">
        <v>9</v>
      </c>
      <c r="IXM12075" s="18" t="s">
        <v>9</v>
      </c>
      <c r="IXN12075" s="18" t="s">
        <v>9</v>
      </c>
      <c r="IXO12075" s="18" t="s">
        <v>9</v>
      </c>
      <c r="IXP12075" s="18" t="s">
        <v>9</v>
      </c>
      <c r="IXQ12075" s="18" t="s">
        <v>9</v>
      </c>
      <c r="IXR12075" s="18" t="s">
        <v>9</v>
      </c>
      <c r="IXS12075" s="18" t="s">
        <v>9</v>
      </c>
      <c r="IXT12075" s="18" t="s">
        <v>9</v>
      </c>
      <c r="IXU12075" s="18" t="s">
        <v>9</v>
      </c>
      <c r="IXV12075" s="18" t="s">
        <v>9</v>
      </c>
      <c r="IXW12075" s="18" t="s">
        <v>9</v>
      </c>
      <c r="IXX12075" s="18" t="s">
        <v>9</v>
      </c>
      <c r="IXY12075" s="18" t="s">
        <v>9</v>
      </c>
      <c r="IXZ12075" s="18" t="s">
        <v>9</v>
      </c>
      <c r="IYA12075" s="18" t="s">
        <v>9</v>
      </c>
      <c r="IYB12075" s="18" t="s">
        <v>9</v>
      </c>
      <c r="IYC12075" s="18" t="s">
        <v>9</v>
      </c>
      <c r="IYD12075" s="18" t="s">
        <v>9</v>
      </c>
      <c r="IYE12075" s="18" t="s">
        <v>9</v>
      </c>
      <c r="IYF12075" s="18" t="s">
        <v>9</v>
      </c>
      <c r="IYG12075" s="18" t="s">
        <v>9</v>
      </c>
      <c r="IYH12075" s="18" t="s">
        <v>9</v>
      </c>
      <c r="IYI12075" s="18" t="s">
        <v>9</v>
      </c>
      <c r="IYJ12075" s="18" t="s">
        <v>9</v>
      </c>
      <c r="IYK12075" s="18" t="s">
        <v>9</v>
      </c>
      <c r="IYL12075" s="18" t="s">
        <v>9</v>
      </c>
      <c r="IYM12075" s="18" t="s">
        <v>9</v>
      </c>
      <c r="IYN12075" s="18" t="s">
        <v>9</v>
      </c>
      <c r="IYO12075" s="18" t="s">
        <v>9</v>
      </c>
      <c r="IYP12075" s="18" t="s">
        <v>9</v>
      </c>
      <c r="IYQ12075" s="18" t="s">
        <v>9</v>
      </c>
      <c r="IYR12075" s="18" t="s">
        <v>9</v>
      </c>
      <c r="IYS12075" s="18" t="s">
        <v>9</v>
      </c>
      <c r="IYT12075" s="18" t="s">
        <v>9</v>
      </c>
      <c r="IYU12075" s="18" t="s">
        <v>9</v>
      </c>
      <c r="IYV12075" s="18" t="s">
        <v>9</v>
      </c>
      <c r="IYW12075" s="18" t="s">
        <v>9</v>
      </c>
      <c r="IYX12075" s="18" t="s">
        <v>9</v>
      </c>
      <c r="IYY12075" s="18" t="s">
        <v>9</v>
      </c>
      <c r="IYZ12075" s="18" t="s">
        <v>9</v>
      </c>
      <c r="IZA12075" s="18" t="s">
        <v>9</v>
      </c>
      <c r="IZB12075" s="18" t="s">
        <v>9</v>
      </c>
      <c r="IZC12075" s="18" t="s">
        <v>9</v>
      </c>
      <c r="IZD12075" s="18" t="s">
        <v>9</v>
      </c>
      <c r="IZE12075" s="18" t="s">
        <v>9</v>
      </c>
      <c r="IZF12075" s="18" t="s">
        <v>9</v>
      </c>
      <c r="IZG12075" s="18" t="s">
        <v>9</v>
      </c>
      <c r="IZH12075" s="18" t="s">
        <v>9</v>
      </c>
      <c r="IZI12075" s="18" t="s">
        <v>9</v>
      </c>
      <c r="IZJ12075" s="18" t="s">
        <v>9</v>
      </c>
      <c r="IZK12075" s="18" t="s">
        <v>9</v>
      </c>
      <c r="IZL12075" s="18" t="s">
        <v>9</v>
      </c>
      <c r="IZM12075" s="18" t="s">
        <v>9</v>
      </c>
      <c r="IZN12075" s="18" t="s">
        <v>9</v>
      </c>
      <c r="IZO12075" s="18" t="s">
        <v>9</v>
      </c>
      <c r="IZP12075" s="18" t="s">
        <v>9</v>
      </c>
      <c r="IZQ12075" s="18" t="s">
        <v>9</v>
      </c>
      <c r="IZR12075" s="18" t="s">
        <v>9</v>
      </c>
      <c r="IZS12075" s="18" t="s">
        <v>9</v>
      </c>
      <c r="IZT12075" s="18" t="s">
        <v>9</v>
      </c>
      <c r="IZU12075" s="18" t="s">
        <v>9</v>
      </c>
      <c r="IZV12075" s="18" t="s">
        <v>9</v>
      </c>
      <c r="IZW12075" s="18" t="s">
        <v>9</v>
      </c>
      <c r="IZX12075" s="18" t="s">
        <v>9</v>
      </c>
      <c r="IZY12075" s="18" t="s">
        <v>9</v>
      </c>
      <c r="IZZ12075" s="18" t="s">
        <v>9</v>
      </c>
      <c r="JAA12075" s="18" t="s">
        <v>9</v>
      </c>
      <c r="JAB12075" s="18" t="s">
        <v>9</v>
      </c>
      <c r="JAC12075" s="18" t="s">
        <v>9</v>
      </c>
      <c r="JAD12075" s="18" t="s">
        <v>9</v>
      </c>
      <c r="JAE12075" s="18" t="s">
        <v>9</v>
      </c>
      <c r="JAF12075" s="18" t="s">
        <v>9</v>
      </c>
      <c r="JAG12075" s="18" t="s">
        <v>9</v>
      </c>
      <c r="JAH12075" s="18" t="s">
        <v>9</v>
      </c>
      <c r="JAI12075" s="18" t="s">
        <v>9</v>
      </c>
      <c r="JAJ12075" s="18" t="s">
        <v>9</v>
      </c>
      <c r="JAK12075" s="18" t="s">
        <v>9</v>
      </c>
      <c r="JAL12075" s="18" t="s">
        <v>9</v>
      </c>
      <c r="JAM12075" s="18" t="s">
        <v>9</v>
      </c>
      <c r="JAN12075" s="18" t="s">
        <v>9</v>
      </c>
      <c r="JAO12075" s="18" t="s">
        <v>9</v>
      </c>
      <c r="JAP12075" s="18" t="s">
        <v>9</v>
      </c>
      <c r="JAQ12075" s="18" t="s">
        <v>9</v>
      </c>
      <c r="JAR12075" s="18" t="s">
        <v>9</v>
      </c>
      <c r="JAS12075" s="18" t="s">
        <v>9</v>
      </c>
      <c r="JAT12075" s="18" t="s">
        <v>9</v>
      </c>
      <c r="JAU12075" s="18" t="s">
        <v>9</v>
      </c>
      <c r="JAV12075" s="18" t="s">
        <v>9</v>
      </c>
      <c r="JAW12075" s="18" t="s">
        <v>9</v>
      </c>
      <c r="JAX12075" s="18" t="s">
        <v>9</v>
      </c>
      <c r="JAY12075" s="18" t="s">
        <v>9</v>
      </c>
      <c r="JAZ12075" s="18" t="s">
        <v>9</v>
      </c>
      <c r="JBA12075" s="18" t="s">
        <v>9</v>
      </c>
      <c r="JBB12075" s="18" t="s">
        <v>9</v>
      </c>
      <c r="JBC12075" s="18" t="s">
        <v>9</v>
      </c>
      <c r="JBD12075" s="18" t="s">
        <v>9</v>
      </c>
      <c r="JBE12075" s="18" t="s">
        <v>9</v>
      </c>
      <c r="JBF12075" s="18" t="s">
        <v>9</v>
      </c>
      <c r="JBG12075" s="18" t="s">
        <v>9</v>
      </c>
      <c r="JBH12075" s="18" t="s">
        <v>9</v>
      </c>
      <c r="JBI12075" s="18" t="s">
        <v>9</v>
      </c>
      <c r="JBJ12075" s="18" t="s">
        <v>9</v>
      </c>
      <c r="JBK12075" s="18" t="s">
        <v>9</v>
      </c>
      <c r="JBL12075" s="18" t="s">
        <v>9</v>
      </c>
      <c r="JBM12075" s="18" t="s">
        <v>9</v>
      </c>
      <c r="JBN12075" s="18" t="s">
        <v>9</v>
      </c>
      <c r="JBO12075" s="18" t="s">
        <v>9</v>
      </c>
      <c r="JBP12075" s="18" t="s">
        <v>9</v>
      </c>
      <c r="JBQ12075" s="18" t="s">
        <v>9</v>
      </c>
      <c r="JBR12075" s="18" t="s">
        <v>9</v>
      </c>
      <c r="JBS12075" s="18" t="s">
        <v>9</v>
      </c>
      <c r="JBT12075" s="18" t="s">
        <v>9</v>
      </c>
      <c r="JBU12075" s="18" t="s">
        <v>9</v>
      </c>
      <c r="JBV12075" s="18" t="s">
        <v>9</v>
      </c>
      <c r="JBW12075" s="18" t="s">
        <v>9</v>
      </c>
      <c r="JBX12075" s="18" t="s">
        <v>9</v>
      </c>
      <c r="JBY12075" s="18" t="s">
        <v>9</v>
      </c>
      <c r="JBZ12075" s="18" t="s">
        <v>9</v>
      </c>
      <c r="JCA12075" s="18" t="s">
        <v>9</v>
      </c>
      <c r="JCB12075" s="18" t="s">
        <v>9</v>
      </c>
      <c r="JCC12075" s="18" t="s">
        <v>9</v>
      </c>
      <c r="JCD12075" s="18" t="s">
        <v>9</v>
      </c>
      <c r="JCE12075" s="18" t="s">
        <v>9</v>
      </c>
      <c r="JCF12075" s="18" t="s">
        <v>9</v>
      </c>
      <c r="JCG12075" s="18" t="s">
        <v>9</v>
      </c>
      <c r="JCH12075" s="18" t="s">
        <v>9</v>
      </c>
      <c r="JCI12075" s="18" t="s">
        <v>9</v>
      </c>
      <c r="JCJ12075" s="18" t="s">
        <v>9</v>
      </c>
      <c r="JCK12075" s="18" t="s">
        <v>9</v>
      </c>
      <c r="JCL12075" s="18" t="s">
        <v>9</v>
      </c>
      <c r="JCM12075" s="18" t="s">
        <v>9</v>
      </c>
      <c r="JCN12075" s="18" t="s">
        <v>9</v>
      </c>
      <c r="JCO12075" s="18" t="s">
        <v>9</v>
      </c>
      <c r="JCP12075" s="18" t="s">
        <v>9</v>
      </c>
      <c r="JCQ12075" s="18" t="s">
        <v>9</v>
      </c>
      <c r="JCR12075" s="18" t="s">
        <v>9</v>
      </c>
      <c r="JCS12075" s="18" t="s">
        <v>9</v>
      </c>
      <c r="JCT12075" s="18" t="s">
        <v>9</v>
      </c>
      <c r="JCU12075" s="18" t="s">
        <v>9</v>
      </c>
      <c r="JCV12075" s="18" t="s">
        <v>9</v>
      </c>
      <c r="JCW12075" s="18" t="s">
        <v>9</v>
      </c>
      <c r="JCX12075" s="18" t="s">
        <v>9</v>
      </c>
      <c r="JCY12075" s="18" t="s">
        <v>9</v>
      </c>
      <c r="JCZ12075" s="18" t="s">
        <v>9</v>
      </c>
      <c r="JDA12075" s="18" t="s">
        <v>9</v>
      </c>
      <c r="JDB12075" s="18" t="s">
        <v>9</v>
      </c>
      <c r="JDC12075" s="18" t="s">
        <v>9</v>
      </c>
      <c r="JDD12075" s="18" t="s">
        <v>9</v>
      </c>
      <c r="JDE12075" s="18" t="s">
        <v>9</v>
      </c>
      <c r="JDF12075" s="18" t="s">
        <v>9</v>
      </c>
      <c r="JDG12075" s="18" t="s">
        <v>9</v>
      </c>
      <c r="JDH12075" s="18" t="s">
        <v>9</v>
      </c>
      <c r="JDI12075" s="18" t="s">
        <v>9</v>
      </c>
      <c r="JDJ12075" s="18" t="s">
        <v>9</v>
      </c>
      <c r="JDK12075" s="18" t="s">
        <v>9</v>
      </c>
      <c r="JDL12075" s="18" t="s">
        <v>9</v>
      </c>
      <c r="JDM12075" s="18" t="s">
        <v>9</v>
      </c>
      <c r="JDN12075" s="18" t="s">
        <v>9</v>
      </c>
      <c r="JDO12075" s="18" t="s">
        <v>9</v>
      </c>
      <c r="JDP12075" s="18" t="s">
        <v>9</v>
      </c>
      <c r="JDQ12075" s="18" t="s">
        <v>9</v>
      </c>
      <c r="JDR12075" s="18" t="s">
        <v>9</v>
      </c>
      <c r="JDS12075" s="18" t="s">
        <v>9</v>
      </c>
      <c r="JDT12075" s="18" t="s">
        <v>9</v>
      </c>
      <c r="JDU12075" s="18" t="s">
        <v>9</v>
      </c>
      <c r="JDV12075" s="18" t="s">
        <v>9</v>
      </c>
      <c r="JDW12075" s="18" t="s">
        <v>9</v>
      </c>
      <c r="JDX12075" s="18" t="s">
        <v>9</v>
      </c>
      <c r="JDY12075" s="18" t="s">
        <v>9</v>
      </c>
      <c r="JDZ12075" s="18" t="s">
        <v>9</v>
      </c>
      <c r="JEA12075" s="18" t="s">
        <v>9</v>
      </c>
      <c r="JEB12075" s="18" t="s">
        <v>9</v>
      </c>
      <c r="JEC12075" s="18" t="s">
        <v>9</v>
      </c>
      <c r="JED12075" s="18" t="s">
        <v>9</v>
      </c>
      <c r="JEE12075" s="18" t="s">
        <v>9</v>
      </c>
      <c r="JEF12075" s="18" t="s">
        <v>9</v>
      </c>
      <c r="JEG12075" s="18" t="s">
        <v>9</v>
      </c>
      <c r="JEH12075" s="18" t="s">
        <v>9</v>
      </c>
      <c r="JEI12075" s="18" t="s">
        <v>9</v>
      </c>
      <c r="JEJ12075" s="18" t="s">
        <v>9</v>
      </c>
      <c r="JEK12075" s="18" t="s">
        <v>9</v>
      </c>
      <c r="JEL12075" s="18" t="s">
        <v>9</v>
      </c>
      <c r="JEM12075" s="18" t="s">
        <v>9</v>
      </c>
      <c r="JEN12075" s="18" t="s">
        <v>9</v>
      </c>
      <c r="JEO12075" s="18" t="s">
        <v>9</v>
      </c>
      <c r="JEP12075" s="18" t="s">
        <v>9</v>
      </c>
      <c r="JEQ12075" s="18" t="s">
        <v>9</v>
      </c>
      <c r="JER12075" s="18" t="s">
        <v>9</v>
      </c>
      <c r="JES12075" s="18" t="s">
        <v>9</v>
      </c>
      <c r="JET12075" s="18" t="s">
        <v>9</v>
      </c>
      <c r="JEU12075" s="18" t="s">
        <v>9</v>
      </c>
      <c r="JEV12075" s="18" t="s">
        <v>9</v>
      </c>
      <c r="JEW12075" s="18" t="s">
        <v>9</v>
      </c>
      <c r="JEX12075" s="18" t="s">
        <v>9</v>
      </c>
      <c r="JEY12075" s="18" t="s">
        <v>9</v>
      </c>
      <c r="JEZ12075" s="18" t="s">
        <v>9</v>
      </c>
      <c r="JFA12075" s="18" t="s">
        <v>9</v>
      </c>
      <c r="JFB12075" s="18" t="s">
        <v>9</v>
      </c>
      <c r="JFC12075" s="18" t="s">
        <v>9</v>
      </c>
      <c r="JFD12075" s="18" t="s">
        <v>9</v>
      </c>
      <c r="JFE12075" s="18" t="s">
        <v>9</v>
      </c>
      <c r="JFF12075" s="18" t="s">
        <v>9</v>
      </c>
      <c r="JFG12075" s="18" t="s">
        <v>9</v>
      </c>
      <c r="JFH12075" s="18" t="s">
        <v>9</v>
      </c>
      <c r="JFI12075" s="18" t="s">
        <v>9</v>
      </c>
      <c r="JFJ12075" s="18" t="s">
        <v>9</v>
      </c>
      <c r="JFK12075" s="18" t="s">
        <v>9</v>
      </c>
      <c r="JFL12075" s="18" t="s">
        <v>9</v>
      </c>
      <c r="JFM12075" s="18" t="s">
        <v>9</v>
      </c>
      <c r="JFN12075" s="18" t="s">
        <v>9</v>
      </c>
      <c r="JFO12075" s="18" t="s">
        <v>9</v>
      </c>
      <c r="JFP12075" s="18" t="s">
        <v>9</v>
      </c>
      <c r="JFQ12075" s="18" t="s">
        <v>9</v>
      </c>
      <c r="JFR12075" s="18" t="s">
        <v>9</v>
      </c>
      <c r="JFS12075" s="18" t="s">
        <v>9</v>
      </c>
      <c r="JFT12075" s="18" t="s">
        <v>9</v>
      </c>
      <c r="JFU12075" s="18" t="s">
        <v>9</v>
      </c>
      <c r="JFV12075" s="18" t="s">
        <v>9</v>
      </c>
      <c r="JFW12075" s="18" t="s">
        <v>9</v>
      </c>
      <c r="JFX12075" s="18" t="s">
        <v>9</v>
      </c>
      <c r="JFY12075" s="18" t="s">
        <v>9</v>
      </c>
      <c r="JFZ12075" s="18" t="s">
        <v>9</v>
      </c>
      <c r="JGA12075" s="18" t="s">
        <v>9</v>
      </c>
      <c r="JGB12075" s="18" t="s">
        <v>9</v>
      </c>
      <c r="JGC12075" s="18" t="s">
        <v>9</v>
      </c>
      <c r="JGD12075" s="18" t="s">
        <v>9</v>
      </c>
      <c r="JGE12075" s="18" t="s">
        <v>9</v>
      </c>
      <c r="JGF12075" s="18" t="s">
        <v>9</v>
      </c>
      <c r="JGG12075" s="18" t="s">
        <v>9</v>
      </c>
      <c r="JGH12075" s="18" t="s">
        <v>9</v>
      </c>
      <c r="JGI12075" s="18" t="s">
        <v>9</v>
      </c>
      <c r="JGJ12075" s="18" t="s">
        <v>9</v>
      </c>
      <c r="JGK12075" s="18" t="s">
        <v>9</v>
      </c>
      <c r="JGL12075" s="18" t="s">
        <v>9</v>
      </c>
      <c r="JGM12075" s="18" t="s">
        <v>9</v>
      </c>
      <c r="JGN12075" s="18" t="s">
        <v>9</v>
      </c>
      <c r="JGO12075" s="18" t="s">
        <v>9</v>
      </c>
      <c r="JGP12075" s="18" t="s">
        <v>9</v>
      </c>
      <c r="JGQ12075" s="18" t="s">
        <v>9</v>
      </c>
      <c r="JGR12075" s="18" t="s">
        <v>9</v>
      </c>
      <c r="JGS12075" s="18" t="s">
        <v>9</v>
      </c>
      <c r="JGT12075" s="18" t="s">
        <v>9</v>
      </c>
      <c r="JGU12075" s="18" t="s">
        <v>9</v>
      </c>
      <c r="JGV12075" s="18" t="s">
        <v>9</v>
      </c>
      <c r="JGW12075" s="18" t="s">
        <v>9</v>
      </c>
      <c r="JGX12075" s="18" t="s">
        <v>9</v>
      </c>
      <c r="JGY12075" s="18" t="s">
        <v>9</v>
      </c>
      <c r="JGZ12075" s="18" t="s">
        <v>9</v>
      </c>
      <c r="JHA12075" s="18" t="s">
        <v>9</v>
      </c>
      <c r="JHB12075" s="18" t="s">
        <v>9</v>
      </c>
      <c r="JHC12075" s="18" t="s">
        <v>9</v>
      </c>
      <c r="JHD12075" s="18" t="s">
        <v>9</v>
      </c>
      <c r="JHE12075" s="18" t="s">
        <v>9</v>
      </c>
      <c r="JHF12075" s="18" t="s">
        <v>9</v>
      </c>
      <c r="JHG12075" s="18" t="s">
        <v>9</v>
      </c>
      <c r="JHH12075" s="18" t="s">
        <v>9</v>
      </c>
      <c r="JHI12075" s="18" t="s">
        <v>9</v>
      </c>
      <c r="JHJ12075" s="18" t="s">
        <v>9</v>
      </c>
      <c r="JHK12075" s="18" t="s">
        <v>9</v>
      </c>
      <c r="JHL12075" s="18" t="s">
        <v>9</v>
      </c>
      <c r="JHM12075" s="18" t="s">
        <v>9</v>
      </c>
      <c r="JHN12075" s="18" t="s">
        <v>9</v>
      </c>
      <c r="JHO12075" s="18" t="s">
        <v>9</v>
      </c>
      <c r="JHP12075" s="18" t="s">
        <v>9</v>
      </c>
      <c r="JHQ12075" s="18" t="s">
        <v>9</v>
      </c>
      <c r="JHR12075" s="18" t="s">
        <v>9</v>
      </c>
      <c r="JHS12075" s="18" t="s">
        <v>9</v>
      </c>
      <c r="JHT12075" s="18" t="s">
        <v>9</v>
      </c>
      <c r="JHU12075" s="18" t="s">
        <v>9</v>
      </c>
      <c r="JHV12075" s="18" t="s">
        <v>9</v>
      </c>
      <c r="JHW12075" s="18" t="s">
        <v>9</v>
      </c>
      <c r="JHX12075" s="18" t="s">
        <v>9</v>
      </c>
      <c r="JHY12075" s="18" t="s">
        <v>9</v>
      </c>
      <c r="JHZ12075" s="18" t="s">
        <v>9</v>
      </c>
      <c r="JIA12075" s="18" t="s">
        <v>9</v>
      </c>
      <c r="JIB12075" s="18" t="s">
        <v>9</v>
      </c>
      <c r="JIC12075" s="18" t="s">
        <v>9</v>
      </c>
      <c r="JID12075" s="18" t="s">
        <v>9</v>
      </c>
      <c r="JIE12075" s="18" t="s">
        <v>9</v>
      </c>
      <c r="JIF12075" s="18" t="s">
        <v>9</v>
      </c>
      <c r="JIG12075" s="18" t="s">
        <v>9</v>
      </c>
      <c r="JIH12075" s="18" t="s">
        <v>9</v>
      </c>
      <c r="JII12075" s="18" t="s">
        <v>9</v>
      </c>
      <c r="JIJ12075" s="18" t="s">
        <v>9</v>
      </c>
      <c r="JIK12075" s="18" t="s">
        <v>9</v>
      </c>
      <c r="JIL12075" s="18" t="s">
        <v>9</v>
      </c>
      <c r="JIM12075" s="18" t="s">
        <v>9</v>
      </c>
      <c r="JIN12075" s="18" t="s">
        <v>9</v>
      </c>
      <c r="JIO12075" s="18" t="s">
        <v>9</v>
      </c>
      <c r="JIP12075" s="18" t="s">
        <v>9</v>
      </c>
      <c r="JIQ12075" s="18" t="s">
        <v>9</v>
      </c>
      <c r="JIR12075" s="18" t="s">
        <v>9</v>
      </c>
      <c r="JIS12075" s="18" t="s">
        <v>9</v>
      </c>
      <c r="JIT12075" s="18" t="s">
        <v>9</v>
      </c>
      <c r="JIU12075" s="18" t="s">
        <v>9</v>
      </c>
      <c r="JIV12075" s="18" t="s">
        <v>9</v>
      </c>
      <c r="JIW12075" s="18" t="s">
        <v>9</v>
      </c>
      <c r="JIX12075" s="18" t="s">
        <v>9</v>
      </c>
      <c r="JIY12075" s="18" t="s">
        <v>9</v>
      </c>
      <c r="JIZ12075" s="18" t="s">
        <v>9</v>
      </c>
      <c r="JJA12075" s="18" t="s">
        <v>9</v>
      </c>
      <c r="JJB12075" s="18" t="s">
        <v>9</v>
      </c>
      <c r="JJC12075" s="18" t="s">
        <v>9</v>
      </c>
      <c r="JJD12075" s="18" t="s">
        <v>9</v>
      </c>
      <c r="JJE12075" s="18" t="s">
        <v>9</v>
      </c>
      <c r="JJF12075" s="18" t="s">
        <v>9</v>
      </c>
      <c r="JJG12075" s="18" t="s">
        <v>9</v>
      </c>
      <c r="JJH12075" s="18" t="s">
        <v>9</v>
      </c>
      <c r="JJI12075" s="18" t="s">
        <v>9</v>
      </c>
      <c r="JJJ12075" s="18" t="s">
        <v>9</v>
      </c>
      <c r="JJK12075" s="18" t="s">
        <v>9</v>
      </c>
      <c r="JJL12075" s="18" t="s">
        <v>9</v>
      </c>
      <c r="JJM12075" s="18" t="s">
        <v>9</v>
      </c>
      <c r="JJN12075" s="18" t="s">
        <v>9</v>
      </c>
      <c r="JJO12075" s="18" t="s">
        <v>9</v>
      </c>
      <c r="JJP12075" s="18" t="s">
        <v>9</v>
      </c>
      <c r="JJQ12075" s="18" t="s">
        <v>9</v>
      </c>
      <c r="JJR12075" s="18" t="s">
        <v>9</v>
      </c>
      <c r="JJS12075" s="18" t="s">
        <v>9</v>
      </c>
      <c r="JJT12075" s="18" t="s">
        <v>9</v>
      </c>
      <c r="JJU12075" s="18" t="s">
        <v>9</v>
      </c>
      <c r="JJV12075" s="18" t="s">
        <v>9</v>
      </c>
      <c r="JJW12075" s="18" t="s">
        <v>9</v>
      </c>
      <c r="JJX12075" s="18" t="s">
        <v>9</v>
      </c>
      <c r="JJY12075" s="18" t="s">
        <v>9</v>
      </c>
      <c r="JJZ12075" s="18" t="s">
        <v>9</v>
      </c>
      <c r="JKA12075" s="18" t="s">
        <v>9</v>
      </c>
      <c r="JKB12075" s="18" t="s">
        <v>9</v>
      </c>
      <c r="JKC12075" s="18" t="s">
        <v>9</v>
      </c>
      <c r="JKD12075" s="18" t="s">
        <v>9</v>
      </c>
      <c r="JKE12075" s="18" t="s">
        <v>9</v>
      </c>
      <c r="JKF12075" s="18" t="s">
        <v>9</v>
      </c>
      <c r="JKG12075" s="18" t="s">
        <v>9</v>
      </c>
      <c r="JKH12075" s="18" t="s">
        <v>9</v>
      </c>
      <c r="JKI12075" s="18" t="s">
        <v>9</v>
      </c>
      <c r="JKJ12075" s="18" t="s">
        <v>9</v>
      </c>
      <c r="JKK12075" s="18" t="s">
        <v>9</v>
      </c>
      <c r="JKL12075" s="18" t="s">
        <v>9</v>
      </c>
      <c r="JKM12075" s="18" t="s">
        <v>9</v>
      </c>
      <c r="JKN12075" s="18" t="s">
        <v>9</v>
      </c>
      <c r="JKO12075" s="18" t="s">
        <v>9</v>
      </c>
      <c r="JKP12075" s="18" t="s">
        <v>9</v>
      </c>
      <c r="JKQ12075" s="18" t="s">
        <v>9</v>
      </c>
      <c r="JKR12075" s="18" t="s">
        <v>9</v>
      </c>
      <c r="JKS12075" s="18" t="s">
        <v>9</v>
      </c>
      <c r="JKT12075" s="18" t="s">
        <v>9</v>
      </c>
      <c r="JKU12075" s="18" t="s">
        <v>9</v>
      </c>
      <c r="JKV12075" s="18" t="s">
        <v>9</v>
      </c>
      <c r="JKW12075" s="18" t="s">
        <v>9</v>
      </c>
      <c r="JKX12075" s="18" t="s">
        <v>9</v>
      </c>
      <c r="JKY12075" s="18" t="s">
        <v>9</v>
      </c>
      <c r="JKZ12075" s="18" t="s">
        <v>9</v>
      </c>
      <c r="JLA12075" s="18" t="s">
        <v>9</v>
      </c>
      <c r="JLB12075" s="18" t="s">
        <v>9</v>
      </c>
      <c r="JLC12075" s="18" t="s">
        <v>9</v>
      </c>
      <c r="JLD12075" s="18" t="s">
        <v>9</v>
      </c>
      <c r="JLE12075" s="18" t="s">
        <v>9</v>
      </c>
      <c r="JLF12075" s="18" t="s">
        <v>9</v>
      </c>
      <c r="JLG12075" s="18" t="s">
        <v>9</v>
      </c>
      <c r="JLH12075" s="18" t="s">
        <v>9</v>
      </c>
      <c r="JLI12075" s="18" t="s">
        <v>9</v>
      </c>
      <c r="JLJ12075" s="18" t="s">
        <v>9</v>
      </c>
      <c r="JLK12075" s="18" t="s">
        <v>9</v>
      </c>
      <c r="JLL12075" s="18" t="s">
        <v>9</v>
      </c>
      <c r="JLM12075" s="18" t="s">
        <v>9</v>
      </c>
      <c r="JLN12075" s="18" t="s">
        <v>9</v>
      </c>
      <c r="JLO12075" s="18" t="s">
        <v>9</v>
      </c>
      <c r="JLP12075" s="18" t="s">
        <v>9</v>
      </c>
      <c r="JLQ12075" s="18" t="s">
        <v>9</v>
      </c>
      <c r="JLR12075" s="18" t="s">
        <v>9</v>
      </c>
      <c r="JLS12075" s="18" t="s">
        <v>9</v>
      </c>
      <c r="JLT12075" s="18" t="s">
        <v>9</v>
      </c>
      <c r="JLU12075" s="18" t="s">
        <v>9</v>
      </c>
      <c r="JLV12075" s="18" t="s">
        <v>9</v>
      </c>
      <c r="JLW12075" s="18" t="s">
        <v>9</v>
      </c>
      <c r="JLX12075" s="18" t="s">
        <v>9</v>
      </c>
      <c r="JLY12075" s="18" t="s">
        <v>9</v>
      </c>
      <c r="JLZ12075" s="18" t="s">
        <v>9</v>
      </c>
      <c r="JMA12075" s="18" t="s">
        <v>9</v>
      </c>
      <c r="JMB12075" s="18" t="s">
        <v>9</v>
      </c>
      <c r="JMC12075" s="18" t="s">
        <v>9</v>
      </c>
      <c r="JMD12075" s="18" t="s">
        <v>9</v>
      </c>
      <c r="JME12075" s="18" t="s">
        <v>9</v>
      </c>
      <c r="JMF12075" s="18" t="s">
        <v>9</v>
      </c>
      <c r="JMG12075" s="18" t="s">
        <v>9</v>
      </c>
      <c r="JMH12075" s="18" t="s">
        <v>9</v>
      </c>
      <c r="JMI12075" s="18" t="s">
        <v>9</v>
      </c>
      <c r="JMJ12075" s="18" t="s">
        <v>9</v>
      </c>
      <c r="JMK12075" s="18" t="s">
        <v>9</v>
      </c>
      <c r="JML12075" s="18" t="s">
        <v>9</v>
      </c>
      <c r="JMM12075" s="18" t="s">
        <v>9</v>
      </c>
      <c r="JMN12075" s="18" t="s">
        <v>9</v>
      </c>
      <c r="JMO12075" s="18" t="s">
        <v>9</v>
      </c>
      <c r="JMP12075" s="18" t="s">
        <v>9</v>
      </c>
      <c r="JMQ12075" s="18" t="s">
        <v>9</v>
      </c>
      <c r="JMR12075" s="18" t="s">
        <v>9</v>
      </c>
      <c r="JMS12075" s="18" t="s">
        <v>9</v>
      </c>
      <c r="JMT12075" s="18" t="s">
        <v>9</v>
      </c>
      <c r="JMU12075" s="18" t="s">
        <v>9</v>
      </c>
      <c r="JMV12075" s="18" t="s">
        <v>9</v>
      </c>
      <c r="JMW12075" s="18" t="s">
        <v>9</v>
      </c>
      <c r="JMX12075" s="18" t="s">
        <v>9</v>
      </c>
      <c r="JMY12075" s="18" t="s">
        <v>9</v>
      </c>
      <c r="JMZ12075" s="18" t="s">
        <v>9</v>
      </c>
      <c r="JNA12075" s="18" t="s">
        <v>9</v>
      </c>
      <c r="JNB12075" s="18" t="s">
        <v>9</v>
      </c>
      <c r="JNC12075" s="18" t="s">
        <v>9</v>
      </c>
      <c r="JND12075" s="18" t="s">
        <v>9</v>
      </c>
      <c r="JNE12075" s="18" t="s">
        <v>9</v>
      </c>
      <c r="JNF12075" s="18" t="s">
        <v>9</v>
      </c>
      <c r="JNG12075" s="18" t="s">
        <v>9</v>
      </c>
      <c r="JNH12075" s="18" t="s">
        <v>9</v>
      </c>
      <c r="JNI12075" s="18" t="s">
        <v>9</v>
      </c>
      <c r="JNJ12075" s="18" t="s">
        <v>9</v>
      </c>
      <c r="JNK12075" s="18" t="s">
        <v>9</v>
      </c>
      <c r="JNL12075" s="18" t="s">
        <v>9</v>
      </c>
      <c r="JNM12075" s="18" t="s">
        <v>9</v>
      </c>
      <c r="JNN12075" s="18" t="s">
        <v>9</v>
      </c>
      <c r="JNO12075" s="18" t="s">
        <v>9</v>
      </c>
      <c r="JNP12075" s="18" t="s">
        <v>9</v>
      </c>
      <c r="JNQ12075" s="18" t="s">
        <v>9</v>
      </c>
      <c r="JNR12075" s="18" t="s">
        <v>9</v>
      </c>
      <c r="JNS12075" s="18" t="s">
        <v>9</v>
      </c>
      <c r="JNT12075" s="18" t="s">
        <v>9</v>
      </c>
      <c r="JNU12075" s="18" t="s">
        <v>9</v>
      </c>
      <c r="JNV12075" s="18" t="s">
        <v>9</v>
      </c>
      <c r="JNW12075" s="18" t="s">
        <v>9</v>
      </c>
      <c r="JNX12075" s="18" t="s">
        <v>9</v>
      </c>
      <c r="JNY12075" s="18" t="s">
        <v>9</v>
      </c>
      <c r="JNZ12075" s="18" t="s">
        <v>9</v>
      </c>
      <c r="JOA12075" s="18" t="s">
        <v>9</v>
      </c>
      <c r="JOB12075" s="18" t="s">
        <v>9</v>
      </c>
      <c r="JOC12075" s="18" t="s">
        <v>9</v>
      </c>
      <c r="JOD12075" s="18" t="s">
        <v>9</v>
      </c>
      <c r="JOE12075" s="18" t="s">
        <v>9</v>
      </c>
      <c r="JOF12075" s="18" t="s">
        <v>9</v>
      </c>
      <c r="JOG12075" s="18" t="s">
        <v>9</v>
      </c>
      <c r="JOH12075" s="18" t="s">
        <v>9</v>
      </c>
      <c r="JOI12075" s="18" t="s">
        <v>9</v>
      </c>
      <c r="JOJ12075" s="18" t="s">
        <v>9</v>
      </c>
      <c r="JOK12075" s="18" t="s">
        <v>9</v>
      </c>
      <c r="JOL12075" s="18" t="s">
        <v>9</v>
      </c>
      <c r="JOM12075" s="18" t="s">
        <v>9</v>
      </c>
      <c r="JON12075" s="18" t="s">
        <v>9</v>
      </c>
      <c r="JOO12075" s="18" t="s">
        <v>9</v>
      </c>
      <c r="JOP12075" s="18" t="s">
        <v>9</v>
      </c>
      <c r="JOQ12075" s="18" t="s">
        <v>9</v>
      </c>
      <c r="JOR12075" s="18" t="s">
        <v>9</v>
      </c>
      <c r="JOS12075" s="18" t="s">
        <v>9</v>
      </c>
      <c r="JOT12075" s="18" t="s">
        <v>9</v>
      </c>
      <c r="JOU12075" s="18" t="s">
        <v>9</v>
      </c>
      <c r="JOV12075" s="18" t="s">
        <v>9</v>
      </c>
      <c r="JOW12075" s="18" t="s">
        <v>9</v>
      </c>
      <c r="JOX12075" s="18" t="s">
        <v>9</v>
      </c>
      <c r="JOY12075" s="18" t="s">
        <v>9</v>
      </c>
      <c r="JOZ12075" s="18" t="s">
        <v>9</v>
      </c>
      <c r="JPA12075" s="18" t="s">
        <v>9</v>
      </c>
      <c r="JPB12075" s="18" t="s">
        <v>9</v>
      </c>
      <c r="JPC12075" s="18" t="s">
        <v>9</v>
      </c>
      <c r="JPD12075" s="18" t="s">
        <v>9</v>
      </c>
      <c r="JPE12075" s="18" t="s">
        <v>9</v>
      </c>
      <c r="JPF12075" s="18" t="s">
        <v>9</v>
      </c>
      <c r="JPG12075" s="18" t="s">
        <v>9</v>
      </c>
      <c r="JPH12075" s="18" t="s">
        <v>9</v>
      </c>
      <c r="JPI12075" s="18" t="s">
        <v>9</v>
      </c>
      <c r="JPJ12075" s="18" t="s">
        <v>9</v>
      </c>
      <c r="JPK12075" s="18" t="s">
        <v>9</v>
      </c>
      <c r="JPL12075" s="18" t="s">
        <v>9</v>
      </c>
      <c r="JPM12075" s="18" t="s">
        <v>9</v>
      </c>
      <c r="JPN12075" s="18" t="s">
        <v>9</v>
      </c>
      <c r="JPO12075" s="18" t="s">
        <v>9</v>
      </c>
      <c r="JPP12075" s="18" t="s">
        <v>9</v>
      </c>
      <c r="JPQ12075" s="18" t="s">
        <v>9</v>
      </c>
      <c r="JPR12075" s="18" t="s">
        <v>9</v>
      </c>
      <c r="JPS12075" s="18" t="s">
        <v>9</v>
      </c>
      <c r="JPT12075" s="18" t="s">
        <v>9</v>
      </c>
      <c r="JPU12075" s="18" t="s">
        <v>9</v>
      </c>
      <c r="JPV12075" s="18" t="s">
        <v>9</v>
      </c>
      <c r="JPW12075" s="18" t="s">
        <v>9</v>
      </c>
      <c r="JPX12075" s="18" t="s">
        <v>9</v>
      </c>
      <c r="JPY12075" s="18" t="s">
        <v>9</v>
      </c>
      <c r="JPZ12075" s="18" t="s">
        <v>9</v>
      </c>
      <c r="JQA12075" s="18" t="s">
        <v>9</v>
      </c>
      <c r="JQB12075" s="18" t="s">
        <v>9</v>
      </c>
      <c r="JQC12075" s="18" t="s">
        <v>9</v>
      </c>
      <c r="JQD12075" s="18" t="s">
        <v>9</v>
      </c>
      <c r="JQE12075" s="18" t="s">
        <v>9</v>
      </c>
      <c r="JQF12075" s="18" t="s">
        <v>9</v>
      </c>
      <c r="JQG12075" s="18" t="s">
        <v>9</v>
      </c>
      <c r="JQH12075" s="18" t="s">
        <v>9</v>
      </c>
      <c r="JQI12075" s="18" t="s">
        <v>9</v>
      </c>
      <c r="JQJ12075" s="18" t="s">
        <v>9</v>
      </c>
      <c r="JQK12075" s="18" t="s">
        <v>9</v>
      </c>
      <c r="JQL12075" s="18" t="s">
        <v>9</v>
      </c>
      <c r="JQM12075" s="18" t="s">
        <v>9</v>
      </c>
      <c r="JQN12075" s="18" t="s">
        <v>9</v>
      </c>
      <c r="JQO12075" s="18" t="s">
        <v>9</v>
      </c>
      <c r="JQP12075" s="18" t="s">
        <v>9</v>
      </c>
      <c r="JQQ12075" s="18" t="s">
        <v>9</v>
      </c>
      <c r="JQR12075" s="18" t="s">
        <v>9</v>
      </c>
      <c r="JQS12075" s="18" t="s">
        <v>9</v>
      </c>
      <c r="JQT12075" s="18" t="s">
        <v>9</v>
      </c>
      <c r="JQU12075" s="18" t="s">
        <v>9</v>
      </c>
      <c r="JQV12075" s="18" t="s">
        <v>9</v>
      </c>
      <c r="JQW12075" s="18" t="s">
        <v>9</v>
      </c>
      <c r="JQX12075" s="18" t="s">
        <v>9</v>
      </c>
      <c r="JQY12075" s="18" t="s">
        <v>9</v>
      </c>
      <c r="JQZ12075" s="18" t="s">
        <v>9</v>
      </c>
      <c r="JRA12075" s="18" t="s">
        <v>9</v>
      </c>
      <c r="JRB12075" s="18" t="s">
        <v>9</v>
      </c>
      <c r="JRC12075" s="18" t="s">
        <v>9</v>
      </c>
      <c r="JRD12075" s="18" t="s">
        <v>9</v>
      </c>
      <c r="JRE12075" s="18" t="s">
        <v>9</v>
      </c>
      <c r="JRF12075" s="18" t="s">
        <v>9</v>
      </c>
      <c r="JRG12075" s="18" t="s">
        <v>9</v>
      </c>
      <c r="JRH12075" s="18" t="s">
        <v>9</v>
      </c>
      <c r="JRI12075" s="18" t="s">
        <v>9</v>
      </c>
      <c r="JRJ12075" s="18" t="s">
        <v>9</v>
      </c>
      <c r="JRK12075" s="18" t="s">
        <v>9</v>
      </c>
      <c r="JRL12075" s="18" t="s">
        <v>9</v>
      </c>
      <c r="JRM12075" s="18" t="s">
        <v>9</v>
      </c>
      <c r="JRN12075" s="18" t="s">
        <v>9</v>
      </c>
      <c r="JRO12075" s="18" t="s">
        <v>9</v>
      </c>
      <c r="JRP12075" s="18" t="s">
        <v>9</v>
      </c>
      <c r="JRQ12075" s="18" t="s">
        <v>9</v>
      </c>
      <c r="JRR12075" s="18" t="s">
        <v>9</v>
      </c>
      <c r="JRS12075" s="18" t="s">
        <v>9</v>
      </c>
      <c r="JRT12075" s="18" t="s">
        <v>9</v>
      </c>
      <c r="JRU12075" s="18" t="s">
        <v>9</v>
      </c>
      <c r="JRV12075" s="18" t="s">
        <v>9</v>
      </c>
      <c r="JRW12075" s="18" t="s">
        <v>9</v>
      </c>
      <c r="JRX12075" s="18" t="s">
        <v>9</v>
      </c>
      <c r="JRY12075" s="18" t="s">
        <v>9</v>
      </c>
      <c r="JRZ12075" s="18" t="s">
        <v>9</v>
      </c>
      <c r="JSA12075" s="18" t="s">
        <v>9</v>
      </c>
      <c r="JSB12075" s="18" t="s">
        <v>9</v>
      </c>
      <c r="JSC12075" s="18" t="s">
        <v>9</v>
      </c>
      <c r="JSD12075" s="18" t="s">
        <v>9</v>
      </c>
      <c r="JSE12075" s="18" t="s">
        <v>9</v>
      </c>
      <c r="JSF12075" s="18" t="s">
        <v>9</v>
      </c>
      <c r="JSG12075" s="18" t="s">
        <v>9</v>
      </c>
      <c r="JSH12075" s="18" t="s">
        <v>9</v>
      </c>
      <c r="JSI12075" s="18" t="s">
        <v>9</v>
      </c>
      <c r="JSJ12075" s="18" t="s">
        <v>9</v>
      </c>
      <c r="JSK12075" s="18" t="s">
        <v>9</v>
      </c>
      <c r="JSL12075" s="18" t="s">
        <v>9</v>
      </c>
      <c r="JSM12075" s="18" t="s">
        <v>9</v>
      </c>
      <c r="JSN12075" s="18" t="s">
        <v>9</v>
      </c>
      <c r="JSO12075" s="18" t="s">
        <v>9</v>
      </c>
      <c r="JSP12075" s="18" t="s">
        <v>9</v>
      </c>
      <c r="JSQ12075" s="18" t="s">
        <v>9</v>
      </c>
      <c r="JSR12075" s="18" t="s">
        <v>9</v>
      </c>
      <c r="JSS12075" s="18" t="s">
        <v>9</v>
      </c>
      <c r="JST12075" s="18" t="s">
        <v>9</v>
      </c>
      <c r="JSU12075" s="18" t="s">
        <v>9</v>
      </c>
      <c r="JSV12075" s="18" t="s">
        <v>9</v>
      </c>
      <c r="JSW12075" s="18" t="s">
        <v>9</v>
      </c>
      <c r="JSX12075" s="18" t="s">
        <v>9</v>
      </c>
      <c r="JSY12075" s="18" t="s">
        <v>9</v>
      </c>
      <c r="JSZ12075" s="18" t="s">
        <v>9</v>
      </c>
      <c r="JTA12075" s="18" t="s">
        <v>9</v>
      </c>
      <c r="JTB12075" s="18" t="s">
        <v>9</v>
      </c>
      <c r="JTC12075" s="18" t="s">
        <v>9</v>
      </c>
      <c r="JTD12075" s="18" t="s">
        <v>9</v>
      </c>
      <c r="JTE12075" s="18" t="s">
        <v>9</v>
      </c>
      <c r="JTF12075" s="18" t="s">
        <v>9</v>
      </c>
      <c r="JTG12075" s="18" t="s">
        <v>9</v>
      </c>
      <c r="JTH12075" s="18" t="s">
        <v>9</v>
      </c>
      <c r="JTI12075" s="18" t="s">
        <v>9</v>
      </c>
      <c r="JTJ12075" s="18" t="s">
        <v>9</v>
      </c>
      <c r="JTK12075" s="18" t="s">
        <v>9</v>
      </c>
      <c r="JTL12075" s="18" t="s">
        <v>9</v>
      </c>
      <c r="JTM12075" s="18" t="s">
        <v>9</v>
      </c>
      <c r="JTN12075" s="18" t="s">
        <v>9</v>
      </c>
      <c r="JTO12075" s="18" t="s">
        <v>9</v>
      </c>
      <c r="JTP12075" s="18" t="s">
        <v>9</v>
      </c>
      <c r="JTQ12075" s="18" t="s">
        <v>9</v>
      </c>
      <c r="JTR12075" s="18" t="s">
        <v>9</v>
      </c>
      <c r="JTS12075" s="18" t="s">
        <v>9</v>
      </c>
      <c r="JTT12075" s="18" t="s">
        <v>9</v>
      </c>
      <c r="JTU12075" s="18" t="s">
        <v>9</v>
      </c>
      <c r="JTV12075" s="18" t="s">
        <v>9</v>
      </c>
      <c r="JTW12075" s="18" t="s">
        <v>9</v>
      </c>
      <c r="JTX12075" s="18" t="s">
        <v>9</v>
      </c>
      <c r="JTY12075" s="18" t="s">
        <v>9</v>
      </c>
      <c r="JTZ12075" s="18" t="s">
        <v>9</v>
      </c>
      <c r="JUA12075" s="18" t="s">
        <v>9</v>
      </c>
      <c r="JUB12075" s="18" t="s">
        <v>9</v>
      </c>
      <c r="JUC12075" s="18" t="s">
        <v>9</v>
      </c>
      <c r="JUD12075" s="18" t="s">
        <v>9</v>
      </c>
      <c r="JUE12075" s="18" t="s">
        <v>9</v>
      </c>
      <c r="JUF12075" s="18" t="s">
        <v>9</v>
      </c>
      <c r="JUG12075" s="18" t="s">
        <v>9</v>
      </c>
      <c r="JUH12075" s="18" t="s">
        <v>9</v>
      </c>
      <c r="JUI12075" s="18" t="s">
        <v>9</v>
      </c>
      <c r="JUJ12075" s="18" t="s">
        <v>9</v>
      </c>
      <c r="JUK12075" s="18" t="s">
        <v>9</v>
      </c>
      <c r="JUL12075" s="18" t="s">
        <v>9</v>
      </c>
      <c r="JUM12075" s="18" t="s">
        <v>9</v>
      </c>
      <c r="JUN12075" s="18" t="s">
        <v>9</v>
      </c>
      <c r="JUO12075" s="18" t="s">
        <v>9</v>
      </c>
      <c r="JUP12075" s="18" t="s">
        <v>9</v>
      </c>
      <c r="JUQ12075" s="18" t="s">
        <v>9</v>
      </c>
      <c r="JUR12075" s="18" t="s">
        <v>9</v>
      </c>
      <c r="JUS12075" s="18" t="s">
        <v>9</v>
      </c>
      <c r="JUT12075" s="18" t="s">
        <v>9</v>
      </c>
      <c r="JUU12075" s="18" t="s">
        <v>9</v>
      </c>
      <c r="JUV12075" s="18" t="s">
        <v>9</v>
      </c>
      <c r="JUW12075" s="18" t="s">
        <v>9</v>
      </c>
      <c r="JUX12075" s="18" t="s">
        <v>9</v>
      </c>
      <c r="JUY12075" s="18" t="s">
        <v>9</v>
      </c>
      <c r="JUZ12075" s="18" t="s">
        <v>9</v>
      </c>
      <c r="JVA12075" s="18" t="s">
        <v>9</v>
      </c>
      <c r="JVB12075" s="18" t="s">
        <v>9</v>
      </c>
      <c r="JVC12075" s="18" t="s">
        <v>9</v>
      </c>
      <c r="JVD12075" s="18" t="s">
        <v>9</v>
      </c>
      <c r="JVE12075" s="18" t="s">
        <v>9</v>
      </c>
      <c r="JVF12075" s="18" t="s">
        <v>9</v>
      </c>
      <c r="JVG12075" s="18" t="s">
        <v>9</v>
      </c>
      <c r="JVH12075" s="18" t="s">
        <v>9</v>
      </c>
      <c r="JVI12075" s="18" t="s">
        <v>9</v>
      </c>
      <c r="JVJ12075" s="18" t="s">
        <v>9</v>
      </c>
      <c r="JVK12075" s="18" t="s">
        <v>9</v>
      </c>
      <c r="JVL12075" s="18" t="s">
        <v>9</v>
      </c>
      <c r="JVM12075" s="18" t="s">
        <v>9</v>
      </c>
      <c r="JVN12075" s="18" t="s">
        <v>9</v>
      </c>
      <c r="JVO12075" s="18" t="s">
        <v>9</v>
      </c>
      <c r="JVP12075" s="18" t="s">
        <v>9</v>
      </c>
      <c r="JVQ12075" s="18" t="s">
        <v>9</v>
      </c>
      <c r="JVR12075" s="18" t="s">
        <v>9</v>
      </c>
      <c r="JVS12075" s="18" t="s">
        <v>9</v>
      </c>
      <c r="JVT12075" s="18" t="s">
        <v>9</v>
      </c>
      <c r="JVU12075" s="18" t="s">
        <v>9</v>
      </c>
      <c r="JVV12075" s="18" t="s">
        <v>9</v>
      </c>
      <c r="JVW12075" s="18" t="s">
        <v>9</v>
      </c>
      <c r="JVX12075" s="18" t="s">
        <v>9</v>
      </c>
      <c r="JVY12075" s="18" t="s">
        <v>9</v>
      </c>
      <c r="JVZ12075" s="18" t="s">
        <v>9</v>
      </c>
      <c r="JWA12075" s="18" t="s">
        <v>9</v>
      </c>
      <c r="JWB12075" s="18" t="s">
        <v>9</v>
      </c>
      <c r="JWC12075" s="18" t="s">
        <v>9</v>
      </c>
      <c r="JWD12075" s="18" t="s">
        <v>9</v>
      </c>
      <c r="JWE12075" s="18" t="s">
        <v>9</v>
      </c>
      <c r="JWF12075" s="18" t="s">
        <v>9</v>
      </c>
      <c r="JWG12075" s="18" t="s">
        <v>9</v>
      </c>
      <c r="JWH12075" s="18" t="s">
        <v>9</v>
      </c>
      <c r="JWI12075" s="18" t="s">
        <v>9</v>
      </c>
      <c r="JWJ12075" s="18" t="s">
        <v>9</v>
      </c>
      <c r="JWK12075" s="18" t="s">
        <v>9</v>
      </c>
      <c r="JWL12075" s="18" t="s">
        <v>9</v>
      </c>
      <c r="JWM12075" s="18" t="s">
        <v>9</v>
      </c>
      <c r="JWN12075" s="18" t="s">
        <v>9</v>
      </c>
      <c r="JWO12075" s="18" t="s">
        <v>9</v>
      </c>
      <c r="JWP12075" s="18" t="s">
        <v>9</v>
      </c>
      <c r="JWQ12075" s="18" t="s">
        <v>9</v>
      </c>
      <c r="JWR12075" s="18" t="s">
        <v>9</v>
      </c>
      <c r="JWS12075" s="18" t="s">
        <v>9</v>
      </c>
      <c r="JWT12075" s="18" t="s">
        <v>9</v>
      </c>
      <c r="JWU12075" s="18" t="s">
        <v>9</v>
      </c>
      <c r="JWV12075" s="18" t="s">
        <v>9</v>
      </c>
      <c r="JWW12075" s="18" t="s">
        <v>9</v>
      </c>
      <c r="JWX12075" s="18" t="s">
        <v>9</v>
      </c>
      <c r="JWY12075" s="18" t="s">
        <v>9</v>
      </c>
      <c r="JWZ12075" s="18" t="s">
        <v>9</v>
      </c>
      <c r="JXA12075" s="18" t="s">
        <v>9</v>
      </c>
      <c r="JXB12075" s="18" t="s">
        <v>9</v>
      </c>
      <c r="JXC12075" s="18" t="s">
        <v>9</v>
      </c>
      <c r="JXD12075" s="18" t="s">
        <v>9</v>
      </c>
      <c r="JXE12075" s="18" t="s">
        <v>9</v>
      </c>
      <c r="JXF12075" s="18" t="s">
        <v>9</v>
      </c>
      <c r="JXG12075" s="18" t="s">
        <v>9</v>
      </c>
      <c r="JXH12075" s="18" t="s">
        <v>9</v>
      </c>
      <c r="JXI12075" s="18" t="s">
        <v>9</v>
      </c>
      <c r="JXJ12075" s="18" t="s">
        <v>9</v>
      </c>
      <c r="JXK12075" s="18" t="s">
        <v>9</v>
      </c>
      <c r="JXL12075" s="18" t="s">
        <v>9</v>
      </c>
      <c r="JXM12075" s="18" t="s">
        <v>9</v>
      </c>
      <c r="JXN12075" s="18" t="s">
        <v>9</v>
      </c>
      <c r="JXO12075" s="18" t="s">
        <v>9</v>
      </c>
      <c r="JXP12075" s="18" t="s">
        <v>9</v>
      </c>
      <c r="JXQ12075" s="18" t="s">
        <v>9</v>
      </c>
      <c r="JXR12075" s="18" t="s">
        <v>9</v>
      </c>
      <c r="JXS12075" s="18" t="s">
        <v>9</v>
      </c>
      <c r="JXT12075" s="18" t="s">
        <v>9</v>
      </c>
      <c r="JXU12075" s="18" t="s">
        <v>9</v>
      </c>
      <c r="JXV12075" s="18" t="s">
        <v>9</v>
      </c>
      <c r="JXW12075" s="18" t="s">
        <v>9</v>
      </c>
      <c r="JXX12075" s="18" t="s">
        <v>9</v>
      </c>
      <c r="JXY12075" s="18" t="s">
        <v>9</v>
      </c>
      <c r="JXZ12075" s="18" t="s">
        <v>9</v>
      </c>
      <c r="JYA12075" s="18" t="s">
        <v>9</v>
      </c>
      <c r="JYB12075" s="18" t="s">
        <v>9</v>
      </c>
      <c r="JYC12075" s="18" t="s">
        <v>9</v>
      </c>
      <c r="JYD12075" s="18" t="s">
        <v>9</v>
      </c>
      <c r="JYE12075" s="18" t="s">
        <v>9</v>
      </c>
      <c r="JYF12075" s="18" t="s">
        <v>9</v>
      </c>
      <c r="JYG12075" s="18" t="s">
        <v>9</v>
      </c>
      <c r="JYH12075" s="18" t="s">
        <v>9</v>
      </c>
      <c r="JYI12075" s="18" t="s">
        <v>9</v>
      </c>
      <c r="JYJ12075" s="18" t="s">
        <v>9</v>
      </c>
      <c r="JYK12075" s="18" t="s">
        <v>9</v>
      </c>
      <c r="JYL12075" s="18" t="s">
        <v>9</v>
      </c>
      <c r="JYM12075" s="18" t="s">
        <v>9</v>
      </c>
      <c r="JYN12075" s="18" t="s">
        <v>9</v>
      </c>
      <c r="JYO12075" s="18" t="s">
        <v>9</v>
      </c>
      <c r="JYP12075" s="18" t="s">
        <v>9</v>
      </c>
      <c r="JYQ12075" s="18" t="s">
        <v>9</v>
      </c>
      <c r="JYR12075" s="18" t="s">
        <v>9</v>
      </c>
      <c r="JYS12075" s="18" t="s">
        <v>9</v>
      </c>
      <c r="JYT12075" s="18" t="s">
        <v>9</v>
      </c>
      <c r="JYU12075" s="18" t="s">
        <v>9</v>
      </c>
      <c r="JYV12075" s="18" t="s">
        <v>9</v>
      </c>
      <c r="JYW12075" s="18" t="s">
        <v>9</v>
      </c>
      <c r="JYX12075" s="18" t="s">
        <v>9</v>
      </c>
      <c r="JYY12075" s="18" t="s">
        <v>9</v>
      </c>
      <c r="JYZ12075" s="18" t="s">
        <v>9</v>
      </c>
      <c r="JZA12075" s="18" t="s">
        <v>9</v>
      </c>
      <c r="JZB12075" s="18" t="s">
        <v>9</v>
      </c>
      <c r="JZC12075" s="18" t="s">
        <v>9</v>
      </c>
      <c r="JZD12075" s="18" t="s">
        <v>9</v>
      </c>
      <c r="JZE12075" s="18" t="s">
        <v>9</v>
      </c>
      <c r="JZF12075" s="18" t="s">
        <v>9</v>
      </c>
      <c r="JZG12075" s="18" t="s">
        <v>9</v>
      </c>
      <c r="JZH12075" s="18" t="s">
        <v>9</v>
      </c>
      <c r="JZI12075" s="18" t="s">
        <v>9</v>
      </c>
      <c r="JZJ12075" s="18" t="s">
        <v>9</v>
      </c>
      <c r="JZK12075" s="18" t="s">
        <v>9</v>
      </c>
      <c r="JZL12075" s="18" t="s">
        <v>9</v>
      </c>
      <c r="JZM12075" s="18" t="s">
        <v>9</v>
      </c>
      <c r="JZN12075" s="18" t="s">
        <v>9</v>
      </c>
      <c r="JZO12075" s="18" t="s">
        <v>9</v>
      </c>
      <c r="JZP12075" s="18" t="s">
        <v>9</v>
      </c>
      <c r="JZQ12075" s="18" t="s">
        <v>9</v>
      </c>
      <c r="JZR12075" s="18" t="s">
        <v>9</v>
      </c>
      <c r="JZS12075" s="18" t="s">
        <v>9</v>
      </c>
      <c r="JZT12075" s="18" t="s">
        <v>9</v>
      </c>
      <c r="JZU12075" s="18" t="s">
        <v>9</v>
      </c>
      <c r="JZV12075" s="18" t="s">
        <v>9</v>
      </c>
      <c r="JZW12075" s="18" t="s">
        <v>9</v>
      </c>
      <c r="JZX12075" s="18" t="s">
        <v>9</v>
      </c>
      <c r="JZY12075" s="18" t="s">
        <v>9</v>
      </c>
      <c r="JZZ12075" s="18" t="s">
        <v>9</v>
      </c>
      <c r="KAA12075" s="18" t="s">
        <v>9</v>
      </c>
      <c r="KAB12075" s="18" t="s">
        <v>9</v>
      </c>
      <c r="KAC12075" s="18" t="s">
        <v>9</v>
      </c>
      <c r="KAD12075" s="18" t="s">
        <v>9</v>
      </c>
      <c r="KAE12075" s="18" t="s">
        <v>9</v>
      </c>
      <c r="KAF12075" s="18" t="s">
        <v>9</v>
      </c>
      <c r="KAG12075" s="18" t="s">
        <v>9</v>
      </c>
      <c r="KAH12075" s="18" t="s">
        <v>9</v>
      </c>
      <c r="KAI12075" s="18" t="s">
        <v>9</v>
      </c>
      <c r="KAJ12075" s="18" t="s">
        <v>9</v>
      </c>
      <c r="KAK12075" s="18" t="s">
        <v>9</v>
      </c>
      <c r="KAL12075" s="18" t="s">
        <v>9</v>
      </c>
      <c r="KAM12075" s="18" t="s">
        <v>9</v>
      </c>
      <c r="KAN12075" s="18" t="s">
        <v>9</v>
      </c>
      <c r="KAO12075" s="18" t="s">
        <v>9</v>
      </c>
      <c r="KAP12075" s="18" t="s">
        <v>9</v>
      </c>
      <c r="KAQ12075" s="18" t="s">
        <v>9</v>
      </c>
      <c r="KAR12075" s="18" t="s">
        <v>9</v>
      </c>
      <c r="KAS12075" s="18" t="s">
        <v>9</v>
      </c>
      <c r="KAT12075" s="18" t="s">
        <v>9</v>
      </c>
      <c r="KAU12075" s="18" t="s">
        <v>9</v>
      </c>
      <c r="KAV12075" s="18" t="s">
        <v>9</v>
      </c>
      <c r="KAW12075" s="18" t="s">
        <v>9</v>
      </c>
      <c r="KAX12075" s="18" t="s">
        <v>9</v>
      </c>
      <c r="KAY12075" s="18" t="s">
        <v>9</v>
      </c>
      <c r="KAZ12075" s="18" t="s">
        <v>9</v>
      </c>
      <c r="KBA12075" s="18" t="s">
        <v>9</v>
      </c>
      <c r="KBB12075" s="18" t="s">
        <v>9</v>
      </c>
      <c r="KBC12075" s="18" t="s">
        <v>9</v>
      </c>
      <c r="KBD12075" s="18" t="s">
        <v>9</v>
      </c>
      <c r="KBE12075" s="18" t="s">
        <v>9</v>
      </c>
      <c r="KBF12075" s="18" t="s">
        <v>9</v>
      </c>
      <c r="KBG12075" s="18" t="s">
        <v>9</v>
      </c>
      <c r="KBH12075" s="18" t="s">
        <v>9</v>
      </c>
      <c r="KBI12075" s="18" t="s">
        <v>9</v>
      </c>
      <c r="KBJ12075" s="18" t="s">
        <v>9</v>
      </c>
      <c r="KBK12075" s="18" t="s">
        <v>9</v>
      </c>
      <c r="KBL12075" s="18" t="s">
        <v>9</v>
      </c>
      <c r="KBM12075" s="18" t="s">
        <v>9</v>
      </c>
      <c r="KBN12075" s="18" t="s">
        <v>9</v>
      </c>
      <c r="KBO12075" s="18" t="s">
        <v>9</v>
      </c>
      <c r="KBP12075" s="18" t="s">
        <v>9</v>
      </c>
      <c r="KBQ12075" s="18" t="s">
        <v>9</v>
      </c>
      <c r="KBR12075" s="18" t="s">
        <v>9</v>
      </c>
      <c r="KBS12075" s="18" t="s">
        <v>9</v>
      </c>
      <c r="KBT12075" s="18" t="s">
        <v>9</v>
      </c>
      <c r="KBU12075" s="18" t="s">
        <v>9</v>
      </c>
      <c r="KBV12075" s="18" t="s">
        <v>9</v>
      </c>
      <c r="KBW12075" s="18" t="s">
        <v>9</v>
      </c>
      <c r="KBX12075" s="18" t="s">
        <v>9</v>
      </c>
      <c r="KBY12075" s="18" t="s">
        <v>9</v>
      </c>
      <c r="KBZ12075" s="18" t="s">
        <v>9</v>
      </c>
      <c r="KCA12075" s="18" t="s">
        <v>9</v>
      </c>
      <c r="KCB12075" s="18" t="s">
        <v>9</v>
      </c>
      <c r="KCC12075" s="18" t="s">
        <v>9</v>
      </c>
      <c r="KCD12075" s="18" t="s">
        <v>9</v>
      </c>
      <c r="KCE12075" s="18" t="s">
        <v>9</v>
      </c>
      <c r="KCF12075" s="18" t="s">
        <v>9</v>
      </c>
      <c r="KCG12075" s="18" t="s">
        <v>9</v>
      </c>
      <c r="KCH12075" s="18" t="s">
        <v>9</v>
      </c>
      <c r="KCI12075" s="18" t="s">
        <v>9</v>
      </c>
      <c r="KCJ12075" s="18" t="s">
        <v>9</v>
      </c>
      <c r="KCK12075" s="18" t="s">
        <v>9</v>
      </c>
      <c r="KCL12075" s="18" t="s">
        <v>9</v>
      </c>
      <c r="KCM12075" s="18" t="s">
        <v>9</v>
      </c>
      <c r="KCN12075" s="18" t="s">
        <v>9</v>
      </c>
      <c r="KCO12075" s="18" t="s">
        <v>9</v>
      </c>
      <c r="KCP12075" s="18" t="s">
        <v>9</v>
      </c>
      <c r="KCQ12075" s="18" t="s">
        <v>9</v>
      </c>
      <c r="KCR12075" s="18" t="s">
        <v>9</v>
      </c>
      <c r="KCS12075" s="18" t="s">
        <v>9</v>
      </c>
      <c r="KCT12075" s="18" t="s">
        <v>9</v>
      </c>
      <c r="KCU12075" s="18" t="s">
        <v>9</v>
      </c>
      <c r="KCV12075" s="18" t="s">
        <v>9</v>
      </c>
      <c r="KCW12075" s="18" t="s">
        <v>9</v>
      </c>
      <c r="KCX12075" s="18" t="s">
        <v>9</v>
      </c>
      <c r="KCY12075" s="18" t="s">
        <v>9</v>
      </c>
      <c r="KCZ12075" s="18" t="s">
        <v>9</v>
      </c>
      <c r="KDA12075" s="18" t="s">
        <v>9</v>
      </c>
      <c r="KDB12075" s="18" t="s">
        <v>9</v>
      </c>
      <c r="KDC12075" s="18" t="s">
        <v>9</v>
      </c>
      <c r="KDD12075" s="18" t="s">
        <v>9</v>
      </c>
      <c r="KDE12075" s="18" t="s">
        <v>9</v>
      </c>
      <c r="KDF12075" s="18" t="s">
        <v>9</v>
      </c>
      <c r="KDG12075" s="18" t="s">
        <v>9</v>
      </c>
      <c r="KDH12075" s="18" t="s">
        <v>9</v>
      </c>
      <c r="KDI12075" s="18" t="s">
        <v>9</v>
      </c>
      <c r="KDJ12075" s="18" t="s">
        <v>9</v>
      </c>
      <c r="KDK12075" s="18" t="s">
        <v>9</v>
      </c>
      <c r="KDL12075" s="18" t="s">
        <v>9</v>
      </c>
      <c r="KDM12075" s="18" t="s">
        <v>9</v>
      </c>
      <c r="KDN12075" s="18" t="s">
        <v>9</v>
      </c>
      <c r="KDO12075" s="18" t="s">
        <v>9</v>
      </c>
      <c r="KDP12075" s="18" t="s">
        <v>9</v>
      </c>
      <c r="KDQ12075" s="18" t="s">
        <v>9</v>
      </c>
      <c r="KDR12075" s="18" t="s">
        <v>9</v>
      </c>
      <c r="KDS12075" s="18" t="s">
        <v>9</v>
      </c>
      <c r="KDT12075" s="18" t="s">
        <v>9</v>
      </c>
      <c r="KDU12075" s="18" t="s">
        <v>9</v>
      </c>
      <c r="KDV12075" s="18" t="s">
        <v>9</v>
      </c>
      <c r="KDW12075" s="18" t="s">
        <v>9</v>
      </c>
      <c r="KDX12075" s="18" t="s">
        <v>9</v>
      </c>
      <c r="KDY12075" s="18" t="s">
        <v>9</v>
      </c>
      <c r="KDZ12075" s="18" t="s">
        <v>9</v>
      </c>
      <c r="KEA12075" s="18" t="s">
        <v>9</v>
      </c>
      <c r="KEB12075" s="18" t="s">
        <v>9</v>
      </c>
      <c r="KEC12075" s="18" t="s">
        <v>9</v>
      </c>
      <c r="KED12075" s="18" t="s">
        <v>9</v>
      </c>
      <c r="KEE12075" s="18" t="s">
        <v>9</v>
      </c>
      <c r="KEF12075" s="18" t="s">
        <v>9</v>
      </c>
      <c r="KEG12075" s="18" t="s">
        <v>9</v>
      </c>
      <c r="KEH12075" s="18" t="s">
        <v>9</v>
      </c>
      <c r="KEI12075" s="18" t="s">
        <v>9</v>
      </c>
      <c r="KEJ12075" s="18" t="s">
        <v>9</v>
      </c>
      <c r="KEK12075" s="18" t="s">
        <v>9</v>
      </c>
      <c r="KEL12075" s="18" t="s">
        <v>9</v>
      </c>
      <c r="KEM12075" s="18" t="s">
        <v>9</v>
      </c>
      <c r="KEN12075" s="18" t="s">
        <v>9</v>
      </c>
      <c r="KEO12075" s="18" t="s">
        <v>9</v>
      </c>
      <c r="KEP12075" s="18" t="s">
        <v>9</v>
      </c>
      <c r="KEQ12075" s="18" t="s">
        <v>9</v>
      </c>
      <c r="KER12075" s="18" t="s">
        <v>9</v>
      </c>
      <c r="KES12075" s="18" t="s">
        <v>9</v>
      </c>
      <c r="KET12075" s="18" t="s">
        <v>9</v>
      </c>
      <c r="KEU12075" s="18" t="s">
        <v>9</v>
      </c>
      <c r="KEV12075" s="18" t="s">
        <v>9</v>
      </c>
      <c r="KEW12075" s="18" t="s">
        <v>9</v>
      </c>
      <c r="KEX12075" s="18" t="s">
        <v>9</v>
      </c>
      <c r="KEY12075" s="18" t="s">
        <v>9</v>
      </c>
      <c r="KEZ12075" s="18" t="s">
        <v>9</v>
      </c>
      <c r="KFA12075" s="18" t="s">
        <v>9</v>
      </c>
      <c r="KFB12075" s="18" t="s">
        <v>9</v>
      </c>
      <c r="KFC12075" s="18" t="s">
        <v>9</v>
      </c>
      <c r="KFD12075" s="18" t="s">
        <v>9</v>
      </c>
      <c r="KFE12075" s="18" t="s">
        <v>9</v>
      </c>
      <c r="KFF12075" s="18" t="s">
        <v>9</v>
      </c>
      <c r="KFG12075" s="18" t="s">
        <v>9</v>
      </c>
      <c r="KFH12075" s="18" t="s">
        <v>9</v>
      </c>
      <c r="KFI12075" s="18" t="s">
        <v>9</v>
      </c>
      <c r="KFJ12075" s="18" t="s">
        <v>9</v>
      </c>
      <c r="KFK12075" s="18" t="s">
        <v>9</v>
      </c>
      <c r="KFL12075" s="18" t="s">
        <v>9</v>
      </c>
      <c r="KFM12075" s="18" t="s">
        <v>9</v>
      </c>
      <c r="KFN12075" s="18" t="s">
        <v>9</v>
      </c>
      <c r="KFO12075" s="18" t="s">
        <v>9</v>
      </c>
      <c r="KFP12075" s="18" t="s">
        <v>9</v>
      </c>
      <c r="KFQ12075" s="18" t="s">
        <v>9</v>
      </c>
      <c r="KFR12075" s="18" t="s">
        <v>9</v>
      </c>
      <c r="KFS12075" s="18" t="s">
        <v>9</v>
      </c>
      <c r="KFT12075" s="18" t="s">
        <v>9</v>
      </c>
      <c r="KFU12075" s="18" t="s">
        <v>9</v>
      </c>
      <c r="KFV12075" s="18" t="s">
        <v>9</v>
      </c>
      <c r="KFW12075" s="18" t="s">
        <v>9</v>
      </c>
      <c r="KFX12075" s="18" t="s">
        <v>9</v>
      </c>
      <c r="KFY12075" s="18" t="s">
        <v>9</v>
      </c>
      <c r="KFZ12075" s="18" t="s">
        <v>9</v>
      </c>
      <c r="KGA12075" s="18" t="s">
        <v>9</v>
      </c>
      <c r="KGB12075" s="18" t="s">
        <v>9</v>
      </c>
      <c r="KGC12075" s="18" t="s">
        <v>9</v>
      </c>
      <c r="KGD12075" s="18" t="s">
        <v>9</v>
      </c>
      <c r="KGE12075" s="18" t="s">
        <v>9</v>
      </c>
      <c r="KGF12075" s="18" t="s">
        <v>9</v>
      </c>
      <c r="KGG12075" s="18" t="s">
        <v>9</v>
      </c>
      <c r="KGH12075" s="18" t="s">
        <v>9</v>
      </c>
      <c r="KGI12075" s="18" t="s">
        <v>9</v>
      </c>
      <c r="KGJ12075" s="18" t="s">
        <v>9</v>
      </c>
      <c r="KGK12075" s="18" t="s">
        <v>9</v>
      </c>
      <c r="KGL12075" s="18" t="s">
        <v>9</v>
      </c>
      <c r="KGM12075" s="18" t="s">
        <v>9</v>
      </c>
      <c r="KGN12075" s="18" t="s">
        <v>9</v>
      </c>
      <c r="KGO12075" s="18" t="s">
        <v>9</v>
      </c>
      <c r="KGP12075" s="18" t="s">
        <v>9</v>
      </c>
      <c r="KGQ12075" s="18" t="s">
        <v>9</v>
      </c>
      <c r="KGR12075" s="18" t="s">
        <v>9</v>
      </c>
      <c r="KGS12075" s="18" t="s">
        <v>9</v>
      </c>
      <c r="KGT12075" s="18" t="s">
        <v>9</v>
      </c>
      <c r="KGU12075" s="18" t="s">
        <v>9</v>
      </c>
      <c r="KGV12075" s="18" t="s">
        <v>9</v>
      </c>
      <c r="KGW12075" s="18" t="s">
        <v>9</v>
      </c>
      <c r="KGX12075" s="18" t="s">
        <v>9</v>
      </c>
      <c r="KGY12075" s="18" t="s">
        <v>9</v>
      </c>
      <c r="KGZ12075" s="18" t="s">
        <v>9</v>
      </c>
      <c r="KHA12075" s="18" t="s">
        <v>9</v>
      </c>
      <c r="KHB12075" s="18" t="s">
        <v>9</v>
      </c>
      <c r="KHC12075" s="18" t="s">
        <v>9</v>
      </c>
      <c r="KHD12075" s="18" t="s">
        <v>9</v>
      </c>
      <c r="KHE12075" s="18" t="s">
        <v>9</v>
      </c>
      <c r="KHF12075" s="18" t="s">
        <v>9</v>
      </c>
      <c r="KHG12075" s="18" t="s">
        <v>9</v>
      </c>
      <c r="KHH12075" s="18" t="s">
        <v>9</v>
      </c>
      <c r="KHI12075" s="18" t="s">
        <v>9</v>
      </c>
      <c r="KHJ12075" s="18" t="s">
        <v>9</v>
      </c>
      <c r="KHK12075" s="18" t="s">
        <v>9</v>
      </c>
      <c r="KHL12075" s="18" t="s">
        <v>9</v>
      </c>
      <c r="KHM12075" s="18" t="s">
        <v>9</v>
      </c>
      <c r="KHN12075" s="18" t="s">
        <v>9</v>
      </c>
      <c r="KHO12075" s="18" t="s">
        <v>9</v>
      </c>
      <c r="KHP12075" s="18" t="s">
        <v>9</v>
      </c>
      <c r="KHQ12075" s="18" t="s">
        <v>9</v>
      </c>
      <c r="KHR12075" s="18" t="s">
        <v>9</v>
      </c>
      <c r="KHS12075" s="18" t="s">
        <v>9</v>
      </c>
      <c r="KHT12075" s="18" t="s">
        <v>9</v>
      </c>
      <c r="KHU12075" s="18" t="s">
        <v>9</v>
      </c>
      <c r="KHV12075" s="18" t="s">
        <v>9</v>
      </c>
      <c r="KHW12075" s="18" t="s">
        <v>9</v>
      </c>
      <c r="KHX12075" s="18" t="s">
        <v>9</v>
      </c>
      <c r="KHY12075" s="18" t="s">
        <v>9</v>
      </c>
      <c r="KHZ12075" s="18" t="s">
        <v>9</v>
      </c>
      <c r="KIA12075" s="18" t="s">
        <v>9</v>
      </c>
      <c r="KIB12075" s="18" t="s">
        <v>9</v>
      </c>
      <c r="KIC12075" s="18" t="s">
        <v>9</v>
      </c>
      <c r="KID12075" s="18" t="s">
        <v>9</v>
      </c>
      <c r="KIE12075" s="18" t="s">
        <v>9</v>
      </c>
      <c r="KIF12075" s="18" t="s">
        <v>9</v>
      </c>
      <c r="KIG12075" s="18" t="s">
        <v>9</v>
      </c>
      <c r="KIH12075" s="18" t="s">
        <v>9</v>
      </c>
      <c r="KII12075" s="18" t="s">
        <v>9</v>
      </c>
      <c r="KIJ12075" s="18" t="s">
        <v>9</v>
      </c>
      <c r="KIK12075" s="18" t="s">
        <v>9</v>
      </c>
      <c r="KIL12075" s="18" t="s">
        <v>9</v>
      </c>
      <c r="KIM12075" s="18" t="s">
        <v>9</v>
      </c>
      <c r="KIN12075" s="18" t="s">
        <v>9</v>
      </c>
      <c r="KIO12075" s="18" t="s">
        <v>9</v>
      </c>
      <c r="KIP12075" s="18" t="s">
        <v>9</v>
      </c>
      <c r="KIQ12075" s="18" t="s">
        <v>9</v>
      </c>
      <c r="KIR12075" s="18" t="s">
        <v>9</v>
      </c>
      <c r="KIS12075" s="18" t="s">
        <v>9</v>
      </c>
      <c r="KIT12075" s="18" t="s">
        <v>9</v>
      </c>
      <c r="KIU12075" s="18" t="s">
        <v>9</v>
      </c>
      <c r="KIV12075" s="18" t="s">
        <v>9</v>
      </c>
      <c r="KIW12075" s="18" t="s">
        <v>9</v>
      </c>
      <c r="KIX12075" s="18" t="s">
        <v>9</v>
      </c>
      <c r="KIY12075" s="18" t="s">
        <v>9</v>
      </c>
      <c r="KIZ12075" s="18" t="s">
        <v>9</v>
      </c>
      <c r="KJA12075" s="18" t="s">
        <v>9</v>
      </c>
      <c r="KJB12075" s="18" t="s">
        <v>9</v>
      </c>
      <c r="KJC12075" s="18" t="s">
        <v>9</v>
      </c>
      <c r="KJD12075" s="18" t="s">
        <v>9</v>
      </c>
      <c r="KJE12075" s="18" t="s">
        <v>9</v>
      </c>
      <c r="KJF12075" s="18" t="s">
        <v>9</v>
      </c>
      <c r="KJG12075" s="18" t="s">
        <v>9</v>
      </c>
      <c r="KJH12075" s="18" t="s">
        <v>9</v>
      </c>
      <c r="KJI12075" s="18" t="s">
        <v>9</v>
      </c>
      <c r="KJJ12075" s="18" t="s">
        <v>9</v>
      </c>
      <c r="KJK12075" s="18" t="s">
        <v>9</v>
      </c>
      <c r="KJL12075" s="18" t="s">
        <v>9</v>
      </c>
      <c r="KJM12075" s="18" t="s">
        <v>9</v>
      </c>
      <c r="KJN12075" s="18" t="s">
        <v>9</v>
      </c>
      <c r="KJO12075" s="18" t="s">
        <v>9</v>
      </c>
      <c r="KJP12075" s="18" t="s">
        <v>9</v>
      </c>
      <c r="KJQ12075" s="18" t="s">
        <v>9</v>
      </c>
      <c r="KJR12075" s="18" t="s">
        <v>9</v>
      </c>
      <c r="KJS12075" s="18" t="s">
        <v>9</v>
      </c>
      <c r="KJT12075" s="18" t="s">
        <v>9</v>
      </c>
      <c r="KJU12075" s="18" t="s">
        <v>9</v>
      </c>
      <c r="KJV12075" s="18" t="s">
        <v>9</v>
      </c>
      <c r="KJW12075" s="18" t="s">
        <v>9</v>
      </c>
      <c r="KJX12075" s="18" t="s">
        <v>9</v>
      </c>
      <c r="KJY12075" s="18" t="s">
        <v>9</v>
      </c>
      <c r="KJZ12075" s="18" t="s">
        <v>9</v>
      </c>
      <c r="KKA12075" s="18" t="s">
        <v>9</v>
      </c>
      <c r="KKB12075" s="18" t="s">
        <v>9</v>
      </c>
      <c r="KKC12075" s="18" t="s">
        <v>9</v>
      </c>
      <c r="KKD12075" s="18" t="s">
        <v>9</v>
      </c>
      <c r="KKE12075" s="18" t="s">
        <v>9</v>
      </c>
      <c r="KKF12075" s="18" t="s">
        <v>9</v>
      </c>
      <c r="KKG12075" s="18" t="s">
        <v>9</v>
      </c>
      <c r="KKH12075" s="18" t="s">
        <v>9</v>
      </c>
      <c r="KKI12075" s="18" t="s">
        <v>9</v>
      </c>
      <c r="KKJ12075" s="18" t="s">
        <v>9</v>
      </c>
      <c r="KKK12075" s="18" t="s">
        <v>9</v>
      </c>
      <c r="KKL12075" s="18" t="s">
        <v>9</v>
      </c>
      <c r="KKM12075" s="18" t="s">
        <v>9</v>
      </c>
      <c r="KKN12075" s="18" t="s">
        <v>9</v>
      </c>
      <c r="KKO12075" s="18" t="s">
        <v>9</v>
      </c>
      <c r="KKP12075" s="18" t="s">
        <v>9</v>
      </c>
      <c r="KKQ12075" s="18" t="s">
        <v>9</v>
      </c>
      <c r="KKR12075" s="18" t="s">
        <v>9</v>
      </c>
      <c r="KKS12075" s="18" t="s">
        <v>9</v>
      </c>
      <c r="KKT12075" s="18" t="s">
        <v>9</v>
      </c>
      <c r="KKU12075" s="18" t="s">
        <v>9</v>
      </c>
      <c r="KKV12075" s="18" t="s">
        <v>9</v>
      </c>
      <c r="KKW12075" s="18" t="s">
        <v>9</v>
      </c>
      <c r="KKX12075" s="18" t="s">
        <v>9</v>
      </c>
      <c r="KKY12075" s="18" t="s">
        <v>9</v>
      </c>
      <c r="KKZ12075" s="18" t="s">
        <v>9</v>
      </c>
      <c r="KLA12075" s="18" t="s">
        <v>9</v>
      </c>
      <c r="KLB12075" s="18" t="s">
        <v>9</v>
      </c>
      <c r="KLC12075" s="18" t="s">
        <v>9</v>
      </c>
      <c r="KLD12075" s="18" t="s">
        <v>9</v>
      </c>
      <c r="KLE12075" s="18" t="s">
        <v>9</v>
      </c>
      <c r="KLF12075" s="18" t="s">
        <v>9</v>
      </c>
      <c r="KLG12075" s="18" t="s">
        <v>9</v>
      </c>
      <c r="KLH12075" s="18" t="s">
        <v>9</v>
      </c>
      <c r="KLI12075" s="18" t="s">
        <v>9</v>
      </c>
      <c r="KLJ12075" s="18" t="s">
        <v>9</v>
      </c>
      <c r="KLK12075" s="18" t="s">
        <v>9</v>
      </c>
      <c r="KLL12075" s="18" t="s">
        <v>9</v>
      </c>
      <c r="KLM12075" s="18" t="s">
        <v>9</v>
      </c>
      <c r="KLN12075" s="18" t="s">
        <v>9</v>
      </c>
      <c r="KLO12075" s="18" t="s">
        <v>9</v>
      </c>
      <c r="KLP12075" s="18" t="s">
        <v>9</v>
      </c>
      <c r="KLQ12075" s="18" t="s">
        <v>9</v>
      </c>
      <c r="KLR12075" s="18" t="s">
        <v>9</v>
      </c>
      <c r="KLS12075" s="18" t="s">
        <v>9</v>
      </c>
      <c r="KLT12075" s="18" t="s">
        <v>9</v>
      </c>
      <c r="KLU12075" s="18" t="s">
        <v>9</v>
      </c>
      <c r="KLV12075" s="18" t="s">
        <v>9</v>
      </c>
      <c r="KLW12075" s="18" t="s">
        <v>9</v>
      </c>
      <c r="KLX12075" s="18" t="s">
        <v>9</v>
      </c>
      <c r="KLY12075" s="18" t="s">
        <v>9</v>
      </c>
      <c r="KLZ12075" s="18" t="s">
        <v>9</v>
      </c>
      <c r="KMA12075" s="18" t="s">
        <v>9</v>
      </c>
      <c r="KMB12075" s="18" t="s">
        <v>9</v>
      </c>
      <c r="KMC12075" s="18" t="s">
        <v>9</v>
      </c>
      <c r="KMD12075" s="18" t="s">
        <v>9</v>
      </c>
      <c r="KME12075" s="18" t="s">
        <v>9</v>
      </c>
      <c r="KMF12075" s="18" t="s">
        <v>9</v>
      </c>
      <c r="KMG12075" s="18" t="s">
        <v>9</v>
      </c>
      <c r="KMH12075" s="18" t="s">
        <v>9</v>
      </c>
      <c r="KMI12075" s="18" t="s">
        <v>9</v>
      </c>
      <c r="KMJ12075" s="18" t="s">
        <v>9</v>
      </c>
      <c r="KMK12075" s="18" t="s">
        <v>9</v>
      </c>
      <c r="KML12075" s="18" t="s">
        <v>9</v>
      </c>
      <c r="KMM12075" s="18" t="s">
        <v>9</v>
      </c>
      <c r="KMN12075" s="18" t="s">
        <v>9</v>
      </c>
      <c r="KMO12075" s="18" t="s">
        <v>9</v>
      </c>
      <c r="KMP12075" s="18" t="s">
        <v>9</v>
      </c>
      <c r="KMQ12075" s="18" t="s">
        <v>9</v>
      </c>
      <c r="KMR12075" s="18" t="s">
        <v>9</v>
      </c>
      <c r="KMS12075" s="18" t="s">
        <v>9</v>
      </c>
      <c r="KMT12075" s="18" t="s">
        <v>9</v>
      </c>
      <c r="KMU12075" s="18" t="s">
        <v>9</v>
      </c>
      <c r="KMV12075" s="18" t="s">
        <v>9</v>
      </c>
      <c r="KMW12075" s="18" t="s">
        <v>9</v>
      </c>
      <c r="KMX12075" s="18" t="s">
        <v>9</v>
      </c>
      <c r="KMY12075" s="18" t="s">
        <v>9</v>
      </c>
      <c r="KMZ12075" s="18" t="s">
        <v>9</v>
      </c>
      <c r="KNA12075" s="18" t="s">
        <v>9</v>
      </c>
      <c r="KNB12075" s="18" t="s">
        <v>9</v>
      </c>
      <c r="KNC12075" s="18" t="s">
        <v>9</v>
      </c>
      <c r="KND12075" s="18" t="s">
        <v>9</v>
      </c>
      <c r="KNE12075" s="18" t="s">
        <v>9</v>
      </c>
      <c r="KNF12075" s="18" t="s">
        <v>9</v>
      </c>
      <c r="KNG12075" s="18" t="s">
        <v>9</v>
      </c>
      <c r="KNH12075" s="18" t="s">
        <v>9</v>
      </c>
      <c r="KNI12075" s="18" t="s">
        <v>9</v>
      </c>
      <c r="KNJ12075" s="18" t="s">
        <v>9</v>
      </c>
      <c r="KNK12075" s="18" t="s">
        <v>9</v>
      </c>
      <c r="KNL12075" s="18" t="s">
        <v>9</v>
      </c>
      <c r="KNM12075" s="18" t="s">
        <v>9</v>
      </c>
      <c r="KNN12075" s="18" t="s">
        <v>9</v>
      </c>
      <c r="KNO12075" s="18" t="s">
        <v>9</v>
      </c>
      <c r="KNP12075" s="18" t="s">
        <v>9</v>
      </c>
      <c r="KNQ12075" s="18" t="s">
        <v>9</v>
      </c>
      <c r="KNR12075" s="18" t="s">
        <v>9</v>
      </c>
      <c r="KNS12075" s="18" t="s">
        <v>9</v>
      </c>
      <c r="KNT12075" s="18" t="s">
        <v>9</v>
      </c>
      <c r="KNU12075" s="18" t="s">
        <v>9</v>
      </c>
      <c r="KNV12075" s="18" t="s">
        <v>9</v>
      </c>
      <c r="KNW12075" s="18" t="s">
        <v>9</v>
      </c>
      <c r="KNX12075" s="18" t="s">
        <v>9</v>
      </c>
      <c r="KNY12075" s="18" t="s">
        <v>9</v>
      </c>
      <c r="KNZ12075" s="18" t="s">
        <v>9</v>
      </c>
      <c r="KOA12075" s="18" t="s">
        <v>9</v>
      </c>
      <c r="KOB12075" s="18" t="s">
        <v>9</v>
      </c>
      <c r="KOC12075" s="18" t="s">
        <v>9</v>
      </c>
      <c r="KOD12075" s="18" t="s">
        <v>9</v>
      </c>
      <c r="KOE12075" s="18" t="s">
        <v>9</v>
      </c>
      <c r="KOF12075" s="18" t="s">
        <v>9</v>
      </c>
      <c r="KOG12075" s="18" t="s">
        <v>9</v>
      </c>
      <c r="KOH12075" s="18" t="s">
        <v>9</v>
      </c>
      <c r="KOI12075" s="18" t="s">
        <v>9</v>
      </c>
      <c r="KOJ12075" s="18" t="s">
        <v>9</v>
      </c>
      <c r="KOK12075" s="18" t="s">
        <v>9</v>
      </c>
      <c r="KOL12075" s="18" t="s">
        <v>9</v>
      </c>
      <c r="KOM12075" s="18" t="s">
        <v>9</v>
      </c>
      <c r="KON12075" s="18" t="s">
        <v>9</v>
      </c>
      <c r="KOO12075" s="18" t="s">
        <v>9</v>
      </c>
      <c r="KOP12075" s="18" t="s">
        <v>9</v>
      </c>
      <c r="KOQ12075" s="18" t="s">
        <v>9</v>
      </c>
      <c r="KOR12075" s="18" t="s">
        <v>9</v>
      </c>
      <c r="KOS12075" s="18" t="s">
        <v>9</v>
      </c>
      <c r="KOT12075" s="18" t="s">
        <v>9</v>
      </c>
      <c r="KOU12075" s="18" t="s">
        <v>9</v>
      </c>
      <c r="KOV12075" s="18" t="s">
        <v>9</v>
      </c>
      <c r="KOW12075" s="18" t="s">
        <v>9</v>
      </c>
      <c r="KOX12075" s="18" t="s">
        <v>9</v>
      </c>
      <c r="KOY12075" s="18" t="s">
        <v>9</v>
      </c>
      <c r="KOZ12075" s="18" t="s">
        <v>9</v>
      </c>
      <c r="KPA12075" s="18" t="s">
        <v>9</v>
      </c>
      <c r="KPB12075" s="18" t="s">
        <v>9</v>
      </c>
      <c r="KPC12075" s="18" t="s">
        <v>9</v>
      </c>
      <c r="KPD12075" s="18" t="s">
        <v>9</v>
      </c>
      <c r="KPE12075" s="18" t="s">
        <v>9</v>
      </c>
      <c r="KPF12075" s="18" t="s">
        <v>9</v>
      </c>
      <c r="KPG12075" s="18" t="s">
        <v>9</v>
      </c>
      <c r="KPH12075" s="18" t="s">
        <v>9</v>
      </c>
      <c r="KPI12075" s="18" t="s">
        <v>9</v>
      </c>
      <c r="KPJ12075" s="18" t="s">
        <v>9</v>
      </c>
      <c r="KPK12075" s="18" t="s">
        <v>9</v>
      </c>
      <c r="KPL12075" s="18" t="s">
        <v>9</v>
      </c>
      <c r="KPM12075" s="18" t="s">
        <v>9</v>
      </c>
      <c r="KPN12075" s="18" t="s">
        <v>9</v>
      </c>
      <c r="KPO12075" s="18" t="s">
        <v>9</v>
      </c>
      <c r="KPP12075" s="18" t="s">
        <v>9</v>
      </c>
      <c r="KPQ12075" s="18" t="s">
        <v>9</v>
      </c>
      <c r="KPR12075" s="18" t="s">
        <v>9</v>
      </c>
      <c r="KPS12075" s="18" t="s">
        <v>9</v>
      </c>
      <c r="KPT12075" s="18" t="s">
        <v>9</v>
      </c>
      <c r="KPU12075" s="18" t="s">
        <v>9</v>
      </c>
      <c r="KPV12075" s="18" t="s">
        <v>9</v>
      </c>
      <c r="KPW12075" s="18" t="s">
        <v>9</v>
      </c>
      <c r="KPX12075" s="18" t="s">
        <v>9</v>
      </c>
      <c r="KPY12075" s="18" t="s">
        <v>9</v>
      </c>
      <c r="KPZ12075" s="18" t="s">
        <v>9</v>
      </c>
      <c r="KQA12075" s="18" t="s">
        <v>9</v>
      </c>
      <c r="KQB12075" s="18" t="s">
        <v>9</v>
      </c>
      <c r="KQC12075" s="18" t="s">
        <v>9</v>
      </c>
      <c r="KQD12075" s="18" t="s">
        <v>9</v>
      </c>
      <c r="KQE12075" s="18" t="s">
        <v>9</v>
      </c>
      <c r="KQF12075" s="18" t="s">
        <v>9</v>
      </c>
      <c r="KQG12075" s="18" t="s">
        <v>9</v>
      </c>
      <c r="KQH12075" s="18" t="s">
        <v>9</v>
      </c>
      <c r="KQI12075" s="18" t="s">
        <v>9</v>
      </c>
      <c r="KQJ12075" s="18" t="s">
        <v>9</v>
      </c>
      <c r="KQK12075" s="18" t="s">
        <v>9</v>
      </c>
      <c r="KQL12075" s="18" t="s">
        <v>9</v>
      </c>
      <c r="KQM12075" s="18" t="s">
        <v>9</v>
      </c>
      <c r="KQN12075" s="18" t="s">
        <v>9</v>
      </c>
      <c r="KQO12075" s="18" t="s">
        <v>9</v>
      </c>
      <c r="KQP12075" s="18" t="s">
        <v>9</v>
      </c>
      <c r="KQQ12075" s="18" t="s">
        <v>9</v>
      </c>
      <c r="KQR12075" s="18" t="s">
        <v>9</v>
      </c>
      <c r="KQS12075" s="18" t="s">
        <v>9</v>
      </c>
      <c r="KQT12075" s="18" t="s">
        <v>9</v>
      </c>
      <c r="KQU12075" s="18" t="s">
        <v>9</v>
      </c>
      <c r="KQV12075" s="18" t="s">
        <v>9</v>
      </c>
      <c r="KQW12075" s="18" t="s">
        <v>9</v>
      </c>
      <c r="KQX12075" s="18" t="s">
        <v>9</v>
      </c>
      <c r="KQY12075" s="18" t="s">
        <v>9</v>
      </c>
      <c r="KQZ12075" s="18" t="s">
        <v>9</v>
      </c>
      <c r="KRA12075" s="18" t="s">
        <v>9</v>
      </c>
      <c r="KRB12075" s="18" t="s">
        <v>9</v>
      </c>
      <c r="KRC12075" s="18" t="s">
        <v>9</v>
      </c>
      <c r="KRD12075" s="18" t="s">
        <v>9</v>
      </c>
      <c r="KRE12075" s="18" t="s">
        <v>9</v>
      </c>
      <c r="KRF12075" s="18" t="s">
        <v>9</v>
      </c>
      <c r="KRG12075" s="18" t="s">
        <v>9</v>
      </c>
      <c r="KRH12075" s="18" t="s">
        <v>9</v>
      </c>
      <c r="KRI12075" s="18" t="s">
        <v>9</v>
      </c>
      <c r="KRJ12075" s="18" t="s">
        <v>9</v>
      </c>
      <c r="KRK12075" s="18" t="s">
        <v>9</v>
      </c>
      <c r="KRL12075" s="18" t="s">
        <v>9</v>
      </c>
      <c r="KRM12075" s="18" t="s">
        <v>9</v>
      </c>
      <c r="KRN12075" s="18" t="s">
        <v>9</v>
      </c>
      <c r="KRO12075" s="18" t="s">
        <v>9</v>
      </c>
      <c r="KRP12075" s="18" t="s">
        <v>9</v>
      </c>
      <c r="KRQ12075" s="18" t="s">
        <v>9</v>
      </c>
      <c r="KRR12075" s="18" t="s">
        <v>9</v>
      </c>
      <c r="KRS12075" s="18" t="s">
        <v>9</v>
      </c>
      <c r="KRT12075" s="18" t="s">
        <v>9</v>
      </c>
      <c r="KRU12075" s="18" t="s">
        <v>9</v>
      </c>
      <c r="KRV12075" s="18" t="s">
        <v>9</v>
      </c>
      <c r="KRW12075" s="18" t="s">
        <v>9</v>
      </c>
      <c r="KRX12075" s="18" t="s">
        <v>9</v>
      </c>
      <c r="KRY12075" s="18" t="s">
        <v>9</v>
      </c>
      <c r="KRZ12075" s="18" t="s">
        <v>9</v>
      </c>
      <c r="KSA12075" s="18" t="s">
        <v>9</v>
      </c>
      <c r="KSB12075" s="18" t="s">
        <v>9</v>
      </c>
      <c r="KSC12075" s="18" t="s">
        <v>9</v>
      </c>
      <c r="KSD12075" s="18" t="s">
        <v>9</v>
      </c>
      <c r="KSE12075" s="18" t="s">
        <v>9</v>
      </c>
      <c r="KSF12075" s="18" t="s">
        <v>9</v>
      </c>
      <c r="KSG12075" s="18" t="s">
        <v>9</v>
      </c>
      <c r="KSH12075" s="18" t="s">
        <v>9</v>
      </c>
      <c r="KSI12075" s="18" t="s">
        <v>9</v>
      </c>
      <c r="KSJ12075" s="18" t="s">
        <v>9</v>
      </c>
      <c r="KSK12075" s="18" t="s">
        <v>9</v>
      </c>
      <c r="KSL12075" s="18" t="s">
        <v>9</v>
      </c>
      <c r="KSM12075" s="18" t="s">
        <v>9</v>
      </c>
      <c r="KSN12075" s="18" t="s">
        <v>9</v>
      </c>
      <c r="KSO12075" s="18" t="s">
        <v>9</v>
      </c>
      <c r="KSP12075" s="18" t="s">
        <v>9</v>
      </c>
      <c r="KSQ12075" s="18" t="s">
        <v>9</v>
      </c>
      <c r="KSR12075" s="18" t="s">
        <v>9</v>
      </c>
      <c r="KSS12075" s="18" t="s">
        <v>9</v>
      </c>
      <c r="KST12075" s="18" t="s">
        <v>9</v>
      </c>
      <c r="KSU12075" s="18" t="s">
        <v>9</v>
      </c>
      <c r="KSV12075" s="18" t="s">
        <v>9</v>
      </c>
      <c r="KSW12075" s="18" t="s">
        <v>9</v>
      </c>
      <c r="KSX12075" s="18" t="s">
        <v>9</v>
      </c>
      <c r="KSY12075" s="18" t="s">
        <v>9</v>
      </c>
      <c r="KSZ12075" s="18" t="s">
        <v>9</v>
      </c>
      <c r="KTA12075" s="18" t="s">
        <v>9</v>
      </c>
      <c r="KTB12075" s="18" t="s">
        <v>9</v>
      </c>
      <c r="KTC12075" s="18" t="s">
        <v>9</v>
      </c>
      <c r="KTD12075" s="18" t="s">
        <v>9</v>
      </c>
      <c r="KTE12075" s="18" t="s">
        <v>9</v>
      </c>
      <c r="KTF12075" s="18" t="s">
        <v>9</v>
      </c>
      <c r="KTG12075" s="18" t="s">
        <v>9</v>
      </c>
      <c r="KTH12075" s="18" t="s">
        <v>9</v>
      </c>
      <c r="KTI12075" s="18" t="s">
        <v>9</v>
      </c>
      <c r="KTJ12075" s="18" t="s">
        <v>9</v>
      </c>
      <c r="KTK12075" s="18" t="s">
        <v>9</v>
      </c>
      <c r="KTL12075" s="18" t="s">
        <v>9</v>
      </c>
      <c r="KTM12075" s="18" t="s">
        <v>9</v>
      </c>
      <c r="KTN12075" s="18" t="s">
        <v>9</v>
      </c>
      <c r="KTO12075" s="18" t="s">
        <v>9</v>
      </c>
      <c r="KTP12075" s="18" t="s">
        <v>9</v>
      </c>
      <c r="KTQ12075" s="18" t="s">
        <v>9</v>
      </c>
      <c r="KTR12075" s="18" t="s">
        <v>9</v>
      </c>
      <c r="KTS12075" s="18" t="s">
        <v>9</v>
      </c>
      <c r="KTT12075" s="18" t="s">
        <v>9</v>
      </c>
      <c r="KTU12075" s="18" t="s">
        <v>9</v>
      </c>
      <c r="KTV12075" s="18" t="s">
        <v>9</v>
      </c>
      <c r="KTW12075" s="18" t="s">
        <v>9</v>
      </c>
      <c r="KTX12075" s="18" t="s">
        <v>9</v>
      </c>
      <c r="KTY12075" s="18" t="s">
        <v>9</v>
      </c>
      <c r="KTZ12075" s="18" t="s">
        <v>9</v>
      </c>
      <c r="KUA12075" s="18" t="s">
        <v>9</v>
      </c>
      <c r="KUB12075" s="18" t="s">
        <v>9</v>
      </c>
      <c r="KUC12075" s="18" t="s">
        <v>9</v>
      </c>
      <c r="KUD12075" s="18" t="s">
        <v>9</v>
      </c>
      <c r="KUE12075" s="18" t="s">
        <v>9</v>
      </c>
      <c r="KUF12075" s="18" t="s">
        <v>9</v>
      </c>
      <c r="KUG12075" s="18" t="s">
        <v>9</v>
      </c>
      <c r="KUH12075" s="18" t="s">
        <v>9</v>
      </c>
      <c r="KUI12075" s="18" t="s">
        <v>9</v>
      </c>
      <c r="KUJ12075" s="18" t="s">
        <v>9</v>
      </c>
      <c r="KUK12075" s="18" t="s">
        <v>9</v>
      </c>
      <c r="KUL12075" s="18" t="s">
        <v>9</v>
      </c>
      <c r="KUM12075" s="18" t="s">
        <v>9</v>
      </c>
      <c r="KUN12075" s="18" t="s">
        <v>9</v>
      </c>
      <c r="KUO12075" s="18" t="s">
        <v>9</v>
      </c>
      <c r="KUP12075" s="18" t="s">
        <v>9</v>
      </c>
      <c r="KUQ12075" s="18" t="s">
        <v>9</v>
      </c>
      <c r="KUR12075" s="18" t="s">
        <v>9</v>
      </c>
      <c r="KUS12075" s="18" t="s">
        <v>9</v>
      </c>
      <c r="KUT12075" s="18" t="s">
        <v>9</v>
      </c>
      <c r="KUU12075" s="18" t="s">
        <v>9</v>
      </c>
      <c r="KUV12075" s="18" t="s">
        <v>9</v>
      </c>
      <c r="KUW12075" s="18" t="s">
        <v>9</v>
      </c>
      <c r="KUX12075" s="18" t="s">
        <v>9</v>
      </c>
      <c r="KUY12075" s="18" t="s">
        <v>9</v>
      </c>
      <c r="KUZ12075" s="18" t="s">
        <v>9</v>
      </c>
      <c r="KVA12075" s="18" t="s">
        <v>9</v>
      </c>
      <c r="KVB12075" s="18" t="s">
        <v>9</v>
      </c>
      <c r="KVC12075" s="18" t="s">
        <v>9</v>
      </c>
      <c r="KVD12075" s="18" t="s">
        <v>9</v>
      </c>
      <c r="KVE12075" s="18" t="s">
        <v>9</v>
      </c>
      <c r="KVF12075" s="18" t="s">
        <v>9</v>
      </c>
      <c r="KVG12075" s="18" t="s">
        <v>9</v>
      </c>
      <c r="KVH12075" s="18" t="s">
        <v>9</v>
      </c>
      <c r="KVI12075" s="18" t="s">
        <v>9</v>
      </c>
      <c r="KVJ12075" s="18" t="s">
        <v>9</v>
      </c>
      <c r="KVK12075" s="18" t="s">
        <v>9</v>
      </c>
      <c r="KVL12075" s="18" t="s">
        <v>9</v>
      </c>
      <c r="KVM12075" s="18" t="s">
        <v>9</v>
      </c>
      <c r="KVN12075" s="18" t="s">
        <v>9</v>
      </c>
      <c r="KVO12075" s="18" t="s">
        <v>9</v>
      </c>
      <c r="KVP12075" s="18" t="s">
        <v>9</v>
      </c>
      <c r="KVQ12075" s="18" t="s">
        <v>9</v>
      </c>
      <c r="KVR12075" s="18" t="s">
        <v>9</v>
      </c>
      <c r="KVS12075" s="18" t="s">
        <v>9</v>
      </c>
      <c r="KVT12075" s="18" t="s">
        <v>9</v>
      </c>
      <c r="KVU12075" s="18" t="s">
        <v>9</v>
      </c>
      <c r="KVV12075" s="18" t="s">
        <v>9</v>
      </c>
      <c r="KVW12075" s="18" t="s">
        <v>9</v>
      </c>
      <c r="KVX12075" s="18" t="s">
        <v>9</v>
      </c>
      <c r="KVY12075" s="18" t="s">
        <v>9</v>
      </c>
      <c r="KVZ12075" s="18" t="s">
        <v>9</v>
      </c>
      <c r="KWA12075" s="18" t="s">
        <v>9</v>
      </c>
      <c r="KWB12075" s="18" t="s">
        <v>9</v>
      </c>
      <c r="KWC12075" s="18" t="s">
        <v>9</v>
      </c>
      <c r="KWD12075" s="18" t="s">
        <v>9</v>
      </c>
      <c r="KWE12075" s="18" t="s">
        <v>9</v>
      </c>
      <c r="KWF12075" s="18" t="s">
        <v>9</v>
      </c>
      <c r="KWG12075" s="18" t="s">
        <v>9</v>
      </c>
      <c r="KWH12075" s="18" t="s">
        <v>9</v>
      </c>
      <c r="KWI12075" s="18" t="s">
        <v>9</v>
      </c>
      <c r="KWJ12075" s="18" t="s">
        <v>9</v>
      </c>
      <c r="KWK12075" s="18" t="s">
        <v>9</v>
      </c>
      <c r="KWL12075" s="18" t="s">
        <v>9</v>
      </c>
      <c r="KWM12075" s="18" t="s">
        <v>9</v>
      </c>
      <c r="KWN12075" s="18" t="s">
        <v>9</v>
      </c>
      <c r="KWO12075" s="18" t="s">
        <v>9</v>
      </c>
      <c r="KWP12075" s="18" t="s">
        <v>9</v>
      </c>
      <c r="KWQ12075" s="18" t="s">
        <v>9</v>
      </c>
      <c r="KWR12075" s="18" t="s">
        <v>9</v>
      </c>
      <c r="KWS12075" s="18" t="s">
        <v>9</v>
      </c>
      <c r="KWT12075" s="18" t="s">
        <v>9</v>
      </c>
      <c r="KWU12075" s="18" t="s">
        <v>9</v>
      </c>
      <c r="KWV12075" s="18" t="s">
        <v>9</v>
      </c>
      <c r="KWW12075" s="18" t="s">
        <v>9</v>
      </c>
      <c r="KWX12075" s="18" t="s">
        <v>9</v>
      </c>
      <c r="KWY12075" s="18" t="s">
        <v>9</v>
      </c>
      <c r="KWZ12075" s="18" t="s">
        <v>9</v>
      </c>
      <c r="KXA12075" s="18" t="s">
        <v>9</v>
      </c>
      <c r="KXB12075" s="18" t="s">
        <v>9</v>
      </c>
      <c r="KXC12075" s="18" t="s">
        <v>9</v>
      </c>
      <c r="KXD12075" s="18" t="s">
        <v>9</v>
      </c>
      <c r="KXE12075" s="18" t="s">
        <v>9</v>
      </c>
      <c r="KXF12075" s="18" t="s">
        <v>9</v>
      </c>
      <c r="KXG12075" s="18" t="s">
        <v>9</v>
      </c>
      <c r="KXH12075" s="18" t="s">
        <v>9</v>
      </c>
      <c r="KXI12075" s="18" t="s">
        <v>9</v>
      </c>
      <c r="KXJ12075" s="18" t="s">
        <v>9</v>
      </c>
      <c r="KXK12075" s="18" t="s">
        <v>9</v>
      </c>
      <c r="KXL12075" s="18" t="s">
        <v>9</v>
      </c>
      <c r="KXM12075" s="18" t="s">
        <v>9</v>
      </c>
      <c r="KXN12075" s="18" t="s">
        <v>9</v>
      </c>
      <c r="KXO12075" s="18" t="s">
        <v>9</v>
      </c>
      <c r="KXP12075" s="18" t="s">
        <v>9</v>
      </c>
      <c r="KXQ12075" s="18" t="s">
        <v>9</v>
      </c>
      <c r="KXR12075" s="18" t="s">
        <v>9</v>
      </c>
      <c r="KXS12075" s="18" t="s">
        <v>9</v>
      </c>
      <c r="KXT12075" s="18" t="s">
        <v>9</v>
      </c>
      <c r="KXU12075" s="18" t="s">
        <v>9</v>
      </c>
      <c r="KXV12075" s="18" t="s">
        <v>9</v>
      </c>
      <c r="KXW12075" s="18" t="s">
        <v>9</v>
      </c>
      <c r="KXX12075" s="18" t="s">
        <v>9</v>
      </c>
      <c r="KXY12075" s="18" t="s">
        <v>9</v>
      </c>
      <c r="KXZ12075" s="18" t="s">
        <v>9</v>
      </c>
      <c r="KYA12075" s="18" t="s">
        <v>9</v>
      </c>
      <c r="KYB12075" s="18" t="s">
        <v>9</v>
      </c>
      <c r="KYC12075" s="18" t="s">
        <v>9</v>
      </c>
      <c r="KYD12075" s="18" t="s">
        <v>9</v>
      </c>
      <c r="KYE12075" s="18" t="s">
        <v>9</v>
      </c>
      <c r="KYF12075" s="18" t="s">
        <v>9</v>
      </c>
      <c r="KYG12075" s="18" t="s">
        <v>9</v>
      </c>
      <c r="KYH12075" s="18" t="s">
        <v>9</v>
      </c>
      <c r="KYI12075" s="18" t="s">
        <v>9</v>
      </c>
      <c r="KYJ12075" s="18" t="s">
        <v>9</v>
      </c>
      <c r="KYK12075" s="18" t="s">
        <v>9</v>
      </c>
      <c r="KYL12075" s="18" t="s">
        <v>9</v>
      </c>
      <c r="KYM12075" s="18" t="s">
        <v>9</v>
      </c>
      <c r="KYN12075" s="18" t="s">
        <v>9</v>
      </c>
      <c r="KYO12075" s="18" t="s">
        <v>9</v>
      </c>
      <c r="KYP12075" s="18" t="s">
        <v>9</v>
      </c>
      <c r="KYQ12075" s="18" t="s">
        <v>9</v>
      </c>
      <c r="KYR12075" s="18" t="s">
        <v>9</v>
      </c>
      <c r="KYS12075" s="18" t="s">
        <v>9</v>
      </c>
      <c r="KYT12075" s="18" t="s">
        <v>9</v>
      </c>
      <c r="KYU12075" s="18" t="s">
        <v>9</v>
      </c>
      <c r="KYV12075" s="18" t="s">
        <v>9</v>
      </c>
      <c r="KYW12075" s="18" t="s">
        <v>9</v>
      </c>
      <c r="KYX12075" s="18" t="s">
        <v>9</v>
      </c>
      <c r="KYY12075" s="18" t="s">
        <v>9</v>
      </c>
      <c r="KYZ12075" s="18" t="s">
        <v>9</v>
      </c>
      <c r="KZA12075" s="18" t="s">
        <v>9</v>
      </c>
      <c r="KZB12075" s="18" t="s">
        <v>9</v>
      </c>
      <c r="KZC12075" s="18" t="s">
        <v>9</v>
      </c>
      <c r="KZD12075" s="18" t="s">
        <v>9</v>
      </c>
      <c r="KZE12075" s="18" t="s">
        <v>9</v>
      </c>
      <c r="KZF12075" s="18" t="s">
        <v>9</v>
      </c>
      <c r="KZG12075" s="18" t="s">
        <v>9</v>
      </c>
      <c r="KZH12075" s="18" t="s">
        <v>9</v>
      </c>
      <c r="KZI12075" s="18" t="s">
        <v>9</v>
      </c>
      <c r="KZJ12075" s="18" t="s">
        <v>9</v>
      </c>
      <c r="KZK12075" s="18" t="s">
        <v>9</v>
      </c>
      <c r="KZL12075" s="18" t="s">
        <v>9</v>
      </c>
      <c r="KZM12075" s="18" t="s">
        <v>9</v>
      </c>
      <c r="KZN12075" s="18" t="s">
        <v>9</v>
      </c>
      <c r="KZO12075" s="18" t="s">
        <v>9</v>
      </c>
      <c r="KZP12075" s="18" t="s">
        <v>9</v>
      </c>
      <c r="KZQ12075" s="18" t="s">
        <v>9</v>
      </c>
      <c r="KZR12075" s="18" t="s">
        <v>9</v>
      </c>
      <c r="KZS12075" s="18" t="s">
        <v>9</v>
      </c>
      <c r="KZT12075" s="18" t="s">
        <v>9</v>
      </c>
      <c r="KZU12075" s="18" t="s">
        <v>9</v>
      </c>
      <c r="KZV12075" s="18" t="s">
        <v>9</v>
      </c>
      <c r="KZW12075" s="18" t="s">
        <v>9</v>
      </c>
      <c r="KZX12075" s="18" t="s">
        <v>9</v>
      </c>
      <c r="KZY12075" s="18" t="s">
        <v>9</v>
      </c>
      <c r="KZZ12075" s="18" t="s">
        <v>9</v>
      </c>
      <c r="LAA12075" s="18" t="s">
        <v>9</v>
      </c>
      <c r="LAB12075" s="18" t="s">
        <v>9</v>
      </c>
      <c r="LAC12075" s="18" t="s">
        <v>9</v>
      </c>
      <c r="LAD12075" s="18" t="s">
        <v>9</v>
      </c>
      <c r="LAE12075" s="18" t="s">
        <v>9</v>
      </c>
      <c r="LAF12075" s="18" t="s">
        <v>9</v>
      </c>
      <c r="LAG12075" s="18" t="s">
        <v>9</v>
      </c>
      <c r="LAH12075" s="18" t="s">
        <v>9</v>
      </c>
      <c r="LAI12075" s="18" t="s">
        <v>9</v>
      </c>
      <c r="LAJ12075" s="18" t="s">
        <v>9</v>
      </c>
      <c r="LAK12075" s="18" t="s">
        <v>9</v>
      </c>
      <c r="LAL12075" s="18" t="s">
        <v>9</v>
      </c>
      <c r="LAM12075" s="18" t="s">
        <v>9</v>
      </c>
      <c r="LAN12075" s="18" t="s">
        <v>9</v>
      </c>
      <c r="LAO12075" s="18" t="s">
        <v>9</v>
      </c>
      <c r="LAP12075" s="18" t="s">
        <v>9</v>
      </c>
      <c r="LAQ12075" s="18" t="s">
        <v>9</v>
      </c>
      <c r="LAR12075" s="18" t="s">
        <v>9</v>
      </c>
      <c r="LAS12075" s="18" t="s">
        <v>9</v>
      </c>
      <c r="LAT12075" s="18" t="s">
        <v>9</v>
      </c>
      <c r="LAU12075" s="18" t="s">
        <v>9</v>
      </c>
      <c r="LAV12075" s="18" t="s">
        <v>9</v>
      </c>
      <c r="LAW12075" s="18" t="s">
        <v>9</v>
      </c>
      <c r="LAX12075" s="18" t="s">
        <v>9</v>
      </c>
      <c r="LAY12075" s="18" t="s">
        <v>9</v>
      </c>
      <c r="LAZ12075" s="18" t="s">
        <v>9</v>
      </c>
      <c r="LBA12075" s="18" t="s">
        <v>9</v>
      </c>
      <c r="LBB12075" s="18" t="s">
        <v>9</v>
      </c>
      <c r="LBC12075" s="18" t="s">
        <v>9</v>
      </c>
      <c r="LBD12075" s="18" t="s">
        <v>9</v>
      </c>
      <c r="LBE12075" s="18" t="s">
        <v>9</v>
      </c>
      <c r="LBF12075" s="18" t="s">
        <v>9</v>
      </c>
      <c r="LBG12075" s="18" t="s">
        <v>9</v>
      </c>
      <c r="LBH12075" s="18" t="s">
        <v>9</v>
      </c>
      <c r="LBI12075" s="18" t="s">
        <v>9</v>
      </c>
      <c r="LBJ12075" s="18" t="s">
        <v>9</v>
      </c>
      <c r="LBK12075" s="18" t="s">
        <v>9</v>
      </c>
      <c r="LBL12075" s="18" t="s">
        <v>9</v>
      </c>
      <c r="LBM12075" s="18" t="s">
        <v>9</v>
      </c>
      <c r="LBN12075" s="18" t="s">
        <v>9</v>
      </c>
      <c r="LBO12075" s="18" t="s">
        <v>9</v>
      </c>
      <c r="LBP12075" s="18" t="s">
        <v>9</v>
      </c>
      <c r="LBQ12075" s="18" t="s">
        <v>9</v>
      </c>
      <c r="LBR12075" s="18" t="s">
        <v>9</v>
      </c>
      <c r="LBS12075" s="18" t="s">
        <v>9</v>
      </c>
      <c r="LBT12075" s="18" t="s">
        <v>9</v>
      </c>
      <c r="LBU12075" s="18" t="s">
        <v>9</v>
      </c>
      <c r="LBV12075" s="18" t="s">
        <v>9</v>
      </c>
      <c r="LBW12075" s="18" t="s">
        <v>9</v>
      </c>
      <c r="LBX12075" s="18" t="s">
        <v>9</v>
      </c>
      <c r="LBY12075" s="18" t="s">
        <v>9</v>
      </c>
      <c r="LBZ12075" s="18" t="s">
        <v>9</v>
      </c>
      <c r="LCA12075" s="18" t="s">
        <v>9</v>
      </c>
      <c r="LCB12075" s="18" t="s">
        <v>9</v>
      </c>
      <c r="LCC12075" s="18" t="s">
        <v>9</v>
      </c>
      <c r="LCD12075" s="18" t="s">
        <v>9</v>
      </c>
      <c r="LCE12075" s="18" t="s">
        <v>9</v>
      </c>
      <c r="LCF12075" s="18" t="s">
        <v>9</v>
      </c>
      <c r="LCG12075" s="18" t="s">
        <v>9</v>
      </c>
      <c r="LCH12075" s="18" t="s">
        <v>9</v>
      </c>
      <c r="LCI12075" s="18" t="s">
        <v>9</v>
      </c>
      <c r="LCJ12075" s="18" t="s">
        <v>9</v>
      </c>
      <c r="LCK12075" s="18" t="s">
        <v>9</v>
      </c>
      <c r="LCL12075" s="18" t="s">
        <v>9</v>
      </c>
      <c r="LCM12075" s="18" t="s">
        <v>9</v>
      </c>
      <c r="LCN12075" s="18" t="s">
        <v>9</v>
      </c>
      <c r="LCO12075" s="18" t="s">
        <v>9</v>
      </c>
      <c r="LCP12075" s="18" t="s">
        <v>9</v>
      </c>
      <c r="LCQ12075" s="18" t="s">
        <v>9</v>
      </c>
      <c r="LCR12075" s="18" t="s">
        <v>9</v>
      </c>
      <c r="LCS12075" s="18" t="s">
        <v>9</v>
      </c>
      <c r="LCT12075" s="18" t="s">
        <v>9</v>
      </c>
      <c r="LCU12075" s="18" t="s">
        <v>9</v>
      </c>
      <c r="LCV12075" s="18" t="s">
        <v>9</v>
      </c>
      <c r="LCW12075" s="18" t="s">
        <v>9</v>
      </c>
      <c r="LCX12075" s="18" t="s">
        <v>9</v>
      </c>
      <c r="LCY12075" s="18" t="s">
        <v>9</v>
      </c>
      <c r="LCZ12075" s="18" t="s">
        <v>9</v>
      </c>
      <c r="LDA12075" s="18" t="s">
        <v>9</v>
      </c>
      <c r="LDB12075" s="18" t="s">
        <v>9</v>
      </c>
      <c r="LDC12075" s="18" t="s">
        <v>9</v>
      </c>
      <c r="LDD12075" s="18" t="s">
        <v>9</v>
      </c>
      <c r="LDE12075" s="18" t="s">
        <v>9</v>
      </c>
      <c r="LDF12075" s="18" t="s">
        <v>9</v>
      </c>
      <c r="LDG12075" s="18" t="s">
        <v>9</v>
      </c>
      <c r="LDH12075" s="18" t="s">
        <v>9</v>
      </c>
      <c r="LDI12075" s="18" t="s">
        <v>9</v>
      </c>
      <c r="LDJ12075" s="18" t="s">
        <v>9</v>
      </c>
      <c r="LDK12075" s="18" t="s">
        <v>9</v>
      </c>
      <c r="LDL12075" s="18" t="s">
        <v>9</v>
      </c>
      <c r="LDM12075" s="18" t="s">
        <v>9</v>
      </c>
      <c r="LDN12075" s="18" t="s">
        <v>9</v>
      </c>
      <c r="LDO12075" s="18" t="s">
        <v>9</v>
      </c>
      <c r="LDP12075" s="18" t="s">
        <v>9</v>
      </c>
      <c r="LDQ12075" s="18" t="s">
        <v>9</v>
      </c>
      <c r="LDR12075" s="18" t="s">
        <v>9</v>
      </c>
      <c r="LDS12075" s="18" t="s">
        <v>9</v>
      </c>
      <c r="LDT12075" s="18" t="s">
        <v>9</v>
      </c>
      <c r="LDU12075" s="18" t="s">
        <v>9</v>
      </c>
      <c r="LDV12075" s="18" t="s">
        <v>9</v>
      </c>
      <c r="LDW12075" s="18" t="s">
        <v>9</v>
      </c>
      <c r="LDX12075" s="18" t="s">
        <v>9</v>
      </c>
      <c r="LDY12075" s="18" t="s">
        <v>9</v>
      </c>
      <c r="LDZ12075" s="18" t="s">
        <v>9</v>
      </c>
      <c r="LEA12075" s="18" t="s">
        <v>9</v>
      </c>
      <c r="LEB12075" s="18" t="s">
        <v>9</v>
      </c>
      <c r="LEC12075" s="18" t="s">
        <v>9</v>
      </c>
      <c r="LED12075" s="18" t="s">
        <v>9</v>
      </c>
      <c r="LEE12075" s="18" t="s">
        <v>9</v>
      </c>
      <c r="LEF12075" s="18" t="s">
        <v>9</v>
      </c>
      <c r="LEG12075" s="18" t="s">
        <v>9</v>
      </c>
      <c r="LEH12075" s="18" t="s">
        <v>9</v>
      </c>
      <c r="LEI12075" s="18" t="s">
        <v>9</v>
      </c>
      <c r="LEJ12075" s="18" t="s">
        <v>9</v>
      </c>
      <c r="LEK12075" s="18" t="s">
        <v>9</v>
      </c>
      <c r="LEL12075" s="18" t="s">
        <v>9</v>
      </c>
      <c r="LEM12075" s="18" t="s">
        <v>9</v>
      </c>
      <c r="LEN12075" s="18" t="s">
        <v>9</v>
      </c>
      <c r="LEO12075" s="18" t="s">
        <v>9</v>
      </c>
      <c r="LEP12075" s="18" t="s">
        <v>9</v>
      </c>
      <c r="LEQ12075" s="18" t="s">
        <v>9</v>
      </c>
      <c r="LER12075" s="18" t="s">
        <v>9</v>
      </c>
      <c r="LES12075" s="18" t="s">
        <v>9</v>
      </c>
      <c r="LET12075" s="18" t="s">
        <v>9</v>
      </c>
      <c r="LEU12075" s="18" t="s">
        <v>9</v>
      </c>
      <c r="LEV12075" s="18" t="s">
        <v>9</v>
      </c>
      <c r="LEW12075" s="18" t="s">
        <v>9</v>
      </c>
      <c r="LEX12075" s="18" t="s">
        <v>9</v>
      </c>
      <c r="LEY12075" s="18" t="s">
        <v>9</v>
      </c>
      <c r="LEZ12075" s="18" t="s">
        <v>9</v>
      </c>
      <c r="LFA12075" s="18" t="s">
        <v>9</v>
      </c>
      <c r="LFB12075" s="18" t="s">
        <v>9</v>
      </c>
      <c r="LFC12075" s="18" t="s">
        <v>9</v>
      </c>
      <c r="LFD12075" s="18" t="s">
        <v>9</v>
      </c>
      <c r="LFE12075" s="18" t="s">
        <v>9</v>
      </c>
      <c r="LFF12075" s="18" t="s">
        <v>9</v>
      </c>
      <c r="LFG12075" s="18" t="s">
        <v>9</v>
      </c>
      <c r="LFH12075" s="18" t="s">
        <v>9</v>
      </c>
      <c r="LFI12075" s="18" t="s">
        <v>9</v>
      </c>
      <c r="LFJ12075" s="18" t="s">
        <v>9</v>
      </c>
      <c r="LFK12075" s="18" t="s">
        <v>9</v>
      </c>
      <c r="LFL12075" s="18" t="s">
        <v>9</v>
      </c>
      <c r="LFM12075" s="18" t="s">
        <v>9</v>
      </c>
      <c r="LFN12075" s="18" t="s">
        <v>9</v>
      </c>
      <c r="LFO12075" s="18" t="s">
        <v>9</v>
      </c>
      <c r="LFP12075" s="18" t="s">
        <v>9</v>
      </c>
      <c r="LFQ12075" s="18" t="s">
        <v>9</v>
      </c>
      <c r="LFR12075" s="18" t="s">
        <v>9</v>
      </c>
      <c r="LFS12075" s="18" t="s">
        <v>9</v>
      </c>
      <c r="LFT12075" s="18" t="s">
        <v>9</v>
      </c>
      <c r="LFU12075" s="18" t="s">
        <v>9</v>
      </c>
      <c r="LFV12075" s="18" t="s">
        <v>9</v>
      </c>
      <c r="LFW12075" s="18" t="s">
        <v>9</v>
      </c>
      <c r="LFX12075" s="18" t="s">
        <v>9</v>
      </c>
      <c r="LFY12075" s="18" t="s">
        <v>9</v>
      </c>
      <c r="LFZ12075" s="18" t="s">
        <v>9</v>
      </c>
      <c r="LGA12075" s="18" t="s">
        <v>9</v>
      </c>
      <c r="LGB12075" s="18" t="s">
        <v>9</v>
      </c>
      <c r="LGC12075" s="18" t="s">
        <v>9</v>
      </c>
      <c r="LGD12075" s="18" t="s">
        <v>9</v>
      </c>
      <c r="LGE12075" s="18" t="s">
        <v>9</v>
      </c>
      <c r="LGF12075" s="18" t="s">
        <v>9</v>
      </c>
      <c r="LGG12075" s="18" t="s">
        <v>9</v>
      </c>
      <c r="LGH12075" s="18" t="s">
        <v>9</v>
      </c>
      <c r="LGI12075" s="18" t="s">
        <v>9</v>
      </c>
      <c r="LGJ12075" s="18" t="s">
        <v>9</v>
      </c>
      <c r="LGK12075" s="18" t="s">
        <v>9</v>
      </c>
      <c r="LGL12075" s="18" t="s">
        <v>9</v>
      </c>
      <c r="LGM12075" s="18" t="s">
        <v>9</v>
      </c>
      <c r="LGN12075" s="18" t="s">
        <v>9</v>
      </c>
      <c r="LGO12075" s="18" t="s">
        <v>9</v>
      </c>
      <c r="LGP12075" s="18" t="s">
        <v>9</v>
      </c>
      <c r="LGQ12075" s="18" t="s">
        <v>9</v>
      </c>
      <c r="LGR12075" s="18" t="s">
        <v>9</v>
      </c>
      <c r="LGS12075" s="18" t="s">
        <v>9</v>
      </c>
      <c r="LGT12075" s="18" t="s">
        <v>9</v>
      </c>
      <c r="LGU12075" s="18" t="s">
        <v>9</v>
      </c>
      <c r="LGV12075" s="18" t="s">
        <v>9</v>
      </c>
      <c r="LGW12075" s="18" t="s">
        <v>9</v>
      </c>
      <c r="LGX12075" s="18" t="s">
        <v>9</v>
      </c>
      <c r="LGY12075" s="18" t="s">
        <v>9</v>
      </c>
      <c r="LGZ12075" s="18" t="s">
        <v>9</v>
      </c>
      <c r="LHA12075" s="18" t="s">
        <v>9</v>
      </c>
      <c r="LHB12075" s="18" t="s">
        <v>9</v>
      </c>
      <c r="LHC12075" s="18" t="s">
        <v>9</v>
      </c>
      <c r="LHD12075" s="18" t="s">
        <v>9</v>
      </c>
      <c r="LHE12075" s="18" t="s">
        <v>9</v>
      </c>
      <c r="LHF12075" s="18" t="s">
        <v>9</v>
      </c>
      <c r="LHG12075" s="18" t="s">
        <v>9</v>
      </c>
      <c r="LHH12075" s="18" t="s">
        <v>9</v>
      </c>
      <c r="LHI12075" s="18" t="s">
        <v>9</v>
      </c>
      <c r="LHJ12075" s="18" t="s">
        <v>9</v>
      </c>
      <c r="LHK12075" s="18" t="s">
        <v>9</v>
      </c>
      <c r="LHL12075" s="18" t="s">
        <v>9</v>
      </c>
      <c r="LHM12075" s="18" t="s">
        <v>9</v>
      </c>
      <c r="LHN12075" s="18" t="s">
        <v>9</v>
      </c>
      <c r="LHO12075" s="18" t="s">
        <v>9</v>
      </c>
      <c r="LHP12075" s="18" t="s">
        <v>9</v>
      </c>
      <c r="LHQ12075" s="18" t="s">
        <v>9</v>
      </c>
      <c r="LHR12075" s="18" t="s">
        <v>9</v>
      </c>
      <c r="LHS12075" s="18" t="s">
        <v>9</v>
      </c>
      <c r="LHT12075" s="18" t="s">
        <v>9</v>
      </c>
      <c r="LHU12075" s="18" t="s">
        <v>9</v>
      </c>
      <c r="LHV12075" s="18" t="s">
        <v>9</v>
      </c>
      <c r="LHW12075" s="18" t="s">
        <v>9</v>
      </c>
      <c r="LHX12075" s="18" t="s">
        <v>9</v>
      </c>
      <c r="LHY12075" s="18" t="s">
        <v>9</v>
      </c>
      <c r="LHZ12075" s="18" t="s">
        <v>9</v>
      </c>
      <c r="LIA12075" s="18" t="s">
        <v>9</v>
      </c>
      <c r="LIB12075" s="18" t="s">
        <v>9</v>
      </c>
      <c r="LIC12075" s="18" t="s">
        <v>9</v>
      </c>
      <c r="LID12075" s="18" t="s">
        <v>9</v>
      </c>
      <c r="LIE12075" s="18" t="s">
        <v>9</v>
      </c>
      <c r="LIF12075" s="18" t="s">
        <v>9</v>
      </c>
      <c r="LIG12075" s="18" t="s">
        <v>9</v>
      </c>
      <c r="LIH12075" s="18" t="s">
        <v>9</v>
      </c>
      <c r="LII12075" s="18" t="s">
        <v>9</v>
      </c>
      <c r="LIJ12075" s="18" t="s">
        <v>9</v>
      </c>
      <c r="LIK12075" s="18" t="s">
        <v>9</v>
      </c>
      <c r="LIL12075" s="18" t="s">
        <v>9</v>
      </c>
      <c r="LIM12075" s="18" t="s">
        <v>9</v>
      </c>
      <c r="LIN12075" s="18" t="s">
        <v>9</v>
      </c>
      <c r="LIO12075" s="18" t="s">
        <v>9</v>
      </c>
      <c r="LIP12075" s="18" t="s">
        <v>9</v>
      </c>
      <c r="LIQ12075" s="18" t="s">
        <v>9</v>
      </c>
      <c r="LIR12075" s="18" t="s">
        <v>9</v>
      </c>
      <c r="LIS12075" s="18" t="s">
        <v>9</v>
      </c>
      <c r="LIT12075" s="18" t="s">
        <v>9</v>
      </c>
      <c r="LIU12075" s="18" t="s">
        <v>9</v>
      </c>
      <c r="LIV12075" s="18" t="s">
        <v>9</v>
      </c>
      <c r="LIW12075" s="18" t="s">
        <v>9</v>
      </c>
      <c r="LIX12075" s="18" t="s">
        <v>9</v>
      </c>
      <c r="LIY12075" s="18" t="s">
        <v>9</v>
      </c>
      <c r="LIZ12075" s="18" t="s">
        <v>9</v>
      </c>
      <c r="LJA12075" s="18" t="s">
        <v>9</v>
      </c>
      <c r="LJB12075" s="18" t="s">
        <v>9</v>
      </c>
      <c r="LJC12075" s="18" t="s">
        <v>9</v>
      </c>
      <c r="LJD12075" s="18" t="s">
        <v>9</v>
      </c>
      <c r="LJE12075" s="18" t="s">
        <v>9</v>
      </c>
      <c r="LJF12075" s="18" t="s">
        <v>9</v>
      </c>
      <c r="LJG12075" s="18" t="s">
        <v>9</v>
      </c>
      <c r="LJH12075" s="18" t="s">
        <v>9</v>
      </c>
      <c r="LJI12075" s="18" t="s">
        <v>9</v>
      </c>
      <c r="LJJ12075" s="18" t="s">
        <v>9</v>
      </c>
      <c r="LJK12075" s="18" t="s">
        <v>9</v>
      </c>
      <c r="LJL12075" s="18" t="s">
        <v>9</v>
      </c>
      <c r="LJM12075" s="18" t="s">
        <v>9</v>
      </c>
      <c r="LJN12075" s="18" t="s">
        <v>9</v>
      </c>
      <c r="LJO12075" s="18" t="s">
        <v>9</v>
      </c>
      <c r="LJP12075" s="18" t="s">
        <v>9</v>
      </c>
      <c r="LJQ12075" s="18" t="s">
        <v>9</v>
      </c>
      <c r="LJR12075" s="18" t="s">
        <v>9</v>
      </c>
      <c r="LJS12075" s="18" t="s">
        <v>9</v>
      </c>
      <c r="LJT12075" s="18" t="s">
        <v>9</v>
      </c>
      <c r="LJU12075" s="18" t="s">
        <v>9</v>
      </c>
      <c r="LJV12075" s="18" t="s">
        <v>9</v>
      </c>
      <c r="LJW12075" s="18" t="s">
        <v>9</v>
      </c>
      <c r="LJX12075" s="18" t="s">
        <v>9</v>
      </c>
      <c r="LJY12075" s="18" t="s">
        <v>9</v>
      </c>
      <c r="LJZ12075" s="18" t="s">
        <v>9</v>
      </c>
      <c r="LKA12075" s="18" t="s">
        <v>9</v>
      </c>
      <c r="LKB12075" s="18" t="s">
        <v>9</v>
      </c>
      <c r="LKC12075" s="18" t="s">
        <v>9</v>
      </c>
      <c r="LKD12075" s="18" t="s">
        <v>9</v>
      </c>
      <c r="LKE12075" s="18" t="s">
        <v>9</v>
      </c>
      <c r="LKF12075" s="18" t="s">
        <v>9</v>
      </c>
      <c r="LKG12075" s="18" t="s">
        <v>9</v>
      </c>
      <c r="LKH12075" s="18" t="s">
        <v>9</v>
      </c>
      <c r="LKI12075" s="18" t="s">
        <v>9</v>
      </c>
      <c r="LKJ12075" s="18" t="s">
        <v>9</v>
      </c>
      <c r="LKK12075" s="18" t="s">
        <v>9</v>
      </c>
      <c r="LKL12075" s="18" t="s">
        <v>9</v>
      </c>
      <c r="LKM12075" s="18" t="s">
        <v>9</v>
      </c>
      <c r="LKN12075" s="18" t="s">
        <v>9</v>
      </c>
      <c r="LKO12075" s="18" t="s">
        <v>9</v>
      </c>
      <c r="LKP12075" s="18" t="s">
        <v>9</v>
      </c>
      <c r="LKQ12075" s="18" t="s">
        <v>9</v>
      </c>
      <c r="LKR12075" s="18" t="s">
        <v>9</v>
      </c>
      <c r="LKS12075" s="18" t="s">
        <v>9</v>
      </c>
      <c r="LKT12075" s="18" t="s">
        <v>9</v>
      </c>
      <c r="LKU12075" s="18" t="s">
        <v>9</v>
      </c>
      <c r="LKV12075" s="18" t="s">
        <v>9</v>
      </c>
      <c r="LKW12075" s="18" t="s">
        <v>9</v>
      </c>
      <c r="LKX12075" s="18" t="s">
        <v>9</v>
      </c>
      <c r="LKY12075" s="18" t="s">
        <v>9</v>
      </c>
      <c r="LKZ12075" s="18" t="s">
        <v>9</v>
      </c>
      <c r="LLA12075" s="18" t="s">
        <v>9</v>
      </c>
      <c r="LLB12075" s="18" t="s">
        <v>9</v>
      </c>
      <c r="LLC12075" s="18" t="s">
        <v>9</v>
      </c>
      <c r="LLD12075" s="18" t="s">
        <v>9</v>
      </c>
      <c r="LLE12075" s="18" t="s">
        <v>9</v>
      </c>
      <c r="LLF12075" s="18" t="s">
        <v>9</v>
      </c>
      <c r="LLG12075" s="18" t="s">
        <v>9</v>
      </c>
      <c r="LLH12075" s="18" t="s">
        <v>9</v>
      </c>
      <c r="LLI12075" s="18" t="s">
        <v>9</v>
      </c>
      <c r="LLJ12075" s="18" t="s">
        <v>9</v>
      </c>
      <c r="LLK12075" s="18" t="s">
        <v>9</v>
      </c>
      <c r="LLL12075" s="18" t="s">
        <v>9</v>
      </c>
      <c r="LLM12075" s="18" t="s">
        <v>9</v>
      </c>
      <c r="LLN12075" s="18" t="s">
        <v>9</v>
      </c>
      <c r="LLO12075" s="18" t="s">
        <v>9</v>
      </c>
      <c r="LLP12075" s="18" t="s">
        <v>9</v>
      </c>
      <c r="LLQ12075" s="18" t="s">
        <v>9</v>
      </c>
      <c r="LLR12075" s="18" t="s">
        <v>9</v>
      </c>
      <c r="LLS12075" s="18" t="s">
        <v>9</v>
      </c>
      <c r="LLT12075" s="18" t="s">
        <v>9</v>
      </c>
      <c r="LLU12075" s="18" t="s">
        <v>9</v>
      </c>
      <c r="LLV12075" s="18" t="s">
        <v>9</v>
      </c>
      <c r="LLW12075" s="18" t="s">
        <v>9</v>
      </c>
      <c r="LLX12075" s="18" t="s">
        <v>9</v>
      </c>
      <c r="LLY12075" s="18" t="s">
        <v>9</v>
      </c>
      <c r="LLZ12075" s="18" t="s">
        <v>9</v>
      </c>
      <c r="LMA12075" s="18" t="s">
        <v>9</v>
      </c>
      <c r="LMB12075" s="18" t="s">
        <v>9</v>
      </c>
      <c r="LMC12075" s="18" t="s">
        <v>9</v>
      </c>
      <c r="LMD12075" s="18" t="s">
        <v>9</v>
      </c>
      <c r="LME12075" s="18" t="s">
        <v>9</v>
      </c>
      <c r="LMF12075" s="18" t="s">
        <v>9</v>
      </c>
      <c r="LMG12075" s="18" t="s">
        <v>9</v>
      </c>
      <c r="LMH12075" s="18" t="s">
        <v>9</v>
      </c>
      <c r="LMI12075" s="18" t="s">
        <v>9</v>
      </c>
      <c r="LMJ12075" s="18" t="s">
        <v>9</v>
      </c>
      <c r="LMK12075" s="18" t="s">
        <v>9</v>
      </c>
      <c r="LML12075" s="18" t="s">
        <v>9</v>
      </c>
      <c r="LMM12075" s="18" t="s">
        <v>9</v>
      </c>
      <c r="LMN12075" s="18" t="s">
        <v>9</v>
      </c>
      <c r="LMO12075" s="18" t="s">
        <v>9</v>
      </c>
      <c r="LMP12075" s="18" t="s">
        <v>9</v>
      </c>
      <c r="LMQ12075" s="18" t="s">
        <v>9</v>
      </c>
      <c r="LMR12075" s="18" t="s">
        <v>9</v>
      </c>
      <c r="LMS12075" s="18" t="s">
        <v>9</v>
      </c>
      <c r="LMT12075" s="18" t="s">
        <v>9</v>
      </c>
      <c r="LMU12075" s="18" t="s">
        <v>9</v>
      </c>
      <c r="LMV12075" s="18" t="s">
        <v>9</v>
      </c>
      <c r="LMW12075" s="18" t="s">
        <v>9</v>
      </c>
      <c r="LMX12075" s="18" t="s">
        <v>9</v>
      </c>
      <c r="LMY12075" s="18" t="s">
        <v>9</v>
      </c>
      <c r="LMZ12075" s="18" t="s">
        <v>9</v>
      </c>
      <c r="LNA12075" s="18" t="s">
        <v>9</v>
      </c>
      <c r="LNB12075" s="18" t="s">
        <v>9</v>
      </c>
      <c r="LNC12075" s="18" t="s">
        <v>9</v>
      </c>
      <c r="LND12075" s="18" t="s">
        <v>9</v>
      </c>
      <c r="LNE12075" s="18" t="s">
        <v>9</v>
      </c>
      <c r="LNF12075" s="18" t="s">
        <v>9</v>
      </c>
      <c r="LNG12075" s="18" t="s">
        <v>9</v>
      </c>
      <c r="LNH12075" s="18" t="s">
        <v>9</v>
      </c>
      <c r="LNI12075" s="18" t="s">
        <v>9</v>
      </c>
      <c r="LNJ12075" s="18" t="s">
        <v>9</v>
      </c>
      <c r="LNK12075" s="18" t="s">
        <v>9</v>
      </c>
      <c r="LNL12075" s="18" t="s">
        <v>9</v>
      </c>
      <c r="LNM12075" s="18" t="s">
        <v>9</v>
      </c>
      <c r="LNN12075" s="18" t="s">
        <v>9</v>
      </c>
      <c r="LNO12075" s="18" t="s">
        <v>9</v>
      </c>
      <c r="LNP12075" s="18" t="s">
        <v>9</v>
      </c>
      <c r="LNQ12075" s="18" t="s">
        <v>9</v>
      </c>
      <c r="LNR12075" s="18" t="s">
        <v>9</v>
      </c>
      <c r="LNS12075" s="18" t="s">
        <v>9</v>
      </c>
      <c r="LNT12075" s="18" t="s">
        <v>9</v>
      </c>
      <c r="LNU12075" s="18" t="s">
        <v>9</v>
      </c>
      <c r="LNV12075" s="18" t="s">
        <v>9</v>
      </c>
      <c r="LNW12075" s="18" t="s">
        <v>9</v>
      </c>
      <c r="LNX12075" s="18" t="s">
        <v>9</v>
      </c>
      <c r="LNY12075" s="18" t="s">
        <v>9</v>
      </c>
      <c r="LNZ12075" s="18" t="s">
        <v>9</v>
      </c>
      <c r="LOA12075" s="18" t="s">
        <v>9</v>
      </c>
      <c r="LOB12075" s="18" t="s">
        <v>9</v>
      </c>
      <c r="LOC12075" s="18" t="s">
        <v>9</v>
      </c>
      <c r="LOD12075" s="18" t="s">
        <v>9</v>
      </c>
      <c r="LOE12075" s="18" t="s">
        <v>9</v>
      </c>
      <c r="LOF12075" s="18" t="s">
        <v>9</v>
      </c>
      <c r="LOG12075" s="18" t="s">
        <v>9</v>
      </c>
      <c r="LOH12075" s="18" t="s">
        <v>9</v>
      </c>
      <c r="LOI12075" s="18" t="s">
        <v>9</v>
      </c>
      <c r="LOJ12075" s="18" t="s">
        <v>9</v>
      </c>
      <c r="LOK12075" s="18" t="s">
        <v>9</v>
      </c>
      <c r="LOL12075" s="18" t="s">
        <v>9</v>
      </c>
      <c r="LOM12075" s="18" t="s">
        <v>9</v>
      </c>
      <c r="LON12075" s="18" t="s">
        <v>9</v>
      </c>
      <c r="LOO12075" s="18" t="s">
        <v>9</v>
      </c>
      <c r="LOP12075" s="18" t="s">
        <v>9</v>
      </c>
      <c r="LOQ12075" s="18" t="s">
        <v>9</v>
      </c>
      <c r="LOR12075" s="18" t="s">
        <v>9</v>
      </c>
      <c r="LOS12075" s="18" t="s">
        <v>9</v>
      </c>
      <c r="LOT12075" s="18" t="s">
        <v>9</v>
      </c>
      <c r="LOU12075" s="18" t="s">
        <v>9</v>
      </c>
      <c r="LOV12075" s="18" t="s">
        <v>9</v>
      </c>
      <c r="LOW12075" s="18" t="s">
        <v>9</v>
      </c>
      <c r="LOX12075" s="18" t="s">
        <v>9</v>
      </c>
      <c r="LOY12075" s="18" t="s">
        <v>9</v>
      </c>
      <c r="LOZ12075" s="18" t="s">
        <v>9</v>
      </c>
      <c r="LPA12075" s="18" t="s">
        <v>9</v>
      </c>
      <c r="LPB12075" s="18" t="s">
        <v>9</v>
      </c>
      <c r="LPC12075" s="18" t="s">
        <v>9</v>
      </c>
      <c r="LPD12075" s="18" t="s">
        <v>9</v>
      </c>
      <c r="LPE12075" s="18" t="s">
        <v>9</v>
      </c>
      <c r="LPF12075" s="18" t="s">
        <v>9</v>
      </c>
      <c r="LPG12075" s="18" t="s">
        <v>9</v>
      </c>
      <c r="LPH12075" s="18" t="s">
        <v>9</v>
      </c>
      <c r="LPI12075" s="18" t="s">
        <v>9</v>
      </c>
      <c r="LPJ12075" s="18" t="s">
        <v>9</v>
      </c>
      <c r="LPK12075" s="18" t="s">
        <v>9</v>
      </c>
      <c r="LPL12075" s="18" t="s">
        <v>9</v>
      </c>
      <c r="LPM12075" s="18" t="s">
        <v>9</v>
      </c>
      <c r="LPN12075" s="18" t="s">
        <v>9</v>
      </c>
      <c r="LPO12075" s="18" t="s">
        <v>9</v>
      </c>
      <c r="LPP12075" s="18" t="s">
        <v>9</v>
      </c>
      <c r="LPQ12075" s="18" t="s">
        <v>9</v>
      </c>
      <c r="LPR12075" s="18" t="s">
        <v>9</v>
      </c>
      <c r="LPS12075" s="18" t="s">
        <v>9</v>
      </c>
      <c r="LPT12075" s="18" t="s">
        <v>9</v>
      </c>
      <c r="LPU12075" s="18" t="s">
        <v>9</v>
      </c>
      <c r="LPV12075" s="18" t="s">
        <v>9</v>
      </c>
      <c r="LPW12075" s="18" t="s">
        <v>9</v>
      </c>
      <c r="LPX12075" s="18" t="s">
        <v>9</v>
      </c>
      <c r="LPY12075" s="18" t="s">
        <v>9</v>
      </c>
      <c r="LPZ12075" s="18" t="s">
        <v>9</v>
      </c>
      <c r="LQA12075" s="18" t="s">
        <v>9</v>
      </c>
      <c r="LQB12075" s="18" t="s">
        <v>9</v>
      </c>
      <c r="LQC12075" s="18" t="s">
        <v>9</v>
      </c>
      <c r="LQD12075" s="18" t="s">
        <v>9</v>
      </c>
      <c r="LQE12075" s="18" t="s">
        <v>9</v>
      </c>
      <c r="LQF12075" s="18" t="s">
        <v>9</v>
      </c>
      <c r="LQG12075" s="18" t="s">
        <v>9</v>
      </c>
      <c r="LQH12075" s="18" t="s">
        <v>9</v>
      </c>
      <c r="LQI12075" s="18" t="s">
        <v>9</v>
      </c>
      <c r="LQJ12075" s="18" t="s">
        <v>9</v>
      </c>
      <c r="LQK12075" s="18" t="s">
        <v>9</v>
      </c>
      <c r="LQL12075" s="18" t="s">
        <v>9</v>
      </c>
      <c r="LQM12075" s="18" t="s">
        <v>9</v>
      </c>
      <c r="LQN12075" s="18" t="s">
        <v>9</v>
      </c>
      <c r="LQO12075" s="18" t="s">
        <v>9</v>
      </c>
      <c r="LQP12075" s="18" t="s">
        <v>9</v>
      </c>
      <c r="LQQ12075" s="18" t="s">
        <v>9</v>
      </c>
      <c r="LQR12075" s="18" t="s">
        <v>9</v>
      </c>
      <c r="LQS12075" s="18" t="s">
        <v>9</v>
      </c>
      <c r="LQT12075" s="18" t="s">
        <v>9</v>
      </c>
      <c r="LQU12075" s="18" t="s">
        <v>9</v>
      </c>
      <c r="LQV12075" s="18" t="s">
        <v>9</v>
      </c>
      <c r="LQW12075" s="18" t="s">
        <v>9</v>
      </c>
      <c r="LQX12075" s="18" t="s">
        <v>9</v>
      </c>
      <c r="LQY12075" s="18" t="s">
        <v>9</v>
      </c>
      <c r="LQZ12075" s="18" t="s">
        <v>9</v>
      </c>
      <c r="LRA12075" s="18" t="s">
        <v>9</v>
      </c>
      <c r="LRB12075" s="18" t="s">
        <v>9</v>
      </c>
      <c r="LRC12075" s="18" t="s">
        <v>9</v>
      </c>
      <c r="LRD12075" s="18" t="s">
        <v>9</v>
      </c>
      <c r="LRE12075" s="18" t="s">
        <v>9</v>
      </c>
      <c r="LRF12075" s="18" t="s">
        <v>9</v>
      </c>
      <c r="LRG12075" s="18" t="s">
        <v>9</v>
      </c>
      <c r="LRH12075" s="18" t="s">
        <v>9</v>
      </c>
      <c r="LRI12075" s="18" t="s">
        <v>9</v>
      </c>
      <c r="LRJ12075" s="18" t="s">
        <v>9</v>
      </c>
      <c r="LRK12075" s="18" t="s">
        <v>9</v>
      </c>
      <c r="LRL12075" s="18" t="s">
        <v>9</v>
      </c>
      <c r="LRM12075" s="18" t="s">
        <v>9</v>
      </c>
      <c r="LRN12075" s="18" t="s">
        <v>9</v>
      </c>
      <c r="LRO12075" s="18" t="s">
        <v>9</v>
      </c>
      <c r="LRP12075" s="18" t="s">
        <v>9</v>
      </c>
      <c r="LRQ12075" s="18" t="s">
        <v>9</v>
      </c>
      <c r="LRR12075" s="18" t="s">
        <v>9</v>
      </c>
      <c r="LRS12075" s="18" t="s">
        <v>9</v>
      </c>
      <c r="LRT12075" s="18" t="s">
        <v>9</v>
      </c>
      <c r="LRU12075" s="18" t="s">
        <v>9</v>
      </c>
      <c r="LRV12075" s="18" t="s">
        <v>9</v>
      </c>
      <c r="LRW12075" s="18" t="s">
        <v>9</v>
      </c>
      <c r="LRX12075" s="18" t="s">
        <v>9</v>
      </c>
      <c r="LRY12075" s="18" t="s">
        <v>9</v>
      </c>
      <c r="LRZ12075" s="18" t="s">
        <v>9</v>
      </c>
      <c r="LSA12075" s="18" t="s">
        <v>9</v>
      </c>
      <c r="LSB12075" s="18" t="s">
        <v>9</v>
      </c>
      <c r="LSC12075" s="18" t="s">
        <v>9</v>
      </c>
      <c r="LSD12075" s="18" t="s">
        <v>9</v>
      </c>
      <c r="LSE12075" s="18" t="s">
        <v>9</v>
      </c>
      <c r="LSF12075" s="18" t="s">
        <v>9</v>
      </c>
      <c r="LSG12075" s="18" t="s">
        <v>9</v>
      </c>
      <c r="LSH12075" s="18" t="s">
        <v>9</v>
      </c>
      <c r="LSI12075" s="18" t="s">
        <v>9</v>
      </c>
      <c r="LSJ12075" s="18" t="s">
        <v>9</v>
      </c>
      <c r="LSK12075" s="18" t="s">
        <v>9</v>
      </c>
      <c r="LSL12075" s="18" t="s">
        <v>9</v>
      </c>
      <c r="LSM12075" s="18" t="s">
        <v>9</v>
      </c>
      <c r="LSN12075" s="18" t="s">
        <v>9</v>
      </c>
      <c r="LSO12075" s="18" t="s">
        <v>9</v>
      </c>
      <c r="LSP12075" s="18" t="s">
        <v>9</v>
      </c>
      <c r="LSQ12075" s="18" t="s">
        <v>9</v>
      </c>
      <c r="LSR12075" s="18" t="s">
        <v>9</v>
      </c>
      <c r="LSS12075" s="18" t="s">
        <v>9</v>
      </c>
      <c r="LST12075" s="18" t="s">
        <v>9</v>
      </c>
      <c r="LSU12075" s="18" t="s">
        <v>9</v>
      </c>
      <c r="LSV12075" s="18" t="s">
        <v>9</v>
      </c>
      <c r="LSW12075" s="18" t="s">
        <v>9</v>
      </c>
      <c r="LSX12075" s="18" t="s">
        <v>9</v>
      </c>
      <c r="LSY12075" s="18" t="s">
        <v>9</v>
      </c>
      <c r="LSZ12075" s="18" t="s">
        <v>9</v>
      </c>
      <c r="LTA12075" s="18" t="s">
        <v>9</v>
      </c>
      <c r="LTB12075" s="18" t="s">
        <v>9</v>
      </c>
      <c r="LTC12075" s="18" t="s">
        <v>9</v>
      </c>
      <c r="LTD12075" s="18" t="s">
        <v>9</v>
      </c>
      <c r="LTE12075" s="18" t="s">
        <v>9</v>
      </c>
      <c r="LTF12075" s="18" t="s">
        <v>9</v>
      </c>
      <c r="LTG12075" s="18" t="s">
        <v>9</v>
      </c>
      <c r="LTH12075" s="18" t="s">
        <v>9</v>
      </c>
      <c r="LTI12075" s="18" t="s">
        <v>9</v>
      </c>
      <c r="LTJ12075" s="18" t="s">
        <v>9</v>
      </c>
      <c r="LTK12075" s="18" t="s">
        <v>9</v>
      </c>
      <c r="LTL12075" s="18" t="s">
        <v>9</v>
      </c>
      <c r="LTM12075" s="18" t="s">
        <v>9</v>
      </c>
      <c r="LTN12075" s="18" t="s">
        <v>9</v>
      </c>
      <c r="LTO12075" s="18" t="s">
        <v>9</v>
      </c>
      <c r="LTP12075" s="18" t="s">
        <v>9</v>
      </c>
      <c r="LTQ12075" s="18" t="s">
        <v>9</v>
      </c>
      <c r="LTR12075" s="18" t="s">
        <v>9</v>
      </c>
      <c r="LTS12075" s="18" t="s">
        <v>9</v>
      </c>
      <c r="LTT12075" s="18" t="s">
        <v>9</v>
      </c>
      <c r="LTU12075" s="18" t="s">
        <v>9</v>
      </c>
      <c r="LTV12075" s="18" t="s">
        <v>9</v>
      </c>
      <c r="LTW12075" s="18" t="s">
        <v>9</v>
      </c>
      <c r="LTX12075" s="18" t="s">
        <v>9</v>
      </c>
      <c r="LTY12075" s="18" t="s">
        <v>9</v>
      </c>
      <c r="LTZ12075" s="18" t="s">
        <v>9</v>
      </c>
      <c r="LUA12075" s="18" t="s">
        <v>9</v>
      </c>
      <c r="LUB12075" s="18" t="s">
        <v>9</v>
      </c>
      <c r="LUC12075" s="18" t="s">
        <v>9</v>
      </c>
      <c r="LUD12075" s="18" t="s">
        <v>9</v>
      </c>
      <c r="LUE12075" s="18" t="s">
        <v>9</v>
      </c>
      <c r="LUF12075" s="18" t="s">
        <v>9</v>
      </c>
      <c r="LUG12075" s="18" t="s">
        <v>9</v>
      </c>
      <c r="LUH12075" s="18" t="s">
        <v>9</v>
      </c>
      <c r="LUI12075" s="18" t="s">
        <v>9</v>
      </c>
      <c r="LUJ12075" s="18" t="s">
        <v>9</v>
      </c>
      <c r="LUK12075" s="18" t="s">
        <v>9</v>
      </c>
      <c r="LUL12075" s="18" t="s">
        <v>9</v>
      </c>
      <c r="LUM12075" s="18" t="s">
        <v>9</v>
      </c>
      <c r="LUN12075" s="18" t="s">
        <v>9</v>
      </c>
      <c r="LUO12075" s="18" t="s">
        <v>9</v>
      </c>
      <c r="LUP12075" s="18" t="s">
        <v>9</v>
      </c>
      <c r="LUQ12075" s="18" t="s">
        <v>9</v>
      </c>
      <c r="LUR12075" s="18" t="s">
        <v>9</v>
      </c>
      <c r="LUS12075" s="18" t="s">
        <v>9</v>
      </c>
      <c r="LUT12075" s="18" t="s">
        <v>9</v>
      </c>
      <c r="LUU12075" s="18" t="s">
        <v>9</v>
      </c>
      <c r="LUV12075" s="18" t="s">
        <v>9</v>
      </c>
      <c r="LUW12075" s="18" t="s">
        <v>9</v>
      </c>
      <c r="LUX12075" s="18" t="s">
        <v>9</v>
      </c>
      <c r="LUY12075" s="18" t="s">
        <v>9</v>
      </c>
      <c r="LUZ12075" s="18" t="s">
        <v>9</v>
      </c>
      <c r="LVA12075" s="18" t="s">
        <v>9</v>
      </c>
      <c r="LVB12075" s="18" t="s">
        <v>9</v>
      </c>
      <c r="LVC12075" s="18" t="s">
        <v>9</v>
      </c>
      <c r="LVD12075" s="18" t="s">
        <v>9</v>
      </c>
      <c r="LVE12075" s="18" t="s">
        <v>9</v>
      </c>
      <c r="LVF12075" s="18" t="s">
        <v>9</v>
      </c>
      <c r="LVG12075" s="18" t="s">
        <v>9</v>
      </c>
      <c r="LVH12075" s="18" t="s">
        <v>9</v>
      </c>
      <c r="LVI12075" s="18" t="s">
        <v>9</v>
      </c>
      <c r="LVJ12075" s="18" t="s">
        <v>9</v>
      </c>
      <c r="LVK12075" s="18" t="s">
        <v>9</v>
      </c>
      <c r="LVL12075" s="18" t="s">
        <v>9</v>
      </c>
      <c r="LVM12075" s="18" t="s">
        <v>9</v>
      </c>
      <c r="LVN12075" s="18" t="s">
        <v>9</v>
      </c>
      <c r="LVO12075" s="18" t="s">
        <v>9</v>
      </c>
      <c r="LVP12075" s="18" t="s">
        <v>9</v>
      </c>
      <c r="LVQ12075" s="18" t="s">
        <v>9</v>
      </c>
      <c r="LVR12075" s="18" t="s">
        <v>9</v>
      </c>
      <c r="LVS12075" s="18" t="s">
        <v>9</v>
      </c>
      <c r="LVT12075" s="18" t="s">
        <v>9</v>
      </c>
      <c r="LVU12075" s="18" t="s">
        <v>9</v>
      </c>
      <c r="LVV12075" s="18" t="s">
        <v>9</v>
      </c>
      <c r="LVW12075" s="18" t="s">
        <v>9</v>
      </c>
      <c r="LVX12075" s="18" t="s">
        <v>9</v>
      </c>
      <c r="LVY12075" s="18" t="s">
        <v>9</v>
      </c>
      <c r="LVZ12075" s="18" t="s">
        <v>9</v>
      </c>
      <c r="LWA12075" s="18" t="s">
        <v>9</v>
      </c>
      <c r="LWB12075" s="18" t="s">
        <v>9</v>
      </c>
      <c r="LWC12075" s="18" t="s">
        <v>9</v>
      </c>
      <c r="LWD12075" s="18" t="s">
        <v>9</v>
      </c>
      <c r="LWE12075" s="18" t="s">
        <v>9</v>
      </c>
      <c r="LWF12075" s="18" t="s">
        <v>9</v>
      </c>
      <c r="LWG12075" s="18" t="s">
        <v>9</v>
      </c>
      <c r="LWH12075" s="18" t="s">
        <v>9</v>
      </c>
      <c r="LWI12075" s="18" t="s">
        <v>9</v>
      </c>
      <c r="LWJ12075" s="18" t="s">
        <v>9</v>
      </c>
      <c r="LWK12075" s="18" t="s">
        <v>9</v>
      </c>
      <c r="LWL12075" s="18" t="s">
        <v>9</v>
      </c>
      <c r="LWM12075" s="18" t="s">
        <v>9</v>
      </c>
      <c r="LWN12075" s="18" t="s">
        <v>9</v>
      </c>
      <c r="LWO12075" s="18" t="s">
        <v>9</v>
      </c>
      <c r="LWP12075" s="18" t="s">
        <v>9</v>
      </c>
      <c r="LWQ12075" s="18" t="s">
        <v>9</v>
      </c>
      <c r="LWR12075" s="18" t="s">
        <v>9</v>
      </c>
      <c r="LWS12075" s="18" t="s">
        <v>9</v>
      </c>
      <c r="LWT12075" s="18" t="s">
        <v>9</v>
      </c>
      <c r="LWU12075" s="18" t="s">
        <v>9</v>
      </c>
      <c r="LWV12075" s="18" t="s">
        <v>9</v>
      </c>
      <c r="LWW12075" s="18" t="s">
        <v>9</v>
      </c>
      <c r="LWX12075" s="18" t="s">
        <v>9</v>
      </c>
      <c r="LWY12075" s="18" t="s">
        <v>9</v>
      </c>
      <c r="LWZ12075" s="18" t="s">
        <v>9</v>
      </c>
      <c r="LXA12075" s="18" t="s">
        <v>9</v>
      </c>
      <c r="LXB12075" s="18" t="s">
        <v>9</v>
      </c>
      <c r="LXC12075" s="18" t="s">
        <v>9</v>
      </c>
      <c r="LXD12075" s="18" t="s">
        <v>9</v>
      </c>
      <c r="LXE12075" s="18" t="s">
        <v>9</v>
      </c>
      <c r="LXF12075" s="18" t="s">
        <v>9</v>
      </c>
      <c r="LXG12075" s="18" t="s">
        <v>9</v>
      </c>
      <c r="LXH12075" s="18" t="s">
        <v>9</v>
      </c>
      <c r="LXI12075" s="18" t="s">
        <v>9</v>
      </c>
      <c r="LXJ12075" s="18" t="s">
        <v>9</v>
      </c>
      <c r="LXK12075" s="18" t="s">
        <v>9</v>
      </c>
      <c r="LXL12075" s="18" t="s">
        <v>9</v>
      </c>
      <c r="LXM12075" s="18" t="s">
        <v>9</v>
      </c>
      <c r="LXN12075" s="18" t="s">
        <v>9</v>
      </c>
      <c r="LXO12075" s="18" t="s">
        <v>9</v>
      </c>
      <c r="LXP12075" s="18" t="s">
        <v>9</v>
      </c>
      <c r="LXQ12075" s="18" t="s">
        <v>9</v>
      </c>
      <c r="LXR12075" s="18" t="s">
        <v>9</v>
      </c>
      <c r="LXS12075" s="18" t="s">
        <v>9</v>
      </c>
      <c r="LXT12075" s="18" t="s">
        <v>9</v>
      </c>
      <c r="LXU12075" s="18" t="s">
        <v>9</v>
      </c>
      <c r="LXV12075" s="18" t="s">
        <v>9</v>
      </c>
      <c r="LXW12075" s="18" t="s">
        <v>9</v>
      </c>
      <c r="LXX12075" s="18" t="s">
        <v>9</v>
      </c>
      <c r="LXY12075" s="18" t="s">
        <v>9</v>
      </c>
      <c r="LXZ12075" s="18" t="s">
        <v>9</v>
      </c>
      <c r="LYA12075" s="18" t="s">
        <v>9</v>
      </c>
      <c r="LYB12075" s="18" t="s">
        <v>9</v>
      </c>
      <c r="LYC12075" s="18" t="s">
        <v>9</v>
      </c>
      <c r="LYD12075" s="18" t="s">
        <v>9</v>
      </c>
      <c r="LYE12075" s="18" t="s">
        <v>9</v>
      </c>
      <c r="LYF12075" s="18" t="s">
        <v>9</v>
      </c>
      <c r="LYG12075" s="18" t="s">
        <v>9</v>
      </c>
      <c r="LYH12075" s="18" t="s">
        <v>9</v>
      </c>
      <c r="LYI12075" s="18" t="s">
        <v>9</v>
      </c>
      <c r="LYJ12075" s="18" t="s">
        <v>9</v>
      </c>
      <c r="LYK12075" s="18" t="s">
        <v>9</v>
      </c>
      <c r="LYL12075" s="18" t="s">
        <v>9</v>
      </c>
      <c r="LYM12075" s="18" t="s">
        <v>9</v>
      </c>
      <c r="LYN12075" s="18" t="s">
        <v>9</v>
      </c>
      <c r="LYO12075" s="18" t="s">
        <v>9</v>
      </c>
      <c r="LYP12075" s="18" t="s">
        <v>9</v>
      </c>
      <c r="LYQ12075" s="18" t="s">
        <v>9</v>
      </c>
      <c r="LYR12075" s="18" t="s">
        <v>9</v>
      </c>
      <c r="LYS12075" s="18" t="s">
        <v>9</v>
      </c>
      <c r="LYT12075" s="18" t="s">
        <v>9</v>
      </c>
      <c r="LYU12075" s="18" t="s">
        <v>9</v>
      </c>
      <c r="LYV12075" s="18" t="s">
        <v>9</v>
      </c>
      <c r="LYW12075" s="18" t="s">
        <v>9</v>
      </c>
      <c r="LYX12075" s="18" t="s">
        <v>9</v>
      </c>
      <c r="LYY12075" s="18" t="s">
        <v>9</v>
      </c>
      <c r="LYZ12075" s="18" t="s">
        <v>9</v>
      </c>
      <c r="LZA12075" s="18" t="s">
        <v>9</v>
      </c>
      <c r="LZB12075" s="18" t="s">
        <v>9</v>
      </c>
      <c r="LZC12075" s="18" t="s">
        <v>9</v>
      </c>
      <c r="LZD12075" s="18" t="s">
        <v>9</v>
      </c>
      <c r="LZE12075" s="18" t="s">
        <v>9</v>
      </c>
      <c r="LZF12075" s="18" t="s">
        <v>9</v>
      </c>
      <c r="LZG12075" s="18" t="s">
        <v>9</v>
      </c>
      <c r="LZH12075" s="18" t="s">
        <v>9</v>
      </c>
      <c r="LZI12075" s="18" t="s">
        <v>9</v>
      </c>
      <c r="LZJ12075" s="18" t="s">
        <v>9</v>
      </c>
      <c r="LZK12075" s="18" t="s">
        <v>9</v>
      </c>
      <c r="LZL12075" s="18" t="s">
        <v>9</v>
      </c>
      <c r="LZM12075" s="18" t="s">
        <v>9</v>
      </c>
      <c r="LZN12075" s="18" t="s">
        <v>9</v>
      </c>
      <c r="LZO12075" s="18" t="s">
        <v>9</v>
      </c>
      <c r="LZP12075" s="18" t="s">
        <v>9</v>
      </c>
      <c r="LZQ12075" s="18" t="s">
        <v>9</v>
      </c>
      <c r="LZR12075" s="18" t="s">
        <v>9</v>
      </c>
      <c r="LZS12075" s="18" t="s">
        <v>9</v>
      </c>
      <c r="LZT12075" s="18" t="s">
        <v>9</v>
      </c>
      <c r="LZU12075" s="18" t="s">
        <v>9</v>
      </c>
      <c r="LZV12075" s="18" t="s">
        <v>9</v>
      </c>
      <c r="LZW12075" s="18" t="s">
        <v>9</v>
      </c>
      <c r="LZX12075" s="18" t="s">
        <v>9</v>
      </c>
      <c r="LZY12075" s="18" t="s">
        <v>9</v>
      </c>
      <c r="LZZ12075" s="18" t="s">
        <v>9</v>
      </c>
      <c r="MAA12075" s="18" t="s">
        <v>9</v>
      </c>
      <c r="MAB12075" s="18" t="s">
        <v>9</v>
      </c>
      <c r="MAC12075" s="18" t="s">
        <v>9</v>
      </c>
      <c r="MAD12075" s="18" t="s">
        <v>9</v>
      </c>
      <c r="MAE12075" s="18" t="s">
        <v>9</v>
      </c>
      <c r="MAF12075" s="18" t="s">
        <v>9</v>
      </c>
      <c r="MAG12075" s="18" t="s">
        <v>9</v>
      </c>
      <c r="MAH12075" s="18" t="s">
        <v>9</v>
      </c>
      <c r="MAI12075" s="18" t="s">
        <v>9</v>
      </c>
      <c r="MAJ12075" s="18" t="s">
        <v>9</v>
      </c>
      <c r="MAK12075" s="18" t="s">
        <v>9</v>
      </c>
      <c r="MAL12075" s="18" t="s">
        <v>9</v>
      </c>
      <c r="MAM12075" s="18" t="s">
        <v>9</v>
      </c>
      <c r="MAN12075" s="18" t="s">
        <v>9</v>
      </c>
      <c r="MAO12075" s="18" t="s">
        <v>9</v>
      </c>
      <c r="MAP12075" s="18" t="s">
        <v>9</v>
      </c>
      <c r="MAQ12075" s="18" t="s">
        <v>9</v>
      </c>
      <c r="MAR12075" s="18" t="s">
        <v>9</v>
      </c>
      <c r="MAS12075" s="18" t="s">
        <v>9</v>
      </c>
      <c r="MAT12075" s="18" t="s">
        <v>9</v>
      </c>
      <c r="MAU12075" s="18" t="s">
        <v>9</v>
      </c>
      <c r="MAV12075" s="18" t="s">
        <v>9</v>
      </c>
      <c r="MAW12075" s="18" t="s">
        <v>9</v>
      </c>
      <c r="MAX12075" s="18" t="s">
        <v>9</v>
      </c>
      <c r="MAY12075" s="18" t="s">
        <v>9</v>
      </c>
      <c r="MAZ12075" s="18" t="s">
        <v>9</v>
      </c>
      <c r="MBA12075" s="18" t="s">
        <v>9</v>
      </c>
      <c r="MBB12075" s="18" t="s">
        <v>9</v>
      </c>
      <c r="MBC12075" s="18" t="s">
        <v>9</v>
      </c>
      <c r="MBD12075" s="18" t="s">
        <v>9</v>
      </c>
      <c r="MBE12075" s="18" t="s">
        <v>9</v>
      </c>
      <c r="MBF12075" s="18" t="s">
        <v>9</v>
      </c>
      <c r="MBG12075" s="18" t="s">
        <v>9</v>
      </c>
      <c r="MBH12075" s="18" t="s">
        <v>9</v>
      </c>
      <c r="MBI12075" s="18" t="s">
        <v>9</v>
      </c>
      <c r="MBJ12075" s="18" t="s">
        <v>9</v>
      </c>
      <c r="MBK12075" s="18" t="s">
        <v>9</v>
      </c>
      <c r="MBL12075" s="18" t="s">
        <v>9</v>
      </c>
      <c r="MBM12075" s="18" t="s">
        <v>9</v>
      </c>
      <c r="MBN12075" s="18" t="s">
        <v>9</v>
      </c>
      <c r="MBO12075" s="18" t="s">
        <v>9</v>
      </c>
      <c r="MBP12075" s="18" t="s">
        <v>9</v>
      </c>
      <c r="MBQ12075" s="18" t="s">
        <v>9</v>
      </c>
      <c r="MBR12075" s="18" t="s">
        <v>9</v>
      </c>
      <c r="MBS12075" s="18" t="s">
        <v>9</v>
      </c>
      <c r="MBT12075" s="18" t="s">
        <v>9</v>
      </c>
      <c r="MBU12075" s="18" t="s">
        <v>9</v>
      </c>
      <c r="MBV12075" s="18" t="s">
        <v>9</v>
      </c>
      <c r="MBW12075" s="18" t="s">
        <v>9</v>
      </c>
      <c r="MBX12075" s="18" t="s">
        <v>9</v>
      </c>
      <c r="MBY12075" s="18" t="s">
        <v>9</v>
      </c>
      <c r="MBZ12075" s="18" t="s">
        <v>9</v>
      </c>
      <c r="MCA12075" s="18" t="s">
        <v>9</v>
      </c>
      <c r="MCB12075" s="18" t="s">
        <v>9</v>
      </c>
      <c r="MCC12075" s="18" t="s">
        <v>9</v>
      </c>
      <c r="MCD12075" s="18" t="s">
        <v>9</v>
      </c>
      <c r="MCE12075" s="18" t="s">
        <v>9</v>
      </c>
      <c r="MCF12075" s="18" t="s">
        <v>9</v>
      </c>
      <c r="MCG12075" s="18" t="s">
        <v>9</v>
      </c>
      <c r="MCH12075" s="18" t="s">
        <v>9</v>
      </c>
      <c r="MCI12075" s="18" t="s">
        <v>9</v>
      </c>
      <c r="MCJ12075" s="18" t="s">
        <v>9</v>
      </c>
      <c r="MCK12075" s="18" t="s">
        <v>9</v>
      </c>
      <c r="MCL12075" s="18" t="s">
        <v>9</v>
      </c>
      <c r="MCM12075" s="18" t="s">
        <v>9</v>
      </c>
      <c r="MCN12075" s="18" t="s">
        <v>9</v>
      </c>
      <c r="MCO12075" s="18" t="s">
        <v>9</v>
      </c>
      <c r="MCP12075" s="18" t="s">
        <v>9</v>
      </c>
      <c r="MCQ12075" s="18" t="s">
        <v>9</v>
      </c>
      <c r="MCR12075" s="18" t="s">
        <v>9</v>
      </c>
      <c r="MCS12075" s="18" t="s">
        <v>9</v>
      </c>
      <c r="MCT12075" s="18" t="s">
        <v>9</v>
      </c>
      <c r="MCU12075" s="18" t="s">
        <v>9</v>
      </c>
      <c r="MCV12075" s="18" t="s">
        <v>9</v>
      </c>
      <c r="MCW12075" s="18" t="s">
        <v>9</v>
      </c>
      <c r="MCX12075" s="18" t="s">
        <v>9</v>
      </c>
      <c r="MCY12075" s="18" t="s">
        <v>9</v>
      </c>
      <c r="MCZ12075" s="18" t="s">
        <v>9</v>
      </c>
      <c r="MDA12075" s="18" t="s">
        <v>9</v>
      </c>
      <c r="MDB12075" s="18" t="s">
        <v>9</v>
      </c>
      <c r="MDC12075" s="18" t="s">
        <v>9</v>
      </c>
      <c r="MDD12075" s="18" t="s">
        <v>9</v>
      </c>
      <c r="MDE12075" s="18" t="s">
        <v>9</v>
      </c>
      <c r="MDF12075" s="18" t="s">
        <v>9</v>
      </c>
      <c r="MDG12075" s="18" t="s">
        <v>9</v>
      </c>
      <c r="MDH12075" s="18" t="s">
        <v>9</v>
      </c>
      <c r="MDI12075" s="18" t="s">
        <v>9</v>
      </c>
      <c r="MDJ12075" s="18" t="s">
        <v>9</v>
      </c>
      <c r="MDK12075" s="18" t="s">
        <v>9</v>
      </c>
      <c r="MDL12075" s="18" t="s">
        <v>9</v>
      </c>
      <c r="MDM12075" s="18" t="s">
        <v>9</v>
      </c>
      <c r="MDN12075" s="18" t="s">
        <v>9</v>
      </c>
      <c r="MDO12075" s="18" t="s">
        <v>9</v>
      </c>
      <c r="MDP12075" s="18" t="s">
        <v>9</v>
      </c>
      <c r="MDQ12075" s="18" t="s">
        <v>9</v>
      </c>
      <c r="MDR12075" s="18" t="s">
        <v>9</v>
      </c>
      <c r="MDS12075" s="18" t="s">
        <v>9</v>
      </c>
      <c r="MDT12075" s="18" t="s">
        <v>9</v>
      </c>
      <c r="MDU12075" s="18" t="s">
        <v>9</v>
      </c>
      <c r="MDV12075" s="18" t="s">
        <v>9</v>
      </c>
      <c r="MDW12075" s="18" t="s">
        <v>9</v>
      </c>
      <c r="MDX12075" s="18" t="s">
        <v>9</v>
      </c>
      <c r="MDY12075" s="18" t="s">
        <v>9</v>
      </c>
      <c r="MDZ12075" s="18" t="s">
        <v>9</v>
      </c>
      <c r="MEA12075" s="18" t="s">
        <v>9</v>
      </c>
      <c r="MEB12075" s="18" t="s">
        <v>9</v>
      </c>
      <c r="MEC12075" s="18" t="s">
        <v>9</v>
      </c>
      <c r="MED12075" s="18" t="s">
        <v>9</v>
      </c>
      <c r="MEE12075" s="18" t="s">
        <v>9</v>
      </c>
      <c r="MEF12075" s="18" t="s">
        <v>9</v>
      </c>
      <c r="MEG12075" s="18" t="s">
        <v>9</v>
      </c>
      <c r="MEH12075" s="18" t="s">
        <v>9</v>
      </c>
      <c r="MEI12075" s="18" t="s">
        <v>9</v>
      </c>
      <c r="MEJ12075" s="18" t="s">
        <v>9</v>
      </c>
      <c r="MEK12075" s="18" t="s">
        <v>9</v>
      </c>
      <c r="MEL12075" s="18" t="s">
        <v>9</v>
      </c>
      <c r="MEM12075" s="18" t="s">
        <v>9</v>
      </c>
      <c r="MEN12075" s="18" t="s">
        <v>9</v>
      </c>
      <c r="MEO12075" s="18" t="s">
        <v>9</v>
      </c>
      <c r="MEP12075" s="18" t="s">
        <v>9</v>
      </c>
      <c r="MEQ12075" s="18" t="s">
        <v>9</v>
      </c>
      <c r="MER12075" s="18" t="s">
        <v>9</v>
      </c>
      <c r="MES12075" s="18" t="s">
        <v>9</v>
      </c>
      <c r="MET12075" s="18" t="s">
        <v>9</v>
      </c>
      <c r="MEU12075" s="18" t="s">
        <v>9</v>
      </c>
      <c r="MEV12075" s="18" t="s">
        <v>9</v>
      </c>
      <c r="MEW12075" s="18" t="s">
        <v>9</v>
      </c>
      <c r="MEX12075" s="18" t="s">
        <v>9</v>
      </c>
      <c r="MEY12075" s="18" t="s">
        <v>9</v>
      </c>
      <c r="MEZ12075" s="18" t="s">
        <v>9</v>
      </c>
      <c r="MFA12075" s="18" t="s">
        <v>9</v>
      </c>
      <c r="MFB12075" s="18" t="s">
        <v>9</v>
      </c>
      <c r="MFC12075" s="18" t="s">
        <v>9</v>
      </c>
      <c r="MFD12075" s="18" t="s">
        <v>9</v>
      </c>
      <c r="MFE12075" s="18" t="s">
        <v>9</v>
      </c>
      <c r="MFF12075" s="18" t="s">
        <v>9</v>
      </c>
      <c r="MFG12075" s="18" t="s">
        <v>9</v>
      </c>
      <c r="MFH12075" s="18" t="s">
        <v>9</v>
      </c>
      <c r="MFI12075" s="18" t="s">
        <v>9</v>
      </c>
      <c r="MFJ12075" s="18" t="s">
        <v>9</v>
      </c>
      <c r="MFK12075" s="18" t="s">
        <v>9</v>
      </c>
      <c r="MFL12075" s="18" t="s">
        <v>9</v>
      </c>
      <c r="MFM12075" s="18" t="s">
        <v>9</v>
      </c>
      <c r="MFN12075" s="18" t="s">
        <v>9</v>
      </c>
      <c r="MFO12075" s="18" t="s">
        <v>9</v>
      </c>
      <c r="MFP12075" s="18" t="s">
        <v>9</v>
      </c>
      <c r="MFQ12075" s="18" t="s">
        <v>9</v>
      </c>
      <c r="MFR12075" s="18" t="s">
        <v>9</v>
      </c>
      <c r="MFS12075" s="18" t="s">
        <v>9</v>
      </c>
      <c r="MFT12075" s="18" t="s">
        <v>9</v>
      </c>
      <c r="MFU12075" s="18" t="s">
        <v>9</v>
      </c>
      <c r="MFV12075" s="18" t="s">
        <v>9</v>
      </c>
      <c r="MFW12075" s="18" t="s">
        <v>9</v>
      </c>
      <c r="MFX12075" s="18" t="s">
        <v>9</v>
      </c>
      <c r="MFY12075" s="18" t="s">
        <v>9</v>
      </c>
      <c r="MFZ12075" s="18" t="s">
        <v>9</v>
      </c>
      <c r="MGA12075" s="18" t="s">
        <v>9</v>
      </c>
      <c r="MGB12075" s="18" t="s">
        <v>9</v>
      </c>
      <c r="MGC12075" s="18" t="s">
        <v>9</v>
      </c>
      <c r="MGD12075" s="18" t="s">
        <v>9</v>
      </c>
      <c r="MGE12075" s="18" t="s">
        <v>9</v>
      </c>
      <c r="MGF12075" s="18" t="s">
        <v>9</v>
      </c>
      <c r="MGG12075" s="18" t="s">
        <v>9</v>
      </c>
      <c r="MGH12075" s="18" t="s">
        <v>9</v>
      </c>
      <c r="MGI12075" s="18" t="s">
        <v>9</v>
      </c>
      <c r="MGJ12075" s="18" t="s">
        <v>9</v>
      </c>
      <c r="MGK12075" s="18" t="s">
        <v>9</v>
      </c>
      <c r="MGL12075" s="18" t="s">
        <v>9</v>
      </c>
      <c r="MGM12075" s="18" t="s">
        <v>9</v>
      </c>
      <c r="MGN12075" s="18" t="s">
        <v>9</v>
      </c>
      <c r="MGO12075" s="18" t="s">
        <v>9</v>
      </c>
      <c r="MGP12075" s="18" t="s">
        <v>9</v>
      </c>
      <c r="MGQ12075" s="18" t="s">
        <v>9</v>
      </c>
      <c r="MGR12075" s="18" t="s">
        <v>9</v>
      </c>
      <c r="MGS12075" s="18" t="s">
        <v>9</v>
      </c>
      <c r="MGT12075" s="18" t="s">
        <v>9</v>
      </c>
      <c r="MGU12075" s="18" t="s">
        <v>9</v>
      </c>
      <c r="MGV12075" s="18" t="s">
        <v>9</v>
      </c>
      <c r="MGW12075" s="18" t="s">
        <v>9</v>
      </c>
      <c r="MGX12075" s="18" t="s">
        <v>9</v>
      </c>
      <c r="MGY12075" s="18" t="s">
        <v>9</v>
      </c>
      <c r="MGZ12075" s="18" t="s">
        <v>9</v>
      </c>
      <c r="MHA12075" s="18" t="s">
        <v>9</v>
      </c>
      <c r="MHB12075" s="18" t="s">
        <v>9</v>
      </c>
      <c r="MHC12075" s="18" t="s">
        <v>9</v>
      </c>
      <c r="MHD12075" s="18" t="s">
        <v>9</v>
      </c>
      <c r="MHE12075" s="18" t="s">
        <v>9</v>
      </c>
      <c r="MHF12075" s="18" t="s">
        <v>9</v>
      </c>
      <c r="MHG12075" s="18" t="s">
        <v>9</v>
      </c>
      <c r="MHH12075" s="18" t="s">
        <v>9</v>
      </c>
      <c r="MHI12075" s="18" t="s">
        <v>9</v>
      </c>
      <c r="MHJ12075" s="18" t="s">
        <v>9</v>
      </c>
      <c r="MHK12075" s="18" t="s">
        <v>9</v>
      </c>
      <c r="MHL12075" s="18" t="s">
        <v>9</v>
      </c>
      <c r="MHM12075" s="18" t="s">
        <v>9</v>
      </c>
      <c r="MHN12075" s="18" t="s">
        <v>9</v>
      </c>
      <c r="MHO12075" s="18" t="s">
        <v>9</v>
      </c>
      <c r="MHP12075" s="18" t="s">
        <v>9</v>
      </c>
      <c r="MHQ12075" s="18" t="s">
        <v>9</v>
      </c>
      <c r="MHR12075" s="18" t="s">
        <v>9</v>
      </c>
      <c r="MHS12075" s="18" t="s">
        <v>9</v>
      </c>
      <c r="MHT12075" s="18" t="s">
        <v>9</v>
      </c>
      <c r="MHU12075" s="18" t="s">
        <v>9</v>
      </c>
      <c r="MHV12075" s="18" t="s">
        <v>9</v>
      </c>
      <c r="MHW12075" s="18" t="s">
        <v>9</v>
      </c>
      <c r="MHX12075" s="18" t="s">
        <v>9</v>
      </c>
      <c r="MHY12075" s="18" t="s">
        <v>9</v>
      </c>
      <c r="MHZ12075" s="18" t="s">
        <v>9</v>
      </c>
      <c r="MIA12075" s="18" t="s">
        <v>9</v>
      </c>
      <c r="MIB12075" s="18" t="s">
        <v>9</v>
      </c>
      <c r="MIC12075" s="18" t="s">
        <v>9</v>
      </c>
      <c r="MID12075" s="18" t="s">
        <v>9</v>
      </c>
      <c r="MIE12075" s="18" t="s">
        <v>9</v>
      </c>
      <c r="MIF12075" s="18" t="s">
        <v>9</v>
      </c>
      <c r="MIG12075" s="18" t="s">
        <v>9</v>
      </c>
      <c r="MIH12075" s="18" t="s">
        <v>9</v>
      </c>
      <c r="MII12075" s="18" t="s">
        <v>9</v>
      </c>
      <c r="MIJ12075" s="18" t="s">
        <v>9</v>
      </c>
      <c r="MIK12075" s="18" t="s">
        <v>9</v>
      </c>
      <c r="MIL12075" s="18" t="s">
        <v>9</v>
      </c>
      <c r="MIM12075" s="18" t="s">
        <v>9</v>
      </c>
      <c r="MIN12075" s="18" t="s">
        <v>9</v>
      </c>
      <c r="MIO12075" s="18" t="s">
        <v>9</v>
      </c>
      <c r="MIP12075" s="18" t="s">
        <v>9</v>
      </c>
      <c r="MIQ12075" s="18" t="s">
        <v>9</v>
      </c>
      <c r="MIR12075" s="18" t="s">
        <v>9</v>
      </c>
      <c r="MIS12075" s="18" t="s">
        <v>9</v>
      </c>
      <c r="MIT12075" s="18" t="s">
        <v>9</v>
      </c>
      <c r="MIU12075" s="18" t="s">
        <v>9</v>
      </c>
      <c r="MIV12075" s="18" t="s">
        <v>9</v>
      </c>
      <c r="MIW12075" s="18" t="s">
        <v>9</v>
      </c>
      <c r="MIX12075" s="18" t="s">
        <v>9</v>
      </c>
      <c r="MIY12075" s="18" t="s">
        <v>9</v>
      </c>
      <c r="MIZ12075" s="18" t="s">
        <v>9</v>
      </c>
      <c r="MJA12075" s="18" t="s">
        <v>9</v>
      </c>
      <c r="MJB12075" s="18" t="s">
        <v>9</v>
      </c>
      <c r="MJC12075" s="18" t="s">
        <v>9</v>
      </c>
      <c r="MJD12075" s="18" t="s">
        <v>9</v>
      </c>
      <c r="MJE12075" s="18" t="s">
        <v>9</v>
      </c>
      <c r="MJF12075" s="18" t="s">
        <v>9</v>
      </c>
      <c r="MJG12075" s="18" t="s">
        <v>9</v>
      </c>
      <c r="MJH12075" s="18" t="s">
        <v>9</v>
      </c>
      <c r="MJI12075" s="18" t="s">
        <v>9</v>
      </c>
      <c r="MJJ12075" s="18" t="s">
        <v>9</v>
      </c>
      <c r="MJK12075" s="18" t="s">
        <v>9</v>
      </c>
      <c r="MJL12075" s="18" t="s">
        <v>9</v>
      </c>
      <c r="MJM12075" s="18" t="s">
        <v>9</v>
      </c>
      <c r="MJN12075" s="18" t="s">
        <v>9</v>
      </c>
      <c r="MJO12075" s="18" t="s">
        <v>9</v>
      </c>
      <c r="MJP12075" s="18" t="s">
        <v>9</v>
      </c>
      <c r="MJQ12075" s="18" t="s">
        <v>9</v>
      </c>
      <c r="MJR12075" s="18" t="s">
        <v>9</v>
      </c>
      <c r="MJS12075" s="18" t="s">
        <v>9</v>
      </c>
      <c r="MJT12075" s="18" t="s">
        <v>9</v>
      </c>
      <c r="MJU12075" s="18" t="s">
        <v>9</v>
      </c>
      <c r="MJV12075" s="18" t="s">
        <v>9</v>
      </c>
      <c r="MJW12075" s="18" t="s">
        <v>9</v>
      </c>
      <c r="MJX12075" s="18" t="s">
        <v>9</v>
      </c>
      <c r="MJY12075" s="18" t="s">
        <v>9</v>
      </c>
      <c r="MJZ12075" s="18" t="s">
        <v>9</v>
      </c>
      <c r="MKA12075" s="18" t="s">
        <v>9</v>
      </c>
      <c r="MKB12075" s="18" t="s">
        <v>9</v>
      </c>
      <c r="MKC12075" s="18" t="s">
        <v>9</v>
      </c>
      <c r="MKD12075" s="18" t="s">
        <v>9</v>
      </c>
      <c r="MKE12075" s="18" t="s">
        <v>9</v>
      </c>
      <c r="MKF12075" s="18" t="s">
        <v>9</v>
      </c>
      <c r="MKG12075" s="18" t="s">
        <v>9</v>
      </c>
      <c r="MKH12075" s="18" t="s">
        <v>9</v>
      </c>
      <c r="MKI12075" s="18" t="s">
        <v>9</v>
      </c>
      <c r="MKJ12075" s="18" t="s">
        <v>9</v>
      </c>
      <c r="MKK12075" s="18" t="s">
        <v>9</v>
      </c>
      <c r="MKL12075" s="18" t="s">
        <v>9</v>
      </c>
      <c r="MKM12075" s="18" t="s">
        <v>9</v>
      </c>
      <c r="MKN12075" s="18" t="s">
        <v>9</v>
      </c>
      <c r="MKO12075" s="18" t="s">
        <v>9</v>
      </c>
      <c r="MKP12075" s="18" t="s">
        <v>9</v>
      </c>
      <c r="MKQ12075" s="18" t="s">
        <v>9</v>
      </c>
      <c r="MKR12075" s="18" t="s">
        <v>9</v>
      </c>
      <c r="MKS12075" s="18" t="s">
        <v>9</v>
      </c>
      <c r="MKT12075" s="18" t="s">
        <v>9</v>
      </c>
      <c r="MKU12075" s="18" t="s">
        <v>9</v>
      </c>
      <c r="MKV12075" s="18" t="s">
        <v>9</v>
      </c>
      <c r="MKW12075" s="18" t="s">
        <v>9</v>
      </c>
      <c r="MKX12075" s="18" t="s">
        <v>9</v>
      </c>
      <c r="MKY12075" s="18" t="s">
        <v>9</v>
      </c>
      <c r="MKZ12075" s="18" t="s">
        <v>9</v>
      </c>
      <c r="MLA12075" s="18" t="s">
        <v>9</v>
      </c>
      <c r="MLB12075" s="18" t="s">
        <v>9</v>
      </c>
      <c r="MLC12075" s="18" t="s">
        <v>9</v>
      </c>
      <c r="MLD12075" s="18" t="s">
        <v>9</v>
      </c>
      <c r="MLE12075" s="18" t="s">
        <v>9</v>
      </c>
      <c r="MLF12075" s="18" t="s">
        <v>9</v>
      </c>
      <c r="MLG12075" s="18" t="s">
        <v>9</v>
      </c>
      <c r="MLH12075" s="18" t="s">
        <v>9</v>
      </c>
      <c r="MLI12075" s="18" t="s">
        <v>9</v>
      </c>
      <c r="MLJ12075" s="18" t="s">
        <v>9</v>
      </c>
      <c r="MLK12075" s="18" t="s">
        <v>9</v>
      </c>
      <c r="MLL12075" s="18" t="s">
        <v>9</v>
      </c>
      <c r="MLM12075" s="18" t="s">
        <v>9</v>
      </c>
      <c r="MLN12075" s="18" t="s">
        <v>9</v>
      </c>
      <c r="MLO12075" s="18" t="s">
        <v>9</v>
      </c>
      <c r="MLP12075" s="18" t="s">
        <v>9</v>
      </c>
      <c r="MLQ12075" s="18" t="s">
        <v>9</v>
      </c>
      <c r="MLR12075" s="18" t="s">
        <v>9</v>
      </c>
      <c r="MLS12075" s="18" t="s">
        <v>9</v>
      </c>
      <c r="MLT12075" s="18" t="s">
        <v>9</v>
      </c>
      <c r="MLU12075" s="18" t="s">
        <v>9</v>
      </c>
      <c r="MLV12075" s="18" t="s">
        <v>9</v>
      </c>
      <c r="MLW12075" s="18" t="s">
        <v>9</v>
      </c>
      <c r="MLX12075" s="18" t="s">
        <v>9</v>
      </c>
      <c r="MLY12075" s="18" t="s">
        <v>9</v>
      </c>
      <c r="MLZ12075" s="18" t="s">
        <v>9</v>
      </c>
      <c r="MMA12075" s="18" t="s">
        <v>9</v>
      </c>
      <c r="MMB12075" s="18" t="s">
        <v>9</v>
      </c>
      <c r="MMC12075" s="18" t="s">
        <v>9</v>
      </c>
      <c r="MMD12075" s="18" t="s">
        <v>9</v>
      </c>
      <c r="MME12075" s="18" t="s">
        <v>9</v>
      </c>
      <c r="MMF12075" s="18" t="s">
        <v>9</v>
      </c>
      <c r="MMG12075" s="18" t="s">
        <v>9</v>
      </c>
      <c r="MMH12075" s="18" t="s">
        <v>9</v>
      </c>
      <c r="MMI12075" s="18" t="s">
        <v>9</v>
      </c>
      <c r="MMJ12075" s="18" t="s">
        <v>9</v>
      </c>
      <c r="MMK12075" s="18" t="s">
        <v>9</v>
      </c>
      <c r="MML12075" s="18" t="s">
        <v>9</v>
      </c>
      <c r="MMM12075" s="18" t="s">
        <v>9</v>
      </c>
      <c r="MMN12075" s="18" t="s">
        <v>9</v>
      </c>
      <c r="MMO12075" s="18" t="s">
        <v>9</v>
      </c>
      <c r="MMP12075" s="18" t="s">
        <v>9</v>
      </c>
      <c r="MMQ12075" s="18" t="s">
        <v>9</v>
      </c>
      <c r="MMR12075" s="18" t="s">
        <v>9</v>
      </c>
      <c r="MMS12075" s="18" t="s">
        <v>9</v>
      </c>
      <c r="MMT12075" s="18" t="s">
        <v>9</v>
      </c>
      <c r="MMU12075" s="18" t="s">
        <v>9</v>
      </c>
      <c r="MMV12075" s="18" t="s">
        <v>9</v>
      </c>
      <c r="MMW12075" s="18" t="s">
        <v>9</v>
      </c>
      <c r="MMX12075" s="18" t="s">
        <v>9</v>
      </c>
      <c r="MMY12075" s="18" t="s">
        <v>9</v>
      </c>
      <c r="MMZ12075" s="18" t="s">
        <v>9</v>
      </c>
      <c r="MNA12075" s="18" t="s">
        <v>9</v>
      </c>
      <c r="MNB12075" s="18" t="s">
        <v>9</v>
      </c>
      <c r="MNC12075" s="18" t="s">
        <v>9</v>
      </c>
      <c r="MND12075" s="18" t="s">
        <v>9</v>
      </c>
      <c r="MNE12075" s="18" t="s">
        <v>9</v>
      </c>
      <c r="MNF12075" s="18" t="s">
        <v>9</v>
      </c>
      <c r="MNG12075" s="18" t="s">
        <v>9</v>
      </c>
      <c r="MNH12075" s="18" t="s">
        <v>9</v>
      </c>
      <c r="MNI12075" s="18" t="s">
        <v>9</v>
      </c>
      <c r="MNJ12075" s="18" t="s">
        <v>9</v>
      </c>
      <c r="MNK12075" s="18" t="s">
        <v>9</v>
      </c>
      <c r="MNL12075" s="18" t="s">
        <v>9</v>
      </c>
      <c r="MNM12075" s="18" t="s">
        <v>9</v>
      </c>
      <c r="MNN12075" s="18" t="s">
        <v>9</v>
      </c>
      <c r="MNO12075" s="18" t="s">
        <v>9</v>
      </c>
      <c r="MNP12075" s="18" t="s">
        <v>9</v>
      </c>
      <c r="MNQ12075" s="18" t="s">
        <v>9</v>
      </c>
      <c r="MNR12075" s="18" t="s">
        <v>9</v>
      </c>
      <c r="MNS12075" s="18" t="s">
        <v>9</v>
      </c>
      <c r="MNT12075" s="18" t="s">
        <v>9</v>
      </c>
      <c r="MNU12075" s="18" t="s">
        <v>9</v>
      </c>
      <c r="MNV12075" s="18" t="s">
        <v>9</v>
      </c>
      <c r="MNW12075" s="18" t="s">
        <v>9</v>
      </c>
      <c r="MNX12075" s="18" t="s">
        <v>9</v>
      </c>
      <c r="MNY12075" s="18" t="s">
        <v>9</v>
      </c>
      <c r="MNZ12075" s="18" t="s">
        <v>9</v>
      </c>
      <c r="MOA12075" s="18" t="s">
        <v>9</v>
      </c>
      <c r="MOB12075" s="18" t="s">
        <v>9</v>
      </c>
      <c r="MOC12075" s="18" t="s">
        <v>9</v>
      </c>
      <c r="MOD12075" s="18" t="s">
        <v>9</v>
      </c>
      <c r="MOE12075" s="18" t="s">
        <v>9</v>
      </c>
      <c r="MOF12075" s="18" t="s">
        <v>9</v>
      </c>
      <c r="MOG12075" s="18" t="s">
        <v>9</v>
      </c>
      <c r="MOH12075" s="18" t="s">
        <v>9</v>
      </c>
      <c r="MOI12075" s="18" t="s">
        <v>9</v>
      </c>
      <c r="MOJ12075" s="18" t="s">
        <v>9</v>
      </c>
      <c r="MOK12075" s="18" t="s">
        <v>9</v>
      </c>
      <c r="MOL12075" s="18" t="s">
        <v>9</v>
      </c>
      <c r="MOM12075" s="18" t="s">
        <v>9</v>
      </c>
      <c r="MON12075" s="18" t="s">
        <v>9</v>
      </c>
      <c r="MOO12075" s="18" t="s">
        <v>9</v>
      </c>
      <c r="MOP12075" s="18" t="s">
        <v>9</v>
      </c>
      <c r="MOQ12075" s="18" t="s">
        <v>9</v>
      </c>
      <c r="MOR12075" s="18" t="s">
        <v>9</v>
      </c>
      <c r="MOS12075" s="18" t="s">
        <v>9</v>
      </c>
      <c r="MOT12075" s="18" t="s">
        <v>9</v>
      </c>
      <c r="MOU12075" s="18" t="s">
        <v>9</v>
      </c>
      <c r="MOV12075" s="18" t="s">
        <v>9</v>
      </c>
      <c r="MOW12075" s="18" t="s">
        <v>9</v>
      </c>
      <c r="MOX12075" s="18" t="s">
        <v>9</v>
      </c>
      <c r="MOY12075" s="18" t="s">
        <v>9</v>
      </c>
      <c r="MOZ12075" s="18" t="s">
        <v>9</v>
      </c>
      <c r="MPA12075" s="18" t="s">
        <v>9</v>
      </c>
      <c r="MPB12075" s="18" t="s">
        <v>9</v>
      </c>
      <c r="MPC12075" s="18" t="s">
        <v>9</v>
      </c>
      <c r="MPD12075" s="18" t="s">
        <v>9</v>
      </c>
      <c r="MPE12075" s="18" t="s">
        <v>9</v>
      </c>
      <c r="MPF12075" s="18" t="s">
        <v>9</v>
      </c>
      <c r="MPG12075" s="18" t="s">
        <v>9</v>
      </c>
      <c r="MPH12075" s="18" t="s">
        <v>9</v>
      </c>
      <c r="MPI12075" s="18" t="s">
        <v>9</v>
      </c>
      <c r="MPJ12075" s="18" t="s">
        <v>9</v>
      </c>
      <c r="MPK12075" s="18" t="s">
        <v>9</v>
      </c>
      <c r="MPL12075" s="18" t="s">
        <v>9</v>
      </c>
      <c r="MPM12075" s="18" t="s">
        <v>9</v>
      </c>
      <c r="MPN12075" s="18" t="s">
        <v>9</v>
      </c>
      <c r="MPO12075" s="18" t="s">
        <v>9</v>
      </c>
      <c r="MPP12075" s="18" t="s">
        <v>9</v>
      </c>
      <c r="MPQ12075" s="18" t="s">
        <v>9</v>
      </c>
      <c r="MPR12075" s="18" t="s">
        <v>9</v>
      </c>
      <c r="MPS12075" s="18" t="s">
        <v>9</v>
      </c>
      <c r="MPT12075" s="18" t="s">
        <v>9</v>
      </c>
      <c r="MPU12075" s="18" t="s">
        <v>9</v>
      </c>
      <c r="MPV12075" s="18" t="s">
        <v>9</v>
      </c>
      <c r="MPW12075" s="18" t="s">
        <v>9</v>
      </c>
      <c r="MPX12075" s="18" t="s">
        <v>9</v>
      </c>
      <c r="MPY12075" s="18" t="s">
        <v>9</v>
      </c>
      <c r="MPZ12075" s="18" t="s">
        <v>9</v>
      </c>
      <c r="MQA12075" s="18" t="s">
        <v>9</v>
      </c>
      <c r="MQB12075" s="18" t="s">
        <v>9</v>
      </c>
      <c r="MQC12075" s="18" t="s">
        <v>9</v>
      </c>
      <c r="MQD12075" s="18" t="s">
        <v>9</v>
      </c>
      <c r="MQE12075" s="18" t="s">
        <v>9</v>
      </c>
      <c r="MQF12075" s="18" t="s">
        <v>9</v>
      </c>
      <c r="MQG12075" s="18" t="s">
        <v>9</v>
      </c>
      <c r="MQH12075" s="18" t="s">
        <v>9</v>
      </c>
      <c r="MQI12075" s="18" t="s">
        <v>9</v>
      </c>
      <c r="MQJ12075" s="18" t="s">
        <v>9</v>
      </c>
      <c r="MQK12075" s="18" t="s">
        <v>9</v>
      </c>
      <c r="MQL12075" s="18" t="s">
        <v>9</v>
      </c>
      <c r="MQM12075" s="18" t="s">
        <v>9</v>
      </c>
      <c r="MQN12075" s="18" t="s">
        <v>9</v>
      </c>
      <c r="MQO12075" s="18" t="s">
        <v>9</v>
      </c>
      <c r="MQP12075" s="18" t="s">
        <v>9</v>
      </c>
      <c r="MQQ12075" s="18" t="s">
        <v>9</v>
      </c>
      <c r="MQR12075" s="18" t="s">
        <v>9</v>
      </c>
      <c r="MQS12075" s="18" t="s">
        <v>9</v>
      </c>
      <c r="MQT12075" s="18" t="s">
        <v>9</v>
      </c>
      <c r="MQU12075" s="18" t="s">
        <v>9</v>
      </c>
      <c r="MQV12075" s="18" t="s">
        <v>9</v>
      </c>
      <c r="MQW12075" s="18" t="s">
        <v>9</v>
      </c>
      <c r="MQX12075" s="18" t="s">
        <v>9</v>
      </c>
      <c r="MQY12075" s="18" t="s">
        <v>9</v>
      </c>
      <c r="MQZ12075" s="18" t="s">
        <v>9</v>
      </c>
      <c r="MRA12075" s="18" t="s">
        <v>9</v>
      </c>
      <c r="MRB12075" s="18" t="s">
        <v>9</v>
      </c>
      <c r="MRC12075" s="18" t="s">
        <v>9</v>
      </c>
      <c r="MRD12075" s="18" t="s">
        <v>9</v>
      </c>
      <c r="MRE12075" s="18" t="s">
        <v>9</v>
      </c>
      <c r="MRF12075" s="18" t="s">
        <v>9</v>
      </c>
      <c r="MRG12075" s="18" t="s">
        <v>9</v>
      </c>
      <c r="MRH12075" s="18" t="s">
        <v>9</v>
      </c>
      <c r="MRI12075" s="18" t="s">
        <v>9</v>
      </c>
      <c r="MRJ12075" s="18" t="s">
        <v>9</v>
      </c>
      <c r="MRK12075" s="18" t="s">
        <v>9</v>
      </c>
      <c r="MRL12075" s="18" t="s">
        <v>9</v>
      </c>
      <c r="MRM12075" s="18" t="s">
        <v>9</v>
      </c>
      <c r="MRN12075" s="18" t="s">
        <v>9</v>
      </c>
      <c r="MRO12075" s="18" t="s">
        <v>9</v>
      </c>
      <c r="MRP12075" s="18" t="s">
        <v>9</v>
      </c>
      <c r="MRQ12075" s="18" t="s">
        <v>9</v>
      </c>
      <c r="MRR12075" s="18" t="s">
        <v>9</v>
      </c>
      <c r="MRS12075" s="18" t="s">
        <v>9</v>
      </c>
      <c r="MRT12075" s="18" t="s">
        <v>9</v>
      </c>
      <c r="MRU12075" s="18" t="s">
        <v>9</v>
      </c>
      <c r="MRV12075" s="18" t="s">
        <v>9</v>
      </c>
      <c r="MRW12075" s="18" t="s">
        <v>9</v>
      </c>
      <c r="MRX12075" s="18" t="s">
        <v>9</v>
      </c>
      <c r="MRY12075" s="18" t="s">
        <v>9</v>
      </c>
      <c r="MRZ12075" s="18" t="s">
        <v>9</v>
      </c>
      <c r="MSA12075" s="18" t="s">
        <v>9</v>
      </c>
      <c r="MSB12075" s="18" t="s">
        <v>9</v>
      </c>
      <c r="MSC12075" s="18" t="s">
        <v>9</v>
      </c>
      <c r="MSD12075" s="18" t="s">
        <v>9</v>
      </c>
      <c r="MSE12075" s="18" t="s">
        <v>9</v>
      </c>
      <c r="MSF12075" s="18" t="s">
        <v>9</v>
      </c>
      <c r="MSG12075" s="18" t="s">
        <v>9</v>
      </c>
      <c r="MSH12075" s="18" t="s">
        <v>9</v>
      </c>
      <c r="MSI12075" s="18" t="s">
        <v>9</v>
      </c>
      <c r="MSJ12075" s="18" t="s">
        <v>9</v>
      </c>
      <c r="MSK12075" s="18" t="s">
        <v>9</v>
      </c>
      <c r="MSL12075" s="18" t="s">
        <v>9</v>
      </c>
      <c r="MSM12075" s="18" t="s">
        <v>9</v>
      </c>
      <c r="MSN12075" s="18" t="s">
        <v>9</v>
      </c>
      <c r="MSO12075" s="18" t="s">
        <v>9</v>
      </c>
      <c r="MSP12075" s="18" t="s">
        <v>9</v>
      </c>
      <c r="MSQ12075" s="18" t="s">
        <v>9</v>
      </c>
      <c r="MSR12075" s="18" t="s">
        <v>9</v>
      </c>
      <c r="MSS12075" s="18" t="s">
        <v>9</v>
      </c>
      <c r="MST12075" s="18" t="s">
        <v>9</v>
      </c>
      <c r="MSU12075" s="18" t="s">
        <v>9</v>
      </c>
      <c r="MSV12075" s="18" t="s">
        <v>9</v>
      </c>
      <c r="MSW12075" s="18" t="s">
        <v>9</v>
      </c>
      <c r="MSX12075" s="18" t="s">
        <v>9</v>
      </c>
      <c r="MSY12075" s="18" t="s">
        <v>9</v>
      </c>
      <c r="MSZ12075" s="18" t="s">
        <v>9</v>
      </c>
      <c r="MTA12075" s="18" t="s">
        <v>9</v>
      </c>
      <c r="MTB12075" s="18" t="s">
        <v>9</v>
      </c>
      <c r="MTC12075" s="18" t="s">
        <v>9</v>
      </c>
      <c r="MTD12075" s="18" t="s">
        <v>9</v>
      </c>
      <c r="MTE12075" s="18" t="s">
        <v>9</v>
      </c>
      <c r="MTF12075" s="18" t="s">
        <v>9</v>
      </c>
      <c r="MTG12075" s="18" t="s">
        <v>9</v>
      </c>
      <c r="MTH12075" s="18" t="s">
        <v>9</v>
      </c>
      <c r="MTI12075" s="18" t="s">
        <v>9</v>
      </c>
      <c r="MTJ12075" s="18" t="s">
        <v>9</v>
      </c>
      <c r="MTK12075" s="18" t="s">
        <v>9</v>
      </c>
      <c r="MTL12075" s="18" t="s">
        <v>9</v>
      </c>
      <c r="MTM12075" s="18" t="s">
        <v>9</v>
      </c>
      <c r="MTN12075" s="18" t="s">
        <v>9</v>
      </c>
      <c r="MTO12075" s="18" t="s">
        <v>9</v>
      </c>
      <c r="MTP12075" s="18" t="s">
        <v>9</v>
      </c>
      <c r="MTQ12075" s="18" t="s">
        <v>9</v>
      </c>
      <c r="MTR12075" s="18" t="s">
        <v>9</v>
      </c>
      <c r="MTS12075" s="18" t="s">
        <v>9</v>
      </c>
      <c r="MTT12075" s="18" t="s">
        <v>9</v>
      </c>
      <c r="MTU12075" s="18" t="s">
        <v>9</v>
      </c>
      <c r="MTV12075" s="18" t="s">
        <v>9</v>
      </c>
      <c r="MTW12075" s="18" t="s">
        <v>9</v>
      </c>
      <c r="MTX12075" s="18" t="s">
        <v>9</v>
      </c>
      <c r="MTY12075" s="18" t="s">
        <v>9</v>
      </c>
      <c r="MTZ12075" s="18" t="s">
        <v>9</v>
      </c>
      <c r="MUA12075" s="18" t="s">
        <v>9</v>
      </c>
      <c r="MUB12075" s="18" t="s">
        <v>9</v>
      </c>
      <c r="MUC12075" s="18" t="s">
        <v>9</v>
      </c>
      <c r="MUD12075" s="18" t="s">
        <v>9</v>
      </c>
      <c r="MUE12075" s="18" t="s">
        <v>9</v>
      </c>
      <c r="MUF12075" s="18" t="s">
        <v>9</v>
      </c>
      <c r="MUG12075" s="18" t="s">
        <v>9</v>
      </c>
      <c r="MUH12075" s="18" t="s">
        <v>9</v>
      </c>
      <c r="MUI12075" s="18" t="s">
        <v>9</v>
      </c>
      <c r="MUJ12075" s="18" t="s">
        <v>9</v>
      </c>
      <c r="MUK12075" s="18" t="s">
        <v>9</v>
      </c>
      <c r="MUL12075" s="18" t="s">
        <v>9</v>
      </c>
      <c r="MUM12075" s="18" t="s">
        <v>9</v>
      </c>
      <c r="MUN12075" s="18" t="s">
        <v>9</v>
      </c>
      <c r="MUO12075" s="18" t="s">
        <v>9</v>
      </c>
      <c r="MUP12075" s="18" t="s">
        <v>9</v>
      </c>
      <c r="MUQ12075" s="18" t="s">
        <v>9</v>
      </c>
      <c r="MUR12075" s="18" t="s">
        <v>9</v>
      </c>
      <c r="MUS12075" s="18" t="s">
        <v>9</v>
      </c>
      <c r="MUT12075" s="18" t="s">
        <v>9</v>
      </c>
      <c r="MUU12075" s="18" t="s">
        <v>9</v>
      </c>
      <c r="MUV12075" s="18" t="s">
        <v>9</v>
      </c>
      <c r="MUW12075" s="18" t="s">
        <v>9</v>
      </c>
      <c r="MUX12075" s="18" t="s">
        <v>9</v>
      </c>
      <c r="MUY12075" s="18" t="s">
        <v>9</v>
      </c>
      <c r="MUZ12075" s="18" t="s">
        <v>9</v>
      </c>
      <c r="MVA12075" s="18" t="s">
        <v>9</v>
      </c>
      <c r="MVB12075" s="18" t="s">
        <v>9</v>
      </c>
      <c r="MVC12075" s="18" t="s">
        <v>9</v>
      </c>
      <c r="MVD12075" s="18" t="s">
        <v>9</v>
      </c>
      <c r="MVE12075" s="18" t="s">
        <v>9</v>
      </c>
      <c r="MVF12075" s="18" t="s">
        <v>9</v>
      </c>
      <c r="MVG12075" s="18" t="s">
        <v>9</v>
      </c>
      <c r="MVH12075" s="18" t="s">
        <v>9</v>
      </c>
      <c r="MVI12075" s="18" t="s">
        <v>9</v>
      </c>
      <c r="MVJ12075" s="18" t="s">
        <v>9</v>
      </c>
      <c r="MVK12075" s="18" t="s">
        <v>9</v>
      </c>
      <c r="MVL12075" s="18" t="s">
        <v>9</v>
      </c>
      <c r="MVM12075" s="18" t="s">
        <v>9</v>
      </c>
      <c r="MVN12075" s="18" t="s">
        <v>9</v>
      </c>
      <c r="MVO12075" s="18" t="s">
        <v>9</v>
      </c>
      <c r="MVP12075" s="18" t="s">
        <v>9</v>
      </c>
      <c r="MVQ12075" s="18" t="s">
        <v>9</v>
      </c>
      <c r="MVR12075" s="18" t="s">
        <v>9</v>
      </c>
      <c r="MVS12075" s="18" t="s">
        <v>9</v>
      </c>
      <c r="MVT12075" s="18" t="s">
        <v>9</v>
      </c>
      <c r="MVU12075" s="18" t="s">
        <v>9</v>
      </c>
      <c r="MVV12075" s="18" t="s">
        <v>9</v>
      </c>
      <c r="MVW12075" s="18" t="s">
        <v>9</v>
      </c>
      <c r="MVX12075" s="18" t="s">
        <v>9</v>
      </c>
      <c r="MVY12075" s="18" t="s">
        <v>9</v>
      </c>
      <c r="MVZ12075" s="18" t="s">
        <v>9</v>
      </c>
      <c r="MWA12075" s="18" t="s">
        <v>9</v>
      </c>
      <c r="MWB12075" s="18" t="s">
        <v>9</v>
      </c>
      <c r="MWC12075" s="18" t="s">
        <v>9</v>
      </c>
      <c r="MWD12075" s="18" t="s">
        <v>9</v>
      </c>
      <c r="MWE12075" s="18" t="s">
        <v>9</v>
      </c>
      <c r="MWF12075" s="18" t="s">
        <v>9</v>
      </c>
      <c r="MWG12075" s="18" t="s">
        <v>9</v>
      </c>
      <c r="MWH12075" s="18" t="s">
        <v>9</v>
      </c>
      <c r="MWI12075" s="18" t="s">
        <v>9</v>
      </c>
      <c r="MWJ12075" s="18" t="s">
        <v>9</v>
      </c>
      <c r="MWK12075" s="18" t="s">
        <v>9</v>
      </c>
      <c r="MWL12075" s="18" t="s">
        <v>9</v>
      </c>
      <c r="MWM12075" s="18" t="s">
        <v>9</v>
      </c>
      <c r="MWN12075" s="18" t="s">
        <v>9</v>
      </c>
      <c r="MWO12075" s="18" t="s">
        <v>9</v>
      </c>
      <c r="MWP12075" s="18" t="s">
        <v>9</v>
      </c>
      <c r="MWQ12075" s="18" t="s">
        <v>9</v>
      </c>
      <c r="MWR12075" s="18" t="s">
        <v>9</v>
      </c>
      <c r="MWS12075" s="18" t="s">
        <v>9</v>
      </c>
      <c r="MWT12075" s="18" t="s">
        <v>9</v>
      </c>
      <c r="MWU12075" s="18" t="s">
        <v>9</v>
      </c>
      <c r="MWV12075" s="18" t="s">
        <v>9</v>
      </c>
      <c r="MWW12075" s="18" t="s">
        <v>9</v>
      </c>
      <c r="MWX12075" s="18" t="s">
        <v>9</v>
      </c>
      <c r="MWY12075" s="18" t="s">
        <v>9</v>
      </c>
      <c r="MWZ12075" s="18" t="s">
        <v>9</v>
      </c>
      <c r="MXA12075" s="18" t="s">
        <v>9</v>
      </c>
      <c r="MXB12075" s="18" t="s">
        <v>9</v>
      </c>
      <c r="MXC12075" s="18" t="s">
        <v>9</v>
      </c>
      <c r="MXD12075" s="18" t="s">
        <v>9</v>
      </c>
      <c r="MXE12075" s="18" t="s">
        <v>9</v>
      </c>
      <c r="MXF12075" s="18" t="s">
        <v>9</v>
      </c>
      <c r="MXG12075" s="18" t="s">
        <v>9</v>
      </c>
      <c r="MXH12075" s="18" t="s">
        <v>9</v>
      </c>
      <c r="MXI12075" s="18" t="s">
        <v>9</v>
      </c>
      <c r="MXJ12075" s="18" t="s">
        <v>9</v>
      </c>
      <c r="MXK12075" s="18" t="s">
        <v>9</v>
      </c>
      <c r="MXL12075" s="18" t="s">
        <v>9</v>
      </c>
      <c r="MXM12075" s="18" t="s">
        <v>9</v>
      </c>
      <c r="MXN12075" s="18" t="s">
        <v>9</v>
      </c>
      <c r="MXO12075" s="18" t="s">
        <v>9</v>
      </c>
      <c r="MXP12075" s="18" t="s">
        <v>9</v>
      </c>
      <c r="MXQ12075" s="18" t="s">
        <v>9</v>
      </c>
      <c r="MXR12075" s="18" t="s">
        <v>9</v>
      </c>
      <c r="MXS12075" s="18" t="s">
        <v>9</v>
      </c>
      <c r="MXT12075" s="18" t="s">
        <v>9</v>
      </c>
      <c r="MXU12075" s="18" t="s">
        <v>9</v>
      </c>
      <c r="MXV12075" s="18" t="s">
        <v>9</v>
      </c>
      <c r="MXW12075" s="18" t="s">
        <v>9</v>
      </c>
      <c r="MXX12075" s="18" t="s">
        <v>9</v>
      </c>
      <c r="MXY12075" s="18" t="s">
        <v>9</v>
      </c>
      <c r="MXZ12075" s="18" t="s">
        <v>9</v>
      </c>
      <c r="MYA12075" s="18" t="s">
        <v>9</v>
      </c>
      <c r="MYB12075" s="18" t="s">
        <v>9</v>
      </c>
      <c r="MYC12075" s="18" t="s">
        <v>9</v>
      </c>
      <c r="MYD12075" s="18" t="s">
        <v>9</v>
      </c>
      <c r="MYE12075" s="18" t="s">
        <v>9</v>
      </c>
      <c r="MYF12075" s="18" t="s">
        <v>9</v>
      </c>
      <c r="MYG12075" s="18" t="s">
        <v>9</v>
      </c>
      <c r="MYH12075" s="18" t="s">
        <v>9</v>
      </c>
      <c r="MYI12075" s="18" t="s">
        <v>9</v>
      </c>
      <c r="MYJ12075" s="18" t="s">
        <v>9</v>
      </c>
      <c r="MYK12075" s="18" t="s">
        <v>9</v>
      </c>
      <c r="MYL12075" s="18" t="s">
        <v>9</v>
      </c>
      <c r="MYM12075" s="18" t="s">
        <v>9</v>
      </c>
      <c r="MYN12075" s="18" t="s">
        <v>9</v>
      </c>
      <c r="MYO12075" s="18" t="s">
        <v>9</v>
      </c>
      <c r="MYP12075" s="18" t="s">
        <v>9</v>
      </c>
      <c r="MYQ12075" s="18" t="s">
        <v>9</v>
      </c>
      <c r="MYR12075" s="18" t="s">
        <v>9</v>
      </c>
      <c r="MYS12075" s="18" t="s">
        <v>9</v>
      </c>
      <c r="MYT12075" s="18" t="s">
        <v>9</v>
      </c>
      <c r="MYU12075" s="18" t="s">
        <v>9</v>
      </c>
      <c r="MYV12075" s="18" t="s">
        <v>9</v>
      </c>
      <c r="MYW12075" s="18" t="s">
        <v>9</v>
      </c>
      <c r="MYX12075" s="18" t="s">
        <v>9</v>
      </c>
      <c r="MYY12075" s="18" t="s">
        <v>9</v>
      </c>
      <c r="MYZ12075" s="18" t="s">
        <v>9</v>
      </c>
      <c r="MZA12075" s="18" t="s">
        <v>9</v>
      </c>
      <c r="MZB12075" s="18" t="s">
        <v>9</v>
      </c>
      <c r="MZC12075" s="18" t="s">
        <v>9</v>
      </c>
      <c r="MZD12075" s="18" t="s">
        <v>9</v>
      </c>
      <c r="MZE12075" s="18" t="s">
        <v>9</v>
      </c>
      <c r="MZF12075" s="18" t="s">
        <v>9</v>
      </c>
      <c r="MZG12075" s="18" t="s">
        <v>9</v>
      </c>
      <c r="MZH12075" s="18" t="s">
        <v>9</v>
      </c>
      <c r="MZI12075" s="18" t="s">
        <v>9</v>
      </c>
      <c r="MZJ12075" s="18" t="s">
        <v>9</v>
      </c>
      <c r="MZK12075" s="18" t="s">
        <v>9</v>
      </c>
      <c r="MZL12075" s="18" t="s">
        <v>9</v>
      </c>
      <c r="MZM12075" s="18" t="s">
        <v>9</v>
      </c>
      <c r="MZN12075" s="18" t="s">
        <v>9</v>
      </c>
      <c r="MZO12075" s="18" t="s">
        <v>9</v>
      </c>
      <c r="MZP12075" s="18" t="s">
        <v>9</v>
      </c>
      <c r="MZQ12075" s="18" t="s">
        <v>9</v>
      </c>
      <c r="MZR12075" s="18" t="s">
        <v>9</v>
      </c>
      <c r="MZS12075" s="18" t="s">
        <v>9</v>
      </c>
      <c r="MZT12075" s="18" t="s">
        <v>9</v>
      </c>
      <c r="MZU12075" s="18" t="s">
        <v>9</v>
      </c>
      <c r="MZV12075" s="18" t="s">
        <v>9</v>
      </c>
      <c r="MZW12075" s="18" t="s">
        <v>9</v>
      </c>
      <c r="MZX12075" s="18" t="s">
        <v>9</v>
      </c>
      <c r="MZY12075" s="18" t="s">
        <v>9</v>
      </c>
      <c r="MZZ12075" s="18" t="s">
        <v>9</v>
      </c>
      <c r="NAA12075" s="18" t="s">
        <v>9</v>
      </c>
      <c r="NAB12075" s="18" t="s">
        <v>9</v>
      </c>
      <c r="NAC12075" s="18" t="s">
        <v>9</v>
      </c>
      <c r="NAD12075" s="18" t="s">
        <v>9</v>
      </c>
      <c r="NAE12075" s="18" t="s">
        <v>9</v>
      </c>
      <c r="NAF12075" s="18" t="s">
        <v>9</v>
      </c>
      <c r="NAG12075" s="18" t="s">
        <v>9</v>
      </c>
      <c r="NAH12075" s="18" t="s">
        <v>9</v>
      </c>
      <c r="NAI12075" s="18" t="s">
        <v>9</v>
      </c>
      <c r="NAJ12075" s="18" t="s">
        <v>9</v>
      </c>
      <c r="NAK12075" s="18" t="s">
        <v>9</v>
      </c>
      <c r="NAL12075" s="18" t="s">
        <v>9</v>
      </c>
      <c r="NAM12075" s="18" t="s">
        <v>9</v>
      </c>
      <c r="NAN12075" s="18" t="s">
        <v>9</v>
      </c>
      <c r="NAO12075" s="18" t="s">
        <v>9</v>
      </c>
      <c r="NAP12075" s="18" t="s">
        <v>9</v>
      </c>
      <c r="NAQ12075" s="18" t="s">
        <v>9</v>
      </c>
      <c r="NAR12075" s="18" t="s">
        <v>9</v>
      </c>
      <c r="NAS12075" s="18" t="s">
        <v>9</v>
      </c>
      <c r="NAT12075" s="18" t="s">
        <v>9</v>
      </c>
      <c r="NAU12075" s="18" t="s">
        <v>9</v>
      </c>
      <c r="NAV12075" s="18" t="s">
        <v>9</v>
      </c>
      <c r="NAW12075" s="18" t="s">
        <v>9</v>
      </c>
      <c r="NAX12075" s="18" t="s">
        <v>9</v>
      </c>
      <c r="NAY12075" s="18" t="s">
        <v>9</v>
      </c>
      <c r="NAZ12075" s="18" t="s">
        <v>9</v>
      </c>
      <c r="NBA12075" s="18" t="s">
        <v>9</v>
      </c>
      <c r="NBB12075" s="18" t="s">
        <v>9</v>
      </c>
      <c r="NBC12075" s="18" t="s">
        <v>9</v>
      </c>
      <c r="NBD12075" s="18" t="s">
        <v>9</v>
      </c>
      <c r="NBE12075" s="18" t="s">
        <v>9</v>
      </c>
      <c r="NBF12075" s="18" t="s">
        <v>9</v>
      </c>
      <c r="NBG12075" s="18" t="s">
        <v>9</v>
      </c>
      <c r="NBH12075" s="18" t="s">
        <v>9</v>
      </c>
      <c r="NBI12075" s="18" t="s">
        <v>9</v>
      </c>
      <c r="NBJ12075" s="18" t="s">
        <v>9</v>
      </c>
      <c r="NBK12075" s="18" t="s">
        <v>9</v>
      </c>
      <c r="NBL12075" s="18" t="s">
        <v>9</v>
      </c>
      <c r="NBM12075" s="18" t="s">
        <v>9</v>
      </c>
      <c r="NBN12075" s="18" t="s">
        <v>9</v>
      </c>
      <c r="NBO12075" s="18" t="s">
        <v>9</v>
      </c>
      <c r="NBP12075" s="18" t="s">
        <v>9</v>
      </c>
      <c r="NBQ12075" s="18" t="s">
        <v>9</v>
      </c>
      <c r="NBR12075" s="18" t="s">
        <v>9</v>
      </c>
      <c r="NBS12075" s="18" t="s">
        <v>9</v>
      </c>
      <c r="NBT12075" s="18" t="s">
        <v>9</v>
      </c>
      <c r="NBU12075" s="18" t="s">
        <v>9</v>
      </c>
      <c r="NBV12075" s="18" t="s">
        <v>9</v>
      </c>
      <c r="NBW12075" s="18" t="s">
        <v>9</v>
      </c>
      <c r="NBX12075" s="18" t="s">
        <v>9</v>
      </c>
      <c r="NBY12075" s="18" t="s">
        <v>9</v>
      </c>
      <c r="NBZ12075" s="18" t="s">
        <v>9</v>
      </c>
      <c r="NCA12075" s="18" t="s">
        <v>9</v>
      </c>
      <c r="NCB12075" s="18" t="s">
        <v>9</v>
      </c>
      <c r="NCC12075" s="18" t="s">
        <v>9</v>
      </c>
      <c r="NCD12075" s="18" t="s">
        <v>9</v>
      </c>
      <c r="NCE12075" s="18" t="s">
        <v>9</v>
      </c>
      <c r="NCF12075" s="18" t="s">
        <v>9</v>
      </c>
      <c r="NCG12075" s="18" t="s">
        <v>9</v>
      </c>
      <c r="NCH12075" s="18" t="s">
        <v>9</v>
      </c>
      <c r="NCI12075" s="18" t="s">
        <v>9</v>
      </c>
      <c r="NCJ12075" s="18" t="s">
        <v>9</v>
      </c>
      <c r="NCK12075" s="18" t="s">
        <v>9</v>
      </c>
      <c r="NCL12075" s="18" t="s">
        <v>9</v>
      </c>
      <c r="NCM12075" s="18" t="s">
        <v>9</v>
      </c>
      <c r="NCN12075" s="18" t="s">
        <v>9</v>
      </c>
      <c r="NCO12075" s="18" t="s">
        <v>9</v>
      </c>
      <c r="NCP12075" s="18" t="s">
        <v>9</v>
      </c>
      <c r="NCQ12075" s="18" t="s">
        <v>9</v>
      </c>
      <c r="NCR12075" s="18" t="s">
        <v>9</v>
      </c>
      <c r="NCS12075" s="18" t="s">
        <v>9</v>
      </c>
      <c r="NCT12075" s="18" t="s">
        <v>9</v>
      </c>
      <c r="NCU12075" s="18" t="s">
        <v>9</v>
      </c>
      <c r="NCV12075" s="18" t="s">
        <v>9</v>
      </c>
      <c r="NCW12075" s="18" t="s">
        <v>9</v>
      </c>
      <c r="NCX12075" s="18" t="s">
        <v>9</v>
      </c>
      <c r="NCY12075" s="18" t="s">
        <v>9</v>
      </c>
      <c r="NCZ12075" s="18" t="s">
        <v>9</v>
      </c>
      <c r="NDA12075" s="18" t="s">
        <v>9</v>
      </c>
      <c r="NDB12075" s="18" t="s">
        <v>9</v>
      </c>
      <c r="NDC12075" s="18" t="s">
        <v>9</v>
      </c>
      <c r="NDD12075" s="18" t="s">
        <v>9</v>
      </c>
      <c r="NDE12075" s="18" t="s">
        <v>9</v>
      </c>
      <c r="NDF12075" s="18" t="s">
        <v>9</v>
      </c>
      <c r="NDG12075" s="18" t="s">
        <v>9</v>
      </c>
      <c r="NDH12075" s="18" t="s">
        <v>9</v>
      </c>
      <c r="NDI12075" s="18" t="s">
        <v>9</v>
      </c>
      <c r="NDJ12075" s="18" t="s">
        <v>9</v>
      </c>
      <c r="NDK12075" s="18" t="s">
        <v>9</v>
      </c>
      <c r="NDL12075" s="18" t="s">
        <v>9</v>
      </c>
      <c r="NDM12075" s="18" t="s">
        <v>9</v>
      </c>
      <c r="NDN12075" s="18" t="s">
        <v>9</v>
      </c>
      <c r="NDO12075" s="18" t="s">
        <v>9</v>
      </c>
      <c r="NDP12075" s="18" t="s">
        <v>9</v>
      </c>
      <c r="NDQ12075" s="18" t="s">
        <v>9</v>
      </c>
      <c r="NDR12075" s="18" t="s">
        <v>9</v>
      </c>
      <c r="NDS12075" s="18" t="s">
        <v>9</v>
      </c>
      <c r="NDT12075" s="18" t="s">
        <v>9</v>
      </c>
      <c r="NDU12075" s="18" t="s">
        <v>9</v>
      </c>
      <c r="NDV12075" s="18" t="s">
        <v>9</v>
      </c>
      <c r="NDW12075" s="18" t="s">
        <v>9</v>
      </c>
      <c r="NDX12075" s="18" t="s">
        <v>9</v>
      </c>
      <c r="NDY12075" s="18" t="s">
        <v>9</v>
      </c>
      <c r="NDZ12075" s="18" t="s">
        <v>9</v>
      </c>
      <c r="NEA12075" s="18" t="s">
        <v>9</v>
      </c>
      <c r="NEB12075" s="18" t="s">
        <v>9</v>
      </c>
      <c r="NEC12075" s="18" t="s">
        <v>9</v>
      </c>
      <c r="NED12075" s="18" t="s">
        <v>9</v>
      </c>
      <c r="NEE12075" s="18" t="s">
        <v>9</v>
      </c>
      <c r="NEF12075" s="18" t="s">
        <v>9</v>
      </c>
      <c r="NEG12075" s="18" t="s">
        <v>9</v>
      </c>
      <c r="NEH12075" s="18" t="s">
        <v>9</v>
      </c>
      <c r="NEI12075" s="18" t="s">
        <v>9</v>
      </c>
      <c r="NEJ12075" s="18" t="s">
        <v>9</v>
      </c>
      <c r="NEK12075" s="18" t="s">
        <v>9</v>
      </c>
      <c r="NEL12075" s="18" t="s">
        <v>9</v>
      </c>
      <c r="NEM12075" s="18" t="s">
        <v>9</v>
      </c>
      <c r="NEN12075" s="18" t="s">
        <v>9</v>
      </c>
      <c r="NEO12075" s="18" t="s">
        <v>9</v>
      </c>
      <c r="NEP12075" s="18" t="s">
        <v>9</v>
      </c>
      <c r="NEQ12075" s="18" t="s">
        <v>9</v>
      </c>
      <c r="NER12075" s="18" t="s">
        <v>9</v>
      </c>
      <c r="NES12075" s="18" t="s">
        <v>9</v>
      </c>
      <c r="NET12075" s="18" t="s">
        <v>9</v>
      </c>
      <c r="NEU12075" s="18" t="s">
        <v>9</v>
      </c>
      <c r="NEV12075" s="18" t="s">
        <v>9</v>
      </c>
      <c r="NEW12075" s="18" t="s">
        <v>9</v>
      </c>
      <c r="NEX12075" s="18" t="s">
        <v>9</v>
      </c>
      <c r="NEY12075" s="18" t="s">
        <v>9</v>
      </c>
      <c r="NEZ12075" s="18" t="s">
        <v>9</v>
      </c>
      <c r="NFA12075" s="18" t="s">
        <v>9</v>
      </c>
      <c r="NFB12075" s="18" t="s">
        <v>9</v>
      </c>
      <c r="NFC12075" s="18" t="s">
        <v>9</v>
      </c>
      <c r="NFD12075" s="18" t="s">
        <v>9</v>
      </c>
      <c r="NFE12075" s="18" t="s">
        <v>9</v>
      </c>
      <c r="NFF12075" s="18" t="s">
        <v>9</v>
      </c>
      <c r="NFG12075" s="18" t="s">
        <v>9</v>
      </c>
      <c r="NFH12075" s="18" t="s">
        <v>9</v>
      </c>
      <c r="NFI12075" s="18" t="s">
        <v>9</v>
      </c>
      <c r="NFJ12075" s="18" t="s">
        <v>9</v>
      </c>
      <c r="NFK12075" s="18" t="s">
        <v>9</v>
      </c>
      <c r="NFL12075" s="18" t="s">
        <v>9</v>
      </c>
      <c r="NFM12075" s="18" t="s">
        <v>9</v>
      </c>
      <c r="NFN12075" s="18" t="s">
        <v>9</v>
      </c>
      <c r="NFO12075" s="18" t="s">
        <v>9</v>
      </c>
      <c r="NFP12075" s="18" t="s">
        <v>9</v>
      </c>
      <c r="NFQ12075" s="18" t="s">
        <v>9</v>
      </c>
      <c r="NFR12075" s="18" t="s">
        <v>9</v>
      </c>
      <c r="NFS12075" s="18" t="s">
        <v>9</v>
      </c>
      <c r="NFT12075" s="18" t="s">
        <v>9</v>
      </c>
      <c r="NFU12075" s="18" t="s">
        <v>9</v>
      </c>
      <c r="NFV12075" s="18" t="s">
        <v>9</v>
      </c>
      <c r="NFW12075" s="18" t="s">
        <v>9</v>
      </c>
      <c r="NFX12075" s="18" t="s">
        <v>9</v>
      </c>
      <c r="NFY12075" s="18" t="s">
        <v>9</v>
      </c>
      <c r="NFZ12075" s="18" t="s">
        <v>9</v>
      </c>
      <c r="NGA12075" s="18" t="s">
        <v>9</v>
      </c>
      <c r="NGB12075" s="18" t="s">
        <v>9</v>
      </c>
      <c r="NGC12075" s="18" t="s">
        <v>9</v>
      </c>
      <c r="NGD12075" s="18" t="s">
        <v>9</v>
      </c>
      <c r="NGE12075" s="18" t="s">
        <v>9</v>
      </c>
      <c r="NGF12075" s="18" t="s">
        <v>9</v>
      </c>
      <c r="NGG12075" s="18" t="s">
        <v>9</v>
      </c>
      <c r="NGH12075" s="18" t="s">
        <v>9</v>
      </c>
      <c r="NGI12075" s="18" t="s">
        <v>9</v>
      </c>
      <c r="NGJ12075" s="18" t="s">
        <v>9</v>
      </c>
      <c r="NGK12075" s="18" t="s">
        <v>9</v>
      </c>
      <c r="NGL12075" s="18" t="s">
        <v>9</v>
      </c>
      <c r="NGM12075" s="18" t="s">
        <v>9</v>
      </c>
      <c r="NGN12075" s="18" t="s">
        <v>9</v>
      </c>
      <c r="NGO12075" s="18" t="s">
        <v>9</v>
      </c>
      <c r="NGP12075" s="18" t="s">
        <v>9</v>
      </c>
      <c r="NGQ12075" s="18" t="s">
        <v>9</v>
      </c>
      <c r="NGR12075" s="18" t="s">
        <v>9</v>
      </c>
      <c r="NGS12075" s="18" t="s">
        <v>9</v>
      </c>
      <c r="NGT12075" s="18" t="s">
        <v>9</v>
      </c>
      <c r="NGU12075" s="18" t="s">
        <v>9</v>
      </c>
      <c r="NGV12075" s="18" t="s">
        <v>9</v>
      </c>
      <c r="NGW12075" s="18" t="s">
        <v>9</v>
      </c>
      <c r="NGX12075" s="18" t="s">
        <v>9</v>
      </c>
      <c r="NGY12075" s="18" t="s">
        <v>9</v>
      </c>
      <c r="NGZ12075" s="18" t="s">
        <v>9</v>
      </c>
      <c r="NHA12075" s="18" t="s">
        <v>9</v>
      </c>
      <c r="NHB12075" s="18" t="s">
        <v>9</v>
      </c>
      <c r="NHC12075" s="18" t="s">
        <v>9</v>
      </c>
      <c r="NHD12075" s="18" t="s">
        <v>9</v>
      </c>
      <c r="NHE12075" s="18" t="s">
        <v>9</v>
      </c>
      <c r="NHF12075" s="18" t="s">
        <v>9</v>
      </c>
      <c r="NHG12075" s="18" t="s">
        <v>9</v>
      </c>
      <c r="NHH12075" s="18" t="s">
        <v>9</v>
      </c>
      <c r="NHI12075" s="18" t="s">
        <v>9</v>
      </c>
      <c r="NHJ12075" s="18" t="s">
        <v>9</v>
      </c>
      <c r="NHK12075" s="18" t="s">
        <v>9</v>
      </c>
      <c r="NHL12075" s="18" t="s">
        <v>9</v>
      </c>
      <c r="NHM12075" s="18" t="s">
        <v>9</v>
      </c>
      <c r="NHN12075" s="18" t="s">
        <v>9</v>
      </c>
      <c r="NHO12075" s="18" t="s">
        <v>9</v>
      </c>
      <c r="NHP12075" s="18" t="s">
        <v>9</v>
      </c>
      <c r="NHQ12075" s="18" t="s">
        <v>9</v>
      </c>
      <c r="NHR12075" s="18" t="s">
        <v>9</v>
      </c>
      <c r="NHS12075" s="18" t="s">
        <v>9</v>
      </c>
      <c r="NHT12075" s="18" t="s">
        <v>9</v>
      </c>
      <c r="NHU12075" s="18" t="s">
        <v>9</v>
      </c>
      <c r="NHV12075" s="18" t="s">
        <v>9</v>
      </c>
      <c r="NHW12075" s="18" t="s">
        <v>9</v>
      </c>
      <c r="NHX12075" s="18" t="s">
        <v>9</v>
      </c>
      <c r="NHY12075" s="18" t="s">
        <v>9</v>
      </c>
      <c r="NHZ12075" s="18" t="s">
        <v>9</v>
      </c>
      <c r="NIA12075" s="18" t="s">
        <v>9</v>
      </c>
      <c r="NIB12075" s="18" t="s">
        <v>9</v>
      </c>
      <c r="NIC12075" s="18" t="s">
        <v>9</v>
      </c>
      <c r="NID12075" s="18" t="s">
        <v>9</v>
      </c>
      <c r="NIE12075" s="18" t="s">
        <v>9</v>
      </c>
      <c r="NIF12075" s="18" t="s">
        <v>9</v>
      </c>
      <c r="NIG12075" s="18" t="s">
        <v>9</v>
      </c>
      <c r="NIH12075" s="18" t="s">
        <v>9</v>
      </c>
      <c r="NII12075" s="18" t="s">
        <v>9</v>
      </c>
      <c r="NIJ12075" s="18" t="s">
        <v>9</v>
      </c>
      <c r="NIK12075" s="18" t="s">
        <v>9</v>
      </c>
      <c r="NIL12075" s="18" t="s">
        <v>9</v>
      </c>
      <c r="NIM12075" s="18" t="s">
        <v>9</v>
      </c>
      <c r="NIN12075" s="18" t="s">
        <v>9</v>
      </c>
      <c r="NIO12075" s="18" t="s">
        <v>9</v>
      </c>
      <c r="NIP12075" s="18" t="s">
        <v>9</v>
      </c>
      <c r="NIQ12075" s="18" t="s">
        <v>9</v>
      </c>
      <c r="NIR12075" s="18" t="s">
        <v>9</v>
      </c>
      <c r="NIS12075" s="18" t="s">
        <v>9</v>
      </c>
      <c r="NIT12075" s="18" t="s">
        <v>9</v>
      </c>
      <c r="NIU12075" s="18" t="s">
        <v>9</v>
      </c>
      <c r="NIV12075" s="18" t="s">
        <v>9</v>
      </c>
      <c r="NIW12075" s="18" t="s">
        <v>9</v>
      </c>
      <c r="NIX12075" s="18" t="s">
        <v>9</v>
      </c>
      <c r="NIY12075" s="18" t="s">
        <v>9</v>
      </c>
      <c r="NIZ12075" s="18" t="s">
        <v>9</v>
      </c>
      <c r="NJA12075" s="18" t="s">
        <v>9</v>
      </c>
      <c r="NJB12075" s="18" t="s">
        <v>9</v>
      </c>
      <c r="NJC12075" s="18" t="s">
        <v>9</v>
      </c>
      <c r="NJD12075" s="18" t="s">
        <v>9</v>
      </c>
      <c r="NJE12075" s="18" t="s">
        <v>9</v>
      </c>
      <c r="NJF12075" s="18" t="s">
        <v>9</v>
      </c>
      <c r="NJG12075" s="18" t="s">
        <v>9</v>
      </c>
      <c r="NJH12075" s="18" t="s">
        <v>9</v>
      </c>
      <c r="NJI12075" s="18" t="s">
        <v>9</v>
      </c>
      <c r="NJJ12075" s="18" t="s">
        <v>9</v>
      </c>
      <c r="NJK12075" s="18" t="s">
        <v>9</v>
      </c>
      <c r="NJL12075" s="18" t="s">
        <v>9</v>
      </c>
      <c r="NJM12075" s="18" t="s">
        <v>9</v>
      </c>
      <c r="NJN12075" s="18" t="s">
        <v>9</v>
      </c>
      <c r="NJO12075" s="18" t="s">
        <v>9</v>
      </c>
      <c r="NJP12075" s="18" t="s">
        <v>9</v>
      </c>
      <c r="NJQ12075" s="18" t="s">
        <v>9</v>
      </c>
      <c r="NJR12075" s="18" t="s">
        <v>9</v>
      </c>
      <c r="NJS12075" s="18" t="s">
        <v>9</v>
      </c>
      <c r="NJT12075" s="18" t="s">
        <v>9</v>
      </c>
      <c r="NJU12075" s="18" t="s">
        <v>9</v>
      </c>
      <c r="NJV12075" s="18" t="s">
        <v>9</v>
      </c>
      <c r="NJW12075" s="18" t="s">
        <v>9</v>
      </c>
      <c r="NJX12075" s="18" t="s">
        <v>9</v>
      </c>
      <c r="NJY12075" s="18" t="s">
        <v>9</v>
      </c>
      <c r="NJZ12075" s="18" t="s">
        <v>9</v>
      </c>
      <c r="NKA12075" s="18" t="s">
        <v>9</v>
      </c>
      <c r="NKB12075" s="18" t="s">
        <v>9</v>
      </c>
      <c r="NKC12075" s="18" t="s">
        <v>9</v>
      </c>
      <c r="NKD12075" s="18" t="s">
        <v>9</v>
      </c>
      <c r="NKE12075" s="18" t="s">
        <v>9</v>
      </c>
      <c r="NKF12075" s="18" t="s">
        <v>9</v>
      </c>
      <c r="NKG12075" s="18" t="s">
        <v>9</v>
      </c>
      <c r="NKH12075" s="18" t="s">
        <v>9</v>
      </c>
      <c r="NKI12075" s="18" t="s">
        <v>9</v>
      </c>
      <c r="NKJ12075" s="18" t="s">
        <v>9</v>
      </c>
      <c r="NKK12075" s="18" t="s">
        <v>9</v>
      </c>
      <c r="NKL12075" s="18" t="s">
        <v>9</v>
      </c>
      <c r="NKM12075" s="18" t="s">
        <v>9</v>
      </c>
      <c r="NKN12075" s="18" t="s">
        <v>9</v>
      </c>
      <c r="NKO12075" s="18" t="s">
        <v>9</v>
      </c>
      <c r="NKP12075" s="18" t="s">
        <v>9</v>
      </c>
      <c r="NKQ12075" s="18" t="s">
        <v>9</v>
      </c>
      <c r="NKR12075" s="18" t="s">
        <v>9</v>
      </c>
      <c r="NKS12075" s="18" t="s">
        <v>9</v>
      </c>
      <c r="NKT12075" s="18" t="s">
        <v>9</v>
      </c>
      <c r="NKU12075" s="18" t="s">
        <v>9</v>
      </c>
      <c r="NKV12075" s="18" t="s">
        <v>9</v>
      </c>
      <c r="NKW12075" s="18" t="s">
        <v>9</v>
      </c>
      <c r="NKX12075" s="18" t="s">
        <v>9</v>
      </c>
      <c r="NKY12075" s="18" t="s">
        <v>9</v>
      </c>
      <c r="NKZ12075" s="18" t="s">
        <v>9</v>
      </c>
      <c r="NLA12075" s="18" t="s">
        <v>9</v>
      </c>
      <c r="NLB12075" s="18" t="s">
        <v>9</v>
      </c>
      <c r="NLC12075" s="18" t="s">
        <v>9</v>
      </c>
      <c r="NLD12075" s="18" t="s">
        <v>9</v>
      </c>
      <c r="NLE12075" s="18" t="s">
        <v>9</v>
      </c>
      <c r="NLF12075" s="18" t="s">
        <v>9</v>
      </c>
      <c r="NLG12075" s="18" t="s">
        <v>9</v>
      </c>
      <c r="NLH12075" s="18" t="s">
        <v>9</v>
      </c>
      <c r="NLI12075" s="18" t="s">
        <v>9</v>
      </c>
      <c r="NLJ12075" s="18" t="s">
        <v>9</v>
      </c>
      <c r="NLK12075" s="18" t="s">
        <v>9</v>
      </c>
      <c r="NLL12075" s="18" t="s">
        <v>9</v>
      </c>
      <c r="NLM12075" s="18" t="s">
        <v>9</v>
      </c>
      <c r="NLN12075" s="18" t="s">
        <v>9</v>
      </c>
      <c r="NLO12075" s="18" t="s">
        <v>9</v>
      </c>
      <c r="NLP12075" s="18" t="s">
        <v>9</v>
      </c>
      <c r="NLQ12075" s="18" t="s">
        <v>9</v>
      </c>
      <c r="NLR12075" s="18" t="s">
        <v>9</v>
      </c>
      <c r="NLS12075" s="18" t="s">
        <v>9</v>
      </c>
      <c r="NLT12075" s="18" t="s">
        <v>9</v>
      </c>
      <c r="NLU12075" s="18" t="s">
        <v>9</v>
      </c>
      <c r="NLV12075" s="18" t="s">
        <v>9</v>
      </c>
      <c r="NLW12075" s="18" t="s">
        <v>9</v>
      </c>
      <c r="NLX12075" s="18" t="s">
        <v>9</v>
      </c>
      <c r="NLY12075" s="18" t="s">
        <v>9</v>
      </c>
      <c r="NLZ12075" s="18" t="s">
        <v>9</v>
      </c>
      <c r="NMA12075" s="18" t="s">
        <v>9</v>
      </c>
      <c r="NMB12075" s="18" t="s">
        <v>9</v>
      </c>
      <c r="NMC12075" s="18" t="s">
        <v>9</v>
      </c>
      <c r="NMD12075" s="18" t="s">
        <v>9</v>
      </c>
      <c r="NME12075" s="18" t="s">
        <v>9</v>
      </c>
      <c r="NMF12075" s="18" t="s">
        <v>9</v>
      </c>
      <c r="NMG12075" s="18" t="s">
        <v>9</v>
      </c>
      <c r="NMH12075" s="18" t="s">
        <v>9</v>
      </c>
      <c r="NMI12075" s="18" t="s">
        <v>9</v>
      </c>
      <c r="NMJ12075" s="18" t="s">
        <v>9</v>
      </c>
      <c r="NMK12075" s="18" t="s">
        <v>9</v>
      </c>
      <c r="NML12075" s="18" t="s">
        <v>9</v>
      </c>
      <c r="NMM12075" s="18" t="s">
        <v>9</v>
      </c>
      <c r="NMN12075" s="18" t="s">
        <v>9</v>
      </c>
      <c r="NMO12075" s="18" t="s">
        <v>9</v>
      </c>
      <c r="NMP12075" s="18" t="s">
        <v>9</v>
      </c>
      <c r="NMQ12075" s="18" t="s">
        <v>9</v>
      </c>
      <c r="NMR12075" s="18" t="s">
        <v>9</v>
      </c>
      <c r="NMS12075" s="18" t="s">
        <v>9</v>
      </c>
      <c r="NMT12075" s="18" t="s">
        <v>9</v>
      </c>
      <c r="NMU12075" s="18" t="s">
        <v>9</v>
      </c>
      <c r="NMV12075" s="18" t="s">
        <v>9</v>
      </c>
      <c r="NMW12075" s="18" t="s">
        <v>9</v>
      </c>
      <c r="NMX12075" s="18" t="s">
        <v>9</v>
      </c>
      <c r="NMY12075" s="18" t="s">
        <v>9</v>
      </c>
      <c r="NMZ12075" s="18" t="s">
        <v>9</v>
      </c>
      <c r="NNA12075" s="18" t="s">
        <v>9</v>
      </c>
      <c r="NNB12075" s="18" t="s">
        <v>9</v>
      </c>
      <c r="NNC12075" s="18" t="s">
        <v>9</v>
      </c>
      <c r="NND12075" s="18" t="s">
        <v>9</v>
      </c>
      <c r="NNE12075" s="18" t="s">
        <v>9</v>
      </c>
      <c r="NNF12075" s="18" t="s">
        <v>9</v>
      </c>
      <c r="NNG12075" s="18" t="s">
        <v>9</v>
      </c>
      <c r="NNH12075" s="18" t="s">
        <v>9</v>
      </c>
      <c r="NNI12075" s="18" t="s">
        <v>9</v>
      </c>
      <c r="NNJ12075" s="18" t="s">
        <v>9</v>
      </c>
      <c r="NNK12075" s="18" t="s">
        <v>9</v>
      </c>
      <c r="NNL12075" s="18" t="s">
        <v>9</v>
      </c>
      <c r="NNM12075" s="18" t="s">
        <v>9</v>
      </c>
      <c r="NNN12075" s="18" t="s">
        <v>9</v>
      </c>
      <c r="NNO12075" s="18" t="s">
        <v>9</v>
      </c>
      <c r="NNP12075" s="18" t="s">
        <v>9</v>
      </c>
      <c r="NNQ12075" s="18" t="s">
        <v>9</v>
      </c>
      <c r="NNR12075" s="18" t="s">
        <v>9</v>
      </c>
      <c r="NNS12075" s="18" t="s">
        <v>9</v>
      </c>
      <c r="NNT12075" s="18" t="s">
        <v>9</v>
      </c>
      <c r="NNU12075" s="18" t="s">
        <v>9</v>
      </c>
      <c r="NNV12075" s="18" t="s">
        <v>9</v>
      </c>
      <c r="NNW12075" s="18" t="s">
        <v>9</v>
      </c>
      <c r="NNX12075" s="18" t="s">
        <v>9</v>
      </c>
      <c r="NNY12075" s="18" t="s">
        <v>9</v>
      </c>
      <c r="NNZ12075" s="18" t="s">
        <v>9</v>
      </c>
      <c r="NOA12075" s="18" t="s">
        <v>9</v>
      </c>
      <c r="NOB12075" s="18" t="s">
        <v>9</v>
      </c>
      <c r="NOC12075" s="18" t="s">
        <v>9</v>
      </c>
      <c r="NOD12075" s="18" t="s">
        <v>9</v>
      </c>
      <c r="NOE12075" s="18" t="s">
        <v>9</v>
      </c>
      <c r="NOF12075" s="18" t="s">
        <v>9</v>
      </c>
      <c r="NOG12075" s="18" t="s">
        <v>9</v>
      </c>
      <c r="NOH12075" s="18" t="s">
        <v>9</v>
      </c>
      <c r="NOI12075" s="18" t="s">
        <v>9</v>
      </c>
      <c r="NOJ12075" s="18" t="s">
        <v>9</v>
      </c>
      <c r="NOK12075" s="18" t="s">
        <v>9</v>
      </c>
      <c r="NOL12075" s="18" t="s">
        <v>9</v>
      </c>
      <c r="NOM12075" s="18" t="s">
        <v>9</v>
      </c>
      <c r="NON12075" s="18" t="s">
        <v>9</v>
      </c>
      <c r="NOO12075" s="18" t="s">
        <v>9</v>
      </c>
      <c r="NOP12075" s="18" t="s">
        <v>9</v>
      </c>
      <c r="NOQ12075" s="18" t="s">
        <v>9</v>
      </c>
      <c r="NOR12075" s="18" t="s">
        <v>9</v>
      </c>
      <c r="NOS12075" s="18" t="s">
        <v>9</v>
      </c>
      <c r="NOT12075" s="18" t="s">
        <v>9</v>
      </c>
      <c r="NOU12075" s="18" t="s">
        <v>9</v>
      </c>
      <c r="NOV12075" s="18" t="s">
        <v>9</v>
      </c>
      <c r="NOW12075" s="18" t="s">
        <v>9</v>
      </c>
      <c r="NOX12075" s="18" t="s">
        <v>9</v>
      </c>
      <c r="NOY12075" s="18" t="s">
        <v>9</v>
      </c>
      <c r="NOZ12075" s="18" t="s">
        <v>9</v>
      </c>
      <c r="NPA12075" s="18" t="s">
        <v>9</v>
      </c>
      <c r="NPB12075" s="18" t="s">
        <v>9</v>
      </c>
      <c r="NPC12075" s="18" t="s">
        <v>9</v>
      </c>
      <c r="NPD12075" s="18" t="s">
        <v>9</v>
      </c>
      <c r="NPE12075" s="18" t="s">
        <v>9</v>
      </c>
      <c r="NPF12075" s="18" t="s">
        <v>9</v>
      </c>
      <c r="NPG12075" s="18" t="s">
        <v>9</v>
      </c>
      <c r="NPH12075" s="18" t="s">
        <v>9</v>
      </c>
      <c r="NPI12075" s="18" t="s">
        <v>9</v>
      </c>
      <c r="NPJ12075" s="18" t="s">
        <v>9</v>
      </c>
      <c r="NPK12075" s="18" t="s">
        <v>9</v>
      </c>
      <c r="NPL12075" s="18" t="s">
        <v>9</v>
      </c>
      <c r="NPM12075" s="18" t="s">
        <v>9</v>
      </c>
      <c r="NPN12075" s="18" t="s">
        <v>9</v>
      </c>
      <c r="NPO12075" s="18" t="s">
        <v>9</v>
      </c>
      <c r="NPP12075" s="18" t="s">
        <v>9</v>
      </c>
      <c r="NPQ12075" s="18" t="s">
        <v>9</v>
      </c>
      <c r="NPR12075" s="18" t="s">
        <v>9</v>
      </c>
      <c r="NPS12075" s="18" t="s">
        <v>9</v>
      </c>
      <c r="NPT12075" s="18" t="s">
        <v>9</v>
      </c>
      <c r="NPU12075" s="18" t="s">
        <v>9</v>
      </c>
      <c r="NPV12075" s="18" t="s">
        <v>9</v>
      </c>
      <c r="NPW12075" s="18" t="s">
        <v>9</v>
      </c>
      <c r="NPX12075" s="18" t="s">
        <v>9</v>
      </c>
      <c r="NPY12075" s="18" t="s">
        <v>9</v>
      </c>
      <c r="NPZ12075" s="18" t="s">
        <v>9</v>
      </c>
      <c r="NQA12075" s="18" t="s">
        <v>9</v>
      </c>
      <c r="NQB12075" s="18" t="s">
        <v>9</v>
      </c>
      <c r="NQC12075" s="18" t="s">
        <v>9</v>
      </c>
      <c r="NQD12075" s="18" t="s">
        <v>9</v>
      </c>
      <c r="NQE12075" s="18" t="s">
        <v>9</v>
      </c>
      <c r="NQF12075" s="18" t="s">
        <v>9</v>
      </c>
      <c r="NQG12075" s="18" t="s">
        <v>9</v>
      </c>
      <c r="NQH12075" s="18" t="s">
        <v>9</v>
      </c>
      <c r="NQI12075" s="18" t="s">
        <v>9</v>
      </c>
      <c r="NQJ12075" s="18" t="s">
        <v>9</v>
      </c>
      <c r="NQK12075" s="18" t="s">
        <v>9</v>
      </c>
      <c r="NQL12075" s="18" t="s">
        <v>9</v>
      </c>
      <c r="NQM12075" s="18" t="s">
        <v>9</v>
      </c>
      <c r="NQN12075" s="18" t="s">
        <v>9</v>
      </c>
      <c r="NQO12075" s="18" t="s">
        <v>9</v>
      </c>
      <c r="NQP12075" s="18" t="s">
        <v>9</v>
      </c>
      <c r="NQQ12075" s="18" t="s">
        <v>9</v>
      </c>
      <c r="NQR12075" s="18" t="s">
        <v>9</v>
      </c>
      <c r="NQS12075" s="18" t="s">
        <v>9</v>
      </c>
      <c r="NQT12075" s="18" t="s">
        <v>9</v>
      </c>
      <c r="NQU12075" s="18" t="s">
        <v>9</v>
      </c>
      <c r="NQV12075" s="18" t="s">
        <v>9</v>
      </c>
      <c r="NQW12075" s="18" t="s">
        <v>9</v>
      </c>
      <c r="NQX12075" s="18" t="s">
        <v>9</v>
      </c>
      <c r="NQY12075" s="18" t="s">
        <v>9</v>
      </c>
      <c r="NQZ12075" s="18" t="s">
        <v>9</v>
      </c>
      <c r="NRA12075" s="18" t="s">
        <v>9</v>
      </c>
      <c r="NRB12075" s="18" t="s">
        <v>9</v>
      </c>
      <c r="NRC12075" s="18" t="s">
        <v>9</v>
      </c>
      <c r="NRD12075" s="18" t="s">
        <v>9</v>
      </c>
      <c r="NRE12075" s="18" t="s">
        <v>9</v>
      </c>
      <c r="NRF12075" s="18" t="s">
        <v>9</v>
      </c>
      <c r="NRG12075" s="18" t="s">
        <v>9</v>
      </c>
      <c r="NRH12075" s="18" t="s">
        <v>9</v>
      </c>
      <c r="NRI12075" s="18" t="s">
        <v>9</v>
      </c>
      <c r="NRJ12075" s="18" t="s">
        <v>9</v>
      </c>
      <c r="NRK12075" s="18" t="s">
        <v>9</v>
      </c>
      <c r="NRL12075" s="18" t="s">
        <v>9</v>
      </c>
      <c r="NRM12075" s="18" t="s">
        <v>9</v>
      </c>
      <c r="NRN12075" s="18" t="s">
        <v>9</v>
      </c>
      <c r="NRO12075" s="18" t="s">
        <v>9</v>
      </c>
      <c r="NRP12075" s="18" t="s">
        <v>9</v>
      </c>
      <c r="NRQ12075" s="18" t="s">
        <v>9</v>
      </c>
      <c r="NRR12075" s="18" t="s">
        <v>9</v>
      </c>
      <c r="NRS12075" s="18" t="s">
        <v>9</v>
      </c>
      <c r="NRT12075" s="18" t="s">
        <v>9</v>
      </c>
      <c r="NRU12075" s="18" t="s">
        <v>9</v>
      </c>
      <c r="NRV12075" s="18" t="s">
        <v>9</v>
      </c>
      <c r="NRW12075" s="18" t="s">
        <v>9</v>
      </c>
      <c r="NRX12075" s="18" t="s">
        <v>9</v>
      </c>
      <c r="NRY12075" s="18" t="s">
        <v>9</v>
      </c>
      <c r="NRZ12075" s="18" t="s">
        <v>9</v>
      </c>
      <c r="NSA12075" s="18" t="s">
        <v>9</v>
      </c>
      <c r="NSB12075" s="18" t="s">
        <v>9</v>
      </c>
      <c r="NSC12075" s="18" t="s">
        <v>9</v>
      </c>
      <c r="NSD12075" s="18" t="s">
        <v>9</v>
      </c>
      <c r="NSE12075" s="18" t="s">
        <v>9</v>
      </c>
      <c r="NSF12075" s="18" t="s">
        <v>9</v>
      </c>
      <c r="NSG12075" s="18" t="s">
        <v>9</v>
      </c>
      <c r="NSH12075" s="18" t="s">
        <v>9</v>
      </c>
      <c r="NSI12075" s="18" t="s">
        <v>9</v>
      </c>
      <c r="NSJ12075" s="18" t="s">
        <v>9</v>
      </c>
      <c r="NSK12075" s="18" t="s">
        <v>9</v>
      </c>
      <c r="NSL12075" s="18" t="s">
        <v>9</v>
      </c>
      <c r="NSM12075" s="18" t="s">
        <v>9</v>
      </c>
      <c r="NSN12075" s="18" t="s">
        <v>9</v>
      </c>
      <c r="NSO12075" s="18" t="s">
        <v>9</v>
      </c>
      <c r="NSP12075" s="18" t="s">
        <v>9</v>
      </c>
      <c r="NSQ12075" s="18" t="s">
        <v>9</v>
      </c>
      <c r="NSR12075" s="18" t="s">
        <v>9</v>
      </c>
      <c r="NSS12075" s="18" t="s">
        <v>9</v>
      </c>
      <c r="NST12075" s="18" t="s">
        <v>9</v>
      </c>
      <c r="NSU12075" s="18" t="s">
        <v>9</v>
      </c>
      <c r="NSV12075" s="18" t="s">
        <v>9</v>
      </c>
      <c r="NSW12075" s="18" t="s">
        <v>9</v>
      </c>
      <c r="NSX12075" s="18" t="s">
        <v>9</v>
      </c>
      <c r="NSY12075" s="18" t="s">
        <v>9</v>
      </c>
      <c r="NSZ12075" s="18" t="s">
        <v>9</v>
      </c>
      <c r="NTA12075" s="18" t="s">
        <v>9</v>
      </c>
      <c r="NTB12075" s="18" t="s">
        <v>9</v>
      </c>
      <c r="NTC12075" s="18" t="s">
        <v>9</v>
      </c>
      <c r="NTD12075" s="18" t="s">
        <v>9</v>
      </c>
      <c r="NTE12075" s="18" t="s">
        <v>9</v>
      </c>
      <c r="NTF12075" s="18" t="s">
        <v>9</v>
      </c>
      <c r="NTG12075" s="18" t="s">
        <v>9</v>
      </c>
      <c r="NTH12075" s="18" t="s">
        <v>9</v>
      </c>
      <c r="NTI12075" s="18" t="s">
        <v>9</v>
      </c>
      <c r="NTJ12075" s="18" t="s">
        <v>9</v>
      </c>
      <c r="NTK12075" s="18" t="s">
        <v>9</v>
      </c>
      <c r="NTL12075" s="18" t="s">
        <v>9</v>
      </c>
      <c r="NTM12075" s="18" t="s">
        <v>9</v>
      </c>
      <c r="NTN12075" s="18" t="s">
        <v>9</v>
      </c>
      <c r="NTO12075" s="18" t="s">
        <v>9</v>
      </c>
      <c r="NTP12075" s="18" t="s">
        <v>9</v>
      </c>
      <c r="NTQ12075" s="18" t="s">
        <v>9</v>
      </c>
      <c r="NTR12075" s="18" t="s">
        <v>9</v>
      </c>
      <c r="NTS12075" s="18" t="s">
        <v>9</v>
      </c>
      <c r="NTT12075" s="18" t="s">
        <v>9</v>
      </c>
      <c r="NTU12075" s="18" t="s">
        <v>9</v>
      </c>
      <c r="NTV12075" s="18" t="s">
        <v>9</v>
      </c>
      <c r="NTW12075" s="18" t="s">
        <v>9</v>
      </c>
      <c r="NTX12075" s="18" t="s">
        <v>9</v>
      </c>
      <c r="NTY12075" s="18" t="s">
        <v>9</v>
      </c>
      <c r="NTZ12075" s="18" t="s">
        <v>9</v>
      </c>
      <c r="NUA12075" s="18" t="s">
        <v>9</v>
      </c>
      <c r="NUB12075" s="18" t="s">
        <v>9</v>
      </c>
      <c r="NUC12075" s="18" t="s">
        <v>9</v>
      </c>
      <c r="NUD12075" s="18" t="s">
        <v>9</v>
      </c>
      <c r="NUE12075" s="18" t="s">
        <v>9</v>
      </c>
      <c r="NUF12075" s="18" t="s">
        <v>9</v>
      </c>
      <c r="NUG12075" s="18" t="s">
        <v>9</v>
      </c>
      <c r="NUH12075" s="18" t="s">
        <v>9</v>
      </c>
      <c r="NUI12075" s="18" t="s">
        <v>9</v>
      </c>
      <c r="NUJ12075" s="18" t="s">
        <v>9</v>
      </c>
      <c r="NUK12075" s="18" t="s">
        <v>9</v>
      </c>
      <c r="NUL12075" s="18" t="s">
        <v>9</v>
      </c>
      <c r="NUM12075" s="18" t="s">
        <v>9</v>
      </c>
      <c r="NUN12075" s="18" t="s">
        <v>9</v>
      </c>
      <c r="NUO12075" s="18" t="s">
        <v>9</v>
      </c>
      <c r="NUP12075" s="18" t="s">
        <v>9</v>
      </c>
      <c r="NUQ12075" s="18" t="s">
        <v>9</v>
      </c>
      <c r="NUR12075" s="18" t="s">
        <v>9</v>
      </c>
      <c r="NUS12075" s="18" t="s">
        <v>9</v>
      </c>
      <c r="NUT12075" s="18" t="s">
        <v>9</v>
      </c>
      <c r="NUU12075" s="18" t="s">
        <v>9</v>
      </c>
      <c r="NUV12075" s="18" t="s">
        <v>9</v>
      </c>
      <c r="NUW12075" s="18" t="s">
        <v>9</v>
      </c>
      <c r="NUX12075" s="18" t="s">
        <v>9</v>
      </c>
      <c r="NUY12075" s="18" t="s">
        <v>9</v>
      </c>
      <c r="NUZ12075" s="18" t="s">
        <v>9</v>
      </c>
      <c r="NVA12075" s="18" t="s">
        <v>9</v>
      </c>
      <c r="NVB12075" s="18" t="s">
        <v>9</v>
      </c>
      <c r="NVC12075" s="18" t="s">
        <v>9</v>
      </c>
      <c r="NVD12075" s="18" t="s">
        <v>9</v>
      </c>
      <c r="NVE12075" s="18" t="s">
        <v>9</v>
      </c>
      <c r="NVF12075" s="18" t="s">
        <v>9</v>
      </c>
      <c r="NVG12075" s="18" t="s">
        <v>9</v>
      </c>
      <c r="NVH12075" s="18" t="s">
        <v>9</v>
      </c>
      <c r="NVI12075" s="18" t="s">
        <v>9</v>
      </c>
      <c r="NVJ12075" s="18" t="s">
        <v>9</v>
      </c>
      <c r="NVK12075" s="18" t="s">
        <v>9</v>
      </c>
      <c r="NVL12075" s="18" t="s">
        <v>9</v>
      </c>
      <c r="NVM12075" s="18" t="s">
        <v>9</v>
      </c>
      <c r="NVN12075" s="18" t="s">
        <v>9</v>
      </c>
      <c r="NVO12075" s="18" t="s">
        <v>9</v>
      </c>
      <c r="NVP12075" s="18" t="s">
        <v>9</v>
      </c>
      <c r="NVQ12075" s="18" t="s">
        <v>9</v>
      </c>
      <c r="NVR12075" s="18" t="s">
        <v>9</v>
      </c>
      <c r="NVS12075" s="18" t="s">
        <v>9</v>
      </c>
      <c r="NVT12075" s="18" t="s">
        <v>9</v>
      </c>
      <c r="NVU12075" s="18" t="s">
        <v>9</v>
      </c>
      <c r="NVV12075" s="18" t="s">
        <v>9</v>
      </c>
      <c r="NVW12075" s="18" t="s">
        <v>9</v>
      </c>
      <c r="NVX12075" s="18" t="s">
        <v>9</v>
      </c>
      <c r="NVY12075" s="18" t="s">
        <v>9</v>
      </c>
      <c r="NVZ12075" s="18" t="s">
        <v>9</v>
      </c>
      <c r="NWA12075" s="18" t="s">
        <v>9</v>
      </c>
      <c r="NWB12075" s="18" t="s">
        <v>9</v>
      </c>
      <c r="NWC12075" s="18" t="s">
        <v>9</v>
      </c>
      <c r="NWD12075" s="18" t="s">
        <v>9</v>
      </c>
      <c r="NWE12075" s="18" t="s">
        <v>9</v>
      </c>
      <c r="NWF12075" s="18" t="s">
        <v>9</v>
      </c>
      <c r="NWG12075" s="18" t="s">
        <v>9</v>
      </c>
      <c r="NWH12075" s="18" t="s">
        <v>9</v>
      </c>
      <c r="NWI12075" s="18" t="s">
        <v>9</v>
      </c>
      <c r="NWJ12075" s="18" t="s">
        <v>9</v>
      </c>
      <c r="NWK12075" s="18" t="s">
        <v>9</v>
      </c>
      <c r="NWL12075" s="18" t="s">
        <v>9</v>
      </c>
      <c r="NWM12075" s="18" t="s">
        <v>9</v>
      </c>
      <c r="NWN12075" s="18" t="s">
        <v>9</v>
      </c>
      <c r="NWO12075" s="18" t="s">
        <v>9</v>
      </c>
      <c r="NWP12075" s="18" t="s">
        <v>9</v>
      </c>
      <c r="NWQ12075" s="18" t="s">
        <v>9</v>
      </c>
      <c r="NWR12075" s="18" t="s">
        <v>9</v>
      </c>
      <c r="NWS12075" s="18" t="s">
        <v>9</v>
      </c>
      <c r="NWT12075" s="18" t="s">
        <v>9</v>
      </c>
      <c r="NWU12075" s="18" t="s">
        <v>9</v>
      </c>
      <c r="NWV12075" s="18" t="s">
        <v>9</v>
      </c>
      <c r="NWW12075" s="18" t="s">
        <v>9</v>
      </c>
      <c r="NWX12075" s="18" t="s">
        <v>9</v>
      </c>
      <c r="NWY12075" s="18" t="s">
        <v>9</v>
      </c>
      <c r="NWZ12075" s="18" t="s">
        <v>9</v>
      </c>
      <c r="NXA12075" s="18" t="s">
        <v>9</v>
      </c>
      <c r="NXB12075" s="18" t="s">
        <v>9</v>
      </c>
      <c r="NXC12075" s="18" t="s">
        <v>9</v>
      </c>
      <c r="NXD12075" s="18" t="s">
        <v>9</v>
      </c>
      <c r="NXE12075" s="18" t="s">
        <v>9</v>
      </c>
      <c r="NXF12075" s="18" t="s">
        <v>9</v>
      </c>
      <c r="NXG12075" s="18" t="s">
        <v>9</v>
      </c>
      <c r="NXH12075" s="18" t="s">
        <v>9</v>
      </c>
      <c r="NXI12075" s="18" t="s">
        <v>9</v>
      </c>
      <c r="NXJ12075" s="18" t="s">
        <v>9</v>
      </c>
      <c r="NXK12075" s="18" t="s">
        <v>9</v>
      </c>
      <c r="NXL12075" s="18" t="s">
        <v>9</v>
      </c>
      <c r="NXM12075" s="18" t="s">
        <v>9</v>
      </c>
      <c r="NXN12075" s="18" t="s">
        <v>9</v>
      </c>
      <c r="NXO12075" s="18" t="s">
        <v>9</v>
      </c>
      <c r="NXP12075" s="18" t="s">
        <v>9</v>
      </c>
      <c r="NXQ12075" s="18" t="s">
        <v>9</v>
      </c>
      <c r="NXR12075" s="18" t="s">
        <v>9</v>
      </c>
      <c r="NXS12075" s="18" t="s">
        <v>9</v>
      </c>
      <c r="NXT12075" s="18" t="s">
        <v>9</v>
      </c>
      <c r="NXU12075" s="18" t="s">
        <v>9</v>
      </c>
      <c r="NXV12075" s="18" t="s">
        <v>9</v>
      </c>
      <c r="NXW12075" s="18" t="s">
        <v>9</v>
      </c>
      <c r="NXX12075" s="18" t="s">
        <v>9</v>
      </c>
      <c r="NXY12075" s="18" t="s">
        <v>9</v>
      </c>
      <c r="NXZ12075" s="18" t="s">
        <v>9</v>
      </c>
      <c r="NYA12075" s="18" t="s">
        <v>9</v>
      </c>
      <c r="NYB12075" s="18" t="s">
        <v>9</v>
      </c>
      <c r="NYC12075" s="18" t="s">
        <v>9</v>
      </c>
      <c r="NYD12075" s="18" t="s">
        <v>9</v>
      </c>
      <c r="NYE12075" s="18" t="s">
        <v>9</v>
      </c>
      <c r="NYF12075" s="18" t="s">
        <v>9</v>
      </c>
      <c r="NYG12075" s="18" t="s">
        <v>9</v>
      </c>
      <c r="NYH12075" s="18" t="s">
        <v>9</v>
      </c>
      <c r="NYI12075" s="18" t="s">
        <v>9</v>
      </c>
      <c r="NYJ12075" s="18" t="s">
        <v>9</v>
      </c>
      <c r="NYK12075" s="18" t="s">
        <v>9</v>
      </c>
      <c r="NYL12075" s="18" t="s">
        <v>9</v>
      </c>
      <c r="NYM12075" s="18" t="s">
        <v>9</v>
      </c>
      <c r="NYN12075" s="18" t="s">
        <v>9</v>
      </c>
      <c r="NYO12075" s="18" t="s">
        <v>9</v>
      </c>
      <c r="NYP12075" s="18" t="s">
        <v>9</v>
      </c>
      <c r="NYQ12075" s="18" t="s">
        <v>9</v>
      </c>
      <c r="NYR12075" s="18" t="s">
        <v>9</v>
      </c>
      <c r="NYS12075" s="18" t="s">
        <v>9</v>
      </c>
      <c r="NYT12075" s="18" t="s">
        <v>9</v>
      </c>
      <c r="NYU12075" s="18" t="s">
        <v>9</v>
      </c>
      <c r="NYV12075" s="18" t="s">
        <v>9</v>
      </c>
      <c r="NYW12075" s="18" t="s">
        <v>9</v>
      </c>
      <c r="NYX12075" s="18" t="s">
        <v>9</v>
      </c>
      <c r="NYY12075" s="18" t="s">
        <v>9</v>
      </c>
      <c r="NYZ12075" s="18" t="s">
        <v>9</v>
      </c>
      <c r="NZA12075" s="18" t="s">
        <v>9</v>
      </c>
      <c r="NZB12075" s="18" t="s">
        <v>9</v>
      </c>
      <c r="NZC12075" s="18" t="s">
        <v>9</v>
      </c>
      <c r="NZD12075" s="18" t="s">
        <v>9</v>
      </c>
      <c r="NZE12075" s="18" t="s">
        <v>9</v>
      </c>
      <c r="NZF12075" s="18" t="s">
        <v>9</v>
      </c>
      <c r="NZG12075" s="18" t="s">
        <v>9</v>
      </c>
      <c r="NZH12075" s="18" t="s">
        <v>9</v>
      </c>
      <c r="NZI12075" s="18" t="s">
        <v>9</v>
      </c>
      <c r="NZJ12075" s="18" t="s">
        <v>9</v>
      </c>
      <c r="NZK12075" s="18" t="s">
        <v>9</v>
      </c>
      <c r="NZL12075" s="18" t="s">
        <v>9</v>
      </c>
      <c r="NZM12075" s="18" t="s">
        <v>9</v>
      </c>
      <c r="NZN12075" s="18" t="s">
        <v>9</v>
      </c>
      <c r="NZO12075" s="18" t="s">
        <v>9</v>
      </c>
      <c r="NZP12075" s="18" t="s">
        <v>9</v>
      </c>
      <c r="NZQ12075" s="18" t="s">
        <v>9</v>
      </c>
      <c r="NZR12075" s="18" t="s">
        <v>9</v>
      </c>
      <c r="NZS12075" s="18" t="s">
        <v>9</v>
      </c>
      <c r="NZT12075" s="18" t="s">
        <v>9</v>
      </c>
      <c r="NZU12075" s="18" t="s">
        <v>9</v>
      </c>
      <c r="NZV12075" s="18" t="s">
        <v>9</v>
      </c>
      <c r="NZW12075" s="18" t="s">
        <v>9</v>
      </c>
      <c r="NZX12075" s="18" t="s">
        <v>9</v>
      </c>
      <c r="NZY12075" s="18" t="s">
        <v>9</v>
      </c>
      <c r="NZZ12075" s="18" t="s">
        <v>9</v>
      </c>
      <c r="OAA12075" s="18" t="s">
        <v>9</v>
      </c>
      <c r="OAB12075" s="18" t="s">
        <v>9</v>
      </c>
      <c r="OAC12075" s="18" t="s">
        <v>9</v>
      </c>
      <c r="OAD12075" s="18" t="s">
        <v>9</v>
      </c>
      <c r="OAE12075" s="18" t="s">
        <v>9</v>
      </c>
      <c r="OAF12075" s="18" t="s">
        <v>9</v>
      </c>
      <c r="OAG12075" s="18" t="s">
        <v>9</v>
      </c>
      <c r="OAH12075" s="18" t="s">
        <v>9</v>
      </c>
      <c r="OAI12075" s="18" t="s">
        <v>9</v>
      </c>
      <c r="OAJ12075" s="18" t="s">
        <v>9</v>
      </c>
      <c r="OAK12075" s="18" t="s">
        <v>9</v>
      </c>
      <c r="OAL12075" s="18" t="s">
        <v>9</v>
      </c>
      <c r="OAM12075" s="18" t="s">
        <v>9</v>
      </c>
      <c r="OAN12075" s="18" t="s">
        <v>9</v>
      </c>
      <c r="OAO12075" s="18" t="s">
        <v>9</v>
      </c>
      <c r="OAP12075" s="18" t="s">
        <v>9</v>
      </c>
      <c r="OAQ12075" s="18" t="s">
        <v>9</v>
      </c>
      <c r="OAR12075" s="18" t="s">
        <v>9</v>
      </c>
      <c r="OAS12075" s="18" t="s">
        <v>9</v>
      </c>
      <c r="OAT12075" s="18" t="s">
        <v>9</v>
      </c>
      <c r="OAU12075" s="18" t="s">
        <v>9</v>
      </c>
      <c r="OAV12075" s="18" t="s">
        <v>9</v>
      </c>
      <c r="OAW12075" s="18" t="s">
        <v>9</v>
      </c>
      <c r="OAX12075" s="18" t="s">
        <v>9</v>
      </c>
      <c r="OAY12075" s="18" t="s">
        <v>9</v>
      </c>
      <c r="OAZ12075" s="18" t="s">
        <v>9</v>
      </c>
      <c r="OBA12075" s="18" t="s">
        <v>9</v>
      </c>
      <c r="OBB12075" s="18" t="s">
        <v>9</v>
      </c>
      <c r="OBC12075" s="18" t="s">
        <v>9</v>
      </c>
      <c r="OBD12075" s="18" t="s">
        <v>9</v>
      </c>
      <c r="OBE12075" s="18" t="s">
        <v>9</v>
      </c>
      <c r="OBF12075" s="18" t="s">
        <v>9</v>
      </c>
      <c r="OBG12075" s="18" t="s">
        <v>9</v>
      </c>
      <c r="OBH12075" s="18" t="s">
        <v>9</v>
      </c>
      <c r="OBI12075" s="18" t="s">
        <v>9</v>
      </c>
      <c r="OBJ12075" s="18" t="s">
        <v>9</v>
      </c>
      <c r="OBK12075" s="18" t="s">
        <v>9</v>
      </c>
      <c r="OBL12075" s="18" t="s">
        <v>9</v>
      </c>
      <c r="OBM12075" s="18" t="s">
        <v>9</v>
      </c>
      <c r="OBN12075" s="18" t="s">
        <v>9</v>
      </c>
      <c r="OBO12075" s="18" t="s">
        <v>9</v>
      </c>
      <c r="OBP12075" s="18" t="s">
        <v>9</v>
      </c>
      <c r="OBQ12075" s="18" t="s">
        <v>9</v>
      </c>
      <c r="OBR12075" s="18" t="s">
        <v>9</v>
      </c>
      <c r="OBS12075" s="18" t="s">
        <v>9</v>
      </c>
      <c r="OBT12075" s="18" t="s">
        <v>9</v>
      </c>
      <c r="OBU12075" s="18" t="s">
        <v>9</v>
      </c>
      <c r="OBV12075" s="18" t="s">
        <v>9</v>
      </c>
      <c r="OBW12075" s="18" t="s">
        <v>9</v>
      </c>
      <c r="OBX12075" s="18" t="s">
        <v>9</v>
      </c>
      <c r="OBY12075" s="18" t="s">
        <v>9</v>
      </c>
      <c r="OBZ12075" s="18" t="s">
        <v>9</v>
      </c>
      <c r="OCA12075" s="18" t="s">
        <v>9</v>
      </c>
      <c r="OCB12075" s="18" t="s">
        <v>9</v>
      </c>
      <c r="OCC12075" s="18" t="s">
        <v>9</v>
      </c>
      <c r="OCD12075" s="18" t="s">
        <v>9</v>
      </c>
      <c r="OCE12075" s="18" t="s">
        <v>9</v>
      </c>
      <c r="OCF12075" s="18" t="s">
        <v>9</v>
      </c>
      <c r="OCG12075" s="18" t="s">
        <v>9</v>
      </c>
      <c r="OCH12075" s="18" t="s">
        <v>9</v>
      </c>
      <c r="OCI12075" s="18" t="s">
        <v>9</v>
      </c>
      <c r="OCJ12075" s="18" t="s">
        <v>9</v>
      </c>
      <c r="OCK12075" s="18" t="s">
        <v>9</v>
      </c>
      <c r="OCL12075" s="18" t="s">
        <v>9</v>
      </c>
      <c r="OCM12075" s="18" t="s">
        <v>9</v>
      </c>
      <c r="OCN12075" s="18" t="s">
        <v>9</v>
      </c>
      <c r="OCO12075" s="18" t="s">
        <v>9</v>
      </c>
      <c r="OCP12075" s="18" t="s">
        <v>9</v>
      </c>
      <c r="OCQ12075" s="18" t="s">
        <v>9</v>
      </c>
      <c r="OCR12075" s="18" t="s">
        <v>9</v>
      </c>
      <c r="OCS12075" s="18" t="s">
        <v>9</v>
      </c>
      <c r="OCT12075" s="18" t="s">
        <v>9</v>
      </c>
      <c r="OCU12075" s="18" t="s">
        <v>9</v>
      </c>
      <c r="OCV12075" s="18" t="s">
        <v>9</v>
      </c>
      <c r="OCW12075" s="18" t="s">
        <v>9</v>
      </c>
      <c r="OCX12075" s="18" t="s">
        <v>9</v>
      </c>
      <c r="OCY12075" s="18" t="s">
        <v>9</v>
      </c>
      <c r="OCZ12075" s="18" t="s">
        <v>9</v>
      </c>
      <c r="ODA12075" s="18" t="s">
        <v>9</v>
      </c>
      <c r="ODB12075" s="18" t="s">
        <v>9</v>
      </c>
      <c r="ODC12075" s="18" t="s">
        <v>9</v>
      </c>
      <c r="ODD12075" s="18" t="s">
        <v>9</v>
      </c>
      <c r="ODE12075" s="18" t="s">
        <v>9</v>
      </c>
      <c r="ODF12075" s="18" t="s">
        <v>9</v>
      </c>
      <c r="ODG12075" s="18" t="s">
        <v>9</v>
      </c>
      <c r="ODH12075" s="18" t="s">
        <v>9</v>
      </c>
      <c r="ODI12075" s="18" t="s">
        <v>9</v>
      </c>
      <c r="ODJ12075" s="18" t="s">
        <v>9</v>
      </c>
      <c r="ODK12075" s="18" t="s">
        <v>9</v>
      </c>
      <c r="ODL12075" s="18" t="s">
        <v>9</v>
      </c>
      <c r="ODM12075" s="18" t="s">
        <v>9</v>
      </c>
      <c r="ODN12075" s="18" t="s">
        <v>9</v>
      </c>
      <c r="ODO12075" s="18" t="s">
        <v>9</v>
      </c>
      <c r="ODP12075" s="18" t="s">
        <v>9</v>
      </c>
      <c r="ODQ12075" s="18" t="s">
        <v>9</v>
      </c>
      <c r="ODR12075" s="18" t="s">
        <v>9</v>
      </c>
      <c r="ODS12075" s="18" t="s">
        <v>9</v>
      </c>
      <c r="ODT12075" s="18" t="s">
        <v>9</v>
      </c>
      <c r="ODU12075" s="18" t="s">
        <v>9</v>
      </c>
      <c r="ODV12075" s="18" t="s">
        <v>9</v>
      </c>
      <c r="ODW12075" s="18" t="s">
        <v>9</v>
      </c>
      <c r="ODX12075" s="18" t="s">
        <v>9</v>
      </c>
      <c r="ODY12075" s="18" t="s">
        <v>9</v>
      </c>
      <c r="ODZ12075" s="18" t="s">
        <v>9</v>
      </c>
      <c r="OEA12075" s="18" t="s">
        <v>9</v>
      </c>
      <c r="OEB12075" s="18" t="s">
        <v>9</v>
      </c>
      <c r="OEC12075" s="18" t="s">
        <v>9</v>
      </c>
      <c r="OED12075" s="18" t="s">
        <v>9</v>
      </c>
      <c r="OEE12075" s="18" t="s">
        <v>9</v>
      </c>
      <c r="OEF12075" s="18" t="s">
        <v>9</v>
      </c>
      <c r="OEG12075" s="18" t="s">
        <v>9</v>
      </c>
      <c r="OEH12075" s="18" t="s">
        <v>9</v>
      </c>
      <c r="OEI12075" s="18" t="s">
        <v>9</v>
      </c>
      <c r="OEJ12075" s="18" t="s">
        <v>9</v>
      </c>
      <c r="OEK12075" s="18" t="s">
        <v>9</v>
      </c>
      <c r="OEL12075" s="18" t="s">
        <v>9</v>
      </c>
      <c r="OEM12075" s="18" t="s">
        <v>9</v>
      </c>
      <c r="OEN12075" s="18" t="s">
        <v>9</v>
      </c>
      <c r="OEO12075" s="18" t="s">
        <v>9</v>
      </c>
      <c r="OEP12075" s="18" t="s">
        <v>9</v>
      </c>
      <c r="OEQ12075" s="18" t="s">
        <v>9</v>
      </c>
      <c r="OER12075" s="18" t="s">
        <v>9</v>
      </c>
      <c r="OES12075" s="18" t="s">
        <v>9</v>
      </c>
      <c r="OET12075" s="18" t="s">
        <v>9</v>
      </c>
      <c r="OEU12075" s="18" t="s">
        <v>9</v>
      </c>
      <c r="OEV12075" s="18" t="s">
        <v>9</v>
      </c>
      <c r="OEW12075" s="18" t="s">
        <v>9</v>
      </c>
      <c r="OEX12075" s="18" t="s">
        <v>9</v>
      </c>
      <c r="OEY12075" s="18" t="s">
        <v>9</v>
      </c>
      <c r="OEZ12075" s="18" t="s">
        <v>9</v>
      </c>
      <c r="OFA12075" s="18" t="s">
        <v>9</v>
      </c>
      <c r="OFB12075" s="18" t="s">
        <v>9</v>
      </c>
      <c r="OFC12075" s="18" t="s">
        <v>9</v>
      </c>
      <c r="OFD12075" s="18" t="s">
        <v>9</v>
      </c>
      <c r="OFE12075" s="18" t="s">
        <v>9</v>
      </c>
      <c r="OFF12075" s="18" t="s">
        <v>9</v>
      </c>
      <c r="OFG12075" s="18" t="s">
        <v>9</v>
      </c>
      <c r="OFH12075" s="18" t="s">
        <v>9</v>
      </c>
      <c r="OFI12075" s="18" t="s">
        <v>9</v>
      </c>
      <c r="OFJ12075" s="18" t="s">
        <v>9</v>
      </c>
      <c r="OFK12075" s="18" t="s">
        <v>9</v>
      </c>
      <c r="OFL12075" s="18" t="s">
        <v>9</v>
      </c>
      <c r="OFM12075" s="18" t="s">
        <v>9</v>
      </c>
      <c r="OFN12075" s="18" t="s">
        <v>9</v>
      </c>
      <c r="OFO12075" s="18" t="s">
        <v>9</v>
      </c>
      <c r="OFP12075" s="18" t="s">
        <v>9</v>
      </c>
      <c r="OFQ12075" s="18" t="s">
        <v>9</v>
      </c>
      <c r="OFR12075" s="18" t="s">
        <v>9</v>
      </c>
      <c r="OFS12075" s="18" t="s">
        <v>9</v>
      </c>
      <c r="OFT12075" s="18" t="s">
        <v>9</v>
      </c>
      <c r="OFU12075" s="18" t="s">
        <v>9</v>
      </c>
      <c r="OFV12075" s="18" t="s">
        <v>9</v>
      </c>
      <c r="OFW12075" s="18" t="s">
        <v>9</v>
      </c>
      <c r="OFX12075" s="18" t="s">
        <v>9</v>
      </c>
      <c r="OFY12075" s="18" t="s">
        <v>9</v>
      </c>
      <c r="OFZ12075" s="18" t="s">
        <v>9</v>
      </c>
      <c r="OGA12075" s="18" t="s">
        <v>9</v>
      </c>
      <c r="OGB12075" s="18" t="s">
        <v>9</v>
      </c>
      <c r="OGC12075" s="18" t="s">
        <v>9</v>
      </c>
      <c r="OGD12075" s="18" t="s">
        <v>9</v>
      </c>
      <c r="OGE12075" s="18" t="s">
        <v>9</v>
      </c>
      <c r="OGF12075" s="18" t="s">
        <v>9</v>
      </c>
      <c r="OGG12075" s="18" t="s">
        <v>9</v>
      </c>
      <c r="OGH12075" s="18" t="s">
        <v>9</v>
      </c>
      <c r="OGI12075" s="18" t="s">
        <v>9</v>
      </c>
      <c r="OGJ12075" s="18" t="s">
        <v>9</v>
      </c>
      <c r="OGK12075" s="18" t="s">
        <v>9</v>
      </c>
      <c r="OGL12075" s="18" t="s">
        <v>9</v>
      </c>
      <c r="OGM12075" s="18" t="s">
        <v>9</v>
      </c>
      <c r="OGN12075" s="18" t="s">
        <v>9</v>
      </c>
      <c r="OGO12075" s="18" t="s">
        <v>9</v>
      </c>
      <c r="OGP12075" s="18" t="s">
        <v>9</v>
      </c>
      <c r="OGQ12075" s="18" t="s">
        <v>9</v>
      </c>
      <c r="OGR12075" s="18" t="s">
        <v>9</v>
      </c>
      <c r="OGS12075" s="18" t="s">
        <v>9</v>
      </c>
      <c r="OGT12075" s="18" t="s">
        <v>9</v>
      </c>
      <c r="OGU12075" s="18" t="s">
        <v>9</v>
      </c>
      <c r="OGV12075" s="18" t="s">
        <v>9</v>
      </c>
      <c r="OGW12075" s="18" t="s">
        <v>9</v>
      </c>
      <c r="OGX12075" s="18" t="s">
        <v>9</v>
      </c>
      <c r="OGY12075" s="18" t="s">
        <v>9</v>
      </c>
      <c r="OGZ12075" s="18" t="s">
        <v>9</v>
      </c>
      <c r="OHA12075" s="18" t="s">
        <v>9</v>
      </c>
      <c r="OHB12075" s="18" t="s">
        <v>9</v>
      </c>
      <c r="OHC12075" s="18" t="s">
        <v>9</v>
      </c>
      <c r="OHD12075" s="18" t="s">
        <v>9</v>
      </c>
      <c r="OHE12075" s="18" t="s">
        <v>9</v>
      </c>
      <c r="OHF12075" s="18" t="s">
        <v>9</v>
      </c>
      <c r="OHG12075" s="18" t="s">
        <v>9</v>
      </c>
      <c r="OHH12075" s="18" t="s">
        <v>9</v>
      </c>
      <c r="OHI12075" s="18" t="s">
        <v>9</v>
      </c>
      <c r="OHJ12075" s="18" t="s">
        <v>9</v>
      </c>
      <c r="OHK12075" s="18" t="s">
        <v>9</v>
      </c>
      <c r="OHL12075" s="18" t="s">
        <v>9</v>
      </c>
      <c r="OHM12075" s="18" t="s">
        <v>9</v>
      </c>
      <c r="OHN12075" s="18" t="s">
        <v>9</v>
      </c>
      <c r="OHO12075" s="18" t="s">
        <v>9</v>
      </c>
      <c r="OHP12075" s="18" t="s">
        <v>9</v>
      </c>
      <c r="OHQ12075" s="18" t="s">
        <v>9</v>
      </c>
      <c r="OHR12075" s="18" t="s">
        <v>9</v>
      </c>
      <c r="OHS12075" s="18" t="s">
        <v>9</v>
      </c>
      <c r="OHT12075" s="18" t="s">
        <v>9</v>
      </c>
      <c r="OHU12075" s="18" t="s">
        <v>9</v>
      </c>
      <c r="OHV12075" s="18" t="s">
        <v>9</v>
      </c>
      <c r="OHW12075" s="18" t="s">
        <v>9</v>
      </c>
      <c r="OHX12075" s="18" t="s">
        <v>9</v>
      </c>
      <c r="OHY12075" s="18" t="s">
        <v>9</v>
      </c>
      <c r="OHZ12075" s="18" t="s">
        <v>9</v>
      </c>
      <c r="OIA12075" s="18" t="s">
        <v>9</v>
      </c>
      <c r="OIB12075" s="18" t="s">
        <v>9</v>
      </c>
      <c r="OIC12075" s="18" t="s">
        <v>9</v>
      </c>
      <c r="OID12075" s="18" t="s">
        <v>9</v>
      </c>
      <c r="OIE12075" s="18" t="s">
        <v>9</v>
      </c>
      <c r="OIF12075" s="18" t="s">
        <v>9</v>
      </c>
      <c r="OIG12075" s="18" t="s">
        <v>9</v>
      </c>
      <c r="OIH12075" s="18" t="s">
        <v>9</v>
      </c>
      <c r="OII12075" s="18" t="s">
        <v>9</v>
      </c>
      <c r="OIJ12075" s="18" t="s">
        <v>9</v>
      </c>
      <c r="OIK12075" s="18" t="s">
        <v>9</v>
      </c>
      <c r="OIL12075" s="18" t="s">
        <v>9</v>
      </c>
      <c r="OIM12075" s="18" t="s">
        <v>9</v>
      </c>
      <c r="OIN12075" s="18" t="s">
        <v>9</v>
      </c>
      <c r="OIO12075" s="18" t="s">
        <v>9</v>
      </c>
      <c r="OIP12075" s="18" t="s">
        <v>9</v>
      </c>
      <c r="OIQ12075" s="18" t="s">
        <v>9</v>
      </c>
      <c r="OIR12075" s="18" t="s">
        <v>9</v>
      </c>
      <c r="OIS12075" s="18" t="s">
        <v>9</v>
      </c>
      <c r="OIT12075" s="18" t="s">
        <v>9</v>
      </c>
      <c r="OIU12075" s="18" t="s">
        <v>9</v>
      </c>
      <c r="OIV12075" s="18" t="s">
        <v>9</v>
      </c>
      <c r="OIW12075" s="18" t="s">
        <v>9</v>
      </c>
      <c r="OIX12075" s="18" t="s">
        <v>9</v>
      </c>
      <c r="OIY12075" s="18" t="s">
        <v>9</v>
      </c>
      <c r="OIZ12075" s="18" t="s">
        <v>9</v>
      </c>
      <c r="OJA12075" s="18" t="s">
        <v>9</v>
      </c>
      <c r="OJB12075" s="18" t="s">
        <v>9</v>
      </c>
      <c r="OJC12075" s="18" t="s">
        <v>9</v>
      </c>
      <c r="OJD12075" s="18" t="s">
        <v>9</v>
      </c>
      <c r="OJE12075" s="18" t="s">
        <v>9</v>
      </c>
      <c r="OJF12075" s="18" t="s">
        <v>9</v>
      </c>
      <c r="OJG12075" s="18" t="s">
        <v>9</v>
      </c>
      <c r="OJH12075" s="18" t="s">
        <v>9</v>
      </c>
      <c r="OJI12075" s="18" t="s">
        <v>9</v>
      </c>
      <c r="OJJ12075" s="18" t="s">
        <v>9</v>
      </c>
      <c r="OJK12075" s="18" t="s">
        <v>9</v>
      </c>
      <c r="OJL12075" s="18" t="s">
        <v>9</v>
      </c>
      <c r="OJM12075" s="18" t="s">
        <v>9</v>
      </c>
      <c r="OJN12075" s="18" t="s">
        <v>9</v>
      </c>
      <c r="OJO12075" s="18" t="s">
        <v>9</v>
      </c>
      <c r="OJP12075" s="18" t="s">
        <v>9</v>
      </c>
      <c r="OJQ12075" s="18" t="s">
        <v>9</v>
      </c>
      <c r="OJR12075" s="18" t="s">
        <v>9</v>
      </c>
      <c r="OJS12075" s="18" t="s">
        <v>9</v>
      </c>
      <c r="OJT12075" s="18" t="s">
        <v>9</v>
      </c>
      <c r="OJU12075" s="18" t="s">
        <v>9</v>
      </c>
      <c r="OJV12075" s="18" t="s">
        <v>9</v>
      </c>
      <c r="OJW12075" s="18" t="s">
        <v>9</v>
      </c>
      <c r="OJX12075" s="18" t="s">
        <v>9</v>
      </c>
      <c r="OJY12075" s="18" t="s">
        <v>9</v>
      </c>
      <c r="OJZ12075" s="18" t="s">
        <v>9</v>
      </c>
      <c r="OKA12075" s="18" t="s">
        <v>9</v>
      </c>
      <c r="OKB12075" s="18" t="s">
        <v>9</v>
      </c>
      <c r="OKC12075" s="18" t="s">
        <v>9</v>
      </c>
      <c r="OKD12075" s="18" t="s">
        <v>9</v>
      </c>
      <c r="OKE12075" s="18" t="s">
        <v>9</v>
      </c>
      <c r="OKF12075" s="18" t="s">
        <v>9</v>
      </c>
      <c r="OKG12075" s="18" t="s">
        <v>9</v>
      </c>
      <c r="OKH12075" s="18" t="s">
        <v>9</v>
      </c>
      <c r="OKI12075" s="18" t="s">
        <v>9</v>
      </c>
      <c r="OKJ12075" s="18" t="s">
        <v>9</v>
      </c>
      <c r="OKK12075" s="18" t="s">
        <v>9</v>
      </c>
      <c r="OKL12075" s="18" t="s">
        <v>9</v>
      </c>
      <c r="OKM12075" s="18" t="s">
        <v>9</v>
      </c>
      <c r="OKN12075" s="18" t="s">
        <v>9</v>
      </c>
      <c r="OKO12075" s="18" t="s">
        <v>9</v>
      </c>
      <c r="OKP12075" s="18" t="s">
        <v>9</v>
      </c>
      <c r="OKQ12075" s="18" t="s">
        <v>9</v>
      </c>
      <c r="OKR12075" s="18" t="s">
        <v>9</v>
      </c>
      <c r="OKS12075" s="18" t="s">
        <v>9</v>
      </c>
      <c r="OKT12075" s="18" t="s">
        <v>9</v>
      </c>
      <c r="OKU12075" s="18" t="s">
        <v>9</v>
      </c>
      <c r="OKV12075" s="18" t="s">
        <v>9</v>
      </c>
      <c r="OKW12075" s="18" t="s">
        <v>9</v>
      </c>
      <c r="OKX12075" s="18" t="s">
        <v>9</v>
      </c>
      <c r="OKY12075" s="18" t="s">
        <v>9</v>
      </c>
      <c r="OKZ12075" s="18" t="s">
        <v>9</v>
      </c>
      <c r="OLA12075" s="18" t="s">
        <v>9</v>
      </c>
      <c r="OLB12075" s="18" t="s">
        <v>9</v>
      </c>
      <c r="OLC12075" s="18" t="s">
        <v>9</v>
      </c>
      <c r="OLD12075" s="18" t="s">
        <v>9</v>
      </c>
      <c r="OLE12075" s="18" t="s">
        <v>9</v>
      </c>
      <c r="OLF12075" s="18" t="s">
        <v>9</v>
      </c>
      <c r="OLG12075" s="18" t="s">
        <v>9</v>
      </c>
      <c r="OLH12075" s="18" t="s">
        <v>9</v>
      </c>
      <c r="OLI12075" s="18" t="s">
        <v>9</v>
      </c>
      <c r="OLJ12075" s="18" t="s">
        <v>9</v>
      </c>
      <c r="OLK12075" s="18" t="s">
        <v>9</v>
      </c>
      <c r="OLL12075" s="18" t="s">
        <v>9</v>
      </c>
      <c r="OLM12075" s="18" t="s">
        <v>9</v>
      </c>
      <c r="OLN12075" s="18" t="s">
        <v>9</v>
      </c>
      <c r="OLO12075" s="18" t="s">
        <v>9</v>
      </c>
      <c r="OLP12075" s="18" t="s">
        <v>9</v>
      </c>
      <c r="OLQ12075" s="18" t="s">
        <v>9</v>
      </c>
      <c r="OLR12075" s="18" t="s">
        <v>9</v>
      </c>
      <c r="OLS12075" s="18" t="s">
        <v>9</v>
      </c>
      <c r="OLT12075" s="18" t="s">
        <v>9</v>
      </c>
      <c r="OLU12075" s="18" t="s">
        <v>9</v>
      </c>
      <c r="OLV12075" s="18" t="s">
        <v>9</v>
      </c>
      <c r="OLW12075" s="18" t="s">
        <v>9</v>
      </c>
      <c r="OLX12075" s="18" t="s">
        <v>9</v>
      </c>
      <c r="OLY12075" s="18" t="s">
        <v>9</v>
      </c>
      <c r="OLZ12075" s="18" t="s">
        <v>9</v>
      </c>
      <c r="OMA12075" s="18" t="s">
        <v>9</v>
      </c>
      <c r="OMB12075" s="18" t="s">
        <v>9</v>
      </c>
      <c r="OMC12075" s="18" t="s">
        <v>9</v>
      </c>
      <c r="OMD12075" s="18" t="s">
        <v>9</v>
      </c>
      <c r="OME12075" s="18" t="s">
        <v>9</v>
      </c>
      <c r="OMF12075" s="18" t="s">
        <v>9</v>
      </c>
      <c r="OMG12075" s="18" t="s">
        <v>9</v>
      </c>
      <c r="OMH12075" s="18" t="s">
        <v>9</v>
      </c>
      <c r="OMI12075" s="18" t="s">
        <v>9</v>
      </c>
      <c r="OMJ12075" s="18" t="s">
        <v>9</v>
      </c>
      <c r="OMK12075" s="18" t="s">
        <v>9</v>
      </c>
      <c r="OML12075" s="18" t="s">
        <v>9</v>
      </c>
      <c r="OMM12075" s="18" t="s">
        <v>9</v>
      </c>
      <c r="OMN12075" s="18" t="s">
        <v>9</v>
      </c>
      <c r="OMO12075" s="18" t="s">
        <v>9</v>
      </c>
      <c r="OMP12075" s="18" t="s">
        <v>9</v>
      </c>
      <c r="OMQ12075" s="18" t="s">
        <v>9</v>
      </c>
      <c r="OMR12075" s="18" t="s">
        <v>9</v>
      </c>
      <c r="OMS12075" s="18" t="s">
        <v>9</v>
      </c>
      <c r="OMT12075" s="18" t="s">
        <v>9</v>
      </c>
      <c r="OMU12075" s="18" t="s">
        <v>9</v>
      </c>
      <c r="OMV12075" s="18" t="s">
        <v>9</v>
      </c>
      <c r="OMW12075" s="18" t="s">
        <v>9</v>
      </c>
      <c r="OMX12075" s="18" t="s">
        <v>9</v>
      </c>
      <c r="OMY12075" s="18" t="s">
        <v>9</v>
      </c>
      <c r="OMZ12075" s="18" t="s">
        <v>9</v>
      </c>
      <c r="ONA12075" s="18" t="s">
        <v>9</v>
      </c>
      <c r="ONB12075" s="18" t="s">
        <v>9</v>
      </c>
      <c r="ONC12075" s="18" t="s">
        <v>9</v>
      </c>
      <c r="OND12075" s="18" t="s">
        <v>9</v>
      </c>
      <c r="ONE12075" s="18" t="s">
        <v>9</v>
      </c>
      <c r="ONF12075" s="18" t="s">
        <v>9</v>
      </c>
      <c r="ONG12075" s="18" t="s">
        <v>9</v>
      </c>
      <c r="ONH12075" s="18" t="s">
        <v>9</v>
      </c>
      <c r="ONI12075" s="18" t="s">
        <v>9</v>
      </c>
      <c r="ONJ12075" s="18" t="s">
        <v>9</v>
      </c>
      <c r="ONK12075" s="18" t="s">
        <v>9</v>
      </c>
      <c r="ONL12075" s="18" t="s">
        <v>9</v>
      </c>
      <c r="ONM12075" s="18" t="s">
        <v>9</v>
      </c>
      <c r="ONN12075" s="18" t="s">
        <v>9</v>
      </c>
      <c r="ONO12075" s="18" t="s">
        <v>9</v>
      </c>
      <c r="ONP12075" s="18" t="s">
        <v>9</v>
      </c>
      <c r="ONQ12075" s="18" t="s">
        <v>9</v>
      </c>
      <c r="ONR12075" s="18" t="s">
        <v>9</v>
      </c>
      <c r="ONS12075" s="18" t="s">
        <v>9</v>
      </c>
      <c r="ONT12075" s="18" t="s">
        <v>9</v>
      </c>
      <c r="ONU12075" s="18" t="s">
        <v>9</v>
      </c>
      <c r="ONV12075" s="18" t="s">
        <v>9</v>
      </c>
      <c r="ONW12075" s="18" t="s">
        <v>9</v>
      </c>
      <c r="ONX12075" s="18" t="s">
        <v>9</v>
      </c>
      <c r="ONY12075" s="18" t="s">
        <v>9</v>
      </c>
      <c r="ONZ12075" s="18" t="s">
        <v>9</v>
      </c>
      <c r="OOA12075" s="18" t="s">
        <v>9</v>
      </c>
      <c r="OOB12075" s="18" t="s">
        <v>9</v>
      </c>
      <c r="OOC12075" s="18" t="s">
        <v>9</v>
      </c>
      <c r="OOD12075" s="18" t="s">
        <v>9</v>
      </c>
      <c r="OOE12075" s="18" t="s">
        <v>9</v>
      </c>
      <c r="OOF12075" s="18" t="s">
        <v>9</v>
      </c>
      <c r="OOG12075" s="18" t="s">
        <v>9</v>
      </c>
      <c r="OOH12075" s="18" t="s">
        <v>9</v>
      </c>
      <c r="OOI12075" s="18" t="s">
        <v>9</v>
      </c>
      <c r="OOJ12075" s="18" t="s">
        <v>9</v>
      </c>
      <c r="OOK12075" s="18" t="s">
        <v>9</v>
      </c>
      <c r="OOL12075" s="18" t="s">
        <v>9</v>
      </c>
      <c r="OOM12075" s="18" t="s">
        <v>9</v>
      </c>
      <c r="OON12075" s="18" t="s">
        <v>9</v>
      </c>
      <c r="OOO12075" s="18" t="s">
        <v>9</v>
      </c>
      <c r="OOP12075" s="18" t="s">
        <v>9</v>
      </c>
      <c r="OOQ12075" s="18" t="s">
        <v>9</v>
      </c>
      <c r="OOR12075" s="18" t="s">
        <v>9</v>
      </c>
      <c r="OOS12075" s="18" t="s">
        <v>9</v>
      </c>
      <c r="OOT12075" s="18" t="s">
        <v>9</v>
      </c>
      <c r="OOU12075" s="18" t="s">
        <v>9</v>
      </c>
      <c r="OOV12075" s="18" t="s">
        <v>9</v>
      </c>
      <c r="OOW12075" s="18" t="s">
        <v>9</v>
      </c>
      <c r="OOX12075" s="18" t="s">
        <v>9</v>
      </c>
      <c r="OOY12075" s="18" t="s">
        <v>9</v>
      </c>
      <c r="OOZ12075" s="18" t="s">
        <v>9</v>
      </c>
      <c r="OPA12075" s="18" t="s">
        <v>9</v>
      </c>
      <c r="OPB12075" s="18" t="s">
        <v>9</v>
      </c>
      <c r="OPC12075" s="18" t="s">
        <v>9</v>
      </c>
      <c r="OPD12075" s="18" t="s">
        <v>9</v>
      </c>
      <c r="OPE12075" s="18" t="s">
        <v>9</v>
      </c>
      <c r="OPF12075" s="18" t="s">
        <v>9</v>
      </c>
      <c r="OPG12075" s="18" t="s">
        <v>9</v>
      </c>
      <c r="OPH12075" s="18" t="s">
        <v>9</v>
      </c>
      <c r="OPI12075" s="18" t="s">
        <v>9</v>
      </c>
      <c r="OPJ12075" s="18" t="s">
        <v>9</v>
      </c>
      <c r="OPK12075" s="18" t="s">
        <v>9</v>
      </c>
      <c r="OPL12075" s="18" t="s">
        <v>9</v>
      </c>
      <c r="OPM12075" s="18" t="s">
        <v>9</v>
      </c>
      <c r="OPN12075" s="18" t="s">
        <v>9</v>
      </c>
      <c r="OPO12075" s="18" t="s">
        <v>9</v>
      </c>
      <c r="OPP12075" s="18" t="s">
        <v>9</v>
      </c>
      <c r="OPQ12075" s="18" t="s">
        <v>9</v>
      </c>
      <c r="OPR12075" s="18" t="s">
        <v>9</v>
      </c>
      <c r="OPS12075" s="18" t="s">
        <v>9</v>
      </c>
      <c r="OPT12075" s="18" t="s">
        <v>9</v>
      </c>
      <c r="OPU12075" s="18" t="s">
        <v>9</v>
      </c>
      <c r="OPV12075" s="18" t="s">
        <v>9</v>
      </c>
      <c r="OPW12075" s="18" t="s">
        <v>9</v>
      </c>
      <c r="OPX12075" s="18" t="s">
        <v>9</v>
      </c>
      <c r="OPY12075" s="18" t="s">
        <v>9</v>
      </c>
      <c r="OPZ12075" s="18" t="s">
        <v>9</v>
      </c>
      <c r="OQA12075" s="18" t="s">
        <v>9</v>
      </c>
      <c r="OQB12075" s="18" t="s">
        <v>9</v>
      </c>
      <c r="OQC12075" s="18" t="s">
        <v>9</v>
      </c>
      <c r="OQD12075" s="18" t="s">
        <v>9</v>
      </c>
      <c r="OQE12075" s="18" t="s">
        <v>9</v>
      </c>
      <c r="OQF12075" s="18" t="s">
        <v>9</v>
      </c>
      <c r="OQG12075" s="18" t="s">
        <v>9</v>
      </c>
      <c r="OQH12075" s="18" t="s">
        <v>9</v>
      </c>
      <c r="OQI12075" s="18" t="s">
        <v>9</v>
      </c>
      <c r="OQJ12075" s="18" t="s">
        <v>9</v>
      </c>
      <c r="OQK12075" s="18" t="s">
        <v>9</v>
      </c>
      <c r="OQL12075" s="18" t="s">
        <v>9</v>
      </c>
      <c r="OQM12075" s="18" t="s">
        <v>9</v>
      </c>
      <c r="OQN12075" s="18" t="s">
        <v>9</v>
      </c>
      <c r="OQO12075" s="18" t="s">
        <v>9</v>
      </c>
      <c r="OQP12075" s="18" t="s">
        <v>9</v>
      </c>
      <c r="OQQ12075" s="18" t="s">
        <v>9</v>
      </c>
      <c r="OQR12075" s="18" t="s">
        <v>9</v>
      </c>
      <c r="OQS12075" s="18" t="s">
        <v>9</v>
      </c>
      <c r="OQT12075" s="18" t="s">
        <v>9</v>
      </c>
      <c r="OQU12075" s="18" t="s">
        <v>9</v>
      </c>
      <c r="OQV12075" s="18" t="s">
        <v>9</v>
      </c>
      <c r="OQW12075" s="18" t="s">
        <v>9</v>
      </c>
      <c r="OQX12075" s="18" t="s">
        <v>9</v>
      </c>
      <c r="OQY12075" s="18" t="s">
        <v>9</v>
      </c>
      <c r="OQZ12075" s="18" t="s">
        <v>9</v>
      </c>
      <c r="ORA12075" s="18" t="s">
        <v>9</v>
      </c>
      <c r="ORB12075" s="18" t="s">
        <v>9</v>
      </c>
      <c r="ORC12075" s="18" t="s">
        <v>9</v>
      </c>
      <c r="ORD12075" s="18" t="s">
        <v>9</v>
      </c>
      <c r="ORE12075" s="18" t="s">
        <v>9</v>
      </c>
      <c r="ORF12075" s="18" t="s">
        <v>9</v>
      </c>
      <c r="ORG12075" s="18" t="s">
        <v>9</v>
      </c>
      <c r="ORH12075" s="18" t="s">
        <v>9</v>
      </c>
      <c r="ORI12075" s="18" t="s">
        <v>9</v>
      </c>
      <c r="ORJ12075" s="18" t="s">
        <v>9</v>
      </c>
      <c r="ORK12075" s="18" t="s">
        <v>9</v>
      </c>
      <c r="ORL12075" s="18" t="s">
        <v>9</v>
      </c>
      <c r="ORM12075" s="18" t="s">
        <v>9</v>
      </c>
      <c r="ORN12075" s="18" t="s">
        <v>9</v>
      </c>
      <c r="ORO12075" s="18" t="s">
        <v>9</v>
      </c>
      <c r="ORP12075" s="18" t="s">
        <v>9</v>
      </c>
      <c r="ORQ12075" s="18" t="s">
        <v>9</v>
      </c>
      <c r="ORR12075" s="18" t="s">
        <v>9</v>
      </c>
      <c r="ORS12075" s="18" t="s">
        <v>9</v>
      </c>
      <c r="ORT12075" s="18" t="s">
        <v>9</v>
      </c>
      <c r="ORU12075" s="18" t="s">
        <v>9</v>
      </c>
      <c r="ORV12075" s="18" t="s">
        <v>9</v>
      </c>
      <c r="ORW12075" s="18" t="s">
        <v>9</v>
      </c>
      <c r="ORX12075" s="18" t="s">
        <v>9</v>
      </c>
      <c r="ORY12075" s="18" t="s">
        <v>9</v>
      </c>
      <c r="ORZ12075" s="18" t="s">
        <v>9</v>
      </c>
      <c r="OSA12075" s="18" t="s">
        <v>9</v>
      </c>
      <c r="OSB12075" s="18" t="s">
        <v>9</v>
      </c>
      <c r="OSC12075" s="18" t="s">
        <v>9</v>
      </c>
      <c r="OSD12075" s="18" t="s">
        <v>9</v>
      </c>
      <c r="OSE12075" s="18" t="s">
        <v>9</v>
      </c>
      <c r="OSF12075" s="18" t="s">
        <v>9</v>
      </c>
      <c r="OSG12075" s="18" t="s">
        <v>9</v>
      </c>
      <c r="OSH12075" s="18" t="s">
        <v>9</v>
      </c>
      <c r="OSI12075" s="18" t="s">
        <v>9</v>
      </c>
      <c r="OSJ12075" s="18" t="s">
        <v>9</v>
      </c>
      <c r="OSK12075" s="18" t="s">
        <v>9</v>
      </c>
      <c r="OSL12075" s="18" t="s">
        <v>9</v>
      </c>
      <c r="OSM12075" s="18" t="s">
        <v>9</v>
      </c>
      <c r="OSN12075" s="18" t="s">
        <v>9</v>
      </c>
      <c r="OSO12075" s="18" t="s">
        <v>9</v>
      </c>
      <c r="OSP12075" s="18" t="s">
        <v>9</v>
      </c>
      <c r="OSQ12075" s="18" t="s">
        <v>9</v>
      </c>
      <c r="OSR12075" s="18" t="s">
        <v>9</v>
      </c>
      <c r="OSS12075" s="18" t="s">
        <v>9</v>
      </c>
      <c r="OST12075" s="18" t="s">
        <v>9</v>
      </c>
      <c r="OSU12075" s="18" t="s">
        <v>9</v>
      </c>
      <c r="OSV12075" s="18" t="s">
        <v>9</v>
      </c>
      <c r="OSW12075" s="18" t="s">
        <v>9</v>
      </c>
      <c r="OSX12075" s="18" t="s">
        <v>9</v>
      </c>
      <c r="OSY12075" s="18" t="s">
        <v>9</v>
      </c>
      <c r="OSZ12075" s="18" t="s">
        <v>9</v>
      </c>
      <c r="OTA12075" s="18" t="s">
        <v>9</v>
      </c>
      <c r="OTB12075" s="18" t="s">
        <v>9</v>
      </c>
      <c r="OTC12075" s="18" t="s">
        <v>9</v>
      </c>
      <c r="OTD12075" s="18" t="s">
        <v>9</v>
      </c>
      <c r="OTE12075" s="18" t="s">
        <v>9</v>
      </c>
      <c r="OTF12075" s="18" t="s">
        <v>9</v>
      </c>
      <c r="OTG12075" s="18" t="s">
        <v>9</v>
      </c>
      <c r="OTH12075" s="18" t="s">
        <v>9</v>
      </c>
      <c r="OTI12075" s="18" t="s">
        <v>9</v>
      </c>
      <c r="OTJ12075" s="18" t="s">
        <v>9</v>
      </c>
      <c r="OTK12075" s="18" t="s">
        <v>9</v>
      </c>
      <c r="OTL12075" s="18" t="s">
        <v>9</v>
      </c>
      <c r="OTM12075" s="18" t="s">
        <v>9</v>
      </c>
      <c r="OTN12075" s="18" t="s">
        <v>9</v>
      </c>
      <c r="OTO12075" s="18" t="s">
        <v>9</v>
      </c>
      <c r="OTP12075" s="18" t="s">
        <v>9</v>
      </c>
      <c r="OTQ12075" s="18" t="s">
        <v>9</v>
      </c>
      <c r="OTR12075" s="18" t="s">
        <v>9</v>
      </c>
      <c r="OTS12075" s="18" t="s">
        <v>9</v>
      </c>
      <c r="OTT12075" s="18" t="s">
        <v>9</v>
      </c>
      <c r="OTU12075" s="18" t="s">
        <v>9</v>
      </c>
      <c r="OTV12075" s="18" t="s">
        <v>9</v>
      </c>
      <c r="OTW12075" s="18" t="s">
        <v>9</v>
      </c>
      <c r="OTX12075" s="18" t="s">
        <v>9</v>
      </c>
      <c r="OTY12075" s="18" t="s">
        <v>9</v>
      </c>
      <c r="OTZ12075" s="18" t="s">
        <v>9</v>
      </c>
      <c r="OUA12075" s="18" t="s">
        <v>9</v>
      </c>
      <c r="OUB12075" s="18" t="s">
        <v>9</v>
      </c>
      <c r="OUC12075" s="18" t="s">
        <v>9</v>
      </c>
      <c r="OUD12075" s="18" t="s">
        <v>9</v>
      </c>
      <c r="OUE12075" s="18" t="s">
        <v>9</v>
      </c>
      <c r="OUF12075" s="18" t="s">
        <v>9</v>
      </c>
      <c r="OUG12075" s="18" t="s">
        <v>9</v>
      </c>
      <c r="OUH12075" s="18" t="s">
        <v>9</v>
      </c>
      <c r="OUI12075" s="18" t="s">
        <v>9</v>
      </c>
      <c r="OUJ12075" s="18" t="s">
        <v>9</v>
      </c>
      <c r="OUK12075" s="18" t="s">
        <v>9</v>
      </c>
      <c r="OUL12075" s="18" t="s">
        <v>9</v>
      </c>
      <c r="OUM12075" s="18" t="s">
        <v>9</v>
      </c>
      <c r="OUN12075" s="18" t="s">
        <v>9</v>
      </c>
      <c r="OUO12075" s="18" t="s">
        <v>9</v>
      </c>
      <c r="OUP12075" s="18" t="s">
        <v>9</v>
      </c>
      <c r="OUQ12075" s="18" t="s">
        <v>9</v>
      </c>
      <c r="OUR12075" s="18" t="s">
        <v>9</v>
      </c>
      <c r="OUS12075" s="18" t="s">
        <v>9</v>
      </c>
      <c r="OUT12075" s="18" t="s">
        <v>9</v>
      </c>
      <c r="OUU12075" s="18" t="s">
        <v>9</v>
      </c>
      <c r="OUV12075" s="18" t="s">
        <v>9</v>
      </c>
      <c r="OUW12075" s="18" t="s">
        <v>9</v>
      </c>
      <c r="OUX12075" s="18" t="s">
        <v>9</v>
      </c>
      <c r="OUY12075" s="18" t="s">
        <v>9</v>
      </c>
      <c r="OUZ12075" s="18" t="s">
        <v>9</v>
      </c>
      <c r="OVA12075" s="18" t="s">
        <v>9</v>
      </c>
      <c r="OVB12075" s="18" t="s">
        <v>9</v>
      </c>
      <c r="OVC12075" s="18" t="s">
        <v>9</v>
      </c>
      <c r="OVD12075" s="18" t="s">
        <v>9</v>
      </c>
      <c r="OVE12075" s="18" t="s">
        <v>9</v>
      </c>
      <c r="OVF12075" s="18" t="s">
        <v>9</v>
      </c>
      <c r="OVG12075" s="18" t="s">
        <v>9</v>
      </c>
      <c r="OVH12075" s="18" t="s">
        <v>9</v>
      </c>
      <c r="OVI12075" s="18" t="s">
        <v>9</v>
      </c>
      <c r="OVJ12075" s="18" t="s">
        <v>9</v>
      </c>
      <c r="OVK12075" s="18" t="s">
        <v>9</v>
      </c>
      <c r="OVL12075" s="18" t="s">
        <v>9</v>
      </c>
      <c r="OVM12075" s="18" t="s">
        <v>9</v>
      </c>
      <c r="OVN12075" s="18" t="s">
        <v>9</v>
      </c>
      <c r="OVO12075" s="18" t="s">
        <v>9</v>
      </c>
      <c r="OVP12075" s="18" t="s">
        <v>9</v>
      </c>
      <c r="OVQ12075" s="18" t="s">
        <v>9</v>
      </c>
      <c r="OVR12075" s="18" t="s">
        <v>9</v>
      </c>
      <c r="OVS12075" s="18" t="s">
        <v>9</v>
      </c>
      <c r="OVT12075" s="18" t="s">
        <v>9</v>
      </c>
      <c r="OVU12075" s="18" t="s">
        <v>9</v>
      </c>
      <c r="OVV12075" s="18" t="s">
        <v>9</v>
      </c>
      <c r="OVW12075" s="18" t="s">
        <v>9</v>
      </c>
      <c r="OVX12075" s="18" t="s">
        <v>9</v>
      </c>
      <c r="OVY12075" s="18" t="s">
        <v>9</v>
      </c>
      <c r="OVZ12075" s="18" t="s">
        <v>9</v>
      </c>
      <c r="OWA12075" s="18" t="s">
        <v>9</v>
      </c>
      <c r="OWB12075" s="18" t="s">
        <v>9</v>
      </c>
      <c r="OWC12075" s="18" t="s">
        <v>9</v>
      </c>
      <c r="OWD12075" s="18" t="s">
        <v>9</v>
      </c>
      <c r="OWE12075" s="18" t="s">
        <v>9</v>
      </c>
      <c r="OWF12075" s="18" t="s">
        <v>9</v>
      </c>
      <c r="OWG12075" s="18" t="s">
        <v>9</v>
      </c>
      <c r="OWH12075" s="18" t="s">
        <v>9</v>
      </c>
      <c r="OWI12075" s="18" t="s">
        <v>9</v>
      </c>
      <c r="OWJ12075" s="18" t="s">
        <v>9</v>
      </c>
      <c r="OWK12075" s="18" t="s">
        <v>9</v>
      </c>
      <c r="OWL12075" s="18" t="s">
        <v>9</v>
      </c>
      <c r="OWM12075" s="18" t="s">
        <v>9</v>
      </c>
      <c r="OWN12075" s="18" t="s">
        <v>9</v>
      </c>
      <c r="OWO12075" s="18" t="s">
        <v>9</v>
      </c>
      <c r="OWP12075" s="18" t="s">
        <v>9</v>
      </c>
      <c r="OWQ12075" s="18" t="s">
        <v>9</v>
      </c>
      <c r="OWR12075" s="18" t="s">
        <v>9</v>
      </c>
      <c r="OWS12075" s="18" t="s">
        <v>9</v>
      </c>
      <c r="OWT12075" s="18" t="s">
        <v>9</v>
      </c>
      <c r="OWU12075" s="18" t="s">
        <v>9</v>
      </c>
      <c r="OWV12075" s="18" t="s">
        <v>9</v>
      </c>
      <c r="OWW12075" s="18" t="s">
        <v>9</v>
      </c>
      <c r="OWX12075" s="18" t="s">
        <v>9</v>
      </c>
      <c r="OWY12075" s="18" t="s">
        <v>9</v>
      </c>
      <c r="OWZ12075" s="18" t="s">
        <v>9</v>
      </c>
      <c r="OXA12075" s="18" t="s">
        <v>9</v>
      </c>
      <c r="OXB12075" s="18" t="s">
        <v>9</v>
      </c>
      <c r="OXC12075" s="18" t="s">
        <v>9</v>
      </c>
      <c r="OXD12075" s="18" t="s">
        <v>9</v>
      </c>
      <c r="OXE12075" s="18" t="s">
        <v>9</v>
      </c>
      <c r="OXF12075" s="18" t="s">
        <v>9</v>
      </c>
      <c r="OXG12075" s="18" t="s">
        <v>9</v>
      </c>
      <c r="OXH12075" s="18" t="s">
        <v>9</v>
      </c>
      <c r="OXI12075" s="18" t="s">
        <v>9</v>
      </c>
      <c r="OXJ12075" s="18" t="s">
        <v>9</v>
      </c>
      <c r="OXK12075" s="18" t="s">
        <v>9</v>
      </c>
      <c r="OXL12075" s="18" t="s">
        <v>9</v>
      </c>
      <c r="OXM12075" s="18" t="s">
        <v>9</v>
      </c>
      <c r="OXN12075" s="18" t="s">
        <v>9</v>
      </c>
      <c r="OXO12075" s="18" t="s">
        <v>9</v>
      </c>
      <c r="OXP12075" s="18" t="s">
        <v>9</v>
      </c>
      <c r="OXQ12075" s="18" t="s">
        <v>9</v>
      </c>
      <c r="OXR12075" s="18" t="s">
        <v>9</v>
      </c>
      <c r="OXS12075" s="18" t="s">
        <v>9</v>
      </c>
      <c r="OXT12075" s="18" t="s">
        <v>9</v>
      </c>
      <c r="OXU12075" s="18" t="s">
        <v>9</v>
      </c>
      <c r="OXV12075" s="18" t="s">
        <v>9</v>
      </c>
      <c r="OXW12075" s="18" t="s">
        <v>9</v>
      </c>
      <c r="OXX12075" s="18" t="s">
        <v>9</v>
      </c>
      <c r="OXY12075" s="18" t="s">
        <v>9</v>
      </c>
      <c r="OXZ12075" s="18" t="s">
        <v>9</v>
      </c>
      <c r="OYA12075" s="18" t="s">
        <v>9</v>
      </c>
      <c r="OYB12075" s="18" t="s">
        <v>9</v>
      </c>
      <c r="OYC12075" s="18" t="s">
        <v>9</v>
      </c>
      <c r="OYD12075" s="18" t="s">
        <v>9</v>
      </c>
      <c r="OYE12075" s="18" t="s">
        <v>9</v>
      </c>
      <c r="OYF12075" s="18" t="s">
        <v>9</v>
      </c>
      <c r="OYG12075" s="18" t="s">
        <v>9</v>
      </c>
      <c r="OYH12075" s="18" t="s">
        <v>9</v>
      </c>
      <c r="OYI12075" s="18" t="s">
        <v>9</v>
      </c>
      <c r="OYJ12075" s="18" t="s">
        <v>9</v>
      </c>
      <c r="OYK12075" s="18" t="s">
        <v>9</v>
      </c>
      <c r="OYL12075" s="18" t="s">
        <v>9</v>
      </c>
      <c r="OYM12075" s="18" t="s">
        <v>9</v>
      </c>
      <c r="OYN12075" s="18" t="s">
        <v>9</v>
      </c>
      <c r="OYO12075" s="18" t="s">
        <v>9</v>
      </c>
      <c r="OYP12075" s="18" t="s">
        <v>9</v>
      </c>
      <c r="OYQ12075" s="18" t="s">
        <v>9</v>
      </c>
      <c r="OYR12075" s="18" t="s">
        <v>9</v>
      </c>
      <c r="OYS12075" s="18" t="s">
        <v>9</v>
      </c>
      <c r="OYT12075" s="18" t="s">
        <v>9</v>
      </c>
      <c r="OYU12075" s="18" t="s">
        <v>9</v>
      </c>
      <c r="OYV12075" s="18" t="s">
        <v>9</v>
      </c>
      <c r="OYW12075" s="18" t="s">
        <v>9</v>
      </c>
      <c r="OYX12075" s="18" t="s">
        <v>9</v>
      </c>
      <c r="OYY12075" s="18" t="s">
        <v>9</v>
      </c>
      <c r="OYZ12075" s="18" t="s">
        <v>9</v>
      </c>
      <c r="OZA12075" s="18" t="s">
        <v>9</v>
      </c>
      <c r="OZB12075" s="18" t="s">
        <v>9</v>
      </c>
      <c r="OZC12075" s="18" t="s">
        <v>9</v>
      </c>
      <c r="OZD12075" s="18" t="s">
        <v>9</v>
      </c>
      <c r="OZE12075" s="18" t="s">
        <v>9</v>
      </c>
      <c r="OZF12075" s="18" t="s">
        <v>9</v>
      </c>
      <c r="OZG12075" s="18" t="s">
        <v>9</v>
      </c>
      <c r="OZH12075" s="18" t="s">
        <v>9</v>
      </c>
      <c r="OZI12075" s="18" t="s">
        <v>9</v>
      </c>
      <c r="OZJ12075" s="18" t="s">
        <v>9</v>
      </c>
      <c r="OZK12075" s="18" t="s">
        <v>9</v>
      </c>
      <c r="OZL12075" s="18" t="s">
        <v>9</v>
      </c>
      <c r="OZM12075" s="18" t="s">
        <v>9</v>
      </c>
      <c r="OZN12075" s="18" t="s">
        <v>9</v>
      </c>
      <c r="OZO12075" s="18" t="s">
        <v>9</v>
      </c>
      <c r="OZP12075" s="18" t="s">
        <v>9</v>
      </c>
      <c r="OZQ12075" s="18" t="s">
        <v>9</v>
      </c>
      <c r="OZR12075" s="18" t="s">
        <v>9</v>
      </c>
      <c r="OZS12075" s="18" t="s">
        <v>9</v>
      </c>
      <c r="OZT12075" s="18" t="s">
        <v>9</v>
      </c>
      <c r="OZU12075" s="18" t="s">
        <v>9</v>
      </c>
      <c r="OZV12075" s="18" t="s">
        <v>9</v>
      </c>
      <c r="OZW12075" s="18" t="s">
        <v>9</v>
      </c>
      <c r="OZX12075" s="18" t="s">
        <v>9</v>
      </c>
      <c r="OZY12075" s="18" t="s">
        <v>9</v>
      </c>
      <c r="OZZ12075" s="18" t="s">
        <v>9</v>
      </c>
      <c r="PAA12075" s="18" t="s">
        <v>9</v>
      </c>
      <c r="PAB12075" s="18" t="s">
        <v>9</v>
      </c>
      <c r="PAC12075" s="18" t="s">
        <v>9</v>
      </c>
      <c r="PAD12075" s="18" t="s">
        <v>9</v>
      </c>
      <c r="PAE12075" s="18" t="s">
        <v>9</v>
      </c>
      <c r="PAF12075" s="18" t="s">
        <v>9</v>
      </c>
      <c r="PAG12075" s="18" t="s">
        <v>9</v>
      </c>
      <c r="PAH12075" s="18" t="s">
        <v>9</v>
      </c>
      <c r="PAI12075" s="18" t="s">
        <v>9</v>
      </c>
      <c r="PAJ12075" s="18" t="s">
        <v>9</v>
      </c>
      <c r="PAK12075" s="18" t="s">
        <v>9</v>
      </c>
      <c r="PAL12075" s="18" t="s">
        <v>9</v>
      </c>
      <c r="PAM12075" s="18" t="s">
        <v>9</v>
      </c>
      <c r="PAN12075" s="18" t="s">
        <v>9</v>
      </c>
      <c r="PAO12075" s="18" t="s">
        <v>9</v>
      </c>
      <c r="PAP12075" s="18" t="s">
        <v>9</v>
      </c>
      <c r="PAQ12075" s="18" t="s">
        <v>9</v>
      </c>
      <c r="PAR12075" s="18" t="s">
        <v>9</v>
      </c>
      <c r="PAS12075" s="18" t="s">
        <v>9</v>
      </c>
      <c r="PAT12075" s="18" t="s">
        <v>9</v>
      </c>
      <c r="PAU12075" s="18" t="s">
        <v>9</v>
      </c>
      <c r="PAV12075" s="18" t="s">
        <v>9</v>
      </c>
      <c r="PAW12075" s="18" t="s">
        <v>9</v>
      </c>
      <c r="PAX12075" s="18" t="s">
        <v>9</v>
      </c>
      <c r="PAY12075" s="18" t="s">
        <v>9</v>
      </c>
      <c r="PAZ12075" s="18" t="s">
        <v>9</v>
      </c>
      <c r="PBA12075" s="18" t="s">
        <v>9</v>
      </c>
      <c r="PBB12075" s="18" t="s">
        <v>9</v>
      </c>
      <c r="PBC12075" s="18" t="s">
        <v>9</v>
      </c>
      <c r="PBD12075" s="18" t="s">
        <v>9</v>
      </c>
      <c r="PBE12075" s="18" t="s">
        <v>9</v>
      </c>
      <c r="PBF12075" s="18" t="s">
        <v>9</v>
      </c>
      <c r="PBG12075" s="18" t="s">
        <v>9</v>
      </c>
      <c r="PBH12075" s="18" t="s">
        <v>9</v>
      </c>
      <c r="PBI12075" s="18" t="s">
        <v>9</v>
      </c>
      <c r="PBJ12075" s="18" t="s">
        <v>9</v>
      </c>
      <c r="PBK12075" s="18" t="s">
        <v>9</v>
      </c>
      <c r="PBL12075" s="18" t="s">
        <v>9</v>
      </c>
      <c r="PBM12075" s="18" t="s">
        <v>9</v>
      </c>
      <c r="PBN12075" s="18" t="s">
        <v>9</v>
      </c>
      <c r="PBO12075" s="18" t="s">
        <v>9</v>
      </c>
      <c r="PBP12075" s="18" t="s">
        <v>9</v>
      </c>
      <c r="PBQ12075" s="18" t="s">
        <v>9</v>
      </c>
      <c r="PBR12075" s="18" t="s">
        <v>9</v>
      </c>
      <c r="PBS12075" s="18" t="s">
        <v>9</v>
      </c>
      <c r="PBT12075" s="18" t="s">
        <v>9</v>
      </c>
      <c r="PBU12075" s="18" t="s">
        <v>9</v>
      </c>
      <c r="PBV12075" s="18" t="s">
        <v>9</v>
      </c>
      <c r="PBW12075" s="18" t="s">
        <v>9</v>
      </c>
      <c r="PBX12075" s="18" t="s">
        <v>9</v>
      </c>
      <c r="PBY12075" s="18" t="s">
        <v>9</v>
      </c>
      <c r="PBZ12075" s="18" t="s">
        <v>9</v>
      </c>
      <c r="PCA12075" s="18" t="s">
        <v>9</v>
      </c>
      <c r="PCB12075" s="18" t="s">
        <v>9</v>
      </c>
      <c r="PCC12075" s="18" t="s">
        <v>9</v>
      </c>
      <c r="PCD12075" s="18" t="s">
        <v>9</v>
      </c>
      <c r="PCE12075" s="18" t="s">
        <v>9</v>
      </c>
      <c r="PCF12075" s="18" t="s">
        <v>9</v>
      </c>
      <c r="PCG12075" s="18" t="s">
        <v>9</v>
      </c>
      <c r="PCH12075" s="18" t="s">
        <v>9</v>
      </c>
      <c r="PCI12075" s="18" t="s">
        <v>9</v>
      </c>
      <c r="PCJ12075" s="18" t="s">
        <v>9</v>
      </c>
      <c r="PCK12075" s="18" t="s">
        <v>9</v>
      </c>
      <c r="PCL12075" s="18" t="s">
        <v>9</v>
      </c>
      <c r="PCM12075" s="18" t="s">
        <v>9</v>
      </c>
      <c r="PCN12075" s="18" t="s">
        <v>9</v>
      </c>
      <c r="PCO12075" s="18" t="s">
        <v>9</v>
      </c>
      <c r="PCP12075" s="18" t="s">
        <v>9</v>
      </c>
      <c r="PCQ12075" s="18" t="s">
        <v>9</v>
      </c>
      <c r="PCR12075" s="18" t="s">
        <v>9</v>
      </c>
      <c r="PCS12075" s="18" t="s">
        <v>9</v>
      </c>
      <c r="PCT12075" s="18" t="s">
        <v>9</v>
      </c>
      <c r="PCU12075" s="18" t="s">
        <v>9</v>
      </c>
      <c r="PCV12075" s="18" t="s">
        <v>9</v>
      </c>
      <c r="PCW12075" s="18" t="s">
        <v>9</v>
      </c>
      <c r="PCX12075" s="18" t="s">
        <v>9</v>
      </c>
      <c r="PCY12075" s="18" t="s">
        <v>9</v>
      </c>
      <c r="PCZ12075" s="18" t="s">
        <v>9</v>
      </c>
      <c r="PDA12075" s="18" t="s">
        <v>9</v>
      </c>
      <c r="PDB12075" s="18" t="s">
        <v>9</v>
      </c>
      <c r="PDC12075" s="18" t="s">
        <v>9</v>
      </c>
      <c r="PDD12075" s="18" t="s">
        <v>9</v>
      </c>
      <c r="PDE12075" s="18" t="s">
        <v>9</v>
      </c>
      <c r="PDF12075" s="18" t="s">
        <v>9</v>
      </c>
      <c r="PDG12075" s="18" t="s">
        <v>9</v>
      </c>
      <c r="PDH12075" s="18" t="s">
        <v>9</v>
      </c>
      <c r="PDI12075" s="18" t="s">
        <v>9</v>
      </c>
      <c r="PDJ12075" s="18" t="s">
        <v>9</v>
      </c>
      <c r="PDK12075" s="18" t="s">
        <v>9</v>
      </c>
      <c r="PDL12075" s="18" t="s">
        <v>9</v>
      </c>
      <c r="PDM12075" s="18" t="s">
        <v>9</v>
      </c>
      <c r="PDN12075" s="18" t="s">
        <v>9</v>
      </c>
      <c r="PDO12075" s="18" t="s">
        <v>9</v>
      </c>
      <c r="PDP12075" s="18" t="s">
        <v>9</v>
      </c>
      <c r="PDQ12075" s="18" t="s">
        <v>9</v>
      </c>
      <c r="PDR12075" s="18" t="s">
        <v>9</v>
      </c>
      <c r="PDS12075" s="18" t="s">
        <v>9</v>
      </c>
      <c r="PDT12075" s="18" t="s">
        <v>9</v>
      </c>
      <c r="PDU12075" s="18" t="s">
        <v>9</v>
      </c>
      <c r="PDV12075" s="18" t="s">
        <v>9</v>
      </c>
      <c r="PDW12075" s="18" t="s">
        <v>9</v>
      </c>
      <c r="PDX12075" s="18" t="s">
        <v>9</v>
      </c>
      <c r="PDY12075" s="18" t="s">
        <v>9</v>
      </c>
      <c r="PDZ12075" s="18" t="s">
        <v>9</v>
      </c>
      <c r="PEA12075" s="18" t="s">
        <v>9</v>
      </c>
      <c r="PEB12075" s="18" t="s">
        <v>9</v>
      </c>
      <c r="PEC12075" s="18" t="s">
        <v>9</v>
      </c>
      <c r="PED12075" s="18" t="s">
        <v>9</v>
      </c>
      <c r="PEE12075" s="18" t="s">
        <v>9</v>
      </c>
      <c r="PEF12075" s="18" t="s">
        <v>9</v>
      </c>
      <c r="PEG12075" s="18" t="s">
        <v>9</v>
      </c>
      <c r="PEH12075" s="18" t="s">
        <v>9</v>
      </c>
      <c r="PEI12075" s="18" t="s">
        <v>9</v>
      </c>
      <c r="PEJ12075" s="18" t="s">
        <v>9</v>
      </c>
      <c r="PEK12075" s="18" t="s">
        <v>9</v>
      </c>
      <c r="PEL12075" s="18" t="s">
        <v>9</v>
      </c>
      <c r="PEM12075" s="18" t="s">
        <v>9</v>
      </c>
      <c r="PEN12075" s="18" t="s">
        <v>9</v>
      </c>
      <c r="PEO12075" s="18" t="s">
        <v>9</v>
      </c>
      <c r="PEP12075" s="18" t="s">
        <v>9</v>
      </c>
      <c r="PEQ12075" s="18" t="s">
        <v>9</v>
      </c>
      <c r="PER12075" s="18" t="s">
        <v>9</v>
      </c>
      <c r="PES12075" s="18" t="s">
        <v>9</v>
      </c>
      <c r="PET12075" s="18" t="s">
        <v>9</v>
      </c>
      <c r="PEU12075" s="18" t="s">
        <v>9</v>
      </c>
      <c r="PEV12075" s="18" t="s">
        <v>9</v>
      </c>
      <c r="PEW12075" s="18" t="s">
        <v>9</v>
      </c>
      <c r="PEX12075" s="18" t="s">
        <v>9</v>
      </c>
      <c r="PEY12075" s="18" t="s">
        <v>9</v>
      </c>
      <c r="PEZ12075" s="18" t="s">
        <v>9</v>
      </c>
      <c r="PFA12075" s="18" t="s">
        <v>9</v>
      </c>
      <c r="PFB12075" s="18" t="s">
        <v>9</v>
      </c>
      <c r="PFC12075" s="18" t="s">
        <v>9</v>
      </c>
      <c r="PFD12075" s="18" t="s">
        <v>9</v>
      </c>
      <c r="PFE12075" s="18" t="s">
        <v>9</v>
      </c>
      <c r="PFF12075" s="18" t="s">
        <v>9</v>
      </c>
      <c r="PFG12075" s="18" t="s">
        <v>9</v>
      </c>
      <c r="PFH12075" s="18" t="s">
        <v>9</v>
      </c>
      <c r="PFI12075" s="18" t="s">
        <v>9</v>
      </c>
      <c r="PFJ12075" s="18" t="s">
        <v>9</v>
      </c>
      <c r="PFK12075" s="18" t="s">
        <v>9</v>
      </c>
      <c r="PFL12075" s="18" t="s">
        <v>9</v>
      </c>
      <c r="PFM12075" s="18" t="s">
        <v>9</v>
      </c>
      <c r="PFN12075" s="18" t="s">
        <v>9</v>
      </c>
      <c r="PFO12075" s="18" t="s">
        <v>9</v>
      </c>
      <c r="PFP12075" s="18" t="s">
        <v>9</v>
      </c>
      <c r="PFQ12075" s="18" t="s">
        <v>9</v>
      </c>
      <c r="PFR12075" s="18" t="s">
        <v>9</v>
      </c>
      <c r="PFS12075" s="18" t="s">
        <v>9</v>
      </c>
      <c r="PFT12075" s="18" t="s">
        <v>9</v>
      </c>
      <c r="PFU12075" s="18" t="s">
        <v>9</v>
      </c>
      <c r="PFV12075" s="18" t="s">
        <v>9</v>
      </c>
      <c r="PFW12075" s="18" t="s">
        <v>9</v>
      </c>
      <c r="PFX12075" s="18" t="s">
        <v>9</v>
      </c>
      <c r="PFY12075" s="18" t="s">
        <v>9</v>
      </c>
      <c r="PFZ12075" s="18" t="s">
        <v>9</v>
      </c>
      <c r="PGA12075" s="18" t="s">
        <v>9</v>
      </c>
      <c r="PGB12075" s="18" t="s">
        <v>9</v>
      </c>
      <c r="PGC12075" s="18" t="s">
        <v>9</v>
      </c>
      <c r="PGD12075" s="18" t="s">
        <v>9</v>
      </c>
      <c r="PGE12075" s="18" t="s">
        <v>9</v>
      </c>
      <c r="PGF12075" s="18" t="s">
        <v>9</v>
      </c>
      <c r="PGG12075" s="18" t="s">
        <v>9</v>
      </c>
      <c r="PGH12075" s="18" t="s">
        <v>9</v>
      </c>
      <c r="PGI12075" s="18" t="s">
        <v>9</v>
      </c>
      <c r="PGJ12075" s="18" t="s">
        <v>9</v>
      </c>
      <c r="PGK12075" s="18" t="s">
        <v>9</v>
      </c>
      <c r="PGL12075" s="18" t="s">
        <v>9</v>
      </c>
      <c r="PGM12075" s="18" t="s">
        <v>9</v>
      </c>
      <c r="PGN12075" s="18" t="s">
        <v>9</v>
      </c>
      <c r="PGO12075" s="18" t="s">
        <v>9</v>
      </c>
      <c r="PGP12075" s="18" t="s">
        <v>9</v>
      </c>
      <c r="PGQ12075" s="18" t="s">
        <v>9</v>
      </c>
      <c r="PGR12075" s="18" t="s">
        <v>9</v>
      </c>
      <c r="PGS12075" s="18" t="s">
        <v>9</v>
      </c>
      <c r="PGT12075" s="18" t="s">
        <v>9</v>
      </c>
      <c r="PGU12075" s="18" t="s">
        <v>9</v>
      </c>
      <c r="PGV12075" s="18" t="s">
        <v>9</v>
      </c>
      <c r="PGW12075" s="18" t="s">
        <v>9</v>
      </c>
      <c r="PGX12075" s="18" t="s">
        <v>9</v>
      </c>
      <c r="PGY12075" s="18" t="s">
        <v>9</v>
      </c>
      <c r="PGZ12075" s="18" t="s">
        <v>9</v>
      </c>
      <c r="PHA12075" s="18" t="s">
        <v>9</v>
      </c>
      <c r="PHB12075" s="18" t="s">
        <v>9</v>
      </c>
      <c r="PHC12075" s="18" t="s">
        <v>9</v>
      </c>
      <c r="PHD12075" s="18" t="s">
        <v>9</v>
      </c>
      <c r="PHE12075" s="18" t="s">
        <v>9</v>
      </c>
      <c r="PHF12075" s="18" t="s">
        <v>9</v>
      </c>
      <c r="PHG12075" s="18" t="s">
        <v>9</v>
      </c>
      <c r="PHH12075" s="18" t="s">
        <v>9</v>
      </c>
      <c r="PHI12075" s="18" t="s">
        <v>9</v>
      </c>
      <c r="PHJ12075" s="18" t="s">
        <v>9</v>
      </c>
      <c r="PHK12075" s="18" t="s">
        <v>9</v>
      </c>
      <c r="PHL12075" s="18" t="s">
        <v>9</v>
      </c>
      <c r="PHM12075" s="18" t="s">
        <v>9</v>
      </c>
      <c r="PHN12075" s="18" t="s">
        <v>9</v>
      </c>
      <c r="PHO12075" s="18" t="s">
        <v>9</v>
      </c>
      <c r="PHP12075" s="18" t="s">
        <v>9</v>
      </c>
      <c r="PHQ12075" s="18" t="s">
        <v>9</v>
      </c>
      <c r="PHR12075" s="18" t="s">
        <v>9</v>
      </c>
      <c r="PHS12075" s="18" t="s">
        <v>9</v>
      </c>
      <c r="PHT12075" s="18" t="s">
        <v>9</v>
      </c>
      <c r="PHU12075" s="18" t="s">
        <v>9</v>
      </c>
      <c r="PHV12075" s="18" t="s">
        <v>9</v>
      </c>
      <c r="PHW12075" s="18" t="s">
        <v>9</v>
      </c>
      <c r="PHX12075" s="18" t="s">
        <v>9</v>
      </c>
      <c r="PHY12075" s="18" t="s">
        <v>9</v>
      </c>
      <c r="PHZ12075" s="18" t="s">
        <v>9</v>
      </c>
      <c r="PIA12075" s="18" t="s">
        <v>9</v>
      </c>
      <c r="PIB12075" s="18" t="s">
        <v>9</v>
      </c>
      <c r="PIC12075" s="18" t="s">
        <v>9</v>
      </c>
      <c r="PID12075" s="18" t="s">
        <v>9</v>
      </c>
      <c r="PIE12075" s="18" t="s">
        <v>9</v>
      </c>
      <c r="PIF12075" s="18" t="s">
        <v>9</v>
      </c>
      <c r="PIG12075" s="18" t="s">
        <v>9</v>
      </c>
      <c r="PIH12075" s="18" t="s">
        <v>9</v>
      </c>
      <c r="PII12075" s="18" t="s">
        <v>9</v>
      </c>
      <c r="PIJ12075" s="18" t="s">
        <v>9</v>
      </c>
      <c r="PIK12075" s="18" t="s">
        <v>9</v>
      </c>
      <c r="PIL12075" s="18" t="s">
        <v>9</v>
      </c>
      <c r="PIM12075" s="18" t="s">
        <v>9</v>
      </c>
      <c r="PIN12075" s="18" t="s">
        <v>9</v>
      </c>
      <c r="PIO12075" s="18" t="s">
        <v>9</v>
      </c>
      <c r="PIP12075" s="18" t="s">
        <v>9</v>
      </c>
      <c r="PIQ12075" s="18" t="s">
        <v>9</v>
      </c>
      <c r="PIR12075" s="18" t="s">
        <v>9</v>
      </c>
      <c r="PIS12075" s="18" t="s">
        <v>9</v>
      </c>
      <c r="PIT12075" s="18" t="s">
        <v>9</v>
      </c>
      <c r="PIU12075" s="18" t="s">
        <v>9</v>
      </c>
      <c r="PIV12075" s="18" t="s">
        <v>9</v>
      </c>
      <c r="PIW12075" s="18" t="s">
        <v>9</v>
      </c>
      <c r="PIX12075" s="18" t="s">
        <v>9</v>
      </c>
      <c r="PIY12075" s="18" t="s">
        <v>9</v>
      </c>
      <c r="PIZ12075" s="18" t="s">
        <v>9</v>
      </c>
      <c r="PJA12075" s="18" t="s">
        <v>9</v>
      </c>
      <c r="PJB12075" s="18" t="s">
        <v>9</v>
      </c>
      <c r="PJC12075" s="18" t="s">
        <v>9</v>
      </c>
      <c r="PJD12075" s="18" t="s">
        <v>9</v>
      </c>
      <c r="PJE12075" s="18" t="s">
        <v>9</v>
      </c>
      <c r="PJF12075" s="18" t="s">
        <v>9</v>
      </c>
      <c r="PJG12075" s="18" t="s">
        <v>9</v>
      </c>
      <c r="PJH12075" s="18" t="s">
        <v>9</v>
      </c>
      <c r="PJI12075" s="18" t="s">
        <v>9</v>
      </c>
      <c r="PJJ12075" s="18" t="s">
        <v>9</v>
      </c>
      <c r="PJK12075" s="18" t="s">
        <v>9</v>
      </c>
      <c r="PJL12075" s="18" t="s">
        <v>9</v>
      </c>
      <c r="PJM12075" s="18" t="s">
        <v>9</v>
      </c>
      <c r="PJN12075" s="18" t="s">
        <v>9</v>
      </c>
      <c r="PJO12075" s="18" t="s">
        <v>9</v>
      </c>
      <c r="PJP12075" s="18" t="s">
        <v>9</v>
      </c>
      <c r="PJQ12075" s="18" t="s">
        <v>9</v>
      </c>
      <c r="PJR12075" s="18" t="s">
        <v>9</v>
      </c>
      <c r="PJS12075" s="18" t="s">
        <v>9</v>
      </c>
      <c r="PJT12075" s="18" t="s">
        <v>9</v>
      </c>
      <c r="PJU12075" s="18" t="s">
        <v>9</v>
      </c>
      <c r="PJV12075" s="18" t="s">
        <v>9</v>
      </c>
      <c r="PJW12075" s="18" t="s">
        <v>9</v>
      </c>
      <c r="PJX12075" s="18" t="s">
        <v>9</v>
      </c>
      <c r="PJY12075" s="18" t="s">
        <v>9</v>
      </c>
      <c r="PJZ12075" s="18" t="s">
        <v>9</v>
      </c>
      <c r="PKA12075" s="18" t="s">
        <v>9</v>
      </c>
      <c r="PKB12075" s="18" t="s">
        <v>9</v>
      </c>
      <c r="PKC12075" s="18" t="s">
        <v>9</v>
      </c>
      <c r="PKD12075" s="18" t="s">
        <v>9</v>
      </c>
      <c r="PKE12075" s="18" t="s">
        <v>9</v>
      </c>
      <c r="PKF12075" s="18" t="s">
        <v>9</v>
      </c>
      <c r="PKG12075" s="18" t="s">
        <v>9</v>
      </c>
      <c r="PKH12075" s="18" t="s">
        <v>9</v>
      </c>
      <c r="PKI12075" s="18" t="s">
        <v>9</v>
      </c>
      <c r="PKJ12075" s="18" t="s">
        <v>9</v>
      </c>
      <c r="PKK12075" s="18" t="s">
        <v>9</v>
      </c>
      <c r="PKL12075" s="18" t="s">
        <v>9</v>
      </c>
      <c r="PKM12075" s="18" t="s">
        <v>9</v>
      </c>
      <c r="PKN12075" s="18" t="s">
        <v>9</v>
      </c>
      <c r="PKO12075" s="18" t="s">
        <v>9</v>
      </c>
      <c r="PKP12075" s="18" t="s">
        <v>9</v>
      </c>
      <c r="PKQ12075" s="18" t="s">
        <v>9</v>
      </c>
      <c r="PKR12075" s="18" t="s">
        <v>9</v>
      </c>
      <c r="PKS12075" s="18" t="s">
        <v>9</v>
      </c>
      <c r="PKT12075" s="18" t="s">
        <v>9</v>
      </c>
      <c r="PKU12075" s="18" t="s">
        <v>9</v>
      </c>
      <c r="PKV12075" s="18" t="s">
        <v>9</v>
      </c>
      <c r="PKW12075" s="18" t="s">
        <v>9</v>
      </c>
      <c r="PKX12075" s="18" t="s">
        <v>9</v>
      </c>
      <c r="PKY12075" s="18" t="s">
        <v>9</v>
      </c>
      <c r="PKZ12075" s="18" t="s">
        <v>9</v>
      </c>
      <c r="PLA12075" s="18" t="s">
        <v>9</v>
      </c>
      <c r="PLB12075" s="18" t="s">
        <v>9</v>
      </c>
      <c r="PLC12075" s="18" t="s">
        <v>9</v>
      </c>
      <c r="PLD12075" s="18" t="s">
        <v>9</v>
      </c>
      <c r="PLE12075" s="18" t="s">
        <v>9</v>
      </c>
      <c r="PLF12075" s="18" t="s">
        <v>9</v>
      </c>
      <c r="PLG12075" s="18" t="s">
        <v>9</v>
      </c>
      <c r="PLH12075" s="18" t="s">
        <v>9</v>
      </c>
      <c r="PLI12075" s="18" t="s">
        <v>9</v>
      </c>
      <c r="PLJ12075" s="18" t="s">
        <v>9</v>
      </c>
      <c r="PLK12075" s="18" t="s">
        <v>9</v>
      </c>
      <c r="PLL12075" s="18" t="s">
        <v>9</v>
      </c>
      <c r="PLM12075" s="18" t="s">
        <v>9</v>
      </c>
      <c r="PLN12075" s="18" t="s">
        <v>9</v>
      </c>
      <c r="PLO12075" s="18" t="s">
        <v>9</v>
      </c>
      <c r="PLP12075" s="18" t="s">
        <v>9</v>
      </c>
      <c r="PLQ12075" s="18" t="s">
        <v>9</v>
      </c>
      <c r="PLR12075" s="18" t="s">
        <v>9</v>
      </c>
      <c r="PLS12075" s="18" t="s">
        <v>9</v>
      </c>
      <c r="PLT12075" s="18" t="s">
        <v>9</v>
      </c>
      <c r="PLU12075" s="18" t="s">
        <v>9</v>
      </c>
      <c r="PLV12075" s="18" t="s">
        <v>9</v>
      </c>
      <c r="PLW12075" s="18" t="s">
        <v>9</v>
      </c>
      <c r="PLX12075" s="18" t="s">
        <v>9</v>
      </c>
      <c r="PLY12075" s="18" t="s">
        <v>9</v>
      </c>
      <c r="PLZ12075" s="18" t="s">
        <v>9</v>
      </c>
      <c r="PMA12075" s="18" t="s">
        <v>9</v>
      </c>
      <c r="PMB12075" s="18" t="s">
        <v>9</v>
      </c>
      <c r="PMC12075" s="18" t="s">
        <v>9</v>
      </c>
      <c r="PMD12075" s="18" t="s">
        <v>9</v>
      </c>
      <c r="PME12075" s="18" t="s">
        <v>9</v>
      </c>
      <c r="PMF12075" s="18" t="s">
        <v>9</v>
      </c>
      <c r="PMG12075" s="18" t="s">
        <v>9</v>
      </c>
      <c r="PMH12075" s="18" t="s">
        <v>9</v>
      </c>
      <c r="PMI12075" s="18" t="s">
        <v>9</v>
      </c>
      <c r="PMJ12075" s="18" t="s">
        <v>9</v>
      </c>
      <c r="PMK12075" s="18" t="s">
        <v>9</v>
      </c>
      <c r="PML12075" s="18" t="s">
        <v>9</v>
      </c>
      <c r="PMM12075" s="18" t="s">
        <v>9</v>
      </c>
      <c r="PMN12075" s="18" t="s">
        <v>9</v>
      </c>
      <c r="PMO12075" s="18" t="s">
        <v>9</v>
      </c>
      <c r="PMP12075" s="18" t="s">
        <v>9</v>
      </c>
      <c r="PMQ12075" s="18" t="s">
        <v>9</v>
      </c>
      <c r="PMR12075" s="18" t="s">
        <v>9</v>
      </c>
      <c r="PMS12075" s="18" t="s">
        <v>9</v>
      </c>
      <c r="PMT12075" s="18" t="s">
        <v>9</v>
      </c>
      <c r="PMU12075" s="18" t="s">
        <v>9</v>
      </c>
      <c r="PMV12075" s="18" t="s">
        <v>9</v>
      </c>
      <c r="PMW12075" s="18" t="s">
        <v>9</v>
      </c>
      <c r="PMX12075" s="18" t="s">
        <v>9</v>
      </c>
      <c r="PMY12075" s="18" t="s">
        <v>9</v>
      </c>
      <c r="PMZ12075" s="18" t="s">
        <v>9</v>
      </c>
      <c r="PNA12075" s="18" t="s">
        <v>9</v>
      </c>
      <c r="PNB12075" s="18" t="s">
        <v>9</v>
      </c>
      <c r="PNC12075" s="18" t="s">
        <v>9</v>
      </c>
      <c r="PND12075" s="18" t="s">
        <v>9</v>
      </c>
      <c r="PNE12075" s="18" t="s">
        <v>9</v>
      </c>
      <c r="PNF12075" s="18" t="s">
        <v>9</v>
      </c>
      <c r="PNG12075" s="18" t="s">
        <v>9</v>
      </c>
      <c r="PNH12075" s="18" t="s">
        <v>9</v>
      </c>
      <c r="PNI12075" s="18" t="s">
        <v>9</v>
      </c>
      <c r="PNJ12075" s="18" t="s">
        <v>9</v>
      </c>
      <c r="PNK12075" s="18" t="s">
        <v>9</v>
      </c>
      <c r="PNL12075" s="18" t="s">
        <v>9</v>
      </c>
      <c r="PNM12075" s="18" t="s">
        <v>9</v>
      </c>
      <c r="PNN12075" s="18" t="s">
        <v>9</v>
      </c>
      <c r="PNO12075" s="18" t="s">
        <v>9</v>
      </c>
      <c r="PNP12075" s="18" t="s">
        <v>9</v>
      </c>
      <c r="PNQ12075" s="18" t="s">
        <v>9</v>
      </c>
      <c r="PNR12075" s="18" t="s">
        <v>9</v>
      </c>
      <c r="PNS12075" s="18" t="s">
        <v>9</v>
      </c>
      <c r="PNT12075" s="18" t="s">
        <v>9</v>
      </c>
      <c r="PNU12075" s="18" t="s">
        <v>9</v>
      </c>
      <c r="PNV12075" s="18" t="s">
        <v>9</v>
      </c>
      <c r="PNW12075" s="18" t="s">
        <v>9</v>
      </c>
      <c r="PNX12075" s="18" t="s">
        <v>9</v>
      </c>
      <c r="PNY12075" s="18" t="s">
        <v>9</v>
      </c>
      <c r="PNZ12075" s="18" t="s">
        <v>9</v>
      </c>
      <c r="POA12075" s="18" t="s">
        <v>9</v>
      </c>
      <c r="POB12075" s="18" t="s">
        <v>9</v>
      </c>
      <c r="POC12075" s="18" t="s">
        <v>9</v>
      </c>
      <c r="POD12075" s="18" t="s">
        <v>9</v>
      </c>
      <c r="POE12075" s="18" t="s">
        <v>9</v>
      </c>
      <c r="POF12075" s="18" t="s">
        <v>9</v>
      </c>
      <c r="POG12075" s="18" t="s">
        <v>9</v>
      </c>
      <c r="POH12075" s="18" t="s">
        <v>9</v>
      </c>
      <c r="POI12075" s="18" t="s">
        <v>9</v>
      </c>
      <c r="POJ12075" s="18" t="s">
        <v>9</v>
      </c>
      <c r="POK12075" s="18" t="s">
        <v>9</v>
      </c>
      <c r="POL12075" s="18" t="s">
        <v>9</v>
      </c>
      <c r="POM12075" s="18" t="s">
        <v>9</v>
      </c>
      <c r="PON12075" s="18" t="s">
        <v>9</v>
      </c>
      <c r="POO12075" s="18" t="s">
        <v>9</v>
      </c>
      <c r="POP12075" s="18" t="s">
        <v>9</v>
      </c>
      <c r="POQ12075" s="18" t="s">
        <v>9</v>
      </c>
      <c r="POR12075" s="18" t="s">
        <v>9</v>
      </c>
      <c r="POS12075" s="18" t="s">
        <v>9</v>
      </c>
      <c r="POT12075" s="18" t="s">
        <v>9</v>
      </c>
      <c r="POU12075" s="18" t="s">
        <v>9</v>
      </c>
      <c r="POV12075" s="18" t="s">
        <v>9</v>
      </c>
      <c r="POW12075" s="18" t="s">
        <v>9</v>
      </c>
      <c r="POX12075" s="18" t="s">
        <v>9</v>
      </c>
      <c r="POY12075" s="18" t="s">
        <v>9</v>
      </c>
      <c r="POZ12075" s="18" t="s">
        <v>9</v>
      </c>
      <c r="PPA12075" s="18" t="s">
        <v>9</v>
      </c>
      <c r="PPB12075" s="18" t="s">
        <v>9</v>
      </c>
      <c r="PPC12075" s="18" t="s">
        <v>9</v>
      </c>
      <c r="PPD12075" s="18" t="s">
        <v>9</v>
      </c>
      <c r="PPE12075" s="18" t="s">
        <v>9</v>
      </c>
      <c r="PPF12075" s="18" t="s">
        <v>9</v>
      </c>
      <c r="PPG12075" s="18" t="s">
        <v>9</v>
      </c>
      <c r="PPH12075" s="18" t="s">
        <v>9</v>
      </c>
      <c r="PPI12075" s="18" t="s">
        <v>9</v>
      </c>
      <c r="PPJ12075" s="18" t="s">
        <v>9</v>
      </c>
      <c r="PPK12075" s="18" t="s">
        <v>9</v>
      </c>
      <c r="PPL12075" s="18" t="s">
        <v>9</v>
      </c>
      <c r="PPM12075" s="18" t="s">
        <v>9</v>
      </c>
      <c r="PPN12075" s="18" t="s">
        <v>9</v>
      </c>
      <c r="PPO12075" s="18" t="s">
        <v>9</v>
      </c>
      <c r="PPP12075" s="18" t="s">
        <v>9</v>
      </c>
      <c r="PPQ12075" s="18" t="s">
        <v>9</v>
      </c>
      <c r="PPR12075" s="18" t="s">
        <v>9</v>
      </c>
      <c r="PPS12075" s="18" t="s">
        <v>9</v>
      </c>
      <c r="PPT12075" s="18" t="s">
        <v>9</v>
      </c>
      <c r="PPU12075" s="18" t="s">
        <v>9</v>
      </c>
      <c r="PPV12075" s="18" t="s">
        <v>9</v>
      </c>
      <c r="PPW12075" s="18" t="s">
        <v>9</v>
      </c>
      <c r="PPX12075" s="18" t="s">
        <v>9</v>
      </c>
      <c r="PPY12075" s="18" t="s">
        <v>9</v>
      </c>
      <c r="PPZ12075" s="18" t="s">
        <v>9</v>
      </c>
      <c r="PQA12075" s="18" t="s">
        <v>9</v>
      </c>
      <c r="PQB12075" s="18" t="s">
        <v>9</v>
      </c>
      <c r="PQC12075" s="18" t="s">
        <v>9</v>
      </c>
      <c r="PQD12075" s="18" t="s">
        <v>9</v>
      </c>
      <c r="PQE12075" s="18" t="s">
        <v>9</v>
      </c>
      <c r="PQF12075" s="18" t="s">
        <v>9</v>
      </c>
      <c r="PQG12075" s="18" t="s">
        <v>9</v>
      </c>
      <c r="PQH12075" s="18" t="s">
        <v>9</v>
      </c>
      <c r="PQI12075" s="18" t="s">
        <v>9</v>
      </c>
      <c r="PQJ12075" s="18" t="s">
        <v>9</v>
      </c>
      <c r="PQK12075" s="18" t="s">
        <v>9</v>
      </c>
      <c r="PQL12075" s="18" t="s">
        <v>9</v>
      </c>
      <c r="PQM12075" s="18" t="s">
        <v>9</v>
      </c>
      <c r="PQN12075" s="18" t="s">
        <v>9</v>
      </c>
      <c r="PQO12075" s="18" t="s">
        <v>9</v>
      </c>
      <c r="PQP12075" s="18" t="s">
        <v>9</v>
      </c>
      <c r="PQQ12075" s="18" t="s">
        <v>9</v>
      </c>
      <c r="PQR12075" s="18" t="s">
        <v>9</v>
      </c>
      <c r="PQS12075" s="18" t="s">
        <v>9</v>
      </c>
      <c r="PQT12075" s="18" t="s">
        <v>9</v>
      </c>
      <c r="PQU12075" s="18" t="s">
        <v>9</v>
      </c>
      <c r="PQV12075" s="18" t="s">
        <v>9</v>
      </c>
      <c r="PQW12075" s="18" t="s">
        <v>9</v>
      </c>
      <c r="PQX12075" s="18" t="s">
        <v>9</v>
      </c>
      <c r="PQY12075" s="18" t="s">
        <v>9</v>
      </c>
      <c r="PQZ12075" s="18" t="s">
        <v>9</v>
      </c>
      <c r="PRA12075" s="18" t="s">
        <v>9</v>
      </c>
      <c r="PRB12075" s="18" t="s">
        <v>9</v>
      </c>
      <c r="PRC12075" s="18" t="s">
        <v>9</v>
      </c>
      <c r="PRD12075" s="18" t="s">
        <v>9</v>
      </c>
      <c r="PRE12075" s="18" t="s">
        <v>9</v>
      </c>
      <c r="PRF12075" s="18" t="s">
        <v>9</v>
      </c>
      <c r="PRG12075" s="18" t="s">
        <v>9</v>
      </c>
      <c r="PRH12075" s="18" t="s">
        <v>9</v>
      </c>
      <c r="PRI12075" s="18" t="s">
        <v>9</v>
      </c>
      <c r="PRJ12075" s="18" t="s">
        <v>9</v>
      </c>
      <c r="PRK12075" s="18" t="s">
        <v>9</v>
      </c>
      <c r="PRL12075" s="18" t="s">
        <v>9</v>
      </c>
      <c r="PRM12075" s="18" t="s">
        <v>9</v>
      </c>
      <c r="PRN12075" s="18" t="s">
        <v>9</v>
      </c>
      <c r="PRO12075" s="18" t="s">
        <v>9</v>
      </c>
      <c r="PRP12075" s="18" t="s">
        <v>9</v>
      </c>
      <c r="PRQ12075" s="18" t="s">
        <v>9</v>
      </c>
      <c r="PRR12075" s="18" t="s">
        <v>9</v>
      </c>
      <c r="PRS12075" s="18" t="s">
        <v>9</v>
      </c>
      <c r="PRT12075" s="18" t="s">
        <v>9</v>
      </c>
      <c r="PRU12075" s="18" t="s">
        <v>9</v>
      </c>
      <c r="PRV12075" s="18" t="s">
        <v>9</v>
      </c>
      <c r="PRW12075" s="18" t="s">
        <v>9</v>
      </c>
      <c r="PRX12075" s="18" t="s">
        <v>9</v>
      </c>
      <c r="PRY12075" s="18" t="s">
        <v>9</v>
      </c>
      <c r="PRZ12075" s="18" t="s">
        <v>9</v>
      </c>
      <c r="PSA12075" s="18" t="s">
        <v>9</v>
      </c>
      <c r="PSB12075" s="18" t="s">
        <v>9</v>
      </c>
      <c r="PSC12075" s="18" t="s">
        <v>9</v>
      </c>
      <c r="PSD12075" s="18" t="s">
        <v>9</v>
      </c>
      <c r="PSE12075" s="18" t="s">
        <v>9</v>
      </c>
      <c r="PSF12075" s="18" t="s">
        <v>9</v>
      </c>
      <c r="PSG12075" s="18" t="s">
        <v>9</v>
      </c>
      <c r="PSH12075" s="18" t="s">
        <v>9</v>
      </c>
      <c r="PSI12075" s="18" t="s">
        <v>9</v>
      </c>
      <c r="PSJ12075" s="18" t="s">
        <v>9</v>
      </c>
      <c r="PSK12075" s="18" t="s">
        <v>9</v>
      </c>
      <c r="PSL12075" s="18" t="s">
        <v>9</v>
      </c>
      <c r="PSM12075" s="18" t="s">
        <v>9</v>
      </c>
      <c r="PSN12075" s="18" t="s">
        <v>9</v>
      </c>
      <c r="PSO12075" s="18" t="s">
        <v>9</v>
      </c>
      <c r="PSP12075" s="18" t="s">
        <v>9</v>
      </c>
      <c r="PSQ12075" s="18" t="s">
        <v>9</v>
      </c>
      <c r="PSR12075" s="18" t="s">
        <v>9</v>
      </c>
      <c r="PSS12075" s="18" t="s">
        <v>9</v>
      </c>
      <c r="PST12075" s="18" t="s">
        <v>9</v>
      </c>
      <c r="PSU12075" s="18" t="s">
        <v>9</v>
      </c>
      <c r="PSV12075" s="18" t="s">
        <v>9</v>
      </c>
      <c r="PSW12075" s="18" t="s">
        <v>9</v>
      </c>
      <c r="PSX12075" s="18" t="s">
        <v>9</v>
      </c>
      <c r="PSY12075" s="18" t="s">
        <v>9</v>
      </c>
      <c r="PSZ12075" s="18" t="s">
        <v>9</v>
      </c>
      <c r="PTA12075" s="18" t="s">
        <v>9</v>
      </c>
      <c r="PTB12075" s="18" t="s">
        <v>9</v>
      </c>
      <c r="PTC12075" s="18" t="s">
        <v>9</v>
      </c>
      <c r="PTD12075" s="18" t="s">
        <v>9</v>
      </c>
      <c r="PTE12075" s="18" t="s">
        <v>9</v>
      </c>
      <c r="PTF12075" s="18" t="s">
        <v>9</v>
      </c>
      <c r="PTG12075" s="18" t="s">
        <v>9</v>
      </c>
      <c r="PTH12075" s="18" t="s">
        <v>9</v>
      </c>
      <c r="PTI12075" s="18" t="s">
        <v>9</v>
      </c>
      <c r="PTJ12075" s="18" t="s">
        <v>9</v>
      </c>
      <c r="PTK12075" s="18" t="s">
        <v>9</v>
      </c>
      <c r="PTL12075" s="18" t="s">
        <v>9</v>
      </c>
      <c r="PTM12075" s="18" t="s">
        <v>9</v>
      </c>
      <c r="PTN12075" s="18" t="s">
        <v>9</v>
      </c>
      <c r="PTO12075" s="18" t="s">
        <v>9</v>
      </c>
      <c r="PTP12075" s="18" t="s">
        <v>9</v>
      </c>
      <c r="PTQ12075" s="18" t="s">
        <v>9</v>
      </c>
      <c r="PTR12075" s="18" t="s">
        <v>9</v>
      </c>
      <c r="PTS12075" s="18" t="s">
        <v>9</v>
      </c>
      <c r="PTT12075" s="18" t="s">
        <v>9</v>
      </c>
      <c r="PTU12075" s="18" t="s">
        <v>9</v>
      </c>
      <c r="PTV12075" s="18" t="s">
        <v>9</v>
      </c>
      <c r="PTW12075" s="18" t="s">
        <v>9</v>
      </c>
      <c r="PTX12075" s="18" t="s">
        <v>9</v>
      </c>
      <c r="PTY12075" s="18" t="s">
        <v>9</v>
      </c>
      <c r="PTZ12075" s="18" t="s">
        <v>9</v>
      </c>
      <c r="PUA12075" s="18" t="s">
        <v>9</v>
      </c>
      <c r="PUB12075" s="18" t="s">
        <v>9</v>
      </c>
      <c r="PUC12075" s="18" t="s">
        <v>9</v>
      </c>
      <c r="PUD12075" s="18" t="s">
        <v>9</v>
      </c>
      <c r="PUE12075" s="18" t="s">
        <v>9</v>
      </c>
      <c r="PUF12075" s="18" t="s">
        <v>9</v>
      </c>
      <c r="PUG12075" s="18" t="s">
        <v>9</v>
      </c>
      <c r="PUH12075" s="18" t="s">
        <v>9</v>
      </c>
      <c r="PUI12075" s="18" t="s">
        <v>9</v>
      </c>
      <c r="PUJ12075" s="18" t="s">
        <v>9</v>
      </c>
      <c r="PUK12075" s="18" t="s">
        <v>9</v>
      </c>
      <c r="PUL12075" s="18" t="s">
        <v>9</v>
      </c>
      <c r="PUM12075" s="18" t="s">
        <v>9</v>
      </c>
      <c r="PUN12075" s="18" t="s">
        <v>9</v>
      </c>
      <c r="PUO12075" s="18" t="s">
        <v>9</v>
      </c>
      <c r="PUP12075" s="18" t="s">
        <v>9</v>
      </c>
      <c r="PUQ12075" s="18" t="s">
        <v>9</v>
      </c>
      <c r="PUR12075" s="18" t="s">
        <v>9</v>
      </c>
      <c r="PUS12075" s="18" t="s">
        <v>9</v>
      </c>
      <c r="PUT12075" s="18" t="s">
        <v>9</v>
      </c>
      <c r="PUU12075" s="18" t="s">
        <v>9</v>
      </c>
      <c r="PUV12075" s="18" t="s">
        <v>9</v>
      </c>
      <c r="PUW12075" s="18" t="s">
        <v>9</v>
      </c>
      <c r="PUX12075" s="18" t="s">
        <v>9</v>
      </c>
      <c r="PUY12075" s="18" t="s">
        <v>9</v>
      </c>
      <c r="PUZ12075" s="18" t="s">
        <v>9</v>
      </c>
      <c r="PVA12075" s="18" t="s">
        <v>9</v>
      </c>
      <c r="PVB12075" s="18" t="s">
        <v>9</v>
      </c>
      <c r="PVC12075" s="18" t="s">
        <v>9</v>
      </c>
      <c r="PVD12075" s="18" t="s">
        <v>9</v>
      </c>
      <c r="PVE12075" s="18" t="s">
        <v>9</v>
      </c>
      <c r="PVF12075" s="18" t="s">
        <v>9</v>
      </c>
      <c r="PVG12075" s="18" t="s">
        <v>9</v>
      </c>
      <c r="PVH12075" s="18" t="s">
        <v>9</v>
      </c>
      <c r="PVI12075" s="18" t="s">
        <v>9</v>
      </c>
      <c r="PVJ12075" s="18" t="s">
        <v>9</v>
      </c>
      <c r="PVK12075" s="18" t="s">
        <v>9</v>
      </c>
      <c r="PVL12075" s="18" t="s">
        <v>9</v>
      </c>
      <c r="PVM12075" s="18" t="s">
        <v>9</v>
      </c>
      <c r="PVN12075" s="18" t="s">
        <v>9</v>
      </c>
      <c r="PVO12075" s="18" t="s">
        <v>9</v>
      </c>
      <c r="PVP12075" s="18" t="s">
        <v>9</v>
      </c>
      <c r="PVQ12075" s="18" t="s">
        <v>9</v>
      </c>
      <c r="PVR12075" s="18" t="s">
        <v>9</v>
      </c>
      <c r="PVS12075" s="18" t="s">
        <v>9</v>
      </c>
      <c r="PVT12075" s="18" t="s">
        <v>9</v>
      </c>
      <c r="PVU12075" s="18" t="s">
        <v>9</v>
      </c>
      <c r="PVV12075" s="18" t="s">
        <v>9</v>
      </c>
      <c r="PVW12075" s="18" t="s">
        <v>9</v>
      </c>
      <c r="PVX12075" s="18" t="s">
        <v>9</v>
      </c>
      <c r="PVY12075" s="18" t="s">
        <v>9</v>
      </c>
      <c r="PVZ12075" s="18" t="s">
        <v>9</v>
      </c>
      <c r="PWA12075" s="18" t="s">
        <v>9</v>
      </c>
      <c r="PWB12075" s="18" t="s">
        <v>9</v>
      </c>
      <c r="PWC12075" s="18" t="s">
        <v>9</v>
      </c>
      <c r="PWD12075" s="18" t="s">
        <v>9</v>
      </c>
      <c r="PWE12075" s="18" t="s">
        <v>9</v>
      </c>
      <c r="PWF12075" s="18" t="s">
        <v>9</v>
      </c>
      <c r="PWG12075" s="18" t="s">
        <v>9</v>
      </c>
      <c r="PWH12075" s="18" t="s">
        <v>9</v>
      </c>
      <c r="PWI12075" s="18" t="s">
        <v>9</v>
      </c>
      <c r="PWJ12075" s="18" t="s">
        <v>9</v>
      </c>
      <c r="PWK12075" s="18" t="s">
        <v>9</v>
      </c>
      <c r="PWL12075" s="18" t="s">
        <v>9</v>
      </c>
      <c r="PWM12075" s="18" t="s">
        <v>9</v>
      </c>
      <c r="PWN12075" s="18" t="s">
        <v>9</v>
      </c>
      <c r="PWO12075" s="18" t="s">
        <v>9</v>
      </c>
      <c r="PWP12075" s="18" t="s">
        <v>9</v>
      </c>
      <c r="PWQ12075" s="18" t="s">
        <v>9</v>
      </c>
      <c r="PWR12075" s="18" t="s">
        <v>9</v>
      </c>
      <c r="PWS12075" s="18" t="s">
        <v>9</v>
      </c>
      <c r="PWT12075" s="18" t="s">
        <v>9</v>
      </c>
      <c r="PWU12075" s="18" t="s">
        <v>9</v>
      </c>
      <c r="PWV12075" s="18" t="s">
        <v>9</v>
      </c>
      <c r="PWW12075" s="18" t="s">
        <v>9</v>
      </c>
      <c r="PWX12075" s="18" t="s">
        <v>9</v>
      </c>
      <c r="PWY12075" s="18" t="s">
        <v>9</v>
      </c>
      <c r="PWZ12075" s="18" t="s">
        <v>9</v>
      </c>
      <c r="PXA12075" s="18" t="s">
        <v>9</v>
      </c>
      <c r="PXB12075" s="18" t="s">
        <v>9</v>
      </c>
      <c r="PXC12075" s="18" t="s">
        <v>9</v>
      </c>
      <c r="PXD12075" s="18" t="s">
        <v>9</v>
      </c>
      <c r="PXE12075" s="18" t="s">
        <v>9</v>
      </c>
      <c r="PXF12075" s="18" t="s">
        <v>9</v>
      </c>
      <c r="PXG12075" s="18" t="s">
        <v>9</v>
      </c>
      <c r="PXH12075" s="18" t="s">
        <v>9</v>
      </c>
      <c r="PXI12075" s="18" t="s">
        <v>9</v>
      </c>
      <c r="PXJ12075" s="18" t="s">
        <v>9</v>
      </c>
      <c r="PXK12075" s="18" t="s">
        <v>9</v>
      </c>
      <c r="PXL12075" s="18" t="s">
        <v>9</v>
      </c>
      <c r="PXM12075" s="18" t="s">
        <v>9</v>
      </c>
      <c r="PXN12075" s="18" t="s">
        <v>9</v>
      </c>
      <c r="PXO12075" s="18" t="s">
        <v>9</v>
      </c>
      <c r="PXP12075" s="18" t="s">
        <v>9</v>
      </c>
      <c r="PXQ12075" s="18" t="s">
        <v>9</v>
      </c>
      <c r="PXR12075" s="18" t="s">
        <v>9</v>
      </c>
      <c r="PXS12075" s="18" t="s">
        <v>9</v>
      </c>
      <c r="PXT12075" s="18" t="s">
        <v>9</v>
      </c>
      <c r="PXU12075" s="18" t="s">
        <v>9</v>
      </c>
      <c r="PXV12075" s="18" t="s">
        <v>9</v>
      </c>
      <c r="PXW12075" s="18" t="s">
        <v>9</v>
      </c>
      <c r="PXX12075" s="18" t="s">
        <v>9</v>
      </c>
      <c r="PXY12075" s="18" t="s">
        <v>9</v>
      </c>
      <c r="PXZ12075" s="18" t="s">
        <v>9</v>
      </c>
      <c r="PYA12075" s="18" t="s">
        <v>9</v>
      </c>
      <c r="PYB12075" s="18" t="s">
        <v>9</v>
      </c>
      <c r="PYC12075" s="18" t="s">
        <v>9</v>
      </c>
      <c r="PYD12075" s="18" t="s">
        <v>9</v>
      </c>
      <c r="PYE12075" s="18" t="s">
        <v>9</v>
      </c>
      <c r="PYF12075" s="18" t="s">
        <v>9</v>
      </c>
      <c r="PYG12075" s="18" t="s">
        <v>9</v>
      </c>
      <c r="PYH12075" s="18" t="s">
        <v>9</v>
      </c>
      <c r="PYI12075" s="18" t="s">
        <v>9</v>
      </c>
      <c r="PYJ12075" s="18" t="s">
        <v>9</v>
      </c>
      <c r="PYK12075" s="18" t="s">
        <v>9</v>
      </c>
      <c r="PYL12075" s="18" t="s">
        <v>9</v>
      </c>
      <c r="PYM12075" s="18" t="s">
        <v>9</v>
      </c>
      <c r="PYN12075" s="18" t="s">
        <v>9</v>
      </c>
      <c r="PYO12075" s="18" t="s">
        <v>9</v>
      </c>
      <c r="PYP12075" s="18" t="s">
        <v>9</v>
      </c>
      <c r="PYQ12075" s="18" t="s">
        <v>9</v>
      </c>
      <c r="PYR12075" s="18" t="s">
        <v>9</v>
      </c>
      <c r="PYS12075" s="18" t="s">
        <v>9</v>
      </c>
      <c r="PYT12075" s="18" t="s">
        <v>9</v>
      </c>
      <c r="PYU12075" s="18" t="s">
        <v>9</v>
      </c>
      <c r="PYV12075" s="18" t="s">
        <v>9</v>
      </c>
      <c r="PYW12075" s="18" t="s">
        <v>9</v>
      </c>
      <c r="PYX12075" s="18" t="s">
        <v>9</v>
      </c>
      <c r="PYY12075" s="18" t="s">
        <v>9</v>
      </c>
      <c r="PYZ12075" s="18" t="s">
        <v>9</v>
      </c>
      <c r="PZA12075" s="18" t="s">
        <v>9</v>
      </c>
      <c r="PZB12075" s="18" t="s">
        <v>9</v>
      </c>
      <c r="PZC12075" s="18" t="s">
        <v>9</v>
      </c>
      <c r="PZD12075" s="18" t="s">
        <v>9</v>
      </c>
      <c r="PZE12075" s="18" t="s">
        <v>9</v>
      </c>
      <c r="PZF12075" s="18" t="s">
        <v>9</v>
      </c>
      <c r="PZG12075" s="18" t="s">
        <v>9</v>
      </c>
      <c r="PZH12075" s="18" t="s">
        <v>9</v>
      </c>
      <c r="PZI12075" s="18" t="s">
        <v>9</v>
      </c>
      <c r="PZJ12075" s="18" t="s">
        <v>9</v>
      </c>
      <c r="PZK12075" s="18" t="s">
        <v>9</v>
      </c>
      <c r="PZL12075" s="18" t="s">
        <v>9</v>
      </c>
      <c r="PZM12075" s="18" t="s">
        <v>9</v>
      </c>
      <c r="PZN12075" s="18" t="s">
        <v>9</v>
      </c>
      <c r="PZO12075" s="18" t="s">
        <v>9</v>
      </c>
      <c r="PZP12075" s="18" t="s">
        <v>9</v>
      </c>
      <c r="PZQ12075" s="18" t="s">
        <v>9</v>
      </c>
      <c r="PZR12075" s="18" t="s">
        <v>9</v>
      </c>
      <c r="PZS12075" s="18" t="s">
        <v>9</v>
      </c>
      <c r="PZT12075" s="18" t="s">
        <v>9</v>
      </c>
      <c r="PZU12075" s="18" t="s">
        <v>9</v>
      </c>
      <c r="PZV12075" s="18" t="s">
        <v>9</v>
      </c>
      <c r="PZW12075" s="18" t="s">
        <v>9</v>
      </c>
      <c r="PZX12075" s="18" t="s">
        <v>9</v>
      </c>
      <c r="PZY12075" s="18" t="s">
        <v>9</v>
      </c>
      <c r="PZZ12075" s="18" t="s">
        <v>9</v>
      </c>
      <c r="QAA12075" s="18" t="s">
        <v>9</v>
      </c>
      <c r="QAB12075" s="18" t="s">
        <v>9</v>
      </c>
      <c r="QAC12075" s="18" t="s">
        <v>9</v>
      </c>
      <c r="QAD12075" s="18" t="s">
        <v>9</v>
      </c>
      <c r="QAE12075" s="18" t="s">
        <v>9</v>
      </c>
      <c r="QAF12075" s="18" t="s">
        <v>9</v>
      </c>
      <c r="QAG12075" s="18" t="s">
        <v>9</v>
      </c>
      <c r="QAH12075" s="18" t="s">
        <v>9</v>
      </c>
      <c r="QAI12075" s="18" t="s">
        <v>9</v>
      </c>
      <c r="QAJ12075" s="18" t="s">
        <v>9</v>
      </c>
      <c r="QAK12075" s="18" t="s">
        <v>9</v>
      </c>
      <c r="QAL12075" s="18" t="s">
        <v>9</v>
      </c>
      <c r="QAM12075" s="18" t="s">
        <v>9</v>
      </c>
      <c r="QAN12075" s="18" t="s">
        <v>9</v>
      </c>
      <c r="QAO12075" s="18" t="s">
        <v>9</v>
      </c>
      <c r="QAP12075" s="18" t="s">
        <v>9</v>
      </c>
      <c r="QAQ12075" s="18" t="s">
        <v>9</v>
      </c>
      <c r="QAR12075" s="18" t="s">
        <v>9</v>
      </c>
      <c r="QAS12075" s="18" t="s">
        <v>9</v>
      </c>
      <c r="QAT12075" s="18" t="s">
        <v>9</v>
      </c>
      <c r="QAU12075" s="18" t="s">
        <v>9</v>
      </c>
      <c r="QAV12075" s="18" t="s">
        <v>9</v>
      </c>
      <c r="QAW12075" s="18" t="s">
        <v>9</v>
      </c>
      <c r="QAX12075" s="18" t="s">
        <v>9</v>
      </c>
      <c r="QAY12075" s="18" t="s">
        <v>9</v>
      </c>
      <c r="QAZ12075" s="18" t="s">
        <v>9</v>
      </c>
      <c r="QBA12075" s="18" t="s">
        <v>9</v>
      </c>
      <c r="QBB12075" s="18" t="s">
        <v>9</v>
      </c>
      <c r="QBC12075" s="18" t="s">
        <v>9</v>
      </c>
      <c r="QBD12075" s="18" t="s">
        <v>9</v>
      </c>
      <c r="QBE12075" s="18" t="s">
        <v>9</v>
      </c>
      <c r="QBF12075" s="18" t="s">
        <v>9</v>
      </c>
      <c r="QBG12075" s="18" t="s">
        <v>9</v>
      </c>
      <c r="QBH12075" s="18" t="s">
        <v>9</v>
      </c>
      <c r="QBI12075" s="18" t="s">
        <v>9</v>
      </c>
      <c r="QBJ12075" s="18" t="s">
        <v>9</v>
      </c>
      <c r="QBK12075" s="18" t="s">
        <v>9</v>
      </c>
      <c r="QBL12075" s="18" t="s">
        <v>9</v>
      </c>
      <c r="QBM12075" s="18" t="s">
        <v>9</v>
      </c>
      <c r="QBN12075" s="18" t="s">
        <v>9</v>
      </c>
      <c r="QBO12075" s="18" t="s">
        <v>9</v>
      </c>
      <c r="QBP12075" s="18" t="s">
        <v>9</v>
      </c>
      <c r="QBQ12075" s="18" t="s">
        <v>9</v>
      </c>
      <c r="QBR12075" s="18" t="s">
        <v>9</v>
      </c>
      <c r="QBS12075" s="18" t="s">
        <v>9</v>
      </c>
      <c r="QBT12075" s="18" t="s">
        <v>9</v>
      </c>
      <c r="QBU12075" s="18" t="s">
        <v>9</v>
      </c>
      <c r="QBV12075" s="18" t="s">
        <v>9</v>
      </c>
      <c r="QBW12075" s="18" t="s">
        <v>9</v>
      </c>
      <c r="QBX12075" s="18" t="s">
        <v>9</v>
      </c>
      <c r="QBY12075" s="18" t="s">
        <v>9</v>
      </c>
      <c r="QBZ12075" s="18" t="s">
        <v>9</v>
      </c>
      <c r="QCA12075" s="18" t="s">
        <v>9</v>
      </c>
      <c r="QCB12075" s="18" t="s">
        <v>9</v>
      </c>
      <c r="QCC12075" s="18" t="s">
        <v>9</v>
      </c>
      <c r="QCD12075" s="18" t="s">
        <v>9</v>
      </c>
      <c r="QCE12075" s="18" t="s">
        <v>9</v>
      </c>
      <c r="QCF12075" s="18" t="s">
        <v>9</v>
      </c>
      <c r="QCG12075" s="18" t="s">
        <v>9</v>
      </c>
      <c r="QCH12075" s="18" t="s">
        <v>9</v>
      </c>
      <c r="QCI12075" s="18" t="s">
        <v>9</v>
      </c>
      <c r="QCJ12075" s="18" t="s">
        <v>9</v>
      </c>
      <c r="QCK12075" s="18" t="s">
        <v>9</v>
      </c>
      <c r="QCL12075" s="18" t="s">
        <v>9</v>
      </c>
      <c r="QCM12075" s="18" t="s">
        <v>9</v>
      </c>
      <c r="QCN12075" s="18" t="s">
        <v>9</v>
      </c>
      <c r="QCO12075" s="18" t="s">
        <v>9</v>
      </c>
      <c r="QCP12075" s="18" t="s">
        <v>9</v>
      </c>
      <c r="QCQ12075" s="18" t="s">
        <v>9</v>
      </c>
      <c r="QCR12075" s="18" t="s">
        <v>9</v>
      </c>
      <c r="QCS12075" s="18" t="s">
        <v>9</v>
      </c>
      <c r="QCT12075" s="18" t="s">
        <v>9</v>
      </c>
      <c r="QCU12075" s="18" t="s">
        <v>9</v>
      </c>
      <c r="QCV12075" s="18" t="s">
        <v>9</v>
      </c>
      <c r="QCW12075" s="18" t="s">
        <v>9</v>
      </c>
      <c r="QCX12075" s="18" t="s">
        <v>9</v>
      </c>
      <c r="QCY12075" s="18" t="s">
        <v>9</v>
      </c>
      <c r="QCZ12075" s="18" t="s">
        <v>9</v>
      </c>
      <c r="QDA12075" s="18" t="s">
        <v>9</v>
      </c>
      <c r="QDB12075" s="18" t="s">
        <v>9</v>
      </c>
      <c r="QDC12075" s="18" t="s">
        <v>9</v>
      </c>
      <c r="QDD12075" s="18" t="s">
        <v>9</v>
      </c>
      <c r="QDE12075" s="18" t="s">
        <v>9</v>
      </c>
      <c r="QDF12075" s="18" t="s">
        <v>9</v>
      </c>
      <c r="QDG12075" s="18" t="s">
        <v>9</v>
      </c>
      <c r="QDH12075" s="18" t="s">
        <v>9</v>
      </c>
      <c r="QDI12075" s="18" t="s">
        <v>9</v>
      </c>
      <c r="QDJ12075" s="18" t="s">
        <v>9</v>
      </c>
      <c r="QDK12075" s="18" t="s">
        <v>9</v>
      </c>
      <c r="QDL12075" s="18" t="s">
        <v>9</v>
      </c>
      <c r="QDM12075" s="18" t="s">
        <v>9</v>
      </c>
      <c r="QDN12075" s="18" t="s">
        <v>9</v>
      </c>
      <c r="QDO12075" s="18" t="s">
        <v>9</v>
      </c>
      <c r="QDP12075" s="18" t="s">
        <v>9</v>
      </c>
      <c r="QDQ12075" s="18" t="s">
        <v>9</v>
      </c>
      <c r="QDR12075" s="18" t="s">
        <v>9</v>
      </c>
      <c r="QDS12075" s="18" t="s">
        <v>9</v>
      </c>
      <c r="QDT12075" s="18" t="s">
        <v>9</v>
      </c>
      <c r="QDU12075" s="18" t="s">
        <v>9</v>
      </c>
      <c r="QDV12075" s="18" t="s">
        <v>9</v>
      </c>
      <c r="QDW12075" s="18" t="s">
        <v>9</v>
      </c>
      <c r="QDX12075" s="18" t="s">
        <v>9</v>
      </c>
      <c r="QDY12075" s="18" t="s">
        <v>9</v>
      </c>
      <c r="QDZ12075" s="18" t="s">
        <v>9</v>
      </c>
      <c r="QEA12075" s="18" t="s">
        <v>9</v>
      </c>
      <c r="QEB12075" s="18" t="s">
        <v>9</v>
      </c>
      <c r="QEC12075" s="18" t="s">
        <v>9</v>
      </c>
      <c r="QED12075" s="18" t="s">
        <v>9</v>
      </c>
      <c r="QEE12075" s="18" t="s">
        <v>9</v>
      </c>
      <c r="QEF12075" s="18" t="s">
        <v>9</v>
      </c>
      <c r="QEG12075" s="18" t="s">
        <v>9</v>
      </c>
      <c r="QEH12075" s="18" t="s">
        <v>9</v>
      </c>
      <c r="QEI12075" s="18" t="s">
        <v>9</v>
      </c>
      <c r="QEJ12075" s="18" t="s">
        <v>9</v>
      </c>
      <c r="QEK12075" s="18" t="s">
        <v>9</v>
      </c>
      <c r="QEL12075" s="18" t="s">
        <v>9</v>
      </c>
      <c r="QEM12075" s="18" t="s">
        <v>9</v>
      </c>
      <c r="QEN12075" s="18" t="s">
        <v>9</v>
      </c>
      <c r="QEO12075" s="18" t="s">
        <v>9</v>
      </c>
      <c r="QEP12075" s="18" t="s">
        <v>9</v>
      </c>
      <c r="QEQ12075" s="18" t="s">
        <v>9</v>
      </c>
      <c r="QER12075" s="18" t="s">
        <v>9</v>
      </c>
      <c r="QES12075" s="18" t="s">
        <v>9</v>
      </c>
      <c r="QET12075" s="18" t="s">
        <v>9</v>
      </c>
      <c r="QEU12075" s="18" t="s">
        <v>9</v>
      </c>
      <c r="QEV12075" s="18" t="s">
        <v>9</v>
      </c>
      <c r="QEW12075" s="18" t="s">
        <v>9</v>
      </c>
      <c r="QEX12075" s="18" t="s">
        <v>9</v>
      </c>
      <c r="QEY12075" s="18" t="s">
        <v>9</v>
      </c>
      <c r="QEZ12075" s="18" t="s">
        <v>9</v>
      </c>
      <c r="QFA12075" s="18" t="s">
        <v>9</v>
      </c>
      <c r="QFB12075" s="18" t="s">
        <v>9</v>
      </c>
      <c r="QFC12075" s="18" t="s">
        <v>9</v>
      </c>
      <c r="QFD12075" s="18" t="s">
        <v>9</v>
      </c>
      <c r="QFE12075" s="18" t="s">
        <v>9</v>
      </c>
      <c r="QFF12075" s="18" t="s">
        <v>9</v>
      </c>
      <c r="QFG12075" s="18" t="s">
        <v>9</v>
      </c>
      <c r="QFH12075" s="18" t="s">
        <v>9</v>
      </c>
      <c r="QFI12075" s="18" t="s">
        <v>9</v>
      </c>
      <c r="QFJ12075" s="18" t="s">
        <v>9</v>
      </c>
      <c r="QFK12075" s="18" t="s">
        <v>9</v>
      </c>
      <c r="QFL12075" s="18" t="s">
        <v>9</v>
      </c>
      <c r="QFM12075" s="18" t="s">
        <v>9</v>
      </c>
      <c r="QFN12075" s="18" t="s">
        <v>9</v>
      </c>
      <c r="QFO12075" s="18" t="s">
        <v>9</v>
      </c>
      <c r="QFP12075" s="18" t="s">
        <v>9</v>
      </c>
      <c r="QFQ12075" s="18" t="s">
        <v>9</v>
      </c>
      <c r="QFR12075" s="18" t="s">
        <v>9</v>
      </c>
      <c r="QFS12075" s="18" t="s">
        <v>9</v>
      </c>
      <c r="QFT12075" s="18" t="s">
        <v>9</v>
      </c>
      <c r="QFU12075" s="18" t="s">
        <v>9</v>
      </c>
      <c r="QFV12075" s="18" t="s">
        <v>9</v>
      </c>
      <c r="QFW12075" s="18" t="s">
        <v>9</v>
      </c>
      <c r="QFX12075" s="18" t="s">
        <v>9</v>
      </c>
      <c r="QFY12075" s="18" t="s">
        <v>9</v>
      </c>
      <c r="QFZ12075" s="18" t="s">
        <v>9</v>
      </c>
      <c r="QGA12075" s="18" t="s">
        <v>9</v>
      </c>
      <c r="QGB12075" s="18" t="s">
        <v>9</v>
      </c>
      <c r="QGC12075" s="18" t="s">
        <v>9</v>
      </c>
      <c r="QGD12075" s="18" t="s">
        <v>9</v>
      </c>
      <c r="QGE12075" s="18" t="s">
        <v>9</v>
      </c>
      <c r="QGF12075" s="18" t="s">
        <v>9</v>
      </c>
      <c r="QGG12075" s="18" t="s">
        <v>9</v>
      </c>
      <c r="QGH12075" s="18" t="s">
        <v>9</v>
      </c>
      <c r="QGI12075" s="18" t="s">
        <v>9</v>
      </c>
      <c r="QGJ12075" s="18" t="s">
        <v>9</v>
      </c>
      <c r="QGK12075" s="18" t="s">
        <v>9</v>
      </c>
      <c r="QGL12075" s="18" t="s">
        <v>9</v>
      </c>
      <c r="QGM12075" s="18" t="s">
        <v>9</v>
      </c>
      <c r="QGN12075" s="18" t="s">
        <v>9</v>
      </c>
      <c r="QGO12075" s="18" t="s">
        <v>9</v>
      </c>
      <c r="QGP12075" s="18" t="s">
        <v>9</v>
      </c>
      <c r="QGQ12075" s="18" t="s">
        <v>9</v>
      </c>
      <c r="QGR12075" s="18" t="s">
        <v>9</v>
      </c>
      <c r="QGS12075" s="18" t="s">
        <v>9</v>
      </c>
      <c r="QGT12075" s="18" t="s">
        <v>9</v>
      </c>
      <c r="QGU12075" s="18" t="s">
        <v>9</v>
      </c>
      <c r="QGV12075" s="18" t="s">
        <v>9</v>
      </c>
      <c r="QGW12075" s="18" t="s">
        <v>9</v>
      </c>
      <c r="QGX12075" s="18" t="s">
        <v>9</v>
      </c>
      <c r="QGY12075" s="18" t="s">
        <v>9</v>
      </c>
      <c r="QGZ12075" s="18" t="s">
        <v>9</v>
      </c>
      <c r="QHA12075" s="18" t="s">
        <v>9</v>
      </c>
      <c r="QHB12075" s="18" t="s">
        <v>9</v>
      </c>
      <c r="QHC12075" s="18" t="s">
        <v>9</v>
      </c>
      <c r="QHD12075" s="18" t="s">
        <v>9</v>
      </c>
      <c r="QHE12075" s="18" t="s">
        <v>9</v>
      </c>
      <c r="QHF12075" s="18" t="s">
        <v>9</v>
      </c>
      <c r="QHG12075" s="18" t="s">
        <v>9</v>
      </c>
      <c r="QHH12075" s="18" t="s">
        <v>9</v>
      </c>
      <c r="QHI12075" s="18" t="s">
        <v>9</v>
      </c>
      <c r="QHJ12075" s="18" t="s">
        <v>9</v>
      </c>
      <c r="QHK12075" s="18" t="s">
        <v>9</v>
      </c>
      <c r="QHL12075" s="18" t="s">
        <v>9</v>
      </c>
      <c r="QHM12075" s="18" t="s">
        <v>9</v>
      </c>
      <c r="QHN12075" s="18" t="s">
        <v>9</v>
      </c>
      <c r="QHO12075" s="18" t="s">
        <v>9</v>
      </c>
      <c r="QHP12075" s="18" t="s">
        <v>9</v>
      </c>
      <c r="QHQ12075" s="18" t="s">
        <v>9</v>
      </c>
      <c r="QHR12075" s="18" t="s">
        <v>9</v>
      </c>
      <c r="QHS12075" s="18" t="s">
        <v>9</v>
      </c>
      <c r="QHT12075" s="18" t="s">
        <v>9</v>
      </c>
      <c r="QHU12075" s="18" t="s">
        <v>9</v>
      </c>
      <c r="QHV12075" s="18" t="s">
        <v>9</v>
      </c>
      <c r="QHW12075" s="18" t="s">
        <v>9</v>
      </c>
      <c r="QHX12075" s="18" t="s">
        <v>9</v>
      </c>
      <c r="QHY12075" s="18" t="s">
        <v>9</v>
      </c>
      <c r="QHZ12075" s="18" t="s">
        <v>9</v>
      </c>
      <c r="QIA12075" s="18" t="s">
        <v>9</v>
      </c>
      <c r="QIB12075" s="18" t="s">
        <v>9</v>
      </c>
      <c r="QIC12075" s="18" t="s">
        <v>9</v>
      </c>
      <c r="QID12075" s="18" t="s">
        <v>9</v>
      </c>
      <c r="QIE12075" s="18" t="s">
        <v>9</v>
      </c>
      <c r="QIF12075" s="18" t="s">
        <v>9</v>
      </c>
      <c r="QIG12075" s="18" t="s">
        <v>9</v>
      </c>
      <c r="QIH12075" s="18" t="s">
        <v>9</v>
      </c>
      <c r="QII12075" s="18" t="s">
        <v>9</v>
      </c>
      <c r="QIJ12075" s="18" t="s">
        <v>9</v>
      </c>
      <c r="QIK12075" s="18" t="s">
        <v>9</v>
      </c>
      <c r="QIL12075" s="18" t="s">
        <v>9</v>
      </c>
      <c r="QIM12075" s="18" t="s">
        <v>9</v>
      </c>
      <c r="QIN12075" s="18" t="s">
        <v>9</v>
      </c>
      <c r="QIO12075" s="18" t="s">
        <v>9</v>
      </c>
      <c r="QIP12075" s="18" t="s">
        <v>9</v>
      </c>
      <c r="QIQ12075" s="18" t="s">
        <v>9</v>
      </c>
      <c r="QIR12075" s="18" t="s">
        <v>9</v>
      </c>
      <c r="QIS12075" s="18" t="s">
        <v>9</v>
      </c>
      <c r="QIT12075" s="18" t="s">
        <v>9</v>
      </c>
      <c r="QIU12075" s="18" t="s">
        <v>9</v>
      </c>
      <c r="QIV12075" s="18" t="s">
        <v>9</v>
      </c>
      <c r="QIW12075" s="18" t="s">
        <v>9</v>
      </c>
      <c r="QIX12075" s="18" t="s">
        <v>9</v>
      </c>
      <c r="QIY12075" s="18" t="s">
        <v>9</v>
      </c>
      <c r="QIZ12075" s="18" t="s">
        <v>9</v>
      </c>
      <c r="QJA12075" s="18" t="s">
        <v>9</v>
      </c>
      <c r="QJB12075" s="18" t="s">
        <v>9</v>
      </c>
      <c r="QJC12075" s="18" t="s">
        <v>9</v>
      </c>
      <c r="QJD12075" s="18" t="s">
        <v>9</v>
      </c>
      <c r="QJE12075" s="18" t="s">
        <v>9</v>
      </c>
      <c r="QJF12075" s="18" t="s">
        <v>9</v>
      </c>
      <c r="QJG12075" s="18" t="s">
        <v>9</v>
      </c>
      <c r="QJH12075" s="18" t="s">
        <v>9</v>
      </c>
      <c r="QJI12075" s="18" t="s">
        <v>9</v>
      </c>
      <c r="QJJ12075" s="18" t="s">
        <v>9</v>
      </c>
      <c r="QJK12075" s="18" t="s">
        <v>9</v>
      </c>
      <c r="QJL12075" s="18" t="s">
        <v>9</v>
      </c>
      <c r="QJM12075" s="18" t="s">
        <v>9</v>
      </c>
      <c r="QJN12075" s="18" t="s">
        <v>9</v>
      </c>
      <c r="QJO12075" s="18" t="s">
        <v>9</v>
      </c>
      <c r="QJP12075" s="18" t="s">
        <v>9</v>
      </c>
      <c r="QJQ12075" s="18" t="s">
        <v>9</v>
      </c>
      <c r="QJR12075" s="18" t="s">
        <v>9</v>
      </c>
      <c r="QJS12075" s="18" t="s">
        <v>9</v>
      </c>
      <c r="QJT12075" s="18" t="s">
        <v>9</v>
      </c>
      <c r="QJU12075" s="18" t="s">
        <v>9</v>
      </c>
      <c r="QJV12075" s="18" t="s">
        <v>9</v>
      </c>
      <c r="QJW12075" s="18" t="s">
        <v>9</v>
      </c>
      <c r="QJX12075" s="18" t="s">
        <v>9</v>
      </c>
      <c r="QJY12075" s="18" t="s">
        <v>9</v>
      </c>
      <c r="QJZ12075" s="18" t="s">
        <v>9</v>
      </c>
      <c r="QKA12075" s="18" t="s">
        <v>9</v>
      </c>
      <c r="QKB12075" s="18" t="s">
        <v>9</v>
      </c>
      <c r="QKC12075" s="18" t="s">
        <v>9</v>
      </c>
      <c r="QKD12075" s="18" t="s">
        <v>9</v>
      </c>
      <c r="QKE12075" s="18" t="s">
        <v>9</v>
      </c>
      <c r="QKF12075" s="18" t="s">
        <v>9</v>
      </c>
      <c r="QKG12075" s="18" t="s">
        <v>9</v>
      </c>
      <c r="QKH12075" s="18" t="s">
        <v>9</v>
      </c>
      <c r="QKI12075" s="18" t="s">
        <v>9</v>
      </c>
      <c r="QKJ12075" s="18" t="s">
        <v>9</v>
      </c>
      <c r="QKK12075" s="18" t="s">
        <v>9</v>
      </c>
      <c r="QKL12075" s="18" t="s">
        <v>9</v>
      </c>
      <c r="QKM12075" s="18" t="s">
        <v>9</v>
      </c>
      <c r="QKN12075" s="18" t="s">
        <v>9</v>
      </c>
      <c r="QKO12075" s="18" t="s">
        <v>9</v>
      </c>
      <c r="QKP12075" s="18" t="s">
        <v>9</v>
      </c>
      <c r="QKQ12075" s="18" t="s">
        <v>9</v>
      </c>
      <c r="QKR12075" s="18" t="s">
        <v>9</v>
      </c>
      <c r="QKS12075" s="18" t="s">
        <v>9</v>
      </c>
      <c r="QKT12075" s="18" t="s">
        <v>9</v>
      </c>
      <c r="QKU12075" s="18" t="s">
        <v>9</v>
      </c>
      <c r="QKV12075" s="18" t="s">
        <v>9</v>
      </c>
      <c r="QKW12075" s="18" t="s">
        <v>9</v>
      </c>
      <c r="QKX12075" s="18" t="s">
        <v>9</v>
      </c>
      <c r="QKY12075" s="18" t="s">
        <v>9</v>
      </c>
      <c r="QKZ12075" s="18" t="s">
        <v>9</v>
      </c>
      <c r="QLA12075" s="18" t="s">
        <v>9</v>
      </c>
      <c r="QLB12075" s="18" t="s">
        <v>9</v>
      </c>
      <c r="QLC12075" s="18" t="s">
        <v>9</v>
      </c>
      <c r="QLD12075" s="18" t="s">
        <v>9</v>
      </c>
      <c r="QLE12075" s="18" t="s">
        <v>9</v>
      </c>
      <c r="QLF12075" s="18" t="s">
        <v>9</v>
      </c>
      <c r="QLG12075" s="18" t="s">
        <v>9</v>
      </c>
      <c r="QLH12075" s="18" t="s">
        <v>9</v>
      </c>
      <c r="QLI12075" s="18" t="s">
        <v>9</v>
      </c>
      <c r="QLJ12075" s="18" t="s">
        <v>9</v>
      </c>
      <c r="QLK12075" s="18" t="s">
        <v>9</v>
      </c>
      <c r="QLL12075" s="18" t="s">
        <v>9</v>
      </c>
      <c r="QLM12075" s="18" t="s">
        <v>9</v>
      </c>
      <c r="QLN12075" s="18" t="s">
        <v>9</v>
      </c>
      <c r="QLO12075" s="18" t="s">
        <v>9</v>
      </c>
      <c r="QLP12075" s="18" t="s">
        <v>9</v>
      </c>
      <c r="QLQ12075" s="18" t="s">
        <v>9</v>
      </c>
      <c r="QLR12075" s="18" t="s">
        <v>9</v>
      </c>
      <c r="QLS12075" s="18" t="s">
        <v>9</v>
      </c>
      <c r="QLT12075" s="18" t="s">
        <v>9</v>
      </c>
      <c r="QLU12075" s="18" t="s">
        <v>9</v>
      </c>
      <c r="QLV12075" s="18" t="s">
        <v>9</v>
      </c>
      <c r="QLW12075" s="18" t="s">
        <v>9</v>
      </c>
      <c r="QLX12075" s="18" t="s">
        <v>9</v>
      </c>
      <c r="QLY12075" s="18" t="s">
        <v>9</v>
      </c>
      <c r="QLZ12075" s="18" t="s">
        <v>9</v>
      </c>
      <c r="QMA12075" s="18" t="s">
        <v>9</v>
      </c>
      <c r="QMB12075" s="18" t="s">
        <v>9</v>
      </c>
      <c r="QMC12075" s="18" t="s">
        <v>9</v>
      </c>
      <c r="QMD12075" s="18" t="s">
        <v>9</v>
      </c>
      <c r="QME12075" s="18" t="s">
        <v>9</v>
      </c>
      <c r="QMF12075" s="18" t="s">
        <v>9</v>
      </c>
      <c r="QMG12075" s="18" t="s">
        <v>9</v>
      </c>
      <c r="QMH12075" s="18" t="s">
        <v>9</v>
      </c>
      <c r="QMI12075" s="18" t="s">
        <v>9</v>
      </c>
      <c r="QMJ12075" s="18" t="s">
        <v>9</v>
      </c>
      <c r="QMK12075" s="18" t="s">
        <v>9</v>
      </c>
      <c r="QML12075" s="18" t="s">
        <v>9</v>
      </c>
      <c r="QMM12075" s="18" t="s">
        <v>9</v>
      </c>
      <c r="QMN12075" s="18" t="s">
        <v>9</v>
      </c>
      <c r="QMO12075" s="18" t="s">
        <v>9</v>
      </c>
      <c r="QMP12075" s="18" t="s">
        <v>9</v>
      </c>
      <c r="QMQ12075" s="18" t="s">
        <v>9</v>
      </c>
      <c r="QMR12075" s="18" t="s">
        <v>9</v>
      </c>
      <c r="QMS12075" s="18" t="s">
        <v>9</v>
      </c>
      <c r="QMT12075" s="18" t="s">
        <v>9</v>
      </c>
      <c r="QMU12075" s="18" t="s">
        <v>9</v>
      </c>
      <c r="QMV12075" s="18" t="s">
        <v>9</v>
      </c>
      <c r="QMW12075" s="18" t="s">
        <v>9</v>
      </c>
      <c r="QMX12075" s="18" t="s">
        <v>9</v>
      </c>
      <c r="QMY12075" s="18" t="s">
        <v>9</v>
      </c>
      <c r="QMZ12075" s="18" t="s">
        <v>9</v>
      </c>
      <c r="QNA12075" s="18" t="s">
        <v>9</v>
      </c>
      <c r="QNB12075" s="18" t="s">
        <v>9</v>
      </c>
      <c r="QNC12075" s="18" t="s">
        <v>9</v>
      </c>
      <c r="QND12075" s="18" t="s">
        <v>9</v>
      </c>
      <c r="QNE12075" s="18" t="s">
        <v>9</v>
      </c>
      <c r="QNF12075" s="18" t="s">
        <v>9</v>
      </c>
      <c r="QNG12075" s="18" t="s">
        <v>9</v>
      </c>
      <c r="QNH12075" s="18" t="s">
        <v>9</v>
      </c>
      <c r="QNI12075" s="18" t="s">
        <v>9</v>
      </c>
      <c r="QNJ12075" s="18" t="s">
        <v>9</v>
      </c>
      <c r="QNK12075" s="18" t="s">
        <v>9</v>
      </c>
      <c r="QNL12075" s="18" t="s">
        <v>9</v>
      </c>
      <c r="QNM12075" s="18" t="s">
        <v>9</v>
      </c>
      <c r="QNN12075" s="18" t="s">
        <v>9</v>
      </c>
      <c r="QNO12075" s="18" t="s">
        <v>9</v>
      </c>
      <c r="QNP12075" s="18" t="s">
        <v>9</v>
      </c>
      <c r="QNQ12075" s="18" t="s">
        <v>9</v>
      </c>
      <c r="QNR12075" s="18" t="s">
        <v>9</v>
      </c>
      <c r="QNS12075" s="18" t="s">
        <v>9</v>
      </c>
      <c r="QNT12075" s="18" t="s">
        <v>9</v>
      </c>
      <c r="QNU12075" s="18" t="s">
        <v>9</v>
      </c>
      <c r="QNV12075" s="18" t="s">
        <v>9</v>
      </c>
      <c r="QNW12075" s="18" t="s">
        <v>9</v>
      </c>
      <c r="QNX12075" s="18" t="s">
        <v>9</v>
      </c>
      <c r="QNY12075" s="18" t="s">
        <v>9</v>
      </c>
      <c r="QNZ12075" s="18" t="s">
        <v>9</v>
      </c>
      <c r="QOA12075" s="18" t="s">
        <v>9</v>
      </c>
      <c r="QOB12075" s="18" t="s">
        <v>9</v>
      </c>
      <c r="QOC12075" s="18" t="s">
        <v>9</v>
      </c>
      <c r="QOD12075" s="18" t="s">
        <v>9</v>
      </c>
      <c r="QOE12075" s="18" t="s">
        <v>9</v>
      </c>
      <c r="QOF12075" s="18" t="s">
        <v>9</v>
      </c>
      <c r="QOG12075" s="18" t="s">
        <v>9</v>
      </c>
      <c r="QOH12075" s="18" t="s">
        <v>9</v>
      </c>
      <c r="QOI12075" s="18" t="s">
        <v>9</v>
      </c>
      <c r="QOJ12075" s="18" t="s">
        <v>9</v>
      </c>
      <c r="QOK12075" s="18" t="s">
        <v>9</v>
      </c>
      <c r="QOL12075" s="18" t="s">
        <v>9</v>
      </c>
      <c r="QOM12075" s="18" t="s">
        <v>9</v>
      </c>
      <c r="QON12075" s="18" t="s">
        <v>9</v>
      </c>
      <c r="QOO12075" s="18" t="s">
        <v>9</v>
      </c>
      <c r="QOP12075" s="18" t="s">
        <v>9</v>
      </c>
      <c r="QOQ12075" s="18" t="s">
        <v>9</v>
      </c>
      <c r="QOR12075" s="18" t="s">
        <v>9</v>
      </c>
      <c r="QOS12075" s="18" t="s">
        <v>9</v>
      </c>
      <c r="QOT12075" s="18" t="s">
        <v>9</v>
      </c>
      <c r="QOU12075" s="18" t="s">
        <v>9</v>
      </c>
      <c r="QOV12075" s="18" t="s">
        <v>9</v>
      </c>
      <c r="QOW12075" s="18" t="s">
        <v>9</v>
      </c>
      <c r="QOX12075" s="18" t="s">
        <v>9</v>
      </c>
      <c r="QOY12075" s="18" t="s">
        <v>9</v>
      </c>
      <c r="QOZ12075" s="18" t="s">
        <v>9</v>
      </c>
      <c r="QPA12075" s="18" t="s">
        <v>9</v>
      </c>
      <c r="QPB12075" s="18" t="s">
        <v>9</v>
      </c>
      <c r="QPC12075" s="18" t="s">
        <v>9</v>
      </c>
      <c r="QPD12075" s="18" t="s">
        <v>9</v>
      </c>
      <c r="QPE12075" s="18" t="s">
        <v>9</v>
      </c>
      <c r="QPF12075" s="18" t="s">
        <v>9</v>
      </c>
      <c r="QPG12075" s="18" t="s">
        <v>9</v>
      </c>
      <c r="QPH12075" s="18" t="s">
        <v>9</v>
      </c>
      <c r="QPI12075" s="18" t="s">
        <v>9</v>
      </c>
      <c r="QPJ12075" s="18" t="s">
        <v>9</v>
      </c>
      <c r="QPK12075" s="18" t="s">
        <v>9</v>
      </c>
      <c r="QPL12075" s="18" t="s">
        <v>9</v>
      </c>
      <c r="QPM12075" s="18" t="s">
        <v>9</v>
      </c>
      <c r="QPN12075" s="18" t="s">
        <v>9</v>
      </c>
      <c r="QPO12075" s="18" t="s">
        <v>9</v>
      </c>
      <c r="QPP12075" s="18" t="s">
        <v>9</v>
      </c>
      <c r="QPQ12075" s="18" t="s">
        <v>9</v>
      </c>
      <c r="QPR12075" s="18" t="s">
        <v>9</v>
      </c>
      <c r="QPS12075" s="18" t="s">
        <v>9</v>
      </c>
      <c r="QPT12075" s="18" t="s">
        <v>9</v>
      </c>
      <c r="QPU12075" s="18" t="s">
        <v>9</v>
      </c>
      <c r="QPV12075" s="18" t="s">
        <v>9</v>
      </c>
      <c r="QPW12075" s="18" t="s">
        <v>9</v>
      </c>
      <c r="QPX12075" s="18" t="s">
        <v>9</v>
      </c>
      <c r="QPY12075" s="18" t="s">
        <v>9</v>
      </c>
      <c r="QPZ12075" s="18" t="s">
        <v>9</v>
      </c>
      <c r="QQA12075" s="18" t="s">
        <v>9</v>
      </c>
      <c r="QQB12075" s="18" t="s">
        <v>9</v>
      </c>
      <c r="QQC12075" s="18" t="s">
        <v>9</v>
      </c>
      <c r="QQD12075" s="18" t="s">
        <v>9</v>
      </c>
      <c r="QQE12075" s="18" t="s">
        <v>9</v>
      </c>
      <c r="QQF12075" s="18" t="s">
        <v>9</v>
      </c>
      <c r="QQG12075" s="18" t="s">
        <v>9</v>
      </c>
      <c r="QQH12075" s="18" t="s">
        <v>9</v>
      </c>
      <c r="QQI12075" s="18" t="s">
        <v>9</v>
      </c>
      <c r="QQJ12075" s="18" t="s">
        <v>9</v>
      </c>
      <c r="QQK12075" s="18" t="s">
        <v>9</v>
      </c>
      <c r="QQL12075" s="18" t="s">
        <v>9</v>
      </c>
      <c r="QQM12075" s="18" t="s">
        <v>9</v>
      </c>
      <c r="QQN12075" s="18" t="s">
        <v>9</v>
      </c>
      <c r="QQO12075" s="18" t="s">
        <v>9</v>
      </c>
      <c r="QQP12075" s="18" t="s">
        <v>9</v>
      </c>
      <c r="QQQ12075" s="18" t="s">
        <v>9</v>
      </c>
      <c r="QQR12075" s="18" t="s">
        <v>9</v>
      </c>
      <c r="QQS12075" s="18" t="s">
        <v>9</v>
      </c>
      <c r="QQT12075" s="18" t="s">
        <v>9</v>
      </c>
      <c r="QQU12075" s="18" t="s">
        <v>9</v>
      </c>
      <c r="QQV12075" s="18" t="s">
        <v>9</v>
      </c>
      <c r="QQW12075" s="18" t="s">
        <v>9</v>
      </c>
      <c r="QQX12075" s="18" t="s">
        <v>9</v>
      </c>
      <c r="QQY12075" s="18" t="s">
        <v>9</v>
      </c>
      <c r="QQZ12075" s="18" t="s">
        <v>9</v>
      </c>
      <c r="QRA12075" s="18" t="s">
        <v>9</v>
      </c>
      <c r="QRB12075" s="18" t="s">
        <v>9</v>
      </c>
      <c r="QRC12075" s="18" t="s">
        <v>9</v>
      </c>
      <c r="QRD12075" s="18" t="s">
        <v>9</v>
      </c>
      <c r="QRE12075" s="18" t="s">
        <v>9</v>
      </c>
      <c r="QRF12075" s="18" t="s">
        <v>9</v>
      </c>
      <c r="QRG12075" s="18" t="s">
        <v>9</v>
      </c>
      <c r="QRH12075" s="18" t="s">
        <v>9</v>
      </c>
      <c r="QRI12075" s="18" t="s">
        <v>9</v>
      </c>
      <c r="QRJ12075" s="18" t="s">
        <v>9</v>
      </c>
      <c r="QRK12075" s="18" t="s">
        <v>9</v>
      </c>
      <c r="QRL12075" s="18" t="s">
        <v>9</v>
      </c>
      <c r="QRM12075" s="18" t="s">
        <v>9</v>
      </c>
      <c r="QRN12075" s="18" t="s">
        <v>9</v>
      </c>
      <c r="QRO12075" s="18" t="s">
        <v>9</v>
      </c>
      <c r="QRP12075" s="18" t="s">
        <v>9</v>
      </c>
      <c r="QRQ12075" s="18" t="s">
        <v>9</v>
      </c>
      <c r="QRR12075" s="18" t="s">
        <v>9</v>
      </c>
      <c r="QRS12075" s="18" t="s">
        <v>9</v>
      </c>
      <c r="QRT12075" s="18" t="s">
        <v>9</v>
      </c>
      <c r="QRU12075" s="18" t="s">
        <v>9</v>
      </c>
      <c r="QRV12075" s="18" t="s">
        <v>9</v>
      </c>
      <c r="QRW12075" s="18" t="s">
        <v>9</v>
      </c>
      <c r="QRX12075" s="18" t="s">
        <v>9</v>
      </c>
      <c r="QRY12075" s="18" t="s">
        <v>9</v>
      </c>
      <c r="QRZ12075" s="18" t="s">
        <v>9</v>
      </c>
      <c r="QSA12075" s="18" t="s">
        <v>9</v>
      </c>
      <c r="QSB12075" s="18" t="s">
        <v>9</v>
      </c>
      <c r="QSC12075" s="18" t="s">
        <v>9</v>
      </c>
      <c r="QSD12075" s="18" t="s">
        <v>9</v>
      </c>
      <c r="QSE12075" s="18" t="s">
        <v>9</v>
      </c>
      <c r="QSF12075" s="18" t="s">
        <v>9</v>
      </c>
      <c r="QSG12075" s="18" t="s">
        <v>9</v>
      </c>
      <c r="QSH12075" s="18" t="s">
        <v>9</v>
      </c>
      <c r="QSI12075" s="18" t="s">
        <v>9</v>
      </c>
      <c r="QSJ12075" s="18" t="s">
        <v>9</v>
      </c>
      <c r="QSK12075" s="18" t="s">
        <v>9</v>
      </c>
      <c r="QSL12075" s="18" t="s">
        <v>9</v>
      </c>
      <c r="QSM12075" s="18" t="s">
        <v>9</v>
      </c>
      <c r="QSN12075" s="18" t="s">
        <v>9</v>
      </c>
      <c r="QSO12075" s="18" t="s">
        <v>9</v>
      </c>
      <c r="QSP12075" s="18" t="s">
        <v>9</v>
      </c>
      <c r="QSQ12075" s="18" t="s">
        <v>9</v>
      </c>
      <c r="QSR12075" s="18" t="s">
        <v>9</v>
      </c>
      <c r="QSS12075" s="18" t="s">
        <v>9</v>
      </c>
      <c r="QST12075" s="18" t="s">
        <v>9</v>
      </c>
      <c r="QSU12075" s="18" t="s">
        <v>9</v>
      </c>
      <c r="QSV12075" s="18" t="s">
        <v>9</v>
      </c>
      <c r="QSW12075" s="18" t="s">
        <v>9</v>
      </c>
      <c r="QSX12075" s="18" t="s">
        <v>9</v>
      </c>
      <c r="QSY12075" s="18" t="s">
        <v>9</v>
      </c>
      <c r="QSZ12075" s="18" t="s">
        <v>9</v>
      </c>
      <c r="QTA12075" s="18" t="s">
        <v>9</v>
      </c>
      <c r="QTB12075" s="18" t="s">
        <v>9</v>
      </c>
      <c r="QTC12075" s="18" t="s">
        <v>9</v>
      </c>
      <c r="QTD12075" s="18" t="s">
        <v>9</v>
      </c>
      <c r="QTE12075" s="18" t="s">
        <v>9</v>
      </c>
      <c r="QTF12075" s="18" t="s">
        <v>9</v>
      </c>
      <c r="QTG12075" s="18" t="s">
        <v>9</v>
      </c>
      <c r="QTH12075" s="18" t="s">
        <v>9</v>
      </c>
      <c r="QTI12075" s="18" t="s">
        <v>9</v>
      </c>
      <c r="QTJ12075" s="18" t="s">
        <v>9</v>
      </c>
      <c r="QTK12075" s="18" t="s">
        <v>9</v>
      </c>
      <c r="QTL12075" s="18" t="s">
        <v>9</v>
      </c>
      <c r="QTM12075" s="18" t="s">
        <v>9</v>
      </c>
      <c r="QTN12075" s="18" t="s">
        <v>9</v>
      </c>
      <c r="QTO12075" s="18" t="s">
        <v>9</v>
      </c>
      <c r="QTP12075" s="18" t="s">
        <v>9</v>
      </c>
      <c r="QTQ12075" s="18" t="s">
        <v>9</v>
      </c>
      <c r="QTR12075" s="18" t="s">
        <v>9</v>
      </c>
      <c r="QTS12075" s="18" t="s">
        <v>9</v>
      </c>
      <c r="QTT12075" s="18" t="s">
        <v>9</v>
      </c>
      <c r="QTU12075" s="18" t="s">
        <v>9</v>
      </c>
      <c r="QTV12075" s="18" t="s">
        <v>9</v>
      </c>
      <c r="QTW12075" s="18" t="s">
        <v>9</v>
      </c>
      <c r="QTX12075" s="18" t="s">
        <v>9</v>
      </c>
      <c r="QTY12075" s="18" t="s">
        <v>9</v>
      </c>
      <c r="QTZ12075" s="18" t="s">
        <v>9</v>
      </c>
      <c r="QUA12075" s="18" t="s">
        <v>9</v>
      </c>
      <c r="QUB12075" s="18" t="s">
        <v>9</v>
      </c>
      <c r="QUC12075" s="18" t="s">
        <v>9</v>
      </c>
      <c r="QUD12075" s="18" t="s">
        <v>9</v>
      </c>
      <c r="QUE12075" s="18" t="s">
        <v>9</v>
      </c>
      <c r="QUF12075" s="18" t="s">
        <v>9</v>
      </c>
      <c r="QUG12075" s="18" t="s">
        <v>9</v>
      </c>
      <c r="QUH12075" s="18" t="s">
        <v>9</v>
      </c>
      <c r="QUI12075" s="18" t="s">
        <v>9</v>
      </c>
      <c r="QUJ12075" s="18" t="s">
        <v>9</v>
      </c>
      <c r="QUK12075" s="18" t="s">
        <v>9</v>
      </c>
      <c r="QUL12075" s="18" t="s">
        <v>9</v>
      </c>
      <c r="QUM12075" s="18" t="s">
        <v>9</v>
      </c>
      <c r="QUN12075" s="18" t="s">
        <v>9</v>
      </c>
      <c r="QUO12075" s="18" t="s">
        <v>9</v>
      </c>
      <c r="QUP12075" s="18" t="s">
        <v>9</v>
      </c>
      <c r="QUQ12075" s="18" t="s">
        <v>9</v>
      </c>
      <c r="QUR12075" s="18" t="s">
        <v>9</v>
      </c>
      <c r="QUS12075" s="18" t="s">
        <v>9</v>
      </c>
      <c r="QUT12075" s="18" t="s">
        <v>9</v>
      </c>
      <c r="QUU12075" s="18" t="s">
        <v>9</v>
      </c>
      <c r="QUV12075" s="18" t="s">
        <v>9</v>
      </c>
      <c r="QUW12075" s="18" t="s">
        <v>9</v>
      </c>
      <c r="QUX12075" s="18" t="s">
        <v>9</v>
      </c>
      <c r="QUY12075" s="18" t="s">
        <v>9</v>
      </c>
      <c r="QUZ12075" s="18" t="s">
        <v>9</v>
      </c>
      <c r="QVA12075" s="18" t="s">
        <v>9</v>
      </c>
      <c r="QVB12075" s="18" t="s">
        <v>9</v>
      </c>
      <c r="QVC12075" s="18" t="s">
        <v>9</v>
      </c>
      <c r="QVD12075" s="18" t="s">
        <v>9</v>
      </c>
      <c r="QVE12075" s="18" t="s">
        <v>9</v>
      </c>
      <c r="QVF12075" s="18" t="s">
        <v>9</v>
      </c>
      <c r="QVG12075" s="18" t="s">
        <v>9</v>
      </c>
      <c r="QVH12075" s="18" t="s">
        <v>9</v>
      </c>
      <c r="QVI12075" s="18" t="s">
        <v>9</v>
      </c>
      <c r="QVJ12075" s="18" t="s">
        <v>9</v>
      </c>
      <c r="QVK12075" s="18" t="s">
        <v>9</v>
      </c>
      <c r="QVL12075" s="18" t="s">
        <v>9</v>
      </c>
      <c r="QVM12075" s="18" t="s">
        <v>9</v>
      </c>
      <c r="QVN12075" s="18" t="s">
        <v>9</v>
      </c>
      <c r="QVO12075" s="18" t="s">
        <v>9</v>
      </c>
      <c r="QVP12075" s="18" t="s">
        <v>9</v>
      </c>
      <c r="QVQ12075" s="18" t="s">
        <v>9</v>
      </c>
      <c r="QVR12075" s="18" t="s">
        <v>9</v>
      </c>
      <c r="QVS12075" s="18" t="s">
        <v>9</v>
      </c>
      <c r="QVT12075" s="18" t="s">
        <v>9</v>
      </c>
      <c r="QVU12075" s="18" t="s">
        <v>9</v>
      </c>
      <c r="QVV12075" s="18" t="s">
        <v>9</v>
      </c>
      <c r="QVW12075" s="18" t="s">
        <v>9</v>
      </c>
      <c r="QVX12075" s="18" t="s">
        <v>9</v>
      </c>
      <c r="QVY12075" s="18" t="s">
        <v>9</v>
      </c>
      <c r="QVZ12075" s="18" t="s">
        <v>9</v>
      </c>
      <c r="QWA12075" s="18" t="s">
        <v>9</v>
      </c>
      <c r="QWB12075" s="18" t="s">
        <v>9</v>
      </c>
      <c r="QWC12075" s="18" t="s">
        <v>9</v>
      </c>
      <c r="QWD12075" s="18" t="s">
        <v>9</v>
      </c>
      <c r="QWE12075" s="18" t="s">
        <v>9</v>
      </c>
      <c r="QWF12075" s="18" t="s">
        <v>9</v>
      </c>
      <c r="QWG12075" s="18" t="s">
        <v>9</v>
      </c>
      <c r="QWH12075" s="18" t="s">
        <v>9</v>
      </c>
      <c r="QWI12075" s="18" t="s">
        <v>9</v>
      </c>
      <c r="QWJ12075" s="18" t="s">
        <v>9</v>
      </c>
      <c r="QWK12075" s="18" t="s">
        <v>9</v>
      </c>
      <c r="QWL12075" s="18" t="s">
        <v>9</v>
      </c>
      <c r="QWM12075" s="18" t="s">
        <v>9</v>
      </c>
      <c r="QWN12075" s="18" t="s">
        <v>9</v>
      </c>
      <c r="QWO12075" s="18" t="s">
        <v>9</v>
      </c>
      <c r="QWP12075" s="18" t="s">
        <v>9</v>
      </c>
      <c r="QWQ12075" s="18" t="s">
        <v>9</v>
      </c>
      <c r="QWR12075" s="18" t="s">
        <v>9</v>
      </c>
      <c r="QWS12075" s="18" t="s">
        <v>9</v>
      </c>
      <c r="QWT12075" s="18" t="s">
        <v>9</v>
      </c>
      <c r="QWU12075" s="18" t="s">
        <v>9</v>
      </c>
      <c r="QWV12075" s="18" t="s">
        <v>9</v>
      </c>
      <c r="QWW12075" s="18" t="s">
        <v>9</v>
      </c>
      <c r="QWX12075" s="18" t="s">
        <v>9</v>
      </c>
      <c r="QWY12075" s="18" t="s">
        <v>9</v>
      </c>
      <c r="QWZ12075" s="18" t="s">
        <v>9</v>
      </c>
      <c r="QXA12075" s="18" t="s">
        <v>9</v>
      </c>
      <c r="QXB12075" s="18" t="s">
        <v>9</v>
      </c>
      <c r="QXC12075" s="18" t="s">
        <v>9</v>
      </c>
      <c r="QXD12075" s="18" t="s">
        <v>9</v>
      </c>
      <c r="QXE12075" s="18" t="s">
        <v>9</v>
      </c>
      <c r="QXF12075" s="18" t="s">
        <v>9</v>
      </c>
      <c r="QXG12075" s="18" t="s">
        <v>9</v>
      </c>
      <c r="QXH12075" s="18" t="s">
        <v>9</v>
      </c>
      <c r="QXI12075" s="18" t="s">
        <v>9</v>
      </c>
      <c r="QXJ12075" s="18" t="s">
        <v>9</v>
      </c>
      <c r="QXK12075" s="18" t="s">
        <v>9</v>
      </c>
      <c r="QXL12075" s="18" t="s">
        <v>9</v>
      </c>
      <c r="QXM12075" s="18" t="s">
        <v>9</v>
      </c>
      <c r="QXN12075" s="18" t="s">
        <v>9</v>
      </c>
      <c r="QXO12075" s="18" t="s">
        <v>9</v>
      </c>
      <c r="QXP12075" s="18" t="s">
        <v>9</v>
      </c>
      <c r="QXQ12075" s="18" t="s">
        <v>9</v>
      </c>
      <c r="QXR12075" s="18" t="s">
        <v>9</v>
      </c>
      <c r="QXS12075" s="18" t="s">
        <v>9</v>
      </c>
      <c r="QXT12075" s="18" t="s">
        <v>9</v>
      </c>
      <c r="QXU12075" s="18" t="s">
        <v>9</v>
      </c>
      <c r="QXV12075" s="18" t="s">
        <v>9</v>
      </c>
      <c r="QXW12075" s="18" t="s">
        <v>9</v>
      </c>
      <c r="QXX12075" s="18" t="s">
        <v>9</v>
      </c>
      <c r="QXY12075" s="18" t="s">
        <v>9</v>
      </c>
      <c r="QXZ12075" s="18" t="s">
        <v>9</v>
      </c>
      <c r="QYA12075" s="18" t="s">
        <v>9</v>
      </c>
      <c r="QYB12075" s="18" t="s">
        <v>9</v>
      </c>
      <c r="QYC12075" s="18" t="s">
        <v>9</v>
      </c>
      <c r="QYD12075" s="18" t="s">
        <v>9</v>
      </c>
      <c r="QYE12075" s="18" t="s">
        <v>9</v>
      </c>
      <c r="QYF12075" s="18" t="s">
        <v>9</v>
      </c>
      <c r="QYG12075" s="18" t="s">
        <v>9</v>
      </c>
      <c r="QYH12075" s="18" t="s">
        <v>9</v>
      </c>
      <c r="QYI12075" s="18" t="s">
        <v>9</v>
      </c>
      <c r="QYJ12075" s="18" t="s">
        <v>9</v>
      </c>
      <c r="QYK12075" s="18" t="s">
        <v>9</v>
      </c>
      <c r="QYL12075" s="18" t="s">
        <v>9</v>
      </c>
      <c r="QYM12075" s="18" t="s">
        <v>9</v>
      </c>
      <c r="QYN12075" s="18" t="s">
        <v>9</v>
      </c>
      <c r="QYO12075" s="18" t="s">
        <v>9</v>
      </c>
      <c r="QYP12075" s="18" t="s">
        <v>9</v>
      </c>
      <c r="QYQ12075" s="18" t="s">
        <v>9</v>
      </c>
      <c r="QYR12075" s="18" t="s">
        <v>9</v>
      </c>
      <c r="QYS12075" s="18" t="s">
        <v>9</v>
      </c>
      <c r="QYT12075" s="18" t="s">
        <v>9</v>
      </c>
      <c r="QYU12075" s="18" t="s">
        <v>9</v>
      </c>
      <c r="QYV12075" s="18" t="s">
        <v>9</v>
      </c>
      <c r="QYW12075" s="18" t="s">
        <v>9</v>
      </c>
      <c r="QYX12075" s="18" t="s">
        <v>9</v>
      </c>
      <c r="QYY12075" s="18" t="s">
        <v>9</v>
      </c>
      <c r="QYZ12075" s="18" t="s">
        <v>9</v>
      </c>
      <c r="QZA12075" s="18" t="s">
        <v>9</v>
      </c>
      <c r="QZB12075" s="18" t="s">
        <v>9</v>
      </c>
      <c r="QZC12075" s="18" t="s">
        <v>9</v>
      </c>
      <c r="QZD12075" s="18" t="s">
        <v>9</v>
      </c>
      <c r="QZE12075" s="18" t="s">
        <v>9</v>
      </c>
      <c r="QZF12075" s="18" t="s">
        <v>9</v>
      </c>
      <c r="QZG12075" s="18" t="s">
        <v>9</v>
      </c>
      <c r="QZH12075" s="18" t="s">
        <v>9</v>
      </c>
      <c r="QZI12075" s="18" t="s">
        <v>9</v>
      </c>
      <c r="QZJ12075" s="18" t="s">
        <v>9</v>
      </c>
      <c r="QZK12075" s="18" t="s">
        <v>9</v>
      </c>
      <c r="QZL12075" s="18" t="s">
        <v>9</v>
      </c>
      <c r="QZM12075" s="18" t="s">
        <v>9</v>
      </c>
      <c r="QZN12075" s="18" t="s">
        <v>9</v>
      </c>
      <c r="QZO12075" s="18" t="s">
        <v>9</v>
      </c>
      <c r="QZP12075" s="18" t="s">
        <v>9</v>
      </c>
      <c r="QZQ12075" s="18" t="s">
        <v>9</v>
      </c>
      <c r="QZR12075" s="18" t="s">
        <v>9</v>
      </c>
      <c r="QZS12075" s="18" t="s">
        <v>9</v>
      </c>
      <c r="QZT12075" s="18" t="s">
        <v>9</v>
      </c>
      <c r="QZU12075" s="18" t="s">
        <v>9</v>
      </c>
      <c r="QZV12075" s="18" t="s">
        <v>9</v>
      </c>
      <c r="QZW12075" s="18" t="s">
        <v>9</v>
      </c>
      <c r="QZX12075" s="18" t="s">
        <v>9</v>
      </c>
      <c r="QZY12075" s="18" t="s">
        <v>9</v>
      </c>
      <c r="QZZ12075" s="18" t="s">
        <v>9</v>
      </c>
      <c r="RAA12075" s="18" t="s">
        <v>9</v>
      </c>
      <c r="RAB12075" s="18" t="s">
        <v>9</v>
      </c>
      <c r="RAC12075" s="18" t="s">
        <v>9</v>
      </c>
      <c r="RAD12075" s="18" t="s">
        <v>9</v>
      </c>
      <c r="RAE12075" s="18" t="s">
        <v>9</v>
      </c>
      <c r="RAF12075" s="18" t="s">
        <v>9</v>
      </c>
      <c r="RAG12075" s="18" t="s">
        <v>9</v>
      </c>
      <c r="RAH12075" s="18" t="s">
        <v>9</v>
      </c>
      <c r="RAI12075" s="18" t="s">
        <v>9</v>
      </c>
      <c r="RAJ12075" s="18" t="s">
        <v>9</v>
      </c>
      <c r="RAK12075" s="18" t="s">
        <v>9</v>
      </c>
      <c r="RAL12075" s="18" t="s">
        <v>9</v>
      </c>
      <c r="RAM12075" s="18" t="s">
        <v>9</v>
      </c>
      <c r="RAN12075" s="18" t="s">
        <v>9</v>
      </c>
      <c r="RAO12075" s="18" t="s">
        <v>9</v>
      </c>
      <c r="RAP12075" s="18" t="s">
        <v>9</v>
      </c>
      <c r="RAQ12075" s="18" t="s">
        <v>9</v>
      </c>
      <c r="RAR12075" s="18" t="s">
        <v>9</v>
      </c>
      <c r="RAS12075" s="18" t="s">
        <v>9</v>
      </c>
      <c r="RAT12075" s="18" t="s">
        <v>9</v>
      </c>
      <c r="RAU12075" s="18" t="s">
        <v>9</v>
      </c>
      <c r="RAV12075" s="18" t="s">
        <v>9</v>
      </c>
      <c r="RAW12075" s="18" t="s">
        <v>9</v>
      </c>
      <c r="RAX12075" s="18" t="s">
        <v>9</v>
      </c>
      <c r="RAY12075" s="18" t="s">
        <v>9</v>
      </c>
      <c r="RAZ12075" s="18" t="s">
        <v>9</v>
      </c>
      <c r="RBA12075" s="18" t="s">
        <v>9</v>
      </c>
      <c r="RBB12075" s="18" t="s">
        <v>9</v>
      </c>
      <c r="RBC12075" s="18" t="s">
        <v>9</v>
      </c>
      <c r="RBD12075" s="18" t="s">
        <v>9</v>
      </c>
      <c r="RBE12075" s="18" t="s">
        <v>9</v>
      </c>
      <c r="RBF12075" s="18" t="s">
        <v>9</v>
      </c>
      <c r="RBG12075" s="18" t="s">
        <v>9</v>
      </c>
      <c r="RBH12075" s="18" t="s">
        <v>9</v>
      </c>
      <c r="RBI12075" s="18" t="s">
        <v>9</v>
      </c>
      <c r="RBJ12075" s="18" t="s">
        <v>9</v>
      </c>
      <c r="RBK12075" s="18" t="s">
        <v>9</v>
      </c>
      <c r="RBL12075" s="18" t="s">
        <v>9</v>
      </c>
      <c r="RBM12075" s="18" t="s">
        <v>9</v>
      </c>
      <c r="RBN12075" s="18" t="s">
        <v>9</v>
      </c>
      <c r="RBO12075" s="18" t="s">
        <v>9</v>
      </c>
      <c r="RBP12075" s="18" t="s">
        <v>9</v>
      </c>
      <c r="RBQ12075" s="18" t="s">
        <v>9</v>
      </c>
      <c r="RBR12075" s="18" t="s">
        <v>9</v>
      </c>
      <c r="RBS12075" s="18" t="s">
        <v>9</v>
      </c>
      <c r="RBT12075" s="18" t="s">
        <v>9</v>
      </c>
      <c r="RBU12075" s="18" t="s">
        <v>9</v>
      </c>
      <c r="RBV12075" s="18" t="s">
        <v>9</v>
      </c>
      <c r="RBW12075" s="18" t="s">
        <v>9</v>
      </c>
      <c r="RBX12075" s="18" t="s">
        <v>9</v>
      </c>
      <c r="RBY12075" s="18" t="s">
        <v>9</v>
      </c>
      <c r="RBZ12075" s="18" t="s">
        <v>9</v>
      </c>
      <c r="RCA12075" s="18" t="s">
        <v>9</v>
      </c>
      <c r="RCB12075" s="18" t="s">
        <v>9</v>
      </c>
      <c r="RCC12075" s="18" t="s">
        <v>9</v>
      </c>
      <c r="RCD12075" s="18" t="s">
        <v>9</v>
      </c>
      <c r="RCE12075" s="18" t="s">
        <v>9</v>
      </c>
      <c r="RCF12075" s="18" t="s">
        <v>9</v>
      </c>
      <c r="RCG12075" s="18" t="s">
        <v>9</v>
      </c>
      <c r="RCH12075" s="18" t="s">
        <v>9</v>
      </c>
      <c r="RCI12075" s="18" t="s">
        <v>9</v>
      </c>
      <c r="RCJ12075" s="18" t="s">
        <v>9</v>
      </c>
      <c r="RCK12075" s="18" t="s">
        <v>9</v>
      </c>
      <c r="RCL12075" s="18" t="s">
        <v>9</v>
      </c>
      <c r="RCM12075" s="18" t="s">
        <v>9</v>
      </c>
      <c r="RCN12075" s="18" t="s">
        <v>9</v>
      </c>
      <c r="RCO12075" s="18" t="s">
        <v>9</v>
      </c>
      <c r="RCP12075" s="18" t="s">
        <v>9</v>
      </c>
      <c r="RCQ12075" s="18" t="s">
        <v>9</v>
      </c>
      <c r="RCR12075" s="18" t="s">
        <v>9</v>
      </c>
      <c r="RCS12075" s="18" t="s">
        <v>9</v>
      </c>
      <c r="RCT12075" s="18" t="s">
        <v>9</v>
      </c>
      <c r="RCU12075" s="18" t="s">
        <v>9</v>
      </c>
      <c r="RCV12075" s="18" t="s">
        <v>9</v>
      </c>
      <c r="RCW12075" s="18" t="s">
        <v>9</v>
      </c>
      <c r="RCX12075" s="18" t="s">
        <v>9</v>
      </c>
      <c r="RCY12075" s="18" t="s">
        <v>9</v>
      </c>
      <c r="RCZ12075" s="18" t="s">
        <v>9</v>
      </c>
      <c r="RDA12075" s="18" t="s">
        <v>9</v>
      </c>
      <c r="RDB12075" s="18" t="s">
        <v>9</v>
      </c>
      <c r="RDC12075" s="18" t="s">
        <v>9</v>
      </c>
      <c r="RDD12075" s="18" t="s">
        <v>9</v>
      </c>
      <c r="RDE12075" s="18" t="s">
        <v>9</v>
      </c>
      <c r="RDF12075" s="18" t="s">
        <v>9</v>
      </c>
      <c r="RDG12075" s="18" t="s">
        <v>9</v>
      </c>
      <c r="RDH12075" s="18" t="s">
        <v>9</v>
      </c>
      <c r="RDI12075" s="18" t="s">
        <v>9</v>
      </c>
      <c r="RDJ12075" s="18" t="s">
        <v>9</v>
      </c>
      <c r="RDK12075" s="18" t="s">
        <v>9</v>
      </c>
      <c r="RDL12075" s="18" t="s">
        <v>9</v>
      </c>
      <c r="RDM12075" s="18" t="s">
        <v>9</v>
      </c>
      <c r="RDN12075" s="18" t="s">
        <v>9</v>
      </c>
      <c r="RDO12075" s="18" t="s">
        <v>9</v>
      </c>
      <c r="RDP12075" s="18" t="s">
        <v>9</v>
      </c>
      <c r="RDQ12075" s="18" t="s">
        <v>9</v>
      </c>
      <c r="RDR12075" s="18" t="s">
        <v>9</v>
      </c>
      <c r="RDS12075" s="18" t="s">
        <v>9</v>
      </c>
      <c r="RDT12075" s="18" t="s">
        <v>9</v>
      </c>
      <c r="RDU12075" s="18" t="s">
        <v>9</v>
      </c>
      <c r="RDV12075" s="18" t="s">
        <v>9</v>
      </c>
      <c r="RDW12075" s="18" t="s">
        <v>9</v>
      </c>
      <c r="RDX12075" s="18" t="s">
        <v>9</v>
      </c>
      <c r="RDY12075" s="18" t="s">
        <v>9</v>
      </c>
      <c r="RDZ12075" s="18" t="s">
        <v>9</v>
      </c>
      <c r="REA12075" s="18" t="s">
        <v>9</v>
      </c>
      <c r="REB12075" s="18" t="s">
        <v>9</v>
      </c>
      <c r="REC12075" s="18" t="s">
        <v>9</v>
      </c>
      <c r="RED12075" s="18" t="s">
        <v>9</v>
      </c>
      <c r="REE12075" s="18" t="s">
        <v>9</v>
      </c>
      <c r="REF12075" s="18" t="s">
        <v>9</v>
      </c>
      <c r="REG12075" s="18" t="s">
        <v>9</v>
      </c>
      <c r="REH12075" s="18" t="s">
        <v>9</v>
      </c>
      <c r="REI12075" s="18" t="s">
        <v>9</v>
      </c>
      <c r="REJ12075" s="18" t="s">
        <v>9</v>
      </c>
      <c r="REK12075" s="18" t="s">
        <v>9</v>
      </c>
      <c r="REL12075" s="18" t="s">
        <v>9</v>
      </c>
      <c r="REM12075" s="18" t="s">
        <v>9</v>
      </c>
      <c r="REN12075" s="18" t="s">
        <v>9</v>
      </c>
      <c r="REO12075" s="18" t="s">
        <v>9</v>
      </c>
      <c r="REP12075" s="18" t="s">
        <v>9</v>
      </c>
      <c r="REQ12075" s="18" t="s">
        <v>9</v>
      </c>
      <c r="RER12075" s="18" t="s">
        <v>9</v>
      </c>
      <c r="RES12075" s="18" t="s">
        <v>9</v>
      </c>
      <c r="RET12075" s="18" t="s">
        <v>9</v>
      </c>
      <c r="REU12075" s="18" t="s">
        <v>9</v>
      </c>
      <c r="REV12075" s="18" t="s">
        <v>9</v>
      </c>
      <c r="REW12075" s="18" t="s">
        <v>9</v>
      </c>
      <c r="REX12075" s="18" t="s">
        <v>9</v>
      </c>
      <c r="REY12075" s="18" t="s">
        <v>9</v>
      </c>
      <c r="REZ12075" s="18" t="s">
        <v>9</v>
      </c>
      <c r="RFA12075" s="18" t="s">
        <v>9</v>
      </c>
      <c r="RFB12075" s="18" t="s">
        <v>9</v>
      </c>
      <c r="RFC12075" s="18" t="s">
        <v>9</v>
      </c>
      <c r="RFD12075" s="18" t="s">
        <v>9</v>
      </c>
      <c r="RFE12075" s="18" t="s">
        <v>9</v>
      </c>
      <c r="RFF12075" s="18" t="s">
        <v>9</v>
      </c>
      <c r="RFG12075" s="18" t="s">
        <v>9</v>
      </c>
      <c r="RFH12075" s="18" t="s">
        <v>9</v>
      </c>
      <c r="RFI12075" s="18" t="s">
        <v>9</v>
      </c>
      <c r="RFJ12075" s="18" t="s">
        <v>9</v>
      </c>
      <c r="RFK12075" s="18" t="s">
        <v>9</v>
      </c>
      <c r="RFL12075" s="18" t="s">
        <v>9</v>
      </c>
      <c r="RFM12075" s="18" t="s">
        <v>9</v>
      </c>
      <c r="RFN12075" s="18" t="s">
        <v>9</v>
      </c>
      <c r="RFO12075" s="18" t="s">
        <v>9</v>
      </c>
      <c r="RFP12075" s="18" t="s">
        <v>9</v>
      </c>
      <c r="RFQ12075" s="18" t="s">
        <v>9</v>
      </c>
      <c r="RFR12075" s="18" t="s">
        <v>9</v>
      </c>
      <c r="RFS12075" s="18" t="s">
        <v>9</v>
      </c>
      <c r="RFT12075" s="18" t="s">
        <v>9</v>
      </c>
      <c r="RFU12075" s="18" t="s">
        <v>9</v>
      </c>
      <c r="RFV12075" s="18" t="s">
        <v>9</v>
      </c>
      <c r="RFW12075" s="18" t="s">
        <v>9</v>
      </c>
      <c r="RFX12075" s="18" t="s">
        <v>9</v>
      </c>
      <c r="RFY12075" s="18" t="s">
        <v>9</v>
      </c>
      <c r="RFZ12075" s="18" t="s">
        <v>9</v>
      </c>
      <c r="RGA12075" s="18" t="s">
        <v>9</v>
      </c>
      <c r="RGB12075" s="18" t="s">
        <v>9</v>
      </c>
      <c r="RGC12075" s="18" t="s">
        <v>9</v>
      </c>
      <c r="RGD12075" s="18" t="s">
        <v>9</v>
      </c>
      <c r="RGE12075" s="18" t="s">
        <v>9</v>
      </c>
      <c r="RGF12075" s="18" t="s">
        <v>9</v>
      </c>
      <c r="RGG12075" s="18" t="s">
        <v>9</v>
      </c>
      <c r="RGH12075" s="18" t="s">
        <v>9</v>
      </c>
      <c r="RGI12075" s="18" t="s">
        <v>9</v>
      </c>
      <c r="RGJ12075" s="18" t="s">
        <v>9</v>
      </c>
      <c r="RGK12075" s="18" t="s">
        <v>9</v>
      </c>
      <c r="RGL12075" s="18" t="s">
        <v>9</v>
      </c>
      <c r="RGM12075" s="18" t="s">
        <v>9</v>
      </c>
      <c r="RGN12075" s="18" t="s">
        <v>9</v>
      </c>
      <c r="RGO12075" s="18" t="s">
        <v>9</v>
      </c>
      <c r="RGP12075" s="18" t="s">
        <v>9</v>
      </c>
      <c r="RGQ12075" s="18" t="s">
        <v>9</v>
      </c>
      <c r="RGR12075" s="18" t="s">
        <v>9</v>
      </c>
      <c r="RGS12075" s="18" t="s">
        <v>9</v>
      </c>
      <c r="RGT12075" s="18" t="s">
        <v>9</v>
      </c>
      <c r="RGU12075" s="18" t="s">
        <v>9</v>
      </c>
      <c r="RGV12075" s="18" t="s">
        <v>9</v>
      </c>
      <c r="RGW12075" s="18" t="s">
        <v>9</v>
      </c>
      <c r="RGX12075" s="18" t="s">
        <v>9</v>
      </c>
      <c r="RGY12075" s="18" t="s">
        <v>9</v>
      </c>
      <c r="RGZ12075" s="18" t="s">
        <v>9</v>
      </c>
      <c r="RHA12075" s="18" t="s">
        <v>9</v>
      </c>
      <c r="RHB12075" s="18" t="s">
        <v>9</v>
      </c>
      <c r="RHC12075" s="18" t="s">
        <v>9</v>
      </c>
      <c r="RHD12075" s="18" t="s">
        <v>9</v>
      </c>
      <c r="RHE12075" s="18" t="s">
        <v>9</v>
      </c>
      <c r="RHF12075" s="18" t="s">
        <v>9</v>
      </c>
      <c r="RHG12075" s="18" t="s">
        <v>9</v>
      </c>
      <c r="RHH12075" s="18" t="s">
        <v>9</v>
      </c>
      <c r="RHI12075" s="18" t="s">
        <v>9</v>
      </c>
      <c r="RHJ12075" s="18" t="s">
        <v>9</v>
      </c>
      <c r="RHK12075" s="18" t="s">
        <v>9</v>
      </c>
      <c r="RHL12075" s="18" t="s">
        <v>9</v>
      </c>
      <c r="RHM12075" s="18" t="s">
        <v>9</v>
      </c>
      <c r="RHN12075" s="18" t="s">
        <v>9</v>
      </c>
      <c r="RHO12075" s="18" t="s">
        <v>9</v>
      </c>
      <c r="RHP12075" s="18" t="s">
        <v>9</v>
      </c>
      <c r="RHQ12075" s="18" t="s">
        <v>9</v>
      </c>
      <c r="RHR12075" s="18" t="s">
        <v>9</v>
      </c>
      <c r="RHS12075" s="18" t="s">
        <v>9</v>
      </c>
      <c r="RHT12075" s="18" t="s">
        <v>9</v>
      </c>
      <c r="RHU12075" s="18" t="s">
        <v>9</v>
      </c>
      <c r="RHV12075" s="18" t="s">
        <v>9</v>
      </c>
      <c r="RHW12075" s="18" t="s">
        <v>9</v>
      </c>
      <c r="RHX12075" s="18" t="s">
        <v>9</v>
      </c>
      <c r="RHY12075" s="18" t="s">
        <v>9</v>
      </c>
      <c r="RHZ12075" s="18" t="s">
        <v>9</v>
      </c>
      <c r="RIA12075" s="18" t="s">
        <v>9</v>
      </c>
      <c r="RIB12075" s="18" t="s">
        <v>9</v>
      </c>
      <c r="RIC12075" s="18" t="s">
        <v>9</v>
      </c>
      <c r="RID12075" s="18" t="s">
        <v>9</v>
      </c>
      <c r="RIE12075" s="18" t="s">
        <v>9</v>
      </c>
      <c r="RIF12075" s="18" t="s">
        <v>9</v>
      </c>
      <c r="RIG12075" s="18" t="s">
        <v>9</v>
      </c>
      <c r="RIH12075" s="18" t="s">
        <v>9</v>
      </c>
      <c r="RII12075" s="18" t="s">
        <v>9</v>
      </c>
      <c r="RIJ12075" s="18" t="s">
        <v>9</v>
      </c>
      <c r="RIK12075" s="18" t="s">
        <v>9</v>
      </c>
      <c r="RIL12075" s="18" t="s">
        <v>9</v>
      </c>
      <c r="RIM12075" s="18" t="s">
        <v>9</v>
      </c>
      <c r="RIN12075" s="18" t="s">
        <v>9</v>
      </c>
      <c r="RIO12075" s="18" t="s">
        <v>9</v>
      </c>
      <c r="RIP12075" s="18" t="s">
        <v>9</v>
      </c>
      <c r="RIQ12075" s="18" t="s">
        <v>9</v>
      </c>
      <c r="RIR12075" s="18" t="s">
        <v>9</v>
      </c>
      <c r="RIS12075" s="18" t="s">
        <v>9</v>
      </c>
      <c r="RIT12075" s="18" t="s">
        <v>9</v>
      </c>
      <c r="RIU12075" s="18" t="s">
        <v>9</v>
      </c>
      <c r="RIV12075" s="18" t="s">
        <v>9</v>
      </c>
      <c r="RIW12075" s="18" t="s">
        <v>9</v>
      </c>
      <c r="RIX12075" s="18" t="s">
        <v>9</v>
      </c>
      <c r="RIY12075" s="18" t="s">
        <v>9</v>
      </c>
      <c r="RIZ12075" s="18" t="s">
        <v>9</v>
      </c>
      <c r="RJA12075" s="18" t="s">
        <v>9</v>
      </c>
      <c r="RJB12075" s="18" t="s">
        <v>9</v>
      </c>
      <c r="RJC12075" s="18" t="s">
        <v>9</v>
      </c>
      <c r="RJD12075" s="18" t="s">
        <v>9</v>
      </c>
      <c r="RJE12075" s="18" t="s">
        <v>9</v>
      </c>
      <c r="RJF12075" s="18" t="s">
        <v>9</v>
      </c>
      <c r="RJG12075" s="18" t="s">
        <v>9</v>
      </c>
      <c r="RJH12075" s="18" t="s">
        <v>9</v>
      </c>
      <c r="RJI12075" s="18" t="s">
        <v>9</v>
      </c>
      <c r="RJJ12075" s="18" t="s">
        <v>9</v>
      </c>
      <c r="RJK12075" s="18" t="s">
        <v>9</v>
      </c>
      <c r="RJL12075" s="18" t="s">
        <v>9</v>
      </c>
      <c r="RJM12075" s="18" t="s">
        <v>9</v>
      </c>
      <c r="RJN12075" s="18" t="s">
        <v>9</v>
      </c>
      <c r="RJO12075" s="18" t="s">
        <v>9</v>
      </c>
      <c r="RJP12075" s="18" t="s">
        <v>9</v>
      </c>
      <c r="RJQ12075" s="18" t="s">
        <v>9</v>
      </c>
      <c r="RJR12075" s="18" t="s">
        <v>9</v>
      </c>
      <c r="RJS12075" s="18" t="s">
        <v>9</v>
      </c>
      <c r="RJT12075" s="18" t="s">
        <v>9</v>
      </c>
      <c r="RJU12075" s="18" t="s">
        <v>9</v>
      </c>
      <c r="RJV12075" s="18" t="s">
        <v>9</v>
      </c>
      <c r="RJW12075" s="18" t="s">
        <v>9</v>
      </c>
      <c r="RJX12075" s="18" t="s">
        <v>9</v>
      </c>
      <c r="RJY12075" s="18" t="s">
        <v>9</v>
      </c>
      <c r="RJZ12075" s="18" t="s">
        <v>9</v>
      </c>
      <c r="RKA12075" s="18" t="s">
        <v>9</v>
      </c>
      <c r="RKB12075" s="18" t="s">
        <v>9</v>
      </c>
      <c r="RKC12075" s="18" t="s">
        <v>9</v>
      </c>
      <c r="RKD12075" s="18" t="s">
        <v>9</v>
      </c>
      <c r="RKE12075" s="18" t="s">
        <v>9</v>
      </c>
      <c r="RKF12075" s="18" t="s">
        <v>9</v>
      </c>
      <c r="RKG12075" s="18" t="s">
        <v>9</v>
      </c>
      <c r="RKH12075" s="18" t="s">
        <v>9</v>
      </c>
      <c r="RKI12075" s="18" t="s">
        <v>9</v>
      </c>
      <c r="RKJ12075" s="18" t="s">
        <v>9</v>
      </c>
      <c r="RKK12075" s="18" t="s">
        <v>9</v>
      </c>
      <c r="RKL12075" s="18" t="s">
        <v>9</v>
      </c>
      <c r="RKM12075" s="18" t="s">
        <v>9</v>
      </c>
      <c r="RKN12075" s="18" t="s">
        <v>9</v>
      </c>
      <c r="RKO12075" s="18" t="s">
        <v>9</v>
      </c>
      <c r="RKP12075" s="18" t="s">
        <v>9</v>
      </c>
      <c r="RKQ12075" s="18" t="s">
        <v>9</v>
      </c>
      <c r="RKR12075" s="18" t="s">
        <v>9</v>
      </c>
      <c r="RKS12075" s="18" t="s">
        <v>9</v>
      </c>
      <c r="RKT12075" s="18" t="s">
        <v>9</v>
      </c>
      <c r="RKU12075" s="18" t="s">
        <v>9</v>
      </c>
      <c r="RKV12075" s="18" t="s">
        <v>9</v>
      </c>
      <c r="RKW12075" s="18" t="s">
        <v>9</v>
      </c>
      <c r="RKX12075" s="18" t="s">
        <v>9</v>
      </c>
      <c r="RKY12075" s="18" t="s">
        <v>9</v>
      </c>
      <c r="RKZ12075" s="18" t="s">
        <v>9</v>
      </c>
      <c r="RLA12075" s="18" t="s">
        <v>9</v>
      </c>
      <c r="RLB12075" s="18" t="s">
        <v>9</v>
      </c>
      <c r="RLC12075" s="18" t="s">
        <v>9</v>
      </c>
      <c r="RLD12075" s="18" t="s">
        <v>9</v>
      </c>
      <c r="RLE12075" s="18" t="s">
        <v>9</v>
      </c>
      <c r="RLF12075" s="18" t="s">
        <v>9</v>
      </c>
      <c r="RLG12075" s="18" t="s">
        <v>9</v>
      </c>
      <c r="RLH12075" s="18" t="s">
        <v>9</v>
      </c>
      <c r="RLI12075" s="18" t="s">
        <v>9</v>
      </c>
      <c r="RLJ12075" s="18" t="s">
        <v>9</v>
      </c>
      <c r="RLK12075" s="18" t="s">
        <v>9</v>
      </c>
      <c r="RLL12075" s="18" t="s">
        <v>9</v>
      </c>
      <c r="RLM12075" s="18" t="s">
        <v>9</v>
      </c>
      <c r="RLN12075" s="18" t="s">
        <v>9</v>
      </c>
      <c r="RLO12075" s="18" t="s">
        <v>9</v>
      </c>
      <c r="RLP12075" s="18" t="s">
        <v>9</v>
      </c>
      <c r="RLQ12075" s="18" t="s">
        <v>9</v>
      </c>
      <c r="RLR12075" s="18" t="s">
        <v>9</v>
      </c>
      <c r="RLS12075" s="18" t="s">
        <v>9</v>
      </c>
      <c r="RLT12075" s="18" t="s">
        <v>9</v>
      </c>
      <c r="RLU12075" s="18" t="s">
        <v>9</v>
      </c>
      <c r="RLV12075" s="18" t="s">
        <v>9</v>
      </c>
      <c r="RLW12075" s="18" t="s">
        <v>9</v>
      </c>
      <c r="RLX12075" s="18" t="s">
        <v>9</v>
      </c>
      <c r="RLY12075" s="18" t="s">
        <v>9</v>
      </c>
      <c r="RLZ12075" s="18" t="s">
        <v>9</v>
      </c>
      <c r="RMA12075" s="18" t="s">
        <v>9</v>
      </c>
      <c r="RMB12075" s="18" t="s">
        <v>9</v>
      </c>
      <c r="RMC12075" s="18" t="s">
        <v>9</v>
      </c>
      <c r="RMD12075" s="18" t="s">
        <v>9</v>
      </c>
      <c r="RME12075" s="18" t="s">
        <v>9</v>
      </c>
      <c r="RMF12075" s="18" t="s">
        <v>9</v>
      </c>
      <c r="RMG12075" s="18" t="s">
        <v>9</v>
      </c>
      <c r="RMH12075" s="18" t="s">
        <v>9</v>
      </c>
      <c r="RMI12075" s="18" t="s">
        <v>9</v>
      </c>
      <c r="RMJ12075" s="18" t="s">
        <v>9</v>
      </c>
      <c r="RMK12075" s="18" t="s">
        <v>9</v>
      </c>
      <c r="RML12075" s="18" t="s">
        <v>9</v>
      </c>
      <c r="RMM12075" s="18" t="s">
        <v>9</v>
      </c>
      <c r="RMN12075" s="18" t="s">
        <v>9</v>
      </c>
      <c r="RMO12075" s="18" t="s">
        <v>9</v>
      </c>
      <c r="RMP12075" s="18" t="s">
        <v>9</v>
      </c>
      <c r="RMQ12075" s="18" t="s">
        <v>9</v>
      </c>
      <c r="RMR12075" s="18" t="s">
        <v>9</v>
      </c>
      <c r="RMS12075" s="18" t="s">
        <v>9</v>
      </c>
      <c r="RMT12075" s="18" t="s">
        <v>9</v>
      </c>
      <c r="RMU12075" s="18" t="s">
        <v>9</v>
      </c>
      <c r="RMV12075" s="18" t="s">
        <v>9</v>
      </c>
      <c r="RMW12075" s="18" t="s">
        <v>9</v>
      </c>
      <c r="RMX12075" s="18" t="s">
        <v>9</v>
      </c>
      <c r="RMY12075" s="18" t="s">
        <v>9</v>
      </c>
      <c r="RMZ12075" s="18" t="s">
        <v>9</v>
      </c>
      <c r="RNA12075" s="18" t="s">
        <v>9</v>
      </c>
      <c r="RNB12075" s="18" t="s">
        <v>9</v>
      </c>
      <c r="RNC12075" s="18" t="s">
        <v>9</v>
      </c>
      <c r="RND12075" s="18" t="s">
        <v>9</v>
      </c>
      <c r="RNE12075" s="18" t="s">
        <v>9</v>
      </c>
      <c r="RNF12075" s="18" t="s">
        <v>9</v>
      </c>
      <c r="RNG12075" s="18" t="s">
        <v>9</v>
      </c>
      <c r="RNH12075" s="18" t="s">
        <v>9</v>
      </c>
      <c r="RNI12075" s="18" t="s">
        <v>9</v>
      </c>
      <c r="RNJ12075" s="18" t="s">
        <v>9</v>
      </c>
      <c r="RNK12075" s="18" t="s">
        <v>9</v>
      </c>
      <c r="RNL12075" s="18" t="s">
        <v>9</v>
      </c>
      <c r="RNM12075" s="18" t="s">
        <v>9</v>
      </c>
      <c r="RNN12075" s="18" t="s">
        <v>9</v>
      </c>
      <c r="RNO12075" s="18" t="s">
        <v>9</v>
      </c>
      <c r="RNP12075" s="18" t="s">
        <v>9</v>
      </c>
      <c r="RNQ12075" s="18" t="s">
        <v>9</v>
      </c>
      <c r="RNR12075" s="18" t="s">
        <v>9</v>
      </c>
      <c r="RNS12075" s="18" t="s">
        <v>9</v>
      </c>
      <c r="RNT12075" s="18" t="s">
        <v>9</v>
      </c>
      <c r="RNU12075" s="18" t="s">
        <v>9</v>
      </c>
      <c r="RNV12075" s="18" t="s">
        <v>9</v>
      </c>
      <c r="RNW12075" s="18" t="s">
        <v>9</v>
      </c>
      <c r="RNX12075" s="18" t="s">
        <v>9</v>
      </c>
      <c r="RNY12075" s="18" t="s">
        <v>9</v>
      </c>
      <c r="RNZ12075" s="18" t="s">
        <v>9</v>
      </c>
      <c r="ROA12075" s="18" t="s">
        <v>9</v>
      </c>
      <c r="ROB12075" s="18" t="s">
        <v>9</v>
      </c>
      <c r="ROC12075" s="18" t="s">
        <v>9</v>
      </c>
      <c r="ROD12075" s="18" t="s">
        <v>9</v>
      </c>
      <c r="ROE12075" s="18" t="s">
        <v>9</v>
      </c>
      <c r="ROF12075" s="18" t="s">
        <v>9</v>
      </c>
      <c r="ROG12075" s="18" t="s">
        <v>9</v>
      </c>
      <c r="ROH12075" s="18" t="s">
        <v>9</v>
      </c>
      <c r="ROI12075" s="18" t="s">
        <v>9</v>
      </c>
      <c r="ROJ12075" s="18" t="s">
        <v>9</v>
      </c>
      <c r="ROK12075" s="18" t="s">
        <v>9</v>
      </c>
      <c r="ROL12075" s="18" t="s">
        <v>9</v>
      </c>
      <c r="ROM12075" s="18" t="s">
        <v>9</v>
      </c>
      <c r="RON12075" s="18" t="s">
        <v>9</v>
      </c>
      <c r="ROO12075" s="18" t="s">
        <v>9</v>
      </c>
      <c r="ROP12075" s="18" t="s">
        <v>9</v>
      </c>
      <c r="ROQ12075" s="18" t="s">
        <v>9</v>
      </c>
      <c r="ROR12075" s="18" t="s">
        <v>9</v>
      </c>
      <c r="ROS12075" s="18" t="s">
        <v>9</v>
      </c>
      <c r="ROT12075" s="18" t="s">
        <v>9</v>
      </c>
      <c r="ROU12075" s="18" t="s">
        <v>9</v>
      </c>
      <c r="ROV12075" s="18" t="s">
        <v>9</v>
      </c>
      <c r="ROW12075" s="18" t="s">
        <v>9</v>
      </c>
      <c r="ROX12075" s="18" t="s">
        <v>9</v>
      </c>
      <c r="ROY12075" s="18" t="s">
        <v>9</v>
      </c>
      <c r="ROZ12075" s="18" t="s">
        <v>9</v>
      </c>
      <c r="RPA12075" s="18" t="s">
        <v>9</v>
      </c>
      <c r="RPB12075" s="18" t="s">
        <v>9</v>
      </c>
      <c r="RPC12075" s="18" t="s">
        <v>9</v>
      </c>
      <c r="RPD12075" s="18" t="s">
        <v>9</v>
      </c>
      <c r="RPE12075" s="18" t="s">
        <v>9</v>
      </c>
      <c r="RPF12075" s="18" t="s">
        <v>9</v>
      </c>
      <c r="RPG12075" s="18" t="s">
        <v>9</v>
      </c>
      <c r="RPH12075" s="18" t="s">
        <v>9</v>
      </c>
      <c r="RPI12075" s="18" t="s">
        <v>9</v>
      </c>
      <c r="RPJ12075" s="18" t="s">
        <v>9</v>
      </c>
      <c r="RPK12075" s="18" t="s">
        <v>9</v>
      </c>
      <c r="RPL12075" s="18" t="s">
        <v>9</v>
      </c>
      <c r="RPM12075" s="18" t="s">
        <v>9</v>
      </c>
      <c r="RPN12075" s="18" t="s">
        <v>9</v>
      </c>
      <c r="RPO12075" s="18" t="s">
        <v>9</v>
      </c>
      <c r="RPP12075" s="18" t="s">
        <v>9</v>
      </c>
      <c r="RPQ12075" s="18" t="s">
        <v>9</v>
      </c>
      <c r="RPR12075" s="18" t="s">
        <v>9</v>
      </c>
      <c r="RPS12075" s="18" t="s">
        <v>9</v>
      </c>
      <c r="RPT12075" s="18" t="s">
        <v>9</v>
      </c>
      <c r="RPU12075" s="18" t="s">
        <v>9</v>
      </c>
      <c r="RPV12075" s="18" t="s">
        <v>9</v>
      </c>
      <c r="RPW12075" s="18" t="s">
        <v>9</v>
      </c>
      <c r="RPX12075" s="18" t="s">
        <v>9</v>
      </c>
      <c r="RPY12075" s="18" t="s">
        <v>9</v>
      </c>
      <c r="RPZ12075" s="18" t="s">
        <v>9</v>
      </c>
      <c r="RQA12075" s="18" t="s">
        <v>9</v>
      </c>
      <c r="RQB12075" s="18" t="s">
        <v>9</v>
      </c>
      <c r="RQC12075" s="18" t="s">
        <v>9</v>
      </c>
      <c r="RQD12075" s="18" t="s">
        <v>9</v>
      </c>
      <c r="RQE12075" s="18" t="s">
        <v>9</v>
      </c>
      <c r="RQF12075" s="18" t="s">
        <v>9</v>
      </c>
      <c r="RQG12075" s="18" t="s">
        <v>9</v>
      </c>
      <c r="RQH12075" s="18" t="s">
        <v>9</v>
      </c>
      <c r="RQI12075" s="18" t="s">
        <v>9</v>
      </c>
      <c r="RQJ12075" s="18" t="s">
        <v>9</v>
      </c>
      <c r="RQK12075" s="18" t="s">
        <v>9</v>
      </c>
      <c r="RQL12075" s="18" t="s">
        <v>9</v>
      </c>
      <c r="RQM12075" s="18" t="s">
        <v>9</v>
      </c>
      <c r="RQN12075" s="18" t="s">
        <v>9</v>
      </c>
      <c r="RQO12075" s="18" t="s">
        <v>9</v>
      </c>
      <c r="RQP12075" s="18" t="s">
        <v>9</v>
      </c>
      <c r="RQQ12075" s="18" t="s">
        <v>9</v>
      </c>
      <c r="RQR12075" s="18" t="s">
        <v>9</v>
      </c>
      <c r="RQS12075" s="18" t="s">
        <v>9</v>
      </c>
      <c r="RQT12075" s="18" t="s">
        <v>9</v>
      </c>
      <c r="RQU12075" s="18" t="s">
        <v>9</v>
      </c>
      <c r="RQV12075" s="18" t="s">
        <v>9</v>
      </c>
      <c r="RQW12075" s="18" t="s">
        <v>9</v>
      </c>
      <c r="RQX12075" s="18" t="s">
        <v>9</v>
      </c>
      <c r="RQY12075" s="18" t="s">
        <v>9</v>
      </c>
      <c r="RQZ12075" s="18" t="s">
        <v>9</v>
      </c>
      <c r="RRA12075" s="18" t="s">
        <v>9</v>
      </c>
      <c r="RRB12075" s="18" t="s">
        <v>9</v>
      </c>
      <c r="RRC12075" s="18" t="s">
        <v>9</v>
      </c>
      <c r="RRD12075" s="18" t="s">
        <v>9</v>
      </c>
      <c r="RRE12075" s="18" t="s">
        <v>9</v>
      </c>
      <c r="RRF12075" s="18" t="s">
        <v>9</v>
      </c>
      <c r="RRG12075" s="18" t="s">
        <v>9</v>
      </c>
      <c r="RRH12075" s="18" t="s">
        <v>9</v>
      </c>
      <c r="RRI12075" s="18" t="s">
        <v>9</v>
      </c>
      <c r="RRJ12075" s="18" t="s">
        <v>9</v>
      </c>
      <c r="RRK12075" s="18" t="s">
        <v>9</v>
      </c>
      <c r="RRL12075" s="18" t="s">
        <v>9</v>
      </c>
      <c r="RRM12075" s="18" t="s">
        <v>9</v>
      </c>
      <c r="RRN12075" s="18" t="s">
        <v>9</v>
      </c>
      <c r="RRO12075" s="18" t="s">
        <v>9</v>
      </c>
      <c r="RRP12075" s="18" t="s">
        <v>9</v>
      </c>
      <c r="RRQ12075" s="18" t="s">
        <v>9</v>
      </c>
      <c r="RRR12075" s="18" t="s">
        <v>9</v>
      </c>
      <c r="RRS12075" s="18" t="s">
        <v>9</v>
      </c>
      <c r="RRT12075" s="18" t="s">
        <v>9</v>
      </c>
      <c r="RRU12075" s="18" t="s">
        <v>9</v>
      </c>
      <c r="RRV12075" s="18" t="s">
        <v>9</v>
      </c>
      <c r="RRW12075" s="18" t="s">
        <v>9</v>
      </c>
      <c r="RRX12075" s="18" t="s">
        <v>9</v>
      </c>
      <c r="RRY12075" s="18" t="s">
        <v>9</v>
      </c>
      <c r="RRZ12075" s="18" t="s">
        <v>9</v>
      </c>
      <c r="RSA12075" s="18" t="s">
        <v>9</v>
      </c>
      <c r="RSB12075" s="18" t="s">
        <v>9</v>
      </c>
      <c r="RSC12075" s="18" t="s">
        <v>9</v>
      </c>
      <c r="RSD12075" s="18" t="s">
        <v>9</v>
      </c>
      <c r="RSE12075" s="18" t="s">
        <v>9</v>
      </c>
      <c r="RSF12075" s="18" t="s">
        <v>9</v>
      </c>
      <c r="RSG12075" s="18" t="s">
        <v>9</v>
      </c>
      <c r="RSH12075" s="18" t="s">
        <v>9</v>
      </c>
      <c r="RSI12075" s="18" t="s">
        <v>9</v>
      </c>
      <c r="RSJ12075" s="18" t="s">
        <v>9</v>
      </c>
      <c r="RSK12075" s="18" t="s">
        <v>9</v>
      </c>
      <c r="RSL12075" s="18" t="s">
        <v>9</v>
      </c>
      <c r="RSM12075" s="18" t="s">
        <v>9</v>
      </c>
      <c r="RSN12075" s="18" t="s">
        <v>9</v>
      </c>
      <c r="RSO12075" s="18" t="s">
        <v>9</v>
      </c>
      <c r="RSP12075" s="18" t="s">
        <v>9</v>
      </c>
      <c r="RSQ12075" s="18" t="s">
        <v>9</v>
      </c>
      <c r="RSR12075" s="18" t="s">
        <v>9</v>
      </c>
      <c r="RSS12075" s="18" t="s">
        <v>9</v>
      </c>
      <c r="RST12075" s="18" t="s">
        <v>9</v>
      </c>
      <c r="RSU12075" s="18" t="s">
        <v>9</v>
      </c>
      <c r="RSV12075" s="18" t="s">
        <v>9</v>
      </c>
      <c r="RSW12075" s="18" t="s">
        <v>9</v>
      </c>
      <c r="RSX12075" s="18" t="s">
        <v>9</v>
      </c>
      <c r="RSY12075" s="18" t="s">
        <v>9</v>
      </c>
      <c r="RSZ12075" s="18" t="s">
        <v>9</v>
      </c>
      <c r="RTA12075" s="18" t="s">
        <v>9</v>
      </c>
      <c r="RTB12075" s="18" t="s">
        <v>9</v>
      </c>
      <c r="RTC12075" s="18" t="s">
        <v>9</v>
      </c>
      <c r="RTD12075" s="18" t="s">
        <v>9</v>
      </c>
      <c r="RTE12075" s="18" t="s">
        <v>9</v>
      </c>
      <c r="RTF12075" s="18" t="s">
        <v>9</v>
      </c>
      <c r="RTG12075" s="18" t="s">
        <v>9</v>
      </c>
      <c r="RTH12075" s="18" t="s">
        <v>9</v>
      </c>
      <c r="RTI12075" s="18" t="s">
        <v>9</v>
      </c>
      <c r="RTJ12075" s="18" t="s">
        <v>9</v>
      </c>
      <c r="RTK12075" s="18" t="s">
        <v>9</v>
      </c>
      <c r="RTL12075" s="18" t="s">
        <v>9</v>
      </c>
      <c r="RTM12075" s="18" t="s">
        <v>9</v>
      </c>
      <c r="RTN12075" s="18" t="s">
        <v>9</v>
      </c>
      <c r="RTO12075" s="18" t="s">
        <v>9</v>
      </c>
      <c r="RTP12075" s="18" t="s">
        <v>9</v>
      </c>
      <c r="RTQ12075" s="18" t="s">
        <v>9</v>
      </c>
      <c r="RTR12075" s="18" t="s">
        <v>9</v>
      </c>
      <c r="RTS12075" s="18" t="s">
        <v>9</v>
      </c>
      <c r="RTT12075" s="18" t="s">
        <v>9</v>
      </c>
      <c r="RTU12075" s="18" t="s">
        <v>9</v>
      </c>
      <c r="RTV12075" s="18" t="s">
        <v>9</v>
      </c>
      <c r="RTW12075" s="18" t="s">
        <v>9</v>
      </c>
      <c r="RTX12075" s="18" t="s">
        <v>9</v>
      </c>
      <c r="RTY12075" s="18" t="s">
        <v>9</v>
      </c>
      <c r="RTZ12075" s="18" t="s">
        <v>9</v>
      </c>
      <c r="RUA12075" s="18" t="s">
        <v>9</v>
      </c>
      <c r="RUB12075" s="18" t="s">
        <v>9</v>
      </c>
      <c r="RUC12075" s="18" t="s">
        <v>9</v>
      </c>
      <c r="RUD12075" s="18" t="s">
        <v>9</v>
      </c>
      <c r="RUE12075" s="18" t="s">
        <v>9</v>
      </c>
      <c r="RUF12075" s="18" t="s">
        <v>9</v>
      </c>
      <c r="RUG12075" s="18" t="s">
        <v>9</v>
      </c>
      <c r="RUH12075" s="18" t="s">
        <v>9</v>
      </c>
      <c r="RUI12075" s="18" t="s">
        <v>9</v>
      </c>
      <c r="RUJ12075" s="18" t="s">
        <v>9</v>
      </c>
      <c r="RUK12075" s="18" t="s">
        <v>9</v>
      </c>
      <c r="RUL12075" s="18" t="s">
        <v>9</v>
      </c>
      <c r="RUM12075" s="18" t="s">
        <v>9</v>
      </c>
      <c r="RUN12075" s="18" t="s">
        <v>9</v>
      </c>
      <c r="RUO12075" s="18" t="s">
        <v>9</v>
      </c>
      <c r="RUP12075" s="18" t="s">
        <v>9</v>
      </c>
      <c r="RUQ12075" s="18" t="s">
        <v>9</v>
      </c>
      <c r="RUR12075" s="18" t="s">
        <v>9</v>
      </c>
      <c r="RUS12075" s="18" t="s">
        <v>9</v>
      </c>
      <c r="RUT12075" s="18" t="s">
        <v>9</v>
      </c>
      <c r="RUU12075" s="18" t="s">
        <v>9</v>
      </c>
      <c r="RUV12075" s="18" t="s">
        <v>9</v>
      </c>
      <c r="RUW12075" s="18" t="s">
        <v>9</v>
      </c>
      <c r="RUX12075" s="18" t="s">
        <v>9</v>
      </c>
      <c r="RUY12075" s="18" t="s">
        <v>9</v>
      </c>
      <c r="RUZ12075" s="18" t="s">
        <v>9</v>
      </c>
      <c r="RVA12075" s="18" t="s">
        <v>9</v>
      </c>
      <c r="RVB12075" s="18" t="s">
        <v>9</v>
      </c>
      <c r="RVC12075" s="18" t="s">
        <v>9</v>
      </c>
      <c r="RVD12075" s="18" t="s">
        <v>9</v>
      </c>
      <c r="RVE12075" s="18" t="s">
        <v>9</v>
      </c>
      <c r="RVF12075" s="18" t="s">
        <v>9</v>
      </c>
      <c r="RVG12075" s="18" t="s">
        <v>9</v>
      </c>
      <c r="RVH12075" s="18" t="s">
        <v>9</v>
      </c>
      <c r="RVI12075" s="18" t="s">
        <v>9</v>
      </c>
      <c r="RVJ12075" s="18" t="s">
        <v>9</v>
      </c>
      <c r="RVK12075" s="18" t="s">
        <v>9</v>
      </c>
      <c r="RVL12075" s="18" t="s">
        <v>9</v>
      </c>
      <c r="RVM12075" s="18" t="s">
        <v>9</v>
      </c>
      <c r="RVN12075" s="18" t="s">
        <v>9</v>
      </c>
      <c r="RVO12075" s="18" t="s">
        <v>9</v>
      </c>
      <c r="RVP12075" s="18" t="s">
        <v>9</v>
      </c>
      <c r="RVQ12075" s="18" t="s">
        <v>9</v>
      </c>
      <c r="RVR12075" s="18" t="s">
        <v>9</v>
      </c>
      <c r="RVS12075" s="18" t="s">
        <v>9</v>
      </c>
      <c r="RVT12075" s="18" t="s">
        <v>9</v>
      </c>
      <c r="RVU12075" s="18" t="s">
        <v>9</v>
      </c>
      <c r="RVV12075" s="18" t="s">
        <v>9</v>
      </c>
      <c r="RVW12075" s="18" t="s">
        <v>9</v>
      </c>
      <c r="RVX12075" s="18" t="s">
        <v>9</v>
      </c>
      <c r="RVY12075" s="18" t="s">
        <v>9</v>
      </c>
      <c r="RVZ12075" s="18" t="s">
        <v>9</v>
      </c>
      <c r="RWA12075" s="18" t="s">
        <v>9</v>
      </c>
      <c r="RWB12075" s="18" t="s">
        <v>9</v>
      </c>
      <c r="RWC12075" s="18" t="s">
        <v>9</v>
      </c>
      <c r="RWD12075" s="18" t="s">
        <v>9</v>
      </c>
      <c r="RWE12075" s="18" t="s">
        <v>9</v>
      </c>
      <c r="RWF12075" s="18" t="s">
        <v>9</v>
      </c>
      <c r="RWG12075" s="18" t="s">
        <v>9</v>
      </c>
      <c r="RWH12075" s="18" t="s">
        <v>9</v>
      </c>
      <c r="RWI12075" s="18" t="s">
        <v>9</v>
      </c>
      <c r="RWJ12075" s="18" t="s">
        <v>9</v>
      </c>
      <c r="RWK12075" s="18" t="s">
        <v>9</v>
      </c>
      <c r="RWL12075" s="18" t="s">
        <v>9</v>
      </c>
      <c r="RWM12075" s="18" t="s">
        <v>9</v>
      </c>
      <c r="RWN12075" s="18" t="s">
        <v>9</v>
      </c>
      <c r="RWO12075" s="18" t="s">
        <v>9</v>
      </c>
      <c r="RWP12075" s="18" t="s">
        <v>9</v>
      </c>
      <c r="RWQ12075" s="18" t="s">
        <v>9</v>
      </c>
      <c r="RWR12075" s="18" t="s">
        <v>9</v>
      </c>
      <c r="RWS12075" s="18" t="s">
        <v>9</v>
      </c>
      <c r="RWT12075" s="18" t="s">
        <v>9</v>
      </c>
      <c r="RWU12075" s="18" t="s">
        <v>9</v>
      </c>
      <c r="RWV12075" s="18" t="s">
        <v>9</v>
      </c>
      <c r="RWW12075" s="18" t="s">
        <v>9</v>
      </c>
      <c r="RWX12075" s="18" t="s">
        <v>9</v>
      </c>
      <c r="RWY12075" s="18" t="s">
        <v>9</v>
      </c>
      <c r="RWZ12075" s="18" t="s">
        <v>9</v>
      </c>
      <c r="RXA12075" s="18" t="s">
        <v>9</v>
      </c>
      <c r="RXB12075" s="18" t="s">
        <v>9</v>
      </c>
      <c r="RXC12075" s="18" t="s">
        <v>9</v>
      </c>
      <c r="RXD12075" s="18" t="s">
        <v>9</v>
      </c>
      <c r="RXE12075" s="18" t="s">
        <v>9</v>
      </c>
      <c r="RXF12075" s="18" t="s">
        <v>9</v>
      </c>
      <c r="RXG12075" s="18" t="s">
        <v>9</v>
      </c>
      <c r="RXH12075" s="18" t="s">
        <v>9</v>
      </c>
      <c r="RXI12075" s="18" t="s">
        <v>9</v>
      </c>
      <c r="RXJ12075" s="18" t="s">
        <v>9</v>
      </c>
      <c r="RXK12075" s="18" t="s">
        <v>9</v>
      </c>
      <c r="RXL12075" s="18" t="s">
        <v>9</v>
      </c>
      <c r="RXM12075" s="18" t="s">
        <v>9</v>
      </c>
      <c r="RXN12075" s="18" t="s">
        <v>9</v>
      </c>
      <c r="RXO12075" s="18" t="s">
        <v>9</v>
      </c>
      <c r="RXP12075" s="18" t="s">
        <v>9</v>
      </c>
      <c r="RXQ12075" s="18" t="s">
        <v>9</v>
      </c>
      <c r="RXR12075" s="18" t="s">
        <v>9</v>
      </c>
      <c r="RXS12075" s="18" t="s">
        <v>9</v>
      </c>
      <c r="RXT12075" s="18" t="s">
        <v>9</v>
      </c>
      <c r="RXU12075" s="18" t="s">
        <v>9</v>
      </c>
      <c r="RXV12075" s="18" t="s">
        <v>9</v>
      </c>
      <c r="RXW12075" s="18" t="s">
        <v>9</v>
      </c>
      <c r="RXX12075" s="18" t="s">
        <v>9</v>
      </c>
      <c r="RXY12075" s="18" t="s">
        <v>9</v>
      </c>
      <c r="RXZ12075" s="18" t="s">
        <v>9</v>
      </c>
      <c r="RYA12075" s="18" t="s">
        <v>9</v>
      </c>
      <c r="RYB12075" s="18" t="s">
        <v>9</v>
      </c>
      <c r="RYC12075" s="18" t="s">
        <v>9</v>
      </c>
      <c r="RYD12075" s="18" t="s">
        <v>9</v>
      </c>
      <c r="RYE12075" s="18" t="s">
        <v>9</v>
      </c>
      <c r="RYF12075" s="18" t="s">
        <v>9</v>
      </c>
      <c r="RYG12075" s="18" t="s">
        <v>9</v>
      </c>
      <c r="RYH12075" s="18" t="s">
        <v>9</v>
      </c>
      <c r="RYI12075" s="18" t="s">
        <v>9</v>
      </c>
      <c r="RYJ12075" s="18" t="s">
        <v>9</v>
      </c>
      <c r="RYK12075" s="18" t="s">
        <v>9</v>
      </c>
      <c r="RYL12075" s="18" t="s">
        <v>9</v>
      </c>
      <c r="RYM12075" s="18" t="s">
        <v>9</v>
      </c>
      <c r="RYN12075" s="18" t="s">
        <v>9</v>
      </c>
      <c r="RYO12075" s="18" t="s">
        <v>9</v>
      </c>
      <c r="RYP12075" s="18" t="s">
        <v>9</v>
      </c>
      <c r="RYQ12075" s="18" t="s">
        <v>9</v>
      </c>
      <c r="RYR12075" s="18" t="s">
        <v>9</v>
      </c>
      <c r="RYS12075" s="18" t="s">
        <v>9</v>
      </c>
      <c r="RYT12075" s="18" t="s">
        <v>9</v>
      </c>
      <c r="RYU12075" s="18" t="s">
        <v>9</v>
      </c>
      <c r="RYV12075" s="18" t="s">
        <v>9</v>
      </c>
      <c r="RYW12075" s="18" t="s">
        <v>9</v>
      </c>
      <c r="RYX12075" s="18" t="s">
        <v>9</v>
      </c>
      <c r="RYY12075" s="18" t="s">
        <v>9</v>
      </c>
      <c r="RYZ12075" s="18" t="s">
        <v>9</v>
      </c>
      <c r="RZA12075" s="18" t="s">
        <v>9</v>
      </c>
      <c r="RZB12075" s="18" t="s">
        <v>9</v>
      </c>
      <c r="RZC12075" s="18" t="s">
        <v>9</v>
      </c>
      <c r="RZD12075" s="18" t="s">
        <v>9</v>
      </c>
      <c r="RZE12075" s="18" t="s">
        <v>9</v>
      </c>
      <c r="RZF12075" s="18" t="s">
        <v>9</v>
      </c>
      <c r="RZG12075" s="18" t="s">
        <v>9</v>
      </c>
      <c r="RZH12075" s="18" t="s">
        <v>9</v>
      </c>
      <c r="RZI12075" s="18" t="s">
        <v>9</v>
      </c>
      <c r="RZJ12075" s="18" t="s">
        <v>9</v>
      </c>
      <c r="RZK12075" s="18" t="s">
        <v>9</v>
      </c>
      <c r="RZL12075" s="18" t="s">
        <v>9</v>
      </c>
      <c r="RZM12075" s="18" t="s">
        <v>9</v>
      </c>
      <c r="RZN12075" s="18" t="s">
        <v>9</v>
      </c>
      <c r="RZO12075" s="18" t="s">
        <v>9</v>
      </c>
      <c r="RZP12075" s="18" t="s">
        <v>9</v>
      </c>
      <c r="RZQ12075" s="18" t="s">
        <v>9</v>
      </c>
      <c r="RZR12075" s="18" t="s">
        <v>9</v>
      </c>
      <c r="RZS12075" s="18" t="s">
        <v>9</v>
      </c>
      <c r="RZT12075" s="18" t="s">
        <v>9</v>
      </c>
      <c r="RZU12075" s="18" t="s">
        <v>9</v>
      </c>
      <c r="RZV12075" s="18" t="s">
        <v>9</v>
      </c>
      <c r="RZW12075" s="18" t="s">
        <v>9</v>
      </c>
      <c r="RZX12075" s="18" t="s">
        <v>9</v>
      </c>
      <c r="RZY12075" s="18" t="s">
        <v>9</v>
      </c>
      <c r="RZZ12075" s="18" t="s">
        <v>9</v>
      </c>
      <c r="SAA12075" s="18" t="s">
        <v>9</v>
      </c>
      <c r="SAB12075" s="18" t="s">
        <v>9</v>
      </c>
      <c r="SAC12075" s="18" t="s">
        <v>9</v>
      </c>
      <c r="SAD12075" s="18" t="s">
        <v>9</v>
      </c>
      <c r="SAE12075" s="18" t="s">
        <v>9</v>
      </c>
      <c r="SAF12075" s="18" t="s">
        <v>9</v>
      </c>
      <c r="SAG12075" s="18" t="s">
        <v>9</v>
      </c>
      <c r="SAH12075" s="18" t="s">
        <v>9</v>
      </c>
      <c r="SAI12075" s="18" t="s">
        <v>9</v>
      </c>
      <c r="SAJ12075" s="18" t="s">
        <v>9</v>
      </c>
      <c r="SAK12075" s="18" t="s">
        <v>9</v>
      </c>
      <c r="SAL12075" s="18" t="s">
        <v>9</v>
      </c>
      <c r="SAM12075" s="18" t="s">
        <v>9</v>
      </c>
      <c r="SAN12075" s="18" t="s">
        <v>9</v>
      </c>
      <c r="SAO12075" s="18" t="s">
        <v>9</v>
      </c>
      <c r="SAP12075" s="18" t="s">
        <v>9</v>
      </c>
      <c r="SAQ12075" s="18" t="s">
        <v>9</v>
      </c>
      <c r="SAR12075" s="18" t="s">
        <v>9</v>
      </c>
      <c r="SAS12075" s="18" t="s">
        <v>9</v>
      </c>
      <c r="SAT12075" s="18" t="s">
        <v>9</v>
      </c>
      <c r="SAU12075" s="18" t="s">
        <v>9</v>
      </c>
      <c r="SAV12075" s="18" t="s">
        <v>9</v>
      </c>
      <c r="SAW12075" s="18" t="s">
        <v>9</v>
      </c>
      <c r="SAX12075" s="18" t="s">
        <v>9</v>
      </c>
      <c r="SAY12075" s="18" t="s">
        <v>9</v>
      </c>
      <c r="SAZ12075" s="18" t="s">
        <v>9</v>
      </c>
      <c r="SBA12075" s="18" t="s">
        <v>9</v>
      </c>
      <c r="SBB12075" s="18" t="s">
        <v>9</v>
      </c>
      <c r="SBC12075" s="18" t="s">
        <v>9</v>
      </c>
      <c r="SBD12075" s="18" t="s">
        <v>9</v>
      </c>
      <c r="SBE12075" s="18" t="s">
        <v>9</v>
      </c>
      <c r="SBF12075" s="18" t="s">
        <v>9</v>
      </c>
      <c r="SBG12075" s="18" t="s">
        <v>9</v>
      </c>
      <c r="SBH12075" s="18" t="s">
        <v>9</v>
      </c>
      <c r="SBI12075" s="18" t="s">
        <v>9</v>
      </c>
      <c r="SBJ12075" s="18" t="s">
        <v>9</v>
      </c>
      <c r="SBK12075" s="18" t="s">
        <v>9</v>
      </c>
      <c r="SBL12075" s="18" t="s">
        <v>9</v>
      </c>
      <c r="SBM12075" s="18" t="s">
        <v>9</v>
      </c>
      <c r="SBN12075" s="18" t="s">
        <v>9</v>
      </c>
      <c r="SBO12075" s="18" t="s">
        <v>9</v>
      </c>
      <c r="SBP12075" s="18" t="s">
        <v>9</v>
      </c>
      <c r="SBQ12075" s="18" t="s">
        <v>9</v>
      </c>
      <c r="SBR12075" s="18" t="s">
        <v>9</v>
      </c>
      <c r="SBS12075" s="18" t="s">
        <v>9</v>
      </c>
      <c r="SBT12075" s="18" t="s">
        <v>9</v>
      </c>
      <c r="SBU12075" s="18" t="s">
        <v>9</v>
      </c>
      <c r="SBV12075" s="18" t="s">
        <v>9</v>
      </c>
      <c r="SBW12075" s="18" t="s">
        <v>9</v>
      </c>
      <c r="SBX12075" s="18" t="s">
        <v>9</v>
      </c>
      <c r="SBY12075" s="18" t="s">
        <v>9</v>
      </c>
      <c r="SBZ12075" s="18" t="s">
        <v>9</v>
      </c>
      <c r="SCA12075" s="18" t="s">
        <v>9</v>
      </c>
      <c r="SCB12075" s="18" t="s">
        <v>9</v>
      </c>
      <c r="SCC12075" s="18" t="s">
        <v>9</v>
      </c>
      <c r="SCD12075" s="18" t="s">
        <v>9</v>
      </c>
      <c r="SCE12075" s="18" t="s">
        <v>9</v>
      </c>
      <c r="SCF12075" s="18" t="s">
        <v>9</v>
      </c>
      <c r="SCG12075" s="18" t="s">
        <v>9</v>
      </c>
      <c r="SCH12075" s="18" t="s">
        <v>9</v>
      </c>
      <c r="SCI12075" s="18" t="s">
        <v>9</v>
      </c>
      <c r="SCJ12075" s="18" t="s">
        <v>9</v>
      </c>
      <c r="SCK12075" s="18" t="s">
        <v>9</v>
      </c>
      <c r="SCL12075" s="18" t="s">
        <v>9</v>
      </c>
      <c r="SCM12075" s="18" t="s">
        <v>9</v>
      </c>
      <c r="SCN12075" s="18" t="s">
        <v>9</v>
      </c>
      <c r="SCO12075" s="18" t="s">
        <v>9</v>
      </c>
      <c r="SCP12075" s="18" t="s">
        <v>9</v>
      </c>
      <c r="SCQ12075" s="18" t="s">
        <v>9</v>
      </c>
      <c r="SCR12075" s="18" t="s">
        <v>9</v>
      </c>
      <c r="SCS12075" s="18" t="s">
        <v>9</v>
      </c>
      <c r="SCT12075" s="18" t="s">
        <v>9</v>
      </c>
      <c r="SCU12075" s="18" t="s">
        <v>9</v>
      </c>
      <c r="SCV12075" s="18" t="s">
        <v>9</v>
      </c>
      <c r="SCW12075" s="18" t="s">
        <v>9</v>
      </c>
      <c r="SCX12075" s="18" t="s">
        <v>9</v>
      </c>
      <c r="SCY12075" s="18" t="s">
        <v>9</v>
      </c>
      <c r="SCZ12075" s="18" t="s">
        <v>9</v>
      </c>
      <c r="SDA12075" s="18" t="s">
        <v>9</v>
      </c>
      <c r="SDB12075" s="18" t="s">
        <v>9</v>
      </c>
      <c r="SDC12075" s="18" t="s">
        <v>9</v>
      </c>
      <c r="SDD12075" s="18" t="s">
        <v>9</v>
      </c>
      <c r="SDE12075" s="18" t="s">
        <v>9</v>
      </c>
      <c r="SDF12075" s="18" t="s">
        <v>9</v>
      </c>
      <c r="SDG12075" s="18" t="s">
        <v>9</v>
      </c>
      <c r="SDH12075" s="18" t="s">
        <v>9</v>
      </c>
      <c r="SDI12075" s="18" t="s">
        <v>9</v>
      </c>
      <c r="SDJ12075" s="18" t="s">
        <v>9</v>
      </c>
      <c r="SDK12075" s="18" t="s">
        <v>9</v>
      </c>
      <c r="SDL12075" s="18" t="s">
        <v>9</v>
      </c>
      <c r="SDM12075" s="18" t="s">
        <v>9</v>
      </c>
      <c r="SDN12075" s="18" t="s">
        <v>9</v>
      </c>
      <c r="SDO12075" s="18" t="s">
        <v>9</v>
      </c>
      <c r="SDP12075" s="18" t="s">
        <v>9</v>
      </c>
      <c r="SDQ12075" s="18" t="s">
        <v>9</v>
      </c>
      <c r="SDR12075" s="18" t="s">
        <v>9</v>
      </c>
      <c r="SDS12075" s="18" t="s">
        <v>9</v>
      </c>
      <c r="SDT12075" s="18" t="s">
        <v>9</v>
      </c>
      <c r="SDU12075" s="18" t="s">
        <v>9</v>
      </c>
      <c r="SDV12075" s="18" t="s">
        <v>9</v>
      </c>
      <c r="SDW12075" s="18" t="s">
        <v>9</v>
      </c>
      <c r="SDX12075" s="18" t="s">
        <v>9</v>
      </c>
      <c r="SDY12075" s="18" t="s">
        <v>9</v>
      </c>
      <c r="SDZ12075" s="18" t="s">
        <v>9</v>
      </c>
      <c r="SEA12075" s="18" t="s">
        <v>9</v>
      </c>
      <c r="SEB12075" s="18" t="s">
        <v>9</v>
      </c>
      <c r="SEC12075" s="18" t="s">
        <v>9</v>
      </c>
      <c r="SED12075" s="18" t="s">
        <v>9</v>
      </c>
      <c r="SEE12075" s="18" t="s">
        <v>9</v>
      </c>
      <c r="SEF12075" s="18" t="s">
        <v>9</v>
      </c>
      <c r="SEG12075" s="18" t="s">
        <v>9</v>
      </c>
      <c r="SEH12075" s="18" t="s">
        <v>9</v>
      </c>
      <c r="SEI12075" s="18" t="s">
        <v>9</v>
      </c>
      <c r="SEJ12075" s="18" t="s">
        <v>9</v>
      </c>
      <c r="SEK12075" s="18" t="s">
        <v>9</v>
      </c>
      <c r="SEL12075" s="18" t="s">
        <v>9</v>
      </c>
      <c r="SEM12075" s="18" t="s">
        <v>9</v>
      </c>
      <c r="SEN12075" s="18" t="s">
        <v>9</v>
      </c>
      <c r="SEO12075" s="18" t="s">
        <v>9</v>
      </c>
      <c r="SEP12075" s="18" t="s">
        <v>9</v>
      </c>
      <c r="SEQ12075" s="18" t="s">
        <v>9</v>
      </c>
      <c r="SER12075" s="18" t="s">
        <v>9</v>
      </c>
      <c r="SES12075" s="18" t="s">
        <v>9</v>
      </c>
      <c r="SET12075" s="18" t="s">
        <v>9</v>
      </c>
      <c r="SEU12075" s="18" t="s">
        <v>9</v>
      </c>
      <c r="SEV12075" s="18" t="s">
        <v>9</v>
      </c>
      <c r="SEW12075" s="18" t="s">
        <v>9</v>
      </c>
      <c r="SEX12075" s="18" t="s">
        <v>9</v>
      </c>
      <c r="SEY12075" s="18" t="s">
        <v>9</v>
      </c>
      <c r="SEZ12075" s="18" t="s">
        <v>9</v>
      </c>
      <c r="SFA12075" s="18" t="s">
        <v>9</v>
      </c>
      <c r="SFB12075" s="18" t="s">
        <v>9</v>
      </c>
      <c r="SFC12075" s="18" t="s">
        <v>9</v>
      </c>
      <c r="SFD12075" s="18" t="s">
        <v>9</v>
      </c>
      <c r="SFE12075" s="18" t="s">
        <v>9</v>
      </c>
      <c r="SFF12075" s="18" t="s">
        <v>9</v>
      </c>
      <c r="SFG12075" s="18" t="s">
        <v>9</v>
      </c>
      <c r="SFH12075" s="18" t="s">
        <v>9</v>
      </c>
      <c r="SFI12075" s="18" t="s">
        <v>9</v>
      </c>
      <c r="SFJ12075" s="18" t="s">
        <v>9</v>
      </c>
      <c r="SFK12075" s="18" t="s">
        <v>9</v>
      </c>
      <c r="SFL12075" s="18" t="s">
        <v>9</v>
      </c>
      <c r="SFM12075" s="18" t="s">
        <v>9</v>
      </c>
      <c r="SFN12075" s="18" t="s">
        <v>9</v>
      </c>
      <c r="SFO12075" s="18" t="s">
        <v>9</v>
      </c>
      <c r="SFP12075" s="18" t="s">
        <v>9</v>
      </c>
      <c r="SFQ12075" s="18" t="s">
        <v>9</v>
      </c>
      <c r="SFR12075" s="18" t="s">
        <v>9</v>
      </c>
      <c r="SFS12075" s="18" t="s">
        <v>9</v>
      </c>
      <c r="SFT12075" s="18" t="s">
        <v>9</v>
      </c>
      <c r="SFU12075" s="18" t="s">
        <v>9</v>
      </c>
      <c r="SFV12075" s="18" t="s">
        <v>9</v>
      </c>
      <c r="SFW12075" s="18" t="s">
        <v>9</v>
      </c>
      <c r="SFX12075" s="18" t="s">
        <v>9</v>
      </c>
      <c r="SFY12075" s="18" t="s">
        <v>9</v>
      </c>
      <c r="SFZ12075" s="18" t="s">
        <v>9</v>
      </c>
      <c r="SGA12075" s="18" t="s">
        <v>9</v>
      </c>
      <c r="SGB12075" s="18" t="s">
        <v>9</v>
      </c>
      <c r="SGC12075" s="18" t="s">
        <v>9</v>
      </c>
      <c r="SGD12075" s="18" t="s">
        <v>9</v>
      </c>
      <c r="SGE12075" s="18" t="s">
        <v>9</v>
      </c>
      <c r="SGF12075" s="18" t="s">
        <v>9</v>
      </c>
      <c r="SGG12075" s="18" t="s">
        <v>9</v>
      </c>
      <c r="SGH12075" s="18" t="s">
        <v>9</v>
      </c>
      <c r="SGI12075" s="18" t="s">
        <v>9</v>
      </c>
      <c r="SGJ12075" s="18" t="s">
        <v>9</v>
      </c>
      <c r="SGK12075" s="18" t="s">
        <v>9</v>
      </c>
      <c r="SGL12075" s="18" t="s">
        <v>9</v>
      </c>
      <c r="SGM12075" s="18" t="s">
        <v>9</v>
      </c>
      <c r="SGN12075" s="18" t="s">
        <v>9</v>
      </c>
      <c r="SGO12075" s="18" t="s">
        <v>9</v>
      </c>
      <c r="SGP12075" s="18" t="s">
        <v>9</v>
      </c>
      <c r="SGQ12075" s="18" t="s">
        <v>9</v>
      </c>
      <c r="SGR12075" s="18" t="s">
        <v>9</v>
      </c>
      <c r="SGS12075" s="18" t="s">
        <v>9</v>
      </c>
      <c r="SGT12075" s="18" t="s">
        <v>9</v>
      </c>
      <c r="SGU12075" s="18" t="s">
        <v>9</v>
      </c>
      <c r="SGV12075" s="18" t="s">
        <v>9</v>
      </c>
      <c r="SGW12075" s="18" t="s">
        <v>9</v>
      </c>
      <c r="SGX12075" s="18" t="s">
        <v>9</v>
      </c>
      <c r="SGY12075" s="18" t="s">
        <v>9</v>
      </c>
      <c r="SGZ12075" s="18" t="s">
        <v>9</v>
      </c>
      <c r="SHA12075" s="18" t="s">
        <v>9</v>
      </c>
      <c r="SHB12075" s="18" t="s">
        <v>9</v>
      </c>
      <c r="SHC12075" s="18" t="s">
        <v>9</v>
      </c>
      <c r="SHD12075" s="18" t="s">
        <v>9</v>
      </c>
      <c r="SHE12075" s="18" t="s">
        <v>9</v>
      </c>
      <c r="SHF12075" s="18" t="s">
        <v>9</v>
      </c>
      <c r="SHG12075" s="18" t="s">
        <v>9</v>
      </c>
      <c r="SHH12075" s="18" t="s">
        <v>9</v>
      </c>
      <c r="SHI12075" s="18" t="s">
        <v>9</v>
      </c>
      <c r="SHJ12075" s="18" t="s">
        <v>9</v>
      </c>
      <c r="SHK12075" s="18" t="s">
        <v>9</v>
      </c>
      <c r="SHL12075" s="18" t="s">
        <v>9</v>
      </c>
      <c r="SHM12075" s="18" t="s">
        <v>9</v>
      </c>
      <c r="SHN12075" s="18" t="s">
        <v>9</v>
      </c>
      <c r="SHO12075" s="18" t="s">
        <v>9</v>
      </c>
      <c r="SHP12075" s="18" t="s">
        <v>9</v>
      </c>
      <c r="SHQ12075" s="18" t="s">
        <v>9</v>
      </c>
      <c r="SHR12075" s="18" t="s">
        <v>9</v>
      </c>
      <c r="SHS12075" s="18" t="s">
        <v>9</v>
      </c>
      <c r="SHT12075" s="18" t="s">
        <v>9</v>
      </c>
      <c r="SHU12075" s="18" t="s">
        <v>9</v>
      </c>
      <c r="SHV12075" s="18" t="s">
        <v>9</v>
      </c>
      <c r="SHW12075" s="18" t="s">
        <v>9</v>
      </c>
      <c r="SHX12075" s="18" t="s">
        <v>9</v>
      </c>
      <c r="SHY12075" s="18" t="s">
        <v>9</v>
      </c>
      <c r="SHZ12075" s="18" t="s">
        <v>9</v>
      </c>
      <c r="SIA12075" s="18" t="s">
        <v>9</v>
      </c>
      <c r="SIB12075" s="18" t="s">
        <v>9</v>
      </c>
      <c r="SIC12075" s="18" t="s">
        <v>9</v>
      </c>
      <c r="SID12075" s="18" t="s">
        <v>9</v>
      </c>
      <c r="SIE12075" s="18" t="s">
        <v>9</v>
      </c>
      <c r="SIF12075" s="18" t="s">
        <v>9</v>
      </c>
      <c r="SIG12075" s="18" t="s">
        <v>9</v>
      </c>
      <c r="SIH12075" s="18" t="s">
        <v>9</v>
      </c>
      <c r="SII12075" s="18" t="s">
        <v>9</v>
      </c>
      <c r="SIJ12075" s="18" t="s">
        <v>9</v>
      </c>
      <c r="SIK12075" s="18" t="s">
        <v>9</v>
      </c>
      <c r="SIL12075" s="18" t="s">
        <v>9</v>
      </c>
      <c r="SIM12075" s="18" t="s">
        <v>9</v>
      </c>
      <c r="SIN12075" s="18" t="s">
        <v>9</v>
      </c>
      <c r="SIO12075" s="18" t="s">
        <v>9</v>
      </c>
      <c r="SIP12075" s="18" t="s">
        <v>9</v>
      </c>
      <c r="SIQ12075" s="18" t="s">
        <v>9</v>
      </c>
      <c r="SIR12075" s="18" t="s">
        <v>9</v>
      </c>
      <c r="SIS12075" s="18" t="s">
        <v>9</v>
      </c>
      <c r="SIT12075" s="18" t="s">
        <v>9</v>
      </c>
      <c r="SIU12075" s="18" t="s">
        <v>9</v>
      </c>
      <c r="SIV12075" s="18" t="s">
        <v>9</v>
      </c>
      <c r="SIW12075" s="18" t="s">
        <v>9</v>
      </c>
      <c r="SIX12075" s="18" t="s">
        <v>9</v>
      </c>
      <c r="SIY12075" s="18" t="s">
        <v>9</v>
      </c>
      <c r="SIZ12075" s="18" t="s">
        <v>9</v>
      </c>
      <c r="SJA12075" s="18" t="s">
        <v>9</v>
      </c>
      <c r="SJB12075" s="18" t="s">
        <v>9</v>
      </c>
      <c r="SJC12075" s="18" t="s">
        <v>9</v>
      </c>
      <c r="SJD12075" s="18" t="s">
        <v>9</v>
      </c>
      <c r="SJE12075" s="18" t="s">
        <v>9</v>
      </c>
      <c r="SJF12075" s="18" t="s">
        <v>9</v>
      </c>
      <c r="SJG12075" s="18" t="s">
        <v>9</v>
      </c>
      <c r="SJH12075" s="18" t="s">
        <v>9</v>
      </c>
      <c r="SJI12075" s="18" t="s">
        <v>9</v>
      </c>
      <c r="SJJ12075" s="18" t="s">
        <v>9</v>
      </c>
      <c r="SJK12075" s="18" t="s">
        <v>9</v>
      </c>
      <c r="SJL12075" s="18" t="s">
        <v>9</v>
      </c>
      <c r="SJM12075" s="18" t="s">
        <v>9</v>
      </c>
      <c r="SJN12075" s="18" t="s">
        <v>9</v>
      </c>
      <c r="SJO12075" s="18" t="s">
        <v>9</v>
      </c>
      <c r="SJP12075" s="18" t="s">
        <v>9</v>
      </c>
      <c r="SJQ12075" s="18" t="s">
        <v>9</v>
      </c>
      <c r="SJR12075" s="18" t="s">
        <v>9</v>
      </c>
      <c r="SJS12075" s="18" t="s">
        <v>9</v>
      </c>
      <c r="SJT12075" s="18" t="s">
        <v>9</v>
      </c>
      <c r="SJU12075" s="18" t="s">
        <v>9</v>
      </c>
      <c r="SJV12075" s="18" t="s">
        <v>9</v>
      </c>
      <c r="SJW12075" s="18" t="s">
        <v>9</v>
      </c>
      <c r="SJX12075" s="18" t="s">
        <v>9</v>
      </c>
      <c r="SJY12075" s="18" t="s">
        <v>9</v>
      </c>
      <c r="SJZ12075" s="18" t="s">
        <v>9</v>
      </c>
      <c r="SKA12075" s="18" t="s">
        <v>9</v>
      </c>
      <c r="SKB12075" s="18" t="s">
        <v>9</v>
      </c>
      <c r="SKC12075" s="18" t="s">
        <v>9</v>
      </c>
      <c r="SKD12075" s="18" t="s">
        <v>9</v>
      </c>
      <c r="SKE12075" s="18" t="s">
        <v>9</v>
      </c>
      <c r="SKF12075" s="18" t="s">
        <v>9</v>
      </c>
      <c r="SKG12075" s="18" t="s">
        <v>9</v>
      </c>
      <c r="SKH12075" s="18" t="s">
        <v>9</v>
      </c>
      <c r="SKI12075" s="18" t="s">
        <v>9</v>
      </c>
      <c r="SKJ12075" s="18" t="s">
        <v>9</v>
      </c>
      <c r="SKK12075" s="18" t="s">
        <v>9</v>
      </c>
      <c r="SKL12075" s="18" t="s">
        <v>9</v>
      </c>
      <c r="SKM12075" s="18" t="s">
        <v>9</v>
      </c>
      <c r="SKN12075" s="18" t="s">
        <v>9</v>
      </c>
      <c r="SKO12075" s="18" t="s">
        <v>9</v>
      </c>
      <c r="SKP12075" s="18" t="s">
        <v>9</v>
      </c>
      <c r="SKQ12075" s="18" t="s">
        <v>9</v>
      </c>
      <c r="SKR12075" s="18" t="s">
        <v>9</v>
      </c>
      <c r="SKS12075" s="18" t="s">
        <v>9</v>
      </c>
      <c r="SKT12075" s="18" t="s">
        <v>9</v>
      </c>
      <c r="SKU12075" s="18" t="s">
        <v>9</v>
      </c>
      <c r="SKV12075" s="18" t="s">
        <v>9</v>
      </c>
      <c r="SKW12075" s="18" t="s">
        <v>9</v>
      </c>
      <c r="SKX12075" s="18" t="s">
        <v>9</v>
      </c>
      <c r="SKY12075" s="18" t="s">
        <v>9</v>
      </c>
      <c r="SKZ12075" s="18" t="s">
        <v>9</v>
      </c>
      <c r="SLA12075" s="18" t="s">
        <v>9</v>
      </c>
      <c r="SLB12075" s="18" t="s">
        <v>9</v>
      </c>
      <c r="SLC12075" s="18" t="s">
        <v>9</v>
      </c>
      <c r="SLD12075" s="18" t="s">
        <v>9</v>
      </c>
      <c r="SLE12075" s="18" t="s">
        <v>9</v>
      </c>
      <c r="SLF12075" s="18" t="s">
        <v>9</v>
      </c>
      <c r="SLG12075" s="18" t="s">
        <v>9</v>
      </c>
      <c r="SLH12075" s="18" t="s">
        <v>9</v>
      </c>
      <c r="SLI12075" s="18" t="s">
        <v>9</v>
      </c>
      <c r="SLJ12075" s="18" t="s">
        <v>9</v>
      </c>
      <c r="SLK12075" s="18" t="s">
        <v>9</v>
      </c>
      <c r="SLL12075" s="18" t="s">
        <v>9</v>
      </c>
      <c r="SLM12075" s="18" t="s">
        <v>9</v>
      </c>
      <c r="SLN12075" s="18" t="s">
        <v>9</v>
      </c>
      <c r="SLO12075" s="18" t="s">
        <v>9</v>
      </c>
      <c r="SLP12075" s="18" t="s">
        <v>9</v>
      </c>
      <c r="SLQ12075" s="18" t="s">
        <v>9</v>
      </c>
      <c r="SLR12075" s="18" t="s">
        <v>9</v>
      </c>
      <c r="SLS12075" s="18" t="s">
        <v>9</v>
      </c>
      <c r="SLT12075" s="18" t="s">
        <v>9</v>
      </c>
      <c r="SLU12075" s="18" t="s">
        <v>9</v>
      </c>
      <c r="SLV12075" s="18" t="s">
        <v>9</v>
      </c>
      <c r="SLW12075" s="18" t="s">
        <v>9</v>
      </c>
      <c r="SLX12075" s="18" t="s">
        <v>9</v>
      </c>
      <c r="SLY12075" s="18" t="s">
        <v>9</v>
      </c>
      <c r="SLZ12075" s="18" t="s">
        <v>9</v>
      </c>
      <c r="SMA12075" s="18" t="s">
        <v>9</v>
      </c>
      <c r="SMB12075" s="18" t="s">
        <v>9</v>
      </c>
      <c r="SMC12075" s="18" t="s">
        <v>9</v>
      </c>
      <c r="SMD12075" s="18" t="s">
        <v>9</v>
      </c>
      <c r="SME12075" s="18" t="s">
        <v>9</v>
      </c>
      <c r="SMF12075" s="18" t="s">
        <v>9</v>
      </c>
      <c r="SMG12075" s="18" t="s">
        <v>9</v>
      </c>
      <c r="SMH12075" s="18" t="s">
        <v>9</v>
      </c>
      <c r="SMI12075" s="18" t="s">
        <v>9</v>
      </c>
      <c r="SMJ12075" s="18" t="s">
        <v>9</v>
      </c>
      <c r="SMK12075" s="18" t="s">
        <v>9</v>
      </c>
      <c r="SML12075" s="18" t="s">
        <v>9</v>
      </c>
      <c r="SMM12075" s="18" t="s">
        <v>9</v>
      </c>
      <c r="SMN12075" s="18" t="s">
        <v>9</v>
      </c>
      <c r="SMO12075" s="18" t="s">
        <v>9</v>
      </c>
      <c r="SMP12075" s="18" t="s">
        <v>9</v>
      </c>
      <c r="SMQ12075" s="18" t="s">
        <v>9</v>
      </c>
      <c r="SMR12075" s="18" t="s">
        <v>9</v>
      </c>
      <c r="SMS12075" s="18" t="s">
        <v>9</v>
      </c>
      <c r="SMT12075" s="18" t="s">
        <v>9</v>
      </c>
      <c r="SMU12075" s="18" t="s">
        <v>9</v>
      </c>
      <c r="SMV12075" s="18" t="s">
        <v>9</v>
      </c>
      <c r="SMW12075" s="18" t="s">
        <v>9</v>
      </c>
      <c r="SMX12075" s="18" t="s">
        <v>9</v>
      </c>
      <c r="SMY12075" s="18" t="s">
        <v>9</v>
      </c>
      <c r="SMZ12075" s="18" t="s">
        <v>9</v>
      </c>
      <c r="SNA12075" s="18" t="s">
        <v>9</v>
      </c>
      <c r="SNB12075" s="18" t="s">
        <v>9</v>
      </c>
      <c r="SNC12075" s="18" t="s">
        <v>9</v>
      </c>
      <c r="SND12075" s="18" t="s">
        <v>9</v>
      </c>
      <c r="SNE12075" s="18" t="s">
        <v>9</v>
      </c>
      <c r="SNF12075" s="18" t="s">
        <v>9</v>
      </c>
      <c r="SNG12075" s="18" t="s">
        <v>9</v>
      </c>
      <c r="SNH12075" s="18" t="s">
        <v>9</v>
      </c>
      <c r="SNI12075" s="18" t="s">
        <v>9</v>
      </c>
      <c r="SNJ12075" s="18" t="s">
        <v>9</v>
      </c>
      <c r="SNK12075" s="18" t="s">
        <v>9</v>
      </c>
      <c r="SNL12075" s="18" t="s">
        <v>9</v>
      </c>
      <c r="SNM12075" s="18" t="s">
        <v>9</v>
      </c>
      <c r="SNN12075" s="18" t="s">
        <v>9</v>
      </c>
      <c r="SNO12075" s="18" t="s">
        <v>9</v>
      </c>
      <c r="SNP12075" s="18" t="s">
        <v>9</v>
      </c>
      <c r="SNQ12075" s="18" t="s">
        <v>9</v>
      </c>
      <c r="SNR12075" s="18" t="s">
        <v>9</v>
      </c>
      <c r="SNS12075" s="18" t="s">
        <v>9</v>
      </c>
      <c r="SNT12075" s="18" t="s">
        <v>9</v>
      </c>
      <c r="SNU12075" s="18" t="s">
        <v>9</v>
      </c>
      <c r="SNV12075" s="18" t="s">
        <v>9</v>
      </c>
      <c r="SNW12075" s="18" t="s">
        <v>9</v>
      </c>
      <c r="SNX12075" s="18" t="s">
        <v>9</v>
      </c>
      <c r="SNY12075" s="18" t="s">
        <v>9</v>
      </c>
      <c r="SNZ12075" s="18" t="s">
        <v>9</v>
      </c>
      <c r="SOA12075" s="18" t="s">
        <v>9</v>
      </c>
      <c r="SOB12075" s="18" t="s">
        <v>9</v>
      </c>
      <c r="SOC12075" s="18" t="s">
        <v>9</v>
      </c>
      <c r="SOD12075" s="18" t="s">
        <v>9</v>
      </c>
      <c r="SOE12075" s="18" t="s">
        <v>9</v>
      </c>
      <c r="SOF12075" s="18" t="s">
        <v>9</v>
      </c>
      <c r="SOG12075" s="18" t="s">
        <v>9</v>
      </c>
      <c r="SOH12075" s="18" t="s">
        <v>9</v>
      </c>
      <c r="SOI12075" s="18" t="s">
        <v>9</v>
      </c>
      <c r="SOJ12075" s="18" t="s">
        <v>9</v>
      </c>
      <c r="SOK12075" s="18" t="s">
        <v>9</v>
      </c>
      <c r="SOL12075" s="18" t="s">
        <v>9</v>
      </c>
      <c r="SOM12075" s="18" t="s">
        <v>9</v>
      </c>
      <c r="SON12075" s="18" t="s">
        <v>9</v>
      </c>
      <c r="SOO12075" s="18" t="s">
        <v>9</v>
      </c>
      <c r="SOP12075" s="18" t="s">
        <v>9</v>
      </c>
      <c r="SOQ12075" s="18" t="s">
        <v>9</v>
      </c>
      <c r="SOR12075" s="18" t="s">
        <v>9</v>
      </c>
      <c r="SOS12075" s="18" t="s">
        <v>9</v>
      </c>
      <c r="SOT12075" s="18" t="s">
        <v>9</v>
      </c>
      <c r="SOU12075" s="18" t="s">
        <v>9</v>
      </c>
      <c r="SOV12075" s="18" t="s">
        <v>9</v>
      </c>
      <c r="SOW12075" s="18" t="s">
        <v>9</v>
      </c>
      <c r="SOX12075" s="18" t="s">
        <v>9</v>
      </c>
      <c r="SOY12075" s="18" t="s">
        <v>9</v>
      </c>
      <c r="SOZ12075" s="18" t="s">
        <v>9</v>
      </c>
      <c r="SPA12075" s="18" t="s">
        <v>9</v>
      </c>
      <c r="SPB12075" s="18" t="s">
        <v>9</v>
      </c>
      <c r="SPC12075" s="18" t="s">
        <v>9</v>
      </c>
      <c r="SPD12075" s="18" t="s">
        <v>9</v>
      </c>
      <c r="SPE12075" s="18" t="s">
        <v>9</v>
      </c>
      <c r="SPF12075" s="18" t="s">
        <v>9</v>
      </c>
      <c r="SPG12075" s="18" t="s">
        <v>9</v>
      </c>
      <c r="SPH12075" s="18" t="s">
        <v>9</v>
      </c>
      <c r="SPI12075" s="18" t="s">
        <v>9</v>
      </c>
      <c r="SPJ12075" s="18" t="s">
        <v>9</v>
      </c>
      <c r="SPK12075" s="18" t="s">
        <v>9</v>
      </c>
      <c r="SPL12075" s="18" t="s">
        <v>9</v>
      </c>
      <c r="SPM12075" s="18" t="s">
        <v>9</v>
      </c>
      <c r="SPN12075" s="18" t="s">
        <v>9</v>
      </c>
      <c r="SPO12075" s="18" t="s">
        <v>9</v>
      </c>
      <c r="SPP12075" s="18" t="s">
        <v>9</v>
      </c>
      <c r="SPQ12075" s="18" t="s">
        <v>9</v>
      </c>
      <c r="SPR12075" s="18" t="s">
        <v>9</v>
      </c>
      <c r="SPS12075" s="18" t="s">
        <v>9</v>
      </c>
      <c r="SPT12075" s="18" t="s">
        <v>9</v>
      </c>
      <c r="SPU12075" s="18" t="s">
        <v>9</v>
      </c>
      <c r="SPV12075" s="18" t="s">
        <v>9</v>
      </c>
      <c r="SPW12075" s="18" t="s">
        <v>9</v>
      </c>
      <c r="SPX12075" s="18" t="s">
        <v>9</v>
      </c>
      <c r="SPY12075" s="18" t="s">
        <v>9</v>
      </c>
      <c r="SPZ12075" s="18" t="s">
        <v>9</v>
      </c>
      <c r="SQA12075" s="18" t="s">
        <v>9</v>
      </c>
      <c r="SQB12075" s="18" t="s">
        <v>9</v>
      </c>
      <c r="SQC12075" s="18" t="s">
        <v>9</v>
      </c>
      <c r="SQD12075" s="18" t="s">
        <v>9</v>
      </c>
      <c r="SQE12075" s="18" t="s">
        <v>9</v>
      </c>
      <c r="SQF12075" s="18" t="s">
        <v>9</v>
      </c>
      <c r="SQG12075" s="18" t="s">
        <v>9</v>
      </c>
      <c r="SQH12075" s="18" t="s">
        <v>9</v>
      </c>
      <c r="SQI12075" s="18" t="s">
        <v>9</v>
      </c>
      <c r="SQJ12075" s="18" t="s">
        <v>9</v>
      </c>
      <c r="SQK12075" s="18" t="s">
        <v>9</v>
      </c>
      <c r="SQL12075" s="18" t="s">
        <v>9</v>
      </c>
      <c r="SQM12075" s="18" t="s">
        <v>9</v>
      </c>
      <c r="SQN12075" s="18" t="s">
        <v>9</v>
      </c>
      <c r="SQO12075" s="18" t="s">
        <v>9</v>
      </c>
      <c r="SQP12075" s="18" t="s">
        <v>9</v>
      </c>
      <c r="SQQ12075" s="18" t="s">
        <v>9</v>
      </c>
      <c r="SQR12075" s="18" t="s">
        <v>9</v>
      </c>
      <c r="SQS12075" s="18" t="s">
        <v>9</v>
      </c>
      <c r="SQT12075" s="18" t="s">
        <v>9</v>
      </c>
      <c r="SQU12075" s="18" t="s">
        <v>9</v>
      </c>
      <c r="SQV12075" s="18" t="s">
        <v>9</v>
      </c>
      <c r="SQW12075" s="18" t="s">
        <v>9</v>
      </c>
      <c r="SQX12075" s="18" t="s">
        <v>9</v>
      </c>
      <c r="SQY12075" s="18" t="s">
        <v>9</v>
      </c>
      <c r="SQZ12075" s="18" t="s">
        <v>9</v>
      </c>
      <c r="SRA12075" s="18" t="s">
        <v>9</v>
      </c>
      <c r="SRB12075" s="18" t="s">
        <v>9</v>
      </c>
      <c r="SRC12075" s="18" t="s">
        <v>9</v>
      </c>
      <c r="SRD12075" s="18" t="s">
        <v>9</v>
      </c>
      <c r="SRE12075" s="18" t="s">
        <v>9</v>
      </c>
      <c r="SRF12075" s="18" t="s">
        <v>9</v>
      </c>
      <c r="SRG12075" s="18" t="s">
        <v>9</v>
      </c>
      <c r="SRH12075" s="18" t="s">
        <v>9</v>
      </c>
      <c r="SRI12075" s="18" t="s">
        <v>9</v>
      </c>
      <c r="SRJ12075" s="18" t="s">
        <v>9</v>
      </c>
      <c r="SRK12075" s="18" t="s">
        <v>9</v>
      </c>
      <c r="SRL12075" s="18" t="s">
        <v>9</v>
      </c>
      <c r="SRM12075" s="18" t="s">
        <v>9</v>
      </c>
      <c r="SRN12075" s="18" t="s">
        <v>9</v>
      </c>
      <c r="SRO12075" s="18" t="s">
        <v>9</v>
      </c>
      <c r="SRP12075" s="18" t="s">
        <v>9</v>
      </c>
      <c r="SRQ12075" s="18" t="s">
        <v>9</v>
      </c>
      <c r="SRR12075" s="18" t="s">
        <v>9</v>
      </c>
      <c r="SRS12075" s="18" t="s">
        <v>9</v>
      </c>
      <c r="SRT12075" s="18" t="s">
        <v>9</v>
      </c>
      <c r="SRU12075" s="18" t="s">
        <v>9</v>
      </c>
      <c r="SRV12075" s="18" t="s">
        <v>9</v>
      </c>
      <c r="SRW12075" s="18" t="s">
        <v>9</v>
      </c>
      <c r="SRX12075" s="18" t="s">
        <v>9</v>
      </c>
      <c r="SRY12075" s="18" t="s">
        <v>9</v>
      </c>
      <c r="SRZ12075" s="18" t="s">
        <v>9</v>
      </c>
      <c r="SSA12075" s="18" t="s">
        <v>9</v>
      </c>
      <c r="SSB12075" s="18" t="s">
        <v>9</v>
      </c>
      <c r="SSC12075" s="18" t="s">
        <v>9</v>
      </c>
      <c r="SSD12075" s="18" t="s">
        <v>9</v>
      </c>
      <c r="SSE12075" s="18" t="s">
        <v>9</v>
      </c>
      <c r="SSF12075" s="18" t="s">
        <v>9</v>
      </c>
      <c r="SSG12075" s="18" t="s">
        <v>9</v>
      </c>
      <c r="SSH12075" s="18" t="s">
        <v>9</v>
      </c>
      <c r="SSI12075" s="18" t="s">
        <v>9</v>
      </c>
      <c r="SSJ12075" s="18" t="s">
        <v>9</v>
      </c>
      <c r="SSK12075" s="18" t="s">
        <v>9</v>
      </c>
      <c r="SSL12075" s="18" t="s">
        <v>9</v>
      </c>
      <c r="SSM12075" s="18" t="s">
        <v>9</v>
      </c>
      <c r="SSN12075" s="18" t="s">
        <v>9</v>
      </c>
      <c r="SSO12075" s="18" t="s">
        <v>9</v>
      </c>
      <c r="SSP12075" s="18" t="s">
        <v>9</v>
      </c>
      <c r="SSQ12075" s="18" t="s">
        <v>9</v>
      </c>
      <c r="SSR12075" s="18" t="s">
        <v>9</v>
      </c>
      <c r="SSS12075" s="18" t="s">
        <v>9</v>
      </c>
      <c r="SST12075" s="18" t="s">
        <v>9</v>
      </c>
      <c r="SSU12075" s="18" t="s">
        <v>9</v>
      </c>
      <c r="SSV12075" s="18" t="s">
        <v>9</v>
      </c>
      <c r="SSW12075" s="18" t="s">
        <v>9</v>
      </c>
      <c r="SSX12075" s="18" t="s">
        <v>9</v>
      </c>
      <c r="SSY12075" s="18" t="s">
        <v>9</v>
      </c>
      <c r="SSZ12075" s="18" t="s">
        <v>9</v>
      </c>
      <c r="STA12075" s="18" t="s">
        <v>9</v>
      </c>
      <c r="STB12075" s="18" t="s">
        <v>9</v>
      </c>
      <c r="STC12075" s="18" t="s">
        <v>9</v>
      </c>
      <c r="STD12075" s="18" t="s">
        <v>9</v>
      </c>
      <c r="STE12075" s="18" t="s">
        <v>9</v>
      </c>
      <c r="STF12075" s="18" t="s">
        <v>9</v>
      </c>
      <c r="STG12075" s="18" t="s">
        <v>9</v>
      </c>
      <c r="STH12075" s="18" t="s">
        <v>9</v>
      </c>
      <c r="STI12075" s="18" t="s">
        <v>9</v>
      </c>
      <c r="STJ12075" s="18" t="s">
        <v>9</v>
      </c>
      <c r="STK12075" s="18" t="s">
        <v>9</v>
      </c>
      <c r="STL12075" s="18" t="s">
        <v>9</v>
      </c>
      <c r="STM12075" s="18" t="s">
        <v>9</v>
      </c>
      <c r="STN12075" s="18" t="s">
        <v>9</v>
      </c>
      <c r="STO12075" s="18" t="s">
        <v>9</v>
      </c>
      <c r="STP12075" s="18" t="s">
        <v>9</v>
      </c>
      <c r="STQ12075" s="18" t="s">
        <v>9</v>
      </c>
      <c r="STR12075" s="18" t="s">
        <v>9</v>
      </c>
      <c r="STS12075" s="18" t="s">
        <v>9</v>
      </c>
      <c r="STT12075" s="18" t="s">
        <v>9</v>
      </c>
      <c r="STU12075" s="18" t="s">
        <v>9</v>
      </c>
      <c r="STV12075" s="18" t="s">
        <v>9</v>
      </c>
      <c r="STW12075" s="18" t="s">
        <v>9</v>
      </c>
      <c r="STX12075" s="18" t="s">
        <v>9</v>
      </c>
      <c r="STY12075" s="18" t="s">
        <v>9</v>
      </c>
      <c r="STZ12075" s="18" t="s">
        <v>9</v>
      </c>
      <c r="SUA12075" s="18" t="s">
        <v>9</v>
      </c>
      <c r="SUB12075" s="18" t="s">
        <v>9</v>
      </c>
      <c r="SUC12075" s="18" t="s">
        <v>9</v>
      </c>
      <c r="SUD12075" s="18" t="s">
        <v>9</v>
      </c>
      <c r="SUE12075" s="18" t="s">
        <v>9</v>
      </c>
      <c r="SUF12075" s="18" t="s">
        <v>9</v>
      </c>
      <c r="SUG12075" s="18" t="s">
        <v>9</v>
      </c>
      <c r="SUH12075" s="18" t="s">
        <v>9</v>
      </c>
      <c r="SUI12075" s="18" t="s">
        <v>9</v>
      </c>
      <c r="SUJ12075" s="18" t="s">
        <v>9</v>
      </c>
      <c r="SUK12075" s="18" t="s">
        <v>9</v>
      </c>
      <c r="SUL12075" s="18" t="s">
        <v>9</v>
      </c>
      <c r="SUM12075" s="18" t="s">
        <v>9</v>
      </c>
      <c r="SUN12075" s="18" t="s">
        <v>9</v>
      </c>
      <c r="SUO12075" s="18" t="s">
        <v>9</v>
      </c>
      <c r="SUP12075" s="18" t="s">
        <v>9</v>
      </c>
      <c r="SUQ12075" s="18" t="s">
        <v>9</v>
      </c>
      <c r="SUR12075" s="18" t="s">
        <v>9</v>
      </c>
      <c r="SUS12075" s="18" t="s">
        <v>9</v>
      </c>
      <c r="SUT12075" s="18" t="s">
        <v>9</v>
      </c>
      <c r="SUU12075" s="18" t="s">
        <v>9</v>
      </c>
      <c r="SUV12075" s="18" t="s">
        <v>9</v>
      </c>
      <c r="SUW12075" s="18" t="s">
        <v>9</v>
      </c>
      <c r="SUX12075" s="18" t="s">
        <v>9</v>
      </c>
      <c r="SUY12075" s="18" t="s">
        <v>9</v>
      </c>
      <c r="SUZ12075" s="18" t="s">
        <v>9</v>
      </c>
      <c r="SVA12075" s="18" t="s">
        <v>9</v>
      </c>
      <c r="SVB12075" s="18" t="s">
        <v>9</v>
      </c>
      <c r="SVC12075" s="18" t="s">
        <v>9</v>
      </c>
      <c r="SVD12075" s="18" t="s">
        <v>9</v>
      </c>
      <c r="SVE12075" s="18" t="s">
        <v>9</v>
      </c>
      <c r="SVF12075" s="18" t="s">
        <v>9</v>
      </c>
      <c r="SVG12075" s="18" t="s">
        <v>9</v>
      </c>
      <c r="SVH12075" s="18" t="s">
        <v>9</v>
      </c>
      <c r="SVI12075" s="18" t="s">
        <v>9</v>
      </c>
      <c r="SVJ12075" s="18" t="s">
        <v>9</v>
      </c>
      <c r="SVK12075" s="18" t="s">
        <v>9</v>
      </c>
      <c r="SVL12075" s="18" t="s">
        <v>9</v>
      </c>
      <c r="SVM12075" s="18" t="s">
        <v>9</v>
      </c>
      <c r="SVN12075" s="18" t="s">
        <v>9</v>
      </c>
      <c r="SVO12075" s="18" t="s">
        <v>9</v>
      </c>
      <c r="SVP12075" s="18" t="s">
        <v>9</v>
      </c>
      <c r="SVQ12075" s="18" t="s">
        <v>9</v>
      </c>
      <c r="SVR12075" s="18" t="s">
        <v>9</v>
      </c>
      <c r="SVS12075" s="18" t="s">
        <v>9</v>
      </c>
      <c r="SVT12075" s="18" t="s">
        <v>9</v>
      </c>
      <c r="SVU12075" s="18" t="s">
        <v>9</v>
      </c>
      <c r="SVV12075" s="18" t="s">
        <v>9</v>
      </c>
      <c r="SVW12075" s="18" t="s">
        <v>9</v>
      </c>
      <c r="SVX12075" s="18" t="s">
        <v>9</v>
      </c>
      <c r="SVY12075" s="18" t="s">
        <v>9</v>
      </c>
      <c r="SVZ12075" s="18" t="s">
        <v>9</v>
      </c>
      <c r="SWA12075" s="18" t="s">
        <v>9</v>
      </c>
      <c r="SWB12075" s="18" t="s">
        <v>9</v>
      </c>
      <c r="SWC12075" s="18" t="s">
        <v>9</v>
      </c>
      <c r="SWD12075" s="18" t="s">
        <v>9</v>
      </c>
      <c r="SWE12075" s="18" t="s">
        <v>9</v>
      </c>
      <c r="SWF12075" s="18" t="s">
        <v>9</v>
      </c>
      <c r="SWG12075" s="18" t="s">
        <v>9</v>
      </c>
      <c r="SWH12075" s="18" t="s">
        <v>9</v>
      </c>
      <c r="SWI12075" s="18" t="s">
        <v>9</v>
      </c>
      <c r="SWJ12075" s="18" t="s">
        <v>9</v>
      </c>
      <c r="SWK12075" s="18" t="s">
        <v>9</v>
      </c>
      <c r="SWL12075" s="18" t="s">
        <v>9</v>
      </c>
      <c r="SWM12075" s="18" t="s">
        <v>9</v>
      </c>
      <c r="SWN12075" s="18" t="s">
        <v>9</v>
      </c>
      <c r="SWO12075" s="18" t="s">
        <v>9</v>
      </c>
      <c r="SWP12075" s="18" t="s">
        <v>9</v>
      </c>
      <c r="SWQ12075" s="18" t="s">
        <v>9</v>
      </c>
      <c r="SWR12075" s="18" t="s">
        <v>9</v>
      </c>
      <c r="SWS12075" s="18" t="s">
        <v>9</v>
      </c>
      <c r="SWT12075" s="18" t="s">
        <v>9</v>
      </c>
      <c r="SWU12075" s="18" t="s">
        <v>9</v>
      </c>
      <c r="SWV12075" s="18" t="s">
        <v>9</v>
      </c>
      <c r="SWW12075" s="18" t="s">
        <v>9</v>
      </c>
      <c r="SWX12075" s="18" t="s">
        <v>9</v>
      </c>
      <c r="SWY12075" s="18" t="s">
        <v>9</v>
      </c>
      <c r="SWZ12075" s="18" t="s">
        <v>9</v>
      </c>
      <c r="SXA12075" s="18" t="s">
        <v>9</v>
      </c>
      <c r="SXB12075" s="18" t="s">
        <v>9</v>
      </c>
      <c r="SXC12075" s="18" t="s">
        <v>9</v>
      </c>
      <c r="SXD12075" s="18" t="s">
        <v>9</v>
      </c>
      <c r="SXE12075" s="18" t="s">
        <v>9</v>
      </c>
      <c r="SXF12075" s="18" t="s">
        <v>9</v>
      </c>
      <c r="SXG12075" s="18" t="s">
        <v>9</v>
      </c>
      <c r="SXH12075" s="18" t="s">
        <v>9</v>
      </c>
      <c r="SXI12075" s="18" t="s">
        <v>9</v>
      </c>
      <c r="SXJ12075" s="18" t="s">
        <v>9</v>
      </c>
      <c r="SXK12075" s="18" t="s">
        <v>9</v>
      </c>
      <c r="SXL12075" s="18" t="s">
        <v>9</v>
      </c>
      <c r="SXM12075" s="18" t="s">
        <v>9</v>
      </c>
      <c r="SXN12075" s="18" t="s">
        <v>9</v>
      </c>
      <c r="SXO12075" s="18" t="s">
        <v>9</v>
      </c>
      <c r="SXP12075" s="18" t="s">
        <v>9</v>
      </c>
      <c r="SXQ12075" s="18" t="s">
        <v>9</v>
      </c>
      <c r="SXR12075" s="18" t="s">
        <v>9</v>
      </c>
      <c r="SXS12075" s="18" t="s">
        <v>9</v>
      </c>
      <c r="SXT12075" s="18" t="s">
        <v>9</v>
      </c>
      <c r="SXU12075" s="18" t="s">
        <v>9</v>
      </c>
      <c r="SXV12075" s="18" t="s">
        <v>9</v>
      </c>
      <c r="SXW12075" s="18" t="s">
        <v>9</v>
      </c>
      <c r="SXX12075" s="18" t="s">
        <v>9</v>
      </c>
      <c r="SXY12075" s="18" t="s">
        <v>9</v>
      </c>
      <c r="SXZ12075" s="18" t="s">
        <v>9</v>
      </c>
      <c r="SYA12075" s="18" t="s">
        <v>9</v>
      </c>
      <c r="SYB12075" s="18" t="s">
        <v>9</v>
      </c>
      <c r="SYC12075" s="18" t="s">
        <v>9</v>
      </c>
      <c r="SYD12075" s="18" t="s">
        <v>9</v>
      </c>
      <c r="SYE12075" s="18" t="s">
        <v>9</v>
      </c>
      <c r="SYF12075" s="18" t="s">
        <v>9</v>
      </c>
      <c r="SYG12075" s="18" t="s">
        <v>9</v>
      </c>
      <c r="SYH12075" s="18" t="s">
        <v>9</v>
      </c>
      <c r="SYI12075" s="18" t="s">
        <v>9</v>
      </c>
      <c r="SYJ12075" s="18" t="s">
        <v>9</v>
      </c>
      <c r="SYK12075" s="18" t="s">
        <v>9</v>
      </c>
      <c r="SYL12075" s="18" t="s">
        <v>9</v>
      </c>
      <c r="SYM12075" s="18" t="s">
        <v>9</v>
      </c>
      <c r="SYN12075" s="18" t="s">
        <v>9</v>
      </c>
      <c r="SYO12075" s="18" t="s">
        <v>9</v>
      </c>
      <c r="SYP12075" s="18" t="s">
        <v>9</v>
      </c>
      <c r="SYQ12075" s="18" t="s">
        <v>9</v>
      </c>
      <c r="SYR12075" s="18" t="s">
        <v>9</v>
      </c>
      <c r="SYS12075" s="18" t="s">
        <v>9</v>
      </c>
      <c r="SYT12075" s="18" t="s">
        <v>9</v>
      </c>
      <c r="SYU12075" s="18" t="s">
        <v>9</v>
      </c>
      <c r="SYV12075" s="18" t="s">
        <v>9</v>
      </c>
      <c r="SYW12075" s="18" t="s">
        <v>9</v>
      </c>
      <c r="SYX12075" s="18" t="s">
        <v>9</v>
      </c>
      <c r="SYY12075" s="18" t="s">
        <v>9</v>
      </c>
      <c r="SYZ12075" s="18" t="s">
        <v>9</v>
      </c>
      <c r="SZA12075" s="18" t="s">
        <v>9</v>
      </c>
      <c r="SZB12075" s="18" t="s">
        <v>9</v>
      </c>
      <c r="SZC12075" s="18" t="s">
        <v>9</v>
      </c>
      <c r="SZD12075" s="18" t="s">
        <v>9</v>
      </c>
      <c r="SZE12075" s="18" t="s">
        <v>9</v>
      </c>
      <c r="SZF12075" s="18" t="s">
        <v>9</v>
      </c>
      <c r="SZG12075" s="18" t="s">
        <v>9</v>
      </c>
      <c r="SZH12075" s="18" t="s">
        <v>9</v>
      </c>
      <c r="SZI12075" s="18" t="s">
        <v>9</v>
      </c>
      <c r="SZJ12075" s="18" t="s">
        <v>9</v>
      </c>
      <c r="SZK12075" s="18" t="s">
        <v>9</v>
      </c>
      <c r="SZL12075" s="18" t="s">
        <v>9</v>
      </c>
      <c r="SZM12075" s="18" t="s">
        <v>9</v>
      </c>
      <c r="SZN12075" s="18" t="s">
        <v>9</v>
      </c>
      <c r="SZO12075" s="18" t="s">
        <v>9</v>
      </c>
      <c r="SZP12075" s="18" t="s">
        <v>9</v>
      </c>
      <c r="SZQ12075" s="18" t="s">
        <v>9</v>
      </c>
      <c r="SZR12075" s="18" t="s">
        <v>9</v>
      </c>
      <c r="SZS12075" s="18" t="s">
        <v>9</v>
      </c>
      <c r="SZT12075" s="18" t="s">
        <v>9</v>
      </c>
      <c r="SZU12075" s="18" t="s">
        <v>9</v>
      </c>
      <c r="SZV12075" s="18" t="s">
        <v>9</v>
      </c>
      <c r="SZW12075" s="18" t="s">
        <v>9</v>
      </c>
      <c r="SZX12075" s="18" t="s">
        <v>9</v>
      </c>
      <c r="SZY12075" s="18" t="s">
        <v>9</v>
      </c>
      <c r="SZZ12075" s="18" t="s">
        <v>9</v>
      </c>
      <c r="TAA12075" s="18" t="s">
        <v>9</v>
      </c>
      <c r="TAB12075" s="18" t="s">
        <v>9</v>
      </c>
      <c r="TAC12075" s="18" t="s">
        <v>9</v>
      </c>
      <c r="TAD12075" s="18" t="s">
        <v>9</v>
      </c>
      <c r="TAE12075" s="18" t="s">
        <v>9</v>
      </c>
      <c r="TAF12075" s="18" t="s">
        <v>9</v>
      </c>
      <c r="TAG12075" s="18" t="s">
        <v>9</v>
      </c>
      <c r="TAH12075" s="18" t="s">
        <v>9</v>
      </c>
      <c r="TAI12075" s="18" t="s">
        <v>9</v>
      </c>
      <c r="TAJ12075" s="18" t="s">
        <v>9</v>
      </c>
      <c r="TAK12075" s="18" t="s">
        <v>9</v>
      </c>
      <c r="TAL12075" s="18" t="s">
        <v>9</v>
      </c>
      <c r="TAM12075" s="18" t="s">
        <v>9</v>
      </c>
      <c r="TAN12075" s="18" t="s">
        <v>9</v>
      </c>
      <c r="TAO12075" s="18" t="s">
        <v>9</v>
      </c>
      <c r="TAP12075" s="18" t="s">
        <v>9</v>
      </c>
      <c r="TAQ12075" s="18" t="s">
        <v>9</v>
      </c>
      <c r="TAR12075" s="18" t="s">
        <v>9</v>
      </c>
      <c r="TAS12075" s="18" t="s">
        <v>9</v>
      </c>
      <c r="TAT12075" s="18" t="s">
        <v>9</v>
      </c>
      <c r="TAU12075" s="18" t="s">
        <v>9</v>
      </c>
      <c r="TAV12075" s="18" t="s">
        <v>9</v>
      </c>
      <c r="TAW12075" s="18" t="s">
        <v>9</v>
      </c>
      <c r="TAX12075" s="18" t="s">
        <v>9</v>
      </c>
      <c r="TAY12075" s="18" t="s">
        <v>9</v>
      </c>
      <c r="TAZ12075" s="18" t="s">
        <v>9</v>
      </c>
      <c r="TBA12075" s="18" t="s">
        <v>9</v>
      </c>
      <c r="TBB12075" s="18" t="s">
        <v>9</v>
      </c>
      <c r="TBC12075" s="18" t="s">
        <v>9</v>
      </c>
      <c r="TBD12075" s="18" t="s">
        <v>9</v>
      </c>
      <c r="TBE12075" s="18" t="s">
        <v>9</v>
      </c>
      <c r="TBF12075" s="18" t="s">
        <v>9</v>
      </c>
      <c r="TBG12075" s="18" t="s">
        <v>9</v>
      </c>
      <c r="TBH12075" s="18" t="s">
        <v>9</v>
      </c>
      <c r="TBI12075" s="18" t="s">
        <v>9</v>
      </c>
      <c r="TBJ12075" s="18" t="s">
        <v>9</v>
      </c>
      <c r="TBK12075" s="18" t="s">
        <v>9</v>
      </c>
      <c r="TBL12075" s="18" t="s">
        <v>9</v>
      </c>
      <c r="TBM12075" s="18" t="s">
        <v>9</v>
      </c>
      <c r="TBN12075" s="18" t="s">
        <v>9</v>
      </c>
      <c r="TBO12075" s="18" t="s">
        <v>9</v>
      </c>
      <c r="TBP12075" s="18" t="s">
        <v>9</v>
      </c>
      <c r="TBQ12075" s="18" t="s">
        <v>9</v>
      </c>
      <c r="TBR12075" s="18" t="s">
        <v>9</v>
      </c>
      <c r="TBS12075" s="18" t="s">
        <v>9</v>
      </c>
      <c r="TBT12075" s="18" t="s">
        <v>9</v>
      </c>
      <c r="TBU12075" s="18" t="s">
        <v>9</v>
      </c>
      <c r="TBV12075" s="18" t="s">
        <v>9</v>
      </c>
      <c r="TBW12075" s="18" t="s">
        <v>9</v>
      </c>
      <c r="TBX12075" s="18" t="s">
        <v>9</v>
      </c>
      <c r="TBY12075" s="18" t="s">
        <v>9</v>
      </c>
      <c r="TBZ12075" s="18" t="s">
        <v>9</v>
      </c>
      <c r="TCA12075" s="18" t="s">
        <v>9</v>
      </c>
      <c r="TCB12075" s="18" t="s">
        <v>9</v>
      </c>
      <c r="TCC12075" s="18" t="s">
        <v>9</v>
      </c>
      <c r="TCD12075" s="18" t="s">
        <v>9</v>
      </c>
      <c r="TCE12075" s="18" t="s">
        <v>9</v>
      </c>
      <c r="TCF12075" s="18" t="s">
        <v>9</v>
      </c>
      <c r="TCG12075" s="18" t="s">
        <v>9</v>
      </c>
      <c r="TCH12075" s="18" t="s">
        <v>9</v>
      </c>
      <c r="TCI12075" s="18" t="s">
        <v>9</v>
      </c>
      <c r="TCJ12075" s="18" t="s">
        <v>9</v>
      </c>
      <c r="TCK12075" s="18" t="s">
        <v>9</v>
      </c>
      <c r="TCL12075" s="18" t="s">
        <v>9</v>
      </c>
      <c r="TCM12075" s="18" t="s">
        <v>9</v>
      </c>
      <c r="TCN12075" s="18" t="s">
        <v>9</v>
      </c>
      <c r="TCO12075" s="18" t="s">
        <v>9</v>
      </c>
      <c r="TCP12075" s="18" t="s">
        <v>9</v>
      </c>
      <c r="TCQ12075" s="18" t="s">
        <v>9</v>
      </c>
      <c r="TCR12075" s="18" t="s">
        <v>9</v>
      </c>
      <c r="TCS12075" s="18" t="s">
        <v>9</v>
      </c>
      <c r="TCT12075" s="18" t="s">
        <v>9</v>
      </c>
      <c r="TCU12075" s="18" t="s">
        <v>9</v>
      </c>
      <c r="TCV12075" s="18" t="s">
        <v>9</v>
      </c>
      <c r="TCW12075" s="18" t="s">
        <v>9</v>
      </c>
      <c r="TCX12075" s="18" t="s">
        <v>9</v>
      </c>
      <c r="TCY12075" s="18" t="s">
        <v>9</v>
      </c>
      <c r="TCZ12075" s="18" t="s">
        <v>9</v>
      </c>
      <c r="TDA12075" s="18" t="s">
        <v>9</v>
      </c>
      <c r="TDB12075" s="18" t="s">
        <v>9</v>
      </c>
      <c r="TDC12075" s="18" t="s">
        <v>9</v>
      </c>
      <c r="TDD12075" s="18" t="s">
        <v>9</v>
      </c>
      <c r="TDE12075" s="18" t="s">
        <v>9</v>
      </c>
      <c r="TDF12075" s="18" t="s">
        <v>9</v>
      </c>
      <c r="TDG12075" s="18" t="s">
        <v>9</v>
      </c>
      <c r="TDH12075" s="18" t="s">
        <v>9</v>
      </c>
      <c r="TDI12075" s="18" t="s">
        <v>9</v>
      </c>
      <c r="TDJ12075" s="18" t="s">
        <v>9</v>
      </c>
      <c r="TDK12075" s="18" t="s">
        <v>9</v>
      </c>
      <c r="TDL12075" s="18" t="s">
        <v>9</v>
      </c>
      <c r="TDM12075" s="18" t="s">
        <v>9</v>
      </c>
      <c r="TDN12075" s="18" t="s">
        <v>9</v>
      </c>
      <c r="TDO12075" s="18" t="s">
        <v>9</v>
      </c>
      <c r="TDP12075" s="18" t="s">
        <v>9</v>
      </c>
      <c r="TDQ12075" s="18" t="s">
        <v>9</v>
      </c>
      <c r="TDR12075" s="18" t="s">
        <v>9</v>
      </c>
      <c r="TDS12075" s="18" t="s">
        <v>9</v>
      </c>
      <c r="TDT12075" s="18" t="s">
        <v>9</v>
      </c>
      <c r="TDU12075" s="18" t="s">
        <v>9</v>
      </c>
      <c r="TDV12075" s="18" t="s">
        <v>9</v>
      </c>
      <c r="TDW12075" s="18" t="s">
        <v>9</v>
      </c>
      <c r="TDX12075" s="18" t="s">
        <v>9</v>
      </c>
      <c r="TDY12075" s="18" t="s">
        <v>9</v>
      </c>
      <c r="TDZ12075" s="18" t="s">
        <v>9</v>
      </c>
      <c r="TEA12075" s="18" t="s">
        <v>9</v>
      </c>
      <c r="TEB12075" s="18" t="s">
        <v>9</v>
      </c>
      <c r="TEC12075" s="18" t="s">
        <v>9</v>
      </c>
      <c r="TED12075" s="18" t="s">
        <v>9</v>
      </c>
      <c r="TEE12075" s="18" t="s">
        <v>9</v>
      </c>
      <c r="TEF12075" s="18" t="s">
        <v>9</v>
      </c>
      <c r="TEG12075" s="18" t="s">
        <v>9</v>
      </c>
      <c r="TEH12075" s="18" t="s">
        <v>9</v>
      </c>
      <c r="TEI12075" s="18" t="s">
        <v>9</v>
      </c>
      <c r="TEJ12075" s="18" t="s">
        <v>9</v>
      </c>
      <c r="TEK12075" s="18" t="s">
        <v>9</v>
      </c>
      <c r="TEL12075" s="18" t="s">
        <v>9</v>
      </c>
      <c r="TEM12075" s="18" t="s">
        <v>9</v>
      </c>
      <c r="TEN12075" s="18" t="s">
        <v>9</v>
      </c>
      <c r="TEO12075" s="18" t="s">
        <v>9</v>
      </c>
      <c r="TEP12075" s="18" t="s">
        <v>9</v>
      </c>
      <c r="TEQ12075" s="18" t="s">
        <v>9</v>
      </c>
      <c r="TER12075" s="18" t="s">
        <v>9</v>
      </c>
      <c r="TES12075" s="18" t="s">
        <v>9</v>
      </c>
      <c r="TET12075" s="18" t="s">
        <v>9</v>
      </c>
      <c r="TEU12075" s="18" t="s">
        <v>9</v>
      </c>
      <c r="TEV12075" s="18" t="s">
        <v>9</v>
      </c>
      <c r="TEW12075" s="18" t="s">
        <v>9</v>
      </c>
      <c r="TEX12075" s="18" t="s">
        <v>9</v>
      </c>
      <c r="TEY12075" s="18" t="s">
        <v>9</v>
      </c>
      <c r="TEZ12075" s="18" t="s">
        <v>9</v>
      </c>
      <c r="TFA12075" s="18" t="s">
        <v>9</v>
      </c>
      <c r="TFB12075" s="18" t="s">
        <v>9</v>
      </c>
      <c r="TFC12075" s="18" t="s">
        <v>9</v>
      </c>
      <c r="TFD12075" s="18" t="s">
        <v>9</v>
      </c>
      <c r="TFE12075" s="18" t="s">
        <v>9</v>
      </c>
      <c r="TFF12075" s="18" t="s">
        <v>9</v>
      </c>
      <c r="TFG12075" s="18" t="s">
        <v>9</v>
      </c>
      <c r="TFH12075" s="18" t="s">
        <v>9</v>
      </c>
      <c r="TFI12075" s="18" t="s">
        <v>9</v>
      </c>
      <c r="TFJ12075" s="18" t="s">
        <v>9</v>
      </c>
      <c r="TFK12075" s="18" t="s">
        <v>9</v>
      </c>
      <c r="TFL12075" s="18" t="s">
        <v>9</v>
      </c>
      <c r="TFM12075" s="18" t="s">
        <v>9</v>
      </c>
      <c r="TFN12075" s="18" t="s">
        <v>9</v>
      </c>
      <c r="TFO12075" s="18" t="s">
        <v>9</v>
      </c>
      <c r="TFP12075" s="18" t="s">
        <v>9</v>
      </c>
      <c r="TFQ12075" s="18" t="s">
        <v>9</v>
      </c>
      <c r="TFR12075" s="18" t="s">
        <v>9</v>
      </c>
      <c r="TFS12075" s="18" t="s">
        <v>9</v>
      </c>
      <c r="TFT12075" s="18" t="s">
        <v>9</v>
      </c>
      <c r="TFU12075" s="18" t="s">
        <v>9</v>
      </c>
      <c r="TFV12075" s="18" t="s">
        <v>9</v>
      </c>
      <c r="TFW12075" s="18" t="s">
        <v>9</v>
      </c>
      <c r="TFX12075" s="18" t="s">
        <v>9</v>
      </c>
      <c r="TFY12075" s="18" t="s">
        <v>9</v>
      </c>
      <c r="TFZ12075" s="18" t="s">
        <v>9</v>
      </c>
      <c r="TGA12075" s="18" t="s">
        <v>9</v>
      </c>
      <c r="TGB12075" s="18" t="s">
        <v>9</v>
      </c>
      <c r="TGC12075" s="18" t="s">
        <v>9</v>
      </c>
      <c r="TGD12075" s="18" t="s">
        <v>9</v>
      </c>
      <c r="TGE12075" s="18" t="s">
        <v>9</v>
      </c>
      <c r="TGF12075" s="18" t="s">
        <v>9</v>
      </c>
      <c r="TGG12075" s="18" t="s">
        <v>9</v>
      </c>
      <c r="TGH12075" s="18" t="s">
        <v>9</v>
      </c>
      <c r="TGI12075" s="18" t="s">
        <v>9</v>
      </c>
      <c r="TGJ12075" s="18" t="s">
        <v>9</v>
      </c>
      <c r="TGK12075" s="18" t="s">
        <v>9</v>
      </c>
      <c r="TGL12075" s="18" t="s">
        <v>9</v>
      </c>
      <c r="TGM12075" s="18" t="s">
        <v>9</v>
      </c>
      <c r="TGN12075" s="18" t="s">
        <v>9</v>
      </c>
      <c r="TGO12075" s="18" t="s">
        <v>9</v>
      </c>
      <c r="TGP12075" s="18" t="s">
        <v>9</v>
      </c>
      <c r="TGQ12075" s="18" t="s">
        <v>9</v>
      </c>
      <c r="TGR12075" s="18" t="s">
        <v>9</v>
      </c>
      <c r="TGS12075" s="18" t="s">
        <v>9</v>
      </c>
      <c r="TGT12075" s="18" t="s">
        <v>9</v>
      </c>
      <c r="TGU12075" s="18" t="s">
        <v>9</v>
      </c>
      <c r="TGV12075" s="18" t="s">
        <v>9</v>
      </c>
      <c r="TGW12075" s="18" t="s">
        <v>9</v>
      </c>
      <c r="TGX12075" s="18" t="s">
        <v>9</v>
      </c>
      <c r="TGY12075" s="18" t="s">
        <v>9</v>
      </c>
      <c r="TGZ12075" s="18" t="s">
        <v>9</v>
      </c>
      <c r="THA12075" s="18" t="s">
        <v>9</v>
      </c>
      <c r="THB12075" s="18" t="s">
        <v>9</v>
      </c>
      <c r="THC12075" s="18" t="s">
        <v>9</v>
      </c>
      <c r="THD12075" s="18" t="s">
        <v>9</v>
      </c>
      <c r="THE12075" s="18" t="s">
        <v>9</v>
      </c>
      <c r="THF12075" s="18" t="s">
        <v>9</v>
      </c>
      <c r="THG12075" s="18" t="s">
        <v>9</v>
      </c>
      <c r="THH12075" s="18" t="s">
        <v>9</v>
      </c>
      <c r="THI12075" s="18" t="s">
        <v>9</v>
      </c>
      <c r="THJ12075" s="18" t="s">
        <v>9</v>
      </c>
      <c r="THK12075" s="18" t="s">
        <v>9</v>
      </c>
      <c r="THL12075" s="18" t="s">
        <v>9</v>
      </c>
      <c r="THM12075" s="18" t="s">
        <v>9</v>
      </c>
      <c r="THN12075" s="18" t="s">
        <v>9</v>
      </c>
      <c r="THO12075" s="18" t="s">
        <v>9</v>
      </c>
      <c r="THP12075" s="18" t="s">
        <v>9</v>
      </c>
      <c r="THQ12075" s="18" t="s">
        <v>9</v>
      </c>
      <c r="THR12075" s="18" t="s">
        <v>9</v>
      </c>
      <c r="THS12075" s="18" t="s">
        <v>9</v>
      </c>
      <c r="THT12075" s="18" t="s">
        <v>9</v>
      </c>
      <c r="THU12075" s="18" t="s">
        <v>9</v>
      </c>
      <c r="THV12075" s="18" t="s">
        <v>9</v>
      </c>
      <c r="THW12075" s="18" t="s">
        <v>9</v>
      </c>
      <c r="THX12075" s="18" t="s">
        <v>9</v>
      </c>
      <c r="THY12075" s="18" t="s">
        <v>9</v>
      </c>
      <c r="THZ12075" s="18" t="s">
        <v>9</v>
      </c>
      <c r="TIA12075" s="18" t="s">
        <v>9</v>
      </c>
      <c r="TIB12075" s="18" t="s">
        <v>9</v>
      </c>
      <c r="TIC12075" s="18" t="s">
        <v>9</v>
      </c>
      <c r="TID12075" s="18" t="s">
        <v>9</v>
      </c>
      <c r="TIE12075" s="18" t="s">
        <v>9</v>
      </c>
      <c r="TIF12075" s="18" t="s">
        <v>9</v>
      </c>
      <c r="TIG12075" s="18" t="s">
        <v>9</v>
      </c>
      <c r="TIH12075" s="18" t="s">
        <v>9</v>
      </c>
      <c r="TII12075" s="18" t="s">
        <v>9</v>
      </c>
      <c r="TIJ12075" s="18" t="s">
        <v>9</v>
      </c>
      <c r="TIK12075" s="18" t="s">
        <v>9</v>
      </c>
      <c r="TIL12075" s="18" t="s">
        <v>9</v>
      </c>
      <c r="TIM12075" s="18" t="s">
        <v>9</v>
      </c>
      <c r="TIN12075" s="18" t="s">
        <v>9</v>
      </c>
      <c r="TIO12075" s="18" t="s">
        <v>9</v>
      </c>
      <c r="TIP12075" s="18" t="s">
        <v>9</v>
      </c>
      <c r="TIQ12075" s="18" t="s">
        <v>9</v>
      </c>
      <c r="TIR12075" s="18" t="s">
        <v>9</v>
      </c>
      <c r="TIS12075" s="18" t="s">
        <v>9</v>
      </c>
      <c r="TIT12075" s="18" t="s">
        <v>9</v>
      </c>
      <c r="TIU12075" s="18" t="s">
        <v>9</v>
      </c>
      <c r="TIV12075" s="18" t="s">
        <v>9</v>
      </c>
      <c r="TIW12075" s="18" t="s">
        <v>9</v>
      </c>
      <c r="TIX12075" s="18" t="s">
        <v>9</v>
      </c>
      <c r="TIY12075" s="18" t="s">
        <v>9</v>
      </c>
      <c r="TIZ12075" s="18" t="s">
        <v>9</v>
      </c>
      <c r="TJA12075" s="18" t="s">
        <v>9</v>
      </c>
      <c r="TJB12075" s="18" t="s">
        <v>9</v>
      </c>
      <c r="TJC12075" s="18" t="s">
        <v>9</v>
      </c>
      <c r="TJD12075" s="18" t="s">
        <v>9</v>
      </c>
      <c r="TJE12075" s="18" t="s">
        <v>9</v>
      </c>
      <c r="TJF12075" s="18" t="s">
        <v>9</v>
      </c>
      <c r="TJG12075" s="18" t="s">
        <v>9</v>
      </c>
      <c r="TJH12075" s="18" t="s">
        <v>9</v>
      </c>
      <c r="TJI12075" s="18" t="s">
        <v>9</v>
      </c>
      <c r="TJJ12075" s="18" t="s">
        <v>9</v>
      </c>
      <c r="TJK12075" s="18" t="s">
        <v>9</v>
      </c>
      <c r="TJL12075" s="18" t="s">
        <v>9</v>
      </c>
      <c r="TJM12075" s="18" t="s">
        <v>9</v>
      </c>
      <c r="TJN12075" s="18" t="s">
        <v>9</v>
      </c>
      <c r="TJO12075" s="18" t="s">
        <v>9</v>
      </c>
      <c r="TJP12075" s="18" t="s">
        <v>9</v>
      </c>
      <c r="TJQ12075" s="18" t="s">
        <v>9</v>
      </c>
      <c r="TJR12075" s="18" t="s">
        <v>9</v>
      </c>
      <c r="TJS12075" s="18" t="s">
        <v>9</v>
      </c>
      <c r="TJT12075" s="18" t="s">
        <v>9</v>
      </c>
      <c r="TJU12075" s="18" t="s">
        <v>9</v>
      </c>
      <c r="TJV12075" s="18" t="s">
        <v>9</v>
      </c>
      <c r="TJW12075" s="18" t="s">
        <v>9</v>
      </c>
      <c r="TJX12075" s="18" t="s">
        <v>9</v>
      </c>
      <c r="TJY12075" s="18" t="s">
        <v>9</v>
      </c>
      <c r="TJZ12075" s="18" t="s">
        <v>9</v>
      </c>
      <c r="TKA12075" s="18" t="s">
        <v>9</v>
      </c>
      <c r="TKB12075" s="18" t="s">
        <v>9</v>
      </c>
      <c r="TKC12075" s="18" t="s">
        <v>9</v>
      </c>
      <c r="TKD12075" s="18" t="s">
        <v>9</v>
      </c>
      <c r="TKE12075" s="18" t="s">
        <v>9</v>
      </c>
      <c r="TKF12075" s="18" t="s">
        <v>9</v>
      </c>
      <c r="TKG12075" s="18" t="s">
        <v>9</v>
      </c>
      <c r="TKH12075" s="18" t="s">
        <v>9</v>
      </c>
      <c r="TKI12075" s="18" t="s">
        <v>9</v>
      </c>
      <c r="TKJ12075" s="18" t="s">
        <v>9</v>
      </c>
      <c r="TKK12075" s="18" t="s">
        <v>9</v>
      </c>
      <c r="TKL12075" s="18" t="s">
        <v>9</v>
      </c>
      <c r="TKM12075" s="18" t="s">
        <v>9</v>
      </c>
      <c r="TKN12075" s="18" t="s">
        <v>9</v>
      </c>
      <c r="TKO12075" s="18" t="s">
        <v>9</v>
      </c>
      <c r="TKP12075" s="18" t="s">
        <v>9</v>
      </c>
      <c r="TKQ12075" s="18" t="s">
        <v>9</v>
      </c>
      <c r="TKR12075" s="18" t="s">
        <v>9</v>
      </c>
      <c r="TKS12075" s="18" t="s">
        <v>9</v>
      </c>
      <c r="TKT12075" s="18" t="s">
        <v>9</v>
      </c>
      <c r="TKU12075" s="18" t="s">
        <v>9</v>
      </c>
      <c r="TKV12075" s="18" t="s">
        <v>9</v>
      </c>
      <c r="TKW12075" s="18" t="s">
        <v>9</v>
      </c>
      <c r="TKX12075" s="18" t="s">
        <v>9</v>
      </c>
      <c r="TKY12075" s="18" t="s">
        <v>9</v>
      </c>
      <c r="TKZ12075" s="18" t="s">
        <v>9</v>
      </c>
      <c r="TLA12075" s="18" t="s">
        <v>9</v>
      </c>
      <c r="TLB12075" s="18" t="s">
        <v>9</v>
      </c>
      <c r="TLC12075" s="18" t="s">
        <v>9</v>
      </c>
      <c r="TLD12075" s="18" t="s">
        <v>9</v>
      </c>
      <c r="TLE12075" s="18" t="s">
        <v>9</v>
      </c>
      <c r="TLF12075" s="18" t="s">
        <v>9</v>
      </c>
      <c r="TLG12075" s="18" t="s">
        <v>9</v>
      </c>
      <c r="TLH12075" s="18" t="s">
        <v>9</v>
      </c>
      <c r="TLI12075" s="18" t="s">
        <v>9</v>
      </c>
      <c r="TLJ12075" s="18" t="s">
        <v>9</v>
      </c>
      <c r="TLK12075" s="18" t="s">
        <v>9</v>
      </c>
      <c r="TLL12075" s="18" t="s">
        <v>9</v>
      </c>
      <c r="TLM12075" s="18" t="s">
        <v>9</v>
      </c>
      <c r="TLN12075" s="18" t="s">
        <v>9</v>
      </c>
      <c r="TLO12075" s="18" t="s">
        <v>9</v>
      </c>
      <c r="TLP12075" s="18" t="s">
        <v>9</v>
      </c>
      <c r="TLQ12075" s="18" t="s">
        <v>9</v>
      </c>
      <c r="TLR12075" s="18" t="s">
        <v>9</v>
      </c>
      <c r="TLS12075" s="18" t="s">
        <v>9</v>
      </c>
      <c r="TLT12075" s="18" t="s">
        <v>9</v>
      </c>
      <c r="TLU12075" s="18" t="s">
        <v>9</v>
      </c>
      <c r="TLV12075" s="18" t="s">
        <v>9</v>
      </c>
      <c r="TLW12075" s="18" t="s">
        <v>9</v>
      </c>
      <c r="TLX12075" s="18" t="s">
        <v>9</v>
      </c>
      <c r="TLY12075" s="18" t="s">
        <v>9</v>
      </c>
      <c r="TLZ12075" s="18" t="s">
        <v>9</v>
      </c>
      <c r="TMA12075" s="18" t="s">
        <v>9</v>
      </c>
      <c r="TMB12075" s="18" t="s">
        <v>9</v>
      </c>
      <c r="TMC12075" s="18" t="s">
        <v>9</v>
      </c>
      <c r="TMD12075" s="18" t="s">
        <v>9</v>
      </c>
      <c r="TME12075" s="18" t="s">
        <v>9</v>
      </c>
      <c r="TMF12075" s="18" t="s">
        <v>9</v>
      </c>
      <c r="TMG12075" s="18" t="s">
        <v>9</v>
      </c>
      <c r="TMH12075" s="18" t="s">
        <v>9</v>
      </c>
      <c r="TMI12075" s="18" t="s">
        <v>9</v>
      </c>
      <c r="TMJ12075" s="18" t="s">
        <v>9</v>
      </c>
      <c r="TMK12075" s="18" t="s">
        <v>9</v>
      </c>
      <c r="TML12075" s="18" t="s">
        <v>9</v>
      </c>
      <c r="TMM12075" s="18" t="s">
        <v>9</v>
      </c>
      <c r="TMN12075" s="18" t="s">
        <v>9</v>
      </c>
      <c r="TMO12075" s="18" t="s">
        <v>9</v>
      </c>
      <c r="TMP12075" s="18" t="s">
        <v>9</v>
      </c>
      <c r="TMQ12075" s="18" t="s">
        <v>9</v>
      </c>
      <c r="TMR12075" s="18" t="s">
        <v>9</v>
      </c>
      <c r="TMS12075" s="18" t="s">
        <v>9</v>
      </c>
      <c r="TMT12075" s="18" t="s">
        <v>9</v>
      </c>
      <c r="TMU12075" s="18" t="s">
        <v>9</v>
      </c>
      <c r="TMV12075" s="18" t="s">
        <v>9</v>
      </c>
      <c r="TMW12075" s="18" t="s">
        <v>9</v>
      </c>
      <c r="TMX12075" s="18" t="s">
        <v>9</v>
      </c>
      <c r="TMY12075" s="18" t="s">
        <v>9</v>
      </c>
      <c r="TMZ12075" s="18" t="s">
        <v>9</v>
      </c>
      <c r="TNA12075" s="18" t="s">
        <v>9</v>
      </c>
      <c r="TNB12075" s="18" t="s">
        <v>9</v>
      </c>
      <c r="TNC12075" s="18" t="s">
        <v>9</v>
      </c>
      <c r="TND12075" s="18" t="s">
        <v>9</v>
      </c>
      <c r="TNE12075" s="18" t="s">
        <v>9</v>
      </c>
      <c r="TNF12075" s="18" t="s">
        <v>9</v>
      </c>
      <c r="TNG12075" s="18" t="s">
        <v>9</v>
      </c>
      <c r="TNH12075" s="18" t="s">
        <v>9</v>
      </c>
      <c r="TNI12075" s="18" t="s">
        <v>9</v>
      </c>
      <c r="TNJ12075" s="18" t="s">
        <v>9</v>
      </c>
      <c r="TNK12075" s="18" t="s">
        <v>9</v>
      </c>
      <c r="TNL12075" s="18" t="s">
        <v>9</v>
      </c>
      <c r="TNM12075" s="18" t="s">
        <v>9</v>
      </c>
      <c r="TNN12075" s="18" t="s">
        <v>9</v>
      </c>
      <c r="TNO12075" s="18" t="s">
        <v>9</v>
      </c>
      <c r="TNP12075" s="18" t="s">
        <v>9</v>
      </c>
      <c r="TNQ12075" s="18" t="s">
        <v>9</v>
      </c>
      <c r="TNR12075" s="18" t="s">
        <v>9</v>
      </c>
      <c r="TNS12075" s="18" t="s">
        <v>9</v>
      </c>
      <c r="TNT12075" s="18" t="s">
        <v>9</v>
      </c>
      <c r="TNU12075" s="18" t="s">
        <v>9</v>
      </c>
      <c r="TNV12075" s="18" t="s">
        <v>9</v>
      </c>
      <c r="TNW12075" s="18" t="s">
        <v>9</v>
      </c>
      <c r="TNX12075" s="18" t="s">
        <v>9</v>
      </c>
      <c r="TNY12075" s="18" t="s">
        <v>9</v>
      </c>
      <c r="TNZ12075" s="18" t="s">
        <v>9</v>
      </c>
      <c r="TOA12075" s="18" t="s">
        <v>9</v>
      </c>
      <c r="TOB12075" s="18" t="s">
        <v>9</v>
      </c>
      <c r="TOC12075" s="18" t="s">
        <v>9</v>
      </c>
      <c r="TOD12075" s="18" t="s">
        <v>9</v>
      </c>
      <c r="TOE12075" s="18" t="s">
        <v>9</v>
      </c>
      <c r="TOF12075" s="18" t="s">
        <v>9</v>
      </c>
      <c r="TOG12075" s="18" t="s">
        <v>9</v>
      </c>
      <c r="TOH12075" s="18" t="s">
        <v>9</v>
      </c>
      <c r="TOI12075" s="18" t="s">
        <v>9</v>
      </c>
      <c r="TOJ12075" s="18" t="s">
        <v>9</v>
      </c>
      <c r="TOK12075" s="18" t="s">
        <v>9</v>
      </c>
      <c r="TOL12075" s="18" t="s">
        <v>9</v>
      </c>
      <c r="TOM12075" s="18" t="s">
        <v>9</v>
      </c>
      <c r="TON12075" s="18" t="s">
        <v>9</v>
      </c>
      <c r="TOO12075" s="18" t="s">
        <v>9</v>
      </c>
      <c r="TOP12075" s="18" t="s">
        <v>9</v>
      </c>
      <c r="TOQ12075" s="18" t="s">
        <v>9</v>
      </c>
      <c r="TOR12075" s="18" t="s">
        <v>9</v>
      </c>
      <c r="TOS12075" s="18" t="s">
        <v>9</v>
      </c>
      <c r="TOT12075" s="18" t="s">
        <v>9</v>
      </c>
      <c r="TOU12075" s="18" t="s">
        <v>9</v>
      </c>
      <c r="TOV12075" s="18" t="s">
        <v>9</v>
      </c>
      <c r="TOW12075" s="18" t="s">
        <v>9</v>
      </c>
      <c r="TOX12075" s="18" t="s">
        <v>9</v>
      </c>
      <c r="TOY12075" s="18" t="s">
        <v>9</v>
      </c>
      <c r="TOZ12075" s="18" t="s">
        <v>9</v>
      </c>
      <c r="TPA12075" s="18" t="s">
        <v>9</v>
      </c>
      <c r="TPB12075" s="18" t="s">
        <v>9</v>
      </c>
      <c r="TPC12075" s="18" t="s">
        <v>9</v>
      </c>
      <c r="TPD12075" s="18" t="s">
        <v>9</v>
      </c>
      <c r="TPE12075" s="18" t="s">
        <v>9</v>
      </c>
      <c r="TPF12075" s="18" t="s">
        <v>9</v>
      </c>
      <c r="TPG12075" s="18" t="s">
        <v>9</v>
      </c>
      <c r="TPH12075" s="18" t="s">
        <v>9</v>
      </c>
      <c r="TPI12075" s="18" t="s">
        <v>9</v>
      </c>
      <c r="TPJ12075" s="18" t="s">
        <v>9</v>
      </c>
      <c r="TPK12075" s="18" t="s">
        <v>9</v>
      </c>
      <c r="TPL12075" s="18" t="s">
        <v>9</v>
      </c>
      <c r="TPM12075" s="18" t="s">
        <v>9</v>
      </c>
      <c r="TPN12075" s="18" t="s">
        <v>9</v>
      </c>
      <c r="TPO12075" s="18" t="s">
        <v>9</v>
      </c>
      <c r="TPP12075" s="18" t="s">
        <v>9</v>
      </c>
      <c r="TPQ12075" s="18" t="s">
        <v>9</v>
      </c>
      <c r="TPR12075" s="18" t="s">
        <v>9</v>
      </c>
      <c r="TPS12075" s="18" t="s">
        <v>9</v>
      </c>
      <c r="TPT12075" s="18" t="s">
        <v>9</v>
      </c>
      <c r="TPU12075" s="18" t="s">
        <v>9</v>
      </c>
      <c r="TPV12075" s="18" t="s">
        <v>9</v>
      </c>
      <c r="TPW12075" s="18" t="s">
        <v>9</v>
      </c>
      <c r="TPX12075" s="18" t="s">
        <v>9</v>
      </c>
      <c r="TPY12075" s="18" t="s">
        <v>9</v>
      </c>
      <c r="TPZ12075" s="18" t="s">
        <v>9</v>
      </c>
      <c r="TQA12075" s="18" t="s">
        <v>9</v>
      </c>
      <c r="TQB12075" s="18" t="s">
        <v>9</v>
      </c>
      <c r="TQC12075" s="18" t="s">
        <v>9</v>
      </c>
      <c r="TQD12075" s="18" t="s">
        <v>9</v>
      </c>
      <c r="TQE12075" s="18" t="s">
        <v>9</v>
      </c>
      <c r="TQF12075" s="18" t="s">
        <v>9</v>
      </c>
      <c r="TQG12075" s="18" t="s">
        <v>9</v>
      </c>
      <c r="TQH12075" s="18" t="s">
        <v>9</v>
      </c>
      <c r="TQI12075" s="18" t="s">
        <v>9</v>
      </c>
      <c r="TQJ12075" s="18" t="s">
        <v>9</v>
      </c>
      <c r="TQK12075" s="18" t="s">
        <v>9</v>
      </c>
      <c r="TQL12075" s="18" t="s">
        <v>9</v>
      </c>
      <c r="TQM12075" s="18" t="s">
        <v>9</v>
      </c>
      <c r="TQN12075" s="18" t="s">
        <v>9</v>
      </c>
      <c r="TQO12075" s="18" t="s">
        <v>9</v>
      </c>
      <c r="TQP12075" s="18" t="s">
        <v>9</v>
      </c>
      <c r="TQQ12075" s="18" t="s">
        <v>9</v>
      </c>
      <c r="TQR12075" s="18" t="s">
        <v>9</v>
      </c>
      <c r="TQS12075" s="18" t="s">
        <v>9</v>
      </c>
      <c r="TQT12075" s="18" t="s">
        <v>9</v>
      </c>
      <c r="TQU12075" s="18" t="s">
        <v>9</v>
      </c>
      <c r="TQV12075" s="18" t="s">
        <v>9</v>
      </c>
      <c r="TQW12075" s="18" t="s">
        <v>9</v>
      </c>
      <c r="TQX12075" s="18" t="s">
        <v>9</v>
      </c>
      <c r="TQY12075" s="18" t="s">
        <v>9</v>
      </c>
      <c r="TQZ12075" s="18" t="s">
        <v>9</v>
      </c>
      <c r="TRA12075" s="18" t="s">
        <v>9</v>
      </c>
      <c r="TRB12075" s="18" t="s">
        <v>9</v>
      </c>
      <c r="TRC12075" s="18" t="s">
        <v>9</v>
      </c>
      <c r="TRD12075" s="18" t="s">
        <v>9</v>
      </c>
      <c r="TRE12075" s="18" t="s">
        <v>9</v>
      </c>
      <c r="TRF12075" s="18" t="s">
        <v>9</v>
      </c>
      <c r="TRG12075" s="18" t="s">
        <v>9</v>
      </c>
      <c r="TRH12075" s="18" t="s">
        <v>9</v>
      </c>
      <c r="TRI12075" s="18" t="s">
        <v>9</v>
      </c>
      <c r="TRJ12075" s="18" t="s">
        <v>9</v>
      </c>
      <c r="TRK12075" s="18" t="s">
        <v>9</v>
      </c>
      <c r="TRL12075" s="18" t="s">
        <v>9</v>
      </c>
      <c r="TRM12075" s="18" t="s">
        <v>9</v>
      </c>
      <c r="TRN12075" s="18" t="s">
        <v>9</v>
      </c>
      <c r="TRO12075" s="18" t="s">
        <v>9</v>
      </c>
      <c r="TRP12075" s="18" t="s">
        <v>9</v>
      </c>
      <c r="TRQ12075" s="18" t="s">
        <v>9</v>
      </c>
      <c r="TRR12075" s="18" t="s">
        <v>9</v>
      </c>
      <c r="TRS12075" s="18" t="s">
        <v>9</v>
      </c>
      <c r="TRT12075" s="18" t="s">
        <v>9</v>
      </c>
      <c r="TRU12075" s="18" t="s">
        <v>9</v>
      </c>
      <c r="TRV12075" s="18" t="s">
        <v>9</v>
      </c>
      <c r="TRW12075" s="18" t="s">
        <v>9</v>
      </c>
      <c r="TRX12075" s="18" t="s">
        <v>9</v>
      </c>
      <c r="TRY12075" s="18" t="s">
        <v>9</v>
      </c>
      <c r="TRZ12075" s="18" t="s">
        <v>9</v>
      </c>
      <c r="TSA12075" s="18" t="s">
        <v>9</v>
      </c>
      <c r="TSB12075" s="18" t="s">
        <v>9</v>
      </c>
      <c r="TSC12075" s="18" t="s">
        <v>9</v>
      </c>
      <c r="TSD12075" s="18" t="s">
        <v>9</v>
      </c>
      <c r="TSE12075" s="18" t="s">
        <v>9</v>
      </c>
      <c r="TSF12075" s="18" t="s">
        <v>9</v>
      </c>
      <c r="TSG12075" s="18" t="s">
        <v>9</v>
      </c>
      <c r="TSH12075" s="18" t="s">
        <v>9</v>
      </c>
      <c r="TSI12075" s="18" t="s">
        <v>9</v>
      </c>
      <c r="TSJ12075" s="18" t="s">
        <v>9</v>
      </c>
      <c r="TSK12075" s="18" t="s">
        <v>9</v>
      </c>
      <c r="TSL12075" s="18" t="s">
        <v>9</v>
      </c>
      <c r="TSM12075" s="18" t="s">
        <v>9</v>
      </c>
      <c r="TSN12075" s="18" t="s">
        <v>9</v>
      </c>
      <c r="TSO12075" s="18" t="s">
        <v>9</v>
      </c>
      <c r="TSP12075" s="18" t="s">
        <v>9</v>
      </c>
      <c r="TSQ12075" s="18" t="s">
        <v>9</v>
      </c>
      <c r="TSR12075" s="18" t="s">
        <v>9</v>
      </c>
      <c r="TSS12075" s="18" t="s">
        <v>9</v>
      </c>
      <c r="TST12075" s="18" t="s">
        <v>9</v>
      </c>
      <c r="TSU12075" s="18" t="s">
        <v>9</v>
      </c>
      <c r="TSV12075" s="18" t="s">
        <v>9</v>
      </c>
      <c r="TSW12075" s="18" t="s">
        <v>9</v>
      </c>
      <c r="TSX12075" s="18" t="s">
        <v>9</v>
      </c>
      <c r="TSY12075" s="18" t="s">
        <v>9</v>
      </c>
      <c r="TSZ12075" s="18" t="s">
        <v>9</v>
      </c>
      <c r="TTA12075" s="18" t="s">
        <v>9</v>
      </c>
      <c r="TTB12075" s="18" t="s">
        <v>9</v>
      </c>
      <c r="TTC12075" s="18" t="s">
        <v>9</v>
      </c>
      <c r="TTD12075" s="18" t="s">
        <v>9</v>
      </c>
      <c r="TTE12075" s="18" t="s">
        <v>9</v>
      </c>
      <c r="TTF12075" s="18" t="s">
        <v>9</v>
      </c>
      <c r="TTG12075" s="18" t="s">
        <v>9</v>
      </c>
      <c r="TTH12075" s="18" t="s">
        <v>9</v>
      </c>
      <c r="TTI12075" s="18" t="s">
        <v>9</v>
      </c>
      <c r="TTJ12075" s="18" t="s">
        <v>9</v>
      </c>
      <c r="TTK12075" s="18" t="s">
        <v>9</v>
      </c>
      <c r="TTL12075" s="18" t="s">
        <v>9</v>
      </c>
      <c r="TTM12075" s="18" t="s">
        <v>9</v>
      </c>
      <c r="TTN12075" s="18" t="s">
        <v>9</v>
      </c>
      <c r="TTO12075" s="18" t="s">
        <v>9</v>
      </c>
      <c r="TTP12075" s="18" t="s">
        <v>9</v>
      </c>
      <c r="TTQ12075" s="18" t="s">
        <v>9</v>
      </c>
      <c r="TTR12075" s="18" t="s">
        <v>9</v>
      </c>
      <c r="TTS12075" s="18" t="s">
        <v>9</v>
      </c>
      <c r="TTT12075" s="18" t="s">
        <v>9</v>
      </c>
      <c r="TTU12075" s="18" t="s">
        <v>9</v>
      </c>
      <c r="TTV12075" s="18" t="s">
        <v>9</v>
      </c>
      <c r="TTW12075" s="18" t="s">
        <v>9</v>
      </c>
      <c r="TTX12075" s="18" t="s">
        <v>9</v>
      </c>
      <c r="TTY12075" s="18" t="s">
        <v>9</v>
      </c>
      <c r="TTZ12075" s="18" t="s">
        <v>9</v>
      </c>
      <c r="TUA12075" s="18" t="s">
        <v>9</v>
      </c>
      <c r="TUB12075" s="18" t="s">
        <v>9</v>
      </c>
      <c r="TUC12075" s="18" t="s">
        <v>9</v>
      </c>
      <c r="TUD12075" s="18" t="s">
        <v>9</v>
      </c>
      <c r="TUE12075" s="18" t="s">
        <v>9</v>
      </c>
      <c r="TUF12075" s="18" t="s">
        <v>9</v>
      </c>
      <c r="TUG12075" s="18" t="s">
        <v>9</v>
      </c>
      <c r="TUH12075" s="18" t="s">
        <v>9</v>
      </c>
      <c r="TUI12075" s="18" t="s">
        <v>9</v>
      </c>
      <c r="TUJ12075" s="18" t="s">
        <v>9</v>
      </c>
      <c r="TUK12075" s="18" t="s">
        <v>9</v>
      </c>
      <c r="TUL12075" s="18" t="s">
        <v>9</v>
      </c>
      <c r="TUM12075" s="18" t="s">
        <v>9</v>
      </c>
      <c r="TUN12075" s="18" t="s">
        <v>9</v>
      </c>
      <c r="TUO12075" s="18" t="s">
        <v>9</v>
      </c>
      <c r="TUP12075" s="18" t="s">
        <v>9</v>
      </c>
      <c r="TUQ12075" s="18" t="s">
        <v>9</v>
      </c>
      <c r="TUR12075" s="18" t="s">
        <v>9</v>
      </c>
      <c r="TUS12075" s="18" t="s">
        <v>9</v>
      </c>
      <c r="TUT12075" s="18" t="s">
        <v>9</v>
      </c>
      <c r="TUU12075" s="18" t="s">
        <v>9</v>
      </c>
      <c r="TUV12075" s="18" t="s">
        <v>9</v>
      </c>
      <c r="TUW12075" s="18" t="s">
        <v>9</v>
      </c>
      <c r="TUX12075" s="18" t="s">
        <v>9</v>
      </c>
      <c r="TUY12075" s="18" t="s">
        <v>9</v>
      </c>
      <c r="TUZ12075" s="18" t="s">
        <v>9</v>
      </c>
      <c r="TVA12075" s="18" t="s">
        <v>9</v>
      </c>
      <c r="TVB12075" s="18" t="s">
        <v>9</v>
      </c>
      <c r="TVC12075" s="18" t="s">
        <v>9</v>
      </c>
      <c r="TVD12075" s="18" t="s">
        <v>9</v>
      </c>
      <c r="TVE12075" s="18" t="s">
        <v>9</v>
      </c>
      <c r="TVF12075" s="18" t="s">
        <v>9</v>
      </c>
      <c r="TVG12075" s="18" t="s">
        <v>9</v>
      </c>
      <c r="TVH12075" s="18" t="s">
        <v>9</v>
      </c>
      <c r="TVI12075" s="18" t="s">
        <v>9</v>
      </c>
      <c r="TVJ12075" s="18" t="s">
        <v>9</v>
      </c>
      <c r="TVK12075" s="18" t="s">
        <v>9</v>
      </c>
      <c r="TVL12075" s="18" t="s">
        <v>9</v>
      </c>
      <c r="TVM12075" s="18" t="s">
        <v>9</v>
      </c>
      <c r="TVN12075" s="18" t="s">
        <v>9</v>
      </c>
      <c r="TVO12075" s="18" t="s">
        <v>9</v>
      </c>
      <c r="TVP12075" s="18" t="s">
        <v>9</v>
      </c>
      <c r="TVQ12075" s="18" t="s">
        <v>9</v>
      </c>
      <c r="TVR12075" s="18" t="s">
        <v>9</v>
      </c>
      <c r="TVS12075" s="18" t="s">
        <v>9</v>
      </c>
      <c r="TVT12075" s="18" t="s">
        <v>9</v>
      </c>
      <c r="TVU12075" s="18" t="s">
        <v>9</v>
      </c>
      <c r="TVV12075" s="18" t="s">
        <v>9</v>
      </c>
      <c r="TVW12075" s="18" t="s">
        <v>9</v>
      </c>
      <c r="TVX12075" s="18" t="s">
        <v>9</v>
      </c>
      <c r="TVY12075" s="18" t="s">
        <v>9</v>
      </c>
      <c r="TVZ12075" s="18" t="s">
        <v>9</v>
      </c>
      <c r="TWA12075" s="18" t="s">
        <v>9</v>
      </c>
      <c r="TWB12075" s="18" t="s">
        <v>9</v>
      </c>
      <c r="TWC12075" s="18" t="s">
        <v>9</v>
      </c>
      <c r="TWD12075" s="18" t="s">
        <v>9</v>
      </c>
      <c r="TWE12075" s="18" t="s">
        <v>9</v>
      </c>
      <c r="TWF12075" s="18" t="s">
        <v>9</v>
      </c>
      <c r="TWG12075" s="18" t="s">
        <v>9</v>
      </c>
      <c r="TWH12075" s="18" t="s">
        <v>9</v>
      </c>
      <c r="TWI12075" s="18" t="s">
        <v>9</v>
      </c>
      <c r="TWJ12075" s="18" t="s">
        <v>9</v>
      </c>
      <c r="TWK12075" s="18" t="s">
        <v>9</v>
      </c>
      <c r="TWL12075" s="18" t="s">
        <v>9</v>
      </c>
      <c r="TWM12075" s="18" t="s">
        <v>9</v>
      </c>
      <c r="TWN12075" s="18" t="s">
        <v>9</v>
      </c>
      <c r="TWO12075" s="18" t="s">
        <v>9</v>
      </c>
      <c r="TWP12075" s="18" t="s">
        <v>9</v>
      </c>
      <c r="TWQ12075" s="18" t="s">
        <v>9</v>
      </c>
      <c r="TWR12075" s="18" t="s">
        <v>9</v>
      </c>
      <c r="TWS12075" s="18" t="s">
        <v>9</v>
      </c>
      <c r="TWT12075" s="18" t="s">
        <v>9</v>
      </c>
      <c r="TWU12075" s="18" t="s">
        <v>9</v>
      </c>
      <c r="TWV12075" s="18" t="s">
        <v>9</v>
      </c>
      <c r="TWW12075" s="18" t="s">
        <v>9</v>
      </c>
      <c r="TWX12075" s="18" t="s">
        <v>9</v>
      </c>
      <c r="TWY12075" s="18" t="s">
        <v>9</v>
      </c>
      <c r="TWZ12075" s="18" t="s">
        <v>9</v>
      </c>
      <c r="TXA12075" s="18" t="s">
        <v>9</v>
      </c>
      <c r="TXB12075" s="18" t="s">
        <v>9</v>
      </c>
      <c r="TXC12075" s="18" t="s">
        <v>9</v>
      </c>
      <c r="TXD12075" s="18" t="s">
        <v>9</v>
      </c>
      <c r="TXE12075" s="18" t="s">
        <v>9</v>
      </c>
      <c r="TXF12075" s="18" t="s">
        <v>9</v>
      </c>
      <c r="TXG12075" s="18" t="s">
        <v>9</v>
      </c>
      <c r="TXH12075" s="18" t="s">
        <v>9</v>
      </c>
      <c r="TXI12075" s="18" t="s">
        <v>9</v>
      </c>
      <c r="TXJ12075" s="18" t="s">
        <v>9</v>
      </c>
      <c r="TXK12075" s="18" t="s">
        <v>9</v>
      </c>
      <c r="TXL12075" s="18" t="s">
        <v>9</v>
      </c>
      <c r="TXM12075" s="18" t="s">
        <v>9</v>
      </c>
      <c r="TXN12075" s="18" t="s">
        <v>9</v>
      </c>
      <c r="TXO12075" s="18" t="s">
        <v>9</v>
      </c>
      <c r="TXP12075" s="18" t="s">
        <v>9</v>
      </c>
      <c r="TXQ12075" s="18" t="s">
        <v>9</v>
      </c>
      <c r="TXR12075" s="18" t="s">
        <v>9</v>
      </c>
      <c r="TXS12075" s="18" t="s">
        <v>9</v>
      </c>
      <c r="TXT12075" s="18" t="s">
        <v>9</v>
      </c>
      <c r="TXU12075" s="18" t="s">
        <v>9</v>
      </c>
      <c r="TXV12075" s="18" t="s">
        <v>9</v>
      </c>
      <c r="TXW12075" s="18" t="s">
        <v>9</v>
      </c>
      <c r="TXX12075" s="18" t="s">
        <v>9</v>
      </c>
      <c r="TXY12075" s="18" t="s">
        <v>9</v>
      </c>
      <c r="TXZ12075" s="18" t="s">
        <v>9</v>
      </c>
      <c r="TYA12075" s="18" t="s">
        <v>9</v>
      </c>
      <c r="TYB12075" s="18" t="s">
        <v>9</v>
      </c>
      <c r="TYC12075" s="18" t="s">
        <v>9</v>
      </c>
      <c r="TYD12075" s="18" t="s">
        <v>9</v>
      </c>
      <c r="TYE12075" s="18" t="s">
        <v>9</v>
      </c>
      <c r="TYF12075" s="18" t="s">
        <v>9</v>
      </c>
      <c r="TYG12075" s="18" t="s">
        <v>9</v>
      </c>
      <c r="TYH12075" s="18" t="s">
        <v>9</v>
      </c>
      <c r="TYI12075" s="18" t="s">
        <v>9</v>
      </c>
      <c r="TYJ12075" s="18" t="s">
        <v>9</v>
      </c>
      <c r="TYK12075" s="18" t="s">
        <v>9</v>
      </c>
      <c r="TYL12075" s="18" t="s">
        <v>9</v>
      </c>
      <c r="TYM12075" s="18" t="s">
        <v>9</v>
      </c>
      <c r="TYN12075" s="18" t="s">
        <v>9</v>
      </c>
      <c r="TYO12075" s="18" t="s">
        <v>9</v>
      </c>
      <c r="TYP12075" s="18" t="s">
        <v>9</v>
      </c>
      <c r="TYQ12075" s="18" t="s">
        <v>9</v>
      </c>
      <c r="TYR12075" s="18" t="s">
        <v>9</v>
      </c>
      <c r="TYS12075" s="18" t="s">
        <v>9</v>
      </c>
      <c r="TYT12075" s="18" t="s">
        <v>9</v>
      </c>
      <c r="TYU12075" s="18" t="s">
        <v>9</v>
      </c>
      <c r="TYV12075" s="18" t="s">
        <v>9</v>
      </c>
      <c r="TYW12075" s="18" t="s">
        <v>9</v>
      </c>
      <c r="TYX12075" s="18" t="s">
        <v>9</v>
      </c>
      <c r="TYY12075" s="18" t="s">
        <v>9</v>
      </c>
      <c r="TYZ12075" s="18" t="s">
        <v>9</v>
      </c>
      <c r="TZA12075" s="18" t="s">
        <v>9</v>
      </c>
      <c r="TZB12075" s="18" t="s">
        <v>9</v>
      </c>
      <c r="TZC12075" s="18" t="s">
        <v>9</v>
      </c>
      <c r="TZD12075" s="18" t="s">
        <v>9</v>
      </c>
      <c r="TZE12075" s="18" t="s">
        <v>9</v>
      </c>
      <c r="TZF12075" s="18" t="s">
        <v>9</v>
      </c>
      <c r="TZG12075" s="18" t="s">
        <v>9</v>
      </c>
      <c r="TZH12075" s="18" t="s">
        <v>9</v>
      </c>
      <c r="TZI12075" s="18" t="s">
        <v>9</v>
      </c>
      <c r="TZJ12075" s="18" t="s">
        <v>9</v>
      </c>
      <c r="TZK12075" s="18" t="s">
        <v>9</v>
      </c>
      <c r="TZL12075" s="18" t="s">
        <v>9</v>
      </c>
      <c r="TZM12075" s="18" t="s">
        <v>9</v>
      </c>
      <c r="TZN12075" s="18" t="s">
        <v>9</v>
      </c>
      <c r="TZO12075" s="18" t="s">
        <v>9</v>
      </c>
      <c r="TZP12075" s="18" t="s">
        <v>9</v>
      </c>
      <c r="TZQ12075" s="18" t="s">
        <v>9</v>
      </c>
      <c r="TZR12075" s="18" t="s">
        <v>9</v>
      </c>
      <c r="TZS12075" s="18" t="s">
        <v>9</v>
      </c>
      <c r="TZT12075" s="18" t="s">
        <v>9</v>
      </c>
      <c r="TZU12075" s="18" t="s">
        <v>9</v>
      </c>
      <c r="TZV12075" s="18" t="s">
        <v>9</v>
      </c>
      <c r="TZW12075" s="18" t="s">
        <v>9</v>
      </c>
      <c r="TZX12075" s="18" t="s">
        <v>9</v>
      </c>
      <c r="TZY12075" s="18" t="s">
        <v>9</v>
      </c>
      <c r="TZZ12075" s="18" t="s">
        <v>9</v>
      </c>
      <c r="UAA12075" s="18" t="s">
        <v>9</v>
      </c>
      <c r="UAB12075" s="18" t="s">
        <v>9</v>
      </c>
      <c r="UAC12075" s="18" t="s">
        <v>9</v>
      </c>
      <c r="UAD12075" s="18" t="s">
        <v>9</v>
      </c>
      <c r="UAE12075" s="18" t="s">
        <v>9</v>
      </c>
      <c r="UAF12075" s="18" t="s">
        <v>9</v>
      </c>
      <c r="UAG12075" s="18" t="s">
        <v>9</v>
      </c>
      <c r="UAH12075" s="18" t="s">
        <v>9</v>
      </c>
      <c r="UAI12075" s="18" t="s">
        <v>9</v>
      </c>
      <c r="UAJ12075" s="18" t="s">
        <v>9</v>
      </c>
      <c r="UAK12075" s="18" t="s">
        <v>9</v>
      </c>
      <c r="UAL12075" s="18" t="s">
        <v>9</v>
      </c>
      <c r="UAM12075" s="18" t="s">
        <v>9</v>
      </c>
      <c r="UAN12075" s="18" t="s">
        <v>9</v>
      </c>
      <c r="UAO12075" s="18" t="s">
        <v>9</v>
      </c>
      <c r="UAP12075" s="18" t="s">
        <v>9</v>
      </c>
      <c r="UAQ12075" s="18" t="s">
        <v>9</v>
      </c>
      <c r="UAR12075" s="18" t="s">
        <v>9</v>
      </c>
      <c r="UAS12075" s="18" t="s">
        <v>9</v>
      </c>
      <c r="UAT12075" s="18" t="s">
        <v>9</v>
      </c>
      <c r="UAU12075" s="18" t="s">
        <v>9</v>
      </c>
      <c r="UAV12075" s="18" t="s">
        <v>9</v>
      </c>
      <c r="UAW12075" s="18" t="s">
        <v>9</v>
      </c>
      <c r="UAX12075" s="18" t="s">
        <v>9</v>
      </c>
      <c r="UAY12075" s="18" t="s">
        <v>9</v>
      </c>
      <c r="UAZ12075" s="18" t="s">
        <v>9</v>
      </c>
      <c r="UBA12075" s="18" t="s">
        <v>9</v>
      </c>
      <c r="UBB12075" s="18" t="s">
        <v>9</v>
      </c>
      <c r="UBC12075" s="18" t="s">
        <v>9</v>
      </c>
      <c r="UBD12075" s="18" t="s">
        <v>9</v>
      </c>
      <c r="UBE12075" s="18" t="s">
        <v>9</v>
      </c>
      <c r="UBF12075" s="18" t="s">
        <v>9</v>
      </c>
      <c r="UBG12075" s="18" t="s">
        <v>9</v>
      </c>
      <c r="UBH12075" s="18" t="s">
        <v>9</v>
      </c>
      <c r="UBI12075" s="18" t="s">
        <v>9</v>
      </c>
      <c r="UBJ12075" s="18" t="s">
        <v>9</v>
      </c>
      <c r="UBK12075" s="18" t="s">
        <v>9</v>
      </c>
      <c r="UBL12075" s="18" t="s">
        <v>9</v>
      </c>
      <c r="UBM12075" s="18" t="s">
        <v>9</v>
      </c>
      <c r="UBN12075" s="18" t="s">
        <v>9</v>
      </c>
      <c r="UBO12075" s="18" t="s">
        <v>9</v>
      </c>
      <c r="UBP12075" s="18" t="s">
        <v>9</v>
      </c>
      <c r="UBQ12075" s="18" t="s">
        <v>9</v>
      </c>
      <c r="UBR12075" s="18" t="s">
        <v>9</v>
      </c>
      <c r="UBS12075" s="18" t="s">
        <v>9</v>
      </c>
      <c r="UBT12075" s="18" t="s">
        <v>9</v>
      </c>
      <c r="UBU12075" s="18" t="s">
        <v>9</v>
      </c>
      <c r="UBV12075" s="18" t="s">
        <v>9</v>
      </c>
      <c r="UBW12075" s="18" t="s">
        <v>9</v>
      </c>
      <c r="UBX12075" s="18" t="s">
        <v>9</v>
      </c>
      <c r="UBY12075" s="18" t="s">
        <v>9</v>
      </c>
      <c r="UBZ12075" s="18" t="s">
        <v>9</v>
      </c>
      <c r="UCA12075" s="18" t="s">
        <v>9</v>
      </c>
      <c r="UCB12075" s="18" t="s">
        <v>9</v>
      </c>
      <c r="UCC12075" s="18" t="s">
        <v>9</v>
      </c>
      <c r="UCD12075" s="18" t="s">
        <v>9</v>
      </c>
      <c r="UCE12075" s="18" t="s">
        <v>9</v>
      </c>
      <c r="UCF12075" s="18" t="s">
        <v>9</v>
      </c>
      <c r="UCG12075" s="18" t="s">
        <v>9</v>
      </c>
      <c r="UCH12075" s="18" t="s">
        <v>9</v>
      </c>
      <c r="UCI12075" s="18" t="s">
        <v>9</v>
      </c>
      <c r="UCJ12075" s="18" t="s">
        <v>9</v>
      </c>
      <c r="UCK12075" s="18" t="s">
        <v>9</v>
      </c>
      <c r="UCL12075" s="18" t="s">
        <v>9</v>
      </c>
      <c r="UCM12075" s="18" t="s">
        <v>9</v>
      </c>
      <c r="UCN12075" s="18" t="s">
        <v>9</v>
      </c>
      <c r="UCO12075" s="18" t="s">
        <v>9</v>
      </c>
      <c r="UCP12075" s="18" t="s">
        <v>9</v>
      </c>
      <c r="UCQ12075" s="18" t="s">
        <v>9</v>
      </c>
      <c r="UCR12075" s="18" t="s">
        <v>9</v>
      </c>
      <c r="UCS12075" s="18" t="s">
        <v>9</v>
      </c>
      <c r="UCT12075" s="18" t="s">
        <v>9</v>
      </c>
      <c r="UCU12075" s="18" t="s">
        <v>9</v>
      </c>
      <c r="UCV12075" s="18" t="s">
        <v>9</v>
      </c>
      <c r="UCW12075" s="18" t="s">
        <v>9</v>
      </c>
      <c r="UCX12075" s="18" t="s">
        <v>9</v>
      </c>
      <c r="UCY12075" s="18" t="s">
        <v>9</v>
      </c>
      <c r="UCZ12075" s="18" t="s">
        <v>9</v>
      </c>
      <c r="UDA12075" s="18" t="s">
        <v>9</v>
      </c>
      <c r="UDB12075" s="18" t="s">
        <v>9</v>
      </c>
      <c r="UDC12075" s="18" t="s">
        <v>9</v>
      </c>
      <c r="UDD12075" s="18" t="s">
        <v>9</v>
      </c>
      <c r="UDE12075" s="18" t="s">
        <v>9</v>
      </c>
      <c r="UDF12075" s="18" t="s">
        <v>9</v>
      </c>
      <c r="UDG12075" s="18" t="s">
        <v>9</v>
      </c>
      <c r="UDH12075" s="18" t="s">
        <v>9</v>
      </c>
      <c r="UDI12075" s="18" t="s">
        <v>9</v>
      </c>
      <c r="UDJ12075" s="18" t="s">
        <v>9</v>
      </c>
      <c r="UDK12075" s="18" t="s">
        <v>9</v>
      </c>
      <c r="UDL12075" s="18" t="s">
        <v>9</v>
      </c>
      <c r="UDM12075" s="18" t="s">
        <v>9</v>
      </c>
      <c r="UDN12075" s="18" t="s">
        <v>9</v>
      </c>
      <c r="UDO12075" s="18" t="s">
        <v>9</v>
      </c>
      <c r="UDP12075" s="18" t="s">
        <v>9</v>
      </c>
      <c r="UDQ12075" s="18" t="s">
        <v>9</v>
      </c>
      <c r="UDR12075" s="18" t="s">
        <v>9</v>
      </c>
      <c r="UDS12075" s="18" t="s">
        <v>9</v>
      </c>
      <c r="UDT12075" s="18" t="s">
        <v>9</v>
      </c>
      <c r="UDU12075" s="18" t="s">
        <v>9</v>
      </c>
      <c r="UDV12075" s="18" t="s">
        <v>9</v>
      </c>
      <c r="UDW12075" s="18" t="s">
        <v>9</v>
      </c>
      <c r="UDX12075" s="18" t="s">
        <v>9</v>
      </c>
      <c r="UDY12075" s="18" t="s">
        <v>9</v>
      </c>
      <c r="UDZ12075" s="18" t="s">
        <v>9</v>
      </c>
      <c r="UEA12075" s="18" t="s">
        <v>9</v>
      </c>
      <c r="UEB12075" s="18" t="s">
        <v>9</v>
      </c>
      <c r="UEC12075" s="18" t="s">
        <v>9</v>
      </c>
      <c r="UED12075" s="18" t="s">
        <v>9</v>
      </c>
      <c r="UEE12075" s="18" t="s">
        <v>9</v>
      </c>
      <c r="UEF12075" s="18" t="s">
        <v>9</v>
      </c>
      <c r="UEG12075" s="18" t="s">
        <v>9</v>
      </c>
      <c r="UEH12075" s="18" t="s">
        <v>9</v>
      </c>
      <c r="UEI12075" s="18" t="s">
        <v>9</v>
      </c>
      <c r="UEJ12075" s="18" t="s">
        <v>9</v>
      </c>
      <c r="UEK12075" s="18" t="s">
        <v>9</v>
      </c>
      <c r="UEL12075" s="18" t="s">
        <v>9</v>
      </c>
      <c r="UEM12075" s="18" t="s">
        <v>9</v>
      </c>
      <c r="UEN12075" s="18" t="s">
        <v>9</v>
      </c>
      <c r="UEO12075" s="18" t="s">
        <v>9</v>
      </c>
      <c r="UEP12075" s="18" t="s">
        <v>9</v>
      </c>
      <c r="UEQ12075" s="18" t="s">
        <v>9</v>
      </c>
      <c r="UER12075" s="18" t="s">
        <v>9</v>
      </c>
      <c r="UES12075" s="18" t="s">
        <v>9</v>
      </c>
      <c r="UET12075" s="18" t="s">
        <v>9</v>
      </c>
      <c r="UEU12075" s="18" t="s">
        <v>9</v>
      </c>
      <c r="UEV12075" s="18" t="s">
        <v>9</v>
      </c>
      <c r="UEW12075" s="18" t="s">
        <v>9</v>
      </c>
      <c r="UEX12075" s="18" t="s">
        <v>9</v>
      </c>
      <c r="UEY12075" s="18" t="s">
        <v>9</v>
      </c>
      <c r="UEZ12075" s="18" t="s">
        <v>9</v>
      </c>
      <c r="UFA12075" s="18" t="s">
        <v>9</v>
      </c>
      <c r="UFB12075" s="18" t="s">
        <v>9</v>
      </c>
      <c r="UFC12075" s="18" t="s">
        <v>9</v>
      </c>
      <c r="UFD12075" s="18" t="s">
        <v>9</v>
      </c>
      <c r="UFE12075" s="18" t="s">
        <v>9</v>
      </c>
      <c r="UFF12075" s="18" t="s">
        <v>9</v>
      </c>
      <c r="UFG12075" s="18" t="s">
        <v>9</v>
      </c>
      <c r="UFH12075" s="18" t="s">
        <v>9</v>
      </c>
      <c r="UFI12075" s="18" t="s">
        <v>9</v>
      </c>
      <c r="UFJ12075" s="18" t="s">
        <v>9</v>
      </c>
      <c r="UFK12075" s="18" t="s">
        <v>9</v>
      </c>
      <c r="UFL12075" s="18" t="s">
        <v>9</v>
      </c>
      <c r="UFM12075" s="18" t="s">
        <v>9</v>
      </c>
      <c r="UFN12075" s="18" t="s">
        <v>9</v>
      </c>
      <c r="UFO12075" s="18" t="s">
        <v>9</v>
      </c>
      <c r="UFP12075" s="18" t="s">
        <v>9</v>
      </c>
      <c r="UFQ12075" s="18" t="s">
        <v>9</v>
      </c>
      <c r="UFR12075" s="18" t="s">
        <v>9</v>
      </c>
      <c r="UFS12075" s="18" t="s">
        <v>9</v>
      </c>
      <c r="UFT12075" s="18" t="s">
        <v>9</v>
      </c>
      <c r="UFU12075" s="18" t="s">
        <v>9</v>
      </c>
      <c r="UFV12075" s="18" t="s">
        <v>9</v>
      </c>
      <c r="UFW12075" s="18" t="s">
        <v>9</v>
      </c>
      <c r="UFX12075" s="18" t="s">
        <v>9</v>
      </c>
      <c r="UFY12075" s="18" t="s">
        <v>9</v>
      </c>
      <c r="UFZ12075" s="18" t="s">
        <v>9</v>
      </c>
      <c r="UGA12075" s="18" t="s">
        <v>9</v>
      </c>
      <c r="UGB12075" s="18" t="s">
        <v>9</v>
      </c>
      <c r="UGC12075" s="18" t="s">
        <v>9</v>
      </c>
      <c r="UGD12075" s="18" t="s">
        <v>9</v>
      </c>
      <c r="UGE12075" s="18" t="s">
        <v>9</v>
      </c>
      <c r="UGF12075" s="18" t="s">
        <v>9</v>
      </c>
      <c r="UGG12075" s="18" t="s">
        <v>9</v>
      </c>
      <c r="UGH12075" s="18" t="s">
        <v>9</v>
      </c>
      <c r="UGI12075" s="18" t="s">
        <v>9</v>
      </c>
      <c r="UGJ12075" s="18" t="s">
        <v>9</v>
      </c>
      <c r="UGK12075" s="18" t="s">
        <v>9</v>
      </c>
      <c r="UGL12075" s="18" t="s">
        <v>9</v>
      </c>
      <c r="UGM12075" s="18" t="s">
        <v>9</v>
      </c>
      <c r="UGN12075" s="18" t="s">
        <v>9</v>
      </c>
      <c r="UGO12075" s="18" t="s">
        <v>9</v>
      </c>
      <c r="UGP12075" s="18" t="s">
        <v>9</v>
      </c>
      <c r="UGQ12075" s="18" t="s">
        <v>9</v>
      </c>
      <c r="UGR12075" s="18" t="s">
        <v>9</v>
      </c>
      <c r="UGS12075" s="18" t="s">
        <v>9</v>
      </c>
      <c r="UGT12075" s="18" t="s">
        <v>9</v>
      </c>
      <c r="UGU12075" s="18" t="s">
        <v>9</v>
      </c>
      <c r="UGV12075" s="18" t="s">
        <v>9</v>
      </c>
      <c r="UGW12075" s="18" t="s">
        <v>9</v>
      </c>
      <c r="UGX12075" s="18" t="s">
        <v>9</v>
      </c>
      <c r="UGY12075" s="18" t="s">
        <v>9</v>
      </c>
      <c r="UGZ12075" s="18" t="s">
        <v>9</v>
      </c>
      <c r="UHA12075" s="18" t="s">
        <v>9</v>
      </c>
      <c r="UHB12075" s="18" t="s">
        <v>9</v>
      </c>
      <c r="UHC12075" s="18" t="s">
        <v>9</v>
      </c>
      <c r="UHD12075" s="18" t="s">
        <v>9</v>
      </c>
      <c r="UHE12075" s="18" t="s">
        <v>9</v>
      </c>
      <c r="UHF12075" s="18" t="s">
        <v>9</v>
      </c>
      <c r="UHG12075" s="18" t="s">
        <v>9</v>
      </c>
      <c r="UHH12075" s="18" t="s">
        <v>9</v>
      </c>
      <c r="UHI12075" s="18" t="s">
        <v>9</v>
      </c>
      <c r="UHJ12075" s="18" t="s">
        <v>9</v>
      </c>
      <c r="UHK12075" s="18" t="s">
        <v>9</v>
      </c>
      <c r="UHL12075" s="18" t="s">
        <v>9</v>
      </c>
      <c r="UHM12075" s="18" t="s">
        <v>9</v>
      </c>
      <c r="UHN12075" s="18" t="s">
        <v>9</v>
      </c>
      <c r="UHO12075" s="18" t="s">
        <v>9</v>
      </c>
      <c r="UHP12075" s="18" t="s">
        <v>9</v>
      </c>
      <c r="UHQ12075" s="18" t="s">
        <v>9</v>
      </c>
      <c r="UHR12075" s="18" t="s">
        <v>9</v>
      </c>
      <c r="UHS12075" s="18" t="s">
        <v>9</v>
      </c>
      <c r="UHT12075" s="18" t="s">
        <v>9</v>
      </c>
      <c r="UHU12075" s="18" t="s">
        <v>9</v>
      </c>
      <c r="UHV12075" s="18" t="s">
        <v>9</v>
      </c>
      <c r="UHW12075" s="18" t="s">
        <v>9</v>
      </c>
      <c r="UHX12075" s="18" t="s">
        <v>9</v>
      </c>
      <c r="UHY12075" s="18" t="s">
        <v>9</v>
      </c>
      <c r="UHZ12075" s="18" t="s">
        <v>9</v>
      </c>
      <c r="UIA12075" s="18" t="s">
        <v>9</v>
      </c>
      <c r="UIB12075" s="18" t="s">
        <v>9</v>
      </c>
      <c r="UIC12075" s="18" t="s">
        <v>9</v>
      </c>
      <c r="UID12075" s="18" t="s">
        <v>9</v>
      </c>
      <c r="UIE12075" s="18" t="s">
        <v>9</v>
      </c>
      <c r="UIF12075" s="18" t="s">
        <v>9</v>
      </c>
      <c r="UIG12075" s="18" t="s">
        <v>9</v>
      </c>
      <c r="UIH12075" s="18" t="s">
        <v>9</v>
      </c>
      <c r="UII12075" s="18" t="s">
        <v>9</v>
      </c>
      <c r="UIJ12075" s="18" t="s">
        <v>9</v>
      </c>
      <c r="UIK12075" s="18" t="s">
        <v>9</v>
      </c>
      <c r="UIL12075" s="18" t="s">
        <v>9</v>
      </c>
      <c r="UIM12075" s="18" t="s">
        <v>9</v>
      </c>
      <c r="UIN12075" s="18" t="s">
        <v>9</v>
      </c>
      <c r="UIO12075" s="18" t="s">
        <v>9</v>
      </c>
      <c r="UIP12075" s="18" t="s">
        <v>9</v>
      </c>
      <c r="UIQ12075" s="18" t="s">
        <v>9</v>
      </c>
      <c r="UIR12075" s="18" t="s">
        <v>9</v>
      </c>
      <c r="UIS12075" s="18" t="s">
        <v>9</v>
      </c>
      <c r="UIT12075" s="18" t="s">
        <v>9</v>
      </c>
      <c r="UIU12075" s="18" t="s">
        <v>9</v>
      </c>
      <c r="UIV12075" s="18" t="s">
        <v>9</v>
      </c>
      <c r="UIW12075" s="18" t="s">
        <v>9</v>
      </c>
      <c r="UIX12075" s="18" t="s">
        <v>9</v>
      </c>
      <c r="UIY12075" s="18" t="s">
        <v>9</v>
      </c>
      <c r="UIZ12075" s="18" t="s">
        <v>9</v>
      </c>
      <c r="UJA12075" s="18" t="s">
        <v>9</v>
      </c>
      <c r="UJB12075" s="18" t="s">
        <v>9</v>
      </c>
      <c r="UJC12075" s="18" t="s">
        <v>9</v>
      </c>
      <c r="UJD12075" s="18" t="s">
        <v>9</v>
      </c>
      <c r="UJE12075" s="18" t="s">
        <v>9</v>
      </c>
      <c r="UJF12075" s="18" t="s">
        <v>9</v>
      </c>
      <c r="UJG12075" s="18" t="s">
        <v>9</v>
      </c>
      <c r="UJH12075" s="18" t="s">
        <v>9</v>
      </c>
      <c r="UJI12075" s="18" t="s">
        <v>9</v>
      </c>
      <c r="UJJ12075" s="18" t="s">
        <v>9</v>
      </c>
      <c r="UJK12075" s="18" t="s">
        <v>9</v>
      </c>
      <c r="UJL12075" s="18" t="s">
        <v>9</v>
      </c>
      <c r="UJM12075" s="18" t="s">
        <v>9</v>
      </c>
      <c r="UJN12075" s="18" t="s">
        <v>9</v>
      </c>
      <c r="UJO12075" s="18" t="s">
        <v>9</v>
      </c>
      <c r="UJP12075" s="18" t="s">
        <v>9</v>
      </c>
      <c r="UJQ12075" s="18" t="s">
        <v>9</v>
      </c>
      <c r="UJR12075" s="18" t="s">
        <v>9</v>
      </c>
      <c r="UJS12075" s="18" t="s">
        <v>9</v>
      </c>
      <c r="UJT12075" s="18" t="s">
        <v>9</v>
      </c>
      <c r="UJU12075" s="18" t="s">
        <v>9</v>
      </c>
      <c r="UJV12075" s="18" t="s">
        <v>9</v>
      </c>
      <c r="UJW12075" s="18" t="s">
        <v>9</v>
      </c>
      <c r="UJX12075" s="18" t="s">
        <v>9</v>
      </c>
      <c r="UJY12075" s="18" t="s">
        <v>9</v>
      </c>
      <c r="UJZ12075" s="18" t="s">
        <v>9</v>
      </c>
      <c r="UKA12075" s="18" t="s">
        <v>9</v>
      </c>
      <c r="UKB12075" s="18" t="s">
        <v>9</v>
      </c>
      <c r="UKC12075" s="18" t="s">
        <v>9</v>
      </c>
      <c r="UKD12075" s="18" t="s">
        <v>9</v>
      </c>
      <c r="UKE12075" s="18" t="s">
        <v>9</v>
      </c>
      <c r="UKF12075" s="18" t="s">
        <v>9</v>
      </c>
      <c r="UKG12075" s="18" t="s">
        <v>9</v>
      </c>
      <c r="UKH12075" s="18" t="s">
        <v>9</v>
      </c>
      <c r="UKI12075" s="18" t="s">
        <v>9</v>
      </c>
      <c r="UKJ12075" s="18" t="s">
        <v>9</v>
      </c>
      <c r="UKK12075" s="18" t="s">
        <v>9</v>
      </c>
      <c r="UKL12075" s="18" t="s">
        <v>9</v>
      </c>
      <c r="UKM12075" s="18" t="s">
        <v>9</v>
      </c>
      <c r="UKN12075" s="18" t="s">
        <v>9</v>
      </c>
      <c r="UKO12075" s="18" t="s">
        <v>9</v>
      </c>
      <c r="UKP12075" s="18" t="s">
        <v>9</v>
      </c>
      <c r="UKQ12075" s="18" t="s">
        <v>9</v>
      </c>
      <c r="UKR12075" s="18" t="s">
        <v>9</v>
      </c>
      <c r="UKS12075" s="18" t="s">
        <v>9</v>
      </c>
      <c r="UKT12075" s="18" t="s">
        <v>9</v>
      </c>
      <c r="UKU12075" s="18" t="s">
        <v>9</v>
      </c>
      <c r="UKV12075" s="18" t="s">
        <v>9</v>
      </c>
      <c r="UKW12075" s="18" t="s">
        <v>9</v>
      </c>
      <c r="UKX12075" s="18" t="s">
        <v>9</v>
      </c>
      <c r="UKY12075" s="18" t="s">
        <v>9</v>
      </c>
      <c r="UKZ12075" s="18" t="s">
        <v>9</v>
      </c>
      <c r="ULA12075" s="18" t="s">
        <v>9</v>
      </c>
      <c r="ULB12075" s="18" t="s">
        <v>9</v>
      </c>
      <c r="ULC12075" s="18" t="s">
        <v>9</v>
      </c>
      <c r="ULD12075" s="18" t="s">
        <v>9</v>
      </c>
      <c r="ULE12075" s="18" t="s">
        <v>9</v>
      </c>
      <c r="ULF12075" s="18" t="s">
        <v>9</v>
      </c>
      <c r="ULG12075" s="18" t="s">
        <v>9</v>
      </c>
      <c r="ULH12075" s="18" t="s">
        <v>9</v>
      </c>
      <c r="ULI12075" s="18" t="s">
        <v>9</v>
      </c>
      <c r="ULJ12075" s="18" t="s">
        <v>9</v>
      </c>
      <c r="ULK12075" s="18" t="s">
        <v>9</v>
      </c>
      <c r="ULL12075" s="18" t="s">
        <v>9</v>
      </c>
      <c r="ULM12075" s="18" t="s">
        <v>9</v>
      </c>
      <c r="ULN12075" s="18" t="s">
        <v>9</v>
      </c>
      <c r="ULO12075" s="18" t="s">
        <v>9</v>
      </c>
      <c r="ULP12075" s="18" t="s">
        <v>9</v>
      </c>
      <c r="ULQ12075" s="18" t="s">
        <v>9</v>
      </c>
      <c r="ULR12075" s="18" t="s">
        <v>9</v>
      </c>
      <c r="ULS12075" s="18" t="s">
        <v>9</v>
      </c>
      <c r="ULT12075" s="18" t="s">
        <v>9</v>
      </c>
      <c r="ULU12075" s="18" t="s">
        <v>9</v>
      </c>
      <c r="ULV12075" s="18" t="s">
        <v>9</v>
      </c>
      <c r="ULW12075" s="18" t="s">
        <v>9</v>
      </c>
      <c r="ULX12075" s="18" t="s">
        <v>9</v>
      </c>
      <c r="ULY12075" s="18" t="s">
        <v>9</v>
      </c>
      <c r="ULZ12075" s="18" t="s">
        <v>9</v>
      </c>
      <c r="UMA12075" s="18" t="s">
        <v>9</v>
      </c>
      <c r="UMB12075" s="18" t="s">
        <v>9</v>
      </c>
      <c r="UMC12075" s="18" t="s">
        <v>9</v>
      </c>
      <c r="UMD12075" s="18" t="s">
        <v>9</v>
      </c>
      <c r="UME12075" s="18" t="s">
        <v>9</v>
      </c>
      <c r="UMF12075" s="18" t="s">
        <v>9</v>
      </c>
      <c r="UMG12075" s="18" t="s">
        <v>9</v>
      </c>
      <c r="UMH12075" s="18" t="s">
        <v>9</v>
      </c>
      <c r="UMI12075" s="18" t="s">
        <v>9</v>
      </c>
      <c r="UMJ12075" s="18" t="s">
        <v>9</v>
      </c>
      <c r="UMK12075" s="18" t="s">
        <v>9</v>
      </c>
      <c r="UML12075" s="18" t="s">
        <v>9</v>
      </c>
      <c r="UMM12075" s="18" t="s">
        <v>9</v>
      </c>
      <c r="UMN12075" s="18" t="s">
        <v>9</v>
      </c>
      <c r="UMO12075" s="18" t="s">
        <v>9</v>
      </c>
      <c r="UMP12075" s="18" t="s">
        <v>9</v>
      </c>
      <c r="UMQ12075" s="18" t="s">
        <v>9</v>
      </c>
      <c r="UMR12075" s="18" t="s">
        <v>9</v>
      </c>
      <c r="UMS12075" s="18" t="s">
        <v>9</v>
      </c>
      <c r="UMT12075" s="18" t="s">
        <v>9</v>
      </c>
      <c r="UMU12075" s="18" t="s">
        <v>9</v>
      </c>
      <c r="UMV12075" s="18" t="s">
        <v>9</v>
      </c>
      <c r="UMW12075" s="18" t="s">
        <v>9</v>
      </c>
      <c r="UMX12075" s="18" t="s">
        <v>9</v>
      </c>
      <c r="UMY12075" s="18" t="s">
        <v>9</v>
      </c>
      <c r="UMZ12075" s="18" t="s">
        <v>9</v>
      </c>
      <c r="UNA12075" s="18" t="s">
        <v>9</v>
      </c>
      <c r="UNB12075" s="18" t="s">
        <v>9</v>
      </c>
      <c r="UNC12075" s="18" t="s">
        <v>9</v>
      </c>
      <c r="UND12075" s="18" t="s">
        <v>9</v>
      </c>
      <c r="UNE12075" s="18" t="s">
        <v>9</v>
      </c>
      <c r="UNF12075" s="18" t="s">
        <v>9</v>
      </c>
      <c r="UNG12075" s="18" t="s">
        <v>9</v>
      </c>
      <c r="UNH12075" s="18" t="s">
        <v>9</v>
      </c>
      <c r="UNI12075" s="18" t="s">
        <v>9</v>
      </c>
      <c r="UNJ12075" s="18" t="s">
        <v>9</v>
      </c>
      <c r="UNK12075" s="18" t="s">
        <v>9</v>
      </c>
      <c r="UNL12075" s="18" t="s">
        <v>9</v>
      </c>
      <c r="UNM12075" s="18" t="s">
        <v>9</v>
      </c>
      <c r="UNN12075" s="18" t="s">
        <v>9</v>
      </c>
      <c r="UNO12075" s="18" t="s">
        <v>9</v>
      </c>
      <c r="UNP12075" s="18" t="s">
        <v>9</v>
      </c>
      <c r="UNQ12075" s="18" t="s">
        <v>9</v>
      </c>
      <c r="UNR12075" s="18" t="s">
        <v>9</v>
      </c>
      <c r="UNS12075" s="18" t="s">
        <v>9</v>
      </c>
      <c r="UNT12075" s="18" t="s">
        <v>9</v>
      </c>
      <c r="UNU12075" s="18" t="s">
        <v>9</v>
      </c>
      <c r="UNV12075" s="18" t="s">
        <v>9</v>
      </c>
      <c r="UNW12075" s="18" t="s">
        <v>9</v>
      </c>
      <c r="UNX12075" s="18" t="s">
        <v>9</v>
      </c>
      <c r="UNY12075" s="18" t="s">
        <v>9</v>
      </c>
      <c r="UNZ12075" s="18" t="s">
        <v>9</v>
      </c>
      <c r="UOA12075" s="18" t="s">
        <v>9</v>
      </c>
      <c r="UOB12075" s="18" t="s">
        <v>9</v>
      </c>
      <c r="UOC12075" s="18" t="s">
        <v>9</v>
      </c>
      <c r="UOD12075" s="18" t="s">
        <v>9</v>
      </c>
      <c r="UOE12075" s="18" t="s">
        <v>9</v>
      </c>
      <c r="UOF12075" s="18" t="s">
        <v>9</v>
      </c>
      <c r="UOG12075" s="18" t="s">
        <v>9</v>
      </c>
      <c r="UOH12075" s="18" t="s">
        <v>9</v>
      </c>
      <c r="UOI12075" s="18" t="s">
        <v>9</v>
      </c>
      <c r="UOJ12075" s="18" t="s">
        <v>9</v>
      </c>
      <c r="UOK12075" s="18" t="s">
        <v>9</v>
      </c>
      <c r="UOL12075" s="18" t="s">
        <v>9</v>
      </c>
      <c r="UOM12075" s="18" t="s">
        <v>9</v>
      </c>
      <c r="UON12075" s="18" t="s">
        <v>9</v>
      </c>
      <c r="UOO12075" s="18" t="s">
        <v>9</v>
      </c>
      <c r="UOP12075" s="18" t="s">
        <v>9</v>
      </c>
      <c r="UOQ12075" s="18" t="s">
        <v>9</v>
      </c>
      <c r="UOR12075" s="18" t="s">
        <v>9</v>
      </c>
      <c r="UOS12075" s="18" t="s">
        <v>9</v>
      </c>
      <c r="UOT12075" s="18" t="s">
        <v>9</v>
      </c>
      <c r="UOU12075" s="18" t="s">
        <v>9</v>
      </c>
      <c r="UOV12075" s="18" t="s">
        <v>9</v>
      </c>
      <c r="UOW12075" s="18" t="s">
        <v>9</v>
      </c>
      <c r="UOX12075" s="18" t="s">
        <v>9</v>
      </c>
      <c r="UOY12075" s="18" t="s">
        <v>9</v>
      </c>
      <c r="UOZ12075" s="18" t="s">
        <v>9</v>
      </c>
      <c r="UPA12075" s="18" t="s">
        <v>9</v>
      </c>
      <c r="UPB12075" s="18" t="s">
        <v>9</v>
      </c>
      <c r="UPC12075" s="18" t="s">
        <v>9</v>
      </c>
      <c r="UPD12075" s="18" t="s">
        <v>9</v>
      </c>
      <c r="UPE12075" s="18" t="s">
        <v>9</v>
      </c>
      <c r="UPF12075" s="18" t="s">
        <v>9</v>
      </c>
      <c r="UPG12075" s="18" t="s">
        <v>9</v>
      </c>
      <c r="UPH12075" s="18" t="s">
        <v>9</v>
      </c>
      <c r="UPI12075" s="18" t="s">
        <v>9</v>
      </c>
      <c r="UPJ12075" s="18" t="s">
        <v>9</v>
      </c>
      <c r="UPK12075" s="18" t="s">
        <v>9</v>
      </c>
      <c r="UPL12075" s="18" t="s">
        <v>9</v>
      </c>
      <c r="UPM12075" s="18" t="s">
        <v>9</v>
      </c>
      <c r="UPN12075" s="18" t="s">
        <v>9</v>
      </c>
      <c r="UPO12075" s="18" t="s">
        <v>9</v>
      </c>
      <c r="UPP12075" s="18" t="s">
        <v>9</v>
      </c>
      <c r="UPQ12075" s="18" t="s">
        <v>9</v>
      </c>
      <c r="UPR12075" s="18" t="s">
        <v>9</v>
      </c>
      <c r="UPS12075" s="18" t="s">
        <v>9</v>
      </c>
      <c r="UPT12075" s="18" t="s">
        <v>9</v>
      </c>
      <c r="UPU12075" s="18" t="s">
        <v>9</v>
      </c>
      <c r="UPV12075" s="18" t="s">
        <v>9</v>
      </c>
      <c r="UPW12075" s="18" t="s">
        <v>9</v>
      </c>
      <c r="UPX12075" s="18" t="s">
        <v>9</v>
      </c>
      <c r="UPY12075" s="18" t="s">
        <v>9</v>
      </c>
      <c r="UPZ12075" s="18" t="s">
        <v>9</v>
      </c>
      <c r="UQA12075" s="18" t="s">
        <v>9</v>
      </c>
      <c r="UQB12075" s="18" t="s">
        <v>9</v>
      </c>
      <c r="UQC12075" s="18" t="s">
        <v>9</v>
      </c>
      <c r="UQD12075" s="18" t="s">
        <v>9</v>
      </c>
      <c r="UQE12075" s="18" t="s">
        <v>9</v>
      </c>
      <c r="UQF12075" s="18" t="s">
        <v>9</v>
      </c>
      <c r="UQG12075" s="18" t="s">
        <v>9</v>
      </c>
      <c r="UQH12075" s="18" t="s">
        <v>9</v>
      </c>
      <c r="UQI12075" s="18" t="s">
        <v>9</v>
      </c>
      <c r="UQJ12075" s="18" t="s">
        <v>9</v>
      </c>
      <c r="UQK12075" s="18" t="s">
        <v>9</v>
      </c>
      <c r="UQL12075" s="18" t="s">
        <v>9</v>
      </c>
      <c r="UQM12075" s="18" t="s">
        <v>9</v>
      </c>
      <c r="UQN12075" s="18" t="s">
        <v>9</v>
      </c>
      <c r="UQO12075" s="18" t="s">
        <v>9</v>
      </c>
      <c r="UQP12075" s="18" t="s">
        <v>9</v>
      </c>
      <c r="UQQ12075" s="18" t="s">
        <v>9</v>
      </c>
      <c r="UQR12075" s="18" t="s">
        <v>9</v>
      </c>
      <c r="UQS12075" s="18" t="s">
        <v>9</v>
      </c>
      <c r="UQT12075" s="18" t="s">
        <v>9</v>
      </c>
      <c r="UQU12075" s="18" t="s">
        <v>9</v>
      </c>
      <c r="UQV12075" s="18" t="s">
        <v>9</v>
      </c>
      <c r="UQW12075" s="18" t="s">
        <v>9</v>
      </c>
      <c r="UQX12075" s="18" t="s">
        <v>9</v>
      </c>
      <c r="UQY12075" s="18" t="s">
        <v>9</v>
      </c>
      <c r="UQZ12075" s="18" t="s">
        <v>9</v>
      </c>
      <c r="URA12075" s="18" t="s">
        <v>9</v>
      </c>
      <c r="URB12075" s="18" t="s">
        <v>9</v>
      </c>
      <c r="URC12075" s="18" t="s">
        <v>9</v>
      </c>
      <c r="URD12075" s="18" t="s">
        <v>9</v>
      </c>
      <c r="URE12075" s="18" t="s">
        <v>9</v>
      </c>
      <c r="URF12075" s="18" t="s">
        <v>9</v>
      </c>
      <c r="URG12075" s="18" t="s">
        <v>9</v>
      </c>
      <c r="URH12075" s="18" t="s">
        <v>9</v>
      </c>
      <c r="URI12075" s="18" t="s">
        <v>9</v>
      </c>
      <c r="URJ12075" s="18" t="s">
        <v>9</v>
      </c>
      <c r="URK12075" s="18" t="s">
        <v>9</v>
      </c>
      <c r="URL12075" s="18" t="s">
        <v>9</v>
      </c>
      <c r="URM12075" s="18" t="s">
        <v>9</v>
      </c>
      <c r="URN12075" s="18" t="s">
        <v>9</v>
      </c>
      <c r="URO12075" s="18" t="s">
        <v>9</v>
      </c>
      <c r="URP12075" s="18" t="s">
        <v>9</v>
      </c>
      <c r="URQ12075" s="18" t="s">
        <v>9</v>
      </c>
      <c r="URR12075" s="18" t="s">
        <v>9</v>
      </c>
      <c r="URS12075" s="18" t="s">
        <v>9</v>
      </c>
      <c r="URT12075" s="18" t="s">
        <v>9</v>
      </c>
      <c r="URU12075" s="18" t="s">
        <v>9</v>
      </c>
      <c r="URV12075" s="18" t="s">
        <v>9</v>
      </c>
      <c r="URW12075" s="18" t="s">
        <v>9</v>
      </c>
      <c r="URX12075" s="18" t="s">
        <v>9</v>
      </c>
      <c r="URY12075" s="18" t="s">
        <v>9</v>
      </c>
      <c r="URZ12075" s="18" t="s">
        <v>9</v>
      </c>
      <c r="USA12075" s="18" t="s">
        <v>9</v>
      </c>
      <c r="USB12075" s="18" t="s">
        <v>9</v>
      </c>
      <c r="USC12075" s="18" t="s">
        <v>9</v>
      </c>
      <c r="USD12075" s="18" t="s">
        <v>9</v>
      </c>
      <c r="USE12075" s="18" t="s">
        <v>9</v>
      </c>
      <c r="USF12075" s="18" t="s">
        <v>9</v>
      </c>
      <c r="USG12075" s="18" t="s">
        <v>9</v>
      </c>
      <c r="USH12075" s="18" t="s">
        <v>9</v>
      </c>
      <c r="USI12075" s="18" t="s">
        <v>9</v>
      </c>
      <c r="USJ12075" s="18" t="s">
        <v>9</v>
      </c>
      <c r="USK12075" s="18" t="s">
        <v>9</v>
      </c>
      <c r="USL12075" s="18" t="s">
        <v>9</v>
      </c>
      <c r="USM12075" s="18" t="s">
        <v>9</v>
      </c>
      <c r="USN12075" s="18" t="s">
        <v>9</v>
      </c>
      <c r="USO12075" s="18" t="s">
        <v>9</v>
      </c>
      <c r="USP12075" s="18" t="s">
        <v>9</v>
      </c>
      <c r="USQ12075" s="18" t="s">
        <v>9</v>
      </c>
      <c r="USR12075" s="18" t="s">
        <v>9</v>
      </c>
      <c r="USS12075" s="18" t="s">
        <v>9</v>
      </c>
      <c r="UST12075" s="18" t="s">
        <v>9</v>
      </c>
      <c r="USU12075" s="18" t="s">
        <v>9</v>
      </c>
      <c r="USV12075" s="18" t="s">
        <v>9</v>
      </c>
      <c r="USW12075" s="18" t="s">
        <v>9</v>
      </c>
      <c r="USX12075" s="18" t="s">
        <v>9</v>
      </c>
      <c r="USY12075" s="18" t="s">
        <v>9</v>
      </c>
      <c r="USZ12075" s="18" t="s">
        <v>9</v>
      </c>
      <c r="UTA12075" s="18" t="s">
        <v>9</v>
      </c>
      <c r="UTB12075" s="18" t="s">
        <v>9</v>
      </c>
      <c r="UTC12075" s="18" t="s">
        <v>9</v>
      </c>
      <c r="UTD12075" s="18" t="s">
        <v>9</v>
      </c>
      <c r="UTE12075" s="18" t="s">
        <v>9</v>
      </c>
      <c r="UTF12075" s="18" t="s">
        <v>9</v>
      </c>
      <c r="UTG12075" s="18" t="s">
        <v>9</v>
      </c>
      <c r="UTH12075" s="18" t="s">
        <v>9</v>
      </c>
      <c r="UTI12075" s="18" t="s">
        <v>9</v>
      </c>
      <c r="UTJ12075" s="18" t="s">
        <v>9</v>
      </c>
      <c r="UTK12075" s="18" t="s">
        <v>9</v>
      </c>
      <c r="UTL12075" s="18" t="s">
        <v>9</v>
      </c>
      <c r="UTM12075" s="18" t="s">
        <v>9</v>
      </c>
      <c r="UTN12075" s="18" t="s">
        <v>9</v>
      </c>
      <c r="UTO12075" s="18" t="s">
        <v>9</v>
      </c>
      <c r="UTP12075" s="18" t="s">
        <v>9</v>
      </c>
      <c r="UTQ12075" s="18" t="s">
        <v>9</v>
      </c>
      <c r="UTR12075" s="18" t="s">
        <v>9</v>
      </c>
      <c r="UTS12075" s="18" t="s">
        <v>9</v>
      </c>
      <c r="UTT12075" s="18" t="s">
        <v>9</v>
      </c>
      <c r="UTU12075" s="18" t="s">
        <v>9</v>
      </c>
      <c r="UTV12075" s="18" t="s">
        <v>9</v>
      </c>
      <c r="UTW12075" s="18" t="s">
        <v>9</v>
      </c>
      <c r="UTX12075" s="18" t="s">
        <v>9</v>
      </c>
      <c r="UTY12075" s="18" t="s">
        <v>9</v>
      </c>
      <c r="UTZ12075" s="18" t="s">
        <v>9</v>
      </c>
      <c r="UUA12075" s="18" t="s">
        <v>9</v>
      </c>
      <c r="UUB12075" s="18" t="s">
        <v>9</v>
      </c>
      <c r="UUC12075" s="18" t="s">
        <v>9</v>
      </c>
      <c r="UUD12075" s="18" t="s">
        <v>9</v>
      </c>
      <c r="UUE12075" s="18" t="s">
        <v>9</v>
      </c>
      <c r="UUF12075" s="18" t="s">
        <v>9</v>
      </c>
      <c r="UUG12075" s="18" t="s">
        <v>9</v>
      </c>
      <c r="UUH12075" s="18" t="s">
        <v>9</v>
      </c>
      <c r="UUI12075" s="18" t="s">
        <v>9</v>
      </c>
      <c r="UUJ12075" s="18" t="s">
        <v>9</v>
      </c>
      <c r="UUK12075" s="18" t="s">
        <v>9</v>
      </c>
      <c r="UUL12075" s="18" t="s">
        <v>9</v>
      </c>
      <c r="UUM12075" s="18" t="s">
        <v>9</v>
      </c>
      <c r="UUN12075" s="18" t="s">
        <v>9</v>
      </c>
      <c r="UUO12075" s="18" t="s">
        <v>9</v>
      </c>
      <c r="UUP12075" s="18" t="s">
        <v>9</v>
      </c>
      <c r="UUQ12075" s="18" t="s">
        <v>9</v>
      </c>
      <c r="UUR12075" s="18" t="s">
        <v>9</v>
      </c>
      <c r="UUS12075" s="18" t="s">
        <v>9</v>
      </c>
      <c r="UUT12075" s="18" t="s">
        <v>9</v>
      </c>
      <c r="UUU12075" s="18" t="s">
        <v>9</v>
      </c>
      <c r="UUV12075" s="18" t="s">
        <v>9</v>
      </c>
      <c r="UUW12075" s="18" t="s">
        <v>9</v>
      </c>
      <c r="UUX12075" s="18" t="s">
        <v>9</v>
      </c>
      <c r="UUY12075" s="18" t="s">
        <v>9</v>
      </c>
      <c r="UUZ12075" s="18" t="s">
        <v>9</v>
      </c>
      <c r="UVA12075" s="18" t="s">
        <v>9</v>
      </c>
      <c r="UVB12075" s="18" t="s">
        <v>9</v>
      </c>
      <c r="UVC12075" s="18" t="s">
        <v>9</v>
      </c>
      <c r="UVD12075" s="18" t="s">
        <v>9</v>
      </c>
      <c r="UVE12075" s="18" t="s">
        <v>9</v>
      </c>
      <c r="UVF12075" s="18" t="s">
        <v>9</v>
      </c>
      <c r="UVG12075" s="18" t="s">
        <v>9</v>
      </c>
      <c r="UVH12075" s="18" t="s">
        <v>9</v>
      </c>
      <c r="UVI12075" s="18" t="s">
        <v>9</v>
      </c>
      <c r="UVJ12075" s="18" t="s">
        <v>9</v>
      </c>
      <c r="UVK12075" s="18" t="s">
        <v>9</v>
      </c>
      <c r="UVL12075" s="18" t="s">
        <v>9</v>
      </c>
      <c r="UVM12075" s="18" t="s">
        <v>9</v>
      </c>
      <c r="UVN12075" s="18" t="s">
        <v>9</v>
      </c>
      <c r="UVO12075" s="18" t="s">
        <v>9</v>
      </c>
      <c r="UVP12075" s="18" t="s">
        <v>9</v>
      </c>
      <c r="UVQ12075" s="18" t="s">
        <v>9</v>
      </c>
      <c r="UVR12075" s="18" t="s">
        <v>9</v>
      </c>
      <c r="UVS12075" s="18" t="s">
        <v>9</v>
      </c>
      <c r="UVT12075" s="18" t="s">
        <v>9</v>
      </c>
      <c r="UVU12075" s="18" t="s">
        <v>9</v>
      </c>
      <c r="UVV12075" s="18" t="s">
        <v>9</v>
      </c>
      <c r="UVW12075" s="18" t="s">
        <v>9</v>
      </c>
      <c r="UVX12075" s="18" t="s">
        <v>9</v>
      </c>
      <c r="UVY12075" s="18" t="s">
        <v>9</v>
      </c>
      <c r="UVZ12075" s="18" t="s">
        <v>9</v>
      </c>
      <c r="UWA12075" s="18" t="s">
        <v>9</v>
      </c>
      <c r="UWB12075" s="18" t="s">
        <v>9</v>
      </c>
      <c r="UWC12075" s="18" t="s">
        <v>9</v>
      </c>
      <c r="UWD12075" s="18" t="s">
        <v>9</v>
      </c>
      <c r="UWE12075" s="18" t="s">
        <v>9</v>
      </c>
      <c r="UWF12075" s="18" t="s">
        <v>9</v>
      </c>
      <c r="UWG12075" s="18" t="s">
        <v>9</v>
      </c>
      <c r="UWH12075" s="18" t="s">
        <v>9</v>
      </c>
      <c r="UWI12075" s="18" t="s">
        <v>9</v>
      </c>
      <c r="UWJ12075" s="18" t="s">
        <v>9</v>
      </c>
      <c r="UWK12075" s="18" t="s">
        <v>9</v>
      </c>
      <c r="UWL12075" s="18" t="s">
        <v>9</v>
      </c>
      <c r="UWM12075" s="18" t="s">
        <v>9</v>
      </c>
      <c r="UWN12075" s="18" t="s">
        <v>9</v>
      </c>
      <c r="UWO12075" s="18" t="s">
        <v>9</v>
      </c>
      <c r="UWP12075" s="18" t="s">
        <v>9</v>
      </c>
      <c r="UWQ12075" s="18" t="s">
        <v>9</v>
      </c>
      <c r="UWR12075" s="18" t="s">
        <v>9</v>
      </c>
      <c r="UWS12075" s="18" t="s">
        <v>9</v>
      </c>
      <c r="UWT12075" s="18" t="s">
        <v>9</v>
      </c>
      <c r="UWU12075" s="18" t="s">
        <v>9</v>
      </c>
      <c r="UWV12075" s="18" t="s">
        <v>9</v>
      </c>
      <c r="UWW12075" s="18" t="s">
        <v>9</v>
      </c>
      <c r="UWX12075" s="18" t="s">
        <v>9</v>
      </c>
      <c r="UWY12075" s="18" t="s">
        <v>9</v>
      </c>
      <c r="UWZ12075" s="18" t="s">
        <v>9</v>
      </c>
      <c r="UXA12075" s="18" t="s">
        <v>9</v>
      </c>
      <c r="UXB12075" s="18" t="s">
        <v>9</v>
      </c>
      <c r="UXC12075" s="18" t="s">
        <v>9</v>
      </c>
      <c r="UXD12075" s="18" t="s">
        <v>9</v>
      </c>
      <c r="UXE12075" s="18" t="s">
        <v>9</v>
      </c>
      <c r="UXF12075" s="18" t="s">
        <v>9</v>
      </c>
      <c r="UXG12075" s="18" t="s">
        <v>9</v>
      </c>
      <c r="UXH12075" s="18" t="s">
        <v>9</v>
      </c>
      <c r="UXI12075" s="18" t="s">
        <v>9</v>
      </c>
      <c r="UXJ12075" s="18" t="s">
        <v>9</v>
      </c>
      <c r="UXK12075" s="18" t="s">
        <v>9</v>
      </c>
      <c r="UXL12075" s="18" t="s">
        <v>9</v>
      </c>
      <c r="UXM12075" s="18" t="s">
        <v>9</v>
      </c>
      <c r="UXN12075" s="18" t="s">
        <v>9</v>
      </c>
      <c r="UXO12075" s="18" t="s">
        <v>9</v>
      </c>
      <c r="UXP12075" s="18" t="s">
        <v>9</v>
      </c>
      <c r="UXQ12075" s="18" t="s">
        <v>9</v>
      </c>
      <c r="UXR12075" s="18" t="s">
        <v>9</v>
      </c>
      <c r="UXS12075" s="18" t="s">
        <v>9</v>
      </c>
      <c r="UXT12075" s="18" t="s">
        <v>9</v>
      </c>
      <c r="UXU12075" s="18" t="s">
        <v>9</v>
      </c>
      <c r="UXV12075" s="18" t="s">
        <v>9</v>
      </c>
      <c r="UXW12075" s="18" t="s">
        <v>9</v>
      </c>
      <c r="UXX12075" s="18" t="s">
        <v>9</v>
      </c>
      <c r="UXY12075" s="18" t="s">
        <v>9</v>
      </c>
      <c r="UXZ12075" s="18" t="s">
        <v>9</v>
      </c>
      <c r="UYA12075" s="18" t="s">
        <v>9</v>
      </c>
      <c r="UYB12075" s="18" t="s">
        <v>9</v>
      </c>
      <c r="UYC12075" s="18" t="s">
        <v>9</v>
      </c>
      <c r="UYD12075" s="18" t="s">
        <v>9</v>
      </c>
      <c r="UYE12075" s="18" t="s">
        <v>9</v>
      </c>
      <c r="UYF12075" s="18" t="s">
        <v>9</v>
      </c>
      <c r="UYG12075" s="18" t="s">
        <v>9</v>
      </c>
      <c r="UYH12075" s="18" t="s">
        <v>9</v>
      </c>
      <c r="UYI12075" s="18" t="s">
        <v>9</v>
      </c>
      <c r="UYJ12075" s="18" t="s">
        <v>9</v>
      </c>
      <c r="UYK12075" s="18" t="s">
        <v>9</v>
      </c>
      <c r="UYL12075" s="18" t="s">
        <v>9</v>
      </c>
      <c r="UYM12075" s="18" t="s">
        <v>9</v>
      </c>
      <c r="UYN12075" s="18" t="s">
        <v>9</v>
      </c>
      <c r="UYO12075" s="18" t="s">
        <v>9</v>
      </c>
      <c r="UYP12075" s="18" t="s">
        <v>9</v>
      </c>
      <c r="UYQ12075" s="18" t="s">
        <v>9</v>
      </c>
      <c r="UYR12075" s="18" t="s">
        <v>9</v>
      </c>
      <c r="UYS12075" s="18" t="s">
        <v>9</v>
      </c>
      <c r="UYT12075" s="18" t="s">
        <v>9</v>
      </c>
      <c r="UYU12075" s="18" t="s">
        <v>9</v>
      </c>
      <c r="UYV12075" s="18" t="s">
        <v>9</v>
      </c>
      <c r="UYW12075" s="18" t="s">
        <v>9</v>
      </c>
      <c r="UYX12075" s="18" t="s">
        <v>9</v>
      </c>
      <c r="UYY12075" s="18" t="s">
        <v>9</v>
      </c>
      <c r="UYZ12075" s="18" t="s">
        <v>9</v>
      </c>
      <c r="UZA12075" s="18" t="s">
        <v>9</v>
      </c>
      <c r="UZB12075" s="18" t="s">
        <v>9</v>
      </c>
      <c r="UZC12075" s="18" t="s">
        <v>9</v>
      </c>
      <c r="UZD12075" s="18" t="s">
        <v>9</v>
      </c>
      <c r="UZE12075" s="18" t="s">
        <v>9</v>
      </c>
      <c r="UZF12075" s="18" t="s">
        <v>9</v>
      </c>
      <c r="UZG12075" s="18" t="s">
        <v>9</v>
      </c>
      <c r="UZH12075" s="18" t="s">
        <v>9</v>
      </c>
      <c r="UZI12075" s="18" t="s">
        <v>9</v>
      </c>
      <c r="UZJ12075" s="18" t="s">
        <v>9</v>
      </c>
      <c r="UZK12075" s="18" t="s">
        <v>9</v>
      </c>
      <c r="UZL12075" s="18" t="s">
        <v>9</v>
      </c>
      <c r="UZM12075" s="18" t="s">
        <v>9</v>
      </c>
      <c r="UZN12075" s="18" t="s">
        <v>9</v>
      </c>
      <c r="UZO12075" s="18" t="s">
        <v>9</v>
      </c>
      <c r="UZP12075" s="18" t="s">
        <v>9</v>
      </c>
      <c r="UZQ12075" s="18" t="s">
        <v>9</v>
      </c>
      <c r="UZR12075" s="18" t="s">
        <v>9</v>
      </c>
      <c r="UZS12075" s="18" t="s">
        <v>9</v>
      </c>
      <c r="UZT12075" s="18" t="s">
        <v>9</v>
      </c>
      <c r="UZU12075" s="18" t="s">
        <v>9</v>
      </c>
      <c r="UZV12075" s="18" t="s">
        <v>9</v>
      </c>
      <c r="UZW12075" s="18" t="s">
        <v>9</v>
      </c>
      <c r="UZX12075" s="18" t="s">
        <v>9</v>
      </c>
      <c r="UZY12075" s="18" t="s">
        <v>9</v>
      </c>
      <c r="UZZ12075" s="18" t="s">
        <v>9</v>
      </c>
      <c r="VAA12075" s="18" t="s">
        <v>9</v>
      </c>
      <c r="VAB12075" s="18" t="s">
        <v>9</v>
      </c>
      <c r="VAC12075" s="18" t="s">
        <v>9</v>
      </c>
      <c r="VAD12075" s="18" t="s">
        <v>9</v>
      </c>
      <c r="VAE12075" s="18" t="s">
        <v>9</v>
      </c>
      <c r="VAF12075" s="18" t="s">
        <v>9</v>
      </c>
      <c r="VAG12075" s="18" t="s">
        <v>9</v>
      </c>
      <c r="VAH12075" s="18" t="s">
        <v>9</v>
      </c>
      <c r="VAI12075" s="18" t="s">
        <v>9</v>
      </c>
      <c r="VAJ12075" s="18" t="s">
        <v>9</v>
      </c>
      <c r="VAK12075" s="18" t="s">
        <v>9</v>
      </c>
      <c r="VAL12075" s="18" t="s">
        <v>9</v>
      </c>
      <c r="VAM12075" s="18" t="s">
        <v>9</v>
      </c>
      <c r="VAN12075" s="18" t="s">
        <v>9</v>
      </c>
      <c r="VAO12075" s="18" t="s">
        <v>9</v>
      </c>
      <c r="VAP12075" s="18" t="s">
        <v>9</v>
      </c>
      <c r="VAQ12075" s="18" t="s">
        <v>9</v>
      </c>
      <c r="VAR12075" s="18" t="s">
        <v>9</v>
      </c>
      <c r="VAS12075" s="18" t="s">
        <v>9</v>
      </c>
      <c r="VAT12075" s="18" t="s">
        <v>9</v>
      </c>
      <c r="VAU12075" s="18" t="s">
        <v>9</v>
      </c>
      <c r="VAV12075" s="18" t="s">
        <v>9</v>
      </c>
      <c r="VAW12075" s="18" t="s">
        <v>9</v>
      </c>
      <c r="VAX12075" s="18" t="s">
        <v>9</v>
      </c>
      <c r="VAY12075" s="18" t="s">
        <v>9</v>
      </c>
      <c r="VAZ12075" s="18" t="s">
        <v>9</v>
      </c>
      <c r="VBA12075" s="18" t="s">
        <v>9</v>
      </c>
      <c r="VBB12075" s="18" t="s">
        <v>9</v>
      </c>
      <c r="VBC12075" s="18" t="s">
        <v>9</v>
      </c>
      <c r="VBD12075" s="18" t="s">
        <v>9</v>
      </c>
      <c r="VBE12075" s="18" t="s">
        <v>9</v>
      </c>
      <c r="VBF12075" s="18" t="s">
        <v>9</v>
      </c>
      <c r="VBG12075" s="18" t="s">
        <v>9</v>
      </c>
      <c r="VBH12075" s="18" t="s">
        <v>9</v>
      </c>
      <c r="VBI12075" s="18" t="s">
        <v>9</v>
      </c>
      <c r="VBJ12075" s="18" t="s">
        <v>9</v>
      </c>
      <c r="VBK12075" s="18" t="s">
        <v>9</v>
      </c>
      <c r="VBL12075" s="18" t="s">
        <v>9</v>
      </c>
      <c r="VBM12075" s="18" t="s">
        <v>9</v>
      </c>
      <c r="VBN12075" s="18" t="s">
        <v>9</v>
      </c>
      <c r="VBO12075" s="18" t="s">
        <v>9</v>
      </c>
      <c r="VBP12075" s="18" t="s">
        <v>9</v>
      </c>
      <c r="VBQ12075" s="18" t="s">
        <v>9</v>
      </c>
      <c r="VBR12075" s="18" t="s">
        <v>9</v>
      </c>
      <c r="VBS12075" s="18" t="s">
        <v>9</v>
      </c>
      <c r="VBT12075" s="18" t="s">
        <v>9</v>
      </c>
      <c r="VBU12075" s="18" t="s">
        <v>9</v>
      </c>
      <c r="VBV12075" s="18" t="s">
        <v>9</v>
      </c>
      <c r="VBW12075" s="18" t="s">
        <v>9</v>
      </c>
      <c r="VBX12075" s="18" t="s">
        <v>9</v>
      </c>
      <c r="VBY12075" s="18" t="s">
        <v>9</v>
      </c>
      <c r="VBZ12075" s="18" t="s">
        <v>9</v>
      </c>
      <c r="VCA12075" s="18" t="s">
        <v>9</v>
      </c>
      <c r="VCB12075" s="18" t="s">
        <v>9</v>
      </c>
      <c r="VCC12075" s="18" t="s">
        <v>9</v>
      </c>
      <c r="VCD12075" s="18" t="s">
        <v>9</v>
      </c>
      <c r="VCE12075" s="18" t="s">
        <v>9</v>
      </c>
      <c r="VCF12075" s="18" t="s">
        <v>9</v>
      </c>
      <c r="VCG12075" s="18" t="s">
        <v>9</v>
      </c>
      <c r="VCH12075" s="18" t="s">
        <v>9</v>
      </c>
      <c r="VCI12075" s="18" t="s">
        <v>9</v>
      </c>
      <c r="VCJ12075" s="18" t="s">
        <v>9</v>
      </c>
      <c r="VCK12075" s="18" t="s">
        <v>9</v>
      </c>
      <c r="VCL12075" s="18" t="s">
        <v>9</v>
      </c>
      <c r="VCM12075" s="18" t="s">
        <v>9</v>
      </c>
      <c r="VCN12075" s="18" t="s">
        <v>9</v>
      </c>
      <c r="VCO12075" s="18" t="s">
        <v>9</v>
      </c>
      <c r="VCP12075" s="18" t="s">
        <v>9</v>
      </c>
      <c r="VCQ12075" s="18" t="s">
        <v>9</v>
      </c>
      <c r="VCR12075" s="18" t="s">
        <v>9</v>
      </c>
      <c r="VCS12075" s="18" t="s">
        <v>9</v>
      </c>
      <c r="VCT12075" s="18" t="s">
        <v>9</v>
      </c>
      <c r="VCU12075" s="18" t="s">
        <v>9</v>
      </c>
      <c r="VCV12075" s="18" t="s">
        <v>9</v>
      </c>
      <c r="VCW12075" s="18" t="s">
        <v>9</v>
      </c>
      <c r="VCX12075" s="18" t="s">
        <v>9</v>
      </c>
      <c r="VCY12075" s="18" t="s">
        <v>9</v>
      </c>
      <c r="VCZ12075" s="18" t="s">
        <v>9</v>
      </c>
      <c r="VDA12075" s="18" t="s">
        <v>9</v>
      </c>
      <c r="VDB12075" s="18" t="s">
        <v>9</v>
      </c>
      <c r="VDC12075" s="18" t="s">
        <v>9</v>
      </c>
      <c r="VDD12075" s="18" t="s">
        <v>9</v>
      </c>
      <c r="VDE12075" s="18" t="s">
        <v>9</v>
      </c>
      <c r="VDF12075" s="18" t="s">
        <v>9</v>
      </c>
      <c r="VDG12075" s="18" t="s">
        <v>9</v>
      </c>
      <c r="VDH12075" s="18" t="s">
        <v>9</v>
      </c>
      <c r="VDI12075" s="18" t="s">
        <v>9</v>
      </c>
      <c r="VDJ12075" s="18" t="s">
        <v>9</v>
      </c>
      <c r="VDK12075" s="18" t="s">
        <v>9</v>
      </c>
      <c r="VDL12075" s="18" t="s">
        <v>9</v>
      </c>
      <c r="VDM12075" s="18" t="s">
        <v>9</v>
      </c>
      <c r="VDN12075" s="18" t="s">
        <v>9</v>
      </c>
      <c r="VDO12075" s="18" t="s">
        <v>9</v>
      </c>
      <c r="VDP12075" s="18" t="s">
        <v>9</v>
      </c>
      <c r="VDQ12075" s="18" t="s">
        <v>9</v>
      </c>
      <c r="VDR12075" s="18" t="s">
        <v>9</v>
      </c>
      <c r="VDS12075" s="18" t="s">
        <v>9</v>
      </c>
      <c r="VDT12075" s="18" t="s">
        <v>9</v>
      </c>
      <c r="VDU12075" s="18" t="s">
        <v>9</v>
      </c>
      <c r="VDV12075" s="18" t="s">
        <v>9</v>
      </c>
      <c r="VDW12075" s="18" t="s">
        <v>9</v>
      </c>
      <c r="VDX12075" s="18" t="s">
        <v>9</v>
      </c>
      <c r="VDY12075" s="18" t="s">
        <v>9</v>
      </c>
      <c r="VDZ12075" s="18" t="s">
        <v>9</v>
      </c>
      <c r="VEA12075" s="18" t="s">
        <v>9</v>
      </c>
      <c r="VEB12075" s="18" t="s">
        <v>9</v>
      </c>
      <c r="VEC12075" s="18" t="s">
        <v>9</v>
      </c>
      <c r="VED12075" s="18" t="s">
        <v>9</v>
      </c>
      <c r="VEE12075" s="18" t="s">
        <v>9</v>
      </c>
      <c r="VEF12075" s="18" t="s">
        <v>9</v>
      </c>
      <c r="VEG12075" s="18" t="s">
        <v>9</v>
      </c>
      <c r="VEH12075" s="18" t="s">
        <v>9</v>
      </c>
      <c r="VEI12075" s="18" t="s">
        <v>9</v>
      </c>
      <c r="VEJ12075" s="18" t="s">
        <v>9</v>
      </c>
      <c r="VEK12075" s="18" t="s">
        <v>9</v>
      </c>
      <c r="VEL12075" s="18" t="s">
        <v>9</v>
      </c>
      <c r="VEM12075" s="18" t="s">
        <v>9</v>
      </c>
      <c r="VEN12075" s="18" t="s">
        <v>9</v>
      </c>
      <c r="VEO12075" s="18" t="s">
        <v>9</v>
      </c>
      <c r="VEP12075" s="18" t="s">
        <v>9</v>
      </c>
      <c r="VEQ12075" s="18" t="s">
        <v>9</v>
      </c>
      <c r="VER12075" s="18" t="s">
        <v>9</v>
      </c>
      <c r="VES12075" s="18" t="s">
        <v>9</v>
      </c>
      <c r="VET12075" s="18" t="s">
        <v>9</v>
      </c>
      <c r="VEU12075" s="18" t="s">
        <v>9</v>
      </c>
      <c r="VEV12075" s="18" t="s">
        <v>9</v>
      </c>
      <c r="VEW12075" s="18" t="s">
        <v>9</v>
      </c>
      <c r="VEX12075" s="18" t="s">
        <v>9</v>
      </c>
      <c r="VEY12075" s="18" t="s">
        <v>9</v>
      </c>
      <c r="VEZ12075" s="18" t="s">
        <v>9</v>
      </c>
      <c r="VFA12075" s="18" t="s">
        <v>9</v>
      </c>
      <c r="VFB12075" s="18" t="s">
        <v>9</v>
      </c>
      <c r="VFC12075" s="18" t="s">
        <v>9</v>
      </c>
      <c r="VFD12075" s="18" t="s">
        <v>9</v>
      </c>
      <c r="VFE12075" s="18" t="s">
        <v>9</v>
      </c>
      <c r="VFF12075" s="18" t="s">
        <v>9</v>
      </c>
      <c r="VFG12075" s="18" t="s">
        <v>9</v>
      </c>
      <c r="VFH12075" s="18" t="s">
        <v>9</v>
      </c>
      <c r="VFI12075" s="18" t="s">
        <v>9</v>
      </c>
      <c r="VFJ12075" s="18" t="s">
        <v>9</v>
      </c>
      <c r="VFK12075" s="18" t="s">
        <v>9</v>
      </c>
      <c r="VFL12075" s="18" t="s">
        <v>9</v>
      </c>
      <c r="VFM12075" s="18" t="s">
        <v>9</v>
      </c>
      <c r="VFN12075" s="18" t="s">
        <v>9</v>
      </c>
      <c r="VFO12075" s="18" t="s">
        <v>9</v>
      </c>
      <c r="VFP12075" s="18" t="s">
        <v>9</v>
      </c>
      <c r="VFQ12075" s="18" t="s">
        <v>9</v>
      </c>
      <c r="VFR12075" s="18" t="s">
        <v>9</v>
      </c>
      <c r="VFS12075" s="18" t="s">
        <v>9</v>
      </c>
      <c r="VFT12075" s="18" t="s">
        <v>9</v>
      </c>
      <c r="VFU12075" s="18" t="s">
        <v>9</v>
      </c>
      <c r="VFV12075" s="18" t="s">
        <v>9</v>
      </c>
      <c r="VFW12075" s="18" t="s">
        <v>9</v>
      </c>
      <c r="VFX12075" s="18" t="s">
        <v>9</v>
      </c>
      <c r="VFY12075" s="18" t="s">
        <v>9</v>
      </c>
      <c r="VFZ12075" s="18" t="s">
        <v>9</v>
      </c>
      <c r="VGA12075" s="18" t="s">
        <v>9</v>
      </c>
      <c r="VGB12075" s="18" t="s">
        <v>9</v>
      </c>
      <c r="VGC12075" s="18" t="s">
        <v>9</v>
      </c>
      <c r="VGD12075" s="18" t="s">
        <v>9</v>
      </c>
      <c r="VGE12075" s="18" t="s">
        <v>9</v>
      </c>
      <c r="VGF12075" s="18" t="s">
        <v>9</v>
      </c>
      <c r="VGG12075" s="18" t="s">
        <v>9</v>
      </c>
      <c r="VGH12075" s="18" t="s">
        <v>9</v>
      </c>
      <c r="VGI12075" s="18" t="s">
        <v>9</v>
      </c>
      <c r="VGJ12075" s="18" t="s">
        <v>9</v>
      </c>
      <c r="VGK12075" s="18" t="s">
        <v>9</v>
      </c>
      <c r="VGL12075" s="18" t="s">
        <v>9</v>
      </c>
      <c r="VGM12075" s="18" t="s">
        <v>9</v>
      </c>
      <c r="VGN12075" s="18" t="s">
        <v>9</v>
      </c>
      <c r="VGO12075" s="18" t="s">
        <v>9</v>
      </c>
      <c r="VGP12075" s="18" t="s">
        <v>9</v>
      </c>
      <c r="VGQ12075" s="18" t="s">
        <v>9</v>
      </c>
      <c r="VGR12075" s="18" t="s">
        <v>9</v>
      </c>
      <c r="VGS12075" s="18" t="s">
        <v>9</v>
      </c>
      <c r="VGT12075" s="18" t="s">
        <v>9</v>
      </c>
      <c r="VGU12075" s="18" t="s">
        <v>9</v>
      </c>
      <c r="VGV12075" s="18" t="s">
        <v>9</v>
      </c>
      <c r="VGW12075" s="18" t="s">
        <v>9</v>
      </c>
      <c r="VGX12075" s="18" t="s">
        <v>9</v>
      </c>
      <c r="VGY12075" s="18" t="s">
        <v>9</v>
      </c>
      <c r="VGZ12075" s="18" t="s">
        <v>9</v>
      </c>
      <c r="VHA12075" s="18" t="s">
        <v>9</v>
      </c>
      <c r="VHB12075" s="18" t="s">
        <v>9</v>
      </c>
      <c r="VHC12075" s="18" t="s">
        <v>9</v>
      </c>
      <c r="VHD12075" s="18" t="s">
        <v>9</v>
      </c>
      <c r="VHE12075" s="18" t="s">
        <v>9</v>
      </c>
      <c r="VHF12075" s="18" t="s">
        <v>9</v>
      </c>
      <c r="VHG12075" s="18" t="s">
        <v>9</v>
      </c>
      <c r="VHH12075" s="18" t="s">
        <v>9</v>
      </c>
      <c r="VHI12075" s="18" t="s">
        <v>9</v>
      </c>
      <c r="VHJ12075" s="18" t="s">
        <v>9</v>
      </c>
      <c r="VHK12075" s="18" t="s">
        <v>9</v>
      </c>
      <c r="VHL12075" s="18" t="s">
        <v>9</v>
      </c>
      <c r="VHM12075" s="18" t="s">
        <v>9</v>
      </c>
      <c r="VHN12075" s="18" t="s">
        <v>9</v>
      </c>
      <c r="VHO12075" s="18" t="s">
        <v>9</v>
      </c>
      <c r="VHP12075" s="18" t="s">
        <v>9</v>
      </c>
      <c r="VHQ12075" s="18" t="s">
        <v>9</v>
      </c>
      <c r="VHR12075" s="18" t="s">
        <v>9</v>
      </c>
      <c r="VHS12075" s="18" t="s">
        <v>9</v>
      </c>
      <c r="VHT12075" s="18" t="s">
        <v>9</v>
      </c>
      <c r="VHU12075" s="18" t="s">
        <v>9</v>
      </c>
      <c r="VHV12075" s="18" t="s">
        <v>9</v>
      </c>
      <c r="VHW12075" s="18" t="s">
        <v>9</v>
      </c>
      <c r="VHX12075" s="18" t="s">
        <v>9</v>
      </c>
      <c r="VHY12075" s="18" t="s">
        <v>9</v>
      </c>
      <c r="VHZ12075" s="18" t="s">
        <v>9</v>
      </c>
      <c r="VIA12075" s="18" t="s">
        <v>9</v>
      </c>
      <c r="VIB12075" s="18" t="s">
        <v>9</v>
      </c>
      <c r="VIC12075" s="18" t="s">
        <v>9</v>
      </c>
      <c r="VID12075" s="18" t="s">
        <v>9</v>
      </c>
      <c r="VIE12075" s="18" t="s">
        <v>9</v>
      </c>
      <c r="VIF12075" s="18" t="s">
        <v>9</v>
      </c>
      <c r="VIG12075" s="18" t="s">
        <v>9</v>
      </c>
      <c r="VIH12075" s="18" t="s">
        <v>9</v>
      </c>
      <c r="VII12075" s="18" t="s">
        <v>9</v>
      </c>
      <c r="VIJ12075" s="18" t="s">
        <v>9</v>
      </c>
      <c r="VIK12075" s="18" t="s">
        <v>9</v>
      </c>
      <c r="VIL12075" s="18" t="s">
        <v>9</v>
      </c>
      <c r="VIM12075" s="18" t="s">
        <v>9</v>
      </c>
      <c r="VIN12075" s="18" t="s">
        <v>9</v>
      </c>
      <c r="VIO12075" s="18" t="s">
        <v>9</v>
      </c>
      <c r="VIP12075" s="18" t="s">
        <v>9</v>
      </c>
      <c r="VIQ12075" s="18" t="s">
        <v>9</v>
      </c>
      <c r="VIR12075" s="18" t="s">
        <v>9</v>
      </c>
      <c r="VIS12075" s="18" t="s">
        <v>9</v>
      </c>
      <c r="VIT12075" s="18" t="s">
        <v>9</v>
      </c>
      <c r="VIU12075" s="18" t="s">
        <v>9</v>
      </c>
      <c r="VIV12075" s="18" t="s">
        <v>9</v>
      </c>
      <c r="VIW12075" s="18" t="s">
        <v>9</v>
      </c>
      <c r="VIX12075" s="18" t="s">
        <v>9</v>
      </c>
      <c r="VIY12075" s="18" t="s">
        <v>9</v>
      </c>
      <c r="VIZ12075" s="18" t="s">
        <v>9</v>
      </c>
      <c r="VJA12075" s="18" t="s">
        <v>9</v>
      </c>
      <c r="VJB12075" s="18" t="s">
        <v>9</v>
      </c>
      <c r="VJC12075" s="18" t="s">
        <v>9</v>
      </c>
      <c r="VJD12075" s="18" t="s">
        <v>9</v>
      </c>
      <c r="VJE12075" s="18" t="s">
        <v>9</v>
      </c>
      <c r="VJF12075" s="18" t="s">
        <v>9</v>
      </c>
      <c r="VJG12075" s="18" t="s">
        <v>9</v>
      </c>
      <c r="VJH12075" s="18" t="s">
        <v>9</v>
      </c>
      <c r="VJI12075" s="18" t="s">
        <v>9</v>
      </c>
      <c r="VJJ12075" s="18" t="s">
        <v>9</v>
      </c>
      <c r="VJK12075" s="18" t="s">
        <v>9</v>
      </c>
      <c r="VJL12075" s="18" t="s">
        <v>9</v>
      </c>
      <c r="VJM12075" s="18" t="s">
        <v>9</v>
      </c>
      <c r="VJN12075" s="18" t="s">
        <v>9</v>
      </c>
      <c r="VJO12075" s="18" t="s">
        <v>9</v>
      </c>
      <c r="VJP12075" s="18" t="s">
        <v>9</v>
      </c>
      <c r="VJQ12075" s="18" t="s">
        <v>9</v>
      </c>
      <c r="VJR12075" s="18" t="s">
        <v>9</v>
      </c>
      <c r="VJS12075" s="18" t="s">
        <v>9</v>
      </c>
      <c r="VJT12075" s="18" t="s">
        <v>9</v>
      </c>
      <c r="VJU12075" s="18" t="s">
        <v>9</v>
      </c>
      <c r="VJV12075" s="18" t="s">
        <v>9</v>
      </c>
      <c r="VJW12075" s="18" t="s">
        <v>9</v>
      </c>
      <c r="VJX12075" s="18" t="s">
        <v>9</v>
      </c>
      <c r="VJY12075" s="18" t="s">
        <v>9</v>
      </c>
      <c r="VJZ12075" s="18" t="s">
        <v>9</v>
      </c>
      <c r="VKA12075" s="18" t="s">
        <v>9</v>
      </c>
      <c r="VKB12075" s="18" t="s">
        <v>9</v>
      </c>
      <c r="VKC12075" s="18" t="s">
        <v>9</v>
      </c>
      <c r="VKD12075" s="18" t="s">
        <v>9</v>
      </c>
      <c r="VKE12075" s="18" t="s">
        <v>9</v>
      </c>
      <c r="VKF12075" s="18" t="s">
        <v>9</v>
      </c>
      <c r="VKG12075" s="18" t="s">
        <v>9</v>
      </c>
      <c r="VKH12075" s="18" t="s">
        <v>9</v>
      </c>
      <c r="VKI12075" s="18" t="s">
        <v>9</v>
      </c>
      <c r="VKJ12075" s="18" t="s">
        <v>9</v>
      </c>
      <c r="VKK12075" s="18" t="s">
        <v>9</v>
      </c>
      <c r="VKL12075" s="18" t="s">
        <v>9</v>
      </c>
      <c r="VKM12075" s="18" t="s">
        <v>9</v>
      </c>
      <c r="VKN12075" s="18" t="s">
        <v>9</v>
      </c>
      <c r="VKO12075" s="18" t="s">
        <v>9</v>
      </c>
      <c r="VKP12075" s="18" t="s">
        <v>9</v>
      </c>
      <c r="VKQ12075" s="18" t="s">
        <v>9</v>
      </c>
      <c r="VKR12075" s="18" t="s">
        <v>9</v>
      </c>
      <c r="VKS12075" s="18" t="s">
        <v>9</v>
      </c>
      <c r="VKT12075" s="18" t="s">
        <v>9</v>
      </c>
      <c r="VKU12075" s="18" t="s">
        <v>9</v>
      </c>
      <c r="VKV12075" s="18" t="s">
        <v>9</v>
      </c>
      <c r="VKW12075" s="18" t="s">
        <v>9</v>
      </c>
      <c r="VKX12075" s="18" t="s">
        <v>9</v>
      </c>
      <c r="VKY12075" s="18" t="s">
        <v>9</v>
      </c>
      <c r="VKZ12075" s="18" t="s">
        <v>9</v>
      </c>
      <c r="VLA12075" s="18" t="s">
        <v>9</v>
      </c>
      <c r="VLB12075" s="18" t="s">
        <v>9</v>
      </c>
      <c r="VLC12075" s="18" t="s">
        <v>9</v>
      </c>
      <c r="VLD12075" s="18" t="s">
        <v>9</v>
      </c>
      <c r="VLE12075" s="18" t="s">
        <v>9</v>
      </c>
      <c r="VLF12075" s="18" t="s">
        <v>9</v>
      </c>
      <c r="VLG12075" s="18" t="s">
        <v>9</v>
      </c>
      <c r="VLH12075" s="18" t="s">
        <v>9</v>
      </c>
      <c r="VLI12075" s="18" t="s">
        <v>9</v>
      </c>
      <c r="VLJ12075" s="18" t="s">
        <v>9</v>
      </c>
      <c r="VLK12075" s="18" t="s">
        <v>9</v>
      </c>
      <c r="VLL12075" s="18" t="s">
        <v>9</v>
      </c>
      <c r="VLM12075" s="18" t="s">
        <v>9</v>
      </c>
      <c r="VLN12075" s="18" t="s">
        <v>9</v>
      </c>
      <c r="VLO12075" s="18" t="s">
        <v>9</v>
      </c>
      <c r="VLP12075" s="18" t="s">
        <v>9</v>
      </c>
      <c r="VLQ12075" s="18" t="s">
        <v>9</v>
      </c>
      <c r="VLR12075" s="18" t="s">
        <v>9</v>
      </c>
      <c r="VLS12075" s="18" t="s">
        <v>9</v>
      </c>
      <c r="VLT12075" s="18" t="s">
        <v>9</v>
      </c>
      <c r="VLU12075" s="18" t="s">
        <v>9</v>
      </c>
      <c r="VLV12075" s="18" t="s">
        <v>9</v>
      </c>
      <c r="VLW12075" s="18" t="s">
        <v>9</v>
      </c>
      <c r="VLX12075" s="18" t="s">
        <v>9</v>
      </c>
      <c r="VLY12075" s="18" t="s">
        <v>9</v>
      </c>
      <c r="VLZ12075" s="18" t="s">
        <v>9</v>
      </c>
      <c r="VMA12075" s="18" t="s">
        <v>9</v>
      </c>
      <c r="VMB12075" s="18" t="s">
        <v>9</v>
      </c>
      <c r="VMC12075" s="18" t="s">
        <v>9</v>
      </c>
      <c r="VMD12075" s="18" t="s">
        <v>9</v>
      </c>
      <c r="VME12075" s="18" t="s">
        <v>9</v>
      </c>
      <c r="VMF12075" s="18" t="s">
        <v>9</v>
      </c>
      <c r="VMG12075" s="18" t="s">
        <v>9</v>
      </c>
      <c r="VMH12075" s="18" t="s">
        <v>9</v>
      </c>
      <c r="VMI12075" s="18" t="s">
        <v>9</v>
      </c>
      <c r="VMJ12075" s="18" t="s">
        <v>9</v>
      </c>
      <c r="VMK12075" s="18" t="s">
        <v>9</v>
      </c>
      <c r="VML12075" s="18" t="s">
        <v>9</v>
      </c>
      <c r="VMM12075" s="18" t="s">
        <v>9</v>
      </c>
      <c r="VMN12075" s="18" t="s">
        <v>9</v>
      </c>
      <c r="VMO12075" s="18" t="s">
        <v>9</v>
      </c>
      <c r="VMP12075" s="18" t="s">
        <v>9</v>
      </c>
      <c r="VMQ12075" s="18" t="s">
        <v>9</v>
      </c>
      <c r="VMR12075" s="18" t="s">
        <v>9</v>
      </c>
      <c r="VMS12075" s="18" t="s">
        <v>9</v>
      </c>
      <c r="VMT12075" s="18" t="s">
        <v>9</v>
      </c>
      <c r="VMU12075" s="18" t="s">
        <v>9</v>
      </c>
      <c r="VMV12075" s="18" t="s">
        <v>9</v>
      </c>
      <c r="VMW12075" s="18" t="s">
        <v>9</v>
      </c>
      <c r="VMX12075" s="18" t="s">
        <v>9</v>
      </c>
      <c r="VMY12075" s="18" t="s">
        <v>9</v>
      </c>
      <c r="VMZ12075" s="18" t="s">
        <v>9</v>
      </c>
      <c r="VNA12075" s="18" t="s">
        <v>9</v>
      </c>
      <c r="VNB12075" s="18" t="s">
        <v>9</v>
      </c>
      <c r="VNC12075" s="18" t="s">
        <v>9</v>
      </c>
      <c r="VND12075" s="18" t="s">
        <v>9</v>
      </c>
      <c r="VNE12075" s="18" t="s">
        <v>9</v>
      </c>
      <c r="VNF12075" s="18" t="s">
        <v>9</v>
      </c>
      <c r="VNG12075" s="18" t="s">
        <v>9</v>
      </c>
      <c r="VNH12075" s="18" t="s">
        <v>9</v>
      </c>
      <c r="VNI12075" s="18" t="s">
        <v>9</v>
      </c>
      <c r="VNJ12075" s="18" t="s">
        <v>9</v>
      </c>
      <c r="VNK12075" s="18" t="s">
        <v>9</v>
      </c>
      <c r="VNL12075" s="18" t="s">
        <v>9</v>
      </c>
      <c r="VNM12075" s="18" t="s">
        <v>9</v>
      </c>
      <c r="VNN12075" s="18" t="s">
        <v>9</v>
      </c>
      <c r="VNO12075" s="18" t="s">
        <v>9</v>
      </c>
      <c r="VNP12075" s="18" t="s">
        <v>9</v>
      </c>
      <c r="VNQ12075" s="18" t="s">
        <v>9</v>
      </c>
      <c r="VNR12075" s="18" t="s">
        <v>9</v>
      </c>
      <c r="VNS12075" s="18" t="s">
        <v>9</v>
      </c>
      <c r="VNT12075" s="18" t="s">
        <v>9</v>
      </c>
      <c r="VNU12075" s="18" t="s">
        <v>9</v>
      </c>
      <c r="VNV12075" s="18" t="s">
        <v>9</v>
      </c>
      <c r="VNW12075" s="18" t="s">
        <v>9</v>
      </c>
      <c r="VNX12075" s="18" t="s">
        <v>9</v>
      </c>
      <c r="VNY12075" s="18" t="s">
        <v>9</v>
      </c>
      <c r="VNZ12075" s="18" t="s">
        <v>9</v>
      </c>
      <c r="VOA12075" s="18" t="s">
        <v>9</v>
      </c>
      <c r="VOB12075" s="18" t="s">
        <v>9</v>
      </c>
      <c r="VOC12075" s="18" t="s">
        <v>9</v>
      </c>
      <c r="VOD12075" s="18" t="s">
        <v>9</v>
      </c>
      <c r="VOE12075" s="18" t="s">
        <v>9</v>
      </c>
      <c r="VOF12075" s="18" t="s">
        <v>9</v>
      </c>
      <c r="VOG12075" s="18" t="s">
        <v>9</v>
      </c>
      <c r="VOH12075" s="18" t="s">
        <v>9</v>
      </c>
      <c r="VOI12075" s="18" t="s">
        <v>9</v>
      </c>
      <c r="VOJ12075" s="18" t="s">
        <v>9</v>
      </c>
      <c r="VOK12075" s="18" t="s">
        <v>9</v>
      </c>
      <c r="VOL12075" s="18" t="s">
        <v>9</v>
      </c>
      <c r="VOM12075" s="18" t="s">
        <v>9</v>
      </c>
      <c r="VON12075" s="18" t="s">
        <v>9</v>
      </c>
      <c r="VOO12075" s="18" t="s">
        <v>9</v>
      </c>
      <c r="VOP12075" s="18" t="s">
        <v>9</v>
      </c>
      <c r="VOQ12075" s="18" t="s">
        <v>9</v>
      </c>
      <c r="VOR12075" s="18" t="s">
        <v>9</v>
      </c>
      <c r="VOS12075" s="18" t="s">
        <v>9</v>
      </c>
      <c r="VOT12075" s="18" t="s">
        <v>9</v>
      </c>
      <c r="VOU12075" s="18" t="s">
        <v>9</v>
      </c>
      <c r="VOV12075" s="18" t="s">
        <v>9</v>
      </c>
      <c r="VOW12075" s="18" t="s">
        <v>9</v>
      </c>
      <c r="VOX12075" s="18" t="s">
        <v>9</v>
      </c>
      <c r="VOY12075" s="18" t="s">
        <v>9</v>
      </c>
      <c r="VOZ12075" s="18" t="s">
        <v>9</v>
      </c>
      <c r="VPA12075" s="18" t="s">
        <v>9</v>
      </c>
      <c r="VPB12075" s="18" t="s">
        <v>9</v>
      </c>
      <c r="VPC12075" s="18" t="s">
        <v>9</v>
      </c>
      <c r="VPD12075" s="18" t="s">
        <v>9</v>
      </c>
      <c r="VPE12075" s="18" t="s">
        <v>9</v>
      </c>
      <c r="VPF12075" s="18" t="s">
        <v>9</v>
      </c>
      <c r="VPG12075" s="18" t="s">
        <v>9</v>
      </c>
      <c r="VPH12075" s="18" t="s">
        <v>9</v>
      </c>
      <c r="VPI12075" s="18" t="s">
        <v>9</v>
      </c>
      <c r="VPJ12075" s="18" t="s">
        <v>9</v>
      </c>
      <c r="VPK12075" s="18" t="s">
        <v>9</v>
      </c>
      <c r="VPL12075" s="18" t="s">
        <v>9</v>
      </c>
      <c r="VPM12075" s="18" t="s">
        <v>9</v>
      </c>
      <c r="VPN12075" s="18" t="s">
        <v>9</v>
      </c>
      <c r="VPO12075" s="18" t="s">
        <v>9</v>
      </c>
      <c r="VPP12075" s="18" t="s">
        <v>9</v>
      </c>
      <c r="VPQ12075" s="18" t="s">
        <v>9</v>
      </c>
      <c r="VPR12075" s="18" t="s">
        <v>9</v>
      </c>
      <c r="VPS12075" s="18" t="s">
        <v>9</v>
      </c>
      <c r="VPT12075" s="18" t="s">
        <v>9</v>
      </c>
      <c r="VPU12075" s="18" t="s">
        <v>9</v>
      </c>
      <c r="VPV12075" s="18" t="s">
        <v>9</v>
      </c>
      <c r="VPW12075" s="18" t="s">
        <v>9</v>
      </c>
      <c r="VPX12075" s="18" t="s">
        <v>9</v>
      </c>
      <c r="VPY12075" s="18" t="s">
        <v>9</v>
      </c>
      <c r="VPZ12075" s="18" t="s">
        <v>9</v>
      </c>
      <c r="VQA12075" s="18" t="s">
        <v>9</v>
      </c>
      <c r="VQB12075" s="18" t="s">
        <v>9</v>
      </c>
      <c r="VQC12075" s="18" t="s">
        <v>9</v>
      </c>
      <c r="VQD12075" s="18" t="s">
        <v>9</v>
      </c>
      <c r="VQE12075" s="18" t="s">
        <v>9</v>
      </c>
      <c r="VQF12075" s="18" t="s">
        <v>9</v>
      </c>
      <c r="VQG12075" s="18" t="s">
        <v>9</v>
      </c>
      <c r="VQH12075" s="18" t="s">
        <v>9</v>
      </c>
      <c r="VQI12075" s="18" t="s">
        <v>9</v>
      </c>
      <c r="VQJ12075" s="18" t="s">
        <v>9</v>
      </c>
      <c r="VQK12075" s="18" t="s">
        <v>9</v>
      </c>
      <c r="VQL12075" s="18" t="s">
        <v>9</v>
      </c>
      <c r="VQM12075" s="18" t="s">
        <v>9</v>
      </c>
      <c r="VQN12075" s="18" t="s">
        <v>9</v>
      </c>
      <c r="VQO12075" s="18" t="s">
        <v>9</v>
      </c>
      <c r="VQP12075" s="18" t="s">
        <v>9</v>
      </c>
      <c r="VQQ12075" s="18" t="s">
        <v>9</v>
      </c>
      <c r="VQR12075" s="18" t="s">
        <v>9</v>
      </c>
      <c r="VQS12075" s="18" t="s">
        <v>9</v>
      </c>
      <c r="VQT12075" s="18" t="s">
        <v>9</v>
      </c>
      <c r="VQU12075" s="18" t="s">
        <v>9</v>
      </c>
      <c r="VQV12075" s="18" t="s">
        <v>9</v>
      </c>
      <c r="VQW12075" s="18" t="s">
        <v>9</v>
      </c>
      <c r="VQX12075" s="18" t="s">
        <v>9</v>
      </c>
      <c r="VQY12075" s="18" t="s">
        <v>9</v>
      </c>
      <c r="VQZ12075" s="18" t="s">
        <v>9</v>
      </c>
      <c r="VRA12075" s="18" t="s">
        <v>9</v>
      </c>
      <c r="VRB12075" s="18" t="s">
        <v>9</v>
      </c>
      <c r="VRC12075" s="18" t="s">
        <v>9</v>
      </c>
      <c r="VRD12075" s="18" t="s">
        <v>9</v>
      </c>
      <c r="VRE12075" s="18" t="s">
        <v>9</v>
      </c>
      <c r="VRF12075" s="18" t="s">
        <v>9</v>
      </c>
      <c r="VRG12075" s="18" t="s">
        <v>9</v>
      </c>
      <c r="VRH12075" s="18" t="s">
        <v>9</v>
      </c>
      <c r="VRI12075" s="18" t="s">
        <v>9</v>
      </c>
      <c r="VRJ12075" s="18" t="s">
        <v>9</v>
      </c>
      <c r="VRK12075" s="18" t="s">
        <v>9</v>
      </c>
      <c r="VRL12075" s="18" t="s">
        <v>9</v>
      </c>
      <c r="VRM12075" s="18" t="s">
        <v>9</v>
      </c>
      <c r="VRN12075" s="18" t="s">
        <v>9</v>
      </c>
      <c r="VRO12075" s="18" t="s">
        <v>9</v>
      </c>
      <c r="VRP12075" s="18" t="s">
        <v>9</v>
      </c>
      <c r="VRQ12075" s="18" t="s">
        <v>9</v>
      </c>
      <c r="VRR12075" s="18" t="s">
        <v>9</v>
      </c>
      <c r="VRS12075" s="18" t="s">
        <v>9</v>
      </c>
      <c r="VRT12075" s="18" t="s">
        <v>9</v>
      </c>
      <c r="VRU12075" s="18" t="s">
        <v>9</v>
      </c>
      <c r="VRV12075" s="18" t="s">
        <v>9</v>
      </c>
      <c r="VRW12075" s="18" t="s">
        <v>9</v>
      </c>
      <c r="VRX12075" s="18" t="s">
        <v>9</v>
      </c>
      <c r="VRY12075" s="18" t="s">
        <v>9</v>
      </c>
      <c r="VRZ12075" s="18" t="s">
        <v>9</v>
      </c>
      <c r="VSA12075" s="18" t="s">
        <v>9</v>
      </c>
      <c r="VSB12075" s="18" t="s">
        <v>9</v>
      </c>
      <c r="VSC12075" s="18" t="s">
        <v>9</v>
      </c>
      <c r="VSD12075" s="18" t="s">
        <v>9</v>
      </c>
      <c r="VSE12075" s="18" t="s">
        <v>9</v>
      </c>
      <c r="VSF12075" s="18" t="s">
        <v>9</v>
      </c>
      <c r="VSG12075" s="18" t="s">
        <v>9</v>
      </c>
      <c r="VSH12075" s="18" t="s">
        <v>9</v>
      </c>
      <c r="VSI12075" s="18" t="s">
        <v>9</v>
      </c>
      <c r="VSJ12075" s="18" t="s">
        <v>9</v>
      </c>
      <c r="VSK12075" s="18" t="s">
        <v>9</v>
      </c>
      <c r="VSL12075" s="18" t="s">
        <v>9</v>
      </c>
      <c r="VSM12075" s="18" t="s">
        <v>9</v>
      </c>
      <c r="VSN12075" s="18" t="s">
        <v>9</v>
      </c>
      <c r="VSO12075" s="18" t="s">
        <v>9</v>
      </c>
      <c r="VSP12075" s="18" t="s">
        <v>9</v>
      </c>
      <c r="VSQ12075" s="18" t="s">
        <v>9</v>
      </c>
      <c r="VSR12075" s="18" t="s">
        <v>9</v>
      </c>
      <c r="VSS12075" s="18" t="s">
        <v>9</v>
      </c>
      <c r="VST12075" s="18" t="s">
        <v>9</v>
      </c>
      <c r="VSU12075" s="18" t="s">
        <v>9</v>
      </c>
      <c r="VSV12075" s="18" t="s">
        <v>9</v>
      </c>
      <c r="VSW12075" s="18" t="s">
        <v>9</v>
      </c>
      <c r="VSX12075" s="18" t="s">
        <v>9</v>
      </c>
      <c r="VSY12075" s="18" t="s">
        <v>9</v>
      </c>
      <c r="VSZ12075" s="18" t="s">
        <v>9</v>
      </c>
      <c r="VTA12075" s="18" t="s">
        <v>9</v>
      </c>
      <c r="VTB12075" s="18" t="s">
        <v>9</v>
      </c>
      <c r="VTC12075" s="18" t="s">
        <v>9</v>
      </c>
      <c r="VTD12075" s="18" t="s">
        <v>9</v>
      </c>
      <c r="VTE12075" s="18" t="s">
        <v>9</v>
      </c>
      <c r="VTF12075" s="18" t="s">
        <v>9</v>
      </c>
      <c r="VTG12075" s="18" t="s">
        <v>9</v>
      </c>
      <c r="VTH12075" s="18" t="s">
        <v>9</v>
      </c>
      <c r="VTI12075" s="18" t="s">
        <v>9</v>
      </c>
      <c r="VTJ12075" s="18" t="s">
        <v>9</v>
      </c>
      <c r="VTK12075" s="18" t="s">
        <v>9</v>
      </c>
      <c r="VTL12075" s="18" t="s">
        <v>9</v>
      </c>
      <c r="VTM12075" s="18" t="s">
        <v>9</v>
      </c>
      <c r="VTN12075" s="18" t="s">
        <v>9</v>
      </c>
      <c r="VTO12075" s="18" t="s">
        <v>9</v>
      </c>
      <c r="VTP12075" s="18" t="s">
        <v>9</v>
      </c>
      <c r="VTQ12075" s="18" t="s">
        <v>9</v>
      </c>
      <c r="VTR12075" s="18" t="s">
        <v>9</v>
      </c>
      <c r="VTS12075" s="18" t="s">
        <v>9</v>
      </c>
      <c r="VTT12075" s="18" t="s">
        <v>9</v>
      </c>
      <c r="VTU12075" s="18" t="s">
        <v>9</v>
      </c>
      <c r="VTV12075" s="18" t="s">
        <v>9</v>
      </c>
      <c r="VTW12075" s="18" t="s">
        <v>9</v>
      </c>
      <c r="VTX12075" s="18" t="s">
        <v>9</v>
      </c>
      <c r="VTY12075" s="18" t="s">
        <v>9</v>
      </c>
      <c r="VTZ12075" s="18" t="s">
        <v>9</v>
      </c>
      <c r="VUA12075" s="18" t="s">
        <v>9</v>
      </c>
      <c r="VUB12075" s="18" t="s">
        <v>9</v>
      </c>
      <c r="VUC12075" s="18" t="s">
        <v>9</v>
      </c>
      <c r="VUD12075" s="18" t="s">
        <v>9</v>
      </c>
      <c r="VUE12075" s="18" t="s">
        <v>9</v>
      </c>
      <c r="VUF12075" s="18" t="s">
        <v>9</v>
      </c>
      <c r="VUG12075" s="18" t="s">
        <v>9</v>
      </c>
      <c r="VUH12075" s="18" t="s">
        <v>9</v>
      </c>
      <c r="VUI12075" s="18" t="s">
        <v>9</v>
      </c>
      <c r="VUJ12075" s="18" t="s">
        <v>9</v>
      </c>
      <c r="VUK12075" s="18" t="s">
        <v>9</v>
      </c>
      <c r="VUL12075" s="18" t="s">
        <v>9</v>
      </c>
      <c r="VUM12075" s="18" t="s">
        <v>9</v>
      </c>
      <c r="VUN12075" s="18" t="s">
        <v>9</v>
      </c>
      <c r="VUO12075" s="18" t="s">
        <v>9</v>
      </c>
      <c r="VUP12075" s="18" t="s">
        <v>9</v>
      </c>
      <c r="VUQ12075" s="18" t="s">
        <v>9</v>
      </c>
      <c r="VUR12075" s="18" t="s">
        <v>9</v>
      </c>
      <c r="VUS12075" s="18" t="s">
        <v>9</v>
      </c>
      <c r="VUT12075" s="18" t="s">
        <v>9</v>
      </c>
      <c r="VUU12075" s="18" t="s">
        <v>9</v>
      </c>
      <c r="VUV12075" s="18" t="s">
        <v>9</v>
      </c>
      <c r="VUW12075" s="18" t="s">
        <v>9</v>
      </c>
      <c r="VUX12075" s="18" t="s">
        <v>9</v>
      </c>
      <c r="VUY12075" s="18" t="s">
        <v>9</v>
      </c>
      <c r="VUZ12075" s="18" t="s">
        <v>9</v>
      </c>
      <c r="VVA12075" s="18" t="s">
        <v>9</v>
      </c>
      <c r="VVB12075" s="18" t="s">
        <v>9</v>
      </c>
      <c r="VVC12075" s="18" t="s">
        <v>9</v>
      </c>
      <c r="VVD12075" s="18" t="s">
        <v>9</v>
      </c>
      <c r="VVE12075" s="18" t="s">
        <v>9</v>
      </c>
      <c r="VVF12075" s="18" t="s">
        <v>9</v>
      </c>
      <c r="VVG12075" s="18" t="s">
        <v>9</v>
      </c>
      <c r="VVH12075" s="18" t="s">
        <v>9</v>
      </c>
      <c r="VVI12075" s="18" t="s">
        <v>9</v>
      </c>
      <c r="VVJ12075" s="18" t="s">
        <v>9</v>
      </c>
      <c r="VVK12075" s="18" t="s">
        <v>9</v>
      </c>
      <c r="VVL12075" s="18" t="s">
        <v>9</v>
      </c>
      <c r="VVM12075" s="18" t="s">
        <v>9</v>
      </c>
      <c r="VVN12075" s="18" t="s">
        <v>9</v>
      </c>
      <c r="VVO12075" s="18" t="s">
        <v>9</v>
      </c>
      <c r="VVP12075" s="18" t="s">
        <v>9</v>
      </c>
      <c r="VVQ12075" s="18" t="s">
        <v>9</v>
      </c>
      <c r="VVR12075" s="18" t="s">
        <v>9</v>
      </c>
      <c r="VVS12075" s="18" t="s">
        <v>9</v>
      </c>
      <c r="VVT12075" s="18" t="s">
        <v>9</v>
      </c>
      <c r="VVU12075" s="18" t="s">
        <v>9</v>
      </c>
      <c r="VVV12075" s="18" t="s">
        <v>9</v>
      </c>
      <c r="VVW12075" s="18" t="s">
        <v>9</v>
      </c>
      <c r="VVX12075" s="18" t="s">
        <v>9</v>
      </c>
      <c r="VVY12075" s="18" t="s">
        <v>9</v>
      </c>
      <c r="VVZ12075" s="18" t="s">
        <v>9</v>
      </c>
      <c r="VWA12075" s="18" t="s">
        <v>9</v>
      </c>
      <c r="VWB12075" s="18" t="s">
        <v>9</v>
      </c>
      <c r="VWC12075" s="18" t="s">
        <v>9</v>
      </c>
      <c r="VWD12075" s="18" t="s">
        <v>9</v>
      </c>
      <c r="VWE12075" s="18" t="s">
        <v>9</v>
      </c>
      <c r="VWF12075" s="18" t="s">
        <v>9</v>
      </c>
      <c r="VWG12075" s="18" t="s">
        <v>9</v>
      </c>
      <c r="VWH12075" s="18" t="s">
        <v>9</v>
      </c>
      <c r="VWI12075" s="18" t="s">
        <v>9</v>
      </c>
      <c r="VWJ12075" s="18" t="s">
        <v>9</v>
      </c>
      <c r="VWK12075" s="18" t="s">
        <v>9</v>
      </c>
      <c r="VWL12075" s="18" t="s">
        <v>9</v>
      </c>
      <c r="VWM12075" s="18" t="s">
        <v>9</v>
      </c>
      <c r="VWN12075" s="18" t="s">
        <v>9</v>
      </c>
      <c r="VWO12075" s="18" t="s">
        <v>9</v>
      </c>
      <c r="VWP12075" s="18" t="s">
        <v>9</v>
      </c>
      <c r="VWQ12075" s="18" t="s">
        <v>9</v>
      </c>
      <c r="VWR12075" s="18" t="s">
        <v>9</v>
      </c>
      <c r="VWS12075" s="18" t="s">
        <v>9</v>
      </c>
      <c r="VWT12075" s="18" t="s">
        <v>9</v>
      </c>
      <c r="VWU12075" s="18" t="s">
        <v>9</v>
      </c>
      <c r="VWV12075" s="18" t="s">
        <v>9</v>
      </c>
      <c r="VWW12075" s="18" t="s">
        <v>9</v>
      </c>
      <c r="VWX12075" s="18" t="s">
        <v>9</v>
      </c>
      <c r="VWY12075" s="18" t="s">
        <v>9</v>
      </c>
      <c r="VWZ12075" s="18" t="s">
        <v>9</v>
      </c>
      <c r="VXA12075" s="18" t="s">
        <v>9</v>
      </c>
      <c r="VXB12075" s="18" t="s">
        <v>9</v>
      </c>
      <c r="VXC12075" s="18" t="s">
        <v>9</v>
      </c>
      <c r="VXD12075" s="18" t="s">
        <v>9</v>
      </c>
      <c r="VXE12075" s="18" t="s">
        <v>9</v>
      </c>
      <c r="VXF12075" s="18" t="s">
        <v>9</v>
      </c>
      <c r="VXG12075" s="18" t="s">
        <v>9</v>
      </c>
      <c r="VXH12075" s="18" t="s">
        <v>9</v>
      </c>
      <c r="VXI12075" s="18" t="s">
        <v>9</v>
      </c>
      <c r="VXJ12075" s="18" t="s">
        <v>9</v>
      </c>
      <c r="VXK12075" s="18" t="s">
        <v>9</v>
      </c>
      <c r="VXL12075" s="18" t="s">
        <v>9</v>
      </c>
      <c r="VXM12075" s="18" t="s">
        <v>9</v>
      </c>
      <c r="VXN12075" s="18" t="s">
        <v>9</v>
      </c>
      <c r="VXO12075" s="18" t="s">
        <v>9</v>
      </c>
      <c r="VXP12075" s="18" t="s">
        <v>9</v>
      </c>
      <c r="VXQ12075" s="18" t="s">
        <v>9</v>
      </c>
      <c r="VXR12075" s="18" t="s">
        <v>9</v>
      </c>
      <c r="VXS12075" s="18" t="s">
        <v>9</v>
      </c>
      <c r="VXT12075" s="18" t="s">
        <v>9</v>
      </c>
      <c r="VXU12075" s="18" t="s">
        <v>9</v>
      </c>
      <c r="VXV12075" s="18" t="s">
        <v>9</v>
      </c>
      <c r="VXW12075" s="18" t="s">
        <v>9</v>
      </c>
      <c r="VXX12075" s="18" t="s">
        <v>9</v>
      </c>
      <c r="VXY12075" s="18" t="s">
        <v>9</v>
      </c>
      <c r="VXZ12075" s="18" t="s">
        <v>9</v>
      </c>
      <c r="VYA12075" s="18" t="s">
        <v>9</v>
      </c>
      <c r="VYB12075" s="18" t="s">
        <v>9</v>
      </c>
      <c r="VYC12075" s="18" t="s">
        <v>9</v>
      </c>
      <c r="VYD12075" s="18" t="s">
        <v>9</v>
      </c>
      <c r="VYE12075" s="18" t="s">
        <v>9</v>
      </c>
      <c r="VYF12075" s="18" t="s">
        <v>9</v>
      </c>
      <c r="VYG12075" s="18" t="s">
        <v>9</v>
      </c>
      <c r="VYH12075" s="18" t="s">
        <v>9</v>
      </c>
      <c r="VYI12075" s="18" t="s">
        <v>9</v>
      </c>
      <c r="VYJ12075" s="18" t="s">
        <v>9</v>
      </c>
      <c r="VYK12075" s="18" t="s">
        <v>9</v>
      </c>
      <c r="VYL12075" s="18" t="s">
        <v>9</v>
      </c>
      <c r="VYM12075" s="18" t="s">
        <v>9</v>
      </c>
      <c r="VYN12075" s="18" t="s">
        <v>9</v>
      </c>
      <c r="VYO12075" s="18" t="s">
        <v>9</v>
      </c>
      <c r="VYP12075" s="18" t="s">
        <v>9</v>
      </c>
      <c r="VYQ12075" s="18" t="s">
        <v>9</v>
      </c>
      <c r="VYR12075" s="18" t="s">
        <v>9</v>
      </c>
      <c r="VYS12075" s="18" t="s">
        <v>9</v>
      </c>
      <c r="VYT12075" s="18" t="s">
        <v>9</v>
      </c>
      <c r="VYU12075" s="18" t="s">
        <v>9</v>
      </c>
      <c r="VYV12075" s="18" t="s">
        <v>9</v>
      </c>
      <c r="VYW12075" s="18" t="s">
        <v>9</v>
      </c>
      <c r="VYX12075" s="18" t="s">
        <v>9</v>
      </c>
      <c r="VYY12075" s="18" t="s">
        <v>9</v>
      </c>
      <c r="VYZ12075" s="18" t="s">
        <v>9</v>
      </c>
      <c r="VZA12075" s="18" t="s">
        <v>9</v>
      </c>
      <c r="VZB12075" s="18" t="s">
        <v>9</v>
      </c>
      <c r="VZC12075" s="18" t="s">
        <v>9</v>
      </c>
      <c r="VZD12075" s="18" t="s">
        <v>9</v>
      </c>
      <c r="VZE12075" s="18" t="s">
        <v>9</v>
      </c>
      <c r="VZF12075" s="18" t="s">
        <v>9</v>
      </c>
      <c r="VZG12075" s="18" t="s">
        <v>9</v>
      </c>
      <c r="VZH12075" s="18" t="s">
        <v>9</v>
      </c>
      <c r="VZI12075" s="18" t="s">
        <v>9</v>
      </c>
      <c r="VZJ12075" s="18" t="s">
        <v>9</v>
      </c>
      <c r="VZK12075" s="18" t="s">
        <v>9</v>
      </c>
      <c r="VZL12075" s="18" t="s">
        <v>9</v>
      </c>
      <c r="VZM12075" s="18" t="s">
        <v>9</v>
      </c>
      <c r="VZN12075" s="18" t="s">
        <v>9</v>
      </c>
      <c r="VZO12075" s="18" t="s">
        <v>9</v>
      </c>
      <c r="VZP12075" s="18" t="s">
        <v>9</v>
      </c>
      <c r="VZQ12075" s="18" t="s">
        <v>9</v>
      </c>
      <c r="VZR12075" s="18" t="s">
        <v>9</v>
      </c>
      <c r="VZS12075" s="18" t="s">
        <v>9</v>
      </c>
      <c r="VZT12075" s="18" t="s">
        <v>9</v>
      </c>
      <c r="VZU12075" s="18" t="s">
        <v>9</v>
      </c>
      <c r="VZV12075" s="18" t="s">
        <v>9</v>
      </c>
      <c r="VZW12075" s="18" t="s">
        <v>9</v>
      </c>
      <c r="VZX12075" s="18" t="s">
        <v>9</v>
      </c>
      <c r="VZY12075" s="18" t="s">
        <v>9</v>
      </c>
      <c r="VZZ12075" s="18" t="s">
        <v>9</v>
      </c>
      <c r="WAA12075" s="18" t="s">
        <v>9</v>
      </c>
      <c r="WAB12075" s="18" t="s">
        <v>9</v>
      </c>
      <c r="WAC12075" s="18" t="s">
        <v>9</v>
      </c>
      <c r="WAD12075" s="18" t="s">
        <v>9</v>
      </c>
      <c r="WAE12075" s="18" t="s">
        <v>9</v>
      </c>
      <c r="WAF12075" s="18" t="s">
        <v>9</v>
      </c>
      <c r="WAG12075" s="18" t="s">
        <v>9</v>
      </c>
      <c r="WAH12075" s="18" t="s">
        <v>9</v>
      </c>
      <c r="WAI12075" s="18" t="s">
        <v>9</v>
      </c>
      <c r="WAJ12075" s="18" t="s">
        <v>9</v>
      </c>
      <c r="WAK12075" s="18" t="s">
        <v>9</v>
      </c>
      <c r="WAL12075" s="18" t="s">
        <v>9</v>
      </c>
      <c r="WAM12075" s="18" t="s">
        <v>9</v>
      </c>
      <c r="WAN12075" s="18" t="s">
        <v>9</v>
      </c>
      <c r="WAO12075" s="18" t="s">
        <v>9</v>
      </c>
      <c r="WAP12075" s="18" t="s">
        <v>9</v>
      </c>
      <c r="WAQ12075" s="18" t="s">
        <v>9</v>
      </c>
      <c r="WAR12075" s="18" t="s">
        <v>9</v>
      </c>
      <c r="WAS12075" s="18" t="s">
        <v>9</v>
      </c>
      <c r="WAT12075" s="18" t="s">
        <v>9</v>
      </c>
      <c r="WAU12075" s="18" t="s">
        <v>9</v>
      </c>
      <c r="WAV12075" s="18" t="s">
        <v>9</v>
      </c>
      <c r="WAW12075" s="18" t="s">
        <v>9</v>
      </c>
      <c r="WAX12075" s="18" t="s">
        <v>9</v>
      </c>
      <c r="WAY12075" s="18" t="s">
        <v>9</v>
      </c>
      <c r="WAZ12075" s="18" t="s">
        <v>9</v>
      </c>
      <c r="WBA12075" s="18" t="s">
        <v>9</v>
      </c>
      <c r="WBB12075" s="18" t="s">
        <v>9</v>
      </c>
      <c r="WBC12075" s="18" t="s">
        <v>9</v>
      </c>
      <c r="WBD12075" s="18" t="s">
        <v>9</v>
      </c>
      <c r="WBE12075" s="18" t="s">
        <v>9</v>
      </c>
      <c r="WBF12075" s="18" t="s">
        <v>9</v>
      </c>
      <c r="WBG12075" s="18" t="s">
        <v>9</v>
      </c>
      <c r="WBH12075" s="18" t="s">
        <v>9</v>
      </c>
      <c r="WBI12075" s="18" t="s">
        <v>9</v>
      </c>
      <c r="WBJ12075" s="18" t="s">
        <v>9</v>
      </c>
      <c r="WBK12075" s="18" t="s">
        <v>9</v>
      </c>
      <c r="WBL12075" s="18" t="s">
        <v>9</v>
      </c>
      <c r="WBM12075" s="18" t="s">
        <v>9</v>
      </c>
      <c r="WBN12075" s="18" t="s">
        <v>9</v>
      </c>
      <c r="WBO12075" s="18" t="s">
        <v>9</v>
      </c>
      <c r="WBP12075" s="18" t="s">
        <v>9</v>
      </c>
      <c r="WBQ12075" s="18" t="s">
        <v>9</v>
      </c>
      <c r="WBR12075" s="18" t="s">
        <v>9</v>
      </c>
      <c r="WBS12075" s="18" t="s">
        <v>9</v>
      </c>
      <c r="WBT12075" s="18" t="s">
        <v>9</v>
      </c>
      <c r="WBU12075" s="18" t="s">
        <v>9</v>
      </c>
      <c r="WBV12075" s="18" t="s">
        <v>9</v>
      </c>
      <c r="WBW12075" s="18" t="s">
        <v>9</v>
      </c>
      <c r="WBX12075" s="18" t="s">
        <v>9</v>
      </c>
      <c r="WBY12075" s="18" t="s">
        <v>9</v>
      </c>
      <c r="WBZ12075" s="18" t="s">
        <v>9</v>
      </c>
      <c r="WCA12075" s="18" t="s">
        <v>9</v>
      </c>
      <c r="WCB12075" s="18" t="s">
        <v>9</v>
      </c>
      <c r="WCC12075" s="18" t="s">
        <v>9</v>
      </c>
      <c r="WCD12075" s="18" t="s">
        <v>9</v>
      </c>
      <c r="WCE12075" s="18" t="s">
        <v>9</v>
      </c>
      <c r="WCF12075" s="18" t="s">
        <v>9</v>
      </c>
      <c r="WCG12075" s="18" t="s">
        <v>9</v>
      </c>
      <c r="WCH12075" s="18" t="s">
        <v>9</v>
      </c>
      <c r="WCI12075" s="18" t="s">
        <v>9</v>
      </c>
      <c r="WCJ12075" s="18" t="s">
        <v>9</v>
      </c>
      <c r="WCK12075" s="18" t="s">
        <v>9</v>
      </c>
      <c r="WCL12075" s="18" t="s">
        <v>9</v>
      </c>
      <c r="WCM12075" s="18" t="s">
        <v>9</v>
      </c>
      <c r="WCN12075" s="18" t="s">
        <v>9</v>
      </c>
      <c r="WCO12075" s="18" t="s">
        <v>9</v>
      </c>
      <c r="WCP12075" s="18" t="s">
        <v>9</v>
      </c>
      <c r="WCQ12075" s="18" t="s">
        <v>9</v>
      </c>
      <c r="WCR12075" s="18" t="s">
        <v>9</v>
      </c>
      <c r="WCS12075" s="18" t="s">
        <v>9</v>
      </c>
      <c r="WCT12075" s="18" t="s">
        <v>9</v>
      </c>
      <c r="WCU12075" s="18" t="s">
        <v>9</v>
      </c>
      <c r="WCV12075" s="18" t="s">
        <v>9</v>
      </c>
      <c r="WCW12075" s="18" t="s">
        <v>9</v>
      </c>
      <c r="WCX12075" s="18" t="s">
        <v>9</v>
      </c>
      <c r="WCY12075" s="18" t="s">
        <v>9</v>
      </c>
      <c r="WCZ12075" s="18" t="s">
        <v>9</v>
      </c>
      <c r="WDA12075" s="18" t="s">
        <v>9</v>
      </c>
      <c r="WDB12075" s="18" t="s">
        <v>9</v>
      </c>
      <c r="WDC12075" s="18" t="s">
        <v>9</v>
      </c>
      <c r="WDD12075" s="18" t="s">
        <v>9</v>
      </c>
      <c r="WDE12075" s="18" t="s">
        <v>9</v>
      </c>
      <c r="WDF12075" s="18" t="s">
        <v>9</v>
      </c>
      <c r="WDG12075" s="18" t="s">
        <v>9</v>
      </c>
      <c r="WDH12075" s="18" t="s">
        <v>9</v>
      </c>
      <c r="WDI12075" s="18" t="s">
        <v>9</v>
      </c>
      <c r="WDJ12075" s="18" t="s">
        <v>9</v>
      </c>
      <c r="WDK12075" s="18" t="s">
        <v>9</v>
      </c>
      <c r="WDL12075" s="18" t="s">
        <v>9</v>
      </c>
      <c r="WDM12075" s="18" t="s">
        <v>9</v>
      </c>
      <c r="WDN12075" s="18" t="s">
        <v>9</v>
      </c>
      <c r="WDO12075" s="18" t="s">
        <v>9</v>
      </c>
      <c r="WDP12075" s="18" t="s">
        <v>9</v>
      </c>
      <c r="WDQ12075" s="18" t="s">
        <v>9</v>
      </c>
      <c r="WDR12075" s="18" t="s">
        <v>9</v>
      </c>
      <c r="WDS12075" s="18" t="s">
        <v>9</v>
      </c>
      <c r="WDT12075" s="18" t="s">
        <v>9</v>
      </c>
      <c r="WDU12075" s="18" t="s">
        <v>9</v>
      </c>
      <c r="WDV12075" s="18" t="s">
        <v>9</v>
      </c>
      <c r="WDW12075" s="18" t="s">
        <v>9</v>
      </c>
      <c r="WDX12075" s="18" t="s">
        <v>9</v>
      </c>
      <c r="WDY12075" s="18" t="s">
        <v>9</v>
      </c>
      <c r="WDZ12075" s="18" t="s">
        <v>9</v>
      </c>
      <c r="WEA12075" s="18" t="s">
        <v>9</v>
      </c>
      <c r="WEB12075" s="18" t="s">
        <v>9</v>
      </c>
      <c r="WEC12075" s="18" t="s">
        <v>9</v>
      </c>
      <c r="WED12075" s="18" t="s">
        <v>9</v>
      </c>
      <c r="WEE12075" s="18" t="s">
        <v>9</v>
      </c>
      <c r="WEF12075" s="18" t="s">
        <v>9</v>
      </c>
      <c r="WEG12075" s="18" t="s">
        <v>9</v>
      </c>
      <c r="WEH12075" s="18" t="s">
        <v>9</v>
      </c>
      <c r="WEI12075" s="18" t="s">
        <v>9</v>
      </c>
      <c r="WEJ12075" s="18" t="s">
        <v>9</v>
      </c>
      <c r="WEK12075" s="18" t="s">
        <v>9</v>
      </c>
      <c r="WEL12075" s="18" t="s">
        <v>9</v>
      </c>
      <c r="WEM12075" s="18" t="s">
        <v>9</v>
      </c>
      <c r="WEN12075" s="18" t="s">
        <v>9</v>
      </c>
      <c r="WEO12075" s="18" t="s">
        <v>9</v>
      </c>
      <c r="WEP12075" s="18" t="s">
        <v>9</v>
      </c>
      <c r="WEQ12075" s="18" t="s">
        <v>9</v>
      </c>
      <c r="WER12075" s="18" t="s">
        <v>9</v>
      </c>
      <c r="WES12075" s="18" t="s">
        <v>9</v>
      </c>
      <c r="WET12075" s="18" t="s">
        <v>9</v>
      </c>
      <c r="WEU12075" s="18" t="s">
        <v>9</v>
      </c>
      <c r="WEV12075" s="18" t="s">
        <v>9</v>
      </c>
      <c r="WEW12075" s="18" t="s">
        <v>9</v>
      </c>
      <c r="WEX12075" s="18" t="s">
        <v>9</v>
      </c>
      <c r="WEY12075" s="18" t="s">
        <v>9</v>
      </c>
      <c r="WEZ12075" s="18" t="s">
        <v>9</v>
      </c>
      <c r="WFA12075" s="18" t="s">
        <v>9</v>
      </c>
      <c r="WFB12075" s="18" t="s">
        <v>9</v>
      </c>
      <c r="WFC12075" s="18" t="s">
        <v>9</v>
      </c>
      <c r="WFD12075" s="18" t="s">
        <v>9</v>
      </c>
      <c r="WFE12075" s="18" t="s">
        <v>9</v>
      </c>
      <c r="WFF12075" s="18" t="s">
        <v>9</v>
      </c>
      <c r="WFG12075" s="18" t="s">
        <v>9</v>
      </c>
      <c r="WFH12075" s="18" t="s">
        <v>9</v>
      </c>
      <c r="WFI12075" s="18" t="s">
        <v>9</v>
      </c>
      <c r="WFJ12075" s="18" t="s">
        <v>9</v>
      </c>
      <c r="WFK12075" s="18" t="s">
        <v>9</v>
      </c>
      <c r="WFL12075" s="18" t="s">
        <v>9</v>
      </c>
      <c r="WFM12075" s="18" t="s">
        <v>9</v>
      </c>
      <c r="WFN12075" s="18" t="s">
        <v>9</v>
      </c>
      <c r="WFO12075" s="18" t="s">
        <v>9</v>
      </c>
      <c r="WFP12075" s="18" t="s">
        <v>9</v>
      </c>
      <c r="WFQ12075" s="18" t="s">
        <v>9</v>
      </c>
      <c r="WFR12075" s="18" t="s">
        <v>9</v>
      </c>
      <c r="WFS12075" s="18" t="s">
        <v>9</v>
      </c>
      <c r="WFT12075" s="18" t="s">
        <v>9</v>
      </c>
      <c r="WFU12075" s="18" t="s">
        <v>9</v>
      </c>
      <c r="WFV12075" s="18" t="s">
        <v>9</v>
      </c>
      <c r="WFW12075" s="18" t="s">
        <v>9</v>
      </c>
      <c r="WFX12075" s="18" t="s">
        <v>9</v>
      </c>
      <c r="WFY12075" s="18" t="s">
        <v>9</v>
      </c>
      <c r="WFZ12075" s="18" t="s">
        <v>9</v>
      </c>
      <c r="WGA12075" s="18" t="s">
        <v>9</v>
      </c>
      <c r="WGB12075" s="18" t="s">
        <v>9</v>
      </c>
      <c r="WGC12075" s="18" t="s">
        <v>9</v>
      </c>
      <c r="WGD12075" s="18" t="s">
        <v>9</v>
      </c>
      <c r="WGE12075" s="18" t="s">
        <v>9</v>
      </c>
      <c r="WGF12075" s="18" t="s">
        <v>9</v>
      </c>
      <c r="WGG12075" s="18" t="s">
        <v>9</v>
      </c>
      <c r="WGH12075" s="18" t="s">
        <v>9</v>
      </c>
      <c r="WGI12075" s="18" t="s">
        <v>9</v>
      </c>
      <c r="WGJ12075" s="18" t="s">
        <v>9</v>
      </c>
      <c r="WGK12075" s="18" t="s">
        <v>9</v>
      </c>
      <c r="WGL12075" s="18" t="s">
        <v>9</v>
      </c>
      <c r="WGM12075" s="18" t="s">
        <v>9</v>
      </c>
      <c r="WGN12075" s="18" t="s">
        <v>9</v>
      </c>
      <c r="WGO12075" s="18" t="s">
        <v>9</v>
      </c>
      <c r="WGP12075" s="18" t="s">
        <v>9</v>
      </c>
      <c r="WGQ12075" s="18" t="s">
        <v>9</v>
      </c>
      <c r="WGR12075" s="18" t="s">
        <v>9</v>
      </c>
      <c r="WGS12075" s="18" t="s">
        <v>9</v>
      </c>
      <c r="WGT12075" s="18" t="s">
        <v>9</v>
      </c>
      <c r="WGU12075" s="18" t="s">
        <v>9</v>
      </c>
      <c r="WGV12075" s="18" t="s">
        <v>9</v>
      </c>
      <c r="WGW12075" s="18" t="s">
        <v>9</v>
      </c>
      <c r="WGX12075" s="18" t="s">
        <v>9</v>
      </c>
      <c r="WGY12075" s="18" t="s">
        <v>9</v>
      </c>
      <c r="WGZ12075" s="18" t="s">
        <v>9</v>
      </c>
      <c r="WHA12075" s="18" t="s">
        <v>9</v>
      </c>
      <c r="WHB12075" s="18" t="s">
        <v>9</v>
      </c>
      <c r="WHC12075" s="18" t="s">
        <v>9</v>
      </c>
      <c r="WHD12075" s="18" t="s">
        <v>9</v>
      </c>
      <c r="WHE12075" s="18" t="s">
        <v>9</v>
      </c>
      <c r="WHF12075" s="18" t="s">
        <v>9</v>
      </c>
      <c r="WHG12075" s="18" t="s">
        <v>9</v>
      </c>
      <c r="WHH12075" s="18" t="s">
        <v>9</v>
      </c>
      <c r="WHI12075" s="18" t="s">
        <v>9</v>
      </c>
      <c r="WHJ12075" s="18" t="s">
        <v>9</v>
      </c>
      <c r="WHK12075" s="18" t="s">
        <v>9</v>
      </c>
      <c r="WHL12075" s="18" t="s">
        <v>9</v>
      </c>
      <c r="WHM12075" s="18" t="s">
        <v>9</v>
      </c>
      <c r="WHN12075" s="18" t="s">
        <v>9</v>
      </c>
      <c r="WHO12075" s="18" t="s">
        <v>9</v>
      </c>
      <c r="WHP12075" s="18" t="s">
        <v>9</v>
      </c>
      <c r="WHQ12075" s="18" t="s">
        <v>9</v>
      </c>
      <c r="WHR12075" s="18" t="s">
        <v>9</v>
      </c>
      <c r="WHS12075" s="18" t="s">
        <v>9</v>
      </c>
      <c r="WHT12075" s="18" t="s">
        <v>9</v>
      </c>
      <c r="WHU12075" s="18" t="s">
        <v>9</v>
      </c>
      <c r="WHV12075" s="18" t="s">
        <v>9</v>
      </c>
      <c r="WHW12075" s="18" t="s">
        <v>9</v>
      </c>
      <c r="WHX12075" s="18" t="s">
        <v>9</v>
      </c>
      <c r="WHY12075" s="18" t="s">
        <v>9</v>
      </c>
      <c r="WHZ12075" s="18" t="s">
        <v>9</v>
      </c>
      <c r="WIA12075" s="18" t="s">
        <v>9</v>
      </c>
      <c r="WIB12075" s="18" t="s">
        <v>9</v>
      </c>
      <c r="WIC12075" s="18" t="s">
        <v>9</v>
      </c>
      <c r="WID12075" s="18" t="s">
        <v>9</v>
      </c>
      <c r="WIE12075" s="18" t="s">
        <v>9</v>
      </c>
      <c r="WIF12075" s="18" t="s">
        <v>9</v>
      </c>
      <c r="WIG12075" s="18" t="s">
        <v>9</v>
      </c>
      <c r="WIH12075" s="18" t="s">
        <v>9</v>
      </c>
      <c r="WII12075" s="18" t="s">
        <v>9</v>
      </c>
      <c r="WIJ12075" s="18" t="s">
        <v>9</v>
      </c>
      <c r="WIK12075" s="18" t="s">
        <v>9</v>
      </c>
      <c r="WIL12075" s="18" t="s">
        <v>9</v>
      </c>
      <c r="WIM12075" s="18" t="s">
        <v>9</v>
      </c>
      <c r="WIN12075" s="18" t="s">
        <v>9</v>
      </c>
      <c r="WIO12075" s="18" t="s">
        <v>9</v>
      </c>
      <c r="WIP12075" s="18" t="s">
        <v>9</v>
      </c>
      <c r="WIQ12075" s="18" t="s">
        <v>9</v>
      </c>
      <c r="WIR12075" s="18" t="s">
        <v>9</v>
      </c>
      <c r="WIS12075" s="18" t="s">
        <v>9</v>
      </c>
      <c r="WIT12075" s="18" t="s">
        <v>9</v>
      </c>
      <c r="WIU12075" s="18" t="s">
        <v>9</v>
      </c>
      <c r="WIV12075" s="18" t="s">
        <v>9</v>
      </c>
      <c r="WIW12075" s="18" t="s">
        <v>9</v>
      </c>
      <c r="WIX12075" s="18" t="s">
        <v>9</v>
      </c>
      <c r="WIY12075" s="18" t="s">
        <v>9</v>
      </c>
      <c r="WIZ12075" s="18" t="s">
        <v>9</v>
      </c>
      <c r="WJA12075" s="18" t="s">
        <v>9</v>
      </c>
      <c r="WJB12075" s="18" t="s">
        <v>9</v>
      </c>
      <c r="WJC12075" s="18" t="s">
        <v>9</v>
      </c>
      <c r="WJD12075" s="18" t="s">
        <v>9</v>
      </c>
      <c r="WJE12075" s="18" t="s">
        <v>9</v>
      </c>
      <c r="WJF12075" s="18" t="s">
        <v>9</v>
      </c>
      <c r="WJG12075" s="18" t="s">
        <v>9</v>
      </c>
      <c r="WJH12075" s="18" t="s">
        <v>9</v>
      </c>
      <c r="WJI12075" s="18" t="s">
        <v>9</v>
      </c>
      <c r="WJJ12075" s="18" t="s">
        <v>9</v>
      </c>
      <c r="WJK12075" s="18" t="s">
        <v>9</v>
      </c>
      <c r="WJL12075" s="18" t="s">
        <v>9</v>
      </c>
      <c r="WJM12075" s="18" t="s">
        <v>9</v>
      </c>
      <c r="WJN12075" s="18" t="s">
        <v>9</v>
      </c>
      <c r="WJO12075" s="18" t="s">
        <v>9</v>
      </c>
      <c r="WJP12075" s="18" t="s">
        <v>9</v>
      </c>
      <c r="WJQ12075" s="18" t="s">
        <v>9</v>
      </c>
      <c r="WJR12075" s="18" t="s">
        <v>9</v>
      </c>
      <c r="WJS12075" s="18" t="s">
        <v>9</v>
      </c>
      <c r="WJT12075" s="18" t="s">
        <v>9</v>
      </c>
      <c r="WJU12075" s="18" t="s">
        <v>9</v>
      </c>
      <c r="WJV12075" s="18" t="s">
        <v>9</v>
      </c>
      <c r="WJW12075" s="18" t="s">
        <v>9</v>
      </c>
      <c r="WJX12075" s="18" t="s">
        <v>9</v>
      </c>
      <c r="WJY12075" s="18" t="s">
        <v>9</v>
      </c>
      <c r="WJZ12075" s="18" t="s">
        <v>9</v>
      </c>
      <c r="WKA12075" s="18" t="s">
        <v>9</v>
      </c>
      <c r="WKB12075" s="18" t="s">
        <v>9</v>
      </c>
      <c r="WKC12075" s="18" t="s">
        <v>9</v>
      </c>
      <c r="WKD12075" s="18" t="s">
        <v>9</v>
      </c>
      <c r="WKE12075" s="18" t="s">
        <v>9</v>
      </c>
      <c r="WKF12075" s="18" t="s">
        <v>9</v>
      </c>
      <c r="WKG12075" s="18" t="s">
        <v>9</v>
      </c>
      <c r="WKH12075" s="18" t="s">
        <v>9</v>
      </c>
      <c r="WKI12075" s="18" t="s">
        <v>9</v>
      </c>
      <c r="WKJ12075" s="18" t="s">
        <v>9</v>
      </c>
      <c r="WKK12075" s="18" t="s">
        <v>9</v>
      </c>
      <c r="WKL12075" s="18" t="s">
        <v>9</v>
      </c>
      <c r="WKM12075" s="18" t="s">
        <v>9</v>
      </c>
      <c r="WKN12075" s="18" t="s">
        <v>9</v>
      </c>
      <c r="WKO12075" s="18" t="s">
        <v>9</v>
      </c>
      <c r="WKP12075" s="18" t="s">
        <v>9</v>
      </c>
      <c r="WKQ12075" s="18" t="s">
        <v>9</v>
      </c>
      <c r="WKR12075" s="18" t="s">
        <v>9</v>
      </c>
      <c r="WKS12075" s="18" t="s">
        <v>9</v>
      </c>
      <c r="WKT12075" s="18" t="s">
        <v>9</v>
      </c>
      <c r="WKU12075" s="18" t="s">
        <v>9</v>
      </c>
      <c r="WKV12075" s="18" t="s">
        <v>9</v>
      </c>
      <c r="WKW12075" s="18" t="s">
        <v>9</v>
      </c>
      <c r="WKX12075" s="18" t="s">
        <v>9</v>
      </c>
      <c r="WKY12075" s="18" t="s">
        <v>9</v>
      </c>
      <c r="WKZ12075" s="18" t="s">
        <v>9</v>
      </c>
      <c r="WLA12075" s="18" t="s">
        <v>9</v>
      </c>
      <c r="WLB12075" s="18" t="s">
        <v>9</v>
      </c>
      <c r="WLC12075" s="18" t="s">
        <v>9</v>
      </c>
      <c r="WLD12075" s="18" t="s">
        <v>9</v>
      </c>
      <c r="WLE12075" s="18" t="s">
        <v>9</v>
      </c>
      <c r="WLF12075" s="18" t="s">
        <v>9</v>
      </c>
      <c r="WLG12075" s="18" t="s">
        <v>9</v>
      </c>
      <c r="WLH12075" s="18" t="s">
        <v>9</v>
      </c>
      <c r="WLI12075" s="18" t="s">
        <v>9</v>
      </c>
      <c r="WLJ12075" s="18" t="s">
        <v>9</v>
      </c>
      <c r="WLK12075" s="18" t="s">
        <v>9</v>
      </c>
      <c r="WLL12075" s="18" t="s">
        <v>9</v>
      </c>
      <c r="WLM12075" s="18" t="s">
        <v>9</v>
      </c>
      <c r="WLN12075" s="18" t="s">
        <v>9</v>
      </c>
      <c r="WLO12075" s="18" t="s">
        <v>9</v>
      </c>
      <c r="WLP12075" s="18" t="s">
        <v>9</v>
      </c>
      <c r="WLQ12075" s="18" t="s">
        <v>9</v>
      </c>
      <c r="WLR12075" s="18" t="s">
        <v>9</v>
      </c>
      <c r="WLS12075" s="18" t="s">
        <v>9</v>
      </c>
      <c r="WLT12075" s="18" t="s">
        <v>9</v>
      </c>
      <c r="WLU12075" s="18" t="s">
        <v>9</v>
      </c>
      <c r="WLV12075" s="18" t="s">
        <v>9</v>
      </c>
      <c r="WLW12075" s="18" t="s">
        <v>9</v>
      </c>
      <c r="WLX12075" s="18" t="s">
        <v>9</v>
      </c>
      <c r="WLY12075" s="18" t="s">
        <v>9</v>
      </c>
      <c r="WLZ12075" s="18" t="s">
        <v>9</v>
      </c>
      <c r="WMA12075" s="18" t="s">
        <v>9</v>
      </c>
      <c r="WMB12075" s="18" t="s">
        <v>9</v>
      </c>
      <c r="WMC12075" s="18" t="s">
        <v>9</v>
      </c>
      <c r="WMD12075" s="18" t="s">
        <v>9</v>
      </c>
      <c r="WME12075" s="18" t="s">
        <v>9</v>
      </c>
      <c r="WMF12075" s="18" t="s">
        <v>9</v>
      </c>
      <c r="WMG12075" s="18" t="s">
        <v>9</v>
      </c>
      <c r="WMH12075" s="18" t="s">
        <v>9</v>
      </c>
      <c r="WMI12075" s="18" t="s">
        <v>9</v>
      </c>
      <c r="WMJ12075" s="18" t="s">
        <v>9</v>
      </c>
      <c r="WMK12075" s="18" t="s">
        <v>9</v>
      </c>
      <c r="WML12075" s="18" t="s">
        <v>9</v>
      </c>
      <c r="WMM12075" s="18" t="s">
        <v>9</v>
      </c>
      <c r="WMN12075" s="18" t="s">
        <v>9</v>
      </c>
      <c r="WMO12075" s="18" t="s">
        <v>9</v>
      </c>
      <c r="WMP12075" s="18" t="s">
        <v>9</v>
      </c>
      <c r="WMQ12075" s="18" t="s">
        <v>9</v>
      </c>
      <c r="WMR12075" s="18" t="s">
        <v>9</v>
      </c>
      <c r="WMS12075" s="18" t="s">
        <v>9</v>
      </c>
      <c r="WMT12075" s="18" t="s">
        <v>9</v>
      </c>
      <c r="WMU12075" s="18" t="s">
        <v>9</v>
      </c>
      <c r="WMV12075" s="18" t="s">
        <v>9</v>
      </c>
      <c r="WMW12075" s="18" t="s">
        <v>9</v>
      </c>
      <c r="WMX12075" s="18" t="s">
        <v>9</v>
      </c>
      <c r="WMY12075" s="18" t="s">
        <v>9</v>
      </c>
      <c r="WMZ12075" s="18" t="s">
        <v>9</v>
      </c>
      <c r="WNA12075" s="18" t="s">
        <v>9</v>
      </c>
      <c r="WNB12075" s="18" t="s">
        <v>9</v>
      </c>
      <c r="WNC12075" s="18" t="s">
        <v>9</v>
      </c>
      <c r="WND12075" s="18" t="s">
        <v>9</v>
      </c>
      <c r="WNE12075" s="18" t="s">
        <v>9</v>
      </c>
      <c r="WNF12075" s="18" t="s">
        <v>9</v>
      </c>
      <c r="WNG12075" s="18" t="s">
        <v>9</v>
      </c>
      <c r="WNH12075" s="18" t="s">
        <v>9</v>
      </c>
      <c r="WNI12075" s="18" t="s">
        <v>9</v>
      </c>
      <c r="WNJ12075" s="18" t="s">
        <v>9</v>
      </c>
      <c r="WNK12075" s="18" t="s">
        <v>9</v>
      </c>
      <c r="WNL12075" s="18" t="s">
        <v>9</v>
      </c>
      <c r="WNM12075" s="18" t="s">
        <v>9</v>
      </c>
      <c r="WNN12075" s="18" t="s">
        <v>9</v>
      </c>
      <c r="WNO12075" s="18" t="s">
        <v>9</v>
      </c>
      <c r="WNP12075" s="18" t="s">
        <v>9</v>
      </c>
      <c r="WNQ12075" s="18" t="s">
        <v>9</v>
      </c>
      <c r="WNR12075" s="18" t="s">
        <v>9</v>
      </c>
      <c r="WNS12075" s="18" t="s">
        <v>9</v>
      </c>
      <c r="WNT12075" s="18" t="s">
        <v>9</v>
      </c>
      <c r="WNU12075" s="18" t="s">
        <v>9</v>
      </c>
      <c r="WNV12075" s="18" t="s">
        <v>9</v>
      </c>
      <c r="WNW12075" s="18" t="s">
        <v>9</v>
      </c>
      <c r="WNX12075" s="18" t="s">
        <v>9</v>
      </c>
      <c r="WNY12075" s="18" t="s">
        <v>9</v>
      </c>
      <c r="WNZ12075" s="18" t="s">
        <v>9</v>
      </c>
      <c r="WOA12075" s="18" t="s">
        <v>9</v>
      </c>
      <c r="WOB12075" s="18" t="s">
        <v>9</v>
      </c>
      <c r="WOC12075" s="18" t="s">
        <v>9</v>
      </c>
      <c r="WOD12075" s="18" t="s">
        <v>9</v>
      </c>
      <c r="WOE12075" s="18" t="s">
        <v>9</v>
      </c>
      <c r="WOF12075" s="18" t="s">
        <v>9</v>
      </c>
      <c r="WOG12075" s="18" t="s">
        <v>9</v>
      </c>
      <c r="WOH12075" s="18" t="s">
        <v>9</v>
      </c>
      <c r="WOI12075" s="18" t="s">
        <v>9</v>
      </c>
      <c r="WOJ12075" s="18" t="s">
        <v>9</v>
      </c>
      <c r="WOK12075" s="18" t="s">
        <v>9</v>
      </c>
      <c r="WOL12075" s="18" t="s">
        <v>9</v>
      </c>
      <c r="WOM12075" s="18" t="s">
        <v>9</v>
      </c>
      <c r="WON12075" s="18" t="s">
        <v>9</v>
      </c>
      <c r="WOO12075" s="18" t="s">
        <v>9</v>
      </c>
      <c r="WOP12075" s="18" t="s">
        <v>9</v>
      </c>
      <c r="WOQ12075" s="18" t="s">
        <v>9</v>
      </c>
      <c r="WOR12075" s="18" t="s">
        <v>9</v>
      </c>
      <c r="WOS12075" s="18" t="s">
        <v>9</v>
      </c>
      <c r="WOT12075" s="18" t="s">
        <v>9</v>
      </c>
      <c r="WOU12075" s="18" t="s">
        <v>9</v>
      </c>
      <c r="WOV12075" s="18" t="s">
        <v>9</v>
      </c>
      <c r="WOW12075" s="18" t="s">
        <v>9</v>
      </c>
      <c r="WOX12075" s="18" t="s">
        <v>9</v>
      </c>
      <c r="WOY12075" s="18" t="s">
        <v>9</v>
      </c>
      <c r="WOZ12075" s="18" t="s">
        <v>9</v>
      </c>
      <c r="WPA12075" s="18" t="s">
        <v>9</v>
      </c>
      <c r="WPB12075" s="18" t="s">
        <v>9</v>
      </c>
      <c r="WPC12075" s="18" t="s">
        <v>9</v>
      </c>
      <c r="WPD12075" s="18" t="s">
        <v>9</v>
      </c>
      <c r="WPE12075" s="18" t="s">
        <v>9</v>
      </c>
      <c r="WPF12075" s="18" t="s">
        <v>9</v>
      </c>
      <c r="WPG12075" s="18" t="s">
        <v>9</v>
      </c>
      <c r="WPH12075" s="18" t="s">
        <v>9</v>
      </c>
      <c r="WPI12075" s="18" t="s">
        <v>9</v>
      </c>
      <c r="WPJ12075" s="18" t="s">
        <v>9</v>
      </c>
      <c r="WPK12075" s="18" t="s">
        <v>9</v>
      </c>
      <c r="WPL12075" s="18" t="s">
        <v>9</v>
      </c>
      <c r="WPM12075" s="18" t="s">
        <v>9</v>
      </c>
      <c r="WPN12075" s="18" t="s">
        <v>9</v>
      </c>
      <c r="WPO12075" s="18" t="s">
        <v>9</v>
      </c>
      <c r="WPP12075" s="18" t="s">
        <v>9</v>
      </c>
      <c r="WPQ12075" s="18" t="s">
        <v>9</v>
      </c>
      <c r="WPR12075" s="18" t="s">
        <v>9</v>
      </c>
      <c r="WPS12075" s="18" t="s">
        <v>9</v>
      </c>
      <c r="WPT12075" s="18" t="s">
        <v>9</v>
      </c>
      <c r="WPU12075" s="18" t="s">
        <v>9</v>
      </c>
      <c r="WPV12075" s="18" t="s">
        <v>9</v>
      </c>
      <c r="WPW12075" s="18" t="s">
        <v>9</v>
      </c>
      <c r="WPX12075" s="18" t="s">
        <v>9</v>
      </c>
      <c r="WPY12075" s="18" t="s">
        <v>9</v>
      </c>
      <c r="WPZ12075" s="18" t="s">
        <v>9</v>
      </c>
      <c r="WQA12075" s="18" t="s">
        <v>9</v>
      </c>
      <c r="WQB12075" s="18" t="s">
        <v>9</v>
      </c>
      <c r="WQC12075" s="18" t="s">
        <v>9</v>
      </c>
      <c r="WQD12075" s="18" t="s">
        <v>9</v>
      </c>
      <c r="WQE12075" s="18" t="s">
        <v>9</v>
      </c>
      <c r="WQF12075" s="18" t="s">
        <v>9</v>
      </c>
      <c r="WQG12075" s="18" t="s">
        <v>9</v>
      </c>
      <c r="WQH12075" s="18" t="s">
        <v>9</v>
      </c>
      <c r="WQI12075" s="18" t="s">
        <v>9</v>
      </c>
      <c r="WQJ12075" s="18" t="s">
        <v>9</v>
      </c>
      <c r="WQK12075" s="18" t="s">
        <v>9</v>
      </c>
      <c r="WQL12075" s="18" t="s">
        <v>9</v>
      </c>
      <c r="WQM12075" s="18" t="s">
        <v>9</v>
      </c>
      <c r="WQN12075" s="18" t="s">
        <v>9</v>
      </c>
      <c r="WQO12075" s="18" t="s">
        <v>9</v>
      </c>
      <c r="WQP12075" s="18" t="s">
        <v>9</v>
      </c>
      <c r="WQQ12075" s="18" t="s">
        <v>9</v>
      </c>
      <c r="WQR12075" s="18" t="s">
        <v>9</v>
      </c>
      <c r="WQS12075" s="18" t="s">
        <v>9</v>
      </c>
      <c r="WQT12075" s="18" t="s">
        <v>9</v>
      </c>
      <c r="WQU12075" s="18" t="s">
        <v>9</v>
      </c>
      <c r="WQV12075" s="18" t="s">
        <v>9</v>
      </c>
      <c r="WQW12075" s="18" t="s">
        <v>9</v>
      </c>
      <c r="WQX12075" s="18" t="s">
        <v>9</v>
      </c>
      <c r="WQY12075" s="18" t="s">
        <v>9</v>
      </c>
      <c r="WQZ12075" s="18" t="s">
        <v>9</v>
      </c>
      <c r="WRA12075" s="18" t="s">
        <v>9</v>
      </c>
      <c r="WRB12075" s="18" t="s">
        <v>9</v>
      </c>
      <c r="WRC12075" s="18" t="s">
        <v>9</v>
      </c>
      <c r="WRD12075" s="18" t="s">
        <v>9</v>
      </c>
      <c r="WRE12075" s="18" t="s">
        <v>9</v>
      </c>
      <c r="WRF12075" s="18" t="s">
        <v>9</v>
      </c>
      <c r="WRG12075" s="18" t="s">
        <v>9</v>
      </c>
      <c r="WRH12075" s="18" t="s">
        <v>9</v>
      </c>
      <c r="WRI12075" s="18" t="s">
        <v>9</v>
      </c>
      <c r="WRJ12075" s="18" t="s">
        <v>9</v>
      </c>
      <c r="WRK12075" s="18" t="s">
        <v>9</v>
      </c>
      <c r="WRL12075" s="18" t="s">
        <v>9</v>
      </c>
      <c r="WRM12075" s="18" t="s">
        <v>9</v>
      </c>
      <c r="WRN12075" s="18" t="s">
        <v>9</v>
      </c>
      <c r="WRO12075" s="18" t="s">
        <v>9</v>
      </c>
      <c r="WRP12075" s="18" t="s">
        <v>9</v>
      </c>
      <c r="WRQ12075" s="18" t="s">
        <v>9</v>
      </c>
      <c r="WRR12075" s="18" t="s">
        <v>9</v>
      </c>
      <c r="WRS12075" s="18" t="s">
        <v>9</v>
      </c>
      <c r="WRT12075" s="18" t="s">
        <v>9</v>
      </c>
      <c r="WRU12075" s="18" t="s">
        <v>9</v>
      </c>
      <c r="WRV12075" s="18" t="s">
        <v>9</v>
      </c>
      <c r="WRW12075" s="18" t="s">
        <v>9</v>
      </c>
      <c r="WRX12075" s="18" t="s">
        <v>9</v>
      </c>
      <c r="WRY12075" s="18" t="s">
        <v>9</v>
      </c>
      <c r="WRZ12075" s="18" t="s">
        <v>9</v>
      </c>
      <c r="WSA12075" s="18" t="s">
        <v>9</v>
      </c>
      <c r="WSB12075" s="18" t="s">
        <v>9</v>
      </c>
      <c r="WSC12075" s="18" t="s">
        <v>9</v>
      </c>
      <c r="WSD12075" s="18" t="s">
        <v>9</v>
      </c>
      <c r="WSE12075" s="18" t="s">
        <v>9</v>
      </c>
      <c r="WSF12075" s="18" t="s">
        <v>9</v>
      </c>
      <c r="WSG12075" s="18" t="s">
        <v>9</v>
      </c>
      <c r="WSH12075" s="18" t="s">
        <v>9</v>
      </c>
      <c r="WSI12075" s="18" t="s">
        <v>9</v>
      </c>
      <c r="WSJ12075" s="18" t="s">
        <v>9</v>
      </c>
      <c r="WSK12075" s="18" t="s">
        <v>9</v>
      </c>
      <c r="WSL12075" s="18" t="s">
        <v>9</v>
      </c>
      <c r="WSM12075" s="18" t="s">
        <v>9</v>
      </c>
      <c r="WSN12075" s="18" t="s">
        <v>9</v>
      </c>
      <c r="WSO12075" s="18" t="s">
        <v>9</v>
      </c>
      <c r="WSP12075" s="18" t="s">
        <v>9</v>
      </c>
      <c r="WSQ12075" s="18" t="s">
        <v>9</v>
      </c>
      <c r="WSR12075" s="18" t="s">
        <v>9</v>
      </c>
      <c r="WSS12075" s="18" t="s">
        <v>9</v>
      </c>
      <c r="WST12075" s="18" t="s">
        <v>9</v>
      </c>
      <c r="WSU12075" s="18" t="s">
        <v>9</v>
      </c>
      <c r="WSV12075" s="18" t="s">
        <v>9</v>
      </c>
      <c r="WSW12075" s="18" t="s">
        <v>9</v>
      </c>
      <c r="WSX12075" s="18" t="s">
        <v>9</v>
      </c>
      <c r="WSY12075" s="18" t="s">
        <v>9</v>
      </c>
      <c r="WSZ12075" s="18" t="s">
        <v>9</v>
      </c>
      <c r="WTA12075" s="18" t="s">
        <v>9</v>
      </c>
      <c r="WTB12075" s="18" t="s">
        <v>9</v>
      </c>
      <c r="WTC12075" s="18" t="s">
        <v>9</v>
      </c>
      <c r="WTD12075" s="18" t="s">
        <v>9</v>
      </c>
      <c r="WTE12075" s="18" t="s">
        <v>9</v>
      </c>
      <c r="WTF12075" s="18" t="s">
        <v>9</v>
      </c>
      <c r="WTG12075" s="18" t="s">
        <v>9</v>
      </c>
      <c r="WTH12075" s="18" t="s">
        <v>9</v>
      </c>
      <c r="WTI12075" s="18" t="s">
        <v>9</v>
      </c>
      <c r="WTJ12075" s="18" t="s">
        <v>9</v>
      </c>
      <c r="WTK12075" s="18" t="s">
        <v>9</v>
      </c>
      <c r="WTL12075" s="18" t="s">
        <v>9</v>
      </c>
      <c r="WTM12075" s="18" t="s">
        <v>9</v>
      </c>
      <c r="WTN12075" s="18" t="s">
        <v>9</v>
      </c>
      <c r="WTO12075" s="18" t="s">
        <v>9</v>
      </c>
      <c r="WTP12075" s="18" t="s">
        <v>9</v>
      </c>
      <c r="WTQ12075" s="18" t="s">
        <v>9</v>
      </c>
      <c r="WTR12075" s="18" t="s">
        <v>9</v>
      </c>
      <c r="WTS12075" s="18" t="s">
        <v>9</v>
      </c>
      <c r="WTT12075" s="18" t="s">
        <v>9</v>
      </c>
      <c r="WTU12075" s="18" t="s">
        <v>9</v>
      </c>
      <c r="WTV12075" s="18" t="s">
        <v>9</v>
      </c>
      <c r="WTW12075" s="18" t="s">
        <v>9</v>
      </c>
      <c r="WTX12075" s="18" t="s">
        <v>9</v>
      </c>
      <c r="WTY12075" s="18" t="s">
        <v>9</v>
      </c>
      <c r="WTZ12075" s="18" t="s">
        <v>9</v>
      </c>
      <c r="WUA12075" s="18" t="s">
        <v>9</v>
      </c>
      <c r="WUB12075" s="18" t="s">
        <v>9</v>
      </c>
      <c r="WUC12075" s="18" t="s">
        <v>9</v>
      </c>
      <c r="WUD12075" s="18" t="s">
        <v>9</v>
      </c>
      <c r="WUE12075" s="18" t="s">
        <v>9</v>
      </c>
      <c r="WUF12075" s="18" t="s">
        <v>9</v>
      </c>
      <c r="WUG12075" s="18" t="s">
        <v>9</v>
      </c>
      <c r="WUH12075" s="18" t="s">
        <v>9</v>
      </c>
      <c r="WUI12075" s="18" t="s">
        <v>9</v>
      </c>
      <c r="WUJ12075" s="18" t="s">
        <v>9</v>
      </c>
      <c r="WUK12075" s="18" t="s">
        <v>9</v>
      </c>
      <c r="WUL12075" s="18" t="s">
        <v>9</v>
      </c>
      <c r="WUM12075" s="18" t="s">
        <v>9</v>
      </c>
      <c r="WUN12075" s="18" t="s">
        <v>9</v>
      </c>
      <c r="WUO12075" s="18" t="s">
        <v>9</v>
      </c>
      <c r="WUP12075" s="18" t="s">
        <v>9</v>
      </c>
      <c r="WUQ12075" s="18" t="s">
        <v>9</v>
      </c>
      <c r="WUR12075" s="18" t="s">
        <v>9</v>
      </c>
      <c r="WUS12075" s="18" t="s">
        <v>9</v>
      </c>
      <c r="WUT12075" s="18" t="s">
        <v>9</v>
      </c>
      <c r="WUU12075" s="18" t="s">
        <v>9</v>
      </c>
      <c r="WUV12075" s="18" t="s">
        <v>9</v>
      </c>
      <c r="WUW12075" s="18" t="s">
        <v>9</v>
      </c>
      <c r="WUX12075" s="18" t="s">
        <v>9</v>
      </c>
      <c r="WUY12075" s="18" t="s">
        <v>9</v>
      </c>
      <c r="WUZ12075" s="18" t="s">
        <v>9</v>
      </c>
      <c r="WVA12075" s="18" t="s">
        <v>9</v>
      </c>
      <c r="WVB12075" s="18" t="s">
        <v>9</v>
      </c>
      <c r="WVC12075" s="18" t="s">
        <v>9</v>
      </c>
      <c r="WVD12075" s="18" t="s">
        <v>9</v>
      </c>
      <c r="WVE12075" s="18" t="s">
        <v>9</v>
      </c>
      <c r="WVF12075" s="18" t="s">
        <v>9</v>
      </c>
      <c r="WVG12075" s="18" t="s">
        <v>9</v>
      </c>
      <c r="WVH12075" s="18" t="s">
        <v>9</v>
      </c>
      <c r="WVI12075" s="18" t="s">
        <v>9</v>
      </c>
      <c r="WVJ12075" s="18" t="s">
        <v>9</v>
      </c>
      <c r="WVK12075" s="18" t="s">
        <v>9</v>
      </c>
      <c r="WVL12075" s="18" t="s">
        <v>9</v>
      </c>
      <c r="WVM12075" s="18" t="s">
        <v>9</v>
      </c>
      <c r="WVN12075" s="18" t="s">
        <v>9</v>
      </c>
      <c r="WVO12075" s="18" t="s">
        <v>9</v>
      </c>
      <c r="WVP12075" s="18" t="s">
        <v>9</v>
      </c>
      <c r="WVQ12075" s="18" t="s">
        <v>9</v>
      </c>
      <c r="WVR12075" s="18" t="s">
        <v>9</v>
      </c>
      <c r="WVS12075" s="18" t="s">
        <v>9</v>
      </c>
      <c r="WVT12075" s="18" t="s">
        <v>9</v>
      </c>
      <c r="WVU12075" s="18" t="s">
        <v>9</v>
      </c>
      <c r="WVV12075" s="18" t="s">
        <v>9</v>
      </c>
      <c r="WVW12075" s="18" t="s">
        <v>9</v>
      </c>
      <c r="WVX12075" s="18" t="s">
        <v>9</v>
      </c>
      <c r="WVY12075" s="18" t="s">
        <v>9</v>
      </c>
      <c r="WVZ12075" s="18" t="s">
        <v>9</v>
      </c>
      <c r="WWA12075" s="18" t="s">
        <v>9</v>
      </c>
      <c r="WWB12075" s="18" t="s">
        <v>9</v>
      </c>
      <c r="WWC12075" s="18" t="s">
        <v>9</v>
      </c>
      <c r="WWD12075" s="18" t="s">
        <v>9</v>
      </c>
      <c r="WWE12075" s="18" t="s">
        <v>9</v>
      </c>
      <c r="WWF12075" s="18" t="s">
        <v>9</v>
      </c>
      <c r="WWG12075" s="18" t="s">
        <v>9</v>
      </c>
      <c r="WWH12075" s="18" t="s">
        <v>9</v>
      </c>
      <c r="WWI12075" s="18" t="s">
        <v>9</v>
      </c>
      <c r="WWJ12075" s="18" t="s">
        <v>9</v>
      </c>
      <c r="WWK12075" s="18" t="s">
        <v>9</v>
      </c>
      <c r="WWL12075" s="18" t="s">
        <v>9</v>
      </c>
      <c r="WWM12075" s="18" t="s">
        <v>9</v>
      </c>
      <c r="WWN12075" s="18" t="s">
        <v>9</v>
      </c>
      <c r="WWO12075" s="18" t="s">
        <v>9</v>
      </c>
      <c r="WWP12075" s="18" t="s">
        <v>9</v>
      </c>
      <c r="WWQ12075" s="18" t="s">
        <v>9</v>
      </c>
      <c r="WWR12075" s="18" t="s">
        <v>9</v>
      </c>
      <c r="WWS12075" s="18" t="s">
        <v>9</v>
      </c>
      <c r="WWT12075" s="18" t="s">
        <v>9</v>
      </c>
      <c r="WWU12075" s="18" t="s">
        <v>9</v>
      </c>
      <c r="WWV12075" s="18" t="s">
        <v>9</v>
      </c>
      <c r="WWW12075" s="18" t="s">
        <v>9</v>
      </c>
      <c r="WWX12075" s="18" t="s">
        <v>9</v>
      </c>
      <c r="WWY12075" s="18" t="s">
        <v>9</v>
      </c>
      <c r="WWZ12075" s="18" t="s">
        <v>9</v>
      </c>
      <c r="WXA12075" s="18" t="s">
        <v>9</v>
      </c>
      <c r="WXB12075" s="18" t="s">
        <v>9</v>
      </c>
      <c r="WXC12075" s="18" t="s">
        <v>9</v>
      </c>
      <c r="WXD12075" s="18" t="s">
        <v>9</v>
      </c>
      <c r="WXE12075" s="18" t="s">
        <v>9</v>
      </c>
      <c r="WXF12075" s="18" t="s">
        <v>9</v>
      </c>
      <c r="WXG12075" s="18" t="s">
        <v>9</v>
      </c>
      <c r="WXH12075" s="18" t="s">
        <v>9</v>
      </c>
      <c r="WXI12075" s="18" t="s">
        <v>9</v>
      </c>
      <c r="WXJ12075" s="18" t="s">
        <v>9</v>
      </c>
      <c r="WXK12075" s="18" t="s">
        <v>9</v>
      </c>
      <c r="WXL12075" s="18" t="s">
        <v>9</v>
      </c>
      <c r="WXM12075" s="18" t="s">
        <v>9</v>
      </c>
      <c r="WXN12075" s="18" t="s">
        <v>9</v>
      </c>
      <c r="WXO12075" s="18" t="s">
        <v>9</v>
      </c>
      <c r="WXP12075" s="18" t="s">
        <v>9</v>
      </c>
      <c r="WXQ12075" s="18" t="s">
        <v>9</v>
      </c>
      <c r="WXR12075" s="18" t="s">
        <v>9</v>
      </c>
      <c r="WXS12075" s="18" t="s">
        <v>9</v>
      </c>
      <c r="WXT12075" s="18" t="s">
        <v>9</v>
      </c>
      <c r="WXU12075" s="18" t="s">
        <v>9</v>
      </c>
      <c r="WXV12075" s="18" t="s">
        <v>9</v>
      </c>
      <c r="WXW12075" s="18" t="s">
        <v>9</v>
      </c>
      <c r="WXX12075" s="18" t="s">
        <v>9</v>
      </c>
      <c r="WXY12075" s="18" t="s">
        <v>9</v>
      </c>
      <c r="WXZ12075" s="18" t="s">
        <v>9</v>
      </c>
      <c r="WYA12075" s="18" t="s">
        <v>9</v>
      </c>
      <c r="WYB12075" s="18" t="s">
        <v>9</v>
      </c>
      <c r="WYC12075" s="18" t="s">
        <v>9</v>
      </c>
      <c r="WYD12075" s="18" t="s">
        <v>9</v>
      </c>
      <c r="WYE12075" s="18" t="s">
        <v>9</v>
      </c>
      <c r="WYF12075" s="18" t="s">
        <v>9</v>
      </c>
      <c r="WYG12075" s="18" t="s">
        <v>9</v>
      </c>
      <c r="WYH12075" s="18" t="s">
        <v>9</v>
      </c>
      <c r="WYI12075" s="18" t="s">
        <v>9</v>
      </c>
      <c r="WYJ12075" s="18" t="s">
        <v>9</v>
      </c>
      <c r="WYK12075" s="18" t="s">
        <v>9</v>
      </c>
      <c r="WYL12075" s="18" t="s">
        <v>9</v>
      </c>
      <c r="WYM12075" s="18" t="s">
        <v>9</v>
      </c>
      <c r="WYN12075" s="18" t="s">
        <v>9</v>
      </c>
      <c r="WYO12075" s="18" t="s">
        <v>9</v>
      </c>
      <c r="WYP12075" s="18" t="s">
        <v>9</v>
      </c>
      <c r="WYQ12075" s="18" t="s">
        <v>9</v>
      </c>
      <c r="WYR12075" s="18" t="s">
        <v>9</v>
      </c>
      <c r="WYS12075" s="18" t="s">
        <v>9</v>
      </c>
      <c r="WYT12075" s="18" t="s">
        <v>9</v>
      </c>
      <c r="WYU12075" s="18" t="s">
        <v>9</v>
      </c>
      <c r="WYV12075" s="18" t="s">
        <v>9</v>
      </c>
      <c r="WYW12075" s="18" t="s">
        <v>9</v>
      </c>
      <c r="WYX12075" s="18" t="s">
        <v>9</v>
      </c>
      <c r="WYY12075" s="18" t="s">
        <v>9</v>
      </c>
      <c r="WYZ12075" s="18" t="s">
        <v>9</v>
      </c>
      <c r="WZA12075" s="18" t="s">
        <v>9</v>
      </c>
      <c r="WZB12075" s="18" t="s">
        <v>9</v>
      </c>
      <c r="WZC12075" s="18" t="s">
        <v>9</v>
      </c>
      <c r="WZD12075" s="18" t="s">
        <v>9</v>
      </c>
      <c r="WZE12075" s="18" t="s">
        <v>9</v>
      </c>
      <c r="WZF12075" s="18" t="s">
        <v>9</v>
      </c>
      <c r="WZG12075" s="18" t="s">
        <v>9</v>
      </c>
      <c r="WZH12075" s="18" t="s">
        <v>9</v>
      </c>
      <c r="WZI12075" s="18" t="s">
        <v>9</v>
      </c>
      <c r="WZJ12075" s="18" t="s">
        <v>9</v>
      </c>
      <c r="WZK12075" s="18" t="s">
        <v>9</v>
      </c>
      <c r="WZL12075" s="18" t="s">
        <v>9</v>
      </c>
      <c r="WZM12075" s="18" t="s">
        <v>9</v>
      </c>
      <c r="WZN12075" s="18" t="s">
        <v>9</v>
      </c>
      <c r="WZO12075" s="18" t="s">
        <v>9</v>
      </c>
      <c r="WZP12075" s="18" t="s">
        <v>9</v>
      </c>
      <c r="WZQ12075" s="18" t="s">
        <v>9</v>
      </c>
      <c r="WZR12075" s="18" t="s">
        <v>9</v>
      </c>
      <c r="WZS12075" s="18" t="s">
        <v>9</v>
      </c>
      <c r="WZT12075" s="18" t="s">
        <v>9</v>
      </c>
      <c r="WZU12075" s="18" t="s">
        <v>9</v>
      </c>
      <c r="WZV12075" s="18" t="s">
        <v>9</v>
      </c>
      <c r="WZW12075" s="18" t="s">
        <v>9</v>
      </c>
      <c r="WZX12075" s="18" t="s">
        <v>9</v>
      </c>
      <c r="WZY12075" s="18" t="s">
        <v>9</v>
      </c>
      <c r="WZZ12075" s="18" t="s">
        <v>9</v>
      </c>
      <c r="XAA12075" s="18" t="s">
        <v>9</v>
      </c>
      <c r="XAB12075" s="18" t="s">
        <v>9</v>
      </c>
      <c r="XAC12075" s="18" t="s">
        <v>9</v>
      </c>
      <c r="XAD12075" s="18" t="s">
        <v>9</v>
      </c>
      <c r="XAE12075" s="18" t="s">
        <v>9</v>
      </c>
      <c r="XAF12075" s="18" t="s">
        <v>9</v>
      </c>
      <c r="XAG12075" s="18" t="s">
        <v>9</v>
      </c>
      <c r="XAH12075" s="18" t="s">
        <v>9</v>
      </c>
      <c r="XAI12075" s="18" t="s">
        <v>9</v>
      </c>
      <c r="XAJ12075" s="18" t="s">
        <v>9</v>
      </c>
      <c r="XAK12075" s="18" t="s">
        <v>9</v>
      </c>
      <c r="XAL12075" s="18" t="s">
        <v>9</v>
      </c>
      <c r="XAM12075" s="18" t="s">
        <v>9</v>
      </c>
      <c r="XAN12075" s="18" t="s">
        <v>9</v>
      </c>
      <c r="XAO12075" s="18" t="s">
        <v>9</v>
      </c>
      <c r="XAP12075" s="18" t="s">
        <v>9</v>
      </c>
      <c r="XAQ12075" s="18" t="s">
        <v>9</v>
      </c>
      <c r="XAR12075" s="18" t="s">
        <v>9</v>
      </c>
      <c r="XAS12075" s="18" t="s">
        <v>9</v>
      </c>
      <c r="XAT12075" s="18" t="s">
        <v>9</v>
      </c>
      <c r="XAU12075" s="18" t="s">
        <v>9</v>
      </c>
      <c r="XAV12075" s="18" t="s">
        <v>9</v>
      </c>
      <c r="XAW12075" s="18" t="s">
        <v>9</v>
      </c>
      <c r="XAX12075" s="18" t="s">
        <v>9</v>
      </c>
      <c r="XAY12075" s="18" t="s">
        <v>9</v>
      </c>
      <c r="XAZ12075" s="18" t="s">
        <v>9</v>
      </c>
      <c r="XBA12075" s="18" t="s">
        <v>9</v>
      </c>
      <c r="XBB12075" s="18" t="s">
        <v>9</v>
      </c>
      <c r="XBC12075" s="18" t="s">
        <v>9</v>
      </c>
      <c r="XBD12075" s="18" t="s">
        <v>9</v>
      </c>
      <c r="XBE12075" s="18" t="s">
        <v>9</v>
      </c>
      <c r="XBF12075" s="18" t="s">
        <v>9</v>
      </c>
      <c r="XBG12075" s="18" t="s">
        <v>9</v>
      </c>
      <c r="XBH12075" s="18" t="s">
        <v>9</v>
      </c>
      <c r="XBI12075" s="18" t="s">
        <v>9</v>
      </c>
      <c r="XBJ12075" s="18" t="s">
        <v>9</v>
      </c>
      <c r="XBK12075" s="18" t="s">
        <v>9</v>
      </c>
      <c r="XBL12075" s="18" t="s">
        <v>9</v>
      </c>
      <c r="XBM12075" s="18" t="s">
        <v>9</v>
      </c>
      <c r="XBN12075" s="18" t="s">
        <v>9</v>
      </c>
      <c r="XBO12075" s="18" t="s">
        <v>9</v>
      </c>
      <c r="XBP12075" s="18" t="s">
        <v>9</v>
      </c>
      <c r="XBQ12075" s="18" t="s">
        <v>9</v>
      </c>
      <c r="XBR12075" s="18" t="s">
        <v>9</v>
      </c>
      <c r="XBS12075" s="18" t="s">
        <v>9</v>
      </c>
      <c r="XBT12075" s="18" t="s">
        <v>9</v>
      </c>
      <c r="XBU12075" s="18" t="s">
        <v>9</v>
      </c>
      <c r="XBV12075" s="18" t="s">
        <v>9</v>
      </c>
      <c r="XBW12075" s="18" t="s">
        <v>9</v>
      </c>
      <c r="XBX12075" s="18" t="s">
        <v>9</v>
      </c>
      <c r="XBY12075" s="18" t="s">
        <v>9</v>
      </c>
      <c r="XBZ12075" s="18" t="s">
        <v>9</v>
      </c>
      <c r="XCA12075" s="18" t="s">
        <v>9</v>
      </c>
      <c r="XCB12075" s="18" t="s">
        <v>9</v>
      </c>
      <c r="XCC12075" s="18" t="s">
        <v>9</v>
      </c>
      <c r="XCD12075" s="18" t="s">
        <v>9</v>
      </c>
      <c r="XCE12075" s="18" t="s">
        <v>9</v>
      </c>
      <c r="XCF12075" s="18" t="s">
        <v>9</v>
      </c>
      <c r="XCG12075" s="18" t="s">
        <v>9</v>
      </c>
      <c r="XCH12075" s="18" t="s">
        <v>9</v>
      </c>
      <c r="XCI12075" s="18" t="s">
        <v>9</v>
      </c>
      <c r="XCJ12075" s="18" t="s">
        <v>9</v>
      </c>
      <c r="XCK12075" s="18" t="s">
        <v>9</v>
      </c>
      <c r="XCL12075" s="18" t="s">
        <v>9</v>
      </c>
      <c r="XCM12075" s="18" t="s">
        <v>9</v>
      </c>
      <c r="XCN12075" s="18" t="s">
        <v>9</v>
      </c>
      <c r="XCO12075" s="18" t="s">
        <v>9</v>
      </c>
      <c r="XCP12075" s="18" t="s">
        <v>9</v>
      </c>
      <c r="XCQ12075" s="18" t="s">
        <v>9</v>
      </c>
      <c r="XCR12075" s="18" t="s">
        <v>9</v>
      </c>
      <c r="XCS12075" s="18" t="s">
        <v>9</v>
      </c>
      <c r="XCT12075" s="18" t="s">
        <v>9</v>
      </c>
      <c r="XCU12075" s="18" t="s">
        <v>9</v>
      </c>
      <c r="XCV12075" s="18" t="s">
        <v>9</v>
      </c>
      <c r="XCW12075" s="18" t="s">
        <v>9</v>
      </c>
      <c r="XCX12075" s="18" t="s">
        <v>9</v>
      </c>
      <c r="XCY12075" s="18" t="s">
        <v>9</v>
      </c>
      <c r="XCZ12075" s="18" t="s">
        <v>9</v>
      </c>
      <c r="XDA12075" s="18" t="s">
        <v>9</v>
      </c>
      <c r="XDB12075" s="18" t="s">
        <v>9</v>
      </c>
      <c r="XDC12075" s="18" t="s">
        <v>9</v>
      </c>
      <c r="XDD12075" s="18" t="s">
        <v>9</v>
      </c>
      <c r="XDE12075" s="18" t="s">
        <v>9</v>
      </c>
      <c r="XDF12075" s="18" t="s">
        <v>9</v>
      </c>
      <c r="XDG12075" s="18" t="s">
        <v>9</v>
      </c>
      <c r="XDH12075" s="18" t="s">
        <v>9</v>
      </c>
      <c r="XDI12075" s="18" t="s">
        <v>9</v>
      </c>
      <c r="XDJ12075" s="18" t="s">
        <v>9</v>
      </c>
      <c r="XDK12075" s="18" t="s">
        <v>9</v>
      </c>
      <c r="XDL12075" s="18" t="s">
        <v>9</v>
      </c>
      <c r="XDM12075" s="18" t="s">
        <v>9</v>
      </c>
      <c r="XDN12075" s="18" t="s">
        <v>9</v>
      </c>
      <c r="XDO12075" s="18" t="s">
        <v>9</v>
      </c>
      <c r="XDP12075" s="18" t="s">
        <v>9</v>
      </c>
      <c r="XDQ12075" s="18" t="s">
        <v>9</v>
      </c>
      <c r="XDR12075" s="18" t="s">
        <v>9</v>
      </c>
      <c r="XDS12075" s="18" t="s">
        <v>9</v>
      </c>
      <c r="XDT12075" s="18" t="s">
        <v>9</v>
      </c>
      <c r="XDU12075" s="18" t="s">
        <v>9</v>
      </c>
      <c r="XDV12075" s="18" t="s">
        <v>9</v>
      </c>
      <c r="XDW12075" s="18" t="s">
        <v>9</v>
      </c>
      <c r="XDX12075" s="18" t="s">
        <v>9</v>
      </c>
      <c r="XDY12075" s="18" t="s">
        <v>9</v>
      </c>
      <c r="XDZ12075" s="18" t="s">
        <v>9</v>
      </c>
      <c r="XEA12075" s="18" t="s">
        <v>9</v>
      </c>
      <c r="XEB12075" s="18" t="s">
        <v>9</v>
      </c>
      <c r="XEC12075" s="18" t="s">
        <v>9</v>
      </c>
      <c r="XED12075" s="18" t="s">
        <v>9</v>
      </c>
      <c r="XEE12075" s="18" t="s">
        <v>9</v>
      </c>
      <c r="XEF12075" s="18" t="s">
        <v>9</v>
      </c>
      <c r="XEG12075" s="18" t="s">
        <v>9</v>
      </c>
      <c r="XEH12075" s="18" t="s">
        <v>9</v>
      </c>
      <c r="XEI12075" s="18" t="s">
        <v>9</v>
      </c>
      <c r="XEJ12075" s="18" t="s">
        <v>9</v>
      </c>
      <c r="XEK12075" s="18" t="s">
        <v>9</v>
      </c>
      <c r="XEL12075" s="18" t="s">
        <v>9</v>
      </c>
      <c r="XEM12075" s="18" t="s">
        <v>9</v>
      </c>
      <c r="XEN12075" s="18" t="s">
        <v>9</v>
      </c>
      <c r="XEO12075" s="18" t="s">
        <v>9</v>
      </c>
      <c r="XEP12075" s="18" t="s">
        <v>9</v>
      </c>
      <c r="XEQ12075" s="18" t="s">
        <v>9</v>
      </c>
      <c r="XER12075" s="18" t="s">
        <v>9</v>
      </c>
      <c r="XES12075" s="18" t="s">
        <v>9</v>
      </c>
      <c r="XET12075" s="18" t="s">
        <v>9</v>
      </c>
      <c r="XEU12075" s="18" t="s">
        <v>9</v>
      </c>
      <c r="XEV12075" s="18" t="s">
        <v>9</v>
      </c>
      <c r="XEW12075" s="18" t="s">
        <v>9</v>
      </c>
      <c r="XEX12075" s="18" t="s">
        <v>9</v>
      </c>
      <c r="XEY12075" s="18" t="s">
        <v>9</v>
      </c>
      <c r="XEZ12075" s="18" t="s">
        <v>9</v>
      </c>
      <c r="XFA12075" s="18" t="s">
        <v>9</v>
      </c>
      <c r="XFB12075" s="18" t="s">
        <v>9</v>
      </c>
      <c r="XFC12075" s="18" t="s">
        <v>9</v>
      </c>
      <c r="XFD12075" s="18" t="s">
        <v>9</v>
      </c>
    </row>
    <row r="12076" spans="1:16384" s="18" customFormat="1">
      <c r="A12076" t="s">
        <v>51</v>
      </c>
      <c r="B12076" t="s">
        <v>34</v>
      </c>
      <c r="C12076" t="s">
        <v>4</v>
      </c>
      <c r="D12076" t="s">
        <v>328</v>
      </c>
      <c r="E12076"/>
      <c r="F12076" s="2">
        <v>1213675.0900000001</v>
      </c>
      <c r="G12076" s="2">
        <v>1213675.0900000001</v>
      </c>
      <c r="H12076">
        <v>2015</v>
      </c>
      <c r="I12076">
        <v>1</v>
      </c>
      <c r="J12076" t="s">
        <v>717</v>
      </c>
      <c r="HQ12076" s="18" t="s">
        <v>648</v>
      </c>
      <c r="HR12076" s="18" t="s">
        <v>648</v>
      </c>
      <c r="HS12076" s="18" t="s">
        <v>648</v>
      </c>
      <c r="HT12076" s="18" t="s">
        <v>648</v>
      </c>
      <c r="HU12076" s="18" t="s">
        <v>648</v>
      </c>
      <c r="HV12076" s="18" t="s">
        <v>648</v>
      </c>
      <c r="HW12076" s="18" t="s">
        <v>648</v>
      </c>
      <c r="HX12076" s="18" t="s">
        <v>648</v>
      </c>
      <c r="HY12076" s="18" t="s">
        <v>648</v>
      </c>
      <c r="HZ12076" s="18" t="s">
        <v>648</v>
      </c>
      <c r="IA12076" s="18" t="s">
        <v>648</v>
      </c>
      <c r="IB12076" s="18" t="s">
        <v>648</v>
      </c>
      <c r="IC12076" s="18" t="s">
        <v>648</v>
      </c>
      <c r="ID12076" s="18" t="s">
        <v>648</v>
      </c>
      <c r="IE12076" s="18" t="s">
        <v>648</v>
      </c>
      <c r="IF12076" s="18" t="s">
        <v>648</v>
      </c>
      <c r="IG12076" s="18" t="s">
        <v>648</v>
      </c>
      <c r="IH12076" s="18" t="s">
        <v>648</v>
      </c>
      <c r="II12076" s="18" t="s">
        <v>648</v>
      </c>
      <c r="IJ12076" s="18" t="s">
        <v>648</v>
      </c>
      <c r="IK12076" s="18" t="s">
        <v>648</v>
      </c>
      <c r="IL12076" s="18" t="s">
        <v>648</v>
      </c>
      <c r="IM12076" s="18" t="s">
        <v>648</v>
      </c>
      <c r="IN12076" s="18" t="s">
        <v>648</v>
      </c>
      <c r="IO12076" s="18" t="s">
        <v>648</v>
      </c>
      <c r="IP12076" s="18" t="s">
        <v>648</v>
      </c>
      <c r="IQ12076" s="18" t="s">
        <v>648</v>
      </c>
      <c r="IR12076" s="18" t="s">
        <v>648</v>
      </c>
      <c r="IS12076" s="18" t="s">
        <v>648</v>
      </c>
      <c r="IT12076" s="18" t="s">
        <v>648</v>
      </c>
      <c r="IU12076" s="18" t="s">
        <v>648</v>
      </c>
      <c r="IV12076" s="18" t="s">
        <v>648</v>
      </c>
      <c r="IW12076" s="18" t="s">
        <v>648</v>
      </c>
      <c r="IX12076" s="18" t="s">
        <v>648</v>
      </c>
      <c r="IY12076" s="18" t="s">
        <v>648</v>
      </c>
      <c r="IZ12076" s="18" t="s">
        <v>648</v>
      </c>
      <c r="JA12076" s="18" t="s">
        <v>648</v>
      </c>
      <c r="JB12076" s="18" t="s">
        <v>648</v>
      </c>
      <c r="JC12076" s="18" t="s">
        <v>648</v>
      </c>
      <c r="JD12076" s="18" t="s">
        <v>648</v>
      </c>
      <c r="JE12076" s="18" t="s">
        <v>648</v>
      </c>
      <c r="JF12076" s="18" t="s">
        <v>648</v>
      </c>
      <c r="JG12076" s="18" t="s">
        <v>648</v>
      </c>
      <c r="JH12076" s="18" t="s">
        <v>648</v>
      </c>
      <c r="JI12076" s="18" t="s">
        <v>648</v>
      </c>
      <c r="JJ12076" s="18" t="s">
        <v>648</v>
      </c>
      <c r="JK12076" s="18" t="s">
        <v>648</v>
      </c>
      <c r="JL12076" s="18" t="s">
        <v>648</v>
      </c>
      <c r="JM12076" s="18" t="s">
        <v>648</v>
      </c>
      <c r="JN12076" s="18" t="s">
        <v>648</v>
      </c>
      <c r="JO12076" s="18" t="s">
        <v>648</v>
      </c>
      <c r="JP12076" s="18" t="s">
        <v>648</v>
      </c>
      <c r="JQ12076" s="18" t="s">
        <v>648</v>
      </c>
      <c r="JR12076" s="18" t="s">
        <v>648</v>
      </c>
      <c r="JS12076" s="18" t="s">
        <v>648</v>
      </c>
      <c r="JT12076" s="18" t="s">
        <v>648</v>
      </c>
      <c r="JU12076" s="18" t="s">
        <v>648</v>
      </c>
      <c r="JV12076" s="18" t="s">
        <v>648</v>
      </c>
      <c r="JW12076" s="18" t="s">
        <v>648</v>
      </c>
      <c r="JX12076" s="18" t="s">
        <v>648</v>
      </c>
      <c r="JY12076" s="18" t="s">
        <v>648</v>
      </c>
      <c r="JZ12076" s="18" t="s">
        <v>648</v>
      </c>
      <c r="KA12076" s="18" t="s">
        <v>648</v>
      </c>
      <c r="KB12076" s="18" t="s">
        <v>648</v>
      </c>
      <c r="KC12076" s="18" t="s">
        <v>648</v>
      </c>
      <c r="KD12076" s="18" t="s">
        <v>648</v>
      </c>
      <c r="KE12076" s="18" t="s">
        <v>648</v>
      </c>
      <c r="KF12076" s="18" t="s">
        <v>648</v>
      </c>
      <c r="KG12076" s="18" t="s">
        <v>648</v>
      </c>
      <c r="KH12076" s="18" t="s">
        <v>648</v>
      </c>
      <c r="KI12076" s="18" t="s">
        <v>648</v>
      </c>
      <c r="KJ12076" s="18" t="s">
        <v>648</v>
      </c>
      <c r="KK12076" s="18" t="s">
        <v>648</v>
      </c>
      <c r="KL12076" s="18" t="s">
        <v>648</v>
      </c>
      <c r="KM12076" s="18" t="s">
        <v>648</v>
      </c>
      <c r="KN12076" s="18" t="s">
        <v>648</v>
      </c>
      <c r="KO12076" s="18" t="s">
        <v>648</v>
      </c>
      <c r="KP12076" s="18" t="s">
        <v>648</v>
      </c>
      <c r="KQ12076" s="18" t="s">
        <v>648</v>
      </c>
      <c r="KR12076" s="18" t="s">
        <v>648</v>
      </c>
      <c r="KS12076" s="18" t="s">
        <v>648</v>
      </c>
      <c r="KT12076" s="18" t="s">
        <v>648</v>
      </c>
      <c r="KU12076" s="18" t="s">
        <v>648</v>
      </c>
      <c r="KV12076" s="18" t="s">
        <v>648</v>
      </c>
      <c r="KW12076" s="18" t="s">
        <v>648</v>
      </c>
      <c r="KX12076" s="18" t="s">
        <v>648</v>
      </c>
      <c r="KY12076" s="18" t="s">
        <v>648</v>
      </c>
      <c r="KZ12076" s="18" t="s">
        <v>648</v>
      </c>
      <c r="LA12076" s="18" t="s">
        <v>648</v>
      </c>
      <c r="LB12076" s="18" t="s">
        <v>648</v>
      </c>
      <c r="LC12076" s="18" t="s">
        <v>648</v>
      </c>
      <c r="LD12076" s="18" t="s">
        <v>648</v>
      </c>
      <c r="LE12076" s="18" t="s">
        <v>648</v>
      </c>
      <c r="LF12076" s="18" t="s">
        <v>648</v>
      </c>
      <c r="LG12076" s="18" t="s">
        <v>648</v>
      </c>
      <c r="LH12076" s="18" t="s">
        <v>648</v>
      </c>
      <c r="LI12076" s="18" t="s">
        <v>648</v>
      </c>
      <c r="LJ12076" s="18" t="s">
        <v>648</v>
      </c>
      <c r="LK12076" s="18" t="s">
        <v>648</v>
      </c>
      <c r="LL12076" s="18" t="s">
        <v>648</v>
      </c>
      <c r="LM12076" s="18" t="s">
        <v>648</v>
      </c>
      <c r="LN12076" s="18" t="s">
        <v>648</v>
      </c>
      <c r="LO12076" s="18" t="s">
        <v>648</v>
      </c>
      <c r="LP12076" s="18" t="s">
        <v>648</v>
      </c>
      <c r="LQ12076" s="18" t="s">
        <v>648</v>
      </c>
      <c r="LR12076" s="18" t="s">
        <v>648</v>
      </c>
      <c r="LS12076" s="18" t="s">
        <v>648</v>
      </c>
      <c r="LT12076" s="18" t="s">
        <v>648</v>
      </c>
      <c r="LU12076" s="18" t="s">
        <v>648</v>
      </c>
      <c r="LV12076" s="18" t="s">
        <v>648</v>
      </c>
      <c r="LW12076" s="18" t="s">
        <v>648</v>
      </c>
      <c r="LX12076" s="18" t="s">
        <v>648</v>
      </c>
      <c r="LY12076" s="18" t="s">
        <v>648</v>
      </c>
      <c r="LZ12076" s="18" t="s">
        <v>648</v>
      </c>
      <c r="MA12076" s="18" t="s">
        <v>648</v>
      </c>
      <c r="MB12076" s="18" t="s">
        <v>648</v>
      </c>
      <c r="MC12076" s="18" t="s">
        <v>648</v>
      </c>
      <c r="MD12076" s="18" t="s">
        <v>648</v>
      </c>
      <c r="ME12076" s="18" t="s">
        <v>648</v>
      </c>
      <c r="MF12076" s="18" t="s">
        <v>648</v>
      </c>
      <c r="MG12076" s="18" t="s">
        <v>648</v>
      </c>
      <c r="MH12076" s="18" t="s">
        <v>648</v>
      </c>
      <c r="MI12076" s="18" t="s">
        <v>648</v>
      </c>
      <c r="MJ12076" s="18" t="s">
        <v>648</v>
      </c>
      <c r="MK12076" s="18" t="s">
        <v>648</v>
      </c>
      <c r="ML12076" s="18" t="s">
        <v>648</v>
      </c>
      <c r="MM12076" s="18" t="s">
        <v>648</v>
      </c>
      <c r="MN12076" s="18" t="s">
        <v>648</v>
      </c>
      <c r="MO12076" s="18" t="s">
        <v>648</v>
      </c>
      <c r="MP12076" s="18" t="s">
        <v>648</v>
      </c>
      <c r="MQ12076" s="18" t="s">
        <v>648</v>
      </c>
      <c r="MR12076" s="18" t="s">
        <v>648</v>
      </c>
      <c r="MS12076" s="18" t="s">
        <v>648</v>
      </c>
      <c r="MT12076" s="18" t="s">
        <v>648</v>
      </c>
      <c r="MU12076" s="18" t="s">
        <v>648</v>
      </c>
      <c r="MV12076" s="18" t="s">
        <v>648</v>
      </c>
      <c r="MW12076" s="18" t="s">
        <v>648</v>
      </c>
      <c r="MX12076" s="18" t="s">
        <v>648</v>
      </c>
      <c r="MY12076" s="18" t="s">
        <v>648</v>
      </c>
      <c r="MZ12076" s="18" t="s">
        <v>648</v>
      </c>
      <c r="NA12076" s="18" t="s">
        <v>648</v>
      </c>
      <c r="NB12076" s="18" t="s">
        <v>648</v>
      </c>
      <c r="NC12076" s="18" t="s">
        <v>648</v>
      </c>
      <c r="ND12076" s="18" t="s">
        <v>648</v>
      </c>
      <c r="NE12076" s="18" t="s">
        <v>648</v>
      </c>
      <c r="NF12076" s="18" t="s">
        <v>648</v>
      </c>
      <c r="NG12076" s="18" t="s">
        <v>648</v>
      </c>
      <c r="NH12076" s="18" t="s">
        <v>648</v>
      </c>
      <c r="NI12076" s="18" t="s">
        <v>648</v>
      </c>
      <c r="NJ12076" s="18" t="s">
        <v>648</v>
      </c>
      <c r="NK12076" s="18" t="s">
        <v>648</v>
      </c>
      <c r="NL12076" s="18" t="s">
        <v>648</v>
      </c>
      <c r="NM12076" s="18" t="s">
        <v>648</v>
      </c>
      <c r="NN12076" s="18" t="s">
        <v>648</v>
      </c>
      <c r="NO12076" s="18" t="s">
        <v>648</v>
      </c>
      <c r="NP12076" s="18" t="s">
        <v>648</v>
      </c>
      <c r="NQ12076" s="18" t="s">
        <v>648</v>
      </c>
      <c r="NR12076" s="18" t="s">
        <v>648</v>
      </c>
      <c r="NS12076" s="18" t="s">
        <v>648</v>
      </c>
      <c r="NT12076" s="18" t="s">
        <v>648</v>
      </c>
      <c r="NU12076" s="18" t="s">
        <v>648</v>
      </c>
      <c r="NV12076" s="18" t="s">
        <v>648</v>
      </c>
      <c r="NW12076" s="18" t="s">
        <v>648</v>
      </c>
      <c r="NX12076" s="18" t="s">
        <v>648</v>
      </c>
      <c r="NY12076" s="18" t="s">
        <v>648</v>
      </c>
      <c r="NZ12076" s="18" t="s">
        <v>648</v>
      </c>
      <c r="OA12076" s="18" t="s">
        <v>648</v>
      </c>
      <c r="OB12076" s="18" t="s">
        <v>648</v>
      </c>
      <c r="OC12076" s="18" t="s">
        <v>648</v>
      </c>
      <c r="OD12076" s="18" t="s">
        <v>648</v>
      </c>
      <c r="OE12076" s="18" t="s">
        <v>648</v>
      </c>
      <c r="OF12076" s="18" t="s">
        <v>648</v>
      </c>
      <c r="OG12076" s="18" t="s">
        <v>648</v>
      </c>
      <c r="OH12076" s="18" t="s">
        <v>648</v>
      </c>
      <c r="OI12076" s="18" t="s">
        <v>648</v>
      </c>
      <c r="OJ12076" s="18" t="s">
        <v>648</v>
      </c>
      <c r="OK12076" s="18" t="s">
        <v>648</v>
      </c>
      <c r="OL12076" s="18" t="s">
        <v>648</v>
      </c>
      <c r="OM12076" s="18" t="s">
        <v>648</v>
      </c>
      <c r="ON12076" s="18" t="s">
        <v>648</v>
      </c>
      <c r="OO12076" s="18" t="s">
        <v>648</v>
      </c>
      <c r="OP12076" s="18" t="s">
        <v>648</v>
      </c>
      <c r="OQ12076" s="18" t="s">
        <v>648</v>
      </c>
      <c r="OR12076" s="18" t="s">
        <v>648</v>
      </c>
      <c r="OS12076" s="18" t="s">
        <v>648</v>
      </c>
      <c r="OT12076" s="18" t="s">
        <v>648</v>
      </c>
      <c r="OU12076" s="18" t="s">
        <v>648</v>
      </c>
      <c r="OV12076" s="18" t="s">
        <v>648</v>
      </c>
      <c r="OW12076" s="18" t="s">
        <v>648</v>
      </c>
      <c r="OX12076" s="18" t="s">
        <v>648</v>
      </c>
      <c r="OY12076" s="18" t="s">
        <v>648</v>
      </c>
      <c r="OZ12076" s="18" t="s">
        <v>648</v>
      </c>
      <c r="PA12076" s="18" t="s">
        <v>648</v>
      </c>
      <c r="PB12076" s="18" t="s">
        <v>648</v>
      </c>
      <c r="PC12076" s="18" t="s">
        <v>648</v>
      </c>
      <c r="PD12076" s="18" t="s">
        <v>648</v>
      </c>
      <c r="PE12076" s="18" t="s">
        <v>648</v>
      </c>
      <c r="PF12076" s="18" t="s">
        <v>648</v>
      </c>
      <c r="PG12076" s="18" t="s">
        <v>648</v>
      </c>
      <c r="PH12076" s="18" t="s">
        <v>648</v>
      </c>
      <c r="PI12076" s="18" t="s">
        <v>648</v>
      </c>
      <c r="PJ12076" s="18" t="s">
        <v>648</v>
      </c>
      <c r="PK12076" s="18" t="s">
        <v>648</v>
      </c>
      <c r="PL12076" s="18" t="s">
        <v>648</v>
      </c>
      <c r="PM12076" s="18" t="s">
        <v>648</v>
      </c>
      <c r="PN12076" s="18" t="s">
        <v>648</v>
      </c>
      <c r="PO12076" s="18" t="s">
        <v>648</v>
      </c>
      <c r="PP12076" s="18" t="s">
        <v>648</v>
      </c>
      <c r="PQ12076" s="18" t="s">
        <v>648</v>
      </c>
      <c r="PR12076" s="18" t="s">
        <v>648</v>
      </c>
      <c r="PS12076" s="18" t="s">
        <v>648</v>
      </c>
      <c r="PT12076" s="18" t="s">
        <v>648</v>
      </c>
      <c r="PU12076" s="18" t="s">
        <v>648</v>
      </c>
      <c r="PV12076" s="18" t="s">
        <v>648</v>
      </c>
      <c r="PW12076" s="18" t="s">
        <v>648</v>
      </c>
      <c r="PX12076" s="18" t="s">
        <v>648</v>
      </c>
      <c r="PY12076" s="18" t="s">
        <v>648</v>
      </c>
      <c r="PZ12076" s="18" t="s">
        <v>648</v>
      </c>
      <c r="QA12076" s="18" t="s">
        <v>648</v>
      </c>
      <c r="QB12076" s="18" t="s">
        <v>648</v>
      </c>
      <c r="QC12076" s="18" t="s">
        <v>648</v>
      </c>
      <c r="QD12076" s="18" t="s">
        <v>648</v>
      </c>
      <c r="QE12076" s="18" t="s">
        <v>648</v>
      </c>
      <c r="QF12076" s="18" t="s">
        <v>648</v>
      </c>
      <c r="QG12076" s="18" t="s">
        <v>648</v>
      </c>
      <c r="QH12076" s="18" t="s">
        <v>648</v>
      </c>
      <c r="QI12076" s="18" t="s">
        <v>648</v>
      </c>
      <c r="QJ12076" s="18" t="s">
        <v>648</v>
      </c>
      <c r="QK12076" s="18" t="s">
        <v>648</v>
      </c>
      <c r="QL12076" s="18" t="s">
        <v>648</v>
      </c>
      <c r="QM12076" s="18" t="s">
        <v>648</v>
      </c>
      <c r="QN12076" s="18" t="s">
        <v>648</v>
      </c>
      <c r="QO12076" s="18" t="s">
        <v>648</v>
      </c>
      <c r="QP12076" s="18" t="s">
        <v>648</v>
      </c>
      <c r="QQ12076" s="18" t="s">
        <v>648</v>
      </c>
      <c r="QR12076" s="18" t="s">
        <v>648</v>
      </c>
      <c r="QS12076" s="18" t="s">
        <v>648</v>
      </c>
      <c r="QT12076" s="18" t="s">
        <v>648</v>
      </c>
      <c r="QU12076" s="18" t="s">
        <v>648</v>
      </c>
      <c r="QV12076" s="18" t="s">
        <v>648</v>
      </c>
      <c r="QW12076" s="18" t="s">
        <v>648</v>
      </c>
      <c r="QX12076" s="18" t="s">
        <v>648</v>
      </c>
      <c r="QY12076" s="18" t="s">
        <v>648</v>
      </c>
      <c r="QZ12076" s="18" t="s">
        <v>648</v>
      </c>
      <c r="RA12076" s="18" t="s">
        <v>648</v>
      </c>
      <c r="RB12076" s="18" t="s">
        <v>648</v>
      </c>
      <c r="RC12076" s="18" t="s">
        <v>648</v>
      </c>
      <c r="RD12076" s="18" t="s">
        <v>648</v>
      </c>
      <c r="RE12076" s="18" t="s">
        <v>648</v>
      </c>
      <c r="RF12076" s="18" t="s">
        <v>648</v>
      </c>
      <c r="RG12076" s="18" t="s">
        <v>648</v>
      </c>
      <c r="RH12076" s="18" t="s">
        <v>648</v>
      </c>
      <c r="RI12076" s="18" t="s">
        <v>648</v>
      </c>
      <c r="RJ12076" s="18" t="s">
        <v>648</v>
      </c>
      <c r="RK12076" s="18" t="s">
        <v>648</v>
      </c>
      <c r="RL12076" s="18" t="s">
        <v>648</v>
      </c>
      <c r="RM12076" s="18" t="s">
        <v>648</v>
      </c>
      <c r="RN12076" s="18" t="s">
        <v>648</v>
      </c>
      <c r="RO12076" s="18" t="s">
        <v>648</v>
      </c>
      <c r="RP12076" s="18" t="s">
        <v>648</v>
      </c>
      <c r="RQ12076" s="18" t="s">
        <v>648</v>
      </c>
      <c r="RR12076" s="18" t="s">
        <v>648</v>
      </c>
      <c r="RS12076" s="18" t="s">
        <v>648</v>
      </c>
      <c r="RT12076" s="18" t="s">
        <v>648</v>
      </c>
      <c r="RU12076" s="18" t="s">
        <v>648</v>
      </c>
      <c r="RV12076" s="18" t="s">
        <v>648</v>
      </c>
      <c r="RW12076" s="18" t="s">
        <v>648</v>
      </c>
      <c r="RX12076" s="18" t="s">
        <v>648</v>
      </c>
      <c r="RY12076" s="18" t="s">
        <v>648</v>
      </c>
      <c r="RZ12076" s="18" t="s">
        <v>648</v>
      </c>
      <c r="SA12076" s="18" t="s">
        <v>648</v>
      </c>
      <c r="SB12076" s="18" t="s">
        <v>648</v>
      </c>
      <c r="SC12076" s="18" t="s">
        <v>648</v>
      </c>
      <c r="SD12076" s="18" t="s">
        <v>648</v>
      </c>
      <c r="SE12076" s="18" t="s">
        <v>648</v>
      </c>
      <c r="SF12076" s="18" t="s">
        <v>648</v>
      </c>
      <c r="SG12076" s="18" t="s">
        <v>648</v>
      </c>
      <c r="SH12076" s="18" t="s">
        <v>648</v>
      </c>
      <c r="SI12076" s="18" t="s">
        <v>648</v>
      </c>
      <c r="SJ12076" s="18" t="s">
        <v>648</v>
      </c>
      <c r="SK12076" s="18" t="s">
        <v>648</v>
      </c>
      <c r="SL12076" s="18" t="s">
        <v>648</v>
      </c>
      <c r="SM12076" s="18" t="s">
        <v>648</v>
      </c>
      <c r="SN12076" s="18" t="s">
        <v>648</v>
      </c>
      <c r="SO12076" s="18" t="s">
        <v>648</v>
      </c>
      <c r="SP12076" s="18" t="s">
        <v>648</v>
      </c>
      <c r="SQ12076" s="18" t="s">
        <v>648</v>
      </c>
      <c r="SR12076" s="18" t="s">
        <v>648</v>
      </c>
      <c r="SS12076" s="18" t="s">
        <v>648</v>
      </c>
      <c r="ST12076" s="18" t="s">
        <v>648</v>
      </c>
      <c r="SU12076" s="18" t="s">
        <v>648</v>
      </c>
      <c r="SV12076" s="18" t="s">
        <v>648</v>
      </c>
      <c r="SW12076" s="18" t="s">
        <v>648</v>
      </c>
      <c r="SX12076" s="18" t="s">
        <v>648</v>
      </c>
      <c r="SY12076" s="18" t="s">
        <v>648</v>
      </c>
      <c r="SZ12076" s="18" t="s">
        <v>648</v>
      </c>
      <c r="TA12076" s="18" t="s">
        <v>648</v>
      </c>
      <c r="TB12076" s="18" t="s">
        <v>648</v>
      </c>
      <c r="TC12076" s="18" t="s">
        <v>648</v>
      </c>
      <c r="TD12076" s="18" t="s">
        <v>648</v>
      </c>
      <c r="TE12076" s="18" t="s">
        <v>648</v>
      </c>
      <c r="TF12076" s="18" t="s">
        <v>648</v>
      </c>
      <c r="TG12076" s="18" t="s">
        <v>648</v>
      </c>
      <c r="TH12076" s="18" t="s">
        <v>648</v>
      </c>
      <c r="TI12076" s="18" t="s">
        <v>648</v>
      </c>
      <c r="TJ12076" s="18" t="s">
        <v>648</v>
      </c>
      <c r="TK12076" s="18" t="s">
        <v>648</v>
      </c>
      <c r="TL12076" s="18" t="s">
        <v>648</v>
      </c>
      <c r="TM12076" s="18" t="s">
        <v>648</v>
      </c>
      <c r="TN12076" s="18" t="s">
        <v>648</v>
      </c>
      <c r="TO12076" s="18" t="s">
        <v>648</v>
      </c>
      <c r="TP12076" s="18" t="s">
        <v>648</v>
      </c>
      <c r="TQ12076" s="18" t="s">
        <v>648</v>
      </c>
      <c r="TR12076" s="18" t="s">
        <v>648</v>
      </c>
      <c r="TS12076" s="18" t="s">
        <v>648</v>
      </c>
      <c r="TT12076" s="18" t="s">
        <v>648</v>
      </c>
      <c r="TU12076" s="18" t="s">
        <v>648</v>
      </c>
      <c r="TV12076" s="18" t="s">
        <v>648</v>
      </c>
      <c r="TW12076" s="18" t="s">
        <v>648</v>
      </c>
      <c r="TX12076" s="18" t="s">
        <v>648</v>
      </c>
      <c r="TY12076" s="18" t="s">
        <v>648</v>
      </c>
      <c r="TZ12076" s="18" t="s">
        <v>648</v>
      </c>
      <c r="UA12076" s="18" t="s">
        <v>648</v>
      </c>
      <c r="UB12076" s="18" t="s">
        <v>648</v>
      </c>
      <c r="UC12076" s="18" t="s">
        <v>648</v>
      </c>
      <c r="UD12076" s="18" t="s">
        <v>648</v>
      </c>
      <c r="UE12076" s="18" t="s">
        <v>648</v>
      </c>
      <c r="UF12076" s="18" t="s">
        <v>648</v>
      </c>
      <c r="UG12076" s="18" t="s">
        <v>648</v>
      </c>
      <c r="UH12076" s="18" t="s">
        <v>648</v>
      </c>
      <c r="UI12076" s="18" t="s">
        <v>648</v>
      </c>
      <c r="UJ12076" s="18" t="s">
        <v>648</v>
      </c>
      <c r="UK12076" s="18" t="s">
        <v>648</v>
      </c>
      <c r="UL12076" s="18" t="s">
        <v>648</v>
      </c>
      <c r="UM12076" s="18" t="s">
        <v>648</v>
      </c>
      <c r="UN12076" s="18" t="s">
        <v>648</v>
      </c>
      <c r="UO12076" s="18" t="s">
        <v>648</v>
      </c>
      <c r="UP12076" s="18" t="s">
        <v>648</v>
      </c>
      <c r="UQ12076" s="18" t="s">
        <v>648</v>
      </c>
      <c r="UR12076" s="18" t="s">
        <v>648</v>
      </c>
      <c r="US12076" s="18" t="s">
        <v>648</v>
      </c>
      <c r="UT12076" s="18" t="s">
        <v>648</v>
      </c>
      <c r="UU12076" s="18" t="s">
        <v>648</v>
      </c>
      <c r="UV12076" s="18" t="s">
        <v>648</v>
      </c>
      <c r="UW12076" s="18" t="s">
        <v>648</v>
      </c>
      <c r="UX12076" s="18" t="s">
        <v>648</v>
      </c>
      <c r="UY12076" s="18" t="s">
        <v>648</v>
      </c>
      <c r="UZ12076" s="18" t="s">
        <v>648</v>
      </c>
      <c r="VA12076" s="18" t="s">
        <v>648</v>
      </c>
      <c r="VB12076" s="18" t="s">
        <v>648</v>
      </c>
      <c r="VC12076" s="18" t="s">
        <v>648</v>
      </c>
      <c r="VD12076" s="18" t="s">
        <v>648</v>
      </c>
      <c r="VE12076" s="18" t="s">
        <v>648</v>
      </c>
      <c r="VF12076" s="18" t="s">
        <v>648</v>
      </c>
      <c r="VG12076" s="18" t="s">
        <v>648</v>
      </c>
      <c r="VH12076" s="18" t="s">
        <v>648</v>
      </c>
      <c r="VI12076" s="18" t="s">
        <v>648</v>
      </c>
      <c r="VJ12076" s="18" t="s">
        <v>648</v>
      </c>
      <c r="VK12076" s="18" t="s">
        <v>648</v>
      </c>
      <c r="VL12076" s="18" t="s">
        <v>648</v>
      </c>
      <c r="VM12076" s="18" t="s">
        <v>648</v>
      </c>
      <c r="VN12076" s="18" t="s">
        <v>648</v>
      </c>
      <c r="VO12076" s="18" t="s">
        <v>648</v>
      </c>
      <c r="VP12076" s="18" t="s">
        <v>648</v>
      </c>
      <c r="VQ12076" s="18" t="s">
        <v>648</v>
      </c>
      <c r="VR12076" s="18" t="s">
        <v>648</v>
      </c>
      <c r="VS12076" s="18" t="s">
        <v>648</v>
      </c>
      <c r="VT12076" s="18" t="s">
        <v>648</v>
      </c>
      <c r="VU12076" s="18" t="s">
        <v>648</v>
      </c>
      <c r="VV12076" s="18" t="s">
        <v>648</v>
      </c>
      <c r="VW12076" s="18" t="s">
        <v>648</v>
      </c>
      <c r="VX12076" s="18" t="s">
        <v>648</v>
      </c>
      <c r="VY12076" s="18" t="s">
        <v>648</v>
      </c>
      <c r="VZ12076" s="18" t="s">
        <v>648</v>
      </c>
      <c r="WA12076" s="18" t="s">
        <v>648</v>
      </c>
      <c r="WB12076" s="18" t="s">
        <v>648</v>
      </c>
      <c r="WC12076" s="18" t="s">
        <v>648</v>
      </c>
      <c r="WD12076" s="18" t="s">
        <v>648</v>
      </c>
      <c r="WE12076" s="18" t="s">
        <v>648</v>
      </c>
      <c r="WF12076" s="18" t="s">
        <v>648</v>
      </c>
      <c r="WG12076" s="18" t="s">
        <v>648</v>
      </c>
      <c r="WH12076" s="18" t="s">
        <v>648</v>
      </c>
      <c r="WI12076" s="18" t="s">
        <v>648</v>
      </c>
      <c r="WJ12076" s="18" t="s">
        <v>648</v>
      </c>
      <c r="WK12076" s="18" t="s">
        <v>648</v>
      </c>
      <c r="WL12076" s="18" t="s">
        <v>648</v>
      </c>
      <c r="WM12076" s="18" t="s">
        <v>648</v>
      </c>
      <c r="WN12076" s="18" t="s">
        <v>648</v>
      </c>
      <c r="WO12076" s="18" t="s">
        <v>648</v>
      </c>
      <c r="WP12076" s="18" t="s">
        <v>648</v>
      </c>
      <c r="WQ12076" s="18" t="s">
        <v>648</v>
      </c>
      <c r="WR12076" s="18" t="s">
        <v>648</v>
      </c>
      <c r="WS12076" s="18" t="s">
        <v>648</v>
      </c>
      <c r="WT12076" s="18" t="s">
        <v>648</v>
      </c>
      <c r="WU12076" s="18" t="s">
        <v>648</v>
      </c>
      <c r="WV12076" s="18" t="s">
        <v>648</v>
      </c>
      <c r="WW12076" s="18" t="s">
        <v>648</v>
      </c>
      <c r="WX12076" s="18" t="s">
        <v>648</v>
      </c>
      <c r="WY12076" s="18" t="s">
        <v>648</v>
      </c>
      <c r="WZ12076" s="18" t="s">
        <v>648</v>
      </c>
      <c r="XA12076" s="18" t="s">
        <v>648</v>
      </c>
      <c r="XB12076" s="18" t="s">
        <v>648</v>
      </c>
      <c r="XC12076" s="18" t="s">
        <v>648</v>
      </c>
      <c r="XD12076" s="18" t="s">
        <v>648</v>
      </c>
      <c r="XE12076" s="18" t="s">
        <v>648</v>
      </c>
      <c r="XF12076" s="18" t="s">
        <v>648</v>
      </c>
      <c r="XG12076" s="18" t="s">
        <v>648</v>
      </c>
      <c r="XH12076" s="18" t="s">
        <v>648</v>
      </c>
      <c r="XI12076" s="18" t="s">
        <v>648</v>
      </c>
      <c r="XJ12076" s="18" t="s">
        <v>648</v>
      </c>
      <c r="XK12076" s="18" t="s">
        <v>648</v>
      </c>
      <c r="XL12076" s="18" t="s">
        <v>648</v>
      </c>
      <c r="XM12076" s="18" t="s">
        <v>648</v>
      </c>
      <c r="XN12076" s="18" t="s">
        <v>648</v>
      </c>
      <c r="XO12076" s="18" t="s">
        <v>648</v>
      </c>
      <c r="XP12076" s="18" t="s">
        <v>648</v>
      </c>
      <c r="XQ12076" s="18" t="s">
        <v>648</v>
      </c>
      <c r="XR12076" s="18" t="s">
        <v>648</v>
      </c>
      <c r="XS12076" s="18" t="s">
        <v>648</v>
      </c>
      <c r="XT12076" s="18" t="s">
        <v>648</v>
      </c>
      <c r="XU12076" s="18" t="s">
        <v>648</v>
      </c>
      <c r="XV12076" s="18" t="s">
        <v>648</v>
      </c>
      <c r="XW12076" s="18" t="s">
        <v>648</v>
      </c>
      <c r="XX12076" s="18" t="s">
        <v>648</v>
      </c>
      <c r="XY12076" s="18" t="s">
        <v>648</v>
      </c>
      <c r="XZ12076" s="18" t="s">
        <v>648</v>
      </c>
      <c r="YA12076" s="18" t="s">
        <v>648</v>
      </c>
      <c r="YB12076" s="18" t="s">
        <v>648</v>
      </c>
      <c r="YC12076" s="18" t="s">
        <v>648</v>
      </c>
      <c r="YD12076" s="18" t="s">
        <v>648</v>
      </c>
      <c r="YE12076" s="18" t="s">
        <v>648</v>
      </c>
      <c r="YF12076" s="18" t="s">
        <v>648</v>
      </c>
      <c r="YG12076" s="18" t="s">
        <v>648</v>
      </c>
      <c r="YH12076" s="18" t="s">
        <v>648</v>
      </c>
      <c r="YI12076" s="18" t="s">
        <v>648</v>
      </c>
      <c r="YJ12076" s="18" t="s">
        <v>648</v>
      </c>
      <c r="YK12076" s="18" t="s">
        <v>648</v>
      </c>
      <c r="YL12076" s="18" t="s">
        <v>648</v>
      </c>
      <c r="YM12076" s="18" t="s">
        <v>648</v>
      </c>
      <c r="YN12076" s="18" t="s">
        <v>648</v>
      </c>
      <c r="YO12076" s="18" t="s">
        <v>648</v>
      </c>
      <c r="YP12076" s="18" t="s">
        <v>648</v>
      </c>
      <c r="YQ12076" s="18" t="s">
        <v>648</v>
      </c>
      <c r="YR12076" s="18" t="s">
        <v>648</v>
      </c>
      <c r="YS12076" s="18" t="s">
        <v>648</v>
      </c>
      <c r="YT12076" s="18" t="s">
        <v>648</v>
      </c>
      <c r="YU12076" s="18" t="s">
        <v>648</v>
      </c>
      <c r="YV12076" s="18" t="s">
        <v>648</v>
      </c>
      <c r="YW12076" s="18" t="s">
        <v>648</v>
      </c>
      <c r="YX12076" s="18" t="s">
        <v>648</v>
      </c>
      <c r="YY12076" s="18" t="s">
        <v>648</v>
      </c>
      <c r="YZ12076" s="18" t="s">
        <v>648</v>
      </c>
      <c r="ZA12076" s="18" t="s">
        <v>648</v>
      </c>
      <c r="ZB12076" s="18" t="s">
        <v>648</v>
      </c>
      <c r="ZC12076" s="18" t="s">
        <v>648</v>
      </c>
      <c r="ZD12076" s="18" t="s">
        <v>648</v>
      </c>
      <c r="ZE12076" s="18" t="s">
        <v>648</v>
      </c>
      <c r="ZF12076" s="18" t="s">
        <v>648</v>
      </c>
      <c r="ZG12076" s="18" t="s">
        <v>648</v>
      </c>
      <c r="ZH12076" s="18" t="s">
        <v>648</v>
      </c>
      <c r="ZI12076" s="18" t="s">
        <v>648</v>
      </c>
      <c r="ZJ12076" s="18" t="s">
        <v>648</v>
      </c>
      <c r="ZK12076" s="18" t="s">
        <v>648</v>
      </c>
      <c r="ZL12076" s="18" t="s">
        <v>648</v>
      </c>
      <c r="ZM12076" s="18" t="s">
        <v>648</v>
      </c>
      <c r="ZN12076" s="18" t="s">
        <v>648</v>
      </c>
      <c r="ZO12076" s="18" t="s">
        <v>648</v>
      </c>
      <c r="ZP12076" s="18" t="s">
        <v>648</v>
      </c>
      <c r="ZQ12076" s="18" t="s">
        <v>648</v>
      </c>
      <c r="ZR12076" s="18" t="s">
        <v>648</v>
      </c>
      <c r="ZS12076" s="18" t="s">
        <v>648</v>
      </c>
      <c r="ZT12076" s="18" t="s">
        <v>648</v>
      </c>
      <c r="ZU12076" s="18" t="s">
        <v>648</v>
      </c>
      <c r="ZV12076" s="18" t="s">
        <v>648</v>
      </c>
      <c r="ZW12076" s="18" t="s">
        <v>648</v>
      </c>
      <c r="ZX12076" s="18" t="s">
        <v>648</v>
      </c>
      <c r="ZY12076" s="18" t="s">
        <v>648</v>
      </c>
      <c r="ZZ12076" s="18" t="s">
        <v>648</v>
      </c>
      <c r="AAA12076" s="18" t="s">
        <v>648</v>
      </c>
      <c r="AAB12076" s="18" t="s">
        <v>648</v>
      </c>
      <c r="AAC12076" s="18" t="s">
        <v>648</v>
      </c>
      <c r="AAD12076" s="18" t="s">
        <v>648</v>
      </c>
      <c r="AAE12076" s="18" t="s">
        <v>648</v>
      </c>
      <c r="AAF12076" s="18" t="s">
        <v>648</v>
      </c>
      <c r="AAG12076" s="18" t="s">
        <v>648</v>
      </c>
      <c r="AAH12076" s="18" t="s">
        <v>648</v>
      </c>
      <c r="AAI12076" s="18" t="s">
        <v>648</v>
      </c>
      <c r="AAJ12076" s="18" t="s">
        <v>648</v>
      </c>
      <c r="AAK12076" s="18" t="s">
        <v>648</v>
      </c>
      <c r="AAL12076" s="18" t="s">
        <v>648</v>
      </c>
      <c r="AAM12076" s="18" t="s">
        <v>648</v>
      </c>
      <c r="AAN12076" s="18" t="s">
        <v>648</v>
      </c>
      <c r="AAO12076" s="18" t="s">
        <v>648</v>
      </c>
      <c r="AAP12076" s="18" t="s">
        <v>648</v>
      </c>
      <c r="AAQ12076" s="18" t="s">
        <v>648</v>
      </c>
      <c r="AAR12076" s="18" t="s">
        <v>648</v>
      </c>
      <c r="AAS12076" s="18" t="s">
        <v>648</v>
      </c>
      <c r="AAT12076" s="18" t="s">
        <v>648</v>
      </c>
      <c r="AAU12076" s="18" t="s">
        <v>648</v>
      </c>
      <c r="AAV12076" s="18" t="s">
        <v>648</v>
      </c>
      <c r="AAW12076" s="18" t="s">
        <v>648</v>
      </c>
      <c r="AAX12076" s="18" t="s">
        <v>648</v>
      </c>
      <c r="AAY12076" s="18" t="s">
        <v>648</v>
      </c>
      <c r="AAZ12076" s="18" t="s">
        <v>648</v>
      </c>
      <c r="ABA12076" s="18" t="s">
        <v>648</v>
      </c>
      <c r="ABB12076" s="18" t="s">
        <v>648</v>
      </c>
      <c r="ABC12076" s="18" t="s">
        <v>648</v>
      </c>
      <c r="ABD12076" s="18" t="s">
        <v>648</v>
      </c>
      <c r="ABE12076" s="18" t="s">
        <v>648</v>
      </c>
      <c r="ABF12076" s="18" t="s">
        <v>648</v>
      </c>
      <c r="ABG12076" s="18" t="s">
        <v>648</v>
      </c>
      <c r="ABH12076" s="18" t="s">
        <v>648</v>
      </c>
      <c r="ABI12076" s="18" t="s">
        <v>648</v>
      </c>
      <c r="ABJ12076" s="18" t="s">
        <v>648</v>
      </c>
      <c r="ABK12076" s="18" t="s">
        <v>648</v>
      </c>
      <c r="ABL12076" s="18" t="s">
        <v>648</v>
      </c>
      <c r="ABM12076" s="18" t="s">
        <v>648</v>
      </c>
      <c r="ABN12076" s="18" t="s">
        <v>648</v>
      </c>
      <c r="ABO12076" s="18" t="s">
        <v>648</v>
      </c>
      <c r="ABP12076" s="18" t="s">
        <v>648</v>
      </c>
      <c r="ABQ12076" s="18" t="s">
        <v>648</v>
      </c>
      <c r="ABR12076" s="18" t="s">
        <v>648</v>
      </c>
      <c r="ABS12076" s="18" t="s">
        <v>648</v>
      </c>
      <c r="ABT12076" s="18" t="s">
        <v>648</v>
      </c>
      <c r="ABU12076" s="18" t="s">
        <v>648</v>
      </c>
      <c r="ABV12076" s="18" t="s">
        <v>648</v>
      </c>
      <c r="ABW12076" s="18" t="s">
        <v>648</v>
      </c>
      <c r="ABX12076" s="18" t="s">
        <v>648</v>
      </c>
      <c r="ABY12076" s="18" t="s">
        <v>648</v>
      </c>
      <c r="ABZ12076" s="18" t="s">
        <v>648</v>
      </c>
      <c r="ACA12076" s="18" t="s">
        <v>648</v>
      </c>
      <c r="ACB12076" s="18" t="s">
        <v>648</v>
      </c>
      <c r="ACC12076" s="18" t="s">
        <v>648</v>
      </c>
      <c r="ACD12076" s="18" t="s">
        <v>648</v>
      </c>
      <c r="ACE12076" s="18" t="s">
        <v>648</v>
      </c>
      <c r="ACF12076" s="18" t="s">
        <v>648</v>
      </c>
      <c r="ACG12076" s="18" t="s">
        <v>648</v>
      </c>
      <c r="ACH12076" s="18" t="s">
        <v>648</v>
      </c>
      <c r="ACI12076" s="18" t="s">
        <v>648</v>
      </c>
      <c r="ACJ12076" s="18" t="s">
        <v>648</v>
      </c>
      <c r="ACK12076" s="18" t="s">
        <v>648</v>
      </c>
      <c r="ACL12076" s="18" t="s">
        <v>648</v>
      </c>
      <c r="ACM12076" s="18" t="s">
        <v>648</v>
      </c>
      <c r="ACN12076" s="18" t="s">
        <v>648</v>
      </c>
      <c r="ACO12076" s="18" t="s">
        <v>648</v>
      </c>
      <c r="ACP12076" s="18" t="s">
        <v>648</v>
      </c>
      <c r="ACQ12076" s="18" t="s">
        <v>648</v>
      </c>
      <c r="ACR12076" s="18" t="s">
        <v>648</v>
      </c>
      <c r="ACS12076" s="18" t="s">
        <v>648</v>
      </c>
      <c r="ACT12076" s="18" t="s">
        <v>648</v>
      </c>
      <c r="ACU12076" s="18" t="s">
        <v>648</v>
      </c>
      <c r="ACV12076" s="18" t="s">
        <v>648</v>
      </c>
      <c r="ACW12076" s="18" t="s">
        <v>648</v>
      </c>
      <c r="ACX12076" s="18" t="s">
        <v>648</v>
      </c>
      <c r="ACY12076" s="18" t="s">
        <v>648</v>
      </c>
      <c r="ACZ12076" s="18" t="s">
        <v>648</v>
      </c>
      <c r="ADA12076" s="18" t="s">
        <v>648</v>
      </c>
      <c r="ADB12076" s="18" t="s">
        <v>648</v>
      </c>
      <c r="ADC12076" s="18" t="s">
        <v>648</v>
      </c>
      <c r="ADD12076" s="18" t="s">
        <v>648</v>
      </c>
      <c r="ADE12076" s="18" t="s">
        <v>648</v>
      </c>
      <c r="ADF12076" s="18" t="s">
        <v>648</v>
      </c>
      <c r="ADG12076" s="18" t="s">
        <v>648</v>
      </c>
      <c r="ADH12076" s="18" t="s">
        <v>648</v>
      </c>
      <c r="ADI12076" s="18" t="s">
        <v>648</v>
      </c>
      <c r="ADJ12076" s="18" t="s">
        <v>648</v>
      </c>
      <c r="ADK12076" s="18" t="s">
        <v>648</v>
      </c>
      <c r="ADL12076" s="18" t="s">
        <v>648</v>
      </c>
      <c r="ADM12076" s="18" t="s">
        <v>648</v>
      </c>
      <c r="ADN12076" s="18" t="s">
        <v>648</v>
      </c>
      <c r="ADO12076" s="18" t="s">
        <v>648</v>
      </c>
      <c r="ADP12076" s="18" t="s">
        <v>648</v>
      </c>
      <c r="ADQ12076" s="18" t="s">
        <v>648</v>
      </c>
      <c r="ADR12076" s="18" t="s">
        <v>648</v>
      </c>
      <c r="ADS12076" s="18" t="s">
        <v>648</v>
      </c>
      <c r="ADT12076" s="18" t="s">
        <v>648</v>
      </c>
      <c r="ADU12076" s="18" t="s">
        <v>648</v>
      </c>
      <c r="ADV12076" s="18" t="s">
        <v>648</v>
      </c>
      <c r="ADW12076" s="18" t="s">
        <v>648</v>
      </c>
      <c r="ADX12076" s="18" t="s">
        <v>648</v>
      </c>
      <c r="ADY12076" s="18" t="s">
        <v>648</v>
      </c>
      <c r="ADZ12076" s="18" t="s">
        <v>648</v>
      </c>
      <c r="AEA12076" s="18" t="s">
        <v>648</v>
      </c>
      <c r="AEB12076" s="18" t="s">
        <v>648</v>
      </c>
      <c r="AEC12076" s="18" t="s">
        <v>648</v>
      </c>
      <c r="AED12076" s="18" t="s">
        <v>648</v>
      </c>
      <c r="AEE12076" s="18" t="s">
        <v>648</v>
      </c>
      <c r="AEF12076" s="18" t="s">
        <v>648</v>
      </c>
      <c r="AEG12076" s="18" t="s">
        <v>648</v>
      </c>
      <c r="AEH12076" s="18" t="s">
        <v>648</v>
      </c>
      <c r="AEI12076" s="18" t="s">
        <v>648</v>
      </c>
      <c r="AEJ12076" s="18" t="s">
        <v>648</v>
      </c>
      <c r="AEK12076" s="18" t="s">
        <v>648</v>
      </c>
      <c r="AEL12076" s="18" t="s">
        <v>648</v>
      </c>
      <c r="AEM12076" s="18" t="s">
        <v>648</v>
      </c>
      <c r="AEN12076" s="18" t="s">
        <v>648</v>
      </c>
      <c r="AEO12076" s="18" t="s">
        <v>648</v>
      </c>
      <c r="AEP12076" s="18" t="s">
        <v>648</v>
      </c>
      <c r="AEQ12076" s="18" t="s">
        <v>648</v>
      </c>
      <c r="AER12076" s="18" t="s">
        <v>648</v>
      </c>
      <c r="AES12076" s="18" t="s">
        <v>648</v>
      </c>
      <c r="AET12076" s="18" t="s">
        <v>648</v>
      </c>
      <c r="AEU12076" s="18" t="s">
        <v>648</v>
      </c>
      <c r="AEV12076" s="18" t="s">
        <v>648</v>
      </c>
      <c r="AEW12076" s="18" t="s">
        <v>648</v>
      </c>
      <c r="AEX12076" s="18" t="s">
        <v>648</v>
      </c>
      <c r="AEY12076" s="18" t="s">
        <v>648</v>
      </c>
      <c r="AEZ12076" s="18" t="s">
        <v>648</v>
      </c>
      <c r="AFA12076" s="18" t="s">
        <v>648</v>
      </c>
      <c r="AFB12076" s="18" t="s">
        <v>648</v>
      </c>
      <c r="AFC12076" s="18" t="s">
        <v>648</v>
      </c>
      <c r="AFD12076" s="18" t="s">
        <v>648</v>
      </c>
      <c r="AFE12076" s="18" t="s">
        <v>648</v>
      </c>
      <c r="AFF12076" s="18" t="s">
        <v>648</v>
      </c>
      <c r="AFG12076" s="18" t="s">
        <v>648</v>
      </c>
      <c r="AFH12076" s="18" t="s">
        <v>648</v>
      </c>
      <c r="AFI12076" s="18" t="s">
        <v>648</v>
      </c>
      <c r="AFJ12076" s="18" t="s">
        <v>648</v>
      </c>
      <c r="AFK12076" s="18" t="s">
        <v>648</v>
      </c>
      <c r="AFL12076" s="18" t="s">
        <v>648</v>
      </c>
      <c r="AFM12076" s="18" t="s">
        <v>648</v>
      </c>
      <c r="AFN12076" s="18" t="s">
        <v>648</v>
      </c>
      <c r="AFO12076" s="18" t="s">
        <v>648</v>
      </c>
      <c r="AFP12076" s="18" t="s">
        <v>648</v>
      </c>
      <c r="AFQ12076" s="18" t="s">
        <v>648</v>
      </c>
      <c r="AFR12076" s="18" t="s">
        <v>648</v>
      </c>
      <c r="AFS12076" s="18" t="s">
        <v>648</v>
      </c>
      <c r="AFT12076" s="18" t="s">
        <v>648</v>
      </c>
      <c r="AFU12076" s="18" t="s">
        <v>648</v>
      </c>
      <c r="AFV12076" s="18" t="s">
        <v>648</v>
      </c>
      <c r="AFW12076" s="18" t="s">
        <v>648</v>
      </c>
      <c r="AFX12076" s="18" t="s">
        <v>648</v>
      </c>
      <c r="AFY12076" s="18" t="s">
        <v>648</v>
      </c>
      <c r="AFZ12076" s="18" t="s">
        <v>648</v>
      </c>
      <c r="AGA12076" s="18" t="s">
        <v>648</v>
      </c>
      <c r="AGB12076" s="18" t="s">
        <v>648</v>
      </c>
      <c r="AGC12076" s="18" t="s">
        <v>648</v>
      </c>
      <c r="AGD12076" s="18" t="s">
        <v>648</v>
      </c>
      <c r="AGE12076" s="18" t="s">
        <v>648</v>
      </c>
      <c r="AGF12076" s="18" t="s">
        <v>648</v>
      </c>
      <c r="AGG12076" s="18" t="s">
        <v>648</v>
      </c>
      <c r="AGH12076" s="18" t="s">
        <v>648</v>
      </c>
      <c r="AGI12076" s="18" t="s">
        <v>648</v>
      </c>
      <c r="AGJ12076" s="18" t="s">
        <v>648</v>
      </c>
      <c r="AGK12076" s="18" t="s">
        <v>648</v>
      </c>
      <c r="AGL12076" s="18" t="s">
        <v>648</v>
      </c>
      <c r="AGM12076" s="18" t="s">
        <v>648</v>
      </c>
      <c r="AGN12076" s="18" t="s">
        <v>648</v>
      </c>
      <c r="AGO12076" s="18" t="s">
        <v>648</v>
      </c>
      <c r="AGP12076" s="18" t="s">
        <v>648</v>
      </c>
      <c r="AGQ12076" s="18" t="s">
        <v>648</v>
      </c>
      <c r="AGR12076" s="18" t="s">
        <v>648</v>
      </c>
      <c r="AGS12076" s="18" t="s">
        <v>648</v>
      </c>
      <c r="AGT12076" s="18" t="s">
        <v>648</v>
      </c>
      <c r="AGU12076" s="18" t="s">
        <v>648</v>
      </c>
      <c r="AGV12076" s="18" t="s">
        <v>648</v>
      </c>
      <c r="AGW12076" s="18" t="s">
        <v>648</v>
      </c>
      <c r="AGX12076" s="18" t="s">
        <v>648</v>
      </c>
      <c r="AGY12076" s="18" t="s">
        <v>648</v>
      </c>
      <c r="AGZ12076" s="18" t="s">
        <v>648</v>
      </c>
      <c r="AHA12076" s="18" t="s">
        <v>648</v>
      </c>
      <c r="AHB12076" s="18" t="s">
        <v>648</v>
      </c>
      <c r="AHC12076" s="18" t="s">
        <v>648</v>
      </c>
      <c r="AHD12076" s="18" t="s">
        <v>648</v>
      </c>
      <c r="AHE12076" s="18" t="s">
        <v>648</v>
      </c>
      <c r="AHF12076" s="18" t="s">
        <v>648</v>
      </c>
      <c r="AHG12076" s="18" t="s">
        <v>648</v>
      </c>
      <c r="AHH12076" s="18" t="s">
        <v>648</v>
      </c>
      <c r="AHI12076" s="18" t="s">
        <v>648</v>
      </c>
      <c r="AHJ12076" s="18" t="s">
        <v>648</v>
      </c>
      <c r="AHK12076" s="18" t="s">
        <v>648</v>
      </c>
      <c r="AHL12076" s="18" t="s">
        <v>648</v>
      </c>
      <c r="AHM12076" s="18" t="s">
        <v>648</v>
      </c>
      <c r="AHN12076" s="18" t="s">
        <v>648</v>
      </c>
      <c r="AHO12076" s="18" t="s">
        <v>648</v>
      </c>
      <c r="AHP12076" s="18" t="s">
        <v>648</v>
      </c>
      <c r="AHQ12076" s="18" t="s">
        <v>648</v>
      </c>
      <c r="AHR12076" s="18" t="s">
        <v>648</v>
      </c>
      <c r="AHS12076" s="18" t="s">
        <v>648</v>
      </c>
      <c r="AHT12076" s="18" t="s">
        <v>648</v>
      </c>
      <c r="AHU12076" s="18" t="s">
        <v>648</v>
      </c>
      <c r="AHV12076" s="18" t="s">
        <v>648</v>
      </c>
      <c r="AHW12076" s="18" t="s">
        <v>648</v>
      </c>
      <c r="AHX12076" s="18" t="s">
        <v>648</v>
      </c>
      <c r="AHY12076" s="18" t="s">
        <v>648</v>
      </c>
      <c r="AHZ12076" s="18" t="s">
        <v>648</v>
      </c>
      <c r="AIA12076" s="18" t="s">
        <v>648</v>
      </c>
      <c r="AIB12076" s="18" t="s">
        <v>648</v>
      </c>
      <c r="AIC12076" s="18" t="s">
        <v>648</v>
      </c>
      <c r="AID12076" s="18" t="s">
        <v>648</v>
      </c>
      <c r="AIE12076" s="18" t="s">
        <v>648</v>
      </c>
      <c r="AIF12076" s="18" t="s">
        <v>648</v>
      </c>
      <c r="AIG12076" s="18" t="s">
        <v>648</v>
      </c>
      <c r="AIH12076" s="18" t="s">
        <v>648</v>
      </c>
      <c r="AII12076" s="18" t="s">
        <v>648</v>
      </c>
      <c r="AIJ12076" s="18" t="s">
        <v>648</v>
      </c>
      <c r="AIK12076" s="18" t="s">
        <v>648</v>
      </c>
      <c r="AIL12076" s="18" t="s">
        <v>648</v>
      </c>
      <c r="AIM12076" s="18" t="s">
        <v>648</v>
      </c>
      <c r="AIN12076" s="18" t="s">
        <v>648</v>
      </c>
      <c r="AIO12076" s="18" t="s">
        <v>648</v>
      </c>
      <c r="AIP12076" s="18" t="s">
        <v>648</v>
      </c>
      <c r="AIQ12076" s="18" t="s">
        <v>648</v>
      </c>
      <c r="AIR12076" s="18" t="s">
        <v>648</v>
      </c>
      <c r="AIS12076" s="18" t="s">
        <v>648</v>
      </c>
      <c r="AIT12076" s="18" t="s">
        <v>648</v>
      </c>
      <c r="AIU12076" s="18" t="s">
        <v>648</v>
      </c>
      <c r="AIV12076" s="18" t="s">
        <v>648</v>
      </c>
      <c r="AIW12076" s="18" t="s">
        <v>648</v>
      </c>
      <c r="AIX12076" s="18" t="s">
        <v>648</v>
      </c>
      <c r="AIY12076" s="18" t="s">
        <v>648</v>
      </c>
      <c r="AIZ12076" s="18" t="s">
        <v>648</v>
      </c>
      <c r="AJA12076" s="18" t="s">
        <v>648</v>
      </c>
      <c r="AJB12076" s="18" t="s">
        <v>648</v>
      </c>
      <c r="AJC12076" s="18" t="s">
        <v>648</v>
      </c>
      <c r="AJD12076" s="18" t="s">
        <v>648</v>
      </c>
      <c r="AJE12076" s="18" t="s">
        <v>648</v>
      </c>
      <c r="AJF12076" s="18" t="s">
        <v>648</v>
      </c>
      <c r="AJG12076" s="18" t="s">
        <v>648</v>
      </c>
      <c r="AJH12076" s="18" t="s">
        <v>648</v>
      </c>
      <c r="AJI12076" s="18" t="s">
        <v>648</v>
      </c>
      <c r="AJJ12076" s="18" t="s">
        <v>648</v>
      </c>
      <c r="AJK12076" s="18" t="s">
        <v>648</v>
      </c>
      <c r="AJL12076" s="18" t="s">
        <v>648</v>
      </c>
      <c r="AJM12076" s="18" t="s">
        <v>648</v>
      </c>
      <c r="AJN12076" s="18" t="s">
        <v>648</v>
      </c>
      <c r="AJO12076" s="18" t="s">
        <v>648</v>
      </c>
      <c r="AJP12076" s="18" t="s">
        <v>648</v>
      </c>
      <c r="AJQ12076" s="18" t="s">
        <v>648</v>
      </c>
      <c r="AJR12076" s="18" t="s">
        <v>648</v>
      </c>
      <c r="AJS12076" s="18" t="s">
        <v>648</v>
      </c>
      <c r="AJT12076" s="18" t="s">
        <v>648</v>
      </c>
      <c r="AJU12076" s="18" t="s">
        <v>648</v>
      </c>
      <c r="AJV12076" s="18" t="s">
        <v>648</v>
      </c>
      <c r="AJW12076" s="18" t="s">
        <v>648</v>
      </c>
      <c r="AJX12076" s="18" t="s">
        <v>648</v>
      </c>
      <c r="AJY12076" s="18" t="s">
        <v>648</v>
      </c>
      <c r="AJZ12076" s="18" t="s">
        <v>648</v>
      </c>
      <c r="AKA12076" s="18" t="s">
        <v>648</v>
      </c>
      <c r="AKB12076" s="18" t="s">
        <v>648</v>
      </c>
      <c r="AKC12076" s="18" t="s">
        <v>648</v>
      </c>
      <c r="AKD12076" s="18" t="s">
        <v>648</v>
      </c>
      <c r="AKE12076" s="18" t="s">
        <v>648</v>
      </c>
      <c r="AKF12076" s="18" t="s">
        <v>648</v>
      </c>
      <c r="AKG12076" s="18" t="s">
        <v>648</v>
      </c>
      <c r="AKH12076" s="18" t="s">
        <v>648</v>
      </c>
      <c r="AKI12076" s="18" t="s">
        <v>648</v>
      </c>
      <c r="AKJ12076" s="18" t="s">
        <v>648</v>
      </c>
      <c r="AKK12076" s="18" t="s">
        <v>648</v>
      </c>
      <c r="AKL12076" s="18" t="s">
        <v>648</v>
      </c>
      <c r="AKM12076" s="18" t="s">
        <v>648</v>
      </c>
      <c r="AKN12076" s="18" t="s">
        <v>648</v>
      </c>
      <c r="AKO12076" s="18" t="s">
        <v>648</v>
      </c>
      <c r="AKP12076" s="18" t="s">
        <v>648</v>
      </c>
      <c r="AKQ12076" s="18" t="s">
        <v>648</v>
      </c>
      <c r="AKR12076" s="18" t="s">
        <v>648</v>
      </c>
      <c r="AKS12076" s="18" t="s">
        <v>648</v>
      </c>
      <c r="AKT12076" s="18" t="s">
        <v>648</v>
      </c>
      <c r="AKU12076" s="18" t="s">
        <v>648</v>
      </c>
      <c r="AKV12076" s="18" t="s">
        <v>648</v>
      </c>
      <c r="AKW12076" s="18" t="s">
        <v>648</v>
      </c>
      <c r="AKX12076" s="18" t="s">
        <v>648</v>
      </c>
      <c r="AKY12076" s="18" t="s">
        <v>648</v>
      </c>
      <c r="AKZ12076" s="18" t="s">
        <v>648</v>
      </c>
      <c r="ALA12076" s="18" t="s">
        <v>648</v>
      </c>
      <c r="ALB12076" s="18" t="s">
        <v>648</v>
      </c>
      <c r="ALC12076" s="18" t="s">
        <v>648</v>
      </c>
      <c r="ALD12076" s="18" t="s">
        <v>648</v>
      </c>
      <c r="ALE12076" s="18" t="s">
        <v>648</v>
      </c>
      <c r="ALF12076" s="18" t="s">
        <v>648</v>
      </c>
      <c r="ALG12076" s="18" t="s">
        <v>648</v>
      </c>
      <c r="ALH12076" s="18" t="s">
        <v>648</v>
      </c>
      <c r="ALI12076" s="18" t="s">
        <v>648</v>
      </c>
      <c r="ALJ12076" s="18" t="s">
        <v>648</v>
      </c>
      <c r="ALK12076" s="18" t="s">
        <v>648</v>
      </c>
      <c r="ALL12076" s="18" t="s">
        <v>648</v>
      </c>
      <c r="ALM12076" s="18" t="s">
        <v>648</v>
      </c>
      <c r="ALN12076" s="18" t="s">
        <v>648</v>
      </c>
      <c r="ALO12076" s="18" t="s">
        <v>648</v>
      </c>
      <c r="ALP12076" s="18" t="s">
        <v>648</v>
      </c>
      <c r="ALQ12076" s="18" t="s">
        <v>648</v>
      </c>
      <c r="ALR12076" s="18" t="s">
        <v>648</v>
      </c>
      <c r="ALS12076" s="18" t="s">
        <v>648</v>
      </c>
      <c r="ALT12076" s="18" t="s">
        <v>648</v>
      </c>
      <c r="ALU12076" s="18" t="s">
        <v>648</v>
      </c>
      <c r="ALV12076" s="18" t="s">
        <v>648</v>
      </c>
      <c r="ALW12076" s="18" t="s">
        <v>648</v>
      </c>
      <c r="ALX12076" s="18" t="s">
        <v>648</v>
      </c>
      <c r="ALY12076" s="18" t="s">
        <v>648</v>
      </c>
      <c r="ALZ12076" s="18" t="s">
        <v>648</v>
      </c>
      <c r="AMA12076" s="18" t="s">
        <v>648</v>
      </c>
      <c r="AMB12076" s="18" t="s">
        <v>648</v>
      </c>
      <c r="AMC12076" s="18" t="s">
        <v>648</v>
      </c>
      <c r="AMD12076" s="18" t="s">
        <v>648</v>
      </c>
      <c r="AME12076" s="18" t="s">
        <v>648</v>
      </c>
      <c r="AMF12076" s="18" t="s">
        <v>648</v>
      </c>
      <c r="AMG12076" s="18" t="s">
        <v>648</v>
      </c>
      <c r="AMH12076" s="18" t="s">
        <v>648</v>
      </c>
      <c r="AMI12076" s="18" t="s">
        <v>648</v>
      </c>
      <c r="AMJ12076" s="18" t="s">
        <v>648</v>
      </c>
      <c r="AMK12076" s="18" t="s">
        <v>648</v>
      </c>
      <c r="AML12076" s="18" t="s">
        <v>648</v>
      </c>
      <c r="AMM12076" s="18" t="s">
        <v>648</v>
      </c>
      <c r="AMN12076" s="18" t="s">
        <v>648</v>
      </c>
      <c r="AMO12076" s="18" t="s">
        <v>648</v>
      </c>
      <c r="AMP12076" s="18" t="s">
        <v>648</v>
      </c>
      <c r="AMQ12076" s="18" t="s">
        <v>648</v>
      </c>
      <c r="AMR12076" s="18" t="s">
        <v>648</v>
      </c>
      <c r="AMS12076" s="18" t="s">
        <v>648</v>
      </c>
      <c r="AMT12076" s="18" t="s">
        <v>648</v>
      </c>
      <c r="AMU12076" s="18" t="s">
        <v>648</v>
      </c>
      <c r="AMV12076" s="18" t="s">
        <v>648</v>
      </c>
      <c r="AMW12076" s="18" t="s">
        <v>648</v>
      </c>
      <c r="AMX12076" s="18" t="s">
        <v>648</v>
      </c>
      <c r="AMY12076" s="18" t="s">
        <v>648</v>
      </c>
      <c r="AMZ12076" s="18" t="s">
        <v>648</v>
      </c>
      <c r="ANA12076" s="18" t="s">
        <v>648</v>
      </c>
      <c r="ANB12076" s="18" t="s">
        <v>648</v>
      </c>
      <c r="ANC12076" s="18" t="s">
        <v>648</v>
      </c>
      <c r="AND12076" s="18" t="s">
        <v>648</v>
      </c>
      <c r="ANE12076" s="18" t="s">
        <v>648</v>
      </c>
      <c r="ANF12076" s="18" t="s">
        <v>648</v>
      </c>
      <c r="ANG12076" s="18" t="s">
        <v>648</v>
      </c>
      <c r="ANH12076" s="18" t="s">
        <v>648</v>
      </c>
      <c r="ANI12076" s="18" t="s">
        <v>648</v>
      </c>
      <c r="ANJ12076" s="18" t="s">
        <v>648</v>
      </c>
      <c r="ANK12076" s="18" t="s">
        <v>648</v>
      </c>
      <c r="ANL12076" s="18" t="s">
        <v>648</v>
      </c>
      <c r="ANM12076" s="18" t="s">
        <v>648</v>
      </c>
      <c r="ANN12076" s="18" t="s">
        <v>648</v>
      </c>
      <c r="ANO12076" s="18" t="s">
        <v>648</v>
      </c>
      <c r="ANP12076" s="18" t="s">
        <v>648</v>
      </c>
      <c r="ANQ12076" s="18" t="s">
        <v>648</v>
      </c>
      <c r="ANR12076" s="18" t="s">
        <v>648</v>
      </c>
      <c r="ANS12076" s="18" t="s">
        <v>648</v>
      </c>
      <c r="ANT12076" s="18" t="s">
        <v>648</v>
      </c>
      <c r="ANU12076" s="18" t="s">
        <v>648</v>
      </c>
      <c r="ANV12076" s="18" t="s">
        <v>648</v>
      </c>
      <c r="ANW12076" s="18" t="s">
        <v>648</v>
      </c>
      <c r="ANX12076" s="18" t="s">
        <v>648</v>
      </c>
      <c r="ANY12076" s="18" t="s">
        <v>648</v>
      </c>
      <c r="ANZ12076" s="18" t="s">
        <v>648</v>
      </c>
      <c r="AOA12076" s="18" t="s">
        <v>648</v>
      </c>
      <c r="AOB12076" s="18" t="s">
        <v>648</v>
      </c>
      <c r="AOC12076" s="18" t="s">
        <v>648</v>
      </c>
      <c r="AOD12076" s="18" t="s">
        <v>648</v>
      </c>
      <c r="AOE12076" s="18" t="s">
        <v>648</v>
      </c>
      <c r="AOF12076" s="18" t="s">
        <v>648</v>
      </c>
      <c r="AOG12076" s="18" t="s">
        <v>648</v>
      </c>
      <c r="AOH12076" s="18" t="s">
        <v>648</v>
      </c>
      <c r="AOI12076" s="18" t="s">
        <v>648</v>
      </c>
      <c r="AOJ12076" s="18" t="s">
        <v>648</v>
      </c>
      <c r="AOK12076" s="18" t="s">
        <v>648</v>
      </c>
      <c r="AOL12076" s="18" t="s">
        <v>648</v>
      </c>
      <c r="AOM12076" s="18" t="s">
        <v>648</v>
      </c>
      <c r="AON12076" s="18" t="s">
        <v>648</v>
      </c>
      <c r="AOO12076" s="18" t="s">
        <v>648</v>
      </c>
      <c r="AOP12076" s="18" t="s">
        <v>648</v>
      </c>
      <c r="AOQ12076" s="18" t="s">
        <v>648</v>
      </c>
      <c r="AOR12076" s="18" t="s">
        <v>648</v>
      </c>
      <c r="AOS12076" s="18" t="s">
        <v>648</v>
      </c>
      <c r="AOT12076" s="18" t="s">
        <v>648</v>
      </c>
      <c r="AOU12076" s="18" t="s">
        <v>648</v>
      </c>
      <c r="AOV12076" s="18" t="s">
        <v>648</v>
      </c>
      <c r="AOW12076" s="18" t="s">
        <v>648</v>
      </c>
      <c r="AOX12076" s="18" t="s">
        <v>648</v>
      </c>
      <c r="AOY12076" s="18" t="s">
        <v>648</v>
      </c>
      <c r="AOZ12076" s="18" t="s">
        <v>648</v>
      </c>
      <c r="APA12076" s="18" t="s">
        <v>648</v>
      </c>
      <c r="APB12076" s="18" t="s">
        <v>648</v>
      </c>
      <c r="APC12076" s="18" t="s">
        <v>648</v>
      </c>
      <c r="APD12076" s="18" t="s">
        <v>648</v>
      </c>
      <c r="APE12076" s="18" t="s">
        <v>648</v>
      </c>
      <c r="APF12076" s="18" t="s">
        <v>648</v>
      </c>
      <c r="APG12076" s="18" t="s">
        <v>648</v>
      </c>
      <c r="APH12076" s="18" t="s">
        <v>648</v>
      </c>
      <c r="API12076" s="18" t="s">
        <v>648</v>
      </c>
      <c r="APJ12076" s="18" t="s">
        <v>648</v>
      </c>
      <c r="APK12076" s="18" t="s">
        <v>648</v>
      </c>
      <c r="APL12076" s="18" t="s">
        <v>648</v>
      </c>
      <c r="APM12076" s="18" t="s">
        <v>648</v>
      </c>
      <c r="APN12076" s="18" t="s">
        <v>648</v>
      </c>
      <c r="APO12076" s="18" t="s">
        <v>648</v>
      </c>
      <c r="APP12076" s="18" t="s">
        <v>648</v>
      </c>
      <c r="APQ12076" s="18" t="s">
        <v>648</v>
      </c>
      <c r="APR12076" s="18" t="s">
        <v>648</v>
      </c>
      <c r="APS12076" s="18" t="s">
        <v>648</v>
      </c>
      <c r="APT12076" s="18" t="s">
        <v>648</v>
      </c>
      <c r="APU12076" s="18" t="s">
        <v>648</v>
      </c>
      <c r="APV12076" s="18" t="s">
        <v>648</v>
      </c>
      <c r="APW12076" s="18" t="s">
        <v>648</v>
      </c>
      <c r="APX12076" s="18" t="s">
        <v>648</v>
      </c>
      <c r="APY12076" s="18" t="s">
        <v>648</v>
      </c>
      <c r="APZ12076" s="18" t="s">
        <v>648</v>
      </c>
      <c r="AQA12076" s="18" t="s">
        <v>648</v>
      </c>
      <c r="AQB12076" s="18" t="s">
        <v>648</v>
      </c>
      <c r="AQC12076" s="18" t="s">
        <v>648</v>
      </c>
      <c r="AQD12076" s="18" t="s">
        <v>648</v>
      </c>
      <c r="AQE12076" s="18" t="s">
        <v>648</v>
      </c>
      <c r="AQF12076" s="18" t="s">
        <v>648</v>
      </c>
      <c r="AQG12076" s="18" t="s">
        <v>648</v>
      </c>
      <c r="AQH12076" s="18" t="s">
        <v>648</v>
      </c>
      <c r="AQI12076" s="18" t="s">
        <v>648</v>
      </c>
      <c r="AQJ12076" s="18" t="s">
        <v>648</v>
      </c>
      <c r="AQK12076" s="18" t="s">
        <v>648</v>
      </c>
      <c r="AQL12076" s="18" t="s">
        <v>648</v>
      </c>
      <c r="AQM12076" s="18" t="s">
        <v>648</v>
      </c>
      <c r="AQN12076" s="18" t="s">
        <v>648</v>
      </c>
      <c r="AQO12076" s="18" t="s">
        <v>648</v>
      </c>
      <c r="AQP12076" s="18" t="s">
        <v>648</v>
      </c>
      <c r="AQQ12076" s="18" t="s">
        <v>648</v>
      </c>
      <c r="AQR12076" s="18" t="s">
        <v>648</v>
      </c>
      <c r="AQS12076" s="18" t="s">
        <v>648</v>
      </c>
      <c r="AQT12076" s="18" t="s">
        <v>648</v>
      </c>
      <c r="AQU12076" s="18" t="s">
        <v>648</v>
      </c>
      <c r="AQV12076" s="18" t="s">
        <v>648</v>
      </c>
      <c r="AQW12076" s="18" t="s">
        <v>648</v>
      </c>
      <c r="AQX12076" s="18" t="s">
        <v>648</v>
      </c>
      <c r="AQY12076" s="18" t="s">
        <v>648</v>
      </c>
      <c r="AQZ12076" s="18" t="s">
        <v>648</v>
      </c>
      <c r="ARA12076" s="18" t="s">
        <v>648</v>
      </c>
      <c r="ARB12076" s="18" t="s">
        <v>648</v>
      </c>
      <c r="ARC12076" s="18" t="s">
        <v>648</v>
      </c>
      <c r="ARD12076" s="18" t="s">
        <v>648</v>
      </c>
      <c r="ARE12076" s="18" t="s">
        <v>648</v>
      </c>
      <c r="ARF12076" s="18" t="s">
        <v>648</v>
      </c>
      <c r="ARG12076" s="18" t="s">
        <v>648</v>
      </c>
      <c r="ARH12076" s="18" t="s">
        <v>648</v>
      </c>
      <c r="ARI12076" s="18" t="s">
        <v>648</v>
      </c>
      <c r="ARJ12076" s="18" t="s">
        <v>648</v>
      </c>
      <c r="ARK12076" s="18" t="s">
        <v>648</v>
      </c>
      <c r="ARL12076" s="18" t="s">
        <v>648</v>
      </c>
      <c r="ARM12076" s="18" t="s">
        <v>648</v>
      </c>
      <c r="ARN12076" s="18" t="s">
        <v>648</v>
      </c>
      <c r="ARO12076" s="18" t="s">
        <v>648</v>
      </c>
      <c r="ARP12076" s="18" t="s">
        <v>648</v>
      </c>
      <c r="ARQ12076" s="18" t="s">
        <v>648</v>
      </c>
      <c r="ARR12076" s="18" t="s">
        <v>648</v>
      </c>
      <c r="ARS12076" s="18" t="s">
        <v>648</v>
      </c>
      <c r="ART12076" s="18" t="s">
        <v>648</v>
      </c>
      <c r="ARU12076" s="18" t="s">
        <v>648</v>
      </c>
      <c r="ARV12076" s="18" t="s">
        <v>648</v>
      </c>
      <c r="ARW12076" s="18" t="s">
        <v>648</v>
      </c>
      <c r="ARX12076" s="18" t="s">
        <v>648</v>
      </c>
      <c r="ARY12076" s="18" t="s">
        <v>648</v>
      </c>
      <c r="ARZ12076" s="18" t="s">
        <v>648</v>
      </c>
      <c r="ASA12076" s="18" t="s">
        <v>648</v>
      </c>
      <c r="ASB12076" s="18" t="s">
        <v>648</v>
      </c>
      <c r="ASC12076" s="18" t="s">
        <v>648</v>
      </c>
      <c r="ASD12076" s="18" t="s">
        <v>648</v>
      </c>
      <c r="ASE12076" s="18" t="s">
        <v>648</v>
      </c>
      <c r="ASF12076" s="18" t="s">
        <v>648</v>
      </c>
      <c r="ASG12076" s="18" t="s">
        <v>648</v>
      </c>
      <c r="ASH12076" s="18" t="s">
        <v>648</v>
      </c>
      <c r="ASI12076" s="18" t="s">
        <v>648</v>
      </c>
      <c r="ASJ12076" s="18" t="s">
        <v>648</v>
      </c>
      <c r="ASK12076" s="18" t="s">
        <v>648</v>
      </c>
      <c r="ASL12076" s="18" t="s">
        <v>648</v>
      </c>
      <c r="ASM12076" s="18" t="s">
        <v>648</v>
      </c>
      <c r="ASN12076" s="18" t="s">
        <v>648</v>
      </c>
      <c r="ASO12076" s="18" t="s">
        <v>648</v>
      </c>
      <c r="ASP12076" s="18" t="s">
        <v>648</v>
      </c>
      <c r="ASQ12076" s="18" t="s">
        <v>648</v>
      </c>
      <c r="ASR12076" s="18" t="s">
        <v>648</v>
      </c>
      <c r="ASS12076" s="18" t="s">
        <v>648</v>
      </c>
      <c r="AST12076" s="18" t="s">
        <v>648</v>
      </c>
      <c r="ASU12076" s="18" t="s">
        <v>648</v>
      </c>
      <c r="ASV12076" s="18" t="s">
        <v>648</v>
      </c>
      <c r="ASW12076" s="18" t="s">
        <v>648</v>
      </c>
      <c r="ASX12076" s="18" t="s">
        <v>648</v>
      </c>
      <c r="ASY12076" s="18" t="s">
        <v>648</v>
      </c>
      <c r="ASZ12076" s="18" t="s">
        <v>648</v>
      </c>
      <c r="ATA12076" s="18" t="s">
        <v>648</v>
      </c>
      <c r="ATB12076" s="18" t="s">
        <v>648</v>
      </c>
      <c r="ATC12076" s="18" t="s">
        <v>648</v>
      </c>
      <c r="ATD12076" s="18" t="s">
        <v>648</v>
      </c>
      <c r="ATE12076" s="18" t="s">
        <v>648</v>
      </c>
      <c r="ATF12076" s="18" t="s">
        <v>648</v>
      </c>
      <c r="ATG12076" s="18" t="s">
        <v>648</v>
      </c>
      <c r="ATH12076" s="18" t="s">
        <v>648</v>
      </c>
      <c r="ATI12076" s="18" t="s">
        <v>648</v>
      </c>
      <c r="ATJ12076" s="18" t="s">
        <v>648</v>
      </c>
      <c r="ATK12076" s="18" t="s">
        <v>648</v>
      </c>
      <c r="ATL12076" s="18" t="s">
        <v>648</v>
      </c>
      <c r="ATM12076" s="18" t="s">
        <v>648</v>
      </c>
      <c r="ATN12076" s="18" t="s">
        <v>648</v>
      </c>
      <c r="ATO12076" s="18" t="s">
        <v>648</v>
      </c>
      <c r="ATP12076" s="18" t="s">
        <v>648</v>
      </c>
      <c r="ATQ12076" s="18" t="s">
        <v>648</v>
      </c>
      <c r="ATR12076" s="18" t="s">
        <v>648</v>
      </c>
      <c r="ATS12076" s="18" t="s">
        <v>648</v>
      </c>
      <c r="ATT12076" s="18" t="s">
        <v>648</v>
      </c>
      <c r="ATU12076" s="18" t="s">
        <v>648</v>
      </c>
      <c r="ATV12076" s="18" t="s">
        <v>648</v>
      </c>
      <c r="ATW12076" s="18" t="s">
        <v>648</v>
      </c>
      <c r="ATX12076" s="18" t="s">
        <v>648</v>
      </c>
      <c r="ATY12076" s="18" t="s">
        <v>648</v>
      </c>
      <c r="ATZ12076" s="18" t="s">
        <v>648</v>
      </c>
      <c r="AUA12076" s="18" t="s">
        <v>648</v>
      </c>
      <c r="AUB12076" s="18" t="s">
        <v>648</v>
      </c>
      <c r="AUC12076" s="18" t="s">
        <v>648</v>
      </c>
      <c r="AUD12076" s="18" t="s">
        <v>648</v>
      </c>
      <c r="AUE12076" s="18" t="s">
        <v>648</v>
      </c>
      <c r="AUF12076" s="18" t="s">
        <v>648</v>
      </c>
      <c r="AUG12076" s="18" t="s">
        <v>648</v>
      </c>
      <c r="AUH12076" s="18" t="s">
        <v>648</v>
      </c>
      <c r="AUI12076" s="18" t="s">
        <v>648</v>
      </c>
      <c r="AUJ12076" s="18" t="s">
        <v>648</v>
      </c>
      <c r="AUK12076" s="18" t="s">
        <v>648</v>
      </c>
      <c r="AUL12076" s="18" t="s">
        <v>648</v>
      </c>
      <c r="AUM12076" s="18" t="s">
        <v>648</v>
      </c>
      <c r="AUN12076" s="18" t="s">
        <v>648</v>
      </c>
      <c r="AUO12076" s="18" t="s">
        <v>648</v>
      </c>
      <c r="AUP12076" s="18" t="s">
        <v>648</v>
      </c>
      <c r="AUQ12076" s="18" t="s">
        <v>648</v>
      </c>
      <c r="AUR12076" s="18" t="s">
        <v>648</v>
      </c>
      <c r="AUS12076" s="18" t="s">
        <v>648</v>
      </c>
      <c r="AUT12076" s="18" t="s">
        <v>648</v>
      </c>
      <c r="AUU12076" s="18" t="s">
        <v>648</v>
      </c>
      <c r="AUV12076" s="18" t="s">
        <v>648</v>
      </c>
      <c r="AUW12076" s="18" t="s">
        <v>648</v>
      </c>
      <c r="AUX12076" s="18" t="s">
        <v>648</v>
      </c>
      <c r="AUY12076" s="18" t="s">
        <v>648</v>
      </c>
      <c r="AUZ12076" s="18" t="s">
        <v>648</v>
      </c>
      <c r="AVA12076" s="18" t="s">
        <v>648</v>
      </c>
      <c r="AVB12076" s="18" t="s">
        <v>648</v>
      </c>
      <c r="AVC12076" s="18" t="s">
        <v>648</v>
      </c>
      <c r="AVD12076" s="18" t="s">
        <v>648</v>
      </c>
      <c r="AVE12076" s="18" t="s">
        <v>648</v>
      </c>
      <c r="AVF12076" s="18" t="s">
        <v>648</v>
      </c>
      <c r="AVG12076" s="18" t="s">
        <v>648</v>
      </c>
      <c r="AVH12076" s="18" t="s">
        <v>648</v>
      </c>
      <c r="AVI12076" s="18" t="s">
        <v>648</v>
      </c>
      <c r="AVJ12076" s="18" t="s">
        <v>648</v>
      </c>
      <c r="AVK12076" s="18" t="s">
        <v>648</v>
      </c>
      <c r="AVL12076" s="18" t="s">
        <v>648</v>
      </c>
      <c r="AVM12076" s="18" t="s">
        <v>648</v>
      </c>
      <c r="AVN12076" s="18" t="s">
        <v>648</v>
      </c>
      <c r="AVO12076" s="18" t="s">
        <v>648</v>
      </c>
      <c r="AVP12076" s="18" t="s">
        <v>648</v>
      </c>
      <c r="AVQ12076" s="18" t="s">
        <v>648</v>
      </c>
      <c r="AVR12076" s="18" t="s">
        <v>648</v>
      </c>
      <c r="AVS12076" s="18" t="s">
        <v>648</v>
      </c>
      <c r="AVT12076" s="18" t="s">
        <v>648</v>
      </c>
      <c r="AVU12076" s="18" t="s">
        <v>648</v>
      </c>
      <c r="AVV12076" s="18" t="s">
        <v>648</v>
      </c>
      <c r="AVW12076" s="18" t="s">
        <v>648</v>
      </c>
      <c r="AVX12076" s="18" t="s">
        <v>648</v>
      </c>
      <c r="AVY12076" s="18" t="s">
        <v>648</v>
      </c>
      <c r="AVZ12076" s="18" t="s">
        <v>648</v>
      </c>
      <c r="AWA12076" s="18" t="s">
        <v>648</v>
      </c>
      <c r="AWB12076" s="18" t="s">
        <v>648</v>
      </c>
      <c r="AWC12076" s="18" t="s">
        <v>648</v>
      </c>
      <c r="AWD12076" s="18" t="s">
        <v>648</v>
      </c>
      <c r="AWE12076" s="18" t="s">
        <v>648</v>
      </c>
      <c r="AWF12076" s="18" t="s">
        <v>648</v>
      </c>
      <c r="AWG12076" s="18" t="s">
        <v>648</v>
      </c>
      <c r="AWH12076" s="18" t="s">
        <v>648</v>
      </c>
      <c r="AWI12076" s="18" t="s">
        <v>648</v>
      </c>
      <c r="AWJ12076" s="18" t="s">
        <v>648</v>
      </c>
      <c r="AWK12076" s="18" t="s">
        <v>648</v>
      </c>
      <c r="AWL12076" s="18" t="s">
        <v>648</v>
      </c>
      <c r="AWM12076" s="18" t="s">
        <v>648</v>
      </c>
      <c r="AWN12076" s="18" t="s">
        <v>648</v>
      </c>
      <c r="AWO12076" s="18" t="s">
        <v>648</v>
      </c>
      <c r="AWP12076" s="18" t="s">
        <v>648</v>
      </c>
      <c r="AWQ12076" s="18" t="s">
        <v>648</v>
      </c>
      <c r="AWR12076" s="18" t="s">
        <v>648</v>
      </c>
      <c r="AWS12076" s="18" t="s">
        <v>648</v>
      </c>
      <c r="AWT12076" s="18" t="s">
        <v>648</v>
      </c>
      <c r="AWU12076" s="18" t="s">
        <v>648</v>
      </c>
      <c r="AWV12076" s="18" t="s">
        <v>648</v>
      </c>
      <c r="AWW12076" s="18" t="s">
        <v>648</v>
      </c>
      <c r="AWX12076" s="18" t="s">
        <v>648</v>
      </c>
      <c r="AWY12076" s="18" t="s">
        <v>648</v>
      </c>
      <c r="AWZ12076" s="18" t="s">
        <v>648</v>
      </c>
      <c r="AXA12076" s="18" t="s">
        <v>648</v>
      </c>
      <c r="AXB12076" s="18" t="s">
        <v>648</v>
      </c>
      <c r="AXC12076" s="18" t="s">
        <v>648</v>
      </c>
      <c r="AXD12076" s="18" t="s">
        <v>648</v>
      </c>
      <c r="AXE12076" s="18" t="s">
        <v>648</v>
      </c>
      <c r="AXF12076" s="18" t="s">
        <v>648</v>
      </c>
      <c r="AXG12076" s="18" t="s">
        <v>648</v>
      </c>
      <c r="AXH12076" s="18" t="s">
        <v>648</v>
      </c>
      <c r="AXI12076" s="18" t="s">
        <v>648</v>
      </c>
      <c r="AXJ12076" s="18" t="s">
        <v>648</v>
      </c>
      <c r="AXK12076" s="18" t="s">
        <v>648</v>
      </c>
      <c r="AXL12076" s="18" t="s">
        <v>648</v>
      </c>
      <c r="AXM12076" s="18" t="s">
        <v>648</v>
      </c>
      <c r="AXN12076" s="18" t="s">
        <v>648</v>
      </c>
      <c r="AXO12076" s="18" t="s">
        <v>648</v>
      </c>
      <c r="AXP12076" s="18" t="s">
        <v>648</v>
      </c>
      <c r="AXQ12076" s="18" t="s">
        <v>648</v>
      </c>
      <c r="AXR12076" s="18" t="s">
        <v>648</v>
      </c>
      <c r="AXS12076" s="18" t="s">
        <v>648</v>
      </c>
      <c r="AXT12076" s="18" t="s">
        <v>648</v>
      </c>
      <c r="AXU12076" s="18" t="s">
        <v>648</v>
      </c>
      <c r="AXV12076" s="18" t="s">
        <v>648</v>
      </c>
      <c r="AXW12076" s="18" t="s">
        <v>648</v>
      </c>
      <c r="AXX12076" s="18" t="s">
        <v>648</v>
      </c>
      <c r="AXY12076" s="18" t="s">
        <v>648</v>
      </c>
      <c r="AXZ12076" s="18" t="s">
        <v>648</v>
      </c>
      <c r="AYA12076" s="18" t="s">
        <v>648</v>
      </c>
      <c r="AYB12076" s="18" t="s">
        <v>648</v>
      </c>
      <c r="AYC12076" s="18" t="s">
        <v>648</v>
      </c>
      <c r="AYD12076" s="18" t="s">
        <v>648</v>
      </c>
      <c r="AYE12076" s="18" t="s">
        <v>648</v>
      </c>
      <c r="AYF12076" s="18" t="s">
        <v>648</v>
      </c>
      <c r="AYG12076" s="18" t="s">
        <v>648</v>
      </c>
      <c r="AYH12076" s="18" t="s">
        <v>648</v>
      </c>
      <c r="AYI12076" s="18" t="s">
        <v>648</v>
      </c>
      <c r="AYJ12076" s="18" t="s">
        <v>648</v>
      </c>
      <c r="AYK12076" s="18" t="s">
        <v>648</v>
      </c>
      <c r="AYL12076" s="18" t="s">
        <v>648</v>
      </c>
      <c r="AYM12076" s="18" t="s">
        <v>648</v>
      </c>
      <c r="AYN12076" s="18" t="s">
        <v>648</v>
      </c>
      <c r="AYO12076" s="18" t="s">
        <v>648</v>
      </c>
      <c r="AYP12076" s="18" t="s">
        <v>648</v>
      </c>
      <c r="AYQ12076" s="18" t="s">
        <v>648</v>
      </c>
      <c r="AYR12076" s="18" t="s">
        <v>648</v>
      </c>
      <c r="AYS12076" s="18" t="s">
        <v>648</v>
      </c>
      <c r="AYT12076" s="18" t="s">
        <v>648</v>
      </c>
      <c r="AYU12076" s="18" t="s">
        <v>648</v>
      </c>
      <c r="AYV12076" s="18" t="s">
        <v>648</v>
      </c>
      <c r="AYW12076" s="18" t="s">
        <v>648</v>
      </c>
      <c r="AYX12076" s="18" t="s">
        <v>648</v>
      </c>
      <c r="AYY12076" s="18" t="s">
        <v>648</v>
      </c>
      <c r="AYZ12076" s="18" t="s">
        <v>648</v>
      </c>
      <c r="AZA12076" s="18" t="s">
        <v>648</v>
      </c>
      <c r="AZB12076" s="18" t="s">
        <v>648</v>
      </c>
      <c r="AZC12076" s="18" t="s">
        <v>648</v>
      </c>
      <c r="AZD12076" s="18" t="s">
        <v>648</v>
      </c>
      <c r="AZE12076" s="18" t="s">
        <v>648</v>
      </c>
      <c r="AZF12076" s="18" t="s">
        <v>648</v>
      </c>
      <c r="AZG12076" s="18" t="s">
        <v>648</v>
      </c>
      <c r="AZH12076" s="18" t="s">
        <v>648</v>
      </c>
      <c r="AZI12076" s="18" t="s">
        <v>648</v>
      </c>
      <c r="AZJ12076" s="18" t="s">
        <v>648</v>
      </c>
      <c r="AZK12076" s="18" t="s">
        <v>648</v>
      </c>
      <c r="AZL12076" s="18" t="s">
        <v>648</v>
      </c>
      <c r="AZM12076" s="18" t="s">
        <v>648</v>
      </c>
      <c r="AZN12076" s="18" t="s">
        <v>648</v>
      </c>
      <c r="AZO12076" s="18" t="s">
        <v>648</v>
      </c>
      <c r="AZP12076" s="18" t="s">
        <v>648</v>
      </c>
      <c r="AZQ12076" s="18" t="s">
        <v>648</v>
      </c>
      <c r="AZR12076" s="18" t="s">
        <v>648</v>
      </c>
      <c r="AZS12076" s="18" t="s">
        <v>648</v>
      </c>
      <c r="AZT12076" s="18" t="s">
        <v>648</v>
      </c>
      <c r="AZU12076" s="18" t="s">
        <v>648</v>
      </c>
      <c r="AZV12076" s="18" t="s">
        <v>648</v>
      </c>
      <c r="AZW12076" s="18" t="s">
        <v>648</v>
      </c>
      <c r="AZX12076" s="18" t="s">
        <v>648</v>
      </c>
      <c r="AZY12076" s="18" t="s">
        <v>648</v>
      </c>
      <c r="AZZ12076" s="18" t="s">
        <v>648</v>
      </c>
      <c r="BAA12076" s="18" t="s">
        <v>648</v>
      </c>
      <c r="BAB12076" s="18" t="s">
        <v>648</v>
      </c>
      <c r="BAC12076" s="18" t="s">
        <v>648</v>
      </c>
      <c r="BAD12076" s="18" t="s">
        <v>648</v>
      </c>
      <c r="BAE12076" s="18" t="s">
        <v>648</v>
      </c>
      <c r="BAF12076" s="18" t="s">
        <v>648</v>
      </c>
      <c r="BAG12076" s="18" t="s">
        <v>648</v>
      </c>
      <c r="BAH12076" s="18" t="s">
        <v>648</v>
      </c>
      <c r="BAI12076" s="18" t="s">
        <v>648</v>
      </c>
      <c r="BAJ12076" s="18" t="s">
        <v>648</v>
      </c>
      <c r="BAK12076" s="18" t="s">
        <v>648</v>
      </c>
      <c r="BAL12076" s="18" t="s">
        <v>648</v>
      </c>
      <c r="BAM12076" s="18" t="s">
        <v>648</v>
      </c>
      <c r="BAN12076" s="18" t="s">
        <v>648</v>
      </c>
      <c r="BAO12076" s="18" t="s">
        <v>648</v>
      </c>
      <c r="BAP12076" s="18" t="s">
        <v>648</v>
      </c>
      <c r="BAQ12076" s="18" t="s">
        <v>648</v>
      </c>
      <c r="BAR12076" s="18" t="s">
        <v>648</v>
      </c>
      <c r="BAS12076" s="18" t="s">
        <v>648</v>
      </c>
      <c r="BAT12076" s="18" t="s">
        <v>648</v>
      </c>
      <c r="BAU12076" s="18" t="s">
        <v>648</v>
      </c>
      <c r="BAV12076" s="18" t="s">
        <v>648</v>
      </c>
      <c r="BAW12076" s="18" t="s">
        <v>648</v>
      </c>
      <c r="BAX12076" s="18" t="s">
        <v>648</v>
      </c>
      <c r="BAY12076" s="18" t="s">
        <v>648</v>
      </c>
      <c r="BAZ12076" s="18" t="s">
        <v>648</v>
      </c>
      <c r="BBA12076" s="18" t="s">
        <v>648</v>
      </c>
      <c r="BBB12076" s="18" t="s">
        <v>648</v>
      </c>
      <c r="BBC12076" s="18" t="s">
        <v>648</v>
      </c>
      <c r="BBD12076" s="18" t="s">
        <v>648</v>
      </c>
      <c r="BBE12076" s="18" t="s">
        <v>648</v>
      </c>
      <c r="BBF12076" s="18" t="s">
        <v>648</v>
      </c>
      <c r="BBG12076" s="18" t="s">
        <v>648</v>
      </c>
      <c r="BBH12076" s="18" t="s">
        <v>648</v>
      </c>
      <c r="BBI12076" s="18" t="s">
        <v>648</v>
      </c>
      <c r="BBJ12076" s="18" t="s">
        <v>648</v>
      </c>
      <c r="BBK12076" s="18" t="s">
        <v>648</v>
      </c>
      <c r="BBL12076" s="18" t="s">
        <v>648</v>
      </c>
      <c r="BBM12076" s="18" t="s">
        <v>648</v>
      </c>
      <c r="BBN12076" s="18" t="s">
        <v>648</v>
      </c>
      <c r="BBO12076" s="18" t="s">
        <v>648</v>
      </c>
      <c r="BBP12076" s="18" t="s">
        <v>648</v>
      </c>
      <c r="BBQ12076" s="18" t="s">
        <v>648</v>
      </c>
      <c r="BBR12076" s="18" t="s">
        <v>648</v>
      </c>
      <c r="BBS12076" s="18" t="s">
        <v>648</v>
      </c>
      <c r="BBT12076" s="18" t="s">
        <v>648</v>
      </c>
      <c r="BBU12076" s="18" t="s">
        <v>648</v>
      </c>
      <c r="BBV12076" s="18" t="s">
        <v>648</v>
      </c>
      <c r="BBW12076" s="18" t="s">
        <v>648</v>
      </c>
      <c r="BBX12076" s="18" t="s">
        <v>648</v>
      </c>
      <c r="BBY12076" s="18" t="s">
        <v>648</v>
      </c>
      <c r="BBZ12076" s="18" t="s">
        <v>648</v>
      </c>
      <c r="BCA12076" s="18" t="s">
        <v>648</v>
      </c>
      <c r="BCB12076" s="18" t="s">
        <v>648</v>
      </c>
      <c r="BCC12076" s="18" t="s">
        <v>648</v>
      </c>
      <c r="BCD12076" s="18" t="s">
        <v>648</v>
      </c>
      <c r="BCE12076" s="18" t="s">
        <v>648</v>
      </c>
      <c r="BCF12076" s="18" t="s">
        <v>648</v>
      </c>
      <c r="BCG12076" s="18" t="s">
        <v>648</v>
      </c>
      <c r="BCH12076" s="18" t="s">
        <v>648</v>
      </c>
      <c r="BCI12076" s="18" t="s">
        <v>648</v>
      </c>
      <c r="BCJ12076" s="18" t="s">
        <v>648</v>
      </c>
      <c r="BCK12076" s="18" t="s">
        <v>648</v>
      </c>
      <c r="BCL12076" s="18" t="s">
        <v>648</v>
      </c>
      <c r="BCM12076" s="18" t="s">
        <v>648</v>
      </c>
      <c r="BCN12076" s="18" t="s">
        <v>648</v>
      </c>
      <c r="BCO12076" s="18" t="s">
        <v>648</v>
      </c>
      <c r="BCP12076" s="18" t="s">
        <v>648</v>
      </c>
      <c r="BCQ12076" s="18" t="s">
        <v>648</v>
      </c>
      <c r="BCR12076" s="18" t="s">
        <v>648</v>
      </c>
      <c r="BCS12076" s="18" t="s">
        <v>648</v>
      </c>
      <c r="BCT12076" s="18" t="s">
        <v>648</v>
      </c>
      <c r="BCU12076" s="18" t="s">
        <v>648</v>
      </c>
      <c r="BCV12076" s="18" t="s">
        <v>648</v>
      </c>
      <c r="BCW12076" s="18" t="s">
        <v>648</v>
      </c>
      <c r="BCX12076" s="18" t="s">
        <v>648</v>
      </c>
      <c r="BCY12076" s="18" t="s">
        <v>648</v>
      </c>
      <c r="BCZ12076" s="18" t="s">
        <v>648</v>
      </c>
      <c r="BDA12076" s="18" t="s">
        <v>648</v>
      </c>
      <c r="BDB12076" s="18" t="s">
        <v>648</v>
      </c>
      <c r="BDC12076" s="18" t="s">
        <v>648</v>
      </c>
      <c r="BDD12076" s="18" t="s">
        <v>648</v>
      </c>
      <c r="BDE12076" s="18" t="s">
        <v>648</v>
      </c>
      <c r="BDF12076" s="18" t="s">
        <v>648</v>
      </c>
      <c r="BDG12076" s="18" t="s">
        <v>648</v>
      </c>
      <c r="BDH12076" s="18" t="s">
        <v>648</v>
      </c>
      <c r="BDI12076" s="18" t="s">
        <v>648</v>
      </c>
      <c r="BDJ12076" s="18" t="s">
        <v>648</v>
      </c>
      <c r="BDK12076" s="18" t="s">
        <v>648</v>
      </c>
      <c r="BDL12076" s="18" t="s">
        <v>648</v>
      </c>
      <c r="BDM12076" s="18" t="s">
        <v>648</v>
      </c>
      <c r="BDN12076" s="18" t="s">
        <v>648</v>
      </c>
      <c r="BDO12076" s="18" t="s">
        <v>648</v>
      </c>
      <c r="BDP12076" s="18" t="s">
        <v>648</v>
      </c>
      <c r="BDQ12076" s="18" t="s">
        <v>648</v>
      </c>
      <c r="BDR12076" s="18" t="s">
        <v>648</v>
      </c>
      <c r="BDS12076" s="18" t="s">
        <v>648</v>
      </c>
      <c r="BDT12076" s="18" t="s">
        <v>648</v>
      </c>
      <c r="BDU12076" s="18" t="s">
        <v>648</v>
      </c>
      <c r="BDV12076" s="18" t="s">
        <v>648</v>
      </c>
      <c r="BDW12076" s="18" t="s">
        <v>648</v>
      </c>
      <c r="BDX12076" s="18" t="s">
        <v>648</v>
      </c>
      <c r="BDY12076" s="18" t="s">
        <v>648</v>
      </c>
      <c r="BDZ12076" s="18" t="s">
        <v>648</v>
      </c>
      <c r="BEA12076" s="18" t="s">
        <v>648</v>
      </c>
      <c r="BEB12076" s="18" t="s">
        <v>648</v>
      </c>
      <c r="BEC12076" s="18" t="s">
        <v>648</v>
      </c>
      <c r="BED12076" s="18" t="s">
        <v>648</v>
      </c>
      <c r="BEE12076" s="18" t="s">
        <v>648</v>
      </c>
      <c r="BEF12076" s="18" t="s">
        <v>648</v>
      </c>
      <c r="BEG12076" s="18" t="s">
        <v>648</v>
      </c>
      <c r="BEH12076" s="18" t="s">
        <v>648</v>
      </c>
      <c r="BEI12076" s="18" t="s">
        <v>648</v>
      </c>
      <c r="BEJ12076" s="18" t="s">
        <v>648</v>
      </c>
      <c r="BEK12076" s="18" t="s">
        <v>648</v>
      </c>
      <c r="BEL12076" s="18" t="s">
        <v>648</v>
      </c>
      <c r="BEM12076" s="18" t="s">
        <v>648</v>
      </c>
      <c r="BEN12076" s="18" t="s">
        <v>648</v>
      </c>
      <c r="BEO12076" s="18" t="s">
        <v>648</v>
      </c>
      <c r="BEP12076" s="18" t="s">
        <v>648</v>
      </c>
      <c r="BEQ12076" s="18" t="s">
        <v>648</v>
      </c>
      <c r="BER12076" s="18" t="s">
        <v>648</v>
      </c>
      <c r="BES12076" s="18" t="s">
        <v>648</v>
      </c>
      <c r="BET12076" s="18" t="s">
        <v>648</v>
      </c>
      <c r="BEU12076" s="18" t="s">
        <v>648</v>
      </c>
      <c r="BEV12076" s="18" t="s">
        <v>648</v>
      </c>
      <c r="BEW12076" s="18" t="s">
        <v>648</v>
      </c>
      <c r="BEX12076" s="18" t="s">
        <v>648</v>
      </c>
      <c r="BEY12076" s="18" t="s">
        <v>648</v>
      </c>
      <c r="BEZ12076" s="18" t="s">
        <v>648</v>
      </c>
      <c r="BFA12076" s="18" t="s">
        <v>648</v>
      </c>
      <c r="BFB12076" s="18" t="s">
        <v>648</v>
      </c>
      <c r="BFC12076" s="18" t="s">
        <v>648</v>
      </c>
      <c r="BFD12076" s="18" t="s">
        <v>648</v>
      </c>
      <c r="BFE12076" s="18" t="s">
        <v>648</v>
      </c>
      <c r="BFF12076" s="18" t="s">
        <v>648</v>
      </c>
      <c r="BFG12076" s="18" t="s">
        <v>648</v>
      </c>
      <c r="BFH12076" s="18" t="s">
        <v>648</v>
      </c>
      <c r="BFI12076" s="18" t="s">
        <v>648</v>
      </c>
      <c r="BFJ12076" s="18" t="s">
        <v>648</v>
      </c>
      <c r="BFK12076" s="18" t="s">
        <v>648</v>
      </c>
      <c r="BFL12076" s="18" t="s">
        <v>648</v>
      </c>
      <c r="BFM12076" s="18" t="s">
        <v>648</v>
      </c>
      <c r="BFN12076" s="18" t="s">
        <v>648</v>
      </c>
      <c r="BFO12076" s="18" t="s">
        <v>648</v>
      </c>
      <c r="BFP12076" s="18" t="s">
        <v>648</v>
      </c>
      <c r="BFQ12076" s="18" t="s">
        <v>648</v>
      </c>
      <c r="BFR12076" s="18" t="s">
        <v>648</v>
      </c>
      <c r="BFS12076" s="18" t="s">
        <v>648</v>
      </c>
      <c r="BFT12076" s="18" t="s">
        <v>648</v>
      </c>
      <c r="BFU12076" s="18" t="s">
        <v>648</v>
      </c>
      <c r="BFV12076" s="18" t="s">
        <v>648</v>
      </c>
      <c r="BFW12076" s="18" t="s">
        <v>648</v>
      </c>
      <c r="BFX12076" s="18" t="s">
        <v>648</v>
      </c>
      <c r="BFY12076" s="18" t="s">
        <v>648</v>
      </c>
      <c r="BFZ12076" s="18" t="s">
        <v>648</v>
      </c>
      <c r="BGA12076" s="18" t="s">
        <v>648</v>
      </c>
      <c r="BGB12076" s="18" t="s">
        <v>648</v>
      </c>
      <c r="BGC12076" s="18" t="s">
        <v>648</v>
      </c>
      <c r="BGD12076" s="18" t="s">
        <v>648</v>
      </c>
      <c r="BGE12076" s="18" t="s">
        <v>648</v>
      </c>
      <c r="BGF12076" s="18" t="s">
        <v>648</v>
      </c>
      <c r="BGG12076" s="18" t="s">
        <v>648</v>
      </c>
      <c r="BGH12076" s="18" t="s">
        <v>648</v>
      </c>
      <c r="BGI12076" s="18" t="s">
        <v>648</v>
      </c>
      <c r="BGJ12076" s="18" t="s">
        <v>648</v>
      </c>
      <c r="BGK12076" s="18" t="s">
        <v>648</v>
      </c>
      <c r="BGL12076" s="18" t="s">
        <v>648</v>
      </c>
      <c r="BGM12076" s="18" t="s">
        <v>648</v>
      </c>
      <c r="BGN12076" s="18" t="s">
        <v>648</v>
      </c>
      <c r="BGO12076" s="18" t="s">
        <v>648</v>
      </c>
      <c r="BGP12076" s="18" t="s">
        <v>648</v>
      </c>
      <c r="BGQ12076" s="18" t="s">
        <v>648</v>
      </c>
      <c r="BGR12076" s="18" t="s">
        <v>648</v>
      </c>
      <c r="BGS12076" s="18" t="s">
        <v>648</v>
      </c>
      <c r="BGT12076" s="18" t="s">
        <v>648</v>
      </c>
      <c r="BGU12076" s="18" t="s">
        <v>648</v>
      </c>
      <c r="BGV12076" s="18" t="s">
        <v>648</v>
      </c>
      <c r="BGW12076" s="18" t="s">
        <v>648</v>
      </c>
      <c r="BGX12076" s="18" t="s">
        <v>648</v>
      </c>
      <c r="BGY12076" s="18" t="s">
        <v>648</v>
      </c>
      <c r="BGZ12076" s="18" t="s">
        <v>648</v>
      </c>
      <c r="BHA12076" s="18" t="s">
        <v>648</v>
      </c>
      <c r="BHB12076" s="18" t="s">
        <v>648</v>
      </c>
      <c r="BHC12076" s="18" t="s">
        <v>648</v>
      </c>
      <c r="BHD12076" s="18" t="s">
        <v>648</v>
      </c>
      <c r="BHE12076" s="18" t="s">
        <v>648</v>
      </c>
      <c r="BHF12076" s="18" t="s">
        <v>648</v>
      </c>
      <c r="BHG12076" s="18" t="s">
        <v>648</v>
      </c>
      <c r="BHH12076" s="18" t="s">
        <v>648</v>
      </c>
      <c r="BHI12076" s="18" t="s">
        <v>648</v>
      </c>
      <c r="BHJ12076" s="18" t="s">
        <v>648</v>
      </c>
      <c r="BHK12076" s="18" t="s">
        <v>648</v>
      </c>
      <c r="BHL12076" s="18" t="s">
        <v>648</v>
      </c>
      <c r="BHM12076" s="18" t="s">
        <v>648</v>
      </c>
      <c r="BHN12076" s="18" t="s">
        <v>648</v>
      </c>
      <c r="BHO12076" s="18" t="s">
        <v>648</v>
      </c>
      <c r="BHP12076" s="18" t="s">
        <v>648</v>
      </c>
      <c r="BHQ12076" s="18" t="s">
        <v>648</v>
      </c>
      <c r="BHR12076" s="18" t="s">
        <v>648</v>
      </c>
      <c r="BHS12076" s="18" t="s">
        <v>648</v>
      </c>
      <c r="BHT12076" s="18" t="s">
        <v>648</v>
      </c>
      <c r="BHU12076" s="18" t="s">
        <v>648</v>
      </c>
      <c r="BHV12076" s="18" t="s">
        <v>648</v>
      </c>
      <c r="BHW12076" s="18" t="s">
        <v>648</v>
      </c>
      <c r="BHX12076" s="18" t="s">
        <v>648</v>
      </c>
      <c r="BHY12076" s="18" t="s">
        <v>648</v>
      </c>
      <c r="BHZ12076" s="18" t="s">
        <v>648</v>
      </c>
      <c r="BIA12076" s="18" t="s">
        <v>648</v>
      </c>
      <c r="BIB12076" s="18" t="s">
        <v>648</v>
      </c>
      <c r="BIC12076" s="18" t="s">
        <v>648</v>
      </c>
      <c r="BID12076" s="18" t="s">
        <v>648</v>
      </c>
      <c r="BIE12076" s="18" t="s">
        <v>648</v>
      </c>
      <c r="BIF12076" s="18" t="s">
        <v>648</v>
      </c>
      <c r="BIG12076" s="18" t="s">
        <v>648</v>
      </c>
      <c r="BIH12076" s="18" t="s">
        <v>648</v>
      </c>
      <c r="BII12076" s="18" t="s">
        <v>648</v>
      </c>
      <c r="BIJ12076" s="18" t="s">
        <v>648</v>
      </c>
      <c r="BIK12076" s="18" t="s">
        <v>648</v>
      </c>
      <c r="BIL12076" s="18" t="s">
        <v>648</v>
      </c>
      <c r="BIM12076" s="18" t="s">
        <v>648</v>
      </c>
      <c r="BIN12076" s="18" t="s">
        <v>648</v>
      </c>
      <c r="BIO12076" s="18" t="s">
        <v>648</v>
      </c>
      <c r="BIP12076" s="18" t="s">
        <v>648</v>
      </c>
      <c r="BIQ12076" s="18" t="s">
        <v>648</v>
      </c>
      <c r="BIR12076" s="18" t="s">
        <v>648</v>
      </c>
      <c r="BIS12076" s="18" t="s">
        <v>648</v>
      </c>
      <c r="BIT12076" s="18" t="s">
        <v>648</v>
      </c>
      <c r="BIU12076" s="18" t="s">
        <v>648</v>
      </c>
      <c r="BIV12076" s="18" t="s">
        <v>648</v>
      </c>
      <c r="BIW12076" s="18" t="s">
        <v>648</v>
      </c>
      <c r="BIX12076" s="18" t="s">
        <v>648</v>
      </c>
      <c r="BIY12076" s="18" t="s">
        <v>648</v>
      </c>
      <c r="BIZ12076" s="18" t="s">
        <v>648</v>
      </c>
      <c r="BJA12076" s="18" t="s">
        <v>648</v>
      </c>
      <c r="BJB12076" s="18" t="s">
        <v>648</v>
      </c>
      <c r="BJC12076" s="18" t="s">
        <v>648</v>
      </c>
      <c r="BJD12076" s="18" t="s">
        <v>648</v>
      </c>
      <c r="BJE12076" s="18" t="s">
        <v>648</v>
      </c>
      <c r="BJF12076" s="18" t="s">
        <v>648</v>
      </c>
      <c r="BJG12076" s="18" t="s">
        <v>648</v>
      </c>
      <c r="BJH12076" s="18" t="s">
        <v>648</v>
      </c>
      <c r="BJI12076" s="18" t="s">
        <v>648</v>
      </c>
      <c r="BJJ12076" s="18" t="s">
        <v>648</v>
      </c>
      <c r="BJK12076" s="18" t="s">
        <v>648</v>
      </c>
      <c r="BJL12076" s="18" t="s">
        <v>648</v>
      </c>
      <c r="BJM12076" s="18" t="s">
        <v>648</v>
      </c>
      <c r="BJN12076" s="18" t="s">
        <v>648</v>
      </c>
      <c r="BJO12076" s="18" t="s">
        <v>648</v>
      </c>
      <c r="BJP12076" s="18" t="s">
        <v>648</v>
      </c>
      <c r="BJQ12076" s="18" t="s">
        <v>648</v>
      </c>
      <c r="BJR12076" s="18" t="s">
        <v>648</v>
      </c>
      <c r="BJS12076" s="18" t="s">
        <v>648</v>
      </c>
      <c r="BJT12076" s="18" t="s">
        <v>648</v>
      </c>
      <c r="BJU12076" s="18" t="s">
        <v>648</v>
      </c>
      <c r="BJV12076" s="18" t="s">
        <v>648</v>
      </c>
      <c r="BJW12076" s="18" t="s">
        <v>648</v>
      </c>
      <c r="BJX12076" s="18" t="s">
        <v>648</v>
      </c>
      <c r="BJY12076" s="18" t="s">
        <v>648</v>
      </c>
      <c r="BJZ12076" s="18" t="s">
        <v>648</v>
      </c>
      <c r="BKA12076" s="18" t="s">
        <v>648</v>
      </c>
      <c r="BKB12076" s="18" t="s">
        <v>648</v>
      </c>
      <c r="BKC12076" s="18" t="s">
        <v>648</v>
      </c>
      <c r="BKD12076" s="18" t="s">
        <v>648</v>
      </c>
      <c r="BKE12076" s="18" t="s">
        <v>648</v>
      </c>
      <c r="BKF12076" s="18" t="s">
        <v>648</v>
      </c>
      <c r="BKG12076" s="18" t="s">
        <v>648</v>
      </c>
      <c r="BKH12076" s="18" t="s">
        <v>648</v>
      </c>
      <c r="BKI12076" s="18" t="s">
        <v>648</v>
      </c>
      <c r="BKJ12076" s="18" t="s">
        <v>648</v>
      </c>
      <c r="BKK12076" s="18" t="s">
        <v>648</v>
      </c>
      <c r="BKL12076" s="18" t="s">
        <v>648</v>
      </c>
      <c r="BKM12076" s="18" t="s">
        <v>648</v>
      </c>
      <c r="BKN12076" s="18" t="s">
        <v>648</v>
      </c>
      <c r="BKO12076" s="18" t="s">
        <v>648</v>
      </c>
      <c r="BKP12076" s="18" t="s">
        <v>648</v>
      </c>
      <c r="BKQ12076" s="18" t="s">
        <v>648</v>
      </c>
      <c r="BKR12076" s="18" t="s">
        <v>648</v>
      </c>
      <c r="BKS12076" s="18" t="s">
        <v>648</v>
      </c>
      <c r="BKT12076" s="18" t="s">
        <v>648</v>
      </c>
      <c r="BKU12076" s="18" t="s">
        <v>648</v>
      </c>
      <c r="BKV12076" s="18" t="s">
        <v>648</v>
      </c>
      <c r="BKW12076" s="18" t="s">
        <v>648</v>
      </c>
      <c r="BKX12076" s="18" t="s">
        <v>648</v>
      </c>
      <c r="BKY12076" s="18" t="s">
        <v>648</v>
      </c>
      <c r="BKZ12076" s="18" t="s">
        <v>648</v>
      </c>
      <c r="BLA12076" s="18" t="s">
        <v>648</v>
      </c>
      <c r="BLB12076" s="18" t="s">
        <v>648</v>
      </c>
      <c r="BLC12076" s="18" t="s">
        <v>648</v>
      </c>
      <c r="BLD12076" s="18" t="s">
        <v>648</v>
      </c>
      <c r="BLE12076" s="18" t="s">
        <v>648</v>
      </c>
      <c r="BLF12076" s="18" t="s">
        <v>648</v>
      </c>
      <c r="BLG12076" s="18" t="s">
        <v>648</v>
      </c>
      <c r="BLH12076" s="18" t="s">
        <v>648</v>
      </c>
      <c r="BLI12076" s="18" t="s">
        <v>648</v>
      </c>
      <c r="BLJ12076" s="18" t="s">
        <v>648</v>
      </c>
      <c r="BLK12076" s="18" t="s">
        <v>648</v>
      </c>
      <c r="BLL12076" s="18" t="s">
        <v>648</v>
      </c>
      <c r="BLM12076" s="18" t="s">
        <v>648</v>
      </c>
      <c r="BLN12076" s="18" t="s">
        <v>648</v>
      </c>
      <c r="BLO12076" s="18" t="s">
        <v>648</v>
      </c>
      <c r="BLP12076" s="18" t="s">
        <v>648</v>
      </c>
      <c r="BLQ12076" s="18" t="s">
        <v>648</v>
      </c>
      <c r="BLR12076" s="18" t="s">
        <v>648</v>
      </c>
      <c r="BLS12076" s="18" t="s">
        <v>648</v>
      </c>
      <c r="BLT12076" s="18" t="s">
        <v>648</v>
      </c>
      <c r="BLU12076" s="18" t="s">
        <v>648</v>
      </c>
      <c r="BLV12076" s="18" t="s">
        <v>648</v>
      </c>
      <c r="BLW12076" s="18" t="s">
        <v>648</v>
      </c>
      <c r="BLX12076" s="18" t="s">
        <v>648</v>
      </c>
      <c r="BLY12076" s="18" t="s">
        <v>648</v>
      </c>
      <c r="BLZ12076" s="18" t="s">
        <v>648</v>
      </c>
      <c r="BMA12076" s="18" t="s">
        <v>648</v>
      </c>
      <c r="BMB12076" s="18" t="s">
        <v>648</v>
      </c>
      <c r="BMC12076" s="18" t="s">
        <v>648</v>
      </c>
      <c r="BMD12076" s="18" t="s">
        <v>648</v>
      </c>
      <c r="BME12076" s="18" t="s">
        <v>648</v>
      </c>
      <c r="BMF12076" s="18" t="s">
        <v>648</v>
      </c>
      <c r="BMG12076" s="18" t="s">
        <v>648</v>
      </c>
      <c r="BMH12076" s="18" t="s">
        <v>648</v>
      </c>
      <c r="BMI12076" s="18" t="s">
        <v>648</v>
      </c>
      <c r="BMJ12076" s="18" t="s">
        <v>648</v>
      </c>
      <c r="BMK12076" s="18" t="s">
        <v>648</v>
      </c>
      <c r="BML12076" s="18" t="s">
        <v>648</v>
      </c>
      <c r="BMM12076" s="18" t="s">
        <v>648</v>
      </c>
      <c r="BMN12076" s="18" t="s">
        <v>648</v>
      </c>
      <c r="BMO12076" s="18" t="s">
        <v>648</v>
      </c>
      <c r="BMP12076" s="18" t="s">
        <v>648</v>
      </c>
      <c r="BMQ12076" s="18" t="s">
        <v>648</v>
      </c>
      <c r="BMR12076" s="18" t="s">
        <v>648</v>
      </c>
      <c r="BMS12076" s="18" t="s">
        <v>648</v>
      </c>
      <c r="BMT12076" s="18" t="s">
        <v>648</v>
      </c>
      <c r="BMU12076" s="18" t="s">
        <v>648</v>
      </c>
      <c r="BMV12076" s="18" t="s">
        <v>648</v>
      </c>
      <c r="BMW12076" s="18" t="s">
        <v>648</v>
      </c>
      <c r="BMX12076" s="18" t="s">
        <v>648</v>
      </c>
      <c r="BMY12076" s="18" t="s">
        <v>648</v>
      </c>
      <c r="BMZ12076" s="18" t="s">
        <v>648</v>
      </c>
      <c r="BNA12076" s="18" t="s">
        <v>648</v>
      </c>
      <c r="BNB12076" s="18" t="s">
        <v>648</v>
      </c>
      <c r="BNC12076" s="18" t="s">
        <v>648</v>
      </c>
      <c r="BND12076" s="18" t="s">
        <v>648</v>
      </c>
      <c r="BNE12076" s="18" t="s">
        <v>648</v>
      </c>
      <c r="BNF12076" s="18" t="s">
        <v>648</v>
      </c>
      <c r="BNG12076" s="18" t="s">
        <v>648</v>
      </c>
      <c r="BNH12076" s="18" t="s">
        <v>648</v>
      </c>
      <c r="BNI12076" s="18" t="s">
        <v>648</v>
      </c>
      <c r="BNJ12076" s="18" t="s">
        <v>648</v>
      </c>
      <c r="BNK12076" s="18" t="s">
        <v>648</v>
      </c>
      <c r="BNL12076" s="18" t="s">
        <v>648</v>
      </c>
      <c r="BNM12076" s="18" t="s">
        <v>648</v>
      </c>
      <c r="BNN12076" s="18" t="s">
        <v>648</v>
      </c>
      <c r="BNO12076" s="18" t="s">
        <v>648</v>
      </c>
      <c r="BNP12076" s="18" t="s">
        <v>648</v>
      </c>
      <c r="BNQ12076" s="18" t="s">
        <v>648</v>
      </c>
      <c r="BNR12076" s="18" t="s">
        <v>648</v>
      </c>
      <c r="BNS12076" s="18" t="s">
        <v>648</v>
      </c>
      <c r="BNT12076" s="18" t="s">
        <v>648</v>
      </c>
      <c r="BNU12076" s="18" t="s">
        <v>648</v>
      </c>
      <c r="BNV12076" s="18" t="s">
        <v>648</v>
      </c>
      <c r="BNW12076" s="18" t="s">
        <v>648</v>
      </c>
      <c r="BNX12076" s="18" t="s">
        <v>648</v>
      </c>
      <c r="BNY12076" s="18" t="s">
        <v>648</v>
      </c>
      <c r="BNZ12076" s="18" t="s">
        <v>648</v>
      </c>
      <c r="BOA12076" s="18" t="s">
        <v>648</v>
      </c>
      <c r="BOB12076" s="18" t="s">
        <v>648</v>
      </c>
      <c r="BOC12076" s="18" t="s">
        <v>648</v>
      </c>
      <c r="BOD12076" s="18" t="s">
        <v>648</v>
      </c>
      <c r="BOE12076" s="18" t="s">
        <v>648</v>
      </c>
      <c r="BOF12076" s="18" t="s">
        <v>648</v>
      </c>
      <c r="BOG12076" s="18" t="s">
        <v>648</v>
      </c>
      <c r="BOH12076" s="18" t="s">
        <v>648</v>
      </c>
      <c r="BOI12076" s="18" t="s">
        <v>648</v>
      </c>
      <c r="BOJ12076" s="18" t="s">
        <v>648</v>
      </c>
      <c r="BOK12076" s="18" t="s">
        <v>648</v>
      </c>
      <c r="BOL12076" s="18" t="s">
        <v>648</v>
      </c>
      <c r="BOM12076" s="18" t="s">
        <v>648</v>
      </c>
      <c r="BON12076" s="18" t="s">
        <v>648</v>
      </c>
      <c r="BOO12076" s="18" t="s">
        <v>648</v>
      </c>
      <c r="BOP12076" s="18" t="s">
        <v>648</v>
      </c>
      <c r="BOQ12076" s="18" t="s">
        <v>648</v>
      </c>
      <c r="BOR12076" s="18" t="s">
        <v>648</v>
      </c>
      <c r="BOS12076" s="18" t="s">
        <v>648</v>
      </c>
      <c r="BOT12076" s="18" t="s">
        <v>648</v>
      </c>
      <c r="BOU12076" s="18" t="s">
        <v>648</v>
      </c>
      <c r="BOV12076" s="18" t="s">
        <v>648</v>
      </c>
      <c r="BOW12076" s="18" t="s">
        <v>648</v>
      </c>
      <c r="BOX12076" s="18" t="s">
        <v>648</v>
      </c>
      <c r="BOY12076" s="18" t="s">
        <v>648</v>
      </c>
      <c r="BOZ12076" s="18" t="s">
        <v>648</v>
      </c>
      <c r="BPA12076" s="18" t="s">
        <v>648</v>
      </c>
      <c r="BPB12076" s="18" t="s">
        <v>648</v>
      </c>
      <c r="BPC12076" s="18" t="s">
        <v>648</v>
      </c>
      <c r="BPD12076" s="18" t="s">
        <v>648</v>
      </c>
      <c r="BPE12076" s="18" t="s">
        <v>648</v>
      </c>
      <c r="BPF12076" s="18" t="s">
        <v>648</v>
      </c>
      <c r="BPG12076" s="18" t="s">
        <v>648</v>
      </c>
      <c r="BPH12076" s="18" t="s">
        <v>648</v>
      </c>
      <c r="BPI12076" s="18" t="s">
        <v>648</v>
      </c>
      <c r="BPJ12076" s="18" t="s">
        <v>648</v>
      </c>
      <c r="BPK12076" s="18" t="s">
        <v>648</v>
      </c>
      <c r="BPL12076" s="18" t="s">
        <v>648</v>
      </c>
      <c r="BPM12076" s="18" t="s">
        <v>648</v>
      </c>
      <c r="BPN12076" s="18" t="s">
        <v>648</v>
      </c>
      <c r="BPO12076" s="18" t="s">
        <v>648</v>
      </c>
      <c r="BPP12076" s="18" t="s">
        <v>648</v>
      </c>
      <c r="BPQ12076" s="18" t="s">
        <v>648</v>
      </c>
      <c r="BPR12076" s="18" t="s">
        <v>648</v>
      </c>
      <c r="BPS12076" s="18" t="s">
        <v>648</v>
      </c>
      <c r="BPT12076" s="18" t="s">
        <v>648</v>
      </c>
      <c r="BPU12076" s="18" t="s">
        <v>648</v>
      </c>
      <c r="BPV12076" s="18" t="s">
        <v>648</v>
      </c>
      <c r="BPW12076" s="18" t="s">
        <v>648</v>
      </c>
      <c r="BPX12076" s="18" t="s">
        <v>648</v>
      </c>
      <c r="BPY12076" s="18" t="s">
        <v>648</v>
      </c>
      <c r="BPZ12076" s="18" t="s">
        <v>648</v>
      </c>
      <c r="BQA12076" s="18" t="s">
        <v>648</v>
      </c>
      <c r="BQB12076" s="18" t="s">
        <v>648</v>
      </c>
      <c r="BQC12076" s="18" t="s">
        <v>648</v>
      </c>
      <c r="BQD12076" s="18" t="s">
        <v>648</v>
      </c>
      <c r="BQE12076" s="18" t="s">
        <v>648</v>
      </c>
      <c r="BQF12076" s="18" t="s">
        <v>648</v>
      </c>
      <c r="BQG12076" s="18" t="s">
        <v>648</v>
      </c>
      <c r="BQH12076" s="18" t="s">
        <v>648</v>
      </c>
      <c r="BQI12076" s="18" t="s">
        <v>648</v>
      </c>
      <c r="BQJ12076" s="18" t="s">
        <v>648</v>
      </c>
      <c r="BQK12076" s="18" t="s">
        <v>648</v>
      </c>
      <c r="BQL12076" s="18" t="s">
        <v>648</v>
      </c>
      <c r="BQM12076" s="18" t="s">
        <v>648</v>
      </c>
      <c r="BQN12076" s="18" t="s">
        <v>648</v>
      </c>
      <c r="BQO12076" s="18" t="s">
        <v>648</v>
      </c>
      <c r="BQP12076" s="18" t="s">
        <v>648</v>
      </c>
      <c r="BQQ12076" s="18" t="s">
        <v>648</v>
      </c>
      <c r="BQR12076" s="18" t="s">
        <v>648</v>
      </c>
      <c r="BQS12076" s="18" t="s">
        <v>648</v>
      </c>
      <c r="BQT12076" s="18" t="s">
        <v>648</v>
      </c>
      <c r="BQU12076" s="18" t="s">
        <v>648</v>
      </c>
      <c r="BQV12076" s="18" t="s">
        <v>648</v>
      </c>
      <c r="BQW12076" s="18" t="s">
        <v>648</v>
      </c>
      <c r="BQX12076" s="18" t="s">
        <v>648</v>
      </c>
      <c r="BQY12076" s="18" t="s">
        <v>648</v>
      </c>
      <c r="BQZ12076" s="18" t="s">
        <v>648</v>
      </c>
      <c r="BRA12076" s="18" t="s">
        <v>648</v>
      </c>
      <c r="BRB12076" s="18" t="s">
        <v>648</v>
      </c>
      <c r="BRC12076" s="18" t="s">
        <v>648</v>
      </c>
      <c r="BRD12076" s="18" t="s">
        <v>648</v>
      </c>
      <c r="BRE12076" s="18" t="s">
        <v>648</v>
      </c>
      <c r="BRF12076" s="18" t="s">
        <v>648</v>
      </c>
      <c r="BRG12076" s="18" t="s">
        <v>648</v>
      </c>
      <c r="BRH12076" s="18" t="s">
        <v>648</v>
      </c>
      <c r="BRI12076" s="18" t="s">
        <v>648</v>
      </c>
      <c r="BRJ12076" s="18" t="s">
        <v>648</v>
      </c>
      <c r="BRK12076" s="18" t="s">
        <v>648</v>
      </c>
      <c r="BRL12076" s="18" t="s">
        <v>648</v>
      </c>
      <c r="BRM12076" s="18" t="s">
        <v>648</v>
      </c>
      <c r="BRN12076" s="18" t="s">
        <v>648</v>
      </c>
      <c r="BRO12076" s="18" t="s">
        <v>648</v>
      </c>
      <c r="BRP12076" s="18" t="s">
        <v>648</v>
      </c>
      <c r="BRQ12076" s="18" t="s">
        <v>648</v>
      </c>
      <c r="BRR12076" s="18" t="s">
        <v>648</v>
      </c>
      <c r="BRS12076" s="18" t="s">
        <v>648</v>
      </c>
      <c r="BRT12076" s="18" t="s">
        <v>648</v>
      </c>
      <c r="BRU12076" s="18" t="s">
        <v>648</v>
      </c>
      <c r="BRV12076" s="18" t="s">
        <v>648</v>
      </c>
      <c r="BRW12076" s="18" t="s">
        <v>648</v>
      </c>
      <c r="BRX12076" s="18" t="s">
        <v>648</v>
      </c>
      <c r="BRY12076" s="18" t="s">
        <v>648</v>
      </c>
      <c r="BRZ12076" s="18" t="s">
        <v>648</v>
      </c>
      <c r="BSA12076" s="18" t="s">
        <v>648</v>
      </c>
      <c r="BSB12076" s="18" t="s">
        <v>648</v>
      </c>
      <c r="BSC12076" s="18" t="s">
        <v>648</v>
      </c>
      <c r="BSD12076" s="18" t="s">
        <v>648</v>
      </c>
      <c r="BSE12076" s="18" t="s">
        <v>648</v>
      </c>
      <c r="BSF12076" s="18" t="s">
        <v>648</v>
      </c>
      <c r="BSG12076" s="18" t="s">
        <v>648</v>
      </c>
      <c r="BSH12076" s="18" t="s">
        <v>648</v>
      </c>
      <c r="BSI12076" s="18" t="s">
        <v>648</v>
      </c>
      <c r="BSJ12076" s="18" t="s">
        <v>648</v>
      </c>
      <c r="BSK12076" s="18" t="s">
        <v>648</v>
      </c>
      <c r="BSL12076" s="18" t="s">
        <v>648</v>
      </c>
      <c r="BSM12076" s="18" t="s">
        <v>648</v>
      </c>
      <c r="BSN12076" s="18" t="s">
        <v>648</v>
      </c>
      <c r="BSO12076" s="18" t="s">
        <v>648</v>
      </c>
      <c r="BSP12076" s="18" t="s">
        <v>648</v>
      </c>
      <c r="BSQ12076" s="18" t="s">
        <v>648</v>
      </c>
      <c r="BSR12076" s="18" t="s">
        <v>648</v>
      </c>
      <c r="BSS12076" s="18" t="s">
        <v>648</v>
      </c>
      <c r="BST12076" s="18" t="s">
        <v>648</v>
      </c>
      <c r="BSU12076" s="18" t="s">
        <v>648</v>
      </c>
      <c r="BSV12076" s="18" t="s">
        <v>648</v>
      </c>
      <c r="BSW12076" s="18" t="s">
        <v>648</v>
      </c>
      <c r="BSX12076" s="18" t="s">
        <v>648</v>
      </c>
      <c r="BSY12076" s="18" t="s">
        <v>648</v>
      </c>
      <c r="BSZ12076" s="18" t="s">
        <v>648</v>
      </c>
      <c r="BTA12076" s="18" t="s">
        <v>648</v>
      </c>
      <c r="BTB12076" s="18" t="s">
        <v>648</v>
      </c>
      <c r="BTC12076" s="18" t="s">
        <v>648</v>
      </c>
      <c r="BTD12076" s="18" t="s">
        <v>648</v>
      </c>
      <c r="BTE12076" s="18" t="s">
        <v>648</v>
      </c>
      <c r="BTF12076" s="18" t="s">
        <v>648</v>
      </c>
      <c r="BTG12076" s="18" t="s">
        <v>648</v>
      </c>
      <c r="BTH12076" s="18" t="s">
        <v>648</v>
      </c>
      <c r="BTI12076" s="18" t="s">
        <v>648</v>
      </c>
      <c r="BTJ12076" s="18" t="s">
        <v>648</v>
      </c>
      <c r="BTK12076" s="18" t="s">
        <v>648</v>
      </c>
      <c r="BTL12076" s="18" t="s">
        <v>648</v>
      </c>
      <c r="BTM12076" s="18" t="s">
        <v>648</v>
      </c>
      <c r="BTN12076" s="18" t="s">
        <v>648</v>
      </c>
      <c r="BTO12076" s="18" t="s">
        <v>648</v>
      </c>
      <c r="BTP12076" s="18" t="s">
        <v>648</v>
      </c>
      <c r="BTQ12076" s="18" t="s">
        <v>648</v>
      </c>
      <c r="BTR12076" s="18" t="s">
        <v>648</v>
      </c>
      <c r="BTS12076" s="18" t="s">
        <v>648</v>
      </c>
      <c r="BTT12076" s="18" t="s">
        <v>648</v>
      </c>
      <c r="BTU12076" s="18" t="s">
        <v>648</v>
      </c>
      <c r="BTV12076" s="18" t="s">
        <v>648</v>
      </c>
      <c r="BTW12076" s="18" t="s">
        <v>648</v>
      </c>
      <c r="BTX12076" s="18" t="s">
        <v>648</v>
      </c>
      <c r="BTY12076" s="18" t="s">
        <v>648</v>
      </c>
      <c r="BTZ12076" s="18" t="s">
        <v>648</v>
      </c>
      <c r="BUA12076" s="18" t="s">
        <v>648</v>
      </c>
      <c r="BUB12076" s="18" t="s">
        <v>648</v>
      </c>
      <c r="BUC12076" s="18" t="s">
        <v>648</v>
      </c>
      <c r="BUD12076" s="18" t="s">
        <v>648</v>
      </c>
      <c r="BUE12076" s="18" t="s">
        <v>648</v>
      </c>
      <c r="BUF12076" s="18" t="s">
        <v>648</v>
      </c>
      <c r="BUG12076" s="18" t="s">
        <v>648</v>
      </c>
      <c r="BUH12076" s="18" t="s">
        <v>648</v>
      </c>
      <c r="BUI12076" s="18" t="s">
        <v>648</v>
      </c>
      <c r="BUJ12076" s="18" t="s">
        <v>648</v>
      </c>
      <c r="BUK12076" s="18" t="s">
        <v>648</v>
      </c>
      <c r="BUL12076" s="18" t="s">
        <v>648</v>
      </c>
      <c r="BUM12076" s="18" t="s">
        <v>648</v>
      </c>
      <c r="BUN12076" s="18" t="s">
        <v>648</v>
      </c>
      <c r="BUO12076" s="18" t="s">
        <v>648</v>
      </c>
      <c r="BUP12076" s="18" t="s">
        <v>648</v>
      </c>
      <c r="BUQ12076" s="18" t="s">
        <v>648</v>
      </c>
      <c r="BUR12076" s="18" t="s">
        <v>648</v>
      </c>
      <c r="BUS12076" s="18" t="s">
        <v>648</v>
      </c>
      <c r="BUT12076" s="18" t="s">
        <v>648</v>
      </c>
      <c r="BUU12076" s="18" t="s">
        <v>648</v>
      </c>
      <c r="BUV12076" s="18" t="s">
        <v>648</v>
      </c>
      <c r="BUW12076" s="18" t="s">
        <v>648</v>
      </c>
      <c r="BUX12076" s="18" t="s">
        <v>648</v>
      </c>
      <c r="BUY12076" s="18" t="s">
        <v>648</v>
      </c>
      <c r="BUZ12076" s="18" t="s">
        <v>648</v>
      </c>
      <c r="BVA12076" s="18" t="s">
        <v>648</v>
      </c>
      <c r="BVB12076" s="18" t="s">
        <v>648</v>
      </c>
      <c r="BVC12076" s="18" t="s">
        <v>648</v>
      </c>
      <c r="BVD12076" s="18" t="s">
        <v>648</v>
      </c>
      <c r="BVE12076" s="18" t="s">
        <v>648</v>
      </c>
      <c r="BVF12076" s="18" t="s">
        <v>648</v>
      </c>
      <c r="BVG12076" s="18" t="s">
        <v>648</v>
      </c>
      <c r="BVH12076" s="18" t="s">
        <v>648</v>
      </c>
      <c r="BVI12076" s="18" t="s">
        <v>648</v>
      </c>
      <c r="BVJ12076" s="18" t="s">
        <v>648</v>
      </c>
      <c r="BVK12076" s="18" t="s">
        <v>648</v>
      </c>
      <c r="BVL12076" s="18" t="s">
        <v>648</v>
      </c>
      <c r="BVM12076" s="18" t="s">
        <v>648</v>
      </c>
      <c r="BVN12076" s="18" t="s">
        <v>648</v>
      </c>
      <c r="BVO12076" s="18" t="s">
        <v>648</v>
      </c>
      <c r="BVP12076" s="18" t="s">
        <v>648</v>
      </c>
      <c r="BVQ12076" s="18" t="s">
        <v>648</v>
      </c>
      <c r="BVR12076" s="18" t="s">
        <v>648</v>
      </c>
      <c r="BVS12076" s="18" t="s">
        <v>648</v>
      </c>
      <c r="BVT12076" s="18" t="s">
        <v>648</v>
      </c>
      <c r="BVU12076" s="18" t="s">
        <v>648</v>
      </c>
      <c r="BVV12076" s="18" t="s">
        <v>648</v>
      </c>
      <c r="BVW12076" s="18" t="s">
        <v>648</v>
      </c>
      <c r="BVX12076" s="18" t="s">
        <v>648</v>
      </c>
      <c r="BVY12076" s="18" t="s">
        <v>648</v>
      </c>
      <c r="BVZ12076" s="18" t="s">
        <v>648</v>
      </c>
      <c r="BWA12076" s="18" t="s">
        <v>648</v>
      </c>
      <c r="BWB12076" s="18" t="s">
        <v>648</v>
      </c>
      <c r="BWC12076" s="18" t="s">
        <v>648</v>
      </c>
      <c r="BWD12076" s="18" t="s">
        <v>648</v>
      </c>
      <c r="BWE12076" s="18" t="s">
        <v>648</v>
      </c>
      <c r="BWF12076" s="18" t="s">
        <v>648</v>
      </c>
      <c r="BWG12076" s="18" t="s">
        <v>648</v>
      </c>
      <c r="BWH12076" s="18" t="s">
        <v>648</v>
      </c>
      <c r="BWI12076" s="18" t="s">
        <v>648</v>
      </c>
      <c r="BWJ12076" s="18" t="s">
        <v>648</v>
      </c>
      <c r="BWK12076" s="18" t="s">
        <v>648</v>
      </c>
      <c r="BWL12076" s="18" t="s">
        <v>648</v>
      </c>
      <c r="BWM12076" s="18" t="s">
        <v>648</v>
      </c>
      <c r="BWN12076" s="18" t="s">
        <v>648</v>
      </c>
      <c r="BWO12076" s="18" t="s">
        <v>648</v>
      </c>
      <c r="BWP12076" s="18" t="s">
        <v>648</v>
      </c>
      <c r="BWQ12076" s="18" t="s">
        <v>648</v>
      </c>
      <c r="BWR12076" s="18" t="s">
        <v>648</v>
      </c>
      <c r="BWS12076" s="18" t="s">
        <v>648</v>
      </c>
      <c r="BWT12076" s="18" t="s">
        <v>648</v>
      </c>
      <c r="BWU12076" s="18" t="s">
        <v>648</v>
      </c>
      <c r="BWV12076" s="18" t="s">
        <v>648</v>
      </c>
      <c r="BWW12076" s="18" t="s">
        <v>648</v>
      </c>
      <c r="BWX12076" s="18" t="s">
        <v>648</v>
      </c>
      <c r="BWY12076" s="18" t="s">
        <v>648</v>
      </c>
      <c r="BWZ12076" s="18" t="s">
        <v>648</v>
      </c>
      <c r="BXA12076" s="18" t="s">
        <v>648</v>
      </c>
      <c r="BXB12076" s="18" t="s">
        <v>648</v>
      </c>
      <c r="BXC12076" s="18" t="s">
        <v>648</v>
      </c>
      <c r="BXD12076" s="18" t="s">
        <v>648</v>
      </c>
      <c r="BXE12076" s="18" t="s">
        <v>648</v>
      </c>
      <c r="BXF12076" s="18" t="s">
        <v>648</v>
      </c>
      <c r="BXG12076" s="18" t="s">
        <v>648</v>
      </c>
      <c r="BXH12076" s="18" t="s">
        <v>648</v>
      </c>
      <c r="BXI12076" s="18" t="s">
        <v>648</v>
      </c>
      <c r="BXJ12076" s="18" t="s">
        <v>648</v>
      </c>
      <c r="BXK12076" s="18" t="s">
        <v>648</v>
      </c>
      <c r="BXL12076" s="18" t="s">
        <v>648</v>
      </c>
      <c r="BXM12076" s="18" t="s">
        <v>648</v>
      </c>
      <c r="BXN12076" s="18" t="s">
        <v>648</v>
      </c>
      <c r="BXO12076" s="18" t="s">
        <v>648</v>
      </c>
      <c r="BXP12076" s="18" t="s">
        <v>648</v>
      </c>
      <c r="BXQ12076" s="18" t="s">
        <v>648</v>
      </c>
      <c r="BXR12076" s="18" t="s">
        <v>648</v>
      </c>
      <c r="BXS12076" s="18" t="s">
        <v>648</v>
      </c>
      <c r="BXT12076" s="18" t="s">
        <v>648</v>
      </c>
      <c r="BXU12076" s="18" t="s">
        <v>648</v>
      </c>
      <c r="BXV12076" s="18" t="s">
        <v>648</v>
      </c>
      <c r="BXW12076" s="18" t="s">
        <v>648</v>
      </c>
      <c r="BXX12076" s="18" t="s">
        <v>648</v>
      </c>
      <c r="BXY12076" s="18" t="s">
        <v>648</v>
      </c>
      <c r="BXZ12076" s="18" t="s">
        <v>648</v>
      </c>
      <c r="BYA12076" s="18" t="s">
        <v>648</v>
      </c>
      <c r="BYB12076" s="18" t="s">
        <v>648</v>
      </c>
      <c r="BYC12076" s="18" t="s">
        <v>648</v>
      </c>
      <c r="BYD12076" s="18" t="s">
        <v>648</v>
      </c>
      <c r="BYE12076" s="18" t="s">
        <v>648</v>
      </c>
      <c r="BYF12076" s="18" t="s">
        <v>648</v>
      </c>
      <c r="BYG12076" s="18" t="s">
        <v>648</v>
      </c>
      <c r="BYH12076" s="18" t="s">
        <v>648</v>
      </c>
      <c r="BYI12076" s="18" t="s">
        <v>648</v>
      </c>
      <c r="BYJ12076" s="18" t="s">
        <v>648</v>
      </c>
      <c r="BYK12076" s="18" t="s">
        <v>648</v>
      </c>
      <c r="BYL12076" s="18" t="s">
        <v>648</v>
      </c>
      <c r="BYM12076" s="18" t="s">
        <v>648</v>
      </c>
      <c r="BYN12076" s="18" t="s">
        <v>648</v>
      </c>
      <c r="BYO12076" s="18" t="s">
        <v>648</v>
      </c>
      <c r="BYP12076" s="18" t="s">
        <v>648</v>
      </c>
      <c r="BYQ12076" s="18" t="s">
        <v>648</v>
      </c>
      <c r="BYR12076" s="18" t="s">
        <v>648</v>
      </c>
      <c r="BYS12076" s="18" t="s">
        <v>648</v>
      </c>
      <c r="BYT12076" s="18" t="s">
        <v>648</v>
      </c>
      <c r="BYU12076" s="18" t="s">
        <v>648</v>
      </c>
      <c r="BYV12076" s="18" t="s">
        <v>648</v>
      </c>
      <c r="BYW12076" s="18" t="s">
        <v>648</v>
      </c>
      <c r="BYX12076" s="18" t="s">
        <v>648</v>
      </c>
      <c r="BYY12076" s="18" t="s">
        <v>648</v>
      </c>
      <c r="BYZ12076" s="18" t="s">
        <v>648</v>
      </c>
      <c r="BZA12076" s="18" t="s">
        <v>648</v>
      </c>
      <c r="BZB12076" s="18" t="s">
        <v>648</v>
      </c>
      <c r="BZC12076" s="18" t="s">
        <v>648</v>
      </c>
      <c r="BZD12076" s="18" t="s">
        <v>648</v>
      </c>
      <c r="BZE12076" s="18" t="s">
        <v>648</v>
      </c>
      <c r="BZF12076" s="18" t="s">
        <v>648</v>
      </c>
      <c r="BZG12076" s="18" t="s">
        <v>648</v>
      </c>
      <c r="BZH12076" s="18" t="s">
        <v>648</v>
      </c>
      <c r="BZI12076" s="18" t="s">
        <v>648</v>
      </c>
      <c r="BZJ12076" s="18" t="s">
        <v>648</v>
      </c>
      <c r="BZK12076" s="18" t="s">
        <v>648</v>
      </c>
      <c r="BZL12076" s="18" t="s">
        <v>648</v>
      </c>
      <c r="BZM12076" s="18" t="s">
        <v>648</v>
      </c>
      <c r="BZN12076" s="18" t="s">
        <v>648</v>
      </c>
      <c r="BZO12076" s="18" t="s">
        <v>648</v>
      </c>
      <c r="BZP12076" s="18" t="s">
        <v>648</v>
      </c>
      <c r="BZQ12076" s="18" t="s">
        <v>648</v>
      </c>
      <c r="BZR12076" s="18" t="s">
        <v>648</v>
      </c>
      <c r="BZS12076" s="18" t="s">
        <v>648</v>
      </c>
      <c r="BZT12076" s="18" t="s">
        <v>648</v>
      </c>
      <c r="BZU12076" s="18" t="s">
        <v>648</v>
      </c>
      <c r="BZV12076" s="18" t="s">
        <v>648</v>
      </c>
      <c r="BZW12076" s="18" t="s">
        <v>648</v>
      </c>
      <c r="BZX12076" s="18" t="s">
        <v>648</v>
      </c>
      <c r="BZY12076" s="18" t="s">
        <v>648</v>
      </c>
      <c r="BZZ12076" s="18" t="s">
        <v>648</v>
      </c>
      <c r="CAA12076" s="18" t="s">
        <v>648</v>
      </c>
      <c r="CAB12076" s="18" t="s">
        <v>648</v>
      </c>
      <c r="CAC12076" s="18" t="s">
        <v>648</v>
      </c>
      <c r="CAD12076" s="18" t="s">
        <v>648</v>
      </c>
      <c r="CAE12076" s="18" t="s">
        <v>648</v>
      </c>
      <c r="CAF12076" s="18" t="s">
        <v>648</v>
      </c>
      <c r="CAG12076" s="18" t="s">
        <v>648</v>
      </c>
      <c r="CAH12076" s="18" t="s">
        <v>648</v>
      </c>
      <c r="CAI12076" s="18" t="s">
        <v>648</v>
      </c>
      <c r="CAJ12076" s="18" t="s">
        <v>648</v>
      </c>
      <c r="CAK12076" s="18" t="s">
        <v>648</v>
      </c>
      <c r="CAL12076" s="18" t="s">
        <v>648</v>
      </c>
      <c r="CAM12076" s="18" t="s">
        <v>648</v>
      </c>
      <c r="CAN12076" s="18" t="s">
        <v>648</v>
      </c>
      <c r="CAO12076" s="18" t="s">
        <v>648</v>
      </c>
      <c r="CAP12076" s="18" t="s">
        <v>648</v>
      </c>
      <c r="CAQ12076" s="18" t="s">
        <v>648</v>
      </c>
      <c r="CAR12076" s="18" t="s">
        <v>648</v>
      </c>
      <c r="CAS12076" s="18" t="s">
        <v>648</v>
      </c>
      <c r="CAT12076" s="18" t="s">
        <v>648</v>
      </c>
      <c r="CAU12076" s="18" t="s">
        <v>648</v>
      </c>
      <c r="CAV12076" s="18" t="s">
        <v>648</v>
      </c>
      <c r="CAW12076" s="18" t="s">
        <v>648</v>
      </c>
      <c r="CAX12076" s="18" t="s">
        <v>648</v>
      </c>
      <c r="CAY12076" s="18" t="s">
        <v>648</v>
      </c>
      <c r="CAZ12076" s="18" t="s">
        <v>648</v>
      </c>
      <c r="CBA12076" s="18" t="s">
        <v>648</v>
      </c>
      <c r="CBB12076" s="18" t="s">
        <v>648</v>
      </c>
      <c r="CBC12076" s="18" t="s">
        <v>648</v>
      </c>
      <c r="CBD12076" s="18" t="s">
        <v>648</v>
      </c>
      <c r="CBE12076" s="18" t="s">
        <v>648</v>
      </c>
      <c r="CBF12076" s="18" t="s">
        <v>648</v>
      </c>
      <c r="CBG12076" s="18" t="s">
        <v>648</v>
      </c>
      <c r="CBH12076" s="18" t="s">
        <v>648</v>
      </c>
      <c r="CBI12076" s="18" t="s">
        <v>648</v>
      </c>
      <c r="CBJ12076" s="18" t="s">
        <v>648</v>
      </c>
      <c r="CBK12076" s="18" t="s">
        <v>648</v>
      </c>
      <c r="CBL12076" s="18" t="s">
        <v>648</v>
      </c>
      <c r="CBM12076" s="18" t="s">
        <v>648</v>
      </c>
      <c r="CBN12076" s="18" t="s">
        <v>648</v>
      </c>
      <c r="CBO12076" s="18" t="s">
        <v>648</v>
      </c>
      <c r="CBP12076" s="18" t="s">
        <v>648</v>
      </c>
      <c r="CBQ12076" s="18" t="s">
        <v>648</v>
      </c>
      <c r="CBR12076" s="18" t="s">
        <v>648</v>
      </c>
      <c r="CBS12076" s="18" t="s">
        <v>648</v>
      </c>
      <c r="CBT12076" s="18" t="s">
        <v>648</v>
      </c>
      <c r="CBU12076" s="18" t="s">
        <v>648</v>
      </c>
      <c r="CBV12076" s="18" t="s">
        <v>648</v>
      </c>
      <c r="CBW12076" s="18" t="s">
        <v>648</v>
      </c>
      <c r="CBX12076" s="18" t="s">
        <v>648</v>
      </c>
      <c r="CBY12076" s="18" t="s">
        <v>648</v>
      </c>
      <c r="CBZ12076" s="18" t="s">
        <v>648</v>
      </c>
      <c r="CCA12076" s="18" t="s">
        <v>648</v>
      </c>
      <c r="CCB12076" s="18" t="s">
        <v>648</v>
      </c>
      <c r="CCC12076" s="18" t="s">
        <v>648</v>
      </c>
      <c r="CCD12076" s="18" t="s">
        <v>648</v>
      </c>
      <c r="CCE12076" s="18" t="s">
        <v>648</v>
      </c>
      <c r="CCF12076" s="18" t="s">
        <v>648</v>
      </c>
      <c r="CCG12076" s="18" t="s">
        <v>648</v>
      </c>
      <c r="CCH12076" s="18" t="s">
        <v>648</v>
      </c>
      <c r="CCI12076" s="18" t="s">
        <v>648</v>
      </c>
      <c r="CCJ12076" s="18" t="s">
        <v>648</v>
      </c>
      <c r="CCK12076" s="18" t="s">
        <v>648</v>
      </c>
      <c r="CCL12076" s="18" t="s">
        <v>648</v>
      </c>
      <c r="CCM12076" s="18" t="s">
        <v>648</v>
      </c>
      <c r="CCN12076" s="18" t="s">
        <v>648</v>
      </c>
      <c r="CCO12076" s="18" t="s">
        <v>648</v>
      </c>
      <c r="CCP12076" s="18" t="s">
        <v>648</v>
      </c>
      <c r="CCQ12076" s="18" t="s">
        <v>648</v>
      </c>
      <c r="CCR12076" s="18" t="s">
        <v>648</v>
      </c>
      <c r="CCS12076" s="18" t="s">
        <v>648</v>
      </c>
      <c r="CCT12076" s="18" t="s">
        <v>648</v>
      </c>
      <c r="CCU12076" s="18" t="s">
        <v>648</v>
      </c>
      <c r="CCV12076" s="18" t="s">
        <v>648</v>
      </c>
      <c r="CCW12076" s="18" t="s">
        <v>648</v>
      </c>
      <c r="CCX12076" s="18" t="s">
        <v>648</v>
      </c>
      <c r="CCY12076" s="18" t="s">
        <v>648</v>
      </c>
      <c r="CCZ12076" s="18" t="s">
        <v>648</v>
      </c>
      <c r="CDA12076" s="18" t="s">
        <v>648</v>
      </c>
      <c r="CDB12076" s="18" t="s">
        <v>648</v>
      </c>
      <c r="CDC12076" s="18" t="s">
        <v>648</v>
      </c>
      <c r="CDD12076" s="18" t="s">
        <v>648</v>
      </c>
      <c r="CDE12076" s="18" t="s">
        <v>648</v>
      </c>
      <c r="CDF12076" s="18" t="s">
        <v>648</v>
      </c>
      <c r="CDG12076" s="18" t="s">
        <v>648</v>
      </c>
      <c r="CDH12076" s="18" t="s">
        <v>648</v>
      </c>
      <c r="CDI12076" s="18" t="s">
        <v>648</v>
      </c>
      <c r="CDJ12076" s="18" t="s">
        <v>648</v>
      </c>
      <c r="CDK12076" s="18" t="s">
        <v>648</v>
      </c>
      <c r="CDL12076" s="18" t="s">
        <v>648</v>
      </c>
      <c r="CDM12076" s="18" t="s">
        <v>648</v>
      </c>
      <c r="CDN12076" s="18" t="s">
        <v>648</v>
      </c>
      <c r="CDO12076" s="18" t="s">
        <v>648</v>
      </c>
      <c r="CDP12076" s="18" t="s">
        <v>648</v>
      </c>
      <c r="CDQ12076" s="18" t="s">
        <v>648</v>
      </c>
      <c r="CDR12076" s="18" t="s">
        <v>648</v>
      </c>
      <c r="CDS12076" s="18" t="s">
        <v>648</v>
      </c>
      <c r="CDT12076" s="18" t="s">
        <v>648</v>
      </c>
      <c r="CDU12076" s="18" t="s">
        <v>648</v>
      </c>
      <c r="CDV12076" s="18" t="s">
        <v>648</v>
      </c>
      <c r="CDW12076" s="18" t="s">
        <v>648</v>
      </c>
      <c r="CDX12076" s="18" t="s">
        <v>648</v>
      </c>
      <c r="CDY12076" s="18" t="s">
        <v>648</v>
      </c>
      <c r="CDZ12076" s="18" t="s">
        <v>648</v>
      </c>
      <c r="CEA12076" s="18" t="s">
        <v>648</v>
      </c>
      <c r="CEB12076" s="18" t="s">
        <v>648</v>
      </c>
      <c r="CEC12076" s="18" t="s">
        <v>648</v>
      </c>
      <c r="CED12076" s="18" t="s">
        <v>648</v>
      </c>
      <c r="CEE12076" s="18" t="s">
        <v>648</v>
      </c>
      <c r="CEF12076" s="18" t="s">
        <v>648</v>
      </c>
      <c r="CEG12076" s="18" t="s">
        <v>648</v>
      </c>
      <c r="CEH12076" s="18" t="s">
        <v>648</v>
      </c>
      <c r="CEI12076" s="18" t="s">
        <v>648</v>
      </c>
      <c r="CEJ12076" s="18" t="s">
        <v>648</v>
      </c>
      <c r="CEK12076" s="18" t="s">
        <v>648</v>
      </c>
      <c r="CEL12076" s="18" t="s">
        <v>648</v>
      </c>
      <c r="CEM12076" s="18" t="s">
        <v>648</v>
      </c>
      <c r="CEN12076" s="18" t="s">
        <v>648</v>
      </c>
      <c r="CEO12076" s="18" t="s">
        <v>648</v>
      </c>
      <c r="CEP12076" s="18" t="s">
        <v>648</v>
      </c>
      <c r="CEQ12076" s="18" t="s">
        <v>648</v>
      </c>
      <c r="CER12076" s="18" t="s">
        <v>648</v>
      </c>
      <c r="CES12076" s="18" t="s">
        <v>648</v>
      </c>
      <c r="CET12076" s="18" t="s">
        <v>648</v>
      </c>
      <c r="CEU12076" s="18" t="s">
        <v>648</v>
      </c>
      <c r="CEV12076" s="18" t="s">
        <v>648</v>
      </c>
      <c r="CEW12076" s="18" t="s">
        <v>648</v>
      </c>
      <c r="CEX12076" s="18" t="s">
        <v>648</v>
      </c>
      <c r="CEY12076" s="18" t="s">
        <v>648</v>
      </c>
      <c r="CEZ12076" s="18" t="s">
        <v>648</v>
      </c>
      <c r="CFA12076" s="18" t="s">
        <v>648</v>
      </c>
      <c r="CFB12076" s="18" t="s">
        <v>648</v>
      </c>
      <c r="CFC12076" s="18" t="s">
        <v>648</v>
      </c>
      <c r="CFD12076" s="18" t="s">
        <v>648</v>
      </c>
      <c r="CFE12076" s="18" t="s">
        <v>648</v>
      </c>
      <c r="CFF12076" s="18" t="s">
        <v>648</v>
      </c>
      <c r="CFG12076" s="18" t="s">
        <v>648</v>
      </c>
      <c r="CFH12076" s="18" t="s">
        <v>648</v>
      </c>
      <c r="CFI12076" s="18" t="s">
        <v>648</v>
      </c>
      <c r="CFJ12076" s="18" t="s">
        <v>648</v>
      </c>
      <c r="CFK12076" s="18" t="s">
        <v>648</v>
      </c>
      <c r="CFL12076" s="18" t="s">
        <v>648</v>
      </c>
      <c r="CFM12076" s="18" t="s">
        <v>648</v>
      </c>
      <c r="CFN12076" s="18" t="s">
        <v>648</v>
      </c>
      <c r="CFO12076" s="18" t="s">
        <v>648</v>
      </c>
      <c r="CFP12076" s="18" t="s">
        <v>648</v>
      </c>
      <c r="CFQ12076" s="18" t="s">
        <v>648</v>
      </c>
      <c r="CFR12076" s="18" t="s">
        <v>648</v>
      </c>
      <c r="CFS12076" s="18" t="s">
        <v>648</v>
      </c>
      <c r="CFT12076" s="18" t="s">
        <v>648</v>
      </c>
      <c r="CFU12076" s="18" t="s">
        <v>648</v>
      </c>
      <c r="CFV12076" s="18" t="s">
        <v>648</v>
      </c>
      <c r="CFW12076" s="18" t="s">
        <v>648</v>
      </c>
      <c r="CFX12076" s="18" t="s">
        <v>648</v>
      </c>
      <c r="CFY12076" s="18" t="s">
        <v>648</v>
      </c>
      <c r="CFZ12076" s="18" t="s">
        <v>648</v>
      </c>
      <c r="CGA12076" s="18" t="s">
        <v>648</v>
      </c>
      <c r="CGB12076" s="18" t="s">
        <v>648</v>
      </c>
      <c r="CGC12076" s="18" t="s">
        <v>648</v>
      </c>
      <c r="CGD12076" s="18" t="s">
        <v>648</v>
      </c>
      <c r="CGE12076" s="18" t="s">
        <v>648</v>
      </c>
      <c r="CGF12076" s="18" t="s">
        <v>648</v>
      </c>
      <c r="CGG12076" s="18" t="s">
        <v>648</v>
      </c>
      <c r="CGH12076" s="18" t="s">
        <v>648</v>
      </c>
      <c r="CGI12076" s="18" t="s">
        <v>648</v>
      </c>
      <c r="CGJ12076" s="18" t="s">
        <v>648</v>
      </c>
      <c r="CGK12076" s="18" t="s">
        <v>648</v>
      </c>
      <c r="CGL12076" s="18" t="s">
        <v>648</v>
      </c>
      <c r="CGM12076" s="18" t="s">
        <v>648</v>
      </c>
      <c r="CGN12076" s="18" t="s">
        <v>648</v>
      </c>
      <c r="CGO12076" s="18" t="s">
        <v>648</v>
      </c>
      <c r="CGP12076" s="18" t="s">
        <v>648</v>
      </c>
      <c r="CGQ12076" s="18" t="s">
        <v>648</v>
      </c>
      <c r="CGR12076" s="18" t="s">
        <v>648</v>
      </c>
      <c r="CGS12076" s="18" t="s">
        <v>648</v>
      </c>
      <c r="CGT12076" s="18" t="s">
        <v>648</v>
      </c>
      <c r="CGU12076" s="18" t="s">
        <v>648</v>
      </c>
      <c r="CGV12076" s="18" t="s">
        <v>648</v>
      </c>
      <c r="CGW12076" s="18" t="s">
        <v>648</v>
      </c>
      <c r="CGX12076" s="18" t="s">
        <v>648</v>
      </c>
      <c r="CGY12076" s="18" t="s">
        <v>648</v>
      </c>
      <c r="CGZ12076" s="18" t="s">
        <v>648</v>
      </c>
      <c r="CHA12076" s="18" t="s">
        <v>648</v>
      </c>
      <c r="CHB12076" s="18" t="s">
        <v>648</v>
      </c>
      <c r="CHC12076" s="18" t="s">
        <v>648</v>
      </c>
      <c r="CHD12076" s="18" t="s">
        <v>648</v>
      </c>
      <c r="CHE12076" s="18" t="s">
        <v>648</v>
      </c>
      <c r="CHF12076" s="18" t="s">
        <v>648</v>
      </c>
      <c r="CHG12076" s="18" t="s">
        <v>648</v>
      </c>
      <c r="CHH12076" s="18" t="s">
        <v>648</v>
      </c>
      <c r="CHI12076" s="18" t="s">
        <v>648</v>
      </c>
      <c r="CHJ12076" s="18" t="s">
        <v>648</v>
      </c>
      <c r="CHK12076" s="18" t="s">
        <v>648</v>
      </c>
      <c r="CHL12076" s="18" t="s">
        <v>648</v>
      </c>
      <c r="CHM12076" s="18" t="s">
        <v>648</v>
      </c>
      <c r="CHN12076" s="18" t="s">
        <v>648</v>
      </c>
      <c r="CHO12076" s="18" t="s">
        <v>648</v>
      </c>
      <c r="CHP12076" s="18" t="s">
        <v>648</v>
      </c>
      <c r="CHQ12076" s="18" t="s">
        <v>648</v>
      </c>
      <c r="CHR12076" s="18" t="s">
        <v>648</v>
      </c>
      <c r="CHS12076" s="18" t="s">
        <v>648</v>
      </c>
      <c r="CHT12076" s="18" t="s">
        <v>648</v>
      </c>
      <c r="CHU12076" s="18" t="s">
        <v>648</v>
      </c>
      <c r="CHV12076" s="18" t="s">
        <v>648</v>
      </c>
      <c r="CHW12076" s="18" t="s">
        <v>648</v>
      </c>
      <c r="CHX12076" s="18" t="s">
        <v>648</v>
      </c>
      <c r="CHY12076" s="18" t="s">
        <v>648</v>
      </c>
      <c r="CHZ12076" s="18" t="s">
        <v>648</v>
      </c>
      <c r="CIA12076" s="18" t="s">
        <v>648</v>
      </c>
      <c r="CIB12076" s="18" t="s">
        <v>648</v>
      </c>
      <c r="CIC12076" s="18" t="s">
        <v>648</v>
      </c>
      <c r="CID12076" s="18" t="s">
        <v>648</v>
      </c>
      <c r="CIE12076" s="18" t="s">
        <v>648</v>
      </c>
      <c r="CIF12076" s="18" t="s">
        <v>648</v>
      </c>
      <c r="CIG12076" s="18" t="s">
        <v>648</v>
      </c>
      <c r="CIH12076" s="18" t="s">
        <v>648</v>
      </c>
      <c r="CII12076" s="18" t="s">
        <v>648</v>
      </c>
      <c r="CIJ12076" s="18" t="s">
        <v>648</v>
      </c>
      <c r="CIK12076" s="18" t="s">
        <v>648</v>
      </c>
      <c r="CIL12076" s="18" t="s">
        <v>648</v>
      </c>
      <c r="CIM12076" s="18" t="s">
        <v>648</v>
      </c>
      <c r="CIN12076" s="18" t="s">
        <v>648</v>
      </c>
      <c r="CIO12076" s="18" t="s">
        <v>648</v>
      </c>
      <c r="CIP12076" s="18" t="s">
        <v>648</v>
      </c>
      <c r="CIQ12076" s="18" t="s">
        <v>648</v>
      </c>
      <c r="CIR12076" s="18" t="s">
        <v>648</v>
      </c>
      <c r="CIS12076" s="18" t="s">
        <v>648</v>
      </c>
      <c r="CIT12076" s="18" t="s">
        <v>648</v>
      </c>
      <c r="CIU12076" s="18" t="s">
        <v>648</v>
      </c>
      <c r="CIV12076" s="18" t="s">
        <v>648</v>
      </c>
      <c r="CIW12076" s="18" t="s">
        <v>648</v>
      </c>
      <c r="CIX12076" s="18" t="s">
        <v>648</v>
      </c>
      <c r="CIY12076" s="18" t="s">
        <v>648</v>
      </c>
      <c r="CIZ12076" s="18" t="s">
        <v>648</v>
      </c>
      <c r="CJA12076" s="18" t="s">
        <v>648</v>
      </c>
      <c r="CJB12076" s="18" t="s">
        <v>648</v>
      </c>
      <c r="CJC12076" s="18" t="s">
        <v>648</v>
      </c>
      <c r="CJD12076" s="18" t="s">
        <v>648</v>
      </c>
      <c r="CJE12076" s="18" t="s">
        <v>648</v>
      </c>
      <c r="CJF12076" s="18" t="s">
        <v>648</v>
      </c>
      <c r="CJG12076" s="18" t="s">
        <v>648</v>
      </c>
      <c r="CJH12076" s="18" t="s">
        <v>648</v>
      </c>
      <c r="CJI12076" s="18" t="s">
        <v>648</v>
      </c>
      <c r="CJJ12076" s="18" t="s">
        <v>648</v>
      </c>
      <c r="CJK12076" s="18" t="s">
        <v>648</v>
      </c>
      <c r="CJL12076" s="18" t="s">
        <v>648</v>
      </c>
      <c r="CJM12076" s="18" t="s">
        <v>648</v>
      </c>
      <c r="CJN12076" s="18" t="s">
        <v>648</v>
      </c>
      <c r="CJO12076" s="18" t="s">
        <v>648</v>
      </c>
      <c r="CJP12076" s="18" t="s">
        <v>648</v>
      </c>
      <c r="CJQ12076" s="18" t="s">
        <v>648</v>
      </c>
      <c r="CJR12076" s="18" t="s">
        <v>648</v>
      </c>
      <c r="CJS12076" s="18" t="s">
        <v>648</v>
      </c>
      <c r="CJT12076" s="18" t="s">
        <v>648</v>
      </c>
      <c r="CJU12076" s="18" t="s">
        <v>648</v>
      </c>
      <c r="CJV12076" s="18" t="s">
        <v>648</v>
      </c>
      <c r="CJW12076" s="18" t="s">
        <v>648</v>
      </c>
      <c r="CJX12076" s="18" t="s">
        <v>648</v>
      </c>
      <c r="CJY12076" s="18" t="s">
        <v>648</v>
      </c>
      <c r="CJZ12076" s="18" t="s">
        <v>648</v>
      </c>
      <c r="CKA12076" s="18" t="s">
        <v>648</v>
      </c>
      <c r="CKB12076" s="18" t="s">
        <v>648</v>
      </c>
      <c r="CKC12076" s="18" t="s">
        <v>648</v>
      </c>
      <c r="CKD12076" s="18" t="s">
        <v>648</v>
      </c>
      <c r="CKE12076" s="18" t="s">
        <v>648</v>
      </c>
      <c r="CKF12076" s="18" t="s">
        <v>648</v>
      </c>
      <c r="CKG12076" s="18" t="s">
        <v>648</v>
      </c>
      <c r="CKH12076" s="18" t="s">
        <v>648</v>
      </c>
      <c r="CKI12076" s="18" t="s">
        <v>648</v>
      </c>
      <c r="CKJ12076" s="18" t="s">
        <v>648</v>
      </c>
      <c r="CKK12076" s="18" t="s">
        <v>648</v>
      </c>
      <c r="CKL12076" s="18" t="s">
        <v>648</v>
      </c>
      <c r="CKM12076" s="18" t="s">
        <v>648</v>
      </c>
      <c r="CKN12076" s="18" t="s">
        <v>648</v>
      </c>
      <c r="CKO12076" s="18" t="s">
        <v>648</v>
      </c>
      <c r="CKP12076" s="18" t="s">
        <v>648</v>
      </c>
      <c r="CKQ12076" s="18" t="s">
        <v>648</v>
      </c>
      <c r="CKR12076" s="18" t="s">
        <v>648</v>
      </c>
      <c r="CKS12076" s="18" t="s">
        <v>648</v>
      </c>
      <c r="CKT12076" s="18" t="s">
        <v>648</v>
      </c>
      <c r="CKU12076" s="18" t="s">
        <v>648</v>
      </c>
      <c r="CKV12076" s="18" t="s">
        <v>648</v>
      </c>
      <c r="CKW12076" s="18" t="s">
        <v>648</v>
      </c>
      <c r="CKX12076" s="18" t="s">
        <v>648</v>
      </c>
      <c r="CKY12076" s="18" t="s">
        <v>648</v>
      </c>
      <c r="CKZ12076" s="18" t="s">
        <v>648</v>
      </c>
      <c r="CLA12076" s="18" t="s">
        <v>648</v>
      </c>
      <c r="CLB12076" s="18" t="s">
        <v>648</v>
      </c>
      <c r="CLC12076" s="18" t="s">
        <v>648</v>
      </c>
      <c r="CLD12076" s="18" t="s">
        <v>648</v>
      </c>
      <c r="CLE12076" s="18" t="s">
        <v>648</v>
      </c>
      <c r="CLF12076" s="18" t="s">
        <v>648</v>
      </c>
      <c r="CLG12076" s="18" t="s">
        <v>648</v>
      </c>
      <c r="CLH12076" s="18" t="s">
        <v>648</v>
      </c>
      <c r="CLI12076" s="18" t="s">
        <v>648</v>
      </c>
      <c r="CLJ12076" s="18" t="s">
        <v>648</v>
      </c>
      <c r="CLK12076" s="18" t="s">
        <v>648</v>
      </c>
      <c r="CLL12076" s="18" t="s">
        <v>648</v>
      </c>
      <c r="CLM12076" s="18" t="s">
        <v>648</v>
      </c>
      <c r="CLN12076" s="18" t="s">
        <v>648</v>
      </c>
      <c r="CLO12076" s="18" t="s">
        <v>648</v>
      </c>
      <c r="CLP12076" s="18" t="s">
        <v>648</v>
      </c>
      <c r="CLQ12076" s="18" t="s">
        <v>648</v>
      </c>
      <c r="CLR12076" s="18" t="s">
        <v>648</v>
      </c>
      <c r="CLS12076" s="18" t="s">
        <v>648</v>
      </c>
      <c r="CLT12076" s="18" t="s">
        <v>648</v>
      </c>
      <c r="CLU12076" s="18" t="s">
        <v>648</v>
      </c>
      <c r="CLV12076" s="18" t="s">
        <v>648</v>
      </c>
      <c r="CLW12076" s="18" t="s">
        <v>648</v>
      </c>
      <c r="CLX12076" s="18" t="s">
        <v>648</v>
      </c>
      <c r="CLY12076" s="18" t="s">
        <v>648</v>
      </c>
      <c r="CLZ12076" s="18" t="s">
        <v>648</v>
      </c>
      <c r="CMA12076" s="18" t="s">
        <v>648</v>
      </c>
      <c r="CMB12076" s="18" t="s">
        <v>648</v>
      </c>
      <c r="CMC12076" s="18" t="s">
        <v>648</v>
      </c>
      <c r="CMD12076" s="18" t="s">
        <v>648</v>
      </c>
      <c r="CME12076" s="18" t="s">
        <v>648</v>
      </c>
      <c r="CMF12076" s="18" t="s">
        <v>648</v>
      </c>
      <c r="CMG12076" s="18" t="s">
        <v>648</v>
      </c>
      <c r="CMH12076" s="18" t="s">
        <v>648</v>
      </c>
      <c r="CMI12076" s="18" t="s">
        <v>648</v>
      </c>
      <c r="CMJ12076" s="18" t="s">
        <v>648</v>
      </c>
      <c r="CMK12076" s="18" t="s">
        <v>648</v>
      </c>
      <c r="CML12076" s="18" t="s">
        <v>648</v>
      </c>
      <c r="CMM12076" s="18" t="s">
        <v>648</v>
      </c>
      <c r="CMN12076" s="18" t="s">
        <v>648</v>
      </c>
      <c r="CMO12076" s="18" t="s">
        <v>648</v>
      </c>
      <c r="CMP12076" s="18" t="s">
        <v>648</v>
      </c>
      <c r="CMQ12076" s="18" t="s">
        <v>648</v>
      </c>
      <c r="CMR12076" s="18" t="s">
        <v>648</v>
      </c>
      <c r="CMS12076" s="18" t="s">
        <v>648</v>
      </c>
      <c r="CMT12076" s="18" t="s">
        <v>648</v>
      </c>
      <c r="CMU12076" s="18" t="s">
        <v>648</v>
      </c>
      <c r="CMV12076" s="18" t="s">
        <v>648</v>
      </c>
      <c r="CMW12076" s="18" t="s">
        <v>648</v>
      </c>
      <c r="CMX12076" s="18" t="s">
        <v>648</v>
      </c>
      <c r="CMY12076" s="18" t="s">
        <v>648</v>
      </c>
      <c r="CMZ12076" s="18" t="s">
        <v>648</v>
      </c>
      <c r="CNA12076" s="18" t="s">
        <v>648</v>
      </c>
      <c r="CNB12076" s="18" t="s">
        <v>648</v>
      </c>
      <c r="CNC12076" s="18" t="s">
        <v>648</v>
      </c>
      <c r="CND12076" s="18" t="s">
        <v>648</v>
      </c>
      <c r="CNE12076" s="18" t="s">
        <v>648</v>
      </c>
      <c r="CNF12076" s="18" t="s">
        <v>648</v>
      </c>
      <c r="CNG12076" s="18" t="s">
        <v>648</v>
      </c>
      <c r="CNH12076" s="18" t="s">
        <v>648</v>
      </c>
      <c r="CNI12076" s="18" t="s">
        <v>648</v>
      </c>
      <c r="CNJ12076" s="18" t="s">
        <v>648</v>
      </c>
      <c r="CNK12076" s="18" t="s">
        <v>648</v>
      </c>
      <c r="CNL12076" s="18" t="s">
        <v>648</v>
      </c>
      <c r="CNM12076" s="18" t="s">
        <v>648</v>
      </c>
      <c r="CNN12076" s="18" t="s">
        <v>648</v>
      </c>
      <c r="CNO12076" s="18" t="s">
        <v>648</v>
      </c>
      <c r="CNP12076" s="18" t="s">
        <v>648</v>
      </c>
      <c r="CNQ12076" s="18" t="s">
        <v>648</v>
      </c>
      <c r="CNR12076" s="18" t="s">
        <v>648</v>
      </c>
      <c r="CNS12076" s="18" t="s">
        <v>648</v>
      </c>
      <c r="CNT12076" s="18" t="s">
        <v>648</v>
      </c>
      <c r="CNU12076" s="18" t="s">
        <v>648</v>
      </c>
      <c r="CNV12076" s="18" t="s">
        <v>648</v>
      </c>
      <c r="CNW12076" s="18" t="s">
        <v>648</v>
      </c>
      <c r="CNX12076" s="18" t="s">
        <v>648</v>
      </c>
      <c r="CNY12076" s="18" t="s">
        <v>648</v>
      </c>
      <c r="CNZ12076" s="18" t="s">
        <v>648</v>
      </c>
      <c r="COA12076" s="18" t="s">
        <v>648</v>
      </c>
      <c r="COB12076" s="18" t="s">
        <v>648</v>
      </c>
      <c r="COC12076" s="18" t="s">
        <v>648</v>
      </c>
      <c r="COD12076" s="18" t="s">
        <v>648</v>
      </c>
      <c r="COE12076" s="18" t="s">
        <v>648</v>
      </c>
      <c r="COF12076" s="18" t="s">
        <v>648</v>
      </c>
      <c r="COG12076" s="18" t="s">
        <v>648</v>
      </c>
      <c r="COH12076" s="18" t="s">
        <v>648</v>
      </c>
      <c r="COI12076" s="18" t="s">
        <v>648</v>
      </c>
      <c r="COJ12076" s="18" t="s">
        <v>648</v>
      </c>
      <c r="COK12076" s="18" t="s">
        <v>648</v>
      </c>
      <c r="COL12076" s="18" t="s">
        <v>648</v>
      </c>
      <c r="COM12076" s="18" t="s">
        <v>648</v>
      </c>
      <c r="CON12076" s="18" t="s">
        <v>648</v>
      </c>
      <c r="COO12076" s="18" t="s">
        <v>648</v>
      </c>
      <c r="COP12076" s="18" t="s">
        <v>648</v>
      </c>
      <c r="COQ12076" s="18" t="s">
        <v>648</v>
      </c>
      <c r="COR12076" s="18" t="s">
        <v>648</v>
      </c>
      <c r="COS12076" s="18" t="s">
        <v>648</v>
      </c>
      <c r="COT12076" s="18" t="s">
        <v>648</v>
      </c>
      <c r="COU12076" s="18" t="s">
        <v>648</v>
      </c>
      <c r="COV12076" s="18" t="s">
        <v>648</v>
      </c>
      <c r="COW12076" s="18" t="s">
        <v>648</v>
      </c>
      <c r="COX12076" s="18" t="s">
        <v>648</v>
      </c>
      <c r="COY12076" s="18" t="s">
        <v>648</v>
      </c>
      <c r="COZ12076" s="18" t="s">
        <v>648</v>
      </c>
      <c r="CPA12076" s="18" t="s">
        <v>648</v>
      </c>
      <c r="CPB12076" s="18" t="s">
        <v>648</v>
      </c>
      <c r="CPC12076" s="18" t="s">
        <v>648</v>
      </c>
      <c r="CPD12076" s="18" t="s">
        <v>648</v>
      </c>
      <c r="CPE12076" s="18" t="s">
        <v>648</v>
      </c>
      <c r="CPF12076" s="18" t="s">
        <v>648</v>
      </c>
      <c r="CPG12076" s="18" t="s">
        <v>648</v>
      </c>
      <c r="CPH12076" s="18" t="s">
        <v>648</v>
      </c>
      <c r="CPI12076" s="18" t="s">
        <v>648</v>
      </c>
      <c r="CPJ12076" s="18" t="s">
        <v>648</v>
      </c>
      <c r="CPK12076" s="18" t="s">
        <v>648</v>
      </c>
      <c r="CPL12076" s="18" t="s">
        <v>648</v>
      </c>
      <c r="CPM12076" s="18" t="s">
        <v>648</v>
      </c>
      <c r="CPN12076" s="18" t="s">
        <v>648</v>
      </c>
      <c r="CPO12076" s="18" t="s">
        <v>648</v>
      </c>
      <c r="CPP12076" s="18" t="s">
        <v>648</v>
      </c>
      <c r="CPQ12076" s="18" t="s">
        <v>648</v>
      </c>
      <c r="CPR12076" s="18" t="s">
        <v>648</v>
      </c>
      <c r="CPS12076" s="18" t="s">
        <v>648</v>
      </c>
      <c r="CPT12076" s="18" t="s">
        <v>648</v>
      </c>
      <c r="CPU12076" s="18" t="s">
        <v>648</v>
      </c>
      <c r="CPV12076" s="18" t="s">
        <v>648</v>
      </c>
      <c r="CPW12076" s="18" t="s">
        <v>648</v>
      </c>
      <c r="CPX12076" s="18" t="s">
        <v>648</v>
      </c>
      <c r="CPY12076" s="18" t="s">
        <v>648</v>
      </c>
      <c r="CPZ12076" s="18" t="s">
        <v>648</v>
      </c>
      <c r="CQA12076" s="18" t="s">
        <v>648</v>
      </c>
      <c r="CQB12076" s="18" t="s">
        <v>648</v>
      </c>
      <c r="CQC12076" s="18" t="s">
        <v>648</v>
      </c>
      <c r="CQD12076" s="18" t="s">
        <v>648</v>
      </c>
      <c r="CQE12076" s="18" t="s">
        <v>648</v>
      </c>
      <c r="CQF12076" s="18" t="s">
        <v>648</v>
      </c>
      <c r="CQG12076" s="18" t="s">
        <v>648</v>
      </c>
      <c r="CQH12076" s="18" t="s">
        <v>648</v>
      </c>
      <c r="CQI12076" s="18" t="s">
        <v>648</v>
      </c>
      <c r="CQJ12076" s="18" t="s">
        <v>648</v>
      </c>
      <c r="CQK12076" s="18" t="s">
        <v>648</v>
      </c>
      <c r="CQL12076" s="18" t="s">
        <v>648</v>
      </c>
      <c r="CQM12076" s="18" t="s">
        <v>648</v>
      </c>
      <c r="CQN12076" s="18" t="s">
        <v>648</v>
      </c>
      <c r="CQO12076" s="18" t="s">
        <v>648</v>
      </c>
      <c r="CQP12076" s="18" t="s">
        <v>648</v>
      </c>
      <c r="CQQ12076" s="18" t="s">
        <v>648</v>
      </c>
      <c r="CQR12076" s="18" t="s">
        <v>648</v>
      </c>
      <c r="CQS12076" s="18" t="s">
        <v>648</v>
      </c>
      <c r="CQT12076" s="18" t="s">
        <v>648</v>
      </c>
      <c r="CQU12076" s="18" t="s">
        <v>648</v>
      </c>
      <c r="CQV12076" s="18" t="s">
        <v>648</v>
      </c>
      <c r="CQW12076" s="18" t="s">
        <v>648</v>
      </c>
      <c r="CQX12076" s="18" t="s">
        <v>648</v>
      </c>
      <c r="CQY12076" s="18" t="s">
        <v>648</v>
      </c>
      <c r="CQZ12076" s="18" t="s">
        <v>648</v>
      </c>
      <c r="CRA12076" s="18" t="s">
        <v>648</v>
      </c>
      <c r="CRB12076" s="18" t="s">
        <v>648</v>
      </c>
      <c r="CRC12076" s="18" t="s">
        <v>648</v>
      </c>
      <c r="CRD12076" s="18" t="s">
        <v>648</v>
      </c>
      <c r="CRE12076" s="18" t="s">
        <v>648</v>
      </c>
      <c r="CRF12076" s="18" t="s">
        <v>648</v>
      </c>
      <c r="CRG12076" s="18" t="s">
        <v>648</v>
      </c>
      <c r="CRH12076" s="18" t="s">
        <v>648</v>
      </c>
      <c r="CRI12076" s="18" t="s">
        <v>648</v>
      </c>
      <c r="CRJ12076" s="18" t="s">
        <v>648</v>
      </c>
      <c r="CRK12076" s="18" t="s">
        <v>648</v>
      </c>
      <c r="CRL12076" s="18" t="s">
        <v>648</v>
      </c>
      <c r="CRM12076" s="18" t="s">
        <v>648</v>
      </c>
      <c r="CRN12076" s="18" t="s">
        <v>648</v>
      </c>
      <c r="CRO12076" s="18" t="s">
        <v>648</v>
      </c>
      <c r="CRP12076" s="18" t="s">
        <v>648</v>
      </c>
      <c r="CRQ12076" s="18" t="s">
        <v>648</v>
      </c>
      <c r="CRR12076" s="18" t="s">
        <v>648</v>
      </c>
      <c r="CRS12076" s="18" t="s">
        <v>648</v>
      </c>
      <c r="CRT12076" s="18" t="s">
        <v>648</v>
      </c>
      <c r="CRU12076" s="18" t="s">
        <v>648</v>
      </c>
      <c r="CRV12076" s="18" t="s">
        <v>648</v>
      </c>
      <c r="CRW12076" s="18" t="s">
        <v>648</v>
      </c>
      <c r="CRX12076" s="18" t="s">
        <v>648</v>
      </c>
      <c r="CRY12076" s="18" t="s">
        <v>648</v>
      </c>
      <c r="CRZ12076" s="18" t="s">
        <v>648</v>
      </c>
      <c r="CSA12076" s="18" t="s">
        <v>648</v>
      </c>
      <c r="CSB12076" s="18" t="s">
        <v>648</v>
      </c>
      <c r="CSC12076" s="18" t="s">
        <v>648</v>
      </c>
      <c r="CSD12076" s="18" t="s">
        <v>648</v>
      </c>
      <c r="CSE12076" s="18" t="s">
        <v>648</v>
      </c>
      <c r="CSF12076" s="18" t="s">
        <v>648</v>
      </c>
      <c r="CSG12076" s="18" t="s">
        <v>648</v>
      </c>
      <c r="CSH12076" s="18" t="s">
        <v>648</v>
      </c>
      <c r="CSI12076" s="18" t="s">
        <v>648</v>
      </c>
      <c r="CSJ12076" s="18" t="s">
        <v>648</v>
      </c>
      <c r="CSK12076" s="18" t="s">
        <v>648</v>
      </c>
      <c r="CSL12076" s="18" t="s">
        <v>648</v>
      </c>
      <c r="CSM12076" s="18" t="s">
        <v>648</v>
      </c>
      <c r="CSN12076" s="18" t="s">
        <v>648</v>
      </c>
      <c r="CSO12076" s="18" t="s">
        <v>648</v>
      </c>
      <c r="CSP12076" s="18" t="s">
        <v>648</v>
      </c>
      <c r="CSQ12076" s="18" t="s">
        <v>648</v>
      </c>
      <c r="CSR12076" s="18" t="s">
        <v>648</v>
      </c>
      <c r="CSS12076" s="18" t="s">
        <v>648</v>
      </c>
      <c r="CST12076" s="18" t="s">
        <v>648</v>
      </c>
      <c r="CSU12076" s="18" t="s">
        <v>648</v>
      </c>
      <c r="CSV12076" s="18" t="s">
        <v>648</v>
      </c>
      <c r="CSW12076" s="18" t="s">
        <v>648</v>
      </c>
      <c r="CSX12076" s="18" t="s">
        <v>648</v>
      </c>
      <c r="CSY12076" s="18" t="s">
        <v>648</v>
      </c>
      <c r="CSZ12076" s="18" t="s">
        <v>648</v>
      </c>
      <c r="CTA12076" s="18" t="s">
        <v>648</v>
      </c>
      <c r="CTB12076" s="18" t="s">
        <v>648</v>
      </c>
      <c r="CTC12076" s="18" t="s">
        <v>648</v>
      </c>
      <c r="CTD12076" s="18" t="s">
        <v>648</v>
      </c>
      <c r="CTE12076" s="18" t="s">
        <v>648</v>
      </c>
      <c r="CTF12076" s="18" t="s">
        <v>648</v>
      </c>
      <c r="CTG12076" s="18" t="s">
        <v>648</v>
      </c>
      <c r="CTH12076" s="18" t="s">
        <v>648</v>
      </c>
      <c r="CTI12076" s="18" t="s">
        <v>648</v>
      </c>
      <c r="CTJ12076" s="18" t="s">
        <v>648</v>
      </c>
      <c r="CTK12076" s="18" t="s">
        <v>648</v>
      </c>
      <c r="CTL12076" s="18" t="s">
        <v>648</v>
      </c>
      <c r="CTM12076" s="18" t="s">
        <v>648</v>
      </c>
      <c r="CTN12076" s="18" t="s">
        <v>648</v>
      </c>
      <c r="CTO12076" s="18" t="s">
        <v>648</v>
      </c>
      <c r="CTP12076" s="18" t="s">
        <v>648</v>
      </c>
      <c r="CTQ12076" s="18" t="s">
        <v>648</v>
      </c>
      <c r="CTR12076" s="18" t="s">
        <v>648</v>
      </c>
      <c r="CTS12076" s="18" t="s">
        <v>648</v>
      </c>
      <c r="CTT12076" s="18" t="s">
        <v>648</v>
      </c>
      <c r="CTU12076" s="18" t="s">
        <v>648</v>
      </c>
      <c r="CTV12076" s="18" t="s">
        <v>648</v>
      </c>
      <c r="CTW12076" s="18" t="s">
        <v>648</v>
      </c>
      <c r="CTX12076" s="18" t="s">
        <v>648</v>
      </c>
      <c r="CTY12076" s="18" t="s">
        <v>648</v>
      </c>
      <c r="CTZ12076" s="18" t="s">
        <v>648</v>
      </c>
      <c r="CUA12076" s="18" t="s">
        <v>648</v>
      </c>
      <c r="CUB12076" s="18" t="s">
        <v>648</v>
      </c>
      <c r="CUC12076" s="18" t="s">
        <v>648</v>
      </c>
      <c r="CUD12076" s="18" t="s">
        <v>648</v>
      </c>
      <c r="CUE12076" s="18" t="s">
        <v>648</v>
      </c>
      <c r="CUF12076" s="18" t="s">
        <v>648</v>
      </c>
      <c r="CUG12076" s="18" t="s">
        <v>648</v>
      </c>
      <c r="CUH12076" s="18" t="s">
        <v>648</v>
      </c>
      <c r="CUI12076" s="18" t="s">
        <v>648</v>
      </c>
      <c r="CUJ12076" s="18" t="s">
        <v>648</v>
      </c>
      <c r="CUK12076" s="18" t="s">
        <v>648</v>
      </c>
      <c r="CUL12076" s="18" t="s">
        <v>648</v>
      </c>
      <c r="CUM12076" s="18" t="s">
        <v>648</v>
      </c>
      <c r="CUN12076" s="18" t="s">
        <v>648</v>
      </c>
      <c r="CUO12076" s="18" t="s">
        <v>648</v>
      </c>
      <c r="CUP12076" s="18" t="s">
        <v>648</v>
      </c>
      <c r="CUQ12076" s="18" t="s">
        <v>648</v>
      </c>
      <c r="CUR12076" s="18" t="s">
        <v>648</v>
      </c>
      <c r="CUS12076" s="18" t="s">
        <v>648</v>
      </c>
      <c r="CUT12076" s="18" t="s">
        <v>648</v>
      </c>
      <c r="CUU12076" s="18" t="s">
        <v>648</v>
      </c>
      <c r="CUV12076" s="18" t="s">
        <v>648</v>
      </c>
      <c r="CUW12076" s="18" t="s">
        <v>648</v>
      </c>
      <c r="CUX12076" s="18" t="s">
        <v>648</v>
      </c>
      <c r="CUY12076" s="18" t="s">
        <v>648</v>
      </c>
      <c r="CUZ12076" s="18" t="s">
        <v>648</v>
      </c>
      <c r="CVA12076" s="18" t="s">
        <v>648</v>
      </c>
      <c r="CVB12076" s="18" t="s">
        <v>648</v>
      </c>
      <c r="CVC12076" s="18" t="s">
        <v>648</v>
      </c>
      <c r="CVD12076" s="18" t="s">
        <v>648</v>
      </c>
      <c r="CVE12076" s="18" t="s">
        <v>648</v>
      </c>
      <c r="CVF12076" s="18" t="s">
        <v>648</v>
      </c>
      <c r="CVG12076" s="18" t="s">
        <v>648</v>
      </c>
      <c r="CVH12076" s="18" t="s">
        <v>648</v>
      </c>
      <c r="CVI12076" s="18" t="s">
        <v>648</v>
      </c>
      <c r="CVJ12076" s="18" t="s">
        <v>648</v>
      </c>
      <c r="CVK12076" s="18" t="s">
        <v>648</v>
      </c>
      <c r="CVL12076" s="18" t="s">
        <v>648</v>
      </c>
      <c r="CVM12076" s="18" t="s">
        <v>648</v>
      </c>
      <c r="CVN12076" s="18" t="s">
        <v>648</v>
      </c>
      <c r="CVO12076" s="18" t="s">
        <v>648</v>
      </c>
      <c r="CVP12076" s="18" t="s">
        <v>648</v>
      </c>
      <c r="CVQ12076" s="18" t="s">
        <v>648</v>
      </c>
      <c r="CVR12076" s="18" t="s">
        <v>648</v>
      </c>
      <c r="CVS12076" s="18" t="s">
        <v>648</v>
      </c>
      <c r="CVT12076" s="18" t="s">
        <v>648</v>
      </c>
      <c r="CVU12076" s="18" t="s">
        <v>648</v>
      </c>
      <c r="CVV12076" s="18" t="s">
        <v>648</v>
      </c>
      <c r="CVW12076" s="18" t="s">
        <v>648</v>
      </c>
      <c r="CVX12076" s="18" t="s">
        <v>648</v>
      </c>
      <c r="CVY12076" s="18" t="s">
        <v>648</v>
      </c>
      <c r="CVZ12076" s="18" t="s">
        <v>648</v>
      </c>
      <c r="CWA12076" s="18" t="s">
        <v>648</v>
      </c>
      <c r="CWB12076" s="18" t="s">
        <v>648</v>
      </c>
      <c r="CWC12076" s="18" t="s">
        <v>648</v>
      </c>
      <c r="CWD12076" s="18" t="s">
        <v>648</v>
      </c>
      <c r="CWE12076" s="18" t="s">
        <v>648</v>
      </c>
      <c r="CWF12076" s="18" t="s">
        <v>648</v>
      </c>
      <c r="CWG12076" s="18" t="s">
        <v>648</v>
      </c>
      <c r="CWH12076" s="18" t="s">
        <v>648</v>
      </c>
      <c r="CWI12076" s="18" t="s">
        <v>648</v>
      </c>
      <c r="CWJ12076" s="18" t="s">
        <v>648</v>
      </c>
      <c r="CWK12076" s="18" t="s">
        <v>648</v>
      </c>
      <c r="CWL12076" s="18" t="s">
        <v>648</v>
      </c>
      <c r="CWM12076" s="18" t="s">
        <v>648</v>
      </c>
      <c r="CWN12076" s="18" t="s">
        <v>648</v>
      </c>
      <c r="CWO12076" s="18" t="s">
        <v>648</v>
      </c>
      <c r="CWP12076" s="18" t="s">
        <v>648</v>
      </c>
      <c r="CWQ12076" s="18" t="s">
        <v>648</v>
      </c>
      <c r="CWR12076" s="18" t="s">
        <v>648</v>
      </c>
      <c r="CWS12076" s="18" t="s">
        <v>648</v>
      </c>
      <c r="CWT12076" s="18" t="s">
        <v>648</v>
      </c>
      <c r="CWU12076" s="18" t="s">
        <v>648</v>
      </c>
      <c r="CWV12076" s="18" t="s">
        <v>648</v>
      </c>
      <c r="CWW12076" s="18" t="s">
        <v>648</v>
      </c>
      <c r="CWX12076" s="18" t="s">
        <v>648</v>
      </c>
      <c r="CWY12076" s="18" t="s">
        <v>648</v>
      </c>
      <c r="CWZ12076" s="18" t="s">
        <v>648</v>
      </c>
      <c r="CXA12076" s="18" t="s">
        <v>648</v>
      </c>
      <c r="CXB12076" s="18" t="s">
        <v>648</v>
      </c>
      <c r="CXC12076" s="18" t="s">
        <v>648</v>
      </c>
      <c r="CXD12076" s="18" t="s">
        <v>648</v>
      </c>
      <c r="CXE12076" s="18" t="s">
        <v>648</v>
      </c>
      <c r="CXF12076" s="18" t="s">
        <v>648</v>
      </c>
      <c r="CXG12076" s="18" t="s">
        <v>648</v>
      </c>
      <c r="CXH12076" s="18" t="s">
        <v>648</v>
      </c>
      <c r="CXI12076" s="18" t="s">
        <v>648</v>
      </c>
      <c r="CXJ12076" s="18" t="s">
        <v>648</v>
      </c>
      <c r="CXK12076" s="18" t="s">
        <v>648</v>
      </c>
      <c r="CXL12076" s="18" t="s">
        <v>648</v>
      </c>
      <c r="CXM12076" s="18" t="s">
        <v>648</v>
      </c>
      <c r="CXN12076" s="18" t="s">
        <v>648</v>
      </c>
      <c r="CXO12076" s="18" t="s">
        <v>648</v>
      </c>
      <c r="CXP12076" s="18" t="s">
        <v>648</v>
      </c>
      <c r="CXQ12076" s="18" t="s">
        <v>648</v>
      </c>
      <c r="CXR12076" s="18" t="s">
        <v>648</v>
      </c>
      <c r="CXS12076" s="18" t="s">
        <v>648</v>
      </c>
      <c r="CXT12076" s="18" t="s">
        <v>648</v>
      </c>
      <c r="CXU12076" s="18" t="s">
        <v>648</v>
      </c>
      <c r="CXV12076" s="18" t="s">
        <v>648</v>
      </c>
      <c r="CXW12076" s="18" t="s">
        <v>648</v>
      </c>
      <c r="CXX12076" s="18" t="s">
        <v>648</v>
      </c>
      <c r="CXY12076" s="18" t="s">
        <v>648</v>
      </c>
      <c r="CXZ12076" s="18" t="s">
        <v>648</v>
      </c>
      <c r="CYA12076" s="18" t="s">
        <v>648</v>
      </c>
      <c r="CYB12076" s="18" t="s">
        <v>648</v>
      </c>
      <c r="CYC12076" s="18" t="s">
        <v>648</v>
      </c>
      <c r="CYD12076" s="18" t="s">
        <v>648</v>
      </c>
      <c r="CYE12076" s="18" t="s">
        <v>648</v>
      </c>
      <c r="CYF12076" s="18" t="s">
        <v>648</v>
      </c>
      <c r="CYG12076" s="18" t="s">
        <v>648</v>
      </c>
      <c r="CYH12076" s="18" t="s">
        <v>648</v>
      </c>
      <c r="CYI12076" s="18" t="s">
        <v>648</v>
      </c>
      <c r="CYJ12076" s="18" t="s">
        <v>648</v>
      </c>
      <c r="CYK12076" s="18" t="s">
        <v>648</v>
      </c>
      <c r="CYL12076" s="18" t="s">
        <v>648</v>
      </c>
      <c r="CYM12076" s="18" t="s">
        <v>648</v>
      </c>
      <c r="CYN12076" s="18" t="s">
        <v>648</v>
      </c>
      <c r="CYO12076" s="18" t="s">
        <v>648</v>
      </c>
      <c r="CYP12076" s="18" t="s">
        <v>648</v>
      </c>
      <c r="CYQ12076" s="18" t="s">
        <v>648</v>
      </c>
      <c r="CYR12076" s="18" t="s">
        <v>648</v>
      </c>
      <c r="CYS12076" s="18" t="s">
        <v>648</v>
      </c>
      <c r="CYT12076" s="18" t="s">
        <v>648</v>
      </c>
      <c r="CYU12076" s="18" t="s">
        <v>648</v>
      </c>
      <c r="CYV12076" s="18" t="s">
        <v>648</v>
      </c>
      <c r="CYW12076" s="18" t="s">
        <v>648</v>
      </c>
      <c r="CYX12076" s="18" t="s">
        <v>648</v>
      </c>
      <c r="CYY12076" s="18" t="s">
        <v>648</v>
      </c>
      <c r="CYZ12076" s="18" t="s">
        <v>648</v>
      </c>
      <c r="CZA12076" s="18" t="s">
        <v>648</v>
      </c>
      <c r="CZB12076" s="18" t="s">
        <v>648</v>
      </c>
      <c r="CZC12076" s="18" t="s">
        <v>648</v>
      </c>
      <c r="CZD12076" s="18" t="s">
        <v>648</v>
      </c>
      <c r="CZE12076" s="18" t="s">
        <v>648</v>
      </c>
      <c r="CZF12076" s="18" t="s">
        <v>648</v>
      </c>
      <c r="CZG12076" s="18" t="s">
        <v>648</v>
      </c>
      <c r="CZH12076" s="18" t="s">
        <v>648</v>
      </c>
      <c r="CZI12076" s="18" t="s">
        <v>648</v>
      </c>
      <c r="CZJ12076" s="18" t="s">
        <v>648</v>
      </c>
      <c r="CZK12076" s="18" t="s">
        <v>648</v>
      </c>
      <c r="CZL12076" s="18" t="s">
        <v>648</v>
      </c>
      <c r="CZM12076" s="18" t="s">
        <v>648</v>
      </c>
      <c r="CZN12076" s="18" t="s">
        <v>648</v>
      </c>
      <c r="CZO12076" s="18" t="s">
        <v>648</v>
      </c>
      <c r="CZP12076" s="18" t="s">
        <v>648</v>
      </c>
      <c r="CZQ12076" s="18" t="s">
        <v>648</v>
      </c>
      <c r="CZR12076" s="18" t="s">
        <v>648</v>
      </c>
      <c r="CZS12076" s="18" t="s">
        <v>648</v>
      </c>
      <c r="CZT12076" s="18" t="s">
        <v>648</v>
      </c>
      <c r="CZU12076" s="18" t="s">
        <v>648</v>
      </c>
      <c r="CZV12076" s="18" t="s">
        <v>648</v>
      </c>
      <c r="CZW12076" s="18" t="s">
        <v>648</v>
      </c>
      <c r="CZX12076" s="18" t="s">
        <v>648</v>
      </c>
      <c r="CZY12076" s="18" t="s">
        <v>648</v>
      </c>
      <c r="CZZ12076" s="18" t="s">
        <v>648</v>
      </c>
      <c r="DAA12076" s="18" t="s">
        <v>648</v>
      </c>
      <c r="DAB12076" s="18" t="s">
        <v>648</v>
      </c>
      <c r="DAC12076" s="18" t="s">
        <v>648</v>
      </c>
      <c r="DAD12076" s="18" t="s">
        <v>648</v>
      </c>
      <c r="DAE12076" s="18" t="s">
        <v>648</v>
      </c>
      <c r="DAF12076" s="18" t="s">
        <v>648</v>
      </c>
      <c r="DAG12076" s="18" t="s">
        <v>648</v>
      </c>
      <c r="DAH12076" s="18" t="s">
        <v>648</v>
      </c>
      <c r="DAI12076" s="18" t="s">
        <v>648</v>
      </c>
      <c r="DAJ12076" s="18" t="s">
        <v>648</v>
      </c>
      <c r="DAK12076" s="18" t="s">
        <v>648</v>
      </c>
      <c r="DAL12076" s="18" t="s">
        <v>648</v>
      </c>
      <c r="DAM12076" s="18" t="s">
        <v>648</v>
      </c>
      <c r="DAN12076" s="18" t="s">
        <v>648</v>
      </c>
      <c r="DAO12076" s="18" t="s">
        <v>648</v>
      </c>
      <c r="DAP12076" s="18" t="s">
        <v>648</v>
      </c>
      <c r="DAQ12076" s="18" t="s">
        <v>648</v>
      </c>
      <c r="DAR12076" s="18" t="s">
        <v>648</v>
      </c>
      <c r="DAS12076" s="18" t="s">
        <v>648</v>
      </c>
      <c r="DAT12076" s="18" t="s">
        <v>648</v>
      </c>
      <c r="DAU12076" s="18" t="s">
        <v>648</v>
      </c>
      <c r="DAV12076" s="18" t="s">
        <v>648</v>
      </c>
      <c r="DAW12076" s="18" t="s">
        <v>648</v>
      </c>
      <c r="DAX12076" s="18" t="s">
        <v>648</v>
      </c>
      <c r="DAY12076" s="18" t="s">
        <v>648</v>
      </c>
      <c r="DAZ12076" s="18" t="s">
        <v>648</v>
      </c>
      <c r="DBA12076" s="18" t="s">
        <v>648</v>
      </c>
      <c r="DBB12076" s="18" t="s">
        <v>648</v>
      </c>
      <c r="DBC12076" s="18" t="s">
        <v>648</v>
      </c>
      <c r="DBD12076" s="18" t="s">
        <v>648</v>
      </c>
      <c r="DBE12076" s="18" t="s">
        <v>648</v>
      </c>
      <c r="DBF12076" s="18" t="s">
        <v>648</v>
      </c>
      <c r="DBG12076" s="18" t="s">
        <v>648</v>
      </c>
      <c r="DBH12076" s="18" t="s">
        <v>648</v>
      </c>
      <c r="DBI12076" s="18" t="s">
        <v>648</v>
      </c>
      <c r="DBJ12076" s="18" t="s">
        <v>648</v>
      </c>
      <c r="DBK12076" s="18" t="s">
        <v>648</v>
      </c>
      <c r="DBL12076" s="18" t="s">
        <v>648</v>
      </c>
      <c r="DBM12076" s="18" t="s">
        <v>648</v>
      </c>
      <c r="DBN12076" s="18" t="s">
        <v>648</v>
      </c>
      <c r="DBO12076" s="18" t="s">
        <v>648</v>
      </c>
      <c r="DBP12076" s="18" t="s">
        <v>648</v>
      </c>
      <c r="DBQ12076" s="18" t="s">
        <v>648</v>
      </c>
      <c r="DBR12076" s="18" t="s">
        <v>648</v>
      </c>
      <c r="DBS12076" s="18" t="s">
        <v>648</v>
      </c>
      <c r="DBT12076" s="18" t="s">
        <v>648</v>
      </c>
      <c r="DBU12076" s="18" t="s">
        <v>648</v>
      </c>
      <c r="DBV12076" s="18" t="s">
        <v>648</v>
      </c>
      <c r="DBW12076" s="18" t="s">
        <v>648</v>
      </c>
      <c r="DBX12076" s="18" t="s">
        <v>648</v>
      </c>
      <c r="DBY12076" s="18" t="s">
        <v>648</v>
      </c>
      <c r="DBZ12076" s="18" t="s">
        <v>648</v>
      </c>
      <c r="DCA12076" s="18" t="s">
        <v>648</v>
      </c>
      <c r="DCB12076" s="18" t="s">
        <v>648</v>
      </c>
      <c r="DCC12076" s="18" t="s">
        <v>648</v>
      </c>
      <c r="DCD12076" s="18" t="s">
        <v>648</v>
      </c>
      <c r="DCE12076" s="18" t="s">
        <v>648</v>
      </c>
      <c r="DCF12076" s="18" t="s">
        <v>648</v>
      </c>
      <c r="DCG12076" s="18" t="s">
        <v>648</v>
      </c>
      <c r="DCH12076" s="18" t="s">
        <v>648</v>
      </c>
      <c r="DCI12076" s="18" t="s">
        <v>648</v>
      </c>
      <c r="DCJ12076" s="18" t="s">
        <v>648</v>
      </c>
      <c r="DCK12076" s="18" t="s">
        <v>648</v>
      </c>
      <c r="DCL12076" s="18" t="s">
        <v>648</v>
      </c>
      <c r="DCM12076" s="18" t="s">
        <v>648</v>
      </c>
      <c r="DCN12076" s="18" t="s">
        <v>648</v>
      </c>
      <c r="DCO12076" s="18" t="s">
        <v>648</v>
      </c>
      <c r="DCP12076" s="18" t="s">
        <v>648</v>
      </c>
      <c r="DCQ12076" s="18" t="s">
        <v>648</v>
      </c>
      <c r="DCR12076" s="18" t="s">
        <v>648</v>
      </c>
      <c r="DCS12076" s="18" t="s">
        <v>648</v>
      </c>
      <c r="DCT12076" s="18" t="s">
        <v>648</v>
      </c>
      <c r="DCU12076" s="18" t="s">
        <v>648</v>
      </c>
      <c r="DCV12076" s="18" t="s">
        <v>648</v>
      </c>
      <c r="DCW12076" s="18" t="s">
        <v>648</v>
      </c>
      <c r="DCX12076" s="18" t="s">
        <v>648</v>
      </c>
      <c r="DCY12076" s="18" t="s">
        <v>648</v>
      </c>
      <c r="DCZ12076" s="18" t="s">
        <v>648</v>
      </c>
      <c r="DDA12076" s="18" t="s">
        <v>648</v>
      </c>
      <c r="DDB12076" s="18" t="s">
        <v>648</v>
      </c>
      <c r="DDC12076" s="18" t="s">
        <v>648</v>
      </c>
      <c r="DDD12076" s="18" t="s">
        <v>648</v>
      </c>
      <c r="DDE12076" s="18" t="s">
        <v>648</v>
      </c>
      <c r="DDF12076" s="18" t="s">
        <v>648</v>
      </c>
      <c r="DDG12076" s="18" t="s">
        <v>648</v>
      </c>
      <c r="DDH12076" s="18" t="s">
        <v>648</v>
      </c>
      <c r="DDI12076" s="18" t="s">
        <v>648</v>
      </c>
      <c r="DDJ12076" s="18" t="s">
        <v>648</v>
      </c>
      <c r="DDK12076" s="18" t="s">
        <v>648</v>
      </c>
      <c r="DDL12076" s="18" t="s">
        <v>648</v>
      </c>
      <c r="DDM12076" s="18" t="s">
        <v>648</v>
      </c>
      <c r="DDN12076" s="18" t="s">
        <v>648</v>
      </c>
      <c r="DDO12076" s="18" t="s">
        <v>648</v>
      </c>
      <c r="DDP12076" s="18" t="s">
        <v>648</v>
      </c>
      <c r="DDQ12076" s="18" t="s">
        <v>648</v>
      </c>
      <c r="DDR12076" s="18" t="s">
        <v>648</v>
      </c>
      <c r="DDS12076" s="18" t="s">
        <v>648</v>
      </c>
      <c r="DDT12076" s="18" t="s">
        <v>648</v>
      </c>
      <c r="DDU12076" s="18" t="s">
        <v>648</v>
      </c>
      <c r="DDV12076" s="18" t="s">
        <v>648</v>
      </c>
      <c r="DDW12076" s="18" t="s">
        <v>648</v>
      </c>
      <c r="DDX12076" s="18" t="s">
        <v>648</v>
      </c>
      <c r="DDY12076" s="18" t="s">
        <v>648</v>
      </c>
      <c r="DDZ12076" s="18" t="s">
        <v>648</v>
      </c>
      <c r="DEA12076" s="18" t="s">
        <v>648</v>
      </c>
      <c r="DEB12076" s="18" t="s">
        <v>648</v>
      </c>
      <c r="DEC12076" s="18" t="s">
        <v>648</v>
      </c>
      <c r="DED12076" s="18" t="s">
        <v>648</v>
      </c>
      <c r="DEE12076" s="18" t="s">
        <v>648</v>
      </c>
      <c r="DEF12076" s="18" t="s">
        <v>648</v>
      </c>
      <c r="DEG12076" s="18" t="s">
        <v>648</v>
      </c>
      <c r="DEH12076" s="18" t="s">
        <v>648</v>
      </c>
      <c r="DEI12076" s="18" t="s">
        <v>648</v>
      </c>
      <c r="DEJ12076" s="18" t="s">
        <v>648</v>
      </c>
      <c r="DEK12076" s="18" t="s">
        <v>648</v>
      </c>
      <c r="DEL12076" s="18" t="s">
        <v>648</v>
      </c>
      <c r="DEM12076" s="18" t="s">
        <v>648</v>
      </c>
      <c r="DEN12076" s="18" t="s">
        <v>648</v>
      </c>
      <c r="DEO12076" s="18" t="s">
        <v>648</v>
      </c>
      <c r="DEP12076" s="18" t="s">
        <v>648</v>
      </c>
      <c r="DEQ12076" s="18" t="s">
        <v>648</v>
      </c>
      <c r="DER12076" s="18" t="s">
        <v>648</v>
      </c>
      <c r="DES12076" s="18" t="s">
        <v>648</v>
      </c>
      <c r="DET12076" s="18" t="s">
        <v>648</v>
      </c>
      <c r="DEU12076" s="18" t="s">
        <v>648</v>
      </c>
      <c r="DEV12076" s="18" t="s">
        <v>648</v>
      </c>
      <c r="DEW12076" s="18" t="s">
        <v>648</v>
      </c>
      <c r="DEX12076" s="18" t="s">
        <v>648</v>
      </c>
      <c r="DEY12076" s="18" t="s">
        <v>648</v>
      </c>
      <c r="DEZ12076" s="18" t="s">
        <v>648</v>
      </c>
      <c r="DFA12076" s="18" t="s">
        <v>648</v>
      </c>
      <c r="DFB12076" s="18" t="s">
        <v>648</v>
      </c>
      <c r="DFC12076" s="18" t="s">
        <v>648</v>
      </c>
      <c r="DFD12076" s="18" t="s">
        <v>648</v>
      </c>
      <c r="DFE12076" s="18" t="s">
        <v>648</v>
      </c>
      <c r="DFF12076" s="18" t="s">
        <v>648</v>
      </c>
      <c r="DFG12076" s="18" t="s">
        <v>648</v>
      </c>
      <c r="DFH12076" s="18" t="s">
        <v>648</v>
      </c>
      <c r="DFI12076" s="18" t="s">
        <v>648</v>
      </c>
      <c r="DFJ12076" s="18" t="s">
        <v>648</v>
      </c>
      <c r="DFK12076" s="18" t="s">
        <v>648</v>
      </c>
      <c r="DFL12076" s="18" t="s">
        <v>648</v>
      </c>
      <c r="DFM12076" s="18" t="s">
        <v>648</v>
      </c>
      <c r="DFN12076" s="18" t="s">
        <v>648</v>
      </c>
      <c r="DFO12076" s="18" t="s">
        <v>648</v>
      </c>
      <c r="DFP12076" s="18" t="s">
        <v>648</v>
      </c>
      <c r="DFQ12076" s="18" t="s">
        <v>648</v>
      </c>
      <c r="DFR12076" s="18" t="s">
        <v>648</v>
      </c>
      <c r="DFS12076" s="18" t="s">
        <v>648</v>
      </c>
      <c r="DFT12076" s="18" t="s">
        <v>648</v>
      </c>
      <c r="DFU12076" s="18" t="s">
        <v>648</v>
      </c>
      <c r="DFV12076" s="18" t="s">
        <v>648</v>
      </c>
      <c r="DFW12076" s="18" t="s">
        <v>648</v>
      </c>
      <c r="DFX12076" s="18" t="s">
        <v>648</v>
      </c>
      <c r="DFY12076" s="18" t="s">
        <v>648</v>
      </c>
      <c r="DFZ12076" s="18" t="s">
        <v>648</v>
      </c>
      <c r="DGA12076" s="18" t="s">
        <v>648</v>
      </c>
      <c r="DGB12076" s="18" t="s">
        <v>648</v>
      </c>
      <c r="DGC12076" s="18" t="s">
        <v>648</v>
      </c>
      <c r="DGD12076" s="18" t="s">
        <v>648</v>
      </c>
      <c r="DGE12076" s="18" t="s">
        <v>648</v>
      </c>
      <c r="DGF12076" s="18" t="s">
        <v>648</v>
      </c>
      <c r="DGG12076" s="18" t="s">
        <v>648</v>
      </c>
      <c r="DGH12076" s="18" t="s">
        <v>648</v>
      </c>
      <c r="DGI12076" s="18" t="s">
        <v>648</v>
      </c>
      <c r="DGJ12076" s="18" t="s">
        <v>648</v>
      </c>
      <c r="DGK12076" s="18" t="s">
        <v>648</v>
      </c>
      <c r="DGL12076" s="18" t="s">
        <v>648</v>
      </c>
      <c r="DGM12076" s="18" t="s">
        <v>648</v>
      </c>
      <c r="DGN12076" s="18" t="s">
        <v>648</v>
      </c>
      <c r="DGO12076" s="18" t="s">
        <v>648</v>
      </c>
      <c r="DGP12076" s="18" t="s">
        <v>648</v>
      </c>
      <c r="DGQ12076" s="18" t="s">
        <v>648</v>
      </c>
      <c r="DGR12076" s="18" t="s">
        <v>648</v>
      </c>
      <c r="DGS12076" s="18" t="s">
        <v>648</v>
      </c>
      <c r="DGT12076" s="18" t="s">
        <v>648</v>
      </c>
      <c r="DGU12076" s="18" t="s">
        <v>648</v>
      </c>
      <c r="DGV12076" s="18" t="s">
        <v>648</v>
      </c>
      <c r="DGW12076" s="18" t="s">
        <v>648</v>
      </c>
      <c r="DGX12076" s="18" t="s">
        <v>648</v>
      </c>
      <c r="DGY12076" s="18" t="s">
        <v>648</v>
      </c>
      <c r="DGZ12076" s="18" t="s">
        <v>648</v>
      </c>
      <c r="DHA12076" s="18" t="s">
        <v>648</v>
      </c>
      <c r="DHB12076" s="18" t="s">
        <v>648</v>
      </c>
      <c r="DHC12076" s="18" t="s">
        <v>648</v>
      </c>
      <c r="DHD12076" s="18" t="s">
        <v>648</v>
      </c>
      <c r="DHE12076" s="18" t="s">
        <v>648</v>
      </c>
      <c r="DHF12076" s="18" t="s">
        <v>648</v>
      </c>
      <c r="DHG12076" s="18" t="s">
        <v>648</v>
      </c>
      <c r="DHH12076" s="18" t="s">
        <v>648</v>
      </c>
      <c r="DHI12076" s="18" t="s">
        <v>648</v>
      </c>
      <c r="DHJ12076" s="18" t="s">
        <v>648</v>
      </c>
      <c r="DHK12076" s="18" t="s">
        <v>648</v>
      </c>
      <c r="DHL12076" s="18" t="s">
        <v>648</v>
      </c>
      <c r="DHM12076" s="18" t="s">
        <v>648</v>
      </c>
      <c r="DHN12076" s="18" t="s">
        <v>648</v>
      </c>
      <c r="DHO12076" s="18" t="s">
        <v>648</v>
      </c>
      <c r="DHP12076" s="18" t="s">
        <v>648</v>
      </c>
      <c r="DHQ12076" s="18" t="s">
        <v>648</v>
      </c>
      <c r="DHR12076" s="18" t="s">
        <v>648</v>
      </c>
      <c r="DHS12076" s="18" t="s">
        <v>648</v>
      </c>
      <c r="DHT12076" s="18" t="s">
        <v>648</v>
      </c>
      <c r="DHU12076" s="18" t="s">
        <v>648</v>
      </c>
      <c r="DHV12076" s="18" t="s">
        <v>648</v>
      </c>
      <c r="DHW12076" s="18" t="s">
        <v>648</v>
      </c>
      <c r="DHX12076" s="18" t="s">
        <v>648</v>
      </c>
      <c r="DHY12076" s="18" t="s">
        <v>648</v>
      </c>
      <c r="DHZ12076" s="18" t="s">
        <v>648</v>
      </c>
      <c r="DIA12076" s="18" t="s">
        <v>648</v>
      </c>
      <c r="DIB12076" s="18" t="s">
        <v>648</v>
      </c>
      <c r="DIC12076" s="18" t="s">
        <v>648</v>
      </c>
      <c r="DID12076" s="18" t="s">
        <v>648</v>
      </c>
      <c r="DIE12076" s="18" t="s">
        <v>648</v>
      </c>
      <c r="DIF12076" s="18" t="s">
        <v>648</v>
      </c>
      <c r="DIG12076" s="18" t="s">
        <v>648</v>
      </c>
      <c r="DIH12076" s="18" t="s">
        <v>648</v>
      </c>
      <c r="DII12076" s="18" t="s">
        <v>648</v>
      </c>
      <c r="DIJ12076" s="18" t="s">
        <v>648</v>
      </c>
      <c r="DIK12076" s="18" t="s">
        <v>648</v>
      </c>
      <c r="DIL12076" s="18" t="s">
        <v>648</v>
      </c>
      <c r="DIM12076" s="18" t="s">
        <v>648</v>
      </c>
      <c r="DIN12076" s="18" t="s">
        <v>648</v>
      </c>
      <c r="DIO12076" s="18" t="s">
        <v>648</v>
      </c>
      <c r="DIP12076" s="18" t="s">
        <v>648</v>
      </c>
      <c r="DIQ12076" s="18" t="s">
        <v>648</v>
      </c>
      <c r="DIR12076" s="18" t="s">
        <v>648</v>
      </c>
      <c r="DIS12076" s="18" t="s">
        <v>648</v>
      </c>
      <c r="DIT12076" s="18" t="s">
        <v>648</v>
      </c>
      <c r="DIU12076" s="18" t="s">
        <v>648</v>
      </c>
      <c r="DIV12076" s="18" t="s">
        <v>648</v>
      </c>
      <c r="DIW12076" s="18" t="s">
        <v>648</v>
      </c>
      <c r="DIX12076" s="18" t="s">
        <v>648</v>
      </c>
      <c r="DIY12076" s="18" t="s">
        <v>648</v>
      </c>
      <c r="DIZ12076" s="18" t="s">
        <v>648</v>
      </c>
      <c r="DJA12076" s="18" t="s">
        <v>648</v>
      </c>
      <c r="DJB12076" s="18" t="s">
        <v>648</v>
      </c>
      <c r="DJC12076" s="18" t="s">
        <v>648</v>
      </c>
      <c r="DJD12076" s="18" t="s">
        <v>648</v>
      </c>
      <c r="DJE12076" s="18" t="s">
        <v>648</v>
      </c>
      <c r="DJF12076" s="18" t="s">
        <v>648</v>
      </c>
      <c r="DJG12076" s="18" t="s">
        <v>648</v>
      </c>
      <c r="DJH12076" s="18" t="s">
        <v>648</v>
      </c>
      <c r="DJI12076" s="18" t="s">
        <v>648</v>
      </c>
      <c r="DJJ12076" s="18" t="s">
        <v>648</v>
      </c>
      <c r="DJK12076" s="18" t="s">
        <v>648</v>
      </c>
      <c r="DJL12076" s="18" t="s">
        <v>648</v>
      </c>
      <c r="DJM12076" s="18" t="s">
        <v>648</v>
      </c>
      <c r="DJN12076" s="18" t="s">
        <v>648</v>
      </c>
      <c r="DJO12076" s="18" t="s">
        <v>648</v>
      </c>
      <c r="DJP12076" s="18" t="s">
        <v>648</v>
      </c>
      <c r="DJQ12076" s="18" t="s">
        <v>648</v>
      </c>
      <c r="DJR12076" s="18" t="s">
        <v>648</v>
      </c>
      <c r="DJS12076" s="18" t="s">
        <v>648</v>
      </c>
      <c r="DJT12076" s="18" t="s">
        <v>648</v>
      </c>
      <c r="DJU12076" s="18" t="s">
        <v>648</v>
      </c>
      <c r="DJV12076" s="18" t="s">
        <v>648</v>
      </c>
      <c r="DJW12076" s="18" t="s">
        <v>648</v>
      </c>
      <c r="DJX12076" s="18" t="s">
        <v>648</v>
      </c>
      <c r="DJY12076" s="18" t="s">
        <v>648</v>
      </c>
      <c r="DJZ12076" s="18" t="s">
        <v>648</v>
      </c>
      <c r="DKA12076" s="18" t="s">
        <v>648</v>
      </c>
      <c r="DKB12076" s="18" t="s">
        <v>648</v>
      </c>
      <c r="DKC12076" s="18" t="s">
        <v>648</v>
      </c>
      <c r="DKD12076" s="18" t="s">
        <v>648</v>
      </c>
      <c r="DKE12076" s="18" t="s">
        <v>648</v>
      </c>
      <c r="DKF12076" s="18" t="s">
        <v>648</v>
      </c>
      <c r="DKG12076" s="18" t="s">
        <v>648</v>
      </c>
      <c r="DKH12076" s="18" t="s">
        <v>648</v>
      </c>
      <c r="DKI12076" s="18" t="s">
        <v>648</v>
      </c>
      <c r="DKJ12076" s="18" t="s">
        <v>648</v>
      </c>
      <c r="DKK12076" s="18" t="s">
        <v>648</v>
      </c>
      <c r="DKL12076" s="18" t="s">
        <v>648</v>
      </c>
      <c r="DKM12076" s="18" t="s">
        <v>648</v>
      </c>
      <c r="DKN12076" s="18" t="s">
        <v>648</v>
      </c>
      <c r="DKO12076" s="18" t="s">
        <v>648</v>
      </c>
      <c r="DKP12076" s="18" t="s">
        <v>648</v>
      </c>
      <c r="DKQ12076" s="18" t="s">
        <v>648</v>
      </c>
      <c r="DKR12076" s="18" t="s">
        <v>648</v>
      </c>
      <c r="DKS12076" s="18" t="s">
        <v>648</v>
      </c>
      <c r="DKT12076" s="18" t="s">
        <v>648</v>
      </c>
      <c r="DKU12076" s="18" t="s">
        <v>648</v>
      </c>
      <c r="DKV12076" s="18" t="s">
        <v>648</v>
      </c>
      <c r="DKW12076" s="18" t="s">
        <v>648</v>
      </c>
      <c r="DKX12076" s="18" t="s">
        <v>648</v>
      </c>
      <c r="DKY12076" s="18" t="s">
        <v>648</v>
      </c>
      <c r="DKZ12076" s="18" t="s">
        <v>648</v>
      </c>
      <c r="DLA12076" s="18" t="s">
        <v>648</v>
      </c>
      <c r="DLB12076" s="18" t="s">
        <v>648</v>
      </c>
      <c r="DLC12076" s="18" t="s">
        <v>648</v>
      </c>
      <c r="DLD12076" s="18" t="s">
        <v>648</v>
      </c>
      <c r="DLE12076" s="18" t="s">
        <v>648</v>
      </c>
      <c r="DLF12076" s="18" t="s">
        <v>648</v>
      </c>
      <c r="DLG12076" s="18" t="s">
        <v>648</v>
      </c>
      <c r="DLH12076" s="18" t="s">
        <v>648</v>
      </c>
      <c r="DLI12076" s="18" t="s">
        <v>648</v>
      </c>
      <c r="DLJ12076" s="18" t="s">
        <v>648</v>
      </c>
      <c r="DLK12076" s="18" t="s">
        <v>648</v>
      </c>
      <c r="DLL12076" s="18" t="s">
        <v>648</v>
      </c>
      <c r="DLM12076" s="18" t="s">
        <v>648</v>
      </c>
      <c r="DLN12076" s="18" t="s">
        <v>648</v>
      </c>
      <c r="DLO12076" s="18" t="s">
        <v>648</v>
      </c>
      <c r="DLP12076" s="18" t="s">
        <v>648</v>
      </c>
      <c r="DLQ12076" s="18" t="s">
        <v>648</v>
      </c>
      <c r="DLR12076" s="18" t="s">
        <v>648</v>
      </c>
      <c r="DLS12076" s="18" t="s">
        <v>648</v>
      </c>
      <c r="DLT12076" s="18" t="s">
        <v>648</v>
      </c>
      <c r="DLU12076" s="18" t="s">
        <v>648</v>
      </c>
      <c r="DLV12076" s="18" t="s">
        <v>648</v>
      </c>
      <c r="DLW12076" s="18" t="s">
        <v>648</v>
      </c>
      <c r="DLX12076" s="18" t="s">
        <v>648</v>
      </c>
      <c r="DLY12076" s="18" t="s">
        <v>648</v>
      </c>
      <c r="DLZ12076" s="18" t="s">
        <v>648</v>
      </c>
      <c r="DMA12076" s="18" t="s">
        <v>648</v>
      </c>
      <c r="DMB12076" s="18" t="s">
        <v>648</v>
      </c>
      <c r="DMC12076" s="18" t="s">
        <v>648</v>
      </c>
      <c r="DMD12076" s="18" t="s">
        <v>648</v>
      </c>
      <c r="DME12076" s="18" t="s">
        <v>648</v>
      </c>
      <c r="DMF12076" s="18" t="s">
        <v>648</v>
      </c>
      <c r="DMG12076" s="18" t="s">
        <v>648</v>
      </c>
      <c r="DMH12076" s="18" t="s">
        <v>648</v>
      </c>
      <c r="DMI12076" s="18" t="s">
        <v>648</v>
      </c>
      <c r="DMJ12076" s="18" t="s">
        <v>648</v>
      </c>
      <c r="DMK12076" s="18" t="s">
        <v>648</v>
      </c>
      <c r="DML12076" s="18" t="s">
        <v>648</v>
      </c>
      <c r="DMM12076" s="18" t="s">
        <v>648</v>
      </c>
      <c r="DMN12076" s="18" t="s">
        <v>648</v>
      </c>
      <c r="DMO12076" s="18" t="s">
        <v>648</v>
      </c>
      <c r="DMP12076" s="18" t="s">
        <v>648</v>
      </c>
      <c r="DMQ12076" s="18" t="s">
        <v>648</v>
      </c>
      <c r="DMR12076" s="18" t="s">
        <v>648</v>
      </c>
      <c r="DMS12076" s="18" t="s">
        <v>648</v>
      </c>
      <c r="DMT12076" s="18" t="s">
        <v>648</v>
      </c>
      <c r="DMU12076" s="18" t="s">
        <v>648</v>
      </c>
      <c r="DMV12076" s="18" t="s">
        <v>648</v>
      </c>
      <c r="DMW12076" s="18" t="s">
        <v>648</v>
      </c>
      <c r="DMX12076" s="18" t="s">
        <v>648</v>
      </c>
      <c r="DMY12076" s="18" t="s">
        <v>648</v>
      </c>
      <c r="DMZ12076" s="18" t="s">
        <v>648</v>
      </c>
      <c r="DNA12076" s="18" t="s">
        <v>648</v>
      </c>
      <c r="DNB12076" s="18" t="s">
        <v>648</v>
      </c>
      <c r="DNC12076" s="18" t="s">
        <v>648</v>
      </c>
      <c r="DND12076" s="18" t="s">
        <v>648</v>
      </c>
      <c r="DNE12076" s="18" t="s">
        <v>648</v>
      </c>
      <c r="DNF12076" s="18" t="s">
        <v>648</v>
      </c>
      <c r="DNG12076" s="18" t="s">
        <v>648</v>
      </c>
      <c r="DNH12076" s="18" t="s">
        <v>648</v>
      </c>
      <c r="DNI12076" s="18" t="s">
        <v>648</v>
      </c>
      <c r="DNJ12076" s="18" t="s">
        <v>648</v>
      </c>
      <c r="DNK12076" s="18" t="s">
        <v>648</v>
      </c>
      <c r="DNL12076" s="18" t="s">
        <v>648</v>
      </c>
      <c r="DNM12076" s="18" t="s">
        <v>648</v>
      </c>
      <c r="DNN12076" s="18" t="s">
        <v>648</v>
      </c>
      <c r="DNO12076" s="18" t="s">
        <v>648</v>
      </c>
      <c r="DNP12076" s="18" t="s">
        <v>648</v>
      </c>
      <c r="DNQ12076" s="18" t="s">
        <v>648</v>
      </c>
      <c r="DNR12076" s="18" t="s">
        <v>648</v>
      </c>
      <c r="DNS12076" s="18" t="s">
        <v>648</v>
      </c>
      <c r="DNT12076" s="18" t="s">
        <v>648</v>
      </c>
      <c r="DNU12076" s="18" t="s">
        <v>648</v>
      </c>
      <c r="DNV12076" s="18" t="s">
        <v>648</v>
      </c>
      <c r="DNW12076" s="18" t="s">
        <v>648</v>
      </c>
      <c r="DNX12076" s="18" t="s">
        <v>648</v>
      </c>
      <c r="DNY12076" s="18" t="s">
        <v>648</v>
      </c>
      <c r="DNZ12076" s="18" t="s">
        <v>648</v>
      </c>
      <c r="DOA12076" s="18" t="s">
        <v>648</v>
      </c>
      <c r="DOB12076" s="18" t="s">
        <v>648</v>
      </c>
      <c r="DOC12076" s="18" t="s">
        <v>648</v>
      </c>
      <c r="DOD12076" s="18" t="s">
        <v>648</v>
      </c>
      <c r="DOE12076" s="18" t="s">
        <v>648</v>
      </c>
      <c r="DOF12076" s="18" t="s">
        <v>648</v>
      </c>
      <c r="DOG12076" s="18" t="s">
        <v>648</v>
      </c>
      <c r="DOH12076" s="18" t="s">
        <v>648</v>
      </c>
      <c r="DOI12076" s="18" t="s">
        <v>648</v>
      </c>
      <c r="DOJ12076" s="18" t="s">
        <v>648</v>
      </c>
      <c r="DOK12076" s="18" t="s">
        <v>648</v>
      </c>
      <c r="DOL12076" s="18" t="s">
        <v>648</v>
      </c>
      <c r="DOM12076" s="18" t="s">
        <v>648</v>
      </c>
      <c r="DON12076" s="18" t="s">
        <v>648</v>
      </c>
      <c r="DOO12076" s="18" t="s">
        <v>648</v>
      </c>
      <c r="DOP12076" s="18" t="s">
        <v>648</v>
      </c>
      <c r="DOQ12076" s="18" t="s">
        <v>648</v>
      </c>
      <c r="DOR12076" s="18" t="s">
        <v>648</v>
      </c>
      <c r="DOS12076" s="18" t="s">
        <v>648</v>
      </c>
      <c r="DOT12076" s="18" t="s">
        <v>648</v>
      </c>
      <c r="DOU12076" s="18" t="s">
        <v>648</v>
      </c>
      <c r="DOV12076" s="18" t="s">
        <v>648</v>
      </c>
      <c r="DOW12076" s="18" t="s">
        <v>648</v>
      </c>
      <c r="DOX12076" s="18" t="s">
        <v>648</v>
      </c>
      <c r="DOY12076" s="18" t="s">
        <v>648</v>
      </c>
      <c r="DOZ12076" s="18" t="s">
        <v>648</v>
      </c>
      <c r="DPA12076" s="18" t="s">
        <v>648</v>
      </c>
      <c r="DPB12076" s="18" t="s">
        <v>648</v>
      </c>
      <c r="DPC12076" s="18" t="s">
        <v>648</v>
      </c>
      <c r="DPD12076" s="18" t="s">
        <v>648</v>
      </c>
      <c r="DPE12076" s="18" t="s">
        <v>648</v>
      </c>
      <c r="DPF12076" s="18" t="s">
        <v>648</v>
      </c>
      <c r="DPG12076" s="18" t="s">
        <v>648</v>
      </c>
      <c r="DPH12076" s="18" t="s">
        <v>648</v>
      </c>
      <c r="DPI12076" s="18" t="s">
        <v>648</v>
      </c>
      <c r="DPJ12076" s="18" t="s">
        <v>648</v>
      </c>
      <c r="DPK12076" s="18" t="s">
        <v>648</v>
      </c>
      <c r="DPL12076" s="18" t="s">
        <v>648</v>
      </c>
      <c r="DPM12076" s="18" t="s">
        <v>648</v>
      </c>
      <c r="DPN12076" s="18" t="s">
        <v>648</v>
      </c>
      <c r="DPO12076" s="18" t="s">
        <v>648</v>
      </c>
      <c r="DPP12076" s="18" t="s">
        <v>648</v>
      </c>
      <c r="DPQ12076" s="18" t="s">
        <v>648</v>
      </c>
      <c r="DPR12076" s="18" t="s">
        <v>648</v>
      </c>
      <c r="DPS12076" s="18" t="s">
        <v>648</v>
      </c>
      <c r="DPT12076" s="18" t="s">
        <v>648</v>
      </c>
      <c r="DPU12076" s="18" t="s">
        <v>648</v>
      </c>
      <c r="DPV12076" s="18" t="s">
        <v>648</v>
      </c>
      <c r="DPW12076" s="18" t="s">
        <v>648</v>
      </c>
      <c r="DPX12076" s="18" t="s">
        <v>648</v>
      </c>
      <c r="DPY12076" s="18" t="s">
        <v>648</v>
      </c>
      <c r="DPZ12076" s="18" t="s">
        <v>648</v>
      </c>
      <c r="DQA12076" s="18" t="s">
        <v>648</v>
      </c>
      <c r="DQB12076" s="18" t="s">
        <v>648</v>
      </c>
      <c r="DQC12076" s="18" t="s">
        <v>648</v>
      </c>
      <c r="DQD12076" s="18" t="s">
        <v>648</v>
      </c>
      <c r="DQE12076" s="18" t="s">
        <v>648</v>
      </c>
      <c r="DQF12076" s="18" t="s">
        <v>648</v>
      </c>
      <c r="DQG12076" s="18" t="s">
        <v>648</v>
      </c>
      <c r="DQH12076" s="18" t="s">
        <v>648</v>
      </c>
      <c r="DQI12076" s="18" t="s">
        <v>648</v>
      </c>
      <c r="DQJ12076" s="18" t="s">
        <v>648</v>
      </c>
      <c r="DQK12076" s="18" t="s">
        <v>648</v>
      </c>
      <c r="DQL12076" s="18" t="s">
        <v>648</v>
      </c>
      <c r="DQM12076" s="18" t="s">
        <v>648</v>
      </c>
      <c r="DQN12076" s="18" t="s">
        <v>648</v>
      </c>
      <c r="DQO12076" s="18" t="s">
        <v>648</v>
      </c>
      <c r="DQP12076" s="18" t="s">
        <v>648</v>
      </c>
      <c r="DQQ12076" s="18" t="s">
        <v>648</v>
      </c>
      <c r="DQR12076" s="18" t="s">
        <v>648</v>
      </c>
      <c r="DQS12076" s="18" t="s">
        <v>648</v>
      </c>
      <c r="DQT12076" s="18" t="s">
        <v>648</v>
      </c>
      <c r="DQU12076" s="18" t="s">
        <v>648</v>
      </c>
      <c r="DQV12076" s="18" t="s">
        <v>648</v>
      </c>
      <c r="DQW12076" s="18" t="s">
        <v>648</v>
      </c>
      <c r="DQX12076" s="18" t="s">
        <v>648</v>
      </c>
      <c r="DQY12076" s="18" t="s">
        <v>648</v>
      </c>
      <c r="DQZ12076" s="18" t="s">
        <v>648</v>
      </c>
      <c r="DRA12076" s="18" t="s">
        <v>648</v>
      </c>
      <c r="DRB12076" s="18" t="s">
        <v>648</v>
      </c>
      <c r="DRC12076" s="18" t="s">
        <v>648</v>
      </c>
      <c r="DRD12076" s="18" t="s">
        <v>648</v>
      </c>
      <c r="DRE12076" s="18" t="s">
        <v>648</v>
      </c>
      <c r="DRF12076" s="18" t="s">
        <v>648</v>
      </c>
      <c r="DRG12076" s="18" t="s">
        <v>648</v>
      </c>
      <c r="DRH12076" s="18" t="s">
        <v>648</v>
      </c>
      <c r="DRI12076" s="18" t="s">
        <v>648</v>
      </c>
      <c r="DRJ12076" s="18" t="s">
        <v>648</v>
      </c>
      <c r="DRK12076" s="18" t="s">
        <v>648</v>
      </c>
      <c r="DRL12076" s="18" t="s">
        <v>648</v>
      </c>
      <c r="DRM12076" s="18" t="s">
        <v>648</v>
      </c>
      <c r="DRN12076" s="18" t="s">
        <v>648</v>
      </c>
      <c r="DRO12076" s="18" t="s">
        <v>648</v>
      </c>
      <c r="DRP12076" s="18" t="s">
        <v>648</v>
      </c>
      <c r="DRQ12076" s="18" t="s">
        <v>648</v>
      </c>
      <c r="DRR12076" s="18" t="s">
        <v>648</v>
      </c>
      <c r="DRS12076" s="18" t="s">
        <v>648</v>
      </c>
      <c r="DRT12076" s="18" t="s">
        <v>648</v>
      </c>
      <c r="DRU12076" s="18" t="s">
        <v>648</v>
      </c>
      <c r="DRV12076" s="18" t="s">
        <v>648</v>
      </c>
      <c r="DRW12076" s="18" t="s">
        <v>648</v>
      </c>
      <c r="DRX12076" s="18" t="s">
        <v>648</v>
      </c>
      <c r="DRY12076" s="18" t="s">
        <v>648</v>
      </c>
      <c r="DRZ12076" s="18" t="s">
        <v>648</v>
      </c>
      <c r="DSA12076" s="18" t="s">
        <v>648</v>
      </c>
      <c r="DSB12076" s="18" t="s">
        <v>648</v>
      </c>
      <c r="DSC12076" s="18" t="s">
        <v>648</v>
      </c>
      <c r="DSD12076" s="18" t="s">
        <v>648</v>
      </c>
      <c r="DSE12076" s="18" t="s">
        <v>648</v>
      </c>
      <c r="DSF12076" s="18" t="s">
        <v>648</v>
      </c>
      <c r="DSG12076" s="18" t="s">
        <v>648</v>
      </c>
      <c r="DSH12076" s="18" t="s">
        <v>648</v>
      </c>
      <c r="DSI12076" s="18" t="s">
        <v>648</v>
      </c>
      <c r="DSJ12076" s="18" t="s">
        <v>648</v>
      </c>
      <c r="DSK12076" s="18" t="s">
        <v>648</v>
      </c>
      <c r="DSL12076" s="18" t="s">
        <v>648</v>
      </c>
      <c r="DSM12076" s="18" t="s">
        <v>648</v>
      </c>
      <c r="DSN12076" s="18" t="s">
        <v>648</v>
      </c>
      <c r="DSO12076" s="18" t="s">
        <v>648</v>
      </c>
      <c r="DSP12076" s="18" t="s">
        <v>648</v>
      </c>
      <c r="DSQ12076" s="18" t="s">
        <v>648</v>
      </c>
      <c r="DSR12076" s="18" t="s">
        <v>648</v>
      </c>
      <c r="DSS12076" s="18" t="s">
        <v>648</v>
      </c>
      <c r="DST12076" s="18" t="s">
        <v>648</v>
      </c>
      <c r="DSU12076" s="18" t="s">
        <v>648</v>
      </c>
      <c r="DSV12076" s="18" t="s">
        <v>648</v>
      </c>
      <c r="DSW12076" s="18" t="s">
        <v>648</v>
      </c>
      <c r="DSX12076" s="18" t="s">
        <v>648</v>
      </c>
      <c r="DSY12076" s="18" t="s">
        <v>648</v>
      </c>
      <c r="DSZ12076" s="18" t="s">
        <v>648</v>
      </c>
      <c r="DTA12076" s="18" t="s">
        <v>648</v>
      </c>
      <c r="DTB12076" s="18" t="s">
        <v>648</v>
      </c>
      <c r="DTC12076" s="18" t="s">
        <v>648</v>
      </c>
      <c r="DTD12076" s="18" t="s">
        <v>648</v>
      </c>
      <c r="DTE12076" s="18" t="s">
        <v>648</v>
      </c>
      <c r="DTF12076" s="18" t="s">
        <v>648</v>
      </c>
      <c r="DTG12076" s="18" t="s">
        <v>648</v>
      </c>
      <c r="DTH12076" s="18" t="s">
        <v>648</v>
      </c>
      <c r="DTI12076" s="18" t="s">
        <v>648</v>
      </c>
      <c r="DTJ12076" s="18" t="s">
        <v>648</v>
      </c>
      <c r="DTK12076" s="18" t="s">
        <v>648</v>
      </c>
      <c r="DTL12076" s="18" t="s">
        <v>648</v>
      </c>
      <c r="DTM12076" s="18" t="s">
        <v>648</v>
      </c>
      <c r="DTN12076" s="18" t="s">
        <v>648</v>
      </c>
      <c r="DTO12076" s="18" t="s">
        <v>648</v>
      </c>
      <c r="DTP12076" s="18" t="s">
        <v>648</v>
      </c>
      <c r="DTQ12076" s="18" t="s">
        <v>648</v>
      </c>
      <c r="DTR12076" s="18" t="s">
        <v>648</v>
      </c>
      <c r="DTS12076" s="18" t="s">
        <v>648</v>
      </c>
      <c r="DTT12076" s="18" t="s">
        <v>648</v>
      </c>
      <c r="DTU12076" s="18" t="s">
        <v>648</v>
      </c>
      <c r="DTV12076" s="18" t="s">
        <v>648</v>
      </c>
      <c r="DTW12076" s="18" t="s">
        <v>648</v>
      </c>
      <c r="DTX12076" s="18" t="s">
        <v>648</v>
      </c>
      <c r="DTY12076" s="18" t="s">
        <v>648</v>
      </c>
      <c r="DTZ12076" s="18" t="s">
        <v>648</v>
      </c>
      <c r="DUA12076" s="18" t="s">
        <v>648</v>
      </c>
      <c r="DUB12076" s="18" t="s">
        <v>648</v>
      </c>
      <c r="DUC12076" s="18" t="s">
        <v>648</v>
      </c>
      <c r="DUD12076" s="18" t="s">
        <v>648</v>
      </c>
      <c r="DUE12076" s="18" t="s">
        <v>648</v>
      </c>
      <c r="DUF12076" s="18" t="s">
        <v>648</v>
      </c>
      <c r="DUG12076" s="18" t="s">
        <v>648</v>
      </c>
      <c r="DUH12076" s="18" t="s">
        <v>648</v>
      </c>
      <c r="DUI12076" s="18" t="s">
        <v>648</v>
      </c>
      <c r="DUJ12076" s="18" t="s">
        <v>648</v>
      </c>
      <c r="DUK12076" s="18" t="s">
        <v>648</v>
      </c>
      <c r="DUL12076" s="18" t="s">
        <v>648</v>
      </c>
      <c r="DUM12076" s="18" t="s">
        <v>648</v>
      </c>
      <c r="DUN12076" s="18" t="s">
        <v>648</v>
      </c>
      <c r="DUO12076" s="18" t="s">
        <v>648</v>
      </c>
      <c r="DUP12076" s="18" t="s">
        <v>648</v>
      </c>
      <c r="DUQ12076" s="18" t="s">
        <v>648</v>
      </c>
      <c r="DUR12076" s="18" t="s">
        <v>648</v>
      </c>
      <c r="DUS12076" s="18" t="s">
        <v>648</v>
      </c>
      <c r="DUT12076" s="18" t="s">
        <v>648</v>
      </c>
      <c r="DUU12076" s="18" t="s">
        <v>648</v>
      </c>
      <c r="DUV12076" s="18" t="s">
        <v>648</v>
      </c>
      <c r="DUW12076" s="18" t="s">
        <v>648</v>
      </c>
      <c r="DUX12076" s="18" t="s">
        <v>648</v>
      </c>
      <c r="DUY12076" s="18" t="s">
        <v>648</v>
      </c>
      <c r="DUZ12076" s="18" t="s">
        <v>648</v>
      </c>
      <c r="DVA12076" s="18" t="s">
        <v>648</v>
      </c>
      <c r="DVB12076" s="18" t="s">
        <v>648</v>
      </c>
      <c r="DVC12076" s="18" t="s">
        <v>648</v>
      </c>
      <c r="DVD12076" s="18" t="s">
        <v>648</v>
      </c>
      <c r="DVE12076" s="18" t="s">
        <v>648</v>
      </c>
      <c r="DVF12076" s="18" t="s">
        <v>648</v>
      </c>
      <c r="DVG12076" s="18" t="s">
        <v>648</v>
      </c>
      <c r="DVH12076" s="18" t="s">
        <v>648</v>
      </c>
      <c r="DVI12076" s="18" t="s">
        <v>648</v>
      </c>
      <c r="DVJ12076" s="18" t="s">
        <v>648</v>
      </c>
      <c r="DVK12076" s="18" t="s">
        <v>648</v>
      </c>
      <c r="DVL12076" s="18" t="s">
        <v>648</v>
      </c>
      <c r="DVM12076" s="18" t="s">
        <v>648</v>
      </c>
      <c r="DVN12076" s="18" t="s">
        <v>648</v>
      </c>
      <c r="DVO12076" s="18" t="s">
        <v>648</v>
      </c>
      <c r="DVP12076" s="18" t="s">
        <v>648</v>
      </c>
      <c r="DVQ12076" s="18" t="s">
        <v>648</v>
      </c>
      <c r="DVR12076" s="18" t="s">
        <v>648</v>
      </c>
      <c r="DVS12076" s="18" t="s">
        <v>648</v>
      </c>
      <c r="DVT12076" s="18" t="s">
        <v>648</v>
      </c>
      <c r="DVU12076" s="18" t="s">
        <v>648</v>
      </c>
      <c r="DVV12076" s="18" t="s">
        <v>648</v>
      </c>
      <c r="DVW12076" s="18" t="s">
        <v>648</v>
      </c>
      <c r="DVX12076" s="18" t="s">
        <v>648</v>
      </c>
      <c r="DVY12076" s="18" t="s">
        <v>648</v>
      </c>
      <c r="DVZ12076" s="18" t="s">
        <v>648</v>
      </c>
      <c r="DWA12076" s="18" t="s">
        <v>648</v>
      </c>
      <c r="DWB12076" s="18" t="s">
        <v>648</v>
      </c>
      <c r="DWC12076" s="18" t="s">
        <v>648</v>
      </c>
      <c r="DWD12076" s="18" t="s">
        <v>648</v>
      </c>
      <c r="DWE12076" s="18" t="s">
        <v>648</v>
      </c>
      <c r="DWF12076" s="18" t="s">
        <v>648</v>
      </c>
      <c r="DWG12076" s="18" t="s">
        <v>648</v>
      </c>
      <c r="DWH12076" s="18" t="s">
        <v>648</v>
      </c>
      <c r="DWI12076" s="18" t="s">
        <v>648</v>
      </c>
      <c r="DWJ12076" s="18" t="s">
        <v>648</v>
      </c>
      <c r="DWK12076" s="18" t="s">
        <v>648</v>
      </c>
      <c r="DWL12076" s="18" t="s">
        <v>648</v>
      </c>
      <c r="DWM12076" s="18" t="s">
        <v>648</v>
      </c>
      <c r="DWN12076" s="18" t="s">
        <v>648</v>
      </c>
      <c r="DWO12076" s="18" t="s">
        <v>648</v>
      </c>
      <c r="DWP12076" s="18" t="s">
        <v>648</v>
      </c>
      <c r="DWQ12076" s="18" t="s">
        <v>648</v>
      </c>
      <c r="DWR12076" s="18" t="s">
        <v>648</v>
      </c>
      <c r="DWS12076" s="18" t="s">
        <v>648</v>
      </c>
      <c r="DWT12076" s="18" t="s">
        <v>648</v>
      </c>
      <c r="DWU12076" s="18" t="s">
        <v>648</v>
      </c>
      <c r="DWV12076" s="18" t="s">
        <v>648</v>
      </c>
      <c r="DWW12076" s="18" t="s">
        <v>648</v>
      </c>
      <c r="DWX12076" s="18" t="s">
        <v>648</v>
      </c>
      <c r="DWY12076" s="18" t="s">
        <v>648</v>
      </c>
      <c r="DWZ12076" s="18" t="s">
        <v>648</v>
      </c>
      <c r="DXA12076" s="18" t="s">
        <v>648</v>
      </c>
      <c r="DXB12076" s="18" t="s">
        <v>648</v>
      </c>
      <c r="DXC12076" s="18" t="s">
        <v>648</v>
      </c>
      <c r="DXD12076" s="18" t="s">
        <v>648</v>
      </c>
      <c r="DXE12076" s="18" t="s">
        <v>648</v>
      </c>
      <c r="DXF12076" s="18" t="s">
        <v>648</v>
      </c>
      <c r="DXG12076" s="18" t="s">
        <v>648</v>
      </c>
      <c r="DXH12076" s="18" t="s">
        <v>648</v>
      </c>
      <c r="DXI12076" s="18" t="s">
        <v>648</v>
      </c>
      <c r="DXJ12076" s="18" t="s">
        <v>648</v>
      </c>
      <c r="DXK12076" s="18" t="s">
        <v>648</v>
      </c>
      <c r="DXL12076" s="18" t="s">
        <v>648</v>
      </c>
      <c r="DXM12076" s="18" t="s">
        <v>648</v>
      </c>
      <c r="DXN12076" s="18" t="s">
        <v>648</v>
      </c>
      <c r="DXO12076" s="18" t="s">
        <v>648</v>
      </c>
      <c r="DXP12076" s="18" t="s">
        <v>648</v>
      </c>
      <c r="DXQ12076" s="18" t="s">
        <v>648</v>
      </c>
      <c r="DXR12076" s="18" t="s">
        <v>648</v>
      </c>
      <c r="DXS12076" s="18" t="s">
        <v>648</v>
      </c>
      <c r="DXT12076" s="18" t="s">
        <v>648</v>
      </c>
      <c r="DXU12076" s="18" t="s">
        <v>648</v>
      </c>
      <c r="DXV12076" s="18" t="s">
        <v>648</v>
      </c>
      <c r="DXW12076" s="18" t="s">
        <v>648</v>
      </c>
      <c r="DXX12076" s="18" t="s">
        <v>648</v>
      </c>
      <c r="DXY12076" s="18" t="s">
        <v>648</v>
      </c>
      <c r="DXZ12076" s="18" t="s">
        <v>648</v>
      </c>
      <c r="DYA12076" s="18" t="s">
        <v>648</v>
      </c>
      <c r="DYB12076" s="18" t="s">
        <v>648</v>
      </c>
      <c r="DYC12076" s="18" t="s">
        <v>648</v>
      </c>
      <c r="DYD12076" s="18" t="s">
        <v>648</v>
      </c>
      <c r="DYE12076" s="18" t="s">
        <v>648</v>
      </c>
      <c r="DYF12076" s="18" t="s">
        <v>648</v>
      </c>
      <c r="DYG12076" s="18" t="s">
        <v>648</v>
      </c>
      <c r="DYH12076" s="18" t="s">
        <v>648</v>
      </c>
      <c r="DYI12076" s="18" t="s">
        <v>648</v>
      </c>
      <c r="DYJ12076" s="18" t="s">
        <v>648</v>
      </c>
      <c r="DYK12076" s="18" t="s">
        <v>648</v>
      </c>
      <c r="DYL12076" s="18" t="s">
        <v>648</v>
      </c>
      <c r="DYM12076" s="18" t="s">
        <v>648</v>
      </c>
      <c r="DYN12076" s="18" t="s">
        <v>648</v>
      </c>
      <c r="DYO12076" s="18" t="s">
        <v>648</v>
      </c>
      <c r="DYP12076" s="18" t="s">
        <v>648</v>
      </c>
      <c r="DYQ12076" s="18" t="s">
        <v>648</v>
      </c>
      <c r="DYR12076" s="18" t="s">
        <v>648</v>
      </c>
      <c r="DYS12076" s="18" t="s">
        <v>648</v>
      </c>
      <c r="DYT12076" s="18" t="s">
        <v>648</v>
      </c>
      <c r="DYU12076" s="18" t="s">
        <v>648</v>
      </c>
      <c r="DYV12076" s="18" t="s">
        <v>648</v>
      </c>
      <c r="DYW12076" s="18" t="s">
        <v>648</v>
      </c>
      <c r="DYX12076" s="18" t="s">
        <v>648</v>
      </c>
      <c r="DYY12076" s="18" t="s">
        <v>648</v>
      </c>
      <c r="DYZ12076" s="18" t="s">
        <v>648</v>
      </c>
      <c r="DZA12076" s="18" t="s">
        <v>648</v>
      </c>
      <c r="DZB12076" s="18" t="s">
        <v>648</v>
      </c>
      <c r="DZC12076" s="18" t="s">
        <v>648</v>
      </c>
      <c r="DZD12076" s="18" t="s">
        <v>648</v>
      </c>
      <c r="DZE12076" s="18" t="s">
        <v>648</v>
      </c>
      <c r="DZF12076" s="18" t="s">
        <v>648</v>
      </c>
      <c r="DZG12076" s="18" t="s">
        <v>648</v>
      </c>
      <c r="DZH12076" s="18" t="s">
        <v>648</v>
      </c>
      <c r="DZI12076" s="18" t="s">
        <v>648</v>
      </c>
      <c r="DZJ12076" s="18" t="s">
        <v>648</v>
      </c>
      <c r="DZK12076" s="18" t="s">
        <v>648</v>
      </c>
      <c r="DZL12076" s="18" t="s">
        <v>648</v>
      </c>
      <c r="DZM12076" s="18" t="s">
        <v>648</v>
      </c>
      <c r="DZN12076" s="18" t="s">
        <v>648</v>
      </c>
      <c r="DZO12076" s="18" t="s">
        <v>648</v>
      </c>
      <c r="DZP12076" s="18" t="s">
        <v>648</v>
      </c>
      <c r="DZQ12076" s="18" t="s">
        <v>648</v>
      </c>
      <c r="DZR12076" s="18" t="s">
        <v>648</v>
      </c>
      <c r="DZS12076" s="18" t="s">
        <v>648</v>
      </c>
      <c r="DZT12076" s="18" t="s">
        <v>648</v>
      </c>
      <c r="DZU12076" s="18" t="s">
        <v>648</v>
      </c>
      <c r="DZV12076" s="18" t="s">
        <v>648</v>
      </c>
      <c r="DZW12076" s="18" t="s">
        <v>648</v>
      </c>
      <c r="DZX12076" s="18" t="s">
        <v>648</v>
      </c>
      <c r="DZY12076" s="18" t="s">
        <v>648</v>
      </c>
      <c r="DZZ12076" s="18" t="s">
        <v>648</v>
      </c>
      <c r="EAA12076" s="18" t="s">
        <v>648</v>
      </c>
      <c r="EAB12076" s="18" t="s">
        <v>648</v>
      </c>
      <c r="EAC12076" s="18" t="s">
        <v>648</v>
      </c>
      <c r="EAD12076" s="18" t="s">
        <v>648</v>
      </c>
      <c r="EAE12076" s="18" t="s">
        <v>648</v>
      </c>
      <c r="EAF12076" s="18" t="s">
        <v>648</v>
      </c>
      <c r="EAG12076" s="18" t="s">
        <v>648</v>
      </c>
      <c r="EAH12076" s="18" t="s">
        <v>648</v>
      </c>
      <c r="EAI12076" s="18" t="s">
        <v>648</v>
      </c>
      <c r="EAJ12076" s="18" t="s">
        <v>648</v>
      </c>
      <c r="EAK12076" s="18" t="s">
        <v>648</v>
      </c>
      <c r="EAL12076" s="18" t="s">
        <v>648</v>
      </c>
      <c r="EAM12076" s="18" t="s">
        <v>648</v>
      </c>
      <c r="EAN12076" s="18" t="s">
        <v>648</v>
      </c>
      <c r="EAO12076" s="18" t="s">
        <v>648</v>
      </c>
      <c r="EAP12076" s="18" t="s">
        <v>648</v>
      </c>
      <c r="EAQ12076" s="18" t="s">
        <v>648</v>
      </c>
      <c r="EAR12076" s="18" t="s">
        <v>648</v>
      </c>
      <c r="EAS12076" s="18" t="s">
        <v>648</v>
      </c>
      <c r="EAT12076" s="18" t="s">
        <v>648</v>
      </c>
      <c r="EAU12076" s="18" t="s">
        <v>648</v>
      </c>
      <c r="EAV12076" s="18" t="s">
        <v>648</v>
      </c>
      <c r="EAW12076" s="18" t="s">
        <v>648</v>
      </c>
      <c r="EAX12076" s="18" t="s">
        <v>648</v>
      </c>
      <c r="EAY12076" s="18" t="s">
        <v>648</v>
      </c>
      <c r="EAZ12076" s="18" t="s">
        <v>648</v>
      </c>
      <c r="EBA12076" s="18" t="s">
        <v>648</v>
      </c>
      <c r="EBB12076" s="18" t="s">
        <v>648</v>
      </c>
      <c r="EBC12076" s="18" t="s">
        <v>648</v>
      </c>
      <c r="EBD12076" s="18" t="s">
        <v>648</v>
      </c>
      <c r="EBE12076" s="18" t="s">
        <v>648</v>
      </c>
      <c r="EBF12076" s="18" t="s">
        <v>648</v>
      </c>
      <c r="EBG12076" s="18" t="s">
        <v>648</v>
      </c>
      <c r="EBH12076" s="18" t="s">
        <v>648</v>
      </c>
      <c r="EBI12076" s="18" t="s">
        <v>648</v>
      </c>
      <c r="EBJ12076" s="18" t="s">
        <v>648</v>
      </c>
      <c r="EBK12076" s="18" t="s">
        <v>648</v>
      </c>
      <c r="EBL12076" s="18" t="s">
        <v>648</v>
      </c>
      <c r="EBM12076" s="18" t="s">
        <v>648</v>
      </c>
      <c r="EBN12076" s="18" t="s">
        <v>648</v>
      </c>
      <c r="EBO12076" s="18" t="s">
        <v>648</v>
      </c>
      <c r="EBP12076" s="18" t="s">
        <v>648</v>
      </c>
      <c r="EBQ12076" s="18" t="s">
        <v>648</v>
      </c>
      <c r="EBR12076" s="18" t="s">
        <v>648</v>
      </c>
      <c r="EBS12076" s="18" t="s">
        <v>648</v>
      </c>
      <c r="EBT12076" s="18" t="s">
        <v>648</v>
      </c>
      <c r="EBU12076" s="18" t="s">
        <v>648</v>
      </c>
      <c r="EBV12076" s="18" t="s">
        <v>648</v>
      </c>
      <c r="EBW12076" s="18" t="s">
        <v>648</v>
      </c>
      <c r="EBX12076" s="18" t="s">
        <v>648</v>
      </c>
      <c r="EBY12076" s="18" t="s">
        <v>648</v>
      </c>
      <c r="EBZ12076" s="18" t="s">
        <v>648</v>
      </c>
      <c r="ECA12076" s="18" t="s">
        <v>648</v>
      </c>
      <c r="ECB12076" s="18" t="s">
        <v>648</v>
      </c>
      <c r="ECC12076" s="18" t="s">
        <v>648</v>
      </c>
      <c r="ECD12076" s="18" t="s">
        <v>648</v>
      </c>
      <c r="ECE12076" s="18" t="s">
        <v>648</v>
      </c>
      <c r="ECF12076" s="18" t="s">
        <v>648</v>
      </c>
      <c r="ECG12076" s="18" t="s">
        <v>648</v>
      </c>
      <c r="ECH12076" s="18" t="s">
        <v>648</v>
      </c>
      <c r="ECI12076" s="18" t="s">
        <v>648</v>
      </c>
      <c r="ECJ12076" s="18" t="s">
        <v>648</v>
      </c>
      <c r="ECK12076" s="18" t="s">
        <v>648</v>
      </c>
      <c r="ECL12076" s="18" t="s">
        <v>648</v>
      </c>
      <c r="ECM12076" s="18" t="s">
        <v>648</v>
      </c>
      <c r="ECN12076" s="18" t="s">
        <v>648</v>
      </c>
      <c r="ECO12076" s="18" t="s">
        <v>648</v>
      </c>
      <c r="ECP12076" s="18" t="s">
        <v>648</v>
      </c>
      <c r="ECQ12076" s="18" t="s">
        <v>648</v>
      </c>
      <c r="ECR12076" s="18" t="s">
        <v>648</v>
      </c>
      <c r="ECS12076" s="18" t="s">
        <v>648</v>
      </c>
      <c r="ECT12076" s="18" t="s">
        <v>648</v>
      </c>
      <c r="ECU12076" s="18" t="s">
        <v>648</v>
      </c>
      <c r="ECV12076" s="18" t="s">
        <v>648</v>
      </c>
      <c r="ECW12076" s="18" t="s">
        <v>648</v>
      </c>
      <c r="ECX12076" s="18" t="s">
        <v>648</v>
      </c>
      <c r="ECY12076" s="18" t="s">
        <v>648</v>
      </c>
      <c r="ECZ12076" s="18" t="s">
        <v>648</v>
      </c>
      <c r="EDA12076" s="18" t="s">
        <v>648</v>
      </c>
      <c r="EDB12076" s="18" t="s">
        <v>648</v>
      </c>
      <c r="EDC12076" s="18" t="s">
        <v>648</v>
      </c>
      <c r="EDD12076" s="18" t="s">
        <v>648</v>
      </c>
      <c r="EDE12076" s="18" t="s">
        <v>648</v>
      </c>
      <c r="EDF12076" s="18" t="s">
        <v>648</v>
      </c>
      <c r="EDG12076" s="18" t="s">
        <v>648</v>
      </c>
      <c r="EDH12076" s="18" t="s">
        <v>648</v>
      </c>
      <c r="EDI12076" s="18" t="s">
        <v>648</v>
      </c>
      <c r="EDJ12076" s="18" t="s">
        <v>648</v>
      </c>
      <c r="EDK12076" s="18" t="s">
        <v>648</v>
      </c>
      <c r="EDL12076" s="18" t="s">
        <v>648</v>
      </c>
      <c r="EDM12076" s="18" t="s">
        <v>648</v>
      </c>
      <c r="EDN12076" s="18" t="s">
        <v>648</v>
      </c>
      <c r="EDO12076" s="18" t="s">
        <v>648</v>
      </c>
      <c r="EDP12076" s="18" t="s">
        <v>648</v>
      </c>
      <c r="EDQ12076" s="18" t="s">
        <v>648</v>
      </c>
      <c r="EDR12076" s="18" t="s">
        <v>648</v>
      </c>
      <c r="EDS12076" s="18" t="s">
        <v>648</v>
      </c>
      <c r="EDT12076" s="18" t="s">
        <v>648</v>
      </c>
      <c r="EDU12076" s="18" t="s">
        <v>648</v>
      </c>
      <c r="EDV12076" s="18" t="s">
        <v>648</v>
      </c>
      <c r="EDW12076" s="18" t="s">
        <v>648</v>
      </c>
      <c r="EDX12076" s="18" t="s">
        <v>648</v>
      </c>
      <c r="EDY12076" s="18" t="s">
        <v>648</v>
      </c>
      <c r="EDZ12076" s="18" t="s">
        <v>648</v>
      </c>
      <c r="EEA12076" s="18" t="s">
        <v>648</v>
      </c>
      <c r="EEB12076" s="18" t="s">
        <v>648</v>
      </c>
      <c r="EEC12076" s="18" t="s">
        <v>648</v>
      </c>
      <c r="EED12076" s="18" t="s">
        <v>648</v>
      </c>
      <c r="EEE12076" s="18" t="s">
        <v>648</v>
      </c>
      <c r="EEF12076" s="18" t="s">
        <v>648</v>
      </c>
      <c r="EEG12076" s="18" t="s">
        <v>648</v>
      </c>
      <c r="EEH12076" s="18" t="s">
        <v>648</v>
      </c>
      <c r="EEI12076" s="18" t="s">
        <v>648</v>
      </c>
      <c r="EEJ12076" s="18" t="s">
        <v>648</v>
      </c>
      <c r="EEK12076" s="18" t="s">
        <v>648</v>
      </c>
      <c r="EEL12076" s="18" t="s">
        <v>648</v>
      </c>
      <c r="EEM12076" s="18" t="s">
        <v>648</v>
      </c>
      <c r="EEN12076" s="18" t="s">
        <v>648</v>
      </c>
      <c r="EEO12076" s="18" t="s">
        <v>648</v>
      </c>
      <c r="EEP12076" s="18" t="s">
        <v>648</v>
      </c>
      <c r="EEQ12076" s="18" t="s">
        <v>648</v>
      </c>
      <c r="EER12076" s="18" t="s">
        <v>648</v>
      </c>
      <c r="EES12076" s="18" t="s">
        <v>648</v>
      </c>
      <c r="EET12076" s="18" t="s">
        <v>648</v>
      </c>
      <c r="EEU12076" s="18" t="s">
        <v>648</v>
      </c>
      <c r="EEV12076" s="18" t="s">
        <v>648</v>
      </c>
      <c r="EEW12076" s="18" t="s">
        <v>648</v>
      </c>
      <c r="EEX12076" s="18" t="s">
        <v>648</v>
      </c>
      <c r="EEY12076" s="18" t="s">
        <v>648</v>
      </c>
      <c r="EEZ12076" s="18" t="s">
        <v>648</v>
      </c>
      <c r="EFA12076" s="18" t="s">
        <v>648</v>
      </c>
      <c r="EFB12076" s="18" t="s">
        <v>648</v>
      </c>
      <c r="EFC12076" s="18" t="s">
        <v>648</v>
      </c>
      <c r="EFD12076" s="18" t="s">
        <v>648</v>
      </c>
      <c r="EFE12076" s="18" t="s">
        <v>648</v>
      </c>
      <c r="EFF12076" s="18" t="s">
        <v>648</v>
      </c>
      <c r="EFG12076" s="18" t="s">
        <v>648</v>
      </c>
      <c r="EFH12076" s="18" t="s">
        <v>648</v>
      </c>
      <c r="EFI12076" s="18" t="s">
        <v>648</v>
      </c>
      <c r="EFJ12076" s="18" t="s">
        <v>648</v>
      </c>
      <c r="EFK12076" s="18" t="s">
        <v>648</v>
      </c>
      <c r="EFL12076" s="18" t="s">
        <v>648</v>
      </c>
      <c r="EFM12076" s="18" t="s">
        <v>648</v>
      </c>
      <c r="EFN12076" s="18" t="s">
        <v>648</v>
      </c>
      <c r="EFO12076" s="18" t="s">
        <v>648</v>
      </c>
      <c r="EFP12076" s="18" t="s">
        <v>648</v>
      </c>
      <c r="EFQ12076" s="18" t="s">
        <v>648</v>
      </c>
      <c r="EFR12076" s="18" t="s">
        <v>648</v>
      </c>
      <c r="EFS12076" s="18" t="s">
        <v>648</v>
      </c>
      <c r="EFT12076" s="18" t="s">
        <v>648</v>
      </c>
      <c r="EFU12076" s="18" t="s">
        <v>648</v>
      </c>
      <c r="EFV12076" s="18" t="s">
        <v>648</v>
      </c>
      <c r="EFW12076" s="18" t="s">
        <v>648</v>
      </c>
      <c r="EFX12076" s="18" t="s">
        <v>648</v>
      </c>
      <c r="EFY12076" s="18" t="s">
        <v>648</v>
      </c>
      <c r="EFZ12076" s="18" t="s">
        <v>648</v>
      </c>
      <c r="EGA12076" s="18" t="s">
        <v>648</v>
      </c>
      <c r="EGB12076" s="18" t="s">
        <v>648</v>
      </c>
      <c r="EGC12076" s="18" t="s">
        <v>648</v>
      </c>
      <c r="EGD12076" s="18" t="s">
        <v>648</v>
      </c>
      <c r="EGE12076" s="18" t="s">
        <v>648</v>
      </c>
      <c r="EGF12076" s="18" t="s">
        <v>648</v>
      </c>
      <c r="EGG12076" s="18" t="s">
        <v>648</v>
      </c>
      <c r="EGH12076" s="18" t="s">
        <v>648</v>
      </c>
      <c r="EGI12076" s="18" t="s">
        <v>648</v>
      </c>
      <c r="EGJ12076" s="18" t="s">
        <v>648</v>
      </c>
      <c r="EGK12076" s="18" t="s">
        <v>648</v>
      </c>
      <c r="EGL12076" s="18" t="s">
        <v>648</v>
      </c>
      <c r="EGM12076" s="18" t="s">
        <v>648</v>
      </c>
      <c r="EGN12076" s="18" t="s">
        <v>648</v>
      </c>
      <c r="EGO12076" s="18" t="s">
        <v>648</v>
      </c>
      <c r="EGP12076" s="18" t="s">
        <v>648</v>
      </c>
      <c r="EGQ12076" s="18" t="s">
        <v>648</v>
      </c>
      <c r="EGR12076" s="18" t="s">
        <v>648</v>
      </c>
      <c r="EGS12076" s="18" t="s">
        <v>648</v>
      </c>
      <c r="EGT12076" s="18" t="s">
        <v>648</v>
      </c>
      <c r="EGU12076" s="18" t="s">
        <v>648</v>
      </c>
      <c r="EGV12076" s="18" t="s">
        <v>648</v>
      </c>
      <c r="EGW12076" s="18" t="s">
        <v>648</v>
      </c>
      <c r="EGX12076" s="18" t="s">
        <v>648</v>
      </c>
      <c r="EGY12076" s="18" t="s">
        <v>648</v>
      </c>
      <c r="EGZ12076" s="18" t="s">
        <v>648</v>
      </c>
      <c r="EHA12076" s="18" t="s">
        <v>648</v>
      </c>
      <c r="EHB12076" s="18" t="s">
        <v>648</v>
      </c>
      <c r="EHC12076" s="18" t="s">
        <v>648</v>
      </c>
      <c r="EHD12076" s="18" t="s">
        <v>648</v>
      </c>
      <c r="EHE12076" s="18" t="s">
        <v>648</v>
      </c>
      <c r="EHF12076" s="18" t="s">
        <v>648</v>
      </c>
      <c r="EHG12076" s="18" t="s">
        <v>648</v>
      </c>
      <c r="EHH12076" s="18" t="s">
        <v>648</v>
      </c>
      <c r="EHI12076" s="18" t="s">
        <v>648</v>
      </c>
      <c r="EHJ12076" s="18" t="s">
        <v>648</v>
      </c>
      <c r="EHK12076" s="18" t="s">
        <v>648</v>
      </c>
      <c r="EHL12076" s="18" t="s">
        <v>648</v>
      </c>
      <c r="EHM12076" s="18" t="s">
        <v>648</v>
      </c>
      <c r="EHN12076" s="18" t="s">
        <v>648</v>
      </c>
      <c r="EHO12076" s="18" t="s">
        <v>648</v>
      </c>
      <c r="EHP12076" s="18" t="s">
        <v>648</v>
      </c>
      <c r="EHQ12076" s="18" t="s">
        <v>648</v>
      </c>
      <c r="EHR12076" s="18" t="s">
        <v>648</v>
      </c>
      <c r="EHS12076" s="18" t="s">
        <v>648</v>
      </c>
      <c r="EHT12076" s="18" t="s">
        <v>648</v>
      </c>
      <c r="EHU12076" s="18" t="s">
        <v>648</v>
      </c>
      <c r="EHV12076" s="18" t="s">
        <v>648</v>
      </c>
      <c r="EHW12076" s="18" t="s">
        <v>648</v>
      </c>
      <c r="EHX12076" s="18" t="s">
        <v>648</v>
      </c>
      <c r="EHY12076" s="18" t="s">
        <v>648</v>
      </c>
      <c r="EHZ12076" s="18" t="s">
        <v>648</v>
      </c>
      <c r="EIA12076" s="18" t="s">
        <v>648</v>
      </c>
      <c r="EIB12076" s="18" t="s">
        <v>648</v>
      </c>
      <c r="EIC12076" s="18" t="s">
        <v>648</v>
      </c>
      <c r="EID12076" s="18" t="s">
        <v>648</v>
      </c>
      <c r="EIE12076" s="18" t="s">
        <v>648</v>
      </c>
      <c r="EIF12076" s="18" t="s">
        <v>648</v>
      </c>
      <c r="EIG12076" s="18" t="s">
        <v>648</v>
      </c>
      <c r="EIH12076" s="18" t="s">
        <v>648</v>
      </c>
      <c r="EII12076" s="18" t="s">
        <v>648</v>
      </c>
      <c r="EIJ12076" s="18" t="s">
        <v>648</v>
      </c>
      <c r="EIK12076" s="18" t="s">
        <v>648</v>
      </c>
      <c r="EIL12076" s="18" t="s">
        <v>648</v>
      </c>
      <c r="EIM12076" s="18" t="s">
        <v>648</v>
      </c>
      <c r="EIN12076" s="18" t="s">
        <v>648</v>
      </c>
      <c r="EIO12076" s="18" t="s">
        <v>648</v>
      </c>
      <c r="EIP12076" s="18" t="s">
        <v>648</v>
      </c>
      <c r="EIQ12076" s="18" t="s">
        <v>648</v>
      </c>
      <c r="EIR12076" s="18" t="s">
        <v>648</v>
      </c>
      <c r="EIS12076" s="18" t="s">
        <v>648</v>
      </c>
      <c r="EIT12076" s="18" t="s">
        <v>648</v>
      </c>
      <c r="EIU12076" s="18" t="s">
        <v>648</v>
      </c>
      <c r="EIV12076" s="18" t="s">
        <v>648</v>
      </c>
      <c r="EIW12076" s="18" t="s">
        <v>648</v>
      </c>
      <c r="EIX12076" s="18" t="s">
        <v>648</v>
      </c>
      <c r="EIY12076" s="18" t="s">
        <v>648</v>
      </c>
      <c r="EIZ12076" s="18" t="s">
        <v>648</v>
      </c>
      <c r="EJA12076" s="18" t="s">
        <v>648</v>
      </c>
      <c r="EJB12076" s="18" t="s">
        <v>648</v>
      </c>
      <c r="EJC12076" s="18" t="s">
        <v>648</v>
      </c>
      <c r="EJD12076" s="18" t="s">
        <v>648</v>
      </c>
      <c r="EJE12076" s="18" t="s">
        <v>648</v>
      </c>
      <c r="EJF12076" s="18" t="s">
        <v>648</v>
      </c>
      <c r="EJG12076" s="18" t="s">
        <v>648</v>
      </c>
      <c r="EJH12076" s="18" t="s">
        <v>648</v>
      </c>
      <c r="EJI12076" s="18" t="s">
        <v>648</v>
      </c>
      <c r="EJJ12076" s="18" t="s">
        <v>648</v>
      </c>
      <c r="EJK12076" s="18" t="s">
        <v>648</v>
      </c>
      <c r="EJL12076" s="18" t="s">
        <v>648</v>
      </c>
      <c r="EJM12076" s="18" t="s">
        <v>648</v>
      </c>
      <c r="EJN12076" s="18" t="s">
        <v>648</v>
      </c>
      <c r="EJO12076" s="18" t="s">
        <v>648</v>
      </c>
      <c r="EJP12076" s="18" t="s">
        <v>648</v>
      </c>
      <c r="EJQ12076" s="18" t="s">
        <v>648</v>
      </c>
      <c r="EJR12076" s="18" t="s">
        <v>648</v>
      </c>
      <c r="EJS12076" s="18" t="s">
        <v>648</v>
      </c>
      <c r="EJT12076" s="18" t="s">
        <v>648</v>
      </c>
      <c r="EJU12076" s="18" t="s">
        <v>648</v>
      </c>
      <c r="EJV12076" s="18" t="s">
        <v>648</v>
      </c>
      <c r="EJW12076" s="18" t="s">
        <v>648</v>
      </c>
      <c r="EJX12076" s="18" t="s">
        <v>648</v>
      </c>
      <c r="EJY12076" s="18" t="s">
        <v>648</v>
      </c>
      <c r="EJZ12076" s="18" t="s">
        <v>648</v>
      </c>
      <c r="EKA12076" s="18" t="s">
        <v>648</v>
      </c>
      <c r="EKB12076" s="18" t="s">
        <v>648</v>
      </c>
      <c r="EKC12076" s="18" t="s">
        <v>648</v>
      </c>
      <c r="EKD12076" s="18" t="s">
        <v>648</v>
      </c>
      <c r="EKE12076" s="18" t="s">
        <v>648</v>
      </c>
      <c r="EKF12076" s="18" t="s">
        <v>648</v>
      </c>
      <c r="EKG12076" s="18" t="s">
        <v>648</v>
      </c>
      <c r="EKH12076" s="18" t="s">
        <v>648</v>
      </c>
      <c r="EKI12076" s="18" t="s">
        <v>648</v>
      </c>
      <c r="EKJ12076" s="18" t="s">
        <v>648</v>
      </c>
      <c r="EKK12076" s="18" t="s">
        <v>648</v>
      </c>
      <c r="EKL12076" s="18" t="s">
        <v>648</v>
      </c>
      <c r="EKM12076" s="18" t="s">
        <v>648</v>
      </c>
      <c r="EKN12076" s="18" t="s">
        <v>648</v>
      </c>
      <c r="EKO12076" s="18" t="s">
        <v>648</v>
      </c>
      <c r="EKP12076" s="18" t="s">
        <v>648</v>
      </c>
      <c r="EKQ12076" s="18" t="s">
        <v>648</v>
      </c>
      <c r="EKR12076" s="18" t="s">
        <v>648</v>
      </c>
      <c r="EKS12076" s="18" t="s">
        <v>648</v>
      </c>
      <c r="EKT12076" s="18" t="s">
        <v>648</v>
      </c>
      <c r="EKU12076" s="18" t="s">
        <v>648</v>
      </c>
      <c r="EKV12076" s="18" t="s">
        <v>648</v>
      </c>
      <c r="EKW12076" s="18" t="s">
        <v>648</v>
      </c>
      <c r="EKX12076" s="18" t="s">
        <v>648</v>
      </c>
      <c r="EKY12076" s="18" t="s">
        <v>648</v>
      </c>
      <c r="EKZ12076" s="18" t="s">
        <v>648</v>
      </c>
      <c r="ELA12076" s="18" t="s">
        <v>648</v>
      </c>
      <c r="ELB12076" s="18" t="s">
        <v>648</v>
      </c>
      <c r="ELC12076" s="18" t="s">
        <v>648</v>
      </c>
      <c r="ELD12076" s="18" t="s">
        <v>648</v>
      </c>
      <c r="ELE12076" s="18" t="s">
        <v>648</v>
      </c>
      <c r="ELF12076" s="18" t="s">
        <v>648</v>
      </c>
      <c r="ELG12076" s="18" t="s">
        <v>648</v>
      </c>
      <c r="ELH12076" s="18" t="s">
        <v>648</v>
      </c>
      <c r="ELI12076" s="18" t="s">
        <v>648</v>
      </c>
      <c r="ELJ12076" s="18" t="s">
        <v>648</v>
      </c>
      <c r="ELK12076" s="18" t="s">
        <v>648</v>
      </c>
      <c r="ELL12076" s="18" t="s">
        <v>648</v>
      </c>
      <c r="ELM12076" s="18" t="s">
        <v>648</v>
      </c>
      <c r="ELN12076" s="18" t="s">
        <v>648</v>
      </c>
      <c r="ELO12076" s="18" t="s">
        <v>648</v>
      </c>
      <c r="ELP12076" s="18" t="s">
        <v>648</v>
      </c>
      <c r="ELQ12076" s="18" t="s">
        <v>648</v>
      </c>
      <c r="ELR12076" s="18" t="s">
        <v>648</v>
      </c>
      <c r="ELS12076" s="18" t="s">
        <v>648</v>
      </c>
      <c r="ELT12076" s="18" t="s">
        <v>648</v>
      </c>
      <c r="ELU12076" s="18" t="s">
        <v>648</v>
      </c>
      <c r="ELV12076" s="18" t="s">
        <v>648</v>
      </c>
      <c r="ELW12076" s="18" t="s">
        <v>648</v>
      </c>
      <c r="ELX12076" s="18" t="s">
        <v>648</v>
      </c>
      <c r="ELY12076" s="18" t="s">
        <v>648</v>
      </c>
      <c r="ELZ12076" s="18" t="s">
        <v>648</v>
      </c>
      <c r="EMA12076" s="18" t="s">
        <v>648</v>
      </c>
      <c r="EMB12076" s="18" t="s">
        <v>648</v>
      </c>
      <c r="EMC12076" s="18" t="s">
        <v>648</v>
      </c>
      <c r="EMD12076" s="18" t="s">
        <v>648</v>
      </c>
      <c r="EME12076" s="18" t="s">
        <v>648</v>
      </c>
      <c r="EMF12076" s="18" t="s">
        <v>648</v>
      </c>
      <c r="EMG12076" s="18" t="s">
        <v>648</v>
      </c>
      <c r="EMH12076" s="18" t="s">
        <v>648</v>
      </c>
      <c r="EMI12076" s="18" t="s">
        <v>648</v>
      </c>
      <c r="EMJ12076" s="18" t="s">
        <v>648</v>
      </c>
      <c r="EMK12076" s="18" t="s">
        <v>648</v>
      </c>
      <c r="EML12076" s="18" t="s">
        <v>648</v>
      </c>
      <c r="EMM12076" s="18" t="s">
        <v>648</v>
      </c>
      <c r="EMN12076" s="18" t="s">
        <v>648</v>
      </c>
      <c r="EMO12076" s="18" t="s">
        <v>648</v>
      </c>
      <c r="EMP12076" s="18" t="s">
        <v>648</v>
      </c>
      <c r="EMQ12076" s="18" t="s">
        <v>648</v>
      </c>
      <c r="EMR12076" s="18" t="s">
        <v>648</v>
      </c>
      <c r="EMS12076" s="18" t="s">
        <v>648</v>
      </c>
      <c r="EMT12076" s="18" t="s">
        <v>648</v>
      </c>
      <c r="EMU12076" s="18" t="s">
        <v>648</v>
      </c>
      <c r="EMV12076" s="18" t="s">
        <v>648</v>
      </c>
      <c r="EMW12076" s="18" t="s">
        <v>648</v>
      </c>
      <c r="EMX12076" s="18" t="s">
        <v>648</v>
      </c>
      <c r="EMY12076" s="18" t="s">
        <v>648</v>
      </c>
      <c r="EMZ12076" s="18" t="s">
        <v>648</v>
      </c>
      <c r="ENA12076" s="18" t="s">
        <v>648</v>
      </c>
      <c r="ENB12076" s="18" t="s">
        <v>648</v>
      </c>
      <c r="ENC12076" s="18" t="s">
        <v>648</v>
      </c>
      <c r="END12076" s="18" t="s">
        <v>648</v>
      </c>
      <c r="ENE12076" s="18" t="s">
        <v>648</v>
      </c>
      <c r="ENF12076" s="18" t="s">
        <v>648</v>
      </c>
      <c r="ENG12076" s="18" t="s">
        <v>648</v>
      </c>
      <c r="ENH12076" s="18" t="s">
        <v>648</v>
      </c>
      <c r="ENI12076" s="18" t="s">
        <v>648</v>
      </c>
      <c r="ENJ12076" s="18" t="s">
        <v>648</v>
      </c>
      <c r="ENK12076" s="18" t="s">
        <v>648</v>
      </c>
      <c r="ENL12076" s="18" t="s">
        <v>648</v>
      </c>
      <c r="ENM12076" s="18" t="s">
        <v>648</v>
      </c>
      <c r="ENN12076" s="18" t="s">
        <v>648</v>
      </c>
      <c r="ENO12076" s="18" t="s">
        <v>648</v>
      </c>
      <c r="ENP12076" s="18" t="s">
        <v>648</v>
      </c>
      <c r="ENQ12076" s="18" t="s">
        <v>648</v>
      </c>
      <c r="ENR12076" s="18" t="s">
        <v>648</v>
      </c>
      <c r="ENS12076" s="18" t="s">
        <v>648</v>
      </c>
      <c r="ENT12076" s="18" t="s">
        <v>648</v>
      </c>
      <c r="ENU12076" s="18" t="s">
        <v>648</v>
      </c>
      <c r="ENV12076" s="18" t="s">
        <v>648</v>
      </c>
      <c r="ENW12076" s="18" t="s">
        <v>648</v>
      </c>
      <c r="ENX12076" s="18" t="s">
        <v>648</v>
      </c>
      <c r="ENY12076" s="18" t="s">
        <v>648</v>
      </c>
      <c r="ENZ12076" s="18" t="s">
        <v>648</v>
      </c>
      <c r="EOA12076" s="18" t="s">
        <v>648</v>
      </c>
      <c r="EOB12076" s="18" t="s">
        <v>648</v>
      </c>
      <c r="EOC12076" s="18" t="s">
        <v>648</v>
      </c>
      <c r="EOD12076" s="18" t="s">
        <v>648</v>
      </c>
      <c r="EOE12076" s="18" t="s">
        <v>648</v>
      </c>
      <c r="EOF12076" s="18" t="s">
        <v>648</v>
      </c>
      <c r="EOG12076" s="18" t="s">
        <v>648</v>
      </c>
      <c r="EOH12076" s="18" t="s">
        <v>648</v>
      </c>
      <c r="EOI12076" s="18" t="s">
        <v>648</v>
      </c>
      <c r="EOJ12076" s="18" t="s">
        <v>648</v>
      </c>
      <c r="EOK12076" s="18" t="s">
        <v>648</v>
      </c>
      <c r="EOL12076" s="18" t="s">
        <v>648</v>
      </c>
      <c r="EOM12076" s="18" t="s">
        <v>648</v>
      </c>
      <c r="EON12076" s="18" t="s">
        <v>648</v>
      </c>
      <c r="EOO12076" s="18" t="s">
        <v>648</v>
      </c>
      <c r="EOP12076" s="18" t="s">
        <v>648</v>
      </c>
      <c r="EOQ12076" s="18" t="s">
        <v>648</v>
      </c>
      <c r="EOR12076" s="18" t="s">
        <v>648</v>
      </c>
      <c r="EOS12076" s="18" t="s">
        <v>648</v>
      </c>
      <c r="EOT12076" s="18" t="s">
        <v>648</v>
      </c>
      <c r="EOU12076" s="18" t="s">
        <v>648</v>
      </c>
      <c r="EOV12076" s="18" t="s">
        <v>648</v>
      </c>
      <c r="EOW12076" s="18" t="s">
        <v>648</v>
      </c>
      <c r="EOX12076" s="18" t="s">
        <v>648</v>
      </c>
      <c r="EOY12076" s="18" t="s">
        <v>648</v>
      </c>
      <c r="EOZ12076" s="18" t="s">
        <v>648</v>
      </c>
      <c r="EPA12076" s="18" t="s">
        <v>648</v>
      </c>
      <c r="EPB12076" s="18" t="s">
        <v>648</v>
      </c>
      <c r="EPC12076" s="18" t="s">
        <v>648</v>
      </c>
      <c r="EPD12076" s="18" t="s">
        <v>648</v>
      </c>
      <c r="EPE12076" s="18" t="s">
        <v>648</v>
      </c>
      <c r="EPF12076" s="18" t="s">
        <v>648</v>
      </c>
      <c r="EPG12076" s="18" t="s">
        <v>648</v>
      </c>
      <c r="EPH12076" s="18" t="s">
        <v>648</v>
      </c>
      <c r="EPI12076" s="18" t="s">
        <v>648</v>
      </c>
      <c r="EPJ12076" s="18" t="s">
        <v>648</v>
      </c>
      <c r="EPK12076" s="18" t="s">
        <v>648</v>
      </c>
      <c r="EPL12076" s="18" t="s">
        <v>648</v>
      </c>
      <c r="EPM12076" s="18" t="s">
        <v>648</v>
      </c>
      <c r="EPN12076" s="18" t="s">
        <v>648</v>
      </c>
      <c r="EPO12076" s="18" t="s">
        <v>648</v>
      </c>
      <c r="EPP12076" s="18" t="s">
        <v>648</v>
      </c>
      <c r="EPQ12076" s="18" t="s">
        <v>648</v>
      </c>
      <c r="EPR12076" s="18" t="s">
        <v>648</v>
      </c>
      <c r="EPS12076" s="18" t="s">
        <v>648</v>
      </c>
      <c r="EPT12076" s="18" t="s">
        <v>648</v>
      </c>
      <c r="EPU12076" s="18" t="s">
        <v>648</v>
      </c>
      <c r="EPV12076" s="18" t="s">
        <v>648</v>
      </c>
      <c r="EPW12076" s="18" t="s">
        <v>648</v>
      </c>
      <c r="EPX12076" s="18" t="s">
        <v>648</v>
      </c>
      <c r="EPY12076" s="18" t="s">
        <v>648</v>
      </c>
      <c r="EPZ12076" s="18" t="s">
        <v>648</v>
      </c>
      <c r="EQA12076" s="18" t="s">
        <v>648</v>
      </c>
      <c r="EQB12076" s="18" t="s">
        <v>648</v>
      </c>
      <c r="EQC12076" s="18" t="s">
        <v>648</v>
      </c>
      <c r="EQD12076" s="18" t="s">
        <v>648</v>
      </c>
      <c r="EQE12076" s="18" t="s">
        <v>648</v>
      </c>
      <c r="EQF12076" s="18" t="s">
        <v>648</v>
      </c>
      <c r="EQG12076" s="18" t="s">
        <v>648</v>
      </c>
      <c r="EQH12076" s="18" t="s">
        <v>648</v>
      </c>
      <c r="EQI12076" s="18" t="s">
        <v>648</v>
      </c>
      <c r="EQJ12076" s="18" t="s">
        <v>648</v>
      </c>
      <c r="EQK12076" s="18" t="s">
        <v>648</v>
      </c>
      <c r="EQL12076" s="18" t="s">
        <v>648</v>
      </c>
      <c r="EQM12076" s="18" t="s">
        <v>648</v>
      </c>
      <c r="EQN12076" s="18" t="s">
        <v>648</v>
      </c>
      <c r="EQO12076" s="18" t="s">
        <v>648</v>
      </c>
      <c r="EQP12076" s="18" t="s">
        <v>648</v>
      </c>
      <c r="EQQ12076" s="18" t="s">
        <v>648</v>
      </c>
      <c r="EQR12076" s="18" t="s">
        <v>648</v>
      </c>
      <c r="EQS12076" s="18" t="s">
        <v>648</v>
      </c>
      <c r="EQT12076" s="18" t="s">
        <v>648</v>
      </c>
      <c r="EQU12076" s="18" t="s">
        <v>648</v>
      </c>
      <c r="EQV12076" s="18" t="s">
        <v>648</v>
      </c>
      <c r="EQW12076" s="18" t="s">
        <v>648</v>
      </c>
      <c r="EQX12076" s="18" t="s">
        <v>648</v>
      </c>
      <c r="EQY12076" s="18" t="s">
        <v>648</v>
      </c>
      <c r="EQZ12076" s="18" t="s">
        <v>648</v>
      </c>
      <c r="ERA12076" s="18" t="s">
        <v>648</v>
      </c>
      <c r="ERB12076" s="18" t="s">
        <v>648</v>
      </c>
      <c r="ERC12076" s="18" t="s">
        <v>648</v>
      </c>
      <c r="ERD12076" s="18" t="s">
        <v>648</v>
      </c>
      <c r="ERE12076" s="18" t="s">
        <v>648</v>
      </c>
      <c r="ERF12076" s="18" t="s">
        <v>648</v>
      </c>
      <c r="ERG12076" s="18" t="s">
        <v>648</v>
      </c>
      <c r="ERH12076" s="18" t="s">
        <v>648</v>
      </c>
      <c r="ERI12076" s="18" t="s">
        <v>648</v>
      </c>
      <c r="ERJ12076" s="18" t="s">
        <v>648</v>
      </c>
      <c r="ERK12076" s="18" t="s">
        <v>648</v>
      </c>
      <c r="ERL12076" s="18" t="s">
        <v>648</v>
      </c>
      <c r="ERM12076" s="18" t="s">
        <v>648</v>
      </c>
      <c r="ERN12076" s="18" t="s">
        <v>648</v>
      </c>
      <c r="ERO12076" s="18" t="s">
        <v>648</v>
      </c>
      <c r="ERP12076" s="18" t="s">
        <v>648</v>
      </c>
      <c r="ERQ12076" s="18" t="s">
        <v>648</v>
      </c>
      <c r="ERR12076" s="18" t="s">
        <v>648</v>
      </c>
      <c r="ERS12076" s="18" t="s">
        <v>648</v>
      </c>
      <c r="ERT12076" s="18" t="s">
        <v>648</v>
      </c>
      <c r="ERU12076" s="18" t="s">
        <v>648</v>
      </c>
      <c r="ERV12076" s="18" t="s">
        <v>648</v>
      </c>
      <c r="ERW12076" s="18" t="s">
        <v>648</v>
      </c>
      <c r="ERX12076" s="18" t="s">
        <v>648</v>
      </c>
      <c r="ERY12076" s="18" t="s">
        <v>648</v>
      </c>
      <c r="ERZ12076" s="18" t="s">
        <v>648</v>
      </c>
      <c r="ESA12076" s="18" t="s">
        <v>648</v>
      </c>
      <c r="ESB12076" s="18" t="s">
        <v>648</v>
      </c>
      <c r="ESC12076" s="18" t="s">
        <v>648</v>
      </c>
      <c r="ESD12076" s="18" t="s">
        <v>648</v>
      </c>
      <c r="ESE12076" s="18" t="s">
        <v>648</v>
      </c>
      <c r="ESF12076" s="18" t="s">
        <v>648</v>
      </c>
      <c r="ESG12076" s="18" t="s">
        <v>648</v>
      </c>
      <c r="ESH12076" s="18" t="s">
        <v>648</v>
      </c>
      <c r="ESI12076" s="18" t="s">
        <v>648</v>
      </c>
      <c r="ESJ12076" s="18" t="s">
        <v>648</v>
      </c>
      <c r="ESK12076" s="18" t="s">
        <v>648</v>
      </c>
      <c r="ESL12076" s="18" t="s">
        <v>648</v>
      </c>
      <c r="ESM12076" s="18" t="s">
        <v>648</v>
      </c>
      <c r="ESN12076" s="18" t="s">
        <v>648</v>
      </c>
      <c r="ESO12076" s="18" t="s">
        <v>648</v>
      </c>
      <c r="ESP12076" s="18" t="s">
        <v>648</v>
      </c>
      <c r="ESQ12076" s="18" t="s">
        <v>648</v>
      </c>
      <c r="ESR12076" s="18" t="s">
        <v>648</v>
      </c>
      <c r="ESS12076" s="18" t="s">
        <v>648</v>
      </c>
      <c r="EST12076" s="18" t="s">
        <v>648</v>
      </c>
      <c r="ESU12076" s="18" t="s">
        <v>648</v>
      </c>
      <c r="ESV12076" s="18" t="s">
        <v>648</v>
      </c>
      <c r="ESW12076" s="18" t="s">
        <v>648</v>
      </c>
      <c r="ESX12076" s="18" t="s">
        <v>648</v>
      </c>
      <c r="ESY12076" s="18" t="s">
        <v>648</v>
      </c>
      <c r="ESZ12076" s="18" t="s">
        <v>648</v>
      </c>
      <c r="ETA12076" s="18" t="s">
        <v>648</v>
      </c>
      <c r="ETB12076" s="18" t="s">
        <v>648</v>
      </c>
      <c r="ETC12076" s="18" t="s">
        <v>648</v>
      </c>
      <c r="ETD12076" s="18" t="s">
        <v>648</v>
      </c>
      <c r="ETE12076" s="18" t="s">
        <v>648</v>
      </c>
      <c r="ETF12076" s="18" t="s">
        <v>648</v>
      </c>
      <c r="ETG12076" s="18" t="s">
        <v>648</v>
      </c>
      <c r="ETH12076" s="18" t="s">
        <v>648</v>
      </c>
      <c r="ETI12076" s="18" t="s">
        <v>648</v>
      </c>
      <c r="ETJ12076" s="18" t="s">
        <v>648</v>
      </c>
      <c r="ETK12076" s="18" t="s">
        <v>648</v>
      </c>
      <c r="ETL12076" s="18" t="s">
        <v>648</v>
      </c>
      <c r="ETM12076" s="18" t="s">
        <v>648</v>
      </c>
      <c r="ETN12076" s="18" t="s">
        <v>648</v>
      </c>
      <c r="ETO12076" s="18" t="s">
        <v>648</v>
      </c>
      <c r="ETP12076" s="18" t="s">
        <v>648</v>
      </c>
      <c r="ETQ12076" s="18" t="s">
        <v>648</v>
      </c>
      <c r="ETR12076" s="18" t="s">
        <v>648</v>
      </c>
      <c r="ETS12076" s="18" t="s">
        <v>648</v>
      </c>
      <c r="ETT12076" s="18" t="s">
        <v>648</v>
      </c>
      <c r="ETU12076" s="18" t="s">
        <v>648</v>
      </c>
      <c r="ETV12076" s="18" t="s">
        <v>648</v>
      </c>
      <c r="ETW12076" s="18" t="s">
        <v>648</v>
      </c>
      <c r="ETX12076" s="18" t="s">
        <v>648</v>
      </c>
      <c r="ETY12076" s="18" t="s">
        <v>648</v>
      </c>
      <c r="ETZ12076" s="18" t="s">
        <v>648</v>
      </c>
      <c r="EUA12076" s="18" t="s">
        <v>648</v>
      </c>
      <c r="EUB12076" s="18" t="s">
        <v>648</v>
      </c>
      <c r="EUC12076" s="18" t="s">
        <v>648</v>
      </c>
      <c r="EUD12076" s="18" t="s">
        <v>648</v>
      </c>
      <c r="EUE12076" s="18" t="s">
        <v>648</v>
      </c>
      <c r="EUF12076" s="18" t="s">
        <v>648</v>
      </c>
      <c r="EUG12076" s="18" t="s">
        <v>648</v>
      </c>
      <c r="EUH12076" s="18" t="s">
        <v>648</v>
      </c>
      <c r="EUI12076" s="18" t="s">
        <v>648</v>
      </c>
      <c r="EUJ12076" s="18" t="s">
        <v>648</v>
      </c>
      <c r="EUK12076" s="18" t="s">
        <v>648</v>
      </c>
      <c r="EUL12076" s="18" t="s">
        <v>648</v>
      </c>
      <c r="EUM12076" s="18" t="s">
        <v>648</v>
      </c>
      <c r="EUN12076" s="18" t="s">
        <v>648</v>
      </c>
      <c r="EUO12076" s="18" t="s">
        <v>648</v>
      </c>
      <c r="EUP12076" s="18" t="s">
        <v>648</v>
      </c>
      <c r="EUQ12076" s="18" t="s">
        <v>648</v>
      </c>
      <c r="EUR12076" s="18" t="s">
        <v>648</v>
      </c>
      <c r="EUS12076" s="18" t="s">
        <v>648</v>
      </c>
      <c r="EUT12076" s="18" t="s">
        <v>648</v>
      </c>
      <c r="EUU12076" s="18" t="s">
        <v>648</v>
      </c>
      <c r="EUV12076" s="18" t="s">
        <v>648</v>
      </c>
      <c r="EUW12076" s="18" t="s">
        <v>648</v>
      </c>
      <c r="EUX12076" s="18" t="s">
        <v>648</v>
      </c>
      <c r="EUY12076" s="18" t="s">
        <v>648</v>
      </c>
      <c r="EUZ12076" s="18" t="s">
        <v>648</v>
      </c>
      <c r="EVA12076" s="18" t="s">
        <v>648</v>
      </c>
      <c r="EVB12076" s="18" t="s">
        <v>648</v>
      </c>
      <c r="EVC12076" s="18" t="s">
        <v>648</v>
      </c>
      <c r="EVD12076" s="18" t="s">
        <v>648</v>
      </c>
      <c r="EVE12076" s="18" t="s">
        <v>648</v>
      </c>
      <c r="EVF12076" s="18" t="s">
        <v>648</v>
      </c>
      <c r="EVG12076" s="18" t="s">
        <v>648</v>
      </c>
      <c r="EVH12076" s="18" t="s">
        <v>648</v>
      </c>
      <c r="EVI12076" s="18" t="s">
        <v>648</v>
      </c>
      <c r="EVJ12076" s="18" t="s">
        <v>648</v>
      </c>
      <c r="EVK12076" s="18" t="s">
        <v>648</v>
      </c>
      <c r="EVL12076" s="18" t="s">
        <v>648</v>
      </c>
      <c r="EVM12076" s="18" t="s">
        <v>648</v>
      </c>
      <c r="EVN12076" s="18" t="s">
        <v>648</v>
      </c>
      <c r="EVO12076" s="18" t="s">
        <v>648</v>
      </c>
      <c r="EVP12076" s="18" t="s">
        <v>648</v>
      </c>
      <c r="EVQ12076" s="18" t="s">
        <v>648</v>
      </c>
      <c r="EVR12076" s="18" t="s">
        <v>648</v>
      </c>
      <c r="EVS12076" s="18" t="s">
        <v>648</v>
      </c>
      <c r="EVT12076" s="18" t="s">
        <v>648</v>
      </c>
      <c r="EVU12076" s="18" t="s">
        <v>648</v>
      </c>
      <c r="EVV12076" s="18" t="s">
        <v>648</v>
      </c>
      <c r="EVW12076" s="18" t="s">
        <v>648</v>
      </c>
      <c r="EVX12076" s="18" t="s">
        <v>648</v>
      </c>
      <c r="EVY12076" s="18" t="s">
        <v>648</v>
      </c>
      <c r="EVZ12076" s="18" t="s">
        <v>648</v>
      </c>
      <c r="EWA12076" s="18" t="s">
        <v>648</v>
      </c>
      <c r="EWB12076" s="18" t="s">
        <v>648</v>
      </c>
      <c r="EWC12076" s="18" t="s">
        <v>648</v>
      </c>
      <c r="EWD12076" s="18" t="s">
        <v>648</v>
      </c>
      <c r="EWE12076" s="18" t="s">
        <v>648</v>
      </c>
      <c r="EWF12076" s="18" t="s">
        <v>648</v>
      </c>
      <c r="EWG12076" s="18" t="s">
        <v>648</v>
      </c>
      <c r="EWH12076" s="18" t="s">
        <v>648</v>
      </c>
      <c r="EWI12076" s="18" t="s">
        <v>648</v>
      </c>
      <c r="EWJ12076" s="18" t="s">
        <v>648</v>
      </c>
      <c r="EWK12076" s="18" t="s">
        <v>648</v>
      </c>
      <c r="EWL12076" s="18" t="s">
        <v>648</v>
      </c>
      <c r="EWM12076" s="18" t="s">
        <v>648</v>
      </c>
      <c r="EWN12076" s="18" t="s">
        <v>648</v>
      </c>
      <c r="EWO12076" s="18" t="s">
        <v>648</v>
      </c>
      <c r="EWP12076" s="18" t="s">
        <v>648</v>
      </c>
      <c r="EWQ12076" s="18" t="s">
        <v>648</v>
      </c>
      <c r="EWR12076" s="18" t="s">
        <v>648</v>
      </c>
      <c r="EWS12076" s="18" t="s">
        <v>648</v>
      </c>
      <c r="EWT12076" s="18" t="s">
        <v>648</v>
      </c>
      <c r="EWU12076" s="18" t="s">
        <v>648</v>
      </c>
      <c r="EWV12076" s="18" t="s">
        <v>648</v>
      </c>
      <c r="EWW12076" s="18" t="s">
        <v>648</v>
      </c>
      <c r="EWX12076" s="18" t="s">
        <v>648</v>
      </c>
      <c r="EWY12076" s="18" t="s">
        <v>648</v>
      </c>
      <c r="EWZ12076" s="18" t="s">
        <v>648</v>
      </c>
      <c r="EXA12076" s="18" t="s">
        <v>648</v>
      </c>
      <c r="EXB12076" s="18" t="s">
        <v>648</v>
      </c>
      <c r="EXC12076" s="18" t="s">
        <v>648</v>
      </c>
      <c r="EXD12076" s="18" t="s">
        <v>648</v>
      </c>
      <c r="EXE12076" s="18" t="s">
        <v>648</v>
      </c>
      <c r="EXF12076" s="18" t="s">
        <v>648</v>
      </c>
      <c r="EXG12076" s="18" t="s">
        <v>648</v>
      </c>
      <c r="EXH12076" s="18" t="s">
        <v>648</v>
      </c>
      <c r="EXI12076" s="18" t="s">
        <v>648</v>
      </c>
      <c r="EXJ12076" s="18" t="s">
        <v>648</v>
      </c>
      <c r="EXK12076" s="18" t="s">
        <v>648</v>
      </c>
      <c r="EXL12076" s="18" t="s">
        <v>648</v>
      </c>
      <c r="EXM12076" s="18" t="s">
        <v>648</v>
      </c>
      <c r="EXN12076" s="18" t="s">
        <v>648</v>
      </c>
      <c r="EXO12076" s="18" t="s">
        <v>648</v>
      </c>
      <c r="EXP12076" s="18" t="s">
        <v>648</v>
      </c>
      <c r="EXQ12076" s="18" t="s">
        <v>648</v>
      </c>
      <c r="EXR12076" s="18" t="s">
        <v>648</v>
      </c>
      <c r="EXS12076" s="18" t="s">
        <v>648</v>
      </c>
      <c r="EXT12076" s="18" t="s">
        <v>648</v>
      </c>
      <c r="EXU12076" s="18" t="s">
        <v>648</v>
      </c>
      <c r="EXV12076" s="18" t="s">
        <v>648</v>
      </c>
      <c r="EXW12076" s="18" t="s">
        <v>648</v>
      </c>
      <c r="EXX12076" s="18" t="s">
        <v>648</v>
      </c>
      <c r="EXY12076" s="18" t="s">
        <v>648</v>
      </c>
      <c r="EXZ12076" s="18" t="s">
        <v>648</v>
      </c>
      <c r="EYA12076" s="18" t="s">
        <v>648</v>
      </c>
      <c r="EYB12076" s="18" t="s">
        <v>648</v>
      </c>
      <c r="EYC12076" s="18" t="s">
        <v>648</v>
      </c>
      <c r="EYD12076" s="18" t="s">
        <v>648</v>
      </c>
      <c r="EYE12076" s="18" t="s">
        <v>648</v>
      </c>
      <c r="EYF12076" s="18" t="s">
        <v>648</v>
      </c>
      <c r="EYG12076" s="18" t="s">
        <v>648</v>
      </c>
      <c r="EYH12076" s="18" t="s">
        <v>648</v>
      </c>
      <c r="EYI12076" s="18" t="s">
        <v>648</v>
      </c>
      <c r="EYJ12076" s="18" t="s">
        <v>648</v>
      </c>
      <c r="EYK12076" s="18" t="s">
        <v>648</v>
      </c>
      <c r="EYL12076" s="18" t="s">
        <v>648</v>
      </c>
      <c r="EYM12076" s="18" t="s">
        <v>648</v>
      </c>
      <c r="EYN12076" s="18" t="s">
        <v>648</v>
      </c>
      <c r="EYO12076" s="18" t="s">
        <v>648</v>
      </c>
      <c r="EYP12076" s="18" t="s">
        <v>648</v>
      </c>
      <c r="EYQ12076" s="18" t="s">
        <v>648</v>
      </c>
      <c r="EYR12076" s="18" t="s">
        <v>648</v>
      </c>
      <c r="EYS12076" s="18" t="s">
        <v>648</v>
      </c>
      <c r="EYT12076" s="18" t="s">
        <v>648</v>
      </c>
      <c r="EYU12076" s="18" t="s">
        <v>648</v>
      </c>
      <c r="EYV12076" s="18" t="s">
        <v>648</v>
      </c>
      <c r="EYW12076" s="18" t="s">
        <v>648</v>
      </c>
      <c r="EYX12076" s="18" t="s">
        <v>648</v>
      </c>
      <c r="EYY12076" s="18" t="s">
        <v>648</v>
      </c>
      <c r="EYZ12076" s="18" t="s">
        <v>648</v>
      </c>
      <c r="EZA12076" s="18" t="s">
        <v>648</v>
      </c>
      <c r="EZB12076" s="18" t="s">
        <v>648</v>
      </c>
      <c r="EZC12076" s="18" t="s">
        <v>648</v>
      </c>
      <c r="EZD12076" s="18" t="s">
        <v>648</v>
      </c>
      <c r="EZE12076" s="18" t="s">
        <v>648</v>
      </c>
      <c r="EZF12076" s="18" t="s">
        <v>648</v>
      </c>
      <c r="EZG12076" s="18" t="s">
        <v>648</v>
      </c>
      <c r="EZH12076" s="18" t="s">
        <v>648</v>
      </c>
      <c r="EZI12076" s="18" t="s">
        <v>648</v>
      </c>
      <c r="EZJ12076" s="18" t="s">
        <v>648</v>
      </c>
      <c r="EZK12076" s="18" t="s">
        <v>648</v>
      </c>
      <c r="EZL12076" s="18" t="s">
        <v>648</v>
      </c>
      <c r="EZM12076" s="18" t="s">
        <v>648</v>
      </c>
      <c r="EZN12076" s="18" t="s">
        <v>648</v>
      </c>
      <c r="EZO12076" s="18" t="s">
        <v>648</v>
      </c>
      <c r="EZP12076" s="18" t="s">
        <v>648</v>
      </c>
      <c r="EZQ12076" s="18" t="s">
        <v>648</v>
      </c>
      <c r="EZR12076" s="18" t="s">
        <v>648</v>
      </c>
      <c r="EZS12076" s="18" t="s">
        <v>648</v>
      </c>
      <c r="EZT12076" s="18" t="s">
        <v>648</v>
      </c>
      <c r="EZU12076" s="18" t="s">
        <v>648</v>
      </c>
      <c r="EZV12076" s="18" t="s">
        <v>648</v>
      </c>
      <c r="EZW12076" s="18" t="s">
        <v>648</v>
      </c>
      <c r="EZX12076" s="18" t="s">
        <v>648</v>
      </c>
      <c r="EZY12076" s="18" t="s">
        <v>648</v>
      </c>
      <c r="EZZ12076" s="18" t="s">
        <v>648</v>
      </c>
      <c r="FAA12076" s="18" t="s">
        <v>648</v>
      </c>
      <c r="FAB12076" s="18" t="s">
        <v>648</v>
      </c>
      <c r="FAC12076" s="18" t="s">
        <v>648</v>
      </c>
      <c r="FAD12076" s="18" t="s">
        <v>648</v>
      </c>
      <c r="FAE12076" s="18" t="s">
        <v>648</v>
      </c>
      <c r="FAF12076" s="18" t="s">
        <v>648</v>
      </c>
      <c r="FAG12076" s="18" t="s">
        <v>648</v>
      </c>
      <c r="FAH12076" s="18" t="s">
        <v>648</v>
      </c>
      <c r="FAI12076" s="18" t="s">
        <v>648</v>
      </c>
      <c r="FAJ12076" s="18" t="s">
        <v>648</v>
      </c>
      <c r="FAK12076" s="18" t="s">
        <v>648</v>
      </c>
      <c r="FAL12076" s="18" t="s">
        <v>648</v>
      </c>
      <c r="FAM12076" s="18" t="s">
        <v>648</v>
      </c>
      <c r="FAN12076" s="18" t="s">
        <v>648</v>
      </c>
      <c r="FAO12076" s="18" t="s">
        <v>648</v>
      </c>
      <c r="FAP12076" s="18" t="s">
        <v>648</v>
      </c>
      <c r="FAQ12076" s="18" t="s">
        <v>648</v>
      </c>
      <c r="FAR12076" s="18" t="s">
        <v>648</v>
      </c>
      <c r="FAS12076" s="18" t="s">
        <v>648</v>
      </c>
      <c r="FAT12076" s="18" t="s">
        <v>648</v>
      </c>
      <c r="FAU12076" s="18" t="s">
        <v>648</v>
      </c>
      <c r="FAV12076" s="18" t="s">
        <v>648</v>
      </c>
      <c r="FAW12076" s="18" t="s">
        <v>648</v>
      </c>
      <c r="FAX12076" s="18" t="s">
        <v>648</v>
      </c>
      <c r="FAY12076" s="18" t="s">
        <v>648</v>
      </c>
      <c r="FAZ12076" s="18" t="s">
        <v>648</v>
      </c>
      <c r="FBA12076" s="18" t="s">
        <v>648</v>
      </c>
      <c r="FBB12076" s="18" t="s">
        <v>648</v>
      </c>
      <c r="FBC12076" s="18" t="s">
        <v>648</v>
      </c>
      <c r="FBD12076" s="18" t="s">
        <v>648</v>
      </c>
      <c r="FBE12076" s="18" t="s">
        <v>648</v>
      </c>
      <c r="FBF12076" s="18" t="s">
        <v>648</v>
      </c>
      <c r="FBG12076" s="18" t="s">
        <v>648</v>
      </c>
      <c r="FBH12076" s="18" t="s">
        <v>648</v>
      </c>
      <c r="FBI12076" s="18" t="s">
        <v>648</v>
      </c>
      <c r="FBJ12076" s="18" t="s">
        <v>648</v>
      </c>
      <c r="FBK12076" s="18" t="s">
        <v>648</v>
      </c>
      <c r="FBL12076" s="18" t="s">
        <v>648</v>
      </c>
      <c r="FBM12076" s="18" t="s">
        <v>648</v>
      </c>
      <c r="FBN12076" s="18" t="s">
        <v>648</v>
      </c>
      <c r="FBO12076" s="18" t="s">
        <v>648</v>
      </c>
      <c r="FBP12076" s="18" t="s">
        <v>648</v>
      </c>
      <c r="FBQ12076" s="18" t="s">
        <v>648</v>
      </c>
      <c r="FBR12076" s="18" t="s">
        <v>648</v>
      </c>
      <c r="FBS12076" s="18" t="s">
        <v>648</v>
      </c>
      <c r="FBT12076" s="18" t="s">
        <v>648</v>
      </c>
      <c r="FBU12076" s="18" t="s">
        <v>648</v>
      </c>
      <c r="FBV12076" s="18" t="s">
        <v>648</v>
      </c>
      <c r="FBW12076" s="18" t="s">
        <v>648</v>
      </c>
      <c r="FBX12076" s="18" t="s">
        <v>648</v>
      </c>
      <c r="FBY12076" s="18" t="s">
        <v>648</v>
      </c>
      <c r="FBZ12076" s="18" t="s">
        <v>648</v>
      </c>
      <c r="FCA12076" s="18" t="s">
        <v>648</v>
      </c>
      <c r="FCB12076" s="18" t="s">
        <v>648</v>
      </c>
      <c r="FCC12076" s="18" t="s">
        <v>648</v>
      </c>
      <c r="FCD12076" s="18" t="s">
        <v>648</v>
      </c>
      <c r="FCE12076" s="18" t="s">
        <v>648</v>
      </c>
      <c r="FCF12076" s="18" t="s">
        <v>648</v>
      </c>
      <c r="FCG12076" s="18" t="s">
        <v>648</v>
      </c>
      <c r="FCH12076" s="18" t="s">
        <v>648</v>
      </c>
      <c r="FCI12076" s="18" t="s">
        <v>648</v>
      </c>
      <c r="FCJ12076" s="18" t="s">
        <v>648</v>
      </c>
      <c r="FCK12076" s="18" t="s">
        <v>648</v>
      </c>
      <c r="FCL12076" s="18" t="s">
        <v>648</v>
      </c>
      <c r="FCM12076" s="18" t="s">
        <v>648</v>
      </c>
      <c r="FCN12076" s="18" t="s">
        <v>648</v>
      </c>
      <c r="FCO12076" s="18" t="s">
        <v>648</v>
      </c>
      <c r="FCP12076" s="18" t="s">
        <v>648</v>
      </c>
      <c r="FCQ12076" s="18" t="s">
        <v>648</v>
      </c>
      <c r="FCR12076" s="18" t="s">
        <v>648</v>
      </c>
      <c r="FCS12076" s="18" t="s">
        <v>648</v>
      </c>
      <c r="FCT12076" s="18" t="s">
        <v>648</v>
      </c>
      <c r="FCU12076" s="18" t="s">
        <v>648</v>
      </c>
      <c r="FCV12076" s="18" t="s">
        <v>648</v>
      </c>
      <c r="FCW12076" s="18" t="s">
        <v>648</v>
      </c>
      <c r="FCX12076" s="18" t="s">
        <v>648</v>
      </c>
      <c r="FCY12076" s="18" t="s">
        <v>648</v>
      </c>
      <c r="FCZ12076" s="18" t="s">
        <v>648</v>
      </c>
      <c r="FDA12076" s="18" t="s">
        <v>648</v>
      </c>
      <c r="FDB12076" s="18" t="s">
        <v>648</v>
      </c>
      <c r="FDC12076" s="18" t="s">
        <v>648</v>
      </c>
      <c r="FDD12076" s="18" t="s">
        <v>648</v>
      </c>
      <c r="FDE12076" s="18" t="s">
        <v>648</v>
      </c>
      <c r="FDF12076" s="18" t="s">
        <v>648</v>
      </c>
      <c r="FDG12076" s="18" t="s">
        <v>648</v>
      </c>
      <c r="FDH12076" s="18" t="s">
        <v>648</v>
      </c>
      <c r="FDI12076" s="18" t="s">
        <v>648</v>
      </c>
      <c r="FDJ12076" s="18" t="s">
        <v>648</v>
      </c>
      <c r="FDK12076" s="18" t="s">
        <v>648</v>
      </c>
      <c r="FDL12076" s="18" t="s">
        <v>648</v>
      </c>
      <c r="FDM12076" s="18" t="s">
        <v>648</v>
      </c>
      <c r="FDN12076" s="18" t="s">
        <v>648</v>
      </c>
      <c r="FDO12076" s="18" t="s">
        <v>648</v>
      </c>
      <c r="FDP12076" s="18" t="s">
        <v>648</v>
      </c>
      <c r="FDQ12076" s="18" t="s">
        <v>648</v>
      </c>
      <c r="FDR12076" s="18" t="s">
        <v>648</v>
      </c>
      <c r="FDS12076" s="18" t="s">
        <v>648</v>
      </c>
      <c r="FDT12076" s="18" t="s">
        <v>648</v>
      </c>
      <c r="FDU12076" s="18" t="s">
        <v>648</v>
      </c>
      <c r="FDV12076" s="18" t="s">
        <v>648</v>
      </c>
      <c r="FDW12076" s="18" t="s">
        <v>648</v>
      </c>
      <c r="FDX12076" s="18" t="s">
        <v>648</v>
      </c>
      <c r="FDY12076" s="18" t="s">
        <v>648</v>
      </c>
      <c r="FDZ12076" s="18" t="s">
        <v>648</v>
      </c>
      <c r="FEA12076" s="18" t="s">
        <v>648</v>
      </c>
      <c r="FEB12076" s="18" t="s">
        <v>648</v>
      </c>
      <c r="FEC12076" s="18" t="s">
        <v>648</v>
      </c>
      <c r="FED12076" s="18" t="s">
        <v>648</v>
      </c>
      <c r="FEE12076" s="18" t="s">
        <v>648</v>
      </c>
      <c r="FEF12076" s="18" t="s">
        <v>648</v>
      </c>
      <c r="FEG12076" s="18" t="s">
        <v>648</v>
      </c>
      <c r="FEH12076" s="18" t="s">
        <v>648</v>
      </c>
      <c r="FEI12076" s="18" t="s">
        <v>648</v>
      </c>
      <c r="FEJ12076" s="18" t="s">
        <v>648</v>
      </c>
      <c r="FEK12076" s="18" t="s">
        <v>648</v>
      </c>
      <c r="FEL12076" s="18" t="s">
        <v>648</v>
      </c>
      <c r="FEM12076" s="18" t="s">
        <v>648</v>
      </c>
      <c r="FEN12076" s="18" t="s">
        <v>648</v>
      </c>
      <c r="FEO12076" s="18" t="s">
        <v>648</v>
      </c>
      <c r="FEP12076" s="18" t="s">
        <v>648</v>
      </c>
      <c r="FEQ12076" s="18" t="s">
        <v>648</v>
      </c>
      <c r="FER12076" s="18" t="s">
        <v>648</v>
      </c>
      <c r="FES12076" s="18" t="s">
        <v>648</v>
      </c>
      <c r="FET12076" s="18" t="s">
        <v>648</v>
      </c>
      <c r="FEU12076" s="18" t="s">
        <v>648</v>
      </c>
      <c r="FEV12076" s="18" t="s">
        <v>648</v>
      </c>
      <c r="FEW12076" s="18" t="s">
        <v>648</v>
      </c>
      <c r="FEX12076" s="18" t="s">
        <v>648</v>
      </c>
      <c r="FEY12076" s="18" t="s">
        <v>648</v>
      </c>
      <c r="FEZ12076" s="18" t="s">
        <v>648</v>
      </c>
      <c r="FFA12076" s="18" t="s">
        <v>648</v>
      </c>
      <c r="FFB12076" s="18" t="s">
        <v>648</v>
      </c>
      <c r="FFC12076" s="18" t="s">
        <v>648</v>
      </c>
      <c r="FFD12076" s="18" t="s">
        <v>648</v>
      </c>
      <c r="FFE12076" s="18" t="s">
        <v>648</v>
      </c>
      <c r="FFF12076" s="18" t="s">
        <v>648</v>
      </c>
      <c r="FFG12076" s="18" t="s">
        <v>648</v>
      </c>
      <c r="FFH12076" s="18" t="s">
        <v>648</v>
      </c>
      <c r="FFI12076" s="18" t="s">
        <v>648</v>
      </c>
      <c r="FFJ12076" s="18" t="s">
        <v>648</v>
      </c>
      <c r="FFK12076" s="18" t="s">
        <v>648</v>
      </c>
      <c r="FFL12076" s="18" t="s">
        <v>648</v>
      </c>
      <c r="FFM12076" s="18" t="s">
        <v>648</v>
      </c>
      <c r="FFN12076" s="18" t="s">
        <v>648</v>
      </c>
      <c r="FFO12076" s="18" t="s">
        <v>648</v>
      </c>
      <c r="FFP12076" s="18" t="s">
        <v>648</v>
      </c>
      <c r="FFQ12076" s="18" t="s">
        <v>648</v>
      </c>
      <c r="FFR12076" s="18" t="s">
        <v>648</v>
      </c>
      <c r="FFS12076" s="18" t="s">
        <v>648</v>
      </c>
      <c r="FFT12076" s="18" t="s">
        <v>648</v>
      </c>
      <c r="FFU12076" s="18" t="s">
        <v>648</v>
      </c>
      <c r="FFV12076" s="18" t="s">
        <v>648</v>
      </c>
      <c r="FFW12076" s="18" t="s">
        <v>648</v>
      </c>
      <c r="FFX12076" s="18" t="s">
        <v>648</v>
      </c>
      <c r="FFY12076" s="18" t="s">
        <v>648</v>
      </c>
      <c r="FFZ12076" s="18" t="s">
        <v>648</v>
      </c>
      <c r="FGA12076" s="18" t="s">
        <v>648</v>
      </c>
      <c r="FGB12076" s="18" t="s">
        <v>648</v>
      </c>
      <c r="FGC12076" s="18" t="s">
        <v>648</v>
      </c>
      <c r="FGD12076" s="18" t="s">
        <v>648</v>
      </c>
      <c r="FGE12076" s="18" t="s">
        <v>648</v>
      </c>
      <c r="FGF12076" s="18" t="s">
        <v>648</v>
      </c>
      <c r="FGG12076" s="18" t="s">
        <v>648</v>
      </c>
      <c r="FGH12076" s="18" t="s">
        <v>648</v>
      </c>
      <c r="FGI12076" s="18" t="s">
        <v>648</v>
      </c>
      <c r="FGJ12076" s="18" t="s">
        <v>648</v>
      </c>
      <c r="FGK12076" s="18" t="s">
        <v>648</v>
      </c>
      <c r="FGL12076" s="18" t="s">
        <v>648</v>
      </c>
      <c r="FGM12076" s="18" t="s">
        <v>648</v>
      </c>
      <c r="FGN12076" s="18" t="s">
        <v>648</v>
      </c>
      <c r="FGO12076" s="18" t="s">
        <v>648</v>
      </c>
      <c r="FGP12076" s="18" t="s">
        <v>648</v>
      </c>
      <c r="FGQ12076" s="18" t="s">
        <v>648</v>
      </c>
      <c r="FGR12076" s="18" t="s">
        <v>648</v>
      </c>
      <c r="FGS12076" s="18" t="s">
        <v>648</v>
      </c>
      <c r="FGT12076" s="18" t="s">
        <v>648</v>
      </c>
      <c r="FGU12076" s="18" t="s">
        <v>648</v>
      </c>
      <c r="FGV12076" s="18" t="s">
        <v>648</v>
      </c>
      <c r="FGW12076" s="18" t="s">
        <v>648</v>
      </c>
      <c r="FGX12076" s="18" t="s">
        <v>648</v>
      </c>
      <c r="FGY12076" s="18" t="s">
        <v>648</v>
      </c>
      <c r="FGZ12076" s="18" t="s">
        <v>648</v>
      </c>
      <c r="FHA12076" s="18" t="s">
        <v>648</v>
      </c>
      <c r="FHB12076" s="18" t="s">
        <v>648</v>
      </c>
      <c r="FHC12076" s="18" t="s">
        <v>648</v>
      </c>
      <c r="FHD12076" s="18" t="s">
        <v>648</v>
      </c>
      <c r="FHE12076" s="18" t="s">
        <v>648</v>
      </c>
      <c r="FHF12076" s="18" t="s">
        <v>648</v>
      </c>
      <c r="FHG12076" s="18" t="s">
        <v>648</v>
      </c>
      <c r="FHH12076" s="18" t="s">
        <v>648</v>
      </c>
      <c r="FHI12076" s="18" t="s">
        <v>648</v>
      </c>
      <c r="FHJ12076" s="18" t="s">
        <v>648</v>
      </c>
      <c r="FHK12076" s="18" t="s">
        <v>648</v>
      </c>
      <c r="FHL12076" s="18" t="s">
        <v>648</v>
      </c>
      <c r="FHM12076" s="18" t="s">
        <v>648</v>
      </c>
      <c r="FHN12076" s="18" t="s">
        <v>648</v>
      </c>
      <c r="FHO12076" s="18" t="s">
        <v>648</v>
      </c>
      <c r="FHP12076" s="18" t="s">
        <v>648</v>
      </c>
      <c r="FHQ12076" s="18" t="s">
        <v>648</v>
      </c>
      <c r="FHR12076" s="18" t="s">
        <v>648</v>
      </c>
      <c r="FHS12076" s="18" t="s">
        <v>648</v>
      </c>
      <c r="FHT12076" s="18" t="s">
        <v>648</v>
      </c>
      <c r="FHU12076" s="18" t="s">
        <v>648</v>
      </c>
      <c r="FHV12076" s="18" t="s">
        <v>648</v>
      </c>
      <c r="FHW12076" s="18" t="s">
        <v>648</v>
      </c>
      <c r="FHX12076" s="18" t="s">
        <v>648</v>
      </c>
      <c r="FHY12076" s="18" t="s">
        <v>648</v>
      </c>
      <c r="FHZ12076" s="18" t="s">
        <v>648</v>
      </c>
      <c r="FIA12076" s="18" t="s">
        <v>648</v>
      </c>
      <c r="FIB12076" s="18" t="s">
        <v>648</v>
      </c>
      <c r="FIC12076" s="18" t="s">
        <v>648</v>
      </c>
      <c r="FID12076" s="18" t="s">
        <v>648</v>
      </c>
      <c r="FIE12076" s="18" t="s">
        <v>648</v>
      </c>
      <c r="FIF12076" s="18" t="s">
        <v>648</v>
      </c>
      <c r="FIG12076" s="18" t="s">
        <v>648</v>
      </c>
      <c r="FIH12076" s="18" t="s">
        <v>648</v>
      </c>
      <c r="FII12076" s="18" t="s">
        <v>648</v>
      </c>
      <c r="FIJ12076" s="18" t="s">
        <v>648</v>
      </c>
      <c r="FIK12076" s="18" t="s">
        <v>648</v>
      </c>
      <c r="FIL12076" s="18" t="s">
        <v>648</v>
      </c>
      <c r="FIM12076" s="18" t="s">
        <v>648</v>
      </c>
      <c r="FIN12076" s="18" t="s">
        <v>648</v>
      </c>
      <c r="FIO12076" s="18" t="s">
        <v>648</v>
      </c>
      <c r="FIP12076" s="18" t="s">
        <v>648</v>
      </c>
      <c r="FIQ12076" s="18" t="s">
        <v>648</v>
      </c>
      <c r="FIR12076" s="18" t="s">
        <v>648</v>
      </c>
      <c r="FIS12076" s="18" t="s">
        <v>648</v>
      </c>
      <c r="FIT12076" s="18" t="s">
        <v>648</v>
      </c>
      <c r="FIU12076" s="18" t="s">
        <v>648</v>
      </c>
      <c r="FIV12076" s="18" t="s">
        <v>648</v>
      </c>
      <c r="FIW12076" s="18" t="s">
        <v>648</v>
      </c>
      <c r="FIX12076" s="18" t="s">
        <v>648</v>
      </c>
      <c r="FIY12076" s="18" t="s">
        <v>648</v>
      </c>
      <c r="FIZ12076" s="18" t="s">
        <v>648</v>
      </c>
      <c r="FJA12076" s="18" t="s">
        <v>648</v>
      </c>
      <c r="FJB12076" s="18" t="s">
        <v>648</v>
      </c>
      <c r="FJC12076" s="18" t="s">
        <v>648</v>
      </c>
      <c r="FJD12076" s="18" t="s">
        <v>648</v>
      </c>
      <c r="FJE12076" s="18" t="s">
        <v>648</v>
      </c>
      <c r="FJF12076" s="18" t="s">
        <v>648</v>
      </c>
      <c r="FJG12076" s="18" t="s">
        <v>648</v>
      </c>
      <c r="FJH12076" s="18" t="s">
        <v>648</v>
      </c>
      <c r="FJI12076" s="18" t="s">
        <v>648</v>
      </c>
      <c r="FJJ12076" s="18" t="s">
        <v>648</v>
      </c>
      <c r="FJK12076" s="18" t="s">
        <v>648</v>
      </c>
      <c r="FJL12076" s="18" t="s">
        <v>648</v>
      </c>
      <c r="FJM12076" s="18" t="s">
        <v>648</v>
      </c>
      <c r="FJN12076" s="18" t="s">
        <v>648</v>
      </c>
      <c r="FJO12076" s="18" t="s">
        <v>648</v>
      </c>
      <c r="FJP12076" s="18" t="s">
        <v>648</v>
      </c>
      <c r="FJQ12076" s="18" t="s">
        <v>648</v>
      </c>
      <c r="FJR12076" s="18" t="s">
        <v>648</v>
      </c>
      <c r="FJS12076" s="18" t="s">
        <v>648</v>
      </c>
      <c r="FJT12076" s="18" t="s">
        <v>648</v>
      </c>
      <c r="FJU12076" s="18" t="s">
        <v>648</v>
      </c>
      <c r="FJV12076" s="18" t="s">
        <v>648</v>
      </c>
      <c r="FJW12076" s="18" t="s">
        <v>648</v>
      </c>
      <c r="FJX12076" s="18" t="s">
        <v>648</v>
      </c>
      <c r="FJY12076" s="18" t="s">
        <v>648</v>
      </c>
      <c r="FJZ12076" s="18" t="s">
        <v>648</v>
      </c>
      <c r="FKA12076" s="18" t="s">
        <v>648</v>
      </c>
      <c r="FKB12076" s="18" t="s">
        <v>648</v>
      </c>
      <c r="FKC12076" s="18" t="s">
        <v>648</v>
      </c>
      <c r="FKD12076" s="18" t="s">
        <v>648</v>
      </c>
      <c r="FKE12076" s="18" t="s">
        <v>648</v>
      </c>
      <c r="FKF12076" s="18" t="s">
        <v>648</v>
      </c>
      <c r="FKG12076" s="18" t="s">
        <v>648</v>
      </c>
      <c r="FKH12076" s="18" t="s">
        <v>648</v>
      </c>
      <c r="FKI12076" s="18" t="s">
        <v>648</v>
      </c>
      <c r="FKJ12076" s="18" t="s">
        <v>648</v>
      </c>
      <c r="FKK12076" s="18" t="s">
        <v>648</v>
      </c>
      <c r="FKL12076" s="18" t="s">
        <v>648</v>
      </c>
      <c r="FKM12076" s="18" t="s">
        <v>648</v>
      </c>
      <c r="FKN12076" s="18" t="s">
        <v>648</v>
      </c>
      <c r="FKO12076" s="18" t="s">
        <v>648</v>
      </c>
      <c r="FKP12076" s="18" t="s">
        <v>648</v>
      </c>
      <c r="FKQ12076" s="18" t="s">
        <v>648</v>
      </c>
      <c r="FKR12076" s="18" t="s">
        <v>648</v>
      </c>
      <c r="FKS12076" s="18" t="s">
        <v>648</v>
      </c>
      <c r="FKT12076" s="18" t="s">
        <v>648</v>
      </c>
      <c r="FKU12076" s="18" t="s">
        <v>648</v>
      </c>
      <c r="FKV12076" s="18" t="s">
        <v>648</v>
      </c>
      <c r="FKW12076" s="18" t="s">
        <v>648</v>
      </c>
      <c r="FKX12076" s="18" t="s">
        <v>648</v>
      </c>
      <c r="FKY12076" s="18" t="s">
        <v>648</v>
      </c>
      <c r="FKZ12076" s="18" t="s">
        <v>648</v>
      </c>
      <c r="FLA12076" s="18" t="s">
        <v>648</v>
      </c>
      <c r="FLB12076" s="18" t="s">
        <v>648</v>
      </c>
      <c r="FLC12076" s="18" t="s">
        <v>648</v>
      </c>
      <c r="FLD12076" s="18" t="s">
        <v>648</v>
      </c>
      <c r="FLE12076" s="18" t="s">
        <v>648</v>
      </c>
      <c r="FLF12076" s="18" t="s">
        <v>648</v>
      </c>
      <c r="FLG12076" s="18" t="s">
        <v>648</v>
      </c>
      <c r="FLH12076" s="18" t="s">
        <v>648</v>
      </c>
      <c r="FLI12076" s="18" t="s">
        <v>648</v>
      </c>
      <c r="FLJ12076" s="18" t="s">
        <v>648</v>
      </c>
      <c r="FLK12076" s="18" t="s">
        <v>648</v>
      </c>
      <c r="FLL12076" s="18" t="s">
        <v>648</v>
      </c>
      <c r="FLM12076" s="18" t="s">
        <v>648</v>
      </c>
      <c r="FLN12076" s="18" t="s">
        <v>648</v>
      </c>
      <c r="FLO12076" s="18" t="s">
        <v>648</v>
      </c>
      <c r="FLP12076" s="18" t="s">
        <v>648</v>
      </c>
      <c r="FLQ12076" s="18" t="s">
        <v>648</v>
      </c>
      <c r="FLR12076" s="18" t="s">
        <v>648</v>
      </c>
      <c r="FLS12076" s="18" t="s">
        <v>648</v>
      </c>
      <c r="FLT12076" s="18" t="s">
        <v>648</v>
      </c>
      <c r="FLU12076" s="18" t="s">
        <v>648</v>
      </c>
      <c r="FLV12076" s="18" t="s">
        <v>648</v>
      </c>
      <c r="FLW12076" s="18" t="s">
        <v>648</v>
      </c>
      <c r="FLX12076" s="18" t="s">
        <v>648</v>
      </c>
      <c r="FLY12076" s="18" t="s">
        <v>648</v>
      </c>
      <c r="FLZ12076" s="18" t="s">
        <v>648</v>
      </c>
      <c r="FMA12076" s="18" t="s">
        <v>648</v>
      </c>
      <c r="FMB12076" s="18" t="s">
        <v>648</v>
      </c>
      <c r="FMC12076" s="18" t="s">
        <v>648</v>
      </c>
      <c r="FMD12076" s="18" t="s">
        <v>648</v>
      </c>
      <c r="FME12076" s="18" t="s">
        <v>648</v>
      </c>
      <c r="FMF12076" s="18" t="s">
        <v>648</v>
      </c>
      <c r="FMG12076" s="18" t="s">
        <v>648</v>
      </c>
      <c r="FMH12076" s="18" t="s">
        <v>648</v>
      </c>
      <c r="FMI12076" s="18" t="s">
        <v>648</v>
      </c>
      <c r="FMJ12076" s="18" t="s">
        <v>648</v>
      </c>
      <c r="FMK12076" s="18" t="s">
        <v>648</v>
      </c>
      <c r="FML12076" s="18" t="s">
        <v>648</v>
      </c>
      <c r="FMM12076" s="18" t="s">
        <v>648</v>
      </c>
      <c r="FMN12076" s="18" t="s">
        <v>648</v>
      </c>
      <c r="FMO12076" s="18" t="s">
        <v>648</v>
      </c>
      <c r="FMP12076" s="18" t="s">
        <v>648</v>
      </c>
      <c r="FMQ12076" s="18" t="s">
        <v>648</v>
      </c>
      <c r="FMR12076" s="18" t="s">
        <v>648</v>
      </c>
      <c r="FMS12076" s="18" t="s">
        <v>648</v>
      </c>
      <c r="FMT12076" s="18" t="s">
        <v>648</v>
      </c>
      <c r="FMU12076" s="18" t="s">
        <v>648</v>
      </c>
      <c r="FMV12076" s="18" t="s">
        <v>648</v>
      </c>
      <c r="FMW12076" s="18" t="s">
        <v>648</v>
      </c>
      <c r="FMX12076" s="18" t="s">
        <v>648</v>
      </c>
      <c r="FMY12076" s="18" t="s">
        <v>648</v>
      </c>
      <c r="FMZ12076" s="18" t="s">
        <v>648</v>
      </c>
      <c r="FNA12076" s="18" t="s">
        <v>648</v>
      </c>
      <c r="FNB12076" s="18" t="s">
        <v>648</v>
      </c>
      <c r="FNC12076" s="18" t="s">
        <v>648</v>
      </c>
      <c r="FND12076" s="18" t="s">
        <v>648</v>
      </c>
      <c r="FNE12076" s="18" t="s">
        <v>648</v>
      </c>
      <c r="FNF12076" s="18" t="s">
        <v>648</v>
      </c>
      <c r="FNG12076" s="18" t="s">
        <v>648</v>
      </c>
      <c r="FNH12076" s="18" t="s">
        <v>648</v>
      </c>
      <c r="FNI12076" s="18" t="s">
        <v>648</v>
      </c>
      <c r="FNJ12076" s="18" t="s">
        <v>648</v>
      </c>
      <c r="FNK12076" s="18" t="s">
        <v>648</v>
      </c>
      <c r="FNL12076" s="18" t="s">
        <v>648</v>
      </c>
      <c r="FNM12076" s="18" t="s">
        <v>648</v>
      </c>
      <c r="FNN12076" s="18" t="s">
        <v>648</v>
      </c>
      <c r="FNO12076" s="18" t="s">
        <v>648</v>
      </c>
      <c r="FNP12076" s="18" t="s">
        <v>648</v>
      </c>
      <c r="FNQ12076" s="18" t="s">
        <v>648</v>
      </c>
      <c r="FNR12076" s="18" t="s">
        <v>648</v>
      </c>
      <c r="FNS12076" s="18" t="s">
        <v>648</v>
      </c>
      <c r="FNT12076" s="18" t="s">
        <v>648</v>
      </c>
      <c r="FNU12076" s="18" t="s">
        <v>648</v>
      </c>
      <c r="FNV12076" s="18" t="s">
        <v>648</v>
      </c>
      <c r="FNW12076" s="18" t="s">
        <v>648</v>
      </c>
      <c r="FNX12076" s="18" t="s">
        <v>648</v>
      </c>
      <c r="FNY12076" s="18" t="s">
        <v>648</v>
      </c>
      <c r="FNZ12076" s="18" t="s">
        <v>648</v>
      </c>
      <c r="FOA12076" s="18" t="s">
        <v>648</v>
      </c>
      <c r="FOB12076" s="18" t="s">
        <v>648</v>
      </c>
      <c r="FOC12076" s="18" t="s">
        <v>648</v>
      </c>
      <c r="FOD12076" s="18" t="s">
        <v>648</v>
      </c>
      <c r="FOE12076" s="18" t="s">
        <v>648</v>
      </c>
      <c r="FOF12076" s="18" t="s">
        <v>648</v>
      </c>
      <c r="FOG12076" s="18" t="s">
        <v>648</v>
      </c>
      <c r="FOH12076" s="18" t="s">
        <v>648</v>
      </c>
      <c r="FOI12076" s="18" t="s">
        <v>648</v>
      </c>
      <c r="FOJ12076" s="18" t="s">
        <v>648</v>
      </c>
      <c r="FOK12076" s="18" t="s">
        <v>648</v>
      </c>
      <c r="FOL12076" s="18" t="s">
        <v>648</v>
      </c>
      <c r="FOM12076" s="18" t="s">
        <v>648</v>
      </c>
      <c r="FON12076" s="18" t="s">
        <v>648</v>
      </c>
      <c r="FOO12076" s="18" t="s">
        <v>648</v>
      </c>
      <c r="FOP12076" s="18" t="s">
        <v>648</v>
      </c>
      <c r="FOQ12076" s="18" t="s">
        <v>648</v>
      </c>
      <c r="FOR12076" s="18" t="s">
        <v>648</v>
      </c>
      <c r="FOS12076" s="18" t="s">
        <v>648</v>
      </c>
      <c r="FOT12076" s="18" t="s">
        <v>648</v>
      </c>
      <c r="FOU12076" s="18" t="s">
        <v>648</v>
      </c>
      <c r="FOV12076" s="18" t="s">
        <v>648</v>
      </c>
      <c r="FOW12076" s="18" t="s">
        <v>648</v>
      </c>
      <c r="FOX12076" s="18" t="s">
        <v>648</v>
      </c>
      <c r="FOY12076" s="18" t="s">
        <v>648</v>
      </c>
      <c r="FOZ12076" s="18" t="s">
        <v>648</v>
      </c>
      <c r="FPA12076" s="18" t="s">
        <v>648</v>
      </c>
      <c r="FPB12076" s="18" t="s">
        <v>648</v>
      </c>
      <c r="FPC12076" s="18" t="s">
        <v>648</v>
      </c>
      <c r="FPD12076" s="18" t="s">
        <v>648</v>
      </c>
      <c r="FPE12076" s="18" t="s">
        <v>648</v>
      </c>
      <c r="FPF12076" s="18" t="s">
        <v>648</v>
      </c>
      <c r="FPG12076" s="18" t="s">
        <v>648</v>
      </c>
      <c r="FPH12076" s="18" t="s">
        <v>648</v>
      </c>
      <c r="FPI12076" s="18" t="s">
        <v>648</v>
      </c>
      <c r="FPJ12076" s="18" t="s">
        <v>648</v>
      </c>
      <c r="FPK12076" s="18" t="s">
        <v>648</v>
      </c>
      <c r="FPL12076" s="18" t="s">
        <v>648</v>
      </c>
      <c r="FPM12076" s="18" t="s">
        <v>648</v>
      </c>
      <c r="FPN12076" s="18" t="s">
        <v>648</v>
      </c>
      <c r="FPO12076" s="18" t="s">
        <v>648</v>
      </c>
      <c r="FPP12076" s="18" t="s">
        <v>648</v>
      </c>
      <c r="FPQ12076" s="18" t="s">
        <v>648</v>
      </c>
      <c r="FPR12076" s="18" t="s">
        <v>648</v>
      </c>
      <c r="FPS12076" s="18" t="s">
        <v>648</v>
      </c>
      <c r="FPT12076" s="18" t="s">
        <v>648</v>
      </c>
      <c r="FPU12076" s="18" t="s">
        <v>648</v>
      </c>
      <c r="FPV12076" s="18" t="s">
        <v>648</v>
      </c>
      <c r="FPW12076" s="18" t="s">
        <v>648</v>
      </c>
      <c r="FPX12076" s="18" t="s">
        <v>648</v>
      </c>
      <c r="FPY12076" s="18" t="s">
        <v>648</v>
      </c>
      <c r="FPZ12076" s="18" t="s">
        <v>648</v>
      </c>
      <c r="FQA12076" s="18" t="s">
        <v>648</v>
      </c>
      <c r="FQB12076" s="18" t="s">
        <v>648</v>
      </c>
      <c r="FQC12076" s="18" t="s">
        <v>648</v>
      </c>
      <c r="FQD12076" s="18" t="s">
        <v>648</v>
      </c>
      <c r="FQE12076" s="18" t="s">
        <v>648</v>
      </c>
      <c r="FQF12076" s="18" t="s">
        <v>648</v>
      </c>
      <c r="FQG12076" s="18" t="s">
        <v>648</v>
      </c>
      <c r="FQH12076" s="18" t="s">
        <v>648</v>
      </c>
      <c r="FQI12076" s="18" t="s">
        <v>648</v>
      </c>
      <c r="FQJ12076" s="18" t="s">
        <v>648</v>
      </c>
      <c r="FQK12076" s="18" t="s">
        <v>648</v>
      </c>
      <c r="FQL12076" s="18" t="s">
        <v>648</v>
      </c>
      <c r="FQM12076" s="18" t="s">
        <v>648</v>
      </c>
      <c r="FQN12076" s="18" t="s">
        <v>648</v>
      </c>
      <c r="FQO12076" s="18" t="s">
        <v>648</v>
      </c>
      <c r="FQP12076" s="18" t="s">
        <v>648</v>
      </c>
      <c r="FQQ12076" s="18" t="s">
        <v>648</v>
      </c>
      <c r="FQR12076" s="18" t="s">
        <v>648</v>
      </c>
      <c r="FQS12076" s="18" t="s">
        <v>648</v>
      </c>
      <c r="FQT12076" s="18" t="s">
        <v>648</v>
      </c>
      <c r="FQU12076" s="18" t="s">
        <v>648</v>
      </c>
      <c r="FQV12076" s="18" t="s">
        <v>648</v>
      </c>
      <c r="FQW12076" s="18" t="s">
        <v>648</v>
      </c>
      <c r="FQX12076" s="18" t="s">
        <v>648</v>
      </c>
      <c r="FQY12076" s="18" t="s">
        <v>648</v>
      </c>
      <c r="FQZ12076" s="18" t="s">
        <v>648</v>
      </c>
      <c r="FRA12076" s="18" t="s">
        <v>648</v>
      </c>
      <c r="FRB12076" s="18" t="s">
        <v>648</v>
      </c>
      <c r="FRC12076" s="18" t="s">
        <v>648</v>
      </c>
      <c r="FRD12076" s="18" t="s">
        <v>648</v>
      </c>
      <c r="FRE12076" s="18" t="s">
        <v>648</v>
      </c>
      <c r="FRF12076" s="18" t="s">
        <v>648</v>
      </c>
      <c r="FRG12076" s="18" t="s">
        <v>648</v>
      </c>
      <c r="FRH12076" s="18" t="s">
        <v>648</v>
      </c>
      <c r="FRI12076" s="18" t="s">
        <v>648</v>
      </c>
      <c r="FRJ12076" s="18" t="s">
        <v>648</v>
      </c>
      <c r="FRK12076" s="18" t="s">
        <v>648</v>
      </c>
      <c r="FRL12076" s="18" t="s">
        <v>648</v>
      </c>
      <c r="FRM12076" s="18" t="s">
        <v>648</v>
      </c>
      <c r="FRN12076" s="18" t="s">
        <v>648</v>
      </c>
      <c r="FRO12076" s="18" t="s">
        <v>648</v>
      </c>
      <c r="FRP12076" s="18" t="s">
        <v>648</v>
      </c>
      <c r="FRQ12076" s="18" t="s">
        <v>648</v>
      </c>
      <c r="FRR12076" s="18" t="s">
        <v>648</v>
      </c>
      <c r="FRS12076" s="18" t="s">
        <v>648</v>
      </c>
      <c r="FRT12076" s="18" t="s">
        <v>648</v>
      </c>
      <c r="FRU12076" s="18" t="s">
        <v>648</v>
      </c>
      <c r="FRV12076" s="18" t="s">
        <v>648</v>
      </c>
      <c r="FRW12076" s="18" t="s">
        <v>648</v>
      </c>
      <c r="FRX12076" s="18" t="s">
        <v>648</v>
      </c>
      <c r="FRY12076" s="18" t="s">
        <v>648</v>
      </c>
      <c r="FRZ12076" s="18" t="s">
        <v>648</v>
      </c>
      <c r="FSA12076" s="18" t="s">
        <v>648</v>
      </c>
      <c r="FSB12076" s="18" t="s">
        <v>648</v>
      </c>
      <c r="FSC12076" s="18" t="s">
        <v>648</v>
      </c>
      <c r="FSD12076" s="18" t="s">
        <v>648</v>
      </c>
      <c r="FSE12076" s="18" t="s">
        <v>648</v>
      </c>
      <c r="FSF12076" s="18" t="s">
        <v>648</v>
      </c>
      <c r="FSG12076" s="18" t="s">
        <v>648</v>
      </c>
      <c r="FSH12076" s="18" t="s">
        <v>648</v>
      </c>
      <c r="FSI12076" s="18" t="s">
        <v>648</v>
      </c>
      <c r="FSJ12076" s="18" t="s">
        <v>648</v>
      </c>
      <c r="FSK12076" s="18" t="s">
        <v>648</v>
      </c>
      <c r="FSL12076" s="18" t="s">
        <v>648</v>
      </c>
      <c r="FSM12076" s="18" t="s">
        <v>648</v>
      </c>
      <c r="FSN12076" s="18" t="s">
        <v>648</v>
      </c>
      <c r="FSO12076" s="18" t="s">
        <v>648</v>
      </c>
      <c r="FSP12076" s="18" t="s">
        <v>648</v>
      </c>
      <c r="FSQ12076" s="18" t="s">
        <v>648</v>
      </c>
      <c r="FSR12076" s="18" t="s">
        <v>648</v>
      </c>
      <c r="FSS12076" s="18" t="s">
        <v>648</v>
      </c>
      <c r="FST12076" s="18" t="s">
        <v>648</v>
      </c>
      <c r="FSU12076" s="18" t="s">
        <v>648</v>
      </c>
      <c r="FSV12076" s="18" t="s">
        <v>648</v>
      </c>
      <c r="FSW12076" s="18" t="s">
        <v>648</v>
      </c>
      <c r="FSX12076" s="18" t="s">
        <v>648</v>
      </c>
      <c r="FSY12076" s="18" t="s">
        <v>648</v>
      </c>
      <c r="FSZ12076" s="18" t="s">
        <v>648</v>
      </c>
      <c r="FTA12076" s="18" t="s">
        <v>648</v>
      </c>
      <c r="FTB12076" s="18" t="s">
        <v>648</v>
      </c>
      <c r="FTC12076" s="18" t="s">
        <v>648</v>
      </c>
      <c r="FTD12076" s="18" t="s">
        <v>648</v>
      </c>
      <c r="FTE12076" s="18" t="s">
        <v>648</v>
      </c>
      <c r="FTF12076" s="18" t="s">
        <v>648</v>
      </c>
      <c r="FTG12076" s="18" t="s">
        <v>648</v>
      </c>
      <c r="FTH12076" s="18" t="s">
        <v>648</v>
      </c>
      <c r="FTI12076" s="18" t="s">
        <v>648</v>
      </c>
      <c r="FTJ12076" s="18" t="s">
        <v>648</v>
      </c>
      <c r="FTK12076" s="18" t="s">
        <v>648</v>
      </c>
      <c r="FTL12076" s="18" t="s">
        <v>648</v>
      </c>
      <c r="FTM12076" s="18" t="s">
        <v>648</v>
      </c>
      <c r="FTN12076" s="18" t="s">
        <v>648</v>
      </c>
      <c r="FTO12076" s="18" t="s">
        <v>648</v>
      </c>
      <c r="FTP12076" s="18" t="s">
        <v>648</v>
      </c>
      <c r="FTQ12076" s="18" t="s">
        <v>648</v>
      </c>
      <c r="FTR12076" s="18" t="s">
        <v>648</v>
      </c>
      <c r="FTS12076" s="18" t="s">
        <v>648</v>
      </c>
      <c r="FTT12076" s="18" t="s">
        <v>648</v>
      </c>
      <c r="FTU12076" s="18" t="s">
        <v>648</v>
      </c>
      <c r="FTV12076" s="18" t="s">
        <v>648</v>
      </c>
      <c r="FTW12076" s="18" t="s">
        <v>648</v>
      </c>
      <c r="FTX12076" s="18" t="s">
        <v>648</v>
      </c>
      <c r="FTY12076" s="18" t="s">
        <v>648</v>
      </c>
      <c r="FTZ12076" s="18" t="s">
        <v>648</v>
      </c>
      <c r="FUA12076" s="18" t="s">
        <v>648</v>
      </c>
      <c r="FUB12076" s="18" t="s">
        <v>648</v>
      </c>
      <c r="FUC12076" s="18" t="s">
        <v>648</v>
      </c>
      <c r="FUD12076" s="18" t="s">
        <v>648</v>
      </c>
      <c r="FUE12076" s="18" t="s">
        <v>648</v>
      </c>
      <c r="FUF12076" s="18" t="s">
        <v>648</v>
      </c>
      <c r="FUG12076" s="18" t="s">
        <v>648</v>
      </c>
      <c r="FUH12076" s="18" t="s">
        <v>648</v>
      </c>
      <c r="FUI12076" s="18" t="s">
        <v>648</v>
      </c>
      <c r="FUJ12076" s="18" t="s">
        <v>648</v>
      </c>
      <c r="FUK12076" s="18" t="s">
        <v>648</v>
      </c>
      <c r="FUL12076" s="18" t="s">
        <v>648</v>
      </c>
      <c r="FUM12076" s="18" t="s">
        <v>648</v>
      </c>
      <c r="FUN12076" s="18" t="s">
        <v>648</v>
      </c>
      <c r="FUO12076" s="18" t="s">
        <v>648</v>
      </c>
      <c r="FUP12076" s="18" t="s">
        <v>648</v>
      </c>
      <c r="FUQ12076" s="18" t="s">
        <v>648</v>
      </c>
      <c r="FUR12076" s="18" t="s">
        <v>648</v>
      </c>
      <c r="FUS12076" s="18" t="s">
        <v>648</v>
      </c>
      <c r="FUT12076" s="18" t="s">
        <v>648</v>
      </c>
      <c r="FUU12076" s="18" t="s">
        <v>648</v>
      </c>
      <c r="FUV12076" s="18" t="s">
        <v>648</v>
      </c>
      <c r="FUW12076" s="18" t="s">
        <v>648</v>
      </c>
      <c r="FUX12076" s="18" t="s">
        <v>648</v>
      </c>
      <c r="FUY12076" s="18" t="s">
        <v>648</v>
      </c>
      <c r="FUZ12076" s="18" t="s">
        <v>648</v>
      </c>
      <c r="FVA12076" s="18" t="s">
        <v>648</v>
      </c>
      <c r="FVB12076" s="18" t="s">
        <v>648</v>
      </c>
      <c r="FVC12076" s="18" t="s">
        <v>648</v>
      </c>
      <c r="FVD12076" s="18" t="s">
        <v>648</v>
      </c>
      <c r="FVE12076" s="18" t="s">
        <v>648</v>
      </c>
      <c r="FVF12076" s="18" t="s">
        <v>648</v>
      </c>
      <c r="FVG12076" s="18" t="s">
        <v>648</v>
      </c>
      <c r="FVH12076" s="18" t="s">
        <v>648</v>
      </c>
      <c r="FVI12076" s="18" t="s">
        <v>648</v>
      </c>
      <c r="FVJ12076" s="18" t="s">
        <v>648</v>
      </c>
      <c r="FVK12076" s="18" t="s">
        <v>648</v>
      </c>
      <c r="FVL12076" s="18" t="s">
        <v>648</v>
      </c>
      <c r="FVM12076" s="18" t="s">
        <v>648</v>
      </c>
      <c r="FVN12076" s="18" t="s">
        <v>648</v>
      </c>
      <c r="FVO12076" s="18" t="s">
        <v>648</v>
      </c>
      <c r="FVP12076" s="18" t="s">
        <v>648</v>
      </c>
      <c r="FVQ12076" s="18" t="s">
        <v>648</v>
      </c>
      <c r="FVR12076" s="18" t="s">
        <v>648</v>
      </c>
      <c r="FVS12076" s="18" t="s">
        <v>648</v>
      </c>
      <c r="FVT12076" s="18" t="s">
        <v>648</v>
      </c>
      <c r="FVU12076" s="18" t="s">
        <v>648</v>
      </c>
      <c r="FVV12076" s="18" t="s">
        <v>648</v>
      </c>
      <c r="FVW12076" s="18" t="s">
        <v>648</v>
      </c>
      <c r="FVX12076" s="18" t="s">
        <v>648</v>
      </c>
      <c r="FVY12076" s="18" t="s">
        <v>648</v>
      </c>
      <c r="FVZ12076" s="18" t="s">
        <v>648</v>
      </c>
      <c r="FWA12076" s="18" t="s">
        <v>648</v>
      </c>
      <c r="FWB12076" s="18" t="s">
        <v>648</v>
      </c>
      <c r="FWC12076" s="18" t="s">
        <v>648</v>
      </c>
      <c r="FWD12076" s="18" t="s">
        <v>648</v>
      </c>
      <c r="FWE12076" s="18" t="s">
        <v>648</v>
      </c>
      <c r="FWF12076" s="18" t="s">
        <v>648</v>
      </c>
      <c r="FWG12076" s="18" t="s">
        <v>648</v>
      </c>
      <c r="FWH12076" s="18" t="s">
        <v>648</v>
      </c>
      <c r="FWI12076" s="18" t="s">
        <v>648</v>
      </c>
      <c r="FWJ12076" s="18" t="s">
        <v>648</v>
      </c>
      <c r="FWK12076" s="18" t="s">
        <v>648</v>
      </c>
      <c r="FWL12076" s="18" t="s">
        <v>648</v>
      </c>
      <c r="FWM12076" s="18" t="s">
        <v>648</v>
      </c>
      <c r="FWN12076" s="18" t="s">
        <v>648</v>
      </c>
      <c r="FWO12076" s="18" t="s">
        <v>648</v>
      </c>
      <c r="FWP12076" s="18" t="s">
        <v>648</v>
      </c>
      <c r="FWQ12076" s="18" t="s">
        <v>648</v>
      </c>
      <c r="FWR12076" s="18" t="s">
        <v>648</v>
      </c>
      <c r="FWS12076" s="18" t="s">
        <v>648</v>
      </c>
      <c r="FWT12076" s="18" t="s">
        <v>648</v>
      </c>
      <c r="FWU12076" s="18" t="s">
        <v>648</v>
      </c>
      <c r="FWV12076" s="18" t="s">
        <v>648</v>
      </c>
      <c r="FWW12076" s="18" t="s">
        <v>648</v>
      </c>
      <c r="FWX12076" s="18" t="s">
        <v>648</v>
      </c>
      <c r="FWY12076" s="18" t="s">
        <v>648</v>
      </c>
      <c r="FWZ12076" s="18" t="s">
        <v>648</v>
      </c>
      <c r="FXA12076" s="18" t="s">
        <v>648</v>
      </c>
      <c r="FXB12076" s="18" t="s">
        <v>648</v>
      </c>
      <c r="FXC12076" s="18" t="s">
        <v>648</v>
      </c>
      <c r="FXD12076" s="18" t="s">
        <v>648</v>
      </c>
      <c r="FXE12076" s="18" t="s">
        <v>648</v>
      </c>
      <c r="FXF12076" s="18" t="s">
        <v>648</v>
      </c>
      <c r="FXG12076" s="18" t="s">
        <v>648</v>
      </c>
      <c r="FXH12076" s="18" t="s">
        <v>648</v>
      </c>
      <c r="FXI12076" s="18" t="s">
        <v>648</v>
      </c>
      <c r="FXJ12076" s="18" t="s">
        <v>648</v>
      </c>
      <c r="FXK12076" s="18" t="s">
        <v>648</v>
      </c>
      <c r="FXL12076" s="18" t="s">
        <v>648</v>
      </c>
      <c r="FXM12076" s="18" t="s">
        <v>648</v>
      </c>
      <c r="FXN12076" s="18" t="s">
        <v>648</v>
      </c>
      <c r="FXO12076" s="18" t="s">
        <v>648</v>
      </c>
      <c r="FXP12076" s="18" t="s">
        <v>648</v>
      </c>
      <c r="FXQ12076" s="18" t="s">
        <v>648</v>
      </c>
      <c r="FXR12076" s="18" t="s">
        <v>648</v>
      </c>
      <c r="FXS12076" s="18" t="s">
        <v>648</v>
      </c>
      <c r="FXT12076" s="18" t="s">
        <v>648</v>
      </c>
      <c r="FXU12076" s="18" t="s">
        <v>648</v>
      </c>
      <c r="FXV12076" s="18" t="s">
        <v>648</v>
      </c>
      <c r="FXW12076" s="18" t="s">
        <v>648</v>
      </c>
      <c r="FXX12076" s="18" t="s">
        <v>648</v>
      </c>
      <c r="FXY12076" s="18" t="s">
        <v>648</v>
      </c>
      <c r="FXZ12076" s="18" t="s">
        <v>648</v>
      </c>
      <c r="FYA12076" s="18" t="s">
        <v>648</v>
      </c>
      <c r="FYB12076" s="18" t="s">
        <v>648</v>
      </c>
      <c r="FYC12076" s="18" t="s">
        <v>648</v>
      </c>
      <c r="FYD12076" s="18" t="s">
        <v>648</v>
      </c>
      <c r="FYE12076" s="18" t="s">
        <v>648</v>
      </c>
      <c r="FYF12076" s="18" t="s">
        <v>648</v>
      </c>
      <c r="FYG12076" s="18" t="s">
        <v>648</v>
      </c>
      <c r="FYH12076" s="18" t="s">
        <v>648</v>
      </c>
      <c r="FYI12076" s="18" t="s">
        <v>648</v>
      </c>
      <c r="FYJ12076" s="18" t="s">
        <v>648</v>
      </c>
      <c r="FYK12076" s="18" t="s">
        <v>648</v>
      </c>
      <c r="FYL12076" s="18" t="s">
        <v>648</v>
      </c>
      <c r="FYM12076" s="18" t="s">
        <v>648</v>
      </c>
      <c r="FYN12076" s="18" t="s">
        <v>648</v>
      </c>
      <c r="FYO12076" s="18" t="s">
        <v>648</v>
      </c>
      <c r="FYP12076" s="18" t="s">
        <v>648</v>
      </c>
      <c r="FYQ12076" s="18" t="s">
        <v>648</v>
      </c>
      <c r="FYR12076" s="18" t="s">
        <v>648</v>
      </c>
      <c r="FYS12076" s="18" t="s">
        <v>648</v>
      </c>
      <c r="FYT12076" s="18" t="s">
        <v>648</v>
      </c>
      <c r="FYU12076" s="18" t="s">
        <v>648</v>
      </c>
      <c r="FYV12076" s="18" t="s">
        <v>648</v>
      </c>
      <c r="FYW12076" s="18" t="s">
        <v>648</v>
      </c>
      <c r="FYX12076" s="18" t="s">
        <v>648</v>
      </c>
      <c r="FYY12076" s="18" t="s">
        <v>648</v>
      </c>
      <c r="FYZ12076" s="18" t="s">
        <v>648</v>
      </c>
      <c r="FZA12076" s="18" t="s">
        <v>648</v>
      </c>
      <c r="FZB12076" s="18" t="s">
        <v>648</v>
      </c>
      <c r="FZC12076" s="18" t="s">
        <v>648</v>
      </c>
      <c r="FZD12076" s="18" t="s">
        <v>648</v>
      </c>
      <c r="FZE12076" s="18" t="s">
        <v>648</v>
      </c>
      <c r="FZF12076" s="18" t="s">
        <v>648</v>
      </c>
      <c r="FZG12076" s="18" t="s">
        <v>648</v>
      </c>
      <c r="FZH12076" s="18" t="s">
        <v>648</v>
      </c>
      <c r="FZI12076" s="18" t="s">
        <v>648</v>
      </c>
      <c r="FZJ12076" s="18" t="s">
        <v>648</v>
      </c>
      <c r="FZK12076" s="18" t="s">
        <v>648</v>
      </c>
      <c r="FZL12076" s="18" t="s">
        <v>648</v>
      </c>
      <c r="FZM12076" s="18" t="s">
        <v>648</v>
      </c>
      <c r="FZN12076" s="18" t="s">
        <v>648</v>
      </c>
      <c r="FZO12076" s="18" t="s">
        <v>648</v>
      </c>
      <c r="FZP12076" s="18" t="s">
        <v>648</v>
      </c>
      <c r="FZQ12076" s="18" t="s">
        <v>648</v>
      </c>
      <c r="FZR12076" s="18" t="s">
        <v>648</v>
      </c>
      <c r="FZS12076" s="18" t="s">
        <v>648</v>
      </c>
      <c r="FZT12076" s="18" t="s">
        <v>648</v>
      </c>
      <c r="FZU12076" s="18" t="s">
        <v>648</v>
      </c>
      <c r="FZV12076" s="18" t="s">
        <v>648</v>
      </c>
      <c r="FZW12076" s="18" t="s">
        <v>648</v>
      </c>
      <c r="FZX12076" s="18" t="s">
        <v>648</v>
      </c>
      <c r="FZY12076" s="18" t="s">
        <v>648</v>
      </c>
      <c r="FZZ12076" s="18" t="s">
        <v>648</v>
      </c>
      <c r="GAA12076" s="18" t="s">
        <v>648</v>
      </c>
      <c r="GAB12076" s="18" t="s">
        <v>648</v>
      </c>
      <c r="GAC12076" s="18" t="s">
        <v>648</v>
      </c>
      <c r="GAD12076" s="18" t="s">
        <v>648</v>
      </c>
      <c r="GAE12076" s="18" t="s">
        <v>648</v>
      </c>
      <c r="GAF12076" s="18" t="s">
        <v>648</v>
      </c>
      <c r="GAG12076" s="18" t="s">
        <v>648</v>
      </c>
      <c r="GAH12076" s="18" t="s">
        <v>648</v>
      </c>
      <c r="GAI12076" s="18" t="s">
        <v>648</v>
      </c>
      <c r="GAJ12076" s="18" t="s">
        <v>648</v>
      </c>
      <c r="GAK12076" s="18" t="s">
        <v>648</v>
      </c>
      <c r="GAL12076" s="18" t="s">
        <v>648</v>
      </c>
      <c r="GAM12076" s="18" t="s">
        <v>648</v>
      </c>
      <c r="GAN12076" s="18" t="s">
        <v>648</v>
      </c>
      <c r="GAO12076" s="18" t="s">
        <v>648</v>
      </c>
      <c r="GAP12076" s="18" t="s">
        <v>648</v>
      </c>
      <c r="GAQ12076" s="18" t="s">
        <v>648</v>
      </c>
      <c r="GAR12076" s="18" t="s">
        <v>648</v>
      </c>
      <c r="GAS12076" s="18" t="s">
        <v>648</v>
      </c>
      <c r="GAT12076" s="18" t="s">
        <v>648</v>
      </c>
      <c r="GAU12076" s="18" t="s">
        <v>648</v>
      </c>
      <c r="GAV12076" s="18" t="s">
        <v>648</v>
      </c>
      <c r="GAW12076" s="18" t="s">
        <v>648</v>
      </c>
      <c r="GAX12076" s="18" t="s">
        <v>648</v>
      </c>
      <c r="GAY12076" s="18" t="s">
        <v>648</v>
      </c>
      <c r="GAZ12076" s="18" t="s">
        <v>648</v>
      </c>
      <c r="GBA12076" s="18" t="s">
        <v>648</v>
      </c>
      <c r="GBB12076" s="18" t="s">
        <v>648</v>
      </c>
      <c r="GBC12076" s="18" t="s">
        <v>648</v>
      </c>
      <c r="GBD12076" s="18" t="s">
        <v>648</v>
      </c>
      <c r="GBE12076" s="18" t="s">
        <v>648</v>
      </c>
      <c r="GBF12076" s="18" t="s">
        <v>648</v>
      </c>
      <c r="GBG12076" s="18" t="s">
        <v>648</v>
      </c>
      <c r="GBH12076" s="18" t="s">
        <v>648</v>
      </c>
      <c r="GBI12076" s="18" t="s">
        <v>648</v>
      </c>
      <c r="GBJ12076" s="18" t="s">
        <v>648</v>
      </c>
      <c r="GBK12076" s="18" t="s">
        <v>648</v>
      </c>
      <c r="GBL12076" s="18" t="s">
        <v>648</v>
      </c>
      <c r="GBM12076" s="18" t="s">
        <v>648</v>
      </c>
      <c r="GBN12076" s="18" t="s">
        <v>648</v>
      </c>
      <c r="GBO12076" s="18" t="s">
        <v>648</v>
      </c>
      <c r="GBP12076" s="18" t="s">
        <v>648</v>
      </c>
      <c r="GBQ12076" s="18" t="s">
        <v>648</v>
      </c>
      <c r="GBR12076" s="18" t="s">
        <v>648</v>
      </c>
      <c r="GBS12076" s="18" t="s">
        <v>648</v>
      </c>
      <c r="GBT12076" s="18" t="s">
        <v>648</v>
      </c>
      <c r="GBU12076" s="18" t="s">
        <v>648</v>
      </c>
      <c r="GBV12076" s="18" t="s">
        <v>648</v>
      </c>
      <c r="GBW12076" s="18" t="s">
        <v>648</v>
      </c>
      <c r="GBX12076" s="18" t="s">
        <v>648</v>
      </c>
      <c r="GBY12076" s="18" t="s">
        <v>648</v>
      </c>
      <c r="GBZ12076" s="18" t="s">
        <v>648</v>
      </c>
      <c r="GCA12076" s="18" t="s">
        <v>648</v>
      </c>
      <c r="GCB12076" s="18" t="s">
        <v>648</v>
      </c>
      <c r="GCC12076" s="18" t="s">
        <v>648</v>
      </c>
      <c r="GCD12076" s="18" t="s">
        <v>648</v>
      </c>
      <c r="GCE12076" s="18" t="s">
        <v>648</v>
      </c>
      <c r="GCF12076" s="18" t="s">
        <v>648</v>
      </c>
      <c r="GCG12076" s="18" t="s">
        <v>648</v>
      </c>
      <c r="GCH12076" s="18" t="s">
        <v>648</v>
      </c>
      <c r="GCI12076" s="18" t="s">
        <v>648</v>
      </c>
      <c r="GCJ12076" s="18" t="s">
        <v>648</v>
      </c>
      <c r="GCK12076" s="18" t="s">
        <v>648</v>
      </c>
      <c r="GCL12076" s="18" t="s">
        <v>648</v>
      </c>
      <c r="GCM12076" s="18" t="s">
        <v>648</v>
      </c>
      <c r="GCN12076" s="18" t="s">
        <v>648</v>
      </c>
      <c r="GCO12076" s="18" t="s">
        <v>648</v>
      </c>
      <c r="GCP12076" s="18" t="s">
        <v>648</v>
      </c>
      <c r="GCQ12076" s="18" t="s">
        <v>648</v>
      </c>
      <c r="GCR12076" s="18" t="s">
        <v>648</v>
      </c>
      <c r="GCS12076" s="18" t="s">
        <v>648</v>
      </c>
      <c r="GCT12076" s="18" t="s">
        <v>648</v>
      </c>
      <c r="GCU12076" s="18" t="s">
        <v>648</v>
      </c>
      <c r="GCV12076" s="18" t="s">
        <v>648</v>
      </c>
      <c r="GCW12076" s="18" t="s">
        <v>648</v>
      </c>
      <c r="GCX12076" s="18" t="s">
        <v>648</v>
      </c>
      <c r="GCY12076" s="18" t="s">
        <v>648</v>
      </c>
      <c r="GCZ12076" s="18" t="s">
        <v>648</v>
      </c>
      <c r="GDA12076" s="18" t="s">
        <v>648</v>
      </c>
      <c r="GDB12076" s="18" t="s">
        <v>648</v>
      </c>
      <c r="GDC12076" s="18" t="s">
        <v>648</v>
      </c>
      <c r="GDD12076" s="18" t="s">
        <v>648</v>
      </c>
      <c r="GDE12076" s="18" t="s">
        <v>648</v>
      </c>
      <c r="GDF12076" s="18" t="s">
        <v>648</v>
      </c>
      <c r="GDG12076" s="18" t="s">
        <v>648</v>
      </c>
      <c r="GDH12076" s="18" t="s">
        <v>648</v>
      </c>
      <c r="GDI12076" s="18" t="s">
        <v>648</v>
      </c>
      <c r="GDJ12076" s="18" t="s">
        <v>648</v>
      </c>
      <c r="GDK12076" s="18" t="s">
        <v>648</v>
      </c>
      <c r="GDL12076" s="18" t="s">
        <v>648</v>
      </c>
      <c r="GDM12076" s="18" t="s">
        <v>648</v>
      </c>
      <c r="GDN12076" s="18" t="s">
        <v>648</v>
      </c>
      <c r="GDO12076" s="18" t="s">
        <v>648</v>
      </c>
      <c r="GDP12076" s="18" t="s">
        <v>648</v>
      </c>
      <c r="GDQ12076" s="18" t="s">
        <v>648</v>
      </c>
      <c r="GDR12076" s="18" t="s">
        <v>648</v>
      </c>
      <c r="GDS12076" s="18" t="s">
        <v>648</v>
      </c>
      <c r="GDT12076" s="18" t="s">
        <v>648</v>
      </c>
      <c r="GDU12076" s="18" t="s">
        <v>648</v>
      </c>
      <c r="GDV12076" s="18" t="s">
        <v>648</v>
      </c>
      <c r="GDW12076" s="18" t="s">
        <v>648</v>
      </c>
      <c r="GDX12076" s="18" t="s">
        <v>648</v>
      </c>
      <c r="GDY12076" s="18" t="s">
        <v>648</v>
      </c>
      <c r="GDZ12076" s="18" t="s">
        <v>648</v>
      </c>
      <c r="GEA12076" s="18" t="s">
        <v>648</v>
      </c>
      <c r="GEB12076" s="18" t="s">
        <v>648</v>
      </c>
      <c r="GEC12076" s="18" t="s">
        <v>648</v>
      </c>
      <c r="GED12076" s="18" t="s">
        <v>648</v>
      </c>
      <c r="GEE12076" s="18" t="s">
        <v>648</v>
      </c>
      <c r="GEF12076" s="18" t="s">
        <v>648</v>
      </c>
      <c r="GEG12076" s="18" t="s">
        <v>648</v>
      </c>
      <c r="GEH12076" s="18" t="s">
        <v>648</v>
      </c>
      <c r="GEI12076" s="18" t="s">
        <v>648</v>
      </c>
      <c r="GEJ12076" s="18" t="s">
        <v>648</v>
      </c>
      <c r="GEK12076" s="18" t="s">
        <v>648</v>
      </c>
      <c r="GEL12076" s="18" t="s">
        <v>648</v>
      </c>
      <c r="GEM12076" s="18" t="s">
        <v>648</v>
      </c>
      <c r="GEN12076" s="18" t="s">
        <v>648</v>
      </c>
      <c r="GEO12076" s="18" t="s">
        <v>648</v>
      </c>
      <c r="GEP12076" s="18" t="s">
        <v>648</v>
      </c>
      <c r="GEQ12076" s="18" t="s">
        <v>648</v>
      </c>
      <c r="GER12076" s="18" t="s">
        <v>648</v>
      </c>
      <c r="GES12076" s="18" t="s">
        <v>648</v>
      </c>
      <c r="GET12076" s="18" t="s">
        <v>648</v>
      </c>
      <c r="GEU12076" s="18" t="s">
        <v>648</v>
      </c>
      <c r="GEV12076" s="18" t="s">
        <v>648</v>
      </c>
      <c r="GEW12076" s="18" t="s">
        <v>648</v>
      </c>
      <c r="GEX12076" s="18" t="s">
        <v>648</v>
      </c>
      <c r="GEY12076" s="18" t="s">
        <v>648</v>
      </c>
      <c r="GEZ12076" s="18" t="s">
        <v>648</v>
      </c>
      <c r="GFA12076" s="18" t="s">
        <v>648</v>
      </c>
      <c r="GFB12076" s="18" t="s">
        <v>648</v>
      </c>
      <c r="GFC12076" s="18" t="s">
        <v>648</v>
      </c>
      <c r="GFD12076" s="18" t="s">
        <v>648</v>
      </c>
      <c r="GFE12076" s="18" t="s">
        <v>648</v>
      </c>
      <c r="GFF12076" s="18" t="s">
        <v>648</v>
      </c>
      <c r="GFG12076" s="18" t="s">
        <v>648</v>
      </c>
      <c r="GFH12076" s="18" t="s">
        <v>648</v>
      </c>
      <c r="GFI12076" s="18" t="s">
        <v>648</v>
      </c>
      <c r="GFJ12076" s="18" t="s">
        <v>648</v>
      </c>
      <c r="GFK12076" s="18" t="s">
        <v>648</v>
      </c>
      <c r="GFL12076" s="18" t="s">
        <v>648</v>
      </c>
      <c r="GFM12076" s="18" t="s">
        <v>648</v>
      </c>
      <c r="GFN12076" s="18" t="s">
        <v>648</v>
      </c>
      <c r="GFO12076" s="18" t="s">
        <v>648</v>
      </c>
      <c r="GFP12076" s="18" t="s">
        <v>648</v>
      </c>
      <c r="GFQ12076" s="18" t="s">
        <v>648</v>
      </c>
      <c r="GFR12076" s="18" t="s">
        <v>648</v>
      </c>
      <c r="GFS12076" s="18" t="s">
        <v>648</v>
      </c>
      <c r="GFT12076" s="18" t="s">
        <v>648</v>
      </c>
      <c r="GFU12076" s="18" t="s">
        <v>648</v>
      </c>
      <c r="GFV12076" s="18" t="s">
        <v>648</v>
      </c>
      <c r="GFW12076" s="18" t="s">
        <v>648</v>
      </c>
      <c r="GFX12076" s="18" t="s">
        <v>648</v>
      </c>
      <c r="GFY12076" s="18" t="s">
        <v>648</v>
      </c>
      <c r="GFZ12076" s="18" t="s">
        <v>648</v>
      </c>
      <c r="GGA12076" s="18" t="s">
        <v>648</v>
      </c>
      <c r="GGB12076" s="18" t="s">
        <v>648</v>
      </c>
      <c r="GGC12076" s="18" t="s">
        <v>648</v>
      </c>
      <c r="GGD12076" s="18" t="s">
        <v>648</v>
      </c>
      <c r="GGE12076" s="18" t="s">
        <v>648</v>
      </c>
      <c r="GGF12076" s="18" t="s">
        <v>648</v>
      </c>
      <c r="GGG12076" s="18" t="s">
        <v>648</v>
      </c>
      <c r="GGH12076" s="18" t="s">
        <v>648</v>
      </c>
      <c r="GGI12076" s="18" t="s">
        <v>648</v>
      </c>
      <c r="GGJ12076" s="18" t="s">
        <v>648</v>
      </c>
      <c r="GGK12076" s="18" t="s">
        <v>648</v>
      </c>
      <c r="GGL12076" s="18" t="s">
        <v>648</v>
      </c>
      <c r="GGM12076" s="18" t="s">
        <v>648</v>
      </c>
      <c r="GGN12076" s="18" t="s">
        <v>648</v>
      </c>
      <c r="GGO12076" s="18" t="s">
        <v>648</v>
      </c>
      <c r="GGP12076" s="18" t="s">
        <v>648</v>
      </c>
      <c r="GGQ12076" s="18" t="s">
        <v>648</v>
      </c>
      <c r="GGR12076" s="18" t="s">
        <v>648</v>
      </c>
      <c r="GGS12076" s="18" t="s">
        <v>648</v>
      </c>
      <c r="GGT12076" s="18" t="s">
        <v>648</v>
      </c>
      <c r="GGU12076" s="18" t="s">
        <v>648</v>
      </c>
      <c r="GGV12076" s="18" t="s">
        <v>648</v>
      </c>
      <c r="GGW12076" s="18" t="s">
        <v>648</v>
      </c>
      <c r="GGX12076" s="18" t="s">
        <v>648</v>
      </c>
      <c r="GGY12076" s="18" t="s">
        <v>648</v>
      </c>
      <c r="GGZ12076" s="18" t="s">
        <v>648</v>
      </c>
      <c r="GHA12076" s="18" t="s">
        <v>648</v>
      </c>
      <c r="GHB12076" s="18" t="s">
        <v>648</v>
      </c>
      <c r="GHC12076" s="18" t="s">
        <v>648</v>
      </c>
      <c r="GHD12076" s="18" t="s">
        <v>648</v>
      </c>
      <c r="GHE12076" s="18" t="s">
        <v>648</v>
      </c>
      <c r="GHF12076" s="18" t="s">
        <v>648</v>
      </c>
      <c r="GHG12076" s="18" t="s">
        <v>648</v>
      </c>
      <c r="GHH12076" s="18" t="s">
        <v>648</v>
      </c>
      <c r="GHI12076" s="18" t="s">
        <v>648</v>
      </c>
      <c r="GHJ12076" s="18" t="s">
        <v>648</v>
      </c>
      <c r="GHK12076" s="18" t="s">
        <v>648</v>
      </c>
      <c r="GHL12076" s="18" t="s">
        <v>648</v>
      </c>
      <c r="GHM12076" s="18" t="s">
        <v>648</v>
      </c>
      <c r="GHN12076" s="18" t="s">
        <v>648</v>
      </c>
      <c r="GHO12076" s="18" t="s">
        <v>648</v>
      </c>
      <c r="GHP12076" s="18" t="s">
        <v>648</v>
      </c>
      <c r="GHQ12076" s="18" t="s">
        <v>648</v>
      </c>
      <c r="GHR12076" s="18" t="s">
        <v>648</v>
      </c>
      <c r="GHS12076" s="18" t="s">
        <v>648</v>
      </c>
      <c r="GHT12076" s="18" t="s">
        <v>648</v>
      </c>
      <c r="GHU12076" s="18" t="s">
        <v>648</v>
      </c>
      <c r="GHV12076" s="18" t="s">
        <v>648</v>
      </c>
      <c r="GHW12076" s="18" t="s">
        <v>648</v>
      </c>
      <c r="GHX12076" s="18" t="s">
        <v>648</v>
      </c>
      <c r="GHY12076" s="18" t="s">
        <v>648</v>
      </c>
      <c r="GHZ12076" s="18" t="s">
        <v>648</v>
      </c>
      <c r="GIA12076" s="18" t="s">
        <v>648</v>
      </c>
      <c r="GIB12076" s="18" t="s">
        <v>648</v>
      </c>
      <c r="GIC12076" s="18" t="s">
        <v>648</v>
      </c>
      <c r="GID12076" s="18" t="s">
        <v>648</v>
      </c>
      <c r="GIE12076" s="18" t="s">
        <v>648</v>
      </c>
      <c r="GIF12076" s="18" t="s">
        <v>648</v>
      </c>
      <c r="GIG12076" s="18" t="s">
        <v>648</v>
      </c>
      <c r="GIH12076" s="18" t="s">
        <v>648</v>
      </c>
      <c r="GII12076" s="18" t="s">
        <v>648</v>
      </c>
      <c r="GIJ12076" s="18" t="s">
        <v>648</v>
      </c>
      <c r="GIK12076" s="18" t="s">
        <v>648</v>
      </c>
      <c r="GIL12076" s="18" t="s">
        <v>648</v>
      </c>
      <c r="GIM12076" s="18" t="s">
        <v>648</v>
      </c>
      <c r="GIN12076" s="18" t="s">
        <v>648</v>
      </c>
      <c r="GIO12076" s="18" t="s">
        <v>648</v>
      </c>
      <c r="GIP12076" s="18" t="s">
        <v>648</v>
      </c>
      <c r="GIQ12076" s="18" t="s">
        <v>648</v>
      </c>
      <c r="GIR12076" s="18" t="s">
        <v>648</v>
      </c>
      <c r="GIS12076" s="18" t="s">
        <v>648</v>
      </c>
      <c r="GIT12076" s="18" t="s">
        <v>648</v>
      </c>
      <c r="GIU12076" s="18" t="s">
        <v>648</v>
      </c>
      <c r="GIV12076" s="18" t="s">
        <v>648</v>
      </c>
      <c r="GIW12076" s="18" t="s">
        <v>648</v>
      </c>
      <c r="GIX12076" s="18" t="s">
        <v>648</v>
      </c>
      <c r="GIY12076" s="18" t="s">
        <v>648</v>
      </c>
      <c r="GIZ12076" s="18" t="s">
        <v>648</v>
      </c>
      <c r="GJA12076" s="18" t="s">
        <v>648</v>
      </c>
      <c r="GJB12076" s="18" t="s">
        <v>648</v>
      </c>
      <c r="GJC12076" s="18" t="s">
        <v>648</v>
      </c>
      <c r="GJD12076" s="18" t="s">
        <v>648</v>
      </c>
      <c r="GJE12076" s="18" t="s">
        <v>648</v>
      </c>
      <c r="GJF12076" s="18" t="s">
        <v>648</v>
      </c>
      <c r="GJG12076" s="18" t="s">
        <v>648</v>
      </c>
      <c r="GJH12076" s="18" t="s">
        <v>648</v>
      </c>
      <c r="GJI12076" s="18" t="s">
        <v>648</v>
      </c>
      <c r="GJJ12076" s="18" t="s">
        <v>648</v>
      </c>
      <c r="GJK12076" s="18" t="s">
        <v>648</v>
      </c>
      <c r="GJL12076" s="18" t="s">
        <v>648</v>
      </c>
      <c r="GJM12076" s="18" t="s">
        <v>648</v>
      </c>
      <c r="GJN12076" s="18" t="s">
        <v>648</v>
      </c>
      <c r="GJO12076" s="18" t="s">
        <v>648</v>
      </c>
      <c r="GJP12076" s="18" t="s">
        <v>648</v>
      </c>
      <c r="GJQ12076" s="18" t="s">
        <v>648</v>
      </c>
      <c r="GJR12076" s="18" t="s">
        <v>648</v>
      </c>
      <c r="GJS12076" s="18" t="s">
        <v>648</v>
      </c>
      <c r="GJT12076" s="18" t="s">
        <v>648</v>
      </c>
      <c r="GJU12076" s="18" t="s">
        <v>648</v>
      </c>
      <c r="GJV12076" s="18" t="s">
        <v>648</v>
      </c>
      <c r="GJW12076" s="18" t="s">
        <v>648</v>
      </c>
      <c r="GJX12076" s="18" t="s">
        <v>648</v>
      </c>
      <c r="GJY12076" s="18" t="s">
        <v>648</v>
      </c>
      <c r="GJZ12076" s="18" t="s">
        <v>648</v>
      </c>
      <c r="GKA12076" s="18" t="s">
        <v>648</v>
      </c>
      <c r="GKB12076" s="18" t="s">
        <v>648</v>
      </c>
      <c r="GKC12076" s="18" t="s">
        <v>648</v>
      </c>
      <c r="GKD12076" s="18" t="s">
        <v>648</v>
      </c>
      <c r="GKE12076" s="18" t="s">
        <v>648</v>
      </c>
      <c r="GKF12076" s="18" t="s">
        <v>648</v>
      </c>
      <c r="GKG12076" s="18" t="s">
        <v>648</v>
      </c>
      <c r="GKH12076" s="18" t="s">
        <v>648</v>
      </c>
      <c r="GKI12076" s="18" t="s">
        <v>648</v>
      </c>
      <c r="GKJ12076" s="18" t="s">
        <v>648</v>
      </c>
      <c r="GKK12076" s="18" t="s">
        <v>648</v>
      </c>
      <c r="GKL12076" s="18" t="s">
        <v>648</v>
      </c>
      <c r="GKM12076" s="18" t="s">
        <v>648</v>
      </c>
      <c r="GKN12076" s="18" t="s">
        <v>648</v>
      </c>
      <c r="GKO12076" s="18" t="s">
        <v>648</v>
      </c>
      <c r="GKP12076" s="18" t="s">
        <v>648</v>
      </c>
      <c r="GKQ12076" s="18" t="s">
        <v>648</v>
      </c>
      <c r="GKR12076" s="18" t="s">
        <v>648</v>
      </c>
      <c r="GKS12076" s="18" t="s">
        <v>648</v>
      </c>
      <c r="GKT12076" s="18" t="s">
        <v>648</v>
      </c>
      <c r="GKU12076" s="18" t="s">
        <v>648</v>
      </c>
      <c r="GKV12076" s="18" t="s">
        <v>648</v>
      </c>
      <c r="GKW12076" s="18" t="s">
        <v>648</v>
      </c>
      <c r="GKX12076" s="18" t="s">
        <v>648</v>
      </c>
      <c r="GKY12076" s="18" t="s">
        <v>648</v>
      </c>
      <c r="GKZ12076" s="18" t="s">
        <v>648</v>
      </c>
      <c r="GLA12076" s="18" t="s">
        <v>648</v>
      </c>
      <c r="GLB12076" s="18" t="s">
        <v>648</v>
      </c>
      <c r="GLC12076" s="18" t="s">
        <v>648</v>
      </c>
      <c r="GLD12076" s="18" t="s">
        <v>648</v>
      </c>
      <c r="GLE12076" s="18" t="s">
        <v>648</v>
      </c>
      <c r="GLF12076" s="18" t="s">
        <v>648</v>
      </c>
      <c r="GLG12076" s="18" t="s">
        <v>648</v>
      </c>
      <c r="GLH12076" s="18" t="s">
        <v>648</v>
      </c>
      <c r="GLI12076" s="18" t="s">
        <v>648</v>
      </c>
      <c r="GLJ12076" s="18" t="s">
        <v>648</v>
      </c>
      <c r="GLK12076" s="18" t="s">
        <v>648</v>
      </c>
      <c r="GLL12076" s="18" t="s">
        <v>648</v>
      </c>
      <c r="GLM12076" s="18" t="s">
        <v>648</v>
      </c>
      <c r="GLN12076" s="18" t="s">
        <v>648</v>
      </c>
      <c r="GLO12076" s="18" t="s">
        <v>648</v>
      </c>
      <c r="GLP12076" s="18" t="s">
        <v>648</v>
      </c>
      <c r="GLQ12076" s="18" t="s">
        <v>648</v>
      </c>
      <c r="GLR12076" s="18" t="s">
        <v>648</v>
      </c>
      <c r="GLS12076" s="18" t="s">
        <v>648</v>
      </c>
      <c r="GLT12076" s="18" t="s">
        <v>648</v>
      </c>
      <c r="GLU12076" s="18" t="s">
        <v>648</v>
      </c>
      <c r="GLV12076" s="18" t="s">
        <v>648</v>
      </c>
      <c r="GLW12076" s="18" t="s">
        <v>648</v>
      </c>
      <c r="GLX12076" s="18" t="s">
        <v>648</v>
      </c>
      <c r="GLY12076" s="18" t="s">
        <v>648</v>
      </c>
      <c r="GLZ12076" s="18" t="s">
        <v>648</v>
      </c>
      <c r="GMA12076" s="18" t="s">
        <v>648</v>
      </c>
      <c r="GMB12076" s="18" t="s">
        <v>648</v>
      </c>
      <c r="GMC12076" s="18" t="s">
        <v>648</v>
      </c>
      <c r="GMD12076" s="18" t="s">
        <v>648</v>
      </c>
      <c r="GME12076" s="18" t="s">
        <v>648</v>
      </c>
      <c r="GMF12076" s="18" t="s">
        <v>648</v>
      </c>
      <c r="GMG12076" s="18" t="s">
        <v>648</v>
      </c>
      <c r="GMH12076" s="18" t="s">
        <v>648</v>
      </c>
      <c r="GMI12076" s="18" t="s">
        <v>648</v>
      </c>
      <c r="GMJ12076" s="18" t="s">
        <v>648</v>
      </c>
      <c r="GMK12076" s="18" t="s">
        <v>648</v>
      </c>
      <c r="GML12076" s="18" t="s">
        <v>648</v>
      </c>
      <c r="GMM12076" s="18" t="s">
        <v>648</v>
      </c>
      <c r="GMN12076" s="18" t="s">
        <v>648</v>
      </c>
      <c r="GMO12076" s="18" t="s">
        <v>648</v>
      </c>
      <c r="GMP12076" s="18" t="s">
        <v>648</v>
      </c>
      <c r="GMQ12076" s="18" t="s">
        <v>648</v>
      </c>
      <c r="GMR12076" s="18" t="s">
        <v>648</v>
      </c>
      <c r="GMS12076" s="18" t="s">
        <v>648</v>
      </c>
      <c r="GMT12076" s="18" t="s">
        <v>648</v>
      </c>
      <c r="GMU12076" s="18" t="s">
        <v>648</v>
      </c>
      <c r="GMV12076" s="18" t="s">
        <v>648</v>
      </c>
      <c r="GMW12076" s="18" t="s">
        <v>648</v>
      </c>
      <c r="GMX12076" s="18" t="s">
        <v>648</v>
      </c>
      <c r="GMY12076" s="18" t="s">
        <v>648</v>
      </c>
      <c r="GMZ12076" s="18" t="s">
        <v>648</v>
      </c>
      <c r="GNA12076" s="18" t="s">
        <v>648</v>
      </c>
      <c r="GNB12076" s="18" t="s">
        <v>648</v>
      </c>
      <c r="GNC12076" s="18" t="s">
        <v>648</v>
      </c>
      <c r="GND12076" s="18" t="s">
        <v>648</v>
      </c>
      <c r="GNE12076" s="18" t="s">
        <v>648</v>
      </c>
      <c r="GNF12076" s="18" t="s">
        <v>648</v>
      </c>
      <c r="GNG12076" s="18" t="s">
        <v>648</v>
      </c>
      <c r="GNH12076" s="18" t="s">
        <v>648</v>
      </c>
      <c r="GNI12076" s="18" t="s">
        <v>648</v>
      </c>
      <c r="GNJ12076" s="18" t="s">
        <v>648</v>
      </c>
      <c r="GNK12076" s="18" t="s">
        <v>648</v>
      </c>
      <c r="GNL12076" s="18" t="s">
        <v>648</v>
      </c>
      <c r="GNM12076" s="18" t="s">
        <v>648</v>
      </c>
      <c r="GNN12076" s="18" t="s">
        <v>648</v>
      </c>
      <c r="GNO12076" s="18" t="s">
        <v>648</v>
      </c>
      <c r="GNP12076" s="18" t="s">
        <v>648</v>
      </c>
      <c r="GNQ12076" s="18" t="s">
        <v>648</v>
      </c>
      <c r="GNR12076" s="18" t="s">
        <v>648</v>
      </c>
      <c r="GNS12076" s="18" t="s">
        <v>648</v>
      </c>
      <c r="GNT12076" s="18" t="s">
        <v>648</v>
      </c>
      <c r="GNU12076" s="18" t="s">
        <v>648</v>
      </c>
      <c r="GNV12076" s="18" t="s">
        <v>648</v>
      </c>
      <c r="GNW12076" s="18" t="s">
        <v>648</v>
      </c>
      <c r="GNX12076" s="18" t="s">
        <v>648</v>
      </c>
      <c r="GNY12076" s="18" t="s">
        <v>648</v>
      </c>
      <c r="GNZ12076" s="18" t="s">
        <v>648</v>
      </c>
      <c r="GOA12076" s="18" t="s">
        <v>648</v>
      </c>
      <c r="GOB12076" s="18" t="s">
        <v>648</v>
      </c>
      <c r="GOC12076" s="18" t="s">
        <v>648</v>
      </c>
      <c r="GOD12076" s="18" t="s">
        <v>648</v>
      </c>
      <c r="GOE12076" s="18" t="s">
        <v>648</v>
      </c>
      <c r="GOF12076" s="18" t="s">
        <v>648</v>
      </c>
      <c r="GOG12076" s="18" t="s">
        <v>648</v>
      </c>
      <c r="GOH12076" s="18" t="s">
        <v>648</v>
      </c>
      <c r="GOI12076" s="18" t="s">
        <v>648</v>
      </c>
      <c r="GOJ12076" s="18" t="s">
        <v>648</v>
      </c>
      <c r="GOK12076" s="18" t="s">
        <v>648</v>
      </c>
      <c r="GOL12076" s="18" t="s">
        <v>648</v>
      </c>
      <c r="GOM12076" s="18" t="s">
        <v>648</v>
      </c>
      <c r="GON12076" s="18" t="s">
        <v>648</v>
      </c>
      <c r="GOO12076" s="18" t="s">
        <v>648</v>
      </c>
      <c r="GOP12076" s="18" t="s">
        <v>648</v>
      </c>
      <c r="GOQ12076" s="18" t="s">
        <v>648</v>
      </c>
      <c r="GOR12076" s="18" t="s">
        <v>648</v>
      </c>
      <c r="GOS12076" s="18" t="s">
        <v>648</v>
      </c>
      <c r="GOT12076" s="18" t="s">
        <v>648</v>
      </c>
      <c r="GOU12076" s="18" t="s">
        <v>648</v>
      </c>
      <c r="GOV12076" s="18" t="s">
        <v>648</v>
      </c>
      <c r="GOW12076" s="18" t="s">
        <v>648</v>
      </c>
      <c r="GOX12076" s="18" t="s">
        <v>648</v>
      </c>
      <c r="GOY12076" s="18" t="s">
        <v>648</v>
      </c>
      <c r="GOZ12076" s="18" t="s">
        <v>648</v>
      </c>
      <c r="GPA12076" s="18" t="s">
        <v>648</v>
      </c>
      <c r="GPB12076" s="18" t="s">
        <v>648</v>
      </c>
      <c r="GPC12076" s="18" t="s">
        <v>648</v>
      </c>
      <c r="GPD12076" s="18" t="s">
        <v>648</v>
      </c>
      <c r="GPE12076" s="18" t="s">
        <v>648</v>
      </c>
      <c r="GPF12076" s="18" t="s">
        <v>648</v>
      </c>
      <c r="GPG12076" s="18" t="s">
        <v>648</v>
      </c>
      <c r="GPH12076" s="18" t="s">
        <v>648</v>
      </c>
      <c r="GPI12076" s="18" t="s">
        <v>648</v>
      </c>
      <c r="GPJ12076" s="18" t="s">
        <v>648</v>
      </c>
      <c r="GPK12076" s="18" t="s">
        <v>648</v>
      </c>
      <c r="GPL12076" s="18" t="s">
        <v>648</v>
      </c>
      <c r="GPM12076" s="18" t="s">
        <v>648</v>
      </c>
      <c r="GPN12076" s="18" t="s">
        <v>648</v>
      </c>
      <c r="GPO12076" s="18" t="s">
        <v>648</v>
      </c>
      <c r="GPP12076" s="18" t="s">
        <v>648</v>
      </c>
      <c r="GPQ12076" s="18" t="s">
        <v>648</v>
      </c>
      <c r="GPR12076" s="18" t="s">
        <v>648</v>
      </c>
      <c r="GPS12076" s="18" t="s">
        <v>648</v>
      </c>
      <c r="GPT12076" s="18" t="s">
        <v>648</v>
      </c>
      <c r="GPU12076" s="18" t="s">
        <v>648</v>
      </c>
      <c r="GPV12076" s="18" t="s">
        <v>648</v>
      </c>
      <c r="GPW12076" s="18" t="s">
        <v>648</v>
      </c>
      <c r="GPX12076" s="18" t="s">
        <v>648</v>
      </c>
      <c r="GPY12076" s="18" t="s">
        <v>648</v>
      </c>
      <c r="GPZ12076" s="18" t="s">
        <v>648</v>
      </c>
      <c r="GQA12076" s="18" t="s">
        <v>648</v>
      </c>
      <c r="GQB12076" s="18" t="s">
        <v>648</v>
      </c>
      <c r="GQC12076" s="18" t="s">
        <v>648</v>
      </c>
      <c r="GQD12076" s="18" t="s">
        <v>648</v>
      </c>
      <c r="GQE12076" s="18" t="s">
        <v>648</v>
      </c>
      <c r="GQF12076" s="18" t="s">
        <v>648</v>
      </c>
      <c r="GQG12076" s="18" t="s">
        <v>648</v>
      </c>
      <c r="GQH12076" s="18" t="s">
        <v>648</v>
      </c>
      <c r="GQI12076" s="18" t="s">
        <v>648</v>
      </c>
      <c r="GQJ12076" s="18" t="s">
        <v>648</v>
      </c>
      <c r="GQK12076" s="18" t="s">
        <v>648</v>
      </c>
      <c r="GQL12076" s="18" t="s">
        <v>648</v>
      </c>
      <c r="GQM12076" s="18" t="s">
        <v>648</v>
      </c>
      <c r="GQN12076" s="18" t="s">
        <v>648</v>
      </c>
      <c r="GQO12076" s="18" t="s">
        <v>648</v>
      </c>
      <c r="GQP12076" s="18" t="s">
        <v>648</v>
      </c>
      <c r="GQQ12076" s="18" t="s">
        <v>648</v>
      </c>
      <c r="GQR12076" s="18" t="s">
        <v>648</v>
      </c>
      <c r="GQS12076" s="18" t="s">
        <v>648</v>
      </c>
      <c r="GQT12076" s="18" t="s">
        <v>648</v>
      </c>
      <c r="GQU12076" s="18" t="s">
        <v>648</v>
      </c>
      <c r="GQV12076" s="18" t="s">
        <v>648</v>
      </c>
      <c r="GQW12076" s="18" t="s">
        <v>648</v>
      </c>
      <c r="GQX12076" s="18" t="s">
        <v>648</v>
      </c>
      <c r="GQY12076" s="18" t="s">
        <v>648</v>
      </c>
      <c r="GQZ12076" s="18" t="s">
        <v>648</v>
      </c>
      <c r="GRA12076" s="18" t="s">
        <v>648</v>
      </c>
      <c r="GRB12076" s="18" t="s">
        <v>648</v>
      </c>
      <c r="GRC12076" s="18" t="s">
        <v>648</v>
      </c>
      <c r="GRD12076" s="18" t="s">
        <v>648</v>
      </c>
      <c r="GRE12076" s="18" t="s">
        <v>648</v>
      </c>
      <c r="GRF12076" s="18" t="s">
        <v>648</v>
      </c>
      <c r="GRG12076" s="18" t="s">
        <v>648</v>
      </c>
      <c r="GRH12076" s="18" t="s">
        <v>648</v>
      </c>
      <c r="GRI12076" s="18" t="s">
        <v>648</v>
      </c>
      <c r="GRJ12076" s="18" t="s">
        <v>648</v>
      </c>
      <c r="GRK12076" s="18" t="s">
        <v>648</v>
      </c>
      <c r="GRL12076" s="18" t="s">
        <v>648</v>
      </c>
      <c r="GRM12076" s="18" t="s">
        <v>648</v>
      </c>
      <c r="GRN12076" s="18" t="s">
        <v>648</v>
      </c>
      <c r="GRO12076" s="18" t="s">
        <v>648</v>
      </c>
      <c r="GRP12076" s="18" t="s">
        <v>648</v>
      </c>
      <c r="GRQ12076" s="18" t="s">
        <v>648</v>
      </c>
      <c r="GRR12076" s="18" t="s">
        <v>648</v>
      </c>
      <c r="GRS12076" s="18" t="s">
        <v>648</v>
      </c>
      <c r="GRT12076" s="18" t="s">
        <v>648</v>
      </c>
      <c r="GRU12076" s="18" t="s">
        <v>648</v>
      </c>
      <c r="GRV12076" s="18" t="s">
        <v>648</v>
      </c>
      <c r="GRW12076" s="18" t="s">
        <v>648</v>
      </c>
      <c r="GRX12076" s="18" t="s">
        <v>648</v>
      </c>
      <c r="GRY12076" s="18" t="s">
        <v>648</v>
      </c>
      <c r="GRZ12076" s="18" t="s">
        <v>648</v>
      </c>
      <c r="GSA12076" s="18" t="s">
        <v>648</v>
      </c>
      <c r="GSB12076" s="18" t="s">
        <v>648</v>
      </c>
      <c r="GSC12076" s="18" t="s">
        <v>648</v>
      </c>
      <c r="GSD12076" s="18" t="s">
        <v>648</v>
      </c>
      <c r="GSE12076" s="18" t="s">
        <v>648</v>
      </c>
      <c r="GSF12076" s="18" t="s">
        <v>648</v>
      </c>
      <c r="GSG12076" s="18" t="s">
        <v>648</v>
      </c>
      <c r="GSH12076" s="18" t="s">
        <v>648</v>
      </c>
      <c r="GSI12076" s="18" t="s">
        <v>648</v>
      </c>
      <c r="GSJ12076" s="18" t="s">
        <v>648</v>
      </c>
      <c r="GSK12076" s="18" t="s">
        <v>648</v>
      </c>
      <c r="GSL12076" s="18" t="s">
        <v>648</v>
      </c>
      <c r="GSM12076" s="18" t="s">
        <v>648</v>
      </c>
      <c r="GSN12076" s="18" t="s">
        <v>648</v>
      </c>
      <c r="GSO12076" s="18" t="s">
        <v>648</v>
      </c>
      <c r="GSP12076" s="18" t="s">
        <v>648</v>
      </c>
      <c r="GSQ12076" s="18" t="s">
        <v>648</v>
      </c>
      <c r="GSR12076" s="18" t="s">
        <v>648</v>
      </c>
      <c r="GSS12076" s="18" t="s">
        <v>648</v>
      </c>
      <c r="GST12076" s="18" t="s">
        <v>648</v>
      </c>
      <c r="GSU12076" s="18" t="s">
        <v>648</v>
      </c>
      <c r="GSV12076" s="18" t="s">
        <v>648</v>
      </c>
      <c r="GSW12076" s="18" t="s">
        <v>648</v>
      </c>
      <c r="GSX12076" s="18" t="s">
        <v>648</v>
      </c>
      <c r="GSY12076" s="18" t="s">
        <v>648</v>
      </c>
      <c r="GSZ12076" s="18" t="s">
        <v>648</v>
      </c>
      <c r="GTA12076" s="18" t="s">
        <v>648</v>
      </c>
      <c r="GTB12076" s="18" t="s">
        <v>648</v>
      </c>
      <c r="GTC12076" s="18" t="s">
        <v>648</v>
      </c>
      <c r="GTD12076" s="18" t="s">
        <v>648</v>
      </c>
      <c r="GTE12076" s="18" t="s">
        <v>648</v>
      </c>
      <c r="GTF12076" s="18" t="s">
        <v>648</v>
      </c>
      <c r="GTG12076" s="18" t="s">
        <v>648</v>
      </c>
      <c r="GTH12076" s="18" t="s">
        <v>648</v>
      </c>
      <c r="GTI12076" s="18" t="s">
        <v>648</v>
      </c>
      <c r="GTJ12076" s="18" t="s">
        <v>648</v>
      </c>
      <c r="GTK12076" s="18" t="s">
        <v>648</v>
      </c>
      <c r="GTL12076" s="18" t="s">
        <v>648</v>
      </c>
      <c r="GTM12076" s="18" t="s">
        <v>648</v>
      </c>
      <c r="GTN12076" s="18" t="s">
        <v>648</v>
      </c>
      <c r="GTO12076" s="18" t="s">
        <v>648</v>
      </c>
      <c r="GTP12076" s="18" t="s">
        <v>648</v>
      </c>
      <c r="GTQ12076" s="18" t="s">
        <v>648</v>
      </c>
      <c r="GTR12076" s="18" t="s">
        <v>648</v>
      </c>
      <c r="GTS12076" s="18" t="s">
        <v>648</v>
      </c>
      <c r="GTT12076" s="18" t="s">
        <v>648</v>
      </c>
      <c r="GTU12076" s="18" t="s">
        <v>648</v>
      </c>
      <c r="GTV12076" s="18" t="s">
        <v>648</v>
      </c>
      <c r="GTW12076" s="18" t="s">
        <v>648</v>
      </c>
      <c r="GTX12076" s="18" t="s">
        <v>648</v>
      </c>
      <c r="GTY12076" s="18" t="s">
        <v>648</v>
      </c>
      <c r="GTZ12076" s="18" t="s">
        <v>648</v>
      </c>
      <c r="GUA12076" s="18" t="s">
        <v>648</v>
      </c>
      <c r="GUB12076" s="18" t="s">
        <v>648</v>
      </c>
      <c r="GUC12076" s="18" t="s">
        <v>648</v>
      </c>
      <c r="GUD12076" s="18" t="s">
        <v>648</v>
      </c>
      <c r="GUE12076" s="18" t="s">
        <v>648</v>
      </c>
      <c r="GUF12076" s="18" t="s">
        <v>648</v>
      </c>
      <c r="GUG12076" s="18" t="s">
        <v>648</v>
      </c>
      <c r="GUH12076" s="18" t="s">
        <v>648</v>
      </c>
      <c r="GUI12076" s="18" t="s">
        <v>648</v>
      </c>
      <c r="GUJ12076" s="18" t="s">
        <v>648</v>
      </c>
      <c r="GUK12076" s="18" t="s">
        <v>648</v>
      </c>
      <c r="GUL12076" s="18" t="s">
        <v>648</v>
      </c>
      <c r="GUM12076" s="18" t="s">
        <v>648</v>
      </c>
      <c r="GUN12076" s="18" t="s">
        <v>648</v>
      </c>
      <c r="GUO12076" s="18" t="s">
        <v>648</v>
      </c>
      <c r="GUP12076" s="18" t="s">
        <v>648</v>
      </c>
      <c r="GUQ12076" s="18" t="s">
        <v>648</v>
      </c>
      <c r="GUR12076" s="18" t="s">
        <v>648</v>
      </c>
      <c r="GUS12076" s="18" t="s">
        <v>648</v>
      </c>
      <c r="GUT12076" s="18" t="s">
        <v>648</v>
      </c>
      <c r="GUU12076" s="18" t="s">
        <v>648</v>
      </c>
      <c r="GUV12076" s="18" t="s">
        <v>648</v>
      </c>
      <c r="GUW12076" s="18" t="s">
        <v>648</v>
      </c>
      <c r="GUX12076" s="18" t="s">
        <v>648</v>
      </c>
      <c r="GUY12076" s="18" t="s">
        <v>648</v>
      </c>
      <c r="GUZ12076" s="18" t="s">
        <v>648</v>
      </c>
      <c r="GVA12076" s="18" t="s">
        <v>648</v>
      </c>
      <c r="GVB12076" s="18" t="s">
        <v>648</v>
      </c>
      <c r="GVC12076" s="18" t="s">
        <v>648</v>
      </c>
      <c r="GVD12076" s="18" t="s">
        <v>648</v>
      </c>
      <c r="GVE12076" s="18" t="s">
        <v>648</v>
      </c>
      <c r="GVF12076" s="18" t="s">
        <v>648</v>
      </c>
      <c r="GVG12076" s="18" t="s">
        <v>648</v>
      </c>
      <c r="GVH12076" s="18" t="s">
        <v>648</v>
      </c>
      <c r="GVI12076" s="18" t="s">
        <v>648</v>
      </c>
      <c r="GVJ12076" s="18" t="s">
        <v>648</v>
      </c>
      <c r="GVK12076" s="18" t="s">
        <v>648</v>
      </c>
      <c r="GVL12076" s="18" t="s">
        <v>648</v>
      </c>
      <c r="GVM12076" s="18" t="s">
        <v>648</v>
      </c>
      <c r="GVN12076" s="18" t="s">
        <v>648</v>
      </c>
      <c r="GVO12076" s="18" t="s">
        <v>648</v>
      </c>
      <c r="GVP12076" s="18" t="s">
        <v>648</v>
      </c>
      <c r="GVQ12076" s="18" t="s">
        <v>648</v>
      </c>
      <c r="GVR12076" s="18" t="s">
        <v>648</v>
      </c>
      <c r="GVS12076" s="18" t="s">
        <v>648</v>
      </c>
      <c r="GVT12076" s="18" t="s">
        <v>648</v>
      </c>
      <c r="GVU12076" s="18" t="s">
        <v>648</v>
      </c>
      <c r="GVV12076" s="18" t="s">
        <v>648</v>
      </c>
      <c r="GVW12076" s="18" t="s">
        <v>648</v>
      </c>
      <c r="GVX12076" s="18" t="s">
        <v>648</v>
      </c>
      <c r="GVY12076" s="18" t="s">
        <v>648</v>
      </c>
      <c r="GVZ12076" s="18" t="s">
        <v>648</v>
      </c>
      <c r="GWA12076" s="18" t="s">
        <v>648</v>
      </c>
      <c r="GWB12076" s="18" t="s">
        <v>648</v>
      </c>
      <c r="GWC12076" s="18" t="s">
        <v>648</v>
      </c>
      <c r="GWD12076" s="18" t="s">
        <v>648</v>
      </c>
      <c r="GWE12076" s="18" t="s">
        <v>648</v>
      </c>
      <c r="GWF12076" s="18" t="s">
        <v>648</v>
      </c>
      <c r="GWG12076" s="18" t="s">
        <v>648</v>
      </c>
      <c r="GWH12076" s="18" t="s">
        <v>648</v>
      </c>
      <c r="GWI12076" s="18" t="s">
        <v>648</v>
      </c>
      <c r="GWJ12076" s="18" t="s">
        <v>648</v>
      </c>
      <c r="GWK12076" s="18" t="s">
        <v>648</v>
      </c>
      <c r="GWL12076" s="18" t="s">
        <v>648</v>
      </c>
      <c r="GWM12076" s="18" t="s">
        <v>648</v>
      </c>
      <c r="GWN12076" s="18" t="s">
        <v>648</v>
      </c>
      <c r="GWO12076" s="18" t="s">
        <v>648</v>
      </c>
      <c r="GWP12076" s="18" t="s">
        <v>648</v>
      </c>
      <c r="GWQ12076" s="18" t="s">
        <v>648</v>
      </c>
      <c r="GWR12076" s="18" t="s">
        <v>648</v>
      </c>
      <c r="GWS12076" s="18" t="s">
        <v>648</v>
      </c>
      <c r="GWT12076" s="18" t="s">
        <v>648</v>
      </c>
      <c r="GWU12076" s="18" t="s">
        <v>648</v>
      </c>
      <c r="GWV12076" s="18" t="s">
        <v>648</v>
      </c>
      <c r="GWW12076" s="18" t="s">
        <v>648</v>
      </c>
      <c r="GWX12076" s="18" t="s">
        <v>648</v>
      </c>
      <c r="GWY12076" s="18" t="s">
        <v>648</v>
      </c>
      <c r="GWZ12076" s="18" t="s">
        <v>648</v>
      </c>
      <c r="GXA12076" s="18" t="s">
        <v>648</v>
      </c>
      <c r="GXB12076" s="18" t="s">
        <v>648</v>
      </c>
      <c r="GXC12076" s="18" t="s">
        <v>648</v>
      </c>
      <c r="GXD12076" s="18" t="s">
        <v>648</v>
      </c>
      <c r="GXE12076" s="18" t="s">
        <v>648</v>
      </c>
      <c r="GXF12076" s="18" t="s">
        <v>648</v>
      </c>
      <c r="GXG12076" s="18" t="s">
        <v>648</v>
      </c>
      <c r="GXH12076" s="18" t="s">
        <v>648</v>
      </c>
      <c r="GXI12076" s="18" t="s">
        <v>648</v>
      </c>
      <c r="GXJ12076" s="18" t="s">
        <v>648</v>
      </c>
      <c r="GXK12076" s="18" t="s">
        <v>648</v>
      </c>
      <c r="GXL12076" s="18" t="s">
        <v>648</v>
      </c>
      <c r="GXM12076" s="18" t="s">
        <v>648</v>
      </c>
      <c r="GXN12076" s="18" t="s">
        <v>648</v>
      </c>
      <c r="GXO12076" s="18" t="s">
        <v>648</v>
      </c>
      <c r="GXP12076" s="18" t="s">
        <v>648</v>
      </c>
      <c r="GXQ12076" s="18" t="s">
        <v>648</v>
      </c>
      <c r="GXR12076" s="18" t="s">
        <v>648</v>
      </c>
      <c r="GXS12076" s="18" t="s">
        <v>648</v>
      </c>
      <c r="GXT12076" s="18" t="s">
        <v>648</v>
      </c>
      <c r="GXU12076" s="18" t="s">
        <v>648</v>
      </c>
      <c r="GXV12076" s="18" t="s">
        <v>648</v>
      </c>
      <c r="GXW12076" s="18" t="s">
        <v>648</v>
      </c>
      <c r="GXX12076" s="18" t="s">
        <v>648</v>
      </c>
      <c r="GXY12076" s="18" t="s">
        <v>648</v>
      </c>
      <c r="GXZ12076" s="18" t="s">
        <v>648</v>
      </c>
      <c r="GYA12076" s="18" t="s">
        <v>648</v>
      </c>
      <c r="GYB12076" s="18" t="s">
        <v>648</v>
      </c>
      <c r="GYC12076" s="18" t="s">
        <v>648</v>
      </c>
      <c r="GYD12076" s="18" t="s">
        <v>648</v>
      </c>
      <c r="GYE12076" s="18" t="s">
        <v>648</v>
      </c>
      <c r="GYF12076" s="18" t="s">
        <v>648</v>
      </c>
      <c r="GYG12076" s="18" t="s">
        <v>648</v>
      </c>
      <c r="GYH12076" s="18" t="s">
        <v>648</v>
      </c>
      <c r="GYI12076" s="18" t="s">
        <v>648</v>
      </c>
      <c r="GYJ12076" s="18" t="s">
        <v>648</v>
      </c>
      <c r="GYK12076" s="18" t="s">
        <v>648</v>
      </c>
      <c r="GYL12076" s="18" t="s">
        <v>648</v>
      </c>
      <c r="GYM12076" s="18" t="s">
        <v>648</v>
      </c>
      <c r="GYN12076" s="18" t="s">
        <v>648</v>
      </c>
      <c r="GYO12076" s="18" t="s">
        <v>648</v>
      </c>
      <c r="GYP12076" s="18" t="s">
        <v>648</v>
      </c>
      <c r="GYQ12076" s="18" t="s">
        <v>648</v>
      </c>
      <c r="GYR12076" s="18" t="s">
        <v>648</v>
      </c>
      <c r="GYS12076" s="18" t="s">
        <v>648</v>
      </c>
      <c r="GYT12076" s="18" t="s">
        <v>648</v>
      </c>
      <c r="GYU12076" s="18" t="s">
        <v>648</v>
      </c>
      <c r="GYV12076" s="18" t="s">
        <v>648</v>
      </c>
      <c r="GYW12076" s="18" t="s">
        <v>648</v>
      </c>
      <c r="GYX12076" s="18" t="s">
        <v>648</v>
      </c>
      <c r="GYY12076" s="18" t="s">
        <v>648</v>
      </c>
      <c r="GYZ12076" s="18" t="s">
        <v>648</v>
      </c>
      <c r="GZA12076" s="18" t="s">
        <v>648</v>
      </c>
      <c r="GZB12076" s="18" t="s">
        <v>648</v>
      </c>
      <c r="GZC12076" s="18" t="s">
        <v>648</v>
      </c>
      <c r="GZD12076" s="18" t="s">
        <v>648</v>
      </c>
      <c r="GZE12076" s="18" t="s">
        <v>648</v>
      </c>
      <c r="GZF12076" s="18" t="s">
        <v>648</v>
      </c>
      <c r="GZG12076" s="18" t="s">
        <v>648</v>
      </c>
      <c r="GZH12076" s="18" t="s">
        <v>648</v>
      </c>
      <c r="GZI12076" s="18" t="s">
        <v>648</v>
      </c>
      <c r="GZJ12076" s="18" t="s">
        <v>648</v>
      </c>
      <c r="GZK12076" s="18" t="s">
        <v>648</v>
      </c>
      <c r="GZL12076" s="18" t="s">
        <v>648</v>
      </c>
      <c r="GZM12076" s="18" t="s">
        <v>648</v>
      </c>
      <c r="GZN12076" s="18" t="s">
        <v>648</v>
      </c>
      <c r="GZO12076" s="18" t="s">
        <v>648</v>
      </c>
      <c r="GZP12076" s="18" t="s">
        <v>648</v>
      </c>
      <c r="GZQ12076" s="18" t="s">
        <v>648</v>
      </c>
      <c r="GZR12076" s="18" t="s">
        <v>648</v>
      </c>
      <c r="GZS12076" s="18" t="s">
        <v>648</v>
      </c>
      <c r="GZT12076" s="18" t="s">
        <v>648</v>
      </c>
      <c r="GZU12076" s="18" t="s">
        <v>648</v>
      </c>
      <c r="GZV12076" s="18" t="s">
        <v>648</v>
      </c>
      <c r="GZW12076" s="18" t="s">
        <v>648</v>
      </c>
      <c r="GZX12076" s="18" t="s">
        <v>648</v>
      </c>
      <c r="GZY12076" s="18" t="s">
        <v>648</v>
      </c>
      <c r="GZZ12076" s="18" t="s">
        <v>648</v>
      </c>
      <c r="HAA12076" s="18" t="s">
        <v>648</v>
      </c>
      <c r="HAB12076" s="18" t="s">
        <v>648</v>
      </c>
      <c r="HAC12076" s="18" t="s">
        <v>648</v>
      </c>
      <c r="HAD12076" s="18" t="s">
        <v>648</v>
      </c>
      <c r="HAE12076" s="18" t="s">
        <v>648</v>
      </c>
      <c r="HAF12076" s="18" t="s">
        <v>648</v>
      </c>
      <c r="HAG12076" s="18" t="s">
        <v>648</v>
      </c>
      <c r="HAH12076" s="18" t="s">
        <v>648</v>
      </c>
      <c r="HAI12076" s="18" t="s">
        <v>648</v>
      </c>
      <c r="HAJ12076" s="18" t="s">
        <v>648</v>
      </c>
      <c r="HAK12076" s="18" t="s">
        <v>648</v>
      </c>
      <c r="HAL12076" s="18" t="s">
        <v>648</v>
      </c>
      <c r="HAM12076" s="18" t="s">
        <v>648</v>
      </c>
      <c r="HAN12076" s="18" t="s">
        <v>648</v>
      </c>
      <c r="HAO12076" s="18" t="s">
        <v>648</v>
      </c>
      <c r="HAP12076" s="18" t="s">
        <v>648</v>
      </c>
      <c r="HAQ12076" s="18" t="s">
        <v>648</v>
      </c>
      <c r="HAR12076" s="18" t="s">
        <v>648</v>
      </c>
      <c r="HAS12076" s="18" t="s">
        <v>648</v>
      </c>
      <c r="HAT12076" s="18" t="s">
        <v>648</v>
      </c>
      <c r="HAU12076" s="18" t="s">
        <v>648</v>
      </c>
      <c r="HAV12076" s="18" t="s">
        <v>648</v>
      </c>
      <c r="HAW12076" s="18" t="s">
        <v>648</v>
      </c>
      <c r="HAX12076" s="18" t="s">
        <v>648</v>
      </c>
      <c r="HAY12076" s="18" t="s">
        <v>648</v>
      </c>
      <c r="HAZ12076" s="18" t="s">
        <v>648</v>
      </c>
      <c r="HBA12076" s="18" t="s">
        <v>648</v>
      </c>
      <c r="HBB12076" s="18" t="s">
        <v>648</v>
      </c>
      <c r="HBC12076" s="18" t="s">
        <v>648</v>
      </c>
      <c r="HBD12076" s="18" t="s">
        <v>648</v>
      </c>
      <c r="HBE12076" s="18" t="s">
        <v>648</v>
      </c>
      <c r="HBF12076" s="18" t="s">
        <v>648</v>
      </c>
      <c r="HBG12076" s="18" t="s">
        <v>648</v>
      </c>
      <c r="HBH12076" s="18" t="s">
        <v>648</v>
      </c>
      <c r="HBI12076" s="18" t="s">
        <v>648</v>
      </c>
      <c r="HBJ12076" s="18" t="s">
        <v>648</v>
      </c>
      <c r="HBK12076" s="18" t="s">
        <v>648</v>
      </c>
      <c r="HBL12076" s="18" t="s">
        <v>648</v>
      </c>
      <c r="HBM12076" s="18" t="s">
        <v>648</v>
      </c>
      <c r="HBN12076" s="18" t="s">
        <v>648</v>
      </c>
      <c r="HBO12076" s="18" t="s">
        <v>648</v>
      </c>
      <c r="HBP12076" s="18" t="s">
        <v>648</v>
      </c>
      <c r="HBQ12076" s="18" t="s">
        <v>648</v>
      </c>
      <c r="HBR12076" s="18" t="s">
        <v>648</v>
      </c>
      <c r="HBS12076" s="18" t="s">
        <v>648</v>
      </c>
      <c r="HBT12076" s="18" t="s">
        <v>648</v>
      </c>
      <c r="HBU12076" s="18" t="s">
        <v>648</v>
      </c>
      <c r="HBV12076" s="18" t="s">
        <v>648</v>
      </c>
      <c r="HBW12076" s="18" t="s">
        <v>648</v>
      </c>
      <c r="HBX12076" s="18" t="s">
        <v>648</v>
      </c>
      <c r="HBY12076" s="18" t="s">
        <v>648</v>
      </c>
      <c r="HBZ12076" s="18" t="s">
        <v>648</v>
      </c>
      <c r="HCA12076" s="18" t="s">
        <v>648</v>
      </c>
      <c r="HCB12076" s="18" t="s">
        <v>648</v>
      </c>
      <c r="HCC12076" s="18" t="s">
        <v>648</v>
      </c>
      <c r="HCD12076" s="18" t="s">
        <v>648</v>
      </c>
      <c r="HCE12076" s="18" t="s">
        <v>648</v>
      </c>
      <c r="HCF12076" s="18" t="s">
        <v>648</v>
      </c>
      <c r="HCG12076" s="18" t="s">
        <v>648</v>
      </c>
      <c r="HCH12076" s="18" t="s">
        <v>648</v>
      </c>
      <c r="HCI12076" s="18" t="s">
        <v>648</v>
      </c>
      <c r="HCJ12076" s="18" t="s">
        <v>648</v>
      </c>
      <c r="HCK12076" s="18" t="s">
        <v>648</v>
      </c>
      <c r="HCL12076" s="18" t="s">
        <v>648</v>
      </c>
      <c r="HCM12076" s="18" t="s">
        <v>648</v>
      </c>
      <c r="HCN12076" s="18" t="s">
        <v>648</v>
      </c>
      <c r="HCO12076" s="18" t="s">
        <v>648</v>
      </c>
      <c r="HCP12076" s="18" t="s">
        <v>648</v>
      </c>
      <c r="HCQ12076" s="18" t="s">
        <v>648</v>
      </c>
      <c r="HCR12076" s="18" t="s">
        <v>648</v>
      </c>
      <c r="HCS12076" s="18" t="s">
        <v>648</v>
      </c>
      <c r="HCT12076" s="18" t="s">
        <v>648</v>
      </c>
      <c r="HCU12076" s="18" t="s">
        <v>648</v>
      </c>
      <c r="HCV12076" s="18" t="s">
        <v>648</v>
      </c>
      <c r="HCW12076" s="18" t="s">
        <v>648</v>
      </c>
      <c r="HCX12076" s="18" t="s">
        <v>648</v>
      </c>
      <c r="HCY12076" s="18" t="s">
        <v>648</v>
      </c>
      <c r="HCZ12076" s="18" t="s">
        <v>648</v>
      </c>
      <c r="HDA12076" s="18" t="s">
        <v>648</v>
      </c>
      <c r="HDB12076" s="18" t="s">
        <v>648</v>
      </c>
      <c r="HDC12076" s="18" t="s">
        <v>648</v>
      </c>
      <c r="HDD12076" s="18" t="s">
        <v>648</v>
      </c>
      <c r="HDE12076" s="18" t="s">
        <v>648</v>
      </c>
      <c r="HDF12076" s="18" t="s">
        <v>648</v>
      </c>
      <c r="HDG12076" s="18" t="s">
        <v>648</v>
      </c>
      <c r="HDH12076" s="18" t="s">
        <v>648</v>
      </c>
      <c r="HDI12076" s="18" t="s">
        <v>648</v>
      </c>
      <c r="HDJ12076" s="18" t="s">
        <v>648</v>
      </c>
      <c r="HDK12076" s="18" t="s">
        <v>648</v>
      </c>
      <c r="HDL12076" s="18" t="s">
        <v>648</v>
      </c>
      <c r="HDM12076" s="18" t="s">
        <v>648</v>
      </c>
      <c r="HDN12076" s="18" t="s">
        <v>648</v>
      </c>
      <c r="HDO12076" s="18" t="s">
        <v>648</v>
      </c>
      <c r="HDP12076" s="18" t="s">
        <v>648</v>
      </c>
      <c r="HDQ12076" s="18" t="s">
        <v>648</v>
      </c>
      <c r="HDR12076" s="18" t="s">
        <v>648</v>
      </c>
      <c r="HDS12076" s="18" t="s">
        <v>648</v>
      </c>
      <c r="HDT12076" s="18" t="s">
        <v>648</v>
      </c>
      <c r="HDU12076" s="18" t="s">
        <v>648</v>
      </c>
      <c r="HDV12076" s="18" t="s">
        <v>648</v>
      </c>
      <c r="HDW12076" s="18" t="s">
        <v>648</v>
      </c>
      <c r="HDX12076" s="18" t="s">
        <v>648</v>
      </c>
      <c r="HDY12076" s="18" t="s">
        <v>648</v>
      </c>
      <c r="HDZ12076" s="18" t="s">
        <v>648</v>
      </c>
      <c r="HEA12076" s="18" t="s">
        <v>648</v>
      </c>
      <c r="HEB12076" s="18" t="s">
        <v>648</v>
      </c>
      <c r="HEC12076" s="18" t="s">
        <v>648</v>
      </c>
      <c r="HED12076" s="18" t="s">
        <v>648</v>
      </c>
      <c r="HEE12076" s="18" t="s">
        <v>648</v>
      </c>
      <c r="HEF12076" s="18" t="s">
        <v>648</v>
      </c>
      <c r="HEG12076" s="18" t="s">
        <v>648</v>
      </c>
      <c r="HEH12076" s="18" t="s">
        <v>648</v>
      </c>
      <c r="HEI12076" s="18" t="s">
        <v>648</v>
      </c>
      <c r="HEJ12076" s="18" t="s">
        <v>648</v>
      </c>
      <c r="HEK12076" s="18" t="s">
        <v>648</v>
      </c>
      <c r="HEL12076" s="18" t="s">
        <v>648</v>
      </c>
      <c r="HEM12076" s="18" t="s">
        <v>648</v>
      </c>
      <c r="HEN12076" s="18" t="s">
        <v>648</v>
      </c>
      <c r="HEO12076" s="18" t="s">
        <v>648</v>
      </c>
      <c r="HEP12076" s="18" t="s">
        <v>648</v>
      </c>
      <c r="HEQ12076" s="18" t="s">
        <v>648</v>
      </c>
      <c r="HER12076" s="18" t="s">
        <v>648</v>
      </c>
      <c r="HES12076" s="18" t="s">
        <v>648</v>
      </c>
      <c r="HET12076" s="18" t="s">
        <v>648</v>
      </c>
      <c r="HEU12076" s="18" t="s">
        <v>648</v>
      </c>
      <c r="HEV12076" s="18" t="s">
        <v>648</v>
      </c>
      <c r="HEW12076" s="18" t="s">
        <v>648</v>
      </c>
      <c r="HEX12076" s="18" t="s">
        <v>648</v>
      </c>
      <c r="HEY12076" s="18" t="s">
        <v>648</v>
      </c>
      <c r="HEZ12076" s="18" t="s">
        <v>648</v>
      </c>
      <c r="HFA12076" s="18" t="s">
        <v>648</v>
      </c>
      <c r="HFB12076" s="18" t="s">
        <v>648</v>
      </c>
      <c r="HFC12076" s="18" t="s">
        <v>648</v>
      </c>
      <c r="HFD12076" s="18" t="s">
        <v>648</v>
      </c>
      <c r="HFE12076" s="18" t="s">
        <v>648</v>
      </c>
      <c r="HFF12076" s="18" t="s">
        <v>648</v>
      </c>
      <c r="HFG12076" s="18" t="s">
        <v>648</v>
      </c>
      <c r="HFH12076" s="18" t="s">
        <v>648</v>
      </c>
      <c r="HFI12076" s="18" t="s">
        <v>648</v>
      </c>
      <c r="HFJ12076" s="18" t="s">
        <v>648</v>
      </c>
      <c r="HFK12076" s="18" t="s">
        <v>648</v>
      </c>
      <c r="HFL12076" s="18" t="s">
        <v>648</v>
      </c>
      <c r="HFM12076" s="18" t="s">
        <v>648</v>
      </c>
      <c r="HFN12076" s="18" t="s">
        <v>648</v>
      </c>
      <c r="HFO12076" s="18" t="s">
        <v>648</v>
      </c>
      <c r="HFP12076" s="18" t="s">
        <v>648</v>
      </c>
      <c r="HFQ12076" s="18" t="s">
        <v>648</v>
      </c>
      <c r="HFR12076" s="18" t="s">
        <v>648</v>
      </c>
      <c r="HFS12076" s="18" t="s">
        <v>648</v>
      </c>
      <c r="HFT12076" s="18" t="s">
        <v>648</v>
      </c>
      <c r="HFU12076" s="18" t="s">
        <v>648</v>
      </c>
      <c r="HFV12076" s="18" t="s">
        <v>648</v>
      </c>
      <c r="HFW12076" s="18" t="s">
        <v>648</v>
      </c>
      <c r="HFX12076" s="18" t="s">
        <v>648</v>
      </c>
      <c r="HFY12076" s="18" t="s">
        <v>648</v>
      </c>
      <c r="HFZ12076" s="18" t="s">
        <v>648</v>
      </c>
      <c r="HGA12076" s="18" t="s">
        <v>648</v>
      </c>
      <c r="HGB12076" s="18" t="s">
        <v>648</v>
      </c>
      <c r="HGC12076" s="18" t="s">
        <v>648</v>
      </c>
      <c r="HGD12076" s="18" t="s">
        <v>648</v>
      </c>
      <c r="HGE12076" s="18" t="s">
        <v>648</v>
      </c>
      <c r="HGF12076" s="18" t="s">
        <v>648</v>
      </c>
      <c r="HGG12076" s="18" t="s">
        <v>648</v>
      </c>
      <c r="HGH12076" s="18" t="s">
        <v>648</v>
      </c>
      <c r="HGI12076" s="18" t="s">
        <v>648</v>
      </c>
      <c r="HGJ12076" s="18" t="s">
        <v>648</v>
      </c>
      <c r="HGK12076" s="18" t="s">
        <v>648</v>
      </c>
      <c r="HGL12076" s="18" t="s">
        <v>648</v>
      </c>
      <c r="HGM12076" s="18" t="s">
        <v>648</v>
      </c>
      <c r="HGN12076" s="18" t="s">
        <v>648</v>
      </c>
      <c r="HGO12076" s="18" t="s">
        <v>648</v>
      </c>
      <c r="HGP12076" s="18" t="s">
        <v>648</v>
      </c>
      <c r="HGQ12076" s="18" t="s">
        <v>648</v>
      </c>
      <c r="HGR12076" s="18" t="s">
        <v>648</v>
      </c>
      <c r="HGS12076" s="18" t="s">
        <v>648</v>
      </c>
      <c r="HGT12076" s="18" t="s">
        <v>648</v>
      </c>
      <c r="HGU12076" s="18" t="s">
        <v>648</v>
      </c>
      <c r="HGV12076" s="18" t="s">
        <v>648</v>
      </c>
      <c r="HGW12076" s="18" t="s">
        <v>648</v>
      </c>
      <c r="HGX12076" s="18" t="s">
        <v>648</v>
      </c>
      <c r="HGY12076" s="18" t="s">
        <v>648</v>
      </c>
      <c r="HGZ12076" s="18" t="s">
        <v>648</v>
      </c>
      <c r="HHA12076" s="18" t="s">
        <v>648</v>
      </c>
      <c r="HHB12076" s="18" t="s">
        <v>648</v>
      </c>
      <c r="HHC12076" s="18" t="s">
        <v>648</v>
      </c>
      <c r="HHD12076" s="18" t="s">
        <v>648</v>
      </c>
      <c r="HHE12076" s="18" t="s">
        <v>648</v>
      </c>
      <c r="HHF12076" s="18" t="s">
        <v>648</v>
      </c>
      <c r="HHG12076" s="18" t="s">
        <v>648</v>
      </c>
      <c r="HHH12076" s="18" t="s">
        <v>648</v>
      </c>
      <c r="HHI12076" s="18" t="s">
        <v>648</v>
      </c>
      <c r="HHJ12076" s="18" t="s">
        <v>648</v>
      </c>
      <c r="HHK12076" s="18" t="s">
        <v>648</v>
      </c>
      <c r="HHL12076" s="18" t="s">
        <v>648</v>
      </c>
      <c r="HHM12076" s="18" t="s">
        <v>648</v>
      </c>
      <c r="HHN12076" s="18" t="s">
        <v>648</v>
      </c>
      <c r="HHO12076" s="18" t="s">
        <v>648</v>
      </c>
      <c r="HHP12076" s="18" t="s">
        <v>648</v>
      </c>
      <c r="HHQ12076" s="18" t="s">
        <v>648</v>
      </c>
      <c r="HHR12076" s="18" t="s">
        <v>648</v>
      </c>
      <c r="HHS12076" s="18" t="s">
        <v>648</v>
      </c>
      <c r="HHT12076" s="18" t="s">
        <v>648</v>
      </c>
      <c r="HHU12076" s="18" t="s">
        <v>648</v>
      </c>
      <c r="HHV12076" s="18" t="s">
        <v>648</v>
      </c>
      <c r="HHW12076" s="18" t="s">
        <v>648</v>
      </c>
      <c r="HHX12076" s="18" t="s">
        <v>648</v>
      </c>
      <c r="HHY12076" s="18" t="s">
        <v>648</v>
      </c>
      <c r="HHZ12076" s="18" t="s">
        <v>648</v>
      </c>
      <c r="HIA12076" s="18" t="s">
        <v>648</v>
      </c>
      <c r="HIB12076" s="18" t="s">
        <v>648</v>
      </c>
      <c r="HIC12076" s="18" t="s">
        <v>648</v>
      </c>
      <c r="HID12076" s="18" t="s">
        <v>648</v>
      </c>
      <c r="HIE12076" s="18" t="s">
        <v>648</v>
      </c>
      <c r="HIF12076" s="18" t="s">
        <v>648</v>
      </c>
      <c r="HIG12076" s="18" t="s">
        <v>648</v>
      </c>
      <c r="HIH12076" s="18" t="s">
        <v>648</v>
      </c>
      <c r="HII12076" s="18" t="s">
        <v>648</v>
      </c>
      <c r="HIJ12076" s="18" t="s">
        <v>648</v>
      </c>
      <c r="HIK12076" s="18" t="s">
        <v>648</v>
      </c>
      <c r="HIL12076" s="18" t="s">
        <v>648</v>
      </c>
      <c r="HIM12076" s="18" t="s">
        <v>648</v>
      </c>
      <c r="HIN12076" s="18" t="s">
        <v>648</v>
      </c>
      <c r="HIO12076" s="18" t="s">
        <v>648</v>
      </c>
      <c r="HIP12076" s="18" t="s">
        <v>648</v>
      </c>
      <c r="HIQ12076" s="18" t="s">
        <v>648</v>
      </c>
      <c r="HIR12076" s="18" t="s">
        <v>648</v>
      </c>
      <c r="HIS12076" s="18" t="s">
        <v>648</v>
      </c>
      <c r="HIT12076" s="18" t="s">
        <v>648</v>
      </c>
      <c r="HIU12076" s="18" t="s">
        <v>648</v>
      </c>
      <c r="HIV12076" s="18" t="s">
        <v>648</v>
      </c>
      <c r="HIW12076" s="18" t="s">
        <v>648</v>
      </c>
      <c r="HIX12076" s="18" t="s">
        <v>648</v>
      </c>
      <c r="HIY12076" s="18" t="s">
        <v>648</v>
      </c>
      <c r="HIZ12076" s="18" t="s">
        <v>648</v>
      </c>
      <c r="HJA12076" s="18" t="s">
        <v>648</v>
      </c>
      <c r="HJB12076" s="18" t="s">
        <v>648</v>
      </c>
      <c r="HJC12076" s="18" t="s">
        <v>648</v>
      </c>
      <c r="HJD12076" s="18" t="s">
        <v>648</v>
      </c>
      <c r="HJE12076" s="18" t="s">
        <v>648</v>
      </c>
      <c r="HJF12076" s="18" t="s">
        <v>648</v>
      </c>
      <c r="HJG12076" s="18" t="s">
        <v>648</v>
      </c>
      <c r="HJH12076" s="18" t="s">
        <v>648</v>
      </c>
      <c r="HJI12076" s="18" t="s">
        <v>648</v>
      </c>
      <c r="HJJ12076" s="18" t="s">
        <v>648</v>
      </c>
      <c r="HJK12076" s="18" t="s">
        <v>648</v>
      </c>
      <c r="HJL12076" s="18" t="s">
        <v>648</v>
      </c>
      <c r="HJM12076" s="18" t="s">
        <v>648</v>
      </c>
      <c r="HJN12076" s="18" t="s">
        <v>648</v>
      </c>
      <c r="HJO12076" s="18" t="s">
        <v>648</v>
      </c>
      <c r="HJP12076" s="18" t="s">
        <v>648</v>
      </c>
      <c r="HJQ12076" s="18" t="s">
        <v>648</v>
      </c>
      <c r="HJR12076" s="18" t="s">
        <v>648</v>
      </c>
      <c r="HJS12076" s="18" t="s">
        <v>648</v>
      </c>
      <c r="HJT12076" s="18" t="s">
        <v>648</v>
      </c>
      <c r="HJU12076" s="18" t="s">
        <v>648</v>
      </c>
      <c r="HJV12076" s="18" t="s">
        <v>648</v>
      </c>
      <c r="HJW12076" s="18" t="s">
        <v>648</v>
      </c>
      <c r="HJX12076" s="18" t="s">
        <v>648</v>
      </c>
      <c r="HJY12076" s="18" t="s">
        <v>648</v>
      </c>
      <c r="HJZ12076" s="18" t="s">
        <v>648</v>
      </c>
      <c r="HKA12076" s="18" t="s">
        <v>648</v>
      </c>
      <c r="HKB12076" s="18" t="s">
        <v>648</v>
      </c>
      <c r="HKC12076" s="18" t="s">
        <v>648</v>
      </c>
      <c r="HKD12076" s="18" t="s">
        <v>648</v>
      </c>
      <c r="HKE12076" s="18" t="s">
        <v>648</v>
      </c>
      <c r="HKF12076" s="18" t="s">
        <v>648</v>
      </c>
      <c r="HKG12076" s="18" t="s">
        <v>648</v>
      </c>
      <c r="HKH12076" s="18" t="s">
        <v>648</v>
      </c>
      <c r="HKI12076" s="18" t="s">
        <v>648</v>
      </c>
      <c r="HKJ12076" s="18" t="s">
        <v>648</v>
      </c>
      <c r="HKK12076" s="18" t="s">
        <v>648</v>
      </c>
      <c r="HKL12076" s="18" t="s">
        <v>648</v>
      </c>
      <c r="HKM12076" s="18" t="s">
        <v>648</v>
      </c>
      <c r="HKN12076" s="18" t="s">
        <v>648</v>
      </c>
      <c r="HKO12076" s="18" t="s">
        <v>648</v>
      </c>
      <c r="HKP12076" s="18" t="s">
        <v>648</v>
      </c>
      <c r="HKQ12076" s="18" t="s">
        <v>648</v>
      </c>
      <c r="HKR12076" s="18" t="s">
        <v>648</v>
      </c>
      <c r="HKS12076" s="18" t="s">
        <v>648</v>
      </c>
      <c r="HKT12076" s="18" t="s">
        <v>648</v>
      </c>
      <c r="HKU12076" s="18" t="s">
        <v>648</v>
      </c>
      <c r="HKV12076" s="18" t="s">
        <v>648</v>
      </c>
      <c r="HKW12076" s="18" t="s">
        <v>648</v>
      </c>
      <c r="HKX12076" s="18" t="s">
        <v>648</v>
      </c>
      <c r="HKY12076" s="18" t="s">
        <v>648</v>
      </c>
      <c r="HKZ12076" s="18" t="s">
        <v>648</v>
      </c>
      <c r="HLA12076" s="18" t="s">
        <v>648</v>
      </c>
      <c r="HLB12076" s="18" t="s">
        <v>648</v>
      </c>
      <c r="HLC12076" s="18" t="s">
        <v>648</v>
      </c>
      <c r="HLD12076" s="18" t="s">
        <v>648</v>
      </c>
      <c r="HLE12076" s="18" t="s">
        <v>648</v>
      </c>
      <c r="HLF12076" s="18" t="s">
        <v>648</v>
      </c>
      <c r="HLG12076" s="18" t="s">
        <v>648</v>
      </c>
      <c r="HLH12076" s="18" t="s">
        <v>648</v>
      </c>
      <c r="HLI12076" s="18" t="s">
        <v>648</v>
      </c>
      <c r="HLJ12076" s="18" t="s">
        <v>648</v>
      </c>
      <c r="HLK12076" s="18" t="s">
        <v>648</v>
      </c>
      <c r="HLL12076" s="18" t="s">
        <v>648</v>
      </c>
      <c r="HLM12076" s="18" t="s">
        <v>648</v>
      </c>
      <c r="HLN12076" s="18" t="s">
        <v>648</v>
      </c>
      <c r="HLO12076" s="18" t="s">
        <v>648</v>
      </c>
      <c r="HLP12076" s="18" t="s">
        <v>648</v>
      </c>
      <c r="HLQ12076" s="18" t="s">
        <v>648</v>
      </c>
      <c r="HLR12076" s="18" t="s">
        <v>648</v>
      </c>
      <c r="HLS12076" s="18" t="s">
        <v>648</v>
      </c>
      <c r="HLT12076" s="18" t="s">
        <v>648</v>
      </c>
      <c r="HLU12076" s="18" t="s">
        <v>648</v>
      </c>
      <c r="HLV12076" s="18" t="s">
        <v>648</v>
      </c>
      <c r="HLW12076" s="18" t="s">
        <v>648</v>
      </c>
      <c r="HLX12076" s="18" t="s">
        <v>648</v>
      </c>
      <c r="HLY12076" s="18" t="s">
        <v>648</v>
      </c>
      <c r="HLZ12076" s="18" t="s">
        <v>648</v>
      </c>
      <c r="HMA12076" s="18" t="s">
        <v>648</v>
      </c>
      <c r="HMB12076" s="18" t="s">
        <v>648</v>
      </c>
      <c r="HMC12076" s="18" t="s">
        <v>648</v>
      </c>
      <c r="HMD12076" s="18" t="s">
        <v>648</v>
      </c>
      <c r="HME12076" s="18" t="s">
        <v>648</v>
      </c>
      <c r="HMF12076" s="18" t="s">
        <v>648</v>
      </c>
      <c r="HMG12076" s="18" t="s">
        <v>648</v>
      </c>
      <c r="HMH12076" s="18" t="s">
        <v>648</v>
      </c>
      <c r="HMI12076" s="18" t="s">
        <v>648</v>
      </c>
      <c r="HMJ12076" s="18" t="s">
        <v>648</v>
      </c>
      <c r="HMK12076" s="18" t="s">
        <v>648</v>
      </c>
      <c r="HML12076" s="18" t="s">
        <v>648</v>
      </c>
      <c r="HMM12076" s="18" t="s">
        <v>648</v>
      </c>
      <c r="HMN12076" s="18" t="s">
        <v>648</v>
      </c>
      <c r="HMO12076" s="18" t="s">
        <v>648</v>
      </c>
      <c r="HMP12076" s="18" t="s">
        <v>648</v>
      </c>
      <c r="HMQ12076" s="18" t="s">
        <v>648</v>
      </c>
      <c r="HMR12076" s="18" t="s">
        <v>648</v>
      </c>
      <c r="HMS12076" s="18" t="s">
        <v>648</v>
      </c>
      <c r="HMT12076" s="18" t="s">
        <v>648</v>
      </c>
      <c r="HMU12076" s="18" t="s">
        <v>648</v>
      </c>
      <c r="HMV12076" s="18" t="s">
        <v>648</v>
      </c>
      <c r="HMW12076" s="18" t="s">
        <v>648</v>
      </c>
      <c r="HMX12076" s="18" t="s">
        <v>648</v>
      </c>
      <c r="HMY12076" s="18" t="s">
        <v>648</v>
      </c>
      <c r="HMZ12076" s="18" t="s">
        <v>648</v>
      </c>
      <c r="HNA12076" s="18" t="s">
        <v>648</v>
      </c>
      <c r="HNB12076" s="18" t="s">
        <v>648</v>
      </c>
      <c r="HNC12076" s="18" t="s">
        <v>648</v>
      </c>
      <c r="HND12076" s="18" t="s">
        <v>648</v>
      </c>
      <c r="HNE12076" s="18" t="s">
        <v>648</v>
      </c>
      <c r="HNF12076" s="18" t="s">
        <v>648</v>
      </c>
      <c r="HNG12076" s="18" t="s">
        <v>648</v>
      </c>
      <c r="HNH12076" s="18" t="s">
        <v>648</v>
      </c>
      <c r="HNI12076" s="18" t="s">
        <v>648</v>
      </c>
      <c r="HNJ12076" s="18" t="s">
        <v>648</v>
      </c>
      <c r="HNK12076" s="18" t="s">
        <v>648</v>
      </c>
      <c r="HNL12076" s="18" t="s">
        <v>648</v>
      </c>
      <c r="HNM12076" s="18" t="s">
        <v>648</v>
      </c>
      <c r="HNN12076" s="18" t="s">
        <v>648</v>
      </c>
      <c r="HNO12076" s="18" t="s">
        <v>648</v>
      </c>
      <c r="HNP12076" s="18" t="s">
        <v>648</v>
      </c>
      <c r="HNQ12076" s="18" t="s">
        <v>648</v>
      </c>
      <c r="HNR12076" s="18" t="s">
        <v>648</v>
      </c>
      <c r="HNS12076" s="18" t="s">
        <v>648</v>
      </c>
      <c r="HNT12076" s="18" t="s">
        <v>648</v>
      </c>
      <c r="HNU12076" s="18" t="s">
        <v>648</v>
      </c>
      <c r="HNV12076" s="18" t="s">
        <v>648</v>
      </c>
      <c r="HNW12076" s="18" t="s">
        <v>648</v>
      </c>
      <c r="HNX12076" s="18" t="s">
        <v>648</v>
      </c>
      <c r="HNY12076" s="18" t="s">
        <v>648</v>
      </c>
      <c r="HNZ12076" s="18" t="s">
        <v>648</v>
      </c>
      <c r="HOA12076" s="18" t="s">
        <v>648</v>
      </c>
      <c r="HOB12076" s="18" t="s">
        <v>648</v>
      </c>
      <c r="HOC12076" s="18" t="s">
        <v>648</v>
      </c>
      <c r="HOD12076" s="18" t="s">
        <v>648</v>
      </c>
      <c r="HOE12076" s="18" t="s">
        <v>648</v>
      </c>
      <c r="HOF12076" s="18" t="s">
        <v>648</v>
      </c>
      <c r="HOG12076" s="18" t="s">
        <v>648</v>
      </c>
      <c r="HOH12076" s="18" t="s">
        <v>648</v>
      </c>
      <c r="HOI12076" s="18" t="s">
        <v>648</v>
      </c>
      <c r="HOJ12076" s="18" t="s">
        <v>648</v>
      </c>
      <c r="HOK12076" s="18" t="s">
        <v>648</v>
      </c>
      <c r="HOL12076" s="18" t="s">
        <v>648</v>
      </c>
      <c r="HOM12076" s="18" t="s">
        <v>648</v>
      </c>
      <c r="HON12076" s="18" t="s">
        <v>648</v>
      </c>
      <c r="HOO12076" s="18" t="s">
        <v>648</v>
      </c>
      <c r="HOP12076" s="18" t="s">
        <v>648</v>
      </c>
      <c r="HOQ12076" s="18" t="s">
        <v>648</v>
      </c>
      <c r="HOR12076" s="18" t="s">
        <v>648</v>
      </c>
      <c r="HOS12076" s="18" t="s">
        <v>648</v>
      </c>
      <c r="HOT12076" s="18" t="s">
        <v>648</v>
      </c>
      <c r="HOU12076" s="18" t="s">
        <v>648</v>
      </c>
      <c r="HOV12076" s="18" t="s">
        <v>648</v>
      </c>
      <c r="HOW12076" s="18" t="s">
        <v>648</v>
      </c>
      <c r="HOX12076" s="18" t="s">
        <v>648</v>
      </c>
      <c r="HOY12076" s="18" t="s">
        <v>648</v>
      </c>
      <c r="HOZ12076" s="18" t="s">
        <v>648</v>
      </c>
      <c r="HPA12076" s="18" t="s">
        <v>648</v>
      </c>
      <c r="HPB12076" s="18" t="s">
        <v>648</v>
      </c>
      <c r="HPC12076" s="18" t="s">
        <v>648</v>
      </c>
      <c r="HPD12076" s="18" t="s">
        <v>648</v>
      </c>
      <c r="HPE12076" s="18" t="s">
        <v>648</v>
      </c>
      <c r="HPF12076" s="18" t="s">
        <v>648</v>
      </c>
      <c r="HPG12076" s="18" t="s">
        <v>648</v>
      </c>
      <c r="HPH12076" s="18" t="s">
        <v>648</v>
      </c>
      <c r="HPI12076" s="18" t="s">
        <v>648</v>
      </c>
      <c r="HPJ12076" s="18" t="s">
        <v>648</v>
      </c>
      <c r="HPK12076" s="18" t="s">
        <v>648</v>
      </c>
      <c r="HPL12076" s="18" t="s">
        <v>648</v>
      </c>
      <c r="HPM12076" s="18" t="s">
        <v>648</v>
      </c>
      <c r="HPN12076" s="18" t="s">
        <v>648</v>
      </c>
      <c r="HPO12076" s="18" t="s">
        <v>648</v>
      </c>
      <c r="HPP12076" s="18" t="s">
        <v>648</v>
      </c>
      <c r="HPQ12076" s="18" t="s">
        <v>648</v>
      </c>
      <c r="HPR12076" s="18" t="s">
        <v>648</v>
      </c>
      <c r="HPS12076" s="18" t="s">
        <v>648</v>
      </c>
      <c r="HPT12076" s="18" t="s">
        <v>648</v>
      </c>
      <c r="HPU12076" s="18" t="s">
        <v>648</v>
      </c>
      <c r="HPV12076" s="18" t="s">
        <v>648</v>
      </c>
      <c r="HPW12076" s="18" t="s">
        <v>648</v>
      </c>
      <c r="HPX12076" s="18" t="s">
        <v>648</v>
      </c>
      <c r="HPY12076" s="18" t="s">
        <v>648</v>
      </c>
      <c r="HPZ12076" s="18" t="s">
        <v>648</v>
      </c>
      <c r="HQA12076" s="18" t="s">
        <v>648</v>
      </c>
      <c r="HQB12076" s="18" t="s">
        <v>648</v>
      </c>
      <c r="HQC12076" s="18" t="s">
        <v>648</v>
      </c>
      <c r="HQD12076" s="18" t="s">
        <v>648</v>
      </c>
      <c r="HQE12076" s="18" t="s">
        <v>648</v>
      </c>
      <c r="HQF12076" s="18" t="s">
        <v>648</v>
      </c>
      <c r="HQG12076" s="18" t="s">
        <v>648</v>
      </c>
      <c r="HQH12076" s="18" t="s">
        <v>648</v>
      </c>
      <c r="HQI12076" s="18" t="s">
        <v>648</v>
      </c>
      <c r="HQJ12076" s="18" t="s">
        <v>648</v>
      </c>
      <c r="HQK12076" s="18" t="s">
        <v>648</v>
      </c>
      <c r="HQL12076" s="18" t="s">
        <v>648</v>
      </c>
      <c r="HQM12076" s="18" t="s">
        <v>648</v>
      </c>
      <c r="HQN12076" s="18" t="s">
        <v>648</v>
      </c>
      <c r="HQO12076" s="18" t="s">
        <v>648</v>
      </c>
      <c r="HQP12076" s="18" t="s">
        <v>648</v>
      </c>
      <c r="HQQ12076" s="18" t="s">
        <v>648</v>
      </c>
      <c r="HQR12076" s="18" t="s">
        <v>648</v>
      </c>
      <c r="HQS12076" s="18" t="s">
        <v>648</v>
      </c>
      <c r="HQT12076" s="18" t="s">
        <v>648</v>
      </c>
      <c r="HQU12076" s="18" t="s">
        <v>648</v>
      </c>
      <c r="HQV12076" s="18" t="s">
        <v>648</v>
      </c>
      <c r="HQW12076" s="18" t="s">
        <v>648</v>
      </c>
      <c r="HQX12076" s="18" t="s">
        <v>648</v>
      </c>
      <c r="HQY12076" s="18" t="s">
        <v>648</v>
      </c>
      <c r="HQZ12076" s="18" t="s">
        <v>648</v>
      </c>
      <c r="HRA12076" s="18" t="s">
        <v>648</v>
      </c>
      <c r="HRB12076" s="18" t="s">
        <v>648</v>
      </c>
      <c r="HRC12076" s="18" t="s">
        <v>648</v>
      </c>
      <c r="HRD12076" s="18" t="s">
        <v>648</v>
      </c>
      <c r="HRE12076" s="18" t="s">
        <v>648</v>
      </c>
      <c r="HRF12076" s="18" t="s">
        <v>648</v>
      </c>
      <c r="HRG12076" s="18" t="s">
        <v>648</v>
      </c>
      <c r="HRH12076" s="18" t="s">
        <v>648</v>
      </c>
      <c r="HRI12076" s="18" t="s">
        <v>648</v>
      </c>
      <c r="HRJ12076" s="18" t="s">
        <v>648</v>
      </c>
      <c r="HRK12076" s="18" t="s">
        <v>648</v>
      </c>
      <c r="HRL12076" s="18" t="s">
        <v>648</v>
      </c>
      <c r="HRM12076" s="18" t="s">
        <v>648</v>
      </c>
      <c r="HRN12076" s="18" t="s">
        <v>648</v>
      </c>
      <c r="HRO12076" s="18" t="s">
        <v>648</v>
      </c>
      <c r="HRP12076" s="18" t="s">
        <v>648</v>
      </c>
      <c r="HRQ12076" s="18" t="s">
        <v>648</v>
      </c>
      <c r="HRR12076" s="18" t="s">
        <v>648</v>
      </c>
      <c r="HRS12076" s="18" t="s">
        <v>648</v>
      </c>
      <c r="HRT12076" s="18" t="s">
        <v>648</v>
      </c>
      <c r="HRU12076" s="18" t="s">
        <v>648</v>
      </c>
      <c r="HRV12076" s="18" t="s">
        <v>648</v>
      </c>
      <c r="HRW12076" s="18" t="s">
        <v>648</v>
      </c>
      <c r="HRX12076" s="18" t="s">
        <v>648</v>
      </c>
      <c r="HRY12076" s="18" t="s">
        <v>648</v>
      </c>
      <c r="HRZ12076" s="18" t="s">
        <v>648</v>
      </c>
      <c r="HSA12076" s="18" t="s">
        <v>648</v>
      </c>
      <c r="HSB12076" s="18" t="s">
        <v>648</v>
      </c>
      <c r="HSC12076" s="18" t="s">
        <v>648</v>
      </c>
      <c r="HSD12076" s="18" t="s">
        <v>648</v>
      </c>
      <c r="HSE12076" s="18" t="s">
        <v>648</v>
      </c>
      <c r="HSF12076" s="18" t="s">
        <v>648</v>
      </c>
      <c r="HSG12076" s="18" t="s">
        <v>648</v>
      </c>
      <c r="HSH12076" s="18" t="s">
        <v>648</v>
      </c>
      <c r="HSI12076" s="18" t="s">
        <v>648</v>
      </c>
      <c r="HSJ12076" s="18" t="s">
        <v>648</v>
      </c>
      <c r="HSK12076" s="18" t="s">
        <v>648</v>
      </c>
      <c r="HSL12076" s="18" t="s">
        <v>648</v>
      </c>
      <c r="HSM12076" s="18" t="s">
        <v>648</v>
      </c>
      <c r="HSN12076" s="18" t="s">
        <v>648</v>
      </c>
      <c r="HSO12076" s="18" t="s">
        <v>648</v>
      </c>
      <c r="HSP12076" s="18" t="s">
        <v>648</v>
      </c>
      <c r="HSQ12076" s="18" t="s">
        <v>648</v>
      </c>
      <c r="HSR12076" s="18" t="s">
        <v>648</v>
      </c>
      <c r="HSS12076" s="18" t="s">
        <v>648</v>
      </c>
      <c r="HST12076" s="18" t="s">
        <v>648</v>
      </c>
      <c r="HSU12076" s="18" t="s">
        <v>648</v>
      </c>
      <c r="HSV12076" s="18" t="s">
        <v>648</v>
      </c>
      <c r="HSW12076" s="18" t="s">
        <v>648</v>
      </c>
      <c r="HSX12076" s="18" t="s">
        <v>648</v>
      </c>
      <c r="HSY12076" s="18" t="s">
        <v>648</v>
      </c>
      <c r="HSZ12076" s="18" t="s">
        <v>648</v>
      </c>
      <c r="HTA12076" s="18" t="s">
        <v>648</v>
      </c>
      <c r="HTB12076" s="18" t="s">
        <v>648</v>
      </c>
      <c r="HTC12076" s="18" t="s">
        <v>648</v>
      </c>
      <c r="HTD12076" s="18" t="s">
        <v>648</v>
      </c>
      <c r="HTE12076" s="18" t="s">
        <v>648</v>
      </c>
      <c r="HTF12076" s="18" t="s">
        <v>648</v>
      </c>
      <c r="HTG12076" s="18" t="s">
        <v>648</v>
      </c>
      <c r="HTH12076" s="18" t="s">
        <v>648</v>
      </c>
      <c r="HTI12076" s="18" t="s">
        <v>648</v>
      </c>
      <c r="HTJ12076" s="18" t="s">
        <v>648</v>
      </c>
      <c r="HTK12076" s="18" t="s">
        <v>648</v>
      </c>
      <c r="HTL12076" s="18" t="s">
        <v>648</v>
      </c>
      <c r="HTM12076" s="18" t="s">
        <v>648</v>
      </c>
      <c r="HTN12076" s="18" t="s">
        <v>648</v>
      </c>
      <c r="HTO12076" s="18" t="s">
        <v>648</v>
      </c>
      <c r="HTP12076" s="18" t="s">
        <v>648</v>
      </c>
      <c r="HTQ12076" s="18" t="s">
        <v>648</v>
      </c>
      <c r="HTR12076" s="18" t="s">
        <v>648</v>
      </c>
      <c r="HTS12076" s="18" t="s">
        <v>648</v>
      </c>
      <c r="HTT12076" s="18" t="s">
        <v>648</v>
      </c>
      <c r="HTU12076" s="18" t="s">
        <v>648</v>
      </c>
      <c r="HTV12076" s="18" t="s">
        <v>648</v>
      </c>
      <c r="HTW12076" s="18" t="s">
        <v>648</v>
      </c>
      <c r="HTX12076" s="18" t="s">
        <v>648</v>
      </c>
      <c r="HTY12076" s="18" t="s">
        <v>648</v>
      </c>
      <c r="HTZ12076" s="18" t="s">
        <v>648</v>
      </c>
      <c r="HUA12076" s="18" t="s">
        <v>648</v>
      </c>
      <c r="HUB12076" s="18" t="s">
        <v>648</v>
      </c>
      <c r="HUC12076" s="18" t="s">
        <v>648</v>
      </c>
      <c r="HUD12076" s="18" t="s">
        <v>648</v>
      </c>
      <c r="HUE12076" s="18" t="s">
        <v>648</v>
      </c>
      <c r="HUF12076" s="18" t="s">
        <v>648</v>
      </c>
      <c r="HUG12076" s="18" t="s">
        <v>648</v>
      </c>
      <c r="HUH12076" s="18" t="s">
        <v>648</v>
      </c>
      <c r="HUI12076" s="18" t="s">
        <v>648</v>
      </c>
      <c r="HUJ12076" s="18" t="s">
        <v>648</v>
      </c>
      <c r="HUK12076" s="18" t="s">
        <v>648</v>
      </c>
      <c r="HUL12076" s="18" t="s">
        <v>648</v>
      </c>
      <c r="HUM12076" s="18" t="s">
        <v>648</v>
      </c>
      <c r="HUN12076" s="18" t="s">
        <v>648</v>
      </c>
      <c r="HUO12076" s="18" t="s">
        <v>648</v>
      </c>
      <c r="HUP12076" s="18" t="s">
        <v>648</v>
      </c>
      <c r="HUQ12076" s="18" t="s">
        <v>648</v>
      </c>
      <c r="HUR12076" s="18" t="s">
        <v>648</v>
      </c>
      <c r="HUS12076" s="18" t="s">
        <v>648</v>
      </c>
      <c r="HUT12076" s="18" t="s">
        <v>648</v>
      </c>
      <c r="HUU12076" s="18" t="s">
        <v>648</v>
      </c>
      <c r="HUV12076" s="18" t="s">
        <v>648</v>
      </c>
      <c r="HUW12076" s="18" t="s">
        <v>648</v>
      </c>
      <c r="HUX12076" s="18" t="s">
        <v>648</v>
      </c>
      <c r="HUY12076" s="18" t="s">
        <v>648</v>
      </c>
      <c r="HUZ12076" s="18" t="s">
        <v>648</v>
      </c>
      <c r="HVA12076" s="18" t="s">
        <v>648</v>
      </c>
      <c r="HVB12076" s="18" t="s">
        <v>648</v>
      </c>
      <c r="HVC12076" s="18" t="s">
        <v>648</v>
      </c>
      <c r="HVD12076" s="18" t="s">
        <v>648</v>
      </c>
      <c r="HVE12076" s="18" t="s">
        <v>648</v>
      </c>
      <c r="HVF12076" s="18" t="s">
        <v>648</v>
      </c>
      <c r="HVG12076" s="18" t="s">
        <v>648</v>
      </c>
      <c r="HVH12076" s="18" t="s">
        <v>648</v>
      </c>
      <c r="HVI12076" s="18" t="s">
        <v>648</v>
      </c>
      <c r="HVJ12076" s="18" t="s">
        <v>648</v>
      </c>
      <c r="HVK12076" s="18" t="s">
        <v>648</v>
      </c>
      <c r="HVL12076" s="18" t="s">
        <v>648</v>
      </c>
      <c r="HVM12076" s="18" t="s">
        <v>648</v>
      </c>
      <c r="HVN12076" s="18" t="s">
        <v>648</v>
      </c>
      <c r="HVO12076" s="18" t="s">
        <v>648</v>
      </c>
      <c r="HVP12076" s="18" t="s">
        <v>648</v>
      </c>
      <c r="HVQ12076" s="18" t="s">
        <v>648</v>
      </c>
      <c r="HVR12076" s="18" t="s">
        <v>648</v>
      </c>
      <c r="HVS12076" s="18" t="s">
        <v>648</v>
      </c>
      <c r="HVT12076" s="18" t="s">
        <v>648</v>
      </c>
      <c r="HVU12076" s="18" t="s">
        <v>648</v>
      </c>
      <c r="HVV12076" s="18" t="s">
        <v>648</v>
      </c>
      <c r="HVW12076" s="18" t="s">
        <v>648</v>
      </c>
      <c r="HVX12076" s="18" t="s">
        <v>648</v>
      </c>
      <c r="HVY12076" s="18" t="s">
        <v>648</v>
      </c>
      <c r="HVZ12076" s="18" t="s">
        <v>648</v>
      </c>
      <c r="HWA12076" s="18" t="s">
        <v>648</v>
      </c>
      <c r="HWB12076" s="18" t="s">
        <v>648</v>
      </c>
      <c r="HWC12076" s="18" t="s">
        <v>648</v>
      </c>
      <c r="HWD12076" s="18" t="s">
        <v>648</v>
      </c>
      <c r="HWE12076" s="18" t="s">
        <v>648</v>
      </c>
      <c r="HWF12076" s="18" t="s">
        <v>648</v>
      </c>
      <c r="HWG12076" s="18" t="s">
        <v>648</v>
      </c>
      <c r="HWH12076" s="18" t="s">
        <v>648</v>
      </c>
      <c r="HWI12076" s="18" t="s">
        <v>648</v>
      </c>
      <c r="HWJ12076" s="18" t="s">
        <v>648</v>
      </c>
      <c r="HWK12076" s="18" t="s">
        <v>648</v>
      </c>
      <c r="HWL12076" s="18" t="s">
        <v>648</v>
      </c>
      <c r="HWM12076" s="18" t="s">
        <v>648</v>
      </c>
      <c r="HWN12076" s="18" t="s">
        <v>648</v>
      </c>
      <c r="HWO12076" s="18" t="s">
        <v>648</v>
      </c>
      <c r="HWP12076" s="18" t="s">
        <v>648</v>
      </c>
      <c r="HWQ12076" s="18" t="s">
        <v>648</v>
      </c>
      <c r="HWR12076" s="18" t="s">
        <v>648</v>
      </c>
      <c r="HWS12076" s="18" t="s">
        <v>648</v>
      </c>
      <c r="HWT12076" s="18" t="s">
        <v>648</v>
      </c>
      <c r="HWU12076" s="18" t="s">
        <v>648</v>
      </c>
      <c r="HWV12076" s="18" t="s">
        <v>648</v>
      </c>
      <c r="HWW12076" s="18" t="s">
        <v>648</v>
      </c>
      <c r="HWX12076" s="18" t="s">
        <v>648</v>
      </c>
      <c r="HWY12076" s="18" t="s">
        <v>648</v>
      </c>
      <c r="HWZ12076" s="18" t="s">
        <v>648</v>
      </c>
      <c r="HXA12076" s="18" t="s">
        <v>648</v>
      </c>
      <c r="HXB12076" s="18" t="s">
        <v>648</v>
      </c>
      <c r="HXC12076" s="18" t="s">
        <v>648</v>
      </c>
      <c r="HXD12076" s="18" t="s">
        <v>648</v>
      </c>
      <c r="HXE12076" s="18" t="s">
        <v>648</v>
      </c>
      <c r="HXF12076" s="18" t="s">
        <v>648</v>
      </c>
      <c r="HXG12076" s="18" t="s">
        <v>648</v>
      </c>
      <c r="HXH12076" s="18" t="s">
        <v>648</v>
      </c>
      <c r="HXI12076" s="18" t="s">
        <v>648</v>
      </c>
      <c r="HXJ12076" s="18" t="s">
        <v>648</v>
      </c>
      <c r="HXK12076" s="18" t="s">
        <v>648</v>
      </c>
      <c r="HXL12076" s="18" t="s">
        <v>648</v>
      </c>
      <c r="HXM12076" s="18" t="s">
        <v>648</v>
      </c>
      <c r="HXN12076" s="18" t="s">
        <v>648</v>
      </c>
      <c r="HXO12076" s="18" t="s">
        <v>648</v>
      </c>
      <c r="HXP12076" s="18" t="s">
        <v>648</v>
      </c>
      <c r="HXQ12076" s="18" t="s">
        <v>648</v>
      </c>
      <c r="HXR12076" s="18" t="s">
        <v>648</v>
      </c>
      <c r="HXS12076" s="18" t="s">
        <v>648</v>
      </c>
      <c r="HXT12076" s="18" t="s">
        <v>648</v>
      </c>
      <c r="HXU12076" s="18" t="s">
        <v>648</v>
      </c>
      <c r="HXV12076" s="18" t="s">
        <v>648</v>
      </c>
      <c r="HXW12076" s="18" t="s">
        <v>648</v>
      </c>
      <c r="HXX12076" s="18" t="s">
        <v>648</v>
      </c>
      <c r="HXY12076" s="18" t="s">
        <v>648</v>
      </c>
      <c r="HXZ12076" s="18" t="s">
        <v>648</v>
      </c>
      <c r="HYA12076" s="18" t="s">
        <v>648</v>
      </c>
      <c r="HYB12076" s="18" t="s">
        <v>648</v>
      </c>
      <c r="HYC12076" s="18" t="s">
        <v>648</v>
      </c>
      <c r="HYD12076" s="18" t="s">
        <v>648</v>
      </c>
      <c r="HYE12076" s="18" t="s">
        <v>648</v>
      </c>
      <c r="HYF12076" s="18" t="s">
        <v>648</v>
      </c>
      <c r="HYG12076" s="18" t="s">
        <v>648</v>
      </c>
      <c r="HYH12076" s="18" t="s">
        <v>648</v>
      </c>
      <c r="HYI12076" s="18" t="s">
        <v>648</v>
      </c>
      <c r="HYJ12076" s="18" t="s">
        <v>648</v>
      </c>
      <c r="HYK12076" s="18" t="s">
        <v>648</v>
      </c>
      <c r="HYL12076" s="18" t="s">
        <v>648</v>
      </c>
      <c r="HYM12076" s="18" t="s">
        <v>648</v>
      </c>
      <c r="HYN12076" s="18" t="s">
        <v>648</v>
      </c>
      <c r="HYO12076" s="18" t="s">
        <v>648</v>
      </c>
      <c r="HYP12076" s="18" t="s">
        <v>648</v>
      </c>
      <c r="HYQ12076" s="18" t="s">
        <v>648</v>
      </c>
      <c r="HYR12076" s="18" t="s">
        <v>648</v>
      </c>
      <c r="HYS12076" s="18" t="s">
        <v>648</v>
      </c>
      <c r="HYT12076" s="18" t="s">
        <v>648</v>
      </c>
      <c r="HYU12076" s="18" t="s">
        <v>648</v>
      </c>
      <c r="HYV12076" s="18" t="s">
        <v>648</v>
      </c>
      <c r="HYW12076" s="18" t="s">
        <v>648</v>
      </c>
      <c r="HYX12076" s="18" t="s">
        <v>648</v>
      </c>
      <c r="HYY12076" s="18" t="s">
        <v>648</v>
      </c>
      <c r="HYZ12076" s="18" t="s">
        <v>648</v>
      </c>
      <c r="HZA12076" s="18" t="s">
        <v>648</v>
      </c>
      <c r="HZB12076" s="18" t="s">
        <v>648</v>
      </c>
      <c r="HZC12076" s="18" t="s">
        <v>648</v>
      </c>
      <c r="HZD12076" s="18" t="s">
        <v>648</v>
      </c>
      <c r="HZE12076" s="18" t="s">
        <v>648</v>
      </c>
      <c r="HZF12076" s="18" t="s">
        <v>648</v>
      </c>
      <c r="HZG12076" s="18" t="s">
        <v>648</v>
      </c>
      <c r="HZH12076" s="18" t="s">
        <v>648</v>
      </c>
      <c r="HZI12076" s="18" t="s">
        <v>648</v>
      </c>
      <c r="HZJ12076" s="18" t="s">
        <v>648</v>
      </c>
      <c r="HZK12076" s="18" t="s">
        <v>648</v>
      </c>
      <c r="HZL12076" s="18" t="s">
        <v>648</v>
      </c>
      <c r="HZM12076" s="18" t="s">
        <v>648</v>
      </c>
      <c r="HZN12076" s="18" t="s">
        <v>648</v>
      </c>
      <c r="HZO12076" s="18" t="s">
        <v>648</v>
      </c>
      <c r="HZP12076" s="18" t="s">
        <v>648</v>
      </c>
      <c r="HZQ12076" s="18" t="s">
        <v>648</v>
      </c>
      <c r="HZR12076" s="18" t="s">
        <v>648</v>
      </c>
      <c r="HZS12076" s="18" t="s">
        <v>648</v>
      </c>
      <c r="HZT12076" s="18" t="s">
        <v>648</v>
      </c>
      <c r="HZU12076" s="18" t="s">
        <v>648</v>
      </c>
      <c r="HZV12076" s="18" t="s">
        <v>648</v>
      </c>
      <c r="HZW12076" s="18" t="s">
        <v>648</v>
      </c>
      <c r="HZX12076" s="18" t="s">
        <v>648</v>
      </c>
      <c r="HZY12076" s="18" t="s">
        <v>648</v>
      </c>
      <c r="HZZ12076" s="18" t="s">
        <v>648</v>
      </c>
      <c r="IAA12076" s="18" t="s">
        <v>648</v>
      </c>
      <c r="IAB12076" s="18" t="s">
        <v>648</v>
      </c>
      <c r="IAC12076" s="18" t="s">
        <v>648</v>
      </c>
      <c r="IAD12076" s="18" t="s">
        <v>648</v>
      </c>
      <c r="IAE12076" s="18" t="s">
        <v>648</v>
      </c>
      <c r="IAF12076" s="18" t="s">
        <v>648</v>
      </c>
      <c r="IAG12076" s="18" t="s">
        <v>648</v>
      </c>
      <c r="IAH12076" s="18" t="s">
        <v>648</v>
      </c>
      <c r="IAI12076" s="18" t="s">
        <v>648</v>
      </c>
      <c r="IAJ12076" s="18" t="s">
        <v>648</v>
      </c>
      <c r="IAK12076" s="18" t="s">
        <v>648</v>
      </c>
      <c r="IAL12076" s="18" t="s">
        <v>648</v>
      </c>
      <c r="IAM12076" s="18" t="s">
        <v>648</v>
      </c>
      <c r="IAN12076" s="18" t="s">
        <v>648</v>
      </c>
      <c r="IAO12076" s="18" t="s">
        <v>648</v>
      </c>
      <c r="IAP12076" s="18" t="s">
        <v>648</v>
      </c>
      <c r="IAQ12076" s="18" t="s">
        <v>648</v>
      </c>
      <c r="IAR12076" s="18" t="s">
        <v>648</v>
      </c>
      <c r="IAS12076" s="18" t="s">
        <v>648</v>
      </c>
      <c r="IAT12076" s="18" t="s">
        <v>648</v>
      </c>
      <c r="IAU12076" s="18" t="s">
        <v>648</v>
      </c>
      <c r="IAV12076" s="18" t="s">
        <v>648</v>
      </c>
      <c r="IAW12076" s="18" t="s">
        <v>648</v>
      </c>
      <c r="IAX12076" s="18" t="s">
        <v>648</v>
      </c>
      <c r="IAY12076" s="18" t="s">
        <v>648</v>
      </c>
      <c r="IAZ12076" s="18" t="s">
        <v>648</v>
      </c>
      <c r="IBA12076" s="18" t="s">
        <v>648</v>
      </c>
      <c r="IBB12076" s="18" t="s">
        <v>648</v>
      </c>
      <c r="IBC12076" s="18" t="s">
        <v>648</v>
      </c>
      <c r="IBD12076" s="18" t="s">
        <v>648</v>
      </c>
      <c r="IBE12076" s="18" t="s">
        <v>648</v>
      </c>
      <c r="IBF12076" s="18" t="s">
        <v>648</v>
      </c>
      <c r="IBG12076" s="18" t="s">
        <v>648</v>
      </c>
      <c r="IBH12076" s="18" t="s">
        <v>648</v>
      </c>
      <c r="IBI12076" s="18" t="s">
        <v>648</v>
      </c>
      <c r="IBJ12076" s="18" t="s">
        <v>648</v>
      </c>
      <c r="IBK12076" s="18" t="s">
        <v>648</v>
      </c>
      <c r="IBL12076" s="18" t="s">
        <v>648</v>
      </c>
      <c r="IBM12076" s="18" t="s">
        <v>648</v>
      </c>
      <c r="IBN12076" s="18" t="s">
        <v>648</v>
      </c>
      <c r="IBO12076" s="18" t="s">
        <v>648</v>
      </c>
      <c r="IBP12076" s="18" t="s">
        <v>648</v>
      </c>
      <c r="IBQ12076" s="18" t="s">
        <v>648</v>
      </c>
      <c r="IBR12076" s="18" t="s">
        <v>648</v>
      </c>
      <c r="IBS12076" s="18" t="s">
        <v>648</v>
      </c>
      <c r="IBT12076" s="18" t="s">
        <v>648</v>
      </c>
      <c r="IBU12076" s="18" t="s">
        <v>648</v>
      </c>
      <c r="IBV12076" s="18" t="s">
        <v>648</v>
      </c>
      <c r="IBW12076" s="18" t="s">
        <v>648</v>
      </c>
      <c r="IBX12076" s="18" t="s">
        <v>648</v>
      </c>
      <c r="IBY12076" s="18" t="s">
        <v>648</v>
      </c>
      <c r="IBZ12076" s="18" t="s">
        <v>648</v>
      </c>
      <c r="ICA12076" s="18" t="s">
        <v>648</v>
      </c>
      <c r="ICB12076" s="18" t="s">
        <v>648</v>
      </c>
      <c r="ICC12076" s="18" t="s">
        <v>648</v>
      </c>
      <c r="ICD12076" s="18" t="s">
        <v>648</v>
      </c>
      <c r="ICE12076" s="18" t="s">
        <v>648</v>
      </c>
      <c r="ICF12076" s="18" t="s">
        <v>648</v>
      </c>
      <c r="ICG12076" s="18" t="s">
        <v>648</v>
      </c>
      <c r="ICH12076" s="18" t="s">
        <v>648</v>
      </c>
      <c r="ICI12076" s="18" t="s">
        <v>648</v>
      </c>
      <c r="ICJ12076" s="18" t="s">
        <v>648</v>
      </c>
      <c r="ICK12076" s="18" t="s">
        <v>648</v>
      </c>
      <c r="ICL12076" s="18" t="s">
        <v>648</v>
      </c>
      <c r="ICM12076" s="18" t="s">
        <v>648</v>
      </c>
      <c r="ICN12076" s="18" t="s">
        <v>648</v>
      </c>
      <c r="ICO12076" s="18" t="s">
        <v>648</v>
      </c>
      <c r="ICP12076" s="18" t="s">
        <v>648</v>
      </c>
      <c r="ICQ12076" s="18" t="s">
        <v>648</v>
      </c>
      <c r="ICR12076" s="18" t="s">
        <v>648</v>
      </c>
      <c r="ICS12076" s="18" t="s">
        <v>648</v>
      </c>
      <c r="ICT12076" s="18" t="s">
        <v>648</v>
      </c>
      <c r="ICU12076" s="18" t="s">
        <v>648</v>
      </c>
      <c r="ICV12076" s="18" t="s">
        <v>648</v>
      </c>
      <c r="ICW12076" s="18" t="s">
        <v>648</v>
      </c>
      <c r="ICX12076" s="18" t="s">
        <v>648</v>
      </c>
      <c r="ICY12076" s="18" t="s">
        <v>648</v>
      </c>
      <c r="ICZ12076" s="18" t="s">
        <v>648</v>
      </c>
      <c r="IDA12076" s="18" t="s">
        <v>648</v>
      </c>
      <c r="IDB12076" s="18" t="s">
        <v>648</v>
      </c>
      <c r="IDC12076" s="18" t="s">
        <v>648</v>
      </c>
      <c r="IDD12076" s="18" t="s">
        <v>648</v>
      </c>
      <c r="IDE12076" s="18" t="s">
        <v>648</v>
      </c>
      <c r="IDF12076" s="18" t="s">
        <v>648</v>
      </c>
      <c r="IDG12076" s="18" t="s">
        <v>648</v>
      </c>
      <c r="IDH12076" s="18" t="s">
        <v>648</v>
      </c>
      <c r="IDI12076" s="18" t="s">
        <v>648</v>
      </c>
      <c r="IDJ12076" s="18" t="s">
        <v>648</v>
      </c>
      <c r="IDK12076" s="18" t="s">
        <v>648</v>
      </c>
      <c r="IDL12076" s="18" t="s">
        <v>648</v>
      </c>
      <c r="IDM12076" s="18" t="s">
        <v>648</v>
      </c>
      <c r="IDN12076" s="18" t="s">
        <v>648</v>
      </c>
      <c r="IDO12076" s="18" t="s">
        <v>648</v>
      </c>
      <c r="IDP12076" s="18" t="s">
        <v>648</v>
      </c>
      <c r="IDQ12076" s="18" t="s">
        <v>648</v>
      </c>
      <c r="IDR12076" s="18" t="s">
        <v>648</v>
      </c>
      <c r="IDS12076" s="18" t="s">
        <v>648</v>
      </c>
      <c r="IDT12076" s="18" t="s">
        <v>648</v>
      </c>
      <c r="IDU12076" s="18" t="s">
        <v>648</v>
      </c>
      <c r="IDV12076" s="18" t="s">
        <v>648</v>
      </c>
      <c r="IDW12076" s="18" t="s">
        <v>648</v>
      </c>
      <c r="IDX12076" s="18" t="s">
        <v>648</v>
      </c>
      <c r="IDY12076" s="18" t="s">
        <v>648</v>
      </c>
      <c r="IDZ12076" s="18" t="s">
        <v>648</v>
      </c>
      <c r="IEA12076" s="18" t="s">
        <v>648</v>
      </c>
      <c r="IEB12076" s="18" t="s">
        <v>648</v>
      </c>
      <c r="IEC12076" s="18" t="s">
        <v>648</v>
      </c>
      <c r="IED12076" s="18" t="s">
        <v>648</v>
      </c>
      <c r="IEE12076" s="18" t="s">
        <v>648</v>
      </c>
      <c r="IEF12076" s="18" t="s">
        <v>648</v>
      </c>
      <c r="IEG12076" s="18" t="s">
        <v>648</v>
      </c>
      <c r="IEH12076" s="18" t="s">
        <v>648</v>
      </c>
      <c r="IEI12076" s="18" t="s">
        <v>648</v>
      </c>
      <c r="IEJ12076" s="18" t="s">
        <v>648</v>
      </c>
      <c r="IEK12076" s="18" t="s">
        <v>648</v>
      </c>
      <c r="IEL12076" s="18" t="s">
        <v>648</v>
      </c>
      <c r="IEM12076" s="18" t="s">
        <v>648</v>
      </c>
      <c r="IEN12076" s="18" t="s">
        <v>648</v>
      </c>
      <c r="IEO12076" s="18" t="s">
        <v>648</v>
      </c>
      <c r="IEP12076" s="18" t="s">
        <v>648</v>
      </c>
      <c r="IEQ12076" s="18" t="s">
        <v>648</v>
      </c>
      <c r="IER12076" s="18" t="s">
        <v>648</v>
      </c>
      <c r="IES12076" s="18" t="s">
        <v>648</v>
      </c>
      <c r="IET12076" s="18" t="s">
        <v>648</v>
      </c>
      <c r="IEU12076" s="18" t="s">
        <v>648</v>
      </c>
      <c r="IEV12076" s="18" t="s">
        <v>648</v>
      </c>
      <c r="IEW12076" s="18" t="s">
        <v>648</v>
      </c>
      <c r="IEX12076" s="18" t="s">
        <v>648</v>
      </c>
      <c r="IEY12076" s="18" t="s">
        <v>648</v>
      </c>
      <c r="IEZ12076" s="18" t="s">
        <v>648</v>
      </c>
      <c r="IFA12076" s="18" t="s">
        <v>648</v>
      </c>
      <c r="IFB12076" s="18" t="s">
        <v>648</v>
      </c>
      <c r="IFC12076" s="18" t="s">
        <v>648</v>
      </c>
      <c r="IFD12076" s="18" t="s">
        <v>648</v>
      </c>
      <c r="IFE12076" s="18" t="s">
        <v>648</v>
      </c>
      <c r="IFF12076" s="18" t="s">
        <v>648</v>
      </c>
      <c r="IFG12076" s="18" t="s">
        <v>648</v>
      </c>
      <c r="IFH12076" s="18" t="s">
        <v>648</v>
      </c>
      <c r="IFI12076" s="18" t="s">
        <v>648</v>
      </c>
      <c r="IFJ12076" s="18" t="s">
        <v>648</v>
      </c>
      <c r="IFK12076" s="18" t="s">
        <v>648</v>
      </c>
      <c r="IFL12076" s="18" t="s">
        <v>648</v>
      </c>
      <c r="IFM12076" s="18" t="s">
        <v>648</v>
      </c>
      <c r="IFN12076" s="18" t="s">
        <v>648</v>
      </c>
      <c r="IFO12076" s="18" t="s">
        <v>648</v>
      </c>
      <c r="IFP12076" s="18" t="s">
        <v>648</v>
      </c>
      <c r="IFQ12076" s="18" t="s">
        <v>648</v>
      </c>
      <c r="IFR12076" s="18" t="s">
        <v>648</v>
      </c>
      <c r="IFS12076" s="18" t="s">
        <v>648</v>
      </c>
      <c r="IFT12076" s="18" t="s">
        <v>648</v>
      </c>
      <c r="IFU12076" s="18" t="s">
        <v>648</v>
      </c>
      <c r="IFV12076" s="18" t="s">
        <v>648</v>
      </c>
      <c r="IFW12076" s="18" t="s">
        <v>648</v>
      </c>
      <c r="IFX12076" s="18" t="s">
        <v>648</v>
      </c>
      <c r="IFY12076" s="18" t="s">
        <v>648</v>
      </c>
      <c r="IFZ12076" s="18" t="s">
        <v>648</v>
      </c>
      <c r="IGA12076" s="18" t="s">
        <v>648</v>
      </c>
      <c r="IGB12076" s="18" t="s">
        <v>648</v>
      </c>
      <c r="IGC12076" s="18" t="s">
        <v>648</v>
      </c>
      <c r="IGD12076" s="18" t="s">
        <v>648</v>
      </c>
      <c r="IGE12076" s="18" t="s">
        <v>648</v>
      </c>
      <c r="IGF12076" s="18" t="s">
        <v>648</v>
      </c>
      <c r="IGG12076" s="18" t="s">
        <v>648</v>
      </c>
      <c r="IGH12076" s="18" t="s">
        <v>648</v>
      </c>
      <c r="IGI12076" s="18" t="s">
        <v>648</v>
      </c>
      <c r="IGJ12076" s="18" t="s">
        <v>648</v>
      </c>
      <c r="IGK12076" s="18" t="s">
        <v>648</v>
      </c>
      <c r="IGL12076" s="18" t="s">
        <v>648</v>
      </c>
      <c r="IGM12076" s="18" t="s">
        <v>648</v>
      </c>
      <c r="IGN12076" s="18" t="s">
        <v>648</v>
      </c>
      <c r="IGO12076" s="18" t="s">
        <v>648</v>
      </c>
      <c r="IGP12076" s="18" t="s">
        <v>648</v>
      </c>
      <c r="IGQ12076" s="18" t="s">
        <v>648</v>
      </c>
      <c r="IGR12076" s="18" t="s">
        <v>648</v>
      </c>
      <c r="IGS12076" s="18" t="s">
        <v>648</v>
      </c>
      <c r="IGT12076" s="18" t="s">
        <v>648</v>
      </c>
      <c r="IGU12076" s="18" t="s">
        <v>648</v>
      </c>
      <c r="IGV12076" s="18" t="s">
        <v>648</v>
      </c>
      <c r="IGW12076" s="18" t="s">
        <v>648</v>
      </c>
      <c r="IGX12076" s="18" t="s">
        <v>648</v>
      </c>
      <c r="IGY12076" s="18" t="s">
        <v>648</v>
      </c>
      <c r="IGZ12076" s="18" t="s">
        <v>648</v>
      </c>
      <c r="IHA12076" s="18" t="s">
        <v>648</v>
      </c>
      <c r="IHB12076" s="18" t="s">
        <v>648</v>
      </c>
      <c r="IHC12076" s="18" t="s">
        <v>648</v>
      </c>
      <c r="IHD12076" s="18" t="s">
        <v>648</v>
      </c>
      <c r="IHE12076" s="18" t="s">
        <v>648</v>
      </c>
      <c r="IHF12076" s="18" t="s">
        <v>648</v>
      </c>
      <c r="IHG12076" s="18" t="s">
        <v>648</v>
      </c>
      <c r="IHH12076" s="18" t="s">
        <v>648</v>
      </c>
      <c r="IHI12076" s="18" t="s">
        <v>648</v>
      </c>
      <c r="IHJ12076" s="18" t="s">
        <v>648</v>
      </c>
      <c r="IHK12076" s="18" t="s">
        <v>648</v>
      </c>
      <c r="IHL12076" s="18" t="s">
        <v>648</v>
      </c>
      <c r="IHM12076" s="18" t="s">
        <v>648</v>
      </c>
      <c r="IHN12076" s="18" t="s">
        <v>648</v>
      </c>
      <c r="IHO12076" s="18" t="s">
        <v>648</v>
      </c>
      <c r="IHP12076" s="18" t="s">
        <v>648</v>
      </c>
      <c r="IHQ12076" s="18" t="s">
        <v>648</v>
      </c>
      <c r="IHR12076" s="18" t="s">
        <v>648</v>
      </c>
      <c r="IHS12076" s="18" t="s">
        <v>648</v>
      </c>
      <c r="IHT12076" s="18" t="s">
        <v>648</v>
      </c>
      <c r="IHU12076" s="18" t="s">
        <v>648</v>
      </c>
      <c r="IHV12076" s="18" t="s">
        <v>648</v>
      </c>
      <c r="IHW12076" s="18" t="s">
        <v>648</v>
      </c>
      <c r="IHX12076" s="18" t="s">
        <v>648</v>
      </c>
      <c r="IHY12076" s="18" t="s">
        <v>648</v>
      </c>
      <c r="IHZ12076" s="18" t="s">
        <v>648</v>
      </c>
      <c r="IIA12076" s="18" t="s">
        <v>648</v>
      </c>
      <c r="IIB12076" s="18" t="s">
        <v>648</v>
      </c>
      <c r="IIC12076" s="18" t="s">
        <v>648</v>
      </c>
      <c r="IID12076" s="18" t="s">
        <v>648</v>
      </c>
      <c r="IIE12076" s="18" t="s">
        <v>648</v>
      </c>
      <c r="IIF12076" s="18" t="s">
        <v>648</v>
      </c>
      <c r="IIG12076" s="18" t="s">
        <v>648</v>
      </c>
      <c r="IIH12076" s="18" t="s">
        <v>648</v>
      </c>
      <c r="III12076" s="18" t="s">
        <v>648</v>
      </c>
      <c r="IIJ12076" s="18" t="s">
        <v>648</v>
      </c>
      <c r="IIK12076" s="18" t="s">
        <v>648</v>
      </c>
      <c r="IIL12076" s="18" t="s">
        <v>648</v>
      </c>
      <c r="IIM12076" s="18" t="s">
        <v>648</v>
      </c>
      <c r="IIN12076" s="18" t="s">
        <v>648</v>
      </c>
      <c r="IIO12076" s="18" t="s">
        <v>648</v>
      </c>
      <c r="IIP12076" s="18" t="s">
        <v>648</v>
      </c>
      <c r="IIQ12076" s="18" t="s">
        <v>648</v>
      </c>
      <c r="IIR12076" s="18" t="s">
        <v>648</v>
      </c>
      <c r="IIS12076" s="18" t="s">
        <v>648</v>
      </c>
      <c r="IIT12076" s="18" t="s">
        <v>648</v>
      </c>
      <c r="IIU12076" s="18" t="s">
        <v>648</v>
      </c>
      <c r="IIV12076" s="18" t="s">
        <v>648</v>
      </c>
      <c r="IIW12076" s="18" t="s">
        <v>648</v>
      </c>
      <c r="IIX12076" s="18" t="s">
        <v>648</v>
      </c>
      <c r="IIY12076" s="18" t="s">
        <v>648</v>
      </c>
      <c r="IIZ12076" s="18" t="s">
        <v>648</v>
      </c>
      <c r="IJA12076" s="18" t="s">
        <v>648</v>
      </c>
      <c r="IJB12076" s="18" t="s">
        <v>648</v>
      </c>
      <c r="IJC12076" s="18" t="s">
        <v>648</v>
      </c>
      <c r="IJD12076" s="18" t="s">
        <v>648</v>
      </c>
      <c r="IJE12076" s="18" t="s">
        <v>648</v>
      </c>
      <c r="IJF12076" s="18" t="s">
        <v>648</v>
      </c>
      <c r="IJG12076" s="18" t="s">
        <v>648</v>
      </c>
      <c r="IJH12076" s="18" t="s">
        <v>648</v>
      </c>
      <c r="IJI12076" s="18" t="s">
        <v>648</v>
      </c>
      <c r="IJJ12076" s="18" t="s">
        <v>648</v>
      </c>
      <c r="IJK12076" s="18" t="s">
        <v>648</v>
      </c>
      <c r="IJL12076" s="18" t="s">
        <v>648</v>
      </c>
      <c r="IJM12076" s="18" t="s">
        <v>648</v>
      </c>
      <c r="IJN12076" s="18" t="s">
        <v>648</v>
      </c>
      <c r="IJO12076" s="18" t="s">
        <v>648</v>
      </c>
      <c r="IJP12076" s="18" t="s">
        <v>648</v>
      </c>
      <c r="IJQ12076" s="18" t="s">
        <v>648</v>
      </c>
      <c r="IJR12076" s="18" t="s">
        <v>648</v>
      </c>
      <c r="IJS12076" s="18" t="s">
        <v>648</v>
      </c>
      <c r="IJT12076" s="18" t="s">
        <v>648</v>
      </c>
      <c r="IJU12076" s="18" t="s">
        <v>648</v>
      </c>
      <c r="IJV12076" s="18" t="s">
        <v>648</v>
      </c>
      <c r="IJW12076" s="18" t="s">
        <v>648</v>
      </c>
      <c r="IJX12076" s="18" t="s">
        <v>648</v>
      </c>
      <c r="IJY12076" s="18" t="s">
        <v>648</v>
      </c>
      <c r="IJZ12076" s="18" t="s">
        <v>648</v>
      </c>
      <c r="IKA12076" s="18" t="s">
        <v>648</v>
      </c>
      <c r="IKB12076" s="18" t="s">
        <v>648</v>
      </c>
      <c r="IKC12076" s="18" t="s">
        <v>648</v>
      </c>
      <c r="IKD12076" s="18" t="s">
        <v>648</v>
      </c>
      <c r="IKE12076" s="18" t="s">
        <v>648</v>
      </c>
      <c r="IKF12076" s="18" t="s">
        <v>648</v>
      </c>
      <c r="IKG12076" s="18" t="s">
        <v>648</v>
      </c>
      <c r="IKH12076" s="18" t="s">
        <v>648</v>
      </c>
      <c r="IKI12076" s="18" t="s">
        <v>648</v>
      </c>
      <c r="IKJ12076" s="18" t="s">
        <v>648</v>
      </c>
      <c r="IKK12076" s="18" t="s">
        <v>648</v>
      </c>
      <c r="IKL12076" s="18" t="s">
        <v>648</v>
      </c>
      <c r="IKM12076" s="18" t="s">
        <v>648</v>
      </c>
      <c r="IKN12076" s="18" t="s">
        <v>648</v>
      </c>
      <c r="IKO12076" s="18" t="s">
        <v>648</v>
      </c>
      <c r="IKP12076" s="18" t="s">
        <v>648</v>
      </c>
      <c r="IKQ12076" s="18" t="s">
        <v>648</v>
      </c>
      <c r="IKR12076" s="18" t="s">
        <v>648</v>
      </c>
      <c r="IKS12076" s="18" t="s">
        <v>648</v>
      </c>
      <c r="IKT12076" s="18" t="s">
        <v>648</v>
      </c>
      <c r="IKU12076" s="18" t="s">
        <v>648</v>
      </c>
      <c r="IKV12076" s="18" t="s">
        <v>648</v>
      </c>
      <c r="IKW12076" s="18" t="s">
        <v>648</v>
      </c>
      <c r="IKX12076" s="18" t="s">
        <v>648</v>
      </c>
      <c r="IKY12076" s="18" t="s">
        <v>648</v>
      </c>
      <c r="IKZ12076" s="18" t="s">
        <v>648</v>
      </c>
      <c r="ILA12076" s="18" t="s">
        <v>648</v>
      </c>
      <c r="ILB12076" s="18" t="s">
        <v>648</v>
      </c>
      <c r="ILC12076" s="18" t="s">
        <v>648</v>
      </c>
      <c r="ILD12076" s="18" t="s">
        <v>648</v>
      </c>
      <c r="ILE12076" s="18" t="s">
        <v>648</v>
      </c>
      <c r="ILF12076" s="18" t="s">
        <v>648</v>
      </c>
      <c r="ILG12076" s="18" t="s">
        <v>648</v>
      </c>
      <c r="ILH12076" s="18" t="s">
        <v>648</v>
      </c>
      <c r="ILI12076" s="18" t="s">
        <v>648</v>
      </c>
      <c r="ILJ12076" s="18" t="s">
        <v>648</v>
      </c>
      <c r="ILK12076" s="18" t="s">
        <v>648</v>
      </c>
      <c r="ILL12076" s="18" t="s">
        <v>648</v>
      </c>
      <c r="ILM12076" s="18" t="s">
        <v>648</v>
      </c>
      <c r="ILN12076" s="18" t="s">
        <v>648</v>
      </c>
      <c r="ILO12076" s="18" t="s">
        <v>648</v>
      </c>
      <c r="ILP12076" s="18" t="s">
        <v>648</v>
      </c>
      <c r="ILQ12076" s="18" t="s">
        <v>648</v>
      </c>
      <c r="ILR12076" s="18" t="s">
        <v>648</v>
      </c>
      <c r="ILS12076" s="18" t="s">
        <v>648</v>
      </c>
      <c r="ILT12076" s="18" t="s">
        <v>648</v>
      </c>
      <c r="ILU12076" s="18" t="s">
        <v>648</v>
      </c>
      <c r="ILV12076" s="18" t="s">
        <v>648</v>
      </c>
      <c r="ILW12076" s="18" t="s">
        <v>648</v>
      </c>
      <c r="ILX12076" s="18" t="s">
        <v>648</v>
      </c>
      <c r="ILY12076" s="18" t="s">
        <v>648</v>
      </c>
      <c r="ILZ12076" s="18" t="s">
        <v>648</v>
      </c>
      <c r="IMA12076" s="18" t="s">
        <v>648</v>
      </c>
      <c r="IMB12076" s="18" t="s">
        <v>648</v>
      </c>
      <c r="IMC12076" s="18" t="s">
        <v>648</v>
      </c>
      <c r="IMD12076" s="18" t="s">
        <v>648</v>
      </c>
      <c r="IME12076" s="18" t="s">
        <v>648</v>
      </c>
      <c r="IMF12076" s="18" t="s">
        <v>648</v>
      </c>
      <c r="IMG12076" s="18" t="s">
        <v>648</v>
      </c>
      <c r="IMH12076" s="18" t="s">
        <v>648</v>
      </c>
      <c r="IMI12076" s="18" t="s">
        <v>648</v>
      </c>
      <c r="IMJ12076" s="18" t="s">
        <v>648</v>
      </c>
      <c r="IMK12076" s="18" t="s">
        <v>648</v>
      </c>
      <c r="IML12076" s="18" t="s">
        <v>648</v>
      </c>
      <c r="IMM12076" s="18" t="s">
        <v>648</v>
      </c>
      <c r="IMN12076" s="18" t="s">
        <v>648</v>
      </c>
      <c r="IMO12076" s="18" t="s">
        <v>648</v>
      </c>
      <c r="IMP12076" s="18" t="s">
        <v>648</v>
      </c>
      <c r="IMQ12076" s="18" t="s">
        <v>648</v>
      </c>
      <c r="IMR12076" s="18" t="s">
        <v>648</v>
      </c>
      <c r="IMS12076" s="18" t="s">
        <v>648</v>
      </c>
      <c r="IMT12076" s="18" t="s">
        <v>648</v>
      </c>
      <c r="IMU12076" s="18" t="s">
        <v>648</v>
      </c>
      <c r="IMV12076" s="18" t="s">
        <v>648</v>
      </c>
      <c r="IMW12076" s="18" t="s">
        <v>648</v>
      </c>
      <c r="IMX12076" s="18" t="s">
        <v>648</v>
      </c>
      <c r="IMY12076" s="18" t="s">
        <v>648</v>
      </c>
      <c r="IMZ12076" s="18" t="s">
        <v>648</v>
      </c>
      <c r="INA12076" s="18" t="s">
        <v>648</v>
      </c>
      <c r="INB12076" s="18" t="s">
        <v>648</v>
      </c>
      <c r="INC12076" s="18" t="s">
        <v>648</v>
      </c>
      <c r="IND12076" s="18" t="s">
        <v>648</v>
      </c>
      <c r="INE12076" s="18" t="s">
        <v>648</v>
      </c>
      <c r="INF12076" s="18" t="s">
        <v>648</v>
      </c>
      <c r="ING12076" s="18" t="s">
        <v>648</v>
      </c>
      <c r="INH12076" s="18" t="s">
        <v>648</v>
      </c>
      <c r="INI12076" s="18" t="s">
        <v>648</v>
      </c>
      <c r="INJ12076" s="18" t="s">
        <v>648</v>
      </c>
      <c r="INK12076" s="18" t="s">
        <v>648</v>
      </c>
      <c r="INL12076" s="18" t="s">
        <v>648</v>
      </c>
      <c r="INM12076" s="18" t="s">
        <v>648</v>
      </c>
      <c r="INN12076" s="18" t="s">
        <v>648</v>
      </c>
      <c r="INO12076" s="18" t="s">
        <v>648</v>
      </c>
      <c r="INP12076" s="18" t="s">
        <v>648</v>
      </c>
      <c r="INQ12076" s="18" t="s">
        <v>648</v>
      </c>
      <c r="INR12076" s="18" t="s">
        <v>648</v>
      </c>
      <c r="INS12076" s="18" t="s">
        <v>648</v>
      </c>
      <c r="INT12076" s="18" t="s">
        <v>648</v>
      </c>
      <c r="INU12076" s="18" t="s">
        <v>648</v>
      </c>
      <c r="INV12076" s="18" t="s">
        <v>648</v>
      </c>
      <c r="INW12076" s="18" t="s">
        <v>648</v>
      </c>
      <c r="INX12076" s="18" t="s">
        <v>648</v>
      </c>
      <c r="INY12076" s="18" t="s">
        <v>648</v>
      </c>
      <c r="INZ12076" s="18" t="s">
        <v>648</v>
      </c>
      <c r="IOA12076" s="18" t="s">
        <v>648</v>
      </c>
      <c r="IOB12076" s="18" t="s">
        <v>648</v>
      </c>
      <c r="IOC12076" s="18" t="s">
        <v>648</v>
      </c>
      <c r="IOD12076" s="18" t="s">
        <v>648</v>
      </c>
      <c r="IOE12076" s="18" t="s">
        <v>648</v>
      </c>
      <c r="IOF12076" s="18" t="s">
        <v>648</v>
      </c>
      <c r="IOG12076" s="18" t="s">
        <v>648</v>
      </c>
      <c r="IOH12076" s="18" t="s">
        <v>648</v>
      </c>
      <c r="IOI12076" s="18" t="s">
        <v>648</v>
      </c>
      <c r="IOJ12076" s="18" t="s">
        <v>648</v>
      </c>
      <c r="IOK12076" s="18" t="s">
        <v>648</v>
      </c>
      <c r="IOL12076" s="18" t="s">
        <v>648</v>
      </c>
      <c r="IOM12076" s="18" t="s">
        <v>648</v>
      </c>
      <c r="ION12076" s="18" t="s">
        <v>648</v>
      </c>
      <c r="IOO12076" s="18" t="s">
        <v>648</v>
      </c>
      <c r="IOP12076" s="18" t="s">
        <v>648</v>
      </c>
      <c r="IOQ12076" s="18" t="s">
        <v>648</v>
      </c>
      <c r="IOR12076" s="18" t="s">
        <v>648</v>
      </c>
      <c r="IOS12076" s="18" t="s">
        <v>648</v>
      </c>
      <c r="IOT12076" s="18" t="s">
        <v>648</v>
      </c>
      <c r="IOU12076" s="18" t="s">
        <v>648</v>
      </c>
      <c r="IOV12076" s="18" t="s">
        <v>648</v>
      </c>
      <c r="IOW12076" s="18" t="s">
        <v>648</v>
      </c>
      <c r="IOX12076" s="18" t="s">
        <v>648</v>
      </c>
      <c r="IOY12076" s="18" t="s">
        <v>648</v>
      </c>
      <c r="IOZ12076" s="18" t="s">
        <v>648</v>
      </c>
      <c r="IPA12076" s="18" t="s">
        <v>648</v>
      </c>
      <c r="IPB12076" s="18" t="s">
        <v>648</v>
      </c>
      <c r="IPC12076" s="18" t="s">
        <v>648</v>
      </c>
      <c r="IPD12076" s="18" t="s">
        <v>648</v>
      </c>
      <c r="IPE12076" s="18" t="s">
        <v>648</v>
      </c>
      <c r="IPF12076" s="18" t="s">
        <v>648</v>
      </c>
      <c r="IPG12076" s="18" t="s">
        <v>648</v>
      </c>
      <c r="IPH12076" s="18" t="s">
        <v>648</v>
      </c>
      <c r="IPI12076" s="18" t="s">
        <v>648</v>
      </c>
      <c r="IPJ12076" s="18" t="s">
        <v>648</v>
      </c>
      <c r="IPK12076" s="18" t="s">
        <v>648</v>
      </c>
      <c r="IPL12076" s="18" t="s">
        <v>648</v>
      </c>
      <c r="IPM12076" s="18" t="s">
        <v>648</v>
      </c>
      <c r="IPN12076" s="18" t="s">
        <v>648</v>
      </c>
      <c r="IPO12076" s="18" t="s">
        <v>648</v>
      </c>
      <c r="IPP12076" s="18" t="s">
        <v>648</v>
      </c>
      <c r="IPQ12076" s="18" t="s">
        <v>648</v>
      </c>
      <c r="IPR12076" s="18" t="s">
        <v>648</v>
      </c>
      <c r="IPS12076" s="18" t="s">
        <v>648</v>
      </c>
      <c r="IPT12076" s="18" t="s">
        <v>648</v>
      </c>
      <c r="IPU12076" s="18" t="s">
        <v>648</v>
      </c>
      <c r="IPV12076" s="18" t="s">
        <v>648</v>
      </c>
      <c r="IPW12076" s="18" t="s">
        <v>648</v>
      </c>
      <c r="IPX12076" s="18" t="s">
        <v>648</v>
      </c>
      <c r="IPY12076" s="18" t="s">
        <v>648</v>
      </c>
      <c r="IPZ12076" s="18" t="s">
        <v>648</v>
      </c>
      <c r="IQA12076" s="18" t="s">
        <v>648</v>
      </c>
      <c r="IQB12076" s="18" t="s">
        <v>648</v>
      </c>
      <c r="IQC12076" s="18" t="s">
        <v>648</v>
      </c>
      <c r="IQD12076" s="18" t="s">
        <v>648</v>
      </c>
      <c r="IQE12076" s="18" t="s">
        <v>648</v>
      </c>
      <c r="IQF12076" s="18" t="s">
        <v>648</v>
      </c>
      <c r="IQG12076" s="18" t="s">
        <v>648</v>
      </c>
      <c r="IQH12076" s="18" t="s">
        <v>648</v>
      </c>
      <c r="IQI12076" s="18" t="s">
        <v>648</v>
      </c>
      <c r="IQJ12076" s="18" t="s">
        <v>648</v>
      </c>
      <c r="IQK12076" s="18" t="s">
        <v>648</v>
      </c>
      <c r="IQL12076" s="18" t="s">
        <v>648</v>
      </c>
      <c r="IQM12076" s="18" t="s">
        <v>648</v>
      </c>
      <c r="IQN12076" s="18" t="s">
        <v>648</v>
      </c>
      <c r="IQO12076" s="18" t="s">
        <v>648</v>
      </c>
      <c r="IQP12076" s="18" t="s">
        <v>648</v>
      </c>
      <c r="IQQ12076" s="18" t="s">
        <v>648</v>
      </c>
      <c r="IQR12076" s="18" t="s">
        <v>648</v>
      </c>
      <c r="IQS12076" s="18" t="s">
        <v>648</v>
      </c>
      <c r="IQT12076" s="18" t="s">
        <v>648</v>
      </c>
      <c r="IQU12076" s="18" t="s">
        <v>648</v>
      </c>
      <c r="IQV12076" s="18" t="s">
        <v>648</v>
      </c>
      <c r="IQW12076" s="18" t="s">
        <v>648</v>
      </c>
      <c r="IQX12076" s="18" t="s">
        <v>648</v>
      </c>
      <c r="IQY12076" s="18" t="s">
        <v>648</v>
      </c>
      <c r="IQZ12076" s="18" t="s">
        <v>648</v>
      </c>
      <c r="IRA12076" s="18" t="s">
        <v>648</v>
      </c>
      <c r="IRB12076" s="18" t="s">
        <v>648</v>
      </c>
      <c r="IRC12076" s="18" t="s">
        <v>648</v>
      </c>
      <c r="IRD12076" s="18" t="s">
        <v>648</v>
      </c>
      <c r="IRE12076" s="18" t="s">
        <v>648</v>
      </c>
      <c r="IRF12076" s="18" t="s">
        <v>648</v>
      </c>
      <c r="IRG12076" s="18" t="s">
        <v>648</v>
      </c>
      <c r="IRH12076" s="18" t="s">
        <v>648</v>
      </c>
      <c r="IRI12076" s="18" t="s">
        <v>648</v>
      </c>
      <c r="IRJ12076" s="18" t="s">
        <v>648</v>
      </c>
      <c r="IRK12076" s="18" t="s">
        <v>648</v>
      </c>
      <c r="IRL12076" s="18" t="s">
        <v>648</v>
      </c>
      <c r="IRM12076" s="18" t="s">
        <v>648</v>
      </c>
      <c r="IRN12076" s="18" t="s">
        <v>648</v>
      </c>
      <c r="IRO12076" s="18" t="s">
        <v>648</v>
      </c>
      <c r="IRP12076" s="18" t="s">
        <v>648</v>
      </c>
      <c r="IRQ12076" s="18" t="s">
        <v>648</v>
      </c>
      <c r="IRR12076" s="18" t="s">
        <v>648</v>
      </c>
      <c r="IRS12076" s="18" t="s">
        <v>648</v>
      </c>
      <c r="IRT12076" s="18" t="s">
        <v>648</v>
      </c>
      <c r="IRU12076" s="18" t="s">
        <v>648</v>
      </c>
      <c r="IRV12076" s="18" t="s">
        <v>648</v>
      </c>
      <c r="IRW12076" s="18" t="s">
        <v>648</v>
      </c>
      <c r="IRX12076" s="18" t="s">
        <v>648</v>
      </c>
      <c r="IRY12076" s="18" t="s">
        <v>648</v>
      </c>
      <c r="IRZ12076" s="18" t="s">
        <v>648</v>
      </c>
      <c r="ISA12076" s="18" t="s">
        <v>648</v>
      </c>
      <c r="ISB12076" s="18" t="s">
        <v>648</v>
      </c>
      <c r="ISC12076" s="18" t="s">
        <v>648</v>
      </c>
      <c r="ISD12076" s="18" t="s">
        <v>648</v>
      </c>
      <c r="ISE12076" s="18" t="s">
        <v>648</v>
      </c>
      <c r="ISF12076" s="18" t="s">
        <v>648</v>
      </c>
      <c r="ISG12076" s="18" t="s">
        <v>648</v>
      </c>
      <c r="ISH12076" s="18" t="s">
        <v>648</v>
      </c>
      <c r="ISI12076" s="18" t="s">
        <v>648</v>
      </c>
      <c r="ISJ12076" s="18" t="s">
        <v>648</v>
      </c>
      <c r="ISK12076" s="18" t="s">
        <v>648</v>
      </c>
      <c r="ISL12076" s="18" t="s">
        <v>648</v>
      </c>
      <c r="ISM12076" s="18" t="s">
        <v>648</v>
      </c>
      <c r="ISN12076" s="18" t="s">
        <v>648</v>
      </c>
      <c r="ISO12076" s="18" t="s">
        <v>648</v>
      </c>
      <c r="ISP12076" s="18" t="s">
        <v>648</v>
      </c>
      <c r="ISQ12076" s="18" t="s">
        <v>648</v>
      </c>
      <c r="ISR12076" s="18" t="s">
        <v>648</v>
      </c>
      <c r="ISS12076" s="18" t="s">
        <v>648</v>
      </c>
      <c r="IST12076" s="18" t="s">
        <v>648</v>
      </c>
      <c r="ISU12076" s="18" t="s">
        <v>648</v>
      </c>
      <c r="ISV12076" s="18" t="s">
        <v>648</v>
      </c>
      <c r="ISW12076" s="18" t="s">
        <v>648</v>
      </c>
      <c r="ISX12076" s="18" t="s">
        <v>648</v>
      </c>
      <c r="ISY12076" s="18" t="s">
        <v>648</v>
      </c>
      <c r="ISZ12076" s="18" t="s">
        <v>648</v>
      </c>
      <c r="ITA12076" s="18" t="s">
        <v>648</v>
      </c>
      <c r="ITB12076" s="18" t="s">
        <v>648</v>
      </c>
      <c r="ITC12076" s="18" t="s">
        <v>648</v>
      </c>
      <c r="ITD12076" s="18" t="s">
        <v>648</v>
      </c>
      <c r="ITE12076" s="18" t="s">
        <v>648</v>
      </c>
      <c r="ITF12076" s="18" t="s">
        <v>648</v>
      </c>
      <c r="ITG12076" s="18" t="s">
        <v>648</v>
      </c>
      <c r="ITH12076" s="18" t="s">
        <v>648</v>
      </c>
      <c r="ITI12076" s="18" t="s">
        <v>648</v>
      </c>
      <c r="ITJ12076" s="18" t="s">
        <v>648</v>
      </c>
      <c r="ITK12076" s="18" t="s">
        <v>648</v>
      </c>
      <c r="ITL12076" s="18" t="s">
        <v>648</v>
      </c>
      <c r="ITM12076" s="18" t="s">
        <v>648</v>
      </c>
      <c r="ITN12076" s="18" t="s">
        <v>648</v>
      </c>
      <c r="ITO12076" s="18" t="s">
        <v>648</v>
      </c>
      <c r="ITP12076" s="18" t="s">
        <v>648</v>
      </c>
      <c r="ITQ12076" s="18" t="s">
        <v>648</v>
      </c>
      <c r="ITR12076" s="18" t="s">
        <v>648</v>
      </c>
      <c r="ITS12076" s="18" t="s">
        <v>648</v>
      </c>
      <c r="ITT12076" s="18" t="s">
        <v>648</v>
      </c>
      <c r="ITU12076" s="18" t="s">
        <v>648</v>
      </c>
      <c r="ITV12076" s="18" t="s">
        <v>648</v>
      </c>
      <c r="ITW12076" s="18" t="s">
        <v>648</v>
      </c>
      <c r="ITX12076" s="18" t="s">
        <v>648</v>
      </c>
      <c r="ITY12076" s="18" t="s">
        <v>648</v>
      </c>
      <c r="ITZ12076" s="18" t="s">
        <v>648</v>
      </c>
      <c r="IUA12076" s="18" t="s">
        <v>648</v>
      </c>
      <c r="IUB12076" s="18" t="s">
        <v>648</v>
      </c>
      <c r="IUC12076" s="18" t="s">
        <v>648</v>
      </c>
      <c r="IUD12076" s="18" t="s">
        <v>648</v>
      </c>
      <c r="IUE12076" s="18" t="s">
        <v>648</v>
      </c>
      <c r="IUF12076" s="18" t="s">
        <v>648</v>
      </c>
      <c r="IUG12076" s="18" t="s">
        <v>648</v>
      </c>
      <c r="IUH12076" s="18" t="s">
        <v>648</v>
      </c>
      <c r="IUI12076" s="18" t="s">
        <v>648</v>
      </c>
      <c r="IUJ12076" s="18" t="s">
        <v>648</v>
      </c>
      <c r="IUK12076" s="18" t="s">
        <v>648</v>
      </c>
      <c r="IUL12076" s="18" t="s">
        <v>648</v>
      </c>
      <c r="IUM12076" s="18" t="s">
        <v>648</v>
      </c>
      <c r="IUN12076" s="18" t="s">
        <v>648</v>
      </c>
      <c r="IUO12076" s="18" t="s">
        <v>648</v>
      </c>
      <c r="IUP12076" s="18" t="s">
        <v>648</v>
      </c>
      <c r="IUQ12076" s="18" t="s">
        <v>648</v>
      </c>
      <c r="IUR12076" s="18" t="s">
        <v>648</v>
      </c>
      <c r="IUS12076" s="18" t="s">
        <v>648</v>
      </c>
      <c r="IUT12076" s="18" t="s">
        <v>648</v>
      </c>
      <c r="IUU12076" s="18" t="s">
        <v>648</v>
      </c>
      <c r="IUV12076" s="18" t="s">
        <v>648</v>
      </c>
      <c r="IUW12076" s="18" t="s">
        <v>648</v>
      </c>
      <c r="IUX12076" s="18" t="s">
        <v>648</v>
      </c>
      <c r="IUY12076" s="18" t="s">
        <v>648</v>
      </c>
      <c r="IUZ12076" s="18" t="s">
        <v>648</v>
      </c>
      <c r="IVA12076" s="18" t="s">
        <v>648</v>
      </c>
      <c r="IVB12076" s="18" t="s">
        <v>648</v>
      </c>
      <c r="IVC12076" s="18" t="s">
        <v>648</v>
      </c>
      <c r="IVD12076" s="18" t="s">
        <v>648</v>
      </c>
      <c r="IVE12076" s="18" t="s">
        <v>648</v>
      </c>
      <c r="IVF12076" s="18" t="s">
        <v>648</v>
      </c>
      <c r="IVG12076" s="18" t="s">
        <v>648</v>
      </c>
      <c r="IVH12076" s="18" t="s">
        <v>648</v>
      </c>
      <c r="IVI12076" s="18" t="s">
        <v>648</v>
      </c>
      <c r="IVJ12076" s="18" t="s">
        <v>648</v>
      </c>
      <c r="IVK12076" s="18" t="s">
        <v>648</v>
      </c>
      <c r="IVL12076" s="18" t="s">
        <v>648</v>
      </c>
      <c r="IVM12076" s="18" t="s">
        <v>648</v>
      </c>
      <c r="IVN12076" s="18" t="s">
        <v>648</v>
      </c>
      <c r="IVO12076" s="18" t="s">
        <v>648</v>
      </c>
      <c r="IVP12076" s="18" t="s">
        <v>648</v>
      </c>
      <c r="IVQ12076" s="18" t="s">
        <v>648</v>
      </c>
      <c r="IVR12076" s="18" t="s">
        <v>648</v>
      </c>
      <c r="IVS12076" s="18" t="s">
        <v>648</v>
      </c>
      <c r="IVT12076" s="18" t="s">
        <v>648</v>
      </c>
      <c r="IVU12076" s="18" t="s">
        <v>648</v>
      </c>
      <c r="IVV12076" s="18" t="s">
        <v>648</v>
      </c>
      <c r="IVW12076" s="18" t="s">
        <v>648</v>
      </c>
      <c r="IVX12076" s="18" t="s">
        <v>648</v>
      </c>
      <c r="IVY12076" s="18" t="s">
        <v>648</v>
      </c>
      <c r="IVZ12076" s="18" t="s">
        <v>648</v>
      </c>
      <c r="IWA12076" s="18" t="s">
        <v>648</v>
      </c>
      <c r="IWB12076" s="18" t="s">
        <v>648</v>
      </c>
      <c r="IWC12076" s="18" t="s">
        <v>648</v>
      </c>
      <c r="IWD12076" s="18" t="s">
        <v>648</v>
      </c>
      <c r="IWE12076" s="18" t="s">
        <v>648</v>
      </c>
      <c r="IWF12076" s="18" t="s">
        <v>648</v>
      </c>
      <c r="IWG12076" s="18" t="s">
        <v>648</v>
      </c>
      <c r="IWH12076" s="18" t="s">
        <v>648</v>
      </c>
      <c r="IWI12076" s="18" t="s">
        <v>648</v>
      </c>
      <c r="IWJ12076" s="18" t="s">
        <v>648</v>
      </c>
      <c r="IWK12076" s="18" t="s">
        <v>648</v>
      </c>
      <c r="IWL12076" s="18" t="s">
        <v>648</v>
      </c>
      <c r="IWM12076" s="18" t="s">
        <v>648</v>
      </c>
      <c r="IWN12076" s="18" t="s">
        <v>648</v>
      </c>
      <c r="IWO12076" s="18" t="s">
        <v>648</v>
      </c>
      <c r="IWP12076" s="18" t="s">
        <v>648</v>
      </c>
      <c r="IWQ12076" s="18" t="s">
        <v>648</v>
      </c>
      <c r="IWR12076" s="18" t="s">
        <v>648</v>
      </c>
      <c r="IWS12076" s="18" t="s">
        <v>648</v>
      </c>
      <c r="IWT12076" s="18" t="s">
        <v>648</v>
      </c>
      <c r="IWU12076" s="18" t="s">
        <v>648</v>
      </c>
      <c r="IWV12076" s="18" t="s">
        <v>648</v>
      </c>
      <c r="IWW12076" s="18" t="s">
        <v>648</v>
      </c>
      <c r="IWX12076" s="18" t="s">
        <v>648</v>
      </c>
      <c r="IWY12076" s="18" t="s">
        <v>648</v>
      </c>
      <c r="IWZ12076" s="18" t="s">
        <v>648</v>
      </c>
      <c r="IXA12076" s="18" t="s">
        <v>648</v>
      </c>
      <c r="IXB12076" s="18" t="s">
        <v>648</v>
      </c>
      <c r="IXC12076" s="18" t="s">
        <v>648</v>
      </c>
      <c r="IXD12076" s="18" t="s">
        <v>648</v>
      </c>
      <c r="IXE12076" s="18" t="s">
        <v>648</v>
      </c>
      <c r="IXF12076" s="18" t="s">
        <v>648</v>
      </c>
      <c r="IXG12076" s="18" t="s">
        <v>648</v>
      </c>
      <c r="IXH12076" s="18" t="s">
        <v>648</v>
      </c>
      <c r="IXI12076" s="18" t="s">
        <v>648</v>
      </c>
      <c r="IXJ12076" s="18" t="s">
        <v>648</v>
      </c>
      <c r="IXK12076" s="18" t="s">
        <v>648</v>
      </c>
      <c r="IXL12076" s="18" t="s">
        <v>648</v>
      </c>
      <c r="IXM12076" s="18" t="s">
        <v>648</v>
      </c>
      <c r="IXN12076" s="18" t="s">
        <v>648</v>
      </c>
      <c r="IXO12076" s="18" t="s">
        <v>648</v>
      </c>
      <c r="IXP12076" s="18" t="s">
        <v>648</v>
      </c>
      <c r="IXQ12076" s="18" t="s">
        <v>648</v>
      </c>
      <c r="IXR12076" s="18" t="s">
        <v>648</v>
      </c>
      <c r="IXS12076" s="18" t="s">
        <v>648</v>
      </c>
      <c r="IXT12076" s="18" t="s">
        <v>648</v>
      </c>
      <c r="IXU12076" s="18" t="s">
        <v>648</v>
      </c>
      <c r="IXV12076" s="18" t="s">
        <v>648</v>
      </c>
      <c r="IXW12076" s="18" t="s">
        <v>648</v>
      </c>
      <c r="IXX12076" s="18" t="s">
        <v>648</v>
      </c>
      <c r="IXY12076" s="18" t="s">
        <v>648</v>
      </c>
      <c r="IXZ12076" s="18" t="s">
        <v>648</v>
      </c>
      <c r="IYA12076" s="18" t="s">
        <v>648</v>
      </c>
      <c r="IYB12076" s="18" t="s">
        <v>648</v>
      </c>
      <c r="IYC12076" s="18" t="s">
        <v>648</v>
      </c>
      <c r="IYD12076" s="18" t="s">
        <v>648</v>
      </c>
      <c r="IYE12076" s="18" t="s">
        <v>648</v>
      </c>
      <c r="IYF12076" s="18" t="s">
        <v>648</v>
      </c>
      <c r="IYG12076" s="18" t="s">
        <v>648</v>
      </c>
      <c r="IYH12076" s="18" t="s">
        <v>648</v>
      </c>
      <c r="IYI12076" s="18" t="s">
        <v>648</v>
      </c>
      <c r="IYJ12076" s="18" t="s">
        <v>648</v>
      </c>
      <c r="IYK12076" s="18" t="s">
        <v>648</v>
      </c>
      <c r="IYL12076" s="18" t="s">
        <v>648</v>
      </c>
      <c r="IYM12076" s="18" t="s">
        <v>648</v>
      </c>
      <c r="IYN12076" s="18" t="s">
        <v>648</v>
      </c>
      <c r="IYO12076" s="18" t="s">
        <v>648</v>
      </c>
      <c r="IYP12076" s="18" t="s">
        <v>648</v>
      </c>
      <c r="IYQ12076" s="18" t="s">
        <v>648</v>
      </c>
      <c r="IYR12076" s="18" t="s">
        <v>648</v>
      </c>
      <c r="IYS12076" s="18" t="s">
        <v>648</v>
      </c>
      <c r="IYT12076" s="18" t="s">
        <v>648</v>
      </c>
      <c r="IYU12076" s="18" t="s">
        <v>648</v>
      </c>
      <c r="IYV12076" s="18" t="s">
        <v>648</v>
      </c>
      <c r="IYW12076" s="18" t="s">
        <v>648</v>
      </c>
      <c r="IYX12076" s="18" t="s">
        <v>648</v>
      </c>
      <c r="IYY12076" s="18" t="s">
        <v>648</v>
      </c>
      <c r="IYZ12076" s="18" t="s">
        <v>648</v>
      </c>
      <c r="IZA12076" s="18" t="s">
        <v>648</v>
      </c>
      <c r="IZB12076" s="18" t="s">
        <v>648</v>
      </c>
      <c r="IZC12076" s="18" t="s">
        <v>648</v>
      </c>
      <c r="IZD12076" s="18" t="s">
        <v>648</v>
      </c>
      <c r="IZE12076" s="18" t="s">
        <v>648</v>
      </c>
      <c r="IZF12076" s="18" t="s">
        <v>648</v>
      </c>
      <c r="IZG12076" s="18" t="s">
        <v>648</v>
      </c>
      <c r="IZH12076" s="18" t="s">
        <v>648</v>
      </c>
      <c r="IZI12076" s="18" t="s">
        <v>648</v>
      </c>
      <c r="IZJ12076" s="18" t="s">
        <v>648</v>
      </c>
      <c r="IZK12076" s="18" t="s">
        <v>648</v>
      </c>
      <c r="IZL12076" s="18" t="s">
        <v>648</v>
      </c>
      <c r="IZM12076" s="18" t="s">
        <v>648</v>
      </c>
      <c r="IZN12076" s="18" t="s">
        <v>648</v>
      </c>
      <c r="IZO12076" s="18" t="s">
        <v>648</v>
      </c>
      <c r="IZP12076" s="18" t="s">
        <v>648</v>
      </c>
      <c r="IZQ12076" s="18" t="s">
        <v>648</v>
      </c>
      <c r="IZR12076" s="18" t="s">
        <v>648</v>
      </c>
      <c r="IZS12076" s="18" t="s">
        <v>648</v>
      </c>
      <c r="IZT12076" s="18" t="s">
        <v>648</v>
      </c>
      <c r="IZU12076" s="18" t="s">
        <v>648</v>
      </c>
      <c r="IZV12076" s="18" t="s">
        <v>648</v>
      </c>
      <c r="IZW12076" s="18" t="s">
        <v>648</v>
      </c>
      <c r="IZX12076" s="18" t="s">
        <v>648</v>
      </c>
      <c r="IZY12076" s="18" t="s">
        <v>648</v>
      </c>
      <c r="IZZ12076" s="18" t="s">
        <v>648</v>
      </c>
      <c r="JAA12076" s="18" t="s">
        <v>648</v>
      </c>
      <c r="JAB12076" s="18" t="s">
        <v>648</v>
      </c>
      <c r="JAC12076" s="18" t="s">
        <v>648</v>
      </c>
      <c r="JAD12076" s="18" t="s">
        <v>648</v>
      </c>
      <c r="JAE12076" s="18" t="s">
        <v>648</v>
      </c>
      <c r="JAF12076" s="18" t="s">
        <v>648</v>
      </c>
      <c r="JAG12076" s="18" t="s">
        <v>648</v>
      </c>
      <c r="JAH12076" s="18" t="s">
        <v>648</v>
      </c>
      <c r="JAI12076" s="18" t="s">
        <v>648</v>
      </c>
      <c r="JAJ12076" s="18" t="s">
        <v>648</v>
      </c>
      <c r="JAK12076" s="18" t="s">
        <v>648</v>
      </c>
      <c r="JAL12076" s="18" t="s">
        <v>648</v>
      </c>
      <c r="JAM12076" s="18" t="s">
        <v>648</v>
      </c>
      <c r="JAN12076" s="18" t="s">
        <v>648</v>
      </c>
      <c r="JAO12076" s="18" t="s">
        <v>648</v>
      </c>
      <c r="JAP12076" s="18" t="s">
        <v>648</v>
      </c>
      <c r="JAQ12076" s="18" t="s">
        <v>648</v>
      </c>
      <c r="JAR12076" s="18" t="s">
        <v>648</v>
      </c>
      <c r="JAS12076" s="18" t="s">
        <v>648</v>
      </c>
      <c r="JAT12076" s="18" t="s">
        <v>648</v>
      </c>
      <c r="JAU12076" s="18" t="s">
        <v>648</v>
      </c>
      <c r="JAV12076" s="18" t="s">
        <v>648</v>
      </c>
      <c r="JAW12076" s="18" t="s">
        <v>648</v>
      </c>
      <c r="JAX12076" s="18" t="s">
        <v>648</v>
      </c>
      <c r="JAY12076" s="18" t="s">
        <v>648</v>
      </c>
      <c r="JAZ12076" s="18" t="s">
        <v>648</v>
      </c>
      <c r="JBA12076" s="18" t="s">
        <v>648</v>
      </c>
      <c r="JBB12076" s="18" t="s">
        <v>648</v>
      </c>
      <c r="JBC12076" s="18" t="s">
        <v>648</v>
      </c>
      <c r="JBD12076" s="18" t="s">
        <v>648</v>
      </c>
      <c r="JBE12076" s="18" t="s">
        <v>648</v>
      </c>
      <c r="JBF12076" s="18" t="s">
        <v>648</v>
      </c>
      <c r="JBG12076" s="18" t="s">
        <v>648</v>
      </c>
      <c r="JBH12076" s="18" t="s">
        <v>648</v>
      </c>
      <c r="JBI12076" s="18" t="s">
        <v>648</v>
      </c>
      <c r="JBJ12076" s="18" t="s">
        <v>648</v>
      </c>
      <c r="JBK12076" s="18" t="s">
        <v>648</v>
      </c>
      <c r="JBL12076" s="18" t="s">
        <v>648</v>
      </c>
      <c r="JBM12076" s="18" t="s">
        <v>648</v>
      </c>
      <c r="JBN12076" s="18" t="s">
        <v>648</v>
      </c>
      <c r="JBO12076" s="18" t="s">
        <v>648</v>
      </c>
      <c r="JBP12076" s="18" t="s">
        <v>648</v>
      </c>
      <c r="JBQ12076" s="18" t="s">
        <v>648</v>
      </c>
      <c r="JBR12076" s="18" t="s">
        <v>648</v>
      </c>
      <c r="JBS12076" s="18" t="s">
        <v>648</v>
      </c>
      <c r="JBT12076" s="18" t="s">
        <v>648</v>
      </c>
      <c r="JBU12076" s="18" t="s">
        <v>648</v>
      </c>
      <c r="JBV12076" s="18" t="s">
        <v>648</v>
      </c>
      <c r="JBW12076" s="18" t="s">
        <v>648</v>
      </c>
      <c r="JBX12076" s="18" t="s">
        <v>648</v>
      </c>
      <c r="JBY12076" s="18" t="s">
        <v>648</v>
      </c>
      <c r="JBZ12076" s="18" t="s">
        <v>648</v>
      </c>
      <c r="JCA12076" s="18" t="s">
        <v>648</v>
      </c>
      <c r="JCB12076" s="18" t="s">
        <v>648</v>
      </c>
      <c r="JCC12076" s="18" t="s">
        <v>648</v>
      </c>
      <c r="JCD12076" s="18" t="s">
        <v>648</v>
      </c>
      <c r="JCE12076" s="18" t="s">
        <v>648</v>
      </c>
      <c r="JCF12076" s="18" t="s">
        <v>648</v>
      </c>
      <c r="JCG12076" s="18" t="s">
        <v>648</v>
      </c>
      <c r="JCH12076" s="18" t="s">
        <v>648</v>
      </c>
      <c r="JCI12076" s="18" t="s">
        <v>648</v>
      </c>
      <c r="JCJ12076" s="18" t="s">
        <v>648</v>
      </c>
      <c r="JCK12076" s="18" t="s">
        <v>648</v>
      </c>
      <c r="JCL12076" s="18" t="s">
        <v>648</v>
      </c>
      <c r="JCM12076" s="18" t="s">
        <v>648</v>
      </c>
      <c r="JCN12076" s="18" t="s">
        <v>648</v>
      </c>
      <c r="JCO12076" s="18" t="s">
        <v>648</v>
      </c>
      <c r="JCP12076" s="18" t="s">
        <v>648</v>
      </c>
      <c r="JCQ12076" s="18" t="s">
        <v>648</v>
      </c>
      <c r="JCR12076" s="18" t="s">
        <v>648</v>
      </c>
      <c r="JCS12076" s="18" t="s">
        <v>648</v>
      </c>
      <c r="JCT12076" s="18" t="s">
        <v>648</v>
      </c>
      <c r="JCU12076" s="18" t="s">
        <v>648</v>
      </c>
      <c r="JCV12076" s="18" t="s">
        <v>648</v>
      </c>
      <c r="JCW12076" s="18" t="s">
        <v>648</v>
      </c>
      <c r="JCX12076" s="18" t="s">
        <v>648</v>
      </c>
      <c r="JCY12076" s="18" t="s">
        <v>648</v>
      </c>
      <c r="JCZ12076" s="18" t="s">
        <v>648</v>
      </c>
      <c r="JDA12076" s="18" t="s">
        <v>648</v>
      </c>
      <c r="JDB12076" s="18" t="s">
        <v>648</v>
      </c>
      <c r="JDC12076" s="18" t="s">
        <v>648</v>
      </c>
      <c r="JDD12076" s="18" t="s">
        <v>648</v>
      </c>
      <c r="JDE12076" s="18" t="s">
        <v>648</v>
      </c>
      <c r="JDF12076" s="18" t="s">
        <v>648</v>
      </c>
      <c r="JDG12076" s="18" t="s">
        <v>648</v>
      </c>
      <c r="JDH12076" s="18" t="s">
        <v>648</v>
      </c>
      <c r="JDI12076" s="18" t="s">
        <v>648</v>
      </c>
      <c r="JDJ12076" s="18" t="s">
        <v>648</v>
      </c>
      <c r="JDK12076" s="18" t="s">
        <v>648</v>
      </c>
      <c r="JDL12076" s="18" t="s">
        <v>648</v>
      </c>
      <c r="JDM12076" s="18" t="s">
        <v>648</v>
      </c>
      <c r="JDN12076" s="18" t="s">
        <v>648</v>
      </c>
      <c r="JDO12076" s="18" t="s">
        <v>648</v>
      </c>
      <c r="JDP12076" s="18" t="s">
        <v>648</v>
      </c>
      <c r="JDQ12076" s="18" t="s">
        <v>648</v>
      </c>
      <c r="JDR12076" s="18" t="s">
        <v>648</v>
      </c>
      <c r="JDS12076" s="18" t="s">
        <v>648</v>
      </c>
      <c r="JDT12076" s="18" t="s">
        <v>648</v>
      </c>
      <c r="JDU12076" s="18" t="s">
        <v>648</v>
      </c>
      <c r="JDV12076" s="18" t="s">
        <v>648</v>
      </c>
      <c r="JDW12076" s="18" t="s">
        <v>648</v>
      </c>
      <c r="JDX12076" s="18" t="s">
        <v>648</v>
      </c>
      <c r="JDY12076" s="18" t="s">
        <v>648</v>
      </c>
      <c r="JDZ12076" s="18" t="s">
        <v>648</v>
      </c>
      <c r="JEA12076" s="18" t="s">
        <v>648</v>
      </c>
      <c r="JEB12076" s="18" t="s">
        <v>648</v>
      </c>
      <c r="JEC12076" s="18" t="s">
        <v>648</v>
      </c>
      <c r="JED12076" s="18" t="s">
        <v>648</v>
      </c>
      <c r="JEE12076" s="18" t="s">
        <v>648</v>
      </c>
      <c r="JEF12076" s="18" t="s">
        <v>648</v>
      </c>
      <c r="JEG12076" s="18" t="s">
        <v>648</v>
      </c>
      <c r="JEH12076" s="18" t="s">
        <v>648</v>
      </c>
      <c r="JEI12076" s="18" t="s">
        <v>648</v>
      </c>
      <c r="JEJ12076" s="18" t="s">
        <v>648</v>
      </c>
      <c r="JEK12076" s="18" t="s">
        <v>648</v>
      </c>
      <c r="JEL12076" s="18" t="s">
        <v>648</v>
      </c>
      <c r="JEM12076" s="18" t="s">
        <v>648</v>
      </c>
      <c r="JEN12076" s="18" t="s">
        <v>648</v>
      </c>
      <c r="JEO12076" s="18" t="s">
        <v>648</v>
      </c>
      <c r="JEP12076" s="18" t="s">
        <v>648</v>
      </c>
      <c r="JEQ12076" s="18" t="s">
        <v>648</v>
      </c>
      <c r="JER12076" s="18" t="s">
        <v>648</v>
      </c>
      <c r="JES12076" s="18" t="s">
        <v>648</v>
      </c>
      <c r="JET12076" s="18" t="s">
        <v>648</v>
      </c>
      <c r="JEU12076" s="18" t="s">
        <v>648</v>
      </c>
      <c r="JEV12076" s="18" t="s">
        <v>648</v>
      </c>
      <c r="JEW12076" s="18" t="s">
        <v>648</v>
      </c>
      <c r="JEX12076" s="18" t="s">
        <v>648</v>
      </c>
      <c r="JEY12076" s="18" t="s">
        <v>648</v>
      </c>
      <c r="JEZ12076" s="18" t="s">
        <v>648</v>
      </c>
      <c r="JFA12076" s="18" t="s">
        <v>648</v>
      </c>
      <c r="JFB12076" s="18" t="s">
        <v>648</v>
      </c>
      <c r="JFC12076" s="18" t="s">
        <v>648</v>
      </c>
      <c r="JFD12076" s="18" t="s">
        <v>648</v>
      </c>
      <c r="JFE12076" s="18" t="s">
        <v>648</v>
      </c>
      <c r="JFF12076" s="18" t="s">
        <v>648</v>
      </c>
      <c r="JFG12076" s="18" t="s">
        <v>648</v>
      </c>
      <c r="JFH12076" s="18" t="s">
        <v>648</v>
      </c>
      <c r="JFI12076" s="18" t="s">
        <v>648</v>
      </c>
      <c r="JFJ12076" s="18" t="s">
        <v>648</v>
      </c>
      <c r="JFK12076" s="18" t="s">
        <v>648</v>
      </c>
      <c r="JFL12076" s="18" t="s">
        <v>648</v>
      </c>
      <c r="JFM12076" s="18" t="s">
        <v>648</v>
      </c>
      <c r="JFN12076" s="18" t="s">
        <v>648</v>
      </c>
      <c r="JFO12076" s="18" t="s">
        <v>648</v>
      </c>
      <c r="JFP12076" s="18" t="s">
        <v>648</v>
      </c>
      <c r="JFQ12076" s="18" t="s">
        <v>648</v>
      </c>
      <c r="JFR12076" s="18" t="s">
        <v>648</v>
      </c>
      <c r="JFS12076" s="18" t="s">
        <v>648</v>
      </c>
      <c r="JFT12076" s="18" t="s">
        <v>648</v>
      </c>
      <c r="JFU12076" s="18" t="s">
        <v>648</v>
      </c>
      <c r="JFV12076" s="18" t="s">
        <v>648</v>
      </c>
      <c r="JFW12076" s="18" t="s">
        <v>648</v>
      </c>
      <c r="JFX12076" s="18" t="s">
        <v>648</v>
      </c>
      <c r="JFY12076" s="18" t="s">
        <v>648</v>
      </c>
      <c r="JFZ12076" s="18" t="s">
        <v>648</v>
      </c>
      <c r="JGA12076" s="18" t="s">
        <v>648</v>
      </c>
      <c r="JGB12076" s="18" t="s">
        <v>648</v>
      </c>
      <c r="JGC12076" s="18" t="s">
        <v>648</v>
      </c>
      <c r="JGD12076" s="18" t="s">
        <v>648</v>
      </c>
      <c r="JGE12076" s="18" t="s">
        <v>648</v>
      </c>
      <c r="JGF12076" s="18" t="s">
        <v>648</v>
      </c>
      <c r="JGG12076" s="18" t="s">
        <v>648</v>
      </c>
      <c r="JGH12076" s="18" t="s">
        <v>648</v>
      </c>
      <c r="JGI12076" s="18" t="s">
        <v>648</v>
      </c>
      <c r="JGJ12076" s="18" t="s">
        <v>648</v>
      </c>
      <c r="JGK12076" s="18" t="s">
        <v>648</v>
      </c>
      <c r="JGL12076" s="18" t="s">
        <v>648</v>
      </c>
      <c r="JGM12076" s="18" t="s">
        <v>648</v>
      </c>
      <c r="JGN12076" s="18" t="s">
        <v>648</v>
      </c>
      <c r="JGO12076" s="18" t="s">
        <v>648</v>
      </c>
      <c r="JGP12076" s="18" t="s">
        <v>648</v>
      </c>
      <c r="JGQ12076" s="18" t="s">
        <v>648</v>
      </c>
      <c r="JGR12076" s="18" t="s">
        <v>648</v>
      </c>
      <c r="JGS12076" s="18" t="s">
        <v>648</v>
      </c>
      <c r="JGT12076" s="18" t="s">
        <v>648</v>
      </c>
      <c r="JGU12076" s="18" t="s">
        <v>648</v>
      </c>
      <c r="JGV12076" s="18" t="s">
        <v>648</v>
      </c>
      <c r="JGW12076" s="18" t="s">
        <v>648</v>
      </c>
      <c r="JGX12076" s="18" t="s">
        <v>648</v>
      </c>
      <c r="JGY12076" s="18" t="s">
        <v>648</v>
      </c>
      <c r="JGZ12076" s="18" t="s">
        <v>648</v>
      </c>
      <c r="JHA12076" s="18" t="s">
        <v>648</v>
      </c>
      <c r="JHB12076" s="18" t="s">
        <v>648</v>
      </c>
      <c r="JHC12076" s="18" t="s">
        <v>648</v>
      </c>
      <c r="JHD12076" s="18" t="s">
        <v>648</v>
      </c>
      <c r="JHE12076" s="18" t="s">
        <v>648</v>
      </c>
      <c r="JHF12076" s="18" t="s">
        <v>648</v>
      </c>
      <c r="JHG12076" s="18" t="s">
        <v>648</v>
      </c>
      <c r="JHH12076" s="18" t="s">
        <v>648</v>
      </c>
      <c r="JHI12076" s="18" t="s">
        <v>648</v>
      </c>
      <c r="JHJ12076" s="18" t="s">
        <v>648</v>
      </c>
      <c r="JHK12076" s="18" t="s">
        <v>648</v>
      </c>
      <c r="JHL12076" s="18" t="s">
        <v>648</v>
      </c>
      <c r="JHM12076" s="18" t="s">
        <v>648</v>
      </c>
      <c r="JHN12076" s="18" t="s">
        <v>648</v>
      </c>
      <c r="JHO12076" s="18" t="s">
        <v>648</v>
      </c>
      <c r="JHP12076" s="18" t="s">
        <v>648</v>
      </c>
      <c r="JHQ12076" s="18" t="s">
        <v>648</v>
      </c>
      <c r="JHR12076" s="18" t="s">
        <v>648</v>
      </c>
      <c r="JHS12076" s="18" t="s">
        <v>648</v>
      </c>
      <c r="JHT12076" s="18" t="s">
        <v>648</v>
      </c>
      <c r="JHU12076" s="18" t="s">
        <v>648</v>
      </c>
      <c r="JHV12076" s="18" t="s">
        <v>648</v>
      </c>
      <c r="JHW12076" s="18" t="s">
        <v>648</v>
      </c>
      <c r="JHX12076" s="18" t="s">
        <v>648</v>
      </c>
      <c r="JHY12076" s="18" t="s">
        <v>648</v>
      </c>
      <c r="JHZ12076" s="18" t="s">
        <v>648</v>
      </c>
      <c r="JIA12076" s="18" t="s">
        <v>648</v>
      </c>
      <c r="JIB12076" s="18" t="s">
        <v>648</v>
      </c>
      <c r="JIC12076" s="18" t="s">
        <v>648</v>
      </c>
      <c r="JID12076" s="18" t="s">
        <v>648</v>
      </c>
      <c r="JIE12076" s="18" t="s">
        <v>648</v>
      </c>
      <c r="JIF12076" s="18" t="s">
        <v>648</v>
      </c>
      <c r="JIG12076" s="18" t="s">
        <v>648</v>
      </c>
      <c r="JIH12076" s="18" t="s">
        <v>648</v>
      </c>
      <c r="JII12076" s="18" t="s">
        <v>648</v>
      </c>
      <c r="JIJ12076" s="18" t="s">
        <v>648</v>
      </c>
      <c r="JIK12076" s="18" t="s">
        <v>648</v>
      </c>
      <c r="JIL12076" s="18" t="s">
        <v>648</v>
      </c>
      <c r="JIM12076" s="18" t="s">
        <v>648</v>
      </c>
      <c r="JIN12076" s="18" t="s">
        <v>648</v>
      </c>
      <c r="JIO12076" s="18" t="s">
        <v>648</v>
      </c>
      <c r="JIP12076" s="18" t="s">
        <v>648</v>
      </c>
      <c r="JIQ12076" s="18" t="s">
        <v>648</v>
      </c>
      <c r="JIR12076" s="18" t="s">
        <v>648</v>
      </c>
      <c r="JIS12076" s="18" t="s">
        <v>648</v>
      </c>
      <c r="JIT12076" s="18" t="s">
        <v>648</v>
      </c>
      <c r="JIU12076" s="18" t="s">
        <v>648</v>
      </c>
      <c r="JIV12076" s="18" t="s">
        <v>648</v>
      </c>
      <c r="JIW12076" s="18" t="s">
        <v>648</v>
      </c>
      <c r="JIX12076" s="18" t="s">
        <v>648</v>
      </c>
      <c r="JIY12076" s="18" t="s">
        <v>648</v>
      </c>
      <c r="JIZ12076" s="18" t="s">
        <v>648</v>
      </c>
      <c r="JJA12076" s="18" t="s">
        <v>648</v>
      </c>
      <c r="JJB12076" s="18" t="s">
        <v>648</v>
      </c>
      <c r="JJC12076" s="18" t="s">
        <v>648</v>
      </c>
      <c r="JJD12076" s="18" t="s">
        <v>648</v>
      </c>
      <c r="JJE12076" s="18" t="s">
        <v>648</v>
      </c>
      <c r="JJF12076" s="18" t="s">
        <v>648</v>
      </c>
      <c r="JJG12076" s="18" t="s">
        <v>648</v>
      </c>
      <c r="JJH12076" s="18" t="s">
        <v>648</v>
      </c>
      <c r="JJI12076" s="18" t="s">
        <v>648</v>
      </c>
      <c r="JJJ12076" s="18" t="s">
        <v>648</v>
      </c>
      <c r="JJK12076" s="18" t="s">
        <v>648</v>
      </c>
      <c r="JJL12076" s="18" t="s">
        <v>648</v>
      </c>
      <c r="JJM12076" s="18" t="s">
        <v>648</v>
      </c>
      <c r="JJN12076" s="18" t="s">
        <v>648</v>
      </c>
      <c r="JJO12076" s="18" t="s">
        <v>648</v>
      </c>
      <c r="JJP12076" s="18" t="s">
        <v>648</v>
      </c>
      <c r="JJQ12076" s="18" t="s">
        <v>648</v>
      </c>
      <c r="JJR12076" s="18" t="s">
        <v>648</v>
      </c>
      <c r="JJS12076" s="18" t="s">
        <v>648</v>
      </c>
      <c r="JJT12076" s="18" t="s">
        <v>648</v>
      </c>
      <c r="JJU12076" s="18" t="s">
        <v>648</v>
      </c>
      <c r="JJV12076" s="18" t="s">
        <v>648</v>
      </c>
      <c r="JJW12076" s="18" t="s">
        <v>648</v>
      </c>
      <c r="JJX12076" s="18" t="s">
        <v>648</v>
      </c>
      <c r="JJY12076" s="18" t="s">
        <v>648</v>
      </c>
      <c r="JJZ12076" s="18" t="s">
        <v>648</v>
      </c>
      <c r="JKA12076" s="18" t="s">
        <v>648</v>
      </c>
      <c r="JKB12076" s="18" t="s">
        <v>648</v>
      </c>
      <c r="JKC12076" s="18" t="s">
        <v>648</v>
      </c>
      <c r="JKD12076" s="18" t="s">
        <v>648</v>
      </c>
      <c r="JKE12076" s="18" t="s">
        <v>648</v>
      </c>
      <c r="JKF12076" s="18" t="s">
        <v>648</v>
      </c>
      <c r="JKG12076" s="18" t="s">
        <v>648</v>
      </c>
      <c r="JKH12076" s="18" t="s">
        <v>648</v>
      </c>
      <c r="JKI12076" s="18" t="s">
        <v>648</v>
      </c>
      <c r="JKJ12076" s="18" t="s">
        <v>648</v>
      </c>
      <c r="JKK12076" s="18" t="s">
        <v>648</v>
      </c>
      <c r="JKL12076" s="18" t="s">
        <v>648</v>
      </c>
      <c r="JKM12076" s="18" t="s">
        <v>648</v>
      </c>
      <c r="JKN12076" s="18" t="s">
        <v>648</v>
      </c>
      <c r="JKO12076" s="18" t="s">
        <v>648</v>
      </c>
      <c r="JKP12076" s="18" t="s">
        <v>648</v>
      </c>
      <c r="JKQ12076" s="18" t="s">
        <v>648</v>
      </c>
      <c r="JKR12076" s="18" t="s">
        <v>648</v>
      </c>
      <c r="JKS12076" s="18" t="s">
        <v>648</v>
      </c>
      <c r="JKT12076" s="18" t="s">
        <v>648</v>
      </c>
      <c r="JKU12076" s="18" t="s">
        <v>648</v>
      </c>
      <c r="JKV12076" s="18" t="s">
        <v>648</v>
      </c>
      <c r="JKW12076" s="18" t="s">
        <v>648</v>
      </c>
      <c r="JKX12076" s="18" t="s">
        <v>648</v>
      </c>
      <c r="JKY12076" s="18" t="s">
        <v>648</v>
      </c>
      <c r="JKZ12076" s="18" t="s">
        <v>648</v>
      </c>
      <c r="JLA12076" s="18" t="s">
        <v>648</v>
      </c>
      <c r="JLB12076" s="18" t="s">
        <v>648</v>
      </c>
      <c r="JLC12076" s="18" t="s">
        <v>648</v>
      </c>
      <c r="JLD12076" s="18" t="s">
        <v>648</v>
      </c>
      <c r="JLE12076" s="18" t="s">
        <v>648</v>
      </c>
      <c r="JLF12076" s="18" t="s">
        <v>648</v>
      </c>
      <c r="JLG12076" s="18" t="s">
        <v>648</v>
      </c>
      <c r="JLH12076" s="18" t="s">
        <v>648</v>
      </c>
      <c r="JLI12076" s="18" t="s">
        <v>648</v>
      </c>
      <c r="JLJ12076" s="18" t="s">
        <v>648</v>
      </c>
      <c r="JLK12076" s="18" t="s">
        <v>648</v>
      </c>
      <c r="JLL12076" s="18" t="s">
        <v>648</v>
      </c>
      <c r="JLM12076" s="18" t="s">
        <v>648</v>
      </c>
      <c r="JLN12076" s="18" t="s">
        <v>648</v>
      </c>
      <c r="JLO12076" s="18" t="s">
        <v>648</v>
      </c>
      <c r="JLP12076" s="18" t="s">
        <v>648</v>
      </c>
      <c r="JLQ12076" s="18" t="s">
        <v>648</v>
      </c>
      <c r="JLR12076" s="18" t="s">
        <v>648</v>
      </c>
      <c r="JLS12076" s="18" t="s">
        <v>648</v>
      </c>
      <c r="JLT12076" s="18" t="s">
        <v>648</v>
      </c>
      <c r="JLU12076" s="18" t="s">
        <v>648</v>
      </c>
      <c r="JLV12076" s="18" t="s">
        <v>648</v>
      </c>
      <c r="JLW12076" s="18" t="s">
        <v>648</v>
      </c>
      <c r="JLX12076" s="18" t="s">
        <v>648</v>
      </c>
      <c r="JLY12076" s="18" t="s">
        <v>648</v>
      </c>
      <c r="JLZ12076" s="18" t="s">
        <v>648</v>
      </c>
      <c r="JMA12076" s="18" t="s">
        <v>648</v>
      </c>
      <c r="JMB12076" s="18" t="s">
        <v>648</v>
      </c>
      <c r="JMC12076" s="18" t="s">
        <v>648</v>
      </c>
      <c r="JMD12076" s="18" t="s">
        <v>648</v>
      </c>
      <c r="JME12076" s="18" t="s">
        <v>648</v>
      </c>
      <c r="JMF12076" s="18" t="s">
        <v>648</v>
      </c>
      <c r="JMG12076" s="18" t="s">
        <v>648</v>
      </c>
      <c r="JMH12076" s="18" t="s">
        <v>648</v>
      </c>
      <c r="JMI12076" s="18" t="s">
        <v>648</v>
      </c>
      <c r="JMJ12076" s="18" t="s">
        <v>648</v>
      </c>
      <c r="JMK12076" s="18" t="s">
        <v>648</v>
      </c>
      <c r="JML12076" s="18" t="s">
        <v>648</v>
      </c>
      <c r="JMM12076" s="18" t="s">
        <v>648</v>
      </c>
      <c r="JMN12076" s="18" t="s">
        <v>648</v>
      </c>
      <c r="JMO12076" s="18" t="s">
        <v>648</v>
      </c>
      <c r="JMP12076" s="18" t="s">
        <v>648</v>
      </c>
      <c r="JMQ12076" s="18" t="s">
        <v>648</v>
      </c>
      <c r="JMR12076" s="18" t="s">
        <v>648</v>
      </c>
      <c r="JMS12076" s="18" t="s">
        <v>648</v>
      </c>
      <c r="JMT12076" s="18" t="s">
        <v>648</v>
      </c>
      <c r="JMU12076" s="18" t="s">
        <v>648</v>
      </c>
      <c r="JMV12076" s="18" t="s">
        <v>648</v>
      </c>
      <c r="JMW12076" s="18" t="s">
        <v>648</v>
      </c>
      <c r="JMX12076" s="18" t="s">
        <v>648</v>
      </c>
      <c r="JMY12076" s="18" t="s">
        <v>648</v>
      </c>
      <c r="JMZ12076" s="18" t="s">
        <v>648</v>
      </c>
      <c r="JNA12076" s="18" t="s">
        <v>648</v>
      </c>
      <c r="JNB12076" s="18" t="s">
        <v>648</v>
      </c>
      <c r="JNC12076" s="18" t="s">
        <v>648</v>
      </c>
      <c r="JND12076" s="18" t="s">
        <v>648</v>
      </c>
      <c r="JNE12076" s="18" t="s">
        <v>648</v>
      </c>
      <c r="JNF12076" s="18" t="s">
        <v>648</v>
      </c>
      <c r="JNG12076" s="18" t="s">
        <v>648</v>
      </c>
      <c r="JNH12076" s="18" t="s">
        <v>648</v>
      </c>
      <c r="JNI12076" s="18" t="s">
        <v>648</v>
      </c>
      <c r="JNJ12076" s="18" t="s">
        <v>648</v>
      </c>
      <c r="JNK12076" s="18" t="s">
        <v>648</v>
      </c>
      <c r="JNL12076" s="18" t="s">
        <v>648</v>
      </c>
      <c r="JNM12076" s="18" t="s">
        <v>648</v>
      </c>
      <c r="JNN12076" s="18" t="s">
        <v>648</v>
      </c>
      <c r="JNO12076" s="18" t="s">
        <v>648</v>
      </c>
      <c r="JNP12076" s="18" t="s">
        <v>648</v>
      </c>
      <c r="JNQ12076" s="18" t="s">
        <v>648</v>
      </c>
      <c r="JNR12076" s="18" t="s">
        <v>648</v>
      </c>
      <c r="JNS12076" s="18" t="s">
        <v>648</v>
      </c>
      <c r="JNT12076" s="18" t="s">
        <v>648</v>
      </c>
      <c r="JNU12076" s="18" t="s">
        <v>648</v>
      </c>
      <c r="JNV12076" s="18" t="s">
        <v>648</v>
      </c>
      <c r="JNW12076" s="18" t="s">
        <v>648</v>
      </c>
      <c r="JNX12076" s="18" t="s">
        <v>648</v>
      </c>
      <c r="JNY12076" s="18" t="s">
        <v>648</v>
      </c>
      <c r="JNZ12076" s="18" t="s">
        <v>648</v>
      </c>
      <c r="JOA12076" s="18" t="s">
        <v>648</v>
      </c>
      <c r="JOB12076" s="18" t="s">
        <v>648</v>
      </c>
      <c r="JOC12076" s="18" t="s">
        <v>648</v>
      </c>
      <c r="JOD12076" s="18" t="s">
        <v>648</v>
      </c>
      <c r="JOE12076" s="18" t="s">
        <v>648</v>
      </c>
      <c r="JOF12076" s="18" t="s">
        <v>648</v>
      </c>
      <c r="JOG12076" s="18" t="s">
        <v>648</v>
      </c>
      <c r="JOH12076" s="18" t="s">
        <v>648</v>
      </c>
      <c r="JOI12076" s="18" t="s">
        <v>648</v>
      </c>
      <c r="JOJ12076" s="18" t="s">
        <v>648</v>
      </c>
      <c r="JOK12076" s="18" t="s">
        <v>648</v>
      </c>
      <c r="JOL12076" s="18" t="s">
        <v>648</v>
      </c>
      <c r="JOM12076" s="18" t="s">
        <v>648</v>
      </c>
      <c r="JON12076" s="18" t="s">
        <v>648</v>
      </c>
      <c r="JOO12076" s="18" t="s">
        <v>648</v>
      </c>
      <c r="JOP12076" s="18" t="s">
        <v>648</v>
      </c>
      <c r="JOQ12076" s="18" t="s">
        <v>648</v>
      </c>
      <c r="JOR12076" s="18" t="s">
        <v>648</v>
      </c>
      <c r="JOS12076" s="18" t="s">
        <v>648</v>
      </c>
      <c r="JOT12076" s="18" t="s">
        <v>648</v>
      </c>
      <c r="JOU12076" s="18" t="s">
        <v>648</v>
      </c>
      <c r="JOV12076" s="18" t="s">
        <v>648</v>
      </c>
      <c r="JOW12076" s="18" t="s">
        <v>648</v>
      </c>
      <c r="JOX12076" s="18" t="s">
        <v>648</v>
      </c>
      <c r="JOY12076" s="18" t="s">
        <v>648</v>
      </c>
      <c r="JOZ12076" s="18" t="s">
        <v>648</v>
      </c>
      <c r="JPA12076" s="18" t="s">
        <v>648</v>
      </c>
      <c r="JPB12076" s="18" t="s">
        <v>648</v>
      </c>
      <c r="JPC12076" s="18" t="s">
        <v>648</v>
      </c>
      <c r="JPD12076" s="18" t="s">
        <v>648</v>
      </c>
      <c r="JPE12076" s="18" t="s">
        <v>648</v>
      </c>
      <c r="JPF12076" s="18" t="s">
        <v>648</v>
      </c>
      <c r="JPG12076" s="18" t="s">
        <v>648</v>
      </c>
      <c r="JPH12076" s="18" t="s">
        <v>648</v>
      </c>
      <c r="JPI12076" s="18" t="s">
        <v>648</v>
      </c>
      <c r="JPJ12076" s="18" t="s">
        <v>648</v>
      </c>
      <c r="JPK12076" s="18" t="s">
        <v>648</v>
      </c>
      <c r="JPL12076" s="18" t="s">
        <v>648</v>
      </c>
      <c r="JPM12076" s="18" t="s">
        <v>648</v>
      </c>
      <c r="JPN12076" s="18" t="s">
        <v>648</v>
      </c>
      <c r="JPO12076" s="18" t="s">
        <v>648</v>
      </c>
      <c r="JPP12076" s="18" t="s">
        <v>648</v>
      </c>
      <c r="JPQ12076" s="18" t="s">
        <v>648</v>
      </c>
      <c r="JPR12076" s="18" t="s">
        <v>648</v>
      </c>
      <c r="JPS12076" s="18" t="s">
        <v>648</v>
      </c>
      <c r="JPT12076" s="18" t="s">
        <v>648</v>
      </c>
      <c r="JPU12076" s="18" t="s">
        <v>648</v>
      </c>
      <c r="JPV12076" s="18" t="s">
        <v>648</v>
      </c>
      <c r="JPW12076" s="18" t="s">
        <v>648</v>
      </c>
      <c r="JPX12076" s="18" t="s">
        <v>648</v>
      </c>
      <c r="JPY12076" s="18" t="s">
        <v>648</v>
      </c>
      <c r="JPZ12076" s="18" t="s">
        <v>648</v>
      </c>
      <c r="JQA12076" s="18" t="s">
        <v>648</v>
      </c>
      <c r="JQB12076" s="18" t="s">
        <v>648</v>
      </c>
      <c r="JQC12076" s="18" t="s">
        <v>648</v>
      </c>
      <c r="JQD12076" s="18" t="s">
        <v>648</v>
      </c>
      <c r="JQE12076" s="18" t="s">
        <v>648</v>
      </c>
      <c r="JQF12076" s="18" t="s">
        <v>648</v>
      </c>
      <c r="JQG12076" s="18" t="s">
        <v>648</v>
      </c>
      <c r="JQH12076" s="18" t="s">
        <v>648</v>
      </c>
      <c r="JQI12076" s="18" t="s">
        <v>648</v>
      </c>
      <c r="JQJ12076" s="18" t="s">
        <v>648</v>
      </c>
      <c r="JQK12076" s="18" t="s">
        <v>648</v>
      </c>
      <c r="JQL12076" s="18" t="s">
        <v>648</v>
      </c>
      <c r="JQM12076" s="18" t="s">
        <v>648</v>
      </c>
      <c r="JQN12076" s="18" t="s">
        <v>648</v>
      </c>
      <c r="JQO12076" s="18" t="s">
        <v>648</v>
      </c>
      <c r="JQP12076" s="18" t="s">
        <v>648</v>
      </c>
      <c r="JQQ12076" s="18" t="s">
        <v>648</v>
      </c>
      <c r="JQR12076" s="18" t="s">
        <v>648</v>
      </c>
      <c r="JQS12076" s="18" t="s">
        <v>648</v>
      </c>
      <c r="JQT12076" s="18" t="s">
        <v>648</v>
      </c>
      <c r="JQU12076" s="18" t="s">
        <v>648</v>
      </c>
      <c r="JQV12076" s="18" t="s">
        <v>648</v>
      </c>
      <c r="JQW12076" s="18" t="s">
        <v>648</v>
      </c>
      <c r="JQX12076" s="18" t="s">
        <v>648</v>
      </c>
      <c r="JQY12076" s="18" t="s">
        <v>648</v>
      </c>
      <c r="JQZ12076" s="18" t="s">
        <v>648</v>
      </c>
      <c r="JRA12076" s="18" t="s">
        <v>648</v>
      </c>
      <c r="JRB12076" s="18" t="s">
        <v>648</v>
      </c>
      <c r="JRC12076" s="18" t="s">
        <v>648</v>
      </c>
      <c r="JRD12076" s="18" t="s">
        <v>648</v>
      </c>
      <c r="JRE12076" s="18" t="s">
        <v>648</v>
      </c>
      <c r="JRF12076" s="18" t="s">
        <v>648</v>
      </c>
      <c r="JRG12076" s="18" t="s">
        <v>648</v>
      </c>
      <c r="JRH12076" s="18" t="s">
        <v>648</v>
      </c>
      <c r="JRI12076" s="18" t="s">
        <v>648</v>
      </c>
      <c r="JRJ12076" s="18" t="s">
        <v>648</v>
      </c>
      <c r="JRK12076" s="18" t="s">
        <v>648</v>
      </c>
      <c r="JRL12076" s="18" t="s">
        <v>648</v>
      </c>
      <c r="JRM12076" s="18" t="s">
        <v>648</v>
      </c>
      <c r="JRN12076" s="18" t="s">
        <v>648</v>
      </c>
      <c r="JRO12076" s="18" t="s">
        <v>648</v>
      </c>
      <c r="JRP12076" s="18" t="s">
        <v>648</v>
      </c>
      <c r="JRQ12076" s="18" t="s">
        <v>648</v>
      </c>
      <c r="JRR12076" s="18" t="s">
        <v>648</v>
      </c>
      <c r="JRS12076" s="18" t="s">
        <v>648</v>
      </c>
      <c r="JRT12076" s="18" t="s">
        <v>648</v>
      </c>
      <c r="JRU12076" s="18" t="s">
        <v>648</v>
      </c>
      <c r="JRV12076" s="18" t="s">
        <v>648</v>
      </c>
      <c r="JRW12076" s="18" t="s">
        <v>648</v>
      </c>
      <c r="JRX12076" s="18" t="s">
        <v>648</v>
      </c>
      <c r="JRY12076" s="18" t="s">
        <v>648</v>
      </c>
      <c r="JRZ12076" s="18" t="s">
        <v>648</v>
      </c>
      <c r="JSA12076" s="18" t="s">
        <v>648</v>
      </c>
      <c r="JSB12076" s="18" t="s">
        <v>648</v>
      </c>
      <c r="JSC12076" s="18" t="s">
        <v>648</v>
      </c>
      <c r="JSD12076" s="18" t="s">
        <v>648</v>
      </c>
      <c r="JSE12076" s="18" t="s">
        <v>648</v>
      </c>
      <c r="JSF12076" s="18" t="s">
        <v>648</v>
      </c>
      <c r="JSG12076" s="18" t="s">
        <v>648</v>
      </c>
      <c r="JSH12076" s="18" t="s">
        <v>648</v>
      </c>
      <c r="JSI12076" s="18" t="s">
        <v>648</v>
      </c>
      <c r="JSJ12076" s="18" t="s">
        <v>648</v>
      </c>
      <c r="JSK12076" s="18" t="s">
        <v>648</v>
      </c>
      <c r="JSL12076" s="18" t="s">
        <v>648</v>
      </c>
      <c r="JSM12076" s="18" t="s">
        <v>648</v>
      </c>
      <c r="JSN12076" s="18" t="s">
        <v>648</v>
      </c>
      <c r="JSO12076" s="18" t="s">
        <v>648</v>
      </c>
      <c r="JSP12076" s="18" t="s">
        <v>648</v>
      </c>
      <c r="JSQ12076" s="18" t="s">
        <v>648</v>
      </c>
      <c r="JSR12076" s="18" t="s">
        <v>648</v>
      </c>
      <c r="JSS12076" s="18" t="s">
        <v>648</v>
      </c>
      <c r="JST12076" s="18" t="s">
        <v>648</v>
      </c>
      <c r="JSU12076" s="18" t="s">
        <v>648</v>
      </c>
      <c r="JSV12076" s="18" t="s">
        <v>648</v>
      </c>
      <c r="JSW12076" s="18" t="s">
        <v>648</v>
      </c>
      <c r="JSX12076" s="18" t="s">
        <v>648</v>
      </c>
      <c r="JSY12076" s="18" t="s">
        <v>648</v>
      </c>
      <c r="JSZ12076" s="18" t="s">
        <v>648</v>
      </c>
      <c r="JTA12076" s="18" t="s">
        <v>648</v>
      </c>
      <c r="JTB12076" s="18" t="s">
        <v>648</v>
      </c>
      <c r="JTC12076" s="18" t="s">
        <v>648</v>
      </c>
      <c r="JTD12076" s="18" t="s">
        <v>648</v>
      </c>
      <c r="JTE12076" s="18" t="s">
        <v>648</v>
      </c>
      <c r="JTF12076" s="18" t="s">
        <v>648</v>
      </c>
      <c r="JTG12076" s="18" t="s">
        <v>648</v>
      </c>
      <c r="JTH12076" s="18" t="s">
        <v>648</v>
      </c>
      <c r="JTI12076" s="18" t="s">
        <v>648</v>
      </c>
      <c r="JTJ12076" s="18" t="s">
        <v>648</v>
      </c>
      <c r="JTK12076" s="18" t="s">
        <v>648</v>
      </c>
      <c r="JTL12076" s="18" t="s">
        <v>648</v>
      </c>
      <c r="JTM12076" s="18" t="s">
        <v>648</v>
      </c>
      <c r="JTN12076" s="18" t="s">
        <v>648</v>
      </c>
      <c r="JTO12076" s="18" t="s">
        <v>648</v>
      </c>
      <c r="JTP12076" s="18" t="s">
        <v>648</v>
      </c>
      <c r="JTQ12076" s="18" t="s">
        <v>648</v>
      </c>
      <c r="JTR12076" s="18" t="s">
        <v>648</v>
      </c>
      <c r="JTS12076" s="18" t="s">
        <v>648</v>
      </c>
      <c r="JTT12076" s="18" t="s">
        <v>648</v>
      </c>
      <c r="JTU12076" s="18" t="s">
        <v>648</v>
      </c>
      <c r="JTV12076" s="18" t="s">
        <v>648</v>
      </c>
      <c r="JTW12076" s="18" t="s">
        <v>648</v>
      </c>
      <c r="JTX12076" s="18" t="s">
        <v>648</v>
      </c>
      <c r="JTY12076" s="18" t="s">
        <v>648</v>
      </c>
      <c r="JTZ12076" s="18" t="s">
        <v>648</v>
      </c>
      <c r="JUA12076" s="18" t="s">
        <v>648</v>
      </c>
      <c r="JUB12076" s="18" t="s">
        <v>648</v>
      </c>
      <c r="JUC12076" s="18" t="s">
        <v>648</v>
      </c>
      <c r="JUD12076" s="18" t="s">
        <v>648</v>
      </c>
      <c r="JUE12076" s="18" t="s">
        <v>648</v>
      </c>
      <c r="JUF12076" s="18" t="s">
        <v>648</v>
      </c>
      <c r="JUG12076" s="18" t="s">
        <v>648</v>
      </c>
      <c r="JUH12076" s="18" t="s">
        <v>648</v>
      </c>
      <c r="JUI12076" s="18" t="s">
        <v>648</v>
      </c>
      <c r="JUJ12076" s="18" t="s">
        <v>648</v>
      </c>
      <c r="JUK12076" s="18" t="s">
        <v>648</v>
      </c>
      <c r="JUL12076" s="18" t="s">
        <v>648</v>
      </c>
      <c r="JUM12076" s="18" t="s">
        <v>648</v>
      </c>
      <c r="JUN12076" s="18" t="s">
        <v>648</v>
      </c>
      <c r="JUO12076" s="18" t="s">
        <v>648</v>
      </c>
      <c r="JUP12076" s="18" t="s">
        <v>648</v>
      </c>
      <c r="JUQ12076" s="18" t="s">
        <v>648</v>
      </c>
      <c r="JUR12076" s="18" t="s">
        <v>648</v>
      </c>
      <c r="JUS12076" s="18" t="s">
        <v>648</v>
      </c>
      <c r="JUT12076" s="18" t="s">
        <v>648</v>
      </c>
      <c r="JUU12076" s="18" t="s">
        <v>648</v>
      </c>
      <c r="JUV12076" s="18" t="s">
        <v>648</v>
      </c>
      <c r="JUW12076" s="18" t="s">
        <v>648</v>
      </c>
      <c r="JUX12076" s="18" t="s">
        <v>648</v>
      </c>
      <c r="JUY12076" s="18" t="s">
        <v>648</v>
      </c>
      <c r="JUZ12076" s="18" t="s">
        <v>648</v>
      </c>
      <c r="JVA12076" s="18" t="s">
        <v>648</v>
      </c>
      <c r="JVB12076" s="18" t="s">
        <v>648</v>
      </c>
      <c r="JVC12076" s="18" t="s">
        <v>648</v>
      </c>
      <c r="JVD12076" s="18" t="s">
        <v>648</v>
      </c>
      <c r="JVE12076" s="18" t="s">
        <v>648</v>
      </c>
      <c r="JVF12076" s="18" t="s">
        <v>648</v>
      </c>
      <c r="JVG12076" s="18" t="s">
        <v>648</v>
      </c>
      <c r="JVH12076" s="18" t="s">
        <v>648</v>
      </c>
      <c r="JVI12076" s="18" t="s">
        <v>648</v>
      </c>
      <c r="JVJ12076" s="18" t="s">
        <v>648</v>
      </c>
      <c r="JVK12076" s="18" t="s">
        <v>648</v>
      </c>
      <c r="JVL12076" s="18" t="s">
        <v>648</v>
      </c>
      <c r="JVM12076" s="18" t="s">
        <v>648</v>
      </c>
      <c r="JVN12076" s="18" t="s">
        <v>648</v>
      </c>
      <c r="JVO12076" s="18" t="s">
        <v>648</v>
      </c>
      <c r="JVP12076" s="18" t="s">
        <v>648</v>
      </c>
      <c r="JVQ12076" s="18" t="s">
        <v>648</v>
      </c>
      <c r="JVR12076" s="18" t="s">
        <v>648</v>
      </c>
      <c r="JVS12076" s="18" t="s">
        <v>648</v>
      </c>
      <c r="JVT12076" s="18" t="s">
        <v>648</v>
      </c>
      <c r="JVU12076" s="18" t="s">
        <v>648</v>
      </c>
      <c r="JVV12076" s="18" t="s">
        <v>648</v>
      </c>
      <c r="JVW12076" s="18" t="s">
        <v>648</v>
      </c>
      <c r="JVX12076" s="18" t="s">
        <v>648</v>
      </c>
      <c r="JVY12076" s="18" t="s">
        <v>648</v>
      </c>
      <c r="JVZ12076" s="18" t="s">
        <v>648</v>
      </c>
      <c r="JWA12076" s="18" t="s">
        <v>648</v>
      </c>
      <c r="JWB12076" s="18" t="s">
        <v>648</v>
      </c>
      <c r="JWC12076" s="18" t="s">
        <v>648</v>
      </c>
      <c r="JWD12076" s="18" t="s">
        <v>648</v>
      </c>
      <c r="JWE12076" s="18" t="s">
        <v>648</v>
      </c>
      <c r="JWF12076" s="18" t="s">
        <v>648</v>
      </c>
      <c r="JWG12076" s="18" t="s">
        <v>648</v>
      </c>
      <c r="JWH12076" s="18" t="s">
        <v>648</v>
      </c>
      <c r="JWI12076" s="18" t="s">
        <v>648</v>
      </c>
      <c r="JWJ12076" s="18" t="s">
        <v>648</v>
      </c>
      <c r="JWK12076" s="18" t="s">
        <v>648</v>
      </c>
      <c r="JWL12076" s="18" t="s">
        <v>648</v>
      </c>
      <c r="JWM12076" s="18" t="s">
        <v>648</v>
      </c>
      <c r="JWN12076" s="18" t="s">
        <v>648</v>
      </c>
      <c r="JWO12076" s="18" t="s">
        <v>648</v>
      </c>
      <c r="JWP12076" s="18" t="s">
        <v>648</v>
      </c>
      <c r="JWQ12076" s="18" t="s">
        <v>648</v>
      </c>
      <c r="JWR12076" s="18" t="s">
        <v>648</v>
      </c>
      <c r="JWS12076" s="18" t="s">
        <v>648</v>
      </c>
      <c r="JWT12076" s="18" t="s">
        <v>648</v>
      </c>
      <c r="JWU12076" s="18" t="s">
        <v>648</v>
      </c>
      <c r="JWV12076" s="18" t="s">
        <v>648</v>
      </c>
      <c r="JWW12076" s="18" t="s">
        <v>648</v>
      </c>
      <c r="JWX12076" s="18" t="s">
        <v>648</v>
      </c>
      <c r="JWY12076" s="18" t="s">
        <v>648</v>
      </c>
      <c r="JWZ12076" s="18" t="s">
        <v>648</v>
      </c>
      <c r="JXA12076" s="18" t="s">
        <v>648</v>
      </c>
      <c r="JXB12076" s="18" t="s">
        <v>648</v>
      </c>
      <c r="JXC12076" s="18" t="s">
        <v>648</v>
      </c>
      <c r="JXD12076" s="18" t="s">
        <v>648</v>
      </c>
      <c r="JXE12076" s="18" t="s">
        <v>648</v>
      </c>
      <c r="JXF12076" s="18" t="s">
        <v>648</v>
      </c>
      <c r="JXG12076" s="18" t="s">
        <v>648</v>
      </c>
      <c r="JXH12076" s="18" t="s">
        <v>648</v>
      </c>
      <c r="JXI12076" s="18" t="s">
        <v>648</v>
      </c>
      <c r="JXJ12076" s="18" t="s">
        <v>648</v>
      </c>
      <c r="JXK12076" s="18" t="s">
        <v>648</v>
      </c>
      <c r="JXL12076" s="18" t="s">
        <v>648</v>
      </c>
      <c r="JXM12076" s="18" t="s">
        <v>648</v>
      </c>
      <c r="JXN12076" s="18" t="s">
        <v>648</v>
      </c>
      <c r="JXO12076" s="18" t="s">
        <v>648</v>
      </c>
      <c r="JXP12076" s="18" t="s">
        <v>648</v>
      </c>
      <c r="JXQ12076" s="18" t="s">
        <v>648</v>
      </c>
      <c r="JXR12076" s="18" t="s">
        <v>648</v>
      </c>
      <c r="JXS12076" s="18" t="s">
        <v>648</v>
      </c>
      <c r="JXT12076" s="18" t="s">
        <v>648</v>
      </c>
      <c r="JXU12076" s="18" t="s">
        <v>648</v>
      </c>
      <c r="JXV12076" s="18" t="s">
        <v>648</v>
      </c>
      <c r="JXW12076" s="18" t="s">
        <v>648</v>
      </c>
      <c r="JXX12076" s="18" t="s">
        <v>648</v>
      </c>
      <c r="JXY12076" s="18" t="s">
        <v>648</v>
      </c>
      <c r="JXZ12076" s="18" t="s">
        <v>648</v>
      </c>
      <c r="JYA12076" s="18" t="s">
        <v>648</v>
      </c>
      <c r="JYB12076" s="18" t="s">
        <v>648</v>
      </c>
      <c r="JYC12076" s="18" t="s">
        <v>648</v>
      </c>
      <c r="JYD12076" s="18" t="s">
        <v>648</v>
      </c>
      <c r="JYE12076" s="18" t="s">
        <v>648</v>
      </c>
      <c r="JYF12076" s="18" t="s">
        <v>648</v>
      </c>
      <c r="JYG12076" s="18" t="s">
        <v>648</v>
      </c>
      <c r="JYH12076" s="18" t="s">
        <v>648</v>
      </c>
      <c r="JYI12076" s="18" t="s">
        <v>648</v>
      </c>
      <c r="JYJ12076" s="18" t="s">
        <v>648</v>
      </c>
      <c r="JYK12076" s="18" t="s">
        <v>648</v>
      </c>
      <c r="JYL12076" s="18" t="s">
        <v>648</v>
      </c>
      <c r="JYM12076" s="18" t="s">
        <v>648</v>
      </c>
      <c r="JYN12076" s="18" t="s">
        <v>648</v>
      </c>
      <c r="JYO12076" s="18" t="s">
        <v>648</v>
      </c>
      <c r="JYP12076" s="18" t="s">
        <v>648</v>
      </c>
      <c r="JYQ12076" s="18" t="s">
        <v>648</v>
      </c>
      <c r="JYR12076" s="18" t="s">
        <v>648</v>
      </c>
      <c r="JYS12076" s="18" t="s">
        <v>648</v>
      </c>
      <c r="JYT12076" s="18" t="s">
        <v>648</v>
      </c>
      <c r="JYU12076" s="18" t="s">
        <v>648</v>
      </c>
      <c r="JYV12076" s="18" t="s">
        <v>648</v>
      </c>
      <c r="JYW12076" s="18" t="s">
        <v>648</v>
      </c>
      <c r="JYX12076" s="18" t="s">
        <v>648</v>
      </c>
      <c r="JYY12076" s="18" t="s">
        <v>648</v>
      </c>
      <c r="JYZ12076" s="18" t="s">
        <v>648</v>
      </c>
      <c r="JZA12076" s="18" t="s">
        <v>648</v>
      </c>
      <c r="JZB12076" s="18" t="s">
        <v>648</v>
      </c>
      <c r="JZC12076" s="18" t="s">
        <v>648</v>
      </c>
      <c r="JZD12076" s="18" t="s">
        <v>648</v>
      </c>
      <c r="JZE12076" s="18" t="s">
        <v>648</v>
      </c>
      <c r="JZF12076" s="18" t="s">
        <v>648</v>
      </c>
      <c r="JZG12076" s="18" t="s">
        <v>648</v>
      </c>
      <c r="JZH12076" s="18" t="s">
        <v>648</v>
      </c>
      <c r="JZI12076" s="18" t="s">
        <v>648</v>
      </c>
      <c r="JZJ12076" s="18" t="s">
        <v>648</v>
      </c>
      <c r="JZK12076" s="18" t="s">
        <v>648</v>
      </c>
      <c r="JZL12076" s="18" t="s">
        <v>648</v>
      </c>
      <c r="JZM12076" s="18" t="s">
        <v>648</v>
      </c>
      <c r="JZN12076" s="18" t="s">
        <v>648</v>
      </c>
      <c r="JZO12076" s="18" t="s">
        <v>648</v>
      </c>
      <c r="JZP12076" s="18" t="s">
        <v>648</v>
      </c>
      <c r="JZQ12076" s="18" t="s">
        <v>648</v>
      </c>
      <c r="JZR12076" s="18" t="s">
        <v>648</v>
      </c>
      <c r="JZS12076" s="18" t="s">
        <v>648</v>
      </c>
      <c r="JZT12076" s="18" t="s">
        <v>648</v>
      </c>
      <c r="JZU12076" s="18" t="s">
        <v>648</v>
      </c>
      <c r="JZV12076" s="18" t="s">
        <v>648</v>
      </c>
      <c r="JZW12076" s="18" t="s">
        <v>648</v>
      </c>
      <c r="JZX12076" s="18" t="s">
        <v>648</v>
      </c>
      <c r="JZY12076" s="18" t="s">
        <v>648</v>
      </c>
      <c r="JZZ12076" s="18" t="s">
        <v>648</v>
      </c>
      <c r="KAA12076" s="18" t="s">
        <v>648</v>
      </c>
      <c r="KAB12076" s="18" t="s">
        <v>648</v>
      </c>
      <c r="KAC12076" s="18" t="s">
        <v>648</v>
      </c>
      <c r="KAD12076" s="18" t="s">
        <v>648</v>
      </c>
      <c r="KAE12076" s="18" t="s">
        <v>648</v>
      </c>
      <c r="KAF12076" s="18" t="s">
        <v>648</v>
      </c>
      <c r="KAG12076" s="18" t="s">
        <v>648</v>
      </c>
      <c r="KAH12076" s="18" t="s">
        <v>648</v>
      </c>
      <c r="KAI12076" s="18" t="s">
        <v>648</v>
      </c>
      <c r="KAJ12076" s="18" t="s">
        <v>648</v>
      </c>
      <c r="KAK12076" s="18" t="s">
        <v>648</v>
      </c>
      <c r="KAL12076" s="18" t="s">
        <v>648</v>
      </c>
      <c r="KAM12076" s="18" t="s">
        <v>648</v>
      </c>
      <c r="KAN12076" s="18" t="s">
        <v>648</v>
      </c>
      <c r="KAO12076" s="18" t="s">
        <v>648</v>
      </c>
      <c r="KAP12076" s="18" t="s">
        <v>648</v>
      </c>
      <c r="KAQ12076" s="18" t="s">
        <v>648</v>
      </c>
      <c r="KAR12076" s="18" t="s">
        <v>648</v>
      </c>
      <c r="KAS12076" s="18" t="s">
        <v>648</v>
      </c>
      <c r="KAT12076" s="18" t="s">
        <v>648</v>
      </c>
      <c r="KAU12076" s="18" t="s">
        <v>648</v>
      </c>
      <c r="KAV12076" s="18" t="s">
        <v>648</v>
      </c>
      <c r="KAW12076" s="18" t="s">
        <v>648</v>
      </c>
      <c r="KAX12076" s="18" t="s">
        <v>648</v>
      </c>
      <c r="KAY12076" s="18" t="s">
        <v>648</v>
      </c>
      <c r="KAZ12076" s="18" t="s">
        <v>648</v>
      </c>
      <c r="KBA12076" s="18" t="s">
        <v>648</v>
      </c>
      <c r="KBB12076" s="18" t="s">
        <v>648</v>
      </c>
      <c r="KBC12076" s="18" t="s">
        <v>648</v>
      </c>
      <c r="KBD12076" s="18" t="s">
        <v>648</v>
      </c>
      <c r="KBE12076" s="18" t="s">
        <v>648</v>
      </c>
      <c r="KBF12076" s="18" t="s">
        <v>648</v>
      </c>
      <c r="KBG12076" s="18" t="s">
        <v>648</v>
      </c>
      <c r="KBH12076" s="18" t="s">
        <v>648</v>
      </c>
      <c r="KBI12076" s="18" t="s">
        <v>648</v>
      </c>
      <c r="KBJ12076" s="18" t="s">
        <v>648</v>
      </c>
      <c r="KBK12076" s="18" t="s">
        <v>648</v>
      </c>
      <c r="KBL12076" s="18" t="s">
        <v>648</v>
      </c>
      <c r="KBM12076" s="18" t="s">
        <v>648</v>
      </c>
      <c r="KBN12076" s="18" t="s">
        <v>648</v>
      </c>
      <c r="KBO12076" s="18" t="s">
        <v>648</v>
      </c>
      <c r="KBP12076" s="18" t="s">
        <v>648</v>
      </c>
      <c r="KBQ12076" s="18" t="s">
        <v>648</v>
      </c>
      <c r="KBR12076" s="18" t="s">
        <v>648</v>
      </c>
      <c r="KBS12076" s="18" t="s">
        <v>648</v>
      </c>
      <c r="KBT12076" s="18" t="s">
        <v>648</v>
      </c>
      <c r="KBU12076" s="18" t="s">
        <v>648</v>
      </c>
      <c r="KBV12076" s="18" t="s">
        <v>648</v>
      </c>
      <c r="KBW12076" s="18" t="s">
        <v>648</v>
      </c>
      <c r="KBX12076" s="18" t="s">
        <v>648</v>
      </c>
      <c r="KBY12076" s="18" t="s">
        <v>648</v>
      </c>
      <c r="KBZ12076" s="18" t="s">
        <v>648</v>
      </c>
      <c r="KCA12076" s="18" t="s">
        <v>648</v>
      </c>
      <c r="KCB12076" s="18" t="s">
        <v>648</v>
      </c>
      <c r="KCC12076" s="18" t="s">
        <v>648</v>
      </c>
      <c r="KCD12076" s="18" t="s">
        <v>648</v>
      </c>
      <c r="KCE12076" s="18" t="s">
        <v>648</v>
      </c>
      <c r="KCF12076" s="18" t="s">
        <v>648</v>
      </c>
      <c r="KCG12076" s="18" t="s">
        <v>648</v>
      </c>
      <c r="KCH12076" s="18" t="s">
        <v>648</v>
      </c>
      <c r="KCI12076" s="18" t="s">
        <v>648</v>
      </c>
      <c r="KCJ12076" s="18" t="s">
        <v>648</v>
      </c>
      <c r="KCK12076" s="18" t="s">
        <v>648</v>
      </c>
      <c r="KCL12076" s="18" t="s">
        <v>648</v>
      </c>
      <c r="KCM12076" s="18" t="s">
        <v>648</v>
      </c>
      <c r="KCN12076" s="18" t="s">
        <v>648</v>
      </c>
      <c r="KCO12076" s="18" t="s">
        <v>648</v>
      </c>
      <c r="KCP12076" s="18" t="s">
        <v>648</v>
      </c>
      <c r="KCQ12076" s="18" t="s">
        <v>648</v>
      </c>
      <c r="KCR12076" s="18" t="s">
        <v>648</v>
      </c>
      <c r="KCS12076" s="18" t="s">
        <v>648</v>
      </c>
      <c r="KCT12076" s="18" t="s">
        <v>648</v>
      </c>
      <c r="KCU12076" s="18" t="s">
        <v>648</v>
      </c>
      <c r="KCV12076" s="18" t="s">
        <v>648</v>
      </c>
      <c r="KCW12076" s="18" t="s">
        <v>648</v>
      </c>
      <c r="KCX12076" s="18" t="s">
        <v>648</v>
      </c>
      <c r="KCY12076" s="18" t="s">
        <v>648</v>
      </c>
      <c r="KCZ12076" s="18" t="s">
        <v>648</v>
      </c>
      <c r="KDA12076" s="18" t="s">
        <v>648</v>
      </c>
      <c r="KDB12076" s="18" t="s">
        <v>648</v>
      </c>
      <c r="KDC12076" s="18" t="s">
        <v>648</v>
      </c>
      <c r="KDD12076" s="18" t="s">
        <v>648</v>
      </c>
      <c r="KDE12076" s="18" t="s">
        <v>648</v>
      </c>
      <c r="KDF12076" s="18" t="s">
        <v>648</v>
      </c>
      <c r="KDG12076" s="18" t="s">
        <v>648</v>
      </c>
      <c r="KDH12076" s="18" t="s">
        <v>648</v>
      </c>
      <c r="KDI12076" s="18" t="s">
        <v>648</v>
      </c>
      <c r="KDJ12076" s="18" t="s">
        <v>648</v>
      </c>
      <c r="KDK12076" s="18" t="s">
        <v>648</v>
      </c>
      <c r="KDL12076" s="18" t="s">
        <v>648</v>
      </c>
      <c r="KDM12076" s="18" t="s">
        <v>648</v>
      </c>
      <c r="KDN12076" s="18" t="s">
        <v>648</v>
      </c>
      <c r="KDO12076" s="18" t="s">
        <v>648</v>
      </c>
      <c r="KDP12076" s="18" t="s">
        <v>648</v>
      </c>
      <c r="KDQ12076" s="18" t="s">
        <v>648</v>
      </c>
      <c r="KDR12076" s="18" t="s">
        <v>648</v>
      </c>
      <c r="KDS12076" s="18" t="s">
        <v>648</v>
      </c>
      <c r="KDT12076" s="18" t="s">
        <v>648</v>
      </c>
      <c r="KDU12076" s="18" t="s">
        <v>648</v>
      </c>
      <c r="KDV12076" s="18" t="s">
        <v>648</v>
      </c>
      <c r="KDW12076" s="18" t="s">
        <v>648</v>
      </c>
      <c r="KDX12076" s="18" t="s">
        <v>648</v>
      </c>
      <c r="KDY12076" s="18" t="s">
        <v>648</v>
      </c>
      <c r="KDZ12076" s="18" t="s">
        <v>648</v>
      </c>
      <c r="KEA12076" s="18" t="s">
        <v>648</v>
      </c>
      <c r="KEB12076" s="18" t="s">
        <v>648</v>
      </c>
      <c r="KEC12076" s="18" t="s">
        <v>648</v>
      </c>
      <c r="KED12076" s="18" t="s">
        <v>648</v>
      </c>
      <c r="KEE12076" s="18" t="s">
        <v>648</v>
      </c>
      <c r="KEF12076" s="18" t="s">
        <v>648</v>
      </c>
      <c r="KEG12076" s="18" t="s">
        <v>648</v>
      </c>
      <c r="KEH12076" s="18" t="s">
        <v>648</v>
      </c>
      <c r="KEI12076" s="18" t="s">
        <v>648</v>
      </c>
      <c r="KEJ12076" s="18" t="s">
        <v>648</v>
      </c>
      <c r="KEK12076" s="18" t="s">
        <v>648</v>
      </c>
      <c r="KEL12076" s="18" t="s">
        <v>648</v>
      </c>
      <c r="KEM12076" s="18" t="s">
        <v>648</v>
      </c>
      <c r="KEN12076" s="18" t="s">
        <v>648</v>
      </c>
      <c r="KEO12076" s="18" t="s">
        <v>648</v>
      </c>
      <c r="KEP12076" s="18" t="s">
        <v>648</v>
      </c>
      <c r="KEQ12076" s="18" t="s">
        <v>648</v>
      </c>
      <c r="KER12076" s="18" t="s">
        <v>648</v>
      </c>
      <c r="KES12076" s="18" t="s">
        <v>648</v>
      </c>
      <c r="KET12076" s="18" t="s">
        <v>648</v>
      </c>
      <c r="KEU12076" s="18" t="s">
        <v>648</v>
      </c>
      <c r="KEV12076" s="18" t="s">
        <v>648</v>
      </c>
      <c r="KEW12076" s="18" t="s">
        <v>648</v>
      </c>
      <c r="KEX12076" s="18" t="s">
        <v>648</v>
      </c>
      <c r="KEY12076" s="18" t="s">
        <v>648</v>
      </c>
      <c r="KEZ12076" s="18" t="s">
        <v>648</v>
      </c>
      <c r="KFA12076" s="18" t="s">
        <v>648</v>
      </c>
      <c r="KFB12076" s="18" t="s">
        <v>648</v>
      </c>
      <c r="KFC12076" s="18" t="s">
        <v>648</v>
      </c>
      <c r="KFD12076" s="18" t="s">
        <v>648</v>
      </c>
      <c r="KFE12076" s="18" t="s">
        <v>648</v>
      </c>
      <c r="KFF12076" s="18" t="s">
        <v>648</v>
      </c>
      <c r="KFG12076" s="18" t="s">
        <v>648</v>
      </c>
      <c r="KFH12076" s="18" t="s">
        <v>648</v>
      </c>
      <c r="KFI12076" s="18" t="s">
        <v>648</v>
      </c>
      <c r="KFJ12076" s="18" t="s">
        <v>648</v>
      </c>
      <c r="KFK12076" s="18" t="s">
        <v>648</v>
      </c>
      <c r="KFL12076" s="18" t="s">
        <v>648</v>
      </c>
      <c r="KFM12076" s="18" t="s">
        <v>648</v>
      </c>
      <c r="KFN12076" s="18" t="s">
        <v>648</v>
      </c>
      <c r="KFO12076" s="18" t="s">
        <v>648</v>
      </c>
      <c r="KFP12076" s="18" t="s">
        <v>648</v>
      </c>
      <c r="KFQ12076" s="18" t="s">
        <v>648</v>
      </c>
      <c r="KFR12076" s="18" t="s">
        <v>648</v>
      </c>
      <c r="KFS12076" s="18" t="s">
        <v>648</v>
      </c>
      <c r="KFT12076" s="18" t="s">
        <v>648</v>
      </c>
      <c r="KFU12076" s="18" t="s">
        <v>648</v>
      </c>
      <c r="KFV12076" s="18" t="s">
        <v>648</v>
      </c>
      <c r="KFW12076" s="18" t="s">
        <v>648</v>
      </c>
      <c r="KFX12076" s="18" t="s">
        <v>648</v>
      </c>
      <c r="KFY12076" s="18" t="s">
        <v>648</v>
      </c>
      <c r="KFZ12076" s="18" t="s">
        <v>648</v>
      </c>
      <c r="KGA12076" s="18" t="s">
        <v>648</v>
      </c>
      <c r="KGB12076" s="18" t="s">
        <v>648</v>
      </c>
      <c r="KGC12076" s="18" t="s">
        <v>648</v>
      </c>
      <c r="KGD12076" s="18" t="s">
        <v>648</v>
      </c>
      <c r="KGE12076" s="18" t="s">
        <v>648</v>
      </c>
      <c r="KGF12076" s="18" t="s">
        <v>648</v>
      </c>
      <c r="KGG12076" s="18" t="s">
        <v>648</v>
      </c>
      <c r="KGH12076" s="18" t="s">
        <v>648</v>
      </c>
      <c r="KGI12076" s="18" t="s">
        <v>648</v>
      </c>
      <c r="KGJ12076" s="18" t="s">
        <v>648</v>
      </c>
      <c r="KGK12076" s="18" t="s">
        <v>648</v>
      </c>
      <c r="KGL12076" s="18" t="s">
        <v>648</v>
      </c>
      <c r="KGM12076" s="18" t="s">
        <v>648</v>
      </c>
      <c r="KGN12076" s="18" t="s">
        <v>648</v>
      </c>
      <c r="KGO12076" s="18" t="s">
        <v>648</v>
      </c>
      <c r="KGP12076" s="18" t="s">
        <v>648</v>
      </c>
      <c r="KGQ12076" s="18" t="s">
        <v>648</v>
      </c>
      <c r="KGR12076" s="18" t="s">
        <v>648</v>
      </c>
      <c r="KGS12076" s="18" t="s">
        <v>648</v>
      </c>
      <c r="KGT12076" s="18" t="s">
        <v>648</v>
      </c>
      <c r="KGU12076" s="18" t="s">
        <v>648</v>
      </c>
      <c r="KGV12076" s="18" t="s">
        <v>648</v>
      </c>
      <c r="KGW12076" s="18" t="s">
        <v>648</v>
      </c>
      <c r="KGX12076" s="18" t="s">
        <v>648</v>
      </c>
      <c r="KGY12076" s="18" t="s">
        <v>648</v>
      </c>
      <c r="KGZ12076" s="18" t="s">
        <v>648</v>
      </c>
      <c r="KHA12076" s="18" t="s">
        <v>648</v>
      </c>
      <c r="KHB12076" s="18" t="s">
        <v>648</v>
      </c>
      <c r="KHC12076" s="18" t="s">
        <v>648</v>
      </c>
      <c r="KHD12076" s="18" t="s">
        <v>648</v>
      </c>
      <c r="KHE12076" s="18" t="s">
        <v>648</v>
      </c>
      <c r="KHF12076" s="18" t="s">
        <v>648</v>
      </c>
      <c r="KHG12076" s="18" t="s">
        <v>648</v>
      </c>
      <c r="KHH12076" s="18" t="s">
        <v>648</v>
      </c>
      <c r="KHI12076" s="18" t="s">
        <v>648</v>
      </c>
      <c r="KHJ12076" s="18" t="s">
        <v>648</v>
      </c>
      <c r="KHK12076" s="18" t="s">
        <v>648</v>
      </c>
      <c r="KHL12076" s="18" t="s">
        <v>648</v>
      </c>
      <c r="KHM12076" s="18" t="s">
        <v>648</v>
      </c>
      <c r="KHN12076" s="18" t="s">
        <v>648</v>
      </c>
      <c r="KHO12076" s="18" t="s">
        <v>648</v>
      </c>
      <c r="KHP12076" s="18" t="s">
        <v>648</v>
      </c>
      <c r="KHQ12076" s="18" t="s">
        <v>648</v>
      </c>
      <c r="KHR12076" s="18" t="s">
        <v>648</v>
      </c>
      <c r="KHS12076" s="18" t="s">
        <v>648</v>
      </c>
      <c r="KHT12076" s="18" t="s">
        <v>648</v>
      </c>
      <c r="KHU12076" s="18" t="s">
        <v>648</v>
      </c>
      <c r="KHV12076" s="18" t="s">
        <v>648</v>
      </c>
      <c r="KHW12076" s="18" t="s">
        <v>648</v>
      </c>
      <c r="KHX12076" s="18" t="s">
        <v>648</v>
      </c>
      <c r="KHY12076" s="18" t="s">
        <v>648</v>
      </c>
      <c r="KHZ12076" s="18" t="s">
        <v>648</v>
      </c>
      <c r="KIA12076" s="18" t="s">
        <v>648</v>
      </c>
      <c r="KIB12076" s="18" t="s">
        <v>648</v>
      </c>
      <c r="KIC12076" s="18" t="s">
        <v>648</v>
      </c>
      <c r="KID12076" s="18" t="s">
        <v>648</v>
      </c>
      <c r="KIE12076" s="18" t="s">
        <v>648</v>
      </c>
      <c r="KIF12076" s="18" t="s">
        <v>648</v>
      </c>
      <c r="KIG12076" s="18" t="s">
        <v>648</v>
      </c>
      <c r="KIH12076" s="18" t="s">
        <v>648</v>
      </c>
      <c r="KII12076" s="18" t="s">
        <v>648</v>
      </c>
      <c r="KIJ12076" s="18" t="s">
        <v>648</v>
      </c>
      <c r="KIK12076" s="18" t="s">
        <v>648</v>
      </c>
      <c r="KIL12076" s="18" t="s">
        <v>648</v>
      </c>
      <c r="KIM12076" s="18" t="s">
        <v>648</v>
      </c>
      <c r="KIN12076" s="18" t="s">
        <v>648</v>
      </c>
      <c r="KIO12076" s="18" t="s">
        <v>648</v>
      </c>
      <c r="KIP12076" s="18" t="s">
        <v>648</v>
      </c>
      <c r="KIQ12076" s="18" t="s">
        <v>648</v>
      </c>
      <c r="KIR12076" s="18" t="s">
        <v>648</v>
      </c>
      <c r="KIS12076" s="18" t="s">
        <v>648</v>
      </c>
      <c r="KIT12076" s="18" t="s">
        <v>648</v>
      </c>
      <c r="KIU12076" s="18" t="s">
        <v>648</v>
      </c>
      <c r="KIV12076" s="18" t="s">
        <v>648</v>
      </c>
      <c r="KIW12076" s="18" t="s">
        <v>648</v>
      </c>
      <c r="KIX12076" s="18" t="s">
        <v>648</v>
      </c>
      <c r="KIY12076" s="18" t="s">
        <v>648</v>
      </c>
      <c r="KIZ12076" s="18" t="s">
        <v>648</v>
      </c>
      <c r="KJA12076" s="18" t="s">
        <v>648</v>
      </c>
      <c r="KJB12076" s="18" t="s">
        <v>648</v>
      </c>
      <c r="KJC12076" s="18" t="s">
        <v>648</v>
      </c>
      <c r="KJD12076" s="18" t="s">
        <v>648</v>
      </c>
      <c r="KJE12076" s="18" t="s">
        <v>648</v>
      </c>
      <c r="KJF12076" s="18" t="s">
        <v>648</v>
      </c>
      <c r="KJG12076" s="18" t="s">
        <v>648</v>
      </c>
      <c r="KJH12076" s="18" t="s">
        <v>648</v>
      </c>
      <c r="KJI12076" s="18" t="s">
        <v>648</v>
      </c>
      <c r="KJJ12076" s="18" t="s">
        <v>648</v>
      </c>
      <c r="KJK12076" s="18" t="s">
        <v>648</v>
      </c>
      <c r="KJL12076" s="18" t="s">
        <v>648</v>
      </c>
      <c r="KJM12076" s="18" t="s">
        <v>648</v>
      </c>
      <c r="KJN12076" s="18" t="s">
        <v>648</v>
      </c>
      <c r="KJO12076" s="18" t="s">
        <v>648</v>
      </c>
      <c r="KJP12076" s="18" t="s">
        <v>648</v>
      </c>
      <c r="KJQ12076" s="18" t="s">
        <v>648</v>
      </c>
      <c r="KJR12076" s="18" t="s">
        <v>648</v>
      </c>
      <c r="KJS12076" s="18" t="s">
        <v>648</v>
      </c>
      <c r="KJT12076" s="18" t="s">
        <v>648</v>
      </c>
      <c r="KJU12076" s="18" t="s">
        <v>648</v>
      </c>
      <c r="KJV12076" s="18" t="s">
        <v>648</v>
      </c>
      <c r="KJW12076" s="18" t="s">
        <v>648</v>
      </c>
      <c r="KJX12076" s="18" t="s">
        <v>648</v>
      </c>
      <c r="KJY12076" s="18" t="s">
        <v>648</v>
      </c>
      <c r="KJZ12076" s="18" t="s">
        <v>648</v>
      </c>
      <c r="KKA12076" s="18" t="s">
        <v>648</v>
      </c>
      <c r="KKB12076" s="18" t="s">
        <v>648</v>
      </c>
      <c r="KKC12076" s="18" t="s">
        <v>648</v>
      </c>
      <c r="KKD12076" s="18" t="s">
        <v>648</v>
      </c>
      <c r="KKE12076" s="18" t="s">
        <v>648</v>
      </c>
      <c r="KKF12076" s="18" t="s">
        <v>648</v>
      </c>
      <c r="KKG12076" s="18" t="s">
        <v>648</v>
      </c>
      <c r="KKH12076" s="18" t="s">
        <v>648</v>
      </c>
      <c r="KKI12076" s="18" t="s">
        <v>648</v>
      </c>
      <c r="KKJ12076" s="18" t="s">
        <v>648</v>
      </c>
      <c r="KKK12076" s="18" t="s">
        <v>648</v>
      </c>
      <c r="KKL12076" s="18" t="s">
        <v>648</v>
      </c>
      <c r="KKM12076" s="18" t="s">
        <v>648</v>
      </c>
      <c r="KKN12076" s="18" t="s">
        <v>648</v>
      </c>
      <c r="KKO12076" s="18" t="s">
        <v>648</v>
      </c>
      <c r="KKP12076" s="18" t="s">
        <v>648</v>
      </c>
      <c r="KKQ12076" s="18" t="s">
        <v>648</v>
      </c>
      <c r="KKR12076" s="18" t="s">
        <v>648</v>
      </c>
      <c r="KKS12076" s="18" t="s">
        <v>648</v>
      </c>
      <c r="KKT12076" s="18" t="s">
        <v>648</v>
      </c>
      <c r="KKU12076" s="18" t="s">
        <v>648</v>
      </c>
      <c r="KKV12076" s="18" t="s">
        <v>648</v>
      </c>
      <c r="KKW12076" s="18" t="s">
        <v>648</v>
      </c>
      <c r="KKX12076" s="18" t="s">
        <v>648</v>
      </c>
      <c r="KKY12076" s="18" t="s">
        <v>648</v>
      </c>
      <c r="KKZ12076" s="18" t="s">
        <v>648</v>
      </c>
      <c r="KLA12076" s="18" t="s">
        <v>648</v>
      </c>
      <c r="KLB12076" s="18" t="s">
        <v>648</v>
      </c>
      <c r="KLC12076" s="18" t="s">
        <v>648</v>
      </c>
      <c r="KLD12076" s="18" t="s">
        <v>648</v>
      </c>
      <c r="KLE12076" s="18" t="s">
        <v>648</v>
      </c>
      <c r="KLF12076" s="18" t="s">
        <v>648</v>
      </c>
      <c r="KLG12076" s="18" t="s">
        <v>648</v>
      </c>
      <c r="KLH12076" s="18" t="s">
        <v>648</v>
      </c>
      <c r="KLI12076" s="18" t="s">
        <v>648</v>
      </c>
      <c r="KLJ12076" s="18" t="s">
        <v>648</v>
      </c>
      <c r="KLK12076" s="18" t="s">
        <v>648</v>
      </c>
      <c r="KLL12076" s="18" t="s">
        <v>648</v>
      </c>
      <c r="KLM12076" s="18" t="s">
        <v>648</v>
      </c>
      <c r="KLN12076" s="18" t="s">
        <v>648</v>
      </c>
      <c r="KLO12076" s="18" t="s">
        <v>648</v>
      </c>
      <c r="KLP12076" s="18" t="s">
        <v>648</v>
      </c>
      <c r="KLQ12076" s="18" t="s">
        <v>648</v>
      </c>
      <c r="KLR12076" s="18" t="s">
        <v>648</v>
      </c>
      <c r="KLS12076" s="18" t="s">
        <v>648</v>
      </c>
      <c r="KLT12076" s="18" t="s">
        <v>648</v>
      </c>
      <c r="KLU12076" s="18" t="s">
        <v>648</v>
      </c>
      <c r="KLV12076" s="18" t="s">
        <v>648</v>
      </c>
      <c r="KLW12076" s="18" t="s">
        <v>648</v>
      </c>
      <c r="KLX12076" s="18" t="s">
        <v>648</v>
      </c>
      <c r="KLY12076" s="18" t="s">
        <v>648</v>
      </c>
      <c r="KLZ12076" s="18" t="s">
        <v>648</v>
      </c>
      <c r="KMA12076" s="18" t="s">
        <v>648</v>
      </c>
      <c r="KMB12076" s="18" t="s">
        <v>648</v>
      </c>
      <c r="KMC12076" s="18" t="s">
        <v>648</v>
      </c>
      <c r="KMD12076" s="18" t="s">
        <v>648</v>
      </c>
      <c r="KME12076" s="18" t="s">
        <v>648</v>
      </c>
      <c r="KMF12076" s="18" t="s">
        <v>648</v>
      </c>
      <c r="KMG12076" s="18" t="s">
        <v>648</v>
      </c>
      <c r="KMH12076" s="18" t="s">
        <v>648</v>
      </c>
      <c r="KMI12076" s="18" t="s">
        <v>648</v>
      </c>
      <c r="KMJ12076" s="18" t="s">
        <v>648</v>
      </c>
      <c r="KMK12076" s="18" t="s">
        <v>648</v>
      </c>
      <c r="KML12076" s="18" t="s">
        <v>648</v>
      </c>
      <c r="KMM12076" s="18" t="s">
        <v>648</v>
      </c>
      <c r="KMN12076" s="18" t="s">
        <v>648</v>
      </c>
      <c r="KMO12076" s="18" t="s">
        <v>648</v>
      </c>
      <c r="KMP12076" s="18" t="s">
        <v>648</v>
      </c>
      <c r="KMQ12076" s="18" t="s">
        <v>648</v>
      </c>
      <c r="KMR12076" s="18" t="s">
        <v>648</v>
      </c>
      <c r="KMS12076" s="18" t="s">
        <v>648</v>
      </c>
      <c r="KMT12076" s="18" t="s">
        <v>648</v>
      </c>
      <c r="KMU12076" s="18" t="s">
        <v>648</v>
      </c>
      <c r="KMV12076" s="18" t="s">
        <v>648</v>
      </c>
      <c r="KMW12076" s="18" t="s">
        <v>648</v>
      </c>
      <c r="KMX12076" s="18" t="s">
        <v>648</v>
      </c>
      <c r="KMY12076" s="18" t="s">
        <v>648</v>
      </c>
      <c r="KMZ12076" s="18" t="s">
        <v>648</v>
      </c>
      <c r="KNA12076" s="18" t="s">
        <v>648</v>
      </c>
      <c r="KNB12076" s="18" t="s">
        <v>648</v>
      </c>
      <c r="KNC12076" s="18" t="s">
        <v>648</v>
      </c>
      <c r="KND12076" s="18" t="s">
        <v>648</v>
      </c>
      <c r="KNE12076" s="18" t="s">
        <v>648</v>
      </c>
      <c r="KNF12076" s="18" t="s">
        <v>648</v>
      </c>
      <c r="KNG12076" s="18" t="s">
        <v>648</v>
      </c>
      <c r="KNH12076" s="18" t="s">
        <v>648</v>
      </c>
      <c r="KNI12076" s="18" t="s">
        <v>648</v>
      </c>
      <c r="KNJ12076" s="18" t="s">
        <v>648</v>
      </c>
      <c r="KNK12076" s="18" t="s">
        <v>648</v>
      </c>
      <c r="KNL12076" s="18" t="s">
        <v>648</v>
      </c>
      <c r="KNM12076" s="18" t="s">
        <v>648</v>
      </c>
      <c r="KNN12076" s="18" t="s">
        <v>648</v>
      </c>
      <c r="KNO12076" s="18" t="s">
        <v>648</v>
      </c>
      <c r="KNP12076" s="18" t="s">
        <v>648</v>
      </c>
      <c r="KNQ12076" s="18" t="s">
        <v>648</v>
      </c>
      <c r="KNR12076" s="18" t="s">
        <v>648</v>
      </c>
      <c r="KNS12076" s="18" t="s">
        <v>648</v>
      </c>
      <c r="KNT12076" s="18" t="s">
        <v>648</v>
      </c>
      <c r="KNU12076" s="18" t="s">
        <v>648</v>
      </c>
      <c r="KNV12076" s="18" t="s">
        <v>648</v>
      </c>
      <c r="KNW12076" s="18" t="s">
        <v>648</v>
      </c>
      <c r="KNX12076" s="18" t="s">
        <v>648</v>
      </c>
      <c r="KNY12076" s="18" t="s">
        <v>648</v>
      </c>
      <c r="KNZ12076" s="18" t="s">
        <v>648</v>
      </c>
      <c r="KOA12076" s="18" t="s">
        <v>648</v>
      </c>
      <c r="KOB12076" s="18" t="s">
        <v>648</v>
      </c>
      <c r="KOC12076" s="18" t="s">
        <v>648</v>
      </c>
      <c r="KOD12076" s="18" t="s">
        <v>648</v>
      </c>
      <c r="KOE12076" s="18" t="s">
        <v>648</v>
      </c>
      <c r="KOF12076" s="18" t="s">
        <v>648</v>
      </c>
      <c r="KOG12076" s="18" t="s">
        <v>648</v>
      </c>
      <c r="KOH12076" s="18" t="s">
        <v>648</v>
      </c>
      <c r="KOI12076" s="18" t="s">
        <v>648</v>
      </c>
      <c r="KOJ12076" s="18" t="s">
        <v>648</v>
      </c>
      <c r="KOK12076" s="18" t="s">
        <v>648</v>
      </c>
      <c r="KOL12076" s="18" t="s">
        <v>648</v>
      </c>
      <c r="KOM12076" s="18" t="s">
        <v>648</v>
      </c>
      <c r="KON12076" s="18" t="s">
        <v>648</v>
      </c>
      <c r="KOO12076" s="18" t="s">
        <v>648</v>
      </c>
      <c r="KOP12076" s="18" t="s">
        <v>648</v>
      </c>
      <c r="KOQ12076" s="18" t="s">
        <v>648</v>
      </c>
      <c r="KOR12076" s="18" t="s">
        <v>648</v>
      </c>
      <c r="KOS12076" s="18" t="s">
        <v>648</v>
      </c>
      <c r="KOT12076" s="18" t="s">
        <v>648</v>
      </c>
      <c r="KOU12076" s="18" t="s">
        <v>648</v>
      </c>
      <c r="KOV12076" s="18" t="s">
        <v>648</v>
      </c>
      <c r="KOW12076" s="18" t="s">
        <v>648</v>
      </c>
      <c r="KOX12076" s="18" t="s">
        <v>648</v>
      </c>
      <c r="KOY12076" s="18" t="s">
        <v>648</v>
      </c>
      <c r="KOZ12076" s="18" t="s">
        <v>648</v>
      </c>
      <c r="KPA12076" s="18" t="s">
        <v>648</v>
      </c>
      <c r="KPB12076" s="18" t="s">
        <v>648</v>
      </c>
      <c r="KPC12076" s="18" t="s">
        <v>648</v>
      </c>
      <c r="KPD12076" s="18" t="s">
        <v>648</v>
      </c>
      <c r="KPE12076" s="18" t="s">
        <v>648</v>
      </c>
      <c r="KPF12076" s="18" t="s">
        <v>648</v>
      </c>
      <c r="KPG12076" s="18" t="s">
        <v>648</v>
      </c>
      <c r="KPH12076" s="18" t="s">
        <v>648</v>
      </c>
      <c r="KPI12076" s="18" t="s">
        <v>648</v>
      </c>
      <c r="KPJ12076" s="18" t="s">
        <v>648</v>
      </c>
      <c r="KPK12076" s="18" t="s">
        <v>648</v>
      </c>
      <c r="KPL12076" s="18" t="s">
        <v>648</v>
      </c>
      <c r="KPM12076" s="18" t="s">
        <v>648</v>
      </c>
      <c r="KPN12076" s="18" t="s">
        <v>648</v>
      </c>
      <c r="KPO12076" s="18" t="s">
        <v>648</v>
      </c>
      <c r="KPP12076" s="18" t="s">
        <v>648</v>
      </c>
      <c r="KPQ12076" s="18" t="s">
        <v>648</v>
      </c>
      <c r="KPR12076" s="18" t="s">
        <v>648</v>
      </c>
      <c r="KPS12076" s="18" t="s">
        <v>648</v>
      </c>
      <c r="KPT12076" s="18" t="s">
        <v>648</v>
      </c>
      <c r="KPU12076" s="18" t="s">
        <v>648</v>
      </c>
      <c r="KPV12076" s="18" t="s">
        <v>648</v>
      </c>
      <c r="KPW12076" s="18" t="s">
        <v>648</v>
      </c>
      <c r="KPX12076" s="18" t="s">
        <v>648</v>
      </c>
      <c r="KPY12076" s="18" t="s">
        <v>648</v>
      </c>
      <c r="KPZ12076" s="18" t="s">
        <v>648</v>
      </c>
      <c r="KQA12076" s="18" t="s">
        <v>648</v>
      </c>
      <c r="KQB12076" s="18" t="s">
        <v>648</v>
      </c>
      <c r="KQC12076" s="18" t="s">
        <v>648</v>
      </c>
      <c r="KQD12076" s="18" t="s">
        <v>648</v>
      </c>
      <c r="KQE12076" s="18" t="s">
        <v>648</v>
      </c>
      <c r="KQF12076" s="18" t="s">
        <v>648</v>
      </c>
      <c r="KQG12076" s="18" t="s">
        <v>648</v>
      </c>
      <c r="KQH12076" s="18" t="s">
        <v>648</v>
      </c>
      <c r="KQI12076" s="18" t="s">
        <v>648</v>
      </c>
      <c r="KQJ12076" s="18" t="s">
        <v>648</v>
      </c>
      <c r="KQK12076" s="18" t="s">
        <v>648</v>
      </c>
      <c r="KQL12076" s="18" t="s">
        <v>648</v>
      </c>
      <c r="KQM12076" s="18" t="s">
        <v>648</v>
      </c>
      <c r="KQN12076" s="18" t="s">
        <v>648</v>
      </c>
      <c r="KQO12076" s="18" t="s">
        <v>648</v>
      </c>
      <c r="KQP12076" s="18" t="s">
        <v>648</v>
      </c>
      <c r="KQQ12076" s="18" t="s">
        <v>648</v>
      </c>
      <c r="KQR12076" s="18" t="s">
        <v>648</v>
      </c>
      <c r="KQS12076" s="18" t="s">
        <v>648</v>
      </c>
      <c r="KQT12076" s="18" t="s">
        <v>648</v>
      </c>
      <c r="KQU12076" s="18" t="s">
        <v>648</v>
      </c>
      <c r="KQV12076" s="18" t="s">
        <v>648</v>
      </c>
      <c r="KQW12076" s="18" t="s">
        <v>648</v>
      </c>
      <c r="KQX12076" s="18" t="s">
        <v>648</v>
      </c>
      <c r="KQY12076" s="18" t="s">
        <v>648</v>
      </c>
      <c r="KQZ12076" s="18" t="s">
        <v>648</v>
      </c>
      <c r="KRA12076" s="18" t="s">
        <v>648</v>
      </c>
      <c r="KRB12076" s="18" t="s">
        <v>648</v>
      </c>
      <c r="KRC12076" s="18" t="s">
        <v>648</v>
      </c>
      <c r="KRD12076" s="18" t="s">
        <v>648</v>
      </c>
      <c r="KRE12076" s="18" t="s">
        <v>648</v>
      </c>
      <c r="KRF12076" s="18" t="s">
        <v>648</v>
      </c>
      <c r="KRG12076" s="18" t="s">
        <v>648</v>
      </c>
      <c r="KRH12076" s="18" t="s">
        <v>648</v>
      </c>
      <c r="KRI12076" s="18" t="s">
        <v>648</v>
      </c>
      <c r="KRJ12076" s="18" t="s">
        <v>648</v>
      </c>
      <c r="KRK12076" s="18" t="s">
        <v>648</v>
      </c>
      <c r="KRL12076" s="18" t="s">
        <v>648</v>
      </c>
      <c r="KRM12076" s="18" t="s">
        <v>648</v>
      </c>
      <c r="KRN12076" s="18" t="s">
        <v>648</v>
      </c>
      <c r="KRO12076" s="18" t="s">
        <v>648</v>
      </c>
      <c r="KRP12076" s="18" t="s">
        <v>648</v>
      </c>
      <c r="KRQ12076" s="18" t="s">
        <v>648</v>
      </c>
      <c r="KRR12076" s="18" t="s">
        <v>648</v>
      </c>
      <c r="KRS12076" s="18" t="s">
        <v>648</v>
      </c>
      <c r="KRT12076" s="18" t="s">
        <v>648</v>
      </c>
      <c r="KRU12076" s="18" t="s">
        <v>648</v>
      </c>
      <c r="KRV12076" s="18" t="s">
        <v>648</v>
      </c>
      <c r="KRW12076" s="18" t="s">
        <v>648</v>
      </c>
      <c r="KRX12076" s="18" t="s">
        <v>648</v>
      </c>
      <c r="KRY12076" s="18" t="s">
        <v>648</v>
      </c>
      <c r="KRZ12076" s="18" t="s">
        <v>648</v>
      </c>
      <c r="KSA12076" s="18" t="s">
        <v>648</v>
      </c>
      <c r="KSB12076" s="18" t="s">
        <v>648</v>
      </c>
      <c r="KSC12076" s="18" t="s">
        <v>648</v>
      </c>
      <c r="KSD12076" s="18" t="s">
        <v>648</v>
      </c>
      <c r="KSE12076" s="18" t="s">
        <v>648</v>
      </c>
      <c r="KSF12076" s="18" t="s">
        <v>648</v>
      </c>
      <c r="KSG12076" s="18" t="s">
        <v>648</v>
      </c>
      <c r="KSH12076" s="18" t="s">
        <v>648</v>
      </c>
      <c r="KSI12076" s="18" t="s">
        <v>648</v>
      </c>
      <c r="KSJ12076" s="18" t="s">
        <v>648</v>
      </c>
      <c r="KSK12076" s="18" t="s">
        <v>648</v>
      </c>
      <c r="KSL12076" s="18" t="s">
        <v>648</v>
      </c>
      <c r="KSM12076" s="18" t="s">
        <v>648</v>
      </c>
      <c r="KSN12076" s="18" t="s">
        <v>648</v>
      </c>
      <c r="KSO12076" s="18" t="s">
        <v>648</v>
      </c>
      <c r="KSP12076" s="18" t="s">
        <v>648</v>
      </c>
      <c r="KSQ12076" s="18" t="s">
        <v>648</v>
      </c>
      <c r="KSR12076" s="18" t="s">
        <v>648</v>
      </c>
      <c r="KSS12076" s="18" t="s">
        <v>648</v>
      </c>
      <c r="KST12076" s="18" t="s">
        <v>648</v>
      </c>
      <c r="KSU12076" s="18" t="s">
        <v>648</v>
      </c>
      <c r="KSV12076" s="18" t="s">
        <v>648</v>
      </c>
      <c r="KSW12076" s="18" t="s">
        <v>648</v>
      </c>
      <c r="KSX12076" s="18" t="s">
        <v>648</v>
      </c>
      <c r="KSY12076" s="18" t="s">
        <v>648</v>
      </c>
      <c r="KSZ12076" s="18" t="s">
        <v>648</v>
      </c>
      <c r="KTA12076" s="18" t="s">
        <v>648</v>
      </c>
      <c r="KTB12076" s="18" t="s">
        <v>648</v>
      </c>
      <c r="KTC12076" s="18" t="s">
        <v>648</v>
      </c>
      <c r="KTD12076" s="18" t="s">
        <v>648</v>
      </c>
      <c r="KTE12076" s="18" t="s">
        <v>648</v>
      </c>
      <c r="KTF12076" s="18" t="s">
        <v>648</v>
      </c>
      <c r="KTG12076" s="18" t="s">
        <v>648</v>
      </c>
      <c r="KTH12076" s="18" t="s">
        <v>648</v>
      </c>
      <c r="KTI12076" s="18" t="s">
        <v>648</v>
      </c>
      <c r="KTJ12076" s="18" t="s">
        <v>648</v>
      </c>
      <c r="KTK12076" s="18" t="s">
        <v>648</v>
      </c>
      <c r="KTL12076" s="18" t="s">
        <v>648</v>
      </c>
      <c r="KTM12076" s="18" t="s">
        <v>648</v>
      </c>
      <c r="KTN12076" s="18" t="s">
        <v>648</v>
      </c>
      <c r="KTO12076" s="18" t="s">
        <v>648</v>
      </c>
      <c r="KTP12076" s="18" t="s">
        <v>648</v>
      </c>
      <c r="KTQ12076" s="18" t="s">
        <v>648</v>
      </c>
      <c r="KTR12076" s="18" t="s">
        <v>648</v>
      </c>
      <c r="KTS12076" s="18" t="s">
        <v>648</v>
      </c>
      <c r="KTT12076" s="18" t="s">
        <v>648</v>
      </c>
      <c r="KTU12076" s="18" t="s">
        <v>648</v>
      </c>
      <c r="KTV12076" s="18" t="s">
        <v>648</v>
      </c>
      <c r="KTW12076" s="18" t="s">
        <v>648</v>
      </c>
      <c r="KTX12076" s="18" t="s">
        <v>648</v>
      </c>
      <c r="KTY12076" s="18" t="s">
        <v>648</v>
      </c>
      <c r="KTZ12076" s="18" t="s">
        <v>648</v>
      </c>
      <c r="KUA12076" s="18" t="s">
        <v>648</v>
      </c>
      <c r="KUB12076" s="18" t="s">
        <v>648</v>
      </c>
      <c r="KUC12076" s="18" t="s">
        <v>648</v>
      </c>
      <c r="KUD12076" s="18" t="s">
        <v>648</v>
      </c>
      <c r="KUE12076" s="18" t="s">
        <v>648</v>
      </c>
      <c r="KUF12076" s="18" t="s">
        <v>648</v>
      </c>
      <c r="KUG12076" s="18" t="s">
        <v>648</v>
      </c>
      <c r="KUH12076" s="18" t="s">
        <v>648</v>
      </c>
      <c r="KUI12076" s="18" t="s">
        <v>648</v>
      </c>
      <c r="KUJ12076" s="18" t="s">
        <v>648</v>
      </c>
      <c r="KUK12076" s="18" t="s">
        <v>648</v>
      </c>
      <c r="KUL12076" s="18" t="s">
        <v>648</v>
      </c>
      <c r="KUM12076" s="18" t="s">
        <v>648</v>
      </c>
      <c r="KUN12076" s="18" t="s">
        <v>648</v>
      </c>
      <c r="KUO12076" s="18" t="s">
        <v>648</v>
      </c>
      <c r="KUP12076" s="18" t="s">
        <v>648</v>
      </c>
      <c r="KUQ12076" s="18" t="s">
        <v>648</v>
      </c>
      <c r="KUR12076" s="18" t="s">
        <v>648</v>
      </c>
      <c r="KUS12076" s="18" t="s">
        <v>648</v>
      </c>
      <c r="KUT12076" s="18" t="s">
        <v>648</v>
      </c>
      <c r="KUU12076" s="18" t="s">
        <v>648</v>
      </c>
      <c r="KUV12076" s="18" t="s">
        <v>648</v>
      </c>
      <c r="KUW12076" s="18" t="s">
        <v>648</v>
      </c>
      <c r="KUX12076" s="18" t="s">
        <v>648</v>
      </c>
      <c r="KUY12076" s="18" t="s">
        <v>648</v>
      </c>
      <c r="KUZ12076" s="18" t="s">
        <v>648</v>
      </c>
      <c r="KVA12076" s="18" t="s">
        <v>648</v>
      </c>
      <c r="KVB12076" s="18" t="s">
        <v>648</v>
      </c>
      <c r="KVC12076" s="18" t="s">
        <v>648</v>
      </c>
      <c r="KVD12076" s="18" t="s">
        <v>648</v>
      </c>
      <c r="KVE12076" s="18" t="s">
        <v>648</v>
      </c>
      <c r="KVF12076" s="18" t="s">
        <v>648</v>
      </c>
      <c r="KVG12076" s="18" t="s">
        <v>648</v>
      </c>
      <c r="KVH12076" s="18" t="s">
        <v>648</v>
      </c>
      <c r="KVI12076" s="18" t="s">
        <v>648</v>
      </c>
      <c r="KVJ12076" s="18" t="s">
        <v>648</v>
      </c>
      <c r="KVK12076" s="18" t="s">
        <v>648</v>
      </c>
      <c r="KVL12076" s="18" t="s">
        <v>648</v>
      </c>
      <c r="KVM12076" s="18" t="s">
        <v>648</v>
      </c>
      <c r="KVN12076" s="18" t="s">
        <v>648</v>
      </c>
      <c r="KVO12076" s="18" t="s">
        <v>648</v>
      </c>
      <c r="KVP12076" s="18" t="s">
        <v>648</v>
      </c>
      <c r="KVQ12076" s="18" t="s">
        <v>648</v>
      </c>
      <c r="KVR12076" s="18" t="s">
        <v>648</v>
      </c>
      <c r="KVS12076" s="18" t="s">
        <v>648</v>
      </c>
      <c r="KVT12076" s="18" t="s">
        <v>648</v>
      </c>
      <c r="KVU12076" s="18" t="s">
        <v>648</v>
      </c>
      <c r="KVV12076" s="18" t="s">
        <v>648</v>
      </c>
      <c r="KVW12076" s="18" t="s">
        <v>648</v>
      </c>
      <c r="KVX12076" s="18" t="s">
        <v>648</v>
      </c>
      <c r="KVY12076" s="18" t="s">
        <v>648</v>
      </c>
      <c r="KVZ12076" s="18" t="s">
        <v>648</v>
      </c>
      <c r="KWA12076" s="18" t="s">
        <v>648</v>
      </c>
      <c r="KWB12076" s="18" t="s">
        <v>648</v>
      </c>
      <c r="KWC12076" s="18" t="s">
        <v>648</v>
      </c>
      <c r="KWD12076" s="18" t="s">
        <v>648</v>
      </c>
      <c r="KWE12076" s="18" t="s">
        <v>648</v>
      </c>
      <c r="KWF12076" s="18" t="s">
        <v>648</v>
      </c>
      <c r="KWG12076" s="18" t="s">
        <v>648</v>
      </c>
      <c r="KWH12076" s="18" t="s">
        <v>648</v>
      </c>
      <c r="KWI12076" s="18" t="s">
        <v>648</v>
      </c>
      <c r="KWJ12076" s="18" t="s">
        <v>648</v>
      </c>
      <c r="KWK12076" s="18" t="s">
        <v>648</v>
      </c>
      <c r="KWL12076" s="18" t="s">
        <v>648</v>
      </c>
      <c r="KWM12076" s="18" t="s">
        <v>648</v>
      </c>
      <c r="KWN12076" s="18" t="s">
        <v>648</v>
      </c>
      <c r="KWO12076" s="18" t="s">
        <v>648</v>
      </c>
      <c r="KWP12076" s="18" t="s">
        <v>648</v>
      </c>
      <c r="KWQ12076" s="18" t="s">
        <v>648</v>
      </c>
      <c r="KWR12076" s="18" t="s">
        <v>648</v>
      </c>
      <c r="KWS12076" s="18" t="s">
        <v>648</v>
      </c>
      <c r="KWT12076" s="18" t="s">
        <v>648</v>
      </c>
      <c r="KWU12076" s="18" t="s">
        <v>648</v>
      </c>
      <c r="KWV12076" s="18" t="s">
        <v>648</v>
      </c>
      <c r="KWW12076" s="18" t="s">
        <v>648</v>
      </c>
      <c r="KWX12076" s="18" t="s">
        <v>648</v>
      </c>
      <c r="KWY12076" s="18" t="s">
        <v>648</v>
      </c>
      <c r="KWZ12076" s="18" t="s">
        <v>648</v>
      </c>
      <c r="KXA12076" s="18" t="s">
        <v>648</v>
      </c>
      <c r="KXB12076" s="18" t="s">
        <v>648</v>
      </c>
      <c r="KXC12076" s="18" t="s">
        <v>648</v>
      </c>
      <c r="KXD12076" s="18" t="s">
        <v>648</v>
      </c>
      <c r="KXE12076" s="18" t="s">
        <v>648</v>
      </c>
      <c r="KXF12076" s="18" t="s">
        <v>648</v>
      </c>
      <c r="KXG12076" s="18" t="s">
        <v>648</v>
      </c>
      <c r="KXH12076" s="18" t="s">
        <v>648</v>
      </c>
      <c r="KXI12076" s="18" t="s">
        <v>648</v>
      </c>
      <c r="KXJ12076" s="18" t="s">
        <v>648</v>
      </c>
      <c r="KXK12076" s="18" t="s">
        <v>648</v>
      </c>
      <c r="KXL12076" s="18" t="s">
        <v>648</v>
      </c>
      <c r="KXM12076" s="18" t="s">
        <v>648</v>
      </c>
      <c r="KXN12076" s="18" t="s">
        <v>648</v>
      </c>
      <c r="KXO12076" s="18" t="s">
        <v>648</v>
      </c>
      <c r="KXP12076" s="18" t="s">
        <v>648</v>
      </c>
      <c r="KXQ12076" s="18" t="s">
        <v>648</v>
      </c>
      <c r="KXR12076" s="18" t="s">
        <v>648</v>
      </c>
      <c r="KXS12076" s="18" t="s">
        <v>648</v>
      </c>
      <c r="KXT12076" s="18" t="s">
        <v>648</v>
      </c>
      <c r="KXU12076" s="18" t="s">
        <v>648</v>
      </c>
      <c r="KXV12076" s="18" t="s">
        <v>648</v>
      </c>
      <c r="KXW12076" s="18" t="s">
        <v>648</v>
      </c>
      <c r="KXX12076" s="18" t="s">
        <v>648</v>
      </c>
      <c r="KXY12076" s="18" t="s">
        <v>648</v>
      </c>
      <c r="KXZ12076" s="18" t="s">
        <v>648</v>
      </c>
      <c r="KYA12076" s="18" t="s">
        <v>648</v>
      </c>
      <c r="KYB12076" s="18" t="s">
        <v>648</v>
      </c>
      <c r="KYC12076" s="18" t="s">
        <v>648</v>
      </c>
      <c r="KYD12076" s="18" t="s">
        <v>648</v>
      </c>
      <c r="KYE12076" s="18" t="s">
        <v>648</v>
      </c>
      <c r="KYF12076" s="18" t="s">
        <v>648</v>
      </c>
      <c r="KYG12076" s="18" t="s">
        <v>648</v>
      </c>
      <c r="KYH12076" s="18" t="s">
        <v>648</v>
      </c>
      <c r="KYI12076" s="18" t="s">
        <v>648</v>
      </c>
      <c r="KYJ12076" s="18" t="s">
        <v>648</v>
      </c>
      <c r="KYK12076" s="18" t="s">
        <v>648</v>
      </c>
      <c r="KYL12076" s="18" t="s">
        <v>648</v>
      </c>
      <c r="KYM12076" s="18" t="s">
        <v>648</v>
      </c>
      <c r="KYN12076" s="18" t="s">
        <v>648</v>
      </c>
      <c r="KYO12076" s="18" t="s">
        <v>648</v>
      </c>
      <c r="KYP12076" s="18" t="s">
        <v>648</v>
      </c>
      <c r="KYQ12076" s="18" t="s">
        <v>648</v>
      </c>
      <c r="KYR12076" s="18" t="s">
        <v>648</v>
      </c>
      <c r="KYS12076" s="18" t="s">
        <v>648</v>
      </c>
      <c r="KYT12076" s="18" t="s">
        <v>648</v>
      </c>
      <c r="KYU12076" s="18" t="s">
        <v>648</v>
      </c>
      <c r="KYV12076" s="18" t="s">
        <v>648</v>
      </c>
      <c r="KYW12076" s="18" t="s">
        <v>648</v>
      </c>
      <c r="KYX12076" s="18" t="s">
        <v>648</v>
      </c>
      <c r="KYY12076" s="18" t="s">
        <v>648</v>
      </c>
      <c r="KYZ12076" s="18" t="s">
        <v>648</v>
      </c>
      <c r="KZA12076" s="18" t="s">
        <v>648</v>
      </c>
      <c r="KZB12076" s="18" t="s">
        <v>648</v>
      </c>
      <c r="KZC12076" s="18" t="s">
        <v>648</v>
      </c>
      <c r="KZD12076" s="18" t="s">
        <v>648</v>
      </c>
      <c r="KZE12076" s="18" t="s">
        <v>648</v>
      </c>
      <c r="KZF12076" s="18" t="s">
        <v>648</v>
      </c>
      <c r="KZG12076" s="18" t="s">
        <v>648</v>
      </c>
      <c r="KZH12076" s="18" t="s">
        <v>648</v>
      </c>
      <c r="KZI12076" s="18" t="s">
        <v>648</v>
      </c>
      <c r="KZJ12076" s="18" t="s">
        <v>648</v>
      </c>
      <c r="KZK12076" s="18" t="s">
        <v>648</v>
      </c>
      <c r="KZL12076" s="18" t="s">
        <v>648</v>
      </c>
      <c r="KZM12076" s="18" t="s">
        <v>648</v>
      </c>
      <c r="KZN12076" s="18" t="s">
        <v>648</v>
      </c>
      <c r="KZO12076" s="18" t="s">
        <v>648</v>
      </c>
      <c r="KZP12076" s="18" t="s">
        <v>648</v>
      </c>
      <c r="KZQ12076" s="18" t="s">
        <v>648</v>
      </c>
      <c r="KZR12076" s="18" t="s">
        <v>648</v>
      </c>
      <c r="KZS12076" s="18" t="s">
        <v>648</v>
      </c>
      <c r="KZT12076" s="18" t="s">
        <v>648</v>
      </c>
      <c r="KZU12076" s="18" t="s">
        <v>648</v>
      </c>
      <c r="KZV12076" s="18" t="s">
        <v>648</v>
      </c>
      <c r="KZW12076" s="18" t="s">
        <v>648</v>
      </c>
      <c r="KZX12076" s="18" t="s">
        <v>648</v>
      </c>
      <c r="KZY12076" s="18" t="s">
        <v>648</v>
      </c>
      <c r="KZZ12076" s="18" t="s">
        <v>648</v>
      </c>
      <c r="LAA12076" s="18" t="s">
        <v>648</v>
      </c>
      <c r="LAB12076" s="18" t="s">
        <v>648</v>
      </c>
      <c r="LAC12076" s="18" t="s">
        <v>648</v>
      </c>
      <c r="LAD12076" s="18" t="s">
        <v>648</v>
      </c>
      <c r="LAE12076" s="18" t="s">
        <v>648</v>
      </c>
      <c r="LAF12076" s="18" t="s">
        <v>648</v>
      </c>
      <c r="LAG12076" s="18" t="s">
        <v>648</v>
      </c>
      <c r="LAH12076" s="18" t="s">
        <v>648</v>
      </c>
      <c r="LAI12076" s="18" t="s">
        <v>648</v>
      </c>
      <c r="LAJ12076" s="18" t="s">
        <v>648</v>
      </c>
      <c r="LAK12076" s="18" t="s">
        <v>648</v>
      </c>
      <c r="LAL12076" s="18" t="s">
        <v>648</v>
      </c>
      <c r="LAM12076" s="18" t="s">
        <v>648</v>
      </c>
      <c r="LAN12076" s="18" t="s">
        <v>648</v>
      </c>
      <c r="LAO12076" s="18" t="s">
        <v>648</v>
      </c>
      <c r="LAP12076" s="18" t="s">
        <v>648</v>
      </c>
      <c r="LAQ12076" s="18" t="s">
        <v>648</v>
      </c>
      <c r="LAR12076" s="18" t="s">
        <v>648</v>
      </c>
      <c r="LAS12076" s="18" t="s">
        <v>648</v>
      </c>
      <c r="LAT12076" s="18" t="s">
        <v>648</v>
      </c>
      <c r="LAU12076" s="18" t="s">
        <v>648</v>
      </c>
      <c r="LAV12076" s="18" t="s">
        <v>648</v>
      </c>
      <c r="LAW12076" s="18" t="s">
        <v>648</v>
      </c>
      <c r="LAX12076" s="18" t="s">
        <v>648</v>
      </c>
      <c r="LAY12076" s="18" t="s">
        <v>648</v>
      </c>
      <c r="LAZ12076" s="18" t="s">
        <v>648</v>
      </c>
      <c r="LBA12076" s="18" t="s">
        <v>648</v>
      </c>
      <c r="LBB12076" s="18" t="s">
        <v>648</v>
      </c>
      <c r="LBC12076" s="18" t="s">
        <v>648</v>
      </c>
      <c r="LBD12076" s="18" t="s">
        <v>648</v>
      </c>
      <c r="LBE12076" s="18" t="s">
        <v>648</v>
      </c>
      <c r="LBF12076" s="18" t="s">
        <v>648</v>
      </c>
      <c r="LBG12076" s="18" t="s">
        <v>648</v>
      </c>
      <c r="LBH12076" s="18" t="s">
        <v>648</v>
      </c>
      <c r="LBI12076" s="18" t="s">
        <v>648</v>
      </c>
      <c r="LBJ12076" s="18" t="s">
        <v>648</v>
      </c>
      <c r="LBK12076" s="18" t="s">
        <v>648</v>
      </c>
      <c r="LBL12076" s="18" t="s">
        <v>648</v>
      </c>
      <c r="LBM12076" s="18" t="s">
        <v>648</v>
      </c>
      <c r="LBN12076" s="18" t="s">
        <v>648</v>
      </c>
      <c r="LBO12076" s="18" t="s">
        <v>648</v>
      </c>
      <c r="LBP12076" s="18" t="s">
        <v>648</v>
      </c>
      <c r="LBQ12076" s="18" t="s">
        <v>648</v>
      </c>
      <c r="LBR12076" s="18" t="s">
        <v>648</v>
      </c>
      <c r="LBS12076" s="18" t="s">
        <v>648</v>
      </c>
      <c r="LBT12076" s="18" t="s">
        <v>648</v>
      </c>
      <c r="LBU12076" s="18" t="s">
        <v>648</v>
      </c>
      <c r="LBV12076" s="18" t="s">
        <v>648</v>
      </c>
      <c r="LBW12076" s="18" t="s">
        <v>648</v>
      </c>
      <c r="LBX12076" s="18" t="s">
        <v>648</v>
      </c>
      <c r="LBY12076" s="18" t="s">
        <v>648</v>
      </c>
      <c r="LBZ12076" s="18" t="s">
        <v>648</v>
      </c>
      <c r="LCA12076" s="18" t="s">
        <v>648</v>
      </c>
      <c r="LCB12076" s="18" t="s">
        <v>648</v>
      </c>
      <c r="LCC12076" s="18" t="s">
        <v>648</v>
      </c>
      <c r="LCD12076" s="18" t="s">
        <v>648</v>
      </c>
      <c r="LCE12076" s="18" t="s">
        <v>648</v>
      </c>
      <c r="LCF12076" s="18" t="s">
        <v>648</v>
      </c>
      <c r="LCG12076" s="18" t="s">
        <v>648</v>
      </c>
      <c r="LCH12076" s="18" t="s">
        <v>648</v>
      </c>
      <c r="LCI12076" s="18" t="s">
        <v>648</v>
      </c>
      <c r="LCJ12076" s="18" t="s">
        <v>648</v>
      </c>
      <c r="LCK12076" s="18" t="s">
        <v>648</v>
      </c>
      <c r="LCL12076" s="18" t="s">
        <v>648</v>
      </c>
      <c r="LCM12076" s="18" t="s">
        <v>648</v>
      </c>
      <c r="LCN12076" s="18" t="s">
        <v>648</v>
      </c>
      <c r="LCO12076" s="18" t="s">
        <v>648</v>
      </c>
      <c r="LCP12076" s="18" t="s">
        <v>648</v>
      </c>
      <c r="LCQ12076" s="18" t="s">
        <v>648</v>
      </c>
      <c r="LCR12076" s="18" t="s">
        <v>648</v>
      </c>
      <c r="LCS12076" s="18" t="s">
        <v>648</v>
      </c>
      <c r="LCT12076" s="18" t="s">
        <v>648</v>
      </c>
      <c r="LCU12076" s="18" t="s">
        <v>648</v>
      </c>
      <c r="LCV12076" s="18" t="s">
        <v>648</v>
      </c>
      <c r="LCW12076" s="18" t="s">
        <v>648</v>
      </c>
      <c r="LCX12076" s="18" t="s">
        <v>648</v>
      </c>
      <c r="LCY12076" s="18" t="s">
        <v>648</v>
      </c>
      <c r="LCZ12076" s="18" t="s">
        <v>648</v>
      </c>
      <c r="LDA12076" s="18" t="s">
        <v>648</v>
      </c>
      <c r="LDB12076" s="18" t="s">
        <v>648</v>
      </c>
      <c r="LDC12076" s="18" t="s">
        <v>648</v>
      </c>
      <c r="LDD12076" s="18" t="s">
        <v>648</v>
      </c>
      <c r="LDE12076" s="18" t="s">
        <v>648</v>
      </c>
      <c r="LDF12076" s="18" t="s">
        <v>648</v>
      </c>
      <c r="LDG12076" s="18" t="s">
        <v>648</v>
      </c>
      <c r="LDH12076" s="18" t="s">
        <v>648</v>
      </c>
      <c r="LDI12076" s="18" t="s">
        <v>648</v>
      </c>
      <c r="LDJ12076" s="18" t="s">
        <v>648</v>
      </c>
      <c r="LDK12076" s="18" t="s">
        <v>648</v>
      </c>
      <c r="LDL12076" s="18" t="s">
        <v>648</v>
      </c>
      <c r="LDM12076" s="18" t="s">
        <v>648</v>
      </c>
      <c r="LDN12076" s="18" t="s">
        <v>648</v>
      </c>
      <c r="LDO12076" s="18" t="s">
        <v>648</v>
      </c>
      <c r="LDP12076" s="18" t="s">
        <v>648</v>
      </c>
      <c r="LDQ12076" s="18" t="s">
        <v>648</v>
      </c>
      <c r="LDR12076" s="18" t="s">
        <v>648</v>
      </c>
      <c r="LDS12076" s="18" t="s">
        <v>648</v>
      </c>
      <c r="LDT12076" s="18" t="s">
        <v>648</v>
      </c>
      <c r="LDU12076" s="18" t="s">
        <v>648</v>
      </c>
      <c r="LDV12076" s="18" t="s">
        <v>648</v>
      </c>
      <c r="LDW12076" s="18" t="s">
        <v>648</v>
      </c>
      <c r="LDX12076" s="18" t="s">
        <v>648</v>
      </c>
      <c r="LDY12076" s="18" t="s">
        <v>648</v>
      </c>
      <c r="LDZ12076" s="18" t="s">
        <v>648</v>
      </c>
      <c r="LEA12076" s="18" t="s">
        <v>648</v>
      </c>
      <c r="LEB12076" s="18" t="s">
        <v>648</v>
      </c>
      <c r="LEC12076" s="18" t="s">
        <v>648</v>
      </c>
      <c r="LED12076" s="18" t="s">
        <v>648</v>
      </c>
      <c r="LEE12076" s="18" t="s">
        <v>648</v>
      </c>
      <c r="LEF12076" s="18" t="s">
        <v>648</v>
      </c>
      <c r="LEG12076" s="18" t="s">
        <v>648</v>
      </c>
      <c r="LEH12076" s="18" t="s">
        <v>648</v>
      </c>
      <c r="LEI12076" s="18" t="s">
        <v>648</v>
      </c>
      <c r="LEJ12076" s="18" t="s">
        <v>648</v>
      </c>
      <c r="LEK12076" s="18" t="s">
        <v>648</v>
      </c>
      <c r="LEL12076" s="18" t="s">
        <v>648</v>
      </c>
      <c r="LEM12076" s="18" t="s">
        <v>648</v>
      </c>
      <c r="LEN12076" s="18" t="s">
        <v>648</v>
      </c>
      <c r="LEO12076" s="18" t="s">
        <v>648</v>
      </c>
      <c r="LEP12076" s="18" t="s">
        <v>648</v>
      </c>
      <c r="LEQ12076" s="18" t="s">
        <v>648</v>
      </c>
      <c r="LER12076" s="18" t="s">
        <v>648</v>
      </c>
      <c r="LES12076" s="18" t="s">
        <v>648</v>
      </c>
      <c r="LET12076" s="18" t="s">
        <v>648</v>
      </c>
      <c r="LEU12076" s="18" t="s">
        <v>648</v>
      </c>
      <c r="LEV12076" s="18" t="s">
        <v>648</v>
      </c>
      <c r="LEW12076" s="18" t="s">
        <v>648</v>
      </c>
      <c r="LEX12076" s="18" t="s">
        <v>648</v>
      </c>
      <c r="LEY12076" s="18" t="s">
        <v>648</v>
      </c>
      <c r="LEZ12076" s="18" t="s">
        <v>648</v>
      </c>
      <c r="LFA12076" s="18" t="s">
        <v>648</v>
      </c>
      <c r="LFB12076" s="18" t="s">
        <v>648</v>
      </c>
      <c r="LFC12076" s="18" t="s">
        <v>648</v>
      </c>
      <c r="LFD12076" s="18" t="s">
        <v>648</v>
      </c>
      <c r="LFE12076" s="18" t="s">
        <v>648</v>
      </c>
      <c r="LFF12076" s="18" t="s">
        <v>648</v>
      </c>
      <c r="LFG12076" s="18" t="s">
        <v>648</v>
      </c>
      <c r="LFH12076" s="18" t="s">
        <v>648</v>
      </c>
      <c r="LFI12076" s="18" t="s">
        <v>648</v>
      </c>
      <c r="LFJ12076" s="18" t="s">
        <v>648</v>
      </c>
      <c r="LFK12076" s="18" t="s">
        <v>648</v>
      </c>
      <c r="LFL12076" s="18" t="s">
        <v>648</v>
      </c>
      <c r="LFM12076" s="18" t="s">
        <v>648</v>
      </c>
      <c r="LFN12076" s="18" t="s">
        <v>648</v>
      </c>
      <c r="LFO12076" s="18" t="s">
        <v>648</v>
      </c>
      <c r="LFP12076" s="18" t="s">
        <v>648</v>
      </c>
      <c r="LFQ12076" s="18" t="s">
        <v>648</v>
      </c>
      <c r="LFR12076" s="18" t="s">
        <v>648</v>
      </c>
      <c r="LFS12076" s="18" t="s">
        <v>648</v>
      </c>
      <c r="LFT12076" s="18" t="s">
        <v>648</v>
      </c>
      <c r="LFU12076" s="18" t="s">
        <v>648</v>
      </c>
      <c r="LFV12076" s="18" t="s">
        <v>648</v>
      </c>
      <c r="LFW12076" s="18" t="s">
        <v>648</v>
      </c>
      <c r="LFX12076" s="18" t="s">
        <v>648</v>
      </c>
      <c r="LFY12076" s="18" t="s">
        <v>648</v>
      </c>
      <c r="LFZ12076" s="18" t="s">
        <v>648</v>
      </c>
      <c r="LGA12076" s="18" t="s">
        <v>648</v>
      </c>
      <c r="LGB12076" s="18" t="s">
        <v>648</v>
      </c>
      <c r="LGC12076" s="18" t="s">
        <v>648</v>
      </c>
      <c r="LGD12076" s="18" t="s">
        <v>648</v>
      </c>
      <c r="LGE12076" s="18" t="s">
        <v>648</v>
      </c>
      <c r="LGF12076" s="18" t="s">
        <v>648</v>
      </c>
      <c r="LGG12076" s="18" t="s">
        <v>648</v>
      </c>
      <c r="LGH12076" s="18" t="s">
        <v>648</v>
      </c>
      <c r="LGI12076" s="18" t="s">
        <v>648</v>
      </c>
      <c r="LGJ12076" s="18" t="s">
        <v>648</v>
      </c>
      <c r="LGK12076" s="18" t="s">
        <v>648</v>
      </c>
      <c r="LGL12076" s="18" t="s">
        <v>648</v>
      </c>
      <c r="LGM12076" s="18" t="s">
        <v>648</v>
      </c>
      <c r="LGN12076" s="18" t="s">
        <v>648</v>
      </c>
      <c r="LGO12076" s="18" t="s">
        <v>648</v>
      </c>
      <c r="LGP12076" s="18" t="s">
        <v>648</v>
      </c>
      <c r="LGQ12076" s="18" t="s">
        <v>648</v>
      </c>
      <c r="LGR12076" s="18" t="s">
        <v>648</v>
      </c>
      <c r="LGS12076" s="18" t="s">
        <v>648</v>
      </c>
      <c r="LGT12076" s="18" t="s">
        <v>648</v>
      </c>
      <c r="LGU12076" s="18" t="s">
        <v>648</v>
      </c>
      <c r="LGV12076" s="18" t="s">
        <v>648</v>
      </c>
      <c r="LGW12076" s="18" t="s">
        <v>648</v>
      </c>
      <c r="LGX12076" s="18" t="s">
        <v>648</v>
      </c>
      <c r="LGY12076" s="18" t="s">
        <v>648</v>
      </c>
      <c r="LGZ12076" s="18" t="s">
        <v>648</v>
      </c>
      <c r="LHA12076" s="18" t="s">
        <v>648</v>
      </c>
      <c r="LHB12076" s="18" t="s">
        <v>648</v>
      </c>
      <c r="LHC12076" s="18" t="s">
        <v>648</v>
      </c>
      <c r="LHD12076" s="18" t="s">
        <v>648</v>
      </c>
      <c r="LHE12076" s="18" t="s">
        <v>648</v>
      </c>
      <c r="LHF12076" s="18" t="s">
        <v>648</v>
      </c>
      <c r="LHG12076" s="18" t="s">
        <v>648</v>
      </c>
      <c r="LHH12076" s="18" t="s">
        <v>648</v>
      </c>
      <c r="LHI12076" s="18" t="s">
        <v>648</v>
      </c>
      <c r="LHJ12076" s="18" t="s">
        <v>648</v>
      </c>
      <c r="LHK12076" s="18" t="s">
        <v>648</v>
      </c>
      <c r="LHL12076" s="18" t="s">
        <v>648</v>
      </c>
      <c r="LHM12076" s="18" t="s">
        <v>648</v>
      </c>
      <c r="LHN12076" s="18" t="s">
        <v>648</v>
      </c>
      <c r="LHO12076" s="18" t="s">
        <v>648</v>
      </c>
      <c r="LHP12076" s="18" t="s">
        <v>648</v>
      </c>
      <c r="LHQ12076" s="18" t="s">
        <v>648</v>
      </c>
      <c r="LHR12076" s="18" t="s">
        <v>648</v>
      </c>
      <c r="LHS12076" s="18" t="s">
        <v>648</v>
      </c>
      <c r="LHT12076" s="18" t="s">
        <v>648</v>
      </c>
      <c r="LHU12076" s="18" t="s">
        <v>648</v>
      </c>
      <c r="LHV12076" s="18" t="s">
        <v>648</v>
      </c>
      <c r="LHW12076" s="18" t="s">
        <v>648</v>
      </c>
      <c r="LHX12076" s="18" t="s">
        <v>648</v>
      </c>
      <c r="LHY12076" s="18" t="s">
        <v>648</v>
      </c>
      <c r="LHZ12076" s="18" t="s">
        <v>648</v>
      </c>
      <c r="LIA12076" s="18" t="s">
        <v>648</v>
      </c>
      <c r="LIB12076" s="18" t="s">
        <v>648</v>
      </c>
      <c r="LIC12076" s="18" t="s">
        <v>648</v>
      </c>
      <c r="LID12076" s="18" t="s">
        <v>648</v>
      </c>
      <c r="LIE12076" s="18" t="s">
        <v>648</v>
      </c>
      <c r="LIF12076" s="18" t="s">
        <v>648</v>
      </c>
      <c r="LIG12076" s="18" t="s">
        <v>648</v>
      </c>
      <c r="LIH12076" s="18" t="s">
        <v>648</v>
      </c>
      <c r="LII12076" s="18" t="s">
        <v>648</v>
      </c>
      <c r="LIJ12076" s="18" t="s">
        <v>648</v>
      </c>
      <c r="LIK12076" s="18" t="s">
        <v>648</v>
      </c>
      <c r="LIL12076" s="18" t="s">
        <v>648</v>
      </c>
      <c r="LIM12076" s="18" t="s">
        <v>648</v>
      </c>
      <c r="LIN12076" s="18" t="s">
        <v>648</v>
      </c>
      <c r="LIO12076" s="18" t="s">
        <v>648</v>
      </c>
      <c r="LIP12076" s="18" t="s">
        <v>648</v>
      </c>
      <c r="LIQ12076" s="18" t="s">
        <v>648</v>
      </c>
      <c r="LIR12076" s="18" t="s">
        <v>648</v>
      </c>
      <c r="LIS12076" s="18" t="s">
        <v>648</v>
      </c>
      <c r="LIT12076" s="18" t="s">
        <v>648</v>
      </c>
      <c r="LIU12076" s="18" t="s">
        <v>648</v>
      </c>
      <c r="LIV12076" s="18" t="s">
        <v>648</v>
      </c>
      <c r="LIW12076" s="18" t="s">
        <v>648</v>
      </c>
      <c r="LIX12076" s="18" t="s">
        <v>648</v>
      </c>
      <c r="LIY12076" s="18" t="s">
        <v>648</v>
      </c>
      <c r="LIZ12076" s="18" t="s">
        <v>648</v>
      </c>
      <c r="LJA12076" s="18" t="s">
        <v>648</v>
      </c>
      <c r="LJB12076" s="18" t="s">
        <v>648</v>
      </c>
      <c r="LJC12076" s="18" t="s">
        <v>648</v>
      </c>
      <c r="LJD12076" s="18" t="s">
        <v>648</v>
      </c>
      <c r="LJE12076" s="18" t="s">
        <v>648</v>
      </c>
      <c r="LJF12076" s="18" t="s">
        <v>648</v>
      </c>
      <c r="LJG12076" s="18" t="s">
        <v>648</v>
      </c>
      <c r="LJH12076" s="18" t="s">
        <v>648</v>
      </c>
      <c r="LJI12076" s="18" t="s">
        <v>648</v>
      </c>
      <c r="LJJ12076" s="18" t="s">
        <v>648</v>
      </c>
      <c r="LJK12076" s="18" t="s">
        <v>648</v>
      </c>
      <c r="LJL12076" s="18" t="s">
        <v>648</v>
      </c>
      <c r="LJM12076" s="18" t="s">
        <v>648</v>
      </c>
      <c r="LJN12076" s="18" t="s">
        <v>648</v>
      </c>
      <c r="LJO12076" s="18" t="s">
        <v>648</v>
      </c>
      <c r="LJP12076" s="18" t="s">
        <v>648</v>
      </c>
      <c r="LJQ12076" s="18" t="s">
        <v>648</v>
      </c>
      <c r="LJR12076" s="18" t="s">
        <v>648</v>
      </c>
      <c r="LJS12076" s="18" t="s">
        <v>648</v>
      </c>
      <c r="LJT12076" s="18" t="s">
        <v>648</v>
      </c>
      <c r="LJU12076" s="18" t="s">
        <v>648</v>
      </c>
      <c r="LJV12076" s="18" t="s">
        <v>648</v>
      </c>
      <c r="LJW12076" s="18" t="s">
        <v>648</v>
      </c>
      <c r="LJX12076" s="18" t="s">
        <v>648</v>
      </c>
      <c r="LJY12076" s="18" t="s">
        <v>648</v>
      </c>
      <c r="LJZ12076" s="18" t="s">
        <v>648</v>
      </c>
      <c r="LKA12076" s="18" t="s">
        <v>648</v>
      </c>
      <c r="LKB12076" s="18" t="s">
        <v>648</v>
      </c>
      <c r="LKC12076" s="18" t="s">
        <v>648</v>
      </c>
      <c r="LKD12076" s="18" t="s">
        <v>648</v>
      </c>
      <c r="LKE12076" s="18" t="s">
        <v>648</v>
      </c>
      <c r="LKF12076" s="18" t="s">
        <v>648</v>
      </c>
      <c r="LKG12076" s="18" t="s">
        <v>648</v>
      </c>
      <c r="LKH12076" s="18" t="s">
        <v>648</v>
      </c>
      <c r="LKI12076" s="18" t="s">
        <v>648</v>
      </c>
      <c r="LKJ12076" s="18" t="s">
        <v>648</v>
      </c>
      <c r="LKK12076" s="18" t="s">
        <v>648</v>
      </c>
      <c r="LKL12076" s="18" t="s">
        <v>648</v>
      </c>
      <c r="LKM12076" s="18" t="s">
        <v>648</v>
      </c>
      <c r="LKN12076" s="18" t="s">
        <v>648</v>
      </c>
      <c r="LKO12076" s="18" t="s">
        <v>648</v>
      </c>
      <c r="LKP12076" s="18" t="s">
        <v>648</v>
      </c>
      <c r="LKQ12076" s="18" t="s">
        <v>648</v>
      </c>
      <c r="LKR12076" s="18" t="s">
        <v>648</v>
      </c>
      <c r="LKS12076" s="18" t="s">
        <v>648</v>
      </c>
      <c r="LKT12076" s="18" t="s">
        <v>648</v>
      </c>
      <c r="LKU12076" s="18" t="s">
        <v>648</v>
      </c>
      <c r="LKV12076" s="18" t="s">
        <v>648</v>
      </c>
      <c r="LKW12076" s="18" t="s">
        <v>648</v>
      </c>
      <c r="LKX12076" s="18" t="s">
        <v>648</v>
      </c>
      <c r="LKY12076" s="18" t="s">
        <v>648</v>
      </c>
      <c r="LKZ12076" s="18" t="s">
        <v>648</v>
      </c>
      <c r="LLA12076" s="18" t="s">
        <v>648</v>
      </c>
      <c r="LLB12076" s="18" t="s">
        <v>648</v>
      </c>
      <c r="LLC12076" s="18" t="s">
        <v>648</v>
      </c>
      <c r="LLD12076" s="18" t="s">
        <v>648</v>
      </c>
      <c r="LLE12076" s="18" t="s">
        <v>648</v>
      </c>
      <c r="LLF12076" s="18" t="s">
        <v>648</v>
      </c>
      <c r="LLG12076" s="18" t="s">
        <v>648</v>
      </c>
      <c r="LLH12076" s="18" t="s">
        <v>648</v>
      </c>
      <c r="LLI12076" s="18" t="s">
        <v>648</v>
      </c>
      <c r="LLJ12076" s="18" t="s">
        <v>648</v>
      </c>
      <c r="LLK12076" s="18" t="s">
        <v>648</v>
      </c>
      <c r="LLL12076" s="18" t="s">
        <v>648</v>
      </c>
      <c r="LLM12076" s="18" t="s">
        <v>648</v>
      </c>
      <c r="LLN12076" s="18" t="s">
        <v>648</v>
      </c>
      <c r="LLO12076" s="18" t="s">
        <v>648</v>
      </c>
      <c r="LLP12076" s="18" t="s">
        <v>648</v>
      </c>
      <c r="LLQ12076" s="18" t="s">
        <v>648</v>
      </c>
      <c r="LLR12076" s="18" t="s">
        <v>648</v>
      </c>
      <c r="LLS12076" s="18" t="s">
        <v>648</v>
      </c>
      <c r="LLT12076" s="18" t="s">
        <v>648</v>
      </c>
      <c r="LLU12076" s="18" t="s">
        <v>648</v>
      </c>
      <c r="LLV12076" s="18" t="s">
        <v>648</v>
      </c>
      <c r="LLW12076" s="18" t="s">
        <v>648</v>
      </c>
      <c r="LLX12076" s="18" t="s">
        <v>648</v>
      </c>
      <c r="LLY12076" s="18" t="s">
        <v>648</v>
      </c>
      <c r="LLZ12076" s="18" t="s">
        <v>648</v>
      </c>
      <c r="LMA12076" s="18" t="s">
        <v>648</v>
      </c>
      <c r="LMB12076" s="18" t="s">
        <v>648</v>
      </c>
      <c r="LMC12076" s="18" t="s">
        <v>648</v>
      </c>
      <c r="LMD12076" s="18" t="s">
        <v>648</v>
      </c>
      <c r="LME12076" s="18" t="s">
        <v>648</v>
      </c>
      <c r="LMF12076" s="18" t="s">
        <v>648</v>
      </c>
      <c r="LMG12076" s="18" t="s">
        <v>648</v>
      </c>
      <c r="LMH12076" s="18" t="s">
        <v>648</v>
      </c>
      <c r="LMI12076" s="18" t="s">
        <v>648</v>
      </c>
      <c r="LMJ12076" s="18" t="s">
        <v>648</v>
      </c>
      <c r="LMK12076" s="18" t="s">
        <v>648</v>
      </c>
      <c r="LML12076" s="18" t="s">
        <v>648</v>
      </c>
      <c r="LMM12076" s="18" t="s">
        <v>648</v>
      </c>
      <c r="LMN12076" s="18" t="s">
        <v>648</v>
      </c>
      <c r="LMO12076" s="18" t="s">
        <v>648</v>
      </c>
      <c r="LMP12076" s="18" t="s">
        <v>648</v>
      </c>
      <c r="LMQ12076" s="18" t="s">
        <v>648</v>
      </c>
      <c r="LMR12076" s="18" t="s">
        <v>648</v>
      </c>
      <c r="LMS12076" s="18" t="s">
        <v>648</v>
      </c>
      <c r="LMT12076" s="18" t="s">
        <v>648</v>
      </c>
      <c r="LMU12076" s="18" t="s">
        <v>648</v>
      </c>
      <c r="LMV12076" s="18" t="s">
        <v>648</v>
      </c>
      <c r="LMW12076" s="18" t="s">
        <v>648</v>
      </c>
      <c r="LMX12076" s="18" t="s">
        <v>648</v>
      </c>
      <c r="LMY12076" s="18" t="s">
        <v>648</v>
      </c>
      <c r="LMZ12076" s="18" t="s">
        <v>648</v>
      </c>
      <c r="LNA12076" s="18" t="s">
        <v>648</v>
      </c>
      <c r="LNB12076" s="18" t="s">
        <v>648</v>
      </c>
      <c r="LNC12076" s="18" t="s">
        <v>648</v>
      </c>
      <c r="LND12076" s="18" t="s">
        <v>648</v>
      </c>
      <c r="LNE12076" s="18" t="s">
        <v>648</v>
      </c>
      <c r="LNF12076" s="18" t="s">
        <v>648</v>
      </c>
      <c r="LNG12076" s="18" t="s">
        <v>648</v>
      </c>
      <c r="LNH12076" s="18" t="s">
        <v>648</v>
      </c>
      <c r="LNI12076" s="18" t="s">
        <v>648</v>
      </c>
      <c r="LNJ12076" s="18" t="s">
        <v>648</v>
      </c>
      <c r="LNK12076" s="18" t="s">
        <v>648</v>
      </c>
      <c r="LNL12076" s="18" t="s">
        <v>648</v>
      </c>
      <c r="LNM12076" s="18" t="s">
        <v>648</v>
      </c>
      <c r="LNN12076" s="18" t="s">
        <v>648</v>
      </c>
      <c r="LNO12076" s="18" t="s">
        <v>648</v>
      </c>
      <c r="LNP12076" s="18" t="s">
        <v>648</v>
      </c>
      <c r="LNQ12076" s="18" t="s">
        <v>648</v>
      </c>
      <c r="LNR12076" s="18" t="s">
        <v>648</v>
      </c>
      <c r="LNS12076" s="18" t="s">
        <v>648</v>
      </c>
      <c r="LNT12076" s="18" t="s">
        <v>648</v>
      </c>
      <c r="LNU12076" s="18" t="s">
        <v>648</v>
      </c>
      <c r="LNV12076" s="18" t="s">
        <v>648</v>
      </c>
      <c r="LNW12076" s="18" t="s">
        <v>648</v>
      </c>
      <c r="LNX12076" s="18" t="s">
        <v>648</v>
      </c>
      <c r="LNY12076" s="18" t="s">
        <v>648</v>
      </c>
      <c r="LNZ12076" s="18" t="s">
        <v>648</v>
      </c>
      <c r="LOA12076" s="18" t="s">
        <v>648</v>
      </c>
      <c r="LOB12076" s="18" t="s">
        <v>648</v>
      </c>
      <c r="LOC12076" s="18" t="s">
        <v>648</v>
      </c>
      <c r="LOD12076" s="18" t="s">
        <v>648</v>
      </c>
      <c r="LOE12076" s="18" t="s">
        <v>648</v>
      </c>
      <c r="LOF12076" s="18" t="s">
        <v>648</v>
      </c>
      <c r="LOG12076" s="18" t="s">
        <v>648</v>
      </c>
      <c r="LOH12076" s="18" t="s">
        <v>648</v>
      </c>
      <c r="LOI12076" s="18" t="s">
        <v>648</v>
      </c>
      <c r="LOJ12076" s="18" t="s">
        <v>648</v>
      </c>
      <c r="LOK12076" s="18" t="s">
        <v>648</v>
      </c>
      <c r="LOL12076" s="18" t="s">
        <v>648</v>
      </c>
      <c r="LOM12076" s="18" t="s">
        <v>648</v>
      </c>
      <c r="LON12076" s="18" t="s">
        <v>648</v>
      </c>
      <c r="LOO12076" s="18" t="s">
        <v>648</v>
      </c>
      <c r="LOP12076" s="18" t="s">
        <v>648</v>
      </c>
      <c r="LOQ12076" s="18" t="s">
        <v>648</v>
      </c>
      <c r="LOR12076" s="18" t="s">
        <v>648</v>
      </c>
      <c r="LOS12076" s="18" t="s">
        <v>648</v>
      </c>
      <c r="LOT12076" s="18" t="s">
        <v>648</v>
      </c>
      <c r="LOU12076" s="18" t="s">
        <v>648</v>
      </c>
      <c r="LOV12076" s="18" t="s">
        <v>648</v>
      </c>
      <c r="LOW12076" s="18" t="s">
        <v>648</v>
      </c>
      <c r="LOX12076" s="18" t="s">
        <v>648</v>
      </c>
      <c r="LOY12076" s="18" t="s">
        <v>648</v>
      </c>
      <c r="LOZ12076" s="18" t="s">
        <v>648</v>
      </c>
      <c r="LPA12076" s="18" t="s">
        <v>648</v>
      </c>
      <c r="LPB12076" s="18" t="s">
        <v>648</v>
      </c>
      <c r="LPC12076" s="18" t="s">
        <v>648</v>
      </c>
      <c r="LPD12076" s="18" t="s">
        <v>648</v>
      </c>
      <c r="LPE12076" s="18" t="s">
        <v>648</v>
      </c>
      <c r="LPF12076" s="18" t="s">
        <v>648</v>
      </c>
      <c r="LPG12076" s="18" t="s">
        <v>648</v>
      </c>
      <c r="LPH12076" s="18" t="s">
        <v>648</v>
      </c>
      <c r="LPI12076" s="18" t="s">
        <v>648</v>
      </c>
      <c r="LPJ12076" s="18" t="s">
        <v>648</v>
      </c>
      <c r="LPK12076" s="18" t="s">
        <v>648</v>
      </c>
      <c r="LPL12076" s="18" t="s">
        <v>648</v>
      </c>
      <c r="LPM12076" s="18" t="s">
        <v>648</v>
      </c>
      <c r="LPN12076" s="18" t="s">
        <v>648</v>
      </c>
      <c r="LPO12076" s="18" t="s">
        <v>648</v>
      </c>
      <c r="LPP12076" s="18" t="s">
        <v>648</v>
      </c>
      <c r="LPQ12076" s="18" t="s">
        <v>648</v>
      </c>
      <c r="LPR12076" s="18" t="s">
        <v>648</v>
      </c>
      <c r="LPS12076" s="18" t="s">
        <v>648</v>
      </c>
      <c r="LPT12076" s="18" t="s">
        <v>648</v>
      </c>
      <c r="LPU12076" s="18" t="s">
        <v>648</v>
      </c>
      <c r="LPV12076" s="18" t="s">
        <v>648</v>
      </c>
      <c r="LPW12076" s="18" t="s">
        <v>648</v>
      </c>
      <c r="LPX12076" s="18" t="s">
        <v>648</v>
      </c>
      <c r="LPY12076" s="18" t="s">
        <v>648</v>
      </c>
      <c r="LPZ12076" s="18" t="s">
        <v>648</v>
      </c>
      <c r="LQA12076" s="18" t="s">
        <v>648</v>
      </c>
      <c r="LQB12076" s="18" t="s">
        <v>648</v>
      </c>
      <c r="LQC12076" s="18" t="s">
        <v>648</v>
      </c>
      <c r="LQD12076" s="18" t="s">
        <v>648</v>
      </c>
      <c r="LQE12076" s="18" t="s">
        <v>648</v>
      </c>
      <c r="LQF12076" s="18" t="s">
        <v>648</v>
      </c>
      <c r="LQG12076" s="18" t="s">
        <v>648</v>
      </c>
      <c r="LQH12076" s="18" t="s">
        <v>648</v>
      </c>
      <c r="LQI12076" s="18" t="s">
        <v>648</v>
      </c>
      <c r="LQJ12076" s="18" t="s">
        <v>648</v>
      </c>
      <c r="LQK12076" s="18" t="s">
        <v>648</v>
      </c>
      <c r="LQL12076" s="18" t="s">
        <v>648</v>
      </c>
      <c r="LQM12076" s="18" t="s">
        <v>648</v>
      </c>
      <c r="LQN12076" s="18" t="s">
        <v>648</v>
      </c>
      <c r="LQO12076" s="18" t="s">
        <v>648</v>
      </c>
      <c r="LQP12076" s="18" t="s">
        <v>648</v>
      </c>
      <c r="LQQ12076" s="18" t="s">
        <v>648</v>
      </c>
      <c r="LQR12076" s="18" t="s">
        <v>648</v>
      </c>
      <c r="LQS12076" s="18" t="s">
        <v>648</v>
      </c>
      <c r="LQT12076" s="18" t="s">
        <v>648</v>
      </c>
      <c r="LQU12076" s="18" t="s">
        <v>648</v>
      </c>
      <c r="LQV12076" s="18" t="s">
        <v>648</v>
      </c>
      <c r="LQW12076" s="18" t="s">
        <v>648</v>
      </c>
      <c r="LQX12076" s="18" t="s">
        <v>648</v>
      </c>
      <c r="LQY12076" s="18" t="s">
        <v>648</v>
      </c>
      <c r="LQZ12076" s="18" t="s">
        <v>648</v>
      </c>
      <c r="LRA12076" s="18" t="s">
        <v>648</v>
      </c>
      <c r="LRB12076" s="18" t="s">
        <v>648</v>
      </c>
      <c r="LRC12076" s="18" t="s">
        <v>648</v>
      </c>
      <c r="LRD12076" s="18" t="s">
        <v>648</v>
      </c>
      <c r="LRE12076" s="18" t="s">
        <v>648</v>
      </c>
      <c r="LRF12076" s="18" t="s">
        <v>648</v>
      </c>
      <c r="LRG12076" s="18" t="s">
        <v>648</v>
      </c>
      <c r="LRH12076" s="18" t="s">
        <v>648</v>
      </c>
      <c r="LRI12076" s="18" t="s">
        <v>648</v>
      </c>
      <c r="LRJ12076" s="18" t="s">
        <v>648</v>
      </c>
      <c r="LRK12076" s="18" t="s">
        <v>648</v>
      </c>
      <c r="LRL12076" s="18" t="s">
        <v>648</v>
      </c>
      <c r="LRM12076" s="18" t="s">
        <v>648</v>
      </c>
      <c r="LRN12076" s="18" t="s">
        <v>648</v>
      </c>
      <c r="LRO12076" s="18" t="s">
        <v>648</v>
      </c>
      <c r="LRP12076" s="18" t="s">
        <v>648</v>
      </c>
      <c r="LRQ12076" s="18" t="s">
        <v>648</v>
      </c>
      <c r="LRR12076" s="18" t="s">
        <v>648</v>
      </c>
      <c r="LRS12076" s="18" t="s">
        <v>648</v>
      </c>
      <c r="LRT12076" s="18" t="s">
        <v>648</v>
      </c>
      <c r="LRU12076" s="18" t="s">
        <v>648</v>
      </c>
      <c r="LRV12076" s="18" t="s">
        <v>648</v>
      </c>
      <c r="LRW12076" s="18" t="s">
        <v>648</v>
      </c>
      <c r="LRX12076" s="18" t="s">
        <v>648</v>
      </c>
      <c r="LRY12076" s="18" t="s">
        <v>648</v>
      </c>
      <c r="LRZ12076" s="18" t="s">
        <v>648</v>
      </c>
      <c r="LSA12076" s="18" t="s">
        <v>648</v>
      </c>
      <c r="LSB12076" s="18" t="s">
        <v>648</v>
      </c>
      <c r="LSC12076" s="18" t="s">
        <v>648</v>
      </c>
      <c r="LSD12076" s="18" t="s">
        <v>648</v>
      </c>
      <c r="LSE12076" s="18" t="s">
        <v>648</v>
      </c>
      <c r="LSF12076" s="18" t="s">
        <v>648</v>
      </c>
      <c r="LSG12076" s="18" t="s">
        <v>648</v>
      </c>
      <c r="LSH12076" s="18" t="s">
        <v>648</v>
      </c>
      <c r="LSI12076" s="18" t="s">
        <v>648</v>
      </c>
      <c r="LSJ12076" s="18" t="s">
        <v>648</v>
      </c>
      <c r="LSK12076" s="18" t="s">
        <v>648</v>
      </c>
      <c r="LSL12076" s="18" t="s">
        <v>648</v>
      </c>
      <c r="LSM12076" s="18" t="s">
        <v>648</v>
      </c>
      <c r="LSN12076" s="18" t="s">
        <v>648</v>
      </c>
      <c r="LSO12076" s="18" t="s">
        <v>648</v>
      </c>
      <c r="LSP12076" s="18" t="s">
        <v>648</v>
      </c>
      <c r="LSQ12076" s="18" t="s">
        <v>648</v>
      </c>
      <c r="LSR12076" s="18" t="s">
        <v>648</v>
      </c>
      <c r="LSS12076" s="18" t="s">
        <v>648</v>
      </c>
      <c r="LST12076" s="18" t="s">
        <v>648</v>
      </c>
      <c r="LSU12076" s="18" t="s">
        <v>648</v>
      </c>
      <c r="LSV12076" s="18" t="s">
        <v>648</v>
      </c>
      <c r="LSW12076" s="18" t="s">
        <v>648</v>
      </c>
      <c r="LSX12076" s="18" t="s">
        <v>648</v>
      </c>
      <c r="LSY12076" s="18" t="s">
        <v>648</v>
      </c>
      <c r="LSZ12076" s="18" t="s">
        <v>648</v>
      </c>
      <c r="LTA12076" s="18" t="s">
        <v>648</v>
      </c>
      <c r="LTB12076" s="18" t="s">
        <v>648</v>
      </c>
      <c r="LTC12076" s="18" t="s">
        <v>648</v>
      </c>
      <c r="LTD12076" s="18" t="s">
        <v>648</v>
      </c>
      <c r="LTE12076" s="18" t="s">
        <v>648</v>
      </c>
      <c r="LTF12076" s="18" t="s">
        <v>648</v>
      </c>
      <c r="LTG12076" s="18" t="s">
        <v>648</v>
      </c>
      <c r="LTH12076" s="18" t="s">
        <v>648</v>
      </c>
      <c r="LTI12076" s="18" t="s">
        <v>648</v>
      </c>
      <c r="LTJ12076" s="18" t="s">
        <v>648</v>
      </c>
      <c r="LTK12076" s="18" t="s">
        <v>648</v>
      </c>
      <c r="LTL12076" s="18" t="s">
        <v>648</v>
      </c>
      <c r="LTM12076" s="18" t="s">
        <v>648</v>
      </c>
      <c r="LTN12076" s="18" t="s">
        <v>648</v>
      </c>
      <c r="LTO12076" s="18" t="s">
        <v>648</v>
      </c>
      <c r="LTP12076" s="18" t="s">
        <v>648</v>
      </c>
      <c r="LTQ12076" s="18" t="s">
        <v>648</v>
      </c>
      <c r="LTR12076" s="18" t="s">
        <v>648</v>
      </c>
      <c r="LTS12076" s="18" t="s">
        <v>648</v>
      </c>
      <c r="LTT12076" s="18" t="s">
        <v>648</v>
      </c>
      <c r="LTU12076" s="18" t="s">
        <v>648</v>
      </c>
      <c r="LTV12076" s="18" t="s">
        <v>648</v>
      </c>
      <c r="LTW12076" s="18" t="s">
        <v>648</v>
      </c>
      <c r="LTX12076" s="18" t="s">
        <v>648</v>
      </c>
      <c r="LTY12076" s="18" t="s">
        <v>648</v>
      </c>
      <c r="LTZ12076" s="18" t="s">
        <v>648</v>
      </c>
      <c r="LUA12076" s="18" t="s">
        <v>648</v>
      </c>
      <c r="LUB12076" s="18" t="s">
        <v>648</v>
      </c>
      <c r="LUC12076" s="18" t="s">
        <v>648</v>
      </c>
      <c r="LUD12076" s="18" t="s">
        <v>648</v>
      </c>
      <c r="LUE12076" s="18" t="s">
        <v>648</v>
      </c>
      <c r="LUF12076" s="18" t="s">
        <v>648</v>
      </c>
      <c r="LUG12076" s="18" t="s">
        <v>648</v>
      </c>
      <c r="LUH12076" s="18" t="s">
        <v>648</v>
      </c>
      <c r="LUI12076" s="18" t="s">
        <v>648</v>
      </c>
      <c r="LUJ12076" s="18" t="s">
        <v>648</v>
      </c>
      <c r="LUK12076" s="18" t="s">
        <v>648</v>
      </c>
      <c r="LUL12076" s="18" t="s">
        <v>648</v>
      </c>
      <c r="LUM12076" s="18" t="s">
        <v>648</v>
      </c>
      <c r="LUN12076" s="18" t="s">
        <v>648</v>
      </c>
      <c r="LUO12076" s="18" t="s">
        <v>648</v>
      </c>
      <c r="LUP12076" s="18" t="s">
        <v>648</v>
      </c>
      <c r="LUQ12076" s="18" t="s">
        <v>648</v>
      </c>
      <c r="LUR12076" s="18" t="s">
        <v>648</v>
      </c>
      <c r="LUS12076" s="18" t="s">
        <v>648</v>
      </c>
      <c r="LUT12076" s="18" t="s">
        <v>648</v>
      </c>
      <c r="LUU12076" s="18" t="s">
        <v>648</v>
      </c>
      <c r="LUV12076" s="18" t="s">
        <v>648</v>
      </c>
      <c r="LUW12076" s="18" t="s">
        <v>648</v>
      </c>
      <c r="LUX12076" s="18" t="s">
        <v>648</v>
      </c>
      <c r="LUY12076" s="18" t="s">
        <v>648</v>
      </c>
      <c r="LUZ12076" s="18" t="s">
        <v>648</v>
      </c>
      <c r="LVA12076" s="18" t="s">
        <v>648</v>
      </c>
      <c r="LVB12076" s="18" t="s">
        <v>648</v>
      </c>
      <c r="LVC12076" s="18" t="s">
        <v>648</v>
      </c>
      <c r="LVD12076" s="18" t="s">
        <v>648</v>
      </c>
      <c r="LVE12076" s="18" t="s">
        <v>648</v>
      </c>
      <c r="LVF12076" s="18" t="s">
        <v>648</v>
      </c>
      <c r="LVG12076" s="18" t="s">
        <v>648</v>
      </c>
      <c r="LVH12076" s="18" t="s">
        <v>648</v>
      </c>
      <c r="LVI12076" s="18" t="s">
        <v>648</v>
      </c>
      <c r="LVJ12076" s="18" t="s">
        <v>648</v>
      </c>
      <c r="LVK12076" s="18" t="s">
        <v>648</v>
      </c>
      <c r="LVL12076" s="18" t="s">
        <v>648</v>
      </c>
      <c r="LVM12076" s="18" t="s">
        <v>648</v>
      </c>
      <c r="LVN12076" s="18" t="s">
        <v>648</v>
      </c>
      <c r="LVO12076" s="18" t="s">
        <v>648</v>
      </c>
      <c r="LVP12076" s="18" t="s">
        <v>648</v>
      </c>
      <c r="LVQ12076" s="18" t="s">
        <v>648</v>
      </c>
      <c r="LVR12076" s="18" t="s">
        <v>648</v>
      </c>
      <c r="LVS12076" s="18" t="s">
        <v>648</v>
      </c>
      <c r="LVT12076" s="18" t="s">
        <v>648</v>
      </c>
      <c r="LVU12076" s="18" t="s">
        <v>648</v>
      </c>
      <c r="LVV12076" s="18" t="s">
        <v>648</v>
      </c>
      <c r="LVW12076" s="18" t="s">
        <v>648</v>
      </c>
      <c r="LVX12076" s="18" t="s">
        <v>648</v>
      </c>
      <c r="LVY12076" s="18" t="s">
        <v>648</v>
      </c>
      <c r="LVZ12076" s="18" t="s">
        <v>648</v>
      </c>
      <c r="LWA12076" s="18" t="s">
        <v>648</v>
      </c>
      <c r="LWB12076" s="18" t="s">
        <v>648</v>
      </c>
      <c r="LWC12076" s="18" t="s">
        <v>648</v>
      </c>
      <c r="LWD12076" s="18" t="s">
        <v>648</v>
      </c>
      <c r="LWE12076" s="18" t="s">
        <v>648</v>
      </c>
      <c r="LWF12076" s="18" t="s">
        <v>648</v>
      </c>
      <c r="LWG12076" s="18" t="s">
        <v>648</v>
      </c>
      <c r="LWH12076" s="18" t="s">
        <v>648</v>
      </c>
      <c r="LWI12076" s="18" t="s">
        <v>648</v>
      </c>
      <c r="LWJ12076" s="18" t="s">
        <v>648</v>
      </c>
      <c r="LWK12076" s="18" t="s">
        <v>648</v>
      </c>
      <c r="LWL12076" s="18" t="s">
        <v>648</v>
      </c>
      <c r="LWM12076" s="18" t="s">
        <v>648</v>
      </c>
      <c r="LWN12076" s="18" t="s">
        <v>648</v>
      </c>
      <c r="LWO12076" s="18" t="s">
        <v>648</v>
      </c>
      <c r="LWP12076" s="18" t="s">
        <v>648</v>
      </c>
      <c r="LWQ12076" s="18" t="s">
        <v>648</v>
      </c>
      <c r="LWR12076" s="18" t="s">
        <v>648</v>
      </c>
      <c r="LWS12076" s="18" t="s">
        <v>648</v>
      </c>
      <c r="LWT12076" s="18" t="s">
        <v>648</v>
      </c>
      <c r="LWU12076" s="18" t="s">
        <v>648</v>
      </c>
      <c r="LWV12076" s="18" t="s">
        <v>648</v>
      </c>
      <c r="LWW12076" s="18" t="s">
        <v>648</v>
      </c>
      <c r="LWX12076" s="18" t="s">
        <v>648</v>
      </c>
      <c r="LWY12076" s="18" t="s">
        <v>648</v>
      </c>
      <c r="LWZ12076" s="18" t="s">
        <v>648</v>
      </c>
      <c r="LXA12076" s="18" t="s">
        <v>648</v>
      </c>
      <c r="LXB12076" s="18" t="s">
        <v>648</v>
      </c>
      <c r="LXC12076" s="18" t="s">
        <v>648</v>
      </c>
      <c r="LXD12076" s="18" t="s">
        <v>648</v>
      </c>
      <c r="LXE12076" s="18" t="s">
        <v>648</v>
      </c>
      <c r="LXF12076" s="18" t="s">
        <v>648</v>
      </c>
      <c r="LXG12076" s="18" t="s">
        <v>648</v>
      </c>
      <c r="LXH12076" s="18" t="s">
        <v>648</v>
      </c>
      <c r="LXI12076" s="18" t="s">
        <v>648</v>
      </c>
      <c r="LXJ12076" s="18" t="s">
        <v>648</v>
      </c>
      <c r="LXK12076" s="18" t="s">
        <v>648</v>
      </c>
      <c r="LXL12076" s="18" t="s">
        <v>648</v>
      </c>
      <c r="LXM12076" s="18" t="s">
        <v>648</v>
      </c>
      <c r="LXN12076" s="18" t="s">
        <v>648</v>
      </c>
      <c r="LXO12076" s="18" t="s">
        <v>648</v>
      </c>
      <c r="LXP12076" s="18" t="s">
        <v>648</v>
      </c>
      <c r="LXQ12076" s="18" t="s">
        <v>648</v>
      </c>
      <c r="LXR12076" s="18" t="s">
        <v>648</v>
      </c>
      <c r="LXS12076" s="18" t="s">
        <v>648</v>
      </c>
      <c r="LXT12076" s="18" t="s">
        <v>648</v>
      </c>
      <c r="LXU12076" s="18" t="s">
        <v>648</v>
      </c>
      <c r="LXV12076" s="18" t="s">
        <v>648</v>
      </c>
      <c r="LXW12076" s="18" t="s">
        <v>648</v>
      </c>
      <c r="LXX12076" s="18" t="s">
        <v>648</v>
      </c>
      <c r="LXY12076" s="18" t="s">
        <v>648</v>
      </c>
      <c r="LXZ12076" s="18" t="s">
        <v>648</v>
      </c>
      <c r="LYA12076" s="18" t="s">
        <v>648</v>
      </c>
      <c r="LYB12076" s="18" t="s">
        <v>648</v>
      </c>
      <c r="LYC12076" s="18" t="s">
        <v>648</v>
      </c>
      <c r="LYD12076" s="18" t="s">
        <v>648</v>
      </c>
      <c r="LYE12076" s="18" t="s">
        <v>648</v>
      </c>
      <c r="LYF12076" s="18" t="s">
        <v>648</v>
      </c>
      <c r="LYG12076" s="18" t="s">
        <v>648</v>
      </c>
      <c r="LYH12076" s="18" t="s">
        <v>648</v>
      </c>
      <c r="LYI12076" s="18" t="s">
        <v>648</v>
      </c>
      <c r="LYJ12076" s="18" t="s">
        <v>648</v>
      </c>
      <c r="LYK12076" s="18" t="s">
        <v>648</v>
      </c>
      <c r="LYL12076" s="18" t="s">
        <v>648</v>
      </c>
      <c r="LYM12076" s="18" t="s">
        <v>648</v>
      </c>
      <c r="LYN12076" s="18" t="s">
        <v>648</v>
      </c>
      <c r="LYO12076" s="18" t="s">
        <v>648</v>
      </c>
      <c r="LYP12076" s="18" t="s">
        <v>648</v>
      </c>
      <c r="LYQ12076" s="18" t="s">
        <v>648</v>
      </c>
      <c r="LYR12076" s="18" t="s">
        <v>648</v>
      </c>
      <c r="LYS12076" s="18" t="s">
        <v>648</v>
      </c>
      <c r="LYT12076" s="18" t="s">
        <v>648</v>
      </c>
      <c r="LYU12076" s="18" t="s">
        <v>648</v>
      </c>
      <c r="LYV12076" s="18" t="s">
        <v>648</v>
      </c>
      <c r="LYW12076" s="18" t="s">
        <v>648</v>
      </c>
      <c r="LYX12076" s="18" t="s">
        <v>648</v>
      </c>
      <c r="LYY12076" s="18" t="s">
        <v>648</v>
      </c>
      <c r="LYZ12076" s="18" t="s">
        <v>648</v>
      </c>
      <c r="LZA12076" s="18" t="s">
        <v>648</v>
      </c>
      <c r="LZB12076" s="18" t="s">
        <v>648</v>
      </c>
      <c r="LZC12076" s="18" t="s">
        <v>648</v>
      </c>
      <c r="LZD12076" s="18" t="s">
        <v>648</v>
      </c>
      <c r="LZE12076" s="18" t="s">
        <v>648</v>
      </c>
      <c r="LZF12076" s="18" t="s">
        <v>648</v>
      </c>
      <c r="LZG12076" s="18" t="s">
        <v>648</v>
      </c>
      <c r="LZH12076" s="18" t="s">
        <v>648</v>
      </c>
      <c r="LZI12076" s="18" t="s">
        <v>648</v>
      </c>
      <c r="LZJ12076" s="18" t="s">
        <v>648</v>
      </c>
      <c r="LZK12076" s="18" t="s">
        <v>648</v>
      </c>
      <c r="LZL12076" s="18" t="s">
        <v>648</v>
      </c>
      <c r="LZM12076" s="18" t="s">
        <v>648</v>
      </c>
      <c r="LZN12076" s="18" t="s">
        <v>648</v>
      </c>
      <c r="LZO12076" s="18" t="s">
        <v>648</v>
      </c>
      <c r="LZP12076" s="18" t="s">
        <v>648</v>
      </c>
      <c r="LZQ12076" s="18" t="s">
        <v>648</v>
      </c>
      <c r="LZR12076" s="18" t="s">
        <v>648</v>
      </c>
      <c r="LZS12076" s="18" t="s">
        <v>648</v>
      </c>
      <c r="LZT12076" s="18" t="s">
        <v>648</v>
      </c>
      <c r="LZU12076" s="18" t="s">
        <v>648</v>
      </c>
      <c r="LZV12076" s="18" t="s">
        <v>648</v>
      </c>
      <c r="LZW12076" s="18" t="s">
        <v>648</v>
      </c>
      <c r="LZX12076" s="18" t="s">
        <v>648</v>
      </c>
      <c r="LZY12076" s="18" t="s">
        <v>648</v>
      </c>
      <c r="LZZ12076" s="18" t="s">
        <v>648</v>
      </c>
      <c r="MAA12076" s="18" t="s">
        <v>648</v>
      </c>
      <c r="MAB12076" s="18" t="s">
        <v>648</v>
      </c>
      <c r="MAC12076" s="18" t="s">
        <v>648</v>
      </c>
      <c r="MAD12076" s="18" t="s">
        <v>648</v>
      </c>
      <c r="MAE12076" s="18" t="s">
        <v>648</v>
      </c>
      <c r="MAF12076" s="18" t="s">
        <v>648</v>
      </c>
      <c r="MAG12076" s="18" t="s">
        <v>648</v>
      </c>
      <c r="MAH12076" s="18" t="s">
        <v>648</v>
      </c>
      <c r="MAI12076" s="18" t="s">
        <v>648</v>
      </c>
      <c r="MAJ12076" s="18" t="s">
        <v>648</v>
      </c>
      <c r="MAK12076" s="18" t="s">
        <v>648</v>
      </c>
      <c r="MAL12076" s="18" t="s">
        <v>648</v>
      </c>
      <c r="MAM12076" s="18" t="s">
        <v>648</v>
      </c>
      <c r="MAN12076" s="18" t="s">
        <v>648</v>
      </c>
      <c r="MAO12076" s="18" t="s">
        <v>648</v>
      </c>
      <c r="MAP12076" s="18" t="s">
        <v>648</v>
      </c>
      <c r="MAQ12076" s="18" t="s">
        <v>648</v>
      </c>
      <c r="MAR12076" s="18" t="s">
        <v>648</v>
      </c>
      <c r="MAS12076" s="18" t="s">
        <v>648</v>
      </c>
      <c r="MAT12076" s="18" t="s">
        <v>648</v>
      </c>
      <c r="MAU12076" s="18" t="s">
        <v>648</v>
      </c>
      <c r="MAV12076" s="18" t="s">
        <v>648</v>
      </c>
      <c r="MAW12076" s="18" t="s">
        <v>648</v>
      </c>
      <c r="MAX12076" s="18" t="s">
        <v>648</v>
      </c>
      <c r="MAY12076" s="18" t="s">
        <v>648</v>
      </c>
      <c r="MAZ12076" s="18" t="s">
        <v>648</v>
      </c>
      <c r="MBA12076" s="18" t="s">
        <v>648</v>
      </c>
      <c r="MBB12076" s="18" t="s">
        <v>648</v>
      </c>
      <c r="MBC12076" s="18" t="s">
        <v>648</v>
      </c>
      <c r="MBD12076" s="18" t="s">
        <v>648</v>
      </c>
      <c r="MBE12076" s="18" t="s">
        <v>648</v>
      </c>
      <c r="MBF12076" s="18" t="s">
        <v>648</v>
      </c>
      <c r="MBG12076" s="18" t="s">
        <v>648</v>
      </c>
      <c r="MBH12076" s="18" t="s">
        <v>648</v>
      </c>
      <c r="MBI12076" s="18" t="s">
        <v>648</v>
      </c>
      <c r="MBJ12076" s="18" t="s">
        <v>648</v>
      </c>
      <c r="MBK12076" s="18" t="s">
        <v>648</v>
      </c>
      <c r="MBL12076" s="18" t="s">
        <v>648</v>
      </c>
      <c r="MBM12076" s="18" t="s">
        <v>648</v>
      </c>
      <c r="MBN12076" s="18" t="s">
        <v>648</v>
      </c>
      <c r="MBO12076" s="18" t="s">
        <v>648</v>
      </c>
      <c r="MBP12076" s="18" t="s">
        <v>648</v>
      </c>
      <c r="MBQ12076" s="18" t="s">
        <v>648</v>
      </c>
      <c r="MBR12076" s="18" t="s">
        <v>648</v>
      </c>
      <c r="MBS12076" s="18" t="s">
        <v>648</v>
      </c>
      <c r="MBT12076" s="18" t="s">
        <v>648</v>
      </c>
      <c r="MBU12076" s="18" t="s">
        <v>648</v>
      </c>
      <c r="MBV12076" s="18" t="s">
        <v>648</v>
      </c>
      <c r="MBW12076" s="18" t="s">
        <v>648</v>
      </c>
      <c r="MBX12076" s="18" t="s">
        <v>648</v>
      </c>
      <c r="MBY12076" s="18" t="s">
        <v>648</v>
      </c>
      <c r="MBZ12076" s="18" t="s">
        <v>648</v>
      </c>
      <c r="MCA12076" s="18" t="s">
        <v>648</v>
      </c>
      <c r="MCB12076" s="18" t="s">
        <v>648</v>
      </c>
      <c r="MCC12076" s="18" t="s">
        <v>648</v>
      </c>
      <c r="MCD12076" s="18" t="s">
        <v>648</v>
      </c>
      <c r="MCE12076" s="18" t="s">
        <v>648</v>
      </c>
      <c r="MCF12076" s="18" t="s">
        <v>648</v>
      </c>
      <c r="MCG12076" s="18" t="s">
        <v>648</v>
      </c>
      <c r="MCH12076" s="18" t="s">
        <v>648</v>
      </c>
      <c r="MCI12076" s="18" t="s">
        <v>648</v>
      </c>
      <c r="MCJ12076" s="18" t="s">
        <v>648</v>
      </c>
      <c r="MCK12076" s="18" t="s">
        <v>648</v>
      </c>
      <c r="MCL12076" s="18" t="s">
        <v>648</v>
      </c>
      <c r="MCM12076" s="18" t="s">
        <v>648</v>
      </c>
      <c r="MCN12076" s="18" t="s">
        <v>648</v>
      </c>
      <c r="MCO12076" s="18" t="s">
        <v>648</v>
      </c>
      <c r="MCP12076" s="18" t="s">
        <v>648</v>
      </c>
      <c r="MCQ12076" s="18" t="s">
        <v>648</v>
      </c>
      <c r="MCR12076" s="18" t="s">
        <v>648</v>
      </c>
      <c r="MCS12076" s="18" t="s">
        <v>648</v>
      </c>
      <c r="MCT12076" s="18" t="s">
        <v>648</v>
      </c>
      <c r="MCU12076" s="18" t="s">
        <v>648</v>
      </c>
      <c r="MCV12076" s="18" t="s">
        <v>648</v>
      </c>
      <c r="MCW12076" s="18" t="s">
        <v>648</v>
      </c>
      <c r="MCX12076" s="18" t="s">
        <v>648</v>
      </c>
      <c r="MCY12076" s="18" t="s">
        <v>648</v>
      </c>
      <c r="MCZ12076" s="18" t="s">
        <v>648</v>
      </c>
      <c r="MDA12076" s="18" t="s">
        <v>648</v>
      </c>
      <c r="MDB12076" s="18" t="s">
        <v>648</v>
      </c>
      <c r="MDC12076" s="18" t="s">
        <v>648</v>
      </c>
      <c r="MDD12076" s="18" t="s">
        <v>648</v>
      </c>
      <c r="MDE12076" s="18" t="s">
        <v>648</v>
      </c>
      <c r="MDF12076" s="18" t="s">
        <v>648</v>
      </c>
      <c r="MDG12076" s="18" t="s">
        <v>648</v>
      </c>
      <c r="MDH12076" s="18" t="s">
        <v>648</v>
      </c>
      <c r="MDI12076" s="18" t="s">
        <v>648</v>
      </c>
      <c r="MDJ12076" s="18" t="s">
        <v>648</v>
      </c>
      <c r="MDK12076" s="18" t="s">
        <v>648</v>
      </c>
      <c r="MDL12076" s="18" t="s">
        <v>648</v>
      </c>
      <c r="MDM12076" s="18" t="s">
        <v>648</v>
      </c>
      <c r="MDN12076" s="18" t="s">
        <v>648</v>
      </c>
      <c r="MDO12076" s="18" t="s">
        <v>648</v>
      </c>
      <c r="MDP12076" s="18" t="s">
        <v>648</v>
      </c>
      <c r="MDQ12076" s="18" t="s">
        <v>648</v>
      </c>
      <c r="MDR12076" s="18" t="s">
        <v>648</v>
      </c>
      <c r="MDS12076" s="18" t="s">
        <v>648</v>
      </c>
      <c r="MDT12076" s="18" t="s">
        <v>648</v>
      </c>
      <c r="MDU12076" s="18" t="s">
        <v>648</v>
      </c>
      <c r="MDV12076" s="18" t="s">
        <v>648</v>
      </c>
      <c r="MDW12076" s="18" t="s">
        <v>648</v>
      </c>
      <c r="MDX12076" s="18" t="s">
        <v>648</v>
      </c>
      <c r="MDY12076" s="18" t="s">
        <v>648</v>
      </c>
      <c r="MDZ12076" s="18" t="s">
        <v>648</v>
      </c>
      <c r="MEA12076" s="18" t="s">
        <v>648</v>
      </c>
      <c r="MEB12076" s="18" t="s">
        <v>648</v>
      </c>
      <c r="MEC12076" s="18" t="s">
        <v>648</v>
      </c>
      <c r="MED12076" s="18" t="s">
        <v>648</v>
      </c>
      <c r="MEE12076" s="18" t="s">
        <v>648</v>
      </c>
      <c r="MEF12076" s="18" t="s">
        <v>648</v>
      </c>
      <c r="MEG12076" s="18" t="s">
        <v>648</v>
      </c>
      <c r="MEH12076" s="18" t="s">
        <v>648</v>
      </c>
      <c r="MEI12076" s="18" t="s">
        <v>648</v>
      </c>
      <c r="MEJ12076" s="18" t="s">
        <v>648</v>
      </c>
      <c r="MEK12076" s="18" t="s">
        <v>648</v>
      </c>
      <c r="MEL12076" s="18" t="s">
        <v>648</v>
      </c>
      <c r="MEM12076" s="18" t="s">
        <v>648</v>
      </c>
      <c r="MEN12076" s="18" t="s">
        <v>648</v>
      </c>
      <c r="MEO12076" s="18" t="s">
        <v>648</v>
      </c>
      <c r="MEP12076" s="18" t="s">
        <v>648</v>
      </c>
      <c r="MEQ12076" s="18" t="s">
        <v>648</v>
      </c>
      <c r="MER12076" s="18" t="s">
        <v>648</v>
      </c>
      <c r="MES12076" s="18" t="s">
        <v>648</v>
      </c>
      <c r="MET12076" s="18" t="s">
        <v>648</v>
      </c>
      <c r="MEU12076" s="18" t="s">
        <v>648</v>
      </c>
      <c r="MEV12076" s="18" t="s">
        <v>648</v>
      </c>
      <c r="MEW12076" s="18" t="s">
        <v>648</v>
      </c>
      <c r="MEX12076" s="18" t="s">
        <v>648</v>
      </c>
      <c r="MEY12076" s="18" t="s">
        <v>648</v>
      </c>
      <c r="MEZ12076" s="18" t="s">
        <v>648</v>
      </c>
      <c r="MFA12076" s="18" t="s">
        <v>648</v>
      </c>
      <c r="MFB12076" s="18" t="s">
        <v>648</v>
      </c>
      <c r="MFC12076" s="18" t="s">
        <v>648</v>
      </c>
      <c r="MFD12076" s="18" t="s">
        <v>648</v>
      </c>
      <c r="MFE12076" s="18" t="s">
        <v>648</v>
      </c>
      <c r="MFF12076" s="18" t="s">
        <v>648</v>
      </c>
      <c r="MFG12076" s="18" t="s">
        <v>648</v>
      </c>
      <c r="MFH12076" s="18" t="s">
        <v>648</v>
      </c>
      <c r="MFI12076" s="18" t="s">
        <v>648</v>
      </c>
      <c r="MFJ12076" s="18" t="s">
        <v>648</v>
      </c>
      <c r="MFK12076" s="18" t="s">
        <v>648</v>
      </c>
      <c r="MFL12076" s="18" t="s">
        <v>648</v>
      </c>
      <c r="MFM12076" s="18" t="s">
        <v>648</v>
      </c>
      <c r="MFN12076" s="18" t="s">
        <v>648</v>
      </c>
      <c r="MFO12076" s="18" t="s">
        <v>648</v>
      </c>
      <c r="MFP12076" s="18" t="s">
        <v>648</v>
      </c>
      <c r="MFQ12076" s="18" t="s">
        <v>648</v>
      </c>
      <c r="MFR12076" s="18" t="s">
        <v>648</v>
      </c>
      <c r="MFS12076" s="18" t="s">
        <v>648</v>
      </c>
      <c r="MFT12076" s="18" t="s">
        <v>648</v>
      </c>
      <c r="MFU12076" s="18" t="s">
        <v>648</v>
      </c>
      <c r="MFV12076" s="18" t="s">
        <v>648</v>
      </c>
      <c r="MFW12076" s="18" t="s">
        <v>648</v>
      </c>
      <c r="MFX12076" s="18" t="s">
        <v>648</v>
      </c>
      <c r="MFY12076" s="18" t="s">
        <v>648</v>
      </c>
      <c r="MFZ12076" s="18" t="s">
        <v>648</v>
      </c>
      <c r="MGA12076" s="18" t="s">
        <v>648</v>
      </c>
      <c r="MGB12076" s="18" t="s">
        <v>648</v>
      </c>
      <c r="MGC12076" s="18" t="s">
        <v>648</v>
      </c>
      <c r="MGD12076" s="18" t="s">
        <v>648</v>
      </c>
      <c r="MGE12076" s="18" t="s">
        <v>648</v>
      </c>
      <c r="MGF12076" s="18" t="s">
        <v>648</v>
      </c>
      <c r="MGG12076" s="18" t="s">
        <v>648</v>
      </c>
      <c r="MGH12076" s="18" t="s">
        <v>648</v>
      </c>
      <c r="MGI12076" s="18" t="s">
        <v>648</v>
      </c>
      <c r="MGJ12076" s="18" t="s">
        <v>648</v>
      </c>
      <c r="MGK12076" s="18" t="s">
        <v>648</v>
      </c>
      <c r="MGL12076" s="18" t="s">
        <v>648</v>
      </c>
      <c r="MGM12076" s="18" t="s">
        <v>648</v>
      </c>
      <c r="MGN12076" s="18" t="s">
        <v>648</v>
      </c>
      <c r="MGO12076" s="18" t="s">
        <v>648</v>
      </c>
      <c r="MGP12076" s="18" t="s">
        <v>648</v>
      </c>
      <c r="MGQ12076" s="18" t="s">
        <v>648</v>
      </c>
      <c r="MGR12076" s="18" t="s">
        <v>648</v>
      </c>
      <c r="MGS12076" s="18" t="s">
        <v>648</v>
      </c>
      <c r="MGT12076" s="18" t="s">
        <v>648</v>
      </c>
      <c r="MGU12076" s="18" t="s">
        <v>648</v>
      </c>
      <c r="MGV12076" s="18" t="s">
        <v>648</v>
      </c>
      <c r="MGW12076" s="18" t="s">
        <v>648</v>
      </c>
      <c r="MGX12076" s="18" t="s">
        <v>648</v>
      </c>
      <c r="MGY12076" s="18" t="s">
        <v>648</v>
      </c>
      <c r="MGZ12076" s="18" t="s">
        <v>648</v>
      </c>
      <c r="MHA12076" s="18" t="s">
        <v>648</v>
      </c>
      <c r="MHB12076" s="18" t="s">
        <v>648</v>
      </c>
      <c r="MHC12076" s="18" t="s">
        <v>648</v>
      </c>
      <c r="MHD12076" s="18" t="s">
        <v>648</v>
      </c>
      <c r="MHE12076" s="18" t="s">
        <v>648</v>
      </c>
      <c r="MHF12076" s="18" t="s">
        <v>648</v>
      </c>
      <c r="MHG12076" s="18" t="s">
        <v>648</v>
      </c>
      <c r="MHH12076" s="18" t="s">
        <v>648</v>
      </c>
      <c r="MHI12076" s="18" t="s">
        <v>648</v>
      </c>
      <c r="MHJ12076" s="18" t="s">
        <v>648</v>
      </c>
      <c r="MHK12076" s="18" t="s">
        <v>648</v>
      </c>
      <c r="MHL12076" s="18" t="s">
        <v>648</v>
      </c>
      <c r="MHM12076" s="18" t="s">
        <v>648</v>
      </c>
      <c r="MHN12076" s="18" t="s">
        <v>648</v>
      </c>
      <c r="MHO12076" s="18" t="s">
        <v>648</v>
      </c>
      <c r="MHP12076" s="18" t="s">
        <v>648</v>
      </c>
      <c r="MHQ12076" s="18" t="s">
        <v>648</v>
      </c>
      <c r="MHR12076" s="18" t="s">
        <v>648</v>
      </c>
      <c r="MHS12076" s="18" t="s">
        <v>648</v>
      </c>
      <c r="MHT12076" s="18" t="s">
        <v>648</v>
      </c>
      <c r="MHU12076" s="18" t="s">
        <v>648</v>
      </c>
      <c r="MHV12076" s="18" t="s">
        <v>648</v>
      </c>
      <c r="MHW12076" s="18" t="s">
        <v>648</v>
      </c>
      <c r="MHX12076" s="18" t="s">
        <v>648</v>
      </c>
      <c r="MHY12076" s="18" t="s">
        <v>648</v>
      </c>
      <c r="MHZ12076" s="18" t="s">
        <v>648</v>
      </c>
      <c r="MIA12076" s="18" t="s">
        <v>648</v>
      </c>
      <c r="MIB12076" s="18" t="s">
        <v>648</v>
      </c>
      <c r="MIC12076" s="18" t="s">
        <v>648</v>
      </c>
      <c r="MID12076" s="18" t="s">
        <v>648</v>
      </c>
      <c r="MIE12076" s="18" t="s">
        <v>648</v>
      </c>
      <c r="MIF12076" s="18" t="s">
        <v>648</v>
      </c>
      <c r="MIG12076" s="18" t="s">
        <v>648</v>
      </c>
      <c r="MIH12076" s="18" t="s">
        <v>648</v>
      </c>
      <c r="MII12076" s="18" t="s">
        <v>648</v>
      </c>
      <c r="MIJ12076" s="18" t="s">
        <v>648</v>
      </c>
      <c r="MIK12076" s="18" t="s">
        <v>648</v>
      </c>
      <c r="MIL12076" s="18" t="s">
        <v>648</v>
      </c>
      <c r="MIM12076" s="18" t="s">
        <v>648</v>
      </c>
      <c r="MIN12076" s="18" t="s">
        <v>648</v>
      </c>
      <c r="MIO12076" s="18" t="s">
        <v>648</v>
      </c>
      <c r="MIP12076" s="18" t="s">
        <v>648</v>
      </c>
      <c r="MIQ12076" s="18" t="s">
        <v>648</v>
      </c>
      <c r="MIR12076" s="18" t="s">
        <v>648</v>
      </c>
      <c r="MIS12076" s="18" t="s">
        <v>648</v>
      </c>
      <c r="MIT12076" s="18" t="s">
        <v>648</v>
      </c>
      <c r="MIU12076" s="18" t="s">
        <v>648</v>
      </c>
      <c r="MIV12076" s="18" t="s">
        <v>648</v>
      </c>
      <c r="MIW12076" s="18" t="s">
        <v>648</v>
      </c>
      <c r="MIX12076" s="18" t="s">
        <v>648</v>
      </c>
      <c r="MIY12076" s="18" t="s">
        <v>648</v>
      </c>
      <c r="MIZ12076" s="18" t="s">
        <v>648</v>
      </c>
      <c r="MJA12076" s="18" t="s">
        <v>648</v>
      </c>
      <c r="MJB12076" s="18" t="s">
        <v>648</v>
      </c>
      <c r="MJC12076" s="18" t="s">
        <v>648</v>
      </c>
      <c r="MJD12076" s="18" t="s">
        <v>648</v>
      </c>
      <c r="MJE12076" s="18" t="s">
        <v>648</v>
      </c>
      <c r="MJF12076" s="18" t="s">
        <v>648</v>
      </c>
      <c r="MJG12076" s="18" t="s">
        <v>648</v>
      </c>
      <c r="MJH12076" s="18" t="s">
        <v>648</v>
      </c>
      <c r="MJI12076" s="18" t="s">
        <v>648</v>
      </c>
      <c r="MJJ12076" s="18" t="s">
        <v>648</v>
      </c>
      <c r="MJK12076" s="18" t="s">
        <v>648</v>
      </c>
      <c r="MJL12076" s="18" t="s">
        <v>648</v>
      </c>
      <c r="MJM12076" s="18" t="s">
        <v>648</v>
      </c>
      <c r="MJN12076" s="18" t="s">
        <v>648</v>
      </c>
      <c r="MJO12076" s="18" t="s">
        <v>648</v>
      </c>
      <c r="MJP12076" s="18" t="s">
        <v>648</v>
      </c>
      <c r="MJQ12076" s="18" t="s">
        <v>648</v>
      </c>
      <c r="MJR12076" s="18" t="s">
        <v>648</v>
      </c>
      <c r="MJS12076" s="18" t="s">
        <v>648</v>
      </c>
      <c r="MJT12076" s="18" t="s">
        <v>648</v>
      </c>
      <c r="MJU12076" s="18" t="s">
        <v>648</v>
      </c>
      <c r="MJV12076" s="18" t="s">
        <v>648</v>
      </c>
      <c r="MJW12076" s="18" t="s">
        <v>648</v>
      </c>
      <c r="MJX12076" s="18" t="s">
        <v>648</v>
      </c>
      <c r="MJY12076" s="18" t="s">
        <v>648</v>
      </c>
      <c r="MJZ12076" s="18" t="s">
        <v>648</v>
      </c>
      <c r="MKA12076" s="18" t="s">
        <v>648</v>
      </c>
      <c r="MKB12076" s="18" t="s">
        <v>648</v>
      </c>
      <c r="MKC12076" s="18" t="s">
        <v>648</v>
      </c>
      <c r="MKD12076" s="18" t="s">
        <v>648</v>
      </c>
      <c r="MKE12076" s="18" t="s">
        <v>648</v>
      </c>
      <c r="MKF12076" s="18" t="s">
        <v>648</v>
      </c>
      <c r="MKG12076" s="18" t="s">
        <v>648</v>
      </c>
      <c r="MKH12076" s="18" t="s">
        <v>648</v>
      </c>
      <c r="MKI12076" s="18" t="s">
        <v>648</v>
      </c>
      <c r="MKJ12076" s="18" t="s">
        <v>648</v>
      </c>
      <c r="MKK12076" s="18" t="s">
        <v>648</v>
      </c>
      <c r="MKL12076" s="18" t="s">
        <v>648</v>
      </c>
      <c r="MKM12076" s="18" t="s">
        <v>648</v>
      </c>
      <c r="MKN12076" s="18" t="s">
        <v>648</v>
      </c>
      <c r="MKO12076" s="18" t="s">
        <v>648</v>
      </c>
      <c r="MKP12076" s="18" t="s">
        <v>648</v>
      </c>
      <c r="MKQ12076" s="18" t="s">
        <v>648</v>
      </c>
      <c r="MKR12076" s="18" t="s">
        <v>648</v>
      </c>
      <c r="MKS12076" s="18" t="s">
        <v>648</v>
      </c>
      <c r="MKT12076" s="18" t="s">
        <v>648</v>
      </c>
      <c r="MKU12076" s="18" t="s">
        <v>648</v>
      </c>
      <c r="MKV12076" s="18" t="s">
        <v>648</v>
      </c>
      <c r="MKW12076" s="18" t="s">
        <v>648</v>
      </c>
      <c r="MKX12076" s="18" t="s">
        <v>648</v>
      </c>
      <c r="MKY12076" s="18" t="s">
        <v>648</v>
      </c>
      <c r="MKZ12076" s="18" t="s">
        <v>648</v>
      </c>
      <c r="MLA12076" s="18" t="s">
        <v>648</v>
      </c>
      <c r="MLB12076" s="18" t="s">
        <v>648</v>
      </c>
      <c r="MLC12076" s="18" t="s">
        <v>648</v>
      </c>
      <c r="MLD12076" s="18" t="s">
        <v>648</v>
      </c>
      <c r="MLE12076" s="18" t="s">
        <v>648</v>
      </c>
      <c r="MLF12076" s="18" t="s">
        <v>648</v>
      </c>
      <c r="MLG12076" s="18" t="s">
        <v>648</v>
      </c>
      <c r="MLH12076" s="18" t="s">
        <v>648</v>
      </c>
      <c r="MLI12076" s="18" t="s">
        <v>648</v>
      </c>
      <c r="MLJ12076" s="18" t="s">
        <v>648</v>
      </c>
      <c r="MLK12076" s="18" t="s">
        <v>648</v>
      </c>
      <c r="MLL12076" s="18" t="s">
        <v>648</v>
      </c>
      <c r="MLM12076" s="18" t="s">
        <v>648</v>
      </c>
      <c r="MLN12076" s="18" t="s">
        <v>648</v>
      </c>
      <c r="MLO12076" s="18" t="s">
        <v>648</v>
      </c>
      <c r="MLP12076" s="18" t="s">
        <v>648</v>
      </c>
      <c r="MLQ12076" s="18" t="s">
        <v>648</v>
      </c>
      <c r="MLR12076" s="18" t="s">
        <v>648</v>
      </c>
      <c r="MLS12076" s="18" t="s">
        <v>648</v>
      </c>
      <c r="MLT12076" s="18" t="s">
        <v>648</v>
      </c>
      <c r="MLU12076" s="18" t="s">
        <v>648</v>
      </c>
      <c r="MLV12076" s="18" t="s">
        <v>648</v>
      </c>
      <c r="MLW12076" s="18" t="s">
        <v>648</v>
      </c>
      <c r="MLX12076" s="18" t="s">
        <v>648</v>
      </c>
      <c r="MLY12076" s="18" t="s">
        <v>648</v>
      </c>
      <c r="MLZ12076" s="18" t="s">
        <v>648</v>
      </c>
      <c r="MMA12076" s="18" t="s">
        <v>648</v>
      </c>
      <c r="MMB12076" s="18" t="s">
        <v>648</v>
      </c>
      <c r="MMC12076" s="18" t="s">
        <v>648</v>
      </c>
      <c r="MMD12076" s="18" t="s">
        <v>648</v>
      </c>
      <c r="MME12076" s="18" t="s">
        <v>648</v>
      </c>
      <c r="MMF12076" s="18" t="s">
        <v>648</v>
      </c>
      <c r="MMG12076" s="18" t="s">
        <v>648</v>
      </c>
      <c r="MMH12076" s="18" t="s">
        <v>648</v>
      </c>
      <c r="MMI12076" s="18" t="s">
        <v>648</v>
      </c>
      <c r="MMJ12076" s="18" t="s">
        <v>648</v>
      </c>
      <c r="MMK12076" s="18" t="s">
        <v>648</v>
      </c>
      <c r="MML12076" s="18" t="s">
        <v>648</v>
      </c>
      <c r="MMM12076" s="18" t="s">
        <v>648</v>
      </c>
      <c r="MMN12076" s="18" t="s">
        <v>648</v>
      </c>
      <c r="MMO12076" s="18" t="s">
        <v>648</v>
      </c>
      <c r="MMP12076" s="18" t="s">
        <v>648</v>
      </c>
      <c r="MMQ12076" s="18" t="s">
        <v>648</v>
      </c>
      <c r="MMR12076" s="18" t="s">
        <v>648</v>
      </c>
      <c r="MMS12076" s="18" t="s">
        <v>648</v>
      </c>
      <c r="MMT12076" s="18" t="s">
        <v>648</v>
      </c>
      <c r="MMU12076" s="18" t="s">
        <v>648</v>
      </c>
      <c r="MMV12076" s="18" t="s">
        <v>648</v>
      </c>
      <c r="MMW12076" s="18" t="s">
        <v>648</v>
      </c>
      <c r="MMX12076" s="18" t="s">
        <v>648</v>
      </c>
      <c r="MMY12076" s="18" t="s">
        <v>648</v>
      </c>
      <c r="MMZ12076" s="18" t="s">
        <v>648</v>
      </c>
      <c r="MNA12076" s="18" t="s">
        <v>648</v>
      </c>
      <c r="MNB12076" s="18" t="s">
        <v>648</v>
      </c>
      <c r="MNC12076" s="18" t="s">
        <v>648</v>
      </c>
      <c r="MND12076" s="18" t="s">
        <v>648</v>
      </c>
      <c r="MNE12076" s="18" t="s">
        <v>648</v>
      </c>
      <c r="MNF12076" s="18" t="s">
        <v>648</v>
      </c>
      <c r="MNG12076" s="18" t="s">
        <v>648</v>
      </c>
      <c r="MNH12076" s="18" t="s">
        <v>648</v>
      </c>
      <c r="MNI12076" s="18" t="s">
        <v>648</v>
      </c>
      <c r="MNJ12076" s="18" t="s">
        <v>648</v>
      </c>
      <c r="MNK12076" s="18" t="s">
        <v>648</v>
      </c>
      <c r="MNL12076" s="18" t="s">
        <v>648</v>
      </c>
      <c r="MNM12076" s="18" t="s">
        <v>648</v>
      </c>
      <c r="MNN12076" s="18" t="s">
        <v>648</v>
      </c>
      <c r="MNO12076" s="18" t="s">
        <v>648</v>
      </c>
      <c r="MNP12076" s="18" t="s">
        <v>648</v>
      </c>
      <c r="MNQ12076" s="18" t="s">
        <v>648</v>
      </c>
      <c r="MNR12076" s="18" t="s">
        <v>648</v>
      </c>
      <c r="MNS12076" s="18" t="s">
        <v>648</v>
      </c>
      <c r="MNT12076" s="18" t="s">
        <v>648</v>
      </c>
      <c r="MNU12076" s="18" t="s">
        <v>648</v>
      </c>
      <c r="MNV12076" s="18" t="s">
        <v>648</v>
      </c>
      <c r="MNW12076" s="18" t="s">
        <v>648</v>
      </c>
      <c r="MNX12076" s="18" t="s">
        <v>648</v>
      </c>
      <c r="MNY12076" s="18" t="s">
        <v>648</v>
      </c>
      <c r="MNZ12076" s="18" t="s">
        <v>648</v>
      </c>
      <c r="MOA12076" s="18" t="s">
        <v>648</v>
      </c>
      <c r="MOB12076" s="18" t="s">
        <v>648</v>
      </c>
      <c r="MOC12076" s="18" t="s">
        <v>648</v>
      </c>
      <c r="MOD12076" s="18" t="s">
        <v>648</v>
      </c>
      <c r="MOE12076" s="18" t="s">
        <v>648</v>
      </c>
      <c r="MOF12076" s="18" t="s">
        <v>648</v>
      </c>
      <c r="MOG12076" s="18" t="s">
        <v>648</v>
      </c>
      <c r="MOH12076" s="18" t="s">
        <v>648</v>
      </c>
      <c r="MOI12076" s="18" t="s">
        <v>648</v>
      </c>
      <c r="MOJ12076" s="18" t="s">
        <v>648</v>
      </c>
      <c r="MOK12076" s="18" t="s">
        <v>648</v>
      </c>
      <c r="MOL12076" s="18" t="s">
        <v>648</v>
      </c>
      <c r="MOM12076" s="18" t="s">
        <v>648</v>
      </c>
      <c r="MON12076" s="18" t="s">
        <v>648</v>
      </c>
      <c r="MOO12076" s="18" t="s">
        <v>648</v>
      </c>
      <c r="MOP12076" s="18" t="s">
        <v>648</v>
      </c>
      <c r="MOQ12076" s="18" t="s">
        <v>648</v>
      </c>
      <c r="MOR12076" s="18" t="s">
        <v>648</v>
      </c>
      <c r="MOS12076" s="18" t="s">
        <v>648</v>
      </c>
      <c r="MOT12076" s="18" t="s">
        <v>648</v>
      </c>
      <c r="MOU12076" s="18" t="s">
        <v>648</v>
      </c>
      <c r="MOV12076" s="18" t="s">
        <v>648</v>
      </c>
      <c r="MOW12076" s="18" t="s">
        <v>648</v>
      </c>
      <c r="MOX12076" s="18" t="s">
        <v>648</v>
      </c>
      <c r="MOY12076" s="18" t="s">
        <v>648</v>
      </c>
      <c r="MOZ12076" s="18" t="s">
        <v>648</v>
      </c>
      <c r="MPA12076" s="18" t="s">
        <v>648</v>
      </c>
      <c r="MPB12076" s="18" t="s">
        <v>648</v>
      </c>
      <c r="MPC12076" s="18" t="s">
        <v>648</v>
      </c>
      <c r="MPD12076" s="18" t="s">
        <v>648</v>
      </c>
      <c r="MPE12076" s="18" t="s">
        <v>648</v>
      </c>
      <c r="MPF12076" s="18" t="s">
        <v>648</v>
      </c>
      <c r="MPG12076" s="18" t="s">
        <v>648</v>
      </c>
      <c r="MPH12076" s="18" t="s">
        <v>648</v>
      </c>
      <c r="MPI12076" s="18" t="s">
        <v>648</v>
      </c>
      <c r="MPJ12076" s="18" t="s">
        <v>648</v>
      </c>
      <c r="MPK12076" s="18" t="s">
        <v>648</v>
      </c>
      <c r="MPL12076" s="18" t="s">
        <v>648</v>
      </c>
      <c r="MPM12076" s="18" t="s">
        <v>648</v>
      </c>
      <c r="MPN12076" s="18" t="s">
        <v>648</v>
      </c>
      <c r="MPO12076" s="18" t="s">
        <v>648</v>
      </c>
      <c r="MPP12076" s="18" t="s">
        <v>648</v>
      </c>
      <c r="MPQ12076" s="18" t="s">
        <v>648</v>
      </c>
      <c r="MPR12076" s="18" t="s">
        <v>648</v>
      </c>
      <c r="MPS12076" s="18" t="s">
        <v>648</v>
      </c>
      <c r="MPT12076" s="18" t="s">
        <v>648</v>
      </c>
      <c r="MPU12076" s="18" t="s">
        <v>648</v>
      </c>
      <c r="MPV12076" s="18" t="s">
        <v>648</v>
      </c>
      <c r="MPW12076" s="18" t="s">
        <v>648</v>
      </c>
      <c r="MPX12076" s="18" t="s">
        <v>648</v>
      </c>
      <c r="MPY12076" s="18" t="s">
        <v>648</v>
      </c>
      <c r="MPZ12076" s="18" t="s">
        <v>648</v>
      </c>
      <c r="MQA12076" s="18" t="s">
        <v>648</v>
      </c>
      <c r="MQB12076" s="18" t="s">
        <v>648</v>
      </c>
      <c r="MQC12076" s="18" t="s">
        <v>648</v>
      </c>
      <c r="MQD12076" s="18" t="s">
        <v>648</v>
      </c>
      <c r="MQE12076" s="18" t="s">
        <v>648</v>
      </c>
      <c r="MQF12076" s="18" t="s">
        <v>648</v>
      </c>
      <c r="MQG12076" s="18" t="s">
        <v>648</v>
      </c>
      <c r="MQH12076" s="18" t="s">
        <v>648</v>
      </c>
      <c r="MQI12076" s="18" t="s">
        <v>648</v>
      </c>
      <c r="MQJ12076" s="18" t="s">
        <v>648</v>
      </c>
      <c r="MQK12076" s="18" t="s">
        <v>648</v>
      </c>
      <c r="MQL12076" s="18" t="s">
        <v>648</v>
      </c>
      <c r="MQM12076" s="18" t="s">
        <v>648</v>
      </c>
      <c r="MQN12076" s="18" t="s">
        <v>648</v>
      </c>
      <c r="MQO12076" s="18" t="s">
        <v>648</v>
      </c>
      <c r="MQP12076" s="18" t="s">
        <v>648</v>
      </c>
      <c r="MQQ12076" s="18" t="s">
        <v>648</v>
      </c>
      <c r="MQR12076" s="18" t="s">
        <v>648</v>
      </c>
      <c r="MQS12076" s="18" t="s">
        <v>648</v>
      </c>
      <c r="MQT12076" s="18" t="s">
        <v>648</v>
      </c>
      <c r="MQU12076" s="18" t="s">
        <v>648</v>
      </c>
      <c r="MQV12076" s="18" t="s">
        <v>648</v>
      </c>
      <c r="MQW12076" s="18" t="s">
        <v>648</v>
      </c>
      <c r="MQX12076" s="18" t="s">
        <v>648</v>
      </c>
      <c r="MQY12076" s="18" t="s">
        <v>648</v>
      </c>
      <c r="MQZ12076" s="18" t="s">
        <v>648</v>
      </c>
      <c r="MRA12076" s="18" t="s">
        <v>648</v>
      </c>
      <c r="MRB12076" s="18" t="s">
        <v>648</v>
      </c>
      <c r="MRC12076" s="18" t="s">
        <v>648</v>
      </c>
      <c r="MRD12076" s="18" t="s">
        <v>648</v>
      </c>
      <c r="MRE12076" s="18" t="s">
        <v>648</v>
      </c>
      <c r="MRF12076" s="18" t="s">
        <v>648</v>
      </c>
      <c r="MRG12076" s="18" t="s">
        <v>648</v>
      </c>
      <c r="MRH12076" s="18" t="s">
        <v>648</v>
      </c>
      <c r="MRI12076" s="18" t="s">
        <v>648</v>
      </c>
      <c r="MRJ12076" s="18" t="s">
        <v>648</v>
      </c>
      <c r="MRK12076" s="18" t="s">
        <v>648</v>
      </c>
      <c r="MRL12076" s="18" t="s">
        <v>648</v>
      </c>
      <c r="MRM12076" s="18" t="s">
        <v>648</v>
      </c>
      <c r="MRN12076" s="18" t="s">
        <v>648</v>
      </c>
      <c r="MRO12076" s="18" t="s">
        <v>648</v>
      </c>
      <c r="MRP12076" s="18" t="s">
        <v>648</v>
      </c>
      <c r="MRQ12076" s="18" t="s">
        <v>648</v>
      </c>
      <c r="MRR12076" s="18" t="s">
        <v>648</v>
      </c>
      <c r="MRS12076" s="18" t="s">
        <v>648</v>
      </c>
      <c r="MRT12076" s="18" t="s">
        <v>648</v>
      </c>
      <c r="MRU12076" s="18" t="s">
        <v>648</v>
      </c>
      <c r="MRV12076" s="18" t="s">
        <v>648</v>
      </c>
      <c r="MRW12076" s="18" t="s">
        <v>648</v>
      </c>
      <c r="MRX12076" s="18" t="s">
        <v>648</v>
      </c>
      <c r="MRY12076" s="18" t="s">
        <v>648</v>
      </c>
      <c r="MRZ12076" s="18" t="s">
        <v>648</v>
      </c>
      <c r="MSA12076" s="18" t="s">
        <v>648</v>
      </c>
      <c r="MSB12076" s="18" t="s">
        <v>648</v>
      </c>
      <c r="MSC12076" s="18" t="s">
        <v>648</v>
      </c>
      <c r="MSD12076" s="18" t="s">
        <v>648</v>
      </c>
      <c r="MSE12076" s="18" t="s">
        <v>648</v>
      </c>
      <c r="MSF12076" s="18" t="s">
        <v>648</v>
      </c>
      <c r="MSG12076" s="18" t="s">
        <v>648</v>
      </c>
      <c r="MSH12076" s="18" t="s">
        <v>648</v>
      </c>
      <c r="MSI12076" s="18" t="s">
        <v>648</v>
      </c>
      <c r="MSJ12076" s="18" t="s">
        <v>648</v>
      </c>
      <c r="MSK12076" s="18" t="s">
        <v>648</v>
      </c>
      <c r="MSL12076" s="18" t="s">
        <v>648</v>
      </c>
      <c r="MSM12076" s="18" t="s">
        <v>648</v>
      </c>
      <c r="MSN12076" s="18" t="s">
        <v>648</v>
      </c>
      <c r="MSO12076" s="18" t="s">
        <v>648</v>
      </c>
      <c r="MSP12076" s="18" t="s">
        <v>648</v>
      </c>
      <c r="MSQ12076" s="18" t="s">
        <v>648</v>
      </c>
      <c r="MSR12076" s="18" t="s">
        <v>648</v>
      </c>
      <c r="MSS12076" s="18" t="s">
        <v>648</v>
      </c>
      <c r="MST12076" s="18" t="s">
        <v>648</v>
      </c>
      <c r="MSU12076" s="18" t="s">
        <v>648</v>
      </c>
      <c r="MSV12076" s="18" t="s">
        <v>648</v>
      </c>
      <c r="MSW12076" s="18" t="s">
        <v>648</v>
      </c>
      <c r="MSX12076" s="18" t="s">
        <v>648</v>
      </c>
      <c r="MSY12076" s="18" t="s">
        <v>648</v>
      </c>
      <c r="MSZ12076" s="18" t="s">
        <v>648</v>
      </c>
      <c r="MTA12076" s="18" t="s">
        <v>648</v>
      </c>
      <c r="MTB12076" s="18" t="s">
        <v>648</v>
      </c>
      <c r="MTC12076" s="18" t="s">
        <v>648</v>
      </c>
      <c r="MTD12076" s="18" t="s">
        <v>648</v>
      </c>
      <c r="MTE12076" s="18" t="s">
        <v>648</v>
      </c>
      <c r="MTF12076" s="18" t="s">
        <v>648</v>
      </c>
      <c r="MTG12076" s="18" t="s">
        <v>648</v>
      </c>
      <c r="MTH12076" s="18" t="s">
        <v>648</v>
      </c>
      <c r="MTI12076" s="18" t="s">
        <v>648</v>
      </c>
      <c r="MTJ12076" s="18" t="s">
        <v>648</v>
      </c>
      <c r="MTK12076" s="18" t="s">
        <v>648</v>
      </c>
      <c r="MTL12076" s="18" t="s">
        <v>648</v>
      </c>
      <c r="MTM12076" s="18" t="s">
        <v>648</v>
      </c>
      <c r="MTN12076" s="18" t="s">
        <v>648</v>
      </c>
      <c r="MTO12076" s="18" t="s">
        <v>648</v>
      </c>
      <c r="MTP12076" s="18" t="s">
        <v>648</v>
      </c>
      <c r="MTQ12076" s="18" t="s">
        <v>648</v>
      </c>
      <c r="MTR12076" s="18" t="s">
        <v>648</v>
      </c>
      <c r="MTS12076" s="18" t="s">
        <v>648</v>
      </c>
      <c r="MTT12076" s="18" t="s">
        <v>648</v>
      </c>
      <c r="MTU12076" s="18" t="s">
        <v>648</v>
      </c>
      <c r="MTV12076" s="18" t="s">
        <v>648</v>
      </c>
      <c r="MTW12076" s="18" t="s">
        <v>648</v>
      </c>
      <c r="MTX12076" s="18" t="s">
        <v>648</v>
      </c>
      <c r="MTY12076" s="18" t="s">
        <v>648</v>
      </c>
      <c r="MTZ12076" s="18" t="s">
        <v>648</v>
      </c>
      <c r="MUA12076" s="18" t="s">
        <v>648</v>
      </c>
      <c r="MUB12076" s="18" t="s">
        <v>648</v>
      </c>
      <c r="MUC12076" s="18" t="s">
        <v>648</v>
      </c>
      <c r="MUD12076" s="18" t="s">
        <v>648</v>
      </c>
      <c r="MUE12076" s="18" t="s">
        <v>648</v>
      </c>
      <c r="MUF12076" s="18" t="s">
        <v>648</v>
      </c>
      <c r="MUG12076" s="18" t="s">
        <v>648</v>
      </c>
      <c r="MUH12076" s="18" t="s">
        <v>648</v>
      </c>
      <c r="MUI12076" s="18" t="s">
        <v>648</v>
      </c>
      <c r="MUJ12076" s="18" t="s">
        <v>648</v>
      </c>
      <c r="MUK12076" s="18" t="s">
        <v>648</v>
      </c>
      <c r="MUL12076" s="18" t="s">
        <v>648</v>
      </c>
      <c r="MUM12076" s="18" t="s">
        <v>648</v>
      </c>
      <c r="MUN12076" s="18" t="s">
        <v>648</v>
      </c>
      <c r="MUO12076" s="18" t="s">
        <v>648</v>
      </c>
      <c r="MUP12076" s="18" t="s">
        <v>648</v>
      </c>
      <c r="MUQ12076" s="18" t="s">
        <v>648</v>
      </c>
      <c r="MUR12076" s="18" t="s">
        <v>648</v>
      </c>
      <c r="MUS12076" s="18" t="s">
        <v>648</v>
      </c>
      <c r="MUT12076" s="18" t="s">
        <v>648</v>
      </c>
      <c r="MUU12076" s="18" t="s">
        <v>648</v>
      </c>
      <c r="MUV12076" s="18" t="s">
        <v>648</v>
      </c>
      <c r="MUW12076" s="18" t="s">
        <v>648</v>
      </c>
      <c r="MUX12076" s="18" t="s">
        <v>648</v>
      </c>
      <c r="MUY12076" s="18" t="s">
        <v>648</v>
      </c>
      <c r="MUZ12076" s="18" t="s">
        <v>648</v>
      </c>
      <c r="MVA12076" s="18" t="s">
        <v>648</v>
      </c>
      <c r="MVB12076" s="18" t="s">
        <v>648</v>
      </c>
      <c r="MVC12076" s="18" t="s">
        <v>648</v>
      </c>
      <c r="MVD12076" s="18" t="s">
        <v>648</v>
      </c>
      <c r="MVE12076" s="18" t="s">
        <v>648</v>
      </c>
      <c r="MVF12076" s="18" t="s">
        <v>648</v>
      </c>
      <c r="MVG12076" s="18" t="s">
        <v>648</v>
      </c>
      <c r="MVH12076" s="18" t="s">
        <v>648</v>
      </c>
      <c r="MVI12076" s="18" t="s">
        <v>648</v>
      </c>
      <c r="MVJ12076" s="18" t="s">
        <v>648</v>
      </c>
      <c r="MVK12076" s="18" t="s">
        <v>648</v>
      </c>
      <c r="MVL12076" s="18" t="s">
        <v>648</v>
      </c>
      <c r="MVM12076" s="18" t="s">
        <v>648</v>
      </c>
      <c r="MVN12076" s="18" t="s">
        <v>648</v>
      </c>
      <c r="MVO12076" s="18" t="s">
        <v>648</v>
      </c>
      <c r="MVP12076" s="18" t="s">
        <v>648</v>
      </c>
      <c r="MVQ12076" s="18" t="s">
        <v>648</v>
      </c>
      <c r="MVR12076" s="18" t="s">
        <v>648</v>
      </c>
      <c r="MVS12076" s="18" t="s">
        <v>648</v>
      </c>
      <c r="MVT12076" s="18" t="s">
        <v>648</v>
      </c>
      <c r="MVU12076" s="18" t="s">
        <v>648</v>
      </c>
      <c r="MVV12076" s="18" t="s">
        <v>648</v>
      </c>
      <c r="MVW12076" s="18" t="s">
        <v>648</v>
      </c>
      <c r="MVX12076" s="18" t="s">
        <v>648</v>
      </c>
      <c r="MVY12076" s="18" t="s">
        <v>648</v>
      </c>
      <c r="MVZ12076" s="18" t="s">
        <v>648</v>
      </c>
      <c r="MWA12076" s="18" t="s">
        <v>648</v>
      </c>
      <c r="MWB12076" s="18" t="s">
        <v>648</v>
      </c>
      <c r="MWC12076" s="18" t="s">
        <v>648</v>
      </c>
      <c r="MWD12076" s="18" t="s">
        <v>648</v>
      </c>
      <c r="MWE12076" s="18" t="s">
        <v>648</v>
      </c>
      <c r="MWF12076" s="18" t="s">
        <v>648</v>
      </c>
      <c r="MWG12076" s="18" t="s">
        <v>648</v>
      </c>
      <c r="MWH12076" s="18" t="s">
        <v>648</v>
      </c>
      <c r="MWI12076" s="18" t="s">
        <v>648</v>
      </c>
      <c r="MWJ12076" s="18" t="s">
        <v>648</v>
      </c>
      <c r="MWK12076" s="18" t="s">
        <v>648</v>
      </c>
      <c r="MWL12076" s="18" t="s">
        <v>648</v>
      </c>
      <c r="MWM12076" s="18" t="s">
        <v>648</v>
      </c>
      <c r="MWN12076" s="18" t="s">
        <v>648</v>
      </c>
      <c r="MWO12076" s="18" t="s">
        <v>648</v>
      </c>
      <c r="MWP12076" s="18" t="s">
        <v>648</v>
      </c>
      <c r="MWQ12076" s="18" t="s">
        <v>648</v>
      </c>
      <c r="MWR12076" s="18" t="s">
        <v>648</v>
      </c>
      <c r="MWS12076" s="18" t="s">
        <v>648</v>
      </c>
      <c r="MWT12076" s="18" t="s">
        <v>648</v>
      </c>
      <c r="MWU12076" s="18" t="s">
        <v>648</v>
      </c>
      <c r="MWV12076" s="18" t="s">
        <v>648</v>
      </c>
      <c r="MWW12076" s="18" t="s">
        <v>648</v>
      </c>
      <c r="MWX12076" s="18" t="s">
        <v>648</v>
      </c>
      <c r="MWY12076" s="18" t="s">
        <v>648</v>
      </c>
      <c r="MWZ12076" s="18" t="s">
        <v>648</v>
      </c>
      <c r="MXA12076" s="18" t="s">
        <v>648</v>
      </c>
      <c r="MXB12076" s="18" t="s">
        <v>648</v>
      </c>
      <c r="MXC12076" s="18" t="s">
        <v>648</v>
      </c>
      <c r="MXD12076" s="18" t="s">
        <v>648</v>
      </c>
      <c r="MXE12076" s="18" t="s">
        <v>648</v>
      </c>
      <c r="MXF12076" s="18" t="s">
        <v>648</v>
      </c>
      <c r="MXG12076" s="18" t="s">
        <v>648</v>
      </c>
      <c r="MXH12076" s="18" t="s">
        <v>648</v>
      </c>
      <c r="MXI12076" s="18" t="s">
        <v>648</v>
      </c>
      <c r="MXJ12076" s="18" t="s">
        <v>648</v>
      </c>
      <c r="MXK12076" s="18" t="s">
        <v>648</v>
      </c>
      <c r="MXL12076" s="18" t="s">
        <v>648</v>
      </c>
      <c r="MXM12076" s="18" t="s">
        <v>648</v>
      </c>
      <c r="MXN12076" s="18" t="s">
        <v>648</v>
      </c>
      <c r="MXO12076" s="18" t="s">
        <v>648</v>
      </c>
      <c r="MXP12076" s="18" t="s">
        <v>648</v>
      </c>
      <c r="MXQ12076" s="18" t="s">
        <v>648</v>
      </c>
      <c r="MXR12076" s="18" t="s">
        <v>648</v>
      </c>
      <c r="MXS12076" s="18" t="s">
        <v>648</v>
      </c>
      <c r="MXT12076" s="18" t="s">
        <v>648</v>
      </c>
      <c r="MXU12076" s="18" t="s">
        <v>648</v>
      </c>
      <c r="MXV12076" s="18" t="s">
        <v>648</v>
      </c>
      <c r="MXW12076" s="18" t="s">
        <v>648</v>
      </c>
      <c r="MXX12076" s="18" t="s">
        <v>648</v>
      </c>
      <c r="MXY12076" s="18" t="s">
        <v>648</v>
      </c>
      <c r="MXZ12076" s="18" t="s">
        <v>648</v>
      </c>
      <c r="MYA12076" s="18" t="s">
        <v>648</v>
      </c>
      <c r="MYB12076" s="18" t="s">
        <v>648</v>
      </c>
      <c r="MYC12076" s="18" t="s">
        <v>648</v>
      </c>
      <c r="MYD12076" s="18" t="s">
        <v>648</v>
      </c>
      <c r="MYE12076" s="18" t="s">
        <v>648</v>
      </c>
      <c r="MYF12076" s="18" t="s">
        <v>648</v>
      </c>
      <c r="MYG12076" s="18" t="s">
        <v>648</v>
      </c>
      <c r="MYH12076" s="18" t="s">
        <v>648</v>
      </c>
      <c r="MYI12076" s="18" t="s">
        <v>648</v>
      </c>
      <c r="MYJ12076" s="18" t="s">
        <v>648</v>
      </c>
      <c r="MYK12076" s="18" t="s">
        <v>648</v>
      </c>
      <c r="MYL12076" s="18" t="s">
        <v>648</v>
      </c>
      <c r="MYM12076" s="18" t="s">
        <v>648</v>
      </c>
      <c r="MYN12076" s="18" t="s">
        <v>648</v>
      </c>
      <c r="MYO12076" s="18" t="s">
        <v>648</v>
      </c>
      <c r="MYP12076" s="18" t="s">
        <v>648</v>
      </c>
      <c r="MYQ12076" s="18" t="s">
        <v>648</v>
      </c>
      <c r="MYR12076" s="18" t="s">
        <v>648</v>
      </c>
      <c r="MYS12076" s="18" t="s">
        <v>648</v>
      </c>
      <c r="MYT12076" s="18" t="s">
        <v>648</v>
      </c>
      <c r="MYU12076" s="18" t="s">
        <v>648</v>
      </c>
      <c r="MYV12076" s="18" t="s">
        <v>648</v>
      </c>
      <c r="MYW12076" s="18" t="s">
        <v>648</v>
      </c>
      <c r="MYX12076" s="18" t="s">
        <v>648</v>
      </c>
      <c r="MYY12076" s="18" t="s">
        <v>648</v>
      </c>
      <c r="MYZ12076" s="18" t="s">
        <v>648</v>
      </c>
      <c r="MZA12076" s="18" t="s">
        <v>648</v>
      </c>
      <c r="MZB12076" s="18" t="s">
        <v>648</v>
      </c>
      <c r="MZC12076" s="18" t="s">
        <v>648</v>
      </c>
      <c r="MZD12076" s="18" t="s">
        <v>648</v>
      </c>
      <c r="MZE12076" s="18" t="s">
        <v>648</v>
      </c>
      <c r="MZF12076" s="18" t="s">
        <v>648</v>
      </c>
      <c r="MZG12076" s="18" t="s">
        <v>648</v>
      </c>
      <c r="MZH12076" s="18" t="s">
        <v>648</v>
      </c>
      <c r="MZI12076" s="18" t="s">
        <v>648</v>
      </c>
      <c r="MZJ12076" s="18" t="s">
        <v>648</v>
      </c>
      <c r="MZK12076" s="18" t="s">
        <v>648</v>
      </c>
      <c r="MZL12076" s="18" t="s">
        <v>648</v>
      </c>
      <c r="MZM12076" s="18" t="s">
        <v>648</v>
      </c>
      <c r="MZN12076" s="18" t="s">
        <v>648</v>
      </c>
      <c r="MZO12076" s="18" t="s">
        <v>648</v>
      </c>
      <c r="MZP12076" s="18" t="s">
        <v>648</v>
      </c>
      <c r="MZQ12076" s="18" t="s">
        <v>648</v>
      </c>
      <c r="MZR12076" s="18" t="s">
        <v>648</v>
      </c>
      <c r="MZS12076" s="18" t="s">
        <v>648</v>
      </c>
      <c r="MZT12076" s="18" t="s">
        <v>648</v>
      </c>
      <c r="MZU12076" s="18" t="s">
        <v>648</v>
      </c>
      <c r="MZV12076" s="18" t="s">
        <v>648</v>
      </c>
      <c r="MZW12076" s="18" t="s">
        <v>648</v>
      </c>
      <c r="MZX12076" s="18" t="s">
        <v>648</v>
      </c>
      <c r="MZY12076" s="18" t="s">
        <v>648</v>
      </c>
      <c r="MZZ12076" s="18" t="s">
        <v>648</v>
      </c>
      <c r="NAA12076" s="18" t="s">
        <v>648</v>
      </c>
      <c r="NAB12076" s="18" t="s">
        <v>648</v>
      </c>
      <c r="NAC12076" s="18" t="s">
        <v>648</v>
      </c>
      <c r="NAD12076" s="18" t="s">
        <v>648</v>
      </c>
      <c r="NAE12076" s="18" t="s">
        <v>648</v>
      </c>
      <c r="NAF12076" s="18" t="s">
        <v>648</v>
      </c>
      <c r="NAG12076" s="18" t="s">
        <v>648</v>
      </c>
      <c r="NAH12076" s="18" t="s">
        <v>648</v>
      </c>
      <c r="NAI12076" s="18" t="s">
        <v>648</v>
      </c>
      <c r="NAJ12076" s="18" t="s">
        <v>648</v>
      </c>
      <c r="NAK12076" s="18" t="s">
        <v>648</v>
      </c>
      <c r="NAL12076" s="18" t="s">
        <v>648</v>
      </c>
      <c r="NAM12076" s="18" t="s">
        <v>648</v>
      </c>
      <c r="NAN12076" s="18" t="s">
        <v>648</v>
      </c>
      <c r="NAO12076" s="18" t="s">
        <v>648</v>
      </c>
      <c r="NAP12076" s="18" t="s">
        <v>648</v>
      </c>
      <c r="NAQ12076" s="18" t="s">
        <v>648</v>
      </c>
      <c r="NAR12076" s="18" t="s">
        <v>648</v>
      </c>
      <c r="NAS12076" s="18" t="s">
        <v>648</v>
      </c>
      <c r="NAT12076" s="18" t="s">
        <v>648</v>
      </c>
      <c r="NAU12076" s="18" t="s">
        <v>648</v>
      </c>
      <c r="NAV12076" s="18" t="s">
        <v>648</v>
      </c>
      <c r="NAW12076" s="18" t="s">
        <v>648</v>
      </c>
      <c r="NAX12076" s="18" t="s">
        <v>648</v>
      </c>
      <c r="NAY12076" s="18" t="s">
        <v>648</v>
      </c>
      <c r="NAZ12076" s="18" t="s">
        <v>648</v>
      </c>
      <c r="NBA12076" s="18" t="s">
        <v>648</v>
      </c>
      <c r="NBB12076" s="18" t="s">
        <v>648</v>
      </c>
      <c r="NBC12076" s="18" t="s">
        <v>648</v>
      </c>
      <c r="NBD12076" s="18" t="s">
        <v>648</v>
      </c>
      <c r="NBE12076" s="18" t="s">
        <v>648</v>
      </c>
      <c r="NBF12076" s="18" t="s">
        <v>648</v>
      </c>
      <c r="NBG12076" s="18" t="s">
        <v>648</v>
      </c>
      <c r="NBH12076" s="18" t="s">
        <v>648</v>
      </c>
      <c r="NBI12076" s="18" t="s">
        <v>648</v>
      </c>
      <c r="NBJ12076" s="18" t="s">
        <v>648</v>
      </c>
      <c r="NBK12076" s="18" t="s">
        <v>648</v>
      </c>
      <c r="NBL12076" s="18" t="s">
        <v>648</v>
      </c>
      <c r="NBM12076" s="18" t="s">
        <v>648</v>
      </c>
      <c r="NBN12076" s="18" t="s">
        <v>648</v>
      </c>
      <c r="NBO12076" s="18" t="s">
        <v>648</v>
      </c>
      <c r="NBP12076" s="18" t="s">
        <v>648</v>
      </c>
      <c r="NBQ12076" s="18" t="s">
        <v>648</v>
      </c>
      <c r="NBR12076" s="18" t="s">
        <v>648</v>
      </c>
      <c r="NBS12076" s="18" t="s">
        <v>648</v>
      </c>
      <c r="NBT12076" s="18" t="s">
        <v>648</v>
      </c>
      <c r="NBU12076" s="18" t="s">
        <v>648</v>
      </c>
      <c r="NBV12076" s="18" t="s">
        <v>648</v>
      </c>
      <c r="NBW12076" s="18" t="s">
        <v>648</v>
      </c>
      <c r="NBX12076" s="18" t="s">
        <v>648</v>
      </c>
      <c r="NBY12076" s="18" t="s">
        <v>648</v>
      </c>
      <c r="NBZ12076" s="18" t="s">
        <v>648</v>
      </c>
      <c r="NCA12076" s="18" t="s">
        <v>648</v>
      </c>
      <c r="NCB12076" s="18" t="s">
        <v>648</v>
      </c>
      <c r="NCC12076" s="18" t="s">
        <v>648</v>
      </c>
      <c r="NCD12076" s="18" t="s">
        <v>648</v>
      </c>
      <c r="NCE12076" s="18" t="s">
        <v>648</v>
      </c>
      <c r="NCF12076" s="18" t="s">
        <v>648</v>
      </c>
      <c r="NCG12076" s="18" t="s">
        <v>648</v>
      </c>
      <c r="NCH12076" s="18" t="s">
        <v>648</v>
      </c>
      <c r="NCI12076" s="18" t="s">
        <v>648</v>
      </c>
      <c r="NCJ12076" s="18" t="s">
        <v>648</v>
      </c>
      <c r="NCK12076" s="18" t="s">
        <v>648</v>
      </c>
      <c r="NCL12076" s="18" t="s">
        <v>648</v>
      </c>
      <c r="NCM12076" s="18" t="s">
        <v>648</v>
      </c>
      <c r="NCN12076" s="18" t="s">
        <v>648</v>
      </c>
      <c r="NCO12076" s="18" t="s">
        <v>648</v>
      </c>
      <c r="NCP12076" s="18" t="s">
        <v>648</v>
      </c>
      <c r="NCQ12076" s="18" t="s">
        <v>648</v>
      </c>
      <c r="NCR12076" s="18" t="s">
        <v>648</v>
      </c>
      <c r="NCS12076" s="18" t="s">
        <v>648</v>
      </c>
      <c r="NCT12076" s="18" t="s">
        <v>648</v>
      </c>
      <c r="NCU12076" s="18" t="s">
        <v>648</v>
      </c>
      <c r="NCV12076" s="18" t="s">
        <v>648</v>
      </c>
      <c r="NCW12076" s="18" t="s">
        <v>648</v>
      </c>
      <c r="NCX12076" s="18" t="s">
        <v>648</v>
      </c>
      <c r="NCY12076" s="18" t="s">
        <v>648</v>
      </c>
      <c r="NCZ12076" s="18" t="s">
        <v>648</v>
      </c>
      <c r="NDA12076" s="18" t="s">
        <v>648</v>
      </c>
      <c r="NDB12076" s="18" t="s">
        <v>648</v>
      </c>
      <c r="NDC12076" s="18" t="s">
        <v>648</v>
      </c>
      <c r="NDD12076" s="18" t="s">
        <v>648</v>
      </c>
      <c r="NDE12076" s="18" t="s">
        <v>648</v>
      </c>
      <c r="NDF12076" s="18" t="s">
        <v>648</v>
      </c>
      <c r="NDG12076" s="18" t="s">
        <v>648</v>
      </c>
      <c r="NDH12076" s="18" t="s">
        <v>648</v>
      </c>
      <c r="NDI12076" s="18" t="s">
        <v>648</v>
      </c>
      <c r="NDJ12076" s="18" t="s">
        <v>648</v>
      </c>
      <c r="NDK12076" s="18" t="s">
        <v>648</v>
      </c>
      <c r="NDL12076" s="18" t="s">
        <v>648</v>
      </c>
      <c r="NDM12076" s="18" t="s">
        <v>648</v>
      </c>
      <c r="NDN12076" s="18" t="s">
        <v>648</v>
      </c>
      <c r="NDO12076" s="18" t="s">
        <v>648</v>
      </c>
      <c r="NDP12076" s="18" t="s">
        <v>648</v>
      </c>
      <c r="NDQ12076" s="18" t="s">
        <v>648</v>
      </c>
      <c r="NDR12076" s="18" t="s">
        <v>648</v>
      </c>
      <c r="NDS12076" s="18" t="s">
        <v>648</v>
      </c>
      <c r="NDT12076" s="18" t="s">
        <v>648</v>
      </c>
      <c r="NDU12076" s="18" t="s">
        <v>648</v>
      </c>
      <c r="NDV12076" s="18" t="s">
        <v>648</v>
      </c>
      <c r="NDW12076" s="18" t="s">
        <v>648</v>
      </c>
      <c r="NDX12076" s="18" t="s">
        <v>648</v>
      </c>
      <c r="NDY12076" s="18" t="s">
        <v>648</v>
      </c>
      <c r="NDZ12076" s="18" t="s">
        <v>648</v>
      </c>
      <c r="NEA12076" s="18" t="s">
        <v>648</v>
      </c>
      <c r="NEB12076" s="18" t="s">
        <v>648</v>
      </c>
      <c r="NEC12076" s="18" t="s">
        <v>648</v>
      </c>
      <c r="NED12076" s="18" t="s">
        <v>648</v>
      </c>
      <c r="NEE12076" s="18" t="s">
        <v>648</v>
      </c>
      <c r="NEF12076" s="18" t="s">
        <v>648</v>
      </c>
      <c r="NEG12076" s="18" t="s">
        <v>648</v>
      </c>
      <c r="NEH12076" s="18" t="s">
        <v>648</v>
      </c>
      <c r="NEI12076" s="18" t="s">
        <v>648</v>
      </c>
      <c r="NEJ12076" s="18" t="s">
        <v>648</v>
      </c>
      <c r="NEK12076" s="18" t="s">
        <v>648</v>
      </c>
      <c r="NEL12076" s="18" t="s">
        <v>648</v>
      </c>
      <c r="NEM12076" s="18" t="s">
        <v>648</v>
      </c>
      <c r="NEN12076" s="18" t="s">
        <v>648</v>
      </c>
      <c r="NEO12076" s="18" t="s">
        <v>648</v>
      </c>
      <c r="NEP12076" s="18" t="s">
        <v>648</v>
      </c>
      <c r="NEQ12076" s="18" t="s">
        <v>648</v>
      </c>
      <c r="NER12076" s="18" t="s">
        <v>648</v>
      </c>
      <c r="NES12076" s="18" t="s">
        <v>648</v>
      </c>
      <c r="NET12076" s="18" t="s">
        <v>648</v>
      </c>
      <c r="NEU12076" s="18" t="s">
        <v>648</v>
      </c>
      <c r="NEV12076" s="18" t="s">
        <v>648</v>
      </c>
      <c r="NEW12076" s="18" t="s">
        <v>648</v>
      </c>
      <c r="NEX12076" s="18" t="s">
        <v>648</v>
      </c>
      <c r="NEY12076" s="18" t="s">
        <v>648</v>
      </c>
      <c r="NEZ12076" s="18" t="s">
        <v>648</v>
      </c>
      <c r="NFA12076" s="18" t="s">
        <v>648</v>
      </c>
      <c r="NFB12076" s="18" t="s">
        <v>648</v>
      </c>
      <c r="NFC12076" s="18" t="s">
        <v>648</v>
      </c>
      <c r="NFD12076" s="18" t="s">
        <v>648</v>
      </c>
      <c r="NFE12076" s="18" t="s">
        <v>648</v>
      </c>
      <c r="NFF12076" s="18" t="s">
        <v>648</v>
      </c>
      <c r="NFG12076" s="18" t="s">
        <v>648</v>
      </c>
      <c r="NFH12076" s="18" t="s">
        <v>648</v>
      </c>
      <c r="NFI12076" s="18" t="s">
        <v>648</v>
      </c>
      <c r="NFJ12076" s="18" t="s">
        <v>648</v>
      </c>
      <c r="NFK12076" s="18" t="s">
        <v>648</v>
      </c>
      <c r="NFL12076" s="18" t="s">
        <v>648</v>
      </c>
      <c r="NFM12076" s="18" t="s">
        <v>648</v>
      </c>
      <c r="NFN12076" s="18" t="s">
        <v>648</v>
      </c>
      <c r="NFO12076" s="18" t="s">
        <v>648</v>
      </c>
      <c r="NFP12076" s="18" t="s">
        <v>648</v>
      </c>
      <c r="NFQ12076" s="18" t="s">
        <v>648</v>
      </c>
      <c r="NFR12076" s="18" t="s">
        <v>648</v>
      </c>
      <c r="NFS12076" s="18" t="s">
        <v>648</v>
      </c>
      <c r="NFT12076" s="18" t="s">
        <v>648</v>
      </c>
      <c r="NFU12076" s="18" t="s">
        <v>648</v>
      </c>
      <c r="NFV12076" s="18" t="s">
        <v>648</v>
      </c>
      <c r="NFW12076" s="18" t="s">
        <v>648</v>
      </c>
      <c r="NFX12076" s="18" t="s">
        <v>648</v>
      </c>
      <c r="NFY12076" s="18" t="s">
        <v>648</v>
      </c>
      <c r="NFZ12076" s="18" t="s">
        <v>648</v>
      </c>
      <c r="NGA12076" s="18" t="s">
        <v>648</v>
      </c>
      <c r="NGB12076" s="18" t="s">
        <v>648</v>
      </c>
      <c r="NGC12076" s="18" t="s">
        <v>648</v>
      </c>
      <c r="NGD12076" s="18" t="s">
        <v>648</v>
      </c>
      <c r="NGE12076" s="18" t="s">
        <v>648</v>
      </c>
      <c r="NGF12076" s="18" t="s">
        <v>648</v>
      </c>
      <c r="NGG12076" s="18" t="s">
        <v>648</v>
      </c>
      <c r="NGH12076" s="18" t="s">
        <v>648</v>
      </c>
      <c r="NGI12076" s="18" t="s">
        <v>648</v>
      </c>
      <c r="NGJ12076" s="18" t="s">
        <v>648</v>
      </c>
      <c r="NGK12076" s="18" t="s">
        <v>648</v>
      </c>
      <c r="NGL12076" s="18" t="s">
        <v>648</v>
      </c>
      <c r="NGM12076" s="18" t="s">
        <v>648</v>
      </c>
      <c r="NGN12076" s="18" t="s">
        <v>648</v>
      </c>
      <c r="NGO12076" s="18" t="s">
        <v>648</v>
      </c>
      <c r="NGP12076" s="18" t="s">
        <v>648</v>
      </c>
      <c r="NGQ12076" s="18" t="s">
        <v>648</v>
      </c>
      <c r="NGR12076" s="18" t="s">
        <v>648</v>
      </c>
      <c r="NGS12076" s="18" t="s">
        <v>648</v>
      </c>
      <c r="NGT12076" s="18" t="s">
        <v>648</v>
      </c>
      <c r="NGU12076" s="18" t="s">
        <v>648</v>
      </c>
      <c r="NGV12076" s="18" t="s">
        <v>648</v>
      </c>
      <c r="NGW12076" s="18" t="s">
        <v>648</v>
      </c>
      <c r="NGX12076" s="18" t="s">
        <v>648</v>
      </c>
      <c r="NGY12076" s="18" t="s">
        <v>648</v>
      </c>
      <c r="NGZ12076" s="18" t="s">
        <v>648</v>
      </c>
      <c r="NHA12076" s="18" t="s">
        <v>648</v>
      </c>
      <c r="NHB12076" s="18" t="s">
        <v>648</v>
      </c>
      <c r="NHC12076" s="18" t="s">
        <v>648</v>
      </c>
      <c r="NHD12076" s="18" t="s">
        <v>648</v>
      </c>
      <c r="NHE12076" s="18" t="s">
        <v>648</v>
      </c>
      <c r="NHF12076" s="18" t="s">
        <v>648</v>
      </c>
      <c r="NHG12076" s="18" t="s">
        <v>648</v>
      </c>
      <c r="NHH12076" s="18" t="s">
        <v>648</v>
      </c>
      <c r="NHI12076" s="18" t="s">
        <v>648</v>
      </c>
      <c r="NHJ12076" s="18" t="s">
        <v>648</v>
      </c>
      <c r="NHK12076" s="18" t="s">
        <v>648</v>
      </c>
      <c r="NHL12076" s="18" t="s">
        <v>648</v>
      </c>
      <c r="NHM12076" s="18" t="s">
        <v>648</v>
      </c>
      <c r="NHN12076" s="18" t="s">
        <v>648</v>
      </c>
      <c r="NHO12076" s="18" t="s">
        <v>648</v>
      </c>
      <c r="NHP12076" s="18" t="s">
        <v>648</v>
      </c>
      <c r="NHQ12076" s="18" t="s">
        <v>648</v>
      </c>
      <c r="NHR12076" s="18" t="s">
        <v>648</v>
      </c>
      <c r="NHS12076" s="18" t="s">
        <v>648</v>
      </c>
      <c r="NHT12076" s="18" t="s">
        <v>648</v>
      </c>
      <c r="NHU12076" s="18" t="s">
        <v>648</v>
      </c>
      <c r="NHV12076" s="18" t="s">
        <v>648</v>
      </c>
      <c r="NHW12076" s="18" t="s">
        <v>648</v>
      </c>
      <c r="NHX12076" s="18" t="s">
        <v>648</v>
      </c>
      <c r="NHY12076" s="18" t="s">
        <v>648</v>
      </c>
      <c r="NHZ12076" s="18" t="s">
        <v>648</v>
      </c>
      <c r="NIA12076" s="18" t="s">
        <v>648</v>
      </c>
      <c r="NIB12076" s="18" t="s">
        <v>648</v>
      </c>
      <c r="NIC12076" s="18" t="s">
        <v>648</v>
      </c>
      <c r="NID12076" s="18" t="s">
        <v>648</v>
      </c>
      <c r="NIE12076" s="18" t="s">
        <v>648</v>
      </c>
      <c r="NIF12076" s="18" t="s">
        <v>648</v>
      </c>
      <c r="NIG12076" s="18" t="s">
        <v>648</v>
      </c>
      <c r="NIH12076" s="18" t="s">
        <v>648</v>
      </c>
      <c r="NII12076" s="18" t="s">
        <v>648</v>
      </c>
      <c r="NIJ12076" s="18" t="s">
        <v>648</v>
      </c>
      <c r="NIK12076" s="18" t="s">
        <v>648</v>
      </c>
      <c r="NIL12076" s="18" t="s">
        <v>648</v>
      </c>
      <c r="NIM12076" s="18" t="s">
        <v>648</v>
      </c>
      <c r="NIN12076" s="18" t="s">
        <v>648</v>
      </c>
      <c r="NIO12076" s="18" t="s">
        <v>648</v>
      </c>
      <c r="NIP12076" s="18" t="s">
        <v>648</v>
      </c>
      <c r="NIQ12076" s="18" t="s">
        <v>648</v>
      </c>
      <c r="NIR12076" s="18" t="s">
        <v>648</v>
      </c>
      <c r="NIS12076" s="18" t="s">
        <v>648</v>
      </c>
      <c r="NIT12076" s="18" t="s">
        <v>648</v>
      </c>
      <c r="NIU12076" s="18" t="s">
        <v>648</v>
      </c>
      <c r="NIV12076" s="18" t="s">
        <v>648</v>
      </c>
      <c r="NIW12076" s="18" t="s">
        <v>648</v>
      </c>
      <c r="NIX12076" s="18" t="s">
        <v>648</v>
      </c>
      <c r="NIY12076" s="18" t="s">
        <v>648</v>
      </c>
      <c r="NIZ12076" s="18" t="s">
        <v>648</v>
      </c>
      <c r="NJA12076" s="18" t="s">
        <v>648</v>
      </c>
      <c r="NJB12076" s="18" t="s">
        <v>648</v>
      </c>
      <c r="NJC12076" s="18" t="s">
        <v>648</v>
      </c>
      <c r="NJD12076" s="18" t="s">
        <v>648</v>
      </c>
      <c r="NJE12076" s="18" t="s">
        <v>648</v>
      </c>
      <c r="NJF12076" s="18" t="s">
        <v>648</v>
      </c>
      <c r="NJG12076" s="18" t="s">
        <v>648</v>
      </c>
      <c r="NJH12076" s="18" t="s">
        <v>648</v>
      </c>
      <c r="NJI12076" s="18" t="s">
        <v>648</v>
      </c>
      <c r="NJJ12076" s="18" t="s">
        <v>648</v>
      </c>
      <c r="NJK12076" s="18" t="s">
        <v>648</v>
      </c>
      <c r="NJL12076" s="18" t="s">
        <v>648</v>
      </c>
      <c r="NJM12076" s="18" t="s">
        <v>648</v>
      </c>
      <c r="NJN12076" s="18" t="s">
        <v>648</v>
      </c>
      <c r="NJO12076" s="18" t="s">
        <v>648</v>
      </c>
      <c r="NJP12076" s="18" t="s">
        <v>648</v>
      </c>
      <c r="NJQ12076" s="18" t="s">
        <v>648</v>
      </c>
      <c r="NJR12076" s="18" t="s">
        <v>648</v>
      </c>
      <c r="NJS12076" s="18" t="s">
        <v>648</v>
      </c>
      <c r="NJT12076" s="18" t="s">
        <v>648</v>
      </c>
      <c r="NJU12076" s="18" t="s">
        <v>648</v>
      </c>
      <c r="NJV12076" s="18" t="s">
        <v>648</v>
      </c>
      <c r="NJW12076" s="18" t="s">
        <v>648</v>
      </c>
      <c r="NJX12076" s="18" t="s">
        <v>648</v>
      </c>
      <c r="NJY12076" s="18" t="s">
        <v>648</v>
      </c>
      <c r="NJZ12076" s="18" t="s">
        <v>648</v>
      </c>
      <c r="NKA12076" s="18" t="s">
        <v>648</v>
      </c>
      <c r="NKB12076" s="18" t="s">
        <v>648</v>
      </c>
      <c r="NKC12076" s="18" t="s">
        <v>648</v>
      </c>
      <c r="NKD12076" s="18" t="s">
        <v>648</v>
      </c>
      <c r="NKE12076" s="18" t="s">
        <v>648</v>
      </c>
      <c r="NKF12076" s="18" t="s">
        <v>648</v>
      </c>
      <c r="NKG12076" s="18" t="s">
        <v>648</v>
      </c>
      <c r="NKH12076" s="18" t="s">
        <v>648</v>
      </c>
      <c r="NKI12076" s="18" t="s">
        <v>648</v>
      </c>
      <c r="NKJ12076" s="18" t="s">
        <v>648</v>
      </c>
      <c r="NKK12076" s="18" t="s">
        <v>648</v>
      </c>
      <c r="NKL12076" s="18" t="s">
        <v>648</v>
      </c>
      <c r="NKM12076" s="18" t="s">
        <v>648</v>
      </c>
      <c r="NKN12076" s="18" t="s">
        <v>648</v>
      </c>
      <c r="NKO12076" s="18" t="s">
        <v>648</v>
      </c>
      <c r="NKP12076" s="18" t="s">
        <v>648</v>
      </c>
      <c r="NKQ12076" s="18" t="s">
        <v>648</v>
      </c>
      <c r="NKR12076" s="18" t="s">
        <v>648</v>
      </c>
      <c r="NKS12076" s="18" t="s">
        <v>648</v>
      </c>
      <c r="NKT12076" s="18" t="s">
        <v>648</v>
      </c>
      <c r="NKU12076" s="18" t="s">
        <v>648</v>
      </c>
      <c r="NKV12076" s="18" t="s">
        <v>648</v>
      </c>
      <c r="NKW12076" s="18" t="s">
        <v>648</v>
      </c>
      <c r="NKX12076" s="18" t="s">
        <v>648</v>
      </c>
      <c r="NKY12076" s="18" t="s">
        <v>648</v>
      </c>
      <c r="NKZ12076" s="18" t="s">
        <v>648</v>
      </c>
      <c r="NLA12076" s="18" t="s">
        <v>648</v>
      </c>
      <c r="NLB12076" s="18" t="s">
        <v>648</v>
      </c>
      <c r="NLC12076" s="18" t="s">
        <v>648</v>
      </c>
      <c r="NLD12076" s="18" t="s">
        <v>648</v>
      </c>
      <c r="NLE12076" s="18" t="s">
        <v>648</v>
      </c>
      <c r="NLF12076" s="18" t="s">
        <v>648</v>
      </c>
      <c r="NLG12076" s="18" t="s">
        <v>648</v>
      </c>
      <c r="NLH12076" s="18" t="s">
        <v>648</v>
      </c>
      <c r="NLI12076" s="18" t="s">
        <v>648</v>
      </c>
      <c r="NLJ12076" s="18" t="s">
        <v>648</v>
      </c>
      <c r="NLK12076" s="18" t="s">
        <v>648</v>
      </c>
      <c r="NLL12076" s="18" t="s">
        <v>648</v>
      </c>
      <c r="NLM12076" s="18" t="s">
        <v>648</v>
      </c>
      <c r="NLN12076" s="18" t="s">
        <v>648</v>
      </c>
      <c r="NLO12076" s="18" t="s">
        <v>648</v>
      </c>
      <c r="NLP12076" s="18" t="s">
        <v>648</v>
      </c>
      <c r="NLQ12076" s="18" t="s">
        <v>648</v>
      </c>
      <c r="NLR12076" s="18" t="s">
        <v>648</v>
      </c>
      <c r="NLS12076" s="18" t="s">
        <v>648</v>
      </c>
      <c r="NLT12076" s="18" t="s">
        <v>648</v>
      </c>
      <c r="NLU12076" s="18" t="s">
        <v>648</v>
      </c>
      <c r="NLV12076" s="18" t="s">
        <v>648</v>
      </c>
      <c r="NLW12076" s="18" t="s">
        <v>648</v>
      </c>
      <c r="NLX12076" s="18" t="s">
        <v>648</v>
      </c>
      <c r="NLY12076" s="18" t="s">
        <v>648</v>
      </c>
      <c r="NLZ12076" s="18" t="s">
        <v>648</v>
      </c>
      <c r="NMA12076" s="18" t="s">
        <v>648</v>
      </c>
      <c r="NMB12076" s="18" t="s">
        <v>648</v>
      </c>
      <c r="NMC12076" s="18" t="s">
        <v>648</v>
      </c>
      <c r="NMD12076" s="18" t="s">
        <v>648</v>
      </c>
      <c r="NME12076" s="18" t="s">
        <v>648</v>
      </c>
      <c r="NMF12076" s="18" t="s">
        <v>648</v>
      </c>
      <c r="NMG12076" s="18" t="s">
        <v>648</v>
      </c>
      <c r="NMH12076" s="18" t="s">
        <v>648</v>
      </c>
      <c r="NMI12076" s="18" t="s">
        <v>648</v>
      </c>
      <c r="NMJ12076" s="18" t="s">
        <v>648</v>
      </c>
      <c r="NMK12076" s="18" t="s">
        <v>648</v>
      </c>
      <c r="NML12076" s="18" t="s">
        <v>648</v>
      </c>
      <c r="NMM12076" s="18" t="s">
        <v>648</v>
      </c>
      <c r="NMN12076" s="18" t="s">
        <v>648</v>
      </c>
      <c r="NMO12076" s="18" t="s">
        <v>648</v>
      </c>
      <c r="NMP12076" s="18" t="s">
        <v>648</v>
      </c>
      <c r="NMQ12076" s="18" t="s">
        <v>648</v>
      </c>
      <c r="NMR12076" s="18" t="s">
        <v>648</v>
      </c>
      <c r="NMS12076" s="18" t="s">
        <v>648</v>
      </c>
      <c r="NMT12076" s="18" t="s">
        <v>648</v>
      </c>
      <c r="NMU12076" s="18" t="s">
        <v>648</v>
      </c>
      <c r="NMV12076" s="18" t="s">
        <v>648</v>
      </c>
      <c r="NMW12076" s="18" t="s">
        <v>648</v>
      </c>
      <c r="NMX12076" s="18" t="s">
        <v>648</v>
      </c>
      <c r="NMY12076" s="18" t="s">
        <v>648</v>
      </c>
      <c r="NMZ12076" s="18" t="s">
        <v>648</v>
      </c>
      <c r="NNA12076" s="18" t="s">
        <v>648</v>
      </c>
      <c r="NNB12076" s="18" t="s">
        <v>648</v>
      </c>
      <c r="NNC12076" s="18" t="s">
        <v>648</v>
      </c>
      <c r="NND12076" s="18" t="s">
        <v>648</v>
      </c>
      <c r="NNE12076" s="18" t="s">
        <v>648</v>
      </c>
      <c r="NNF12076" s="18" t="s">
        <v>648</v>
      </c>
      <c r="NNG12076" s="18" t="s">
        <v>648</v>
      </c>
      <c r="NNH12076" s="18" t="s">
        <v>648</v>
      </c>
      <c r="NNI12076" s="18" t="s">
        <v>648</v>
      </c>
      <c r="NNJ12076" s="18" t="s">
        <v>648</v>
      </c>
      <c r="NNK12076" s="18" t="s">
        <v>648</v>
      </c>
      <c r="NNL12076" s="18" t="s">
        <v>648</v>
      </c>
      <c r="NNM12076" s="18" t="s">
        <v>648</v>
      </c>
      <c r="NNN12076" s="18" t="s">
        <v>648</v>
      </c>
      <c r="NNO12076" s="18" t="s">
        <v>648</v>
      </c>
      <c r="NNP12076" s="18" t="s">
        <v>648</v>
      </c>
      <c r="NNQ12076" s="18" t="s">
        <v>648</v>
      </c>
      <c r="NNR12076" s="18" t="s">
        <v>648</v>
      </c>
      <c r="NNS12076" s="18" t="s">
        <v>648</v>
      </c>
      <c r="NNT12076" s="18" t="s">
        <v>648</v>
      </c>
      <c r="NNU12076" s="18" t="s">
        <v>648</v>
      </c>
      <c r="NNV12076" s="18" t="s">
        <v>648</v>
      </c>
      <c r="NNW12076" s="18" t="s">
        <v>648</v>
      </c>
      <c r="NNX12076" s="18" t="s">
        <v>648</v>
      </c>
      <c r="NNY12076" s="18" t="s">
        <v>648</v>
      </c>
      <c r="NNZ12076" s="18" t="s">
        <v>648</v>
      </c>
      <c r="NOA12076" s="18" t="s">
        <v>648</v>
      </c>
      <c r="NOB12076" s="18" t="s">
        <v>648</v>
      </c>
      <c r="NOC12076" s="18" t="s">
        <v>648</v>
      </c>
      <c r="NOD12076" s="18" t="s">
        <v>648</v>
      </c>
      <c r="NOE12076" s="18" t="s">
        <v>648</v>
      </c>
      <c r="NOF12076" s="18" t="s">
        <v>648</v>
      </c>
      <c r="NOG12076" s="18" t="s">
        <v>648</v>
      </c>
      <c r="NOH12076" s="18" t="s">
        <v>648</v>
      </c>
      <c r="NOI12076" s="18" t="s">
        <v>648</v>
      </c>
      <c r="NOJ12076" s="18" t="s">
        <v>648</v>
      </c>
      <c r="NOK12076" s="18" t="s">
        <v>648</v>
      </c>
      <c r="NOL12076" s="18" t="s">
        <v>648</v>
      </c>
      <c r="NOM12076" s="18" t="s">
        <v>648</v>
      </c>
      <c r="NON12076" s="18" t="s">
        <v>648</v>
      </c>
      <c r="NOO12076" s="18" t="s">
        <v>648</v>
      </c>
      <c r="NOP12076" s="18" t="s">
        <v>648</v>
      </c>
      <c r="NOQ12076" s="18" t="s">
        <v>648</v>
      </c>
      <c r="NOR12076" s="18" t="s">
        <v>648</v>
      </c>
      <c r="NOS12076" s="18" t="s">
        <v>648</v>
      </c>
      <c r="NOT12076" s="18" t="s">
        <v>648</v>
      </c>
      <c r="NOU12076" s="18" t="s">
        <v>648</v>
      </c>
      <c r="NOV12076" s="18" t="s">
        <v>648</v>
      </c>
      <c r="NOW12076" s="18" t="s">
        <v>648</v>
      </c>
      <c r="NOX12076" s="18" t="s">
        <v>648</v>
      </c>
      <c r="NOY12076" s="18" t="s">
        <v>648</v>
      </c>
      <c r="NOZ12076" s="18" t="s">
        <v>648</v>
      </c>
      <c r="NPA12076" s="18" t="s">
        <v>648</v>
      </c>
      <c r="NPB12076" s="18" t="s">
        <v>648</v>
      </c>
      <c r="NPC12076" s="18" t="s">
        <v>648</v>
      </c>
      <c r="NPD12076" s="18" t="s">
        <v>648</v>
      </c>
      <c r="NPE12076" s="18" t="s">
        <v>648</v>
      </c>
      <c r="NPF12076" s="18" t="s">
        <v>648</v>
      </c>
      <c r="NPG12076" s="18" t="s">
        <v>648</v>
      </c>
      <c r="NPH12076" s="18" t="s">
        <v>648</v>
      </c>
      <c r="NPI12076" s="18" t="s">
        <v>648</v>
      </c>
      <c r="NPJ12076" s="18" t="s">
        <v>648</v>
      </c>
      <c r="NPK12076" s="18" t="s">
        <v>648</v>
      </c>
      <c r="NPL12076" s="18" t="s">
        <v>648</v>
      </c>
      <c r="NPM12076" s="18" t="s">
        <v>648</v>
      </c>
      <c r="NPN12076" s="18" t="s">
        <v>648</v>
      </c>
      <c r="NPO12076" s="18" t="s">
        <v>648</v>
      </c>
      <c r="NPP12076" s="18" t="s">
        <v>648</v>
      </c>
      <c r="NPQ12076" s="18" t="s">
        <v>648</v>
      </c>
      <c r="NPR12076" s="18" t="s">
        <v>648</v>
      </c>
      <c r="NPS12076" s="18" t="s">
        <v>648</v>
      </c>
      <c r="NPT12076" s="18" t="s">
        <v>648</v>
      </c>
      <c r="NPU12076" s="18" t="s">
        <v>648</v>
      </c>
      <c r="NPV12076" s="18" t="s">
        <v>648</v>
      </c>
      <c r="NPW12076" s="18" t="s">
        <v>648</v>
      </c>
      <c r="NPX12076" s="18" t="s">
        <v>648</v>
      </c>
      <c r="NPY12076" s="18" t="s">
        <v>648</v>
      </c>
      <c r="NPZ12076" s="18" t="s">
        <v>648</v>
      </c>
      <c r="NQA12076" s="18" t="s">
        <v>648</v>
      </c>
      <c r="NQB12076" s="18" t="s">
        <v>648</v>
      </c>
      <c r="NQC12076" s="18" t="s">
        <v>648</v>
      </c>
      <c r="NQD12076" s="18" t="s">
        <v>648</v>
      </c>
      <c r="NQE12076" s="18" t="s">
        <v>648</v>
      </c>
      <c r="NQF12076" s="18" t="s">
        <v>648</v>
      </c>
      <c r="NQG12076" s="18" t="s">
        <v>648</v>
      </c>
      <c r="NQH12076" s="18" t="s">
        <v>648</v>
      </c>
      <c r="NQI12076" s="18" t="s">
        <v>648</v>
      </c>
      <c r="NQJ12076" s="18" t="s">
        <v>648</v>
      </c>
      <c r="NQK12076" s="18" t="s">
        <v>648</v>
      </c>
      <c r="NQL12076" s="18" t="s">
        <v>648</v>
      </c>
      <c r="NQM12076" s="18" t="s">
        <v>648</v>
      </c>
      <c r="NQN12076" s="18" t="s">
        <v>648</v>
      </c>
      <c r="NQO12076" s="18" t="s">
        <v>648</v>
      </c>
      <c r="NQP12076" s="18" t="s">
        <v>648</v>
      </c>
      <c r="NQQ12076" s="18" t="s">
        <v>648</v>
      </c>
      <c r="NQR12076" s="18" t="s">
        <v>648</v>
      </c>
      <c r="NQS12076" s="18" t="s">
        <v>648</v>
      </c>
      <c r="NQT12076" s="18" t="s">
        <v>648</v>
      </c>
      <c r="NQU12076" s="18" t="s">
        <v>648</v>
      </c>
      <c r="NQV12076" s="18" t="s">
        <v>648</v>
      </c>
      <c r="NQW12076" s="18" t="s">
        <v>648</v>
      </c>
      <c r="NQX12076" s="18" t="s">
        <v>648</v>
      </c>
      <c r="NQY12076" s="18" t="s">
        <v>648</v>
      </c>
      <c r="NQZ12076" s="18" t="s">
        <v>648</v>
      </c>
      <c r="NRA12076" s="18" t="s">
        <v>648</v>
      </c>
      <c r="NRB12076" s="18" t="s">
        <v>648</v>
      </c>
      <c r="NRC12076" s="18" t="s">
        <v>648</v>
      </c>
      <c r="NRD12076" s="18" t="s">
        <v>648</v>
      </c>
      <c r="NRE12076" s="18" t="s">
        <v>648</v>
      </c>
      <c r="NRF12076" s="18" t="s">
        <v>648</v>
      </c>
      <c r="NRG12076" s="18" t="s">
        <v>648</v>
      </c>
      <c r="NRH12076" s="18" t="s">
        <v>648</v>
      </c>
      <c r="NRI12076" s="18" t="s">
        <v>648</v>
      </c>
      <c r="NRJ12076" s="18" t="s">
        <v>648</v>
      </c>
      <c r="NRK12076" s="18" t="s">
        <v>648</v>
      </c>
      <c r="NRL12076" s="18" t="s">
        <v>648</v>
      </c>
      <c r="NRM12076" s="18" t="s">
        <v>648</v>
      </c>
      <c r="NRN12076" s="18" t="s">
        <v>648</v>
      </c>
      <c r="NRO12076" s="18" t="s">
        <v>648</v>
      </c>
      <c r="NRP12076" s="18" t="s">
        <v>648</v>
      </c>
      <c r="NRQ12076" s="18" t="s">
        <v>648</v>
      </c>
      <c r="NRR12076" s="18" t="s">
        <v>648</v>
      </c>
      <c r="NRS12076" s="18" t="s">
        <v>648</v>
      </c>
      <c r="NRT12076" s="18" t="s">
        <v>648</v>
      </c>
      <c r="NRU12076" s="18" t="s">
        <v>648</v>
      </c>
      <c r="NRV12076" s="18" t="s">
        <v>648</v>
      </c>
      <c r="NRW12076" s="18" t="s">
        <v>648</v>
      </c>
      <c r="NRX12076" s="18" t="s">
        <v>648</v>
      </c>
      <c r="NRY12076" s="18" t="s">
        <v>648</v>
      </c>
      <c r="NRZ12076" s="18" t="s">
        <v>648</v>
      </c>
      <c r="NSA12076" s="18" t="s">
        <v>648</v>
      </c>
      <c r="NSB12076" s="18" t="s">
        <v>648</v>
      </c>
      <c r="NSC12076" s="18" t="s">
        <v>648</v>
      </c>
      <c r="NSD12076" s="18" t="s">
        <v>648</v>
      </c>
      <c r="NSE12076" s="18" t="s">
        <v>648</v>
      </c>
      <c r="NSF12076" s="18" t="s">
        <v>648</v>
      </c>
      <c r="NSG12076" s="18" t="s">
        <v>648</v>
      </c>
      <c r="NSH12076" s="18" t="s">
        <v>648</v>
      </c>
      <c r="NSI12076" s="18" t="s">
        <v>648</v>
      </c>
      <c r="NSJ12076" s="18" t="s">
        <v>648</v>
      </c>
      <c r="NSK12076" s="18" t="s">
        <v>648</v>
      </c>
      <c r="NSL12076" s="18" t="s">
        <v>648</v>
      </c>
      <c r="NSM12076" s="18" t="s">
        <v>648</v>
      </c>
      <c r="NSN12076" s="18" t="s">
        <v>648</v>
      </c>
      <c r="NSO12076" s="18" t="s">
        <v>648</v>
      </c>
      <c r="NSP12076" s="18" t="s">
        <v>648</v>
      </c>
      <c r="NSQ12076" s="18" t="s">
        <v>648</v>
      </c>
      <c r="NSR12076" s="18" t="s">
        <v>648</v>
      </c>
      <c r="NSS12076" s="18" t="s">
        <v>648</v>
      </c>
      <c r="NST12076" s="18" t="s">
        <v>648</v>
      </c>
      <c r="NSU12076" s="18" t="s">
        <v>648</v>
      </c>
      <c r="NSV12076" s="18" t="s">
        <v>648</v>
      </c>
      <c r="NSW12076" s="18" t="s">
        <v>648</v>
      </c>
      <c r="NSX12076" s="18" t="s">
        <v>648</v>
      </c>
      <c r="NSY12076" s="18" t="s">
        <v>648</v>
      </c>
      <c r="NSZ12076" s="18" t="s">
        <v>648</v>
      </c>
      <c r="NTA12076" s="18" t="s">
        <v>648</v>
      </c>
      <c r="NTB12076" s="18" t="s">
        <v>648</v>
      </c>
      <c r="NTC12076" s="18" t="s">
        <v>648</v>
      </c>
      <c r="NTD12076" s="18" t="s">
        <v>648</v>
      </c>
      <c r="NTE12076" s="18" t="s">
        <v>648</v>
      </c>
      <c r="NTF12076" s="18" t="s">
        <v>648</v>
      </c>
      <c r="NTG12076" s="18" t="s">
        <v>648</v>
      </c>
      <c r="NTH12076" s="18" t="s">
        <v>648</v>
      </c>
      <c r="NTI12076" s="18" t="s">
        <v>648</v>
      </c>
      <c r="NTJ12076" s="18" t="s">
        <v>648</v>
      </c>
      <c r="NTK12076" s="18" t="s">
        <v>648</v>
      </c>
      <c r="NTL12076" s="18" t="s">
        <v>648</v>
      </c>
      <c r="NTM12076" s="18" t="s">
        <v>648</v>
      </c>
      <c r="NTN12076" s="18" t="s">
        <v>648</v>
      </c>
      <c r="NTO12076" s="18" t="s">
        <v>648</v>
      </c>
      <c r="NTP12076" s="18" t="s">
        <v>648</v>
      </c>
      <c r="NTQ12076" s="18" t="s">
        <v>648</v>
      </c>
      <c r="NTR12076" s="18" t="s">
        <v>648</v>
      </c>
      <c r="NTS12076" s="18" t="s">
        <v>648</v>
      </c>
      <c r="NTT12076" s="18" t="s">
        <v>648</v>
      </c>
      <c r="NTU12076" s="18" t="s">
        <v>648</v>
      </c>
      <c r="NTV12076" s="18" t="s">
        <v>648</v>
      </c>
      <c r="NTW12076" s="18" t="s">
        <v>648</v>
      </c>
      <c r="NTX12076" s="18" t="s">
        <v>648</v>
      </c>
      <c r="NTY12076" s="18" t="s">
        <v>648</v>
      </c>
      <c r="NTZ12076" s="18" t="s">
        <v>648</v>
      </c>
      <c r="NUA12076" s="18" t="s">
        <v>648</v>
      </c>
      <c r="NUB12076" s="18" t="s">
        <v>648</v>
      </c>
      <c r="NUC12076" s="18" t="s">
        <v>648</v>
      </c>
      <c r="NUD12076" s="18" t="s">
        <v>648</v>
      </c>
      <c r="NUE12076" s="18" t="s">
        <v>648</v>
      </c>
      <c r="NUF12076" s="18" t="s">
        <v>648</v>
      </c>
      <c r="NUG12076" s="18" t="s">
        <v>648</v>
      </c>
      <c r="NUH12076" s="18" t="s">
        <v>648</v>
      </c>
      <c r="NUI12076" s="18" t="s">
        <v>648</v>
      </c>
      <c r="NUJ12076" s="18" t="s">
        <v>648</v>
      </c>
      <c r="NUK12076" s="18" t="s">
        <v>648</v>
      </c>
      <c r="NUL12076" s="18" t="s">
        <v>648</v>
      </c>
      <c r="NUM12076" s="18" t="s">
        <v>648</v>
      </c>
      <c r="NUN12076" s="18" t="s">
        <v>648</v>
      </c>
      <c r="NUO12076" s="18" t="s">
        <v>648</v>
      </c>
      <c r="NUP12076" s="18" t="s">
        <v>648</v>
      </c>
      <c r="NUQ12076" s="18" t="s">
        <v>648</v>
      </c>
      <c r="NUR12076" s="18" t="s">
        <v>648</v>
      </c>
      <c r="NUS12076" s="18" t="s">
        <v>648</v>
      </c>
      <c r="NUT12076" s="18" t="s">
        <v>648</v>
      </c>
      <c r="NUU12076" s="18" t="s">
        <v>648</v>
      </c>
      <c r="NUV12076" s="18" t="s">
        <v>648</v>
      </c>
      <c r="NUW12076" s="18" t="s">
        <v>648</v>
      </c>
      <c r="NUX12076" s="18" t="s">
        <v>648</v>
      </c>
      <c r="NUY12076" s="18" t="s">
        <v>648</v>
      </c>
      <c r="NUZ12076" s="18" t="s">
        <v>648</v>
      </c>
      <c r="NVA12076" s="18" t="s">
        <v>648</v>
      </c>
      <c r="NVB12076" s="18" t="s">
        <v>648</v>
      </c>
      <c r="NVC12076" s="18" t="s">
        <v>648</v>
      </c>
      <c r="NVD12076" s="18" t="s">
        <v>648</v>
      </c>
      <c r="NVE12076" s="18" t="s">
        <v>648</v>
      </c>
      <c r="NVF12076" s="18" t="s">
        <v>648</v>
      </c>
      <c r="NVG12076" s="18" t="s">
        <v>648</v>
      </c>
      <c r="NVH12076" s="18" t="s">
        <v>648</v>
      </c>
      <c r="NVI12076" s="18" t="s">
        <v>648</v>
      </c>
      <c r="NVJ12076" s="18" t="s">
        <v>648</v>
      </c>
      <c r="NVK12076" s="18" t="s">
        <v>648</v>
      </c>
      <c r="NVL12076" s="18" t="s">
        <v>648</v>
      </c>
      <c r="NVM12076" s="18" t="s">
        <v>648</v>
      </c>
      <c r="NVN12076" s="18" t="s">
        <v>648</v>
      </c>
      <c r="NVO12076" s="18" t="s">
        <v>648</v>
      </c>
      <c r="NVP12076" s="18" t="s">
        <v>648</v>
      </c>
      <c r="NVQ12076" s="18" t="s">
        <v>648</v>
      </c>
      <c r="NVR12076" s="18" t="s">
        <v>648</v>
      </c>
      <c r="NVS12076" s="18" t="s">
        <v>648</v>
      </c>
      <c r="NVT12076" s="18" t="s">
        <v>648</v>
      </c>
      <c r="NVU12076" s="18" t="s">
        <v>648</v>
      </c>
      <c r="NVV12076" s="18" t="s">
        <v>648</v>
      </c>
      <c r="NVW12076" s="18" t="s">
        <v>648</v>
      </c>
      <c r="NVX12076" s="18" t="s">
        <v>648</v>
      </c>
      <c r="NVY12076" s="18" t="s">
        <v>648</v>
      </c>
      <c r="NVZ12076" s="18" t="s">
        <v>648</v>
      </c>
      <c r="NWA12076" s="18" t="s">
        <v>648</v>
      </c>
      <c r="NWB12076" s="18" t="s">
        <v>648</v>
      </c>
      <c r="NWC12076" s="18" t="s">
        <v>648</v>
      </c>
      <c r="NWD12076" s="18" t="s">
        <v>648</v>
      </c>
      <c r="NWE12076" s="18" t="s">
        <v>648</v>
      </c>
      <c r="NWF12076" s="18" t="s">
        <v>648</v>
      </c>
      <c r="NWG12076" s="18" t="s">
        <v>648</v>
      </c>
      <c r="NWH12076" s="18" t="s">
        <v>648</v>
      </c>
      <c r="NWI12076" s="18" t="s">
        <v>648</v>
      </c>
      <c r="NWJ12076" s="18" t="s">
        <v>648</v>
      </c>
      <c r="NWK12076" s="18" t="s">
        <v>648</v>
      </c>
      <c r="NWL12076" s="18" t="s">
        <v>648</v>
      </c>
      <c r="NWM12076" s="18" t="s">
        <v>648</v>
      </c>
      <c r="NWN12076" s="18" t="s">
        <v>648</v>
      </c>
      <c r="NWO12076" s="18" t="s">
        <v>648</v>
      </c>
      <c r="NWP12076" s="18" t="s">
        <v>648</v>
      </c>
      <c r="NWQ12076" s="18" t="s">
        <v>648</v>
      </c>
      <c r="NWR12076" s="18" t="s">
        <v>648</v>
      </c>
      <c r="NWS12076" s="18" t="s">
        <v>648</v>
      </c>
      <c r="NWT12076" s="18" t="s">
        <v>648</v>
      </c>
      <c r="NWU12076" s="18" t="s">
        <v>648</v>
      </c>
      <c r="NWV12076" s="18" t="s">
        <v>648</v>
      </c>
      <c r="NWW12076" s="18" t="s">
        <v>648</v>
      </c>
      <c r="NWX12076" s="18" t="s">
        <v>648</v>
      </c>
      <c r="NWY12076" s="18" t="s">
        <v>648</v>
      </c>
      <c r="NWZ12076" s="18" t="s">
        <v>648</v>
      </c>
      <c r="NXA12076" s="18" t="s">
        <v>648</v>
      </c>
      <c r="NXB12076" s="18" t="s">
        <v>648</v>
      </c>
      <c r="NXC12076" s="18" t="s">
        <v>648</v>
      </c>
      <c r="NXD12076" s="18" t="s">
        <v>648</v>
      </c>
      <c r="NXE12076" s="18" t="s">
        <v>648</v>
      </c>
      <c r="NXF12076" s="18" t="s">
        <v>648</v>
      </c>
      <c r="NXG12076" s="18" t="s">
        <v>648</v>
      </c>
      <c r="NXH12076" s="18" t="s">
        <v>648</v>
      </c>
      <c r="NXI12076" s="18" t="s">
        <v>648</v>
      </c>
      <c r="NXJ12076" s="18" t="s">
        <v>648</v>
      </c>
      <c r="NXK12076" s="18" t="s">
        <v>648</v>
      </c>
      <c r="NXL12076" s="18" t="s">
        <v>648</v>
      </c>
      <c r="NXM12076" s="18" t="s">
        <v>648</v>
      </c>
      <c r="NXN12076" s="18" t="s">
        <v>648</v>
      </c>
      <c r="NXO12076" s="18" t="s">
        <v>648</v>
      </c>
      <c r="NXP12076" s="18" t="s">
        <v>648</v>
      </c>
      <c r="NXQ12076" s="18" t="s">
        <v>648</v>
      </c>
      <c r="NXR12076" s="18" t="s">
        <v>648</v>
      </c>
      <c r="NXS12076" s="18" t="s">
        <v>648</v>
      </c>
      <c r="NXT12076" s="18" t="s">
        <v>648</v>
      </c>
      <c r="NXU12076" s="18" t="s">
        <v>648</v>
      </c>
      <c r="NXV12076" s="18" t="s">
        <v>648</v>
      </c>
      <c r="NXW12076" s="18" t="s">
        <v>648</v>
      </c>
      <c r="NXX12076" s="18" t="s">
        <v>648</v>
      </c>
      <c r="NXY12076" s="18" t="s">
        <v>648</v>
      </c>
      <c r="NXZ12076" s="18" t="s">
        <v>648</v>
      </c>
      <c r="NYA12076" s="18" t="s">
        <v>648</v>
      </c>
      <c r="NYB12076" s="18" t="s">
        <v>648</v>
      </c>
      <c r="NYC12076" s="18" t="s">
        <v>648</v>
      </c>
      <c r="NYD12076" s="18" t="s">
        <v>648</v>
      </c>
      <c r="NYE12076" s="18" t="s">
        <v>648</v>
      </c>
      <c r="NYF12076" s="18" t="s">
        <v>648</v>
      </c>
      <c r="NYG12076" s="18" t="s">
        <v>648</v>
      </c>
      <c r="NYH12076" s="18" t="s">
        <v>648</v>
      </c>
      <c r="NYI12076" s="18" t="s">
        <v>648</v>
      </c>
      <c r="NYJ12076" s="18" t="s">
        <v>648</v>
      </c>
      <c r="NYK12076" s="18" t="s">
        <v>648</v>
      </c>
      <c r="NYL12076" s="18" t="s">
        <v>648</v>
      </c>
      <c r="NYM12076" s="18" t="s">
        <v>648</v>
      </c>
      <c r="NYN12076" s="18" t="s">
        <v>648</v>
      </c>
      <c r="NYO12076" s="18" t="s">
        <v>648</v>
      </c>
      <c r="NYP12076" s="18" t="s">
        <v>648</v>
      </c>
      <c r="NYQ12076" s="18" t="s">
        <v>648</v>
      </c>
      <c r="NYR12076" s="18" t="s">
        <v>648</v>
      </c>
      <c r="NYS12076" s="18" t="s">
        <v>648</v>
      </c>
      <c r="NYT12076" s="18" t="s">
        <v>648</v>
      </c>
      <c r="NYU12076" s="18" t="s">
        <v>648</v>
      </c>
      <c r="NYV12076" s="18" t="s">
        <v>648</v>
      </c>
      <c r="NYW12076" s="18" t="s">
        <v>648</v>
      </c>
      <c r="NYX12076" s="18" t="s">
        <v>648</v>
      </c>
      <c r="NYY12076" s="18" t="s">
        <v>648</v>
      </c>
      <c r="NYZ12076" s="18" t="s">
        <v>648</v>
      </c>
      <c r="NZA12076" s="18" t="s">
        <v>648</v>
      </c>
      <c r="NZB12076" s="18" t="s">
        <v>648</v>
      </c>
      <c r="NZC12076" s="18" t="s">
        <v>648</v>
      </c>
      <c r="NZD12076" s="18" t="s">
        <v>648</v>
      </c>
      <c r="NZE12076" s="18" t="s">
        <v>648</v>
      </c>
      <c r="NZF12076" s="18" t="s">
        <v>648</v>
      </c>
      <c r="NZG12076" s="18" t="s">
        <v>648</v>
      </c>
      <c r="NZH12076" s="18" t="s">
        <v>648</v>
      </c>
      <c r="NZI12076" s="18" t="s">
        <v>648</v>
      </c>
      <c r="NZJ12076" s="18" t="s">
        <v>648</v>
      </c>
      <c r="NZK12076" s="18" t="s">
        <v>648</v>
      </c>
      <c r="NZL12076" s="18" t="s">
        <v>648</v>
      </c>
      <c r="NZM12076" s="18" t="s">
        <v>648</v>
      </c>
      <c r="NZN12076" s="18" t="s">
        <v>648</v>
      </c>
      <c r="NZO12076" s="18" t="s">
        <v>648</v>
      </c>
      <c r="NZP12076" s="18" t="s">
        <v>648</v>
      </c>
      <c r="NZQ12076" s="18" t="s">
        <v>648</v>
      </c>
      <c r="NZR12076" s="18" t="s">
        <v>648</v>
      </c>
      <c r="NZS12076" s="18" t="s">
        <v>648</v>
      </c>
      <c r="NZT12076" s="18" t="s">
        <v>648</v>
      </c>
      <c r="NZU12076" s="18" t="s">
        <v>648</v>
      </c>
      <c r="NZV12076" s="18" t="s">
        <v>648</v>
      </c>
      <c r="NZW12076" s="18" t="s">
        <v>648</v>
      </c>
      <c r="NZX12076" s="18" t="s">
        <v>648</v>
      </c>
      <c r="NZY12076" s="18" t="s">
        <v>648</v>
      </c>
      <c r="NZZ12076" s="18" t="s">
        <v>648</v>
      </c>
      <c r="OAA12076" s="18" t="s">
        <v>648</v>
      </c>
      <c r="OAB12076" s="18" t="s">
        <v>648</v>
      </c>
      <c r="OAC12076" s="18" t="s">
        <v>648</v>
      </c>
      <c r="OAD12076" s="18" t="s">
        <v>648</v>
      </c>
      <c r="OAE12076" s="18" t="s">
        <v>648</v>
      </c>
      <c r="OAF12076" s="18" t="s">
        <v>648</v>
      </c>
      <c r="OAG12076" s="18" t="s">
        <v>648</v>
      </c>
      <c r="OAH12076" s="18" t="s">
        <v>648</v>
      </c>
      <c r="OAI12076" s="18" t="s">
        <v>648</v>
      </c>
      <c r="OAJ12076" s="18" t="s">
        <v>648</v>
      </c>
      <c r="OAK12076" s="18" t="s">
        <v>648</v>
      </c>
      <c r="OAL12076" s="18" t="s">
        <v>648</v>
      </c>
      <c r="OAM12076" s="18" t="s">
        <v>648</v>
      </c>
      <c r="OAN12076" s="18" t="s">
        <v>648</v>
      </c>
      <c r="OAO12076" s="18" t="s">
        <v>648</v>
      </c>
      <c r="OAP12076" s="18" t="s">
        <v>648</v>
      </c>
      <c r="OAQ12076" s="18" t="s">
        <v>648</v>
      </c>
      <c r="OAR12076" s="18" t="s">
        <v>648</v>
      </c>
      <c r="OAS12076" s="18" t="s">
        <v>648</v>
      </c>
      <c r="OAT12076" s="18" t="s">
        <v>648</v>
      </c>
      <c r="OAU12076" s="18" t="s">
        <v>648</v>
      </c>
      <c r="OAV12076" s="18" t="s">
        <v>648</v>
      </c>
      <c r="OAW12076" s="18" t="s">
        <v>648</v>
      </c>
      <c r="OAX12076" s="18" t="s">
        <v>648</v>
      </c>
      <c r="OAY12076" s="18" t="s">
        <v>648</v>
      </c>
      <c r="OAZ12076" s="18" t="s">
        <v>648</v>
      </c>
      <c r="OBA12076" s="18" t="s">
        <v>648</v>
      </c>
      <c r="OBB12076" s="18" t="s">
        <v>648</v>
      </c>
      <c r="OBC12076" s="18" t="s">
        <v>648</v>
      </c>
      <c r="OBD12076" s="18" t="s">
        <v>648</v>
      </c>
      <c r="OBE12076" s="18" t="s">
        <v>648</v>
      </c>
      <c r="OBF12076" s="18" t="s">
        <v>648</v>
      </c>
      <c r="OBG12076" s="18" t="s">
        <v>648</v>
      </c>
      <c r="OBH12076" s="18" t="s">
        <v>648</v>
      </c>
      <c r="OBI12076" s="18" t="s">
        <v>648</v>
      </c>
      <c r="OBJ12076" s="18" t="s">
        <v>648</v>
      </c>
      <c r="OBK12076" s="18" t="s">
        <v>648</v>
      </c>
      <c r="OBL12076" s="18" t="s">
        <v>648</v>
      </c>
      <c r="OBM12076" s="18" t="s">
        <v>648</v>
      </c>
      <c r="OBN12076" s="18" t="s">
        <v>648</v>
      </c>
      <c r="OBO12076" s="18" t="s">
        <v>648</v>
      </c>
      <c r="OBP12076" s="18" t="s">
        <v>648</v>
      </c>
      <c r="OBQ12076" s="18" t="s">
        <v>648</v>
      </c>
      <c r="OBR12076" s="18" t="s">
        <v>648</v>
      </c>
      <c r="OBS12076" s="18" t="s">
        <v>648</v>
      </c>
      <c r="OBT12076" s="18" t="s">
        <v>648</v>
      </c>
      <c r="OBU12076" s="18" t="s">
        <v>648</v>
      </c>
      <c r="OBV12076" s="18" t="s">
        <v>648</v>
      </c>
      <c r="OBW12076" s="18" t="s">
        <v>648</v>
      </c>
      <c r="OBX12076" s="18" t="s">
        <v>648</v>
      </c>
      <c r="OBY12076" s="18" t="s">
        <v>648</v>
      </c>
      <c r="OBZ12076" s="18" t="s">
        <v>648</v>
      </c>
      <c r="OCA12076" s="18" t="s">
        <v>648</v>
      </c>
      <c r="OCB12076" s="18" t="s">
        <v>648</v>
      </c>
      <c r="OCC12076" s="18" t="s">
        <v>648</v>
      </c>
      <c r="OCD12076" s="18" t="s">
        <v>648</v>
      </c>
      <c r="OCE12076" s="18" t="s">
        <v>648</v>
      </c>
      <c r="OCF12076" s="18" t="s">
        <v>648</v>
      </c>
      <c r="OCG12076" s="18" t="s">
        <v>648</v>
      </c>
      <c r="OCH12076" s="18" t="s">
        <v>648</v>
      </c>
      <c r="OCI12076" s="18" t="s">
        <v>648</v>
      </c>
      <c r="OCJ12076" s="18" t="s">
        <v>648</v>
      </c>
      <c r="OCK12076" s="18" t="s">
        <v>648</v>
      </c>
      <c r="OCL12076" s="18" t="s">
        <v>648</v>
      </c>
      <c r="OCM12076" s="18" t="s">
        <v>648</v>
      </c>
      <c r="OCN12076" s="18" t="s">
        <v>648</v>
      </c>
      <c r="OCO12076" s="18" t="s">
        <v>648</v>
      </c>
      <c r="OCP12076" s="18" t="s">
        <v>648</v>
      </c>
      <c r="OCQ12076" s="18" t="s">
        <v>648</v>
      </c>
      <c r="OCR12076" s="18" t="s">
        <v>648</v>
      </c>
      <c r="OCS12076" s="18" t="s">
        <v>648</v>
      </c>
      <c r="OCT12076" s="18" t="s">
        <v>648</v>
      </c>
      <c r="OCU12076" s="18" t="s">
        <v>648</v>
      </c>
      <c r="OCV12076" s="18" t="s">
        <v>648</v>
      </c>
      <c r="OCW12076" s="18" t="s">
        <v>648</v>
      </c>
      <c r="OCX12076" s="18" t="s">
        <v>648</v>
      </c>
      <c r="OCY12076" s="18" t="s">
        <v>648</v>
      </c>
      <c r="OCZ12076" s="18" t="s">
        <v>648</v>
      </c>
      <c r="ODA12076" s="18" t="s">
        <v>648</v>
      </c>
      <c r="ODB12076" s="18" t="s">
        <v>648</v>
      </c>
      <c r="ODC12076" s="18" t="s">
        <v>648</v>
      </c>
      <c r="ODD12076" s="18" t="s">
        <v>648</v>
      </c>
      <c r="ODE12076" s="18" t="s">
        <v>648</v>
      </c>
      <c r="ODF12076" s="18" t="s">
        <v>648</v>
      </c>
      <c r="ODG12076" s="18" t="s">
        <v>648</v>
      </c>
      <c r="ODH12076" s="18" t="s">
        <v>648</v>
      </c>
      <c r="ODI12076" s="18" t="s">
        <v>648</v>
      </c>
      <c r="ODJ12076" s="18" t="s">
        <v>648</v>
      </c>
      <c r="ODK12076" s="18" t="s">
        <v>648</v>
      </c>
      <c r="ODL12076" s="18" t="s">
        <v>648</v>
      </c>
      <c r="ODM12076" s="18" t="s">
        <v>648</v>
      </c>
      <c r="ODN12076" s="18" t="s">
        <v>648</v>
      </c>
      <c r="ODO12076" s="18" t="s">
        <v>648</v>
      </c>
      <c r="ODP12076" s="18" t="s">
        <v>648</v>
      </c>
      <c r="ODQ12076" s="18" t="s">
        <v>648</v>
      </c>
      <c r="ODR12076" s="18" t="s">
        <v>648</v>
      </c>
      <c r="ODS12076" s="18" t="s">
        <v>648</v>
      </c>
      <c r="ODT12076" s="18" t="s">
        <v>648</v>
      </c>
      <c r="ODU12076" s="18" t="s">
        <v>648</v>
      </c>
      <c r="ODV12076" s="18" t="s">
        <v>648</v>
      </c>
      <c r="ODW12076" s="18" t="s">
        <v>648</v>
      </c>
      <c r="ODX12076" s="18" t="s">
        <v>648</v>
      </c>
      <c r="ODY12076" s="18" t="s">
        <v>648</v>
      </c>
      <c r="ODZ12076" s="18" t="s">
        <v>648</v>
      </c>
      <c r="OEA12076" s="18" t="s">
        <v>648</v>
      </c>
      <c r="OEB12076" s="18" t="s">
        <v>648</v>
      </c>
      <c r="OEC12076" s="18" t="s">
        <v>648</v>
      </c>
      <c r="OED12076" s="18" t="s">
        <v>648</v>
      </c>
      <c r="OEE12076" s="18" t="s">
        <v>648</v>
      </c>
      <c r="OEF12076" s="18" t="s">
        <v>648</v>
      </c>
      <c r="OEG12076" s="18" t="s">
        <v>648</v>
      </c>
      <c r="OEH12076" s="18" t="s">
        <v>648</v>
      </c>
      <c r="OEI12076" s="18" t="s">
        <v>648</v>
      </c>
      <c r="OEJ12076" s="18" t="s">
        <v>648</v>
      </c>
      <c r="OEK12076" s="18" t="s">
        <v>648</v>
      </c>
      <c r="OEL12076" s="18" t="s">
        <v>648</v>
      </c>
      <c r="OEM12076" s="18" t="s">
        <v>648</v>
      </c>
      <c r="OEN12076" s="18" t="s">
        <v>648</v>
      </c>
      <c r="OEO12076" s="18" t="s">
        <v>648</v>
      </c>
      <c r="OEP12076" s="18" t="s">
        <v>648</v>
      </c>
      <c r="OEQ12076" s="18" t="s">
        <v>648</v>
      </c>
      <c r="OER12076" s="18" t="s">
        <v>648</v>
      </c>
      <c r="OES12076" s="18" t="s">
        <v>648</v>
      </c>
      <c r="OET12076" s="18" t="s">
        <v>648</v>
      </c>
      <c r="OEU12076" s="18" t="s">
        <v>648</v>
      </c>
      <c r="OEV12076" s="18" t="s">
        <v>648</v>
      </c>
      <c r="OEW12076" s="18" t="s">
        <v>648</v>
      </c>
      <c r="OEX12076" s="18" t="s">
        <v>648</v>
      </c>
      <c r="OEY12076" s="18" t="s">
        <v>648</v>
      </c>
      <c r="OEZ12076" s="18" t="s">
        <v>648</v>
      </c>
      <c r="OFA12076" s="18" t="s">
        <v>648</v>
      </c>
      <c r="OFB12076" s="18" t="s">
        <v>648</v>
      </c>
      <c r="OFC12076" s="18" t="s">
        <v>648</v>
      </c>
      <c r="OFD12076" s="18" t="s">
        <v>648</v>
      </c>
      <c r="OFE12076" s="18" t="s">
        <v>648</v>
      </c>
      <c r="OFF12076" s="18" t="s">
        <v>648</v>
      </c>
      <c r="OFG12076" s="18" t="s">
        <v>648</v>
      </c>
      <c r="OFH12076" s="18" t="s">
        <v>648</v>
      </c>
      <c r="OFI12076" s="18" t="s">
        <v>648</v>
      </c>
      <c r="OFJ12076" s="18" t="s">
        <v>648</v>
      </c>
      <c r="OFK12076" s="18" t="s">
        <v>648</v>
      </c>
      <c r="OFL12076" s="18" t="s">
        <v>648</v>
      </c>
      <c r="OFM12076" s="18" t="s">
        <v>648</v>
      </c>
      <c r="OFN12076" s="18" t="s">
        <v>648</v>
      </c>
      <c r="OFO12076" s="18" t="s">
        <v>648</v>
      </c>
      <c r="OFP12076" s="18" t="s">
        <v>648</v>
      </c>
      <c r="OFQ12076" s="18" t="s">
        <v>648</v>
      </c>
      <c r="OFR12076" s="18" t="s">
        <v>648</v>
      </c>
      <c r="OFS12076" s="18" t="s">
        <v>648</v>
      </c>
      <c r="OFT12076" s="18" t="s">
        <v>648</v>
      </c>
      <c r="OFU12076" s="18" t="s">
        <v>648</v>
      </c>
      <c r="OFV12076" s="18" t="s">
        <v>648</v>
      </c>
      <c r="OFW12076" s="18" t="s">
        <v>648</v>
      </c>
      <c r="OFX12076" s="18" t="s">
        <v>648</v>
      </c>
      <c r="OFY12076" s="18" t="s">
        <v>648</v>
      </c>
      <c r="OFZ12076" s="18" t="s">
        <v>648</v>
      </c>
      <c r="OGA12076" s="18" t="s">
        <v>648</v>
      </c>
      <c r="OGB12076" s="18" t="s">
        <v>648</v>
      </c>
      <c r="OGC12076" s="18" t="s">
        <v>648</v>
      </c>
      <c r="OGD12076" s="18" t="s">
        <v>648</v>
      </c>
      <c r="OGE12076" s="18" t="s">
        <v>648</v>
      </c>
      <c r="OGF12076" s="18" t="s">
        <v>648</v>
      </c>
      <c r="OGG12076" s="18" t="s">
        <v>648</v>
      </c>
      <c r="OGH12076" s="18" t="s">
        <v>648</v>
      </c>
      <c r="OGI12076" s="18" t="s">
        <v>648</v>
      </c>
      <c r="OGJ12076" s="18" t="s">
        <v>648</v>
      </c>
      <c r="OGK12076" s="18" t="s">
        <v>648</v>
      </c>
      <c r="OGL12076" s="18" t="s">
        <v>648</v>
      </c>
      <c r="OGM12076" s="18" t="s">
        <v>648</v>
      </c>
      <c r="OGN12076" s="18" t="s">
        <v>648</v>
      </c>
      <c r="OGO12076" s="18" t="s">
        <v>648</v>
      </c>
      <c r="OGP12076" s="18" t="s">
        <v>648</v>
      </c>
      <c r="OGQ12076" s="18" t="s">
        <v>648</v>
      </c>
      <c r="OGR12076" s="18" t="s">
        <v>648</v>
      </c>
      <c r="OGS12076" s="18" t="s">
        <v>648</v>
      </c>
      <c r="OGT12076" s="18" t="s">
        <v>648</v>
      </c>
      <c r="OGU12076" s="18" t="s">
        <v>648</v>
      </c>
      <c r="OGV12076" s="18" t="s">
        <v>648</v>
      </c>
      <c r="OGW12076" s="18" t="s">
        <v>648</v>
      </c>
      <c r="OGX12076" s="18" t="s">
        <v>648</v>
      </c>
      <c r="OGY12076" s="18" t="s">
        <v>648</v>
      </c>
      <c r="OGZ12076" s="18" t="s">
        <v>648</v>
      </c>
      <c r="OHA12076" s="18" t="s">
        <v>648</v>
      </c>
      <c r="OHB12076" s="18" t="s">
        <v>648</v>
      </c>
      <c r="OHC12076" s="18" t="s">
        <v>648</v>
      </c>
      <c r="OHD12076" s="18" t="s">
        <v>648</v>
      </c>
      <c r="OHE12076" s="18" t="s">
        <v>648</v>
      </c>
      <c r="OHF12076" s="18" t="s">
        <v>648</v>
      </c>
      <c r="OHG12076" s="18" t="s">
        <v>648</v>
      </c>
      <c r="OHH12076" s="18" t="s">
        <v>648</v>
      </c>
      <c r="OHI12076" s="18" t="s">
        <v>648</v>
      </c>
      <c r="OHJ12076" s="18" t="s">
        <v>648</v>
      </c>
      <c r="OHK12076" s="18" t="s">
        <v>648</v>
      </c>
      <c r="OHL12076" s="18" t="s">
        <v>648</v>
      </c>
      <c r="OHM12076" s="18" t="s">
        <v>648</v>
      </c>
      <c r="OHN12076" s="18" t="s">
        <v>648</v>
      </c>
      <c r="OHO12076" s="18" t="s">
        <v>648</v>
      </c>
      <c r="OHP12076" s="18" t="s">
        <v>648</v>
      </c>
      <c r="OHQ12076" s="18" t="s">
        <v>648</v>
      </c>
      <c r="OHR12076" s="18" t="s">
        <v>648</v>
      </c>
      <c r="OHS12076" s="18" t="s">
        <v>648</v>
      </c>
      <c r="OHT12076" s="18" t="s">
        <v>648</v>
      </c>
      <c r="OHU12076" s="18" t="s">
        <v>648</v>
      </c>
      <c r="OHV12076" s="18" t="s">
        <v>648</v>
      </c>
      <c r="OHW12076" s="18" t="s">
        <v>648</v>
      </c>
      <c r="OHX12076" s="18" t="s">
        <v>648</v>
      </c>
      <c r="OHY12076" s="18" t="s">
        <v>648</v>
      </c>
      <c r="OHZ12076" s="18" t="s">
        <v>648</v>
      </c>
      <c r="OIA12076" s="18" t="s">
        <v>648</v>
      </c>
      <c r="OIB12076" s="18" t="s">
        <v>648</v>
      </c>
      <c r="OIC12076" s="18" t="s">
        <v>648</v>
      </c>
      <c r="OID12076" s="18" t="s">
        <v>648</v>
      </c>
      <c r="OIE12076" s="18" t="s">
        <v>648</v>
      </c>
      <c r="OIF12076" s="18" t="s">
        <v>648</v>
      </c>
      <c r="OIG12076" s="18" t="s">
        <v>648</v>
      </c>
      <c r="OIH12076" s="18" t="s">
        <v>648</v>
      </c>
      <c r="OII12076" s="18" t="s">
        <v>648</v>
      </c>
      <c r="OIJ12076" s="18" t="s">
        <v>648</v>
      </c>
      <c r="OIK12076" s="18" t="s">
        <v>648</v>
      </c>
      <c r="OIL12076" s="18" t="s">
        <v>648</v>
      </c>
      <c r="OIM12076" s="18" t="s">
        <v>648</v>
      </c>
      <c r="OIN12076" s="18" t="s">
        <v>648</v>
      </c>
      <c r="OIO12076" s="18" t="s">
        <v>648</v>
      </c>
      <c r="OIP12076" s="18" t="s">
        <v>648</v>
      </c>
      <c r="OIQ12076" s="18" t="s">
        <v>648</v>
      </c>
      <c r="OIR12076" s="18" t="s">
        <v>648</v>
      </c>
      <c r="OIS12076" s="18" t="s">
        <v>648</v>
      </c>
      <c r="OIT12076" s="18" t="s">
        <v>648</v>
      </c>
      <c r="OIU12076" s="18" t="s">
        <v>648</v>
      </c>
      <c r="OIV12076" s="18" t="s">
        <v>648</v>
      </c>
      <c r="OIW12076" s="18" t="s">
        <v>648</v>
      </c>
      <c r="OIX12076" s="18" t="s">
        <v>648</v>
      </c>
      <c r="OIY12076" s="18" t="s">
        <v>648</v>
      </c>
      <c r="OIZ12076" s="18" t="s">
        <v>648</v>
      </c>
      <c r="OJA12076" s="18" t="s">
        <v>648</v>
      </c>
      <c r="OJB12076" s="18" t="s">
        <v>648</v>
      </c>
      <c r="OJC12076" s="18" t="s">
        <v>648</v>
      </c>
      <c r="OJD12076" s="18" t="s">
        <v>648</v>
      </c>
      <c r="OJE12076" s="18" t="s">
        <v>648</v>
      </c>
      <c r="OJF12076" s="18" t="s">
        <v>648</v>
      </c>
      <c r="OJG12076" s="18" t="s">
        <v>648</v>
      </c>
      <c r="OJH12076" s="18" t="s">
        <v>648</v>
      </c>
      <c r="OJI12076" s="18" t="s">
        <v>648</v>
      </c>
      <c r="OJJ12076" s="18" t="s">
        <v>648</v>
      </c>
      <c r="OJK12076" s="18" t="s">
        <v>648</v>
      </c>
      <c r="OJL12076" s="18" t="s">
        <v>648</v>
      </c>
      <c r="OJM12076" s="18" t="s">
        <v>648</v>
      </c>
      <c r="OJN12076" s="18" t="s">
        <v>648</v>
      </c>
      <c r="OJO12076" s="18" t="s">
        <v>648</v>
      </c>
      <c r="OJP12076" s="18" t="s">
        <v>648</v>
      </c>
      <c r="OJQ12076" s="18" t="s">
        <v>648</v>
      </c>
      <c r="OJR12076" s="18" t="s">
        <v>648</v>
      </c>
      <c r="OJS12076" s="18" t="s">
        <v>648</v>
      </c>
      <c r="OJT12076" s="18" t="s">
        <v>648</v>
      </c>
      <c r="OJU12076" s="18" t="s">
        <v>648</v>
      </c>
      <c r="OJV12076" s="18" t="s">
        <v>648</v>
      </c>
      <c r="OJW12076" s="18" t="s">
        <v>648</v>
      </c>
      <c r="OJX12076" s="18" t="s">
        <v>648</v>
      </c>
      <c r="OJY12076" s="18" t="s">
        <v>648</v>
      </c>
      <c r="OJZ12076" s="18" t="s">
        <v>648</v>
      </c>
      <c r="OKA12076" s="18" t="s">
        <v>648</v>
      </c>
      <c r="OKB12076" s="18" t="s">
        <v>648</v>
      </c>
      <c r="OKC12076" s="18" t="s">
        <v>648</v>
      </c>
      <c r="OKD12076" s="18" t="s">
        <v>648</v>
      </c>
      <c r="OKE12076" s="18" t="s">
        <v>648</v>
      </c>
      <c r="OKF12076" s="18" t="s">
        <v>648</v>
      </c>
      <c r="OKG12076" s="18" t="s">
        <v>648</v>
      </c>
      <c r="OKH12076" s="18" t="s">
        <v>648</v>
      </c>
      <c r="OKI12076" s="18" t="s">
        <v>648</v>
      </c>
      <c r="OKJ12076" s="18" t="s">
        <v>648</v>
      </c>
      <c r="OKK12076" s="18" t="s">
        <v>648</v>
      </c>
      <c r="OKL12076" s="18" t="s">
        <v>648</v>
      </c>
      <c r="OKM12076" s="18" t="s">
        <v>648</v>
      </c>
      <c r="OKN12076" s="18" t="s">
        <v>648</v>
      </c>
      <c r="OKO12076" s="18" t="s">
        <v>648</v>
      </c>
      <c r="OKP12076" s="18" t="s">
        <v>648</v>
      </c>
      <c r="OKQ12076" s="18" t="s">
        <v>648</v>
      </c>
      <c r="OKR12076" s="18" t="s">
        <v>648</v>
      </c>
      <c r="OKS12076" s="18" t="s">
        <v>648</v>
      </c>
      <c r="OKT12076" s="18" t="s">
        <v>648</v>
      </c>
      <c r="OKU12076" s="18" t="s">
        <v>648</v>
      </c>
      <c r="OKV12076" s="18" t="s">
        <v>648</v>
      </c>
      <c r="OKW12076" s="18" t="s">
        <v>648</v>
      </c>
      <c r="OKX12076" s="18" t="s">
        <v>648</v>
      </c>
      <c r="OKY12076" s="18" t="s">
        <v>648</v>
      </c>
      <c r="OKZ12076" s="18" t="s">
        <v>648</v>
      </c>
      <c r="OLA12076" s="18" t="s">
        <v>648</v>
      </c>
      <c r="OLB12076" s="18" t="s">
        <v>648</v>
      </c>
      <c r="OLC12076" s="18" t="s">
        <v>648</v>
      </c>
      <c r="OLD12076" s="18" t="s">
        <v>648</v>
      </c>
      <c r="OLE12076" s="18" t="s">
        <v>648</v>
      </c>
      <c r="OLF12076" s="18" t="s">
        <v>648</v>
      </c>
      <c r="OLG12076" s="18" t="s">
        <v>648</v>
      </c>
      <c r="OLH12076" s="18" t="s">
        <v>648</v>
      </c>
      <c r="OLI12076" s="18" t="s">
        <v>648</v>
      </c>
      <c r="OLJ12076" s="18" t="s">
        <v>648</v>
      </c>
      <c r="OLK12076" s="18" t="s">
        <v>648</v>
      </c>
      <c r="OLL12076" s="18" t="s">
        <v>648</v>
      </c>
      <c r="OLM12076" s="18" t="s">
        <v>648</v>
      </c>
      <c r="OLN12076" s="18" t="s">
        <v>648</v>
      </c>
      <c r="OLO12076" s="18" t="s">
        <v>648</v>
      </c>
      <c r="OLP12076" s="18" t="s">
        <v>648</v>
      </c>
      <c r="OLQ12076" s="18" t="s">
        <v>648</v>
      </c>
      <c r="OLR12076" s="18" t="s">
        <v>648</v>
      </c>
      <c r="OLS12076" s="18" t="s">
        <v>648</v>
      </c>
      <c r="OLT12076" s="18" t="s">
        <v>648</v>
      </c>
      <c r="OLU12076" s="18" t="s">
        <v>648</v>
      </c>
      <c r="OLV12076" s="18" t="s">
        <v>648</v>
      </c>
      <c r="OLW12076" s="18" t="s">
        <v>648</v>
      </c>
      <c r="OLX12076" s="18" t="s">
        <v>648</v>
      </c>
      <c r="OLY12076" s="18" t="s">
        <v>648</v>
      </c>
      <c r="OLZ12076" s="18" t="s">
        <v>648</v>
      </c>
      <c r="OMA12076" s="18" t="s">
        <v>648</v>
      </c>
      <c r="OMB12076" s="18" t="s">
        <v>648</v>
      </c>
      <c r="OMC12076" s="18" t="s">
        <v>648</v>
      </c>
      <c r="OMD12076" s="18" t="s">
        <v>648</v>
      </c>
      <c r="OME12076" s="18" t="s">
        <v>648</v>
      </c>
      <c r="OMF12076" s="18" t="s">
        <v>648</v>
      </c>
      <c r="OMG12076" s="18" t="s">
        <v>648</v>
      </c>
      <c r="OMH12076" s="18" t="s">
        <v>648</v>
      </c>
      <c r="OMI12076" s="18" t="s">
        <v>648</v>
      </c>
      <c r="OMJ12076" s="18" t="s">
        <v>648</v>
      </c>
      <c r="OMK12076" s="18" t="s">
        <v>648</v>
      </c>
      <c r="OML12076" s="18" t="s">
        <v>648</v>
      </c>
      <c r="OMM12076" s="18" t="s">
        <v>648</v>
      </c>
      <c r="OMN12076" s="18" t="s">
        <v>648</v>
      </c>
      <c r="OMO12076" s="18" t="s">
        <v>648</v>
      </c>
      <c r="OMP12076" s="18" t="s">
        <v>648</v>
      </c>
      <c r="OMQ12076" s="18" t="s">
        <v>648</v>
      </c>
      <c r="OMR12076" s="18" t="s">
        <v>648</v>
      </c>
      <c r="OMS12076" s="18" t="s">
        <v>648</v>
      </c>
      <c r="OMT12076" s="18" t="s">
        <v>648</v>
      </c>
      <c r="OMU12076" s="18" t="s">
        <v>648</v>
      </c>
      <c r="OMV12076" s="18" t="s">
        <v>648</v>
      </c>
      <c r="OMW12076" s="18" t="s">
        <v>648</v>
      </c>
      <c r="OMX12076" s="18" t="s">
        <v>648</v>
      </c>
      <c r="OMY12076" s="18" t="s">
        <v>648</v>
      </c>
      <c r="OMZ12076" s="18" t="s">
        <v>648</v>
      </c>
      <c r="ONA12076" s="18" t="s">
        <v>648</v>
      </c>
      <c r="ONB12076" s="18" t="s">
        <v>648</v>
      </c>
      <c r="ONC12076" s="18" t="s">
        <v>648</v>
      </c>
      <c r="OND12076" s="18" t="s">
        <v>648</v>
      </c>
      <c r="ONE12076" s="18" t="s">
        <v>648</v>
      </c>
      <c r="ONF12076" s="18" t="s">
        <v>648</v>
      </c>
      <c r="ONG12076" s="18" t="s">
        <v>648</v>
      </c>
      <c r="ONH12076" s="18" t="s">
        <v>648</v>
      </c>
      <c r="ONI12076" s="18" t="s">
        <v>648</v>
      </c>
      <c r="ONJ12076" s="18" t="s">
        <v>648</v>
      </c>
      <c r="ONK12076" s="18" t="s">
        <v>648</v>
      </c>
      <c r="ONL12076" s="18" t="s">
        <v>648</v>
      </c>
      <c r="ONM12076" s="18" t="s">
        <v>648</v>
      </c>
      <c r="ONN12076" s="18" t="s">
        <v>648</v>
      </c>
      <c r="ONO12076" s="18" t="s">
        <v>648</v>
      </c>
      <c r="ONP12076" s="18" t="s">
        <v>648</v>
      </c>
      <c r="ONQ12076" s="18" t="s">
        <v>648</v>
      </c>
      <c r="ONR12076" s="18" t="s">
        <v>648</v>
      </c>
      <c r="ONS12076" s="18" t="s">
        <v>648</v>
      </c>
      <c r="ONT12076" s="18" t="s">
        <v>648</v>
      </c>
      <c r="ONU12076" s="18" t="s">
        <v>648</v>
      </c>
      <c r="ONV12076" s="18" t="s">
        <v>648</v>
      </c>
      <c r="ONW12076" s="18" t="s">
        <v>648</v>
      </c>
      <c r="ONX12076" s="18" t="s">
        <v>648</v>
      </c>
      <c r="ONY12076" s="18" t="s">
        <v>648</v>
      </c>
      <c r="ONZ12076" s="18" t="s">
        <v>648</v>
      </c>
      <c r="OOA12076" s="18" t="s">
        <v>648</v>
      </c>
      <c r="OOB12076" s="18" t="s">
        <v>648</v>
      </c>
      <c r="OOC12076" s="18" t="s">
        <v>648</v>
      </c>
      <c r="OOD12076" s="18" t="s">
        <v>648</v>
      </c>
      <c r="OOE12076" s="18" t="s">
        <v>648</v>
      </c>
      <c r="OOF12076" s="18" t="s">
        <v>648</v>
      </c>
      <c r="OOG12076" s="18" t="s">
        <v>648</v>
      </c>
      <c r="OOH12076" s="18" t="s">
        <v>648</v>
      </c>
      <c r="OOI12076" s="18" t="s">
        <v>648</v>
      </c>
      <c r="OOJ12076" s="18" t="s">
        <v>648</v>
      </c>
      <c r="OOK12076" s="18" t="s">
        <v>648</v>
      </c>
      <c r="OOL12076" s="18" t="s">
        <v>648</v>
      </c>
      <c r="OOM12076" s="18" t="s">
        <v>648</v>
      </c>
      <c r="OON12076" s="18" t="s">
        <v>648</v>
      </c>
      <c r="OOO12076" s="18" t="s">
        <v>648</v>
      </c>
      <c r="OOP12076" s="18" t="s">
        <v>648</v>
      </c>
      <c r="OOQ12076" s="18" t="s">
        <v>648</v>
      </c>
      <c r="OOR12076" s="18" t="s">
        <v>648</v>
      </c>
      <c r="OOS12076" s="18" t="s">
        <v>648</v>
      </c>
      <c r="OOT12076" s="18" t="s">
        <v>648</v>
      </c>
      <c r="OOU12076" s="18" t="s">
        <v>648</v>
      </c>
      <c r="OOV12076" s="18" t="s">
        <v>648</v>
      </c>
      <c r="OOW12076" s="18" t="s">
        <v>648</v>
      </c>
      <c r="OOX12076" s="18" t="s">
        <v>648</v>
      </c>
      <c r="OOY12076" s="18" t="s">
        <v>648</v>
      </c>
      <c r="OOZ12076" s="18" t="s">
        <v>648</v>
      </c>
      <c r="OPA12076" s="18" t="s">
        <v>648</v>
      </c>
      <c r="OPB12076" s="18" t="s">
        <v>648</v>
      </c>
      <c r="OPC12076" s="18" t="s">
        <v>648</v>
      </c>
      <c r="OPD12076" s="18" t="s">
        <v>648</v>
      </c>
      <c r="OPE12076" s="18" t="s">
        <v>648</v>
      </c>
      <c r="OPF12076" s="18" t="s">
        <v>648</v>
      </c>
      <c r="OPG12076" s="18" t="s">
        <v>648</v>
      </c>
      <c r="OPH12076" s="18" t="s">
        <v>648</v>
      </c>
      <c r="OPI12076" s="18" t="s">
        <v>648</v>
      </c>
      <c r="OPJ12076" s="18" t="s">
        <v>648</v>
      </c>
      <c r="OPK12076" s="18" t="s">
        <v>648</v>
      </c>
      <c r="OPL12076" s="18" t="s">
        <v>648</v>
      </c>
      <c r="OPM12076" s="18" t="s">
        <v>648</v>
      </c>
      <c r="OPN12076" s="18" t="s">
        <v>648</v>
      </c>
      <c r="OPO12076" s="18" t="s">
        <v>648</v>
      </c>
      <c r="OPP12076" s="18" t="s">
        <v>648</v>
      </c>
      <c r="OPQ12076" s="18" t="s">
        <v>648</v>
      </c>
      <c r="OPR12076" s="18" t="s">
        <v>648</v>
      </c>
      <c r="OPS12076" s="18" t="s">
        <v>648</v>
      </c>
      <c r="OPT12076" s="18" t="s">
        <v>648</v>
      </c>
      <c r="OPU12076" s="18" t="s">
        <v>648</v>
      </c>
      <c r="OPV12076" s="18" t="s">
        <v>648</v>
      </c>
      <c r="OPW12076" s="18" t="s">
        <v>648</v>
      </c>
      <c r="OPX12076" s="18" t="s">
        <v>648</v>
      </c>
      <c r="OPY12076" s="18" t="s">
        <v>648</v>
      </c>
      <c r="OPZ12076" s="18" t="s">
        <v>648</v>
      </c>
      <c r="OQA12076" s="18" t="s">
        <v>648</v>
      </c>
      <c r="OQB12076" s="18" t="s">
        <v>648</v>
      </c>
      <c r="OQC12076" s="18" t="s">
        <v>648</v>
      </c>
      <c r="OQD12076" s="18" t="s">
        <v>648</v>
      </c>
      <c r="OQE12076" s="18" t="s">
        <v>648</v>
      </c>
      <c r="OQF12076" s="18" t="s">
        <v>648</v>
      </c>
      <c r="OQG12076" s="18" t="s">
        <v>648</v>
      </c>
      <c r="OQH12076" s="18" t="s">
        <v>648</v>
      </c>
      <c r="OQI12076" s="18" t="s">
        <v>648</v>
      </c>
      <c r="OQJ12076" s="18" t="s">
        <v>648</v>
      </c>
      <c r="OQK12076" s="18" t="s">
        <v>648</v>
      </c>
      <c r="OQL12076" s="18" t="s">
        <v>648</v>
      </c>
      <c r="OQM12076" s="18" t="s">
        <v>648</v>
      </c>
      <c r="OQN12076" s="18" t="s">
        <v>648</v>
      </c>
      <c r="OQO12076" s="18" t="s">
        <v>648</v>
      </c>
      <c r="OQP12076" s="18" t="s">
        <v>648</v>
      </c>
      <c r="OQQ12076" s="18" t="s">
        <v>648</v>
      </c>
      <c r="OQR12076" s="18" t="s">
        <v>648</v>
      </c>
      <c r="OQS12076" s="18" t="s">
        <v>648</v>
      </c>
      <c r="OQT12076" s="18" t="s">
        <v>648</v>
      </c>
      <c r="OQU12076" s="18" t="s">
        <v>648</v>
      </c>
      <c r="OQV12076" s="18" t="s">
        <v>648</v>
      </c>
      <c r="OQW12076" s="18" t="s">
        <v>648</v>
      </c>
      <c r="OQX12076" s="18" t="s">
        <v>648</v>
      </c>
      <c r="OQY12076" s="18" t="s">
        <v>648</v>
      </c>
      <c r="OQZ12076" s="18" t="s">
        <v>648</v>
      </c>
      <c r="ORA12076" s="18" t="s">
        <v>648</v>
      </c>
      <c r="ORB12076" s="18" t="s">
        <v>648</v>
      </c>
      <c r="ORC12076" s="18" t="s">
        <v>648</v>
      </c>
      <c r="ORD12076" s="18" t="s">
        <v>648</v>
      </c>
      <c r="ORE12076" s="18" t="s">
        <v>648</v>
      </c>
      <c r="ORF12076" s="18" t="s">
        <v>648</v>
      </c>
      <c r="ORG12076" s="18" t="s">
        <v>648</v>
      </c>
      <c r="ORH12076" s="18" t="s">
        <v>648</v>
      </c>
      <c r="ORI12076" s="18" t="s">
        <v>648</v>
      </c>
      <c r="ORJ12076" s="18" t="s">
        <v>648</v>
      </c>
      <c r="ORK12076" s="18" t="s">
        <v>648</v>
      </c>
      <c r="ORL12076" s="18" t="s">
        <v>648</v>
      </c>
      <c r="ORM12076" s="18" t="s">
        <v>648</v>
      </c>
      <c r="ORN12076" s="18" t="s">
        <v>648</v>
      </c>
      <c r="ORO12076" s="18" t="s">
        <v>648</v>
      </c>
      <c r="ORP12076" s="18" t="s">
        <v>648</v>
      </c>
      <c r="ORQ12076" s="18" t="s">
        <v>648</v>
      </c>
      <c r="ORR12076" s="18" t="s">
        <v>648</v>
      </c>
      <c r="ORS12076" s="18" t="s">
        <v>648</v>
      </c>
      <c r="ORT12076" s="18" t="s">
        <v>648</v>
      </c>
      <c r="ORU12076" s="18" t="s">
        <v>648</v>
      </c>
      <c r="ORV12076" s="18" t="s">
        <v>648</v>
      </c>
      <c r="ORW12076" s="18" t="s">
        <v>648</v>
      </c>
      <c r="ORX12076" s="18" t="s">
        <v>648</v>
      </c>
      <c r="ORY12076" s="18" t="s">
        <v>648</v>
      </c>
      <c r="ORZ12076" s="18" t="s">
        <v>648</v>
      </c>
      <c r="OSA12076" s="18" t="s">
        <v>648</v>
      </c>
      <c r="OSB12076" s="18" t="s">
        <v>648</v>
      </c>
      <c r="OSC12076" s="18" t="s">
        <v>648</v>
      </c>
      <c r="OSD12076" s="18" t="s">
        <v>648</v>
      </c>
      <c r="OSE12076" s="18" t="s">
        <v>648</v>
      </c>
      <c r="OSF12076" s="18" t="s">
        <v>648</v>
      </c>
      <c r="OSG12076" s="18" t="s">
        <v>648</v>
      </c>
      <c r="OSH12076" s="18" t="s">
        <v>648</v>
      </c>
      <c r="OSI12076" s="18" t="s">
        <v>648</v>
      </c>
      <c r="OSJ12076" s="18" t="s">
        <v>648</v>
      </c>
      <c r="OSK12076" s="18" t="s">
        <v>648</v>
      </c>
      <c r="OSL12076" s="18" t="s">
        <v>648</v>
      </c>
      <c r="OSM12076" s="18" t="s">
        <v>648</v>
      </c>
      <c r="OSN12076" s="18" t="s">
        <v>648</v>
      </c>
      <c r="OSO12076" s="18" t="s">
        <v>648</v>
      </c>
      <c r="OSP12076" s="18" t="s">
        <v>648</v>
      </c>
      <c r="OSQ12076" s="18" t="s">
        <v>648</v>
      </c>
      <c r="OSR12076" s="18" t="s">
        <v>648</v>
      </c>
      <c r="OSS12076" s="18" t="s">
        <v>648</v>
      </c>
      <c r="OST12076" s="18" t="s">
        <v>648</v>
      </c>
      <c r="OSU12076" s="18" t="s">
        <v>648</v>
      </c>
      <c r="OSV12076" s="18" t="s">
        <v>648</v>
      </c>
      <c r="OSW12076" s="18" t="s">
        <v>648</v>
      </c>
      <c r="OSX12076" s="18" t="s">
        <v>648</v>
      </c>
      <c r="OSY12076" s="18" t="s">
        <v>648</v>
      </c>
      <c r="OSZ12076" s="18" t="s">
        <v>648</v>
      </c>
      <c r="OTA12076" s="18" t="s">
        <v>648</v>
      </c>
      <c r="OTB12076" s="18" t="s">
        <v>648</v>
      </c>
      <c r="OTC12076" s="18" t="s">
        <v>648</v>
      </c>
      <c r="OTD12076" s="18" t="s">
        <v>648</v>
      </c>
      <c r="OTE12076" s="18" t="s">
        <v>648</v>
      </c>
      <c r="OTF12076" s="18" t="s">
        <v>648</v>
      </c>
      <c r="OTG12076" s="18" t="s">
        <v>648</v>
      </c>
      <c r="OTH12076" s="18" t="s">
        <v>648</v>
      </c>
      <c r="OTI12076" s="18" t="s">
        <v>648</v>
      </c>
      <c r="OTJ12076" s="18" t="s">
        <v>648</v>
      </c>
      <c r="OTK12076" s="18" t="s">
        <v>648</v>
      </c>
      <c r="OTL12076" s="18" t="s">
        <v>648</v>
      </c>
      <c r="OTM12076" s="18" t="s">
        <v>648</v>
      </c>
      <c r="OTN12076" s="18" t="s">
        <v>648</v>
      </c>
      <c r="OTO12076" s="18" t="s">
        <v>648</v>
      </c>
      <c r="OTP12076" s="18" t="s">
        <v>648</v>
      </c>
      <c r="OTQ12076" s="18" t="s">
        <v>648</v>
      </c>
      <c r="OTR12076" s="18" t="s">
        <v>648</v>
      </c>
      <c r="OTS12076" s="18" t="s">
        <v>648</v>
      </c>
      <c r="OTT12076" s="18" t="s">
        <v>648</v>
      </c>
      <c r="OTU12076" s="18" t="s">
        <v>648</v>
      </c>
      <c r="OTV12076" s="18" t="s">
        <v>648</v>
      </c>
      <c r="OTW12076" s="18" t="s">
        <v>648</v>
      </c>
      <c r="OTX12076" s="18" t="s">
        <v>648</v>
      </c>
      <c r="OTY12076" s="18" t="s">
        <v>648</v>
      </c>
      <c r="OTZ12076" s="18" t="s">
        <v>648</v>
      </c>
      <c r="OUA12076" s="18" t="s">
        <v>648</v>
      </c>
      <c r="OUB12076" s="18" t="s">
        <v>648</v>
      </c>
      <c r="OUC12076" s="18" t="s">
        <v>648</v>
      </c>
      <c r="OUD12076" s="18" t="s">
        <v>648</v>
      </c>
      <c r="OUE12076" s="18" t="s">
        <v>648</v>
      </c>
      <c r="OUF12076" s="18" t="s">
        <v>648</v>
      </c>
      <c r="OUG12076" s="18" t="s">
        <v>648</v>
      </c>
      <c r="OUH12076" s="18" t="s">
        <v>648</v>
      </c>
      <c r="OUI12076" s="18" t="s">
        <v>648</v>
      </c>
      <c r="OUJ12076" s="18" t="s">
        <v>648</v>
      </c>
      <c r="OUK12076" s="18" t="s">
        <v>648</v>
      </c>
      <c r="OUL12076" s="18" t="s">
        <v>648</v>
      </c>
      <c r="OUM12076" s="18" t="s">
        <v>648</v>
      </c>
      <c r="OUN12076" s="18" t="s">
        <v>648</v>
      </c>
      <c r="OUO12076" s="18" t="s">
        <v>648</v>
      </c>
      <c r="OUP12076" s="18" t="s">
        <v>648</v>
      </c>
      <c r="OUQ12076" s="18" t="s">
        <v>648</v>
      </c>
      <c r="OUR12076" s="18" t="s">
        <v>648</v>
      </c>
      <c r="OUS12076" s="18" t="s">
        <v>648</v>
      </c>
      <c r="OUT12076" s="18" t="s">
        <v>648</v>
      </c>
      <c r="OUU12076" s="18" t="s">
        <v>648</v>
      </c>
      <c r="OUV12076" s="18" t="s">
        <v>648</v>
      </c>
      <c r="OUW12076" s="18" t="s">
        <v>648</v>
      </c>
      <c r="OUX12076" s="18" t="s">
        <v>648</v>
      </c>
      <c r="OUY12076" s="18" t="s">
        <v>648</v>
      </c>
      <c r="OUZ12076" s="18" t="s">
        <v>648</v>
      </c>
      <c r="OVA12076" s="18" t="s">
        <v>648</v>
      </c>
      <c r="OVB12076" s="18" t="s">
        <v>648</v>
      </c>
      <c r="OVC12076" s="18" t="s">
        <v>648</v>
      </c>
      <c r="OVD12076" s="18" t="s">
        <v>648</v>
      </c>
      <c r="OVE12076" s="18" t="s">
        <v>648</v>
      </c>
      <c r="OVF12076" s="18" t="s">
        <v>648</v>
      </c>
      <c r="OVG12076" s="18" t="s">
        <v>648</v>
      </c>
      <c r="OVH12076" s="18" t="s">
        <v>648</v>
      </c>
      <c r="OVI12076" s="18" t="s">
        <v>648</v>
      </c>
      <c r="OVJ12076" s="18" t="s">
        <v>648</v>
      </c>
      <c r="OVK12076" s="18" t="s">
        <v>648</v>
      </c>
      <c r="OVL12076" s="18" t="s">
        <v>648</v>
      </c>
      <c r="OVM12076" s="18" t="s">
        <v>648</v>
      </c>
      <c r="OVN12076" s="18" t="s">
        <v>648</v>
      </c>
      <c r="OVO12076" s="18" t="s">
        <v>648</v>
      </c>
      <c r="OVP12076" s="18" t="s">
        <v>648</v>
      </c>
      <c r="OVQ12076" s="18" t="s">
        <v>648</v>
      </c>
      <c r="OVR12076" s="18" t="s">
        <v>648</v>
      </c>
      <c r="OVS12076" s="18" t="s">
        <v>648</v>
      </c>
      <c r="OVT12076" s="18" t="s">
        <v>648</v>
      </c>
      <c r="OVU12076" s="18" t="s">
        <v>648</v>
      </c>
      <c r="OVV12076" s="18" t="s">
        <v>648</v>
      </c>
      <c r="OVW12076" s="18" t="s">
        <v>648</v>
      </c>
      <c r="OVX12076" s="18" t="s">
        <v>648</v>
      </c>
      <c r="OVY12076" s="18" t="s">
        <v>648</v>
      </c>
      <c r="OVZ12076" s="18" t="s">
        <v>648</v>
      </c>
      <c r="OWA12076" s="18" t="s">
        <v>648</v>
      </c>
      <c r="OWB12076" s="18" t="s">
        <v>648</v>
      </c>
      <c r="OWC12076" s="18" t="s">
        <v>648</v>
      </c>
      <c r="OWD12076" s="18" t="s">
        <v>648</v>
      </c>
      <c r="OWE12076" s="18" t="s">
        <v>648</v>
      </c>
      <c r="OWF12076" s="18" t="s">
        <v>648</v>
      </c>
      <c r="OWG12076" s="18" t="s">
        <v>648</v>
      </c>
      <c r="OWH12076" s="18" t="s">
        <v>648</v>
      </c>
      <c r="OWI12076" s="18" t="s">
        <v>648</v>
      </c>
      <c r="OWJ12076" s="18" t="s">
        <v>648</v>
      </c>
      <c r="OWK12076" s="18" t="s">
        <v>648</v>
      </c>
      <c r="OWL12076" s="18" t="s">
        <v>648</v>
      </c>
      <c r="OWM12076" s="18" t="s">
        <v>648</v>
      </c>
      <c r="OWN12076" s="18" t="s">
        <v>648</v>
      </c>
      <c r="OWO12076" s="18" t="s">
        <v>648</v>
      </c>
      <c r="OWP12076" s="18" t="s">
        <v>648</v>
      </c>
      <c r="OWQ12076" s="18" t="s">
        <v>648</v>
      </c>
      <c r="OWR12076" s="18" t="s">
        <v>648</v>
      </c>
      <c r="OWS12076" s="18" t="s">
        <v>648</v>
      </c>
      <c r="OWT12076" s="18" t="s">
        <v>648</v>
      </c>
      <c r="OWU12076" s="18" t="s">
        <v>648</v>
      </c>
      <c r="OWV12076" s="18" t="s">
        <v>648</v>
      </c>
      <c r="OWW12076" s="18" t="s">
        <v>648</v>
      </c>
      <c r="OWX12076" s="18" t="s">
        <v>648</v>
      </c>
      <c r="OWY12076" s="18" t="s">
        <v>648</v>
      </c>
      <c r="OWZ12076" s="18" t="s">
        <v>648</v>
      </c>
      <c r="OXA12076" s="18" t="s">
        <v>648</v>
      </c>
      <c r="OXB12076" s="18" t="s">
        <v>648</v>
      </c>
      <c r="OXC12076" s="18" t="s">
        <v>648</v>
      </c>
      <c r="OXD12076" s="18" t="s">
        <v>648</v>
      </c>
      <c r="OXE12076" s="18" t="s">
        <v>648</v>
      </c>
      <c r="OXF12076" s="18" t="s">
        <v>648</v>
      </c>
      <c r="OXG12076" s="18" t="s">
        <v>648</v>
      </c>
      <c r="OXH12076" s="18" t="s">
        <v>648</v>
      </c>
      <c r="OXI12076" s="18" t="s">
        <v>648</v>
      </c>
      <c r="OXJ12076" s="18" t="s">
        <v>648</v>
      </c>
      <c r="OXK12076" s="18" t="s">
        <v>648</v>
      </c>
      <c r="OXL12076" s="18" t="s">
        <v>648</v>
      </c>
      <c r="OXM12076" s="18" t="s">
        <v>648</v>
      </c>
      <c r="OXN12076" s="18" t="s">
        <v>648</v>
      </c>
      <c r="OXO12076" s="18" t="s">
        <v>648</v>
      </c>
      <c r="OXP12076" s="18" t="s">
        <v>648</v>
      </c>
      <c r="OXQ12076" s="18" t="s">
        <v>648</v>
      </c>
      <c r="OXR12076" s="18" t="s">
        <v>648</v>
      </c>
      <c r="OXS12076" s="18" t="s">
        <v>648</v>
      </c>
      <c r="OXT12076" s="18" t="s">
        <v>648</v>
      </c>
      <c r="OXU12076" s="18" t="s">
        <v>648</v>
      </c>
      <c r="OXV12076" s="18" t="s">
        <v>648</v>
      </c>
      <c r="OXW12076" s="18" t="s">
        <v>648</v>
      </c>
      <c r="OXX12076" s="18" t="s">
        <v>648</v>
      </c>
      <c r="OXY12076" s="18" t="s">
        <v>648</v>
      </c>
      <c r="OXZ12076" s="18" t="s">
        <v>648</v>
      </c>
      <c r="OYA12076" s="18" t="s">
        <v>648</v>
      </c>
      <c r="OYB12076" s="18" t="s">
        <v>648</v>
      </c>
      <c r="OYC12076" s="18" t="s">
        <v>648</v>
      </c>
      <c r="OYD12076" s="18" t="s">
        <v>648</v>
      </c>
      <c r="OYE12076" s="18" t="s">
        <v>648</v>
      </c>
      <c r="OYF12076" s="18" t="s">
        <v>648</v>
      </c>
      <c r="OYG12076" s="18" t="s">
        <v>648</v>
      </c>
      <c r="OYH12076" s="18" t="s">
        <v>648</v>
      </c>
      <c r="OYI12076" s="18" t="s">
        <v>648</v>
      </c>
      <c r="OYJ12076" s="18" t="s">
        <v>648</v>
      </c>
      <c r="OYK12076" s="18" t="s">
        <v>648</v>
      </c>
      <c r="OYL12076" s="18" t="s">
        <v>648</v>
      </c>
      <c r="OYM12076" s="18" t="s">
        <v>648</v>
      </c>
      <c r="OYN12076" s="18" t="s">
        <v>648</v>
      </c>
      <c r="OYO12076" s="18" t="s">
        <v>648</v>
      </c>
      <c r="OYP12076" s="18" t="s">
        <v>648</v>
      </c>
      <c r="OYQ12076" s="18" t="s">
        <v>648</v>
      </c>
      <c r="OYR12076" s="18" t="s">
        <v>648</v>
      </c>
      <c r="OYS12076" s="18" t="s">
        <v>648</v>
      </c>
      <c r="OYT12076" s="18" t="s">
        <v>648</v>
      </c>
      <c r="OYU12076" s="18" t="s">
        <v>648</v>
      </c>
      <c r="OYV12076" s="18" t="s">
        <v>648</v>
      </c>
      <c r="OYW12076" s="18" t="s">
        <v>648</v>
      </c>
      <c r="OYX12076" s="18" t="s">
        <v>648</v>
      </c>
      <c r="OYY12076" s="18" t="s">
        <v>648</v>
      </c>
      <c r="OYZ12076" s="18" t="s">
        <v>648</v>
      </c>
      <c r="OZA12076" s="18" t="s">
        <v>648</v>
      </c>
      <c r="OZB12076" s="18" t="s">
        <v>648</v>
      </c>
      <c r="OZC12076" s="18" t="s">
        <v>648</v>
      </c>
      <c r="OZD12076" s="18" t="s">
        <v>648</v>
      </c>
      <c r="OZE12076" s="18" t="s">
        <v>648</v>
      </c>
      <c r="OZF12076" s="18" t="s">
        <v>648</v>
      </c>
      <c r="OZG12076" s="18" t="s">
        <v>648</v>
      </c>
      <c r="OZH12076" s="18" t="s">
        <v>648</v>
      </c>
      <c r="OZI12076" s="18" t="s">
        <v>648</v>
      </c>
      <c r="OZJ12076" s="18" t="s">
        <v>648</v>
      </c>
      <c r="OZK12076" s="18" t="s">
        <v>648</v>
      </c>
      <c r="OZL12076" s="18" t="s">
        <v>648</v>
      </c>
      <c r="OZM12076" s="18" t="s">
        <v>648</v>
      </c>
      <c r="OZN12076" s="18" t="s">
        <v>648</v>
      </c>
      <c r="OZO12076" s="18" t="s">
        <v>648</v>
      </c>
      <c r="OZP12076" s="18" t="s">
        <v>648</v>
      </c>
      <c r="OZQ12076" s="18" t="s">
        <v>648</v>
      </c>
      <c r="OZR12076" s="18" t="s">
        <v>648</v>
      </c>
      <c r="OZS12076" s="18" t="s">
        <v>648</v>
      </c>
      <c r="OZT12076" s="18" t="s">
        <v>648</v>
      </c>
      <c r="OZU12076" s="18" t="s">
        <v>648</v>
      </c>
      <c r="OZV12076" s="18" t="s">
        <v>648</v>
      </c>
      <c r="OZW12076" s="18" t="s">
        <v>648</v>
      </c>
      <c r="OZX12076" s="18" t="s">
        <v>648</v>
      </c>
      <c r="OZY12076" s="18" t="s">
        <v>648</v>
      </c>
      <c r="OZZ12076" s="18" t="s">
        <v>648</v>
      </c>
      <c r="PAA12076" s="18" t="s">
        <v>648</v>
      </c>
      <c r="PAB12076" s="18" t="s">
        <v>648</v>
      </c>
      <c r="PAC12076" s="18" t="s">
        <v>648</v>
      </c>
      <c r="PAD12076" s="18" t="s">
        <v>648</v>
      </c>
      <c r="PAE12076" s="18" t="s">
        <v>648</v>
      </c>
      <c r="PAF12076" s="18" t="s">
        <v>648</v>
      </c>
      <c r="PAG12076" s="18" t="s">
        <v>648</v>
      </c>
      <c r="PAH12076" s="18" t="s">
        <v>648</v>
      </c>
      <c r="PAI12076" s="18" t="s">
        <v>648</v>
      </c>
      <c r="PAJ12076" s="18" t="s">
        <v>648</v>
      </c>
      <c r="PAK12076" s="18" t="s">
        <v>648</v>
      </c>
      <c r="PAL12076" s="18" t="s">
        <v>648</v>
      </c>
      <c r="PAM12076" s="18" t="s">
        <v>648</v>
      </c>
      <c r="PAN12076" s="18" t="s">
        <v>648</v>
      </c>
      <c r="PAO12076" s="18" t="s">
        <v>648</v>
      </c>
      <c r="PAP12076" s="18" t="s">
        <v>648</v>
      </c>
      <c r="PAQ12076" s="18" t="s">
        <v>648</v>
      </c>
      <c r="PAR12076" s="18" t="s">
        <v>648</v>
      </c>
      <c r="PAS12076" s="18" t="s">
        <v>648</v>
      </c>
      <c r="PAT12076" s="18" t="s">
        <v>648</v>
      </c>
      <c r="PAU12076" s="18" t="s">
        <v>648</v>
      </c>
      <c r="PAV12076" s="18" t="s">
        <v>648</v>
      </c>
      <c r="PAW12076" s="18" t="s">
        <v>648</v>
      </c>
      <c r="PAX12076" s="18" t="s">
        <v>648</v>
      </c>
      <c r="PAY12076" s="18" t="s">
        <v>648</v>
      </c>
      <c r="PAZ12076" s="18" t="s">
        <v>648</v>
      </c>
      <c r="PBA12076" s="18" t="s">
        <v>648</v>
      </c>
      <c r="PBB12076" s="18" t="s">
        <v>648</v>
      </c>
      <c r="PBC12076" s="18" t="s">
        <v>648</v>
      </c>
      <c r="PBD12076" s="18" t="s">
        <v>648</v>
      </c>
      <c r="PBE12076" s="18" t="s">
        <v>648</v>
      </c>
      <c r="PBF12076" s="18" t="s">
        <v>648</v>
      </c>
      <c r="PBG12076" s="18" t="s">
        <v>648</v>
      </c>
      <c r="PBH12076" s="18" t="s">
        <v>648</v>
      </c>
      <c r="PBI12076" s="18" t="s">
        <v>648</v>
      </c>
      <c r="PBJ12076" s="18" t="s">
        <v>648</v>
      </c>
      <c r="PBK12076" s="18" t="s">
        <v>648</v>
      </c>
      <c r="PBL12076" s="18" t="s">
        <v>648</v>
      </c>
      <c r="PBM12076" s="18" t="s">
        <v>648</v>
      </c>
      <c r="PBN12076" s="18" t="s">
        <v>648</v>
      </c>
      <c r="PBO12076" s="18" t="s">
        <v>648</v>
      </c>
      <c r="PBP12076" s="18" t="s">
        <v>648</v>
      </c>
      <c r="PBQ12076" s="18" t="s">
        <v>648</v>
      </c>
      <c r="PBR12076" s="18" t="s">
        <v>648</v>
      </c>
      <c r="PBS12076" s="18" t="s">
        <v>648</v>
      </c>
      <c r="PBT12076" s="18" t="s">
        <v>648</v>
      </c>
      <c r="PBU12076" s="18" t="s">
        <v>648</v>
      </c>
      <c r="PBV12076" s="18" t="s">
        <v>648</v>
      </c>
      <c r="PBW12076" s="18" t="s">
        <v>648</v>
      </c>
      <c r="PBX12076" s="18" t="s">
        <v>648</v>
      </c>
      <c r="PBY12076" s="18" t="s">
        <v>648</v>
      </c>
      <c r="PBZ12076" s="18" t="s">
        <v>648</v>
      </c>
      <c r="PCA12076" s="18" t="s">
        <v>648</v>
      </c>
      <c r="PCB12076" s="18" t="s">
        <v>648</v>
      </c>
      <c r="PCC12076" s="18" t="s">
        <v>648</v>
      </c>
      <c r="PCD12076" s="18" t="s">
        <v>648</v>
      </c>
      <c r="PCE12076" s="18" t="s">
        <v>648</v>
      </c>
      <c r="PCF12076" s="18" t="s">
        <v>648</v>
      </c>
      <c r="PCG12076" s="18" t="s">
        <v>648</v>
      </c>
      <c r="PCH12076" s="18" t="s">
        <v>648</v>
      </c>
      <c r="PCI12076" s="18" t="s">
        <v>648</v>
      </c>
      <c r="PCJ12076" s="18" t="s">
        <v>648</v>
      </c>
      <c r="PCK12076" s="18" t="s">
        <v>648</v>
      </c>
      <c r="PCL12076" s="18" t="s">
        <v>648</v>
      </c>
      <c r="PCM12076" s="18" t="s">
        <v>648</v>
      </c>
      <c r="PCN12076" s="18" t="s">
        <v>648</v>
      </c>
      <c r="PCO12076" s="18" t="s">
        <v>648</v>
      </c>
      <c r="PCP12076" s="18" t="s">
        <v>648</v>
      </c>
      <c r="PCQ12076" s="18" t="s">
        <v>648</v>
      </c>
      <c r="PCR12076" s="18" t="s">
        <v>648</v>
      </c>
      <c r="PCS12076" s="18" t="s">
        <v>648</v>
      </c>
      <c r="PCT12076" s="18" t="s">
        <v>648</v>
      </c>
      <c r="PCU12076" s="18" t="s">
        <v>648</v>
      </c>
      <c r="PCV12076" s="18" t="s">
        <v>648</v>
      </c>
      <c r="PCW12076" s="18" t="s">
        <v>648</v>
      </c>
      <c r="PCX12076" s="18" t="s">
        <v>648</v>
      </c>
      <c r="PCY12076" s="18" t="s">
        <v>648</v>
      </c>
      <c r="PCZ12076" s="18" t="s">
        <v>648</v>
      </c>
      <c r="PDA12076" s="18" t="s">
        <v>648</v>
      </c>
      <c r="PDB12076" s="18" t="s">
        <v>648</v>
      </c>
      <c r="PDC12076" s="18" t="s">
        <v>648</v>
      </c>
      <c r="PDD12076" s="18" t="s">
        <v>648</v>
      </c>
      <c r="PDE12076" s="18" t="s">
        <v>648</v>
      </c>
      <c r="PDF12076" s="18" t="s">
        <v>648</v>
      </c>
      <c r="PDG12076" s="18" t="s">
        <v>648</v>
      </c>
      <c r="PDH12076" s="18" t="s">
        <v>648</v>
      </c>
      <c r="PDI12076" s="18" t="s">
        <v>648</v>
      </c>
      <c r="PDJ12076" s="18" t="s">
        <v>648</v>
      </c>
      <c r="PDK12076" s="18" t="s">
        <v>648</v>
      </c>
      <c r="PDL12076" s="18" t="s">
        <v>648</v>
      </c>
      <c r="PDM12076" s="18" t="s">
        <v>648</v>
      </c>
      <c r="PDN12076" s="18" t="s">
        <v>648</v>
      </c>
      <c r="PDO12076" s="18" t="s">
        <v>648</v>
      </c>
      <c r="PDP12076" s="18" t="s">
        <v>648</v>
      </c>
      <c r="PDQ12076" s="18" t="s">
        <v>648</v>
      </c>
      <c r="PDR12076" s="18" t="s">
        <v>648</v>
      </c>
      <c r="PDS12076" s="18" t="s">
        <v>648</v>
      </c>
      <c r="PDT12076" s="18" t="s">
        <v>648</v>
      </c>
      <c r="PDU12076" s="18" t="s">
        <v>648</v>
      </c>
      <c r="PDV12076" s="18" t="s">
        <v>648</v>
      </c>
      <c r="PDW12076" s="18" t="s">
        <v>648</v>
      </c>
      <c r="PDX12076" s="18" t="s">
        <v>648</v>
      </c>
      <c r="PDY12076" s="18" t="s">
        <v>648</v>
      </c>
      <c r="PDZ12076" s="18" t="s">
        <v>648</v>
      </c>
      <c r="PEA12076" s="18" t="s">
        <v>648</v>
      </c>
      <c r="PEB12076" s="18" t="s">
        <v>648</v>
      </c>
      <c r="PEC12076" s="18" t="s">
        <v>648</v>
      </c>
      <c r="PED12076" s="18" t="s">
        <v>648</v>
      </c>
      <c r="PEE12076" s="18" t="s">
        <v>648</v>
      </c>
      <c r="PEF12076" s="18" t="s">
        <v>648</v>
      </c>
      <c r="PEG12076" s="18" t="s">
        <v>648</v>
      </c>
      <c r="PEH12076" s="18" t="s">
        <v>648</v>
      </c>
      <c r="PEI12076" s="18" t="s">
        <v>648</v>
      </c>
      <c r="PEJ12076" s="18" t="s">
        <v>648</v>
      </c>
      <c r="PEK12076" s="18" t="s">
        <v>648</v>
      </c>
      <c r="PEL12076" s="18" t="s">
        <v>648</v>
      </c>
      <c r="PEM12076" s="18" t="s">
        <v>648</v>
      </c>
      <c r="PEN12076" s="18" t="s">
        <v>648</v>
      </c>
      <c r="PEO12076" s="18" t="s">
        <v>648</v>
      </c>
      <c r="PEP12076" s="18" t="s">
        <v>648</v>
      </c>
      <c r="PEQ12076" s="18" t="s">
        <v>648</v>
      </c>
      <c r="PER12076" s="18" t="s">
        <v>648</v>
      </c>
      <c r="PES12076" s="18" t="s">
        <v>648</v>
      </c>
      <c r="PET12076" s="18" t="s">
        <v>648</v>
      </c>
      <c r="PEU12076" s="18" t="s">
        <v>648</v>
      </c>
      <c r="PEV12076" s="18" t="s">
        <v>648</v>
      </c>
      <c r="PEW12076" s="18" t="s">
        <v>648</v>
      </c>
      <c r="PEX12076" s="18" t="s">
        <v>648</v>
      </c>
      <c r="PEY12076" s="18" t="s">
        <v>648</v>
      </c>
      <c r="PEZ12076" s="18" t="s">
        <v>648</v>
      </c>
      <c r="PFA12076" s="18" t="s">
        <v>648</v>
      </c>
      <c r="PFB12076" s="18" t="s">
        <v>648</v>
      </c>
      <c r="PFC12076" s="18" t="s">
        <v>648</v>
      </c>
      <c r="PFD12076" s="18" t="s">
        <v>648</v>
      </c>
      <c r="PFE12076" s="18" t="s">
        <v>648</v>
      </c>
      <c r="PFF12076" s="18" t="s">
        <v>648</v>
      </c>
      <c r="PFG12076" s="18" t="s">
        <v>648</v>
      </c>
      <c r="PFH12076" s="18" t="s">
        <v>648</v>
      </c>
      <c r="PFI12076" s="18" t="s">
        <v>648</v>
      </c>
      <c r="PFJ12076" s="18" t="s">
        <v>648</v>
      </c>
      <c r="PFK12076" s="18" t="s">
        <v>648</v>
      </c>
      <c r="PFL12076" s="18" t="s">
        <v>648</v>
      </c>
      <c r="PFM12076" s="18" t="s">
        <v>648</v>
      </c>
      <c r="PFN12076" s="18" t="s">
        <v>648</v>
      </c>
      <c r="PFO12076" s="18" t="s">
        <v>648</v>
      </c>
      <c r="PFP12076" s="18" t="s">
        <v>648</v>
      </c>
      <c r="PFQ12076" s="18" t="s">
        <v>648</v>
      </c>
      <c r="PFR12076" s="18" t="s">
        <v>648</v>
      </c>
      <c r="PFS12076" s="18" t="s">
        <v>648</v>
      </c>
      <c r="PFT12076" s="18" t="s">
        <v>648</v>
      </c>
      <c r="PFU12076" s="18" t="s">
        <v>648</v>
      </c>
      <c r="PFV12076" s="18" t="s">
        <v>648</v>
      </c>
      <c r="PFW12076" s="18" t="s">
        <v>648</v>
      </c>
      <c r="PFX12076" s="18" t="s">
        <v>648</v>
      </c>
      <c r="PFY12076" s="18" t="s">
        <v>648</v>
      </c>
      <c r="PFZ12076" s="18" t="s">
        <v>648</v>
      </c>
      <c r="PGA12076" s="18" t="s">
        <v>648</v>
      </c>
      <c r="PGB12076" s="18" t="s">
        <v>648</v>
      </c>
      <c r="PGC12076" s="18" t="s">
        <v>648</v>
      </c>
      <c r="PGD12076" s="18" t="s">
        <v>648</v>
      </c>
      <c r="PGE12076" s="18" t="s">
        <v>648</v>
      </c>
      <c r="PGF12076" s="18" t="s">
        <v>648</v>
      </c>
      <c r="PGG12076" s="18" t="s">
        <v>648</v>
      </c>
      <c r="PGH12076" s="18" t="s">
        <v>648</v>
      </c>
      <c r="PGI12076" s="18" t="s">
        <v>648</v>
      </c>
      <c r="PGJ12076" s="18" t="s">
        <v>648</v>
      </c>
      <c r="PGK12076" s="18" t="s">
        <v>648</v>
      </c>
      <c r="PGL12076" s="18" t="s">
        <v>648</v>
      </c>
      <c r="PGM12076" s="18" t="s">
        <v>648</v>
      </c>
      <c r="PGN12076" s="18" t="s">
        <v>648</v>
      </c>
      <c r="PGO12076" s="18" t="s">
        <v>648</v>
      </c>
      <c r="PGP12076" s="18" t="s">
        <v>648</v>
      </c>
      <c r="PGQ12076" s="18" t="s">
        <v>648</v>
      </c>
      <c r="PGR12076" s="18" t="s">
        <v>648</v>
      </c>
      <c r="PGS12076" s="18" t="s">
        <v>648</v>
      </c>
      <c r="PGT12076" s="18" t="s">
        <v>648</v>
      </c>
      <c r="PGU12076" s="18" t="s">
        <v>648</v>
      </c>
      <c r="PGV12076" s="18" t="s">
        <v>648</v>
      </c>
      <c r="PGW12076" s="18" t="s">
        <v>648</v>
      </c>
      <c r="PGX12076" s="18" t="s">
        <v>648</v>
      </c>
      <c r="PGY12076" s="18" t="s">
        <v>648</v>
      </c>
      <c r="PGZ12076" s="18" t="s">
        <v>648</v>
      </c>
      <c r="PHA12076" s="18" t="s">
        <v>648</v>
      </c>
      <c r="PHB12076" s="18" t="s">
        <v>648</v>
      </c>
      <c r="PHC12076" s="18" t="s">
        <v>648</v>
      </c>
      <c r="PHD12076" s="18" t="s">
        <v>648</v>
      </c>
      <c r="PHE12076" s="18" t="s">
        <v>648</v>
      </c>
      <c r="PHF12076" s="18" t="s">
        <v>648</v>
      </c>
      <c r="PHG12076" s="18" t="s">
        <v>648</v>
      </c>
      <c r="PHH12076" s="18" t="s">
        <v>648</v>
      </c>
      <c r="PHI12076" s="18" t="s">
        <v>648</v>
      </c>
      <c r="PHJ12076" s="18" t="s">
        <v>648</v>
      </c>
      <c r="PHK12076" s="18" t="s">
        <v>648</v>
      </c>
      <c r="PHL12076" s="18" t="s">
        <v>648</v>
      </c>
      <c r="PHM12076" s="18" t="s">
        <v>648</v>
      </c>
      <c r="PHN12076" s="18" t="s">
        <v>648</v>
      </c>
      <c r="PHO12076" s="18" t="s">
        <v>648</v>
      </c>
      <c r="PHP12076" s="18" t="s">
        <v>648</v>
      </c>
      <c r="PHQ12076" s="18" t="s">
        <v>648</v>
      </c>
      <c r="PHR12076" s="18" t="s">
        <v>648</v>
      </c>
      <c r="PHS12076" s="18" t="s">
        <v>648</v>
      </c>
      <c r="PHT12076" s="18" t="s">
        <v>648</v>
      </c>
      <c r="PHU12076" s="18" t="s">
        <v>648</v>
      </c>
      <c r="PHV12076" s="18" t="s">
        <v>648</v>
      </c>
      <c r="PHW12076" s="18" t="s">
        <v>648</v>
      </c>
      <c r="PHX12076" s="18" t="s">
        <v>648</v>
      </c>
      <c r="PHY12076" s="18" t="s">
        <v>648</v>
      </c>
      <c r="PHZ12076" s="18" t="s">
        <v>648</v>
      </c>
      <c r="PIA12076" s="18" t="s">
        <v>648</v>
      </c>
      <c r="PIB12076" s="18" t="s">
        <v>648</v>
      </c>
      <c r="PIC12076" s="18" t="s">
        <v>648</v>
      </c>
      <c r="PID12076" s="18" t="s">
        <v>648</v>
      </c>
      <c r="PIE12076" s="18" t="s">
        <v>648</v>
      </c>
      <c r="PIF12076" s="18" t="s">
        <v>648</v>
      </c>
      <c r="PIG12076" s="18" t="s">
        <v>648</v>
      </c>
      <c r="PIH12076" s="18" t="s">
        <v>648</v>
      </c>
      <c r="PII12076" s="18" t="s">
        <v>648</v>
      </c>
      <c r="PIJ12076" s="18" t="s">
        <v>648</v>
      </c>
      <c r="PIK12076" s="18" t="s">
        <v>648</v>
      </c>
      <c r="PIL12076" s="18" t="s">
        <v>648</v>
      </c>
      <c r="PIM12076" s="18" t="s">
        <v>648</v>
      </c>
      <c r="PIN12076" s="18" t="s">
        <v>648</v>
      </c>
      <c r="PIO12076" s="18" t="s">
        <v>648</v>
      </c>
      <c r="PIP12076" s="18" t="s">
        <v>648</v>
      </c>
      <c r="PIQ12076" s="18" t="s">
        <v>648</v>
      </c>
      <c r="PIR12076" s="18" t="s">
        <v>648</v>
      </c>
      <c r="PIS12076" s="18" t="s">
        <v>648</v>
      </c>
      <c r="PIT12076" s="18" t="s">
        <v>648</v>
      </c>
      <c r="PIU12076" s="18" t="s">
        <v>648</v>
      </c>
      <c r="PIV12076" s="18" t="s">
        <v>648</v>
      </c>
      <c r="PIW12076" s="18" t="s">
        <v>648</v>
      </c>
      <c r="PIX12076" s="18" t="s">
        <v>648</v>
      </c>
      <c r="PIY12076" s="18" t="s">
        <v>648</v>
      </c>
      <c r="PIZ12076" s="18" t="s">
        <v>648</v>
      </c>
      <c r="PJA12076" s="18" t="s">
        <v>648</v>
      </c>
      <c r="PJB12076" s="18" t="s">
        <v>648</v>
      </c>
      <c r="PJC12076" s="18" t="s">
        <v>648</v>
      </c>
      <c r="PJD12076" s="18" t="s">
        <v>648</v>
      </c>
      <c r="PJE12076" s="18" t="s">
        <v>648</v>
      </c>
      <c r="PJF12076" s="18" t="s">
        <v>648</v>
      </c>
      <c r="PJG12076" s="18" t="s">
        <v>648</v>
      </c>
      <c r="PJH12076" s="18" t="s">
        <v>648</v>
      </c>
      <c r="PJI12076" s="18" t="s">
        <v>648</v>
      </c>
      <c r="PJJ12076" s="18" t="s">
        <v>648</v>
      </c>
      <c r="PJK12076" s="18" t="s">
        <v>648</v>
      </c>
      <c r="PJL12076" s="18" t="s">
        <v>648</v>
      </c>
      <c r="PJM12076" s="18" t="s">
        <v>648</v>
      </c>
      <c r="PJN12076" s="18" t="s">
        <v>648</v>
      </c>
      <c r="PJO12076" s="18" t="s">
        <v>648</v>
      </c>
      <c r="PJP12076" s="18" t="s">
        <v>648</v>
      </c>
      <c r="PJQ12076" s="18" t="s">
        <v>648</v>
      </c>
      <c r="PJR12076" s="18" t="s">
        <v>648</v>
      </c>
      <c r="PJS12076" s="18" t="s">
        <v>648</v>
      </c>
      <c r="PJT12076" s="18" t="s">
        <v>648</v>
      </c>
      <c r="PJU12076" s="18" t="s">
        <v>648</v>
      </c>
      <c r="PJV12076" s="18" t="s">
        <v>648</v>
      </c>
      <c r="PJW12076" s="18" t="s">
        <v>648</v>
      </c>
      <c r="PJX12076" s="18" t="s">
        <v>648</v>
      </c>
      <c r="PJY12076" s="18" t="s">
        <v>648</v>
      </c>
      <c r="PJZ12076" s="18" t="s">
        <v>648</v>
      </c>
      <c r="PKA12076" s="18" t="s">
        <v>648</v>
      </c>
      <c r="PKB12076" s="18" t="s">
        <v>648</v>
      </c>
      <c r="PKC12076" s="18" t="s">
        <v>648</v>
      </c>
      <c r="PKD12076" s="18" t="s">
        <v>648</v>
      </c>
      <c r="PKE12076" s="18" t="s">
        <v>648</v>
      </c>
      <c r="PKF12076" s="18" t="s">
        <v>648</v>
      </c>
      <c r="PKG12076" s="18" t="s">
        <v>648</v>
      </c>
      <c r="PKH12076" s="18" t="s">
        <v>648</v>
      </c>
      <c r="PKI12076" s="18" t="s">
        <v>648</v>
      </c>
      <c r="PKJ12076" s="18" t="s">
        <v>648</v>
      </c>
      <c r="PKK12076" s="18" t="s">
        <v>648</v>
      </c>
      <c r="PKL12076" s="18" t="s">
        <v>648</v>
      </c>
      <c r="PKM12076" s="18" t="s">
        <v>648</v>
      </c>
      <c r="PKN12076" s="18" t="s">
        <v>648</v>
      </c>
      <c r="PKO12076" s="18" t="s">
        <v>648</v>
      </c>
      <c r="PKP12076" s="18" t="s">
        <v>648</v>
      </c>
      <c r="PKQ12076" s="18" t="s">
        <v>648</v>
      </c>
      <c r="PKR12076" s="18" t="s">
        <v>648</v>
      </c>
      <c r="PKS12076" s="18" t="s">
        <v>648</v>
      </c>
      <c r="PKT12076" s="18" t="s">
        <v>648</v>
      </c>
      <c r="PKU12076" s="18" t="s">
        <v>648</v>
      </c>
      <c r="PKV12076" s="18" t="s">
        <v>648</v>
      </c>
      <c r="PKW12076" s="18" t="s">
        <v>648</v>
      </c>
      <c r="PKX12076" s="18" t="s">
        <v>648</v>
      </c>
      <c r="PKY12076" s="18" t="s">
        <v>648</v>
      </c>
      <c r="PKZ12076" s="18" t="s">
        <v>648</v>
      </c>
      <c r="PLA12076" s="18" t="s">
        <v>648</v>
      </c>
      <c r="PLB12076" s="18" t="s">
        <v>648</v>
      </c>
      <c r="PLC12076" s="18" t="s">
        <v>648</v>
      </c>
      <c r="PLD12076" s="18" t="s">
        <v>648</v>
      </c>
      <c r="PLE12076" s="18" t="s">
        <v>648</v>
      </c>
      <c r="PLF12076" s="18" t="s">
        <v>648</v>
      </c>
      <c r="PLG12076" s="18" t="s">
        <v>648</v>
      </c>
      <c r="PLH12076" s="18" t="s">
        <v>648</v>
      </c>
      <c r="PLI12076" s="18" t="s">
        <v>648</v>
      </c>
      <c r="PLJ12076" s="18" t="s">
        <v>648</v>
      </c>
      <c r="PLK12076" s="18" t="s">
        <v>648</v>
      </c>
      <c r="PLL12076" s="18" t="s">
        <v>648</v>
      </c>
      <c r="PLM12076" s="18" t="s">
        <v>648</v>
      </c>
      <c r="PLN12076" s="18" t="s">
        <v>648</v>
      </c>
      <c r="PLO12076" s="18" t="s">
        <v>648</v>
      </c>
      <c r="PLP12076" s="18" t="s">
        <v>648</v>
      </c>
      <c r="PLQ12076" s="18" t="s">
        <v>648</v>
      </c>
      <c r="PLR12076" s="18" t="s">
        <v>648</v>
      </c>
      <c r="PLS12076" s="18" t="s">
        <v>648</v>
      </c>
      <c r="PLT12076" s="18" t="s">
        <v>648</v>
      </c>
      <c r="PLU12076" s="18" t="s">
        <v>648</v>
      </c>
      <c r="PLV12076" s="18" t="s">
        <v>648</v>
      </c>
      <c r="PLW12076" s="18" t="s">
        <v>648</v>
      </c>
      <c r="PLX12076" s="18" t="s">
        <v>648</v>
      </c>
      <c r="PLY12076" s="18" t="s">
        <v>648</v>
      </c>
      <c r="PLZ12076" s="18" t="s">
        <v>648</v>
      </c>
      <c r="PMA12076" s="18" t="s">
        <v>648</v>
      </c>
      <c r="PMB12076" s="18" t="s">
        <v>648</v>
      </c>
      <c r="PMC12076" s="18" t="s">
        <v>648</v>
      </c>
      <c r="PMD12076" s="18" t="s">
        <v>648</v>
      </c>
      <c r="PME12076" s="18" t="s">
        <v>648</v>
      </c>
      <c r="PMF12076" s="18" t="s">
        <v>648</v>
      </c>
      <c r="PMG12076" s="18" t="s">
        <v>648</v>
      </c>
      <c r="PMH12076" s="18" t="s">
        <v>648</v>
      </c>
      <c r="PMI12076" s="18" t="s">
        <v>648</v>
      </c>
      <c r="PMJ12076" s="18" t="s">
        <v>648</v>
      </c>
      <c r="PMK12076" s="18" t="s">
        <v>648</v>
      </c>
      <c r="PML12076" s="18" t="s">
        <v>648</v>
      </c>
      <c r="PMM12076" s="18" t="s">
        <v>648</v>
      </c>
      <c r="PMN12076" s="18" t="s">
        <v>648</v>
      </c>
      <c r="PMO12076" s="18" t="s">
        <v>648</v>
      </c>
      <c r="PMP12076" s="18" t="s">
        <v>648</v>
      </c>
      <c r="PMQ12076" s="18" t="s">
        <v>648</v>
      </c>
      <c r="PMR12076" s="18" t="s">
        <v>648</v>
      </c>
      <c r="PMS12076" s="18" t="s">
        <v>648</v>
      </c>
      <c r="PMT12076" s="18" t="s">
        <v>648</v>
      </c>
      <c r="PMU12076" s="18" t="s">
        <v>648</v>
      </c>
      <c r="PMV12076" s="18" t="s">
        <v>648</v>
      </c>
      <c r="PMW12076" s="18" t="s">
        <v>648</v>
      </c>
      <c r="PMX12076" s="18" t="s">
        <v>648</v>
      </c>
      <c r="PMY12076" s="18" t="s">
        <v>648</v>
      </c>
      <c r="PMZ12076" s="18" t="s">
        <v>648</v>
      </c>
      <c r="PNA12076" s="18" t="s">
        <v>648</v>
      </c>
      <c r="PNB12076" s="18" t="s">
        <v>648</v>
      </c>
      <c r="PNC12076" s="18" t="s">
        <v>648</v>
      </c>
      <c r="PND12076" s="18" t="s">
        <v>648</v>
      </c>
      <c r="PNE12076" s="18" t="s">
        <v>648</v>
      </c>
      <c r="PNF12076" s="18" t="s">
        <v>648</v>
      </c>
      <c r="PNG12076" s="18" t="s">
        <v>648</v>
      </c>
      <c r="PNH12076" s="18" t="s">
        <v>648</v>
      </c>
      <c r="PNI12076" s="18" t="s">
        <v>648</v>
      </c>
      <c r="PNJ12076" s="18" t="s">
        <v>648</v>
      </c>
      <c r="PNK12076" s="18" t="s">
        <v>648</v>
      </c>
      <c r="PNL12076" s="18" t="s">
        <v>648</v>
      </c>
      <c r="PNM12076" s="18" t="s">
        <v>648</v>
      </c>
      <c r="PNN12076" s="18" t="s">
        <v>648</v>
      </c>
      <c r="PNO12076" s="18" t="s">
        <v>648</v>
      </c>
      <c r="PNP12076" s="18" t="s">
        <v>648</v>
      </c>
      <c r="PNQ12076" s="18" t="s">
        <v>648</v>
      </c>
      <c r="PNR12076" s="18" t="s">
        <v>648</v>
      </c>
      <c r="PNS12076" s="18" t="s">
        <v>648</v>
      </c>
      <c r="PNT12076" s="18" t="s">
        <v>648</v>
      </c>
      <c r="PNU12076" s="18" t="s">
        <v>648</v>
      </c>
      <c r="PNV12076" s="18" t="s">
        <v>648</v>
      </c>
      <c r="PNW12076" s="18" t="s">
        <v>648</v>
      </c>
      <c r="PNX12076" s="18" t="s">
        <v>648</v>
      </c>
      <c r="PNY12076" s="18" t="s">
        <v>648</v>
      </c>
      <c r="PNZ12076" s="18" t="s">
        <v>648</v>
      </c>
      <c r="POA12076" s="18" t="s">
        <v>648</v>
      </c>
      <c r="POB12076" s="18" t="s">
        <v>648</v>
      </c>
      <c r="POC12076" s="18" t="s">
        <v>648</v>
      </c>
      <c r="POD12076" s="18" t="s">
        <v>648</v>
      </c>
      <c r="POE12076" s="18" t="s">
        <v>648</v>
      </c>
      <c r="POF12076" s="18" t="s">
        <v>648</v>
      </c>
      <c r="POG12076" s="18" t="s">
        <v>648</v>
      </c>
      <c r="POH12076" s="18" t="s">
        <v>648</v>
      </c>
      <c r="POI12076" s="18" t="s">
        <v>648</v>
      </c>
      <c r="POJ12076" s="18" t="s">
        <v>648</v>
      </c>
      <c r="POK12076" s="18" t="s">
        <v>648</v>
      </c>
      <c r="POL12076" s="18" t="s">
        <v>648</v>
      </c>
      <c r="POM12076" s="18" t="s">
        <v>648</v>
      </c>
      <c r="PON12076" s="18" t="s">
        <v>648</v>
      </c>
      <c r="POO12076" s="18" t="s">
        <v>648</v>
      </c>
      <c r="POP12076" s="18" t="s">
        <v>648</v>
      </c>
      <c r="POQ12076" s="18" t="s">
        <v>648</v>
      </c>
      <c r="POR12076" s="18" t="s">
        <v>648</v>
      </c>
      <c r="POS12076" s="18" t="s">
        <v>648</v>
      </c>
      <c r="POT12076" s="18" t="s">
        <v>648</v>
      </c>
      <c r="POU12076" s="18" t="s">
        <v>648</v>
      </c>
      <c r="POV12076" s="18" t="s">
        <v>648</v>
      </c>
      <c r="POW12076" s="18" t="s">
        <v>648</v>
      </c>
      <c r="POX12076" s="18" t="s">
        <v>648</v>
      </c>
      <c r="POY12076" s="18" t="s">
        <v>648</v>
      </c>
      <c r="POZ12076" s="18" t="s">
        <v>648</v>
      </c>
      <c r="PPA12076" s="18" t="s">
        <v>648</v>
      </c>
      <c r="PPB12076" s="18" t="s">
        <v>648</v>
      </c>
      <c r="PPC12076" s="18" t="s">
        <v>648</v>
      </c>
      <c r="PPD12076" s="18" t="s">
        <v>648</v>
      </c>
      <c r="PPE12076" s="18" t="s">
        <v>648</v>
      </c>
      <c r="PPF12076" s="18" t="s">
        <v>648</v>
      </c>
      <c r="PPG12076" s="18" t="s">
        <v>648</v>
      </c>
      <c r="PPH12076" s="18" t="s">
        <v>648</v>
      </c>
      <c r="PPI12076" s="18" t="s">
        <v>648</v>
      </c>
      <c r="PPJ12076" s="18" t="s">
        <v>648</v>
      </c>
      <c r="PPK12076" s="18" t="s">
        <v>648</v>
      </c>
      <c r="PPL12076" s="18" t="s">
        <v>648</v>
      </c>
      <c r="PPM12076" s="18" t="s">
        <v>648</v>
      </c>
      <c r="PPN12076" s="18" t="s">
        <v>648</v>
      </c>
      <c r="PPO12076" s="18" t="s">
        <v>648</v>
      </c>
      <c r="PPP12076" s="18" t="s">
        <v>648</v>
      </c>
      <c r="PPQ12076" s="18" t="s">
        <v>648</v>
      </c>
      <c r="PPR12076" s="18" t="s">
        <v>648</v>
      </c>
      <c r="PPS12076" s="18" t="s">
        <v>648</v>
      </c>
      <c r="PPT12076" s="18" t="s">
        <v>648</v>
      </c>
      <c r="PPU12076" s="18" t="s">
        <v>648</v>
      </c>
      <c r="PPV12076" s="18" t="s">
        <v>648</v>
      </c>
      <c r="PPW12076" s="18" t="s">
        <v>648</v>
      </c>
      <c r="PPX12076" s="18" t="s">
        <v>648</v>
      </c>
      <c r="PPY12076" s="18" t="s">
        <v>648</v>
      </c>
      <c r="PPZ12076" s="18" t="s">
        <v>648</v>
      </c>
      <c r="PQA12076" s="18" t="s">
        <v>648</v>
      </c>
      <c r="PQB12076" s="18" t="s">
        <v>648</v>
      </c>
      <c r="PQC12076" s="18" t="s">
        <v>648</v>
      </c>
      <c r="PQD12076" s="18" t="s">
        <v>648</v>
      </c>
      <c r="PQE12076" s="18" t="s">
        <v>648</v>
      </c>
      <c r="PQF12076" s="18" t="s">
        <v>648</v>
      </c>
      <c r="PQG12076" s="18" t="s">
        <v>648</v>
      </c>
      <c r="PQH12076" s="18" t="s">
        <v>648</v>
      </c>
      <c r="PQI12076" s="18" t="s">
        <v>648</v>
      </c>
      <c r="PQJ12076" s="18" t="s">
        <v>648</v>
      </c>
      <c r="PQK12076" s="18" t="s">
        <v>648</v>
      </c>
      <c r="PQL12076" s="18" t="s">
        <v>648</v>
      </c>
      <c r="PQM12076" s="18" t="s">
        <v>648</v>
      </c>
      <c r="PQN12076" s="18" t="s">
        <v>648</v>
      </c>
      <c r="PQO12076" s="18" t="s">
        <v>648</v>
      </c>
      <c r="PQP12076" s="18" t="s">
        <v>648</v>
      </c>
      <c r="PQQ12076" s="18" t="s">
        <v>648</v>
      </c>
      <c r="PQR12076" s="18" t="s">
        <v>648</v>
      </c>
      <c r="PQS12076" s="18" t="s">
        <v>648</v>
      </c>
      <c r="PQT12076" s="18" t="s">
        <v>648</v>
      </c>
      <c r="PQU12076" s="18" t="s">
        <v>648</v>
      </c>
      <c r="PQV12076" s="18" t="s">
        <v>648</v>
      </c>
      <c r="PQW12076" s="18" t="s">
        <v>648</v>
      </c>
      <c r="PQX12076" s="18" t="s">
        <v>648</v>
      </c>
      <c r="PQY12076" s="18" t="s">
        <v>648</v>
      </c>
      <c r="PQZ12076" s="18" t="s">
        <v>648</v>
      </c>
      <c r="PRA12076" s="18" t="s">
        <v>648</v>
      </c>
      <c r="PRB12076" s="18" t="s">
        <v>648</v>
      </c>
      <c r="PRC12076" s="18" t="s">
        <v>648</v>
      </c>
      <c r="PRD12076" s="18" t="s">
        <v>648</v>
      </c>
      <c r="PRE12076" s="18" t="s">
        <v>648</v>
      </c>
      <c r="PRF12076" s="18" t="s">
        <v>648</v>
      </c>
      <c r="PRG12076" s="18" t="s">
        <v>648</v>
      </c>
      <c r="PRH12076" s="18" t="s">
        <v>648</v>
      </c>
      <c r="PRI12076" s="18" t="s">
        <v>648</v>
      </c>
      <c r="PRJ12076" s="18" t="s">
        <v>648</v>
      </c>
      <c r="PRK12076" s="18" t="s">
        <v>648</v>
      </c>
      <c r="PRL12076" s="18" t="s">
        <v>648</v>
      </c>
      <c r="PRM12076" s="18" t="s">
        <v>648</v>
      </c>
      <c r="PRN12076" s="18" t="s">
        <v>648</v>
      </c>
      <c r="PRO12076" s="18" t="s">
        <v>648</v>
      </c>
      <c r="PRP12076" s="18" t="s">
        <v>648</v>
      </c>
      <c r="PRQ12076" s="18" t="s">
        <v>648</v>
      </c>
      <c r="PRR12076" s="18" t="s">
        <v>648</v>
      </c>
      <c r="PRS12076" s="18" t="s">
        <v>648</v>
      </c>
      <c r="PRT12076" s="18" t="s">
        <v>648</v>
      </c>
      <c r="PRU12076" s="18" t="s">
        <v>648</v>
      </c>
      <c r="PRV12076" s="18" t="s">
        <v>648</v>
      </c>
      <c r="PRW12076" s="18" t="s">
        <v>648</v>
      </c>
      <c r="PRX12076" s="18" t="s">
        <v>648</v>
      </c>
      <c r="PRY12076" s="18" t="s">
        <v>648</v>
      </c>
      <c r="PRZ12076" s="18" t="s">
        <v>648</v>
      </c>
      <c r="PSA12076" s="18" t="s">
        <v>648</v>
      </c>
      <c r="PSB12076" s="18" t="s">
        <v>648</v>
      </c>
      <c r="PSC12076" s="18" t="s">
        <v>648</v>
      </c>
      <c r="PSD12076" s="18" t="s">
        <v>648</v>
      </c>
      <c r="PSE12076" s="18" t="s">
        <v>648</v>
      </c>
      <c r="PSF12076" s="18" t="s">
        <v>648</v>
      </c>
      <c r="PSG12076" s="18" t="s">
        <v>648</v>
      </c>
      <c r="PSH12076" s="18" t="s">
        <v>648</v>
      </c>
      <c r="PSI12076" s="18" t="s">
        <v>648</v>
      </c>
      <c r="PSJ12076" s="18" t="s">
        <v>648</v>
      </c>
      <c r="PSK12076" s="18" t="s">
        <v>648</v>
      </c>
      <c r="PSL12076" s="18" t="s">
        <v>648</v>
      </c>
      <c r="PSM12076" s="18" t="s">
        <v>648</v>
      </c>
      <c r="PSN12076" s="18" t="s">
        <v>648</v>
      </c>
      <c r="PSO12076" s="18" t="s">
        <v>648</v>
      </c>
      <c r="PSP12076" s="18" t="s">
        <v>648</v>
      </c>
      <c r="PSQ12076" s="18" t="s">
        <v>648</v>
      </c>
      <c r="PSR12076" s="18" t="s">
        <v>648</v>
      </c>
      <c r="PSS12076" s="18" t="s">
        <v>648</v>
      </c>
      <c r="PST12076" s="18" t="s">
        <v>648</v>
      </c>
      <c r="PSU12076" s="18" t="s">
        <v>648</v>
      </c>
      <c r="PSV12076" s="18" t="s">
        <v>648</v>
      </c>
      <c r="PSW12076" s="18" t="s">
        <v>648</v>
      </c>
      <c r="PSX12076" s="18" t="s">
        <v>648</v>
      </c>
      <c r="PSY12076" s="18" t="s">
        <v>648</v>
      </c>
      <c r="PSZ12076" s="18" t="s">
        <v>648</v>
      </c>
      <c r="PTA12076" s="18" t="s">
        <v>648</v>
      </c>
      <c r="PTB12076" s="18" t="s">
        <v>648</v>
      </c>
      <c r="PTC12076" s="18" t="s">
        <v>648</v>
      </c>
      <c r="PTD12076" s="18" t="s">
        <v>648</v>
      </c>
      <c r="PTE12076" s="18" t="s">
        <v>648</v>
      </c>
      <c r="PTF12076" s="18" t="s">
        <v>648</v>
      </c>
      <c r="PTG12076" s="18" t="s">
        <v>648</v>
      </c>
      <c r="PTH12076" s="18" t="s">
        <v>648</v>
      </c>
      <c r="PTI12076" s="18" t="s">
        <v>648</v>
      </c>
      <c r="PTJ12076" s="18" t="s">
        <v>648</v>
      </c>
      <c r="PTK12076" s="18" t="s">
        <v>648</v>
      </c>
      <c r="PTL12076" s="18" t="s">
        <v>648</v>
      </c>
      <c r="PTM12076" s="18" t="s">
        <v>648</v>
      </c>
      <c r="PTN12076" s="18" t="s">
        <v>648</v>
      </c>
      <c r="PTO12076" s="18" t="s">
        <v>648</v>
      </c>
      <c r="PTP12076" s="18" t="s">
        <v>648</v>
      </c>
      <c r="PTQ12076" s="18" t="s">
        <v>648</v>
      </c>
      <c r="PTR12076" s="18" t="s">
        <v>648</v>
      </c>
      <c r="PTS12076" s="18" t="s">
        <v>648</v>
      </c>
      <c r="PTT12076" s="18" t="s">
        <v>648</v>
      </c>
      <c r="PTU12076" s="18" t="s">
        <v>648</v>
      </c>
      <c r="PTV12076" s="18" t="s">
        <v>648</v>
      </c>
      <c r="PTW12076" s="18" t="s">
        <v>648</v>
      </c>
      <c r="PTX12076" s="18" t="s">
        <v>648</v>
      </c>
      <c r="PTY12076" s="18" t="s">
        <v>648</v>
      </c>
      <c r="PTZ12076" s="18" t="s">
        <v>648</v>
      </c>
      <c r="PUA12076" s="18" t="s">
        <v>648</v>
      </c>
      <c r="PUB12076" s="18" t="s">
        <v>648</v>
      </c>
      <c r="PUC12076" s="18" t="s">
        <v>648</v>
      </c>
      <c r="PUD12076" s="18" t="s">
        <v>648</v>
      </c>
      <c r="PUE12076" s="18" t="s">
        <v>648</v>
      </c>
      <c r="PUF12076" s="18" t="s">
        <v>648</v>
      </c>
      <c r="PUG12076" s="18" t="s">
        <v>648</v>
      </c>
      <c r="PUH12076" s="18" t="s">
        <v>648</v>
      </c>
      <c r="PUI12076" s="18" t="s">
        <v>648</v>
      </c>
      <c r="PUJ12076" s="18" t="s">
        <v>648</v>
      </c>
      <c r="PUK12076" s="18" t="s">
        <v>648</v>
      </c>
      <c r="PUL12076" s="18" t="s">
        <v>648</v>
      </c>
      <c r="PUM12076" s="18" t="s">
        <v>648</v>
      </c>
      <c r="PUN12076" s="18" t="s">
        <v>648</v>
      </c>
      <c r="PUO12076" s="18" t="s">
        <v>648</v>
      </c>
      <c r="PUP12076" s="18" t="s">
        <v>648</v>
      </c>
      <c r="PUQ12076" s="18" t="s">
        <v>648</v>
      </c>
      <c r="PUR12076" s="18" t="s">
        <v>648</v>
      </c>
      <c r="PUS12076" s="18" t="s">
        <v>648</v>
      </c>
      <c r="PUT12076" s="18" t="s">
        <v>648</v>
      </c>
      <c r="PUU12076" s="18" t="s">
        <v>648</v>
      </c>
      <c r="PUV12076" s="18" t="s">
        <v>648</v>
      </c>
      <c r="PUW12076" s="18" t="s">
        <v>648</v>
      </c>
      <c r="PUX12076" s="18" t="s">
        <v>648</v>
      </c>
      <c r="PUY12076" s="18" t="s">
        <v>648</v>
      </c>
      <c r="PUZ12076" s="18" t="s">
        <v>648</v>
      </c>
      <c r="PVA12076" s="18" t="s">
        <v>648</v>
      </c>
      <c r="PVB12076" s="18" t="s">
        <v>648</v>
      </c>
      <c r="PVC12076" s="18" t="s">
        <v>648</v>
      </c>
      <c r="PVD12076" s="18" t="s">
        <v>648</v>
      </c>
      <c r="PVE12076" s="18" t="s">
        <v>648</v>
      </c>
      <c r="PVF12076" s="18" t="s">
        <v>648</v>
      </c>
      <c r="PVG12076" s="18" t="s">
        <v>648</v>
      </c>
      <c r="PVH12076" s="18" t="s">
        <v>648</v>
      </c>
      <c r="PVI12076" s="18" t="s">
        <v>648</v>
      </c>
      <c r="PVJ12076" s="18" t="s">
        <v>648</v>
      </c>
      <c r="PVK12076" s="18" t="s">
        <v>648</v>
      </c>
      <c r="PVL12076" s="18" t="s">
        <v>648</v>
      </c>
      <c r="PVM12076" s="18" t="s">
        <v>648</v>
      </c>
      <c r="PVN12076" s="18" t="s">
        <v>648</v>
      </c>
      <c r="PVO12076" s="18" t="s">
        <v>648</v>
      </c>
      <c r="PVP12076" s="18" t="s">
        <v>648</v>
      </c>
      <c r="PVQ12076" s="18" t="s">
        <v>648</v>
      </c>
      <c r="PVR12076" s="18" t="s">
        <v>648</v>
      </c>
      <c r="PVS12076" s="18" t="s">
        <v>648</v>
      </c>
      <c r="PVT12076" s="18" t="s">
        <v>648</v>
      </c>
      <c r="PVU12076" s="18" t="s">
        <v>648</v>
      </c>
      <c r="PVV12076" s="18" t="s">
        <v>648</v>
      </c>
      <c r="PVW12076" s="18" t="s">
        <v>648</v>
      </c>
      <c r="PVX12076" s="18" t="s">
        <v>648</v>
      </c>
      <c r="PVY12076" s="18" t="s">
        <v>648</v>
      </c>
      <c r="PVZ12076" s="18" t="s">
        <v>648</v>
      </c>
      <c r="PWA12076" s="18" t="s">
        <v>648</v>
      </c>
      <c r="PWB12076" s="18" t="s">
        <v>648</v>
      </c>
      <c r="PWC12076" s="18" t="s">
        <v>648</v>
      </c>
      <c r="PWD12076" s="18" t="s">
        <v>648</v>
      </c>
      <c r="PWE12076" s="18" t="s">
        <v>648</v>
      </c>
      <c r="PWF12076" s="18" t="s">
        <v>648</v>
      </c>
      <c r="PWG12076" s="18" t="s">
        <v>648</v>
      </c>
      <c r="PWH12076" s="18" t="s">
        <v>648</v>
      </c>
      <c r="PWI12076" s="18" t="s">
        <v>648</v>
      </c>
      <c r="PWJ12076" s="18" t="s">
        <v>648</v>
      </c>
      <c r="PWK12076" s="18" t="s">
        <v>648</v>
      </c>
      <c r="PWL12076" s="18" t="s">
        <v>648</v>
      </c>
      <c r="PWM12076" s="18" t="s">
        <v>648</v>
      </c>
      <c r="PWN12076" s="18" t="s">
        <v>648</v>
      </c>
      <c r="PWO12076" s="18" t="s">
        <v>648</v>
      </c>
      <c r="PWP12076" s="18" t="s">
        <v>648</v>
      </c>
      <c r="PWQ12076" s="18" t="s">
        <v>648</v>
      </c>
      <c r="PWR12076" s="18" t="s">
        <v>648</v>
      </c>
      <c r="PWS12076" s="18" t="s">
        <v>648</v>
      </c>
      <c r="PWT12076" s="18" t="s">
        <v>648</v>
      </c>
      <c r="PWU12076" s="18" t="s">
        <v>648</v>
      </c>
      <c r="PWV12076" s="18" t="s">
        <v>648</v>
      </c>
      <c r="PWW12076" s="18" t="s">
        <v>648</v>
      </c>
      <c r="PWX12076" s="18" t="s">
        <v>648</v>
      </c>
      <c r="PWY12076" s="18" t="s">
        <v>648</v>
      </c>
      <c r="PWZ12076" s="18" t="s">
        <v>648</v>
      </c>
      <c r="PXA12076" s="18" t="s">
        <v>648</v>
      </c>
      <c r="PXB12076" s="18" t="s">
        <v>648</v>
      </c>
      <c r="PXC12076" s="18" t="s">
        <v>648</v>
      </c>
      <c r="PXD12076" s="18" t="s">
        <v>648</v>
      </c>
      <c r="PXE12076" s="18" t="s">
        <v>648</v>
      </c>
      <c r="PXF12076" s="18" t="s">
        <v>648</v>
      </c>
      <c r="PXG12076" s="18" t="s">
        <v>648</v>
      </c>
      <c r="PXH12076" s="18" t="s">
        <v>648</v>
      </c>
      <c r="PXI12076" s="18" t="s">
        <v>648</v>
      </c>
      <c r="PXJ12076" s="18" t="s">
        <v>648</v>
      </c>
      <c r="PXK12076" s="18" t="s">
        <v>648</v>
      </c>
      <c r="PXL12076" s="18" t="s">
        <v>648</v>
      </c>
      <c r="PXM12076" s="18" t="s">
        <v>648</v>
      </c>
      <c r="PXN12076" s="18" t="s">
        <v>648</v>
      </c>
      <c r="PXO12076" s="18" t="s">
        <v>648</v>
      </c>
      <c r="PXP12076" s="18" t="s">
        <v>648</v>
      </c>
      <c r="PXQ12076" s="18" t="s">
        <v>648</v>
      </c>
      <c r="PXR12076" s="18" t="s">
        <v>648</v>
      </c>
      <c r="PXS12076" s="18" t="s">
        <v>648</v>
      </c>
      <c r="PXT12076" s="18" t="s">
        <v>648</v>
      </c>
      <c r="PXU12076" s="18" t="s">
        <v>648</v>
      </c>
      <c r="PXV12076" s="18" t="s">
        <v>648</v>
      </c>
      <c r="PXW12076" s="18" t="s">
        <v>648</v>
      </c>
      <c r="PXX12076" s="18" t="s">
        <v>648</v>
      </c>
      <c r="PXY12076" s="18" t="s">
        <v>648</v>
      </c>
      <c r="PXZ12076" s="18" t="s">
        <v>648</v>
      </c>
      <c r="PYA12076" s="18" t="s">
        <v>648</v>
      </c>
      <c r="PYB12076" s="18" t="s">
        <v>648</v>
      </c>
      <c r="PYC12076" s="18" t="s">
        <v>648</v>
      </c>
      <c r="PYD12076" s="18" t="s">
        <v>648</v>
      </c>
      <c r="PYE12076" s="18" t="s">
        <v>648</v>
      </c>
      <c r="PYF12076" s="18" t="s">
        <v>648</v>
      </c>
      <c r="PYG12076" s="18" t="s">
        <v>648</v>
      </c>
      <c r="PYH12076" s="18" t="s">
        <v>648</v>
      </c>
      <c r="PYI12076" s="18" t="s">
        <v>648</v>
      </c>
      <c r="PYJ12076" s="18" t="s">
        <v>648</v>
      </c>
      <c r="PYK12076" s="18" t="s">
        <v>648</v>
      </c>
      <c r="PYL12076" s="18" t="s">
        <v>648</v>
      </c>
      <c r="PYM12076" s="18" t="s">
        <v>648</v>
      </c>
      <c r="PYN12076" s="18" t="s">
        <v>648</v>
      </c>
      <c r="PYO12076" s="18" t="s">
        <v>648</v>
      </c>
      <c r="PYP12076" s="18" t="s">
        <v>648</v>
      </c>
      <c r="PYQ12076" s="18" t="s">
        <v>648</v>
      </c>
      <c r="PYR12076" s="18" t="s">
        <v>648</v>
      </c>
      <c r="PYS12076" s="18" t="s">
        <v>648</v>
      </c>
      <c r="PYT12076" s="18" t="s">
        <v>648</v>
      </c>
      <c r="PYU12076" s="18" t="s">
        <v>648</v>
      </c>
      <c r="PYV12076" s="18" t="s">
        <v>648</v>
      </c>
      <c r="PYW12076" s="18" t="s">
        <v>648</v>
      </c>
      <c r="PYX12076" s="18" t="s">
        <v>648</v>
      </c>
      <c r="PYY12076" s="18" t="s">
        <v>648</v>
      </c>
      <c r="PYZ12076" s="18" t="s">
        <v>648</v>
      </c>
      <c r="PZA12076" s="18" t="s">
        <v>648</v>
      </c>
      <c r="PZB12076" s="18" t="s">
        <v>648</v>
      </c>
      <c r="PZC12076" s="18" t="s">
        <v>648</v>
      </c>
      <c r="PZD12076" s="18" t="s">
        <v>648</v>
      </c>
      <c r="PZE12076" s="18" t="s">
        <v>648</v>
      </c>
      <c r="PZF12076" s="18" t="s">
        <v>648</v>
      </c>
      <c r="PZG12076" s="18" t="s">
        <v>648</v>
      </c>
      <c r="PZH12076" s="18" t="s">
        <v>648</v>
      </c>
      <c r="PZI12076" s="18" t="s">
        <v>648</v>
      </c>
      <c r="PZJ12076" s="18" t="s">
        <v>648</v>
      </c>
      <c r="PZK12076" s="18" t="s">
        <v>648</v>
      </c>
      <c r="PZL12076" s="18" t="s">
        <v>648</v>
      </c>
      <c r="PZM12076" s="18" t="s">
        <v>648</v>
      </c>
      <c r="PZN12076" s="18" t="s">
        <v>648</v>
      </c>
      <c r="PZO12076" s="18" t="s">
        <v>648</v>
      </c>
      <c r="PZP12076" s="18" t="s">
        <v>648</v>
      </c>
      <c r="PZQ12076" s="18" t="s">
        <v>648</v>
      </c>
      <c r="PZR12076" s="18" t="s">
        <v>648</v>
      </c>
      <c r="PZS12076" s="18" t="s">
        <v>648</v>
      </c>
      <c r="PZT12076" s="18" t="s">
        <v>648</v>
      </c>
      <c r="PZU12076" s="18" t="s">
        <v>648</v>
      </c>
      <c r="PZV12076" s="18" t="s">
        <v>648</v>
      </c>
      <c r="PZW12076" s="18" t="s">
        <v>648</v>
      </c>
      <c r="PZX12076" s="18" t="s">
        <v>648</v>
      </c>
      <c r="PZY12076" s="18" t="s">
        <v>648</v>
      </c>
      <c r="PZZ12076" s="18" t="s">
        <v>648</v>
      </c>
      <c r="QAA12076" s="18" t="s">
        <v>648</v>
      </c>
      <c r="QAB12076" s="18" t="s">
        <v>648</v>
      </c>
      <c r="QAC12076" s="18" t="s">
        <v>648</v>
      </c>
      <c r="QAD12076" s="18" t="s">
        <v>648</v>
      </c>
      <c r="QAE12076" s="18" t="s">
        <v>648</v>
      </c>
      <c r="QAF12076" s="18" t="s">
        <v>648</v>
      </c>
      <c r="QAG12076" s="18" t="s">
        <v>648</v>
      </c>
      <c r="QAH12076" s="18" t="s">
        <v>648</v>
      </c>
      <c r="QAI12076" s="18" t="s">
        <v>648</v>
      </c>
      <c r="QAJ12076" s="18" t="s">
        <v>648</v>
      </c>
      <c r="QAK12076" s="18" t="s">
        <v>648</v>
      </c>
      <c r="QAL12076" s="18" t="s">
        <v>648</v>
      </c>
      <c r="QAM12076" s="18" t="s">
        <v>648</v>
      </c>
      <c r="QAN12076" s="18" t="s">
        <v>648</v>
      </c>
      <c r="QAO12076" s="18" t="s">
        <v>648</v>
      </c>
      <c r="QAP12076" s="18" t="s">
        <v>648</v>
      </c>
      <c r="QAQ12076" s="18" t="s">
        <v>648</v>
      </c>
      <c r="QAR12076" s="18" t="s">
        <v>648</v>
      </c>
      <c r="QAS12076" s="18" t="s">
        <v>648</v>
      </c>
      <c r="QAT12076" s="18" t="s">
        <v>648</v>
      </c>
      <c r="QAU12076" s="18" t="s">
        <v>648</v>
      </c>
      <c r="QAV12076" s="18" t="s">
        <v>648</v>
      </c>
      <c r="QAW12076" s="18" t="s">
        <v>648</v>
      </c>
      <c r="QAX12076" s="18" t="s">
        <v>648</v>
      </c>
      <c r="QAY12076" s="18" t="s">
        <v>648</v>
      </c>
      <c r="QAZ12076" s="18" t="s">
        <v>648</v>
      </c>
      <c r="QBA12076" s="18" t="s">
        <v>648</v>
      </c>
      <c r="QBB12076" s="18" t="s">
        <v>648</v>
      </c>
      <c r="QBC12076" s="18" t="s">
        <v>648</v>
      </c>
      <c r="QBD12076" s="18" t="s">
        <v>648</v>
      </c>
      <c r="QBE12076" s="18" t="s">
        <v>648</v>
      </c>
      <c r="QBF12076" s="18" t="s">
        <v>648</v>
      </c>
      <c r="QBG12076" s="18" t="s">
        <v>648</v>
      </c>
      <c r="QBH12076" s="18" t="s">
        <v>648</v>
      </c>
      <c r="QBI12076" s="18" t="s">
        <v>648</v>
      </c>
      <c r="QBJ12076" s="18" t="s">
        <v>648</v>
      </c>
      <c r="QBK12076" s="18" t="s">
        <v>648</v>
      </c>
      <c r="QBL12076" s="18" t="s">
        <v>648</v>
      </c>
      <c r="QBM12076" s="18" t="s">
        <v>648</v>
      </c>
      <c r="QBN12076" s="18" t="s">
        <v>648</v>
      </c>
      <c r="QBO12076" s="18" t="s">
        <v>648</v>
      </c>
      <c r="QBP12076" s="18" t="s">
        <v>648</v>
      </c>
      <c r="QBQ12076" s="18" t="s">
        <v>648</v>
      </c>
      <c r="QBR12076" s="18" t="s">
        <v>648</v>
      </c>
      <c r="QBS12076" s="18" t="s">
        <v>648</v>
      </c>
      <c r="QBT12076" s="18" t="s">
        <v>648</v>
      </c>
      <c r="QBU12076" s="18" t="s">
        <v>648</v>
      </c>
      <c r="QBV12076" s="18" t="s">
        <v>648</v>
      </c>
      <c r="QBW12076" s="18" t="s">
        <v>648</v>
      </c>
      <c r="QBX12076" s="18" t="s">
        <v>648</v>
      </c>
      <c r="QBY12076" s="18" t="s">
        <v>648</v>
      </c>
      <c r="QBZ12076" s="18" t="s">
        <v>648</v>
      </c>
      <c r="QCA12076" s="18" t="s">
        <v>648</v>
      </c>
      <c r="QCB12076" s="18" t="s">
        <v>648</v>
      </c>
      <c r="QCC12076" s="18" t="s">
        <v>648</v>
      </c>
      <c r="QCD12076" s="18" t="s">
        <v>648</v>
      </c>
      <c r="QCE12076" s="18" t="s">
        <v>648</v>
      </c>
      <c r="QCF12076" s="18" t="s">
        <v>648</v>
      </c>
      <c r="QCG12076" s="18" t="s">
        <v>648</v>
      </c>
      <c r="QCH12076" s="18" t="s">
        <v>648</v>
      </c>
      <c r="QCI12076" s="18" t="s">
        <v>648</v>
      </c>
      <c r="QCJ12076" s="18" t="s">
        <v>648</v>
      </c>
      <c r="QCK12076" s="18" t="s">
        <v>648</v>
      </c>
      <c r="QCL12076" s="18" t="s">
        <v>648</v>
      </c>
      <c r="QCM12076" s="18" t="s">
        <v>648</v>
      </c>
      <c r="QCN12076" s="18" t="s">
        <v>648</v>
      </c>
      <c r="QCO12076" s="18" t="s">
        <v>648</v>
      </c>
      <c r="QCP12076" s="18" t="s">
        <v>648</v>
      </c>
      <c r="QCQ12076" s="18" t="s">
        <v>648</v>
      </c>
      <c r="QCR12076" s="18" t="s">
        <v>648</v>
      </c>
      <c r="QCS12076" s="18" t="s">
        <v>648</v>
      </c>
      <c r="QCT12076" s="18" t="s">
        <v>648</v>
      </c>
      <c r="QCU12076" s="18" t="s">
        <v>648</v>
      </c>
      <c r="QCV12076" s="18" t="s">
        <v>648</v>
      </c>
      <c r="QCW12076" s="18" t="s">
        <v>648</v>
      </c>
      <c r="QCX12076" s="18" t="s">
        <v>648</v>
      </c>
      <c r="QCY12076" s="18" t="s">
        <v>648</v>
      </c>
      <c r="QCZ12076" s="18" t="s">
        <v>648</v>
      </c>
      <c r="QDA12076" s="18" t="s">
        <v>648</v>
      </c>
      <c r="QDB12076" s="18" t="s">
        <v>648</v>
      </c>
      <c r="QDC12076" s="18" t="s">
        <v>648</v>
      </c>
      <c r="QDD12076" s="18" t="s">
        <v>648</v>
      </c>
      <c r="QDE12076" s="18" t="s">
        <v>648</v>
      </c>
      <c r="QDF12076" s="18" t="s">
        <v>648</v>
      </c>
      <c r="QDG12076" s="18" t="s">
        <v>648</v>
      </c>
      <c r="QDH12076" s="18" t="s">
        <v>648</v>
      </c>
      <c r="QDI12076" s="18" t="s">
        <v>648</v>
      </c>
      <c r="QDJ12076" s="18" t="s">
        <v>648</v>
      </c>
      <c r="QDK12076" s="18" t="s">
        <v>648</v>
      </c>
      <c r="QDL12076" s="18" t="s">
        <v>648</v>
      </c>
      <c r="QDM12076" s="18" t="s">
        <v>648</v>
      </c>
      <c r="QDN12076" s="18" t="s">
        <v>648</v>
      </c>
      <c r="QDO12076" s="18" t="s">
        <v>648</v>
      </c>
      <c r="QDP12076" s="18" t="s">
        <v>648</v>
      </c>
      <c r="QDQ12076" s="18" t="s">
        <v>648</v>
      </c>
      <c r="QDR12076" s="18" t="s">
        <v>648</v>
      </c>
      <c r="QDS12076" s="18" t="s">
        <v>648</v>
      </c>
      <c r="QDT12076" s="18" t="s">
        <v>648</v>
      </c>
      <c r="QDU12076" s="18" t="s">
        <v>648</v>
      </c>
      <c r="QDV12076" s="18" t="s">
        <v>648</v>
      </c>
      <c r="QDW12076" s="18" t="s">
        <v>648</v>
      </c>
      <c r="QDX12076" s="18" t="s">
        <v>648</v>
      </c>
      <c r="QDY12076" s="18" t="s">
        <v>648</v>
      </c>
      <c r="QDZ12076" s="18" t="s">
        <v>648</v>
      </c>
      <c r="QEA12076" s="18" t="s">
        <v>648</v>
      </c>
      <c r="QEB12076" s="18" t="s">
        <v>648</v>
      </c>
      <c r="QEC12076" s="18" t="s">
        <v>648</v>
      </c>
      <c r="QED12076" s="18" t="s">
        <v>648</v>
      </c>
      <c r="QEE12076" s="18" t="s">
        <v>648</v>
      </c>
      <c r="QEF12076" s="18" t="s">
        <v>648</v>
      </c>
      <c r="QEG12076" s="18" t="s">
        <v>648</v>
      </c>
      <c r="QEH12076" s="18" t="s">
        <v>648</v>
      </c>
      <c r="QEI12076" s="18" t="s">
        <v>648</v>
      </c>
      <c r="QEJ12076" s="18" t="s">
        <v>648</v>
      </c>
      <c r="QEK12076" s="18" t="s">
        <v>648</v>
      </c>
      <c r="QEL12076" s="18" t="s">
        <v>648</v>
      </c>
      <c r="QEM12076" s="18" t="s">
        <v>648</v>
      </c>
      <c r="QEN12076" s="18" t="s">
        <v>648</v>
      </c>
      <c r="QEO12076" s="18" t="s">
        <v>648</v>
      </c>
      <c r="QEP12076" s="18" t="s">
        <v>648</v>
      </c>
      <c r="QEQ12076" s="18" t="s">
        <v>648</v>
      </c>
      <c r="QER12076" s="18" t="s">
        <v>648</v>
      </c>
      <c r="QES12076" s="18" t="s">
        <v>648</v>
      </c>
      <c r="QET12076" s="18" t="s">
        <v>648</v>
      </c>
      <c r="QEU12076" s="18" t="s">
        <v>648</v>
      </c>
      <c r="QEV12076" s="18" t="s">
        <v>648</v>
      </c>
      <c r="QEW12076" s="18" t="s">
        <v>648</v>
      </c>
      <c r="QEX12076" s="18" t="s">
        <v>648</v>
      </c>
      <c r="QEY12076" s="18" t="s">
        <v>648</v>
      </c>
      <c r="QEZ12076" s="18" t="s">
        <v>648</v>
      </c>
      <c r="QFA12076" s="18" t="s">
        <v>648</v>
      </c>
      <c r="QFB12076" s="18" t="s">
        <v>648</v>
      </c>
      <c r="QFC12076" s="18" t="s">
        <v>648</v>
      </c>
      <c r="QFD12076" s="18" t="s">
        <v>648</v>
      </c>
      <c r="QFE12076" s="18" t="s">
        <v>648</v>
      </c>
      <c r="QFF12076" s="18" t="s">
        <v>648</v>
      </c>
      <c r="QFG12076" s="18" t="s">
        <v>648</v>
      </c>
      <c r="QFH12076" s="18" t="s">
        <v>648</v>
      </c>
      <c r="QFI12076" s="18" t="s">
        <v>648</v>
      </c>
      <c r="QFJ12076" s="18" t="s">
        <v>648</v>
      </c>
      <c r="QFK12076" s="18" t="s">
        <v>648</v>
      </c>
      <c r="QFL12076" s="18" t="s">
        <v>648</v>
      </c>
      <c r="QFM12076" s="18" t="s">
        <v>648</v>
      </c>
      <c r="QFN12076" s="18" t="s">
        <v>648</v>
      </c>
      <c r="QFO12076" s="18" t="s">
        <v>648</v>
      </c>
      <c r="QFP12076" s="18" t="s">
        <v>648</v>
      </c>
      <c r="QFQ12076" s="18" t="s">
        <v>648</v>
      </c>
      <c r="QFR12076" s="18" t="s">
        <v>648</v>
      </c>
      <c r="QFS12076" s="18" t="s">
        <v>648</v>
      </c>
      <c r="QFT12076" s="18" t="s">
        <v>648</v>
      </c>
      <c r="QFU12076" s="18" t="s">
        <v>648</v>
      </c>
      <c r="QFV12076" s="18" t="s">
        <v>648</v>
      </c>
      <c r="QFW12076" s="18" t="s">
        <v>648</v>
      </c>
      <c r="QFX12076" s="18" t="s">
        <v>648</v>
      </c>
      <c r="QFY12076" s="18" t="s">
        <v>648</v>
      </c>
      <c r="QFZ12076" s="18" t="s">
        <v>648</v>
      </c>
      <c r="QGA12076" s="18" t="s">
        <v>648</v>
      </c>
      <c r="QGB12076" s="18" t="s">
        <v>648</v>
      </c>
      <c r="QGC12076" s="18" t="s">
        <v>648</v>
      </c>
      <c r="QGD12076" s="18" t="s">
        <v>648</v>
      </c>
      <c r="QGE12076" s="18" t="s">
        <v>648</v>
      </c>
      <c r="QGF12076" s="18" t="s">
        <v>648</v>
      </c>
      <c r="QGG12076" s="18" t="s">
        <v>648</v>
      </c>
      <c r="QGH12076" s="18" t="s">
        <v>648</v>
      </c>
      <c r="QGI12076" s="18" t="s">
        <v>648</v>
      </c>
      <c r="QGJ12076" s="18" t="s">
        <v>648</v>
      </c>
      <c r="QGK12076" s="18" t="s">
        <v>648</v>
      </c>
      <c r="QGL12076" s="18" t="s">
        <v>648</v>
      </c>
      <c r="QGM12076" s="18" t="s">
        <v>648</v>
      </c>
      <c r="QGN12076" s="18" t="s">
        <v>648</v>
      </c>
      <c r="QGO12076" s="18" t="s">
        <v>648</v>
      </c>
      <c r="QGP12076" s="18" t="s">
        <v>648</v>
      </c>
      <c r="QGQ12076" s="18" t="s">
        <v>648</v>
      </c>
      <c r="QGR12076" s="18" t="s">
        <v>648</v>
      </c>
      <c r="QGS12076" s="18" t="s">
        <v>648</v>
      </c>
      <c r="QGT12076" s="18" t="s">
        <v>648</v>
      </c>
      <c r="QGU12076" s="18" t="s">
        <v>648</v>
      </c>
      <c r="QGV12076" s="18" t="s">
        <v>648</v>
      </c>
      <c r="QGW12076" s="18" t="s">
        <v>648</v>
      </c>
      <c r="QGX12076" s="18" t="s">
        <v>648</v>
      </c>
      <c r="QGY12076" s="18" t="s">
        <v>648</v>
      </c>
      <c r="QGZ12076" s="18" t="s">
        <v>648</v>
      </c>
      <c r="QHA12076" s="18" t="s">
        <v>648</v>
      </c>
      <c r="QHB12076" s="18" t="s">
        <v>648</v>
      </c>
      <c r="QHC12076" s="18" t="s">
        <v>648</v>
      </c>
      <c r="QHD12076" s="18" t="s">
        <v>648</v>
      </c>
      <c r="QHE12076" s="18" t="s">
        <v>648</v>
      </c>
      <c r="QHF12076" s="18" t="s">
        <v>648</v>
      </c>
      <c r="QHG12076" s="18" t="s">
        <v>648</v>
      </c>
      <c r="QHH12076" s="18" t="s">
        <v>648</v>
      </c>
      <c r="QHI12076" s="18" t="s">
        <v>648</v>
      </c>
      <c r="QHJ12076" s="18" t="s">
        <v>648</v>
      </c>
      <c r="QHK12076" s="18" t="s">
        <v>648</v>
      </c>
      <c r="QHL12076" s="18" t="s">
        <v>648</v>
      </c>
      <c r="QHM12076" s="18" t="s">
        <v>648</v>
      </c>
      <c r="QHN12076" s="18" t="s">
        <v>648</v>
      </c>
      <c r="QHO12076" s="18" t="s">
        <v>648</v>
      </c>
      <c r="QHP12076" s="18" t="s">
        <v>648</v>
      </c>
      <c r="QHQ12076" s="18" t="s">
        <v>648</v>
      </c>
      <c r="QHR12076" s="18" t="s">
        <v>648</v>
      </c>
      <c r="QHS12076" s="18" t="s">
        <v>648</v>
      </c>
      <c r="QHT12076" s="18" t="s">
        <v>648</v>
      </c>
      <c r="QHU12076" s="18" t="s">
        <v>648</v>
      </c>
      <c r="QHV12076" s="18" t="s">
        <v>648</v>
      </c>
      <c r="QHW12076" s="18" t="s">
        <v>648</v>
      </c>
      <c r="QHX12076" s="18" t="s">
        <v>648</v>
      </c>
      <c r="QHY12076" s="18" t="s">
        <v>648</v>
      </c>
      <c r="QHZ12076" s="18" t="s">
        <v>648</v>
      </c>
      <c r="QIA12076" s="18" t="s">
        <v>648</v>
      </c>
      <c r="QIB12076" s="18" t="s">
        <v>648</v>
      </c>
      <c r="QIC12076" s="18" t="s">
        <v>648</v>
      </c>
      <c r="QID12076" s="18" t="s">
        <v>648</v>
      </c>
      <c r="QIE12076" s="18" t="s">
        <v>648</v>
      </c>
      <c r="QIF12076" s="18" t="s">
        <v>648</v>
      </c>
      <c r="QIG12076" s="18" t="s">
        <v>648</v>
      </c>
      <c r="QIH12076" s="18" t="s">
        <v>648</v>
      </c>
      <c r="QII12076" s="18" t="s">
        <v>648</v>
      </c>
      <c r="QIJ12076" s="18" t="s">
        <v>648</v>
      </c>
      <c r="QIK12076" s="18" t="s">
        <v>648</v>
      </c>
      <c r="QIL12076" s="18" t="s">
        <v>648</v>
      </c>
      <c r="QIM12076" s="18" t="s">
        <v>648</v>
      </c>
      <c r="QIN12076" s="18" t="s">
        <v>648</v>
      </c>
      <c r="QIO12076" s="18" t="s">
        <v>648</v>
      </c>
      <c r="QIP12076" s="18" t="s">
        <v>648</v>
      </c>
      <c r="QIQ12076" s="18" t="s">
        <v>648</v>
      </c>
      <c r="QIR12076" s="18" t="s">
        <v>648</v>
      </c>
      <c r="QIS12076" s="18" t="s">
        <v>648</v>
      </c>
      <c r="QIT12076" s="18" t="s">
        <v>648</v>
      </c>
      <c r="QIU12076" s="18" t="s">
        <v>648</v>
      </c>
      <c r="QIV12076" s="18" t="s">
        <v>648</v>
      </c>
      <c r="QIW12076" s="18" t="s">
        <v>648</v>
      </c>
      <c r="QIX12076" s="18" t="s">
        <v>648</v>
      </c>
      <c r="QIY12076" s="18" t="s">
        <v>648</v>
      </c>
      <c r="QIZ12076" s="18" t="s">
        <v>648</v>
      </c>
      <c r="QJA12076" s="18" t="s">
        <v>648</v>
      </c>
      <c r="QJB12076" s="18" t="s">
        <v>648</v>
      </c>
      <c r="QJC12076" s="18" t="s">
        <v>648</v>
      </c>
      <c r="QJD12076" s="18" t="s">
        <v>648</v>
      </c>
      <c r="QJE12076" s="18" t="s">
        <v>648</v>
      </c>
      <c r="QJF12076" s="18" t="s">
        <v>648</v>
      </c>
      <c r="QJG12076" s="18" t="s">
        <v>648</v>
      </c>
      <c r="QJH12076" s="18" t="s">
        <v>648</v>
      </c>
      <c r="QJI12076" s="18" t="s">
        <v>648</v>
      </c>
      <c r="QJJ12076" s="18" t="s">
        <v>648</v>
      </c>
      <c r="QJK12076" s="18" t="s">
        <v>648</v>
      </c>
      <c r="QJL12076" s="18" t="s">
        <v>648</v>
      </c>
      <c r="QJM12076" s="18" t="s">
        <v>648</v>
      </c>
      <c r="QJN12076" s="18" t="s">
        <v>648</v>
      </c>
      <c r="QJO12076" s="18" t="s">
        <v>648</v>
      </c>
      <c r="QJP12076" s="18" t="s">
        <v>648</v>
      </c>
      <c r="QJQ12076" s="18" t="s">
        <v>648</v>
      </c>
      <c r="QJR12076" s="18" t="s">
        <v>648</v>
      </c>
      <c r="QJS12076" s="18" t="s">
        <v>648</v>
      </c>
      <c r="QJT12076" s="18" t="s">
        <v>648</v>
      </c>
      <c r="QJU12076" s="18" t="s">
        <v>648</v>
      </c>
      <c r="QJV12076" s="18" t="s">
        <v>648</v>
      </c>
      <c r="QJW12076" s="18" t="s">
        <v>648</v>
      </c>
      <c r="QJX12076" s="18" t="s">
        <v>648</v>
      </c>
      <c r="QJY12076" s="18" t="s">
        <v>648</v>
      </c>
      <c r="QJZ12076" s="18" t="s">
        <v>648</v>
      </c>
      <c r="QKA12076" s="18" t="s">
        <v>648</v>
      </c>
      <c r="QKB12076" s="18" t="s">
        <v>648</v>
      </c>
      <c r="QKC12076" s="18" t="s">
        <v>648</v>
      </c>
      <c r="QKD12076" s="18" t="s">
        <v>648</v>
      </c>
      <c r="QKE12076" s="18" t="s">
        <v>648</v>
      </c>
      <c r="QKF12076" s="18" t="s">
        <v>648</v>
      </c>
      <c r="QKG12076" s="18" t="s">
        <v>648</v>
      </c>
      <c r="QKH12076" s="18" t="s">
        <v>648</v>
      </c>
      <c r="QKI12076" s="18" t="s">
        <v>648</v>
      </c>
      <c r="QKJ12076" s="18" t="s">
        <v>648</v>
      </c>
      <c r="QKK12076" s="18" t="s">
        <v>648</v>
      </c>
      <c r="QKL12076" s="18" t="s">
        <v>648</v>
      </c>
      <c r="QKM12076" s="18" t="s">
        <v>648</v>
      </c>
      <c r="QKN12076" s="18" t="s">
        <v>648</v>
      </c>
      <c r="QKO12076" s="18" t="s">
        <v>648</v>
      </c>
      <c r="QKP12076" s="18" t="s">
        <v>648</v>
      </c>
      <c r="QKQ12076" s="18" t="s">
        <v>648</v>
      </c>
      <c r="QKR12076" s="18" t="s">
        <v>648</v>
      </c>
      <c r="QKS12076" s="18" t="s">
        <v>648</v>
      </c>
      <c r="QKT12076" s="18" t="s">
        <v>648</v>
      </c>
      <c r="QKU12076" s="18" t="s">
        <v>648</v>
      </c>
      <c r="QKV12076" s="18" t="s">
        <v>648</v>
      </c>
      <c r="QKW12076" s="18" t="s">
        <v>648</v>
      </c>
      <c r="QKX12076" s="18" t="s">
        <v>648</v>
      </c>
      <c r="QKY12076" s="18" t="s">
        <v>648</v>
      </c>
      <c r="QKZ12076" s="18" t="s">
        <v>648</v>
      </c>
      <c r="QLA12076" s="18" t="s">
        <v>648</v>
      </c>
      <c r="QLB12076" s="18" t="s">
        <v>648</v>
      </c>
      <c r="QLC12076" s="18" t="s">
        <v>648</v>
      </c>
      <c r="QLD12076" s="18" t="s">
        <v>648</v>
      </c>
      <c r="QLE12076" s="18" t="s">
        <v>648</v>
      </c>
      <c r="QLF12076" s="18" t="s">
        <v>648</v>
      </c>
      <c r="QLG12076" s="18" t="s">
        <v>648</v>
      </c>
      <c r="QLH12076" s="18" t="s">
        <v>648</v>
      </c>
      <c r="QLI12076" s="18" t="s">
        <v>648</v>
      </c>
      <c r="QLJ12076" s="18" t="s">
        <v>648</v>
      </c>
      <c r="QLK12076" s="18" t="s">
        <v>648</v>
      </c>
      <c r="QLL12076" s="18" t="s">
        <v>648</v>
      </c>
      <c r="QLM12076" s="18" t="s">
        <v>648</v>
      </c>
      <c r="QLN12076" s="18" t="s">
        <v>648</v>
      </c>
      <c r="QLO12076" s="18" t="s">
        <v>648</v>
      </c>
      <c r="QLP12076" s="18" t="s">
        <v>648</v>
      </c>
      <c r="QLQ12076" s="18" t="s">
        <v>648</v>
      </c>
      <c r="QLR12076" s="18" t="s">
        <v>648</v>
      </c>
      <c r="QLS12076" s="18" t="s">
        <v>648</v>
      </c>
      <c r="QLT12076" s="18" t="s">
        <v>648</v>
      </c>
      <c r="QLU12076" s="18" t="s">
        <v>648</v>
      </c>
      <c r="QLV12076" s="18" t="s">
        <v>648</v>
      </c>
      <c r="QLW12076" s="18" t="s">
        <v>648</v>
      </c>
      <c r="QLX12076" s="18" t="s">
        <v>648</v>
      </c>
      <c r="QLY12076" s="18" t="s">
        <v>648</v>
      </c>
      <c r="QLZ12076" s="18" t="s">
        <v>648</v>
      </c>
      <c r="QMA12076" s="18" t="s">
        <v>648</v>
      </c>
      <c r="QMB12076" s="18" t="s">
        <v>648</v>
      </c>
      <c r="QMC12076" s="18" t="s">
        <v>648</v>
      </c>
      <c r="QMD12076" s="18" t="s">
        <v>648</v>
      </c>
      <c r="QME12076" s="18" t="s">
        <v>648</v>
      </c>
      <c r="QMF12076" s="18" t="s">
        <v>648</v>
      </c>
      <c r="QMG12076" s="18" t="s">
        <v>648</v>
      </c>
      <c r="QMH12076" s="18" t="s">
        <v>648</v>
      </c>
      <c r="QMI12076" s="18" t="s">
        <v>648</v>
      </c>
      <c r="QMJ12076" s="18" t="s">
        <v>648</v>
      </c>
      <c r="QMK12076" s="18" t="s">
        <v>648</v>
      </c>
      <c r="QML12076" s="18" t="s">
        <v>648</v>
      </c>
      <c r="QMM12076" s="18" t="s">
        <v>648</v>
      </c>
      <c r="QMN12076" s="18" t="s">
        <v>648</v>
      </c>
      <c r="QMO12076" s="18" t="s">
        <v>648</v>
      </c>
      <c r="QMP12076" s="18" t="s">
        <v>648</v>
      </c>
      <c r="QMQ12076" s="18" t="s">
        <v>648</v>
      </c>
      <c r="QMR12076" s="18" t="s">
        <v>648</v>
      </c>
      <c r="QMS12076" s="18" t="s">
        <v>648</v>
      </c>
      <c r="QMT12076" s="18" t="s">
        <v>648</v>
      </c>
      <c r="QMU12076" s="18" t="s">
        <v>648</v>
      </c>
      <c r="QMV12076" s="18" t="s">
        <v>648</v>
      </c>
      <c r="QMW12076" s="18" t="s">
        <v>648</v>
      </c>
      <c r="QMX12076" s="18" t="s">
        <v>648</v>
      </c>
      <c r="QMY12076" s="18" t="s">
        <v>648</v>
      </c>
      <c r="QMZ12076" s="18" t="s">
        <v>648</v>
      </c>
      <c r="QNA12076" s="18" t="s">
        <v>648</v>
      </c>
      <c r="QNB12076" s="18" t="s">
        <v>648</v>
      </c>
      <c r="QNC12076" s="18" t="s">
        <v>648</v>
      </c>
      <c r="QND12076" s="18" t="s">
        <v>648</v>
      </c>
      <c r="QNE12076" s="18" t="s">
        <v>648</v>
      </c>
      <c r="QNF12076" s="18" t="s">
        <v>648</v>
      </c>
      <c r="QNG12076" s="18" t="s">
        <v>648</v>
      </c>
      <c r="QNH12076" s="18" t="s">
        <v>648</v>
      </c>
      <c r="QNI12076" s="18" t="s">
        <v>648</v>
      </c>
      <c r="QNJ12076" s="18" t="s">
        <v>648</v>
      </c>
      <c r="QNK12076" s="18" t="s">
        <v>648</v>
      </c>
      <c r="QNL12076" s="18" t="s">
        <v>648</v>
      </c>
      <c r="QNM12076" s="18" t="s">
        <v>648</v>
      </c>
      <c r="QNN12076" s="18" t="s">
        <v>648</v>
      </c>
      <c r="QNO12076" s="18" t="s">
        <v>648</v>
      </c>
      <c r="QNP12076" s="18" t="s">
        <v>648</v>
      </c>
      <c r="QNQ12076" s="18" t="s">
        <v>648</v>
      </c>
      <c r="QNR12076" s="18" t="s">
        <v>648</v>
      </c>
      <c r="QNS12076" s="18" t="s">
        <v>648</v>
      </c>
      <c r="QNT12076" s="18" t="s">
        <v>648</v>
      </c>
      <c r="QNU12076" s="18" t="s">
        <v>648</v>
      </c>
      <c r="QNV12076" s="18" t="s">
        <v>648</v>
      </c>
      <c r="QNW12076" s="18" t="s">
        <v>648</v>
      </c>
      <c r="QNX12076" s="18" t="s">
        <v>648</v>
      </c>
      <c r="QNY12076" s="18" t="s">
        <v>648</v>
      </c>
      <c r="QNZ12076" s="18" t="s">
        <v>648</v>
      </c>
      <c r="QOA12076" s="18" t="s">
        <v>648</v>
      </c>
      <c r="QOB12076" s="18" t="s">
        <v>648</v>
      </c>
      <c r="QOC12076" s="18" t="s">
        <v>648</v>
      </c>
      <c r="QOD12076" s="18" t="s">
        <v>648</v>
      </c>
      <c r="QOE12076" s="18" t="s">
        <v>648</v>
      </c>
      <c r="QOF12076" s="18" t="s">
        <v>648</v>
      </c>
      <c r="QOG12076" s="18" t="s">
        <v>648</v>
      </c>
      <c r="QOH12076" s="18" t="s">
        <v>648</v>
      </c>
      <c r="QOI12076" s="18" t="s">
        <v>648</v>
      </c>
      <c r="QOJ12076" s="18" t="s">
        <v>648</v>
      </c>
      <c r="QOK12076" s="18" t="s">
        <v>648</v>
      </c>
      <c r="QOL12076" s="18" t="s">
        <v>648</v>
      </c>
      <c r="QOM12076" s="18" t="s">
        <v>648</v>
      </c>
      <c r="QON12076" s="18" t="s">
        <v>648</v>
      </c>
      <c r="QOO12076" s="18" t="s">
        <v>648</v>
      </c>
      <c r="QOP12076" s="18" t="s">
        <v>648</v>
      </c>
      <c r="QOQ12076" s="18" t="s">
        <v>648</v>
      </c>
      <c r="QOR12076" s="18" t="s">
        <v>648</v>
      </c>
      <c r="QOS12076" s="18" t="s">
        <v>648</v>
      </c>
      <c r="QOT12076" s="18" t="s">
        <v>648</v>
      </c>
      <c r="QOU12076" s="18" t="s">
        <v>648</v>
      </c>
      <c r="QOV12076" s="18" t="s">
        <v>648</v>
      </c>
      <c r="QOW12076" s="18" t="s">
        <v>648</v>
      </c>
      <c r="QOX12076" s="18" t="s">
        <v>648</v>
      </c>
      <c r="QOY12076" s="18" t="s">
        <v>648</v>
      </c>
      <c r="QOZ12076" s="18" t="s">
        <v>648</v>
      </c>
      <c r="QPA12076" s="18" t="s">
        <v>648</v>
      </c>
      <c r="QPB12076" s="18" t="s">
        <v>648</v>
      </c>
      <c r="QPC12076" s="18" t="s">
        <v>648</v>
      </c>
      <c r="QPD12076" s="18" t="s">
        <v>648</v>
      </c>
      <c r="QPE12076" s="18" t="s">
        <v>648</v>
      </c>
      <c r="QPF12076" s="18" t="s">
        <v>648</v>
      </c>
      <c r="QPG12076" s="18" t="s">
        <v>648</v>
      </c>
      <c r="QPH12076" s="18" t="s">
        <v>648</v>
      </c>
      <c r="QPI12076" s="18" t="s">
        <v>648</v>
      </c>
      <c r="QPJ12076" s="18" t="s">
        <v>648</v>
      </c>
      <c r="QPK12076" s="18" t="s">
        <v>648</v>
      </c>
      <c r="QPL12076" s="18" t="s">
        <v>648</v>
      </c>
      <c r="QPM12076" s="18" t="s">
        <v>648</v>
      </c>
      <c r="QPN12076" s="18" t="s">
        <v>648</v>
      </c>
      <c r="QPO12076" s="18" t="s">
        <v>648</v>
      </c>
      <c r="QPP12076" s="18" t="s">
        <v>648</v>
      </c>
      <c r="QPQ12076" s="18" t="s">
        <v>648</v>
      </c>
      <c r="QPR12076" s="18" t="s">
        <v>648</v>
      </c>
      <c r="QPS12076" s="18" t="s">
        <v>648</v>
      </c>
      <c r="QPT12076" s="18" t="s">
        <v>648</v>
      </c>
      <c r="QPU12076" s="18" t="s">
        <v>648</v>
      </c>
      <c r="QPV12076" s="18" t="s">
        <v>648</v>
      </c>
      <c r="QPW12076" s="18" t="s">
        <v>648</v>
      </c>
      <c r="QPX12076" s="18" t="s">
        <v>648</v>
      </c>
      <c r="QPY12076" s="18" t="s">
        <v>648</v>
      </c>
      <c r="QPZ12076" s="18" t="s">
        <v>648</v>
      </c>
      <c r="QQA12076" s="18" t="s">
        <v>648</v>
      </c>
      <c r="QQB12076" s="18" t="s">
        <v>648</v>
      </c>
      <c r="QQC12076" s="18" t="s">
        <v>648</v>
      </c>
      <c r="QQD12076" s="18" t="s">
        <v>648</v>
      </c>
      <c r="QQE12076" s="18" t="s">
        <v>648</v>
      </c>
      <c r="QQF12076" s="18" t="s">
        <v>648</v>
      </c>
      <c r="QQG12076" s="18" t="s">
        <v>648</v>
      </c>
      <c r="QQH12076" s="18" t="s">
        <v>648</v>
      </c>
      <c r="QQI12076" s="18" t="s">
        <v>648</v>
      </c>
      <c r="QQJ12076" s="18" t="s">
        <v>648</v>
      </c>
      <c r="QQK12076" s="18" t="s">
        <v>648</v>
      </c>
      <c r="QQL12076" s="18" t="s">
        <v>648</v>
      </c>
      <c r="QQM12076" s="18" t="s">
        <v>648</v>
      </c>
      <c r="QQN12076" s="18" t="s">
        <v>648</v>
      </c>
      <c r="QQO12076" s="18" t="s">
        <v>648</v>
      </c>
      <c r="QQP12076" s="18" t="s">
        <v>648</v>
      </c>
      <c r="QQQ12076" s="18" t="s">
        <v>648</v>
      </c>
      <c r="QQR12076" s="18" t="s">
        <v>648</v>
      </c>
      <c r="QQS12076" s="18" t="s">
        <v>648</v>
      </c>
      <c r="QQT12076" s="18" t="s">
        <v>648</v>
      </c>
      <c r="QQU12076" s="18" t="s">
        <v>648</v>
      </c>
      <c r="QQV12076" s="18" t="s">
        <v>648</v>
      </c>
      <c r="QQW12076" s="18" t="s">
        <v>648</v>
      </c>
      <c r="QQX12076" s="18" t="s">
        <v>648</v>
      </c>
      <c r="QQY12076" s="18" t="s">
        <v>648</v>
      </c>
      <c r="QQZ12076" s="18" t="s">
        <v>648</v>
      </c>
      <c r="QRA12076" s="18" t="s">
        <v>648</v>
      </c>
      <c r="QRB12076" s="18" t="s">
        <v>648</v>
      </c>
      <c r="QRC12076" s="18" t="s">
        <v>648</v>
      </c>
      <c r="QRD12076" s="18" t="s">
        <v>648</v>
      </c>
      <c r="QRE12076" s="18" t="s">
        <v>648</v>
      </c>
      <c r="QRF12076" s="18" t="s">
        <v>648</v>
      </c>
      <c r="QRG12076" s="18" t="s">
        <v>648</v>
      </c>
      <c r="QRH12076" s="18" t="s">
        <v>648</v>
      </c>
      <c r="QRI12076" s="18" t="s">
        <v>648</v>
      </c>
      <c r="QRJ12076" s="18" t="s">
        <v>648</v>
      </c>
      <c r="QRK12076" s="18" t="s">
        <v>648</v>
      </c>
      <c r="QRL12076" s="18" t="s">
        <v>648</v>
      </c>
      <c r="QRM12076" s="18" t="s">
        <v>648</v>
      </c>
      <c r="QRN12076" s="18" t="s">
        <v>648</v>
      </c>
      <c r="QRO12076" s="18" t="s">
        <v>648</v>
      </c>
      <c r="QRP12076" s="18" t="s">
        <v>648</v>
      </c>
      <c r="QRQ12076" s="18" t="s">
        <v>648</v>
      </c>
      <c r="QRR12076" s="18" t="s">
        <v>648</v>
      </c>
      <c r="QRS12076" s="18" t="s">
        <v>648</v>
      </c>
      <c r="QRT12076" s="18" t="s">
        <v>648</v>
      </c>
      <c r="QRU12076" s="18" t="s">
        <v>648</v>
      </c>
      <c r="QRV12076" s="18" t="s">
        <v>648</v>
      </c>
      <c r="QRW12076" s="18" t="s">
        <v>648</v>
      </c>
      <c r="QRX12076" s="18" t="s">
        <v>648</v>
      </c>
      <c r="QRY12076" s="18" t="s">
        <v>648</v>
      </c>
      <c r="QRZ12076" s="18" t="s">
        <v>648</v>
      </c>
      <c r="QSA12076" s="18" t="s">
        <v>648</v>
      </c>
      <c r="QSB12076" s="18" t="s">
        <v>648</v>
      </c>
      <c r="QSC12076" s="18" t="s">
        <v>648</v>
      </c>
      <c r="QSD12076" s="18" t="s">
        <v>648</v>
      </c>
      <c r="QSE12076" s="18" t="s">
        <v>648</v>
      </c>
      <c r="QSF12076" s="18" t="s">
        <v>648</v>
      </c>
      <c r="QSG12076" s="18" t="s">
        <v>648</v>
      </c>
      <c r="QSH12076" s="18" t="s">
        <v>648</v>
      </c>
      <c r="QSI12076" s="18" t="s">
        <v>648</v>
      </c>
      <c r="QSJ12076" s="18" t="s">
        <v>648</v>
      </c>
      <c r="QSK12076" s="18" t="s">
        <v>648</v>
      </c>
      <c r="QSL12076" s="18" t="s">
        <v>648</v>
      </c>
      <c r="QSM12076" s="18" t="s">
        <v>648</v>
      </c>
      <c r="QSN12076" s="18" t="s">
        <v>648</v>
      </c>
      <c r="QSO12076" s="18" t="s">
        <v>648</v>
      </c>
      <c r="QSP12076" s="18" t="s">
        <v>648</v>
      </c>
      <c r="QSQ12076" s="18" t="s">
        <v>648</v>
      </c>
      <c r="QSR12076" s="18" t="s">
        <v>648</v>
      </c>
      <c r="QSS12076" s="18" t="s">
        <v>648</v>
      </c>
      <c r="QST12076" s="18" t="s">
        <v>648</v>
      </c>
      <c r="QSU12076" s="18" t="s">
        <v>648</v>
      </c>
      <c r="QSV12076" s="18" t="s">
        <v>648</v>
      </c>
      <c r="QSW12076" s="18" t="s">
        <v>648</v>
      </c>
      <c r="QSX12076" s="18" t="s">
        <v>648</v>
      </c>
      <c r="QSY12076" s="18" t="s">
        <v>648</v>
      </c>
      <c r="QSZ12076" s="18" t="s">
        <v>648</v>
      </c>
      <c r="QTA12076" s="18" t="s">
        <v>648</v>
      </c>
      <c r="QTB12076" s="18" t="s">
        <v>648</v>
      </c>
      <c r="QTC12076" s="18" t="s">
        <v>648</v>
      </c>
      <c r="QTD12076" s="18" t="s">
        <v>648</v>
      </c>
      <c r="QTE12076" s="18" t="s">
        <v>648</v>
      </c>
      <c r="QTF12076" s="18" t="s">
        <v>648</v>
      </c>
      <c r="QTG12076" s="18" t="s">
        <v>648</v>
      </c>
      <c r="QTH12076" s="18" t="s">
        <v>648</v>
      </c>
      <c r="QTI12076" s="18" t="s">
        <v>648</v>
      </c>
      <c r="QTJ12076" s="18" t="s">
        <v>648</v>
      </c>
      <c r="QTK12076" s="18" t="s">
        <v>648</v>
      </c>
      <c r="QTL12076" s="18" t="s">
        <v>648</v>
      </c>
      <c r="QTM12076" s="18" t="s">
        <v>648</v>
      </c>
      <c r="QTN12076" s="18" t="s">
        <v>648</v>
      </c>
      <c r="QTO12076" s="18" t="s">
        <v>648</v>
      </c>
      <c r="QTP12076" s="18" t="s">
        <v>648</v>
      </c>
      <c r="QTQ12076" s="18" t="s">
        <v>648</v>
      </c>
      <c r="QTR12076" s="18" t="s">
        <v>648</v>
      </c>
      <c r="QTS12076" s="18" t="s">
        <v>648</v>
      </c>
      <c r="QTT12076" s="18" t="s">
        <v>648</v>
      </c>
      <c r="QTU12076" s="18" t="s">
        <v>648</v>
      </c>
      <c r="QTV12076" s="18" t="s">
        <v>648</v>
      </c>
      <c r="QTW12076" s="18" t="s">
        <v>648</v>
      </c>
      <c r="QTX12076" s="18" t="s">
        <v>648</v>
      </c>
      <c r="QTY12076" s="18" t="s">
        <v>648</v>
      </c>
      <c r="QTZ12076" s="18" t="s">
        <v>648</v>
      </c>
      <c r="QUA12076" s="18" t="s">
        <v>648</v>
      </c>
      <c r="QUB12076" s="18" t="s">
        <v>648</v>
      </c>
      <c r="QUC12076" s="18" t="s">
        <v>648</v>
      </c>
      <c r="QUD12076" s="18" t="s">
        <v>648</v>
      </c>
      <c r="QUE12076" s="18" t="s">
        <v>648</v>
      </c>
      <c r="QUF12076" s="18" t="s">
        <v>648</v>
      </c>
      <c r="QUG12076" s="18" t="s">
        <v>648</v>
      </c>
      <c r="QUH12076" s="18" t="s">
        <v>648</v>
      </c>
      <c r="QUI12076" s="18" t="s">
        <v>648</v>
      </c>
      <c r="QUJ12076" s="18" t="s">
        <v>648</v>
      </c>
      <c r="QUK12076" s="18" t="s">
        <v>648</v>
      </c>
      <c r="QUL12076" s="18" t="s">
        <v>648</v>
      </c>
      <c r="QUM12076" s="18" t="s">
        <v>648</v>
      </c>
      <c r="QUN12076" s="18" t="s">
        <v>648</v>
      </c>
      <c r="QUO12076" s="18" t="s">
        <v>648</v>
      </c>
      <c r="QUP12076" s="18" t="s">
        <v>648</v>
      </c>
      <c r="QUQ12076" s="18" t="s">
        <v>648</v>
      </c>
      <c r="QUR12076" s="18" t="s">
        <v>648</v>
      </c>
      <c r="QUS12076" s="18" t="s">
        <v>648</v>
      </c>
      <c r="QUT12076" s="18" t="s">
        <v>648</v>
      </c>
      <c r="QUU12076" s="18" t="s">
        <v>648</v>
      </c>
      <c r="QUV12076" s="18" t="s">
        <v>648</v>
      </c>
      <c r="QUW12076" s="18" t="s">
        <v>648</v>
      </c>
      <c r="QUX12076" s="18" t="s">
        <v>648</v>
      </c>
      <c r="QUY12076" s="18" t="s">
        <v>648</v>
      </c>
      <c r="QUZ12076" s="18" t="s">
        <v>648</v>
      </c>
      <c r="QVA12076" s="18" t="s">
        <v>648</v>
      </c>
      <c r="QVB12076" s="18" t="s">
        <v>648</v>
      </c>
      <c r="QVC12076" s="18" t="s">
        <v>648</v>
      </c>
      <c r="QVD12076" s="18" t="s">
        <v>648</v>
      </c>
      <c r="QVE12076" s="18" t="s">
        <v>648</v>
      </c>
      <c r="QVF12076" s="18" t="s">
        <v>648</v>
      </c>
      <c r="QVG12076" s="18" t="s">
        <v>648</v>
      </c>
      <c r="QVH12076" s="18" t="s">
        <v>648</v>
      </c>
      <c r="QVI12076" s="18" t="s">
        <v>648</v>
      </c>
      <c r="QVJ12076" s="18" t="s">
        <v>648</v>
      </c>
      <c r="QVK12076" s="18" t="s">
        <v>648</v>
      </c>
      <c r="QVL12076" s="18" t="s">
        <v>648</v>
      </c>
      <c r="QVM12076" s="18" t="s">
        <v>648</v>
      </c>
      <c r="QVN12076" s="18" t="s">
        <v>648</v>
      </c>
      <c r="QVO12076" s="18" t="s">
        <v>648</v>
      </c>
      <c r="QVP12076" s="18" t="s">
        <v>648</v>
      </c>
      <c r="QVQ12076" s="18" t="s">
        <v>648</v>
      </c>
      <c r="QVR12076" s="18" t="s">
        <v>648</v>
      </c>
      <c r="QVS12076" s="18" t="s">
        <v>648</v>
      </c>
      <c r="QVT12076" s="18" t="s">
        <v>648</v>
      </c>
      <c r="QVU12076" s="18" t="s">
        <v>648</v>
      </c>
      <c r="QVV12076" s="18" t="s">
        <v>648</v>
      </c>
      <c r="QVW12076" s="18" t="s">
        <v>648</v>
      </c>
      <c r="QVX12076" s="18" t="s">
        <v>648</v>
      </c>
      <c r="QVY12076" s="18" t="s">
        <v>648</v>
      </c>
      <c r="QVZ12076" s="18" t="s">
        <v>648</v>
      </c>
      <c r="QWA12076" s="18" t="s">
        <v>648</v>
      </c>
      <c r="QWB12076" s="18" t="s">
        <v>648</v>
      </c>
      <c r="QWC12076" s="18" t="s">
        <v>648</v>
      </c>
      <c r="QWD12076" s="18" t="s">
        <v>648</v>
      </c>
      <c r="QWE12076" s="18" t="s">
        <v>648</v>
      </c>
      <c r="QWF12076" s="18" t="s">
        <v>648</v>
      </c>
      <c r="QWG12076" s="18" t="s">
        <v>648</v>
      </c>
      <c r="QWH12076" s="18" t="s">
        <v>648</v>
      </c>
      <c r="QWI12076" s="18" t="s">
        <v>648</v>
      </c>
      <c r="QWJ12076" s="18" t="s">
        <v>648</v>
      </c>
      <c r="QWK12076" s="18" t="s">
        <v>648</v>
      </c>
      <c r="QWL12076" s="18" t="s">
        <v>648</v>
      </c>
      <c r="QWM12076" s="18" t="s">
        <v>648</v>
      </c>
      <c r="QWN12076" s="18" t="s">
        <v>648</v>
      </c>
      <c r="QWO12076" s="18" t="s">
        <v>648</v>
      </c>
      <c r="QWP12076" s="18" t="s">
        <v>648</v>
      </c>
      <c r="QWQ12076" s="18" t="s">
        <v>648</v>
      </c>
      <c r="QWR12076" s="18" t="s">
        <v>648</v>
      </c>
      <c r="QWS12076" s="18" t="s">
        <v>648</v>
      </c>
      <c r="QWT12076" s="18" t="s">
        <v>648</v>
      </c>
      <c r="QWU12076" s="18" t="s">
        <v>648</v>
      </c>
      <c r="QWV12076" s="18" t="s">
        <v>648</v>
      </c>
      <c r="QWW12076" s="18" t="s">
        <v>648</v>
      </c>
      <c r="QWX12076" s="18" t="s">
        <v>648</v>
      </c>
      <c r="QWY12076" s="18" t="s">
        <v>648</v>
      </c>
      <c r="QWZ12076" s="18" t="s">
        <v>648</v>
      </c>
      <c r="QXA12076" s="18" t="s">
        <v>648</v>
      </c>
      <c r="QXB12076" s="18" t="s">
        <v>648</v>
      </c>
      <c r="QXC12076" s="18" t="s">
        <v>648</v>
      </c>
      <c r="QXD12076" s="18" t="s">
        <v>648</v>
      </c>
      <c r="QXE12076" s="18" t="s">
        <v>648</v>
      </c>
      <c r="QXF12076" s="18" t="s">
        <v>648</v>
      </c>
      <c r="QXG12076" s="18" t="s">
        <v>648</v>
      </c>
      <c r="QXH12076" s="18" t="s">
        <v>648</v>
      </c>
      <c r="QXI12076" s="18" t="s">
        <v>648</v>
      </c>
      <c r="QXJ12076" s="18" t="s">
        <v>648</v>
      </c>
      <c r="QXK12076" s="18" t="s">
        <v>648</v>
      </c>
      <c r="QXL12076" s="18" t="s">
        <v>648</v>
      </c>
      <c r="QXM12076" s="18" t="s">
        <v>648</v>
      </c>
      <c r="QXN12076" s="18" t="s">
        <v>648</v>
      </c>
      <c r="QXO12076" s="18" t="s">
        <v>648</v>
      </c>
      <c r="QXP12076" s="18" t="s">
        <v>648</v>
      </c>
      <c r="QXQ12076" s="18" t="s">
        <v>648</v>
      </c>
      <c r="QXR12076" s="18" t="s">
        <v>648</v>
      </c>
      <c r="QXS12076" s="18" t="s">
        <v>648</v>
      </c>
      <c r="QXT12076" s="18" t="s">
        <v>648</v>
      </c>
      <c r="QXU12076" s="18" t="s">
        <v>648</v>
      </c>
      <c r="QXV12076" s="18" t="s">
        <v>648</v>
      </c>
      <c r="QXW12076" s="18" t="s">
        <v>648</v>
      </c>
      <c r="QXX12076" s="18" t="s">
        <v>648</v>
      </c>
      <c r="QXY12076" s="18" t="s">
        <v>648</v>
      </c>
      <c r="QXZ12076" s="18" t="s">
        <v>648</v>
      </c>
      <c r="QYA12076" s="18" t="s">
        <v>648</v>
      </c>
      <c r="QYB12076" s="18" t="s">
        <v>648</v>
      </c>
      <c r="QYC12076" s="18" t="s">
        <v>648</v>
      </c>
      <c r="QYD12076" s="18" t="s">
        <v>648</v>
      </c>
      <c r="QYE12076" s="18" t="s">
        <v>648</v>
      </c>
      <c r="QYF12076" s="18" t="s">
        <v>648</v>
      </c>
      <c r="QYG12076" s="18" t="s">
        <v>648</v>
      </c>
      <c r="QYH12076" s="18" t="s">
        <v>648</v>
      </c>
      <c r="QYI12076" s="18" t="s">
        <v>648</v>
      </c>
      <c r="QYJ12076" s="18" t="s">
        <v>648</v>
      </c>
      <c r="QYK12076" s="18" t="s">
        <v>648</v>
      </c>
      <c r="QYL12076" s="18" t="s">
        <v>648</v>
      </c>
      <c r="QYM12076" s="18" t="s">
        <v>648</v>
      </c>
      <c r="QYN12076" s="18" t="s">
        <v>648</v>
      </c>
      <c r="QYO12076" s="18" t="s">
        <v>648</v>
      </c>
      <c r="QYP12076" s="18" t="s">
        <v>648</v>
      </c>
      <c r="QYQ12076" s="18" t="s">
        <v>648</v>
      </c>
      <c r="QYR12076" s="18" t="s">
        <v>648</v>
      </c>
      <c r="QYS12076" s="18" t="s">
        <v>648</v>
      </c>
      <c r="QYT12076" s="18" t="s">
        <v>648</v>
      </c>
      <c r="QYU12076" s="18" t="s">
        <v>648</v>
      </c>
      <c r="QYV12076" s="18" t="s">
        <v>648</v>
      </c>
      <c r="QYW12076" s="18" t="s">
        <v>648</v>
      </c>
      <c r="QYX12076" s="18" t="s">
        <v>648</v>
      </c>
      <c r="QYY12076" s="18" t="s">
        <v>648</v>
      </c>
      <c r="QYZ12076" s="18" t="s">
        <v>648</v>
      </c>
      <c r="QZA12076" s="18" t="s">
        <v>648</v>
      </c>
      <c r="QZB12076" s="18" t="s">
        <v>648</v>
      </c>
      <c r="QZC12076" s="18" t="s">
        <v>648</v>
      </c>
      <c r="QZD12076" s="18" t="s">
        <v>648</v>
      </c>
      <c r="QZE12076" s="18" t="s">
        <v>648</v>
      </c>
      <c r="QZF12076" s="18" t="s">
        <v>648</v>
      </c>
      <c r="QZG12076" s="18" t="s">
        <v>648</v>
      </c>
      <c r="QZH12076" s="18" t="s">
        <v>648</v>
      </c>
      <c r="QZI12076" s="18" t="s">
        <v>648</v>
      </c>
      <c r="QZJ12076" s="18" t="s">
        <v>648</v>
      </c>
      <c r="QZK12076" s="18" t="s">
        <v>648</v>
      </c>
      <c r="QZL12076" s="18" t="s">
        <v>648</v>
      </c>
      <c r="QZM12076" s="18" t="s">
        <v>648</v>
      </c>
      <c r="QZN12076" s="18" t="s">
        <v>648</v>
      </c>
      <c r="QZO12076" s="18" t="s">
        <v>648</v>
      </c>
      <c r="QZP12076" s="18" t="s">
        <v>648</v>
      </c>
      <c r="QZQ12076" s="18" t="s">
        <v>648</v>
      </c>
      <c r="QZR12076" s="18" t="s">
        <v>648</v>
      </c>
      <c r="QZS12076" s="18" t="s">
        <v>648</v>
      </c>
      <c r="QZT12076" s="18" t="s">
        <v>648</v>
      </c>
      <c r="QZU12076" s="18" t="s">
        <v>648</v>
      </c>
      <c r="QZV12076" s="18" t="s">
        <v>648</v>
      </c>
      <c r="QZW12076" s="18" t="s">
        <v>648</v>
      </c>
      <c r="QZX12076" s="18" t="s">
        <v>648</v>
      </c>
      <c r="QZY12076" s="18" t="s">
        <v>648</v>
      </c>
      <c r="QZZ12076" s="18" t="s">
        <v>648</v>
      </c>
      <c r="RAA12076" s="18" t="s">
        <v>648</v>
      </c>
      <c r="RAB12076" s="18" t="s">
        <v>648</v>
      </c>
      <c r="RAC12076" s="18" t="s">
        <v>648</v>
      </c>
      <c r="RAD12076" s="18" t="s">
        <v>648</v>
      </c>
      <c r="RAE12076" s="18" t="s">
        <v>648</v>
      </c>
      <c r="RAF12076" s="18" t="s">
        <v>648</v>
      </c>
      <c r="RAG12076" s="18" t="s">
        <v>648</v>
      </c>
      <c r="RAH12076" s="18" t="s">
        <v>648</v>
      </c>
      <c r="RAI12076" s="18" t="s">
        <v>648</v>
      </c>
      <c r="RAJ12076" s="18" t="s">
        <v>648</v>
      </c>
      <c r="RAK12076" s="18" t="s">
        <v>648</v>
      </c>
      <c r="RAL12076" s="18" t="s">
        <v>648</v>
      </c>
      <c r="RAM12076" s="18" t="s">
        <v>648</v>
      </c>
      <c r="RAN12076" s="18" t="s">
        <v>648</v>
      </c>
      <c r="RAO12076" s="18" t="s">
        <v>648</v>
      </c>
      <c r="RAP12076" s="18" t="s">
        <v>648</v>
      </c>
      <c r="RAQ12076" s="18" t="s">
        <v>648</v>
      </c>
      <c r="RAR12076" s="18" t="s">
        <v>648</v>
      </c>
      <c r="RAS12076" s="18" t="s">
        <v>648</v>
      </c>
      <c r="RAT12076" s="18" t="s">
        <v>648</v>
      </c>
      <c r="RAU12076" s="18" t="s">
        <v>648</v>
      </c>
      <c r="RAV12076" s="18" t="s">
        <v>648</v>
      </c>
      <c r="RAW12076" s="18" t="s">
        <v>648</v>
      </c>
      <c r="RAX12076" s="18" t="s">
        <v>648</v>
      </c>
      <c r="RAY12076" s="18" t="s">
        <v>648</v>
      </c>
      <c r="RAZ12076" s="18" t="s">
        <v>648</v>
      </c>
      <c r="RBA12076" s="18" t="s">
        <v>648</v>
      </c>
      <c r="RBB12076" s="18" t="s">
        <v>648</v>
      </c>
      <c r="RBC12076" s="18" t="s">
        <v>648</v>
      </c>
      <c r="RBD12076" s="18" t="s">
        <v>648</v>
      </c>
      <c r="RBE12076" s="18" t="s">
        <v>648</v>
      </c>
      <c r="RBF12076" s="18" t="s">
        <v>648</v>
      </c>
      <c r="RBG12076" s="18" t="s">
        <v>648</v>
      </c>
      <c r="RBH12076" s="18" t="s">
        <v>648</v>
      </c>
      <c r="RBI12076" s="18" t="s">
        <v>648</v>
      </c>
      <c r="RBJ12076" s="18" t="s">
        <v>648</v>
      </c>
      <c r="RBK12076" s="18" t="s">
        <v>648</v>
      </c>
      <c r="RBL12076" s="18" t="s">
        <v>648</v>
      </c>
      <c r="RBM12076" s="18" t="s">
        <v>648</v>
      </c>
      <c r="RBN12076" s="18" t="s">
        <v>648</v>
      </c>
      <c r="RBO12076" s="18" t="s">
        <v>648</v>
      </c>
      <c r="RBP12076" s="18" t="s">
        <v>648</v>
      </c>
      <c r="RBQ12076" s="18" t="s">
        <v>648</v>
      </c>
      <c r="RBR12076" s="18" t="s">
        <v>648</v>
      </c>
      <c r="RBS12076" s="18" t="s">
        <v>648</v>
      </c>
      <c r="RBT12076" s="18" t="s">
        <v>648</v>
      </c>
      <c r="RBU12076" s="18" t="s">
        <v>648</v>
      </c>
      <c r="RBV12076" s="18" t="s">
        <v>648</v>
      </c>
      <c r="RBW12076" s="18" t="s">
        <v>648</v>
      </c>
      <c r="RBX12076" s="18" t="s">
        <v>648</v>
      </c>
      <c r="RBY12076" s="18" t="s">
        <v>648</v>
      </c>
      <c r="RBZ12076" s="18" t="s">
        <v>648</v>
      </c>
      <c r="RCA12076" s="18" t="s">
        <v>648</v>
      </c>
      <c r="RCB12076" s="18" t="s">
        <v>648</v>
      </c>
      <c r="RCC12076" s="18" t="s">
        <v>648</v>
      </c>
      <c r="RCD12076" s="18" t="s">
        <v>648</v>
      </c>
      <c r="RCE12076" s="18" t="s">
        <v>648</v>
      </c>
      <c r="RCF12076" s="18" t="s">
        <v>648</v>
      </c>
      <c r="RCG12076" s="18" t="s">
        <v>648</v>
      </c>
      <c r="RCH12076" s="18" t="s">
        <v>648</v>
      </c>
      <c r="RCI12076" s="18" t="s">
        <v>648</v>
      </c>
      <c r="RCJ12076" s="18" t="s">
        <v>648</v>
      </c>
      <c r="RCK12076" s="18" t="s">
        <v>648</v>
      </c>
      <c r="RCL12076" s="18" t="s">
        <v>648</v>
      </c>
      <c r="RCM12076" s="18" t="s">
        <v>648</v>
      </c>
      <c r="RCN12076" s="18" t="s">
        <v>648</v>
      </c>
      <c r="RCO12076" s="18" t="s">
        <v>648</v>
      </c>
      <c r="RCP12076" s="18" t="s">
        <v>648</v>
      </c>
      <c r="RCQ12076" s="18" t="s">
        <v>648</v>
      </c>
      <c r="RCR12076" s="18" t="s">
        <v>648</v>
      </c>
      <c r="RCS12076" s="18" t="s">
        <v>648</v>
      </c>
      <c r="RCT12076" s="18" t="s">
        <v>648</v>
      </c>
      <c r="RCU12076" s="18" t="s">
        <v>648</v>
      </c>
      <c r="RCV12076" s="18" t="s">
        <v>648</v>
      </c>
      <c r="RCW12076" s="18" t="s">
        <v>648</v>
      </c>
      <c r="RCX12076" s="18" t="s">
        <v>648</v>
      </c>
      <c r="RCY12076" s="18" t="s">
        <v>648</v>
      </c>
      <c r="RCZ12076" s="18" t="s">
        <v>648</v>
      </c>
      <c r="RDA12076" s="18" t="s">
        <v>648</v>
      </c>
      <c r="RDB12076" s="18" t="s">
        <v>648</v>
      </c>
      <c r="RDC12076" s="18" t="s">
        <v>648</v>
      </c>
      <c r="RDD12076" s="18" t="s">
        <v>648</v>
      </c>
      <c r="RDE12076" s="18" t="s">
        <v>648</v>
      </c>
      <c r="RDF12076" s="18" t="s">
        <v>648</v>
      </c>
      <c r="RDG12076" s="18" t="s">
        <v>648</v>
      </c>
      <c r="RDH12076" s="18" t="s">
        <v>648</v>
      </c>
      <c r="RDI12076" s="18" t="s">
        <v>648</v>
      </c>
      <c r="RDJ12076" s="18" t="s">
        <v>648</v>
      </c>
      <c r="RDK12076" s="18" t="s">
        <v>648</v>
      </c>
      <c r="RDL12076" s="18" t="s">
        <v>648</v>
      </c>
      <c r="RDM12076" s="18" t="s">
        <v>648</v>
      </c>
      <c r="RDN12076" s="18" t="s">
        <v>648</v>
      </c>
      <c r="RDO12076" s="18" t="s">
        <v>648</v>
      </c>
      <c r="RDP12076" s="18" t="s">
        <v>648</v>
      </c>
      <c r="RDQ12076" s="18" t="s">
        <v>648</v>
      </c>
      <c r="RDR12076" s="18" t="s">
        <v>648</v>
      </c>
      <c r="RDS12076" s="18" t="s">
        <v>648</v>
      </c>
      <c r="RDT12076" s="18" t="s">
        <v>648</v>
      </c>
      <c r="RDU12076" s="18" t="s">
        <v>648</v>
      </c>
      <c r="RDV12076" s="18" t="s">
        <v>648</v>
      </c>
      <c r="RDW12076" s="18" t="s">
        <v>648</v>
      </c>
      <c r="RDX12076" s="18" t="s">
        <v>648</v>
      </c>
      <c r="RDY12076" s="18" t="s">
        <v>648</v>
      </c>
      <c r="RDZ12076" s="18" t="s">
        <v>648</v>
      </c>
      <c r="REA12076" s="18" t="s">
        <v>648</v>
      </c>
      <c r="REB12076" s="18" t="s">
        <v>648</v>
      </c>
      <c r="REC12076" s="18" t="s">
        <v>648</v>
      </c>
      <c r="RED12076" s="18" t="s">
        <v>648</v>
      </c>
      <c r="REE12076" s="18" t="s">
        <v>648</v>
      </c>
      <c r="REF12076" s="18" t="s">
        <v>648</v>
      </c>
      <c r="REG12076" s="18" t="s">
        <v>648</v>
      </c>
      <c r="REH12076" s="18" t="s">
        <v>648</v>
      </c>
      <c r="REI12076" s="18" t="s">
        <v>648</v>
      </c>
      <c r="REJ12076" s="18" t="s">
        <v>648</v>
      </c>
      <c r="REK12076" s="18" t="s">
        <v>648</v>
      </c>
      <c r="REL12076" s="18" t="s">
        <v>648</v>
      </c>
      <c r="REM12076" s="18" t="s">
        <v>648</v>
      </c>
      <c r="REN12076" s="18" t="s">
        <v>648</v>
      </c>
      <c r="REO12076" s="18" t="s">
        <v>648</v>
      </c>
      <c r="REP12076" s="18" t="s">
        <v>648</v>
      </c>
      <c r="REQ12076" s="18" t="s">
        <v>648</v>
      </c>
      <c r="RER12076" s="18" t="s">
        <v>648</v>
      </c>
      <c r="RES12076" s="18" t="s">
        <v>648</v>
      </c>
      <c r="RET12076" s="18" t="s">
        <v>648</v>
      </c>
      <c r="REU12076" s="18" t="s">
        <v>648</v>
      </c>
      <c r="REV12076" s="18" t="s">
        <v>648</v>
      </c>
      <c r="REW12076" s="18" t="s">
        <v>648</v>
      </c>
      <c r="REX12076" s="18" t="s">
        <v>648</v>
      </c>
      <c r="REY12076" s="18" t="s">
        <v>648</v>
      </c>
      <c r="REZ12076" s="18" t="s">
        <v>648</v>
      </c>
      <c r="RFA12076" s="18" t="s">
        <v>648</v>
      </c>
      <c r="RFB12076" s="18" t="s">
        <v>648</v>
      </c>
      <c r="RFC12076" s="18" t="s">
        <v>648</v>
      </c>
      <c r="RFD12076" s="18" t="s">
        <v>648</v>
      </c>
      <c r="RFE12076" s="18" t="s">
        <v>648</v>
      </c>
      <c r="RFF12076" s="18" t="s">
        <v>648</v>
      </c>
      <c r="RFG12076" s="18" t="s">
        <v>648</v>
      </c>
      <c r="RFH12076" s="18" t="s">
        <v>648</v>
      </c>
      <c r="RFI12076" s="18" t="s">
        <v>648</v>
      </c>
      <c r="RFJ12076" s="18" t="s">
        <v>648</v>
      </c>
      <c r="RFK12076" s="18" t="s">
        <v>648</v>
      </c>
      <c r="RFL12076" s="18" t="s">
        <v>648</v>
      </c>
      <c r="RFM12076" s="18" t="s">
        <v>648</v>
      </c>
      <c r="RFN12076" s="18" t="s">
        <v>648</v>
      </c>
      <c r="RFO12076" s="18" t="s">
        <v>648</v>
      </c>
      <c r="RFP12076" s="18" t="s">
        <v>648</v>
      </c>
      <c r="RFQ12076" s="18" t="s">
        <v>648</v>
      </c>
      <c r="RFR12076" s="18" t="s">
        <v>648</v>
      </c>
      <c r="RFS12076" s="18" t="s">
        <v>648</v>
      </c>
      <c r="RFT12076" s="18" t="s">
        <v>648</v>
      </c>
      <c r="RFU12076" s="18" t="s">
        <v>648</v>
      </c>
      <c r="RFV12076" s="18" t="s">
        <v>648</v>
      </c>
      <c r="RFW12076" s="18" t="s">
        <v>648</v>
      </c>
      <c r="RFX12076" s="18" t="s">
        <v>648</v>
      </c>
      <c r="RFY12076" s="18" t="s">
        <v>648</v>
      </c>
      <c r="RFZ12076" s="18" t="s">
        <v>648</v>
      </c>
      <c r="RGA12076" s="18" t="s">
        <v>648</v>
      </c>
      <c r="RGB12076" s="18" t="s">
        <v>648</v>
      </c>
      <c r="RGC12076" s="18" t="s">
        <v>648</v>
      </c>
      <c r="RGD12076" s="18" t="s">
        <v>648</v>
      </c>
      <c r="RGE12076" s="18" t="s">
        <v>648</v>
      </c>
      <c r="RGF12076" s="18" t="s">
        <v>648</v>
      </c>
      <c r="RGG12076" s="18" t="s">
        <v>648</v>
      </c>
      <c r="RGH12076" s="18" t="s">
        <v>648</v>
      </c>
      <c r="RGI12076" s="18" t="s">
        <v>648</v>
      </c>
      <c r="RGJ12076" s="18" t="s">
        <v>648</v>
      </c>
      <c r="RGK12076" s="18" t="s">
        <v>648</v>
      </c>
      <c r="RGL12076" s="18" t="s">
        <v>648</v>
      </c>
      <c r="RGM12076" s="18" t="s">
        <v>648</v>
      </c>
      <c r="RGN12076" s="18" t="s">
        <v>648</v>
      </c>
      <c r="RGO12076" s="18" t="s">
        <v>648</v>
      </c>
      <c r="RGP12076" s="18" t="s">
        <v>648</v>
      </c>
      <c r="RGQ12076" s="18" t="s">
        <v>648</v>
      </c>
      <c r="RGR12076" s="18" t="s">
        <v>648</v>
      </c>
      <c r="RGS12076" s="18" t="s">
        <v>648</v>
      </c>
      <c r="RGT12076" s="18" t="s">
        <v>648</v>
      </c>
      <c r="RGU12076" s="18" t="s">
        <v>648</v>
      </c>
      <c r="RGV12076" s="18" t="s">
        <v>648</v>
      </c>
      <c r="RGW12076" s="18" t="s">
        <v>648</v>
      </c>
      <c r="RGX12076" s="18" t="s">
        <v>648</v>
      </c>
      <c r="RGY12076" s="18" t="s">
        <v>648</v>
      </c>
      <c r="RGZ12076" s="18" t="s">
        <v>648</v>
      </c>
      <c r="RHA12076" s="18" t="s">
        <v>648</v>
      </c>
      <c r="RHB12076" s="18" t="s">
        <v>648</v>
      </c>
      <c r="RHC12076" s="18" t="s">
        <v>648</v>
      </c>
      <c r="RHD12076" s="18" t="s">
        <v>648</v>
      </c>
      <c r="RHE12076" s="18" t="s">
        <v>648</v>
      </c>
      <c r="RHF12076" s="18" t="s">
        <v>648</v>
      </c>
      <c r="RHG12076" s="18" t="s">
        <v>648</v>
      </c>
      <c r="RHH12076" s="18" t="s">
        <v>648</v>
      </c>
      <c r="RHI12076" s="18" t="s">
        <v>648</v>
      </c>
      <c r="RHJ12076" s="18" t="s">
        <v>648</v>
      </c>
      <c r="RHK12076" s="18" t="s">
        <v>648</v>
      </c>
      <c r="RHL12076" s="18" t="s">
        <v>648</v>
      </c>
      <c r="RHM12076" s="18" t="s">
        <v>648</v>
      </c>
      <c r="RHN12076" s="18" t="s">
        <v>648</v>
      </c>
      <c r="RHO12076" s="18" t="s">
        <v>648</v>
      </c>
      <c r="RHP12076" s="18" t="s">
        <v>648</v>
      </c>
      <c r="RHQ12076" s="18" t="s">
        <v>648</v>
      </c>
      <c r="RHR12076" s="18" t="s">
        <v>648</v>
      </c>
      <c r="RHS12076" s="18" t="s">
        <v>648</v>
      </c>
      <c r="RHT12076" s="18" t="s">
        <v>648</v>
      </c>
      <c r="RHU12076" s="18" t="s">
        <v>648</v>
      </c>
      <c r="RHV12076" s="18" t="s">
        <v>648</v>
      </c>
      <c r="RHW12076" s="18" t="s">
        <v>648</v>
      </c>
      <c r="RHX12076" s="18" t="s">
        <v>648</v>
      </c>
      <c r="RHY12076" s="18" t="s">
        <v>648</v>
      </c>
      <c r="RHZ12076" s="18" t="s">
        <v>648</v>
      </c>
      <c r="RIA12076" s="18" t="s">
        <v>648</v>
      </c>
      <c r="RIB12076" s="18" t="s">
        <v>648</v>
      </c>
      <c r="RIC12076" s="18" t="s">
        <v>648</v>
      </c>
      <c r="RID12076" s="18" t="s">
        <v>648</v>
      </c>
      <c r="RIE12076" s="18" t="s">
        <v>648</v>
      </c>
      <c r="RIF12076" s="18" t="s">
        <v>648</v>
      </c>
      <c r="RIG12076" s="18" t="s">
        <v>648</v>
      </c>
      <c r="RIH12076" s="18" t="s">
        <v>648</v>
      </c>
      <c r="RII12076" s="18" t="s">
        <v>648</v>
      </c>
      <c r="RIJ12076" s="18" t="s">
        <v>648</v>
      </c>
      <c r="RIK12076" s="18" t="s">
        <v>648</v>
      </c>
      <c r="RIL12076" s="18" t="s">
        <v>648</v>
      </c>
      <c r="RIM12076" s="18" t="s">
        <v>648</v>
      </c>
      <c r="RIN12076" s="18" t="s">
        <v>648</v>
      </c>
      <c r="RIO12076" s="18" t="s">
        <v>648</v>
      </c>
      <c r="RIP12076" s="18" t="s">
        <v>648</v>
      </c>
      <c r="RIQ12076" s="18" t="s">
        <v>648</v>
      </c>
      <c r="RIR12076" s="18" t="s">
        <v>648</v>
      </c>
      <c r="RIS12076" s="18" t="s">
        <v>648</v>
      </c>
      <c r="RIT12076" s="18" t="s">
        <v>648</v>
      </c>
      <c r="RIU12076" s="18" t="s">
        <v>648</v>
      </c>
      <c r="RIV12076" s="18" t="s">
        <v>648</v>
      </c>
      <c r="RIW12076" s="18" t="s">
        <v>648</v>
      </c>
      <c r="RIX12076" s="18" t="s">
        <v>648</v>
      </c>
      <c r="RIY12076" s="18" t="s">
        <v>648</v>
      </c>
      <c r="RIZ12076" s="18" t="s">
        <v>648</v>
      </c>
      <c r="RJA12076" s="18" t="s">
        <v>648</v>
      </c>
      <c r="RJB12076" s="18" t="s">
        <v>648</v>
      </c>
      <c r="RJC12076" s="18" t="s">
        <v>648</v>
      </c>
      <c r="RJD12076" s="18" t="s">
        <v>648</v>
      </c>
      <c r="RJE12076" s="18" t="s">
        <v>648</v>
      </c>
      <c r="RJF12076" s="18" t="s">
        <v>648</v>
      </c>
      <c r="RJG12076" s="18" t="s">
        <v>648</v>
      </c>
      <c r="RJH12076" s="18" t="s">
        <v>648</v>
      </c>
      <c r="RJI12076" s="18" t="s">
        <v>648</v>
      </c>
      <c r="RJJ12076" s="18" t="s">
        <v>648</v>
      </c>
      <c r="RJK12076" s="18" t="s">
        <v>648</v>
      </c>
      <c r="RJL12076" s="18" t="s">
        <v>648</v>
      </c>
      <c r="RJM12076" s="18" t="s">
        <v>648</v>
      </c>
      <c r="RJN12076" s="18" t="s">
        <v>648</v>
      </c>
      <c r="RJO12076" s="18" t="s">
        <v>648</v>
      </c>
      <c r="RJP12076" s="18" t="s">
        <v>648</v>
      </c>
      <c r="RJQ12076" s="18" t="s">
        <v>648</v>
      </c>
      <c r="RJR12076" s="18" t="s">
        <v>648</v>
      </c>
      <c r="RJS12076" s="18" t="s">
        <v>648</v>
      </c>
      <c r="RJT12076" s="18" t="s">
        <v>648</v>
      </c>
      <c r="RJU12076" s="18" t="s">
        <v>648</v>
      </c>
      <c r="RJV12076" s="18" t="s">
        <v>648</v>
      </c>
      <c r="RJW12076" s="18" t="s">
        <v>648</v>
      </c>
      <c r="RJX12076" s="18" t="s">
        <v>648</v>
      </c>
      <c r="RJY12076" s="18" t="s">
        <v>648</v>
      </c>
      <c r="RJZ12076" s="18" t="s">
        <v>648</v>
      </c>
      <c r="RKA12076" s="18" t="s">
        <v>648</v>
      </c>
      <c r="RKB12076" s="18" t="s">
        <v>648</v>
      </c>
      <c r="RKC12076" s="18" t="s">
        <v>648</v>
      </c>
      <c r="RKD12076" s="18" t="s">
        <v>648</v>
      </c>
      <c r="RKE12076" s="18" t="s">
        <v>648</v>
      </c>
      <c r="RKF12076" s="18" t="s">
        <v>648</v>
      </c>
      <c r="RKG12076" s="18" t="s">
        <v>648</v>
      </c>
      <c r="RKH12076" s="18" t="s">
        <v>648</v>
      </c>
      <c r="RKI12076" s="18" t="s">
        <v>648</v>
      </c>
      <c r="RKJ12076" s="18" t="s">
        <v>648</v>
      </c>
      <c r="RKK12076" s="18" t="s">
        <v>648</v>
      </c>
      <c r="RKL12076" s="18" t="s">
        <v>648</v>
      </c>
      <c r="RKM12076" s="18" t="s">
        <v>648</v>
      </c>
      <c r="RKN12076" s="18" t="s">
        <v>648</v>
      </c>
      <c r="RKO12076" s="18" t="s">
        <v>648</v>
      </c>
      <c r="RKP12076" s="18" t="s">
        <v>648</v>
      </c>
      <c r="RKQ12076" s="18" t="s">
        <v>648</v>
      </c>
      <c r="RKR12076" s="18" t="s">
        <v>648</v>
      </c>
      <c r="RKS12076" s="18" t="s">
        <v>648</v>
      </c>
      <c r="RKT12076" s="18" t="s">
        <v>648</v>
      </c>
      <c r="RKU12076" s="18" t="s">
        <v>648</v>
      </c>
      <c r="RKV12076" s="18" t="s">
        <v>648</v>
      </c>
      <c r="RKW12076" s="18" t="s">
        <v>648</v>
      </c>
      <c r="RKX12076" s="18" t="s">
        <v>648</v>
      </c>
      <c r="RKY12076" s="18" t="s">
        <v>648</v>
      </c>
      <c r="RKZ12076" s="18" t="s">
        <v>648</v>
      </c>
      <c r="RLA12076" s="18" t="s">
        <v>648</v>
      </c>
      <c r="RLB12076" s="18" t="s">
        <v>648</v>
      </c>
      <c r="RLC12076" s="18" t="s">
        <v>648</v>
      </c>
      <c r="RLD12076" s="18" t="s">
        <v>648</v>
      </c>
      <c r="RLE12076" s="18" t="s">
        <v>648</v>
      </c>
      <c r="RLF12076" s="18" t="s">
        <v>648</v>
      </c>
      <c r="RLG12076" s="18" t="s">
        <v>648</v>
      </c>
      <c r="RLH12076" s="18" t="s">
        <v>648</v>
      </c>
      <c r="RLI12076" s="18" t="s">
        <v>648</v>
      </c>
      <c r="RLJ12076" s="18" t="s">
        <v>648</v>
      </c>
      <c r="RLK12076" s="18" t="s">
        <v>648</v>
      </c>
      <c r="RLL12076" s="18" t="s">
        <v>648</v>
      </c>
      <c r="RLM12076" s="18" t="s">
        <v>648</v>
      </c>
      <c r="RLN12076" s="18" t="s">
        <v>648</v>
      </c>
      <c r="RLO12076" s="18" t="s">
        <v>648</v>
      </c>
      <c r="RLP12076" s="18" t="s">
        <v>648</v>
      </c>
      <c r="RLQ12076" s="18" t="s">
        <v>648</v>
      </c>
      <c r="RLR12076" s="18" t="s">
        <v>648</v>
      </c>
      <c r="RLS12076" s="18" t="s">
        <v>648</v>
      </c>
      <c r="RLT12076" s="18" t="s">
        <v>648</v>
      </c>
      <c r="RLU12076" s="18" t="s">
        <v>648</v>
      </c>
      <c r="RLV12076" s="18" t="s">
        <v>648</v>
      </c>
      <c r="RLW12076" s="18" t="s">
        <v>648</v>
      </c>
      <c r="RLX12076" s="18" t="s">
        <v>648</v>
      </c>
      <c r="RLY12076" s="18" t="s">
        <v>648</v>
      </c>
      <c r="RLZ12076" s="18" t="s">
        <v>648</v>
      </c>
      <c r="RMA12076" s="18" t="s">
        <v>648</v>
      </c>
      <c r="RMB12076" s="18" t="s">
        <v>648</v>
      </c>
      <c r="RMC12076" s="18" t="s">
        <v>648</v>
      </c>
      <c r="RMD12076" s="18" t="s">
        <v>648</v>
      </c>
      <c r="RME12076" s="18" t="s">
        <v>648</v>
      </c>
      <c r="RMF12076" s="18" t="s">
        <v>648</v>
      </c>
      <c r="RMG12076" s="18" t="s">
        <v>648</v>
      </c>
      <c r="RMH12076" s="18" t="s">
        <v>648</v>
      </c>
      <c r="RMI12076" s="18" t="s">
        <v>648</v>
      </c>
      <c r="RMJ12076" s="18" t="s">
        <v>648</v>
      </c>
      <c r="RMK12076" s="18" t="s">
        <v>648</v>
      </c>
      <c r="RML12076" s="18" t="s">
        <v>648</v>
      </c>
      <c r="RMM12076" s="18" t="s">
        <v>648</v>
      </c>
      <c r="RMN12076" s="18" t="s">
        <v>648</v>
      </c>
      <c r="RMO12076" s="18" t="s">
        <v>648</v>
      </c>
      <c r="RMP12076" s="18" t="s">
        <v>648</v>
      </c>
      <c r="RMQ12076" s="18" t="s">
        <v>648</v>
      </c>
      <c r="RMR12076" s="18" t="s">
        <v>648</v>
      </c>
      <c r="RMS12076" s="18" t="s">
        <v>648</v>
      </c>
      <c r="RMT12076" s="18" t="s">
        <v>648</v>
      </c>
      <c r="RMU12076" s="18" t="s">
        <v>648</v>
      </c>
      <c r="RMV12076" s="18" t="s">
        <v>648</v>
      </c>
      <c r="RMW12076" s="18" t="s">
        <v>648</v>
      </c>
      <c r="RMX12076" s="18" t="s">
        <v>648</v>
      </c>
      <c r="RMY12076" s="18" t="s">
        <v>648</v>
      </c>
      <c r="RMZ12076" s="18" t="s">
        <v>648</v>
      </c>
      <c r="RNA12076" s="18" t="s">
        <v>648</v>
      </c>
      <c r="RNB12076" s="18" t="s">
        <v>648</v>
      </c>
      <c r="RNC12076" s="18" t="s">
        <v>648</v>
      </c>
      <c r="RND12076" s="18" t="s">
        <v>648</v>
      </c>
      <c r="RNE12076" s="18" t="s">
        <v>648</v>
      </c>
      <c r="RNF12076" s="18" t="s">
        <v>648</v>
      </c>
      <c r="RNG12076" s="18" t="s">
        <v>648</v>
      </c>
      <c r="RNH12076" s="18" t="s">
        <v>648</v>
      </c>
      <c r="RNI12076" s="18" t="s">
        <v>648</v>
      </c>
      <c r="RNJ12076" s="18" t="s">
        <v>648</v>
      </c>
      <c r="RNK12076" s="18" t="s">
        <v>648</v>
      </c>
      <c r="RNL12076" s="18" t="s">
        <v>648</v>
      </c>
      <c r="RNM12076" s="18" t="s">
        <v>648</v>
      </c>
      <c r="RNN12076" s="18" t="s">
        <v>648</v>
      </c>
      <c r="RNO12076" s="18" t="s">
        <v>648</v>
      </c>
      <c r="RNP12076" s="18" t="s">
        <v>648</v>
      </c>
      <c r="RNQ12076" s="18" t="s">
        <v>648</v>
      </c>
      <c r="RNR12076" s="18" t="s">
        <v>648</v>
      </c>
      <c r="RNS12076" s="18" t="s">
        <v>648</v>
      </c>
      <c r="RNT12076" s="18" t="s">
        <v>648</v>
      </c>
      <c r="RNU12076" s="18" t="s">
        <v>648</v>
      </c>
      <c r="RNV12076" s="18" t="s">
        <v>648</v>
      </c>
      <c r="RNW12076" s="18" t="s">
        <v>648</v>
      </c>
      <c r="RNX12076" s="18" t="s">
        <v>648</v>
      </c>
      <c r="RNY12076" s="18" t="s">
        <v>648</v>
      </c>
      <c r="RNZ12076" s="18" t="s">
        <v>648</v>
      </c>
      <c r="ROA12076" s="18" t="s">
        <v>648</v>
      </c>
      <c r="ROB12076" s="18" t="s">
        <v>648</v>
      </c>
      <c r="ROC12076" s="18" t="s">
        <v>648</v>
      </c>
      <c r="ROD12076" s="18" t="s">
        <v>648</v>
      </c>
      <c r="ROE12076" s="18" t="s">
        <v>648</v>
      </c>
      <c r="ROF12076" s="18" t="s">
        <v>648</v>
      </c>
      <c r="ROG12076" s="18" t="s">
        <v>648</v>
      </c>
      <c r="ROH12076" s="18" t="s">
        <v>648</v>
      </c>
      <c r="ROI12076" s="18" t="s">
        <v>648</v>
      </c>
      <c r="ROJ12076" s="18" t="s">
        <v>648</v>
      </c>
      <c r="ROK12076" s="18" t="s">
        <v>648</v>
      </c>
      <c r="ROL12076" s="18" t="s">
        <v>648</v>
      </c>
      <c r="ROM12076" s="18" t="s">
        <v>648</v>
      </c>
      <c r="RON12076" s="18" t="s">
        <v>648</v>
      </c>
      <c r="ROO12076" s="18" t="s">
        <v>648</v>
      </c>
      <c r="ROP12076" s="18" t="s">
        <v>648</v>
      </c>
      <c r="ROQ12076" s="18" t="s">
        <v>648</v>
      </c>
      <c r="ROR12076" s="18" t="s">
        <v>648</v>
      </c>
      <c r="ROS12076" s="18" t="s">
        <v>648</v>
      </c>
      <c r="ROT12076" s="18" t="s">
        <v>648</v>
      </c>
      <c r="ROU12076" s="18" t="s">
        <v>648</v>
      </c>
      <c r="ROV12076" s="18" t="s">
        <v>648</v>
      </c>
      <c r="ROW12076" s="18" t="s">
        <v>648</v>
      </c>
      <c r="ROX12076" s="18" t="s">
        <v>648</v>
      </c>
      <c r="ROY12076" s="18" t="s">
        <v>648</v>
      </c>
      <c r="ROZ12076" s="18" t="s">
        <v>648</v>
      </c>
      <c r="RPA12076" s="18" t="s">
        <v>648</v>
      </c>
      <c r="RPB12076" s="18" t="s">
        <v>648</v>
      </c>
      <c r="RPC12076" s="18" t="s">
        <v>648</v>
      </c>
      <c r="RPD12076" s="18" t="s">
        <v>648</v>
      </c>
      <c r="RPE12076" s="18" t="s">
        <v>648</v>
      </c>
      <c r="RPF12076" s="18" t="s">
        <v>648</v>
      </c>
      <c r="RPG12076" s="18" t="s">
        <v>648</v>
      </c>
      <c r="RPH12076" s="18" t="s">
        <v>648</v>
      </c>
      <c r="RPI12076" s="18" t="s">
        <v>648</v>
      </c>
      <c r="RPJ12076" s="18" t="s">
        <v>648</v>
      </c>
      <c r="RPK12076" s="18" t="s">
        <v>648</v>
      </c>
      <c r="RPL12076" s="18" t="s">
        <v>648</v>
      </c>
      <c r="RPM12076" s="18" t="s">
        <v>648</v>
      </c>
      <c r="RPN12076" s="18" t="s">
        <v>648</v>
      </c>
      <c r="RPO12076" s="18" t="s">
        <v>648</v>
      </c>
      <c r="RPP12076" s="18" t="s">
        <v>648</v>
      </c>
      <c r="RPQ12076" s="18" t="s">
        <v>648</v>
      </c>
      <c r="RPR12076" s="18" t="s">
        <v>648</v>
      </c>
      <c r="RPS12076" s="18" t="s">
        <v>648</v>
      </c>
      <c r="RPT12076" s="18" t="s">
        <v>648</v>
      </c>
      <c r="RPU12076" s="18" t="s">
        <v>648</v>
      </c>
      <c r="RPV12076" s="18" t="s">
        <v>648</v>
      </c>
      <c r="RPW12076" s="18" t="s">
        <v>648</v>
      </c>
      <c r="RPX12076" s="18" t="s">
        <v>648</v>
      </c>
      <c r="RPY12076" s="18" t="s">
        <v>648</v>
      </c>
      <c r="RPZ12076" s="18" t="s">
        <v>648</v>
      </c>
      <c r="RQA12076" s="18" t="s">
        <v>648</v>
      </c>
      <c r="RQB12076" s="18" t="s">
        <v>648</v>
      </c>
      <c r="RQC12076" s="18" t="s">
        <v>648</v>
      </c>
      <c r="RQD12076" s="18" t="s">
        <v>648</v>
      </c>
      <c r="RQE12076" s="18" t="s">
        <v>648</v>
      </c>
      <c r="RQF12076" s="18" t="s">
        <v>648</v>
      </c>
      <c r="RQG12076" s="18" t="s">
        <v>648</v>
      </c>
      <c r="RQH12076" s="18" t="s">
        <v>648</v>
      </c>
      <c r="RQI12076" s="18" t="s">
        <v>648</v>
      </c>
      <c r="RQJ12076" s="18" t="s">
        <v>648</v>
      </c>
      <c r="RQK12076" s="18" t="s">
        <v>648</v>
      </c>
      <c r="RQL12076" s="18" t="s">
        <v>648</v>
      </c>
      <c r="RQM12076" s="18" t="s">
        <v>648</v>
      </c>
      <c r="RQN12076" s="18" t="s">
        <v>648</v>
      </c>
      <c r="RQO12076" s="18" t="s">
        <v>648</v>
      </c>
      <c r="RQP12076" s="18" t="s">
        <v>648</v>
      </c>
      <c r="RQQ12076" s="18" t="s">
        <v>648</v>
      </c>
      <c r="RQR12076" s="18" t="s">
        <v>648</v>
      </c>
      <c r="RQS12076" s="18" t="s">
        <v>648</v>
      </c>
      <c r="RQT12076" s="18" t="s">
        <v>648</v>
      </c>
      <c r="RQU12076" s="18" t="s">
        <v>648</v>
      </c>
      <c r="RQV12076" s="18" t="s">
        <v>648</v>
      </c>
      <c r="RQW12076" s="18" t="s">
        <v>648</v>
      </c>
      <c r="RQX12076" s="18" t="s">
        <v>648</v>
      </c>
      <c r="RQY12076" s="18" t="s">
        <v>648</v>
      </c>
      <c r="RQZ12076" s="18" t="s">
        <v>648</v>
      </c>
      <c r="RRA12076" s="18" t="s">
        <v>648</v>
      </c>
      <c r="RRB12076" s="18" t="s">
        <v>648</v>
      </c>
      <c r="RRC12076" s="18" t="s">
        <v>648</v>
      </c>
      <c r="RRD12076" s="18" t="s">
        <v>648</v>
      </c>
      <c r="RRE12076" s="18" t="s">
        <v>648</v>
      </c>
      <c r="RRF12076" s="18" t="s">
        <v>648</v>
      </c>
      <c r="RRG12076" s="18" t="s">
        <v>648</v>
      </c>
      <c r="RRH12076" s="18" t="s">
        <v>648</v>
      </c>
      <c r="RRI12076" s="18" t="s">
        <v>648</v>
      </c>
      <c r="RRJ12076" s="18" t="s">
        <v>648</v>
      </c>
      <c r="RRK12076" s="18" t="s">
        <v>648</v>
      </c>
      <c r="RRL12076" s="18" t="s">
        <v>648</v>
      </c>
      <c r="RRM12076" s="18" t="s">
        <v>648</v>
      </c>
      <c r="RRN12076" s="18" t="s">
        <v>648</v>
      </c>
      <c r="RRO12076" s="18" t="s">
        <v>648</v>
      </c>
      <c r="RRP12076" s="18" t="s">
        <v>648</v>
      </c>
      <c r="RRQ12076" s="18" t="s">
        <v>648</v>
      </c>
      <c r="RRR12076" s="18" t="s">
        <v>648</v>
      </c>
      <c r="RRS12076" s="18" t="s">
        <v>648</v>
      </c>
      <c r="RRT12076" s="18" t="s">
        <v>648</v>
      </c>
      <c r="RRU12076" s="18" t="s">
        <v>648</v>
      </c>
      <c r="RRV12076" s="18" t="s">
        <v>648</v>
      </c>
      <c r="RRW12076" s="18" t="s">
        <v>648</v>
      </c>
      <c r="RRX12076" s="18" t="s">
        <v>648</v>
      </c>
      <c r="RRY12076" s="18" t="s">
        <v>648</v>
      </c>
      <c r="RRZ12076" s="18" t="s">
        <v>648</v>
      </c>
      <c r="RSA12076" s="18" t="s">
        <v>648</v>
      </c>
      <c r="RSB12076" s="18" t="s">
        <v>648</v>
      </c>
      <c r="RSC12076" s="18" t="s">
        <v>648</v>
      </c>
      <c r="RSD12076" s="18" t="s">
        <v>648</v>
      </c>
      <c r="RSE12076" s="18" t="s">
        <v>648</v>
      </c>
      <c r="RSF12076" s="18" t="s">
        <v>648</v>
      </c>
      <c r="RSG12076" s="18" t="s">
        <v>648</v>
      </c>
      <c r="RSH12076" s="18" t="s">
        <v>648</v>
      </c>
      <c r="RSI12076" s="18" t="s">
        <v>648</v>
      </c>
      <c r="RSJ12076" s="18" t="s">
        <v>648</v>
      </c>
      <c r="RSK12076" s="18" t="s">
        <v>648</v>
      </c>
      <c r="RSL12076" s="18" t="s">
        <v>648</v>
      </c>
      <c r="RSM12076" s="18" t="s">
        <v>648</v>
      </c>
      <c r="RSN12076" s="18" t="s">
        <v>648</v>
      </c>
      <c r="RSO12076" s="18" t="s">
        <v>648</v>
      </c>
      <c r="RSP12076" s="18" t="s">
        <v>648</v>
      </c>
      <c r="RSQ12076" s="18" t="s">
        <v>648</v>
      </c>
      <c r="RSR12076" s="18" t="s">
        <v>648</v>
      </c>
      <c r="RSS12076" s="18" t="s">
        <v>648</v>
      </c>
      <c r="RST12076" s="18" t="s">
        <v>648</v>
      </c>
      <c r="RSU12076" s="18" t="s">
        <v>648</v>
      </c>
      <c r="RSV12076" s="18" t="s">
        <v>648</v>
      </c>
      <c r="RSW12076" s="18" t="s">
        <v>648</v>
      </c>
      <c r="RSX12076" s="18" t="s">
        <v>648</v>
      </c>
      <c r="RSY12076" s="18" t="s">
        <v>648</v>
      </c>
      <c r="RSZ12076" s="18" t="s">
        <v>648</v>
      </c>
      <c r="RTA12076" s="18" t="s">
        <v>648</v>
      </c>
      <c r="RTB12076" s="18" t="s">
        <v>648</v>
      </c>
      <c r="RTC12076" s="18" t="s">
        <v>648</v>
      </c>
      <c r="RTD12076" s="18" t="s">
        <v>648</v>
      </c>
      <c r="RTE12076" s="18" t="s">
        <v>648</v>
      </c>
      <c r="RTF12076" s="18" t="s">
        <v>648</v>
      </c>
      <c r="RTG12076" s="18" t="s">
        <v>648</v>
      </c>
      <c r="RTH12076" s="18" t="s">
        <v>648</v>
      </c>
      <c r="RTI12076" s="18" t="s">
        <v>648</v>
      </c>
      <c r="RTJ12076" s="18" t="s">
        <v>648</v>
      </c>
      <c r="RTK12076" s="18" t="s">
        <v>648</v>
      </c>
      <c r="RTL12076" s="18" t="s">
        <v>648</v>
      </c>
      <c r="RTM12076" s="18" t="s">
        <v>648</v>
      </c>
      <c r="RTN12076" s="18" t="s">
        <v>648</v>
      </c>
      <c r="RTO12076" s="18" t="s">
        <v>648</v>
      </c>
      <c r="RTP12076" s="18" t="s">
        <v>648</v>
      </c>
      <c r="RTQ12076" s="18" t="s">
        <v>648</v>
      </c>
      <c r="RTR12076" s="18" t="s">
        <v>648</v>
      </c>
      <c r="RTS12076" s="18" t="s">
        <v>648</v>
      </c>
      <c r="RTT12076" s="18" t="s">
        <v>648</v>
      </c>
      <c r="RTU12076" s="18" t="s">
        <v>648</v>
      </c>
      <c r="RTV12076" s="18" t="s">
        <v>648</v>
      </c>
      <c r="RTW12076" s="18" t="s">
        <v>648</v>
      </c>
      <c r="RTX12076" s="18" t="s">
        <v>648</v>
      </c>
      <c r="RTY12076" s="18" t="s">
        <v>648</v>
      </c>
      <c r="RTZ12076" s="18" t="s">
        <v>648</v>
      </c>
      <c r="RUA12076" s="18" t="s">
        <v>648</v>
      </c>
      <c r="RUB12076" s="18" t="s">
        <v>648</v>
      </c>
      <c r="RUC12076" s="18" t="s">
        <v>648</v>
      </c>
      <c r="RUD12076" s="18" t="s">
        <v>648</v>
      </c>
      <c r="RUE12076" s="18" t="s">
        <v>648</v>
      </c>
      <c r="RUF12076" s="18" t="s">
        <v>648</v>
      </c>
      <c r="RUG12076" s="18" t="s">
        <v>648</v>
      </c>
      <c r="RUH12076" s="18" t="s">
        <v>648</v>
      </c>
      <c r="RUI12076" s="18" t="s">
        <v>648</v>
      </c>
      <c r="RUJ12076" s="18" t="s">
        <v>648</v>
      </c>
      <c r="RUK12076" s="18" t="s">
        <v>648</v>
      </c>
      <c r="RUL12076" s="18" t="s">
        <v>648</v>
      </c>
      <c r="RUM12076" s="18" t="s">
        <v>648</v>
      </c>
      <c r="RUN12076" s="18" t="s">
        <v>648</v>
      </c>
      <c r="RUO12076" s="18" t="s">
        <v>648</v>
      </c>
      <c r="RUP12076" s="18" t="s">
        <v>648</v>
      </c>
      <c r="RUQ12076" s="18" t="s">
        <v>648</v>
      </c>
      <c r="RUR12076" s="18" t="s">
        <v>648</v>
      </c>
      <c r="RUS12076" s="18" t="s">
        <v>648</v>
      </c>
      <c r="RUT12076" s="18" t="s">
        <v>648</v>
      </c>
      <c r="RUU12076" s="18" t="s">
        <v>648</v>
      </c>
      <c r="RUV12076" s="18" t="s">
        <v>648</v>
      </c>
      <c r="RUW12076" s="18" t="s">
        <v>648</v>
      </c>
      <c r="RUX12076" s="18" t="s">
        <v>648</v>
      </c>
      <c r="RUY12076" s="18" t="s">
        <v>648</v>
      </c>
      <c r="RUZ12076" s="18" t="s">
        <v>648</v>
      </c>
      <c r="RVA12076" s="18" t="s">
        <v>648</v>
      </c>
      <c r="RVB12076" s="18" t="s">
        <v>648</v>
      </c>
      <c r="RVC12076" s="18" t="s">
        <v>648</v>
      </c>
      <c r="RVD12076" s="18" t="s">
        <v>648</v>
      </c>
      <c r="RVE12076" s="18" t="s">
        <v>648</v>
      </c>
      <c r="RVF12076" s="18" t="s">
        <v>648</v>
      </c>
      <c r="RVG12076" s="18" t="s">
        <v>648</v>
      </c>
      <c r="RVH12076" s="18" t="s">
        <v>648</v>
      </c>
      <c r="RVI12076" s="18" t="s">
        <v>648</v>
      </c>
      <c r="RVJ12076" s="18" t="s">
        <v>648</v>
      </c>
      <c r="RVK12076" s="18" t="s">
        <v>648</v>
      </c>
      <c r="RVL12076" s="18" t="s">
        <v>648</v>
      </c>
      <c r="RVM12076" s="18" t="s">
        <v>648</v>
      </c>
      <c r="RVN12076" s="18" t="s">
        <v>648</v>
      </c>
      <c r="RVO12076" s="18" t="s">
        <v>648</v>
      </c>
      <c r="RVP12076" s="18" t="s">
        <v>648</v>
      </c>
      <c r="RVQ12076" s="18" t="s">
        <v>648</v>
      </c>
      <c r="RVR12076" s="18" t="s">
        <v>648</v>
      </c>
      <c r="RVS12076" s="18" t="s">
        <v>648</v>
      </c>
      <c r="RVT12076" s="18" t="s">
        <v>648</v>
      </c>
      <c r="RVU12076" s="18" t="s">
        <v>648</v>
      </c>
      <c r="RVV12076" s="18" t="s">
        <v>648</v>
      </c>
      <c r="RVW12076" s="18" t="s">
        <v>648</v>
      </c>
      <c r="RVX12076" s="18" t="s">
        <v>648</v>
      </c>
      <c r="RVY12076" s="18" t="s">
        <v>648</v>
      </c>
      <c r="RVZ12076" s="18" t="s">
        <v>648</v>
      </c>
      <c r="RWA12076" s="18" t="s">
        <v>648</v>
      </c>
      <c r="RWB12076" s="18" t="s">
        <v>648</v>
      </c>
      <c r="RWC12076" s="18" t="s">
        <v>648</v>
      </c>
      <c r="RWD12076" s="18" t="s">
        <v>648</v>
      </c>
      <c r="RWE12076" s="18" t="s">
        <v>648</v>
      </c>
      <c r="RWF12076" s="18" t="s">
        <v>648</v>
      </c>
      <c r="RWG12076" s="18" t="s">
        <v>648</v>
      </c>
      <c r="RWH12076" s="18" t="s">
        <v>648</v>
      </c>
      <c r="RWI12076" s="18" t="s">
        <v>648</v>
      </c>
      <c r="RWJ12076" s="18" t="s">
        <v>648</v>
      </c>
      <c r="RWK12076" s="18" t="s">
        <v>648</v>
      </c>
      <c r="RWL12076" s="18" t="s">
        <v>648</v>
      </c>
      <c r="RWM12076" s="18" t="s">
        <v>648</v>
      </c>
      <c r="RWN12076" s="18" t="s">
        <v>648</v>
      </c>
      <c r="RWO12076" s="18" t="s">
        <v>648</v>
      </c>
      <c r="RWP12076" s="18" t="s">
        <v>648</v>
      </c>
      <c r="RWQ12076" s="18" t="s">
        <v>648</v>
      </c>
      <c r="RWR12076" s="18" t="s">
        <v>648</v>
      </c>
      <c r="RWS12076" s="18" t="s">
        <v>648</v>
      </c>
      <c r="RWT12076" s="18" t="s">
        <v>648</v>
      </c>
      <c r="RWU12076" s="18" t="s">
        <v>648</v>
      </c>
      <c r="RWV12076" s="18" t="s">
        <v>648</v>
      </c>
      <c r="RWW12076" s="18" t="s">
        <v>648</v>
      </c>
      <c r="RWX12076" s="18" t="s">
        <v>648</v>
      </c>
      <c r="RWY12076" s="18" t="s">
        <v>648</v>
      </c>
      <c r="RWZ12076" s="18" t="s">
        <v>648</v>
      </c>
      <c r="RXA12076" s="18" t="s">
        <v>648</v>
      </c>
      <c r="RXB12076" s="18" t="s">
        <v>648</v>
      </c>
      <c r="RXC12076" s="18" t="s">
        <v>648</v>
      </c>
      <c r="RXD12076" s="18" t="s">
        <v>648</v>
      </c>
      <c r="RXE12076" s="18" t="s">
        <v>648</v>
      </c>
      <c r="RXF12076" s="18" t="s">
        <v>648</v>
      </c>
      <c r="RXG12076" s="18" t="s">
        <v>648</v>
      </c>
      <c r="RXH12076" s="18" t="s">
        <v>648</v>
      </c>
      <c r="RXI12076" s="18" t="s">
        <v>648</v>
      </c>
      <c r="RXJ12076" s="18" t="s">
        <v>648</v>
      </c>
      <c r="RXK12076" s="18" t="s">
        <v>648</v>
      </c>
      <c r="RXL12076" s="18" t="s">
        <v>648</v>
      </c>
      <c r="RXM12076" s="18" t="s">
        <v>648</v>
      </c>
      <c r="RXN12076" s="18" t="s">
        <v>648</v>
      </c>
      <c r="RXO12076" s="18" t="s">
        <v>648</v>
      </c>
      <c r="RXP12076" s="18" t="s">
        <v>648</v>
      </c>
      <c r="RXQ12076" s="18" t="s">
        <v>648</v>
      </c>
      <c r="RXR12076" s="18" t="s">
        <v>648</v>
      </c>
      <c r="RXS12076" s="18" t="s">
        <v>648</v>
      </c>
      <c r="RXT12076" s="18" t="s">
        <v>648</v>
      </c>
      <c r="RXU12076" s="18" t="s">
        <v>648</v>
      </c>
      <c r="RXV12076" s="18" t="s">
        <v>648</v>
      </c>
      <c r="RXW12076" s="18" t="s">
        <v>648</v>
      </c>
      <c r="RXX12076" s="18" t="s">
        <v>648</v>
      </c>
      <c r="RXY12076" s="18" t="s">
        <v>648</v>
      </c>
      <c r="RXZ12076" s="18" t="s">
        <v>648</v>
      </c>
      <c r="RYA12076" s="18" t="s">
        <v>648</v>
      </c>
      <c r="RYB12076" s="18" t="s">
        <v>648</v>
      </c>
      <c r="RYC12076" s="18" t="s">
        <v>648</v>
      </c>
      <c r="RYD12076" s="18" t="s">
        <v>648</v>
      </c>
      <c r="RYE12076" s="18" t="s">
        <v>648</v>
      </c>
      <c r="RYF12076" s="18" t="s">
        <v>648</v>
      </c>
      <c r="RYG12076" s="18" t="s">
        <v>648</v>
      </c>
      <c r="RYH12076" s="18" t="s">
        <v>648</v>
      </c>
      <c r="RYI12076" s="18" t="s">
        <v>648</v>
      </c>
      <c r="RYJ12076" s="18" t="s">
        <v>648</v>
      </c>
      <c r="RYK12076" s="18" t="s">
        <v>648</v>
      </c>
      <c r="RYL12076" s="18" t="s">
        <v>648</v>
      </c>
      <c r="RYM12076" s="18" t="s">
        <v>648</v>
      </c>
      <c r="RYN12076" s="18" t="s">
        <v>648</v>
      </c>
      <c r="RYO12076" s="18" t="s">
        <v>648</v>
      </c>
      <c r="RYP12076" s="18" t="s">
        <v>648</v>
      </c>
      <c r="RYQ12076" s="18" t="s">
        <v>648</v>
      </c>
      <c r="RYR12076" s="18" t="s">
        <v>648</v>
      </c>
      <c r="RYS12076" s="18" t="s">
        <v>648</v>
      </c>
      <c r="RYT12076" s="18" t="s">
        <v>648</v>
      </c>
      <c r="RYU12076" s="18" t="s">
        <v>648</v>
      </c>
      <c r="RYV12076" s="18" t="s">
        <v>648</v>
      </c>
      <c r="RYW12076" s="18" t="s">
        <v>648</v>
      </c>
      <c r="RYX12076" s="18" t="s">
        <v>648</v>
      </c>
      <c r="RYY12076" s="18" t="s">
        <v>648</v>
      </c>
      <c r="RYZ12076" s="18" t="s">
        <v>648</v>
      </c>
      <c r="RZA12076" s="18" t="s">
        <v>648</v>
      </c>
      <c r="RZB12076" s="18" t="s">
        <v>648</v>
      </c>
      <c r="RZC12076" s="18" t="s">
        <v>648</v>
      </c>
      <c r="RZD12076" s="18" t="s">
        <v>648</v>
      </c>
      <c r="RZE12076" s="18" t="s">
        <v>648</v>
      </c>
      <c r="RZF12076" s="18" t="s">
        <v>648</v>
      </c>
      <c r="RZG12076" s="18" t="s">
        <v>648</v>
      </c>
      <c r="RZH12076" s="18" t="s">
        <v>648</v>
      </c>
      <c r="RZI12076" s="18" t="s">
        <v>648</v>
      </c>
      <c r="RZJ12076" s="18" t="s">
        <v>648</v>
      </c>
      <c r="RZK12076" s="18" t="s">
        <v>648</v>
      </c>
      <c r="RZL12076" s="18" t="s">
        <v>648</v>
      </c>
      <c r="RZM12076" s="18" t="s">
        <v>648</v>
      </c>
      <c r="RZN12076" s="18" t="s">
        <v>648</v>
      </c>
      <c r="RZO12076" s="18" t="s">
        <v>648</v>
      </c>
      <c r="RZP12076" s="18" t="s">
        <v>648</v>
      </c>
      <c r="RZQ12076" s="18" t="s">
        <v>648</v>
      </c>
      <c r="RZR12076" s="18" t="s">
        <v>648</v>
      </c>
      <c r="RZS12076" s="18" t="s">
        <v>648</v>
      </c>
      <c r="RZT12076" s="18" t="s">
        <v>648</v>
      </c>
      <c r="RZU12076" s="18" t="s">
        <v>648</v>
      </c>
      <c r="RZV12076" s="18" t="s">
        <v>648</v>
      </c>
      <c r="RZW12076" s="18" t="s">
        <v>648</v>
      </c>
      <c r="RZX12076" s="18" t="s">
        <v>648</v>
      </c>
      <c r="RZY12076" s="18" t="s">
        <v>648</v>
      </c>
      <c r="RZZ12076" s="18" t="s">
        <v>648</v>
      </c>
      <c r="SAA12076" s="18" t="s">
        <v>648</v>
      </c>
      <c r="SAB12076" s="18" t="s">
        <v>648</v>
      </c>
      <c r="SAC12076" s="18" t="s">
        <v>648</v>
      </c>
      <c r="SAD12076" s="18" t="s">
        <v>648</v>
      </c>
      <c r="SAE12076" s="18" t="s">
        <v>648</v>
      </c>
      <c r="SAF12076" s="18" t="s">
        <v>648</v>
      </c>
      <c r="SAG12076" s="18" t="s">
        <v>648</v>
      </c>
      <c r="SAH12076" s="18" t="s">
        <v>648</v>
      </c>
      <c r="SAI12076" s="18" t="s">
        <v>648</v>
      </c>
      <c r="SAJ12076" s="18" t="s">
        <v>648</v>
      </c>
      <c r="SAK12076" s="18" t="s">
        <v>648</v>
      </c>
      <c r="SAL12076" s="18" t="s">
        <v>648</v>
      </c>
      <c r="SAM12076" s="18" t="s">
        <v>648</v>
      </c>
      <c r="SAN12076" s="18" t="s">
        <v>648</v>
      </c>
      <c r="SAO12076" s="18" t="s">
        <v>648</v>
      </c>
      <c r="SAP12076" s="18" t="s">
        <v>648</v>
      </c>
      <c r="SAQ12076" s="18" t="s">
        <v>648</v>
      </c>
      <c r="SAR12076" s="18" t="s">
        <v>648</v>
      </c>
      <c r="SAS12076" s="18" t="s">
        <v>648</v>
      </c>
      <c r="SAT12076" s="18" t="s">
        <v>648</v>
      </c>
      <c r="SAU12076" s="18" t="s">
        <v>648</v>
      </c>
      <c r="SAV12076" s="18" t="s">
        <v>648</v>
      </c>
      <c r="SAW12076" s="18" t="s">
        <v>648</v>
      </c>
      <c r="SAX12076" s="18" t="s">
        <v>648</v>
      </c>
      <c r="SAY12076" s="18" t="s">
        <v>648</v>
      </c>
      <c r="SAZ12076" s="18" t="s">
        <v>648</v>
      </c>
      <c r="SBA12076" s="18" t="s">
        <v>648</v>
      </c>
      <c r="SBB12076" s="18" t="s">
        <v>648</v>
      </c>
      <c r="SBC12076" s="18" t="s">
        <v>648</v>
      </c>
      <c r="SBD12076" s="18" t="s">
        <v>648</v>
      </c>
      <c r="SBE12076" s="18" t="s">
        <v>648</v>
      </c>
      <c r="SBF12076" s="18" t="s">
        <v>648</v>
      </c>
      <c r="SBG12076" s="18" t="s">
        <v>648</v>
      </c>
      <c r="SBH12076" s="18" t="s">
        <v>648</v>
      </c>
      <c r="SBI12076" s="18" t="s">
        <v>648</v>
      </c>
      <c r="SBJ12076" s="18" t="s">
        <v>648</v>
      </c>
      <c r="SBK12076" s="18" t="s">
        <v>648</v>
      </c>
      <c r="SBL12076" s="18" t="s">
        <v>648</v>
      </c>
      <c r="SBM12076" s="18" t="s">
        <v>648</v>
      </c>
      <c r="SBN12076" s="18" t="s">
        <v>648</v>
      </c>
      <c r="SBO12076" s="18" t="s">
        <v>648</v>
      </c>
      <c r="SBP12076" s="18" t="s">
        <v>648</v>
      </c>
      <c r="SBQ12076" s="18" t="s">
        <v>648</v>
      </c>
      <c r="SBR12076" s="18" t="s">
        <v>648</v>
      </c>
      <c r="SBS12076" s="18" t="s">
        <v>648</v>
      </c>
      <c r="SBT12076" s="18" t="s">
        <v>648</v>
      </c>
      <c r="SBU12076" s="18" t="s">
        <v>648</v>
      </c>
      <c r="SBV12076" s="18" t="s">
        <v>648</v>
      </c>
      <c r="SBW12076" s="18" t="s">
        <v>648</v>
      </c>
      <c r="SBX12076" s="18" t="s">
        <v>648</v>
      </c>
      <c r="SBY12076" s="18" t="s">
        <v>648</v>
      </c>
      <c r="SBZ12076" s="18" t="s">
        <v>648</v>
      </c>
      <c r="SCA12076" s="18" t="s">
        <v>648</v>
      </c>
      <c r="SCB12076" s="18" t="s">
        <v>648</v>
      </c>
      <c r="SCC12076" s="18" t="s">
        <v>648</v>
      </c>
      <c r="SCD12076" s="18" t="s">
        <v>648</v>
      </c>
      <c r="SCE12076" s="18" t="s">
        <v>648</v>
      </c>
      <c r="SCF12076" s="18" t="s">
        <v>648</v>
      </c>
      <c r="SCG12076" s="18" t="s">
        <v>648</v>
      </c>
      <c r="SCH12076" s="18" t="s">
        <v>648</v>
      </c>
      <c r="SCI12076" s="18" t="s">
        <v>648</v>
      </c>
      <c r="SCJ12076" s="18" t="s">
        <v>648</v>
      </c>
      <c r="SCK12076" s="18" t="s">
        <v>648</v>
      </c>
      <c r="SCL12076" s="18" t="s">
        <v>648</v>
      </c>
      <c r="SCM12076" s="18" t="s">
        <v>648</v>
      </c>
      <c r="SCN12076" s="18" t="s">
        <v>648</v>
      </c>
      <c r="SCO12076" s="18" t="s">
        <v>648</v>
      </c>
      <c r="SCP12076" s="18" t="s">
        <v>648</v>
      </c>
      <c r="SCQ12076" s="18" t="s">
        <v>648</v>
      </c>
      <c r="SCR12076" s="18" t="s">
        <v>648</v>
      </c>
      <c r="SCS12076" s="18" t="s">
        <v>648</v>
      </c>
      <c r="SCT12076" s="18" t="s">
        <v>648</v>
      </c>
      <c r="SCU12076" s="18" t="s">
        <v>648</v>
      </c>
      <c r="SCV12076" s="18" t="s">
        <v>648</v>
      </c>
      <c r="SCW12076" s="18" t="s">
        <v>648</v>
      </c>
      <c r="SCX12076" s="18" t="s">
        <v>648</v>
      </c>
      <c r="SCY12076" s="18" t="s">
        <v>648</v>
      </c>
      <c r="SCZ12076" s="18" t="s">
        <v>648</v>
      </c>
      <c r="SDA12076" s="18" t="s">
        <v>648</v>
      </c>
      <c r="SDB12076" s="18" t="s">
        <v>648</v>
      </c>
      <c r="SDC12076" s="18" t="s">
        <v>648</v>
      </c>
      <c r="SDD12076" s="18" t="s">
        <v>648</v>
      </c>
      <c r="SDE12076" s="18" t="s">
        <v>648</v>
      </c>
      <c r="SDF12076" s="18" t="s">
        <v>648</v>
      </c>
      <c r="SDG12076" s="18" t="s">
        <v>648</v>
      </c>
      <c r="SDH12076" s="18" t="s">
        <v>648</v>
      </c>
      <c r="SDI12076" s="18" t="s">
        <v>648</v>
      </c>
      <c r="SDJ12076" s="18" t="s">
        <v>648</v>
      </c>
      <c r="SDK12076" s="18" t="s">
        <v>648</v>
      </c>
      <c r="SDL12076" s="18" t="s">
        <v>648</v>
      </c>
      <c r="SDM12076" s="18" t="s">
        <v>648</v>
      </c>
      <c r="SDN12076" s="18" t="s">
        <v>648</v>
      </c>
      <c r="SDO12076" s="18" t="s">
        <v>648</v>
      </c>
      <c r="SDP12076" s="18" t="s">
        <v>648</v>
      </c>
      <c r="SDQ12076" s="18" t="s">
        <v>648</v>
      </c>
      <c r="SDR12076" s="18" t="s">
        <v>648</v>
      </c>
      <c r="SDS12076" s="18" t="s">
        <v>648</v>
      </c>
      <c r="SDT12076" s="18" t="s">
        <v>648</v>
      </c>
      <c r="SDU12076" s="18" t="s">
        <v>648</v>
      </c>
      <c r="SDV12076" s="18" t="s">
        <v>648</v>
      </c>
      <c r="SDW12076" s="18" t="s">
        <v>648</v>
      </c>
      <c r="SDX12076" s="18" t="s">
        <v>648</v>
      </c>
      <c r="SDY12076" s="18" t="s">
        <v>648</v>
      </c>
      <c r="SDZ12076" s="18" t="s">
        <v>648</v>
      </c>
      <c r="SEA12076" s="18" t="s">
        <v>648</v>
      </c>
      <c r="SEB12076" s="18" t="s">
        <v>648</v>
      </c>
      <c r="SEC12076" s="18" t="s">
        <v>648</v>
      </c>
      <c r="SED12076" s="18" t="s">
        <v>648</v>
      </c>
      <c r="SEE12076" s="18" t="s">
        <v>648</v>
      </c>
      <c r="SEF12076" s="18" t="s">
        <v>648</v>
      </c>
      <c r="SEG12076" s="18" t="s">
        <v>648</v>
      </c>
      <c r="SEH12076" s="18" t="s">
        <v>648</v>
      </c>
      <c r="SEI12076" s="18" t="s">
        <v>648</v>
      </c>
      <c r="SEJ12076" s="18" t="s">
        <v>648</v>
      </c>
      <c r="SEK12076" s="18" t="s">
        <v>648</v>
      </c>
      <c r="SEL12076" s="18" t="s">
        <v>648</v>
      </c>
      <c r="SEM12076" s="18" t="s">
        <v>648</v>
      </c>
      <c r="SEN12076" s="18" t="s">
        <v>648</v>
      </c>
      <c r="SEO12076" s="18" t="s">
        <v>648</v>
      </c>
      <c r="SEP12076" s="18" t="s">
        <v>648</v>
      </c>
      <c r="SEQ12076" s="18" t="s">
        <v>648</v>
      </c>
      <c r="SER12076" s="18" t="s">
        <v>648</v>
      </c>
      <c r="SES12076" s="18" t="s">
        <v>648</v>
      </c>
      <c r="SET12076" s="18" t="s">
        <v>648</v>
      </c>
      <c r="SEU12076" s="18" t="s">
        <v>648</v>
      </c>
      <c r="SEV12076" s="18" t="s">
        <v>648</v>
      </c>
      <c r="SEW12076" s="18" t="s">
        <v>648</v>
      </c>
      <c r="SEX12076" s="18" t="s">
        <v>648</v>
      </c>
      <c r="SEY12076" s="18" t="s">
        <v>648</v>
      </c>
      <c r="SEZ12076" s="18" t="s">
        <v>648</v>
      </c>
      <c r="SFA12076" s="18" t="s">
        <v>648</v>
      </c>
      <c r="SFB12076" s="18" t="s">
        <v>648</v>
      </c>
      <c r="SFC12076" s="18" t="s">
        <v>648</v>
      </c>
      <c r="SFD12076" s="18" t="s">
        <v>648</v>
      </c>
      <c r="SFE12076" s="18" t="s">
        <v>648</v>
      </c>
      <c r="SFF12076" s="18" t="s">
        <v>648</v>
      </c>
      <c r="SFG12076" s="18" t="s">
        <v>648</v>
      </c>
      <c r="SFH12076" s="18" t="s">
        <v>648</v>
      </c>
      <c r="SFI12076" s="18" t="s">
        <v>648</v>
      </c>
      <c r="SFJ12076" s="18" t="s">
        <v>648</v>
      </c>
      <c r="SFK12076" s="18" t="s">
        <v>648</v>
      </c>
      <c r="SFL12076" s="18" t="s">
        <v>648</v>
      </c>
      <c r="SFM12076" s="18" t="s">
        <v>648</v>
      </c>
      <c r="SFN12076" s="18" t="s">
        <v>648</v>
      </c>
      <c r="SFO12076" s="18" t="s">
        <v>648</v>
      </c>
      <c r="SFP12076" s="18" t="s">
        <v>648</v>
      </c>
      <c r="SFQ12076" s="18" t="s">
        <v>648</v>
      </c>
      <c r="SFR12076" s="18" t="s">
        <v>648</v>
      </c>
      <c r="SFS12076" s="18" t="s">
        <v>648</v>
      </c>
      <c r="SFT12076" s="18" t="s">
        <v>648</v>
      </c>
      <c r="SFU12076" s="18" t="s">
        <v>648</v>
      </c>
      <c r="SFV12076" s="18" t="s">
        <v>648</v>
      </c>
      <c r="SFW12076" s="18" t="s">
        <v>648</v>
      </c>
      <c r="SFX12076" s="18" t="s">
        <v>648</v>
      </c>
      <c r="SFY12076" s="18" t="s">
        <v>648</v>
      </c>
      <c r="SFZ12076" s="18" t="s">
        <v>648</v>
      </c>
      <c r="SGA12076" s="18" t="s">
        <v>648</v>
      </c>
      <c r="SGB12076" s="18" t="s">
        <v>648</v>
      </c>
      <c r="SGC12076" s="18" t="s">
        <v>648</v>
      </c>
      <c r="SGD12076" s="18" t="s">
        <v>648</v>
      </c>
      <c r="SGE12076" s="18" t="s">
        <v>648</v>
      </c>
      <c r="SGF12076" s="18" t="s">
        <v>648</v>
      </c>
      <c r="SGG12076" s="18" t="s">
        <v>648</v>
      </c>
      <c r="SGH12076" s="18" t="s">
        <v>648</v>
      </c>
      <c r="SGI12076" s="18" t="s">
        <v>648</v>
      </c>
      <c r="SGJ12076" s="18" t="s">
        <v>648</v>
      </c>
      <c r="SGK12076" s="18" t="s">
        <v>648</v>
      </c>
      <c r="SGL12076" s="18" t="s">
        <v>648</v>
      </c>
      <c r="SGM12076" s="18" t="s">
        <v>648</v>
      </c>
      <c r="SGN12076" s="18" t="s">
        <v>648</v>
      </c>
      <c r="SGO12076" s="18" t="s">
        <v>648</v>
      </c>
      <c r="SGP12076" s="18" t="s">
        <v>648</v>
      </c>
      <c r="SGQ12076" s="18" t="s">
        <v>648</v>
      </c>
      <c r="SGR12076" s="18" t="s">
        <v>648</v>
      </c>
      <c r="SGS12076" s="18" t="s">
        <v>648</v>
      </c>
      <c r="SGT12076" s="18" t="s">
        <v>648</v>
      </c>
      <c r="SGU12076" s="18" t="s">
        <v>648</v>
      </c>
      <c r="SGV12076" s="18" t="s">
        <v>648</v>
      </c>
      <c r="SGW12076" s="18" t="s">
        <v>648</v>
      </c>
      <c r="SGX12076" s="18" t="s">
        <v>648</v>
      </c>
      <c r="SGY12076" s="18" t="s">
        <v>648</v>
      </c>
      <c r="SGZ12076" s="18" t="s">
        <v>648</v>
      </c>
      <c r="SHA12076" s="18" t="s">
        <v>648</v>
      </c>
      <c r="SHB12076" s="18" t="s">
        <v>648</v>
      </c>
      <c r="SHC12076" s="18" t="s">
        <v>648</v>
      </c>
      <c r="SHD12076" s="18" t="s">
        <v>648</v>
      </c>
      <c r="SHE12076" s="18" t="s">
        <v>648</v>
      </c>
      <c r="SHF12076" s="18" t="s">
        <v>648</v>
      </c>
      <c r="SHG12076" s="18" t="s">
        <v>648</v>
      </c>
      <c r="SHH12076" s="18" t="s">
        <v>648</v>
      </c>
      <c r="SHI12076" s="18" t="s">
        <v>648</v>
      </c>
      <c r="SHJ12076" s="18" t="s">
        <v>648</v>
      </c>
      <c r="SHK12076" s="18" t="s">
        <v>648</v>
      </c>
      <c r="SHL12076" s="18" t="s">
        <v>648</v>
      </c>
      <c r="SHM12076" s="18" t="s">
        <v>648</v>
      </c>
      <c r="SHN12076" s="18" t="s">
        <v>648</v>
      </c>
      <c r="SHO12076" s="18" t="s">
        <v>648</v>
      </c>
      <c r="SHP12076" s="18" t="s">
        <v>648</v>
      </c>
      <c r="SHQ12076" s="18" t="s">
        <v>648</v>
      </c>
      <c r="SHR12076" s="18" t="s">
        <v>648</v>
      </c>
      <c r="SHS12076" s="18" t="s">
        <v>648</v>
      </c>
      <c r="SHT12076" s="18" t="s">
        <v>648</v>
      </c>
      <c r="SHU12076" s="18" t="s">
        <v>648</v>
      </c>
      <c r="SHV12076" s="18" t="s">
        <v>648</v>
      </c>
      <c r="SHW12076" s="18" t="s">
        <v>648</v>
      </c>
      <c r="SHX12076" s="18" t="s">
        <v>648</v>
      </c>
      <c r="SHY12076" s="18" t="s">
        <v>648</v>
      </c>
      <c r="SHZ12076" s="18" t="s">
        <v>648</v>
      </c>
      <c r="SIA12076" s="18" t="s">
        <v>648</v>
      </c>
      <c r="SIB12076" s="18" t="s">
        <v>648</v>
      </c>
      <c r="SIC12076" s="18" t="s">
        <v>648</v>
      </c>
      <c r="SID12076" s="18" t="s">
        <v>648</v>
      </c>
      <c r="SIE12076" s="18" t="s">
        <v>648</v>
      </c>
      <c r="SIF12076" s="18" t="s">
        <v>648</v>
      </c>
      <c r="SIG12076" s="18" t="s">
        <v>648</v>
      </c>
      <c r="SIH12076" s="18" t="s">
        <v>648</v>
      </c>
      <c r="SII12076" s="18" t="s">
        <v>648</v>
      </c>
      <c r="SIJ12076" s="18" t="s">
        <v>648</v>
      </c>
      <c r="SIK12076" s="18" t="s">
        <v>648</v>
      </c>
      <c r="SIL12076" s="18" t="s">
        <v>648</v>
      </c>
      <c r="SIM12076" s="18" t="s">
        <v>648</v>
      </c>
      <c r="SIN12076" s="18" t="s">
        <v>648</v>
      </c>
      <c r="SIO12076" s="18" t="s">
        <v>648</v>
      </c>
      <c r="SIP12076" s="18" t="s">
        <v>648</v>
      </c>
      <c r="SIQ12076" s="18" t="s">
        <v>648</v>
      </c>
      <c r="SIR12076" s="18" t="s">
        <v>648</v>
      </c>
      <c r="SIS12076" s="18" t="s">
        <v>648</v>
      </c>
      <c r="SIT12076" s="18" t="s">
        <v>648</v>
      </c>
      <c r="SIU12076" s="18" t="s">
        <v>648</v>
      </c>
      <c r="SIV12076" s="18" t="s">
        <v>648</v>
      </c>
      <c r="SIW12076" s="18" t="s">
        <v>648</v>
      </c>
      <c r="SIX12076" s="18" t="s">
        <v>648</v>
      </c>
      <c r="SIY12076" s="18" t="s">
        <v>648</v>
      </c>
      <c r="SIZ12076" s="18" t="s">
        <v>648</v>
      </c>
      <c r="SJA12076" s="18" t="s">
        <v>648</v>
      </c>
      <c r="SJB12076" s="18" t="s">
        <v>648</v>
      </c>
      <c r="SJC12076" s="18" t="s">
        <v>648</v>
      </c>
      <c r="SJD12076" s="18" t="s">
        <v>648</v>
      </c>
      <c r="SJE12076" s="18" t="s">
        <v>648</v>
      </c>
      <c r="SJF12076" s="18" t="s">
        <v>648</v>
      </c>
      <c r="SJG12076" s="18" t="s">
        <v>648</v>
      </c>
      <c r="SJH12076" s="18" t="s">
        <v>648</v>
      </c>
      <c r="SJI12076" s="18" t="s">
        <v>648</v>
      </c>
      <c r="SJJ12076" s="18" t="s">
        <v>648</v>
      </c>
      <c r="SJK12076" s="18" t="s">
        <v>648</v>
      </c>
      <c r="SJL12076" s="18" t="s">
        <v>648</v>
      </c>
      <c r="SJM12076" s="18" t="s">
        <v>648</v>
      </c>
      <c r="SJN12076" s="18" t="s">
        <v>648</v>
      </c>
      <c r="SJO12076" s="18" t="s">
        <v>648</v>
      </c>
      <c r="SJP12076" s="18" t="s">
        <v>648</v>
      </c>
      <c r="SJQ12076" s="18" t="s">
        <v>648</v>
      </c>
      <c r="SJR12076" s="18" t="s">
        <v>648</v>
      </c>
      <c r="SJS12076" s="18" t="s">
        <v>648</v>
      </c>
      <c r="SJT12076" s="18" t="s">
        <v>648</v>
      </c>
      <c r="SJU12076" s="18" t="s">
        <v>648</v>
      </c>
      <c r="SJV12076" s="18" t="s">
        <v>648</v>
      </c>
      <c r="SJW12076" s="18" t="s">
        <v>648</v>
      </c>
      <c r="SJX12076" s="18" t="s">
        <v>648</v>
      </c>
      <c r="SJY12076" s="18" t="s">
        <v>648</v>
      </c>
      <c r="SJZ12076" s="18" t="s">
        <v>648</v>
      </c>
      <c r="SKA12076" s="18" t="s">
        <v>648</v>
      </c>
      <c r="SKB12076" s="18" t="s">
        <v>648</v>
      </c>
      <c r="SKC12076" s="18" t="s">
        <v>648</v>
      </c>
      <c r="SKD12076" s="18" t="s">
        <v>648</v>
      </c>
      <c r="SKE12076" s="18" t="s">
        <v>648</v>
      </c>
      <c r="SKF12076" s="18" t="s">
        <v>648</v>
      </c>
      <c r="SKG12076" s="18" t="s">
        <v>648</v>
      </c>
      <c r="SKH12076" s="18" t="s">
        <v>648</v>
      </c>
      <c r="SKI12076" s="18" t="s">
        <v>648</v>
      </c>
      <c r="SKJ12076" s="18" t="s">
        <v>648</v>
      </c>
      <c r="SKK12076" s="18" t="s">
        <v>648</v>
      </c>
      <c r="SKL12076" s="18" t="s">
        <v>648</v>
      </c>
      <c r="SKM12076" s="18" t="s">
        <v>648</v>
      </c>
      <c r="SKN12076" s="18" t="s">
        <v>648</v>
      </c>
      <c r="SKO12076" s="18" t="s">
        <v>648</v>
      </c>
      <c r="SKP12076" s="18" t="s">
        <v>648</v>
      </c>
      <c r="SKQ12076" s="18" t="s">
        <v>648</v>
      </c>
      <c r="SKR12076" s="18" t="s">
        <v>648</v>
      </c>
      <c r="SKS12076" s="18" t="s">
        <v>648</v>
      </c>
      <c r="SKT12076" s="18" t="s">
        <v>648</v>
      </c>
      <c r="SKU12076" s="18" t="s">
        <v>648</v>
      </c>
      <c r="SKV12076" s="18" t="s">
        <v>648</v>
      </c>
      <c r="SKW12076" s="18" t="s">
        <v>648</v>
      </c>
      <c r="SKX12076" s="18" t="s">
        <v>648</v>
      </c>
      <c r="SKY12076" s="18" t="s">
        <v>648</v>
      </c>
      <c r="SKZ12076" s="18" t="s">
        <v>648</v>
      </c>
      <c r="SLA12076" s="18" t="s">
        <v>648</v>
      </c>
      <c r="SLB12076" s="18" t="s">
        <v>648</v>
      </c>
      <c r="SLC12076" s="18" t="s">
        <v>648</v>
      </c>
      <c r="SLD12076" s="18" t="s">
        <v>648</v>
      </c>
      <c r="SLE12076" s="18" t="s">
        <v>648</v>
      </c>
      <c r="SLF12076" s="18" t="s">
        <v>648</v>
      </c>
      <c r="SLG12076" s="18" t="s">
        <v>648</v>
      </c>
      <c r="SLH12076" s="18" t="s">
        <v>648</v>
      </c>
      <c r="SLI12076" s="18" t="s">
        <v>648</v>
      </c>
      <c r="SLJ12076" s="18" t="s">
        <v>648</v>
      </c>
      <c r="SLK12076" s="18" t="s">
        <v>648</v>
      </c>
      <c r="SLL12076" s="18" t="s">
        <v>648</v>
      </c>
      <c r="SLM12076" s="18" t="s">
        <v>648</v>
      </c>
      <c r="SLN12076" s="18" t="s">
        <v>648</v>
      </c>
      <c r="SLO12076" s="18" t="s">
        <v>648</v>
      </c>
      <c r="SLP12076" s="18" t="s">
        <v>648</v>
      </c>
      <c r="SLQ12076" s="18" t="s">
        <v>648</v>
      </c>
      <c r="SLR12076" s="18" t="s">
        <v>648</v>
      </c>
      <c r="SLS12076" s="18" t="s">
        <v>648</v>
      </c>
      <c r="SLT12076" s="18" t="s">
        <v>648</v>
      </c>
      <c r="SLU12076" s="18" t="s">
        <v>648</v>
      </c>
      <c r="SLV12076" s="18" t="s">
        <v>648</v>
      </c>
      <c r="SLW12076" s="18" t="s">
        <v>648</v>
      </c>
      <c r="SLX12076" s="18" t="s">
        <v>648</v>
      </c>
      <c r="SLY12076" s="18" t="s">
        <v>648</v>
      </c>
      <c r="SLZ12076" s="18" t="s">
        <v>648</v>
      </c>
      <c r="SMA12076" s="18" t="s">
        <v>648</v>
      </c>
      <c r="SMB12076" s="18" t="s">
        <v>648</v>
      </c>
      <c r="SMC12076" s="18" t="s">
        <v>648</v>
      </c>
      <c r="SMD12076" s="18" t="s">
        <v>648</v>
      </c>
      <c r="SME12076" s="18" t="s">
        <v>648</v>
      </c>
      <c r="SMF12076" s="18" t="s">
        <v>648</v>
      </c>
      <c r="SMG12076" s="18" t="s">
        <v>648</v>
      </c>
      <c r="SMH12076" s="18" t="s">
        <v>648</v>
      </c>
      <c r="SMI12076" s="18" t="s">
        <v>648</v>
      </c>
      <c r="SMJ12076" s="18" t="s">
        <v>648</v>
      </c>
      <c r="SMK12076" s="18" t="s">
        <v>648</v>
      </c>
      <c r="SML12076" s="18" t="s">
        <v>648</v>
      </c>
      <c r="SMM12076" s="18" t="s">
        <v>648</v>
      </c>
      <c r="SMN12076" s="18" t="s">
        <v>648</v>
      </c>
      <c r="SMO12076" s="18" t="s">
        <v>648</v>
      </c>
      <c r="SMP12076" s="18" t="s">
        <v>648</v>
      </c>
      <c r="SMQ12076" s="18" t="s">
        <v>648</v>
      </c>
      <c r="SMR12076" s="18" t="s">
        <v>648</v>
      </c>
      <c r="SMS12076" s="18" t="s">
        <v>648</v>
      </c>
      <c r="SMT12076" s="18" t="s">
        <v>648</v>
      </c>
      <c r="SMU12076" s="18" t="s">
        <v>648</v>
      </c>
      <c r="SMV12076" s="18" t="s">
        <v>648</v>
      </c>
      <c r="SMW12076" s="18" t="s">
        <v>648</v>
      </c>
      <c r="SMX12076" s="18" t="s">
        <v>648</v>
      </c>
      <c r="SMY12076" s="18" t="s">
        <v>648</v>
      </c>
      <c r="SMZ12076" s="18" t="s">
        <v>648</v>
      </c>
      <c r="SNA12076" s="18" t="s">
        <v>648</v>
      </c>
      <c r="SNB12076" s="18" t="s">
        <v>648</v>
      </c>
      <c r="SNC12076" s="18" t="s">
        <v>648</v>
      </c>
      <c r="SND12076" s="18" t="s">
        <v>648</v>
      </c>
      <c r="SNE12076" s="18" t="s">
        <v>648</v>
      </c>
      <c r="SNF12076" s="18" t="s">
        <v>648</v>
      </c>
      <c r="SNG12076" s="18" t="s">
        <v>648</v>
      </c>
      <c r="SNH12076" s="18" t="s">
        <v>648</v>
      </c>
      <c r="SNI12076" s="18" t="s">
        <v>648</v>
      </c>
      <c r="SNJ12076" s="18" t="s">
        <v>648</v>
      </c>
      <c r="SNK12076" s="18" t="s">
        <v>648</v>
      </c>
      <c r="SNL12076" s="18" t="s">
        <v>648</v>
      </c>
      <c r="SNM12076" s="18" t="s">
        <v>648</v>
      </c>
      <c r="SNN12076" s="18" t="s">
        <v>648</v>
      </c>
      <c r="SNO12076" s="18" t="s">
        <v>648</v>
      </c>
      <c r="SNP12076" s="18" t="s">
        <v>648</v>
      </c>
      <c r="SNQ12076" s="18" t="s">
        <v>648</v>
      </c>
      <c r="SNR12076" s="18" t="s">
        <v>648</v>
      </c>
      <c r="SNS12076" s="18" t="s">
        <v>648</v>
      </c>
      <c r="SNT12076" s="18" t="s">
        <v>648</v>
      </c>
      <c r="SNU12076" s="18" t="s">
        <v>648</v>
      </c>
      <c r="SNV12076" s="18" t="s">
        <v>648</v>
      </c>
      <c r="SNW12076" s="18" t="s">
        <v>648</v>
      </c>
      <c r="SNX12076" s="18" t="s">
        <v>648</v>
      </c>
      <c r="SNY12076" s="18" t="s">
        <v>648</v>
      </c>
      <c r="SNZ12076" s="18" t="s">
        <v>648</v>
      </c>
      <c r="SOA12076" s="18" t="s">
        <v>648</v>
      </c>
      <c r="SOB12076" s="18" t="s">
        <v>648</v>
      </c>
      <c r="SOC12076" s="18" t="s">
        <v>648</v>
      </c>
      <c r="SOD12076" s="18" t="s">
        <v>648</v>
      </c>
      <c r="SOE12076" s="18" t="s">
        <v>648</v>
      </c>
      <c r="SOF12076" s="18" t="s">
        <v>648</v>
      </c>
      <c r="SOG12076" s="18" t="s">
        <v>648</v>
      </c>
      <c r="SOH12076" s="18" t="s">
        <v>648</v>
      </c>
      <c r="SOI12076" s="18" t="s">
        <v>648</v>
      </c>
      <c r="SOJ12076" s="18" t="s">
        <v>648</v>
      </c>
      <c r="SOK12076" s="18" t="s">
        <v>648</v>
      </c>
      <c r="SOL12076" s="18" t="s">
        <v>648</v>
      </c>
      <c r="SOM12076" s="18" t="s">
        <v>648</v>
      </c>
      <c r="SON12076" s="18" t="s">
        <v>648</v>
      </c>
      <c r="SOO12076" s="18" t="s">
        <v>648</v>
      </c>
      <c r="SOP12076" s="18" t="s">
        <v>648</v>
      </c>
      <c r="SOQ12076" s="18" t="s">
        <v>648</v>
      </c>
      <c r="SOR12076" s="18" t="s">
        <v>648</v>
      </c>
      <c r="SOS12076" s="18" t="s">
        <v>648</v>
      </c>
      <c r="SOT12076" s="18" t="s">
        <v>648</v>
      </c>
      <c r="SOU12076" s="18" t="s">
        <v>648</v>
      </c>
      <c r="SOV12076" s="18" t="s">
        <v>648</v>
      </c>
      <c r="SOW12076" s="18" t="s">
        <v>648</v>
      </c>
      <c r="SOX12076" s="18" t="s">
        <v>648</v>
      </c>
      <c r="SOY12076" s="18" t="s">
        <v>648</v>
      </c>
      <c r="SOZ12076" s="18" t="s">
        <v>648</v>
      </c>
      <c r="SPA12076" s="18" t="s">
        <v>648</v>
      </c>
      <c r="SPB12076" s="18" t="s">
        <v>648</v>
      </c>
      <c r="SPC12076" s="18" t="s">
        <v>648</v>
      </c>
      <c r="SPD12076" s="18" t="s">
        <v>648</v>
      </c>
      <c r="SPE12076" s="18" t="s">
        <v>648</v>
      </c>
      <c r="SPF12076" s="18" t="s">
        <v>648</v>
      </c>
      <c r="SPG12076" s="18" t="s">
        <v>648</v>
      </c>
      <c r="SPH12076" s="18" t="s">
        <v>648</v>
      </c>
      <c r="SPI12076" s="18" t="s">
        <v>648</v>
      </c>
      <c r="SPJ12076" s="18" t="s">
        <v>648</v>
      </c>
      <c r="SPK12076" s="18" t="s">
        <v>648</v>
      </c>
      <c r="SPL12076" s="18" t="s">
        <v>648</v>
      </c>
      <c r="SPM12076" s="18" t="s">
        <v>648</v>
      </c>
      <c r="SPN12076" s="18" t="s">
        <v>648</v>
      </c>
      <c r="SPO12076" s="18" t="s">
        <v>648</v>
      </c>
      <c r="SPP12076" s="18" t="s">
        <v>648</v>
      </c>
      <c r="SPQ12076" s="18" t="s">
        <v>648</v>
      </c>
      <c r="SPR12076" s="18" t="s">
        <v>648</v>
      </c>
      <c r="SPS12076" s="18" t="s">
        <v>648</v>
      </c>
      <c r="SPT12076" s="18" t="s">
        <v>648</v>
      </c>
      <c r="SPU12076" s="18" t="s">
        <v>648</v>
      </c>
      <c r="SPV12076" s="18" t="s">
        <v>648</v>
      </c>
      <c r="SPW12076" s="18" t="s">
        <v>648</v>
      </c>
      <c r="SPX12076" s="18" t="s">
        <v>648</v>
      </c>
      <c r="SPY12076" s="18" t="s">
        <v>648</v>
      </c>
      <c r="SPZ12076" s="18" t="s">
        <v>648</v>
      </c>
      <c r="SQA12076" s="18" t="s">
        <v>648</v>
      </c>
      <c r="SQB12076" s="18" t="s">
        <v>648</v>
      </c>
      <c r="SQC12076" s="18" t="s">
        <v>648</v>
      </c>
      <c r="SQD12076" s="18" t="s">
        <v>648</v>
      </c>
      <c r="SQE12076" s="18" t="s">
        <v>648</v>
      </c>
      <c r="SQF12076" s="18" t="s">
        <v>648</v>
      </c>
      <c r="SQG12076" s="18" t="s">
        <v>648</v>
      </c>
      <c r="SQH12076" s="18" t="s">
        <v>648</v>
      </c>
      <c r="SQI12076" s="18" t="s">
        <v>648</v>
      </c>
      <c r="SQJ12076" s="18" t="s">
        <v>648</v>
      </c>
      <c r="SQK12076" s="18" t="s">
        <v>648</v>
      </c>
      <c r="SQL12076" s="18" t="s">
        <v>648</v>
      </c>
      <c r="SQM12076" s="18" t="s">
        <v>648</v>
      </c>
      <c r="SQN12076" s="18" t="s">
        <v>648</v>
      </c>
      <c r="SQO12076" s="18" t="s">
        <v>648</v>
      </c>
      <c r="SQP12076" s="18" t="s">
        <v>648</v>
      </c>
      <c r="SQQ12076" s="18" t="s">
        <v>648</v>
      </c>
      <c r="SQR12076" s="18" t="s">
        <v>648</v>
      </c>
      <c r="SQS12076" s="18" t="s">
        <v>648</v>
      </c>
      <c r="SQT12076" s="18" t="s">
        <v>648</v>
      </c>
      <c r="SQU12076" s="18" t="s">
        <v>648</v>
      </c>
      <c r="SQV12076" s="18" t="s">
        <v>648</v>
      </c>
      <c r="SQW12076" s="18" t="s">
        <v>648</v>
      </c>
      <c r="SQX12076" s="18" t="s">
        <v>648</v>
      </c>
      <c r="SQY12076" s="18" t="s">
        <v>648</v>
      </c>
      <c r="SQZ12076" s="18" t="s">
        <v>648</v>
      </c>
      <c r="SRA12076" s="18" t="s">
        <v>648</v>
      </c>
      <c r="SRB12076" s="18" t="s">
        <v>648</v>
      </c>
      <c r="SRC12076" s="18" t="s">
        <v>648</v>
      </c>
      <c r="SRD12076" s="18" t="s">
        <v>648</v>
      </c>
      <c r="SRE12076" s="18" t="s">
        <v>648</v>
      </c>
      <c r="SRF12076" s="18" t="s">
        <v>648</v>
      </c>
      <c r="SRG12076" s="18" t="s">
        <v>648</v>
      </c>
      <c r="SRH12076" s="18" t="s">
        <v>648</v>
      </c>
      <c r="SRI12076" s="18" t="s">
        <v>648</v>
      </c>
      <c r="SRJ12076" s="18" t="s">
        <v>648</v>
      </c>
      <c r="SRK12076" s="18" t="s">
        <v>648</v>
      </c>
      <c r="SRL12076" s="18" t="s">
        <v>648</v>
      </c>
      <c r="SRM12076" s="18" t="s">
        <v>648</v>
      </c>
      <c r="SRN12076" s="18" t="s">
        <v>648</v>
      </c>
      <c r="SRO12076" s="18" t="s">
        <v>648</v>
      </c>
      <c r="SRP12076" s="18" t="s">
        <v>648</v>
      </c>
      <c r="SRQ12076" s="18" t="s">
        <v>648</v>
      </c>
      <c r="SRR12076" s="18" t="s">
        <v>648</v>
      </c>
      <c r="SRS12076" s="18" t="s">
        <v>648</v>
      </c>
      <c r="SRT12076" s="18" t="s">
        <v>648</v>
      </c>
      <c r="SRU12076" s="18" t="s">
        <v>648</v>
      </c>
      <c r="SRV12076" s="18" t="s">
        <v>648</v>
      </c>
      <c r="SRW12076" s="18" t="s">
        <v>648</v>
      </c>
      <c r="SRX12076" s="18" t="s">
        <v>648</v>
      </c>
      <c r="SRY12076" s="18" t="s">
        <v>648</v>
      </c>
      <c r="SRZ12076" s="18" t="s">
        <v>648</v>
      </c>
      <c r="SSA12076" s="18" t="s">
        <v>648</v>
      </c>
      <c r="SSB12076" s="18" t="s">
        <v>648</v>
      </c>
      <c r="SSC12076" s="18" t="s">
        <v>648</v>
      </c>
      <c r="SSD12076" s="18" t="s">
        <v>648</v>
      </c>
      <c r="SSE12076" s="18" t="s">
        <v>648</v>
      </c>
      <c r="SSF12076" s="18" t="s">
        <v>648</v>
      </c>
      <c r="SSG12076" s="18" t="s">
        <v>648</v>
      </c>
      <c r="SSH12076" s="18" t="s">
        <v>648</v>
      </c>
      <c r="SSI12076" s="18" t="s">
        <v>648</v>
      </c>
      <c r="SSJ12076" s="18" t="s">
        <v>648</v>
      </c>
      <c r="SSK12076" s="18" t="s">
        <v>648</v>
      </c>
      <c r="SSL12076" s="18" t="s">
        <v>648</v>
      </c>
      <c r="SSM12076" s="18" t="s">
        <v>648</v>
      </c>
      <c r="SSN12076" s="18" t="s">
        <v>648</v>
      </c>
      <c r="SSO12076" s="18" t="s">
        <v>648</v>
      </c>
      <c r="SSP12076" s="18" t="s">
        <v>648</v>
      </c>
      <c r="SSQ12076" s="18" t="s">
        <v>648</v>
      </c>
      <c r="SSR12076" s="18" t="s">
        <v>648</v>
      </c>
      <c r="SSS12076" s="18" t="s">
        <v>648</v>
      </c>
      <c r="SST12076" s="18" t="s">
        <v>648</v>
      </c>
      <c r="SSU12076" s="18" t="s">
        <v>648</v>
      </c>
      <c r="SSV12076" s="18" t="s">
        <v>648</v>
      </c>
      <c r="SSW12076" s="18" t="s">
        <v>648</v>
      </c>
      <c r="SSX12076" s="18" t="s">
        <v>648</v>
      </c>
      <c r="SSY12076" s="18" t="s">
        <v>648</v>
      </c>
      <c r="SSZ12076" s="18" t="s">
        <v>648</v>
      </c>
      <c r="STA12076" s="18" t="s">
        <v>648</v>
      </c>
      <c r="STB12076" s="18" t="s">
        <v>648</v>
      </c>
      <c r="STC12076" s="18" t="s">
        <v>648</v>
      </c>
      <c r="STD12076" s="18" t="s">
        <v>648</v>
      </c>
      <c r="STE12076" s="18" t="s">
        <v>648</v>
      </c>
      <c r="STF12076" s="18" t="s">
        <v>648</v>
      </c>
      <c r="STG12076" s="18" t="s">
        <v>648</v>
      </c>
      <c r="STH12076" s="18" t="s">
        <v>648</v>
      </c>
      <c r="STI12076" s="18" t="s">
        <v>648</v>
      </c>
      <c r="STJ12076" s="18" t="s">
        <v>648</v>
      </c>
      <c r="STK12076" s="18" t="s">
        <v>648</v>
      </c>
      <c r="STL12076" s="18" t="s">
        <v>648</v>
      </c>
      <c r="STM12076" s="18" t="s">
        <v>648</v>
      </c>
      <c r="STN12076" s="18" t="s">
        <v>648</v>
      </c>
      <c r="STO12076" s="18" t="s">
        <v>648</v>
      </c>
      <c r="STP12076" s="18" t="s">
        <v>648</v>
      </c>
      <c r="STQ12076" s="18" t="s">
        <v>648</v>
      </c>
      <c r="STR12076" s="18" t="s">
        <v>648</v>
      </c>
      <c r="STS12076" s="18" t="s">
        <v>648</v>
      </c>
      <c r="STT12076" s="18" t="s">
        <v>648</v>
      </c>
      <c r="STU12076" s="18" t="s">
        <v>648</v>
      </c>
      <c r="STV12076" s="18" t="s">
        <v>648</v>
      </c>
      <c r="STW12076" s="18" t="s">
        <v>648</v>
      </c>
      <c r="STX12076" s="18" t="s">
        <v>648</v>
      </c>
      <c r="STY12076" s="18" t="s">
        <v>648</v>
      </c>
      <c r="STZ12076" s="18" t="s">
        <v>648</v>
      </c>
      <c r="SUA12076" s="18" t="s">
        <v>648</v>
      </c>
      <c r="SUB12076" s="18" t="s">
        <v>648</v>
      </c>
      <c r="SUC12076" s="18" t="s">
        <v>648</v>
      </c>
      <c r="SUD12076" s="18" t="s">
        <v>648</v>
      </c>
      <c r="SUE12076" s="18" t="s">
        <v>648</v>
      </c>
      <c r="SUF12076" s="18" t="s">
        <v>648</v>
      </c>
      <c r="SUG12076" s="18" t="s">
        <v>648</v>
      </c>
      <c r="SUH12076" s="18" t="s">
        <v>648</v>
      </c>
      <c r="SUI12076" s="18" t="s">
        <v>648</v>
      </c>
      <c r="SUJ12076" s="18" t="s">
        <v>648</v>
      </c>
      <c r="SUK12076" s="18" t="s">
        <v>648</v>
      </c>
      <c r="SUL12076" s="18" t="s">
        <v>648</v>
      </c>
      <c r="SUM12076" s="18" t="s">
        <v>648</v>
      </c>
      <c r="SUN12076" s="18" t="s">
        <v>648</v>
      </c>
      <c r="SUO12076" s="18" t="s">
        <v>648</v>
      </c>
      <c r="SUP12076" s="18" t="s">
        <v>648</v>
      </c>
      <c r="SUQ12076" s="18" t="s">
        <v>648</v>
      </c>
      <c r="SUR12076" s="18" t="s">
        <v>648</v>
      </c>
      <c r="SUS12076" s="18" t="s">
        <v>648</v>
      </c>
      <c r="SUT12076" s="18" t="s">
        <v>648</v>
      </c>
      <c r="SUU12076" s="18" t="s">
        <v>648</v>
      </c>
      <c r="SUV12076" s="18" t="s">
        <v>648</v>
      </c>
      <c r="SUW12076" s="18" t="s">
        <v>648</v>
      </c>
      <c r="SUX12076" s="18" t="s">
        <v>648</v>
      </c>
      <c r="SUY12076" s="18" t="s">
        <v>648</v>
      </c>
      <c r="SUZ12076" s="18" t="s">
        <v>648</v>
      </c>
      <c r="SVA12076" s="18" t="s">
        <v>648</v>
      </c>
      <c r="SVB12076" s="18" t="s">
        <v>648</v>
      </c>
      <c r="SVC12076" s="18" t="s">
        <v>648</v>
      </c>
      <c r="SVD12076" s="18" t="s">
        <v>648</v>
      </c>
      <c r="SVE12076" s="18" t="s">
        <v>648</v>
      </c>
      <c r="SVF12076" s="18" t="s">
        <v>648</v>
      </c>
      <c r="SVG12076" s="18" t="s">
        <v>648</v>
      </c>
      <c r="SVH12076" s="18" t="s">
        <v>648</v>
      </c>
      <c r="SVI12076" s="18" t="s">
        <v>648</v>
      </c>
      <c r="SVJ12076" s="18" t="s">
        <v>648</v>
      </c>
      <c r="SVK12076" s="18" t="s">
        <v>648</v>
      </c>
      <c r="SVL12076" s="18" t="s">
        <v>648</v>
      </c>
      <c r="SVM12076" s="18" t="s">
        <v>648</v>
      </c>
      <c r="SVN12076" s="18" t="s">
        <v>648</v>
      </c>
      <c r="SVO12076" s="18" t="s">
        <v>648</v>
      </c>
      <c r="SVP12076" s="18" t="s">
        <v>648</v>
      </c>
      <c r="SVQ12076" s="18" t="s">
        <v>648</v>
      </c>
      <c r="SVR12076" s="18" t="s">
        <v>648</v>
      </c>
      <c r="SVS12076" s="18" t="s">
        <v>648</v>
      </c>
      <c r="SVT12076" s="18" t="s">
        <v>648</v>
      </c>
      <c r="SVU12076" s="18" t="s">
        <v>648</v>
      </c>
      <c r="SVV12076" s="18" t="s">
        <v>648</v>
      </c>
      <c r="SVW12076" s="18" t="s">
        <v>648</v>
      </c>
      <c r="SVX12076" s="18" t="s">
        <v>648</v>
      </c>
      <c r="SVY12076" s="18" t="s">
        <v>648</v>
      </c>
      <c r="SVZ12076" s="18" t="s">
        <v>648</v>
      </c>
      <c r="SWA12076" s="18" t="s">
        <v>648</v>
      </c>
      <c r="SWB12076" s="18" t="s">
        <v>648</v>
      </c>
      <c r="SWC12076" s="18" t="s">
        <v>648</v>
      </c>
      <c r="SWD12076" s="18" t="s">
        <v>648</v>
      </c>
      <c r="SWE12076" s="18" t="s">
        <v>648</v>
      </c>
      <c r="SWF12076" s="18" t="s">
        <v>648</v>
      </c>
      <c r="SWG12076" s="18" t="s">
        <v>648</v>
      </c>
      <c r="SWH12076" s="18" t="s">
        <v>648</v>
      </c>
      <c r="SWI12076" s="18" t="s">
        <v>648</v>
      </c>
      <c r="SWJ12076" s="18" t="s">
        <v>648</v>
      </c>
      <c r="SWK12076" s="18" t="s">
        <v>648</v>
      </c>
      <c r="SWL12076" s="18" t="s">
        <v>648</v>
      </c>
      <c r="SWM12076" s="18" t="s">
        <v>648</v>
      </c>
      <c r="SWN12076" s="18" t="s">
        <v>648</v>
      </c>
      <c r="SWO12076" s="18" t="s">
        <v>648</v>
      </c>
      <c r="SWP12076" s="18" t="s">
        <v>648</v>
      </c>
      <c r="SWQ12076" s="18" t="s">
        <v>648</v>
      </c>
      <c r="SWR12076" s="18" t="s">
        <v>648</v>
      </c>
      <c r="SWS12076" s="18" t="s">
        <v>648</v>
      </c>
      <c r="SWT12076" s="18" t="s">
        <v>648</v>
      </c>
      <c r="SWU12076" s="18" t="s">
        <v>648</v>
      </c>
      <c r="SWV12076" s="18" t="s">
        <v>648</v>
      </c>
      <c r="SWW12076" s="18" t="s">
        <v>648</v>
      </c>
      <c r="SWX12076" s="18" t="s">
        <v>648</v>
      </c>
      <c r="SWY12076" s="18" t="s">
        <v>648</v>
      </c>
      <c r="SWZ12076" s="18" t="s">
        <v>648</v>
      </c>
      <c r="SXA12076" s="18" t="s">
        <v>648</v>
      </c>
      <c r="SXB12076" s="18" t="s">
        <v>648</v>
      </c>
      <c r="SXC12076" s="18" t="s">
        <v>648</v>
      </c>
      <c r="SXD12076" s="18" t="s">
        <v>648</v>
      </c>
      <c r="SXE12076" s="18" t="s">
        <v>648</v>
      </c>
      <c r="SXF12076" s="18" t="s">
        <v>648</v>
      </c>
      <c r="SXG12076" s="18" t="s">
        <v>648</v>
      </c>
      <c r="SXH12076" s="18" t="s">
        <v>648</v>
      </c>
      <c r="SXI12076" s="18" t="s">
        <v>648</v>
      </c>
      <c r="SXJ12076" s="18" t="s">
        <v>648</v>
      </c>
      <c r="SXK12076" s="18" t="s">
        <v>648</v>
      </c>
      <c r="SXL12076" s="18" t="s">
        <v>648</v>
      </c>
      <c r="SXM12076" s="18" t="s">
        <v>648</v>
      </c>
      <c r="SXN12076" s="18" t="s">
        <v>648</v>
      </c>
      <c r="SXO12076" s="18" t="s">
        <v>648</v>
      </c>
      <c r="SXP12076" s="18" t="s">
        <v>648</v>
      </c>
      <c r="SXQ12076" s="18" t="s">
        <v>648</v>
      </c>
      <c r="SXR12076" s="18" t="s">
        <v>648</v>
      </c>
      <c r="SXS12076" s="18" t="s">
        <v>648</v>
      </c>
      <c r="SXT12076" s="18" t="s">
        <v>648</v>
      </c>
      <c r="SXU12076" s="18" t="s">
        <v>648</v>
      </c>
      <c r="SXV12076" s="18" t="s">
        <v>648</v>
      </c>
      <c r="SXW12076" s="18" t="s">
        <v>648</v>
      </c>
      <c r="SXX12076" s="18" t="s">
        <v>648</v>
      </c>
      <c r="SXY12076" s="18" t="s">
        <v>648</v>
      </c>
      <c r="SXZ12076" s="18" t="s">
        <v>648</v>
      </c>
      <c r="SYA12076" s="18" t="s">
        <v>648</v>
      </c>
      <c r="SYB12076" s="18" t="s">
        <v>648</v>
      </c>
      <c r="SYC12076" s="18" t="s">
        <v>648</v>
      </c>
      <c r="SYD12076" s="18" t="s">
        <v>648</v>
      </c>
      <c r="SYE12076" s="18" t="s">
        <v>648</v>
      </c>
      <c r="SYF12076" s="18" t="s">
        <v>648</v>
      </c>
      <c r="SYG12076" s="18" t="s">
        <v>648</v>
      </c>
      <c r="SYH12076" s="18" t="s">
        <v>648</v>
      </c>
      <c r="SYI12076" s="18" t="s">
        <v>648</v>
      </c>
      <c r="SYJ12076" s="18" t="s">
        <v>648</v>
      </c>
      <c r="SYK12076" s="18" t="s">
        <v>648</v>
      </c>
      <c r="SYL12076" s="18" t="s">
        <v>648</v>
      </c>
      <c r="SYM12076" s="18" t="s">
        <v>648</v>
      </c>
      <c r="SYN12076" s="18" t="s">
        <v>648</v>
      </c>
      <c r="SYO12076" s="18" t="s">
        <v>648</v>
      </c>
      <c r="SYP12076" s="18" t="s">
        <v>648</v>
      </c>
      <c r="SYQ12076" s="18" t="s">
        <v>648</v>
      </c>
      <c r="SYR12076" s="18" t="s">
        <v>648</v>
      </c>
      <c r="SYS12076" s="18" t="s">
        <v>648</v>
      </c>
      <c r="SYT12076" s="18" t="s">
        <v>648</v>
      </c>
      <c r="SYU12076" s="18" t="s">
        <v>648</v>
      </c>
      <c r="SYV12076" s="18" t="s">
        <v>648</v>
      </c>
      <c r="SYW12076" s="18" t="s">
        <v>648</v>
      </c>
      <c r="SYX12076" s="18" t="s">
        <v>648</v>
      </c>
      <c r="SYY12076" s="18" t="s">
        <v>648</v>
      </c>
      <c r="SYZ12076" s="18" t="s">
        <v>648</v>
      </c>
      <c r="SZA12076" s="18" t="s">
        <v>648</v>
      </c>
      <c r="SZB12076" s="18" t="s">
        <v>648</v>
      </c>
      <c r="SZC12076" s="18" t="s">
        <v>648</v>
      </c>
      <c r="SZD12076" s="18" t="s">
        <v>648</v>
      </c>
      <c r="SZE12076" s="18" t="s">
        <v>648</v>
      </c>
      <c r="SZF12076" s="18" t="s">
        <v>648</v>
      </c>
      <c r="SZG12076" s="18" t="s">
        <v>648</v>
      </c>
      <c r="SZH12076" s="18" t="s">
        <v>648</v>
      </c>
      <c r="SZI12076" s="18" t="s">
        <v>648</v>
      </c>
      <c r="SZJ12076" s="18" t="s">
        <v>648</v>
      </c>
      <c r="SZK12076" s="18" t="s">
        <v>648</v>
      </c>
      <c r="SZL12076" s="18" t="s">
        <v>648</v>
      </c>
      <c r="SZM12076" s="18" t="s">
        <v>648</v>
      </c>
      <c r="SZN12076" s="18" t="s">
        <v>648</v>
      </c>
      <c r="SZO12076" s="18" t="s">
        <v>648</v>
      </c>
      <c r="SZP12076" s="18" t="s">
        <v>648</v>
      </c>
      <c r="SZQ12076" s="18" t="s">
        <v>648</v>
      </c>
      <c r="SZR12076" s="18" t="s">
        <v>648</v>
      </c>
      <c r="SZS12076" s="18" t="s">
        <v>648</v>
      </c>
      <c r="SZT12076" s="18" t="s">
        <v>648</v>
      </c>
      <c r="SZU12076" s="18" t="s">
        <v>648</v>
      </c>
      <c r="SZV12076" s="18" t="s">
        <v>648</v>
      </c>
      <c r="SZW12076" s="18" t="s">
        <v>648</v>
      </c>
      <c r="SZX12076" s="18" t="s">
        <v>648</v>
      </c>
      <c r="SZY12076" s="18" t="s">
        <v>648</v>
      </c>
      <c r="SZZ12076" s="18" t="s">
        <v>648</v>
      </c>
      <c r="TAA12076" s="18" t="s">
        <v>648</v>
      </c>
      <c r="TAB12076" s="18" t="s">
        <v>648</v>
      </c>
      <c r="TAC12076" s="18" t="s">
        <v>648</v>
      </c>
      <c r="TAD12076" s="18" t="s">
        <v>648</v>
      </c>
      <c r="TAE12076" s="18" t="s">
        <v>648</v>
      </c>
      <c r="TAF12076" s="18" t="s">
        <v>648</v>
      </c>
      <c r="TAG12076" s="18" t="s">
        <v>648</v>
      </c>
      <c r="TAH12076" s="18" t="s">
        <v>648</v>
      </c>
      <c r="TAI12076" s="18" t="s">
        <v>648</v>
      </c>
      <c r="TAJ12076" s="18" t="s">
        <v>648</v>
      </c>
      <c r="TAK12076" s="18" t="s">
        <v>648</v>
      </c>
      <c r="TAL12076" s="18" t="s">
        <v>648</v>
      </c>
      <c r="TAM12076" s="18" t="s">
        <v>648</v>
      </c>
      <c r="TAN12076" s="18" t="s">
        <v>648</v>
      </c>
      <c r="TAO12076" s="18" t="s">
        <v>648</v>
      </c>
      <c r="TAP12076" s="18" t="s">
        <v>648</v>
      </c>
      <c r="TAQ12076" s="18" t="s">
        <v>648</v>
      </c>
      <c r="TAR12076" s="18" t="s">
        <v>648</v>
      </c>
      <c r="TAS12076" s="18" t="s">
        <v>648</v>
      </c>
      <c r="TAT12076" s="18" t="s">
        <v>648</v>
      </c>
      <c r="TAU12076" s="18" t="s">
        <v>648</v>
      </c>
      <c r="TAV12076" s="18" t="s">
        <v>648</v>
      </c>
      <c r="TAW12076" s="18" t="s">
        <v>648</v>
      </c>
      <c r="TAX12076" s="18" t="s">
        <v>648</v>
      </c>
      <c r="TAY12076" s="18" t="s">
        <v>648</v>
      </c>
      <c r="TAZ12076" s="18" t="s">
        <v>648</v>
      </c>
      <c r="TBA12076" s="18" t="s">
        <v>648</v>
      </c>
      <c r="TBB12076" s="18" t="s">
        <v>648</v>
      </c>
      <c r="TBC12076" s="18" t="s">
        <v>648</v>
      </c>
      <c r="TBD12076" s="18" t="s">
        <v>648</v>
      </c>
      <c r="TBE12076" s="18" t="s">
        <v>648</v>
      </c>
      <c r="TBF12076" s="18" t="s">
        <v>648</v>
      </c>
      <c r="TBG12076" s="18" t="s">
        <v>648</v>
      </c>
      <c r="TBH12076" s="18" t="s">
        <v>648</v>
      </c>
      <c r="TBI12076" s="18" t="s">
        <v>648</v>
      </c>
      <c r="TBJ12076" s="18" t="s">
        <v>648</v>
      </c>
      <c r="TBK12076" s="18" t="s">
        <v>648</v>
      </c>
      <c r="TBL12076" s="18" t="s">
        <v>648</v>
      </c>
      <c r="TBM12076" s="18" t="s">
        <v>648</v>
      </c>
      <c r="TBN12076" s="18" t="s">
        <v>648</v>
      </c>
      <c r="TBO12076" s="18" t="s">
        <v>648</v>
      </c>
      <c r="TBP12076" s="18" t="s">
        <v>648</v>
      </c>
      <c r="TBQ12076" s="18" t="s">
        <v>648</v>
      </c>
      <c r="TBR12076" s="18" t="s">
        <v>648</v>
      </c>
      <c r="TBS12076" s="18" t="s">
        <v>648</v>
      </c>
      <c r="TBT12076" s="18" t="s">
        <v>648</v>
      </c>
      <c r="TBU12076" s="18" t="s">
        <v>648</v>
      </c>
      <c r="TBV12076" s="18" t="s">
        <v>648</v>
      </c>
      <c r="TBW12076" s="18" t="s">
        <v>648</v>
      </c>
      <c r="TBX12076" s="18" t="s">
        <v>648</v>
      </c>
      <c r="TBY12076" s="18" t="s">
        <v>648</v>
      </c>
      <c r="TBZ12076" s="18" t="s">
        <v>648</v>
      </c>
      <c r="TCA12076" s="18" t="s">
        <v>648</v>
      </c>
      <c r="TCB12076" s="18" t="s">
        <v>648</v>
      </c>
      <c r="TCC12076" s="18" t="s">
        <v>648</v>
      </c>
      <c r="TCD12076" s="18" t="s">
        <v>648</v>
      </c>
      <c r="TCE12076" s="18" t="s">
        <v>648</v>
      </c>
      <c r="TCF12076" s="18" t="s">
        <v>648</v>
      </c>
      <c r="TCG12076" s="18" t="s">
        <v>648</v>
      </c>
      <c r="TCH12076" s="18" t="s">
        <v>648</v>
      </c>
      <c r="TCI12076" s="18" t="s">
        <v>648</v>
      </c>
      <c r="TCJ12076" s="18" t="s">
        <v>648</v>
      </c>
      <c r="TCK12076" s="18" t="s">
        <v>648</v>
      </c>
      <c r="TCL12076" s="18" t="s">
        <v>648</v>
      </c>
      <c r="TCM12076" s="18" t="s">
        <v>648</v>
      </c>
      <c r="TCN12076" s="18" t="s">
        <v>648</v>
      </c>
      <c r="TCO12076" s="18" t="s">
        <v>648</v>
      </c>
      <c r="TCP12076" s="18" t="s">
        <v>648</v>
      </c>
      <c r="TCQ12076" s="18" t="s">
        <v>648</v>
      </c>
      <c r="TCR12076" s="18" t="s">
        <v>648</v>
      </c>
      <c r="TCS12076" s="18" t="s">
        <v>648</v>
      </c>
      <c r="TCT12076" s="18" t="s">
        <v>648</v>
      </c>
      <c r="TCU12076" s="18" t="s">
        <v>648</v>
      </c>
      <c r="TCV12076" s="18" t="s">
        <v>648</v>
      </c>
      <c r="TCW12076" s="18" t="s">
        <v>648</v>
      </c>
      <c r="TCX12076" s="18" t="s">
        <v>648</v>
      </c>
      <c r="TCY12076" s="18" t="s">
        <v>648</v>
      </c>
      <c r="TCZ12076" s="18" t="s">
        <v>648</v>
      </c>
      <c r="TDA12076" s="18" t="s">
        <v>648</v>
      </c>
      <c r="TDB12076" s="18" t="s">
        <v>648</v>
      </c>
      <c r="TDC12076" s="18" t="s">
        <v>648</v>
      </c>
      <c r="TDD12076" s="18" t="s">
        <v>648</v>
      </c>
      <c r="TDE12076" s="18" t="s">
        <v>648</v>
      </c>
      <c r="TDF12076" s="18" t="s">
        <v>648</v>
      </c>
      <c r="TDG12076" s="18" t="s">
        <v>648</v>
      </c>
      <c r="TDH12076" s="18" t="s">
        <v>648</v>
      </c>
      <c r="TDI12076" s="18" t="s">
        <v>648</v>
      </c>
      <c r="TDJ12076" s="18" t="s">
        <v>648</v>
      </c>
      <c r="TDK12076" s="18" t="s">
        <v>648</v>
      </c>
      <c r="TDL12076" s="18" t="s">
        <v>648</v>
      </c>
      <c r="TDM12076" s="18" t="s">
        <v>648</v>
      </c>
      <c r="TDN12076" s="18" t="s">
        <v>648</v>
      </c>
      <c r="TDO12076" s="18" t="s">
        <v>648</v>
      </c>
      <c r="TDP12076" s="18" t="s">
        <v>648</v>
      </c>
      <c r="TDQ12076" s="18" t="s">
        <v>648</v>
      </c>
      <c r="TDR12076" s="18" t="s">
        <v>648</v>
      </c>
      <c r="TDS12076" s="18" t="s">
        <v>648</v>
      </c>
      <c r="TDT12076" s="18" t="s">
        <v>648</v>
      </c>
      <c r="TDU12076" s="18" t="s">
        <v>648</v>
      </c>
      <c r="TDV12076" s="18" t="s">
        <v>648</v>
      </c>
      <c r="TDW12076" s="18" t="s">
        <v>648</v>
      </c>
      <c r="TDX12076" s="18" t="s">
        <v>648</v>
      </c>
      <c r="TDY12076" s="18" t="s">
        <v>648</v>
      </c>
      <c r="TDZ12076" s="18" t="s">
        <v>648</v>
      </c>
      <c r="TEA12076" s="18" t="s">
        <v>648</v>
      </c>
      <c r="TEB12076" s="18" t="s">
        <v>648</v>
      </c>
      <c r="TEC12076" s="18" t="s">
        <v>648</v>
      </c>
      <c r="TED12076" s="18" t="s">
        <v>648</v>
      </c>
      <c r="TEE12076" s="18" t="s">
        <v>648</v>
      </c>
      <c r="TEF12076" s="18" t="s">
        <v>648</v>
      </c>
      <c r="TEG12076" s="18" t="s">
        <v>648</v>
      </c>
      <c r="TEH12076" s="18" t="s">
        <v>648</v>
      </c>
      <c r="TEI12076" s="18" t="s">
        <v>648</v>
      </c>
      <c r="TEJ12076" s="18" t="s">
        <v>648</v>
      </c>
      <c r="TEK12076" s="18" t="s">
        <v>648</v>
      </c>
      <c r="TEL12076" s="18" t="s">
        <v>648</v>
      </c>
      <c r="TEM12076" s="18" t="s">
        <v>648</v>
      </c>
      <c r="TEN12076" s="18" t="s">
        <v>648</v>
      </c>
      <c r="TEO12076" s="18" t="s">
        <v>648</v>
      </c>
      <c r="TEP12076" s="18" t="s">
        <v>648</v>
      </c>
      <c r="TEQ12076" s="18" t="s">
        <v>648</v>
      </c>
      <c r="TER12076" s="18" t="s">
        <v>648</v>
      </c>
      <c r="TES12076" s="18" t="s">
        <v>648</v>
      </c>
      <c r="TET12076" s="18" t="s">
        <v>648</v>
      </c>
      <c r="TEU12076" s="18" t="s">
        <v>648</v>
      </c>
      <c r="TEV12076" s="18" t="s">
        <v>648</v>
      </c>
      <c r="TEW12076" s="18" t="s">
        <v>648</v>
      </c>
      <c r="TEX12076" s="18" t="s">
        <v>648</v>
      </c>
      <c r="TEY12076" s="18" t="s">
        <v>648</v>
      </c>
      <c r="TEZ12076" s="18" t="s">
        <v>648</v>
      </c>
      <c r="TFA12076" s="18" t="s">
        <v>648</v>
      </c>
      <c r="TFB12076" s="18" t="s">
        <v>648</v>
      </c>
      <c r="TFC12076" s="18" t="s">
        <v>648</v>
      </c>
      <c r="TFD12076" s="18" t="s">
        <v>648</v>
      </c>
      <c r="TFE12076" s="18" t="s">
        <v>648</v>
      </c>
      <c r="TFF12076" s="18" t="s">
        <v>648</v>
      </c>
      <c r="TFG12076" s="18" t="s">
        <v>648</v>
      </c>
      <c r="TFH12076" s="18" t="s">
        <v>648</v>
      </c>
      <c r="TFI12076" s="18" t="s">
        <v>648</v>
      </c>
      <c r="TFJ12076" s="18" t="s">
        <v>648</v>
      </c>
      <c r="TFK12076" s="18" t="s">
        <v>648</v>
      </c>
      <c r="TFL12076" s="18" t="s">
        <v>648</v>
      </c>
      <c r="TFM12076" s="18" t="s">
        <v>648</v>
      </c>
      <c r="TFN12076" s="18" t="s">
        <v>648</v>
      </c>
      <c r="TFO12076" s="18" t="s">
        <v>648</v>
      </c>
      <c r="TFP12076" s="18" t="s">
        <v>648</v>
      </c>
      <c r="TFQ12076" s="18" t="s">
        <v>648</v>
      </c>
      <c r="TFR12076" s="18" t="s">
        <v>648</v>
      </c>
      <c r="TFS12076" s="18" t="s">
        <v>648</v>
      </c>
      <c r="TFT12076" s="18" t="s">
        <v>648</v>
      </c>
      <c r="TFU12076" s="18" t="s">
        <v>648</v>
      </c>
      <c r="TFV12076" s="18" t="s">
        <v>648</v>
      </c>
      <c r="TFW12076" s="18" t="s">
        <v>648</v>
      </c>
      <c r="TFX12076" s="18" t="s">
        <v>648</v>
      </c>
      <c r="TFY12076" s="18" t="s">
        <v>648</v>
      </c>
      <c r="TFZ12076" s="18" t="s">
        <v>648</v>
      </c>
      <c r="TGA12076" s="18" t="s">
        <v>648</v>
      </c>
      <c r="TGB12076" s="18" t="s">
        <v>648</v>
      </c>
      <c r="TGC12076" s="18" t="s">
        <v>648</v>
      </c>
      <c r="TGD12076" s="18" t="s">
        <v>648</v>
      </c>
      <c r="TGE12076" s="18" t="s">
        <v>648</v>
      </c>
      <c r="TGF12076" s="18" t="s">
        <v>648</v>
      </c>
      <c r="TGG12076" s="18" t="s">
        <v>648</v>
      </c>
      <c r="TGH12076" s="18" t="s">
        <v>648</v>
      </c>
      <c r="TGI12076" s="18" t="s">
        <v>648</v>
      </c>
      <c r="TGJ12076" s="18" t="s">
        <v>648</v>
      </c>
      <c r="TGK12076" s="18" t="s">
        <v>648</v>
      </c>
      <c r="TGL12076" s="18" t="s">
        <v>648</v>
      </c>
      <c r="TGM12076" s="18" t="s">
        <v>648</v>
      </c>
      <c r="TGN12076" s="18" t="s">
        <v>648</v>
      </c>
      <c r="TGO12076" s="18" t="s">
        <v>648</v>
      </c>
      <c r="TGP12076" s="18" t="s">
        <v>648</v>
      </c>
      <c r="TGQ12076" s="18" t="s">
        <v>648</v>
      </c>
      <c r="TGR12076" s="18" t="s">
        <v>648</v>
      </c>
      <c r="TGS12076" s="18" t="s">
        <v>648</v>
      </c>
      <c r="TGT12076" s="18" t="s">
        <v>648</v>
      </c>
      <c r="TGU12076" s="18" t="s">
        <v>648</v>
      </c>
      <c r="TGV12076" s="18" t="s">
        <v>648</v>
      </c>
      <c r="TGW12076" s="18" t="s">
        <v>648</v>
      </c>
      <c r="TGX12076" s="18" t="s">
        <v>648</v>
      </c>
      <c r="TGY12076" s="18" t="s">
        <v>648</v>
      </c>
      <c r="TGZ12076" s="18" t="s">
        <v>648</v>
      </c>
      <c r="THA12076" s="18" t="s">
        <v>648</v>
      </c>
      <c r="THB12076" s="18" t="s">
        <v>648</v>
      </c>
      <c r="THC12076" s="18" t="s">
        <v>648</v>
      </c>
      <c r="THD12076" s="18" t="s">
        <v>648</v>
      </c>
      <c r="THE12076" s="18" t="s">
        <v>648</v>
      </c>
      <c r="THF12076" s="18" t="s">
        <v>648</v>
      </c>
      <c r="THG12076" s="18" t="s">
        <v>648</v>
      </c>
      <c r="THH12076" s="18" t="s">
        <v>648</v>
      </c>
      <c r="THI12076" s="18" t="s">
        <v>648</v>
      </c>
      <c r="THJ12076" s="18" t="s">
        <v>648</v>
      </c>
      <c r="THK12076" s="18" t="s">
        <v>648</v>
      </c>
      <c r="THL12076" s="18" t="s">
        <v>648</v>
      </c>
      <c r="THM12076" s="18" t="s">
        <v>648</v>
      </c>
      <c r="THN12076" s="18" t="s">
        <v>648</v>
      </c>
      <c r="THO12076" s="18" t="s">
        <v>648</v>
      </c>
      <c r="THP12076" s="18" t="s">
        <v>648</v>
      </c>
      <c r="THQ12076" s="18" t="s">
        <v>648</v>
      </c>
      <c r="THR12076" s="18" t="s">
        <v>648</v>
      </c>
      <c r="THS12076" s="18" t="s">
        <v>648</v>
      </c>
      <c r="THT12076" s="18" t="s">
        <v>648</v>
      </c>
      <c r="THU12076" s="18" t="s">
        <v>648</v>
      </c>
      <c r="THV12076" s="18" t="s">
        <v>648</v>
      </c>
      <c r="THW12076" s="18" t="s">
        <v>648</v>
      </c>
      <c r="THX12076" s="18" t="s">
        <v>648</v>
      </c>
      <c r="THY12076" s="18" t="s">
        <v>648</v>
      </c>
      <c r="THZ12076" s="18" t="s">
        <v>648</v>
      </c>
      <c r="TIA12076" s="18" t="s">
        <v>648</v>
      </c>
      <c r="TIB12076" s="18" t="s">
        <v>648</v>
      </c>
      <c r="TIC12076" s="18" t="s">
        <v>648</v>
      </c>
      <c r="TID12076" s="18" t="s">
        <v>648</v>
      </c>
      <c r="TIE12076" s="18" t="s">
        <v>648</v>
      </c>
      <c r="TIF12076" s="18" t="s">
        <v>648</v>
      </c>
      <c r="TIG12076" s="18" t="s">
        <v>648</v>
      </c>
      <c r="TIH12076" s="18" t="s">
        <v>648</v>
      </c>
      <c r="TII12076" s="18" t="s">
        <v>648</v>
      </c>
      <c r="TIJ12076" s="18" t="s">
        <v>648</v>
      </c>
      <c r="TIK12076" s="18" t="s">
        <v>648</v>
      </c>
      <c r="TIL12076" s="18" t="s">
        <v>648</v>
      </c>
      <c r="TIM12076" s="18" t="s">
        <v>648</v>
      </c>
      <c r="TIN12076" s="18" t="s">
        <v>648</v>
      </c>
      <c r="TIO12076" s="18" t="s">
        <v>648</v>
      </c>
      <c r="TIP12076" s="18" t="s">
        <v>648</v>
      </c>
      <c r="TIQ12076" s="18" t="s">
        <v>648</v>
      </c>
      <c r="TIR12076" s="18" t="s">
        <v>648</v>
      </c>
      <c r="TIS12076" s="18" t="s">
        <v>648</v>
      </c>
      <c r="TIT12076" s="18" t="s">
        <v>648</v>
      </c>
      <c r="TIU12076" s="18" t="s">
        <v>648</v>
      </c>
      <c r="TIV12076" s="18" t="s">
        <v>648</v>
      </c>
      <c r="TIW12076" s="18" t="s">
        <v>648</v>
      </c>
      <c r="TIX12076" s="18" t="s">
        <v>648</v>
      </c>
      <c r="TIY12076" s="18" t="s">
        <v>648</v>
      </c>
      <c r="TIZ12076" s="18" t="s">
        <v>648</v>
      </c>
      <c r="TJA12076" s="18" t="s">
        <v>648</v>
      </c>
      <c r="TJB12076" s="18" t="s">
        <v>648</v>
      </c>
      <c r="TJC12076" s="18" t="s">
        <v>648</v>
      </c>
      <c r="TJD12076" s="18" t="s">
        <v>648</v>
      </c>
      <c r="TJE12076" s="18" t="s">
        <v>648</v>
      </c>
      <c r="TJF12076" s="18" t="s">
        <v>648</v>
      </c>
      <c r="TJG12076" s="18" t="s">
        <v>648</v>
      </c>
      <c r="TJH12076" s="18" t="s">
        <v>648</v>
      </c>
      <c r="TJI12076" s="18" t="s">
        <v>648</v>
      </c>
      <c r="TJJ12076" s="18" t="s">
        <v>648</v>
      </c>
      <c r="TJK12076" s="18" t="s">
        <v>648</v>
      </c>
      <c r="TJL12076" s="18" t="s">
        <v>648</v>
      </c>
      <c r="TJM12076" s="18" t="s">
        <v>648</v>
      </c>
      <c r="TJN12076" s="18" t="s">
        <v>648</v>
      </c>
      <c r="TJO12076" s="18" t="s">
        <v>648</v>
      </c>
      <c r="TJP12076" s="18" t="s">
        <v>648</v>
      </c>
      <c r="TJQ12076" s="18" t="s">
        <v>648</v>
      </c>
      <c r="TJR12076" s="18" t="s">
        <v>648</v>
      </c>
      <c r="TJS12076" s="18" t="s">
        <v>648</v>
      </c>
      <c r="TJT12076" s="18" t="s">
        <v>648</v>
      </c>
      <c r="TJU12076" s="18" t="s">
        <v>648</v>
      </c>
      <c r="TJV12076" s="18" t="s">
        <v>648</v>
      </c>
      <c r="TJW12076" s="18" t="s">
        <v>648</v>
      </c>
      <c r="TJX12076" s="18" t="s">
        <v>648</v>
      </c>
      <c r="TJY12076" s="18" t="s">
        <v>648</v>
      </c>
      <c r="TJZ12076" s="18" t="s">
        <v>648</v>
      </c>
      <c r="TKA12076" s="18" t="s">
        <v>648</v>
      </c>
      <c r="TKB12076" s="18" t="s">
        <v>648</v>
      </c>
      <c r="TKC12076" s="18" t="s">
        <v>648</v>
      </c>
      <c r="TKD12076" s="18" t="s">
        <v>648</v>
      </c>
      <c r="TKE12076" s="18" t="s">
        <v>648</v>
      </c>
      <c r="TKF12076" s="18" t="s">
        <v>648</v>
      </c>
      <c r="TKG12076" s="18" t="s">
        <v>648</v>
      </c>
      <c r="TKH12076" s="18" t="s">
        <v>648</v>
      </c>
      <c r="TKI12076" s="18" t="s">
        <v>648</v>
      </c>
      <c r="TKJ12076" s="18" t="s">
        <v>648</v>
      </c>
      <c r="TKK12076" s="18" t="s">
        <v>648</v>
      </c>
      <c r="TKL12076" s="18" t="s">
        <v>648</v>
      </c>
      <c r="TKM12076" s="18" t="s">
        <v>648</v>
      </c>
      <c r="TKN12076" s="18" t="s">
        <v>648</v>
      </c>
      <c r="TKO12076" s="18" t="s">
        <v>648</v>
      </c>
      <c r="TKP12076" s="18" t="s">
        <v>648</v>
      </c>
      <c r="TKQ12076" s="18" t="s">
        <v>648</v>
      </c>
      <c r="TKR12076" s="18" t="s">
        <v>648</v>
      </c>
      <c r="TKS12076" s="18" t="s">
        <v>648</v>
      </c>
      <c r="TKT12076" s="18" t="s">
        <v>648</v>
      </c>
      <c r="TKU12076" s="18" t="s">
        <v>648</v>
      </c>
      <c r="TKV12076" s="18" t="s">
        <v>648</v>
      </c>
      <c r="TKW12076" s="18" t="s">
        <v>648</v>
      </c>
      <c r="TKX12076" s="18" t="s">
        <v>648</v>
      </c>
      <c r="TKY12076" s="18" t="s">
        <v>648</v>
      </c>
      <c r="TKZ12076" s="18" t="s">
        <v>648</v>
      </c>
      <c r="TLA12076" s="18" t="s">
        <v>648</v>
      </c>
      <c r="TLB12076" s="18" t="s">
        <v>648</v>
      </c>
      <c r="TLC12076" s="18" t="s">
        <v>648</v>
      </c>
      <c r="TLD12076" s="18" t="s">
        <v>648</v>
      </c>
      <c r="TLE12076" s="18" t="s">
        <v>648</v>
      </c>
      <c r="TLF12076" s="18" t="s">
        <v>648</v>
      </c>
      <c r="TLG12076" s="18" t="s">
        <v>648</v>
      </c>
      <c r="TLH12076" s="18" t="s">
        <v>648</v>
      </c>
      <c r="TLI12076" s="18" t="s">
        <v>648</v>
      </c>
      <c r="TLJ12076" s="18" t="s">
        <v>648</v>
      </c>
      <c r="TLK12076" s="18" t="s">
        <v>648</v>
      </c>
      <c r="TLL12076" s="18" t="s">
        <v>648</v>
      </c>
      <c r="TLM12076" s="18" t="s">
        <v>648</v>
      </c>
      <c r="TLN12076" s="18" t="s">
        <v>648</v>
      </c>
      <c r="TLO12076" s="18" t="s">
        <v>648</v>
      </c>
      <c r="TLP12076" s="18" t="s">
        <v>648</v>
      </c>
      <c r="TLQ12076" s="18" t="s">
        <v>648</v>
      </c>
      <c r="TLR12076" s="18" t="s">
        <v>648</v>
      </c>
      <c r="TLS12076" s="18" t="s">
        <v>648</v>
      </c>
      <c r="TLT12076" s="18" t="s">
        <v>648</v>
      </c>
      <c r="TLU12076" s="18" t="s">
        <v>648</v>
      </c>
      <c r="TLV12076" s="18" t="s">
        <v>648</v>
      </c>
      <c r="TLW12076" s="18" t="s">
        <v>648</v>
      </c>
      <c r="TLX12076" s="18" t="s">
        <v>648</v>
      </c>
      <c r="TLY12076" s="18" t="s">
        <v>648</v>
      </c>
      <c r="TLZ12076" s="18" t="s">
        <v>648</v>
      </c>
      <c r="TMA12076" s="18" t="s">
        <v>648</v>
      </c>
      <c r="TMB12076" s="18" t="s">
        <v>648</v>
      </c>
      <c r="TMC12076" s="18" t="s">
        <v>648</v>
      </c>
      <c r="TMD12076" s="18" t="s">
        <v>648</v>
      </c>
      <c r="TME12076" s="18" t="s">
        <v>648</v>
      </c>
      <c r="TMF12076" s="18" t="s">
        <v>648</v>
      </c>
      <c r="TMG12076" s="18" t="s">
        <v>648</v>
      </c>
      <c r="TMH12076" s="18" t="s">
        <v>648</v>
      </c>
      <c r="TMI12076" s="18" t="s">
        <v>648</v>
      </c>
      <c r="TMJ12076" s="18" t="s">
        <v>648</v>
      </c>
      <c r="TMK12076" s="18" t="s">
        <v>648</v>
      </c>
      <c r="TML12076" s="18" t="s">
        <v>648</v>
      </c>
      <c r="TMM12076" s="18" t="s">
        <v>648</v>
      </c>
      <c r="TMN12076" s="18" t="s">
        <v>648</v>
      </c>
      <c r="TMO12076" s="18" t="s">
        <v>648</v>
      </c>
      <c r="TMP12076" s="18" t="s">
        <v>648</v>
      </c>
      <c r="TMQ12076" s="18" t="s">
        <v>648</v>
      </c>
      <c r="TMR12076" s="18" t="s">
        <v>648</v>
      </c>
      <c r="TMS12076" s="18" t="s">
        <v>648</v>
      </c>
      <c r="TMT12076" s="18" t="s">
        <v>648</v>
      </c>
      <c r="TMU12076" s="18" t="s">
        <v>648</v>
      </c>
      <c r="TMV12076" s="18" t="s">
        <v>648</v>
      </c>
      <c r="TMW12076" s="18" t="s">
        <v>648</v>
      </c>
      <c r="TMX12076" s="18" t="s">
        <v>648</v>
      </c>
      <c r="TMY12076" s="18" t="s">
        <v>648</v>
      </c>
      <c r="TMZ12076" s="18" t="s">
        <v>648</v>
      </c>
      <c r="TNA12076" s="18" t="s">
        <v>648</v>
      </c>
      <c r="TNB12076" s="18" t="s">
        <v>648</v>
      </c>
      <c r="TNC12076" s="18" t="s">
        <v>648</v>
      </c>
      <c r="TND12076" s="18" t="s">
        <v>648</v>
      </c>
      <c r="TNE12076" s="18" t="s">
        <v>648</v>
      </c>
      <c r="TNF12076" s="18" t="s">
        <v>648</v>
      </c>
      <c r="TNG12076" s="18" t="s">
        <v>648</v>
      </c>
      <c r="TNH12076" s="18" t="s">
        <v>648</v>
      </c>
      <c r="TNI12076" s="18" t="s">
        <v>648</v>
      </c>
      <c r="TNJ12076" s="18" t="s">
        <v>648</v>
      </c>
      <c r="TNK12076" s="18" t="s">
        <v>648</v>
      </c>
      <c r="TNL12076" s="18" t="s">
        <v>648</v>
      </c>
      <c r="TNM12076" s="18" t="s">
        <v>648</v>
      </c>
      <c r="TNN12076" s="18" t="s">
        <v>648</v>
      </c>
      <c r="TNO12076" s="18" t="s">
        <v>648</v>
      </c>
      <c r="TNP12076" s="18" t="s">
        <v>648</v>
      </c>
      <c r="TNQ12076" s="18" t="s">
        <v>648</v>
      </c>
      <c r="TNR12076" s="18" t="s">
        <v>648</v>
      </c>
      <c r="TNS12076" s="18" t="s">
        <v>648</v>
      </c>
      <c r="TNT12076" s="18" t="s">
        <v>648</v>
      </c>
      <c r="TNU12076" s="18" t="s">
        <v>648</v>
      </c>
      <c r="TNV12076" s="18" t="s">
        <v>648</v>
      </c>
      <c r="TNW12076" s="18" t="s">
        <v>648</v>
      </c>
      <c r="TNX12076" s="18" t="s">
        <v>648</v>
      </c>
      <c r="TNY12076" s="18" t="s">
        <v>648</v>
      </c>
      <c r="TNZ12076" s="18" t="s">
        <v>648</v>
      </c>
      <c r="TOA12076" s="18" t="s">
        <v>648</v>
      </c>
      <c r="TOB12076" s="18" t="s">
        <v>648</v>
      </c>
      <c r="TOC12076" s="18" t="s">
        <v>648</v>
      </c>
      <c r="TOD12076" s="18" t="s">
        <v>648</v>
      </c>
      <c r="TOE12076" s="18" t="s">
        <v>648</v>
      </c>
      <c r="TOF12076" s="18" t="s">
        <v>648</v>
      </c>
      <c r="TOG12076" s="18" t="s">
        <v>648</v>
      </c>
      <c r="TOH12076" s="18" t="s">
        <v>648</v>
      </c>
      <c r="TOI12076" s="18" t="s">
        <v>648</v>
      </c>
      <c r="TOJ12076" s="18" t="s">
        <v>648</v>
      </c>
      <c r="TOK12076" s="18" t="s">
        <v>648</v>
      </c>
      <c r="TOL12076" s="18" t="s">
        <v>648</v>
      </c>
      <c r="TOM12076" s="18" t="s">
        <v>648</v>
      </c>
      <c r="TON12076" s="18" t="s">
        <v>648</v>
      </c>
      <c r="TOO12076" s="18" t="s">
        <v>648</v>
      </c>
      <c r="TOP12076" s="18" t="s">
        <v>648</v>
      </c>
      <c r="TOQ12076" s="18" t="s">
        <v>648</v>
      </c>
      <c r="TOR12076" s="18" t="s">
        <v>648</v>
      </c>
      <c r="TOS12076" s="18" t="s">
        <v>648</v>
      </c>
      <c r="TOT12076" s="18" t="s">
        <v>648</v>
      </c>
      <c r="TOU12076" s="18" t="s">
        <v>648</v>
      </c>
      <c r="TOV12076" s="18" t="s">
        <v>648</v>
      </c>
      <c r="TOW12076" s="18" t="s">
        <v>648</v>
      </c>
      <c r="TOX12076" s="18" t="s">
        <v>648</v>
      </c>
      <c r="TOY12076" s="18" t="s">
        <v>648</v>
      </c>
      <c r="TOZ12076" s="18" t="s">
        <v>648</v>
      </c>
      <c r="TPA12076" s="18" t="s">
        <v>648</v>
      </c>
      <c r="TPB12076" s="18" t="s">
        <v>648</v>
      </c>
      <c r="TPC12076" s="18" t="s">
        <v>648</v>
      </c>
      <c r="TPD12076" s="18" t="s">
        <v>648</v>
      </c>
      <c r="TPE12076" s="18" t="s">
        <v>648</v>
      </c>
      <c r="TPF12076" s="18" t="s">
        <v>648</v>
      </c>
      <c r="TPG12076" s="18" t="s">
        <v>648</v>
      </c>
      <c r="TPH12076" s="18" t="s">
        <v>648</v>
      </c>
      <c r="TPI12076" s="18" t="s">
        <v>648</v>
      </c>
      <c r="TPJ12076" s="18" t="s">
        <v>648</v>
      </c>
      <c r="TPK12076" s="18" t="s">
        <v>648</v>
      </c>
      <c r="TPL12076" s="18" t="s">
        <v>648</v>
      </c>
      <c r="TPM12076" s="18" t="s">
        <v>648</v>
      </c>
      <c r="TPN12076" s="18" t="s">
        <v>648</v>
      </c>
      <c r="TPO12076" s="18" t="s">
        <v>648</v>
      </c>
      <c r="TPP12076" s="18" t="s">
        <v>648</v>
      </c>
      <c r="TPQ12076" s="18" t="s">
        <v>648</v>
      </c>
      <c r="TPR12076" s="18" t="s">
        <v>648</v>
      </c>
      <c r="TPS12076" s="18" t="s">
        <v>648</v>
      </c>
      <c r="TPT12076" s="18" t="s">
        <v>648</v>
      </c>
      <c r="TPU12076" s="18" t="s">
        <v>648</v>
      </c>
      <c r="TPV12076" s="18" t="s">
        <v>648</v>
      </c>
      <c r="TPW12076" s="18" t="s">
        <v>648</v>
      </c>
      <c r="TPX12076" s="18" t="s">
        <v>648</v>
      </c>
      <c r="TPY12076" s="18" t="s">
        <v>648</v>
      </c>
      <c r="TPZ12076" s="18" t="s">
        <v>648</v>
      </c>
      <c r="TQA12076" s="18" t="s">
        <v>648</v>
      </c>
      <c r="TQB12076" s="18" t="s">
        <v>648</v>
      </c>
      <c r="TQC12076" s="18" t="s">
        <v>648</v>
      </c>
      <c r="TQD12076" s="18" t="s">
        <v>648</v>
      </c>
      <c r="TQE12076" s="18" t="s">
        <v>648</v>
      </c>
      <c r="TQF12076" s="18" t="s">
        <v>648</v>
      </c>
      <c r="TQG12076" s="18" t="s">
        <v>648</v>
      </c>
      <c r="TQH12076" s="18" t="s">
        <v>648</v>
      </c>
      <c r="TQI12076" s="18" t="s">
        <v>648</v>
      </c>
      <c r="TQJ12076" s="18" t="s">
        <v>648</v>
      </c>
      <c r="TQK12076" s="18" t="s">
        <v>648</v>
      </c>
      <c r="TQL12076" s="18" t="s">
        <v>648</v>
      </c>
      <c r="TQM12076" s="18" t="s">
        <v>648</v>
      </c>
      <c r="TQN12076" s="18" t="s">
        <v>648</v>
      </c>
      <c r="TQO12076" s="18" t="s">
        <v>648</v>
      </c>
      <c r="TQP12076" s="18" t="s">
        <v>648</v>
      </c>
      <c r="TQQ12076" s="18" t="s">
        <v>648</v>
      </c>
      <c r="TQR12076" s="18" t="s">
        <v>648</v>
      </c>
      <c r="TQS12076" s="18" t="s">
        <v>648</v>
      </c>
      <c r="TQT12076" s="18" t="s">
        <v>648</v>
      </c>
      <c r="TQU12076" s="18" t="s">
        <v>648</v>
      </c>
      <c r="TQV12076" s="18" t="s">
        <v>648</v>
      </c>
      <c r="TQW12076" s="18" t="s">
        <v>648</v>
      </c>
      <c r="TQX12076" s="18" t="s">
        <v>648</v>
      </c>
      <c r="TQY12076" s="18" t="s">
        <v>648</v>
      </c>
      <c r="TQZ12076" s="18" t="s">
        <v>648</v>
      </c>
      <c r="TRA12076" s="18" t="s">
        <v>648</v>
      </c>
      <c r="TRB12076" s="18" t="s">
        <v>648</v>
      </c>
      <c r="TRC12076" s="18" t="s">
        <v>648</v>
      </c>
      <c r="TRD12076" s="18" t="s">
        <v>648</v>
      </c>
      <c r="TRE12076" s="18" t="s">
        <v>648</v>
      </c>
      <c r="TRF12076" s="18" t="s">
        <v>648</v>
      </c>
      <c r="TRG12076" s="18" t="s">
        <v>648</v>
      </c>
      <c r="TRH12076" s="18" t="s">
        <v>648</v>
      </c>
      <c r="TRI12076" s="18" t="s">
        <v>648</v>
      </c>
      <c r="TRJ12076" s="18" t="s">
        <v>648</v>
      </c>
      <c r="TRK12076" s="18" t="s">
        <v>648</v>
      </c>
      <c r="TRL12076" s="18" t="s">
        <v>648</v>
      </c>
      <c r="TRM12076" s="18" t="s">
        <v>648</v>
      </c>
      <c r="TRN12076" s="18" t="s">
        <v>648</v>
      </c>
      <c r="TRO12076" s="18" t="s">
        <v>648</v>
      </c>
      <c r="TRP12076" s="18" t="s">
        <v>648</v>
      </c>
      <c r="TRQ12076" s="18" t="s">
        <v>648</v>
      </c>
      <c r="TRR12076" s="18" t="s">
        <v>648</v>
      </c>
      <c r="TRS12076" s="18" t="s">
        <v>648</v>
      </c>
      <c r="TRT12076" s="18" t="s">
        <v>648</v>
      </c>
      <c r="TRU12076" s="18" t="s">
        <v>648</v>
      </c>
      <c r="TRV12076" s="18" t="s">
        <v>648</v>
      </c>
      <c r="TRW12076" s="18" t="s">
        <v>648</v>
      </c>
      <c r="TRX12076" s="18" t="s">
        <v>648</v>
      </c>
      <c r="TRY12076" s="18" t="s">
        <v>648</v>
      </c>
      <c r="TRZ12076" s="18" t="s">
        <v>648</v>
      </c>
      <c r="TSA12076" s="18" t="s">
        <v>648</v>
      </c>
      <c r="TSB12076" s="18" t="s">
        <v>648</v>
      </c>
      <c r="TSC12076" s="18" t="s">
        <v>648</v>
      </c>
      <c r="TSD12076" s="18" t="s">
        <v>648</v>
      </c>
      <c r="TSE12076" s="18" t="s">
        <v>648</v>
      </c>
      <c r="TSF12076" s="18" t="s">
        <v>648</v>
      </c>
      <c r="TSG12076" s="18" t="s">
        <v>648</v>
      </c>
      <c r="TSH12076" s="18" t="s">
        <v>648</v>
      </c>
      <c r="TSI12076" s="18" t="s">
        <v>648</v>
      </c>
      <c r="TSJ12076" s="18" t="s">
        <v>648</v>
      </c>
      <c r="TSK12076" s="18" t="s">
        <v>648</v>
      </c>
      <c r="TSL12076" s="18" t="s">
        <v>648</v>
      </c>
      <c r="TSM12076" s="18" t="s">
        <v>648</v>
      </c>
      <c r="TSN12076" s="18" t="s">
        <v>648</v>
      </c>
      <c r="TSO12076" s="18" t="s">
        <v>648</v>
      </c>
      <c r="TSP12076" s="18" t="s">
        <v>648</v>
      </c>
      <c r="TSQ12076" s="18" t="s">
        <v>648</v>
      </c>
      <c r="TSR12076" s="18" t="s">
        <v>648</v>
      </c>
      <c r="TSS12076" s="18" t="s">
        <v>648</v>
      </c>
      <c r="TST12076" s="18" t="s">
        <v>648</v>
      </c>
      <c r="TSU12076" s="18" t="s">
        <v>648</v>
      </c>
      <c r="TSV12076" s="18" t="s">
        <v>648</v>
      </c>
      <c r="TSW12076" s="18" t="s">
        <v>648</v>
      </c>
      <c r="TSX12076" s="18" t="s">
        <v>648</v>
      </c>
      <c r="TSY12076" s="18" t="s">
        <v>648</v>
      </c>
      <c r="TSZ12076" s="18" t="s">
        <v>648</v>
      </c>
      <c r="TTA12076" s="18" t="s">
        <v>648</v>
      </c>
      <c r="TTB12076" s="18" t="s">
        <v>648</v>
      </c>
      <c r="TTC12076" s="18" t="s">
        <v>648</v>
      </c>
      <c r="TTD12076" s="18" t="s">
        <v>648</v>
      </c>
      <c r="TTE12076" s="18" t="s">
        <v>648</v>
      </c>
      <c r="TTF12076" s="18" t="s">
        <v>648</v>
      </c>
      <c r="TTG12076" s="18" t="s">
        <v>648</v>
      </c>
      <c r="TTH12076" s="18" t="s">
        <v>648</v>
      </c>
      <c r="TTI12076" s="18" t="s">
        <v>648</v>
      </c>
      <c r="TTJ12076" s="18" t="s">
        <v>648</v>
      </c>
      <c r="TTK12076" s="18" t="s">
        <v>648</v>
      </c>
      <c r="TTL12076" s="18" t="s">
        <v>648</v>
      </c>
      <c r="TTM12076" s="18" t="s">
        <v>648</v>
      </c>
      <c r="TTN12076" s="18" t="s">
        <v>648</v>
      </c>
      <c r="TTO12076" s="18" t="s">
        <v>648</v>
      </c>
      <c r="TTP12076" s="18" t="s">
        <v>648</v>
      </c>
      <c r="TTQ12076" s="18" t="s">
        <v>648</v>
      </c>
      <c r="TTR12076" s="18" t="s">
        <v>648</v>
      </c>
      <c r="TTS12076" s="18" t="s">
        <v>648</v>
      </c>
      <c r="TTT12076" s="18" t="s">
        <v>648</v>
      </c>
      <c r="TTU12076" s="18" t="s">
        <v>648</v>
      </c>
      <c r="TTV12076" s="18" t="s">
        <v>648</v>
      </c>
      <c r="TTW12076" s="18" t="s">
        <v>648</v>
      </c>
      <c r="TTX12076" s="18" t="s">
        <v>648</v>
      </c>
      <c r="TTY12076" s="18" t="s">
        <v>648</v>
      </c>
      <c r="TTZ12076" s="18" t="s">
        <v>648</v>
      </c>
      <c r="TUA12076" s="18" t="s">
        <v>648</v>
      </c>
      <c r="TUB12076" s="18" t="s">
        <v>648</v>
      </c>
      <c r="TUC12076" s="18" t="s">
        <v>648</v>
      </c>
      <c r="TUD12076" s="18" t="s">
        <v>648</v>
      </c>
      <c r="TUE12076" s="18" t="s">
        <v>648</v>
      </c>
      <c r="TUF12076" s="18" t="s">
        <v>648</v>
      </c>
      <c r="TUG12076" s="18" t="s">
        <v>648</v>
      </c>
      <c r="TUH12076" s="18" t="s">
        <v>648</v>
      </c>
      <c r="TUI12076" s="18" t="s">
        <v>648</v>
      </c>
      <c r="TUJ12076" s="18" t="s">
        <v>648</v>
      </c>
      <c r="TUK12076" s="18" t="s">
        <v>648</v>
      </c>
      <c r="TUL12076" s="18" t="s">
        <v>648</v>
      </c>
      <c r="TUM12076" s="18" t="s">
        <v>648</v>
      </c>
      <c r="TUN12076" s="18" t="s">
        <v>648</v>
      </c>
      <c r="TUO12076" s="18" t="s">
        <v>648</v>
      </c>
      <c r="TUP12076" s="18" t="s">
        <v>648</v>
      </c>
      <c r="TUQ12076" s="18" t="s">
        <v>648</v>
      </c>
      <c r="TUR12076" s="18" t="s">
        <v>648</v>
      </c>
      <c r="TUS12076" s="18" t="s">
        <v>648</v>
      </c>
      <c r="TUT12076" s="18" t="s">
        <v>648</v>
      </c>
      <c r="TUU12076" s="18" t="s">
        <v>648</v>
      </c>
      <c r="TUV12076" s="18" t="s">
        <v>648</v>
      </c>
      <c r="TUW12076" s="18" t="s">
        <v>648</v>
      </c>
      <c r="TUX12076" s="18" t="s">
        <v>648</v>
      </c>
      <c r="TUY12076" s="18" t="s">
        <v>648</v>
      </c>
      <c r="TUZ12076" s="18" t="s">
        <v>648</v>
      </c>
      <c r="TVA12076" s="18" t="s">
        <v>648</v>
      </c>
      <c r="TVB12076" s="18" t="s">
        <v>648</v>
      </c>
      <c r="TVC12076" s="18" t="s">
        <v>648</v>
      </c>
      <c r="TVD12076" s="18" t="s">
        <v>648</v>
      </c>
      <c r="TVE12076" s="18" t="s">
        <v>648</v>
      </c>
      <c r="TVF12076" s="18" t="s">
        <v>648</v>
      </c>
      <c r="TVG12076" s="18" t="s">
        <v>648</v>
      </c>
      <c r="TVH12076" s="18" t="s">
        <v>648</v>
      </c>
      <c r="TVI12076" s="18" t="s">
        <v>648</v>
      </c>
      <c r="TVJ12076" s="18" t="s">
        <v>648</v>
      </c>
      <c r="TVK12076" s="18" t="s">
        <v>648</v>
      </c>
      <c r="TVL12076" s="18" t="s">
        <v>648</v>
      </c>
      <c r="TVM12076" s="18" t="s">
        <v>648</v>
      </c>
      <c r="TVN12076" s="18" t="s">
        <v>648</v>
      </c>
      <c r="TVO12076" s="18" t="s">
        <v>648</v>
      </c>
      <c r="TVP12076" s="18" t="s">
        <v>648</v>
      </c>
      <c r="TVQ12076" s="18" t="s">
        <v>648</v>
      </c>
      <c r="TVR12076" s="18" t="s">
        <v>648</v>
      </c>
      <c r="TVS12076" s="18" t="s">
        <v>648</v>
      </c>
      <c r="TVT12076" s="18" t="s">
        <v>648</v>
      </c>
      <c r="TVU12076" s="18" t="s">
        <v>648</v>
      </c>
      <c r="TVV12076" s="18" t="s">
        <v>648</v>
      </c>
      <c r="TVW12076" s="18" t="s">
        <v>648</v>
      </c>
      <c r="TVX12076" s="18" t="s">
        <v>648</v>
      </c>
      <c r="TVY12076" s="18" t="s">
        <v>648</v>
      </c>
      <c r="TVZ12076" s="18" t="s">
        <v>648</v>
      </c>
      <c r="TWA12076" s="18" t="s">
        <v>648</v>
      </c>
      <c r="TWB12076" s="18" t="s">
        <v>648</v>
      </c>
      <c r="TWC12076" s="18" t="s">
        <v>648</v>
      </c>
      <c r="TWD12076" s="18" t="s">
        <v>648</v>
      </c>
      <c r="TWE12076" s="18" t="s">
        <v>648</v>
      </c>
      <c r="TWF12076" s="18" t="s">
        <v>648</v>
      </c>
      <c r="TWG12076" s="18" t="s">
        <v>648</v>
      </c>
      <c r="TWH12076" s="18" t="s">
        <v>648</v>
      </c>
      <c r="TWI12076" s="18" t="s">
        <v>648</v>
      </c>
      <c r="TWJ12076" s="18" t="s">
        <v>648</v>
      </c>
      <c r="TWK12076" s="18" t="s">
        <v>648</v>
      </c>
      <c r="TWL12076" s="18" t="s">
        <v>648</v>
      </c>
      <c r="TWM12076" s="18" t="s">
        <v>648</v>
      </c>
      <c r="TWN12076" s="18" t="s">
        <v>648</v>
      </c>
      <c r="TWO12076" s="18" t="s">
        <v>648</v>
      </c>
      <c r="TWP12076" s="18" t="s">
        <v>648</v>
      </c>
      <c r="TWQ12076" s="18" t="s">
        <v>648</v>
      </c>
      <c r="TWR12076" s="18" t="s">
        <v>648</v>
      </c>
      <c r="TWS12076" s="18" t="s">
        <v>648</v>
      </c>
      <c r="TWT12076" s="18" t="s">
        <v>648</v>
      </c>
      <c r="TWU12076" s="18" t="s">
        <v>648</v>
      </c>
      <c r="TWV12076" s="18" t="s">
        <v>648</v>
      </c>
      <c r="TWW12076" s="18" t="s">
        <v>648</v>
      </c>
      <c r="TWX12076" s="18" t="s">
        <v>648</v>
      </c>
      <c r="TWY12076" s="18" t="s">
        <v>648</v>
      </c>
      <c r="TWZ12076" s="18" t="s">
        <v>648</v>
      </c>
      <c r="TXA12076" s="18" t="s">
        <v>648</v>
      </c>
      <c r="TXB12076" s="18" t="s">
        <v>648</v>
      </c>
      <c r="TXC12076" s="18" t="s">
        <v>648</v>
      </c>
      <c r="TXD12076" s="18" t="s">
        <v>648</v>
      </c>
      <c r="TXE12076" s="18" t="s">
        <v>648</v>
      </c>
      <c r="TXF12076" s="18" t="s">
        <v>648</v>
      </c>
      <c r="TXG12076" s="18" t="s">
        <v>648</v>
      </c>
      <c r="TXH12076" s="18" t="s">
        <v>648</v>
      </c>
      <c r="TXI12076" s="18" t="s">
        <v>648</v>
      </c>
      <c r="TXJ12076" s="18" t="s">
        <v>648</v>
      </c>
      <c r="TXK12076" s="18" t="s">
        <v>648</v>
      </c>
      <c r="TXL12076" s="18" t="s">
        <v>648</v>
      </c>
      <c r="TXM12076" s="18" t="s">
        <v>648</v>
      </c>
      <c r="TXN12076" s="18" t="s">
        <v>648</v>
      </c>
      <c r="TXO12076" s="18" t="s">
        <v>648</v>
      </c>
      <c r="TXP12076" s="18" t="s">
        <v>648</v>
      </c>
      <c r="TXQ12076" s="18" t="s">
        <v>648</v>
      </c>
      <c r="TXR12076" s="18" t="s">
        <v>648</v>
      </c>
      <c r="TXS12076" s="18" t="s">
        <v>648</v>
      </c>
      <c r="TXT12076" s="18" t="s">
        <v>648</v>
      </c>
      <c r="TXU12076" s="18" t="s">
        <v>648</v>
      </c>
      <c r="TXV12076" s="18" t="s">
        <v>648</v>
      </c>
      <c r="TXW12076" s="18" t="s">
        <v>648</v>
      </c>
      <c r="TXX12076" s="18" t="s">
        <v>648</v>
      </c>
      <c r="TXY12076" s="18" t="s">
        <v>648</v>
      </c>
      <c r="TXZ12076" s="18" t="s">
        <v>648</v>
      </c>
      <c r="TYA12076" s="18" t="s">
        <v>648</v>
      </c>
      <c r="TYB12076" s="18" t="s">
        <v>648</v>
      </c>
      <c r="TYC12076" s="18" t="s">
        <v>648</v>
      </c>
      <c r="TYD12076" s="18" t="s">
        <v>648</v>
      </c>
      <c r="TYE12076" s="18" t="s">
        <v>648</v>
      </c>
      <c r="TYF12076" s="18" t="s">
        <v>648</v>
      </c>
      <c r="TYG12076" s="18" t="s">
        <v>648</v>
      </c>
      <c r="TYH12076" s="18" t="s">
        <v>648</v>
      </c>
      <c r="TYI12076" s="18" t="s">
        <v>648</v>
      </c>
      <c r="TYJ12076" s="18" t="s">
        <v>648</v>
      </c>
      <c r="TYK12076" s="18" t="s">
        <v>648</v>
      </c>
      <c r="TYL12076" s="18" t="s">
        <v>648</v>
      </c>
      <c r="TYM12076" s="18" t="s">
        <v>648</v>
      </c>
      <c r="TYN12076" s="18" t="s">
        <v>648</v>
      </c>
      <c r="TYO12076" s="18" t="s">
        <v>648</v>
      </c>
      <c r="TYP12076" s="18" t="s">
        <v>648</v>
      </c>
      <c r="TYQ12076" s="18" t="s">
        <v>648</v>
      </c>
      <c r="TYR12076" s="18" t="s">
        <v>648</v>
      </c>
      <c r="TYS12076" s="18" t="s">
        <v>648</v>
      </c>
      <c r="TYT12076" s="18" t="s">
        <v>648</v>
      </c>
      <c r="TYU12076" s="18" t="s">
        <v>648</v>
      </c>
      <c r="TYV12076" s="18" t="s">
        <v>648</v>
      </c>
      <c r="TYW12076" s="18" t="s">
        <v>648</v>
      </c>
      <c r="TYX12076" s="18" t="s">
        <v>648</v>
      </c>
      <c r="TYY12076" s="18" t="s">
        <v>648</v>
      </c>
      <c r="TYZ12076" s="18" t="s">
        <v>648</v>
      </c>
      <c r="TZA12076" s="18" t="s">
        <v>648</v>
      </c>
      <c r="TZB12076" s="18" t="s">
        <v>648</v>
      </c>
      <c r="TZC12076" s="18" t="s">
        <v>648</v>
      </c>
      <c r="TZD12076" s="18" t="s">
        <v>648</v>
      </c>
      <c r="TZE12076" s="18" t="s">
        <v>648</v>
      </c>
      <c r="TZF12076" s="18" t="s">
        <v>648</v>
      </c>
      <c r="TZG12076" s="18" t="s">
        <v>648</v>
      </c>
      <c r="TZH12076" s="18" t="s">
        <v>648</v>
      </c>
      <c r="TZI12076" s="18" t="s">
        <v>648</v>
      </c>
      <c r="TZJ12076" s="18" t="s">
        <v>648</v>
      </c>
      <c r="TZK12076" s="18" t="s">
        <v>648</v>
      </c>
      <c r="TZL12076" s="18" t="s">
        <v>648</v>
      </c>
      <c r="TZM12076" s="18" t="s">
        <v>648</v>
      </c>
      <c r="TZN12076" s="18" t="s">
        <v>648</v>
      </c>
      <c r="TZO12076" s="18" t="s">
        <v>648</v>
      </c>
      <c r="TZP12076" s="18" t="s">
        <v>648</v>
      </c>
      <c r="TZQ12076" s="18" t="s">
        <v>648</v>
      </c>
      <c r="TZR12076" s="18" t="s">
        <v>648</v>
      </c>
      <c r="TZS12076" s="18" t="s">
        <v>648</v>
      </c>
      <c r="TZT12076" s="18" t="s">
        <v>648</v>
      </c>
      <c r="TZU12076" s="18" t="s">
        <v>648</v>
      </c>
      <c r="TZV12076" s="18" t="s">
        <v>648</v>
      </c>
      <c r="TZW12076" s="18" t="s">
        <v>648</v>
      </c>
      <c r="TZX12076" s="18" t="s">
        <v>648</v>
      </c>
      <c r="TZY12076" s="18" t="s">
        <v>648</v>
      </c>
      <c r="TZZ12076" s="18" t="s">
        <v>648</v>
      </c>
      <c r="UAA12076" s="18" t="s">
        <v>648</v>
      </c>
      <c r="UAB12076" s="18" t="s">
        <v>648</v>
      </c>
      <c r="UAC12076" s="18" t="s">
        <v>648</v>
      </c>
      <c r="UAD12076" s="18" t="s">
        <v>648</v>
      </c>
      <c r="UAE12076" s="18" t="s">
        <v>648</v>
      </c>
      <c r="UAF12076" s="18" t="s">
        <v>648</v>
      </c>
      <c r="UAG12076" s="18" t="s">
        <v>648</v>
      </c>
      <c r="UAH12076" s="18" t="s">
        <v>648</v>
      </c>
      <c r="UAI12076" s="18" t="s">
        <v>648</v>
      </c>
      <c r="UAJ12076" s="18" t="s">
        <v>648</v>
      </c>
      <c r="UAK12076" s="18" t="s">
        <v>648</v>
      </c>
      <c r="UAL12076" s="18" t="s">
        <v>648</v>
      </c>
      <c r="UAM12076" s="18" t="s">
        <v>648</v>
      </c>
      <c r="UAN12076" s="18" t="s">
        <v>648</v>
      </c>
      <c r="UAO12076" s="18" t="s">
        <v>648</v>
      </c>
      <c r="UAP12076" s="18" t="s">
        <v>648</v>
      </c>
      <c r="UAQ12076" s="18" t="s">
        <v>648</v>
      </c>
      <c r="UAR12076" s="18" t="s">
        <v>648</v>
      </c>
      <c r="UAS12076" s="18" t="s">
        <v>648</v>
      </c>
      <c r="UAT12076" s="18" t="s">
        <v>648</v>
      </c>
      <c r="UAU12076" s="18" t="s">
        <v>648</v>
      </c>
      <c r="UAV12076" s="18" t="s">
        <v>648</v>
      </c>
      <c r="UAW12076" s="18" t="s">
        <v>648</v>
      </c>
      <c r="UAX12076" s="18" t="s">
        <v>648</v>
      </c>
      <c r="UAY12076" s="18" t="s">
        <v>648</v>
      </c>
      <c r="UAZ12076" s="18" t="s">
        <v>648</v>
      </c>
      <c r="UBA12076" s="18" t="s">
        <v>648</v>
      </c>
      <c r="UBB12076" s="18" t="s">
        <v>648</v>
      </c>
      <c r="UBC12076" s="18" t="s">
        <v>648</v>
      </c>
      <c r="UBD12076" s="18" t="s">
        <v>648</v>
      </c>
      <c r="UBE12076" s="18" t="s">
        <v>648</v>
      </c>
      <c r="UBF12076" s="18" t="s">
        <v>648</v>
      </c>
      <c r="UBG12076" s="18" t="s">
        <v>648</v>
      </c>
      <c r="UBH12076" s="18" t="s">
        <v>648</v>
      </c>
      <c r="UBI12076" s="18" t="s">
        <v>648</v>
      </c>
      <c r="UBJ12076" s="18" t="s">
        <v>648</v>
      </c>
      <c r="UBK12076" s="18" t="s">
        <v>648</v>
      </c>
      <c r="UBL12076" s="18" t="s">
        <v>648</v>
      </c>
      <c r="UBM12076" s="18" t="s">
        <v>648</v>
      </c>
      <c r="UBN12076" s="18" t="s">
        <v>648</v>
      </c>
      <c r="UBO12076" s="18" t="s">
        <v>648</v>
      </c>
      <c r="UBP12076" s="18" t="s">
        <v>648</v>
      </c>
      <c r="UBQ12076" s="18" t="s">
        <v>648</v>
      </c>
      <c r="UBR12076" s="18" t="s">
        <v>648</v>
      </c>
      <c r="UBS12076" s="18" t="s">
        <v>648</v>
      </c>
      <c r="UBT12076" s="18" t="s">
        <v>648</v>
      </c>
      <c r="UBU12076" s="18" t="s">
        <v>648</v>
      </c>
      <c r="UBV12076" s="18" t="s">
        <v>648</v>
      </c>
      <c r="UBW12076" s="18" t="s">
        <v>648</v>
      </c>
      <c r="UBX12076" s="18" t="s">
        <v>648</v>
      </c>
      <c r="UBY12076" s="18" t="s">
        <v>648</v>
      </c>
      <c r="UBZ12076" s="18" t="s">
        <v>648</v>
      </c>
      <c r="UCA12076" s="18" t="s">
        <v>648</v>
      </c>
      <c r="UCB12076" s="18" t="s">
        <v>648</v>
      </c>
      <c r="UCC12076" s="18" t="s">
        <v>648</v>
      </c>
      <c r="UCD12076" s="18" t="s">
        <v>648</v>
      </c>
      <c r="UCE12076" s="18" t="s">
        <v>648</v>
      </c>
      <c r="UCF12076" s="18" t="s">
        <v>648</v>
      </c>
      <c r="UCG12076" s="18" t="s">
        <v>648</v>
      </c>
      <c r="UCH12076" s="18" t="s">
        <v>648</v>
      </c>
      <c r="UCI12076" s="18" t="s">
        <v>648</v>
      </c>
      <c r="UCJ12076" s="18" t="s">
        <v>648</v>
      </c>
      <c r="UCK12076" s="18" t="s">
        <v>648</v>
      </c>
      <c r="UCL12076" s="18" t="s">
        <v>648</v>
      </c>
      <c r="UCM12076" s="18" t="s">
        <v>648</v>
      </c>
      <c r="UCN12076" s="18" t="s">
        <v>648</v>
      </c>
      <c r="UCO12076" s="18" t="s">
        <v>648</v>
      </c>
      <c r="UCP12076" s="18" t="s">
        <v>648</v>
      </c>
      <c r="UCQ12076" s="18" t="s">
        <v>648</v>
      </c>
      <c r="UCR12076" s="18" t="s">
        <v>648</v>
      </c>
      <c r="UCS12076" s="18" t="s">
        <v>648</v>
      </c>
      <c r="UCT12076" s="18" t="s">
        <v>648</v>
      </c>
      <c r="UCU12076" s="18" t="s">
        <v>648</v>
      </c>
      <c r="UCV12076" s="18" t="s">
        <v>648</v>
      </c>
      <c r="UCW12076" s="18" t="s">
        <v>648</v>
      </c>
      <c r="UCX12076" s="18" t="s">
        <v>648</v>
      </c>
      <c r="UCY12076" s="18" t="s">
        <v>648</v>
      </c>
      <c r="UCZ12076" s="18" t="s">
        <v>648</v>
      </c>
      <c r="UDA12076" s="18" t="s">
        <v>648</v>
      </c>
      <c r="UDB12076" s="18" t="s">
        <v>648</v>
      </c>
      <c r="UDC12076" s="18" t="s">
        <v>648</v>
      </c>
      <c r="UDD12076" s="18" t="s">
        <v>648</v>
      </c>
      <c r="UDE12076" s="18" t="s">
        <v>648</v>
      </c>
      <c r="UDF12076" s="18" t="s">
        <v>648</v>
      </c>
      <c r="UDG12076" s="18" t="s">
        <v>648</v>
      </c>
      <c r="UDH12076" s="18" t="s">
        <v>648</v>
      </c>
      <c r="UDI12076" s="18" t="s">
        <v>648</v>
      </c>
      <c r="UDJ12076" s="18" t="s">
        <v>648</v>
      </c>
      <c r="UDK12076" s="18" t="s">
        <v>648</v>
      </c>
      <c r="UDL12076" s="18" t="s">
        <v>648</v>
      </c>
      <c r="UDM12076" s="18" t="s">
        <v>648</v>
      </c>
      <c r="UDN12076" s="18" t="s">
        <v>648</v>
      </c>
      <c r="UDO12076" s="18" t="s">
        <v>648</v>
      </c>
      <c r="UDP12076" s="18" t="s">
        <v>648</v>
      </c>
      <c r="UDQ12076" s="18" t="s">
        <v>648</v>
      </c>
      <c r="UDR12076" s="18" t="s">
        <v>648</v>
      </c>
      <c r="UDS12076" s="18" t="s">
        <v>648</v>
      </c>
      <c r="UDT12076" s="18" t="s">
        <v>648</v>
      </c>
      <c r="UDU12076" s="18" t="s">
        <v>648</v>
      </c>
      <c r="UDV12076" s="18" t="s">
        <v>648</v>
      </c>
      <c r="UDW12076" s="18" t="s">
        <v>648</v>
      </c>
      <c r="UDX12076" s="18" t="s">
        <v>648</v>
      </c>
      <c r="UDY12076" s="18" t="s">
        <v>648</v>
      </c>
      <c r="UDZ12076" s="18" t="s">
        <v>648</v>
      </c>
      <c r="UEA12076" s="18" t="s">
        <v>648</v>
      </c>
      <c r="UEB12076" s="18" t="s">
        <v>648</v>
      </c>
      <c r="UEC12076" s="18" t="s">
        <v>648</v>
      </c>
      <c r="UED12076" s="18" t="s">
        <v>648</v>
      </c>
      <c r="UEE12076" s="18" t="s">
        <v>648</v>
      </c>
      <c r="UEF12076" s="18" t="s">
        <v>648</v>
      </c>
      <c r="UEG12076" s="18" t="s">
        <v>648</v>
      </c>
      <c r="UEH12076" s="18" t="s">
        <v>648</v>
      </c>
      <c r="UEI12076" s="18" t="s">
        <v>648</v>
      </c>
      <c r="UEJ12076" s="18" t="s">
        <v>648</v>
      </c>
      <c r="UEK12076" s="18" t="s">
        <v>648</v>
      </c>
      <c r="UEL12076" s="18" t="s">
        <v>648</v>
      </c>
      <c r="UEM12076" s="18" t="s">
        <v>648</v>
      </c>
      <c r="UEN12076" s="18" t="s">
        <v>648</v>
      </c>
      <c r="UEO12076" s="18" t="s">
        <v>648</v>
      </c>
      <c r="UEP12076" s="18" t="s">
        <v>648</v>
      </c>
      <c r="UEQ12076" s="18" t="s">
        <v>648</v>
      </c>
      <c r="UER12076" s="18" t="s">
        <v>648</v>
      </c>
      <c r="UES12076" s="18" t="s">
        <v>648</v>
      </c>
      <c r="UET12076" s="18" t="s">
        <v>648</v>
      </c>
      <c r="UEU12076" s="18" t="s">
        <v>648</v>
      </c>
      <c r="UEV12076" s="18" t="s">
        <v>648</v>
      </c>
      <c r="UEW12076" s="18" t="s">
        <v>648</v>
      </c>
      <c r="UEX12076" s="18" t="s">
        <v>648</v>
      </c>
      <c r="UEY12076" s="18" t="s">
        <v>648</v>
      </c>
      <c r="UEZ12076" s="18" t="s">
        <v>648</v>
      </c>
      <c r="UFA12076" s="18" t="s">
        <v>648</v>
      </c>
      <c r="UFB12076" s="18" t="s">
        <v>648</v>
      </c>
      <c r="UFC12076" s="18" t="s">
        <v>648</v>
      </c>
      <c r="UFD12076" s="18" t="s">
        <v>648</v>
      </c>
      <c r="UFE12076" s="18" t="s">
        <v>648</v>
      </c>
      <c r="UFF12076" s="18" t="s">
        <v>648</v>
      </c>
      <c r="UFG12076" s="18" t="s">
        <v>648</v>
      </c>
      <c r="UFH12076" s="18" t="s">
        <v>648</v>
      </c>
      <c r="UFI12076" s="18" t="s">
        <v>648</v>
      </c>
      <c r="UFJ12076" s="18" t="s">
        <v>648</v>
      </c>
      <c r="UFK12076" s="18" t="s">
        <v>648</v>
      </c>
      <c r="UFL12076" s="18" t="s">
        <v>648</v>
      </c>
      <c r="UFM12076" s="18" t="s">
        <v>648</v>
      </c>
      <c r="UFN12076" s="18" t="s">
        <v>648</v>
      </c>
      <c r="UFO12076" s="18" t="s">
        <v>648</v>
      </c>
      <c r="UFP12076" s="18" t="s">
        <v>648</v>
      </c>
      <c r="UFQ12076" s="18" t="s">
        <v>648</v>
      </c>
      <c r="UFR12076" s="18" t="s">
        <v>648</v>
      </c>
      <c r="UFS12076" s="18" t="s">
        <v>648</v>
      </c>
      <c r="UFT12076" s="18" t="s">
        <v>648</v>
      </c>
      <c r="UFU12076" s="18" t="s">
        <v>648</v>
      </c>
      <c r="UFV12076" s="18" t="s">
        <v>648</v>
      </c>
      <c r="UFW12076" s="18" t="s">
        <v>648</v>
      </c>
      <c r="UFX12076" s="18" t="s">
        <v>648</v>
      </c>
      <c r="UFY12076" s="18" t="s">
        <v>648</v>
      </c>
      <c r="UFZ12076" s="18" t="s">
        <v>648</v>
      </c>
      <c r="UGA12076" s="18" t="s">
        <v>648</v>
      </c>
      <c r="UGB12076" s="18" t="s">
        <v>648</v>
      </c>
      <c r="UGC12076" s="18" t="s">
        <v>648</v>
      </c>
      <c r="UGD12076" s="18" t="s">
        <v>648</v>
      </c>
      <c r="UGE12076" s="18" t="s">
        <v>648</v>
      </c>
      <c r="UGF12076" s="18" t="s">
        <v>648</v>
      </c>
      <c r="UGG12076" s="18" t="s">
        <v>648</v>
      </c>
      <c r="UGH12076" s="18" t="s">
        <v>648</v>
      </c>
      <c r="UGI12076" s="18" t="s">
        <v>648</v>
      </c>
      <c r="UGJ12076" s="18" t="s">
        <v>648</v>
      </c>
      <c r="UGK12076" s="18" t="s">
        <v>648</v>
      </c>
      <c r="UGL12076" s="18" t="s">
        <v>648</v>
      </c>
      <c r="UGM12076" s="18" t="s">
        <v>648</v>
      </c>
      <c r="UGN12076" s="18" t="s">
        <v>648</v>
      </c>
      <c r="UGO12076" s="18" t="s">
        <v>648</v>
      </c>
      <c r="UGP12076" s="18" t="s">
        <v>648</v>
      </c>
      <c r="UGQ12076" s="18" t="s">
        <v>648</v>
      </c>
      <c r="UGR12076" s="18" t="s">
        <v>648</v>
      </c>
      <c r="UGS12076" s="18" t="s">
        <v>648</v>
      </c>
      <c r="UGT12076" s="18" t="s">
        <v>648</v>
      </c>
      <c r="UGU12076" s="18" t="s">
        <v>648</v>
      </c>
      <c r="UGV12076" s="18" t="s">
        <v>648</v>
      </c>
      <c r="UGW12076" s="18" t="s">
        <v>648</v>
      </c>
      <c r="UGX12076" s="18" t="s">
        <v>648</v>
      </c>
      <c r="UGY12076" s="18" t="s">
        <v>648</v>
      </c>
      <c r="UGZ12076" s="18" t="s">
        <v>648</v>
      </c>
      <c r="UHA12076" s="18" t="s">
        <v>648</v>
      </c>
      <c r="UHB12076" s="18" t="s">
        <v>648</v>
      </c>
      <c r="UHC12076" s="18" t="s">
        <v>648</v>
      </c>
      <c r="UHD12076" s="18" t="s">
        <v>648</v>
      </c>
      <c r="UHE12076" s="18" t="s">
        <v>648</v>
      </c>
      <c r="UHF12076" s="18" t="s">
        <v>648</v>
      </c>
      <c r="UHG12076" s="18" t="s">
        <v>648</v>
      </c>
      <c r="UHH12076" s="18" t="s">
        <v>648</v>
      </c>
      <c r="UHI12076" s="18" t="s">
        <v>648</v>
      </c>
      <c r="UHJ12076" s="18" t="s">
        <v>648</v>
      </c>
      <c r="UHK12076" s="18" t="s">
        <v>648</v>
      </c>
      <c r="UHL12076" s="18" t="s">
        <v>648</v>
      </c>
      <c r="UHM12076" s="18" t="s">
        <v>648</v>
      </c>
      <c r="UHN12076" s="18" t="s">
        <v>648</v>
      </c>
      <c r="UHO12076" s="18" t="s">
        <v>648</v>
      </c>
      <c r="UHP12076" s="18" t="s">
        <v>648</v>
      </c>
      <c r="UHQ12076" s="18" t="s">
        <v>648</v>
      </c>
      <c r="UHR12076" s="18" t="s">
        <v>648</v>
      </c>
      <c r="UHS12076" s="18" t="s">
        <v>648</v>
      </c>
      <c r="UHT12076" s="18" t="s">
        <v>648</v>
      </c>
      <c r="UHU12076" s="18" t="s">
        <v>648</v>
      </c>
      <c r="UHV12076" s="18" t="s">
        <v>648</v>
      </c>
      <c r="UHW12076" s="18" t="s">
        <v>648</v>
      </c>
      <c r="UHX12076" s="18" t="s">
        <v>648</v>
      </c>
      <c r="UHY12076" s="18" t="s">
        <v>648</v>
      </c>
      <c r="UHZ12076" s="18" t="s">
        <v>648</v>
      </c>
      <c r="UIA12076" s="18" t="s">
        <v>648</v>
      </c>
      <c r="UIB12076" s="18" t="s">
        <v>648</v>
      </c>
      <c r="UIC12076" s="18" t="s">
        <v>648</v>
      </c>
      <c r="UID12076" s="18" t="s">
        <v>648</v>
      </c>
      <c r="UIE12076" s="18" t="s">
        <v>648</v>
      </c>
      <c r="UIF12076" s="18" t="s">
        <v>648</v>
      </c>
      <c r="UIG12076" s="18" t="s">
        <v>648</v>
      </c>
      <c r="UIH12076" s="18" t="s">
        <v>648</v>
      </c>
      <c r="UII12076" s="18" t="s">
        <v>648</v>
      </c>
      <c r="UIJ12076" s="18" t="s">
        <v>648</v>
      </c>
      <c r="UIK12076" s="18" t="s">
        <v>648</v>
      </c>
      <c r="UIL12076" s="18" t="s">
        <v>648</v>
      </c>
      <c r="UIM12076" s="18" t="s">
        <v>648</v>
      </c>
      <c r="UIN12076" s="18" t="s">
        <v>648</v>
      </c>
      <c r="UIO12076" s="18" t="s">
        <v>648</v>
      </c>
      <c r="UIP12076" s="18" t="s">
        <v>648</v>
      </c>
      <c r="UIQ12076" s="18" t="s">
        <v>648</v>
      </c>
      <c r="UIR12076" s="18" t="s">
        <v>648</v>
      </c>
      <c r="UIS12076" s="18" t="s">
        <v>648</v>
      </c>
      <c r="UIT12076" s="18" t="s">
        <v>648</v>
      </c>
      <c r="UIU12076" s="18" t="s">
        <v>648</v>
      </c>
      <c r="UIV12076" s="18" t="s">
        <v>648</v>
      </c>
      <c r="UIW12076" s="18" t="s">
        <v>648</v>
      </c>
      <c r="UIX12076" s="18" t="s">
        <v>648</v>
      </c>
      <c r="UIY12076" s="18" t="s">
        <v>648</v>
      </c>
      <c r="UIZ12076" s="18" t="s">
        <v>648</v>
      </c>
      <c r="UJA12076" s="18" t="s">
        <v>648</v>
      </c>
      <c r="UJB12076" s="18" t="s">
        <v>648</v>
      </c>
      <c r="UJC12076" s="18" t="s">
        <v>648</v>
      </c>
      <c r="UJD12076" s="18" t="s">
        <v>648</v>
      </c>
      <c r="UJE12076" s="18" t="s">
        <v>648</v>
      </c>
      <c r="UJF12076" s="18" t="s">
        <v>648</v>
      </c>
      <c r="UJG12076" s="18" t="s">
        <v>648</v>
      </c>
      <c r="UJH12076" s="18" t="s">
        <v>648</v>
      </c>
      <c r="UJI12076" s="18" t="s">
        <v>648</v>
      </c>
      <c r="UJJ12076" s="18" t="s">
        <v>648</v>
      </c>
      <c r="UJK12076" s="18" t="s">
        <v>648</v>
      </c>
      <c r="UJL12076" s="18" t="s">
        <v>648</v>
      </c>
      <c r="UJM12076" s="18" t="s">
        <v>648</v>
      </c>
      <c r="UJN12076" s="18" t="s">
        <v>648</v>
      </c>
      <c r="UJO12076" s="18" t="s">
        <v>648</v>
      </c>
      <c r="UJP12076" s="18" t="s">
        <v>648</v>
      </c>
      <c r="UJQ12076" s="18" t="s">
        <v>648</v>
      </c>
      <c r="UJR12076" s="18" t="s">
        <v>648</v>
      </c>
      <c r="UJS12076" s="18" t="s">
        <v>648</v>
      </c>
      <c r="UJT12076" s="18" t="s">
        <v>648</v>
      </c>
      <c r="UJU12076" s="18" t="s">
        <v>648</v>
      </c>
      <c r="UJV12076" s="18" t="s">
        <v>648</v>
      </c>
      <c r="UJW12076" s="18" t="s">
        <v>648</v>
      </c>
      <c r="UJX12076" s="18" t="s">
        <v>648</v>
      </c>
      <c r="UJY12076" s="18" t="s">
        <v>648</v>
      </c>
      <c r="UJZ12076" s="18" t="s">
        <v>648</v>
      </c>
      <c r="UKA12076" s="18" t="s">
        <v>648</v>
      </c>
      <c r="UKB12076" s="18" t="s">
        <v>648</v>
      </c>
      <c r="UKC12076" s="18" t="s">
        <v>648</v>
      </c>
      <c r="UKD12076" s="18" t="s">
        <v>648</v>
      </c>
      <c r="UKE12076" s="18" t="s">
        <v>648</v>
      </c>
      <c r="UKF12076" s="18" t="s">
        <v>648</v>
      </c>
      <c r="UKG12076" s="18" t="s">
        <v>648</v>
      </c>
      <c r="UKH12076" s="18" t="s">
        <v>648</v>
      </c>
      <c r="UKI12076" s="18" t="s">
        <v>648</v>
      </c>
      <c r="UKJ12076" s="18" t="s">
        <v>648</v>
      </c>
      <c r="UKK12076" s="18" t="s">
        <v>648</v>
      </c>
      <c r="UKL12076" s="18" t="s">
        <v>648</v>
      </c>
      <c r="UKM12076" s="18" t="s">
        <v>648</v>
      </c>
      <c r="UKN12076" s="18" t="s">
        <v>648</v>
      </c>
      <c r="UKO12076" s="18" t="s">
        <v>648</v>
      </c>
      <c r="UKP12076" s="18" t="s">
        <v>648</v>
      </c>
      <c r="UKQ12076" s="18" t="s">
        <v>648</v>
      </c>
      <c r="UKR12076" s="18" t="s">
        <v>648</v>
      </c>
      <c r="UKS12076" s="18" t="s">
        <v>648</v>
      </c>
      <c r="UKT12076" s="18" t="s">
        <v>648</v>
      </c>
      <c r="UKU12076" s="18" t="s">
        <v>648</v>
      </c>
      <c r="UKV12076" s="18" t="s">
        <v>648</v>
      </c>
      <c r="UKW12076" s="18" t="s">
        <v>648</v>
      </c>
      <c r="UKX12076" s="18" t="s">
        <v>648</v>
      </c>
      <c r="UKY12076" s="18" t="s">
        <v>648</v>
      </c>
      <c r="UKZ12076" s="18" t="s">
        <v>648</v>
      </c>
      <c r="ULA12076" s="18" t="s">
        <v>648</v>
      </c>
      <c r="ULB12076" s="18" t="s">
        <v>648</v>
      </c>
      <c r="ULC12076" s="18" t="s">
        <v>648</v>
      </c>
      <c r="ULD12076" s="18" t="s">
        <v>648</v>
      </c>
      <c r="ULE12076" s="18" t="s">
        <v>648</v>
      </c>
      <c r="ULF12076" s="18" t="s">
        <v>648</v>
      </c>
      <c r="ULG12076" s="18" t="s">
        <v>648</v>
      </c>
      <c r="ULH12076" s="18" t="s">
        <v>648</v>
      </c>
      <c r="ULI12076" s="18" t="s">
        <v>648</v>
      </c>
      <c r="ULJ12076" s="18" t="s">
        <v>648</v>
      </c>
      <c r="ULK12076" s="18" t="s">
        <v>648</v>
      </c>
      <c r="ULL12076" s="18" t="s">
        <v>648</v>
      </c>
      <c r="ULM12076" s="18" t="s">
        <v>648</v>
      </c>
      <c r="ULN12076" s="18" t="s">
        <v>648</v>
      </c>
      <c r="ULO12076" s="18" t="s">
        <v>648</v>
      </c>
      <c r="ULP12076" s="18" t="s">
        <v>648</v>
      </c>
      <c r="ULQ12076" s="18" t="s">
        <v>648</v>
      </c>
      <c r="ULR12076" s="18" t="s">
        <v>648</v>
      </c>
      <c r="ULS12076" s="18" t="s">
        <v>648</v>
      </c>
      <c r="ULT12076" s="18" t="s">
        <v>648</v>
      </c>
      <c r="ULU12076" s="18" t="s">
        <v>648</v>
      </c>
      <c r="ULV12076" s="18" t="s">
        <v>648</v>
      </c>
      <c r="ULW12076" s="18" t="s">
        <v>648</v>
      </c>
      <c r="ULX12076" s="18" t="s">
        <v>648</v>
      </c>
      <c r="ULY12076" s="18" t="s">
        <v>648</v>
      </c>
      <c r="ULZ12076" s="18" t="s">
        <v>648</v>
      </c>
      <c r="UMA12076" s="18" t="s">
        <v>648</v>
      </c>
      <c r="UMB12076" s="18" t="s">
        <v>648</v>
      </c>
      <c r="UMC12076" s="18" t="s">
        <v>648</v>
      </c>
      <c r="UMD12076" s="18" t="s">
        <v>648</v>
      </c>
      <c r="UME12076" s="18" t="s">
        <v>648</v>
      </c>
      <c r="UMF12076" s="18" t="s">
        <v>648</v>
      </c>
      <c r="UMG12076" s="18" t="s">
        <v>648</v>
      </c>
      <c r="UMH12076" s="18" t="s">
        <v>648</v>
      </c>
      <c r="UMI12076" s="18" t="s">
        <v>648</v>
      </c>
      <c r="UMJ12076" s="18" t="s">
        <v>648</v>
      </c>
      <c r="UMK12076" s="18" t="s">
        <v>648</v>
      </c>
      <c r="UML12076" s="18" t="s">
        <v>648</v>
      </c>
      <c r="UMM12076" s="18" t="s">
        <v>648</v>
      </c>
      <c r="UMN12076" s="18" t="s">
        <v>648</v>
      </c>
      <c r="UMO12076" s="18" t="s">
        <v>648</v>
      </c>
      <c r="UMP12076" s="18" t="s">
        <v>648</v>
      </c>
      <c r="UMQ12076" s="18" t="s">
        <v>648</v>
      </c>
      <c r="UMR12076" s="18" t="s">
        <v>648</v>
      </c>
      <c r="UMS12076" s="18" t="s">
        <v>648</v>
      </c>
      <c r="UMT12076" s="18" t="s">
        <v>648</v>
      </c>
      <c r="UMU12076" s="18" t="s">
        <v>648</v>
      </c>
      <c r="UMV12076" s="18" t="s">
        <v>648</v>
      </c>
      <c r="UMW12076" s="18" t="s">
        <v>648</v>
      </c>
      <c r="UMX12076" s="18" t="s">
        <v>648</v>
      </c>
      <c r="UMY12076" s="18" t="s">
        <v>648</v>
      </c>
      <c r="UMZ12076" s="18" t="s">
        <v>648</v>
      </c>
      <c r="UNA12076" s="18" t="s">
        <v>648</v>
      </c>
      <c r="UNB12076" s="18" t="s">
        <v>648</v>
      </c>
      <c r="UNC12076" s="18" t="s">
        <v>648</v>
      </c>
      <c r="UND12076" s="18" t="s">
        <v>648</v>
      </c>
      <c r="UNE12076" s="18" t="s">
        <v>648</v>
      </c>
      <c r="UNF12076" s="18" t="s">
        <v>648</v>
      </c>
      <c r="UNG12076" s="18" t="s">
        <v>648</v>
      </c>
      <c r="UNH12076" s="18" t="s">
        <v>648</v>
      </c>
      <c r="UNI12076" s="18" t="s">
        <v>648</v>
      </c>
      <c r="UNJ12076" s="18" t="s">
        <v>648</v>
      </c>
      <c r="UNK12076" s="18" t="s">
        <v>648</v>
      </c>
      <c r="UNL12076" s="18" t="s">
        <v>648</v>
      </c>
      <c r="UNM12076" s="18" t="s">
        <v>648</v>
      </c>
      <c r="UNN12076" s="18" t="s">
        <v>648</v>
      </c>
      <c r="UNO12076" s="18" t="s">
        <v>648</v>
      </c>
      <c r="UNP12076" s="18" t="s">
        <v>648</v>
      </c>
      <c r="UNQ12076" s="18" t="s">
        <v>648</v>
      </c>
      <c r="UNR12076" s="18" t="s">
        <v>648</v>
      </c>
      <c r="UNS12076" s="18" t="s">
        <v>648</v>
      </c>
      <c r="UNT12076" s="18" t="s">
        <v>648</v>
      </c>
      <c r="UNU12076" s="18" t="s">
        <v>648</v>
      </c>
      <c r="UNV12076" s="18" t="s">
        <v>648</v>
      </c>
      <c r="UNW12076" s="18" t="s">
        <v>648</v>
      </c>
      <c r="UNX12076" s="18" t="s">
        <v>648</v>
      </c>
      <c r="UNY12076" s="18" t="s">
        <v>648</v>
      </c>
      <c r="UNZ12076" s="18" t="s">
        <v>648</v>
      </c>
      <c r="UOA12076" s="18" t="s">
        <v>648</v>
      </c>
      <c r="UOB12076" s="18" t="s">
        <v>648</v>
      </c>
      <c r="UOC12076" s="18" t="s">
        <v>648</v>
      </c>
      <c r="UOD12076" s="18" t="s">
        <v>648</v>
      </c>
      <c r="UOE12076" s="18" t="s">
        <v>648</v>
      </c>
      <c r="UOF12076" s="18" t="s">
        <v>648</v>
      </c>
      <c r="UOG12076" s="18" t="s">
        <v>648</v>
      </c>
      <c r="UOH12076" s="18" t="s">
        <v>648</v>
      </c>
      <c r="UOI12076" s="18" t="s">
        <v>648</v>
      </c>
      <c r="UOJ12076" s="18" t="s">
        <v>648</v>
      </c>
      <c r="UOK12076" s="18" t="s">
        <v>648</v>
      </c>
      <c r="UOL12076" s="18" t="s">
        <v>648</v>
      </c>
      <c r="UOM12076" s="18" t="s">
        <v>648</v>
      </c>
      <c r="UON12076" s="18" t="s">
        <v>648</v>
      </c>
      <c r="UOO12076" s="18" t="s">
        <v>648</v>
      </c>
      <c r="UOP12076" s="18" t="s">
        <v>648</v>
      </c>
      <c r="UOQ12076" s="18" t="s">
        <v>648</v>
      </c>
      <c r="UOR12076" s="18" t="s">
        <v>648</v>
      </c>
      <c r="UOS12076" s="18" t="s">
        <v>648</v>
      </c>
      <c r="UOT12076" s="18" t="s">
        <v>648</v>
      </c>
      <c r="UOU12076" s="18" t="s">
        <v>648</v>
      </c>
      <c r="UOV12076" s="18" t="s">
        <v>648</v>
      </c>
      <c r="UOW12076" s="18" t="s">
        <v>648</v>
      </c>
      <c r="UOX12076" s="18" t="s">
        <v>648</v>
      </c>
      <c r="UOY12076" s="18" t="s">
        <v>648</v>
      </c>
      <c r="UOZ12076" s="18" t="s">
        <v>648</v>
      </c>
      <c r="UPA12076" s="18" t="s">
        <v>648</v>
      </c>
      <c r="UPB12076" s="18" t="s">
        <v>648</v>
      </c>
      <c r="UPC12076" s="18" t="s">
        <v>648</v>
      </c>
      <c r="UPD12076" s="18" t="s">
        <v>648</v>
      </c>
      <c r="UPE12076" s="18" t="s">
        <v>648</v>
      </c>
      <c r="UPF12076" s="18" t="s">
        <v>648</v>
      </c>
      <c r="UPG12076" s="18" t="s">
        <v>648</v>
      </c>
      <c r="UPH12076" s="18" t="s">
        <v>648</v>
      </c>
      <c r="UPI12076" s="18" t="s">
        <v>648</v>
      </c>
      <c r="UPJ12076" s="18" t="s">
        <v>648</v>
      </c>
      <c r="UPK12076" s="18" t="s">
        <v>648</v>
      </c>
      <c r="UPL12076" s="18" t="s">
        <v>648</v>
      </c>
      <c r="UPM12076" s="18" t="s">
        <v>648</v>
      </c>
      <c r="UPN12076" s="18" t="s">
        <v>648</v>
      </c>
      <c r="UPO12076" s="18" t="s">
        <v>648</v>
      </c>
      <c r="UPP12076" s="18" t="s">
        <v>648</v>
      </c>
      <c r="UPQ12076" s="18" t="s">
        <v>648</v>
      </c>
      <c r="UPR12076" s="18" t="s">
        <v>648</v>
      </c>
      <c r="UPS12076" s="18" t="s">
        <v>648</v>
      </c>
      <c r="UPT12076" s="18" t="s">
        <v>648</v>
      </c>
      <c r="UPU12076" s="18" t="s">
        <v>648</v>
      </c>
      <c r="UPV12076" s="18" t="s">
        <v>648</v>
      </c>
      <c r="UPW12076" s="18" t="s">
        <v>648</v>
      </c>
      <c r="UPX12076" s="18" t="s">
        <v>648</v>
      </c>
      <c r="UPY12076" s="18" t="s">
        <v>648</v>
      </c>
      <c r="UPZ12076" s="18" t="s">
        <v>648</v>
      </c>
      <c r="UQA12076" s="18" t="s">
        <v>648</v>
      </c>
      <c r="UQB12076" s="18" t="s">
        <v>648</v>
      </c>
      <c r="UQC12076" s="18" t="s">
        <v>648</v>
      </c>
      <c r="UQD12076" s="18" t="s">
        <v>648</v>
      </c>
      <c r="UQE12076" s="18" t="s">
        <v>648</v>
      </c>
      <c r="UQF12076" s="18" t="s">
        <v>648</v>
      </c>
      <c r="UQG12076" s="18" t="s">
        <v>648</v>
      </c>
      <c r="UQH12076" s="18" t="s">
        <v>648</v>
      </c>
      <c r="UQI12076" s="18" t="s">
        <v>648</v>
      </c>
      <c r="UQJ12076" s="18" t="s">
        <v>648</v>
      </c>
      <c r="UQK12076" s="18" t="s">
        <v>648</v>
      </c>
      <c r="UQL12076" s="18" t="s">
        <v>648</v>
      </c>
      <c r="UQM12076" s="18" t="s">
        <v>648</v>
      </c>
      <c r="UQN12076" s="18" t="s">
        <v>648</v>
      </c>
      <c r="UQO12076" s="18" t="s">
        <v>648</v>
      </c>
      <c r="UQP12076" s="18" t="s">
        <v>648</v>
      </c>
      <c r="UQQ12076" s="18" t="s">
        <v>648</v>
      </c>
      <c r="UQR12076" s="18" t="s">
        <v>648</v>
      </c>
      <c r="UQS12076" s="18" t="s">
        <v>648</v>
      </c>
      <c r="UQT12076" s="18" t="s">
        <v>648</v>
      </c>
      <c r="UQU12076" s="18" t="s">
        <v>648</v>
      </c>
      <c r="UQV12076" s="18" t="s">
        <v>648</v>
      </c>
      <c r="UQW12076" s="18" t="s">
        <v>648</v>
      </c>
      <c r="UQX12076" s="18" t="s">
        <v>648</v>
      </c>
      <c r="UQY12076" s="18" t="s">
        <v>648</v>
      </c>
      <c r="UQZ12076" s="18" t="s">
        <v>648</v>
      </c>
      <c r="URA12076" s="18" t="s">
        <v>648</v>
      </c>
      <c r="URB12076" s="18" t="s">
        <v>648</v>
      </c>
      <c r="URC12076" s="18" t="s">
        <v>648</v>
      </c>
      <c r="URD12076" s="18" t="s">
        <v>648</v>
      </c>
      <c r="URE12076" s="18" t="s">
        <v>648</v>
      </c>
      <c r="URF12076" s="18" t="s">
        <v>648</v>
      </c>
      <c r="URG12076" s="18" t="s">
        <v>648</v>
      </c>
      <c r="URH12076" s="18" t="s">
        <v>648</v>
      </c>
      <c r="URI12076" s="18" t="s">
        <v>648</v>
      </c>
      <c r="URJ12076" s="18" t="s">
        <v>648</v>
      </c>
      <c r="URK12076" s="18" t="s">
        <v>648</v>
      </c>
      <c r="URL12076" s="18" t="s">
        <v>648</v>
      </c>
      <c r="URM12076" s="18" t="s">
        <v>648</v>
      </c>
      <c r="URN12076" s="18" t="s">
        <v>648</v>
      </c>
      <c r="URO12076" s="18" t="s">
        <v>648</v>
      </c>
      <c r="URP12076" s="18" t="s">
        <v>648</v>
      </c>
      <c r="URQ12076" s="18" t="s">
        <v>648</v>
      </c>
      <c r="URR12076" s="18" t="s">
        <v>648</v>
      </c>
      <c r="URS12076" s="18" t="s">
        <v>648</v>
      </c>
      <c r="URT12076" s="18" t="s">
        <v>648</v>
      </c>
      <c r="URU12076" s="18" t="s">
        <v>648</v>
      </c>
      <c r="URV12076" s="18" t="s">
        <v>648</v>
      </c>
      <c r="URW12076" s="18" t="s">
        <v>648</v>
      </c>
      <c r="URX12076" s="18" t="s">
        <v>648</v>
      </c>
      <c r="URY12076" s="18" t="s">
        <v>648</v>
      </c>
      <c r="URZ12076" s="18" t="s">
        <v>648</v>
      </c>
      <c r="USA12076" s="18" t="s">
        <v>648</v>
      </c>
      <c r="USB12076" s="18" t="s">
        <v>648</v>
      </c>
      <c r="USC12076" s="18" t="s">
        <v>648</v>
      </c>
      <c r="USD12076" s="18" t="s">
        <v>648</v>
      </c>
      <c r="USE12076" s="18" t="s">
        <v>648</v>
      </c>
      <c r="USF12076" s="18" t="s">
        <v>648</v>
      </c>
      <c r="USG12076" s="18" t="s">
        <v>648</v>
      </c>
      <c r="USH12076" s="18" t="s">
        <v>648</v>
      </c>
      <c r="USI12076" s="18" t="s">
        <v>648</v>
      </c>
      <c r="USJ12076" s="18" t="s">
        <v>648</v>
      </c>
      <c r="USK12076" s="18" t="s">
        <v>648</v>
      </c>
      <c r="USL12076" s="18" t="s">
        <v>648</v>
      </c>
      <c r="USM12076" s="18" t="s">
        <v>648</v>
      </c>
      <c r="USN12076" s="18" t="s">
        <v>648</v>
      </c>
      <c r="USO12076" s="18" t="s">
        <v>648</v>
      </c>
      <c r="USP12076" s="18" t="s">
        <v>648</v>
      </c>
      <c r="USQ12076" s="18" t="s">
        <v>648</v>
      </c>
      <c r="USR12076" s="18" t="s">
        <v>648</v>
      </c>
      <c r="USS12076" s="18" t="s">
        <v>648</v>
      </c>
      <c r="UST12076" s="18" t="s">
        <v>648</v>
      </c>
      <c r="USU12076" s="18" t="s">
        <v>648</v>
      </c>
      <c r="USV12076" s="18" t="s">
        <v>648</v>
      </c>
      <c r="USW12076" s="18" t="s">
        <v>648</v>
      </c>
      <c r="USX12076" s="18" t="s">
        <v>648</v>
      </c>
      <c r="USY12076" s="18" t="s">
        <v>648</v>
      </c>
      <c r="USZ12076" s="18" t="s">
        <v>648</v>
      </c>
      <c r="UTA12076" s="18" t="s">
        <v>648</v>
      </c>
      <c r="UTB12076" s="18" t="s">
        <v>648</v>
      </c>
      <c r="UTC12076" s="18" t="s">
        <v>648</v>
      </c>
      <c r="UTD12076" s="18" t="s">
        <v>648</v>
      </c>
      <c r="UTE12076" s="18" t="s">
        <v>648</v>
      </c>
      <c r="UTF12076" s="18" t="s">
        <v>648</v>
      </c>
      <c r="UTG12076" s="18" t="s">
        <v>648</v>
      </c>
      <c r="UTH12076" s="18" t="s">
        <v>648</v>
      </c>
      <c r="UTI12076" s="18" t="s">
        <v>648</v>
      </c>
      <c r="UTJ12076" s="18" t="s">
        <v>648</v>
      </c>
      <c r="UTK12076" s="18" t="s">
        <v>648</v>
      </c>
      <c r="UTL12076" s="18" t="s">
        <v>648</v>
      </c>
      <c r="UTM12076" s="18" t="s">
        <v>648</v>
      </c>
      <c r="UTN12076" s="18" t="s">
        <v>648</v>
      </c>
      <c r="UTO12076" s="18" t="s">
        <v>648</v>
      </c>
      <c r="UTP12076" s="18" t="s">
        <v>648</v>
      </c>
      <c r="UTQ12076" s="18" t="s">
        <v>648</v>
      </c>
      <c r="UTR12076" s="18" t="s">
        <v>648</v>
      </c>
      <c r="UTS12076" s="18" t="s">
        <v>648</v>
      </c>
      <c r="UTT12076" s="18" t="s">
        <v>648</v>
      </c>
      <c r="UTU12076" s="18" t="s">
        <v>648</v>
      </c>
      <c r="UTV12076" s="18" t="s">
        <v>648</v>
      </c>
      <c r="UTW12076" s="18" t="s">
        <v>648</v>
      </c>
      <c r="UTX12076" s="18" t="s">
        <v>648</v>
      </c>
      <c r="UTY12076" s="18" t="s">
        <v>648</v>
      </c>
      <c r="UTZ12076" s="18" t="s">
        <v>648</v>
      </c>
      <c r="UUA12076" s="18" t="s">
        <v>648</v>
      </c>
      <c r="UUB12076" s="18" t="s">
        <v>648</v>
      </c>
      <c r="UUC12076" s="18" t="s">
        <v>648</v>
      </c>
      <c r="UUD12076" s="18" t="s">
        <v>648</v>
      </c>
      <c r="UUE12076" s="18" t="s">
        <v>648</v>
      </c>
      <c r="UUF12076" s="18" t="s">
        <v>648</v>
      </c>
      <c r="UUG12076" s="18" t="s">
        <v>648</v>
      </c>
      <c r="UUH12076" s="18" t="s">
        <v>648</v>
      </c>
      <c r="UUI12076" s="18" t="s">
        <v>648</v>
      </c>
      <c r="UUJ12076" s="18" t="s">
        <v>648</v>
      </c>
      <c r="UUK12076" s="18" t="s">
        <v>648</v>
      </c>
      <c r="UUL12076" s="18" t="s">
        <v>648</v>
      </c>
      <c r="UUM12076" s="18" t="s">
        <v>648</v>
      </c>
      <c r="UUN12076" s="18" t="s">
        <v>648</v>
      </c>
      <c r="UUO12076" s="18" t="s">
        <v>648</v>
      </c>
      <c r="UUP12076" s="18" t="s">
        <v>648</v>
      </c>
      <c r="UUQ12076" s="18" t="s">
        <v>648</v>
      </c>
      <c r="UUR12076" s="18" t="s">
        <v>648</v>
      </c>
      <c r="UUS12076" s="18" t="s">
        <v>648</v>
      </c>
      <c r="UUT12076" s="18" t="s">
        <v>648</v>
      </c>
      <c r="UUU12076" s="18" t="s">
        <v>648</v>
      </c>
      <c r="UUV12076" s="18" t="s">
        <v>648</v>
      </c>
      <c r="UUW12076" s="18" t="s">
        <v>648</v>
      </c>
      <c r="UUX12076" s="18" t="s">
        <v>648</v>
      </c>
      <c r="UUY12076" s="18" t="s">
        <v>648</v>
      </c>
      <c r="UUZ12076" s="18" t="s">
        <v>648</v>
      </c>
      <c r="UVA12076" s="18" t="s">
        <v>648</v>
      </c>
      <c r="UVB12076" s="18" t="s">
        <v>648</v>
      </c>
      <c r="UVC12076" s="18" t="s">
        <v>648</v>
      </c>
      <c r="UVD12076" s="18" t="s">
        <v>648</v>
      </c>
      <c r="UVE12076" s="18" t="s">
        <v>648</v>
      </c>
      <c r="UVF12076" s="18" t="s">
        <v>648</v>
      </c>
      <c r="UVG12076" s="18" t="s">
        <v>648</v>
      </c>
      <c r="UVH12076" s="18" t="s">
        <v>648</v>
      </c>
      <c r="UVI12076" s="18" t="s">
        <v>648</v>
      </c>
      <c r="UVJ12076" s="18" t="s">
        <v>648</v>
      </c>
      <c r="UVK12076" s="18" t="s">
        <v>648</v>
      </c>
      <c r="UVL12076" s="18" t="s">
        <v>648</v>
      </c>
      <c r="UVM12076" s="18" t="s">
        <v>648</v>
      </c>
      <c r="UVN12076" s="18" t="s">
        <v>648</v>
      </c>
      <c r="UVO12076" s="18" t="s">
        <v>648</v>
      </c>
      <c r="UVP12076" s="18" t="s">
        <v>648</v>
      </c>
      <c r="UVQ12076" s="18" t="s">
        <v>648</v>
      </c>
      <c r="UVR12076" s="18" t="s">
        <v>648</v>
      </c>
      <c r="UVS12076" s="18" t="s">
        <v>648</v>
      </c>
      <c r="UVT12076" s="18" t="s">
        <v>648</v>
      </c>
      <c r="UVU12076" s="18" t="s">
        <v>648</v>
      </c>
      <c r="UVV12076" s="18" t="s">
        <v>648</v>
      </c>
      <c r="UVW12076" s="18" t="s">
        <v>648</v>
      </c>
      <c r="UVX12076" s="18" t="s">
        <v>648</v>
      </c>
      <c r="UVY12076" s="18" t="s">
        <v>648</v>
      </c>
      <c r="UVZ12076" s="18" t="s">
        <v>648</v>
      </c>
      <c r="UWA12076" s="18" t="s">
        <v>648</v>
      </c>
      <c r="UWB12076" s="18" t="s">
        <v>648</v>
      </c>
      <c r="UWC12076" s="18" t="s">
        <v>648</v>
      </c>
      <c r="UWD12076" s="18" t="s">
        <v>648</v>
      </c>
      <c r="UWE12076" s="18" t="s">
        <v>648</v>
      </c>
      <c r="UWF12076" s="18" t="s">
        <v>648</v>
      </c>
      <c r="UWG12076" s="18" t="s">
        <v>648</v>
      </c>
      <c r="UWH12076" s="18" t="s">
        <v>648</v>
      </c>
      <c r="UWI12076" s="18" t="s">
        <v>648</v>
      </c>
      <c r="UWJ12076" s="18" t="s">
        <v>648</v>
      </c>
      <c r="UWK12076" s="18" t="s">
        <v>648</v>
      </c>
      <c r="UWL12076" s="18" t="s">
        <v>648</v>
      </c>
      <c r="UWM12076" s="18" t="s">
        <v>648</v>
      </c>
      <c r="UWN12076" s="18" t="s">
        <v>648</v>
      </c>
      <c r="UWO12076" s="18" t="s">
        <v>648</v>
      </c>
      <c r="UWP12076" s="18" t="s">
        <v>648</v>
      </c>
      <c r="UWQ12076" s="18" t="s">
        <v>648</v>
      </c>
      <c r="UWR12076" s="18" t="s">
        <v>648</v>
      </c>
      <c r="UWS12076" s="18" t="s">
        <v>648</v>
      </c>
      <c r="UWT12076" s="18" t="s">
        <v>648</v>
      </c>
      <c r="UWU12076" s="18" t="s">
        <v>648</v>
      </c>
      <c r="UWV12076" s="18" t="s">
        <v>648</v>
      </c>
      <c r="UWW12076" s="18" t="s">
        <v>648</v>
      </c>
      <c r="UWX12076" s="18" t="s">
        <v>648</v>
      </c>
      <c r="UWY12076" s="18" t="s">
        <v>648</v>
      </c>
      <c r="UWZ12076" s="18" t="s">
        <v>648</v>
      </c>
      <c r="UXA12076" s="18" t="s">
        <v>648</v>
      </c>
      <c r="UXB12076" s="18" t="s">
        <v>648</v>
      </c>
      <c r="UXC12076" s="18" t="s">
        <v>648</v>
      </c>
      <c r="UXD12076" s="18" t="s">
        <v>648</v>
      </c>
      <c r="UXE12076" s="18" t="s">
        <v>648</v>
      </c>
      <c r="UXF12076" s="18" t="s">
        <v>648</v>
      </c>
      <c r="UXG12076" s="18" t="s">
        <v>648</v>
      </c>
      <c r="UXH12076" s="18" t="s">
        <v>648</v>
      </c>
      <c r="UXI12076" s="18" t="s">
        <v>648</v>
      </c>
      <c r="UXJ12076" s="18" t="s">
        <v>648</v>
      </c>
      <c r="UXK12076" s="18" t="s">
        <v>648</v>
      </c>
      <c r="UXL12076" s="18" t="s">
        <v>648</v>
      </c>
      <c r="UXM12076" s="18" t="s">
        <v>648</v>
      </c>
      <c r="UXN12076" s="18" t="s">
        <v>648</v>
      </c>
      <c r="UXO12076" s="18" t="s">
        <v>648</v>
      </c>
      <c r="UXP12076" s="18" t="s">
        <v>648</v>
      </c>
      <c r="UXQ12076" s="18" t="s">
        <v>648</v>
      </c>
      <c r="UXR12076" s="18" t="s">
        <v>648</v>
      </c>
      <c r="UXS12076" s="18" t="s">
        <v>648</v>
      </c>
      <c r="UXT12076" s="18" t="s">
        <v>648</v>
      </c>
      <c r="UXU12076" s="18" t="s">
        <v>648</v>
      </c>
      <c r="UXV12076" s="18" t="s">
        <v>648</v>
      </c>
      <c r="UXW12076" s="18" t="s">
        <v>648</v>
      </c>
      <c r="UXX12076" s="18" t="s">
        <v>648</v>
      </c>
      <c r="UXY12076" s="18" t="s">
        <v>648</v>
      </c>
      <c r="UXZ12076" s="18" t="s">
        <v>648</v>
      </c>
      <c r="UYA12076" s="18" t="s">
        <v>648</v>
      </c>
      <c r="UYB12076" s="18" t="s">
        <v>648</v>
      </c>
      <c r="UYC12076" s="18" t="s">
        <v>648</v>
      </c>
      <c r="UYD12076" s="18" t="s">
        <v>648</v>
      </c>
      <c r="UYE12076" s="18" t="s">
        <v>648</v>
      </c>
      <c r="UYF12076" s="18" t="s">
        <v>648</v>
      </c>
      <c r="UYG12076" s="18" t="s">
        <v>648</v>
      </c>
      <c r="UYH12076" s="18" t="s">
        <v>648</v>
      </c>
      <c r="UYI12076" s="18" t="s">
        <v>648</v>
      </c>
      <c r="UYJ12076" s="18" t="s">
        <v>648</v>
      </c>
      <c r="UYK12076" s="18" t="s">
        <v>648</v>
      </c>
      <c r="UYL12076" s="18" t="s">
        <v>648</v>
      </c>
      <c r="UYM12076" s="18" t="s">
        <v>648</v>
      </c>
      <c r="UYN12076" s="18" t="s">
        <v>648</v>
      </c>
      <c r="UYO12076" s="18" t="s">
        <v>648</v>
      </c>
      <c r="UYP12076" s="18" t="s">
        <v>648</v>
      </c>
      <c r="UYQ12076" s="18" t="s">
        <v>648</v>
      </c>
      <c r="UYR12076" s="18" t="s">
        <v>648</v>
      </c>
      <c r="UYS12076" s="18" t="s">
        <v>648</v>
      </c>
      <c r="UYT12076" s="18" t="s">
        <v>648</v>
      </c>
      <c r="UYU12076" s="18" t="s">
        <v>648</v>
      </c>
      <c r="UYV12076" s="18" t="s">
        <v>648</v>
      </c>
      <c r="UYW12076" s="18" t="s">
        <v>648</v>
      </c>
      <c r="UYX12076" s="18" t="s">
        <v>648</v>
      </c>
      <c r="UYY12076" s="18" t="s">
        <v>648</v>
      </c>
      <c r="UYZ12076" s="18" t="s">
        <v>648</v>
      </c>
      <c r="UZA12076" s="18" t="s">
        <v>648</v>
      </c>
      <c r="UZB12076" s="18" t="s">
        <v>648</v>
      </c>
      <c r="UZC12076" s="18" t="s">
        <v>648</v>
      </c>
      <c r="UZD12076" s="18" t="s">
        <v>648</v>
      </c>
      <c r="UZE12076" s="18" t="s">
        <v>648</v>
      </c>
      <c r="UZF12076" s="18" t="s">
        <v>648</v>
      </c>
      <c r="UZG12076" s="18" t="s">
        <v>648</v>
      </c>
      <c r="UZH12076" s="18" t="s">
        <v>648</v>
      </c>
      <c r="UZI12076" s="18" t="s">
        <v>648</v>
      </c>
      <c r="UZJ12076" s="18" t="s">
        <v>648</v>
      </c>
      <c r="UZK12076" s="18" t="s">
        <v>648</v>
      </c>
      <c r="UZL12076" s="18" t="s">
        <v>648</v>
      </c>
      <c r="UZM12076" s="18" t="s">
        <v>648</v>
      </c>
      <c r="UZN12076" s="18" t="s">
        <v>648</v>
      </c>
      <c r="UZO12076" s="18" t="s">
        <v>648</v>
      </c>
      <c r="UZP12076" s="18" t="s">
        <v>648</v>
      </c>
      <c r="UZQ12076" s="18" t="s">
        <v>648</v>
      </c>
      <c r="UZR12076" s="18" t="s">
        <v>648</v>
      </c>
      <c r="UZS12076" s="18" t="s">
        <v>648</v>
      </c>
      <c r="UZT12076" s="18" t="s">
        <v>648</v>
      </c>
      <c r="UZU12076" s="18" t="s">
        <v>648</v>
      </c>
      <c r="UZV12076" s="18" t="s">
        <v>648</v>
      </c>
      <c r="UZW12076" s="18" t="s">
        <v>648</v>
      </c>
      <c r="UZX12076" s="18" t="s">
        <v>648</v>
      </c>
      <c r="UZY12076" s="18" t="s">
        <v>648</v>
      </c>
      <c r="UZZ12076" s="18" t="s">
        <v>648</v>
      </c>
      <c r="VAA12076" s="18" t="s">
        <v>648</v>
      </c>
      <c r="VAB12076" s="18" t="s">
        <v>648</v>
      </c>
      <c r="VAC12076" s="18" t="s">
        <v>648</v>
      </c>
      <c r="VAD12076" s="18" t="s">
        <v>648</v>
      </c>
      <c r="VAE12076" s="18" t="s">
        <v>648</v>
      </c>
      <c r="VAF12076" s="18" t="s">
        <v>648</v>
      </c>
      <c r="VAG12076" s="18" t="s">
        <v>648</v>
      </c>
      <c r="VAH12076" s="18" t="s">
        <v>648</v>
      </c>
      <c r="VAI12076" s="18" t="s">
        <v>648</v>
      </c>
      <c r="VAJ12076" s="18" t="s">
        <v>648</v>
      </c>
      <c r="VAK12076" s="18" t="s">
        <v>648</v>
      </c>
      <c r="VAL12076" s="18" t="s">
        <v>648</v>
      </c>
      <c r="VAM12076" s="18" t="s">
        <v>648</v>
      </c>
      <c r="VAN12076" s="18" t="s">
        <v>648</v>
      </c>
      <c r="VAO12076" s="18" t="s">
        <v>648</v>
      </c>
      <c r="VAP12076" s="18" t="s">
        <v>648</v>
      </c>
      <c r="VAQ12076" s="18" t="s">
        <v>648</v>
      </c>
      <c r="VAR12076" s="18" t="s">
        <v>648</v>
      </c>
      <c r="VAS12076" s="18" t="s">
        <v>648</v>
      </c>
      <c r="VAT12076" s="18" t="s">
        <v>648</v>
      </c>
      <c r="VAU12076" s="18" t="s">
        <v>648</v>
      </c>
      <c r="VAV12076" s="18" t="s">
        <v>648</v>
      </c>
      <c r="VAW12076" s="18" t="s">
        <v>648</v>
      </c>
      <c r="VAX12076" s="18" t="s">
        <v>648</v>
      </c>
      <c r="VAY12076" s="18" t="s">
        <v>648</v>
      </c>
      <c r="VAZ12076" s="18" t="s">
        <v>648</v>
      </c>
      <c r="VBA12076" s="18" t="s">
        <v>648</v>
      </c>
      <c r="VBB12076" s="18" t="s">
        <v>648</v>
      </c>
      <c r="VBC12076" s="18" t="s">
        <v>648</v>
      </c>
      <c r="VBD12076" s="18" t="s">
        <v>648</v>
      </c>
      <c r="VBE12076" s="18" t="s">
        <v>648</v>
      </c>
      <c r="VBF12076" s="18" t="s">
        <v>648</v>
      </c>
      <c r="VBG12076" s="18" t="s">
        <v>648</v>
      </c>
      <c r="VBH12076" s="18" t="s">
        <v>648</v>
      </c>
      <c r="VBI12076" s="18" t="s">
        <v>648</v>
      </c>
      <c r="VBJ12076" s="18" t="s">
        <v>648</v>
      </c>
      <c r="VBK12076" s="18" t="s">
        <v>648</v>
      </c>
      <c r="VBL12076" s="18" t="s">
        <v>648</v>
      </c>
      <c r="VBM12076" s="18" t="s">
        <v>648</v>
      </c>
      <c r="VBN12076" s="18" t="s">
        <v>648</v>
      </c>
      <c r="VBO12076" s="18" t="s">
        <v>648</v>
      </c>
      <c r="VBP12076" s="18" t="s">
        <v>648</v>
      </c>
      <c r="VBQ12076" s="18" t="s">
        <v>648</v>
      </c>
      <c r="VBR12076" s="18" t="s">
        <v>648</v>
      </c>
      <c r="VBS12076" s="18" t="s">
        <v>648</v>
      </c>
      <c r="VBT12076" s="18" t="s">
        <v>648</v>
      </c>
      <c r="VBU12076" s="18" t="s">
        <v>648</v>
      </c>
      <c r="VBV12076" s="18" t="s">
        <v>648</v>
      </c>
      <c r="VBW12076" s="18" t="s">
        <v>648</v>
      </c>
      <c r="VBX12076" s="18" t="s">
        <v>648</v>
      </c>
      <c r="VBY12076" s="18" t="s">
        <v>648</v>
      </c>
      <c r="VBZ12076" s="18" t="s">
        <v>648</v>
      </c>
      <c r="VCA12076" s="18" t="s">
        <v>648</v>
      </c>
      <c r="VCB12076" s="18" t="s">
        <v>648</v>
      </c>
      <c r="VCC12076" s="18" t="s">
        <v>648</v>
      </c>
      <c r="VCD12076" s="18" t="s">
        <v>648</v>
      </c>
      <c r="VCE12076" s="18" t="s">
        <v>648</v>
      </c>
      <c r="VCF12076" s="18" t="s">
        <v>648</v>
      </c>
      <c r="VCG12076" s="18" t="s">
        <v>648</v>
      </c>
      <c r="VCH12076" s="18" t="s">
        <v>648</v>
      </c>
      <c r="VCI12076" s="18" t="s">
        <v>648</v>
      </c>
      <c r="VCJ12076" s="18" t="s">
        <v>648</v>
      </c>
      <c r="VCK12076" s="18" t="s">
        <v>648</v>
      </c>
      <c r="VCL12076" s="18" t="s">
        <v>648</v>
      </c>
      <c r="VCM12076" s="18" t="s">
        <v>648</v>
      </c>
      <c r="VCN12076" s="18" t="s">
        <v>648</v>
      </c>
      <c r="VCO12076" s="18" t="s">
        <v>648</v>
      </c>
      <c r="VCP12076" s="18" t="s">
        <v>648</v>
      </c>
      <c r="VCQ12076" s="18" t="s">
        <v>648</v>
      </c>
      <c r="VCR12076" s="18" t="s">
        <v>648</v>
      </c>
      <c r="VCS12076" s="18" t="s">
        <v>648</v>
      </c>
      <c r="VCT12076" s="18" t="s">
        <v>648</v>
      </c>
      <c r="VCU12076" s="18" t="s">
        <v>648</v>
      </c>
      <c r="VCV12076" s="18" t="s">
        <v>648</v>
      </c>
      <c r="VCW12076" s="18" t="s">
        <v>648</v>
      </c>
      <c r="VCX12076" s="18" t="s">
        <v>648</v>
      </c>
      <c r="VCY12076" s="18" t="s">
        <v>648</v>
      </c>
      <c r="VCZ12076" s="18" t="s">
        <v>648</v>
      </c>
      <c r="VDA12076" s="18" t="s">
        <v>648</v>
      </c>
      <c r="VDB12076" s="18" t="s">
        <v>648</v>
      </c>
      <c r="VDC12076" s="18" t="s">
        <v>648</v>
      </c>
      <c r="VDD12076" s="18" t="s">
        <v>648</v>
      </c>
      <c r="VDE12076" s="18" t="s">
        <v>648</v>
      </c>
      <c r="VDF12076" s="18" t="s">
        <v>648</v>
      </c>
      <c r="VDG12076" s="18" t="s">
        <v>648</v>
      </c>
      <c r="VDH12076" s="18" t="s">
        <v>648</v>
      </c>
      <c r="VDI12076" s="18" t="s">
        <v>648</v>
      </c>
      <c r="VDJ12076" s="18" t="s">
        <v>648</v>
      </c>
      <c r="VDK12076" s="18" t="s">
        <v>648</v>
      </c>
      <c r="VDL12076" s="18" t="s">
        <v>648</v>
      </c>
      <c r="VDM12076" s="18" t="s">
        <v>648</v>
      </c>
      <c r="VDN12076" s="18" t="s">
        <v>648</v>
      </c>
      <c r="VDO12076" s="18" t="s">
        <v>648</v>
      </c>
      <c r="VDP12076" s="18" t="s">
        <v>648</v>
      </c>
      <c r="VDQ12076" s="18" t="s">
        <v>648</v>
      </c>
      <c r="VDR12076" s="18" t="s">
        <v>648</v>
      </c>
      <c r="VDS12076" s="18" t="s">
        <v>648</v>
      </c>
      <c r="VDT12076" s="18" t="s">
        <v>648</v>
      </c>
      <c r="VDU12076" s="18" t="s">
        <v>648</v>
      </c>
      <c r="VDV12076" s="18" t="s">
        <v>648</v>
      </c>
      <c r="VDW12076" s="18" t="s">
        <v>648</v>
      </c>
      <c r="VDX12076" s="18" t="s">
        <v>648</v>
      </c>
      <c r="VDY12076" s="18" t="s">
        <v>648</v>
      </c>
      <c r="VDZ12076" s="18" t="s">
        <v>648</v>
      </c>
      <c r="VEA12076" s="18" t="s">
        <v>648</v>
      </c>
      <c r="VEB12076" s="18" t="s">
        <v>648</v>
      </c>
      <c r="VEC12076" s="18" t="s">
        <v>648</v>
      </c>
      <c r="VED12076" s="18" t="s">
        <v>648</v>
      </c>
      <c r="VEE12076" s="18" t="s">
        <v>648</v>
      </c>
      <c r="VEF12076" s="18" t="s">
        <v>648</v>
      </c>
      <c r="VEG12076" s="18" t="s">
        <v>648</v>
      </c>
      <c r="VEH12076" s="18" t="s">
        <v>648</v>
      </c>
      <c r="VEI12076" s="18" t="s">
        <v>648</v>
      </c>
      <c r="VEJ12076" s="18" t="s">
        <v>648</v>
      </c>
      <c r="VEK12076" s="18" t="s">
        <v>648</v>
      </c>
      <c r="VEL12076" s="18" t="s">
        <v>648</v>
      </c>
      <c r="VEM12076" s="18" t="s">
        <v>648</v>
      </c>
      <c r="VEN12076" s="18" t="s">
        <v>648</v>
      </c>
      <c r="VEO12076" s="18" t="s">
        <v>648</v>
      </c>
      <c r="VEP12076" s="18" t="s">
        <v>648</v>
      </c>
      <c r="VEQ12076" s="18" t="s">
        <v>648</v>
      </c>
      <c r="VER12076" s="18" t="s">
        <v>648</v>
      </c>
      <c r="VES12076" s="18" t="s">
        <v>648</v>
      </c>
      <c r="VET12076" s="18" t="s">
        <v>648</v>
      </c>
      <c r="VEU12076" s="18" t="s">
        <v>648</v>
      </c>
      <c r="VEV12076" s="18" t="s">
        <v>648</v>
      </c>
      <c r="VEW12076" s="18" t="s">
        <v>648</v>
      </c>
      <c r="VEX12076" s="18" t="s">
        <v>648</v>
      </c>
      <c r="VEY12076" s="18" t="s">
        <v>648</v>
      </c>
      <c r="VEZ12076" s="18" t="s">
        <v>648</v>
      </c>
      <c r="VFA12076" s="18" t="s">
        <v>648</v>
      </c>
      <c r="VFB12076" s="18" t="s">
        <v>648</v>
      </c>
      <c r="VFC12076" s="18" t="s">
        <v>648</v>
      </c>
      <c r="VFD12076" s="18" t="s">
        <v>648</v>
      </c>
      <c r="VFE12076" s="18" t="s">
        <v>648</v>
      </c>
      <c r="VFF12076" s="18" t="s">
        <v>648</v>
      </c>
      <c r="VFG12076" s="18" t="s">
        <v>648</v>
      </c>
      <c r="VFH12076" s="18" t="s">
        <v>648</v>
      </c>
      <c r="VFI12076" s="18" t="s">
        <v>648</v>
      </c>
      <c r="VFJ12076" s="18" t="s">
        <v>648</v>
      </c>
      <c r="VFK12076" s="18" t="s">
        <v>648</v>
      </c>
      <c r="VFL12076" s="18" t="s">
        <v>648</v>
      </c>
      <c r="VFM12076" s="18" t="s">
        <v>648</v>
      </c>
      <c r="VFN12076" s="18" t="s">
        <v>648</v>
      </c>
      <c r="VFO12076" s="18" t="s">
        <v>648</v>
      </c>
      <c r="VFP12076" s="18" t="s">
        <v>648</v>
      </c>
      <c r="VFQ12076" s="18" t="s">
        <v>648</v>
      </c>
      <c r="VFR12076" s="18" t="s">
        <v>648</v>
      </c>
      <c r="VFS12076" s="18" t="s">
        <v>648</v>
      </c>
      <c r="VFT12076" s="18" t="s">
        <v>648</v>
      </c>
      <c r="VFU12076" s="18" t="s">
        <v>648</v>
      </c>
      <c r="VFV12076" s="18" t="s">
        <v>648</v>
      </c>
      <c r="VFW12076" s="18" t="s">
        <v>648</v>
      </c>
      <c r="VFX12076" s="18" t="s">
        <v>648</v>
      </c>
      <c r="VFY12076" s="18" t="s">
        <v>648</v>
      </c>
      <c r="VFZ12076" s="18" t="s">
        <v>648</v>
      </c>
      <c r="VGA12076" s="18" t="s">
        <v>648</v>
      </c>
      <c r="VGB12076" s="18" t="s">
        <v>648</v>
      </c>
      <c r="VGC12076" s="18" t="s">
        <v>648</v>
      </c>
      <c r="VGD12076" s="18" t="s">
        <v>648</v>
      </c>
      <c r="VGE12076" s="18" t="s">
        <v>648</v>
      </c>
      <c r="VGF12076" s="18" t="s">
        <v>648</v>
      </c>
      <c r="VGG12076" s="18" t="s">
        <v>648</v>
      </c>
      <c r="VGH12076" s="18" t="s">
        <v>648</v>
      </c>
      <c r="VGI12076" s="18" t="s">
        <v>648</v>
      </c>
      <c r="VGJ12076" s="18" t="s">
        <v>648</v>
      </c>
      <c r="VGK12076" s="18" t="s">
        <v>648</v>
      </c>
      <c r="VGL12076" s="18" t="s">
        <v>648</v>
      </c>
      <c r="VGM12076" s="18" t="s">
        <v>648</v>
      </c>
      <c r="VGN12076" s="18" t="s">
        <v>648</v>
      </c>
      <c r="VGO12076" s="18" t="s">
        <v>648</v>
      </c>
      <c r="VGP12076" s="18" t="s">
        <v>648</v>
      </c>
      <c r="VGQ12076" s="18" t="s">
        <v>648</v>
      </c>
      <c r="VGR12076" s="18" t="s">
        <v>648</v>
      </c>
      <c r="VGS12076" s="18" t="s">
        <v>648</v>
      </c>
      <c r="VGT12076" s="18" t="s">
        <v>648</v>
      </c>
      <c r="VGU12076" s="18" t="s">
        <v>648</v>
      </c>
      <c r="VGV12076" s="18" t="s">
        <v>648</v>
      </c>
      <c r="VGW12076" s="18" t="s">
        <v>648</v>
      </c>
      <c r="VGX12076" s="18" t="s">
        <v>648</v>
      </c>
      <c r="VGY12076" s="18" t="s">
        <v>648</v>
      </c>
      <c r="VGZ12076" s="18" t="s">
        <v>648</v>
      </c>
      <c r="VHA12076" s="18" t="s">
        <v>648</v>
      </c>
      <c r="VHB12076" s="18" t="s">
        <v>648</v>
      </c>
      <c r="VHC12076" s="18" t="s">
        <v>648</v>
      </c>
      <c r="VHD12076" s="18" t="s">
        <v>648</v>
      </c>
      <c r="VHE12076" s="18" t="s">
        <v>648</v>
      </c>
      <c r="VHF12076" s="18" t="s">
        <v>648</v>
      </c>
      <c r="VHG12076" s="18" t="s">
        <v>648</v>
      </c>
      <c r="VHH12076" s="18" t="s">
        <v>648</v>
      </c>
      <c r="VHI12076" s="18" t="s">
        <v>648</v>
      </c>
      <c r="VHJ12076" s="18" t="s">
        <v>648</v>
      </c>
      <c r="VHK12076" s="18" t="s">
        <v>648</v>
      </c>
      <c r="VHL12076" s="18" t="s">
        <v>648</v>
      </c>
      <c r="VHM12076" s="18" t="s">
        <v>648</v>
      </c>
      <c r="VHN12076" s="18" t="s">
        <v>648</v>
      </c>
      <c r="VHO12076" s="18" t="s">
        <v>648</v>
      </c>
      <c r="VHP12076" s="18" t="s">
        <v>648</v>
      </c>
      <c r="VHQ12076" s="18" t="s">
        <v>648</v>
      </c>
      <c r="VHR12076" s="18" t="s">
        <v>648</v>
      </c>
      <c r="VHS12076" s="18" t="s">
        <v>648</v>
      </c>
      <c r="VHT12076" s="18" t="s">
        <v>648</v>
      </c>
      <c r="VHU12076" s="18" t="s">
        <v>648</v>
      </c>
      <c r="VHV12076" s="18" t="s">
        <v>648</v>
      </c>
      <c r="VHW12076" s="18" t="s">
        <v>648</v>
      </c>
      <c r="VHX12076" s="18" t="s">
        <v>648</v>
      </c>
      <c r="VHY12076" s="18" t="s">
        <v>648</v>
      </c>
      <c r="VHZ12076" s="18" t="s">
        <v>648</v>
      </c>
      <c r="VIA12076" s="18" t="s">
        <v>648</v>
      </c>
      <c r="VIB12076" s="18" t="s">
        <v>648</v>
      </c>
      <c r="VIC12076" s="18" t="s">
        <v>648</v>
      </c>
      <c r="VID12076" s="18" t="s">
        <v>648</v>
      </c>
      <c r="VIE12076" s="18" t="s">
        <v>648</v>
      </c>
      <c r="VIF12076" s="18" t="s">
        <v>648</v>
      </c>
      <c r="VIG12076" s="18" t="s">
        <v>648</v>
      </c>
      <c r="VIH12076" s="18" t="s">
        <v>648</v>
      </c>
      <c r="VII12076" s="18" t="s">
        <v>648</v>
      </c>
      <c r="VIJ12076" s="18" t="s">
        <v>648</v>
      </c>
      <c r="VIK12076" s="18" t="s">
        <v>648</v>
      </c>
      <c r="VIL12076" s="18" t="s">
        <v>648</v>
      </c>
      <c r="VIM12076" s="18" t="s">
        <v>648</v>
      </c>
      <c r="VIN12076" s="18" t="s">
        <v>648</v>
      </c>
      <c r="VIO12076" s="18" t="s">
        <v>648</v>
      </c>
      <c r="VIP12076" s="18" t="s">
        <v>648</v>
      </c>
      <c r="VIQ12076" s="18" t="s">
        <v>648</v>
      </c>
      <c r="VIR12076" s="18" t="s">
        <v>648</v>
      </c>
      <c r="VIS12076" s="18" t="s">
        <v>648</v>
      </c>
      <c r="VIT12076" s="18" t="s">
        <v>648</v>
      </c>
      <c r="VIU12076" s="18" t="s">
        <v>648</v>
      </c>
      <c r="VIV12076" s="18" t="s">
        <v>648</v>
      </c>
      <c r="VIW12076" s="18" t="s">
        <v>648</v>
      </c>
      <c r="VIX12076" s="18" t="s">
        <v>648</v>
      </c>
      <c r="VIY12076" s="18" t="s">
        <v>648</v>
      </c>
      <c r="VIZ12076" s="18" t="s">
        <v>648</v>
      </c>
      <c r="VJA12076" s="18" t="s">
        <v>648</v>
      </c>
      <c r="VJB12076" s="18" t="s">
        <v>648</v>
      </c>
      <c r="VJC12076" s="18" t="s">
        <v>648</v>
      </c>
      <c r="VJD12076" s="18" t="s">
        <v>648</v>
      </c>
      <c r="VJE12076" s="18" t="s">
        <v>648</v>
      </c>
      <c r="VJF12076" s="18" t="s">
        <v>648</v>
      </c>
      <c r="VJG12076" s="18" t="s">
        <v>648</v>
      </c>
      <c r="VJH12076" s="18" t="s">
        <v>648</v>
      </c>
      <c r="VJI12076" s="18" t="s">
        <v>648</v>
      </c>
      <c r="VJJ12076" s="18" t="s">
        <v>648</v>
      </c>
      <c r="VJK12076" s="18" t="s">
        <v>648</v>
      </c>
      <c r="VJL12076" s="18" t="s">
        <v>648</v>
      </c>
      <c r="VJM12076" s="18" t="s">
        <v>648</v>
      </c>
      <c r="VJN12076" s="18" t="s">
        <v>648</v>
      </c>
      <c r="VJO12076" s="18" t="s">
        <v>648</v>
      </c>
      <c r="VJP12076" s="18" t="s">
        <v>648</v>
      </c>
      <c r="VJQ12076" s="18" t="s">
        <v>648</v>
      </c>
      <c r="VJR12076" s="18" t="s">
        <v>648</v>
      </c>
      <c r="VJS12076" s="18" t="s">
        <v>648</v>
      </c>
      <c r="VJT12076" s="18" t="s">
        <v>648</v>
      </c>
      <c r="VJU12076" s="18" t="s">
        <v>648</v>
      </c>
      <c r="VJV12076" s="18" t="s">
        <v>648</v>
      </c>
      <c r="VJW12076" s="18" t="s">
        <v>648</v>
      </c>
      <c r="VJX12076" s="18" t="s">
        <v>648</v>
      </c>
      <c r="VJY12076" s="18" t="s">
        <v>648</v>
      </c>
      <c r="VJZ12076" s="18" t="s">
        <v>648</v>
      </c>
      <c r="VKA12076" s="18" t="s">
        <v>648</v>
      </c>
      <c r="VKB12076" s="18" t="s">
        <v>648</v>
      </c>
      <c r="VKC12076" s="18" t="s">
        <v>648</v>
      </c>
      <c r="VKD12076" s="18" t="s">
        <v>648</v>
      </c>
      <c r="VKE12076" s="18" t="s">
        <v>648</v>
      </c>
      <c r="VKF12076" s="18" t="s">
        <v>648</v>
      </c>
      <c r="VKG12076" s="18" t="s">
        <v>648</v>
      </c>
      <c r="VKH12076" s="18" t="s">
        <v>648</v>
      </c>
      <c r="VKI12076" s="18" t="s">
        <v>648</v>
      </c>
      <c r="VKJ12076" s="18" t="s">
        <v>648</v>
      </c>
      <c r="VKK12076" s="18" t="s">
        <v>648</v>
      </c>
      <c r="VKL12076" s="18" t="s">
        <v>648</v>
      </c>
      <c r="VKM12076" s="18" t="s">
        <v>648</v>
      </c>
      <c r="VKN12076" s="18" t="s">
        <v>648</v>
      </c>
      <c r="VKO12076" s="18" t="s">
        <v>648</v>
      </c>
      <c r="VKP12076" s="18" t="s">
        <v>648</v>
      </c>
      <c r="VKQ12076" s="18" t="s">
        <v>648</v>
      </c>
      <c r="VKR12076" s="18" t="s">
        <v>648</v>
      </c>
      <c r="VKS12076" s="18" t="s">
        <v>648</v>
      </c>
      <c r="VKT12076" s="18" t="s">
        <v>648</v>
      </c>
      <c r="VKU12076" s="18" t="s">
        <v>648</v>
      </c>
      <c r="VKV12076" s="18" t="s">
        <v>648</v>
      </c>
      <c r="VKW12076" s="18" t="s">
        <v>648</v>
      </c>
      <c r="VKX12076" s="18" t="s">
        <v>648</v>
      </c>
      <c r="VKY12076" s="18" t="s">
        <v>648</v>
      </c>
      <c r="VKZ12076" s="18" t="s">
        <v>648</v>
      </c>
      <c r="VLA12076" s="18" t="s">
        <v>648</v>
      </c>
      <c r="VLB12076" s="18" t="s">
        <v>648</v>
      </c>
      <c r="VLC12076" s="18" t="s">
        <v>648</v>
      </c>
      <c r="VLD12076" s="18" t="s">
        <v>648</v>
      </c>
      <c r="VLE12076" s="18" t="s">
        <v>648</v>
      </c>
      <c r="VLF12076" s="18" t="s">
        <v>648</v>
      </c>
      <c r="VLG12076" s="18" t="s">
        <v>648</v>
      </c>
      <c r="VLH12076" s="18" t="s">
        <v>648</v>
      </c>
      <c r="VLI12076" s="18" t="s">
        <v>648</v>
      </c>
      <c r="VLJ12076" s="18" t="s">
        <v>648</v>
      </c>
      <c r="VLK12076" s="18" t="s">
        <v>648</v>
      </c>
      <c r="VLL12076" s="18" t="s">
        <v>648</v>
      </c>
      <c r="VLM12076" s="18" t="s">
        <v>648</v>
      </c>
      <c r="VLN12076" s="18" t="s">
        <v>648</v>
      </c>
      <c r="VLO12076" s="18" t="s">
        <v>648</v>
      </c>
      <c r="VLP12076" s="18" t="s">
        <v>648</v>
      </c>
      <c r="VLQ12076" s="18" t="s">
        <v>648</v>
      </c>
      <c r="VLR12076" s="18" t="s">
        <v>648</v>
      </c>
      <c r="VLS12076" s="18" t="s">
        <v>648</v>
      </c>
      <c r="VLT12076" s="18" t="s">
        <v>648</v>
      </c>
      <c r="VLU12076" s="18" t="s">
        <v>648</v>
      </c>
      <c r="VLV12076" s="18" t="s">
        <v>648</v>
      </c>
      <c r="VLW12076" s="18" t="s">
        <v>648</v>
      </c>
      <c r="VLX12076" s="18" t="s">
        <v>648</v>
      </c>
      <c r="VLY12076" s="18" t="s">
        <v>648</v>
      </c>
      <c r="VLZ12076" s="18" t="s">
        <v>648</v>
      </c>
      <c r="VMA12076" s="18" t="s">
        <v>648</v>
      </c>
      <c r="VMB12076" s="18" t="s">
        <v>648</v>
      </c>
      <c r="VMC12076" s="18" t="s">
        <v>648</v>
      </c>
      <c r="VMD12076" s="18" t="s">
        <v>648</v>
      </c>
      <c r="VME12076" s="18" t="s">
        <v>648</v>
      </c>
      <c r="VMF12076" s="18" t="s">
        <v>648</v>
      </c>
      <c r="VMG12076" s="18" t="s">
        <v>648</v>
      </c>
      <c r="VMH12076" s="18" t="s">
        <v>648</v>
      </c>
      <c r="VMI12076" s="18" t="s">
        <v>648</v>
      </c>
      <c r="VMJ12076" s="18" t="s">
        <v>648</v>
      </c>
      <c r="VMK12076" s="18" t="s">
        <v>648</v>
      </c>
      <c r="VML12076" s="18" t="s">
        <v>648</v>
      </c>
      <c r="VMM12076" s="18" t="s">
        <v>648</v>
      </c>
      <c r="VMN12076" s="18" t="s">
        <v>648</v>
      </c>
      <c r="VMO12076" s="18" t="s">
        <v>648</v>
      </c>
      <c r="VMP12076" s="18" t="s">
        <v>648</v>
      </c>
      <c r="VMQ12076" s="18" t="s">
        <v>648</v>
      </c>
      <c r="VMR12076" s="18" t="s">
        <v>648</v>
      </c>
      <c r="VMS12076" s="18" t="s">
        <v>648</v>
      </c>
      <c r="VMT12076" s="18" t="s">
        <v>648</v>
      </c>
      <c r="VMU12076" s="18" t="s">
        <v>648</v>
      </c>
      <c r="VMV12076" s="18" t="s">
        <v>648</v>
      </c>
      <c r="VMW12076" s="18" t="s">
        <v>648</v>
      </c>
      <c r="VMX12076" s="18" t="s">
        <v>648</v>
      </c>
      <c r="VMY12076" s="18" t="s">
        <v>648</v>
      </c>
      <c r="VMZ12076" s="18" t="s">
        <v>648</v>
      </c>
      <c r="VNA12076" s="18" t="s">
        <v>648</v>
      </c>
      <c r="VNB12076" s="18" t="s">
        <v>648</v>
      </c>
      <c r="VNC12076" s="18" t="s">
        <v>648</v>
      </c>
      <c r="VND12076" s="18" t="s">
        <v>648</v>
      </c>
      <c r="VNE12076" s="18" t="s">
        <v>648</v>
      </c>
      <c r="VNF12076" s="18" t="s">
        <v>648</v>
      </c>
      <c r="VNG12076" s="18" t="s">
        <v>648</v>
      </c>
      <c r="VNH12076" s="18" t="s">
        <v>648</v>
      </c>
      <c r="VNI12076" s="18" t="s">
        <v>648</v>
      </c>
      <c r="VNJ12076" s="18" t="s">
        <v>648</v>
      </c>
      <c r="VNK12076" s="18" t="s">
        <v>648</v>
      </c>
      <c r="VNL12076" s="18" t="s">
        <v>648</v>
      </c>
      <c r="VNM12076" s="18" t="s">
        <v>648</v>
      </c>
      <c r="VNN12076" s="18" t="s">
        <v>648</v>
      </c>
      <c r="VNO12076" s="18" t="s">
        <v>648</v>
      </c>
      <c r="VNP12076" s="18" t="s">
        <v>648</v>
      </c>
      <c r="VNQ12076" s="18" t="s">
        <v>648</v>
      </c>
      <c r="VNR12076" s="18" t="s">
        <v>648</v>
      </c>
      <c r="VNS12076" s="18" t="s">
        <v>648</v>
      </c>
      <c r="VNT12076" s="18" t="s">
        <v>648</v>
      </c>
      <c r="VNU12076" s="18" t="s">
        <v>648</v>
      </c>
      <c r="VNV12076" s="18" t="s">
        <v>648</v>
      </c>
      <c r="VNW12076" s="18" t="s">
        <v>648</v>
      </c>
      <c r="VNX12076" s="18" t="s">
        <v>648</v>
      </c>
      <c r="VNY12076" s="18" t="s">
        <v>648</v>
      </c>
      <c r="VNZ12076" s="18" t="s">
        <v>648</v>
      </c>
      <c r="VOA12076" s="18" t="s">
        <v>648</v>
      </c>
      <c r="VOB12076" s="18" t="s">
        <v>648</v>
      </c>
      <c r="VOC12076" s="18" t="s">
        <v>648</v>
      </c>
      <c r="VOD12076" s="18" t="s">
        <v>648</v>
      </c>
      <c r="VOE12076" s="18" t="s">
        <v>648</v>
      </c>
      <c r="VOF12076" s="18" t="s">
        <v>648</v>
      </c>
      <c r="VOG12076" s="18" t="s">
        <v>648</v>
      </c>
      <c r="VOH12076" s="18" t="s">
        <v>648</v>
      </c>
      <c r="VOI12076" s="18" t="s">
        <v>648</v>
      </c>
      <c r="VOJ12076" s="18" t="s">
        <v>648</v>
      </c>
      <c r="VOK12076" s="18" t="s">
        <v>648</v>
      </c>
      <c r="VOL12076" s="18" t="s">
        <v>648</v>
      </c>
      <c r="VOM12076" s="18" t="s">
        <v>648</v>
      </c>
      <c r="VON12076" s="18" t="s">
        <v>648</v>
      </c>
      <c r="VOO12076" s="18" t="s">
        <v>648</v>
      </c>
      <c r="VOP12076" s="18" t="s">
        <v>648</v>
      </c>
      <c r="VOQ12076" s="18" t="s">
        <v>648</v>
      </c>
      <c r="VOR12076" s="18" t="s">
        <v>648</v>
      </c>
      <c r="VOS12076" s="18" t="s">
        <v>648</v>
      </c>
      <c r="VOT12076" s="18" t="s">
        <v>648</v>
      </c>
      <c r="VOU12076" s="18" t="s">
        <v>648</v>
      </c>
      <c r="VOV12076" s="18" t="s">
        <v>648</v>
      </c>
      <c r="VOW12076" s="18" t="s">
        <v>648</v>
      </c>
      <c r="VOX12076" s="18" t="s">
        <v>648</v>
      </c>
      <c r="VOY12076" s="18" t="s">
        <v>648</v>
      </c>
      <c r="VOZ12076" s="18" t="s">
        <v>648</v>
      </c>
      <c r="VPA12076" s="18" t="s">
        <v>648</v>
      </c>
      <c r="VPB12076" s="18" t="s">
        <v>648</v>
      </c>
      <c r="VPC12076" s="18" t="s">
        <v>648</v>
      </c>
      <c r="VPD12076" s="18" t="s">
        <v>648</v>
      </c>
      <c r="VPE12076" s="18" t="s">
        <v>648</v>
      </c>
      <c r="VPF12076" s="18" t="s">
        <v>648</v>
      </c>
      <c r="VPG12076" s="18" t="s">
        <v>648</v>
      </c>
      <c r="VPH12076" s="18" t="s">
        <v>648</v>
      </c>
      <c r="VPI12076" s="18" t="s">
        <v>648</v>
      </c>
      <c r="VPJ12076" s="18" t="s">
        <v>648</v>
      </c>
      <c r="VPK12076" s="18" t="s">
        <v>648</v>
      </c>
      <c r="VPL12076" s="18" t="s">
        <v>648</v>
      </c>
      <c r="VPM12076" s="18" t="s">
        <v>648</v>
      </c>
      <c r="VPN12076" s="18" t="s">
        <v>648</v>
      </c>
      <c r="VPO12076" s="18" t="s">
        <v>648</v>
      </c>
      <c r="VPP12076" s="18" t="s">
        <v>648</v>
      </c>
      <c r="VPQ12076" s="18" t="s">
        <v>648</v>
      </c>
      <c r="VPR12076" s="18" t="s">
        <v>648</v>
      </c>
      <c r="VPS12076" s="18" t="s">
        <v>648</v>
      </c>
      <c r="VPT12076" s="18" t="s">
        <v>648</v>
      </c>
      <c r="VPU12076" s="18" t="s">
        <v>648</v>
      </c>
      <c r="VPV12076" s="18" t="s">
        <v>648</v>
      </c>
      <c r="VPW12076" s="18" t="s">
        <v>648</v>
      </c>
      <c r="VPX12076" s="18" t="s">
        <v>648</v>
      </c>
      <c r="VPY12076" s="18" t="s">
        <v>648</v>
      </c>
      <c r="VPZ12076" s="18" t="s">
        <v>648</v>
      </c>
      <c r="VQA12076" s="18" t="s">
        <v>648</v>
      </c>
      <c r="VQB12076" s="18" t="s">
        <v>648</v>
      </c>
      <c r="VQC12076" s="18" t="s">
        <v>648</v>
      </c>
      <c r="VQD12076" s="18" t="s">
        <v>648</v>
      </c>
      <c r="VQE12076" s="18" t="s">
        <v>648</v>
      </c>
      <c r="VQF12076" s="18" t="s">
        <v>648</v>
      </c>
      <c r="VQG12076" s="18" t="s">
        <v>648</v>
      </c>
      <c r="VQH12076" s="18" t="s">
        <v>648</v>
      </c>
      <c r="VQI12076" s="18" t="s">
        <v>648</v>
      </c>
      <c r="VQJ12076" s="18" t="s">
        <v>648</v>
      </c>
      <c r="VQK12076" s="18" t="s">
        <v>648</v>
      </c>
      <c r="VQL12076" s="18" t="s">
        <v>648</v>
      </c>
      <c r="VQM12076" s="18" t="s">
        <v>648</v>
      </c>
      <c r="VQN12076" s="18" t="s">
        <v>648</v>
      </c>
      <c r="VQO12076" s="18" t="s">
        <v>648</v>
      </c>
      <c r="VQP12076" s="18" t="s">
        <v>648</v>
      </c>
      <c r="VQQ12076" s="18" t="s">
        <v>648</v>
      </c>
      <c r="VQR12076" s="18" t="s">
        <v>648</v>
      </c>
      <c r="VQS12076" s="18" t="s">
        <v>648</v>
      </c>
      <c r="VQT12076" s="18" t="s">
        <v>648</v>
      </c>
      <c r="VQU12076" s="18" t="s">
        <v>648</v>
      </c>
      <c r="VQV12076" s="18" t="s">
        <v>648</v>
      </c>
      <c r="VQW12076" s="18" t="s">
        <v>648</v>
      </c>
      <c r="VQX12076" s="18" t="s">
        <v>648</v>
      </c>
      <c r="VQY12076" s="18" t="s">
        <v>648</v>
      </c>
      <c r="VQZ12076" s="18" t="s">
        <v>648</v>
      </c>
      <c r="VRA12076" s="18" t="s">
        <v>648</v>
      </c>
      <c r="VRB12076" s="18" t="s">
        <v>648</v>
      </c>
      <c r="VRC12076" s="18" t="s">
        <v>648</v>
      </c>
      <c r="VRD12076" s="18" t="s">
        <v>648</v>
      </c>
      <c r="VRE12076" s="18" t="s">
        <v>648</v>
      </c>
      <c r="VRF12076" s="18" t="s">
        <v>648</v>
      </c>
      <c r="VRG12076" s="18" t="s">
        <v>648</v>
      </c>
      <c r="VRH12076" s="18" t="s">
        <v>648</v>
      </c>
      <c r="VRI12076" s="18" t="s">
        <v>648</v>
      </c>
      <c r="VRJ12076" s="18" t="s">
        <v>648</v>
      </c>
      <c r="VRK12076" s="18" t="s">
        <v>648</v>
      </c>
      <c r="VRL12076" s="18" t="s">
        <v>648</v>
      </c>
      <c r="VRM12076" s="18" t="s">
        <v>648</v>
      </c>
      <c r="VRN12076" s="18" t="s">
        <v>648</v>
      </c>
      <c r="VRO12076" s="18" t="s">
        <v>648</v>
      </c>
      <c r="VRP12076" s="18" t="s">
        <v>648</v>
      </c>
      <c r="VRQ12076" s="18" t="s">
        <v>648</v>
      </c>
      <c r="VRR12076" s="18" t="s">
        <v>648</v>
      </c>
      <c r="VRS12076" s="18" t="s">
        <v>648</v>
      </c>
      <c r="VRT12076" s="18" t="s">
        <v>648</v>
      </c>
      <c r="VRU12076" s="18" t="s">
        <v>648</v>
      </c>
      <c r="VRV12076" s="18" t="s">
        <v>648</v>
      </c>
      <c r="VRW12076" s="18" t="s">
        <v>648</v>
      </c>
      <c r="VRX12076" s="18" t="s">
        <v>648</v>
      </c>
      <c r="VRY12076" s="18" t="s">
        <v>648</v>
      </c>
      <c r="VRZ12076" s="18" t="s">
        <v>648</v>
      </c>
      <c r="VSA12076" s="18" t="s">
        <v>648</v>
      </c>
      <c r="VSB12076" s="18" t="s">
        <v>648</v>
      </c>
      <c r="VSC12076" s="18" t="s">
        <v>648</v>
      </c>
      <c r="VSD12076" s="18" t="s">
        <v>648</v>
      </c>
      <c r="VSE12076" s="18" t="s">
        <v>648</v>
      </c>
      <c r="VSF12076" s="18" t="s">
        <v>648</v>
      </c>
      <c r="VSG12076" s="18" t="s">
        <v>648</v>
      </c>
      <c r="VSH12076" s="18" t="s">
        <v>648</v>
      </c>
      <c r="VSI12076" s="18" t="s">
        <v>648</v>
      </c>
      <c r="VSJ12076" s="18" t="s">
        <v>648</v>
      </c>
      <c r="VSK12076" s="18" t="s">
        <v>648</v>
      </c>
      <c r="VSL12076" s="18" t="s">
        <v>648</v>
      </c>
      <c r="VSM12076" s="18" t="s">
        <v>648</v>
      </c>
      <c r="VSN12076" s="18" t="s">
        <v>648</v>
      </c>
      <c r="VSO12076" s="18" t="s">
        <v>648</v>
      </c>
      <c r="VSP12076" s="18" t="s">
        <v>648</v>
      </c>
      <c r="VSQ12076" s="18" t="s">
        <v>648</v>
      </c>
      <c r="VSR12076" s="18" t="s">
        <v>648</v>
      </c>
      <c r="VSS12076" s="18" t="s">
        <v>648</v>
      </c>
      <c r="VST12076" s="18" t="s">
        <v>648</v>
      </c>
      <c r="VSU12076" s="18" t="s">
        <v>648</v>
      </c>
      <c r="VSV12076" s="18" t="s">
        <v>648</v>
      </c>
      <c r="VSW12076" s="18" t="s">
        <v>648</v>
      </c>
      <c r="VSX12076" s="18" t="s">
        <v>648</v>
      </c>
      <c r="VSY12076" s="18" t="s">
        <v>648</v>
      </c>
      <c r="VSZ12076" s="18" t="s">
        <v>648</v>
      </c>
      <c r="VTA12076" s="18" t="s">
        <v>648</v>
      </c>
      <c r="VTB12076" s="18" t="s">
        <v>648</v>
      </c>
      <c r="VTC12076" s="18" t="s">
        <v>648</v>
      </c>
      <c r="VTD12076" s="18" t="s">
        <v>648</v>
      </c>
      <c r="VTE12076" s="18" t="s">
        <v>648</v>
      </c>
      <c r="VTF12076" s="18" t="s">
        <v>648</v>
      </c>
      <c r="VTG12076" s="18" t="s">
        <v>648</v>
      </c>
      <c r="VTH12076" s="18" t="s">
        <v>648</v>
      </c>
      <c r="VTI12076" s="18" t="s">
        <v>648</v>
      </c>
      <c r="VTJ12076" s="18" t="s">
        <v>648</v>
      </c>
      <c r="VTK12076" s="18" t="s">
        <v>648</v>
      </c>
      <c r="VTL12076" s="18" t="s">
        <v>648</v>
      </c>
      <c r="VTM12076" s="18" t="s">
        <v>648</v>
      </c>
      <c r="VTN12076" s="18" t="s">
        <v>648</v>
      </c>
      <c r="VTO12076" s="18" t="s">
        <v>648</v>
      </c>
      <c r="VTP12076" s="18" t="s">
        <v>648</v>
      </c>
      <c r="VTQ12076" s="18" t="s">
        <v>648</v>
      </c>
      <c r="VTR12076" s="18" t="s">
        <v>648</v>
      </c>
      <c r="VTS12076" s="18" t="s">
        <v>648</v>
      </c>
      <c r="VTT12076" s="18" t="s">
        <v>648</v>
      </c>
      <c r="VTU12076" s="18" t="s">
        <v>648</v>
      </c>
      <c r="VTV12076" s="18" t="s">
        <v>648</v>
      </c>
      <c r="VTW12076" s="18" t="s">
        <v>648</v>
      </c>
      <c r="VTX12076" s="18" t="s">
        <v>648</v>
      </c>
      <c r="VTY12076" s="18" t="s">
        <v>648</v>
      </c>
      <c r="VTZ12076" s="18" t="s">
        <v>648</v>
      </c>
      <c r="VUA12076" s="18" t="s">
        <v>648</v>
      </c>
      <c r="VUB12076" s="18" t="s">
        <v>648</v>
      </c>
      <c r="VUC12076" s="18" t="s">
        <v>648</v>
      </c>
      <c r="VUD12076" s="18" t="s">
        <v>648</v>
      </c>
      <c r="VUE12076" s="18" t="s">
        <v>648</v>
      </c>
      <c r="VUF12076" s="18" t="s">
        <v>648</v>
      </c>
      <c r="VUG12076" s="18" t="s">
        <v>648</v>
      </c>
      <c r="VUH12076" s="18" t="s">
        <v>648</v>
      </c>
      <c r="VUI12076" s="18" t="s">
        <v>648</v>
      </c>
      <c r="VUJ12076" s="18" t="s">
        <v>648</v>
      </c>
      <c r="VUK12076" s="18" t="s">
        <v>648</v>
      </c>
      <c r="VUL12076" s="18" t="s">
        <v>648</v>
      </c>
      <c r="VUM12076" s="18" t="s">
        <v>648</v>
      </c>
      <c r="VUN12076" s="18" t="s">
        <v>648</v>
      </c>
      <c r="VUO12076" s="18" t="s">
        <v>648</v>
      </c>
      <c r="VUP12076" s="18" t="s">
        <v>648</v>
      </c>
      <c r="VUQ12076" s="18" t="s">
        <v>648</v>
      </c>
      <c r="VUR12076" s="18" t="s">
        <v>648</v>
      </c>
      <c r="VUS12076" s="18" t="s">
        <v>648</v>
      </c>
      <c r="VUT12076" s="18" t="s">
        <v>648</v>
      </c>
      <c r="VUU12076" s="18" t="s">
        <v>648</v>
      </c>
      <c r="VUV12076" s="18" t="s">
        <v>648</v>
      </c>
      <c r="VUW12076" s="18" t="s">
        <v>648</v>
      </c>
      <c r="VUX12076" s="18" t="s">
        <v>648</v>
      </c>
      <c r="VUY12076" s="18" t="s">
        <v>648</v>
      </c>
      <c r="VUZ12076" s="18" t="s">
        <v>648</v>
      </c>
      <c r="VVA12076" s="18" t="s">
        <v>648</v>
      </c>
      <c r="VVB12076" s="18" t="s">
        <v>648</v>
      </c>
      <c r="VVC12076" s="18" t="s">
        <v>648</v>
      </c>
      <c r="VVD12076" s="18" t="s">
        <v>648</v>
      </c>
      <c r="VVE12076" s="18" t="s">
        <v>648</v>
      </c>
      <c r="VVF12076" s="18" t="s">
        <v>648</v>
      </c>
      <c r="VVG12076" s="18" t="s">
        <v>648</v>
      </c>
      <c r="VVH12076" s="18" t="s">
        <v>648</v>
      </c>
      <c r="VVI12076" s="18" t="s">
        <v>648</v>
      </c>
      <c r="VVJ12076" s="18" t="s">
        <v>648</v>
      </c>
      <c r="VVK12076" s="18" t="s">
        <v>648</v>
      </c>
      <c r="VVL12076" s="18" t="s">
        <v>648</v>
      </c>
      <c r="VVM12076" s="18" t="s">
        <v>648</v>
      </c>
      <c r="VVN12076" s="18" t="s">
        <v>648</v>
      </c>
      <c r="VVO12076" s="18" t="s">
        <v>648</v>
      </c>
      <c r="VVP12076" s="18" t="s">
        <v>648</v>
      </c>
      <c r="VVQ12076" s="18" t="s">
        <v>648</v>
      </c>
      <c r="VVR12076" s="18" t="s">
        <v>648</v>
      </c>
      <c r="VVS12076" s="18" t="s">
        <v>648</v>
      </c>
      <c r="VVT12076" s="18" t="s">
        <v>648</v>
      </c>
      <c r="VVU12076" s="18" t="s">
        <v>648</v>
      </c>
      <c r="VVV12076" s="18" t="s">
        <v>648</v>
      </c>
      <c r="VVW12076" s="18" t="s">
        <v>648</v>
      </c>
      <c r="VVX12076" s="18" t="s">
        <v>648</v>
      </c>
      <c r="VVY12076" s="18" t="s">
        <v>648</v>
      </c>
      <c r="VVZ12076" s="18" t="s">
        <v>648</v>
      </c>
      <c r="VWA12076" s="18" t="s">
        <v>648</v>
      </c>
      <c r="VWB12076" s="18" t="s">
        <v>648</v>
      </c>
      <c r="VWC12076" s="18" t="s">
        <v>648</v>
      </c>
      <c r="VWD12076" s="18" t="s">
        <v>648</v>
      </c>
      <c r="VWE12076" s="18" t="s">
        <v>648</v>
      </c>
      <c r="VWF12076" s="18" t="s">
        <v>648</v>
      </c>
      <c r="VWG12076" s="18" t="s">
        <v>648</v>
      </c>
      <c r="VWH12076" s="18" t="s">
        <v>648</v>
      </c>
      <c r="VWI12076" s="18" t="s">
        <v>648</v>
      </c>
      <c r="VWJ12076" s="18" t="s">
        <v>648</v>
      </c>
      <c r="VWK12076" s="18" t="s">
        <v>648</v>
      </c>
      <c r="VWL12076" s="18" t="s">
        <v>648</v>
      </c>
      <c r="VWM12076" s="18" t="s">
        <v>648</v>
      </c>
      <c r="VWN12076" s="18" t="s">
        <v>648</v>
      </c>
      <c r="VWO12076" s="18" t="s">
        <v>648</v>
      </c>
      <c r="VWP12076" s="18" t="s">
        <v>648</v>
      </c>
      <c r="VWQ12076" s="18" t="s">
        <v>648</v>
      </c>
      <c r="VWR12076" s="18" t="s">
        <v>648</v>
      </c>
      <c r="VWS12076" s="18" t="s">
        <v>648</v>
      </c>
      <c r="VWT12076" s="18" t="s">
        <v>648</v>
      </c>
      <c r="VWU12076" s="18" t="s">
        <v>648</v>
      </c>
      <c r="VWV12076" s="18" t="s">
        <v>648</v>
      </c>
      <c r="VWW12076" s="18" t="s">
        <v>648</v>
      </c>
      <c r="VWX12076" s="18" t="s">
        <v>648</v>
      </c>
      <c r="VWY12076" s="18" t="s">
        <v>648</v>
      </c>
      <c r="VWZ12076" s="18" t="s">
        <v>648</v>
      </c>
      <c r="VXA12076" s="18" t="s">
        <v>648</v>
      </c>
      <c r="VXB12076" s="18" t="s">
        <v>648</v>
      </c>
      <c r="VXC12076" s="18" t="s">
        <v>648</v>
      </c>
      <c r="VXD12076" s="18" t="s">
        <v>648</v>
      </c>
      <c r="VXE12076" s="18" t="s">
        <v>648</v>
      </c>
      <c r="VXF12076" s="18" t="s">
        <v>648</v>
      </c>
      <c r="VXG12076" s="18" t="s">
        <v>648</v>
      </c>
      <c r="VXH12076" s="18" t="s">
        <v>648</v>
      </c>
      <c r="VXI12076" s="18" t="s">
        <v>648</v>
      </c>
      <c r="VXJ12076" s="18" t="s">
        <v>648</v>
      </c>
      <c r="VXK12076" s="18" t="s">
        <v>648</v>
      </c>
      <c r="VXL12076" s="18" t="s">
        <v>648</v>
      </c>
      <c r="VXM12076" s="18" t="s">
        <v>648</v>
      </c>
      <c r="VXN12076" s="18" t="s">
        <v>648</v>
      </c>
      <c r="VXO12076" s="18" t="s">
        <v>648</v>
      </c>
      <c r="VXP12076" s="18" t="s">
        <v>648</v>
      </c>
      <c r="VXQ12076" s="18" t="s">
        <v>648</v>
      </c>
      <c r="VXR12076" s="18" t="s">
        <v>648</v>
      </c>
      <c r="VXS12076" s="18" t="s">
        <v>648</v>
      </c>
      <c r="VXT12076" s="18" t="s">
        <v>648</v>
      </c>
      <c r="VXU12076" s="18" t="s">
        <v>648</v>
      </c>
      <c r="VXV12076" s="18" t="s">
        <v>648</v>
      </c>
      <c r="VXW12076" s="18" t="s">
        <v>648</v>
      </c>
      <c r="VXX12076" s="18" t="s">
        <v>648</v>
      </c>
      <c r="VXY12076" s="18" t="s">
        <v>648</v>
      </c>
      <c r="VXZ12076" s="18" t="s">
        <v>648</v>
      </c>
      <c r="VYA12076" s="18" t="s">
        <v>648</v>
      </c>
      <c r="VYB12076" s="18" t="s">
        <v>648</v>
      </c>
      <c r="VYC12076" s="18" t="s">
        <v>648</v>
      </c>
      <c r="VYD12076" s="18" t="s">
        <v>648</v>
      </c>
      <c r="VYE12076" s="18" t="s">
        <v>648</v>
      </c>
      <c r="VYF12076" s="18" t="s">
        <v>648</v>
      </c>
      <c r="VYG12076" s="18" t="s">
        <v>648</v>
      </c>
      <c r="VYH12076" s="18" t="s">
        <v>648</v>
      </c>
      <c r="VYI12076" s="18" t="s">
        <v>648</v>
      </c>
      <c r="VYJ12076" s="18" t="s">
        <v>648</v>
      </c>
      <c r="VYK12076" s="18" t="s">
        <v>648</v>
      </c>
      <c r="VYL12076" s="18" t="s">
        <v>648</v>
      </c>
      <c r="VYM12076" s="18" t="s">
        <v>648</v>
      </c>
      <c r="VYN12076" s="18" t="s">
        <v>648</v>
      </c>
      <c r="VYO12076" s="18" t="s">
        <v>648</v>
      </c>
      <c r="VYP12076" s="18" t="s">
        <v>648</v>
      </c>
      <c r="VYQ12076" s="18" t="s">
        <v>648</v>
      </c>
      <c r="VYR12076" s="18" t="s">
        <v>648</v>
      </c>
      <c r="VYS12076" s="18" t="s">
        <v>648</v>
      </c>
      <c r="VYT12076" s="18" t="s">
        <v>648</v>
      </c>
      <c r="VYU12076" s="18" t="s">
        <v>648</v>
      </c>
      <c r="VYV12076" s="18" t="s">
        <v>648</v>
      </c>
      <c r="VYW12076" s="18" t="s">
        <v>648</v>
      </c>
      <c r="VYX12076" s="18" t="s">
        <v>648</v>
      </c>
      <c r="VYY12076" s="18" t="s">
        <v>648</v>
      </c>
      <c r="VYZ12076" s="18" t="s">
        <v>648</v>
      </c>
      <c r="VZA12076" s="18" t="s">
        <v>648</v>
      </c>
      <c r="VZB12076" s="18" t="s">
        <v>648</v>
      </c>
      <c r="VZC12076" s="18" t="s">
        <v>648</v>
      </c>
      <c r="VZD12076" s="18" t="s">
        <v>648</v>
      </c>
      <c r="VZE12076" s="18" t="s">
        <v>648</v>
      </c>
      <c r="VZF12076" s="18" t="s">
        <v>648</v>
      </c>
      <c r="VZG12076" s="18" t="s">
        <v>648</v>
      </c>
      <c r="VZH12076" s="18" t="s">
        <v>648</v>
      </c>
      <c r="VZI12076" s="18" t="s">
        <v>648</v>
      </c>
      <c r="VZJ12076" s="18" t="s">
        <v>648</v>
      </c>
      <c r="VZK12076" s="18" t="s">
        <v>648</v>
      </c>
      <c r="VZL12076" s="18" t="s">
        <v>648</v>
      </c>
      <c r="VZM12076" s="18" t="s">
        <v>648</v>
      </c>
      <c r="VZN12076" s="18" t="s">
        <v>648</v>
      </c>
      <c r="VZO12076" s="18" t="s">
        <v>648</v>
      </c>
      <c r="VZP12076" s="18" t="s">
        <v>648</v>
      </c>
      <c r="VZQ12076" s="18" t="s">
        <v>648</v>
      </c>
      <c r="VZR12076" s="18" t="s">
        <v>648</v>
      </c>
      <c r="VZS12076" s="18" t="s">
        <v>648</v>
      </c>
      <c r="VZT12076" s="18" t="s">
        <v>648</v>
      </c>
      <c r="VZU12076" s="18" t="s">
        <v>648</v>
      </c>
      <c r="VZV12076" s="18" t="s">
        <v>648</v>
      </c>
      <c r="VZW12076" s="18" t="s">
        <v>648</v>
      </c>
      <c r="VZX12076" s="18" t="s">
        <v>648</v>
      </c>
      <c r="VZY12076" s="18" t="s">
        <v>648</v>
      </c>
      <c r="VZZ12076" s="18" t="s">
        <v>648</v>
      </c>
      <c r="WAA12076" s="18" t="s">
        <v>648</v>
      </c>
      <c r="WAB12076" s="18" t="s">
        <v>648</v>
      </c>
      <c r="WAC12076" s="18" t="s">
        <v>648</v>
      </c>
      <c r="WAD12076" s="18" t="s">
        <v>648</v>
      </c>
      <c r="WAE12076" s="18" t="s">
        <v>648</v>
      </c>
      <c r="WAF12076" s="18" t="s">
        <v>648</v>
      </c>
      <c r="WAG12076" s="18" t="s">
        <v>648</v>
      </c>
      <c r="WAH12076" s="18" t="s">
        <v>648</v>
      </c>
      <c r="WAI12076" s="18" t="s">
        <v>648</v>
      </c>
      <c r="WAJ12076" s="18" t="s">
        <v>648</v>
      </c>
      <c r="WAK12076" s="18" t="s">
        <v>648</v>
      </c>
      <c r="WAL12076" s="18" t="s">
        <v>648</v>
      </c>
      <c r="WAM12076" s="18" t="s">
        <v>648</v>
      </c>
      <c r="WAN12076" s="18" t="s">
        <v>648</v>
      </c>
      <c r="WAO12076" s="18" t="s">
        <v>648</v>
      </c>
      <c r="WAP12076" s="18" t="s">
        <v>648</v>
      </c>
      <c r="WAQ12076" s="18" t="s">
        <v>648</v>
      </c>
      <c r="WAR12076" s="18" t="s">
        <v>648</v>
      </c>
      <c r="WAS12076" s="18" t="s">
        <v>648</v>
      </c>
      <c r="WAT12076" s="18" t="s">
        <v>648</v>
      </c>
      <c r="WAU12076" s="18" t="s">
        <v>648</v>
      </c>
      <c r="WAV12076" s="18" t="s">
        <v>648</v>
      </c>
      <c r="WAW12076" s="18" t="s">
        <v>648</v>
      </c>
      <c r="WAX12076" s="18" t="s">
        <v>648</v>
      </c>
      <c r="WAY12076" s="18" t="s">
        <v>648</v>
      </c>
      <c r="WAZ12076" s="18" t="s">
        <v>648</v>
      </c>
      <c r="WBA12076" s="18" t="s">
        <v>648</v>
      </c>
      <c r="WBB12076" s="18" t="s">
        <v>648</v>
      </c>
      <c r="WBC12076" s="18" t="s">
        <v>648</v>
      </c>
      <c r="WBD12076" s="18" t="s">
        <v>648</v>
      </c>
      <c r="WBE12076" s="18" t="s">
        <v>648</v>
      </c>
      <c r="WBF12076" s="18" t="s">
        <v>648</v>
      </c>
      <c r="WBG12076" s="18" t="s">
        <v>648</v>
      </c>
      <c r="WBH12076" s="18" t="s">
        <v>648</v>
      </c>
      <c r="WBI12076" s="18" t="s">
        <v>648</v>
      </c>
      <c r="WBJ12076" s="18" t="s">
        <v>648</v>
      </c>
      <c r="WBK12076" s="18" t="s">
        <v>648</v>
      </c>
      <c r="WBL12076" s="18" t="s">
        <v>648</v>
      </c>
      <c r="WBM12076" s="18" t="s">
        <v>648</v>
      </c>
      <c r="WBN12076" s="18" t="s">
        <v>648</v>
      </c>
      <c r="WBO12076" s="18" t="s">
        <v>648</v>
      </c>
      <c r="WBP12076" s="18" t="s">
        <v>648</v>
      </c>
      <c r="WBQ12076" s="18" t="s">
        <v>648</v>
      </c>
      <c r="WBR12076" s="18" t="s">
        <v>648</v>
      </c>
      <c r="WBS12076" s="18" t="s">
        <v>648</v>
      </c>
      <c r="WBT12076" s="18" t="s">
        <v>648</v>
      </c>
      <c r="WBU12076" s="18" t="s">
        <v>648</v>
      </c>
      <c r="WBV12076" s="18" t="s">
        <v>648</v>
      </c>
      <c r="WBW12076" s="18" t="s">
        <v>648</v>
      </c>
      <c r="WBX12076" s="18" t="s">
        <v>648</v>
      </c>
      <c r="WBY12076" s="18" t="s">
        <v>648</v>
      </c>
      <c r="WBZ12076" s="18" t="s">
        <v>648</v>
      </c>
      <c r="WCA12076" s="18" t="s">
        <v>648</v>
      </c>
      <c r="WCB12076" s="18" t="s">
        <v>648</v>
      </c>
      <c r="WCC12076" s="18" t="s">
        <v>648</v>
      </c>
      <c r="WCD12076" s="18" t="s">
        <v>648</v>
      </c>
      <c r="WCE12076" s="18" t="s">
        <v>648</v>
      </c>
      <c r="WCF12076" s="18" t="s">
        <v>648</v>
      </c>
      <c r="WCG12076" s="18" t="s">
        <v>648</v>
      </c>
      <c r="WCH12076" s="18" t="s">
        <v>648</v>
      </c>
      <c r="WCI12076" s="18" t="s">
        <v>648</v>
      </c>
      <c r="WCJ12076" s="18" t="s">
        <v>648</v>
      </c>
      <c r="WCK12076" s="18" t="s">
        <v>648</v>
      </c>
      <c r="WCL12076" s="18" t="s">
        <v>648</v>
      </c>
      <c r="WCM12076" s="18" t="s">
        <v>648</v>
      </c>
      <c r="WCN12076" s="18" t="s">
        <v>648</v>
      </c>
      <c r="WCO12076" s="18" t="s">
        <v>648</v>
      </c>
      <c r="WCP12076" s="18" t="s">
        <v>648</v>
      </c>
      <c r="WCQ12076" s="18" t="s">
        <v>648</v>
      </c>
      <c r="WCR12076" s="18" t="s">
        <v>648</v>
      </c>
      <c r="WCS12076" s="18" t="s">
        <v>648</v>
      </c>
      <c r="WCT12076" s="18" t="s">
        <v>648</v>
      </c>
      <c r="WCU12076" s="18" t="s">
        <v>648</v>
      </c>
      <c r="WCV12076" s="18" t="s">
        <v>648</v>
      </c>
      <c r="WCW12076" s="18" t="s">
        <v>648</v>
      </c>
      <c r="WCX12076" s="18" t="s">
        <v>648</v>
      </c>
      <c r="WCY12076" s="18" t="s">
        <v>648</v>
      </c>
      <c r="WCZ12076" s="18" t="s">
        <v>648</v>
      </c>
      <c r="WDA12076" s="18" t="s">
        <v>648</v>
      </c>
      <c r="WDB12076" s="18" t="s">
        <v>648</v>
      </c>
      <c r="WDC12076" s="18" t="s">
        <v>648</v>
      </c>
      <c r="WDD12076" s="18" t="s">
        <v>648</v>
      </c>
      <c r="WDE12076" s="18" t="s">
        <v>648</v>
      </c>
      <c r="WDF12076" s="18" t="s">
        <v>648</v>
      </c>
      <c r="WDG12076" s="18" t="s">
        <v>648</v>
      </c>
      <c r="WDH12076" s="18" t="s">
        <v>648</v>
      </c>
      <c r="WDI12076" s="18" t="s">
        <v>648</v>
      </c>
      <c r="WDJ12076" s="18" t="s">
        <v>648</v>
      </c>
      <c r="WDK12076" s="18" t="s">
        <v>648</v>
      </c>
      <c r="WDL12076" s="18" t="s">
        <v>648</v>
      </c>
      <c r="WDM12076" s="18" t="s">
        <v>648</v>
      </c>
      <c r="WDN12076" s="18" t="s">
        <v>648</v>
      </c>
      <c r="WDO12076" s="18" t="s">
        <v>648</v>
      </c>
      <c r="WDP12076" s="18" t="s">
        <v>648</v>
      </c>
      <c r="WDQ12076" s="18" t="s">
        <v>648</v>
      </c>
      <c r="WDR12076" s="18" t="s">
        <v>648</v>
      </c>
      <c r="WDS12076" s="18" t="s">
        <v>648</v>
      </c>
      <c r="WDT12076" s="18" t="s">
        <v>648</v>
      </c>
      <c r="WDU12076" s="18" t="s">
        <v>648</v>
      </c>
      <c r="WDV12076" s="18" t="s">
        <v>648</v>
      </c>
      <c r="WDW12076" s="18" t="s">
        <v>648</v>
      </c>
      <c r="WDX12076" s="18" t="s">
        <v>648</v>
      </c>
      <c r="WDY12076" s="18" t="s">
        <v>648</v>
      </c>
      <c r="WDZ12076" s="18" t="s">
        <v>648</v>
      </c>
      <c r="WEA12076" s="18" t="s">
        <v>648</v>
      </c>
      <c r="WEB12076" s="18" t="s">
        <v>648</v>
      </c>
      <c r="WEC12076" s="18" t="s">
        <v>648</v>
      </c>
      <c r="WED12076" s="18" t="s">
        <v>648</v>
      </c>
      <c r="WEE12076" s="18" t="s">
        <v>648</v>
      </c>
      <c r="WEF12076" s="18" t="s">
        <v>648</v>
      </c>
      <c r="WEG12076" s="18" t="s">
        <v>648</v>
      </c>
      <c r="WEH12076" s="18" t="s">
        <v>648</v>
      </c>
      <c r="WEI12076" s="18" t="s">
        <v>648</v>
      </c>
      <c r="WEJ12076" s="18" t="s">
        <v>648</v>
      </c>
      <c r="WEK12076" s="18" t="s">
        <v>648</v>
      </c>
      <c r="WEL12076" s="18" t="s">
        <v>648</v>
      </c>
      <c r="WEM12076" s="18" t="s">
        <v>648</v>
      </c>
      <c r="WEN12076" s="18" t="s">
        <v>648</v>
      </c>
      <c r="WEO12076" s="18" t="s">
        <v>648</v>
      </c>
      <c r="WEP12076" s="18" t="s">
        <v>648</v>
      </c>
      <c r="WEQ12076" s="18" t="s">
        <v>648</v>
      </c>
      <c r="WER12076" s="18" t="s">
        <v>648</v>
      </c>
      <c r="WES12076" s="18" t="s">
        <v>648</v>
      </c>
      <c r="WET12076" s="18" t="s">
        <v>648</v>
      </c>
      <c r="WEU12076" s="18" t="s">
        <v>648</v>
      </c>
      <c r="WEV12076" s="18" t="s">
        <v>648</v>
      </c>
      <c r="WEW12076" s="18" t="s">
        <v>648</v>
      </c>
      <c r="WEX12076" s="18" t="s">
        <v>648</v>
      </c>
      <c r="WEY12076" s="18" t="s">
        <v>648</v>
      </c>
      <c r="WEZ12076" s="18" t="s">
        <v>648</v>
      </c>
      <c r="WFA12076" s="18" t="s">
        <v>648</v>
      </c>
      <c r="WFB12076" s="18" t="s">
        <v>648</v>
      </c>
      <c r="WFC12076" s="18" t="s">
        <v>648</v>
      </c>
      <c r="WFD12076" s="18" t="s">
        <v>648</v>
      </c>
      <c r="WFE12076" s="18" t="s">
        <v>648</v>
      </c>
      <c r="WFF12076" s="18" t="s">
        <v>648</v>
      </c>
      <c r="WFG12076" s="18" t="s">
        <v>648</v>
      </c>
      <c r="WFH12076" s="18" t="s">
        <v>648</v>
      </c>
      <c r="WFI12076" s="18" t="s">
        <v>648</v>
      </c>
      <c r="WFJ12076" s="18" t="s">
        <v>648</v>
      </c>
      <c r="WFK12076" s="18" t="s">
        <v>648</v>
      </c>
      <c r="WFL12076" s="18" t="s">
        <v>648</v>
      </c>
      <c r="WFM12076" s="18" t="s">
        <v>648</v>
      </c>
      <c r="WFN12076" s="18" t="s">
        <v>648</v>
      </c>
      <c r="WFO12076" s="18" t="s">
        <v>648</v>
      </c>
      <c r="WFP12076" s="18" t="s">
        <v>648</v>
      </c>
      <c r="WFQ12076" s="18" t="s">
        <v>648</v>
      </c>
      <c r="WFR12076" s="18" t="s">
        <v>648</v>
      </c>
      <c r="WFS12076" s="18" t="s">
        <v>648</v>
      </c>
      <c r="WFT12076" s="18" t="s">
        <v>648</v>
      </c>
      <c r="WFU12076" s="18" t="s">
        <v>648</v>
      </c>
      <c r="WFV12076" s="18" t="s">
        <v>648</v>
      </c>
      <c r="WFW12076" s="18" t="s">
        <v>648</v>
      </c>
      <c r="WFX12076" s="18" t="s">
        <v>648</v>
      </c>
      <c r="WFY12076" s="18" t="s">
        <v>648</v>
      </c>
      <c r="WFZ12076" s="18" t="s">
        <v>648</v>
      </c>
      <c r="WGA12076" s="18" t="s">
        <v>648</v>
      </c>
      <c r="WGB12076" s="18" t="s">
        <v>648</v>
      </c>
      <c r="WGC12076" s="18" t="s">
        <v>648</v>
      </c>
      <c r="WGD12076" s="18" t="s">
        <v>648</v>
      </c>
      <c r="WGE12076" s="18" t="s">
        <v>648</v>
      </c>
      <c r="WGF12076" s="18" t="s">
        <v>648</v>
      </c>
      <c r="WGG12076" s="18" t="s">
        <v>648</v>
      </c>
      <c r="WGH12076" s="18" t="s">
        <v>648</v>
      </c>
      <c r="WGI12076" s="18" t="s">
        <v>648</v>
      </c>
      <c r="WGJ12076" s="18" t="s">
        <v>648</v>
      </c>
      <c r="WGK12076" s="18" t="s">
        <v>648</v>
      </c>
      <c r="WGL12076" s="18" t="s">
        <v>648</v>
      </c>
      <c r="WGM12076" s="18" t="s">
        <v>648</v>
      </c>
      <c r="WGN12076" s="18" t="s">
        <v>648</v>
      </c>
      <c r="WGO12076" s="18" t="s">
        <v>648</v>
      </c>
      <c r="WGP12076" s="18" t="s">
        <v>648</v>
      </c>
      <c r="WGQ12076" s="18" t="s">
        <v>648</v>
      </c>
      <c r="WGR12076" s="18" t="s">
        <v>648</v>
      </c>
      <c r="WGS12076" s="18" t="s">
        <v>648</v>
      </c>
      <c r="WGT12076" s="18" t="s">
        <v>648</v>
      </c>
      <c r="WGU12076" s="18" t="s">
        <v>648</v>
      </c>
      <c r="WGV12076" s="18" t="s">
        <v>648</v>
      </c>
      <c r="WGW12076" s="18" t="s">
        <v>648</v>
      </c>
      <c r="WGX12076" s="18" t="s">
        <v>648</v>
      </c>
      <c r="WGY12076" s="18" t="s">
        <v>648</v>
      </c>
      <c r="WGZ12076" s="18" t="s">
        <v>648</v>
      </c>
      <c r="WHA12076" s="18" t="s">
        <v>648</v>
      </c>
      <c r="WHB12076" s="18" t="s">
        <v>648</v>
      </c>
      <c r="WHC12076" s="18" t="s">
        <v>648</v>
      </c>
      <c r="WHD12076" s="18" t="s">
        <v>648</v>
      </c>
      <c r="WHE12076" s="18" t="s">
        <v>648</v>
      </c>
      <c r="WHF12076" s="18" t="s">
        <v>648</v>
      </c>
      <c r="WHG12076" s="18" t="s">
        <v>648</v>
      </c>
      <c r="WHH12076" s="18" t="s">
        <v>648</v>
      </c>
      <c r="WHI12076" s="18" t="s">
        <v>648</v>
      </c>
      <c r="WHJ12076" s="18" t="s">
        <v>648</v>
      </c>
      <c r="WHK12076" s="18" t="s">
        <v>648</v>
      </c>
      <c r="WHL12076" s="18" t="s">
        <v>648</v>
      </c>
      <c r="WHM12076" s="18" t="s">
        <v>648</v>
      </c>
      <c r="WHN12076" s="18" t="s">
        <v>648</v>
      </c>
      <c r="WHO12076" s="18" t="s">
        <v>648</v>
      </c>
      <c r="WHP12076" s="18" t="s">
        <v>648</v>
      </c>
      <c r="WHQ12076" s="18" t="s">
        <v>648</v>
      </c>
      <c r="WHR12076" s="18" t="s">
        <v>648</v>
      </c>
      <c r="WHS12076" s="18" t="s">
        <v>648</v>
      </c>
      <c r="WHT12076" s="18" t="s">
        <v>648</v>
      </c>
      <c r="WHU12076" s="18" t="s">
        <v>648</v>
      </c>
      <c r="WHV12076" s="18" t="s">
        <v>648</v>
      </c>
      <c r="WHW12076" s="18" t="s">
        <v>648</v>
      </c>
      <c r="WHX12076" s="18" t="s">
        <v>648</v>
      </c>
      <c r="WHY12076" s="18" t="s">
        <v>648</v>
      </c>
      <c r="WHZ12076" s="18" t="s">
        <v>648</v>
      </c>
      <c r="WIA12076" s="18" t="s">
        <v>648</v>
      </c>
      <c r="WIB12076" s="18" t="s">
        <v>648</v>
      </c>
      <c r="WIC12076" s="18" t="s">
        <v>648</v>
      </c>
      <c r="WID12076" s="18" t="s">
        <v>648</v>
      </c>
      <c r="WIE12076" s="18" t="s">
        <v>648</v>
      </c>
      <c r="WIF12076" s="18" t="s">
        <v>648</v>
      </c>
      <c r="WIG12076" s="18" t="s">
        <v>648</v>
      </c>
      <c r="WIH12076" s="18" t="s">
        <v>648</v>
      </c>
      <c r="WII12076" s="18" t="s">
        <v>648</v>
      </c>
      <c r="WIJ12076" s="18" t="s">
        <v>648</v>
      </c>
      <c r="WIK12076" s="18" t="s">
        <v>648</v>
      </c>
      <c r="WIL12076" s="18" t="s">
        <v>648</v>
      </c>
      <c r="WIM12076" s="18" t="s">
        <v>648</v>
      </c>
      <c r="WIN12076" s="18" t="s">
        <v>648</v>
      </c>
      <c r="WIO12076" s="18" t="s">
        <v>648</v>
      </c>
      <c r="WIP12076" s="18" t="s">
        <v>648</v>
      </c>
      <c r="WIQ12076" s="18" t="s">
        <v>648</v>
      </c>
      <c r="WIR12076" s="18" t="s">
        <v>648</v>
      </c>
      <c r="WIS12076" s="18" t="s">
        <v>648</v>
      </c>
      <c r="WIT12076" s="18" t="s">
        <v>648</v>
      </c>
      <c r="WIU12076" s="18" t="s">
        <v>648</v>
      </c>
      <c r="WIV12076" s="18" t="s">
        <v>648</v>
      </c>
      <c r="WIW12076" s="18" t="s">
        <v>648</v>
      </c>
      <c r="WIX12076" s="18" t="s">
        <v>648</v>
      </c>
      <c r="WIY12076" s="18" t="s">
        <v>648</v>
      </c>
      <c r="WIZ12076" s="18" t="s">
        <v>648</v>
      </c>
      <c r="WJA12076" s="18" t="s">
        <v>648</v>
      </c>
      <c r="WJB12076" s="18" t="s">
        <v>648</v>
      </c>
      <c r="WJC12076" s="18" t="s">
        <v>648</v>
      </c>
      <c r="WJD12076" s="18" t="s">
        <v>648</v>
      </c>
      <c r="WJE12076" s="18" t="s">
        <v>648</v>
      </c>
      <c r="WJF12076" s="18" t="s">
        <v>648</v>
      </c>
      <c r="WJG12076" s="18" t="s">
        <v>648</v>
      </c>
      <c r="WJH12076" s="18" t="s">
        <v>648</v>
      </c>
      <c r="WJI12076" s="18" t="s">
        <v>648</v>
      </c>
      <c r="WJJ12076" s="18" t="s">
        <v>648</v>
      </c>
      <c r="WJK12076" s="18" t="s">
        <v>648</v>
      </c>
      <c r="WJL12076" s="18" t="s">
        <v>648</v>
      </c>
      <c r="WJM12076" s="18" t="s">
        <v>648</v>
      </c>
      <c r="WJN12076" s="18" t="s">
        <v>648</v>
      </c>
      <c r="WJO12076" s="18" t="s">
        <v>648</v>
      </c>
      <c r="WJP12076" s="18" t="s">
        <v>648</v>
      </c>
      <c r="WJQ12076" s="18" t="s">
        <v>648</v>
      </c>
      <c r="WJR12076" s="18" t="s">
        <v>648</v>
      </c>
      <c r="WJS12076" s="18" t="s">
        <v>648</v>
      </c>
      <c r="WJT12076" s="18" t="s">
        <v>648</v>
      </c>
      <c r="WJU12076" s="18" t="s">
        <v>648</v>
      </c>
      <c r="WJV12076" s="18" t="s">
        <v>648</v>
      </c>
      <c r="WJW12076" s="18" t="s">
        <v>648</v>
      </c>
      <c r="WJX12076" s="18" t="s">
        <v>648</v>
      </c>
      <c r="WJY12076" s="18" t="s">
        <v>648</v>
      </c>
      <c r="WJZ12076" s="18" t="s">
        <v>648</v>
      </c>
      <c r="WKA12076" s="18" t="s">
        <v>648</v>
      </c>
      <c r="WKB12076" s="18" t="s">
        <v>648</v>
      </c>
      <c r="WKC12076" s="18" t="s">
        <v>648</v>
      </c>
      <c r="WKD12076" s="18" t="s">
        <v>648</v>
      </c>
      <c r="WKE12076" s="18" t="s">
        <v>648</v>
      </c>
      <c r="WKF12076" s="18" t="s">
        <v>648</v>
      </c>
      <c r="WKG12076" s="18" t="s">
        <v>648</v>
      </c>
      <c r="WKH12076" s="18" t="s">
        <v>648</v>
      </c>
      <c r="WKI12076" s="18" t="s">
        <v>648</v>
      </c>
      <c r="WKJ12076" s="18" t="s">
        <v>648</v>
      </c>
      <c r="WKK12076" s="18" t="s">
        <v>648</v>
      </c>
      <c r="WKL12076" s="18" t="s">
        <v>648</v>
      </c>
      <c r="WKM12076" s="18" t="s">
        <v>648</v>
      </c>
      <c r="WKN12076" s="18" t="s">
        <v>648</v>
      </c>
      <c r="WKO12076" s="18" t="s">
        <v>648</v>
      </c>
      <c r="WKP12076" s="18" t="s">
        <v>648</v>
      </c>
      <c r="WKQ12076" s="18" t="s">
        <v>648</v>
      </c>
      <c r="WKR12076" s="18" t="s">
        <v>648</v>
      </c>
      <c r="WKS12076" s="18" t="s">
        <v>648</v>
      </c>
      <c r="WKT12076" s="18" t="s">
        <v>648</v>
      </c>
      <c r="WKU12076" s="18" t="s">
        <v>648</v>
      </c>
      <c r="WKV12076" s="18" t="s">
        <v>648</v>
      </c>
      <c r="WKW12076" s="18" t="s">
        <v>648</v>
      </c>
      <c r="WKX12076" s="18" t="s">
        <v>648</v>
      </c>
      <c r="WKY12076" s="18" t="s">
        <v>648</v>
      </c>
      <c r="WKZ12076" s="18" t="s">
        <v>648</v>
      </c>
      <c r="WLA12076" s="18" t="s">
        <v>648</v>
      </c>
      <c r="WLB12076" s="18" t="s">
        <v>648</v>
      </c>
      <c r="WLC12076" s="18" t="s">
        <v>648</v>
      </c>
      <c r="WLD12076" s="18" t="s">
        <v>648</v>
      </c>
      <c r="WLE12076" s="18" t="s">
        <v>648</v>
      </c>
      <c r="WLF12076" s="18" t="s">
        <v>648</v>
      </c>
      <c r="WLG12076" s="18" t="s">
        <v>648</v>
      </c>
      <c r="WLH12076" s="18" t="s">
        <v>648</v>
      </c>
      <c r="WLI12076" s="18" t="s">
        <v>648</v>
      </c>
      <c r="WLJ12076" s="18" t="s">
        <v>648</v>
      </c>
      <c r="WLK12076" s="18" t="s">
        <v>648</v>
      </c>
      <c r="WLL12076" s="18" t="s">
        <v>648</v>
      </c>
      <c r="WLM12076" s="18" t="s">
        <v>648</v>
      </c>
      <c r="WLN12076" s="18" t="s">
        <v>648</v>
      </c>
      <c r="WLO12076" s="18" t="s">
        <v>648</v>
      </c>
      <c r="WLP12076" s="18" t="s">
        <v>648</v>
      </c>
      <c r="WLQ12076" s="18" t="s">
        <v>648</v>
      </c>
      <c r="WLR12076" s="18" t="s">
        <v>648</v>
      </c>
      <c r="WLS12076" s="18" t="s">
        <v>648</v>
      </c>
      <c r="WLT12076" s="18" t="s">
        <v>648</v>
      </c>
      <c r="WLU12076" s="18" t="s">
        <v>648</v>
      </c>
      <c r="WLV12076" s="18" t="s">
        <v>648</v>
      </c>
      <c r="WLW12076" s="18" t="s">
        <v>648</v>
      </c>
      <c r="WLX12076" s="18" t="s">
        <v>648</v>
      </c>
      <c r="WLY12076" s="18" t="s">
        <v>648</v>
      </c>
      <c r="WLZ12076" s="18" t="s">
        <v>648</v>
      </c>
      <c r="WMA12076" s="18" t="s">
        <v>648</v>
      </c>
      <c r="WMB12076" s="18" t="s">
        <v>648</v>
      </c>
      <c r="WMC12076" s="18" t="s">
        <v>648</v>
      </c>
      <c r="WMD12076" s="18" t="s">
        <v>648</v>
      </c>
      <c r="WME12076" s="18" t="s">
        <v>648</v>
      </c>
      <c r="WMF12076" s="18" t="s">
        <v>648</v>
      </c>
      <c r="WMG12076" s="18" t="s">
        <v>648</v>
      </c>
      <c r="WMH12076" s="18" t="s">
        <v>648</v>
      </c>
      <c r="WMI12076" s="18" t="s">
        <v>648</v>
      </c>
      <c r="WMJ12076" s="18" t="s">
        <v>648</v>
      </c>
      <c r="WMK12076" s="18" t="s">
        <v>648</v>
      </c>
      <c r="WML12076" s="18" t="s">
        <v>648</v>
      </c>
      <c r="WMM12076" s="18" t="s">
        <v>648</v>
      </c>
      <c r="WMN12076" s="18" t="s">
        <v>648</v>
      </c>
      <c r="WMO12076" s="18" t="s">
        <v>648</v>
      </c>
      <c r="WMP12076" s="18" t="s">
        <v>648</v>
      </c>
      <c r="WMQ12076" s="18" t="s">
        <v>648</v>
      </c>
      <c r="WMR12076" s="18" t="s">
        <v>648</v>
      </c>
      <c r="WMS12076" s="18" t="s">
        <v>648</v>
      </c>
      <c r="WMT12076" s="18" t="s">
        <v>648</v>
      </c>
      <c r="WMU12076" s="18" t="s">
        <v>648</v>
      </c>
      <c r="WMV12076" s="18" t="s">
        <v>648</v>
      </c>
      <c r="WMW12076" s="18" t="s">
        <v>648</v>
      </c>
      <c r="WMX12076" s="18" t="s">
        <v>648</v>
      </c>
      <c r="WMY12076" s="18" t="s">
        <v>648</v>
      </c>
      <c r="WMZ12076" s="18" t="s">
        <v>648</v>
      </c>
      <c r="WNA12076" s="18" t="s">
        <v>648</v>
      </c>
      <c r="WNB12076" s="18" t="s">
        <v>648</v>
      </c>
      <c r="WNC12076" s="18" t="s">
        <v>648</v>
      </c>
      <c r="WND12076" s="18" t="s">
        <v>648</v>
      </c>
      <c r="WNE12076" s="18" t="s">
        <v>648</v>
      </c>
      <c r="WNF12076" s="18" t="s">
        <v>648</v>
      </c>
      <c r="WNG12076" s="18" t="s">
        <v>648</v>
      </c>
      <c r="WNH12076" s="18" t="s">
        <v>648</v>
      </c>
      <c r="WNI12076" s="18" t="s">
        <v>648</v>
      </c>
      <c r="WNJ12076" s="18" t="s">
        <v>648</v>
      </c>
      <c r="WNK12076" s="18" t="s">
        <v>648</v>
      </c>
      <c r="WNL12076" s="18" t="s">
        <v>648</v>
      </c>
      <c r="WNM12076" s="18" t="s">
        <v>648</v>
      </c>
      <c r="WNN12076" s="18" t="s">
        <v>648</v>
      </c>
      <c r="WNO12076" s="18" t="s">
        <v>648</v>
      </c>
      <c r="WNP12076" s="18" t="s">
        <v>648</v>
      </c>
      <c r="WNQ12076" s="18" t="s">
        <v>648</v>
      </c>
      <c r="WNR12076" s="18" t="s">
        <v>648</v>
      </c>
      <c r="WNS12076" s="18" t="s">
        <v>648</v>
      </c>
      <c r="WNT12076" s="18" t="s">
        <v>648</v>
      </c>
      <c r="WNU12076" s="18" t="s">
        <v>648</v>
      </c>
      <c r="WNV12076" s="18" t="s">
        <v>648</v>
      </c>
      <c r="WNW12076" s="18" t="s">
        <v>648</v>
      </c>
      <c r="WNX12076" s="18" t="s">
        <v>648</v>
      </c>
      <c r="WNY12076" s="18" t="s">
        <v>648</v>
      </c>
      <c r="WNZ12076" s="18" t="s">
        <v>648</v>
      </c>
      <c r="WOA12076" s="18" t="s">
        <v>648</v>
      </c>
      <c r="WOB12076" s="18" t="s">
        <v>648</v>
      </c>
      <c r="WOC12076" s="18" t="s">
        <v>648</v>
      </c>
      <c r="WOD12076" s="18" t="s">
        <v>648</v>
      </c>
      <c r="WOE12076" s="18" t="s">
        <v>648</v>
      </c>
      <c r="WOF12076" s="18" t="s">
        <v>648</v>
      </c>
      <c r="WOG12076" s="18" t="s">
        <v>648</v>
      </c>
      <c r="WOH12076" s="18" t="s">
        <v>648</v>
      </c>
      <c r="WOI12076" s="18" t="s">
        <v>648</v>
      </c>
      <c r="WOJ12076" s="18" t="s">
        <v>648</v>
      </c>
      <c r="WOK12076" s="18" t="s">
        <v>648</v>
      </c>
      <c r="WOL12076" s="18" t="s">
        <v>648</v>
      </c>
      <c r="WOM12076" s="18" t="s">
        <v>648</v>
      </c>
      <c r="WON12076" s="18" t="s">
        <v>648</v>
      </c>
      <c r="WOO12076" s="18" t="s">
        <v>648</v>
      </c>
      <c r="WOP12076" s="18" t="s">
        <v>648</v>
      </c>
      <c r="WOQ12076" s="18" t="s">
        <v>648</v>
      </c>
      <c r="WOR12076" s="18" t="s">
        <v>648</v>
      </c>
      <c r="WOS12076" s="18" t="s">
        <v>648</v>
      </c>
      <c r="WOT12076" s="18" t="s">
        <v>648</v>
      </c>
      <c r="WOU12076" s="18" t="s">
        <v>648</v>
      </c>
      <c r="WOV12076" s="18" t="s">
        <v>648</v>
      </c>
      <c r="WOW12076" s="18" t="s">
        <v>648</v>
      </c>
      <c r="WOX12076" s="18" t="s">
        <v>648</v>
      </c>
      <c r="WOY12076" s="18" t="s">
        <v>648</v>
      </c>
      <c r="WOZ12076" s="18" t="s">
        <v>648</v>
      </c>
      <c r="WPA12076" s="18" t="s">
        <v>648</v>
      </c>
      <c r="WPB12076" s="18" t="s">
        <v>648</v>
      </c>
      <c r="WPC12076" s="18" t="s">
        <v>648</v>
      </c>
      <c r="WPD12076" s="18" t="s">
        <v>648</v>
      </c>
      <c r="WPE12076" s="18" t="s">
        <v>648</v>
      </c>
      <c r="WPF12076" s="18" t="s">
        <v>648</v>
      </c>
      <c r="WPG12076" s="18" t="s">
        <v>648</v>
      </c>
      <c r="WPH12076" s="18" t="s">
        <v>648</v>
      </c>
      <c r="WPI12076" s="18" t="s">
        <v>648</v>
      </c>
      <c r="WPJ12076" s="18" t="s">
        <v>648</v>
      </c>
      <c r="WPK12076" s="18" t="s">
        <v>648</v>
      </c>
      <c r="WPL12076" s="18" t="s">
        <v>648</v>
      </c>
      <c r="WPM12076" s="18" t="s">
        <v>648</v>
      </c>
      <c r="WPN12076" s="18" t="s">
        <v>648</v>
      </c>
      <c r="WPO12076" s="18" t="s">
        <v>648</v>
      </c>
      <c r="WPP12076" s="18" t="s">
        <v>648</v>
      </c>
      <c r="WPQ12076" s="18" t="s">
        <v>648</v>
      </c>
      <c r="WPR12076" s="18" t="s">
        <v>648</v>
      </c>
      <c r="WPS12076" s="18" t="s">
        <v>648</v>
      </c>
      <c r="WPT12076" s="18" t="s">
        <v>648</v>
      </c>
      <c r="WPU12076" s="18" t="s">
        <v>648</v>
      </c>
      <c r="WPV12076" s="18" t="s">
        <v>648</v>
      </c>
      <c r="WPW12076" s="18" t="s">
        <v>648</v>
      </c>
      <c r="WPX12076" s="18" t="s">
        <v>648</v>
      </c>
      <c r="WPY12076" s="18" t="s">
        <v>648</v>
      </c>
      <c r="WPZ12076" s="18" t="s">
        <v>648</v>
      </c>
      <c r="WQA12076" s="18" t="s">
        <v>648</v>
      </c>
      <c r="WQB12076" s="18" t="s">
        <v>648</v>
      </c>
      <c r="WQC12076" s="18" t="s">
        <v>648</v>
      </c>
      <c r="WQD12076" s="18" t="s">
        <v>648</v>
      </c>
      <c r="WQE12076" s="18" t="s">
        <v>648</v>
      </c>
      <c r="WQF12076" s="18" t="s">
        <v>648</v>
      </c>
      <c r="WQG12076" s="18" t="s">
        <v>648</v>
      </c>
      <c r="WQH12076" s="18" t="s">
        <v>648</v>
      </c>
      <c r="WQI12076" s="18" t="s">
        <v>648</v>
      </c>
      <c r="WQJ12076" s="18" t="s">
        <v>648</v>
      </c>
      <c r="WQK12076" s="18" t="s">
        <v>648</v>
      </c>
      <c r="WQL12076" s="18" t="s">
        <v>648</v>
      </c>
      <c r="WQM12076" s="18" t="s">
        <v>648</v>
      </c>
      <c r="WQN12076" s="18" t="s">
        <v>648</v>
      </c>
      <c r="WQO12076" s="18" t="s">
        <v>648</v>
      </c>
      <c r="WQP12076" s="18" t="s">
        <v>648</v>
      </c>
      <c r="WQQ12076" s="18" t="s">
        <v>648</v>
      </c>
      <c r="WQR12076" s="18" t="s">
        <v>648</v>
      </c>
      <c r="WQS12076" s="18" t="s">
        <v>648</v>
      </c>
      <c r="WQT12076" s="18" t="s">
        <v>648</v>
      </c>
      <c r="WQU12076" s="18" t="s">
        <v>648</v>
      </c>
      <c r="WQV12076" s="18" t="s">
        <v>648</v>
      </c>
      <c r="WQW12076" s="18" t="s">
        <v>648</v>
      </c>
      <c r="WQX12076" s="18" t="s">
        <v>648</v>
      </c>
      <c r="WQY12076" s="18" t="s">
        <v>648</v>
      </c>
      <c r="WQZ12076" s="18" t="s">
        <v>648</v>
      </c>
      <c r="WRA12076" s="18" t="s">
        <v>648</v>
      </c>
      <c r="WRB12076" s="18" t="s">
        <v>648</v>
      </c>
      <c r="WRC12076" s="18" t="s">
        <v>648</v>
      </c>
      <c r="WRD12076" s="18" t="s">
        <v>648</v>
      </c>
      <c r="WRE12076" s="18" t="s">
        <v>648</v>
      </c>
      <c r="WRF12076" s="18" t="s">
        <v>648</v>
      </c>
      <c r="WRG12076" s="18" t="s">
        <v>648</v>
      </c>
      <c r="WRH12076" s="18" t="s">
        <v>648</v>
      </c>
      <c r="WRI12076" s="18" t="s">
        <v>648</v>
      </c>
      <c r="WRJ12076" s="18" t="s">
        <v>648</v>
      </c>
      <c r="WRK12076" s="18" t="s">
        <v>648</v>
      </c>
      <c r="WRL12076" s="18" t="s">
        <v>648</v>
      </c>
      <c r="WRM12076" s="18" t="s">
        <v>648</v>
      </c>
      <c r="WRN12076" s="18" t="s">
        <v>648</v>
      </c>
      <c r="WRO12076" s="18" t="s">
        <v>648</v>
      </c>
      <c r="WRP12076" s="18" t="s">
        <v>648</v>
      </c>
      <c r="WRQ12076" s="18" t="s">
        <v>648</v>
      </c>
      <c r="WRR12076" s="18" t="s">
        <v>648</v>
      </c>
      <c r="WRS12076" s="18" t="s">
        <v>648</v>
      </c>
      <c r="WRT12076" s="18" t="s">
        <v>648</v>
      </c>
      <c r="WRU12076" s="18" t="s">
        <v>648</v>
      </c>
      <c r="WRV12076" s="18" t="s">
        <v>648</v>
      </c>
      <c r="WRW12076" s="18" t="s">
        <v>648</v>
      </c>
      <c r="WRX12076" s="18" t="s">
        <v>648</v>
      </c>
      <c r="WRY12076" s="18" t="s">
        <v>648</v>
      </c>
      <c r="WRZ12076" s="18" t="s">
        <v>648</v>
      </c>
      <c r="WSA12076" s="18" t="s">
        <v>648</v>
      </c>
      <c r="WSB12076" s="18" t="s">
        <v>648</v>
      </c>
      <c r="WSC12076" s="18" t="s">
        <v>648</v>
      </c>
      <c r="WSD12076" s="18" t="s">
        <v>648</v>
      </c>
      <c r="WSE12076" s="18" t="s">
        <v>648</v>
      </c>
      <c r="WSF12076" s="18" t="s">
        <v>648</v>
      </c>
      <c r="WSG12076" s="18" t="s">
        <v>648</v>
      </c>
      <c r="WSH12076" s="18" t="s">
        <v>648</v>
      </c>
      <c r="WSI12076" s="18" t="s">
        <v>648</v>
      </c>
      <c r="WSJ12076" s="18" t="s">
        <v>648</v>
      </c>
      <c r="WSK12076" s="18" t="s">
        <v>648</v>
      </c>
      <c r="WSL12076" s="18" t="s">
        <v>648</v>
      </c>
      <c r="WSM12076" s="18" t="s">
        <v>648</v>
      </c>
      <c r="WSN12076" s="18" t="s">
        <v>648</v>
      </c>
      <c r="WSO12076" s="18" t="s">
        <v>648</v>
      </c>
      <c r="WSP12076" s="18" t="s">
        <v>648</v>
      </c>
      <c r="WSQ12076" s="18" t="s">
        <v>648</v>
      </c>
      <c r="WSR12076" s="18" t="s">
        <v>648</v>
      </c>
      <c r="WSS12076" s="18" t="s">
        <v>648</v>
      </c>
      <c r="WST12076" s="18" t="s">
        <v>648</v>
      </c>
      <c r="WSU12076" s="18" t="s">
        <v>648</v>
      </c>
      <c r="WSV12076" s="18" t="s">
        <v>648</v>
      </c>
      <c r="WSW12076" s="18" t="s">
        <v>648</v>
      </c>
      <c r="WSX12076" s="18" t="s">
        <v>648</v>
      </c>
      <c r="WSY12076" s="18" t="s">
        <v>648</v>
      </c>
      <c r="WSZ12076" s="18" t="s">
        <v>648</v>
      </c>
      <c r="WTA12076" s="18" t="s">
        <v>648</v>
      </c>
      <c r="WTB12076" s="18" t="s">
        <v>648</v>
      </c>
      <c r="WTC12076" s="18" t="s">
        <v>648</v>
      </c>
      <c r="WTD12076" s="18" t="s">
        <v>648</v>
      </c>
      <c r="WTE12076" s="18" t="s">
        <v>648</v>
      </c>
      <c r="WTF12076" s="18" t="s">
        <v>648</v>
      </c>
      <c r="WTG12076" s="18" t="s">
        <v>648</v>
      </c>
      <c r="WTH12076" s="18" t="s">
        <v>648</v>
      </c>
      <c r="WTI12076" s="18" t="s">
        <v>648</v>
      </c>
      <c r="WTJ12076" s="18" t="s">
        <v>648</v>
      </c>
      <c r="WTK12076" s="18" t="s">
        <v>648</v>
      </c>
      <c r="WTL12076" s="18" t="s">
        <v>648</v>
      </c>
      <c r="WTM12076" s="18" t="s">
        <v>648</v>
      </c>
      <c r="WTN12076" s="18" t="s">
        <v>648</v>
      </c>
      <c r="WTO12076" s="18" t="s">
        <v>648</v>
      </c>
      <c r="WTP12076" s="18" t="s">
        <v>648</v>
      </c>
      <c r="WTQ12076" s="18" t="s">
        <v>648</v>
      </c>
      <c r="WTR12076" s="18" t="s">
        <v>648</v>
      </c>
      <c r="WTS12076" s="18" t="s">
        <v>648</v>
      </c>
      <c r="WTT12076" s="18" t="s">
        <v>648</v>
      </c>
      <c r="WTU12076" s="18" t="s">
        <v>648</v>
      </c>
      <c r="WTV12076" s="18" t="s">
        <v>648</v>
      </c>
      <c r="WTW12076" s="18" t="s">
        <v>648</v>
      </c>
      <c r="WTX12076" s="18" t="s">
        <v>648</v>
      </c>
      <c r="WTY12076" s="18" t="s">
        <v>648</v>
      </c>
      <c r="WTZ12076" s="18" t="s">
        <v>648</v>
      </c>
      <c r="WUA12076" s="18" t="s">
        <v>648</v>
      </c>
      <c r="WUB12076" s="18" t="s">
        <v>648</v>
      </c>
      <c r="WUC12076" s="18" t="s">
        <v>648</v>
      </c>
      <c r="WUD12076" s="18" t="s">
        <v>648</v>
      </c>
      <c r="WUE12076" s="18" t="s">
        <v>648</v>
      </c>
      <c r="WUF12076" s="18" t="s">
        <v>648</v>
      </c>
      <c r="WUG12076" s="18" t="s">
        <v>648</v>
      </c>
      <c r="WUH12076" s="18" t="s">
        <v>648</v>
      </c>
      <c r="WUI12076" s="18" t="s">
        <v>648</v>
      </c>
      <c r="WUJ12076" s="18" t="s">
        <v>648</v>
      </c>
      <c r="WUK12076" s="18" t="s">
        <v>648</v>
      </c>
      <c r="WUL12076" s="18" t="s">
        <v>648</v>
      </c>
      <c r="WUM12076" s="18" t="s">
        <v>648</v>
      </c>
      <c r="WUN12076" s="18" t="s">
        <v>648</v>
      </c>
      <c r="WUO12076" s="18" t="s">
        <v>648</v>
      </c>
      <c r="WUP12076" s="18" t="s">
        <v>648</v>
      </c>
      <c r="WUQ12076" s="18" t="s">
        <v>648</v>
      </c>
      <c r="WUR12076" s="18" t="s">
        <v>648</v>
      </c>
      <c r="WUS12076" s="18" t="s">
        <v>648</v>
      </c>
      <c r="WUT12076" s="18" t="s">
        <v>648</v>
      </c>
      <c r="WUU12076" s="18" t="s">
        <v>648</v>
      </c>
      <c r="WUV12076" s="18" t="s">
        <v>648</v>
      </c>
      <c r="WUW12076" s="18" t="s">
        <v>648</v>
      </c>
      <c r="WUX12076" s="18" t="s">
        <v>648</v>
      </c>
      <c r="WUY12076" s="18" t="s">
        <v>648</v>
      </c>
      <c r="WUZ12076" s="18" t="s">
        <v>648</v>
      </c>
      <c r="WVA12076" s="18" t="s">
        <v>648</v>
      </c>
      <c r="WVB12076" s="18" t="s">
        <v>648</v>
      </c>
      <c r="WVC12076" s="18" t="s">
        <v>648</v>
      </c>
      <c r="WVD12076" s="18" t="s">
        <v>648</v>
      </c>
      <c r="WVE12076" s="18" t="s">
        <v>648</v>
      </c>
      <c r="WVF12076" s="18" t="s">
        <v>648</v>
      </c>
      <c r="WVG12076" s="18" t="s">
        <v>648</v>
      </c>
      <c r="WVH12076" s="18" t="s">
        <v>648</v>
      </c>
      <c r="WVI12076" s="18" t="s">
        <v>648</v>
      </c>
      <c r="WVJ12076" s="18" t="s">
        <v>648</v>
      </c>
      <c r="WVK12076" s="18" t="s">
        <v>648</v>
      </c>
      <c r="WVL12076" s="18" t="s">
        <v>648</v>
      </c>
      <c r="WVM12076" s="18" t="s">
        <v>648</v>
      </c>
      <c r="WVN12076" s="18" t="s">
        <v>648</v>
      </c>
      <c r="WVO12076" s="18" t="s">
        <v>648</v>
      </c>
      <c r="WVP12076" s="18" t="s">
        <v>648</v>
      </c>
      <c r="WVQ12076" s="18" t="s">
        <v>648</v>
      </c>
      <c r="WVR12076" s="18" t="s">
        <v>648</v>
      </c>
      <c r="WVS12076" s="18" t="s">
        <v>648</v>
      </c>
      <c r="WVT12076" s="18" t="s">
        <v>648</v>
      </c>
      <c r="WVU12076" s="18" t="s">
        <v>648</v>
      </c>
      <c r="WVV12076" s="18" t="s">
        <v>648</v>
      </c>
      <c r="WVW12076" s="18" t="s">
        <v>648</v>
      </c>
      <c r="WVX12076" s="18" t="s">
        <v>648</v>
      </c>
      <c r="WVY12076" s="18" t="s">
        <v>648</v>
      </c>
      <c r="WVZ12076" s="18" t="s">
        <v>648</v>
      </c>
      <c r="WWA12076" s="18" t="s">
        <v>648</v>
      </c>
      <c r="WWB12076" s="18" t="s">
        <v>648</v>
      </c>
      <c r="WWC12076" s="18" t="s">
        <v>648</v>
      </c>
      <c r="WWD12076" s="18" t="s">
        <v>648</v>
      </c>
      <c r="WWE12076" s="18" t="s">
        <v>648</v>
      </c>
      <c r="WWF12076" s="18" t="s">
        <v>648</v>
      </c>
      <c r="WWG12076" s="18" t="s">
        <v>648</v>
      </c>
      <c r="WWH12076" s="18" t="s">
        <v>648</v>
      </c>
      <c r="WWI12076" s="18" t="s">
        <v>648</v>
      </c>
      <c r="WWJ12076" s="18" t="s">
        <v>648</v>
      </c>
      <c r="WWK12076" s="18" t="s">
        <v>648</v>
      </c>
      <c r="WWL12076" s="18" t="s">
        <v>648</v>
      </c>
      <c r="WWM12076" s="18" t="s">
        <v>648</v>
      </c>
      <c r="WWN12076" s="18" t="s">
        <v>648</v>
      </c>
      <c r="WWO12076" s="18" t="s">
        <v>648</v>
      </c>
      <c r="WWP12076" s="18" t="s">
        <v>648</v>
      </c>
      <c r="WWQ12076" s="18" t="s">
        <v>648</v>
      </c>
      <c r="WWR12076" s="18" t="s">
        <v>648</v>
      </c>
      <c r="WWS12076" s="18" t="s">
        <v>648</v>
      </c>
      <c r="WWT12076" s="18" t="s">
        <v>648</v>
      </c>
      <c r="WWU12076" s="18" t="s">
        <v>648</v>
      </c>
      <c r="WWV12076" s="18" t="s">
        <v>648</v>
      </c>
      <c r="WWW12076" s="18" t="s">
        <v>648</v>
      </c>
      <c r="WWX12076" s="18" t="s">
        <v>648</v>
      </c>
      <c r="WWY12076" s="18" t="s">
        <v>648</v>
      </c>
      <c r="WWZ12076" s="18" t="s">
        <v>648</v>
      </c>
      <c r="WXA12076" s="18" t="s">
        <v>648</v>
      </c>
      <c r="WXB12076" s="18" t="s">
        <v>648</v>
      </c>
      <c r="WXC12076" s="18" t="s">
        <v>648</v>
      </c>
      <c r="WXD12076" s="18" t="s">
        <v>648</v>
      </c>
      <c r="WXE12076" s="18" t="s">
        <v>648</v>
      </c>
      <c r="WXF12076" s="18" t="s">
        <v>648</v>
      </c>
      <c r="WXG12076" s="18" t="s">
        <v>648</v>
      </c>
      <c r="WXH12076" s="18" t="s">
        <v>648</v>
      </c>
      <c r="WXI12076" s="18" t="s">
        <v>648</v>
      </c>
      <c r="WXJ12076" s="18" t="s">
        <v>648</v>
      </c>
      <c r="WXK12076" s="18" t="s">
        <v>648</v>
      </c>
      <c r="WXL12076" s="18" t="s">
        <v>648</v>
      </c>
      <c r="WXM12076" s="18" t="s">
        <v>648</v>
      </c>
      <c r="WXN12076" s="18" t="s">
        <v>648</v>
      </c>
      <c r="WXO12076" s="18" t="s">
        <v>648</v>
      </c>
      <c r="WXP12076" s="18" t="s">
        <v>648</v>
      </c>
      <c r="WXQ12076" s="18" t="s">
        <v>648</v>
      </c>
      <c r="WXR12076" s="18" t="s">
        <v>648</v>
      </c>
      <c r="WXS12076" s="18" t="s">
        <v>648</v>
      </c>
      <c r="WXT12076" s="18" t="s">
        <v>648</v>
      </c>
      <c r="WXU12076" s="18" t="s">
        <v>648</v>
      </c>
      <c r="WXV12076" s="18" t="s">
        <v>648</v>
      </c>
      <c r="WXW12076" s="18" t="s">
        <v>648</v>
      </c>
      <c r="WXX12076" s="18" t="s">
        <v>648</v>
      </c>
      <c r="WXY12076" s="18" t="s">
        <v>648</v>
      </c>
      <c r="WXZ12076" s="18" t="s">
        <v>648</v>
      </c>
      <c r="WYA12076" s="18" t="s">
        <v>648</v>
      </c>
      <c r="WYB12076" s="18" t="s">
        <v>648</v>
      </c>
      <c r="WYC12076" s="18" t="s">
        <v>648</v>
      </c>
      <c r="WYD12076" s="18" t="s">
        <v>648</v>
      </c>
      <c r="WYE12076" s="18" t="s">
        <v>648</v>
      </c>
      <c r="WYF12076" s="18" t="s">
        <v>648</v>
      </c>
      <c r="WYG12076" s="18" t="s">
        <v>648</v>
      </c>
      <c r="WYH12076" s="18" t="s">
        <v>648</v>
      </c>
      <c r="WYI12076" s="18" t="s">
        <v>648</v>
      </c>
      <c r="WYJ12076" s="18" t="s">
        <v>648</v>
      </c>
      <c r="WYK12076" s="18" t="s">
        <v>648</v>
      </c>
      <c r="WYL12076" s="18" t="s">
        <v>648</v>
      </c>
      <c r="WYM12076" s="18" t="s">
        <v>648</v>
      </c>
      <c r="WYN12076" s="18" t="s">
        <v>648</v>
      </c>
      <c r="WYO12076" s="18" t="s">
        <v>648</v>
      </c>
      <c r="WYP12076" s="18" t="s">
        <v>648</v>
      </c>
      <c r="WYQ12076" s="18" t="s">
        <v>648</v>
      </c>
      <c r="WYR12076" s="18" t="s">
        <v>648</v>
      </c>
      <c r="WYS12076" s="18" t="s">
        <v>648</v>
      </c>
      <c r="WYT12076" s="18" t="s">
        <v>648</v>
      </c>
      <c r="WYU12076" s="18" t="s">
        <v>648</v>
      </c>
      <c r="WYV12076" s="18" t="s">
        <v>648</v>
      </c>
      <c r="WYW12076" s="18" t="s">
        <v>648</v>
      </c>
      <c r="WYX12076" s="18" t="s">
        <v>648</v>
      </c>
      <c r="WYY12076" s="18" t="s">
        <v>648</v>
      </c>
      <c r="WYZ12076" s="18" t="s">
        <v>648</v>
      </c>
      <c r="WZA12076" s="18" t="s">
        <v>648</v>
      </c>
      <c r="WZB12076" s="18" t="s">
        <v>648</v>
      </c>
      <c r="WZC12076" s="18" t="s">
        <v>648</v>
      </c>
      <c r="WZD12076" s="18" t="s">
        <v>648</v>
      </c>
      <c r="WZE12076" s="18" t="s">
        <v>648</v>
      </c>
      <c r="WZF12076" s="18" t="s">
        <v>648</v>
      </c>
      <c r="WZG12076" s="18" t="s">
        <v>648</v>
      </c>
      <c r="WZH12076" s="18" t="s">
        <v>648</v>
      </c>
      <c r="WZI12076" s="18" t="s">
        <v>648</v>
      </c>
      <c r="WZJ12076" s="18" t="s">
        <v>648</v>
      </c>
      <c r="WZK12076" s="18" t="s">
        <v>648</v>
      </c>
      <c r="WZL12076" s="18" t="s">
        <v>648</v>
      </c>
      <c r="WZM12076" s="18" t="s">
        <v>648</v>
      </c>
      <c r="WZN12076" s="18" t="s">
        <v>648</v>
      </c>
      <c r="WZO12076" s="18" t="s">
        <v>648</v>
      </c>
      <c r="WZP12076" s="18" t="s">
        <v>648</v>
      </c>
      <c r="WZQ12076" s="18" t="s">
        <v>648</v>
      </c>
      <c r="WZR12076" s="18" t="s">
        <v>648</v>
      </c>
      <c r="WZS12076" s="18" t="s">
        <v>648</v>
      </c>
      <c r="WZT12076" s="18" t="s">
        <v>648</v>
      </c>
      <c r="WZU12076" s="18" t="s">
        <v>648</v>
      </c>
      <c r="WZV12076" s="18" t="s">
        <v>648</v>
      </c>
      <c r="WZW12076" s="18" t="s">
        <v>648</v>
      </c>
      <c r="WZX12076" s="18" t="s">
        <v>648</v>
      </c>
      <c r="WZY12076" s="18" t="s">
        <v>648</v>
      </c>
      <c r="WZZ12076" s="18" t="s">
        <v>648</v>
      </c>
      <c r="XAA12076" s="18" t="s">
        <v>648</v>
      </c>
      <c r="XAB12076" s="18" t="s">
        <v>648</v>
      </c>
      <c r="XAC12076" s="18" t="s">
        <v>648</v>
      </c>
      <c r="XAD12076" s="18" t="s">
        <v>648</v>
      </c>
      <c r="XAE12076" s="18" t="s">
        <v>648</v>
      </c>
      <c r="XAF12076" s="18" t="s">
        <v>648</v>
      </c>
      <c r="XAG12076" s="18" t="s">
        <v>648</v>
      </c>
      <c r="XAH12076" s="18" t="s">
        <v>648</v>
      </c>
      <c r="XAI12076" s="18" t="s">
        <v>648</v>
      </c>
      <c r="XAJ12076" s="18" t="s">
        <v>648</v>
      </c>
      <c r="XAK12076" s="18" t="s">
        <v>648</v>
      </c>
      <c r="XAL12076" s="18" t="s">
        <v>648</v>
      </c>
      <c r="XAM12076" s="18" t="s">
        <v>648</v>
      </c>
      <c r="XAN12076" s="18" t="s">
        <v>648</v>
      </c>
      <c r="XAO12076" s="18" t="s">
        <v>648</v>
      </c>
      <c r="XAP12076" s="18" t="s">
        <v>648</v>
      </c>
      <c r="XAQ12076" s="18" t="s">
        <v>648</v>
      </c>
      <c r="XAR12076" s="18" t="s">
        <v>648</v>
      </c>
      <c r="XAS12076" s="18" t="s">
        <v>648</v>
      </c>
      <c r="XAT12076" s="18" t="s">
        <v>648</v>
      </c>
      <c r="XAU12076" s="18" t="s">
        <v>648</v>
      </c>
      <c r="XAV12076" s="18" t="s">
        <v>648</v>
      </c>
      <c r="XAW12076" s="18" t="s">
        <v>648</v>
      </c>
      <c r="XAX12076" s="18" t="s">
        <v>648</v>
      </c>
      <c r="XAY12076" s="18" t="s">
        <v>648</v>
      </c>
      <c r="XAZ12076" s="18" t="s">
        <v>648</v>
      </c>
      <c r="XBA12076" s="18" t="s">
        <v>648</v>
      </c>
      <c r="XBB12076" s="18" t="s">
        <v>648</v>
      </c>
      <c r="XBC12076" s="18" t="s">
        <v>648</v>
      </c>
      <c r="XBD12076" s="18" t="s">
        <v>648</v>
      </c>
      <c r="XBE12076" s="18" t="s">
        <v>648</v>
      </c>
      <c r="XBF12076" s="18" t="s">
        <v>648</v>
      </c>
      <c r="XBG12076" s="18" t="s">
        <v>648</v>
      </c>
      <c r="XBH12076" s="18" t="s">
        <v>648</v>
      </c>
      <c r="XBI12076" s="18" t="s">
        <v>648</v>
      </c>
      <c r="XBJ12076" s="18" t="s">
        <v>648</v>
      </c>
      <c r="XBK12076" s="18" t="s">
        <v>648</v>
      </c>
      <c r="XBL12076" s="18" t="s">
        <v>648</v>
      </c>
      <c r="XBM12076" s="18" t="s">
        <v>648</v>
      </c>
      <c r="XBN12076" s="18" t="s">
        <v>648</v>
      </c>
      <c r="XBO12076" s="18" t="s">
        <v>648</v>
      </c>
      <c r="XBP12076" s="18" t="s">
        <v>648</v>
      </c>
      <c r="XBQ12076" s="18" t="s">
        <v>648</v>
      </c>
      <c r="XBR12076" s="18" t="s">
        <v>648</v>
      </c>
      <c r="XBS12076" s="18" t="s">
        <v>648</v>
      </c>
      <c r="XBT12076" s="18" t="s">
        <v>648</v>
      </c>
      <c r="XBU12076" s="18" t="s">
        <v>648</v>
      </c>
      <c r="XBV12076" s="18" t="s">
        <v>648</v>
      </c>
      <c r="XBW12076" s="18" t="s">
        <v>648</v>
      </c>
      <c r="XBX12076" s="18" t="s">
        <v>648</v>
      </c>
      <c r="XBY12076" s="18" t="s">
        <v>648</v>
      </c>
      <c r="XBZ12076" s="18" t="s">
        <v>648</v>
      </c>
      <c r="XCA12076" s="18" t="s">
        <v>648</v>
      </c>
      <c r="XCB12076" s="18" t="s">
        <v>648</v>
      </c>
      <c r="XCC12076" s="18" t="s">
        <v>648</v>
      </c>
      <c r="XCD12076" s="18" t="s">
        <v>648</v>
      </c>
      <c r="XCE12076" s="18" t="s">
        <v>648</v>
      </c>
      <c r="XCF12076" s="18" t="s">
        <v>648</v>
      </c>
      <c r="XCG12076" s="18" t="s">
        <v>648</v>
      </c>
      <c r="XCH12076" s="18" t="s">
        <v>648</v>
      </c>
      <c r="XCI12076" s="18" t="s">
        <v>648</v>
      </c>
      <c r="XCJ12076" s="18" t="s">
        <v>648</v>
      </c>
      <c r="XCK12076" s="18" t="s">
        <v>648</v>
      </c>
      <c r="XCL12076" s="18" t="s">
        <v>648</v>
      </c>
      <c r="XCM12076" s="18" t="s">
        <v>648</v>
      </c>
      <c r="XCN12076" s="18" t="s">
        <v>648</v>
      </c>
      <c r="XCO12076" s="18" t="s">
        <v>648</v>
      </c>
      <c r="XCP12076" s="18" t="s">
        <v>648</v>
      </c>
      <c r="XCQ12076" s="18" t="s">
        <v>648</v>
      </c>
      <c r="XCR12076" s="18" t="s">
        <v>648</v>
      </c>
      <c r="XCS12076" s="18" t="s">
        <v>648</v>
      </c>
      <c r="XCT12076" s="18" t="s">
        <v>648</v>
      </c>
      <c r="XCU12076" s="18" t="s">
        <v>648</v>
      </c>
      <c r="XCV12076" s="18" t="s">
        <v>648</v>
      </c>
      <c r="XCW12076" s="18" t="s">
        <v>648</v>
      </c>
      <c r="XCX12076" s="18" t="s">
        <v>648</v>
      </c>
      <c r="XCY12076" s="18" t="s">
        <v>648</v>
      </c>
      <c r="XCZ12076" s="18" t="s">
        <v>648</v>
      </c>
      <c r="XDA12076" s="18" t="s">
        <v>648</v>
      </c>
      <c r="XDB12076" s="18" t="s">
        <v>648</v>
      </c>
      <c r="XDC12076" s="18" t="s">
        <v>648</v>
      </c>
      <c r="XDD12076" s="18" t="s">
        <v>648</v>
      </c>
      <c r="XDE12076" s="18" t="s">
        <v>648</v>
      </c>
      <c r="XDF12076" s="18" t="s">
        <v>648</v>
      </c>
      <c r="XDG12076" s="18" t="s">
        <v>648</v>
      </c>
      <c r="XDH12076" s="18" t="s">
        <v>648</v>
      </c>
      <c r="XDI12076" s="18" t="s">
        <v>648</v>
      </c>
      <c r="XDJ12076" s="18" t="s">
        <v>648</v>
      </c>
      <c r="XDK12076" s="18" t="s">
        <v>648</v>
      </c>
      <c r="XDL12076" s="18" t="s">
        <v>648</v>
      </c>
      <c r="XDM12076" s="18" t="s">
        <v>648</v>
      </c>
      <c r="XDN12076" s="18" t="s">
        <v>648</v>
      </c>
      <c r="XDO12076" s="18" t="s">
        <v>648</v>
      </c>
      <c r="XDP12076" s="18" t="s">
        <v>648</v>
      </c>
      <c r="XDQ12076" s="18" t="s">
        <v>648</v>
      </c>
      <c r="XDR12076" s="18" t="s">
        <v>648</v>
      </c>
      <c r="XDS12076" s="18" t="s">
        <v>648</v>
      </c>
      <c r="XDT12076" s="18" t="s">
        <v>648</v>
      </c>
      <c r="XDU12076" s="18" t="s">
        <v>648</v>
      </c>
      <c r="XDV12076" s="18" t="s">
        <v>648</v>
      </c>
      <c r="XDW12076" s="18" t="s">
        <v>648</v>
      </c>
      <c r="XDX12076" s="18" t="s">
        <v>648</v>
      </c>
      <c r="XDY12076" s="18" t="s">
        <v>648</v>
      </c>
      <c r="XDZ12076" s="18" t="s">
        <v>648</v>
      </c>
      <c r="XEA12076" s="18" t="s">
        <v>648</v>
      </c>
      <c r="XEB12076" s="18" t="s">
        <v>648</v>
      </c>
      <c r="XEC12076" s="18" t="s">
        <v>648</v>
      </c>
      <c r="XED12076" s="18" t="s">
        <v>648</v>
      </c>
      <c r="XEE12076" s="18" t="s">
        <v>648</v>
      </c>
      <c r="XEF12076" s="18" t="s">
        <v>648</v>
      </c>
      <c r="XEG12076" s="18" t="s">
        <v>648</v>
      </c>
      <c r="XEH12076" s="18" t="s">
        <v>648</v>
      </c>
      <c r="XEI12076" s="18" t="s">
        <v>648</v>
      </c>
      <c r="XEJ12076" s="18" t="s">
        <v>648</v>
      </c>
      <c r="XEK12076" s="18" t="s">
        <v>648</v>
      </c>
      <c r="XEL12076" s="18" t="s">
        <v>648</v>
      </c>
      <c r="XEM12076" s="18" t="s">
        <v>648</v>
      </c>
      <c r="XEN12076" s="18" t="s">
        <v>648</v>
      </c>
      <c r="XEO12076" s="18" t="s">
        <v>648</v>
      </c>
      <c r="XEP12076" s="18" t="s">
        <v>648</v>
      </c>
      <c r="XEQ12076" s="18" t="s">
        <v>648</v>
      </c>
      <c r="XER12076" s="18" t="s">
        <v>648</v>
      </c>
      <c r="XES12076" s="18" t="s">
        <v>648</v>
      </c>
      <c r="XET12076" s="18" t="s">
        <v>648</v>
      </c>
      <c r="XEU12076" s="18" t="s">
        <v>648</v>
      </c>
      <c r="XEV12076" s="18" t="s">
        <v>648</v>
      </c>
      <c r="XEW12076" s="18" t="s">
        <v>648</v>
      </c>
      <c r="XEX12076" s="18" t="s">
        <v>648</v>
      </c>
      <c r="XEY12076" s="18" t="s">
        <v>648</v>
      </c>
      <c r="XEZ12076" s="18" t="s">
        <v>648</v>
      </c>
      <c r="XFA12076" s="18" t="s">
        <v>648</v>
      </c>
      <c r="XFB12076" s="18" t="s">
        <v>648</v>
      </c>
      <c r="XFC12076" s="18" t="s">
        <v>648</v>
      </c>
      <c r="XFD12076" s="18" t="s">
        <v>648</v>
      </c>
    </row>
    <row r="12077" spans="1:16384" s="18" customFormat="1">
      <c r="A12077" t="s">
        <v>51</v>
      </c>
      <c r="B12077" t="s">
        <v>34</v>
      </c>
      <c r="C12077" t="s">
        <v>4</v>
      </c>
      <c r="D12077" t="s">
        <v>1</v>
      </c>
      <c r="E12077"/>
      <c r="F12077" s="2">
        <v>427815.35</v>
      </c>
      <c r="G12077" s="2">
        <v>427815.35</v>
      </c>
      <c r="H12077">
        <v>2015</v>
      </c>
      <c r="I12077">
        <v>1</v>
      </c>
      <c r="J12077" t="s">
        <v>717</v>
      </c>
    </row>
    <row r="12078" spans="1:16384" s="18" customFormat="1">
      <c r="A12078" t="s">
        <v>51</v>
      </c>
      <c r="B12078" t="s">
        <v>34</v>
      </c>
      <c r="C12078" t="s">
        <v>3</v>
      </c>
      <c r="D12078" t="s">
        <v>328</v>
      </c>
      <c r="E12078"/>
      <c r="F12078" s="2">
        <v>4502837.66</v>
      </c>
      <c r="G12078" s="2">
        <v>4502837.66</v>
      </c>
      <c r="H12078">
        <v>2014</v>
      </c>
      <c r="I12078">
        <v>1</v>
      </c>
      <c r="J12078" t="s">
        <v>717</v>
      </c>
    </row>
    <row r="12079" spans="1:16384" s="18" customFormat="1">
      <c r="A12079" t="s">
        <v>51</v>
      </c>
      <c r="B12079" t="s">
        <v>34</v>
      </c>
      <c r="C12079" t="s">
        <v>3</v>
      </c>
      <c r="D12079" t="s">
        <v>1</v>
      </c>
      <c r="E12079"/>
      <c r="F12079" s="2">
        <v>2572692.4900000002</v>
      </c>
      <c r="G12079" s="2">
        <v>2572692.4900000002</v>
      </c>
      <c r="H12079">
        <v>2014</v>
      </c>
      <c r="I12079">
        <v>1</v>
      </c>
      <c r="J12079" t="s">
        <v>717</v>
      </c>
    </row>
    <row r="12080" spans="1:16384" s="18" customFormat="1">
      <c r="A12080" t="s">
        <v>51</v>
      </c>
      <c r="B12080" t="s">
        <v>34</v>
      </c>
      <c r="C12080" t="s">
        <v>4</v>
      </c>
      <c r="D12080" t="s">
        <v>328</v>
      </c>
      <c r="E12080"/>
      <c r="F12080" s="2">
        <v>1461331.75</v>
      </c>
      <c r="G12080" s="2">
        <v>1461331.75</v>
      </c>
      <c r="H12080">
        <v>2014</v>
      </c>
      <c r="I12080">
        <v>1</v>
      </c>
      <c r="J12080" t="s">
        <v>717</v>
      </c>
    </row>
    <row r="12081" spans="1:16384" s="18" customFormat="1">
      <c r="A12081" t="s">
        <v>51</v>
      </c>
      <c r="B12081" t="s">
        <v>34</v>
      </c>
      <c r="C12081" t="s">
        <v>4</v>
      </c>
      <c r="D12081" t="s">
        <v>1</v>
      </c>
      <c r="E12081"/>
      <c r="F12081" s="2">
        <v>256989.69</v>
      </c>
      <c r="G12081" s="2">
        <v>256989.69</v>
      </c>
      <c r="H12081">
        <v>2014</v>
      </c>
      <c r="I12081">
        <v>1</v>
      </c>
      <c r="J12081" t="s">
        <v>717</v>
      </c>
    </row>
    <row r="12082" spans="1:16384" s="18" customFormat="1">
      <c r="A12082" t="s">
        <v>51</v>
      </c>
      <c r="B12082" t="s">
        <v>34</v>
      </c>
      <c r="C12082" t="s">
        <v>3</v>
      </c>
      <c r="D12082" t="s">
        <v>328</v>
      </c>
      <c r="E12082"/>
      <c r="F12082" s="2">
        <v>5899156.7599999998</v>
      </c>
      <c r="G12082" s="2">
        <v>5899156.7599999998</v>
      </c>
      <c r="H12082">
        <v>2013</v>
      </c>
      <c r="I12082">
        <v>1</v>
      </c>
      <c r="J12082" t="s">
        <v>717</v>
      </c>
    </row>
    <row r="12083" spans="1:16384" s="18" customFormat="1">
      <c r="A12083" t="s">
        <v>51</v>
      </c>
      <c r="B12083" t="s">
        <v>34</v>
      </c>
      <c r="C12083" t="s">
        <v>3</v>
      </c>
      <c r="D12083" t="s">
        <v>1</v>
      </c>
      <c r="E12083"/>
      <c r="F12083" s="2">
        <v>1744096.44</v>
      </c>
      <c r="G12083" s="2">
        <v>1744096.44</v>
      </c>
      <c r="H12083">
        <v>2013</v>
      </c>
      <c r="I12083">
        <v>1</v>
      </c>
      <c r="J12083" t="s">
        <v>717</v>
      </c>
      <c r="HQ12083" s="18" t="s">
        <v>131</v>
      </c>
      <c r="HR12083" s="18" t="s">
        <v>131</v>
      </c>
      <c r="HS12083" s="18" t="s">
        <v>131</v>
      </c>
      <c r="HT12083" s="18" t="s">
        <v>131</v>
      </c>
      <c r="HU12083" s="18" t="s">
        <v>131</v>
      </c>
      <c r="HV12083" s="18" t="s">
        <v>131</v>
      </c>
      <c r="HW12083" s="18" t="s">
        <v>131</v>
      </c>
      <c r="HX12083" s="18" t="s">
        <v>131</v>
      </c>
      <c r="HY12083" s="18" t="s">
        <v>131</v>
      </c>
      <c r="HZ12083" s="18" t="s">
        <v>131</v>
      </c>
      <c r="IA12083" s="18" t="s">
        <v>131</v>
      </c>
      <c r="IB12083" s="18" t="s">
        <v>131</v>
      </c>
      <c r="IC12083" s="18" t="s">
        <v>131</v>
      </c>
      <c r="ID12083" s="18" t="s">
        <v>131</v>
      </c>
      <c r="IE12083" s="18" t="s">
        <v>131</v>
      </c>
      <c r="IF12083" s="18" t="s">
        <v>131</v>
      </c>
      <c r="IG12083" s="18" t="s">
        <v>131</v>
      </c>
      <c r="IH12083" s="18" t="s">
        <v>131</v>
      </c>
      <c r="II12083" s="18" t="s">
        <v>131</v>
      </c>
      <c r="IJ12083" s="18" t="s">
        <v>131</v>
      </c>
      <c r="IK12083" s="18" t="s">
        <v>131</v>
      </c>
      <c r="IL12083" s="18" t="s">
        <v>131</v>
      </c>
      <c r="IM12083" s="18" t="s">
        <v>131</v>
      </c>
      <c r="IN12083" s="18" t="s">
        <v>131</v>
      </c>
      <c r="IO12083" s="18" t="s">
        <v>131</v>
      </c>
      <c r="IP12083" s="18" t="s">
        <v>131</v>
      </c>
      <c r="IQ12083" s="18" t="s">
        <v>131</v>
      </c>
      <c r="IR12083" s="18" t="s">
        <v>131</v>
      </c>
      <c r="IS12083" s="18" t="s">
        <v>131</v>
      </c>
      <c r="IT12083" s="18" t="s">
        <v>131</v>
      </c>
      <c r="IU12083" s="18" t="s">
        <v>131</v>
      </c>
      <c r="IV12083" s="18" t="s">
        <v>131</v>
      </c>
      <c r="IW12083" s="18" t="s">
        <v>131</v>
      </c>
      <c r="IX12083" s="18" t="s">
        <v>131</v>
      </c>
      <c r="IY12083" s="18" t="s">
        <v>131</v>
      </c>
      <c r="IZ12083" s="18" t="s">
        <v>131</v>
      </c>
      <c r="JA12083" s="18" t="s">
        <v>131</v>
      </c>
      <c r="JB12083" s="18" t="s">
        <v>131</v>
      </c>
      <c r="JC12083" s="18" t="s">
        <v>131</v>
      </c>
      <c r="JD12083" s="18" t="s">
        <v>131</v>
      </c>
      <c r="JE12083" s="18" t="s">
        <v>131</v>
      </c>
      <c r="JF12083" s="18" t="s">
        <v>131</v>
      </c>
      <c r="JG12083" s="18" t="s">
        <v>131</v>
      </c>
      <c r="JH12083" s="18" t="s">
        <v>131</v>
      </c>
      <c r="JI12083" s="18" t="s">
        <v>131</v>
      </c>
      <c r="JJ12083" s="18" t="s">
        <v>131</v>
      </c>
      <c r="JK12083" s="18" t="s">
        <v>131</v>
      </c>
      <c r="JL12083" s="18" t="s">
        <v>131</v>
      </c>
      <c r="JM12083" s="18" t="s">
        <v>131</v>
      </c>
      <c r="JN12083" s="18" t="s">
        <v>131</v>
      </c>
      <c r="JO12083" s="18" t="s">
        <v>131</v>
      </c>
      <c r="JP12083" s="18" t="s">
        <v>131</v>
      </c>
      <c r="JQ12083" s="18" t="s">
        <v>131</v>
      </c>
      <c r="JR12083" s="18" t="s">
        <v>131</v>
      </c>
      <c r="JS12083" s="18" t="s">
        <v>131</v>
      </c>
      <c r="JT12083" s="18" t="s">
        <v>131</v>
      </c>
      <c r="JU12083" s="18" t="s">
        <v>131</v>
      </c>
      <c r="JV12083" s="18" t="s">
        <v>131</v>
      </c>
      <c r="JW12083" s="18" t="s">
        <v>131</v>
      </c>
      <c r="JX12083" s="18" t="s">
        <v>131</v>
      </c>
      <c r="JY12083" s="18" t="s">
        <v>131</v>
      </c>
      <c r="JZ12083" s="18" t="s">
        <v>131</v>
      </c>
      <c r="KA12083" s="18" t="s">
        <v>131</v>
      </c>
      <c r="KB12083" s="18" t="s">
        <v>131</v>
      </c>
      <c r="KC12083" s="18" t="s">
        <v>131</v>
      </c>
      <c r="KD12083" s="18" t="s">
        <v>131</v>
      </c>
      <c r="KE12083" s="18" t="s">
        <v>131</v>
      </c>
      <c r="KF12083" s="18" t="s">
        <v>131</v>
      </c>
      <c r="KG12083" s="18" t="s">
        <v>131</v>
      </c>
      <c r="KH12083" s="18" t="s">
        <v>131</v>
      </c>
      <c r="KI12083" s="18" t="s">
        <v>131</v>
      </c>
      <c r="KJ12083" s="18" t="s">
        <v>131</v>
      </c>
      <c r="KK12083" s="18" t="s">
        <v>131</v>
      </c>
      <c r="KL12083" s="18" t="s">
        <v>131</v>
      </c>
      <c r="KM12083" s="18" t="s">
        <v>131</v>
      </c>
      <c r="KN12083" s="18" t="s">
        <v>131</v>
      </c>
      <c r="KO12083" s="18" t="s">
        <v>131</v>
      </c>
      <c r="KP12083" s="18" t="s">
        <v>131</v>
      </c>
      <c r="KQ12083" s="18" t="s">
        <v>131</v>
      </c>
      <c r="KR12083" s="18" t="s">
        <v>131</v>
      </c>
      <c r="KS12083" s="18" t="s">
        <v>131</v>
      </c>
      <c r="KT12083" s="18" t="s">
        <v>131</v>
      </c>
      <c r="KU12083" s="18" t="s">
        <v>131</v>
      </c>
      <c r="KV12083" s="18" t="s">
        <v>131</v>
      </c>
      <c r="KW12083" s="18" t="s">
        <v>131</v>
      </c>
      <c r="KX12083" s="18" t="s">
        <v>131</v>
      </c>
      <c r="KY12083" s="18" t="s">
        <v>131</v>
      </c>
      <c r="KZ12083" s="18" t="s">
        <v>131</v>
      </c>
      <c r="LA12083" s="18" t="s">
        <v>131</v>
      </c>
      <c r="LB12083" s="18" t="s">
        <v>131</v>
      </c>
      <c r="LC12083" s="18" t="s">
        <v>131</v>
      </c>
      <c r="LD12083" s="18" t="s">
        <v>131</v>
      </c>
      <c r="LE12083" s="18" t="s">
        <v>131</v>
      </c>
      <c r="LF12083" s="18" t="s">
        <v>131</v>
      </c>
      <c r="LG12083" s="18" t="s">
        <v>131</v>
      </c>
      <c r="LH12083" s="18" t="s">
        <v>131</v>
      </c>
      <c r="LI12083" s="18" t="s">
        <v>131</v>
      </c>
      <c r="LJ12083" s="18" t="s">
        <v>131</v>
      </c>
      <c r="LK12083" s="18" t="s">
        <v>131</v>
      </c>
      <c r="LL12083" s="18" t="s">
        <v>131</v>
      </c>
      <c r="LM12083" s="18" t="s">
        <v>131</v>
      </c>
      <c r="LN12083" s="18" t="s">
        <v>131</v>
      </c>
      <c r="LO12083" s="18" t="s">
        <v>131</v>
      </c>
      <c r="LP12083" s="18" t="s">
        <v>131</v>
      </c>
      <c r="LQ12083" s="18" t="s">
        <v>131</v>
      </c>
      <c r="LR12083" s="18" t="s">
        <v>131</v>
      </c>
      <c r="LS12083" s="18" t="s">
        <v>131</v>
      </c>
      <c r="LT12083" s="18" t="s">
        <v>131</v>
      </c>
      <c r="LU12083" s="18" t="s">
        <v>131</v>
      </c>
      <c r="LV12083" s="18" t="s">
        <v>131</v>
      </c>
      <c r="LW12083" s="18" t="s">
        <v>131</v>
      </c>
      <c r="LX12083" s="18" t="s">
        <v>131</v>
      </c>
      <c r="LY12083" s="18" t="s">
        <v>131</v>
      </c>
      <c r="LZ12083" s="18" t="s">
        <v>131</v>
      </c>
      <c r="MA12083" s="18" t="s">
        <v>131</v>
      </c>
      <c r="MB12083" s="18" t="s">
        <v>131</v>
      </c>
      <c r="MC12083" s="18" t="s">
        <v>131</v>
      </c>
      <c r="MD12083" s="18" t="s">
        <v>131</v>
      </c>
      <c r="ME12083" s="18" t="s">
        <v>131</v>
      </c>
      <c r="MF12083" s="18" t="s">
        <v>131</v>
      </c>
      <c r="MG12083" s="18" t="s">
        <v>131</v>
      </c>
      <c r="MH12083" s="18" t="s">
        <v>131</v>
      </c>
      <c r="MI12083" s="18" t="s">
        <v>131</v>
      </c>
      <c r="MJ12083" s="18" t="s">
        <v>131</v>
      </c>
      <c r="MK12083" s="18" t="s">
        <v>131</v>
      </c>
      <c r="ML12083" s="18" t="s">
        <v>131</v>
      </c>
      <c r="MM12083" s="18" t="s">
        <v>131</v>
      </c>
      <c r="MN12083" s="18" t="s">
        <v>131</v>
      </c>
      <c r="MO12083" s="18" t="s">
        <v>131</v>
      </c>
      <c r="MP12083" s="18" t="s">
        <v>131</v>
      </c>
      <c r="MQ12083" s="18" t="s">
        <v>131</v>
      </c>
      <c r="MR12083" s="18" t="s">
        <v>131</v>
      </c>
      <c r="MS12083" s="18" t="s">
        <v>131</v>
      </c>
      <c r="MT12083" s="18" t="s">
        <v>131</v>
      </c>
      <c r="MU12083" s="18" t="s">
        <v>131</v>
      </c>
      <c r="MV12083" s="18" t="s">
        <v>131</v>
      </c>
      <c r="MW12083" s="18" t="s">
        <v>131</v>
      </c>
      <c r="MX12083" s="18" t="s">
        <v>131</v>
      </c>
      <c r="MY12083" s="18" t="s">
        <v>131</v>
      </c>
      <c r="MZ12083" s="18" t="s">
        <v>131</v>
      </c>
      <c r="NA12083" s="18" t="s">
        <v>131</v>
      </c>
      <c r="NB12083" s="18" t="s">
        <v>131</v>
      </c>
      <c r="NC12083" s="18" t="s">
        <v>131</v>
      </c>
      <c r="ND12083" s="18" t="s">
        <v>131</v>
      </c>
      <c r="NE12083" s="18" t="s">
        <v>131</v>
      </c>
      <c r="NF12083" s="18" t="s">
        <v>131</v>
      </c>
      <c r="NG12083" s="18" t="s">
        <v>131</v>
      </c>
      <c r="NH12083" s="18" t="s">
        <v>131</v>
      </c>
      <c r="NI12083" s="18" t="s">
        <v>131</v>
      </c>
      <c r="NJ12083" s="18" t="s">
        <v>131</v>
      </c>
      <c r="NK12083" s="18" t="s">
        <v>131</v>
      </c>
      <c r="NL12083" s="18" t="s">
        <v>131</v>
      </c>
      <c r="NM12083" s="18" t="s">
        <v>131</v>
      </c>
      <c r="NN12083" s="18" t="s">
        <v>131</v>
      </c>
      <c r="NO12083" s="18" t="s">
        <v>131</v>
      </c>
      <c r="NP12083" s="18" t="s">
        <v>131</v>
      </c>
      <c r="NQ12083" s="18" t="s">
        <v>131</v>
      </c>
      <c r="NR12083" s="18" t="s">
        <v>131</v>
      </c>
      <c r="NS12083" s="18" t="s">
        <v>131</v>
      </c>
      <c r="NT12083" s="18" t="s">
        <v>131</v>
      </c>
      <c r="NU12083" s="18" t="s">
        <v>131</v>
      </c>
      <c r="NV12083" s="18" t="s">
        <v>131</v>
      </c>
      <c r="NW12083" s="18" t="s">
        <v>131</v>
      </c>
      <c r="NX12083" s="18" t="s">
        <v>131</v>
      </c>
      <c r="NY12083" s="18" t="s">
        <v>131</v>
      </c>
      <c r="NZ12083" s="18" t="s">
        <v>131</v>
      </c>
      <c r="OA12083" s="18" t="s">
        <v>131</v>
      </c>
      <c r="OB12083" s="18" t="s">
        <v>131</v>
      </c>
      <c r="OC12083" s="18" t="s">
        <v>131</v>
      </c>
      <c r="OD12083" s="18" t="s">
        <v>131</v>
      </c>
      <c r="OE12083" s="18" t="s">
        <v>131</v>
      </c>
      <c r="OF12083" s="18" t="s">
        <v>131</v>
      </c>
      <c r="OG12083" s="18" t="s">
        <v>131</v>
      </c>
      <c r="OH12083" s="18" t="s">
        <v>131</v>
      </c>
      <c r="OI12083" s="18" t="s">
        <v>131</v>
      </c>
      <c r="OJ12083" s="18" t="s">
        <v>131</v>
      </c>
      <c r="OK12083" s="18" t="s">
        <v>131</v>
      </c>
      <c r="OL12083" s="18" t="s">
        <v>131</v>
      </c>
      <c r="OM12083" s="18" t="s">
        <v>131</v>
      </c>
      <c r="ON12083" s="18" t="s">
        <v>131</v>
      </c>
      <c r="OO12083" s="18" t="s">
        <v>131</v>
      </c>
      <c r="OP12083" s="18" t="s">
        <v>131</v>
      </c>
      <c r="OQ12083" s="18" t="s">
        <v>131</v>
      </c>
      <c r="OR12083" s="18" t="s">
        <v>131</v>
      </c>
      <c r="OS12083" s="18" t="s">
        <v>131</v>
      </c>
      <c r="OT12083" s="18" t="s">
        <v>131</v>
      </c>
      <c r="OU12083" s="18" t="s">
        <v>131</v>
      </c>
      <c r="OV12083" s="18" t="s">
        <v>131</v>
      </c>
      <c r="OW12083" s="18" t="s">
        <v>131</v>
      </c>
      <c r="OX12083" s="18" t="s">
        <v>131</v>
      </c>
      <c r="OY12083" s="18" t="s">
        <v>131</v>
      </c>
      <c r="OZ12083" s="18" t="s">
        <v>131</v>
      </c>
      <c r="PA12083" s="18" t="s">
        <v>131</v>
      </c>
      <c r="PB12083" s="18" t="s">
        <v>131</v>
      </c>
      <c r="PC12083" s="18" t="s">
        <v>131</v>
      </c>
      <c r="PD12083" s="18" t="s">
        <v>131</v>
      </c>
      <c r="PE12083" s="18" t="s">
        <v>131</v>
      </c>
      <c r="PF12083" s="18" t="s">
        <v>131</v>
      </c>
      <c r="PG12083" s="18" t="s">
        <v>131</v>
      </c>
      <c r="PH12083" s="18" t="s">
        <v>131</v>
      </c>
      <c r="PI12083" s="18" t="s">
        <v>131</v>
      </c>
      <c r="PJ12083" s="18" t="s">
        <v>131</v>
      </c>
      <c r="PK12083" s="18" t="s">
        <v>131</v>
      </c>
      <c r="PL12083" s="18" t="s">
        <v>131</v>
      </c>
      <c r="PM12083" s="18" t="s">
        <v>131</v>
      </c>
      <c r="PN12083" s="18" t="s">
        <v>131</v>
      </c>
      <c r="PO12083" s="18" t="s">
        <v>131</v>
      </c>
      <c r="PP12083" s="18" t="s">
        <v>131</v>
      </c>
      <c r="PQ12083" s="18" t="s">
        <v>131</v>
      </c>
      <c r="PR12083" s="18" t="s">
        <v>131</v>
      </c>
      <c r="PS12083" s="18" t="s">
        <v>131</v>
      </c>
      <c r="PT12083" s="18" t="s">
        <v>131</v>
      </c>
      <c r="PU12083" s="18" t="s">
        <v>131</v>
      </c>
      <c r="PV12083" s="18" t="s">
        <v>131</v>
      </c>
      <c r="PW12083" s="18" t="s">
        <v>131</v>
      </c>
      <c r="PX12083" s="18" t="s">
        <v>131</v>
      </c>
      <c r="PY12083" s="18" t="s">
        <v>131</v>
      </c>
      <c r="PZ12083" s="18" t="s">
        <v>131</v>
      </c>
      <c r="QA12083" s="18" t="s">
        <v>131</v>
      </c>
      <c r="QB12083" s="18" t="s">
        <v>131</v>
      </c>
      <c r="QC12083" s="18" t="s">
        <v>131</v>
      </c>
      <c r="QD12083" s="18" t="s">
        <v>131</v>
      </c>
      <c r="QE12083" s="18" t="s">
        <v>131</v>
      </c>
      <c r="QF12083" s="18" t="s">
        <v>131</v>
      </c>
      <c r="QG12083" s="18" t="s">
        <v>131</v>
      </c>
      <c r="QH12083" s="18" t="s">
        <v>131</v>
      </c>
      <c r="QI12083" s="18" t="s">
        <v>131</v>
      </c>
      <c r="QJ12083" s="18" t="s">
        <v>131</v>
      </c>
      <c r="QK12083" s="18" t="s">
        <v>131</v>
      </c>
      <c r="QL12083" s="18" t="s">
        <v>131</v>
      </c>
      <c r="QM12083" s="18" t="s">
        <v>131</v>
      </c>
      <c r="QN12083" s="18" t="s">
        <v>131</v>
      </c>
      <c r="QO12083" s="18" t="s">
        <v>131</v>
      </c>
      <c r="QP12083" s="18" t="s">
        <v>131</v>
      </c>
      <c r="QQ12083" s="18" t="s">
        <v>131</v>
      </c>
      <c r="QR12083" s="18" t="s">
        <v>131</v>
      </c>
      <c r="QS12083" s="18" t="s">
        <v>131</v>
      </c>
      <c r="QT12083" s="18" t="s">
        <v>131</v>
      </c>
      <c r="QU12083" s="18" t="s">
        <v>131</v>
      </c>
      <c r="QV12083" s="18" t="s">
        <v>131</v>
      </c>
      <c r="QW12083" s="18" t="s">
        <v>131</v>
      </c>
      <c r="QX12083" s="18" t="s">
        <v>131</v>
      </c>
      <c r="QY12083" s="18" t="s">
        <v>131</v>
      </c>
      <c r="QZ12083" s="18" t="s">
        <v>131</v>
      </c>
      <c r="RA12083" s="18" t="s">
        <v>131</v>
      </c>
      <c r="RB12083" s="18" t="s">
        <v>131</v>
      </c>
      <c r="RC12083" s="18" t="s">
        <v>131</v>
      </c>
      <c r="RD12083" s="18" t="s">
        <v>131</v>
      </c>
      <c r="RE12083" s="18" t="s">
        <v>131</v>
      </c>
      <c r="RF12083" s="18" t="s">
        <v>131</v>
      </c>
      <c r="RG12083" s="18" t="s">
        <v>131</v>
      </c>
      <c r="RH12083" s="18" t="s">
        <v>131</v>
      </c>
      <c r="RI12083" s="18" t="s">
        <v>131</v>
      </c>
      <c r="RJ12083" s="18" t="s">
        <v>131</v>
      </c>
      <c r="RK12083" s="18" t="s">
        <v>131</v>
      </c>
      <c r="RL12083" s="18" t="s">
        <v>131</v>
      </c>
      <c r="RM12083" s="18" t="s">
        <v>131</v>
      </c>
      <c r="RN12083" s="18" t="s">
        <v>131</v>
      </c>
      <c r="RO12083" s="18" t="s">
        <v>131</v>
      </c>
      <c r="RP12083" s="18" t="s">
        <v>131</v>
      </c>
      <c r="RQ12083" s="18" t="s">
        <v>131</v>
      </c>
      <c r="RR12083" s="18" t="s">
        <v>131</v>
      </c>
      <c r="RS12083" s="18" t="s">
        <v>131</v>
      </c>
      <c r="RT12083" s="18" t="s">
        <v>131</v>
      </c>
      <c r="RU12083" s="18" t="s">
        <v>131</v>
      </c>
      <c r="RV12083" s="18" t="s">
        <v>131</v>
      </c>
      <c r="RW12083" s="18" t="s">
        <v>131</v>
      </c>
      <c r="RX12083" s="18" t="s">
        <v>131</v>
      </c>
      <c r="RY12083" s="18" t="s">
        <v>131</v>
      </c>
      <c r="RZ12083" s="18" t="s">
        <v>131</v>
      </c>
      <c r="SA12083" s="18" t="s">
        <v>131</v>
      </c>
      <c r="SB12083" s="18" t="s">
        <v>131</v>
      </c>
      <c r="SC12083" s="18" t="s">
        <v>131</v>
      </c>
      <c r="SD12083" s="18" t="s">
        <v>131</v>
      </c>
      <c r="SE12083" s="18" t="s">
        <v>131</v>
      </c>
      <c r="SF12083" s="18" t="s">
        <v>131</v>
      </c>
      <c r="SG12083" s="18" t="s">
        <v>131</v>
      </c>
      <c r="SH12083" s="18" t="s">
        <v>131</v>
      </c>
      <c r="SI12083" s="18" t="s">
        <v>131</v>
      </c>
      <c r="SJ12083" s="18" t="s">
        <v>131</v>
      </c>
      <c r="SK12083" s="18" t="s">
        <v>131</v>
      </c>
      <c r="SL12083" s="18" t="s">
        <v>131</v>
      </c>
      <c r="SM12083" s="18" t="s">
        <v>131</v>
      </c>
      <c r="SN12083" s="18" t="s">
        <v>131</v>
      </c>
      <c r="SO12083" s="18" t="s">
        <v>131</v>
      </c>
      <c r="SP12083" s="18" t="s">
        <v>131</v>
      </c>
      <c r="SQ12083" s="18" t="s">
        <v>131</v>
      </c>
      <c r="SR12083" s="18" t="s">
        <v>131</v>
      </c>
      <c r="SS12083" s="18" t="s">
        <v>131</v>
      </c>
      <c r="ST12083" s="18" t="s">
        <v>131</v>
      </c>
      <c r="SU12083" s="18" t="s">
        <v>131</v>
      </c>
      <c r="SV12083" s="18" t="s">
        <v>131</v>
      </c>
      <c r="SW12083" s="18" t="s">
        <v>131</v>
      </c>
      <c r="SX12083" s="18" t="s">
        <v>131</v>
      </c>
      <c r="SY12083" s="18" t="s">
        <v>131</v>
      </c>
      <c r="SZ12083" s="18" t="s">
        <v>131</v>
      </c>
      <c r="TA12083" s="18" t="s">
        <v>131</v>
      </c>
      <c r="TB12083" s="18" t="s">
        <v>131</v>
      </c>
      <c r="TC12083" s="18" t="s">
        <v>131</v>
      </c>
      <c r="TD12083" s="18" t="s">
        <v>131</v>
      </c>
      <c r="TE12083" s="18" t="s">
        <v>131</v>
      </c>
      <c r="TF12083" s="18" t="s">
        <v>131</v>
      </c>
      <c r="TG12083" s="18" t="s">
        <v>131</v>
      </c>
      <c r="TH12083" s="18" t="s">
        <v>131</v>
      </c>
      <c r="TI12083" s="18" t="s">
        <v>131</v>
      </c>
      <c r="TJ12083" s="18" t="s">
        <v>131</v>
      </c>
      <c r="TK12083" s="18" t="s">
        <v>131</v>
      </c>
      <c r="TL12083" s="18" t="s">
        <v>131</v>
      </c>
      <c r="TM12083" s="18" t="s">
        <v>131</v>
      </c>
      <c r="TN12083" s="18" t="s">
        <v>131</v>
      </c>
      <c r="TO12083" s="18" t="s">
        <v>131</v>
      </c>
      <c r="TP12083" s="18" t="s">
        <v>131</v>
      </c>
      <c r="TQ12083" s="18" t="s">
        <v>131</v>
      </c>
      <c r="TR12083" s="18" t="s">
        <v>131</v>
      </c>
      <c r="TS12083" s="18" t="s">
        <v>131</v>
      </c>
      <c r="TT12083" s="18" t="s">
        <v>131</v>
      </c>
      <c r="TU12083" s="18" t="s">
        <v>131</v>
      </c>
      <c r="TV12083" s="18" t="s">
        <v>131</v>
      </c>
      <c r="TW12083" s="18" t="s">
        <v>131</v>
      </c>
      <c r="TX12083" s="18" t="s">
        <v>131</v>
      </c>
      <c r="TY12083" s="18" t="s">
        <v>131</v>
      </c>
      <c r="TZ12083" s="18" t="s">
        <v>131</v>
      </c>
      <c r="UA12083" s="18" t="s">
        <v>131</v>
      </c>
      <c r="UB12083" s="18" t="s">
        <v>131</v>
      </c>
      <c r="UC12083" s="18" t="s">
        <v>131</v>
      </c>
      <c r="UD12083" s="18" t="s">
        <v>131</v>
      </c>
      <c r="UE12083" s="18" t="s">
        <v>131</v>
      </c>
      <c r="UF12083" s="18" t="s">
        <v>131</v>
      </c>
      <c r="UG12083" s="18" t="s">
        <v>131</v>
      </c>
      <c r="UH12083" s="18" t="s">
        <v>131</v>
      </c>
      <c r="UI12083" s="18" t="s">
        <v>131</v>
      </c>
      <c r="UJ12083" s="18" t="s">
        <v>131</v>
      </c>
      <c r="UK12083" s="18" t="s">
        <v>131</v>
      </c>
      <c r="UL12083" s="18" t="s">
        <v>131</v>
      </c>
      <c r="UM12083" s="18" t="s">
        <v>131</v>
      </c>
      <c r="UN12083" s="18" t="s">
        <v>131</v>
      </c>
      <c r="UO12083" s="18" t="s">
        <v>131</v>
      </c>
      <c r="UP12083" s="18" t="s">
        <v>131</v>
      </c>
      <c r="UQ12083" s="18" t="s">
        <v>131</v>
      </c>
      <c r="UR12083" s="18" t="s">
        <v>131</v>
      </c>
      <c r="US12083" s="18" t="s">
        <v>131</v>
      </c>
      <c r="UT12083" s="18" t="s">
        <v>131</v>
      </c>
      <c r="UU12083" s="18" t="s">
        <v>131</v>
      </c>
      <c r="UV12083" s="18" t="s">
        <v>131</v>
      </c>
      <c r="UW12083" s="18" t="s">
        <v>131</v>
      </c>
      <c r="UX12083" s="18" t="s">
        <v>131</v>
      </c>
      <c r="UY12083" s="18" t="s">
        <v>131</v>
      </c>
      <c r="UZ12083" s="18" t="s">
        <v>131</v>
      </c>
      <c r="VA12083" s="18" t="s">
        <v>131</v>
      </c>
      <c r="VB12083" s="18" t="s">
        <v>131</v>
      </c>
      <c r="VC12083" s="18" t="s">
        <v>131</v>
      </c>
      <c r="VD12083" s="18" t="s">
        <v>131</v>
      </c>
      <c r="VE12083" s="18" t="s">
        <v>131</v>
      </c>
      <c r="VF12083" s="18" t="s">
        <v>131</v>
      </c>
      <c r="VG12083" s="18" t="s">
        <v>131</v>
      </c>
      <c r="VH12083" s="18" t="s">
        <v>131</v>
      </c>
      <c r="VI12083" s="18" t="s">
        <v>131</v>
      </c>
      <c r="VJ12083" s="18" t="s">
        <v>131</v>
      </c>
      <c r="VK12083" s="18" t="s">
        <v>131</v>
      </c>
      <c r="VL12083" s="18" t="s">
        <v>131</v>
      </c>
      <c r="VM12083" s="18" t="s">
        <v>131</v>
      </c>
      <c r="VN12083" s="18" t="s">
        <v>131</v>
      </c>
      <c r="VO12083" s="18" t="s">
        <v>131</v>
      </c>
      <c r="VP12083" s="18" t="s">
        <v>131</v>
      </c>
      <c r="VQ12083" s="18" t="s">
        <v>131</v>
      </c>
      <c r="VR12083" s="18" t="s">
        <v>131</v>
      </c>
      <c r="VS12083" s="18" t="s">
        <v>131</v>
      </c>
      <c r="VT12083" s="18" t="s">
        <v>131</v>
      </c>
      <c r="VU12083" s="18" t="s">
        <v>131</v>
      </c>
      <c r="VV12083" s="18" t="s">
        <v>131</v>
      </c>
      <c r="VW12083" s="18" t="s">
        <v>131</v>
      </c>
      <c r="VX12083" s="18" t="s">
        <v>131</v>
      </c>
      <c r="VY12083" s="18" t="s">
        <v>131</v>
      </c>
      <c r="VZ12083" s="18" t="s">
        <v>131</v>
      </c>
      <c r="WA12083" s="18" t="s">
        <v>131</v>
      </c>
      <c r="WB12083" s="18" t="s">
        <v>131</v>
      </c>
      <c r="WC12083" s="18" t="s">
        <v>131</v>
      </c>
      <c r="WD12083" s="18" t="s">
        <v>131</v>
      </c>
      <c r="WE12083" s="18" t="s">
        <v>131</v>
      </c>
      <c r="WF12083" s="18" t="s">
        <v>131</v>
      </c>
      <c r="WG12083" s="18" t="s">
        <v>131</v>
      </c>
      <c r="WH12083" s="18" t="s">
        <v>131</v>
      </c>
      <c r="WI12083" s="18" t="s">
        <v>131</v>
      </c>
      <c r="WJ12083" s="18" t="s">
        <v>131</v>
      </c>
      <c r="WK12083" s="18" t="s">
        <v>131</v>
      </c>
      <c r="WL12083" s="18" t="s">
        <v>131</v>
      </c>
      <c r="WM12083" s="18" t="s">
        <v>131</v>
      </c>
      <c r="WN12083" s="18" t="s">
        <v>131</v>
      </c>
      <c r="WO12083" s="18" t="s">
        <v>131</v>
      </c>
      <c r="WP12083" s="18" t="s">
        <v>131</v>
      </c>
      <c r="WQ12083" s="18" t="s">
        <v>131</v>
      </c>
      <c r="WR12083" s="18" t="s">
        <v>131</v>
      </c>
      <c r="WS12083" s="18" t="s">
        <v>131</v>
      </c>
      <c r="WT12083" s="18" t="s">
        <v>131</v>
      </c>
      <c r="WU12083" s="18" t="s">
        <v>131</v>
      </c>
      <c r="WV12083" s="18" t="s">
        <v>131</v>
      </c>
      <c r="WW12083" s="18" t="s">
        <v>131</v>
      </c>
      <c r="WX12083" s="18" t="s">
        <v>131</v>
      </c>
      <c r="WY12083" s="18" t="s">
        <v>131</v>
      </c>
      <c r="WZ12083" s="18" t="s">
        <v>131</v>
      </c>
      <c r="XA12083" s="18" t="s">
        <v>131</v>
      </c>
      <c r="XB12083" s="18" t="s">
        <v>131</v>
      </c>
      <c r="XC12083" s="18" t="s">
        <v>131</v>
      </c>
      <c r="XD12083" s="18" t="s">
        <v>131</v>
      </c>
      <c r="XE12083" s="18" t="s">
        <v>131</v>
      </c>
      <c r="XF12083" s="18" t="s">
        <v>131</v>
      </c>
      <c r="XG12083" s="18" t="s">
        <v>131</v>
      </c>
      <c r="XH12083" s="18" t="s">
        <v>131</v>
      </c>
      <c r="XI12083" s="18" t="s">
        <v>131</v>
      </c>
      <c r="XJ12083" s="18" t="s">
        <v>131</v>
      </c>
      <c r="XK12083" s="18" t="s">
        <v>131</v>
      </c>
      <c r="XL12083" s="18" t="s">
        <v>131</v>
      </c>
      <c r="XM12083" s="18" t="s">
        <v>131</v>
      </c>
      <c r="XN12083" s="18" t="s">
        <v>131</v>
      </c>
      <c r="XO12083" s="18" t="s">
        <v>131</v>
      </c>
      <c r="XP12083" s="18" t="s">
        <v>131</v>
      </c>
      <c r="XQ12083" s="18" t="s">
        <v>131</v>
      </c>
      <c r="XR12083" s="18" t="s">
        <v>131</v>
      </c>
      <c r="XS12083" s="18" t="s">
        <v>131</v>
      </c>
      <c r="XT12083" s="18" t="s">
        <v>131</v>
      </c>
      <c r="XU12083" s="18" t="s">
        <v>131</v>
      </c>
      <c r="XV12083" s="18" t="s">
        <v>131</v>
      </c>
      <c r="XW12083" s="18" t="s">
        <v>131</v>
      </c>
      <c r="XX12083" s="18" t="s">
        <v>131</v>
      </c>
      <c r="XY12083" s="18" t="s">
        <v>131</v>
      </c>
      <c r="XZ12083" s="18" t="s">
        <v>131</v>
      </c>
      <c r="YA12083" s="18" t="s">
        <v>131</v>
      </c>
      <c r="YB12083" s="18" t="s">
        <v>131</v>
      </c>
      <c r="YC12083" s="18" t="s">
        <v>131</v>
      </c>
      <c r="YD12083" s="18" t="s">
        <v>131</v>
      </c>
      <c r="YE12083" s="18" t="s">
        <v>131</v>
      </c>
      <c r="YF12083" s="18" t="s">
        <v>131</v>
      </c>
      <c r="YG12083" s="18" t="s">
        <v>131</v>
      </c>
      <c r="YH12083" s="18" t="s">
        <v>131</v>
      </c>
      <c r="YI12083" s="18" t="s">
        <v>131</v>
      </c>
      <c r="YJ12083" s="18" t="s">
        <v>131</v>
      </c>
      <c r="YK12083" s="18" t="s">
        <v>131</v>
      </c>
      <c r="YL12083" s="18" t="s">
        <v>131</v>
      </c>
      <c r="YM12083" s="18" t="s">
        <v>131</v>
      </c>
      <c r="YN12083" s="18" t="s">
        <v>131</v>
      </c>
      <c r="YO12083" s="18" t="s">
        <v>131</v>
      </c>
      <c r="YP12083" s="18" t="s">
        <v>131</v>
      </c>
      <c r="YQ12083" s="18" t="s">
        <v>131</v>
      </c>
      <c r="YR12083" s="18" t="s">
        <v>131</v>
      </c>
      <c r="YS12083" s="18" t="s">
        <v>131</v>
      </c>
      <c r="YT12083" s="18" t="s">
        <v>131</v>
      </c>
      <c r="YU12083" s="18" t="s">
        <v>131</v>
      </c>
      <c r="YV12083" s="18" t="s">
        <v>131</v>
      </c>
      <c r="YW12083" s="18" t="s">
        <v>131</v>
      </c>
      <c r="YX12083" s="18" t="s">
        <v>131</v>
      </c>
      <c r="YY12083" s="18" t="s">
        <v>131</v>
      </c>
      <c r="YZ12083" s="18" t="s">
        <v>131</v>
      </c>
      <c r="ZA12083" s="18" t="s">
        <v>131</v>
      </c>
      <c r="ZB12083" s="18" t="s">
        <v>131</v>
      </c>
      <c r="ZC12083" s="18" t="s">
        <v>131</v>
      </c>
      <c r="ZD12083" s="18" t="s">
        <v>131</v>
      </c>
      <c r="ZE12083" s="18" t="s">
        <v>131</v>
      </c>
      <c r="ZF12083" s="18" t="s">
        <v>131</v>
      </c>
      <c r="ZG12083" s="18" t="s">
        <v>131</v>
      </c>
      <c r="ZH12083" s="18" t="s">
        <v>131</v>
      </c>
      <c r="ZI12083" s="18" t="s">
        <v>131</v>
      </c>
      <c r="ZJ12083" s="18" t="s">
        <v>131</v>
      </c>
      <c r="ZK12083" s="18" t="s">
        <v>131</v>
      </c>
      <c r="ZL12083" s="18" t="s">
        <v>131</v>
      </c>
      <c r="ZM12083" s="18" t="s">
        <v>131</v>
      </c>
      <c r="ZN12083" s="18" t="s">
        <v>131</v>
      </c>
      <c r="ZO12083" s="18" t="s">
        <v>131</v>
      </c>
      <c r="ZP12083" s="18" t="s">
        <v>131</v>
      </c>
      <c r="ZQ12083" s="18" t="s">
        <v>131</v>
      </c>
      <c r="ZR12083" s="18" t="s">
        <v>131</v>
      </c>
      <c r="ZS12083" s="18" t="s">
        <v>131</v>
      </c>
      <c r="ZT12083" s="18" t="s">
        <v>131</v>
      </c>
      <c r="ZU12083" s="18" t="s">
        <v>131</v>
      </c>
      <c r="ZV12083" s="18" t="s">
        <v>131</v>
      </c>
      <c r="ZW12083" s="18" t="s">
        <v>131</v>
      </c>
      <c r="ZX12083" s="18" t="s">
        <v>131</v>
      </c>
      <c r="ZY12083" s="18" t="s">
        <v>131</v>
      </c>
      <c r="ZZ12083" s="18" t="s">
        <v>131</v>
      </c>
      <c r="AAA12083" s="18" t="s">
        <v>131</v>
      </c>
      <c r="AAB12083" s="18" t="s">
        <v>131</v>
      </c>
      <c r="AAC12083" s="18" t="s">
        <v>131</v>
      </c>
      <c r="AAD12083" s="18" t="s">
        <v>131</v>
      </c>
      <c r="AAE12083" s="18" t="s">
        <v>131</v>
      </c>
      <c r="AAF12083" s="18" t="s">
        <v>131</v>
      </c>
      <c r="AAG12083" s="18" t="s">
        <v>131</v>
      </c>
      <c r="AAH12083" s="18" t="s">
        <v>131</v>
      </c>
      <c r="AAI12083" s="18" t="s">
        <v>131</v>
      </c>
      <c r="AAJ12083" s="18" t="s">
        <v>131</v>
      </c>
      <c r="AAK12083" s="18" t="s">
        <v>131</v>
      </c>
      <c r="AAL12083" s="18" t="s">
        <v>131</v>
      </c>
      <c r="AAM12083" s="18" t="s">
        <v>131</v>
      </c>
      <c r="AAN12083" s="18" t="s">
        <v>131</v>
      </c>
      <c r="AAO12083" s="18" t="s">
        <v>131</v>
      </c>
      <c r="AAP12083" s="18" t="s">
        <v>131</v>
      </c>
      <c r="AAQ12083" s="18" t="s">
        <v>131</v>
      </c>
      <c r="AAR12083" s="18" t="s">
        <v>131</v>
      </c>
      <c r="AAS12083" s="18" t="s">
        <v>131</v>
      </c>
      <c r="AAT12083" s="18" t="s">
        <v>131</v>
      </c>
      <c r="AAU12083" s="18" t="s">
        <v>131</v>
      </c>
      <c r="AAV12083" s="18" t="s">
        <v>131</v>
      </c>
      <c r="AAW12083" s="18" t="s">
        <v>131</v>
      </c>
      <c r="AAX12083" s="18" t="s">
        <v>131</v>
      </c>
      <c r="AAY12083" s="18" t="s">
        <v>131</v>
      </c>
      <c r="AAZ12083" s="18" t="s">
        <v>131</v>
      </c>
      <c r="ABA12083" s="18" t="s">
        <v>131</v>
      </c>
      <c r="ABB12083" s="18" t="s">
        <v>131</v>
      </c>
      <c r="ABC12083" s="18" t="s">
        <v>131</v>
      </c>
      <c r="ABD12083" s="18" t="s">
        <v>131</v>
      </c>
      <c r="ABE12083" s="18" t="s">
        <v>131</v>
      </c>
      <c r="ABF12083" s="18" t="s">
        <v>131</v>
      </c>
      <c r="ABG12083" s="18" t="s">
        <v>131</v>
      </c>
      <c r="ABH12083" s="18" t="s">
        <v>131</v>
      </c>
      <c r="ABI12083" s="18" t="s">
        <v>131</v>
      </c>
      <c r="ABJ12083" s="18" t="s">
        <v>131</v>
      </c>
      <c r="ABK12083" s="18" t="s">
        <v>131</v>
      </c>
      <c r="ABL12083" s="18" t="s">
        <v>131</v>
      </c>
      <c r="ABM12083" s="18" t="s">
        <v>131</v>
      </c>
      <c r="ABN12083" s="18" t="s">
        <v>131</v>
      </c>
      <c r="ABO12083" s="18" t="s">
        <v>131</v>
      </c>
      <c r="ABP12083" s="18" t="s">
        <v>131</v>
      </c>
      <c r="ABQ12083" s="18" t="s">
        <v>131</v>
      </c>
      <c r="ABR12083" s="18" t="s">
        <v>131</v>
      </c>
      <c r="ABS12083" s="18" t="s">
        <v>131</v>
      </c>
      <c r="ABT12083" s="18" t="s">
        <v>131</v>
      </c>
      <c r="ABU12083" s="18" t="s">
        <v>131</v>
      </c>
      <c r="ABV12083" s="18" t="s">
        <v>131</v>
      </c>
      <c r="ABW12083" s="18" t="s">
        <v>131</v>
      </c>
      <c r="ABX12083" s="18" t="s">
        <v>131</v>
      </c>
      <c r="ABY12083" s="18" t="s">
        <v>131</v>
      </c>
      <c r="ABZ12083" s="18" t="s">
        <v>131</v>
      </c>
      <c r="ACA12083" s="18" t="s">
        <v>131</v>
      </c>
      <c r="ACB12083" s="18" t="s">
        <v>131</v>
      </c>
      <c r="ACC12083" s="18" t="s">
        <v>131</v>
      </c>
      <c r="ACD12083" s="18" t="s">
        <v>131</v>
      </c>
      <c r="ACE12083" s="18" t="s">
        <v>131</v>
      </c>
      <c r="ACF12083" s="18" t="s">
        <v>131</v>
      </c>
      <c r="ACG12083" s="18" t="s">
        <v>131</v>
      </c>
      <c r="ACH12083" s="18" t="s">
        <v>131</v>
      </c>
      <c r="ACI12083" s="18" t="s">
        <v>131</v>
      </c>
      <c r="ACJ12083" s="18" t="s">
        <v>131</v>
      </c>
      <c r="ACK12083" s="18" t="s">
        <v>131</v>
      </c>
      <c r="ACL12083" s="18" t="s">
        <v>131</v>
      </c>
      <c r="ACM12083" s="18" t="s">
        <v>131</v>
      </c>
      <c r="ACN12083" s="18" t="s">
        <v>131</v>
      </c>
      <c r="ACO12083" s="18" t="s">
        <v>131</v>
      </c>
      <c r="ACP12083" s="18" t="s">
        <v>131</v>
      </c>
      <c r="ACQ12083" s="18" t="s">
        <v>131</v>
      </c>
      <c r="ACR12083" s="18" t="s">
        <v>131</v>
      </c>
      <c r="ACS12083" s="18" t="s">
        <v>131</v>
      </c>
      <c r="ACT12083" s="18" t="s">
        <v>131</v>
      </c>
      <c r="ACU12083" s="18" t="s">
        <v>131</v>
      </c>
      <c r="ACV12083" s="18" t="s">
        <v>131</v>
      </c>
      <c r="ACW12083" s="18" t="s">
        <v>131</v>
      </c>
      <c r="ACX12083" s="18" t="s">
        <v>131</v>
      </c>
      <c r="ACY12083" s="18" t="s">
        <v>131</v>
      </c>
      <c r="ACZ12083" s="18" t="s">
        <v>131</v>
      </c>
      <c r="ADA12083" s="18" t="s">
        <v>131</v>
      </c>
      <c r="ADB12083" s="18" t="s">
        <v>131</v>
      </c>
      <c r="ADC12083" s="18" t="s">
        <v>131</v>
      </c>
      <c r="ADD12083" s="18" t="s">
        <v>131</v>
      </c>
      <c r="ADE12083" s="18" t="s">
        <v>131</v>
      </c>
      <c r="ADF12083" s="18" t="s">
        <v>131</v>
      </c>
      <c r="ADG12083" s="18" t="s">
        <v>131</v>
      </c>
      <c r="ADH12083" s="18" t="s">
        <v>131</v>
      </c>
      <c r="ADI12083" s="18" t="s">
        <v>131</v>
      </c>
      <c r="ADJ12083" s="18" t="s">
        <v>131</v>
      </c>
      <c r="ADK12083" s="18" t="s">
        <v>131</v>
      </c>
      <c r="ADL12083" s="18" t="s">
        <v>131</v>
      </c>
      <c r="ADM12083" s="18" t="s">
        <v>131</v>
      </c>
      <c r="ADN12083" s="18" t="s">
        <v>131</v>
      </c>
      <c r="ADO12083" s="18" t="s">
        <v>131</v>
      </c>
      <c r="ADP12083" s="18" t="s">
        <v>131</v>
      </c>
      <c r="ADQ12083" s="18" t="s">
        <v>131</v>
      </c>
      <c r="ADR12083" s="18" t="s">
        <v>131</v>
      </c>
      <c r="ADS12083" s="18" t="s">
        <v>131</v>
      </c>
      <c r="ADT12083" s="18" t="s">
        <v>131</v>
      </c>
      <c r="ADU12083" s="18" t="s">
        <v>131</v>
      </c>
      <c r="ADV12083" s="18" t="s">
        <v>131</v>
      </c>
      <c r="ADW12083" s="18" t="s">
        <v>131</v>
      </c>
      <c r="ADX12083" s="18" t="s">
        <v>131</v>
      </c>
      <c r="ADY12083" s="18" t="s">
        <v>131</v>
      </c>
      <c r="ADZ12083" s="18" t="s">
        <v>131</v>
      </c>
      <c r="AEA12083" s="18" t="s">
        <v>131</v>
      </c>
      <c r="AEB12083" s="18" t="s">
        <v>131</v>
      </c>
      <c r="AEC12083" s="18" t="s">
        <v>131</v>
      </c>
      <c r="AED12083" s="18" t="s">
        <v>131</v>
      </c>
      <c r="AEE12083" s="18" t="s">
        <v>131</v>
      </c>
      <c r="AEF12083" s="18" t="s">
        <v>131</v>
      </c>
      <c r="AEG12083" s="18" t="s">
        <v>131</v>
      </c>
      <c r="AEH12083" s="18" t="s">
        <v>131</v>
      </c>
      <c r="AEI12083" s="18" t="s">
        <v>131</v>
      </c>
      <c r="AEJ12083" s="18" t="s">
        <v>131</v>
      </c>
      <c r="AEK12083" s="18" t="s">
        <v>131</v>
      </c>
      <c r="AEL12083" s="18" t="s">
        <v>131</v>
      </c>
      <c r="AEM12083" s="18" t="s">
        <v>131</v>
      </c>
      <c r="AEN12083" s="18" t="s">
        <v>131</v>
      </c>
      <c r="AEO12083" s="18" t="s">
        <v>131</v>
      </c>
      <c r="AEP12083" s="18" t="s">
        <v>131</v>
      </c>
      <c r="AEQ12083" s="18" t="s">
        <v>131</v>
      </c>
      <c r="AER12083" s="18" t="s">
        <v>131</v>
      </c>
      <c r="AES12083" s="18" t="s">
        <v>131</v>
      </c>
      <c r="AET12083" s="18" t="s">
        <v>131</v>
      </c>
      <c r="AEU12083" s="18" t="s">
        <v>131</v>
      </c>
      <c r="AEV12083" s="18" t="s">
        <v>131</v>
      </c>
      <c r="AEW12083" s="18" t="s">
        <v>131</v>
      </c>
      <c r="AEX12083" s="18" t="s">
        <v>131</v>
      </c>
      <c r="AEY12083" s="18" t="s">
        <v>131</v>
      </c>
      <c r="AEZ12083" s="18" t="s">
        <v>131</v>
      </c>
      <c r="AFA12083" s="18" t="s">
        <v>131</v>
      </c>
      <c r="AFB12083" s="18" t="s">
        <v>131</v>
      </c>
      <c r="AFC12083" s="18" t="s">
        <v>131</v>
      </c>
      <c r="AFD12083" s="18" t="s">
        <v>131</v>
      </c>
      <c r="AFE12083" s="18" t="s">
        <v>131</v>
      </c>
      <c r="AFF12083" s="18" t="s">
        <v>131</v>
      </c>
      <c r="AFG12083" s="18" t="s">
        <v>131</v>
      </c>
      <c r="AFH12083" s="18" t="s">
        <v>131</v>
      </c>
      <c r="AFI12083" s="18" t="s">
        <v>131</v>
      </c>
      <c r="AFJ12083" s="18" t="s">
        <v>131</v>
      </c>
      <c r="AFK12083" s="18" t="s">
        <v>131</v>
      </c>
      <c r="AFL12083" s="18" t="s">
        <v>131</v>
      </c>
      <c r="AFM12083" s="18" t="s">
        <v>131</v>
      </c>
      <c r="AFN12083" s="18" t="s">
        <v>131</v>
      </c>
      <c r="AFO12083" s="18" t="s">
        <v>131</v>
      </c>
      <c r="AFP12083" s="18" t="s">
        <v>131</v>
      </c>
      <c r="AFQ12083" s="18" t="s">
        <v>131</v>
      </c>
      <c r="AFR12083" s="18" t="s">
        <v>131</v>
      </c>
      <c r="AFS12083" s="18" t="s">
        <v>131</v>
      </c>
      <c r="AFT12083" s="18" t="s">
        <v>131</v>
      </c>
      <c r="AFU12083" s="18" t="s">
        <v>131</v>
      </c>
      <c r="AFV12083" s="18" t="s">
        <v>131</v>
      </c>
      <c r="AFW12083" s="18" t="s">
        <v>131</v>
      </c>
      <c r="AFX12083" s="18" t="s">
        <v>131</v>
      </c>
      <c r="AFY12083" s="18" t="s">
        <v>131</v>
      </c>
      <c r="AFZ12083" s="18" t="s">
        <v>131</v>
      </c>
      <c r="AGA12083" s="18" t="s">
        <v>131</v>
      </c>
      <c r="AGB12083" s="18" t="s">
        <v>131</v>
      </c>
      <c r="AGC12083" s="18" t="s">
        <v>131</v>
      </c>
      <c r="AGD12083" s="18" t="s">
        <v>131</v>
      </c>
      <c r="AGE12083" s="18" t="s">
        <v>131</v>
      </c>
      <c r="AGF12083" s="18" t="s">
        <v>131</v>
      </c>
      <c r="AGG12083" s="18" t="s">
        <v>131</v>
      </c>
      <c r="AGH12083" s="18" t="s">
        <v>131</v>
      </c>
      <c r="AGI12083" s="18" t="s">
        <v>131</v>
      </c>
      <c r="AGJ12083" s="18" t="s">
        <v>131</v>
      </c>
      <c r="AGK12083" s="18" t="s">
        <v>131</v>
      </c>
      <c r="AGL12083" s="18" t="s">
        <v>131</v>
      </c>
      <c r="AGM12083" s="18" t="s">
        <v>131</v>
      </c>
      <c r="AGN12083" s="18" t="s">
        <v>131</v>
      </c>
      <c r="AGO12083" s="18" t="s">
        <v>131</v>
      </c>
      <c r="AGP12083" s="18" t="s">
        <v>131</v>
      </c>
      <c r="AGQ12083" s="18" t="s">
        <v>131</v>
      </c>
      <c r="AGR12083" s="18" t="s">
        <v>131</v>
      </c>
      <c r="AGS12083" s="18" t="s">
        <v>131</v>
      </c>
      <c r="AGT12083" s="18" t="s">
        <v>131</v>
      </c>
      <c r="AGU12083" s="18" t="s">
        <v>131</v>
      </c>
      <c r="AGV12083" s="18" t="s">
        <v>131</v>
      </c>
      <c r="AGW12083" s="18" t="s">
        <v>131</v>
      </c>
      <c r="AGX12083" s="18" t="s">
        <v>131</v>
      </c>
      <c r="AGY12083" s="18" t="s">
        <v>131</v>
      </c>
      <c r="AGZ12083" s="18" t="s">
        <v>131</v>
      </c>
      <c r="AHA12083" s="18" t="s">
        <v>131</v>
      </c>
      <c r="AHB12083" s="18" t="s">
        <v>131</v>
      </c>
      <c r="AHC12083" s="18" t="s">
        <v>131</v>
      </c>
      <c r="AHD12083" s="18" t="s">
        <v>131</v>
      </c>
      <c r="AHE12083" s="18" t="s">
        <v>131</v>
      </c>
      <c r="AHF12083" s="18" t="s">
        <v>131</v>
      </c>
      <c r="AHG12083" s="18" t="s">
        <v>131</v>
      </c>
      <c r="AHH12083" s="18" t="s">
        <v>131</v>
      </c>
      <c r="AHI12083" s="18" t="s">
        <v>131</v>
      </c>
      <c r="AHJ12083" s="18" t="s">
        <v>131</v>
      </c>
      <c r="AHK12083" s="18" t="s">
        <v>131</v>
      </c>
      <c r="AHL12083" s="18" t="s">
        <v>131</v>
      </c>
      <c r="AHM12083" s="18" t="s">
        <v>131</v>
      </c>
      <c r="AHN12083" s="18" t="s">
        <v>131</v>
      </c>
      <c r="AHO12083" s="18" t="s">
        <v>131</v>
      </c>
      <c r="AHP12083" s="18" t="s">
        <v>131</v>
      </c>
      <c r="AHQ12083" s="18" t="s">
        <v>131</v>
      </c>
      <c r="AHR12083" s="18" t="s">
        <v>131</v>
      </c>
      <c r="AHS12083" s="18" t="s">
        <v>131</v>
      </c>
      <c r="AHT12083" s="18" t="s">
        <v>131</v>
      </c>
      <c r="AHU12083" s="18" t="s">
        <v>131</v>
      </c>
      <c r="AHV12083" s="18" t="s">
        <v>131</v>
      </c>
      <c r="AHW12083" s="18" t="s">
        <v>131</v>
      </c>
      <c r="AHX12083" s="18" t="s">
        <v>131</v>
      </c>
      <c r="AHY12083" s="18" t="s">
        <v>131</v>
      </c>
      <c r="AHZ12083" s="18" t="s">
        <v>131</v>
      </c>
      <c r="AIA12083" s="18" t="s">
        <v>131</v>
      </c>
      <c r="AIB12083" s="18" t="s">
        <v>131</v>
      </c>
      <c r="AIC12083" s="18" t="s">
        <v>131</v>
      </c>
      <c r="AID12083" s="18" t="s">
        <v>131</v>
      </c>
      <c r="AIE12083" s="18" t="s">
        <v>131</v>
      </c>
      <c r="AIF12083" s="18" t="s">
        <v>131</v>
      </c>
      <c r="AIG12083" s="18" t="s">
        <v>131</v>
      </c>
      <c r="AIH12083" s="18" t="s">
        <v>131</v>
      </c>
      <c r="AII12083" s="18" t="s">
        <v>131</v>
      </c>
      <c r="AIJ12083" s="18" t="s">
        <v>131</v>
      </c>
      <c r="AIK12083" s="18" t="s">
        <v>131</v>
      </c>
      <c r="AIL12083" s="18" t="s">
        <v>131</v>
      </c>
      <c r="AIM12083" s="18" t="s">
        <v>131</v>
      </c>
      <c r="AIN12083" s="18" t="s">
        <v>131</v>
      </c>
      <c r="AIO12083" s="18" t="s">
        <v>131</v>
      </c>
      <c r="AIP12083" s="18" t="s">
        <v>131</v>
      </c>
      <c r="AIQ12083" s="18" t="s">
        <v>131</v>
      </c>
      <c r="AIR12083" s="18" t="s">
        <v>131</v>
      </c>
      <c r="AIS12083" s="18" t="s">
        <v>131</v>
      </c>
      <c r="AIT12083" s="18" t="s">
        <v>131</v>
      </c>
      <c r="AIU12083" s="18" t="s">
        <v>131</v>
      </c>
      <c r="AIV12083" s="18" t="s">
        <v>131</v>
      </c>
      <c r="AIW12083" s="18" t="s">
        <v>131</v>
      </c>
      <c r="AIX12083" s="18" t="s">
        <v>131</v>
      </c>
      <c r="AIY12083" s="18" t="s">
        <v>131</v>
      </c>
      <c r="AIZ12083" s="18" t="s">
        <v>131</v>
      </c>
      <c r="AJA12083" s="18" t="s">
        <v>131</v>
      </c>
      <c r="AJB12083" s="18" t="s">
        <v>131</v>
      </c>
      <c r="AJC12083" s="18" t="s">
        <v>131</v>
      </c>
      <c r="AJD12083" s="18" t="s">
        <v>131</v>
      </c>
      <c r="AJE12083" s="18" t="s">
        <v>131</v>
      </c>
      <c r="AJF12083" s="18" t="s">
        <v>131</v>
      </c>
      <c r="AJG12083" s="18" t="s">
        <v>131</v>
      </c>
      <c r="AJH12083" s="18" t="s">
        <v>131</v>
      </c>
      <c r="AJI12083" s="18" t="s">
        <v>131</v>
      </c>
      <c r="AJJ12083" s="18" t="s">
        <v>131</v>
      </c>
      <c r="AJK12083" s="18" t="s">
        <v>131</v>
      </c>
      <c r="AJL12083" s="18" t="s">
        <v>131</v>
      </c>
      <c r="AJM12083" s="18" t="s">
        <v>131</v>
      </c>
      <c r="AJN12083" s="18" t="s">
        <v>131</v>
      </c>
      <c r="AJO12083" s="18" t="s">
        <v>131</v>
      </c>
      <c r="AJP12083" s="18" t="s">
        <v>131</v>
      </c>
      <c r="AJQ12083" s="18" t="s">
        <v>131</v>
      </c>
      <c r="AJR12083" s="18" t="s">
        <v>131</v>
      </c>
      <c r="AJS12083" s="18" t="s">
        <v>131</v>
      </c>
      <c r="AJT12083" s="18" t="s">
        <v>131</v>
      </c>
      <c r="AJU12083" s="18" t="s">
        <v>131</v>
      </c>
      <c r="AJV12083" s="18" t="s">
        <v>131</v>
      </c>
      <c r="AJW12083" s="18" t="s">
        <v>131</v>
      </c>
      <c r="AJX12083" s="18" t="s">
        <v>131</v>
      </c>
      <c r="AJY12083" s="18" t="s">
        <v>131</v>
      </c>
      <c r="AJZ12083" s="18" t="s">
        <v>131</v>
      </c>
      <c r="AKA12083" s="18" t="s">
        <v>131</v>
      </c>
      <c r="AKB12083" s="18" t="s">
        <v>131</v>
      </c>
      <c r="AKC12083" s="18" t="s">
        <v>131</v>
      </c>
      <c r="AKD12083" s="18" t="s">
        <v>131</v>
      </c>
      <c r="AKE12083" s="18" t="s">
        <v>131</v>
      </c>
      <c r="AKF12083" s="18" t="s">
        <v>131</v>
      </c>
      <c r="AKG12083" s="18" t="s">
        <v>131</v>
      </c>
      <c r="AKH12083" s="18" t="s">
        <v>131</v>
      </c>
      <c r="AKI12083" s="18" t="s">
        <v>131</v>
      </c>
      <c r="AKJ12083" s="18" t="s">
        <v>131</v>
      </c>
      <c r="AKK12083" s="18" t="s">
        <v>131</v>
      </c>
      <c r="AKL12083" s="18" t="s">
        <v>131</v>
      </c>
      <c r="AKM12083" s="18" t="s">
        <v>131</v>
      </c>
      <c r="AKN12083" s="18" t="s">
        <v>131</v>
      </c>
      <c r="AKO12083" s="18" t="s">
        <v>131</v>
      </c>
      <c r="AKP12083" s="18" t="s">
        <v>131</v>
      </c>
      <c r="AKQ12083" s="18" t="s">
        <v>131</v>
      </c>
      <c r="AKR12083" s="18" t="s">
        <v>131</v>
      </c>
      <c r="AKS12083" s="18" t="s">
        <v>131</v>
      </c>
      <c r="AKT12083" s="18" t="s">
        <v>131</v>
      </c>
      <c r="AKU12083" s="18" t="s">
        <v>131</v>
      </c>
      <c r="AKV12083" s="18" t="s">
        <v>131</v>
      </c>
      <c r="AKW12083" s="18" t="s">
        <v>131</v>
      </c>
      <c r="AKX12083" s="18" t="s">
        <v>131</v>
      </c>
      <c r="AKY12083" s="18" t="s">
        <v>131</v>
      </c>
      <c r="AKZ12083" s="18" t="s">
        <v>131</v>
      </c>
      <c r="ALA12083" s="18" t="s">
        <v>131</v>
      </c>
      <c r="ALB12083" s="18" t="s">
        <v>131</v>
      </c>
      <c r="ALC12083" s="18" t="s">
        <v>131</v>
      </c>
      <c r="ALD12083" s="18" t="s">
        <v>131</v>
      </c>
      <c r="ALE12083" s="18" t="s">
        <v>131</v>
      </c>
      <c r="ALF12083" s="18" t="s">
        <v>131</v>
      </c>
      <c r="ALG12083" s="18" t="s">
        <v>131</v>
      </c>
      <c r="ALH12083" s="18" t="s">
        <v>131</v>
      </c>
      <c r="ALI12083" s="18" t="s">
        <v>131</v>
      </c>
      <c r="ALJ12083" s="18" t="s">
        <v>131</v>
      </c>
      <c r="ALK12083" s="18" t="s">
        <v>131</v>
      </c>
      <c r="ALL12083" s="18" t="s">
        <v>131</v>
      </c>
      <c r="ALM12083" s="18" t="s">
        <v>131</v>
      </c>
      <c r="ALN12083" s="18" t="s">
        <v>131</v>
      </c>
      <c r="ALO12083" s="18" t="s">
        <v>131</v>
      </c>
      <c r="ALP12083" s="18" t="s">
        <v>131</v>
      </c>
      <c r="ALQ12083" s="18" t="s">
        <v>131</v>
      </c>
      <c r="ALR12083" s="18" t="s">
        <v>131</v>
      </c>
      <c r="ALS12083" s="18" t="s">
        <v>131</v>
      </c>
      <c r="ALT12083" s="18" t="s">
        <v>131</v>
      </c>
      <c r="ALU12083" s="18" t="s">
        <v>131</v>
      </c>
      <c r="ALV12083" s="18" t="s">
        <v>131</v>
      </c>
      <c r="ALW12083" s="18" t="s">
        <v>131</v>
      </c>
      <c r="ALX12083" s="18" t="s">
        <v>131</v>
      </c>
      <c r="ALY12083" s="18" t="s">
        <v>131</v>
      </c>
      <c r="ALZ12083" s="18" t="s">
        <v>131</v>
      </c>
      <c r="AMA12083" s="18" t="s">
        <v>131</v>
      </c>
      <c r="AMB12083" s="18" t="s">
        <v>131</v>
      </c>
      <c r="AMC12083" s="18" t="s">
        <v>131</v>
      </c>
      <c r="AMD12083" s="18" t="s">
        <v>131</v>
      </c>
      <c r="AME12083" s="18" t="s">
        <v>131</v>
      </c>
      <c r="AMF12083" s="18" t="s">
        <v>131</v>
      </c>
      <c r="AMG12083" s="18" t="s">
        <v>131</v>
      </c>
      <c r="AMH12083" s="18" t="s">
        <v>131</v>
      </c>
      <c r="AMI12083" s="18" t="s">
        <v>131</v>
      </c>
      <c r="AMJ12083" s="18" t="s">
        <v>131</v>
      </c>
      <c r="AMK12083" s="18" t="s">
        <v>131</v>
      </c>
      <c r="AML12083" s="18" t="s">
        <v>131</v>
      </c>
      <c r="AMM12083" s="18" t="s">
        <v>131</v>
      </c>
      <c r="AMN12083" s="18" t="s">
        <v>131</v>
      </c>
      <c r="AMO12083" s="18" t="s">
        <v>131</v>
      </c>
      <c r="AMP12083" s="18" t="s">
        <v>131</v>
      </c>
      <c r="AMQ12083" s="18" t="s">
        <v>131</v>
      </c>
      <c r="AMR12083" s="18" t="s">
        <v>131</v>
      </c>
      <c r="AMS12083" s="18" t="s">
        <v>131</v>
      </c>
      <c r="AMT12083" s="18" t="s">
        <v>131</v>
      </c>
      <c r="AMU12083" s="18" t="s">
        <v>131</v>
      </c>
      <c r="AMV12083" s="18" t="s">
        <v>131</v>
      </c>
      <c r="AMW12083" s="18" t="s">
        <v>131</v>
      </c>
      <c r="AMX12083" s="18" t="s">
        <v>131</v>
      </c>
      <c r="AMY12083" s="18" t="s">
        <v>131</v>
      </c>
      <c r="AMZ12083" s="18" t="s">
        <v>131</v>
      </c>
      <c r="ANA12083" s="18" t="s">
        <v>131</v>
      </c>
      <c r="ANB12083" s="18" t="s">
        <v>131</v>
      </c>
      <c r="ANC12083" s="18" t="s">
        <v>131</v>
      </c>
      <c r="AND12083" s="18" t="s">
        <v>131</v>
      </c>
      <c r="ANE12083" s="18" t="s">
        <v>131</v>
      </c>
      <c r="ANF12083" s="18" t="s">
        <v>131</v>
      </c>
      <c r="ANG12083" s="18" t="s">
        <v>131</v>
      </c>
      <c r="ANH12083" s="18" t="s">
        <v>131</v>
      </c>
      <c r="ANI12083" s="18" t="s">
        <v>131</v>
      </c>
      <c r="ANJ12083" s="18" t="s">
        <v>131</v>
      </c>
      <c r="ANK12083" s="18" t="s">
        <v>131</v>
      </c>
      <c r="ANL12083" s="18" t="s">
        <v>131</v>
      </c>
      <c r="ANM12083" s="18" t="s">
        <v>131</v>
      </c>
      <c r="ANN12083" s="18" t="s">
        <v>131</v>
      </c>
      <c r="ANO12083" s="18" t="s">
        <v>131</v>
      </c>
      <c r="ANP12083" s="18" t="s">
        <v>131</v>
      </c>
      <c r="ANQ12083" s="18" t="s">
        <v>131</v>
      </c>
      <c r="ANR12083" s="18" t="s">
        <v>131</v>
      </c>
      <c r="ANS12083" s="18" t="s">
        <v>131</v>
      </c>
      <c r="ANT12083" s="18" t="s">
        <v>131</v>
      </c>
      <c r="ANU12083" s="18" t="s">
        <v>131</v>
      </c>
      <c r="ANV12083" s="18" t="s">
        <v>131</v>
      </c>
      <c r="ANW12083" s="18" t="s">
        <v>131</v>
      </c>
      <c r="ANX12083" s="18" t="s">
        <v>131</v>
      </c>
      <c r="ANY12083" s="18" t="s">
        <v>131</v>
      </c>
      <c r="ANZ12083" s="18" t="s">
        <v>131</v>
      </c>
      <c r="AOA12083" s="18" t="s">
        <v>131</v>
      </c>
      <c r="AOB12083" s="18" t="s">
        <v>131</v>
      </c>
      <c r="AOC12083" s="18" t="s">
        <v>131</v>
      </c>
      <c r="AOD12083" s="18" t="s">
        <v>131</v>
      </c>
      <c r="AOE12083" s="18" t="s">
        <v>131</v>
      </c>
      <c r="AOF12083" s="18" t="s">
        <v>131</v>
      </c>
      <c r="AOG12083" s="18" t="s">
        <v>131</v>
      </c>
      <c r="AOH12083" s="18" t="s">
        <v>131</v>
      </c>
      <c r="AOI12083" s="18" t="s">
        <v>131</v>
      </c>
      <c r="AOJ12083" s="18" t="s">
        <v>131</v>
      </c>
      <c r="AOK12083" s="18" t="s">
        <v>131</v>
      </c>
      <c r="AOL12083" s="18" t="s">
        <v>131</v>
      </c>
      <c r="AOM12083" s="18" t="s">
        <v>131</v>
      </c>
      <c r="AON12083" s="18" t="s">
        <v>131</v>
      </c>
      <c r="AOO12083" s="18" t="s">
        <v>131</v>
      </c>
      <c r="AOP12083" s="18" t="s">
        <v>131</v>
      </c>
      <c r="AOQ12083" s="18" t="s">
        <v>131</v>
      </c>
      <c r="AOR12083" s="18" t="s">
        <v>131</v>
      </c>
      <c r="AOS12083" s="18" t="s">
        <v>131</v>
      </c>
      <c r="AOT12083" s="18" t="s">
        <v>131</v>
      </c>
      <c r="AOU12083" s="18" t="s">
        <v>131</v>
      </c>
      <c r="AOV12083" s="18" t="s">
        <v>131</v>
      </c>
      <c r="AOW12083" s="18" t="s">
        <v>131</v>
      </c>
      <c r="AOX12083" s="18" t="s">
        <v>131</v>
      </c>
      <c r="AOY12083" s="18" t="s">
        <v>131</v>
      </c>
      <c r="AOZ12083" s="18" t="s">
        <v>131</v>
      </c>
      <c r="APA12083" s="18" t="s">
        <v>131</v>
      </c>
      <c r="APB12083" s="18" t="s">
        <v>131</v>
      </c>
      <c r="APC12083" s="18" t="s">
        <v>131</v>
      </c>
      <c r="APD12083" s="18" t="s">
        <v>131</v>
      </c>
      <c r="APE12083" s="18" t="s">
        <v>131</v>
      </c>
      <c r="APF12083" s="18" t="s">
        <v>131</v>
      </c>
      <c r="APG12083" s="18" t="s">
        <v>131</v>
      </c>
      <c r="APH12083" s="18" t="s">
        <v>131</v>
      </c>
      <c r="API12083" s="18" t="s">
        <v>131</v>
      </c>
      <c r="APJ12083" s="18" t="s">
        <v>131</v>
      </c>
      <c r="APK12083" s="18" t="s">
        <v>131</v>
      </c>
      <c r="APL12083" s="18" t="s">
        <v>131</v>
      </c>
      <c r="APM12083" s="18" t="s">
        <v>131</v>
      </c>
      <c r="APN12083" s="18" t="s">
        <v>131</v>
      </c>
      <c r="APO12083" s="18" t="s">
        <v>131</v>
      </c>
      <c r="APP12083" s="18" t="s">
        <v>131</v>
      </c>
      <c r="APQ12083" s="18" t="s">
        <v>131</v>
      </c>
      <c r="APR12083" s="18" t="s">
        <v>131</v>
      </c>
      <c r="APS12083" s="18" t="s">
        <v>131</v>
      </c>
      <c r="APT12083" s="18" t="s">
        <v>131</v>
      </c>
      <c r="APU12083" s="18" t="s">
        <v>131</v>
      </c>
      <c r="APV12083" s="18" t="s">
        <v>131</v>
      </c>
      <c r="APW12083" s="18" t="s">
        <v>131</v>
      </c>
      <c r="APX12083" s="18" t="s">
        <v>131</v>
      </c>
      <c r="APY12083" s="18" t="s">
        <v>131</v>
      </c>
      <c r="APZ12083" s="18" t="s">
        <v>131</v>
      </c>
      <c r="AQA12083" s="18" t="s">
        <v>131</v>
      </c>
      <c r="AQB12083" s="18" t="s">
        <v>131</v>
      </c>
      <c r="AQC12083" s="18" t="s">
        <v>131</v>
      </c>
      <c r="AQD12083" s="18" t="s">
        <v>131</v>
      </c>
      <c r="AQE12083" s="18" t="s">
        <v>131</v>
      </c>
      <c r="AQF12083" s="18" t="s">
        <v>131</v>
      </c>
      <c r="AQG12083" s="18" t="s">
        <v>131</v>
      </c>
      <c r="AQH12083" s="18" t="s">
        <v>131</v>
      </c>
      <c r="AQI12083" s="18" t="s">
        <v>131</v>
      </c>
      <c r="AQJ12083" s="18" t="s">
        <v>131</v>
      </c>
      <c r="AQK12083" s="18" t="s">
        <v>131</v>
      </c>
      <c r="AQL12083" s="18" t="s">
        <v>131</v>
      </c>
      <c r="AQM12083" s="18" t="s">
        <v>131</v>
      </c>
      <c r="AQN12083" s="18" t="s">
        <v>131</v>
      </c>
      <c r="AQO12083" s="18" t="s">
        <v>131</v>
      </c>
      <c r="AQP12083" s="18" t="s">
        <v>131</v>
      </c>
      <c r="AQQ12083" s="18" t="s">
        <v>131</v>
      </c>
      <c r="AQR12083" s="18" t="s">
        <v>131</v>
      </c>
      <c r="AQS12083" s="18" t="s">
        <v>131</v>
      </c>
      <c r="AQT12083" s="18" t="s">
        <v>131</v>
      </c>
      <c r="AQU12083" s="18" t="s">
        <v>131</v>
      </c>
      <c r="AQV12083" s="18" t="s">
        <v>131</v>
      </c>
      <c r="AQW12083" s="18" t="s">
        <v>131</v>
      </c>
      <c r="AQX12083" s="18" t="s">
        <v>131</v>
      </c>
      <c r="AQY12083" s="18" t="s">
        <v>131</v>
      </c>
      <c r="AQZ12083" s="18" t="s">
        <v>131</v>
      </c>
      <c r="ARA12083" s="18" t="s">
        <v>131</v>
      </c>
      <c r="ARB12083" s="18" t="s">
        <v>131</v>
      </c>
      <c r="ARC12083" s="18" t="s">
        <v>131</v>
      </c>
      <c r="ARD12083" s="18" t="s">
        <v>131</v>
      </c>
      <c r="ARE12083" s="18" t="s">
        <v>131</v>
      </c>
      <c r="ARF12083" s="18" t="s">
        <v>131</v>
      </c>
      <c r="ARG12083" s="18" t="s">
        <v>131</v>
      </c>
      <c r="ARH12083" s="18" t="s">
        <v>131</v>
      </c>
      <c r="ARI12083" s="18" t="s">
        <v>131</v>
      </c>
      <c r="ARJ12083" s="18" t="s">
        <v>131</v>
      </c>
      <c r="ARK12083" s="18" t="s">
        <v>131</v>
      </c>
      <c r="ARL12083" s="18" t="s">
        <v>131</v>
      </c>
      <c r="ARM12083" s="18" t="s">
        <v>131</v>
      </c>
      <c r="ARN12083" s="18" t="s">
        <v>131</v>
      </c>
      <c r="ARO12083" s="18" t="s">
        <v>131</v>
      </c>
      <c r="ARP12083" s="18" t="s">
        <v>131</v>
      </c>
      <c r="ARQ12083" s="18" t="s">
        <v>131</v>
      </c>
      <c r="ARR12083" s="18" t="s">
        <v>131</v>
      </c>
      <c r="ARS12083" s="18" t="s">
        <v>131</v>
      </c>
      <c r="ART12083" s="18" t="s">
        <v>131</v>
      </c>
      <c r="ARU12083" s="18" t="s">
        <v>131</v>
      </c>
      <c r="ARV12083" s="18" t="s">
        <v>131</v>
      </c>
      <c r="ARW12083" s="18" t="s">
        <v>131</v>
      </c>
      <c r="ARX12083" s="18" t="s">
        <v>131</v>
      </c>
      <c r="ARY12083" s="18" t="s">
        <v>131</v>
      </c>
      <c r="ARZ12083" s="18" t="s">
        <v>131</v>
      </c>
      <c r="ASA12083" s="18" t="s">
        <v>131</v>
      </c>
      <c r="ASB12083" s="18" t="s">
        <v>131</v>
      </c>
      <c r="ASC12083" s="18" t="s">
        <v>131</v>
      </c>
      <c r="ASD12083" s="18" t="s">
        <v>131</v>
      </c>
      <c r="ASE12083" s="18" t="s">
        <v>131</v>
      </c>
      <c r="ASF12083" s="18" t="s">
        <v>131</v>
      </c>
      <c r="ASG12083" s="18" t="s">
        <v>131</v>
      </c>
      <c r="ASH12083" s="18" t="s">
        <v>131</v>
      </c>
      <c r="ASI12083" s="18" t="s">
        <v>131</v>
      </c>
      <c r="ASJ12083" s="18" t="s">
        <v>131</v>
      </c>
      <c r="ASK12083" s="18" t="s">
        <v>131</v>
      </c>
      <c r="ASL12083" s="18" t="s">
        <v>131</v>
      </c>
      <c r="ASM12083" s="18" t="s">
        <v>131</v>
      </c>
      <c r="ASN12083" s="18" t="s">
        <v>131</v>
      </c>
      <c r="ASO12083" s="18" t="s">
        <v>131</v>
      </c>
      <c r="ASP12083" s="18" t="s">
        <v>131</v>
      </c>
      <c r="ASQ12083" s="18" t="s">
        <v>131</v>
      </c>
      <c r="ASR12083" s="18" t="s">
        <v>131</v>
      </c>
      <c r="ASS12083" s="18" t="s">
        <v>131</v>
      </c>
      <c r="AST12083" s="18" t="s">
        <v>131</v>
      </c>
      <c r="ASU12083" s="18" t="s">
        <v>131</v>
      </c>
      <c r="ASV12083" s="18" t="s">
        <v>131</v>
      </c>
      <c r="ASW12083" s="18" t="s">
        <v>131</v>
      </c>
      <c r="ASX12083" s="18" t="s">
        <v>131</v>
      </c>
      <c r="ASY12083" s="18" t="s">
        <v>131</v>
      </c>
      <c r="ASZ12083" s="18" t="s">
        <v>131</v>
      </c>
      <c r="ATA12083" s="18" t="s">
        <v>131</v>
      </c>
      <c r="ATB12083" s="18" t="s">
        <v>131</v>
      </c>
      <c r="ATC12083" s="18" t="s">
        <v>131</v>
      </c>
      <c r="ATD12083" s="18" t="s">
        <v>131</v>
      </c>
      <c r="ATE12083" s="18" t="s">
        <v>131</v>
      </c>
      <c r="ATF12083" s="18" t="s">
        <v>131</v>
      </c>
      <c r="ATG12083" s="18" t="s">
        <v>131</v>
      </c>
      <c r="ATH12083" s="18" t="s">
        <v>131</v>
      </c>
      <c r="ATI12083" s="18" t="s">
        <v>131</v>
      </c>
      <c r="ATJ12083" s="18" t="s">
        <v>131</v>
      </c>
      <c r="ATK12083" s="18" t="s">
        <v>131</v>
      </c>
      <c r="ATL12083" s="18" t="s">
        <v>131</v>
      </c>
      <c r="ATM12083" s="18" t="s">
        <v>131</v>
      </c>
      <c r="ATN12083" s="18" t="s">
        <v>131</v>
      </c>
      <c r="ATO12083" s="18" t="s">
        <v>131</v>
      </c>
      <c r="ATP12083" s="18" t="s">
        <v>131</v>
      </c>
      <c r="ATQ12083" s="18" t="s">
        <v>131</v>
      </c>
      <c r="ATR12083" s="18" t="s">
        <v>131</v>
      </c>
      <c r="ATS12083" s="18" t="s">
        <v>131</v>
      </c>
      <c r="ATT12083" s="18" t="s">
        <v>131</v>
      </c>
      <c r="ATU12083" s="18" t="s">
        <v>131</v>
      </c>
      <c r="ATV12083" s="18" t="s">
        <v>131</v>
      </c>
      <c r="ATW12083" s="18" t="s">
        <v>131</v>
      </c>
      <c r="ATX12083" s="18" t="s">
        <v>131</v>
      </c>
      <c r="ATY12083" s="18" t="s">
        <v>131</v>
      </c>
      <c r="ATZ12083" s="18" t="s">
        <v>131</v>
      </c>
      <c r="AUA12083" s="18" t="s">
        <v>131</v>
      </c>
      <c r="AUB12083" s="18" t="s">
        <v>131</v>
      </c>
      <c r="AUC12083" s="18" t="s">
        <v>131</v>
      </c>
      <c r="AUD12083" s="18" t="s">
        <v>131</v>
      </c>
      <c r="AUE12083" s="18" t="s">
        <v>131</v>
      </c>
      <c r="AUF12083" s="18" t="s">
        <v>131</v>
      </c>
      <c r="AUG12083" s="18" t="s">
        <v>131</v>
      </c>
      <c r="AUH12083" s="18" t="s">
        <v>131</v>
      </c>
      <c r="AUI12083" s="18" t="s">
        <v>131</v>
      </c>
      <c r="AUJ12083" s="18" t="s">
        <v>131</v>
      </c>
      <c r="AUK12083" s="18" t="s">
        <v>131</v>
      </c>
      <c r="AUL12083" s="18" t="s">
        <v>131</v>
      </c>
      <c r="AUM12083" s="18" t="s">
        <v>131</v>
      </c>
      <c r="AUN12083" s="18" t="s">
        <v>131</v>
      </c>
      <c r="AUO12083" s="18" t="s">
        <v>131</v>
      </c>
      <c r="AUP12083" s="18" t="s">
        <v>131</v>
      </c>
      <c r="AUQ12083" s="18" t="s">
        <v>131</v>
      </c>
      <c r="AUR12083" s="18" t="s">
        <v>131</v>
      </c>
      <c r="AUS12083" s="18" t="s">
        <v>131</v>
      </c>
      <c r="AUT12083" s="18" t="s">
        <v>131</v>
      </c>
      <c r="AUU12083" s="18" t="s">
        <v>131</v>
      </c>
      <c r="AUV12083" s="18" t="s">
        <v>131</v>
      </c>
      <c r="AUW12083" s="18" t="s">
        <v>131</v>
      </c>
      <c r="AUX12083" s="18" t="s">
        <v>131</v>
      </c>
      <c r="AUY12083" s="18" t="s">
        <v>131</v>
      </c>
      <c r="AUZ12083" s="18" t="s">
        <v>131</v>
      </c>
      <c r="AVA12083" s="18" t="s">
        <v>131</v>
      </c>
      <c r="AVB12083" s="18" t="s">
        <v>131</v>
      </c>
      <c r="AVC12083" s="18" t="s">
        <v>131</v>
      </c>
      <c r="AVD12083" s="18" t="s">
        <v>131</v>
      </c>
      <c r="AVE12083" s="18" t="s">
        <v>131</v>
      </c>
      <c r="AVF12083" s="18" t="s">
        <v>131</v>
      </c>
      <c r="AVG12083" s="18" t="s">
        <v>131</v>
      </c>
      <c r="AVH12083" s="18" t="s">
        <v>131</v>
      </c>
      <c r="AVI12083" s="18" t="s">
        <v>131</v>
      </c>
      <c r="AVJ12083" s="18" t="s">
        <v>131</v>
      </c>
      <c r="AVK12083" s="18" t="s">
        <v>131</v>
      </c>
      <c r="AVL12083" s="18" t="s">
        <v>131</v>
      </c>
      <c r="AVM12083" s="18" t="s">
        <v>131</v>
      </c>
      <c r="AVN12083" s="18" t="s">
        <v>131</v>
      </c>
      <c r="AVO12083" s="18" t="s">
        <v>131</v>
      </c>
      <c r="AVP12083" s="18" t="s">
        <v>131</v>
      </c>
      <c r="AVQ12083" s="18" t="s">
        <v>131</v>
      </c>
      <c r="AVR12083" s="18" t="s">
        <v>131</v>
      </c>
      <c r="AVS12083" s="18" t="s">
        <v>131</v>
      </c>
      <c r="AVT12083" s="18" t="s">
        <v>131</v>
      </c>
      <c r="AVU12083" s="18" t="s">
        <v>131</v>
      </c>
      <c r="AVV12083" s="18" t="s">
        <v>131</v>
      </c>
      <c r="AVW12083" s="18" t="s">
        <v>131</v>
      </c>
      <c r="AVX12083" s="18" t="s">
        <v>131</v>
      </c>
      <c r="AVY12083" s="18" t="s">
        <v>131</v>
      </c>
      <c r="AVZ12083" s="18" t="s">
        <v>131</v>
      </c>
      <c r="AWA12083" s="18" t="s">
        <v>131</v>
      </c>
      <c r="AWB12083" s="18" t="s">
        <v>131</v>
      </c>
      <c r="AWC12083" s="18" t="s">
        <v>131</v>
      </c>
      <c r="AWD12083" s="18" t="s">
        <v>131</v>
      </c>
      <c r="AWE12083" s="18" t="s">
        <v>131</v>
      </c>
      <c r="AWF12083" s="18" t="s">
        <v>131</v>
      </c>
      <c r="AWG12083" s="18" t="s">
        <v>131</v>
      </c>
      <c r="AWH12083" s="18" t="s">
        <v>131</v>
      </c>
      <c r="AWI12083" s="18" t="s">
        <v>131</v>
      </c>
      <c r="AWJ12083" s="18" t="s">
        <v>131</v>
      </c>
      <c r="AWK12083" s="18" t="s">
        <v>131</v>
      </c>
      <c r="AWL12083" s="18" t="s">
        <v>131</v>
      </c>
      <c r="AWM12083" s="18" t="s">
        <v>131</v>
      </c>
      <c r="AWN12083" s="18" t="s">
        <v>131</v>
      </c>
      <c r="AWO12083" s="18" t="s">
        <v>131</v>
      </c>
      <c r="AWP12083" s="18" t="s">
        <v>131</v>
      </c>
      <c r="AWQ12083" s="18" t="s">
        <v>131</v>
      </c>
      <c r="AWR12083" s="18" t="s">
        <v>131</v>
      </c>
      <c r="AWS12083" s="18" t="s">
        <v>131</v>
      </c>
      <c r="AWT12083" s="18" t="s">
        <v>131</v>
      </c>
      <c r="AWU12083" s="18" t="s">
        <v>131</v>
      </c>
      <c r="AWV12083" s="18" t="s">
        <v>131</v>
      </c>
      <c r="AWW12083" s="18" t="s">
        <v>131</v>
      </c>
      <c r="AWX12083" s="18" t="s">
        <v>131</v>
      </c>
      <c r="AWY12083" s="18" t="s">
        <v>131</v>
      </c>
      <c r="AWZ12083" s="18" t="s">
        <v>131</v>
      </c>
      <c r="AXA12083" s="18" t="s">
        <v>131</v>
      </c>
      <c r="AXB12083" s="18" t="s">
        <v>131</v>
      </c>
      <c r="AXC12083" s="18" t="s">
        <v>131</v>
      </c>
      <c r="AXD12083" s="18" t="s">
        <v>131</v>
      </c>
      <c r="AXE12083" s="18" t="s">
        <v>131</v>
      </c>
      <c r="AXF12083" s="18" t="s">
        <v>131</v>
      </c>
      <c r="AXG12083" s="18" t="s">
        <v>131</v>
      </c>
      <c r="AXH12083" s="18" t="s">
        <v>131</v>
      </c>
      <c r="AXI12083" s="18" t="s">
        <v>131</v>
      </c>
      <c r="AXJ12083" s="18" t="s">
        <v>131</v>
      </c>
      <c r="AXK12083" s="18" t="s">
        <v>131</v>
      </c>
      <c r="AXL12083" s="18" t="s">
        <v>131</v>
      </c>
      <c r="AXM12083" s="18" t="s">
        <v>131</v>
      </c>
      <c r="AXN12083" s="18" t="s">
        <v>131</v>
      </c>
      <c r="AXO12083" s="18" t="s">
        <v>131</v>
      </c>
      <c r="AXP12083" s="18" t="s">
        <v>131</v>
      </c>
      <c r="AXQ12083" s="18" t="s">
        <v>131</v>
      </c>
      <c r="AXR12083" s="18" t="s">
        <v>131</v>
      </c>
      <c r="AXS12083" s="18" t="s">
        <v>131</v>
      </c>
      <c r="AXT12083" s="18" t="s">
        <v>131</v>
      </c>
      <c r="AXU12083" s="18" t="s">
        <v>131</v>
      </c>
      <c r="AXV12083" s="18" t="s">
        <v>131</v>
      </c>
      <c r="AXW12083" s="18" t="s">
        <v>131</v>
      </c>
      <c r="AXX12083" s="18" t="s">
        <v>131</v>
      </c>
      <c r="AXY12083" s="18" t="s">
        <v>131</v>
      </c>
      <c r="AXZ12083" s="18" t="s">
        <v>131</v>
      </c>
      <c r="AYA12083" s="18" t="s">
        <v>131</v>
      </c>
      <c r="AYB12083" s="18" t="s">
        <v>131</v>
      </c>
      <c r="AYC12083" s="18" t="s">
        <v>131</v>
      </c>
      <c r="AYD12083" s="18" t="s">
        <v>131</v>
      </c>
      <c r="AYE12083" s="18" t="s">
        <v>131</v>
      </c>
      <c r="AYF12083" s="18" t="s">
        <v>131</v>
      </c>
      <c r="AYG12083" s="18" t="s">
        <v>131</v>
      </c>
      <c r="AYH12083" s="18" t="s">
        <v>131</v>
      </c>
      <c r="AYI12083" s="18" t="s">
        <v>131</v>
      </c>
      <c r="AYJ12083" s="18" t="s">
        <v>131</v>
      </c>
      <c r="AYK12083" s="18" t="s">
        <v>131</v>
      </c>
      <c r="AYL12083" s="18" t="s">
        <v>131</v>
      </c>
      <c r="AYM12083" s="18" t="s">
        <v>131</v>
      </c>
      <c r="AYN12083" s="18" t="s">
        <v>131</v>
      </c>
      <c r="AYO12083" s="18" t="s">
        <v>131</v>
      </c>
      <c r="AYP12083" s="18" t="s">
        <v>131</v>
      </c>
      <c r="AYQ12083" s="18" t="s">
        <v>131</v>
      </c>
      <c r="AYR12083" s="18" t="s">
        <v>131</v>
      </c>
      <c r="AYS12083" s="18" t="s">
        <v>131</v>
      </c>
      <c r="AYT12083" s="18" t="s">
        <v>131</v>
      </c>
      <c r="AYU12083" s="18" t="s">
        <v>131</v>
      </c>
      <c r="AYV12083" s="18" t="s">
        <v>131</v>
      </c>
      <c r="AYW12083" s="18" t="s">
        <v>131</v>
      </c>
      <c r="AYX12083" s="18" t="s">
        <v>131</v>
      </c>
      <c r="AYY12083" s="18" t="s">
        <v>131</v>
      </c>
      <c r="AYZ12083" s="18" t="s">
        <v>131</v>
      </c>
      <c r="AZA12083" s="18" t="s">
        <v>131</v>
      </c>
      <c r="AZB12083" s="18" t="s">
        <v>131</v>
      </c>
      <c r="AZC12083" s="18" t="s">
        <v>131</v>
      </c>
      <c r="AZD12083" s="18" t="s">
        <v>131</v>
      </c>
      <c r="AZE12083" s="18" t="s">
        <v>131</v>
      </c>
      <c r="AZF12083" s="18" t="s">
        <v>131</v>
      </c>
      <c r="AZG12083" s="18" t="s">
        <v>131</v>
      </c>
      <c r="AZH12083" s="18" t="s">
        <v>131</v>
      </c>
      <c r="AZI12083" s="18" t="s">
        <v>131</v>
      </c>
      <c r="AZJ12083" s="18" t="s">
        <v>131</v>
      </c>
      <c r="AZK12083" s="18" t="s">
        <v>131</v>
      </c>
      <c r="AZL12083" s="18" t="s">
        <v>131</v>
      </c>
      <c r="AZM12083" s="18" t="s">
        <v>131</v>
      </c>
      <c r="AZN12083" s="18" t="s">
        <v>131</v>
      </c>
      <c r="AZO12083" s="18" t="s">
        <v>131</v>
      </c>
      <c r="AZP12083" s="18" t="s">
        <v>131</v>
      </c>
      <c r="AZQ12083" s="18" t="s">
        <v>131</v>
      </c>
      <c r="AZR12083" s="18" t="s">
        <v>131</v>
      </c>
      <c r="AZS12083" s="18" t="s">
        <v>131</v>
      </c>
      <c r="AZT12083" s="18" t="s">
        <v>131</v>
      </c>
      <c r="AZU12083" s="18" t="s">
        <v>131</v>
      </c>
      <c r="AZV12083" s="18" t="s">
        <v>131</v>
      </c>
      <c r="AZW12083" s="18" t="s">
        <v>131</v>
      </c>
      <c r="AZX12083" s="18" t="s">
        <v>131</v>
      </c>
      <c r="AZY12083" s="18" t="s">
        <v>131</v>
      </c>
      <c r="AZZ12083" s="18" t="s">
        <v>131</v>
      </c>
      <c r="BAA12083" s="18" t="s">
        <v>131</v>
      </c>
      <c r="BAB12083" s="18" t="s">
        <v>131</v>
      </c>
      <c r="BAC12083" s="18" t="s">
        <v>131</v>
      </c>
      <c r="BAD12083" s="18" t="s">
        <v>131</v>
      </c>
      <c r="BAE12083" s="18" t="s">
        <v>131</v>
      </c>
      <c r="BAF12083" s="18" t="s">
        <v>131</v>
      </c>
      <c r="BAG12083" s="18" t="s">
        <v>131</v>
      </c>
      <c r="BAH12083" s="18" t="s">
        <v>131</v>
      </c>
      <c r="BAI12083" s="18" t="s">
        <v>131</v>
      </c>
      <c r="BAJ12083" s="18" t="s">
        <v>131</v>
      </c>
      <c r="BAK12083" s="18" t="s">
        <v>131</v>
      </c>
      <c r="BAL12083" s="18" t="s">
        <v>131</v>
      </c>
      <c r="BAM12083" s="18" t="s">
        <v>131</v>
      </c>
      <c r="BAN12083" s="18" t="s">
        <v>131</v>
      </c>
      <c r="BAO12083" s="18" t="s">
        <v>131</v>
      </c>
      <c r="BAP12083" s="18" t="s">
        <v>131</v>
      </c>
      <c r="BAQ12083" s="18" t="s">
        <v>131</v>
      </c>
      <c r="BAR12083" s="18" t="s">
        <v>131</v>
      </c>
      <c r="BAS12083" s="18" t="s">
        <v>131</v>
      </c>
      <c r="BAT12083" s="18" t="s">
        <v>131</v>
      </c>
      <c r="BAU12083" s="18" t="s">
        <v>131</v>
      </c>
      <c r="BAV12083" s="18" t="s">
        <v>131</v>
      </c>
      <c r="BAW12083" s="18" t="s">
        <v>131</v>
      </c>
      <c r="BAX12083" s="18" t="s">
        <v>131</v>
      </c>
      <c r="BAY12083" s="18" t="s">
        <v>131</v>
      </c>
      <c r="BAZ12083" s="18" t="s">
        <v>131</v>
      </c>
      <c r="BBA12083" s="18" t="s">
        <v>131</v>
      </c>
      <c r="BBB12083" s="18" t="s">
        <v>131</v>
      </c>
      <c r="BBC12083" s="18" t="s">
        <v>131</v>
      </c>
      <c r="BBD12083" s="18" t="s">
        <v>131</v>
      </c>
      <c r="BBE12083" s="18" t="s">
        <v>131</v>
      </c>
      <c r="BBF12083" s="18" t="s">
        <v>131</v>
      </c>
      <c r="BBG12083" s="18" t="s">
        <v>131</v>
      </c>
      <c r="BBH12083" s="18" t="s">
        <v>131</v>
      </c>
      <c r="BBI12083" s="18" t="s">
        <v>131</v>
      </c>
      <c r="BBJ12083" s="18" t="s">
        <v>131</v>
      </c>
      <c r="BBK12083" s="18" t="s">
        <v>131</v>
      </c>
      <c r="BBL12083" s="18" t="s">
        <v>131</v>
      </c>
      <c r="BBM12083" s="18" t="s">
        <v>131</v>
      </c>
      <c r="BBN12083" s="18" t="s">
        <v>131</v>
      </c>
      <c r="BBO12083" s="18" t="s">
        <v>131</v>
      </c>
      <c r="BBP12083" s="18" t="s">
        <v>131</v>
      </c>
      <c r="BBQ12083" s="18" t="s">
        <v>131</v>
      </c>
      <c r="BBR12083" s="18" t="s">
        <v>131</v>
      </c>
      <c r="BBS12083" s="18" t="s">
        <v>131</v>
      </c>
      <c r="BBT12083" s="18" t="s">
        <v>131</v>
      </c>
      <c r="BBU12083" s="18" t="s">
        <v>131</v>
      </c>
      <c r="BBV12083" s="18" t="s">
        <v>131</v>
      </c>
      <c r="BBW12083" s="18" t="s">
        <v>131</v>
      </c>
      <c r="BBX12083" s="18" t="s">
        <v>131</v>
      </c>
      <c r="BBY12083" s="18" t="s">
        <v>131</v>
      </c>
      <c r="BBZ12083" s="18" t="s">
        <v>131</v>
      </c>
      <c r="BCA12083" s="18" t="s">
        <v>131</v>
      </c>
      <c r="BCB12083" s="18" t="s">
        <v>131</v>
      </c>
      <c r="BCC12083" s="18" t="s">
        <v>131</v>
      </c>
      <c r="BCD12083" s="18" t="s">
        <v>131</v>
      </c>
      <c r="BCE12083" s="18" t="s">
        <v>131</v>
      </c>
      <c r="BCF12083" s="18" t="s">
        <v>131</v>
      </c>
      <c r="BCG12083" s="18" t="s">
        <v>131</v>
      </c>
      <c r="BCH12083" s="18" t="s">
        <v>131</v>
      </c>
      <c r="BCI12083" s="18" t="s">
        <v>131</v>
      </c>
      <c r="BCJ12083" s="18" t="s">
        <v>131</v>
      </c>
      <c r="BCK12083" s="18" t="s">
        <v>131</v>
      </c>
      <c r="BCL12083" s="18" t="s">
        <v>131</v>
      </c>
      <c r="BCM12083" s="18" t="s">
        <v>131</v>
      </c>
      <c r="BCN12083" s="18" t="s">
        <v>131</v>
      </c>
      <c r="BCO12083" s="18" t="s">
        <v>131</v>
      </c>
      <c r="BCP12083" s="18" t="s">
        <v>131</v>
      </c>
      <c r="BCQ12083" s="18" t="s">
        <v>131</v>
      </c>
      <c r="BCR12083" s="18" t="s">
        <v>131</v>
      </c>
      <c r="BCS12083" s="18" t="s">
        <v>131</v>
      </c>
      <c r="BCT12083" s="18" t="s">
        <v>131</v>
      </c>
      <c r="BCU12083" s="18" t="s">
        <v>131</v>
      </c>
      <c r="BCV12083" s="18" t="s">
        <v>131</v>
      </c>
      <c r="BCW12083" s="18" t="s">
        <v>131</v>
      </c>
      <c r="BCX12083" s="18" t="s">
        <v>131</v>
      </c>
      <c r="BCY12083" s="18" t="s">
        <v>131</v>
      </c>
      <c r="BCZ12083" s="18" t="s">
        <v>131</v>
      </c>
      <c r="BDA12083" s="18" t="s">
        <v>131</v>
      </c>
      <c r="BDB12083" s="18" t="s">
        <v>131</v>
      </c>
      <c r="BDC12083" s="18" t="s">
        <v>131</v>
      </c>
      <c r="BDD12083" s="18" t="s">
        <v>131</v>
      </c>
      <c r="BDE12083" s="18" t="s">
        <v>131</v>
      </c>
      <c r="BDF12083" s="18" t="s">
        <v>131</v>
      </c>
      <c r="BDG12083" s="18" t="s">
        <v>131</v>
      </c>
      <c r="BDH12083" s="18" t="s">
        <v>131</v>
      </c>
      <c r="BDI12083" s="18" t="s">
        <v>131</v>
      </c>
      <c r="BDJ12083" s="18" t="s">
        <v>131</v>
      </c>
      <c r="BDK12083" s="18" t="s">
        <v>131</v>
      </c>
      <c r="BDL12083" s="18" t="s">
        <v>131</v>
      </c>
      <c r="BDM12083" s="18" t="s">
        <v>131</v>
      </c>
      <c r="BDN12083" s="18" t="s">
        <v>131</v>
      </c>
      <c r="BDO12083" s="18" t="s">
        <v>131</v>
      </c>
      <c r="BDP12083" s="18" t="s">
        <v>131</v>
      </c>
      <c r="BDQ12083" s="18" t="s">
        <v>131</v>
      </c>
      <c r="BDR12083" s="18" t="s">
        <v>131</v>
      </c>
      <c r="BDS12083" s="18" t="s">
        <v>131</v>
      </c>
      <c r="BDT12083" s="18" t="s">
        <v>131</v>
      </c>
      <c r="BDU12083" s="18" t="s">
        <v>131</v>
      </c>
      <c r="BDV12083" s="18" t="s">
        <v>131</v>
      </c>
      <c r="BDW12083" s="18" t="s">
        <v>131</v>
      </c>
      <c r="BDX12083" s="18" t="s">
        <v>131</v>
      </c>
      <c r="BDY12083" s="18" t="s">
        <v>131</v>
      </c>
      <c r="BDZ12083" s="18" t="s">
        <v>131</v>
      </c>
      <c r="BEA12083" s="18" t="s">
        <v>131</v>
      </c>
      <c r="BEB12083" s="18" t="s">
        <v>131</v>
      </c>
      <c r="BEC12083" s="18" t="s">
        <v>131</v>
      </c>
      <c r="BED12083" s="18" t="s">
        <v>131</v>
      </c>
      <c r="BEE12083" s="18" t="s">
        <v>131</v>
      </c>
      <c r="BEF12083" s="18" t="s">
        <v>131</v>
      </c>
      <c r="BEG12083" s="18" t="s">
        <v>131</v>
      </c>
      <c r="BEH12083" s="18" t="s">
        <v>131</v>
      </c>
      <c r="BEI12083" s="18" t="s">
        <v>131</v>
      </c>
      <c r="BEJ12083" s="18" t="s">
        <v>131</v>
      </c>
      <c r="BEK12083" s="18" t="s">
        <v>131</v>
      </c>
      <c r="BEL12083" s="18" t="s">
        <v>131</v>
      </c>
      <c r="BEM12083" s="18" t="s">
        <v>131</v>
      </c>
      <c r="BEN12083" s="18" t="s">
        <v>131</v>
      </c>
      <c r="BEO12083" s="18" t="s">
        <v>131</v>
      </c>
      <c r="BEP12083" s="18" t="s">
        <v>131</v>
      </c>
      <c r="BEQ12083" s="18" t="s">
        <v>131</v>
      </c>
      <c r="BER12083" s="18" t="s">
        <v>131</v>
      </c>
      <c r="BES12083" s="18" t="s">
        <v>131</v>
      </c>
      <c r="BET12083" s="18" t="s">
        <v>131</v>
      </c>
      <c r="BEU12083" s="18" t="s">
        <v>131</v>
      </c>
      <c r="BEV12083" s="18" t="s">
        <v>131</v>
      </c>
      <c r="BEW12083" s="18" t="s">
        <v>131</v>
      </c>
      <c r="BEX12083" s="18" t="s">
        <v>131</v>
      </c>
      <c r="BEY12083" s="18" t="s">
        <v>131</v>
      </c>
      <c r="BEZ12083" s="18" t="s">
        <v>131</v>
      </c>
      <c r="BFA12083" s="18" t="s">
        <v>131</v>
      </c>
      <c r="BFB12083" s="18" t="s">
        <v>131</v>
      </c>
      <c r="BFC12083" s="18" t="s">
        <v>131</v>
      </c>
      <c r="BFD12083" s="18" t="s">
        <v>131</v>
      </c>
      <c r="BFE12083" s="18" t="s">
        <v>131</v>
      </c>
      <c r="BFF12083" s="18" t="s">
        <v>131</v>
      </c>
      <c r="BFG12083" s="18" t="s">
        <v>131</v>
      </c>
      <c r="BFH12083" s="18" t="s">
        <v>131</v>
      </c>
      <c r="BFI12083" s="18" t="s">
        <v>131</v>
      </c>
      <c r="BFJ12083" s="18" t="s">
        <v>131</v>
      </c>
      <c r="BFK12083" s="18" t="s">
        <v>131</v>
      </c>
      <c r="BFL12083" s="18" t="s">
        <v>131</v>
      </c>
      <c r="BFM12083" s="18" t="s">
        <v>131</v>
      </c>
      <c r="BFN12083" s="18" t="s">
        <v>131</v>
      </c>
      <c r="BFO12083" s="18" t="s">
        <v>131</v>
      </c>
      <c r="BFP12083" s="18" t="s">
        <v>131</v>
      </c>
      <c r="BFQ12083" s="18" t="s">
        <v>131</v>
      </c>
      <c r="BFR12083" s="18" t="s">
        <v>131</v>
      </c>
      <c r="BFS12083" s="18" t="s">
        <v>131</v>
      </c>
      <c r="BFT12083" s="18" t="s">
        <v>131</v>
      </c>
      <c r="BFU12083" s="18" t="s">
        <v>131</v>
      </c>
      <c r="BFV12083" s="18" t="s">
        <v>131</v>
      </c>
      <c r="BFW12083" s="18" t="s">
        <v>131</v>
      </c>
      <c r="BFX12083" s="18" t="s">
        <v>131</v>
      </c>
      <c r="BFY12083" s="18" t="s">
        <v>131</v>
      </c>
      <c r="BFZ12083" s="18" t="s">
        <v>131</v>
      </c>
      <c r="BGA12083" s="18" t="s">
        <v>131</v>
      </c>
      <c r="BGB12083" s="18" t="s">
        <v>131</v>
      </c>
      <c r="BGC12083" s="18" t="s">
        <v>131</v>
      </c>
      <c r="BGD12083" s="18" t="s">
        <v>131</v>
      </c>
      <c r="BGE12083" s="18" t="s">
        <v>131</v>
      </c>
      <c r="BGF12083" s="18" t="s">
        <v>131</v>
      </c>
      <c r="BGG12083" s="18" t="s">
        <v>131</v>
      </c>
      <c r="BGH12083" s="18" t="s">
        <v>131</v>
      </c>
      <c r="BGI12083" s="18" t="s">
        <v>131</v>
      </c>
      <c r="BGJ12083" s="18" t="s">
        <v>131</v>
      </c>
      <c r="BGK12083" s="18" t="s">
        <v>131</v>
      </c>
      <c r="BGL12083" s="18" t="s">
        <v>131</v>
      </c>
      <c r="BGM12083" s="18" t="s">
        <v>131</v>
      </c>
      <c r="BGN12083" s="18" t="s">
        <v>131</v>
      </c>
      <c r="BGO12083" s="18" t="s">
        <v>131</v>
      </c>
      <c r="BGP12083" s="18" t="s">
        <v>131</v>
      </c>
      <c r="BGQ12083" s="18" t="s">
        <v>131</v>
      </c>
      <c r="BGR12083" s="18" t="s">
        <v>131</v>
      </c>
      <c r="BGS12083" s="18" t="s">
        <v>131</v>
      </c>
      <c r="BGT12083" s="18" t="s">
        <v>131</v>
      </c>
      <c r="BGU12083" s="18" t="s">
        <v>131</v>
      </c>
      <c r="BGV12083" s="18" t="s">
        <v>131</v>
      </c>
      <c r="BGW12083" s="18" t="s">
        <v>131</v>
      </c>
      <c r="BGX12083" s="18" t="s">
        <v>131</v>
      </c>
      <c r="BGY12083" s="18" t="s">
        <v>131</v>
      </c>
      <c r="BGZ12083" s="18" t="s">
        <v>131</v>
      </c>
      <c r="BHA12083" s="18" t="s">
        <v>131</v>
      </c>
      <c r="BHB12083" s="18" t="s">
        <v>131</v>
      </c>
      <c r="BHC12083" s="18" t="s">
        <v>131</v>
      </c>
      <c r="BHD12083" s="18" t="s">
        <v>131</v>
      </c>
      <c r="BHE12083" s="18" t="s">
        <v>131</v>
      </c>
      <c r="BHF12083" s="18" t="s">
        <v>131</v>
      </c>
      <c r="BHG12083" s="18" t="s">
        <v>131</v>
      </c>
      <c r="BHH12083" s="18" t="s">
        <v>131</v>
      </c>
      <c r="BHI12083" s="18" t="s">
        <v>131</v>
      </c>
      <c r="BHJ12083" s="18" t="s">
        <v>131</v>
      </c>
      <c r="BHK12083" s="18" t="s">
        <v>131</v>
      </c>
      <c r="BHL12083" s="18" t="s">
        <v>131</v>
      </c>
      <c r="BHM12083" s="18" t="s">
        <v>131</v>
      </c>
      <c r="BHN12083" s="18" t="s">
        <v>131</v>
      </c>
      <c r="BHO12083" s="18" t="s">
        <v>131</v>
      </c>
      <c r="BHP12083" s="18" t="s">
        <v>131</v>
      </c>
      <c r="BHQ12083" s="18" t="s">
        <v>131</v>
      </c>
      <c r="BHR12083" s="18" t="s">
        <v>131</v>
      </c>
      <c r="BHS12083" s="18" t="s">
        <v>131</v>
      </c>
      <c r="BHT12083" s="18" t="s">
        <v>131</v>
      </c>
      <c r="BHU12083" s="18" t="s">
        <v>131</v>
      </c>
      <c r="BHV12083" s="18" t="s">
        <v>131</v>
      </c>
      <c r="BHW12083" s="18" t="s">
        <v>131</v>
      </c>
      <c r="BHX12083" s="18" t="s">
        <v>131</v>
      </c>
      <c r="BHY12083" s="18" t="s">
        <v>131</v>
      </c>
      <c r="BHZ12083" s="18" t="s">
        <v>131</v>
      </c>
      <c r="BIA12083" s="18" t="s">
        <v>131</v>
      </c>
      <c r="BIB12083" s="18" t="s">
        <v>131</v>
      </c>
      <c r="BIC12083" s="18" t="s">
        <v>131</v>
      </c>
      <c r="BID12083" s="18" t="s">
        <v>131</v>
      </c>
      <c r="BIE12083" s="18" t="s">
        <v>131</v>
      </c>
      <c r="BIF12083" s="18" t="s">
        <v>131</v>
      </c>
      <c r="BIG12083" s="18" t="s">
        <v>131</v>
      </c>
      <c r="BIH12083" s="18" t="s">
        <v>131</v>
      </c>
      <c r="BII12083" s="18" t="s">
        <v>131</v>
      </c>
      <c r="BIJ12083" s="18" t="s">
        <v>131</v>
      </c>
      <c r="BIK12083" s="18" t="s">
        <v>131</v>
      </c>
      <c r="BIL12083" s="18" t="s">
        <v>131</v>
      </c>
      <c r="BIM12083" s="18" t="s">
        <v>131</v>
      </c>
      <c r="BIN12083" s="18" t="s">
        <v>131</v>
      </c>
      <c r="BIO12083" s="18" t="s">
        <v>131</v>
      </c>
      <c r="BIP12083" s="18" t="s">
        <v>131</v>
      </c>
      <c r="BIQ12083" s="18" t="s">
        <v>131</v>
      </c>
      <c r="BIR12083" s="18" t="s">
        <v>131</v>
      </c>
      <c r="BIS12083" s="18" t="s">
        <v>131</v>
      </c>
      <c r="BIT12083" s="18" t="s">
        <v>131</v>
      </c>
      <c r="BIU12083" s="18" t="s">
        <v>131</v>
      </c>
      <c r="BIV12083" s="18" t="s">
        <v>131</v>
      </c>
      <c r="BIW12083" s="18" t="s">
        <v>131</v>
      </c>
      <c r="BIX12083" s="18" t="s">
        <v>131</v>
      </c>
      <c r="BIY12083" s="18" t="s">
        <v>131</v>
      </c>
      <c r="BIZ12083" s="18" t="s">
        <v>131</v>
      </c>
      <c r="BJA12083" s="18" t="s">
        <v>131</v>
      </c>
      <c r="BJB12083" s="18" t="s">
        <v>131</v>
      </c>
      <c r="BJC12083" s="18" t="s">
        <v>131</v>
      </c>
      <c r="BJD12083" s="18" t="s">
        <v>131</v>
      </c>
      <c r="BJE12083" s="18" t="s">
        <v>131</v>
      </c>
      <c r="BJF12083" s="18" t="s">
        <v>131</v>
      </c>
      <c r="BJG12083" s="18" t="s">
        <v>131</v>
      </c>
      <c r="BJH12083" s="18" t="s">
        <v>131</v>
      </c>
      <c r="BJI12083" s="18" t="s">
        <v>131</v>
      </c>
      <c r="BJJ12083" s="18" t="s">
        <v>131</v>
      </c>
      <c r="BJK12083" s="18" t="s">
        <v>131</v>
      </c>
      <c r="BJL12083" s="18" t="s">
        <v>131</v>
      </c>
      <c r="BJM12083" s="18" t="s">
        <v>131</v>
      </c>
      <c r="BJN12083" s="18" t="s">
        <v>131</v>
      </c>
      <c r="BJO12083" s="18" t="s">
        <v>131</v>
      </c>
      <c r="BJP12083" s="18" t="s">
        <v>131</v>
      </c>
      <c r="BJQ12083" s="18" t="s">
        <v>131</v>
      </c>
      <c r="BJR12083" s="18" t="s">
        <v>131</v>
      </c>
      <c r="BJS12083" s="18" t="s">
        <v>131</v>
      </c>
      <c r="BJT12083" s="18" t="s">
        <v>131</v>
      </c>
      <c r="BJU12083" s="18" t="s">
        <v>131</v>
      </c>
      <c r="BJV12083" s="18" t="s">
        <v>131</v>
      </c>
      <c r="BJW12083" s="18" t="s">
        <v>131</v>
      </c>
      <c r="BJX12083" s="18" t="s">
        <v>131</v>
      </c>
      <c r="BJY12083" s="18" t="s">
        <v>131</v>
      </c>
      <c r="BJZ12083" s="18" t="s">
        <v>131</v>
      </c>
      <c r="BKA12083" s="18" t="s">
        <v>131</v>
      </c>
      <c r="BKB12083" s="18" t="s">
        <v>131</v>
      </c>
      <c r="BKC12083" s="18" t="s">
        <v>131</v>
      </c>
      <c r="BKD12083" s="18" t="s">
        <v>131</v>
      </c>
      <c r="BKE12083" s="18" t="s">
        <v>131</v>
      </c>
      <c r="BKF12083" s="18" t="s">
        <v>131</v>
      </c>
      <c r="BKG12083" s="18" t="s">
        <v>131</v>
      </c>
      <c r="BKH12083" s="18" t="s">
        <v>131</v>
      </c>
      <c r="BKI12083" s="18" t="s">
        <v>131</v>
      </c>
      <c r="BKJ12083" s="18" t="s">
        <v>131</v>
      </c>
      <c r="BKK12083" s="18" t="s">
        <v>131</v>
      </c>
      <c r="BKL12083" s="18" t="s">
        <v>131</v>
      </c>
      <c r="BKM12083" s="18" t="s">
        <v>131</v>
      </c>
      <c r="BKN12083" s="18" t="s">
        <v>131</v>
      </c>
      <c r="BKO12083" s="18" t="s">
        <v>131</v>
      </c>
      <c r="BKP12083" s="18" t="s">
        <v>131</v>
      </c>
      <c r="BKQ12083" s="18" t="s">
        <v>131</v>
      </c>
      <c r="BKR12083" s="18" t="s">
        <v>131</v>
      </c>
      <c r="BKS12083" s="18" t="s">
        <v>131</v>
      </c>
      <c r="BKT12083" s="18" t="s">
        <v>131</v>
      </c>
      <c r="BKU12083" s="18" t="s">
        <v>131</v>
      </c>
      <c r="BKV12083" s="18" t="s">
        <v>131</v>
      </c>
      <c r="BKW12083" s="18" t="s">
        <v>131</v>
      </c>
      <c r="BKX12083" s="18" t="s">
        <v>131</v>
      </c>
      <c r="BKY12083" s="18" t="s">
        <v>131</v>
      </c>
      <c r="BKZ12083" s="18" t="s">
        <v>131</v>
      </c>
      <c r="BLA12083" s="18" t="s">
        <v>131</v>
      </c>
      <c r="BLB12083" s="18" t="s">
        <v>131</v>
      </c>
      <c r="BLC12083" s="18" t="s">
        <v>131</v>
      </c>
      <c r="BLD12083" s="18" t="s">
        <v>131</v>
      </c>
      <c r="BLE12083" s="18" t="s">
        <v>131</v>
      </c>
      <c r="BLF12083" s="18" t="s">
        <v>131</v>
      </c>
      <c r="BLG12083" s="18" t="s">
        <v>131</v>
      </c>
      <c r="BLH12083" s="18" t="s">
        <v>131</v>
      </c>
      <c r="BLI12083" s="18" t="s">
        <v>131</v>
      </c>
      <c r="BLJ12083" s="18" t="s">
        <v>131</v>
      </c>
      <c r="BLK12083" s="18" t="s">
        <v>131</v>
      </c>
      <c r="BLL12083" s="18" t="s">
        <v>131</v>
      </c>
      <c r="BLM12083" s="18" t="s">
        <v>131</v>
      </c>
      <c r="BLN12083" s="18" t="s">
        <v>131</v>
      </c>
      <c r="BLO12083" s="18" t="s">
        <v>131</v>
      </c>
      <c r="BLP12083" s="18" t="s">
        <v>131</v>
      </c>
      <c r="BLQ12083" s="18" t="s">
        <v>131</v>
      </c>
      <c r="BLR12083" s="18" t="s">
        <v>131</v>
      </c>
      <c r="BLS12083" s="18" t="s">
        <v>131</v>
      </c>
      <c r="BLT12083" s="18" t="s">
        <v>131</v>
      </c>
      <c r="BLU12083" s="18" t="s">
        <v>131</v>
      </c>
      <c r="BLV12083" s="18" t="s">
        <v>131</v>
      </c>
      <c r="BLW12083" s="18" t="s">
        <v>131</v>
      </c>
      <c r="BLX12083" s="18" t="s">
        <v>131</v>
      </c>
      <c r="BLY12083" s="18" t="s">
        <v>131</v>
      </c>
      <c r="BLZ12083" s="18" t="s">
        <v>131</v>
      </c>
      <c r="BMA12083" s="18" t="s">
        <v>131</v>
      </c>
      <c r="BMB12083" s="18" t="s">
        <v>131</v>
      </c>
      <c r="BMC12083" s="18" t="s">
        <v>131</v>
      </c>
      <c r="BMD12083" s="18" t="s">
        <v>131</v>
      </c>
      <c r="BME12083" s="18" t="s">
        <v>131</v>
      </c>
      <c r="BMF12083" s="18" t="s">
        <v>131</v>
      </c>
      <c r="BMG12083" s="18" t="s">
        <v>131</v>
      </c>
      <c r="BMH12083" s="18" t="s">
        <v>131</v>
      </c>
      <c r="BMI12083" s="18" t="s">
        <v>131</v>
      </c>
      <c r="BMJ12083" s="18" t="s">
        <v>131</v>
      </c>
      <c r="BMK12083" s="18" t="s">
        <v>131</v>
      </c>
      <c r="BML12083" s="18" t="s">
        <v>131</v>
      </c>
      <c r="BMM12083" s="18" t="s">
        <v>131</v>
      </c>
      <c r="BMN12083" s="18" t="s">
        <v>131</v>
      </c>
      <c r="BMO12083" s="18" t="s">
        <v>131</v>
      </c>
      <c r="BMP12083" s="18" t="s">
        <v>131</v>
      </c>
      <c r="BMQ12083" s="18" t="s">
        <v>131</v>
      </c>
      <c r="BMR12083" s="18" t="s">
        <v>131</v>
      </c>
      <c r="BMS12083" s="18" t="s">
        <v>131</v>
      </c>
      <c r="BMT12083" s="18" t="s">
        <v>131</v>
      </c>
      <c r="BMU12083" s="18" t="s">
        <v>131</v>
      </c>
      <c r="BMV12083" s="18" t="s">
        <v>131</v>
      </c>
      <c r="BMW12083" s="18" t="s">
        <v>131</v>
      </c>
      <c r="BMX12083" s="18" t="s">
        <v>131</v>
      </c>
      <c r="BMY12083" s="18" t="s">
        <v>131</v>
      </c>
      <c r="BMZ12083" s="18" t="s">
        <v>131</v>
      </c>
      <c r="BNA12083" s="18" t="s">
        <v>131</v>
      </c>
      <c r="BNB12083" s="18" t="s">
        <v>131</v>
      </c>
      <c r="BNC12083" s="18" t="s">
        <v>131</v>
      </c>
      <c r="BND12083" s="18" t="s">
        <v>131</v>
      </c>
      <c r="BNE12083" s="18" t="s">
        <v>131</v>
      </c>
      <c r="BNF12083" s="18" t="s">
        <v>131</v>
      </c>
      <c r="BNG12083" s="18" t="s">
        <v>131</v>
      </c>
      <c r="BNH12083" s="18" t="s">
        <v>131</v>
      </c>
      <c r="BNI12083" s="18" t="s">
        <v>131</v>
      </c>
      <c r="BNJ12083" s="18" t="s">
        <v>131</v>
      </c>
      <c r="BNK12083" s="18" t="s">
        <v>131</v>
      </c>
      <c r="BNL12083" s="18" t="s">
        <v>131</v>
      </c>
      <c r="BNM12083" s="18" t="s">
        <v>131</v>
      </c>
      <c r="BNN12083" s="18" t="s">
        <v>131</v>
      </c>
      <c r="BNO12083" s="18" t="s">
        <v>131</v>
      </c>
      <c r="BNP12083" s="18" t="s">
        <v>131</v>
      </c>
      <c r="BNQ12083" s="18" t="s">
        <v>131</v>
      </c>
      <c r="BNR12083" s="18" t="s">
        <v>131</v>
      </c>
      <c r="BNS12083" s="18" t="s">
        <v>131</v>
      </c>
      <c r="BNT12083" s="18" t="s">
        <v>131</v>
      </c>
      <c r="BNU12083" s="18" t="s">
        <v>131</v>
      </c>
      <c r="BNV12083" s="18" t="s">
        <v>131</v>
      </c>
      <c r="BNW12083" s="18" t="s">
        <v>131</v>
      </c>
      <c r="BNX12083" s="18" t="s">
        <v>131</v>
      </c>
      <c r="BNY12083" s="18" t="s">
        <v>131</v>
      </c>
      <c r="BNZ12083" s="18" t="s">
        <v>131</v>
      </c>
      <c r="BOA12083" s="18" t="s">
        <v>131</v>
      </c>
      <c r="BOB12083" s="18" t="s">
        <v>131</v>
      </c>
      <c r="BOC12083" s="18" t="s">
        <v>131</v>
      </c>
      <c r="BOD12083" s="18" t="s">
        <v>131</v>
      </c>
      <c r="BOE12083" s="18" t="s">
        <v>131</v>
      </c>
      <c r="BOF12083" s="18" t="s">
        <v>131</v>
      </c>
      <c r="BOG12083" s="18" t="s">
        <v>131</v>
      </c>
      <c r="BOH12083" s="18" t="s">
        <v>131</v>
      </c>
      <c r="BOI12083" s="18" t="s">
        <v>131</v>
      </c>
      <c r="BOJ12083" s="18" t="s">
        <v>131</v>
      </c>
      <c r="BOK12083" s="18" t="s">
        <v>131</v>
      </c>
      <c r="BOL12083" s="18" t="s">
        <v>131</v>
      </c>
      <c r="BOM12083" s="18" t="s">
        <v>131</v>
      </c>
      <c r="BON12083" s="18" t="s">
        <v>131</v>
      </c>
      <c r="BOO12083" s="18" t="s">
        <v>131</v>
      </c>
      <c r="BOP12083" s="18" t="s">
        <v>131</v>
      </c>
      <c r="BOQ12083" s="18" t="s">
        <v>131</v>
      </c>
      <c r="BOR12083" s="18" t="s">
        <v>131</v>
      </c>
      <c r="BOS12083" s="18" t="s">
        <v>131</v>
      </c>
      <c r="BOT12083" s="18" t="s">
        <v>131</v>
      </c>
      <c r="BOU12083" s="18" t="s">
        <v>131</v>
      </c>
      <c r="BOV12083" s="18" t="s">
        <v>131</v>
      </c>
      <c r="BOW12083" s="18" t="s">
        <v>131</v>
      </c>
      <c r="BOX12083" s="18" t="s">
        <v>131</v>
      </c>
      <c r="BOY12083" s="18" t="s">
        <v>131</v>
      </c>
      <c r="BOZ12083" s="18" t="s">
        <v>131</v>
      </c>
      <c r="BPA12083" s="18" t="s">
        <v>131</v>
      </c>
      <c r="BPB12083" s="18" t="s">
        <v>131</v>
      </c>
      <c r="BPC12083" s="18" t="s">
        <v>131</v>
      </c>
      <c r="BPD12083" s="18" t="s">
        <v>131</v>
      </c>
      <c r="BPE12083" s="18" t="s">
        <v>131</v>
      </c>
      <c r="BPF12083" s="18" t="s">
        <v>131</v>
      </c>
      <c r="BPG12083" s="18" t="s">
        <v>131</v>
      </c>
      <c r="BPH12083" s="18" t="s">
        <v>131</v>
      </c>
      <c r="BPI12083" s="18" t="s">
        <v>131</v>
      </c>
      <c r="BPJ12083" s="18" t="s">
        <v>131</v>
      </c>
      <c r="BPK12083" s="18" t="s">
        <v>131</v>
      </c>
      <c r="BPL12083" s="18" t="s">
        <v>131</v>
      </c>
      <c r="BPM12083" s="18" t="s">
        <v>131</v>
      </c>
      <c r="BPN12083" s="18" t="s">
        <v>131</v>
      </c>
      <c r="BPO12083" s="18" t="s">
        <v>131</v>
      </c>
      <c r="BPP12083" s="18" t="s">
        <v>131</v>
      </c>
      <c r="BPQ12083" s="18" t="s">
        <v>131</v>
      </c>
      <c r="BPR12083" s="18" t="s">
        <v>131</v>
      </c>
      <c r="BPS12083" s="18" t="s">
        <v>131</v>
      </c>
      <c r="BPT12083" s="18" t="s">
        <v>131</v>
      </c>
      <c r="BPU12083" s="18" t="s">
        <v>131</v>
      </c>
      <c r="BPV12083" s="18" t="s">
        <v>131</v>
      </c>
      <c r="BPW12083" s="18" t="s">
        <v>131</v>
      </c>
      <c r="BPX12083" s="18" t="s">
        <v>131</v>
      </c>
      <c r="BPY12083" s="18" t="s">
        <v>131</v>
      </c>
      <c r="BPZ12083" s="18" t="s">
        <v>131</v>
      </c>
      <c r="BQA12083" s="18" t="s">
        <v>131</v>
      </c>
      <c r="BQB12083" s="18" t="s">
        <v>131</v>
      </c>
      <c r="BQC12083" s="18" t="s">
        <v>131</v>
      </c>
      <c r="BQD12083" s="18" t="s">
        <v>131</v>
      </c>
      <c r="BQE12083" s="18" t="s">
        <v>131</v>
      </c>
      <c r="BQF12083" s="18" t="s">
        <v>131</v>
      </c>
      <c r="BQG12083" s="18" t="s">
        <v>131</v>
      </c>
      <c r="BQH12083" s="18" t="s">
        <v>131</v>
      </c>
      <c r="BQI12083" s="18" t="s">
        <v>131</v>
      </c>
      <c r="BQJ12083" s="18" t="s">
        <v>131</v>
      </c>
      <c r="BQK12083" s="18" t="s">
        <v>131</v>
      </c>
      <c r="BQL12083" s="18" t="s">
        <v>131</v>
      </c>
      <c r="BQM12083" s="18" t="s">
        <v>131</v>
      </c>
      <c r="BQN12083" s="18" t="s">
        <v>131</v>
      </c>
      <c r="BQO12083" s="18" t="s">
        <v>131</v>
      </c>
      <c r="BQP12083" s="18" t="s">
        <v>131</v>
      </c>
      <c r="BQQ12083" s="18" t="s">
        <v>131</v>
      </c>
      <c r="BQR12083" s="18" t="s">
        <v>131</v>
      </c>
      <c r="BQS12083" s="18" t="s">
        <v>131</v>
      </c>
      <c r="BQT12083" s="18" t="s">
        <v>131</v>
      </c>
      <c r="BQU12083" s="18" t="s">
        <v>131</v>
      </c>
      <c r="BQV12083" s="18" t="s">
        <v>131</v>
      </c>
      <c r="BQW12083" s="18" t="s">
        <v>131</v>
      </c>
      <c r="BQX12083" s="18" t="s">
        <v>131</v>
      </c>
      <c r="BQY12083" s="18" t="s">
        <v>131</v>
      </c>
      <c r="BQZ12083" s="18" t="s">
        <v>131</v>
      </c>
      <c r="BRA12083" s="18" t="s">
        <v>131</v>
      </c>
      <c r="BRB12083" s="18" t="s">
        <v>131</v>
      </c>
      <c r="BRC12083" s="18" t="s">
        <v>131</v>
      </c>
      <c r="BRD12083" s="18" t="s">
        <v>131</v>
      </c>
      <c r="BRE12083" s="18" t="s">
        <v>131</v>
      </c>
      <c r="BRF12083" s="18" t="s">
        <v>131</v>
      </c>
      <c r="BRG12083" s="18" t="s">
        <v>131</v>
      </c>
      <c r="BRH12083" s="18" t="s">
        <v>131</v>
      </c>
      <c r="BRI12083" s="18" t="s">
        <v>131</v>
      </c>
      <c r="BRJ12083" s="18" t="s">
        <v>131</v>
      </c>
      <c r="BRK12083" s="18" t="s">
        <v>131</v>
      </c>
      <c r="BRL12083" s="18" t="s">
        <v>131</v>
      </c>
      <c r="BRM12083" s="18" t="s">
        <v>131</v>
      </c>
      <c r="BRN12083" s="18" t="s">
        <v>131</v>
      </c>
      <c r="BRO12083" s="18" t="s">
        <v>131</v>
      </c>
      <c r="BRP12083" s="18" t="s">
        <v>131</v>
      </c>
      <c r="BRQ12083" s="18" t="s">
        <v>131</v>
      </c>
      <c r="BRR12083" s="18" t="s">
        <v>131</v>
      </c>
      <c r="BRS12083" s="18" t="s">
        <v>131</v>
      </c>
      <c r="BRT12083" s="18" t="s">
        <v>131</v>
      </c>
      <c r="BRU12083" s="18" t="s">
        <v>131</v>
      </c>
      <c r="BRV12083" s="18" t="s">
        <v>131</v>
      </c>
      <c r="BRW12083" s="18" t="s">
        <v>131</v>
      </c>
      <c r="BRX12083" s="18" t="s">
        <v>131</v>
      </c>
      <c r="BRY12083" s="18" t="s">
        <v>131</v>
      </c>
      <c r="BRZ12083" s="18" t="s">
        <v>131</v>
      </c>
      <c r="BSA12083" s="18" t="s">
        <v>131</v>
      </c>
      <c r="BSB12083" s="18" t="s">
        <v>131</v>
      </c>
      <c r="BSC12083" s="18" t="s">
        <v>131</v>
      </c>
      <c r="BSD12083" s="18" t="s">
        <v>131</v>
      </c>
      <c r="BSE12083" s="18" t="s">
        <v>131</v>
      </c>
      <c r="BSF12083" s="18" t="s">
        <v>131</v>
      </c>
      <c r="BSG12083" s="18" t="s">
        <v>131</v>
      </c>
      <c r="BSH12083" s="18" t="s">
        <v>131</v>
      </c>
      <c r="BSI12083" s="18" t="s">
        <v>131</v>
      </c>
      <c r="BSJ12083" s="18" t="s">
        <v>131</v>
      </c>
      <c r="BSK12083" s="18" t="s">
        <v>131</v>
      </c>
      <c r="BSL12083" s="18" t="s">
        <v>131</v>
      </c>
      <c r="BSM12083" s="18" t="s">
        <v>131</v>
      </c>
      <c r="BSN12083" s="18" t="s">
        <v>131</v>
      </c>
      <c r="BSO12083" s="18" t="s">
        <v>131</v>
      </c>
      <c r="BSP12083" s="18" t="s">
        <v>131</v>
      </c>
      <c r="BSQ12083" s="18" t="s">
        <v>131</v>
      </c>
      <c r="BSR12083" s="18" t="s">
        <v>131</v>
      </c>
      <c r="BSS12083" s="18" t="s">
        <v>131</v>
      </c>
      <c r="BST12083" s="18" t="s">
        <v>131</v>
      </c>
      <c r="BSU12083" s="18" t="s">
        <v>131</v>
      </c>
      <c r="BSV12083" s="18" t="s">
        <v>131</v>
      </c>
      <c r="BSW12083" s="18" t="s">
        <v>131</v>
      </c>
      <c r="BSX12083" s="18" t="s">
        <v>131</v>
      </c>
      <c r="BSY12083" s="18" t="s">
        <v>131</v>
      </c>
      <c r="BSZ12083" s="18" t="s">
        <v>131</v>
      </c>
      <c r="BTA12083" s="18" t="s">
        <v>131</v>
      </c>
      <c r="BTB12083" s="18" t="s">
        <v>131</v>
      </c>
      <c r="BTC12083" s="18" t="s">
        <v>131</v>
      </c>
      <c r="BTD12083" s="18" t="s">
        <v>131</v>
      </c>
      <c r="BTE12083" s="18" t="s">
        <v>131</v>
      </c>
      <c r="BTF12083" s="18" t="s">
        <v>131</v>
      </c>
      <c r="BTG12083" s="18" t="s">
        <v>131</v>
      </c>
      <c r="BTH12083" s="18" t="s">
        <v>131</v>
      </c>
      <c r="BTI12083" s="18" t="s">
        <v>131</v>
      </c>
      <c r="BTJ12083" s="18" t="s">
        <v>131</v>
      </c>
      <c r="BTK12083" s="18" t="s">
        <v>131</v>
      </c>
      <c r="BTL12083" s="18" t="s">
        <v>131</v>
      </c>
      <c r="BTM12083" s="18" t="s">
        <v>131</v>
      </c>
      <c r="BTN12083" s="18" t="s">
        <v>131</v>
      </c>
      <c r="BTO12083" s="18" t="s">
        <v>131</v>
      </c>
      <c r="BTP12083" s="18" t="s">
        <v>131</v>
      </c>
      <c r="BTQ12083" s="18" t="s">
        <v>131</v>
      </c>
      <c r="BTR12083" s="18" t="s">
        <v>131</v>
      </c>
      <c r="BTS12083" s="18" t="s">
        <v>131</v>
      </c>
      <c r="BTT12083" s="18" t="s">
        <v>131</v>
      </c>
      <c r="BTU12083" s="18" t="s">
        <v>131</v>
      </c>
      <c r="BTV12083" s="18" t="s">
        <v>131</v>
      </c>
      <c r="BTW12083" s="18" t="s">
        <v>131</v>
      </c>
      <c r="BTX12083" s="18" t="s">
        <v>131</v>
      </c>
      <c r="BTY12083" s="18" t="s">
        <v>131</v>
      </c>
      <c r="BTZ12083" s="18" t="s">
        <v>131</v>
      </c>
      <c r="BUA12083" s="18" t="s">
        <v>131</v>
      </c>
      <c r="BUB12083" s="18" t="s">
        <v>131</v>
      </c>
      <c r="BUC12083" s="18" t="s">
        <v>131</v>
      </c>
      <c r="BUD12083" s="18" t="s">
        <v>131</v>
      </c>
      <c r="BUE12083" s="18" t="s">
        <v>131</v>
      </c>
      <c r="BUF12083" s="18" t="s">
        <v>131</v>
      </c>
      <c r="BUG12083" s="18" t="s">
        <v>131</v>
      </c>
      <c r="BUH12083" s="18" t="s">
        <v>131</v>
      </c>
      <c r="BUI12083" s="18" t="s">
        <v>131</v>
      </c>
      <c r="BUJ12083" s="18" t="s">
        <v>131</v>
      </c>
      <c r="BUK12083" s="18" t="s">
        <v>131</v>
      </c>
      <c r="BUL12083" s="18" t="s">
        <v>131</v>
      </c>
      <c r="BUM12083" s="18" t="s">
        <v>131</v>
      </c>
      <c r="BUN12083" s="18" t="s">
        <v>131</v>
      </c>
      <c r="BUO12083" s="18" t="s">
        <v>131</v>
      </c>
      <c r="BUP12083" s="18" t="s">
        <v>131</v>
      </c>
      <c r="BUQ12083" s="18" t="s">
        <v>131</v>
      </c>
      <c r="BUR12083" s="18" t="s">
        <v>131</v>
      </c>
      <c r="BUS12083" s="18" t="s">
        <v>131</v>
      </c>
      <c r="BUT12083" s="18" t="s">
        <v>131</v>
      </c>
      <c r="BUU12083" s="18" t="s">
        <v>131</v>
      </c>
      <c r="BUV12083" s="18" t="s">
        <v>131</v>
      </c>
      <c r="BUW12083" s="18" t="s">
        <v>131</v>
      </c>
      <c r="BUX12083" s="18" t="s">
        <v>131</v>
      </c>
      <c r="BUY12083" s="18" t="s">
        <v>131</v>
      </c>
      <c r="BUZ12083" s="18" t="s">
        <v>131</v>
      </c>
      <c r="BVA12083" s="18" t="s">
        <v>131</v>
      </c>
      <c r="BVB12083" s="18" t="s">
        <v>131</v>
      </c>
      <c r="BVC12083" s="18" t="s">
        <v>131</v>
      </c>
      <c r="BVD12083" s="18" t="s">
        <v>131</v>
      </c>
      <c r="BVE12083" s="18" t="s">
        <v>131</v>
      </c>
      <c r="BVF12083" s="18" t="s">
        <v>131</v>
      </c>
      <c r="BVG12083" s="18" t="s">
        <v>131</v>
      </c>
      <c r="BVH12083" s="18" t="s">
        <v>131</v>
      </c>
      <c r="BVI12083" s="18" t="s">
        <v>131</v>
      </c>
      <c r="BVJ12083" s="18" t="s">
        <v>131</v>
      </c>
      <c r="BVK12083" s="18" t="s">
        <v>131</v>
      </c>
      <c r="BVL12083" s="18" t="s">
        <v>131</v>
      </c>
      <c r="BVM12083" s="18" t="s">
        <v>131</v>
      </c>
      <c r="BVN12083" s="18" t="s">
        <v>131</v>
      </c>
      <c r="BVO12083" s="18" t="s">
        <v>131</v>
      </c>
      <c r="BVP12083" s="18" t="s">
        <v>131</v>
      </c>
      <c r="BVQ12083" s="18" t="s">
        <v>131</v>
      </c>
      <c r="BVR12083" s="18" t="s">
        <v>131</v>
      </c>
      <c r="BVS12083" s="18" t="s">
        <v>131</v>
      </c>
      <c r="BVT12083" s="18" t="s">
        <v>131</v>
      </c>
      <c r="BVU12083" s="18" t="s">
        <v>131</v>
      </c>
      <c r="BVV12083" s="18" t="s">
        <v>131</v>
      </c>
      <c r="BVW12083" s="18" t="s">
        <v>131</v>
      </c>
      <c r="BVX12083" s="18" t="s">
        <v>131</v>
      </c>
      <c r="BVY12083" s="18" t="s">
        <v>131</v>
      </c>
      <c r="BVZ12083" s="18" t="s">
        <v>131</v>
      </c>
      <c r="BWA12083" s="18" t="s">
        <v>131</v>
      </c>
      <c r="BWB12083" s="18" t="s">
        <v>131</v>
      </c>
      <c r="BWC12083" s="18" t="s">
        <v>131</v>
      </c>
      <c r="BWD12083" s="18" t="s">
        <v>131</v>
      </c>
      <c r="BWE12083" s="18" t="s">
        <v>131</v>
      </c>
      <c r="BWF12083" s="18" t="s">
        <v>131</v>
      </c>
      <c r="BWG12083" s="18" t="s">
        <v>131</v>
      </c>
      <c r="BWH12083" s="18" t="s">
        <v>131</v>
      </c>
      <c r="BWI12083" s="18" t="s">
        <v>131</v>
      </c>
      <c r="BWJ12083" s="18" t="s">
        <v>131</v>
      </c>
      <c r="BWK12083" s="18" t="s">
        <v>131</v>
      </c>
      <c r="BWL12083" s="18" t="s">
        <v>131</v>
      </c>
      <c r="BWM12083" s="18" t="s">
        <v>131</v>
      </c>
      <c r="BWN12083" s="18" t="s">
        <v>131</v>
      </c>
      <c r="BWO12083" s="18" t="s">
        <v>131</v>
      </c>
      <c r="BWP12083" s="18" t="s">
        <v>131</v>
      </c>
      <c r="BWQ12083" s="18" t="s">
        <v>131</v>
      </c>
      <c r="BWR12083" s="18" t="s">
        <v>131</v>
      </c>
      <c r="BWS12083" s="18" t="s">
        <v>131</v>
      </c>
      <c r="BWT12083" s="18" t="s">
        <v>131</v>
      </c>
      <c r="BWU12083" s="18" t="s">
        <v>131</v>
      </c>
      <c r="BWV12083" s="18" t="s">
        <v>131</v>
      </c>
      <c r="BWW12083" s="18" t="s">
        <v>131</v>
      </c>
      <c r="BWX12083" s="18" t="s">
        <v>131</v>
      </c>
      <c r="BWY12083" s="18" t="s">
        <v>131</v>
      </c>
      <c r="BWZ12083" s="18" t="s">
        <v>131</v>
      </c>
      <c r="BXA12083" s="18" t="s">
        <v>131</v>
      </c>
      <c r="BXB12083" s="18" t="s">
        <v>131</v>
      </c>
      <c r="BXC12083" s="18" t="s">
        <v>131</v>
      </c>
      <c r="BXD12083" s="18" t="s">
        <v>131</v>
      </c>
      <c r="BXE12083" s="18" t="s">
        <v>131</v>
      </c>
      <c r="BXF12083" s="18" t="s">
        <v>131</v>
      </c>
      <c r="BXG12083" s="18" t="s">
        <v>131</v>
      </c>
      <c r="BXH12083" s="18" t="s">
        <v>131</v>
      </c>
      <c r="BXI12083" s="18" t="s">
        <v>131</v>
      </c>
      <c r="BXJ12083" s="18" t="s">
        <v>131</v>
      </c>
      <c r="BXK12083" s="18" t="s">
        <v>131</v>
      </c>
      <c r="BXL12083" s="18" t="s">
        <v>131</v>
      </c>
      <c r="BXM12083" s="18" t="s">
        <v>131</v>
      </c>
      <c r="BXN12083" s="18" t="s">
        <v>131</v>
      </c>
      <c r="BXO12083" s="18" t="s">
        <v>131</v>
      </c>
      <c r="BXP12083" s="18" t="s">
        <v>131</v>
      </c>
      <c r="BXQ12083" s="18" t="s">
        <v>131</v>
      </c>
      <c r="BXR12083" s="18" t="s">
        <v>131</v>
      </c>
      <c r="BXS12083" s="18" t="s">
        <v>131</v>
      </c>
      <c r="BXT12083" s="18" t="s">
        <v>131</v>
      </c>
      <c r="BXU12083" s="18" t="s">
        <v>131</v>
      </c>
      <c r="BXV12083" s="18" t="s">
        <v>131</v>
      </c>
      <c r="BXW12083" s="18" t="s">
        <v>131</v>
      </c>
      <c r="BXX12083" s="18" t="s">
        <v>131</v>
      </c>
      <c r="BXY12083" s="18" t="s">
        <v>131</v>
      </c>
      <c r="BXZ12083" s="18" t="s">
        <v>131</v>
      </c>
      <c r="BYA12083" s="18" t="s">
        <v>131</v>
      </c>
      <c r="BYB12083" s="18" t="s">
        <v>131</v>
      </c>
      <c r="BYC12083" s="18" t="s">
        <v>131</v>
      </c>
      <c r="BYD12083" s="18" t="s">
        <v>131</v>
      </c>
      <c r="BYE12083" s="18" t="s">
        <v>131</v>
      </c>
      <c r="BYF12083" s="18" t="s">
        <v>131</v>
      </c>
      <c r="BYG12083" s="18" t="s">
        <v>131</v>
      </c>
      <c r="BYH12083" s="18" t="s">
        <v>131</v>
      </c>
      <c r="BYI12083" s="18" t="s">
        <v>131</v>
      </c>
      <c r="BYJ12083" s="18" t="s">
        <v>131</v>
      </c>
      <c r="BYK12083" s="18" t="s">
        <v>131</v>
      </c>
      <c r="BYL12083" s="18" t="s">
        <v>131</v>
      </c>
      <c r="BYM12083" s="18" t="s">
        <v>131</v>
      </c>
      <c r="BYN12083" s="18" t="s">
        <v>131</v>
      </c>
      <c r="BYO12083" s="18" t="s">
        <v>131</v>
      </c>
      <c r="BYP12083" s="18" t="s">
        <v>131</v>
      </c>
      <c r="BYQ12083" s="18" t="s">
        <v>131</v>
      </c>
      <c r="BYR12083" s="18" t="s">
        <v>131</v>
      </c>
      <c r="BYS12083" s="18" t="s">
        <v>131</v>
      </c>
      <c r="BYT12083" s="18" t="s">
        <v>131</v>
      </c>
      <c r="BYU12083" s="18" t="s">
        <v>131</v>
      </c>
      <c r="BYV12083" s="18" t="s">
        <v>131</v>
      </c>
      <c r="BYW12083" s="18" t="s">
        <v>131</v>
      </c>
      <c r="BYX12083" s="18" t="s">
        <v>131</v>
      </c>
      <c r="BYY12083" s="18" t="s">
        <v>131</v>
      </c>
      <c r="BYZ12083" s="18" t="s">
        <v>131</v>
      </c>
      <c r="BZA12083" s="18" t="s">
        <v>131</v>
      </c>
      <c r="BZB12083" s="18" t="s">
        <v>131</v>
      </c>
      <c r="BZC12083" s="18" t="s">
        <v>131</v>
      </c>
      <c r="BZD12083" s="18" t="s">
        <v>131</v>
      </c>
      <c r="BZE12083" s="18" t="s">
        <v>131</v>
      </c>
      <c r="BZF12083" s="18" t="s">
        <v>131</v>
      </c>
      <c r="BZG12083" s="18" t="s">
        <v>131</v>
      </c>
      <c r="BZH12083" s="18" t="s">
        <v>131</v>
      </c>
      <c r="BZI12083" s="18" t="s">
        <v>131</v>
      </c>
      <c r="BZJ12083" s="18" t="s">
        <v>131</v>
      </c>
      <c r="BZK12083" s="18" t="s">
        <v>131</v>
      </c>
      <c r="BZL12083" s="18" t="s">
        <v>131</v>
      </c>
      <c r="BZM12083" s="18" t="s">
        <v>131</v>
      </c>
      <c r="BZN12083" s="18" t="s">
        <v>131</v>
      </c>
      <c r="BZO12083" s="18" t="s">
        <v>131</v>
      </c>
      <c r="BZP12083" s="18" t="s">
        <v>131</v>
      </c>
      <c r="BZQ12083" s="18" t="s">
        <v>131</v>
      </c>
      <c r="BZR12083" s="18" t="s">
        <v>131</v>
      </c>
      <c r="BZS12083" s="18" t="s">
        <v>131</v>
      </c>
      <c r="BZT12083" s="18" t="s">
        <v>131</v>
      </c>
      <c r="BZU12083" s="18" t="s">
        <v>131</v>
      </c>
      <c r="BZV12083" s="18" t="s">
        <v>131</v>
      </c>
      <c r="BZW12083" s="18" t="s">
        <v>131</v>
      </c>
      <c r="BZX12083" s="18" t="s">
        <v>131</v>
      </c>
      <c r="BZY12083" s="18" t="s">
        <v>131</v>
      </c>
      <c r="BZZ12083" s="18" t="s">
        <v>131</v>
      </c>
      <c r="CAA12083" s="18" t="s">
        <v>131</v>
      </c>
      <c r="CAB12083" s="18" t="s">
        <v>131</v>
      </c>
      <c r="CAC12083" s="18" t="s">
        <v>131</v>
      </c>
      <c r="CAD12083" s="18" t="s">
        <v>131</v>
      </c>
      <c r="CAE12083" s="18" t="s">
        <v>131</v>
      </c>
      <c r="CAF12083" s="18" t="s">
        <v>131</v>
      </c>
      <c r="CAG12083" s="18" t="s">
        <v>131</v>
      </c>
      <c r="CAH12083" s="18" t="s">
        <v>131</v>
      </c>
      <c r="CAI12083" s="18" t="s">
        <v>131</v>
      </c>
      <c r="CAJ12083" s="18" t="s">
        <v>131</v>
      </c>
      <c r="CAK12083" s="18" t="s">
        <v>131</v>
      </c>
      <c r="CAL12083" s="18" t="s">
        <v>131</v>
      </c>
      <c r="CAM12083" s="18" t="s">
        <v>131</v>
      </c>
      <c r="CAN12083" s="18" t="s">
        <v>131</v>
      </c>
      <c r="CAO12083" s="18" t="s">
        <v>131</v>
      </c>
      <c r="CAP12083" s="18" t="s">
        <v>131</v>
      </c>
      <c r="CAQ12083" s="18" t="s">
        <v>131</v>
      </c>
      <c r="CAR12083" s="18" t="s">
        <v>131</v>
      </c>
      <c r="CAS12083" s="18" t="s">
        <v>131</v>
      </c>
      <c r="CAT12083" s="18" t="s">
        <v>131</v>
      </c>
      <c r="CAU12083" s="18" t="s">
        <v>131</v>
      </c>
      <c r="CAV12083" s="18" t="s">
        <v>131</v>
      </c>
      <c r="CAW12083" s="18" t="s">
        <v>131</v>
      </c>
      <c r="CAX12083" s="18" t="s">
        <v>131</v>
      </c>
      <c r="CAY12083" s="18" t="s">
        <v>131</v>
      </c>
      <c r="CAZ12083" s="18" t="s">
        <v>131</v>
      </c>
      <c r="CBA12083" s="18" t="s">
        <v>131</v>
      </c>
      <c r="CBB12083" s="18" t="s">
        <v>131</v>
      </c>
      <c r="CBC12083" s="18" t="s">
        <v>131</v>
      </c>
      <c r="CBD12083" s="18" t="s">
        <v>131</v>
      </c>
      <c r="CBE12083" s="18" t="s">
        <v>131</v>
      </c>
      <c r="CBF12083" s="18" t="s">
        <v>131</v>
      </c>
      <c r="CBG12083" s="18" t="s">
        <v>131</v>
      </c>
      <c r="CBH12083" s="18" t="s">
        <v>131</v>
      </c>
      <c r="CBI12083" s="18" t="s">
        <v>131</v>
      </c>
      <c r="CBJ12083" s="18" t="s">
        <v>131</v>
      </c>
      <c r="CBK12083" s="18" t="s">
        <v>131</v>
      </c>
      <c r="CBL12083" s="18" t="s">
        <v>131</v>
      </c>
      <c r="CBM12083" s="18" t="s">
        <v>131</v>
      </c>
      <c r="CBN12083" s="18" t="s">
        <v>131</v>
      </c>
      <c r="CBO12083" s="18" t="s">
        <v>131</v>
      </c>
      <c r="CBP12083" s="18" t="s">
        <v>131</v>
      </c>
      <c r="CBQ12083" s="18" t="s">
        <v>131</v>
      </c>
      <c r="CBR12083" s="18" t="s">
        <v>131</v>
      </c>
      <c r="CBS12083" s="18" t="s">
        <v>131</v>
      </c>
      <c r="CBT12083" s="18" t="s">
        <v>131</v>
      </c>
      <c r="CBU12083" s="18" t="s">
        <v>131</v>
      </c>
      <c r="CBV12083" s="18" t="s">
        <v>131</v>
      </c>
      <c r="CBW12083" s="18" t="s">
        <v>131</v>
      </c>
      <c r="CBX12083" s="18" t="s">
        <v>131</v>
      </c>
      <c r="CBY12083" s="18" t="s">
        <v>131</v>
      </c>
      <c r="CBZ12083" s="18" t="s">
        <v>131</v>
      </c>
      <c r="CCA12083" s="18" t="s">
        <v>131</v>
      </c>
      <c r="CCB12083" s="18" t="s">
        <v>131</v>
      </c>
      <c r="CCC12083" s="18" t="s">
        <v>131</v>
      </c>
      <c r="CCD12083" s="18" t="s">
        <v>131</v>
      </c>
      <c r="CCE12083" s="18" t="s">
        <v>131</v>
      </c>
      <c r="CCF12083" s="18" t="s">
        <v>131</v>
      </c>
      <c r="CCG12083" s="18" t="s">
        <v>131</v>
      </c>
      <c r="CCH12083" s="18" t="s">
        <v>131</v>
      </c>
      <c r="CCI12083" s="18" t="s">
        <v>131</v>
      </c>
      <c r="CCJ12083" s="18" t="s">
        <v>131</v>
      </c>
      <c r="CCK12083" s="18" t="s">
        <v>131</v>
      </c>
      <c r="CCL12083" s="18" t="s">
        <v>131</v>
      </c>
      <c r="CCM12083" s="18" t="s">
        <v>131</v>
      </c>
      <c r="CCN12083" s="18" t="s">
        <v>131</v>
      </c>
      <c r="CCO12083" s="18" t="s">
        <v>131</v>
      </c>
      <c r="CCP12083" s="18" t="s">
        <v>131</v>
      </c>
      <c r="CCQ12083" s="18" t="s">
        <v>131</v>
      </c>
      <c r="CCR12083" s="18" t="s">
        <v>131</v>
      </c>
      <c r="CCS12083" s="18" t="s">
        <v>131</v>
      </c>
      <c r="CCT12083" s="18" t="s">
        <v>131</v>
      </c>
      <c r="CCU12083" s="18" t="s">
        <v>131</v>
      </c>
      <c r="CCV12083" s="18" t="s">
        <v>131</v>
      </c>
      <c r="CCW12083" s="18" t="s">
        <v>131</v>
      </c>
      <c r="CCX12083" s="18" t="s">
        <v>131</v>
      </c>
      <c r="CCY12083" s="18" t="s">
        <v>131</v>
      </c>
      <c r="CCZ12083" s="18" t="s">
        <v>131</v>
      </c>
      <c r="CDA12083" s="18" t="s">
        <v>131</v>
      </c>
      <c r="CDB12083" s="18" t="s">
        <v>131</v>
      </c>
      <c r="CDC12083" s="18" t="s">
        <v>131</v>
      </c>
      <c r="CDD12083" s="18" t="s">
        <v>131</v>
      </c>
      <c r="CDE12083" s="18" t="s">
        <v>131</v>
      </c>
      <c r="CDF12083" s="18" t="s">
        <v>131</v>
      </c>
      <c r="CDG12083" s="18" t="s">
        <v>131</v>
      </c>
      <c r="CDH12083" s="18" t="s">
        <v>131</v>
      </c>
      <c r="CDI12083" s="18" t="s">
        <v>131</v>
      </c>
      <c r="CDJ12083" s="18" t="s">
        <v>131</v>
      </c>
      <c r="CDK12083" s="18" t="s">
        <v>131</v>
      </c>
      <c r="CDL12083" s="18" t="s">
        <v>131</v>
      </c>
      <c r="CDM12083" s="18" t="s">
        <v>131</v>
      </c>
      <c r="CDN12083" s="18" t="s">
        <v>131</v>
      </c>
      <c r="CDO12083" s="18" t="s">
        <v>131</v>
      </c>
      <c r="CDP12083" s="18" t="s">
        <v>131</v>
      </c>
      <c r="CDQ12083" s="18" t="s">
        <v>131</v>
      </c>
      <c r="CDR12083" s="18" t="s">
        <v>131</v>
      </c>
      <c r="CDS12083" s="18" t="s">
        <v>131</v>
      </c>
      <c r="CDT12083" s="18" t="s">
        <v>131</v>
      </c>
      <c r="CDU12083" s="18" t="s">
        <v>131</v>
      </c>
      <c r="CDV12083" s="18" t="s">
        <v>131</v>
      </c>
      <c r="CDW12083" s="18" t="s">
        <v>131</v>
      </c>
      <c r="CDX12083" s="18" t="s">
        <v>131</v>
      </c>
      <c r="CDY12083" s="18" t="s">
        <v>131</v>
      </c>
      <c r="CDZ12083" s="18" t="s">
        <v>131</v>
      </c>
      <c r="CEA12083" s="18" t="s">
        <v>131</v>
      </c>
      <c r="CEB12083" s="18" t="s">
        <v>131</v>
      </c>
      <c r="CEC12083" s="18" t="s">
        <v>131</v>
      </c>
      <c r="CED12083" s="18" t="s">
        <v>131</v>
      </c>
      <c r="CEE12083" s="18" t="s">
        <v>131</v>
      </c>
      <c r="CEF12083" s="18" t="s">
        <v>131</v>
      </c>
      <c r="CEG12083" s="18" t="s">
        <v>131</v>
      </c>
      <c r="CEH12083" s="18" t="s">
        <v>131</v>
      </c>
      <c r="CEI12083" s="18" t="s">
        <v>131</v>
      </c>
      <c r="CEJ12083" s="18" t="s">
        <v>131</v>
      </c>
      <c r="CEK12083" s="18" t="s">
        <v>131</v>
      </c>
      <c r="CEL12083" s="18" t="s">
        <v>131</v>
      </c>
      <c r="CEM12083" s="18" t="s">
        <v>131</v>
      </c>
      <c r="CEN12083" s="18" t="s">
        <v>131</v>
      </c>
      <c r="CEO12083" s="18" t="s">
        <v>131</v>
      </c>
      <c r="CEP12083" s="18" t="s">
        <v>131</v>
      </c>
      <c r="CEQ12083" s="18" t="s">
        <v>131</v>
      </c>
      <c r="CER12083" s="18" t="s">
        <v>131</v>
      </c>
      <c r="CES12083" s="18" t="s">
        <v>131</v>
      </c>
      <c r="CET12083" s="18" t="s">
        <v>131</v>
      </c>
      <c r="CEU12083" s="18" t="s">
        <v>131</v>
      </c>
      <c r="CEV12083" s="18" t="s">
        <v>131</v>
      </c>
      <c r="CEW12083" s="18" t="s">
        <v>131</v>
      </c>
      <c r="CEX12083" s="18" t="s">
        <v>131</v>
      </c>
      <c r="CEY12083" s="18" t="s">
        <v>131</v>
      </c>
      <c r="CEZ12083" s="18" t="s">
        <v>131</v>
      </c>
      <c r="CFA12083" s="18" t="s">
        <v>131</v>
      </c>
      <c r="CFB12083" s="18" t="s">
        <v>131</v>
      </c>
      <c r="CFC12083" s="18" t="s">
        <v>131</v>
      </c>
      <c r="CFD12083" s="18" t="s">
        <v>131</v>
      </c>
      <c r="CFE12083" s="18" t="s">
        <v>131</v>
      </c>
      <c r="CFF12083" s="18" t="s">
        <v>131</v>
      </c>
      <c r="CFG12083" s="18" t="s">
        <v>131</v>
      </c>
      <c r="CFH12083" s="18" t="s">
        <v>131</v>
      </c>
      <c r="CFI12083" s="18" t="s">
        <v>131</v>
      </c>
      <c r="CFJ12083" s="18" t="s">
        <v>131</v>
      </c>
      <c r="CFK12083" s="18" t="s">
        <v>131</v>
      </c>
      <c r="CFL12083" s="18" t="s">
        <v>131</v>
      </c>
      <c r="CFM12083" s="18" t="s">
        <v>131</v>
      </c>
      <c r="CFN12083" s="18" t="s">
        <v>131</v>
      </c>
      <c r="CFO12083" s="18" t="s">
        <v>131</v>
      </c>
      <c r="CFP12083" s="18" t="s">
        <v>131</v>
      </c>
      <c r="CFQ12083" s="18" t="s">
        <v>131</v>
      </c>
      <c r="CFR12083" s="18" t="s">
        <v>131</v>
      </c>
      <c r="CFS12083" s="18" t="s">
        <v>131</v>
      </c>
      <c r="CFT12083" s="18" t="s">
        <v>131</v>
      </c>
      <c r="CFU12083" s="18" t="s">
        <v>131</v>
      </c>
      <c r="CFV12083" s="18" t="s">
        <v>131</v>
      </c>
      <c r="CFW12083" s="18" t="s">
        <v>131</v>
      </c>
      <c r="CFX12083" s="18" t="s">
        <v>131</v>
      </c>
      <c r="CFY12083" s="18" t="s">
        <v>131</v>
      </c>
      <c r="CFZ12083" s="18" t="s">
        <v>131</v>
      </c>
      <c r="CGA12083" s="18" t="s">
        <v>131</v>
      </c>
      <c r="CGB12083" s="18" t="s">
        <v>131</v>
      </c>
      <c r="CGC12083" s="18" t="s">
        <v>131</v>
      </c>
      <c r="CGD12083" s="18" t="s">
        <v>131</v>
      </c>
      <c r="CGE12083" s="18" t="s">
        <v>131</v>
      </c>
      <c r="CGF12083" s="18" t="s">
        <v>131</v>
      </c>
      <c r="CGG12083" s="18" t="s">
        <v>131</v>
      </c>
      <c r="CGH12083" s="18" t="s">
        <v>131</v>
      </c>
      <c r="CGI12083" s="18" t="s">
        <v>131</v>
      </c>
      <c r="CGJ12083" s="18" t="s">
        <v>131</v>
      </c>
      <c r="CGK12083" s="18" t="s">
        <v>131</v>
      </c>
      <c r="CGL12083" s="18" t="s">
        <v>131</v>
      </c>
      <c r="CGM12083" s="18" t="s">
        <v>131</v>
      </c>
      <c r="CGN12083" s="18" t="s">
        <v>131</v>
      </c>
      <c r="CGO12083" s="18" t="s">
        <v>131</v>
      </c>
      <c r="CGP12083" s="18" t="s">
        <v>131</v>
      </c>
      <c r="CGQ12083" s="18" t="s">
        <v>131</v>
      </c>
      <c r="CGR12083" s="18" t="s">
        <v>131</v>
      </c>
      <c r="CGS12083" s="18" t="s">
        <v>131</v>
      </c>
      <c r="CGT12083" s="18" t="s">
        <v>131</v>
      </c>
      <c r="CGU12083" s="18" t="s">
        <v>131</v>
      </c>
      <c r="CGV12083" s="18" t="s">
        <v>131</v>
      </c>
      <c r="CGW12083" s="18" t="s">
        <v>131</v>
      </c>
      <c r="CGX12083" s="18" t="s">
        <v>131</v>
      </c>
      <c r="CGY12083" s="18" t="s">
        <v>131</v>
      </c>
      <c r="CGZ12083" s="18" t="s">
        <v>131</v>
      </c>
      <c r="CHA12083" s="18" t="s">
        <v>131</v>
      </c>
      <c r="CHB12083" s="18" t="s">
        <v>131</v>
      </c>
      <c r="CHC12083" s="18" t="s">
        <v>131</v>
      </c>
      <c r="CHD12083" s="18" t="s">
        <v>131</v>
      </c>
      <c r="CHE12083" s="18" t="s">
        <v>131</v>
      </c>
      <c r="CHF12083" s="18" t="s">
        <v>131</v>
      </c>
      <c r="CHG12083" s="18" t="s">
        <v>131</v>
      </c>
      <c r="CHH12083" s="18" t="s">
        <v>131</v>
      </c>
      <c r="CHI12083" s="18" t="s">
        <v>131</v>
      </c>
      <c r="CHJ12083" s="18" t="s">
        <v>131</v>
      </c>
      <c r="CHK12083" s="18" t="s">
        <v>131</v>
      </c>
      <c r="CHL12083" s="18" t="s">
        <v>131</v>
      </c>
      <c r="CHM12083" s="18" t="s">
        <v>131</v>
      </c>
      <c r="CHN12083" s="18" t="s">
        <v>131</v>
      </c>
      <c r="CHO12083" s="18" t="s">
        <v>131</v>
      </c>
      <c r="CHP12083" s="18" t="s">
        <v>131</v>
      </c>
      <c r="CHQ12083" s="18" t="s">
        <v>131</v>
      </c>
      <c r="CHR12083" s="18" t="s">
        <v>131</v>
      </c>
      <c r="CHS12083" s="18" t="s">
        <v>131</v>
      </c>
      <c r="CHT12083" s="18" t="s">
        <v>131</v>
      </c>
      <c r="CHU12083" s="18" t="s">
        <v>131</v>
      </c>
      <c r="CHV12083" s="18" t="s">
        <v>131</v>
      </c>
      <c r="CHW12083" s="18" t="s">
        <v>131</v>
      </c>
      <c r="CHX12083" s="18" t="s">
        <v>131</v>
      </c>
      <c r="CHY12083" s="18" t="s">
        <v>131</v>
      </c>
      <c r="CHZ12083" s="18" t="s">
        <v>131</v>
      </c>
      <c r="CIA12083" s="18" t="s">
        <v>131</v>
      </c>
      <c r="CIB12083" s="18" t="s">
        <v>131</v>
      </c>
      <c r="CIC12083" s="18" t="s">
        <v>131</v>
      </c>
      <c r="CID12083" s="18" t="s">
        <v>131</v>
      </c>
      <c r="CIE12083" s="18" t="s">
        <v>131</v>
      </c>
      <c r="CIF12083" s="18" t="s">
        <v>131</v>
      </c>
      <c r="CIG12083" s="18" t="s">
        <v>131</v>
      </c>
      <c r="CIH12083" s="18" t="s">
        <v>131</v>
      </c>
      <c r="CII12083" s="18" t="s">
        <v>131</v>
      </c>
      <c r="CIJ12083" s="18" t="s">
        <v>131</v>
      </c>
      <c r="CIK12083" s="18" t="s">
        <v>131</v>
      </c>
      <c r="CIL12083" s="18" t="s">
        <v>131</v>
      </c>
      <c r="CIM12083" s="18" t="s">
        <v>131</v>
      </c>
      <c r="CIN12083" s="18" t="s">
        <v>131</v>
      </c>
      <c r="CIO12083" s="18" t="s">
        <v>131</v>
      </c>
      <c r="CIP12083" s="18" t="s">
        <v>131</v>
      </c>
      <c r="CIQ12083" s="18" t="s">
        <v>131</v>
      </c>
      <c r="CIR12083" s="18" t="s">
        <v>131</v>
      </c>
      <c r="CIS12083" s="18" t="s">
        <v>131</v>
      </c>
      <c r="CIT12083" s="18" t="s">
        <v>131</v>
      </c>
      <c r="CIU12083" s="18" t="s">
        <v>131</v>
      </c>
      <c r="CIV12083" s="18" t="s">
        <v>131</v>
      </c>
      <c r="CIW12083" s="18" t="s">
        <v>131</v>
      </c>
      <c r="CIX12083" s="18" t="s">
        <v>131</v>
      </c>
      <c r="CIY12083" s="18" t="s">
        <v>131</v>
      </c>
      <c r="CIZ12083" s="18" t="s">
        <v>131</v>
      </c>
      <c r="CJA12083" s="18" t="s">
        <v>131</v>
      </c>
      <c r="CJB12083" s="18" t="s">
        <v>131</v>
      </c>
      <c r="CJC12083" s="18" t="s">
        <v>131</v>
      </c>
      <c r="CJD12083" s="18" t="s">
        <v>131</v>
      </c>
      <c r="CJE12083" s="18" t="s">
        <v>131</v>
      </c>
      <c r="CJF12083" s="18" t="s">
        <v>131</v>
      </c>
      <c r="CJG12083" s="18" t="s">
        <v>131</v>
      </c>
      <c r="CJH12083" s="18" t="s">
        <v>131</v>
      </c>
      <c r="CJI12083" s="18" t="s">
        <v>131</v>
      </c>
      <c r="CJJ12083" s="18" t="s">
        <v>131</v>
      </c>
      <c r="CJK12083" s="18" t="s">
        <v>131</v>
      </c>
      <c r="CJL12083" s="18" t="s">
        <v>131</v>
      </c>
      <c r="CJM12083" s="18" t="s">
        <v>131</v>
      </c>
      <c r="CJN12083" s="18" t="s">
        <v>131</v>
      </c>
      <c r="CJO12083" s="18" t="s">
        <v>131</v>
      </c>
      <c r="CJP12083" s="18" t="s">
        <v>131</v>
      </c>
      <c r="CJQ12083" s="18" t="s">
        <v>131</v>
      </c>
      <c r="CJR12083" s="18" t="s">
        <v>131</v>
      </c>
      <c r="CJS12083" s="18" t="s">
        <v>131</v>
      </c>
      <c r="CJT12083" s="18" t="s">
        <v>131</v>
      </c>
      <c r="CJU12083" s="18" t="s">
        <v>131</v>
      </c>
      <c r="CJV12083" s="18" t="s">
        <v>131</v>
      </c>
      <c r="CJW12083" s="18" t="s">
        <v>131</v>
      </c>
      <c r="CJX12083" s="18" t="s">
        <v>131</v>
      </c>
      <c r="CJY12083" s="18" t="s">
        <v>131</v>
      </c>
      <c r="CJZ12083" s="18" t="s">
        <v>131</v>
      </c>
      <c r="CKA12083" s="18" t="s">
        <v>131</v>
      </c>
      <c r="CKB12083" s="18" t="s">
        <v>131</v>
      </c>
      <c r="CKC12083" s="18" t="s">
        <v>131</v>
      </c>
      <c r="CKD12083" s="18" t="s">
        <v>131</v>
      </c>
      <c r="CKE12083" s="18" t="s">
        <v>131</v>
      </c>
      <c r="CKF12083" s="18" t="s">
        <v>131</v>
      </c>
      <c r="CKG12083" s="18" t="s">
        <v>131</v>
      </c>
      <c r="CKH12083" s="18" t="s">
        <v>131</v>
      </c>
      <c r="CKI12083" s="18" t="s">
        <v>131</v>
      </c>
      <c r="CKJ12083" s="18" t="s">
        <v>131</v>
      </c>
      <c r="CKK12083" s="18" t="s">
        <v>131</v>
      </c>
      <c r="CKL12083" s="18" t="s">
        <v>131</v>
      </c>
      <c r="CKM12083" s="18" t="s">
        <v>131</v>
      </c>
      <c r="CKN12083" s="18" t="s">
        <v>131</v>
      </c>
      <c r="CKO12083" s="18" t="s">
        <v>131</v>
      </c>
      <c r="CKP12083" s="18" t="s">
        <v>131</v>
      </c>
      <c r="CKQ12083" s="18" t="s">
        <v>131</v>
      </c>
      <c r="CKR12083" s="18" t="s">
        <v>131</v>
      </c>
      <c r="CKS12083" s="18" t="s">
        <v>131</v>
      </c>
      <c r="CKT12083" s="18" t="s">
        <v>131</v>
      </c>
      <c r="CKU12083" s="18" t="s">
        <v>131</v>
      </c>
      <c r="CKV12083" s="18" t="s">
        <v>131</v>
      </c>
      <c r="CKW12083" s="18" t="s">
        <v>131</v>
      </c>
      <c r="CKX12083" s="18" t="s">
        <v>131</v>
      </c>
      <c r="CKY12083" s="18" t="s">
        <v>131</v>
      </c>
      <c r="CKZ12083" s="18" t="s">
        <v>131</v>
      </c>
      <c r="CLA12083" s="18" t="s">
        <v>131</v>
      </c>
      <c r="CLB12083" s="18" t="s">
        <v>131</v>
      </c>
      <c r="CLC12083" s="18" t="s">
        <v>131</v>
      </c>
      <c r="CLD12083" s="18" t="s">
        <v>131</v>
      </c>
      <c r="CLE12083" s="18" t="s">
        <v>131</v>
      </c>
      <c r="CLF12083" s="18" t="s">
        <v>131</v>
      </c>
      <c r="CLG12083" s="18" t="s">
        <v>131</v>
      </c>
      <c r="CLH12083" s="18" t="s">
        <v>131</v>
      </c>
      <c r="CLI12083" s="18" t="s">
        <v>131</v>
      </c>
      <c r="CLJ12083" s="18" t="s">
        <v>131</v>
      </c>
      <c r="CLK12083" s="18" t="s">
        <v>131</v>
      </c>
      <c r="CLL12083" s="18" t="s">
        <v>131</v>
      </c>
      <c r="CLM12083" s="18" t="s">
        <v>131</v>
      </c>
      <c r="CLN12083" s="18" t="s">
        <v>131</v>
      </c>
      <c r="CLO12083" s="18" t="s">
        <v>131</v>
      </c>
      <c r="CLP12083" s="18" t="s">
        <v>131</v>
      </c>
      <c r="CLQ12083" s="18" t="s">
        <v>131</v>
      </c>
      <c r="CLR12083" s="18" t="s">
        <v>131</v>
      </c>
      <c r="CLS12083" s="18" t="s">
        <v>131</v>
      </c>
      <c r="CLT12083" s="18" t="s">
        <v>131</v>
      </c>
      <c r="CLU12083" s="18" t="s">
        <v>131</v>
      </c>
      <c r="CLV12083" s="18" t="s">
        <v>131</v>
      </c>
      <c r="CLW12083" s="18" t="s">
        <v>131</v>
      </c>
      <c r="CLX12083" s="18" t="s">
        <v>131</v>
      </c>
      <c r="CLY12083" s="18" t="s">
        <v>131</v>
      </c>
      <c r="CLZ12083" s="18" t="s">
        <v>131</v>
      </c>
      <c r="CMA12083" s="18" t="s">
        <v>131</v>
      </c>
      <c r="CMB12083" s="18" t="s">
        <v>131</v>
      </c>
      <c r="CMC12083" s="18" t="s">
        <v>131</v>
      </c>
      <c r="CMD12083" s="18" t="s">
        <v>131</v>
      </c>
      <c r="CME12083" s="18" t="s">
        <v>131</v>
      </c>
      <c r="CMF12083" s="18" t="s">
        <v>131</v>
      </c>
      <c r="CMG12083" s="18" t="s">
        <v>131</v>
      </c>
      <c r="CMH12083" s="18" t="s">
        <v>131</v>
      </c>
      <c r="CMI12083" s="18" t="s">
        <v>131</v>
      </c>
      <c r="CMJ12083" s="18" t="s">
        <v>131</v>
      </c>
      <c r="CMK12083" s="18" t="s">
        <v>131</v>
      </c>
      <c r="CML12083" s="18" t="s">
        <v>131</v>
      </c>
      <c r="CMM12083" s="18" t="s">
        <v>131</v>
      </c>
      <c r="CMN12083" s="18" t="s">
        <v>131</v>
      </c>
      <c r="CMO12083" s="18" t="s">
        <v>131</v>
      </c>
      <c r="CMP12083" s="18" t="s">
        <v>131</v>
      </c>
      <c r="CMQ12083" s="18" t="s">
        <v>131</v>
      </c>
      <c r="CMR12083" s="18" t="s">
        <v>131</v>
      </c>
      <c r="CMS12083" s="18" t="s">
        <v>131</v>
      </c>
      <c r="CMT12083" s="18" t="s">
        <v>131</v>
      </c>
      <c r="CMU12083" s="18" t="s">
        <v>131</v>
      </c>
      <c r="CMV12083" s="18" t="s">
        <v>131</v>
      </c>
      <c r="CMW12083" s="18" t="s">
        <v>131</v>
      </c>
      <c r="CMX12083" s="18" t="s">
        <v>131</v>
      </c>
      <c r="CMY12083" s="18" t="s">
        <v>131</v>
      </c>
      <c r="CMZ12083" s="18" t="s">
        <v>131</v>
      </c>
      <c r="CNA12083" s="18" t="s">
        <v>131</v>
      </c>
      <c r="CNB12083" s="18" t="s">
        <v>131</v>
      </c>
      <c r="CNC12083" s="18" t="s">
        <v>131</v>
      </c>
      <c r="CND12083" s="18" t="s">
        <v>131</v>
      </c>
      <c r="CNE12083" s="18" t="s">
        <v>131</v>
      </c>
      <c r="CNF12083" s="18" t="s">
        <v>131</v>
      </c>
      <c r="CNG12083" s="18" t="s">
        <v>131</v>
      </c>
      <c r="CNH12083" s="18" t="s">
        <v>131</v>
      </c>
      <c r="CNI12083" s="18" t="s">
        <v>131</v>
      </c>
      <c r="CNJ12083" s="18" t="s">
        <v>131</v>
      </c>
      <c r="CNK12083" s="18" t="s">
        <v>131</v>
      </c>
      <c r="CNL12083" s="18" t="s">
        <v>131</v>
      </c>
      <c r="CNM12083" s="18" t="s">
        <v>131</v>
      </c>
      <c r="CNN12083" s="18" t="s">
        <v>131</v>
      </c>
      <c r="CNO12083" s="18" t="s">
        <v>131</v>
      </c>
      <c r="CNP12083" s="18" t="s">
        <v>131</v>
      </c>
      <c r="CNQ12083" s="18" t="s">
        <v>131</v>
      </c>
      <c r="CNR12083" s="18" t="s">
        <v>131</v>
      </c>
      <c r="CNS12083" s="18" t="s">
        <v>131</v>
      </c>
      <c r="CNT12083" s="18" t="s">
        <v>131</v>
      </c>
      <c r="CNU12083" s="18" t="s">
        <v>131</v>
      </c>
      <c r="CNV12083" s="18" t="s">
        <v>131</v>
      </c>
      <c r="CNW12083" s="18" t="s">
        <v>131</v>
      </c>
      <c r="CNX12083" s="18" t="s">
        <v>131</v>
      </c>
      <c r="CNY12083" s="18" t="s">
        <v>131</v>
      </c>
      <c r="CNZ12083" s="18" t="s">
        <v>131</v>
      </c>
      <c r="COA12083" s="18" t="s">
        <v>131</v>
      </c>
      <c r="COB12083" s="18" t="s">
        <v>131</v>
      </c>
      <c r="COC12083" s="18" t="s">
        <v>131</v>
      </c>
      <c r="COD12083" s="18" t="s">
        <v>131</v>
      </c>
      <c r="COE12083" s="18" t="s">
        <v>131</v>
      </c>
      <c r="COF12083" s="18" t="s">
        <v>131</v>
      </c>
      <c r="COG12083" s="18" t="s">
        <v>131</v>
      </c>
      <c r="COH12083" s="18" t="s">
        <v>131</v>
      </c>
      <c r="COI12083" s="18" t="s">
        <v>131</v>
      </c>
      <c r="COJ12083" s="18" t="s">
        <v>131</v>
      </c>
      <c r="COK12083" s="18" t="s">
        <v>131</v>
      </c>
      <c r="COL12083" s="18" t="s">
        <v>131</v>
      </c>
      <c r="COM12083" s="18" t="s">
        <v>131</v>
      </c>
      <c r="CON12083" s="18" t="s">
        <v>131</v>
      </c>
      <c r="COO12083" s="18" t="s">
        <v>131</v>
      </c>
      <c r="COP12083" s="18" t="s">
        <v>131</v>
      </c>
      <c r="COQ12083" s="18" t="s">
        <v>131</v>
      </c>
      <c r="COR12083" s="18" t="s">
        <v>131</v>
      </c>
      <c r="COS12083" s="18" t="s">
        <v>131</v>
      </c>
      <c r="COT12083" s="18" t="s">
        <v>131</v>
      </c>
      <c r="COU12083" s="18" t="s">
        <v>131</v>
      </c>
      <c r="COV12083" s="18" t="s">
        <v>131</v>
      </c>
      <c r="COW12083" s="18" t="s">
        <v>131</v>
      </c>
      <c r="COX12083" s="18" t="s">
        <v>131</v>
      </c>
      <c r="COY12083" s="18" t="s">
        <v>131</v>
      </c>
      <c r="COZ12083" s="18" t="s">
        <v>131</v>
      </c>
      <c r="CPA12083" s="18" t="s">
        <v>131</v>
      </c>
      <c r="CPB12083" s="18" t="s">
        <v>131</v>
      </c>
      <c r="CPC12083" s="18" t="s">
        <v>131</v>
      </c>
      <c r="CPD12083" s="18" t="s">
        <v>131</v>
      </c>
      <c r="CPE12083" s="18" t="s">
        <v>131</v>
      </c>
      <c r="CPF12083" s="18" t="s">
        <v>131</v>
      </c>
      <c r="CPG12083" s="18" t="s">
        <v>131</v>
      </c>
      <c r="CPH12083" s="18" t="s">
        <v>131</v>
      </c>
      <c r="CPI12083" s="18" t="s">
        <v>131</v>
      </c>
      <c r="CPJ12083" s="18" t="s">
        <v>131</v>
      </c>
      <c r="CPK12083" s="18" t="s">
        <v>131</v>
      </c>
      <c r="CPL12083" s="18" t="s">
        <v>131</v>
      </c>
      <c r="CPM12083" s="18" t="s">
        <v>131</v>
      </c>
      <c r="CPN12083" s="18" t="s">
        <v>131</v>
      </c>
      <c r="CPO12083" s="18" t="s">
        <v>131</v>
      </c>
      <c r="CPP12083" s="18" t="s">
        <v>131</v>
      </c>
      <c r="CPQ12083" s="18" t="s">
        <v>131</v>
      </c>
      <c r="CPR12083" s="18" t="s">
        <v>131</v>
      </c>
      <c r="CPS12083" s="18" t="s">
        <v>131</v>
      </c>
      <c r="CPT12083" s="18" t="s">
        <v>131</v>
      </c>
      <c r="CPU12083" s="18" t="s">
        <v>131</v>
      </c>
      <c r="CPV12083" s="18" t="s">
        <v>131</v>
      </c>
      <c r="CPW12083" s="18" t="s">
        <v>131</v>
      </c>
      <c r="CPX12083" s="18" t="s">
        <v>131</v>
      </c>
      <c r="CPY12083" s="18" t="s">
        <v>131</v>
      </c>
      <c r="CPZ12083" s="18" t="s">
        <v>131</v>
      </c>
      <c r="CQA12083" s="18" t="s">
        <v>131</v>
      </c>
      <c r="CQB12083" s="18" t="s">
        <v>131</v>
      </c>
      <c r="CQC12083" s="18" t="s">
        <v>131</v>
      </c>
      <c r="CQD12083" s="18" t="s">
        <v>131</v>
      </c>
      <c r="CQE12083" s="18" t="s">
        <v>131</v>
      </c>
      <c r="CQF12083" s="18" t="s">
        <v>131</v>
      </c>
      <c r="CQG12083" s="18" t="s">
        <v>131</v>
      </c>
      <c r="CQH12083" s="18" t="s">
        <v>131</v>
      </c>
      <c r="CQI12083" s="18" t="s">
        <v>131</v>
      </c>
      <c r="CQJ12083" s="18" t="s">
        <v>131</v>
      </c>
      <c r="CQK12083" s="18" t="s">
        <v>131</v>
      </c>
      <c r="CQL12083" s="18" t="s">
        <v>131</v>
      </c>
      <c r="CQM12083" s="18" t="s">
        <v>131</v>
      </c>
      <c r="CQN12083" s="18" t="s">
        <v>131</v>
      </c>
      <c r="CQO12083" s="18" t="s">
        <v>131</v>
      </c>
      <c r="CQP12083" s="18" t="s">
        <v>131</v>
      </c>
      <c r="CQQ12083" s="18" t="s">
        <v>131</v>
      </c>
      <c r="CQR12083" s="18" t="s">
        <v>131</v>
      </c>
      <c r="CQS12083" s="18" t="s">
        <v>131</v>
      </c>
      <c r="CQT12083" s="18" t="s">
        <v>131</v>
      </c>
      <c r="CQU12083" s="18" t="s">
        <v>131</v>
      </c>
      <c r="CQV12083" s="18" t="s">
        <v>131</v>
      </c>
      <c r="CQW12083" s="18" t="s">
        <v>131</v>
      </c>
      <c r="CQX12083" s="18" t="s">
        <v>131</v>
      </c>
      <c r="CQY12083" s="18" t="s">
        <v>131</v>
      </c>
      <c r="CQZ12083" s="18" t="s">
        <v>131</v>
      </c>
      <c r="CRA12083" s="18" t="s">
        <v>131</v>
      </c>
      <c r="CRB12083" s="18" t="s">
        <v>131</v>
      </c>
      <c r="CRC12083" s="18" t="s">
        <v>131</v>
      </c>
      <c r="CRD12083" s="18" t="s">
        <v>131</v>
      </c>
      <c r="CRE12083" s="18" t="s">
        <v>131</v>
      </c>
      <c r="CRF12083" s="18" t="s">
        <v>131</v>
      </c>
      <c r="CRG12083" s="18" t="s">
        <v>131</v>
      </c>
      <c r="CRH12083" s="18" t="s">
        <v>131</v>
      </c>
      <c r="CRI12083" s="18" t="s">
        <v>131</v>
      </c>
      <c r="CRJ12083" s="18" t="s">
        <v>131</v>
      </c>
      <c r="CRK12083" s="18" t="s">
        <v>131</v>
      </c>
      <c r="CRL12083" s="18" t="s">
        <v>131</v>
      </c>
      <c r="CRM12083" s="18" t="s">
        <v>131</v>
      </c>
      <c r="CRN12083" s="18" t="s">
        <v>131</v>
      </c>
      <c r="CRO12083" s="18" t="s">
        <v>131</v>
      </c>
      <c r="CRP12083" s="18" t="s">
        <v>131</v>
      </c>
      <c r="CRQ12083" s="18" t="s">
        <v>131</v>
      </c>
      <c r="CRR12083" s="18" t="s">
        <v>131</v>
      </c>
      <c r="CRS12083" s="18" t="s">
        <v>131</v>
      </c>
      <c r="CRT12083" s="18" t="s">
        <v>131</v>
      </c>
      <c r="CRU12083" s="18" t="s">
        <v>131</v>
      </c>
      <c r="CRV12083" s="18" t="s">
        <v>131</v>
      </c>
      <c r="CRW12083" s="18" t="s">
        <v>131</v>
      </c>
      <c r="CRX12083" s="18" t="s">
        <v>131</v>
      </c>
      <c r="CRY12083" s="18" t="s">
        <v>131</v>
      </c>
      <c r="CRZ12083" s="18" t="s">
        <v>131</v>
      </c>
      <c r="CSA12083" s="18" t="s">
        <v>131</v>
      </c>
      <c r="CSB12083" s="18" t="s">
        <v>131</v>
      </c>
      <c r="CSC12083" s="18" t="s">
        <v>131</v>
      </c>
      <c r="CSD12083" s="18" t="s">
        <v>131</v>
      </c>
      <c r="CSE12083" s="18" t="s">
        <v>131</v>
      </c>
      <c r="CSF12083" s="18" t="s">
        <v>131</v>
      </c>
      <c r="CSG12083" s="18" t="s">
        <v>131</v>
      </c>
      <c r="CSH12083" s="18" t="s">
        <v>131</v>
      </c>
      <c r="CSI12083" s="18" t="s">
        <v>131</v>
      </c>
      <c r="CSJ12083" s="18" t="s">
        <v>131</v>
      </c>
      <c r="CSK12083" s="18" t="s">
        <v>131</v>
      </c>
      <c r="CSL12083" s="18" t="s">
        <v>131</v>
      </c>
      <c r="CSM12083" s="18" t="s">
        <v>131</v>
      </c>
      <c r="CSN12083" s="18" t="s">
        <v>131</v>
      </c>
      <c r="CSO12083" s="18" t="s">
        <v>131</v>
      </c>
      <c r="CSP12083" s="18" t="s">
        <v>131</v>
      </c>
      <c r="CSQ12083" s="18" t="s">
        <v>131</v>
      </c>
      <c r="CSR12083" s="18" t="s">
        <v>131</v>
      </c>
      <c r="CSS12083" s="18" t="s">
        <v>131</v>
      </c>
      <c r="CST12083" s="18" t="s">
        <v>131</v>
      </c>
      <c r="CSU12083" s="18" t="s">
        <v>131</v>
      </c>
      <c r="CSV12083" s="18" t="s">
        <v>131</v>
      </c>
      <c r="CSW12083" s="18" t="s">
        <v>131</v>
      </c>
      <c r="CSX12083" s="18" t="s">
        <v>131</v>
      </c>
      <c r="CSY12083" s="18" t="s">
        <v>131</v>
      </c>
      <c r="CSZ12083" s="18" t="s">
        <v>131</v>
      </c>
      <c r="CTA12083" s="18" t="s">
        <v>131</v>
      </c>
      <c r="CTB12083" s="18" t="s">
        <v>131</v>
      </c>
      <c r="CTC12083" s="18" t="s">
        <v>131</v>
      </c>
      <c r="CTD12083" s="18" t="s">
        <v>131</v>
      </c>
      <c r="CTE12083" s="18" t="s">
        <v>131</v>
      </c>
      <c r="CTF12083" s="18" t="s">
        <v>131</v>
      </c>
      <c r="CTG12083" s="18" t="s">
        <v>131</v>
      </c>
      <c r="CTH12083" s="18" t="s">
        <v>131</v>
      </c>
      <c r="CTI12083" s="18" t="s">
        <v>131</v>
      </c>
      <c r="CTJ12083" s="18" t="s">
        <v>131</v>
      </c>
      <c r="CTK12083" s="18" t="s">
        <v>131</v>
      </c>
      <c r="CTL12083" s="18" t="s">
        <v>131</v>
      </c>
      <c r="CTM12083" s="18" t="s">
        <v>131</v>
      </c>
      <c r="CTN12083" s="18" t="s">
        <v>131</v>
      </c>
      <c r="CTO12083" s="18" t="s">
        <v>131</v>
      </c>
      <c r="CTP12083" s="18" t="s">
        <v>131</v>
      </c>
      <c r="CTQ12083" s="18" t="s">
        <v>131</v>
      </c>
      <c r="CTR12083" s="18" t="s">
        <v>131</v>
      </c>
      <c r="CTS12083" s="18" t="s">
        <v>131</v>
      </c>
      <c r="CTT12083" s="18" t="s">
        <v>131</v>
      </c>
      <c r="CTU12083" s="18" t="s">
        <v>131</v>
      </c>
      <c r="CTV12083" s="18" t="s">
        <v>131</v>
      </c>
      <c r="CTW12083" s="18" t="s">
        <v>131</v>
      </c>
      <c r="CTX12083" s="18" t="s">
        <v>131</v>
      </c>
      <c r="CTY12083" s="18" t="s">
        <v>131</v>
      </c>
      <c r="CTZ12083" s="18" t="s">
        <v>131</v>
      </c>
      <c r="CUA12083" s="18" t="s">
        <v>131</v>
      </c>
      <c r="CUB12083" s="18" t="s">
        <v>131</v>
      </c>
      <c r="CUC12083" s="18" t="s">
        <v>131</v>
      </c>
      <c r="CUD12083" s="18" t="s">
        <v>131</v>
      </c>
      <c r="CUE12083" s="18" t="s">
        <v>131</v>
      </c>
      <c r="CUF12083" s="18" t="s">
        <v>131</v>
      </c>
      <c r="CUG12083" s="18" t="s">
        <v>131</v>
      </c>
      <c r="CUH12083" s="18" t="s">
        <v>131</v>
      </c>
      <c r="CUI12083" s="18" t="s">
        <v>131</v>
      </c>
      <c r="CUJ12083" s="18" t="s">
        <v>131</v>
      </c>
      <c r="CUK12083" s="18" t="s">
        <v>131</v>
      </c>
      <c r="CUL12083" s="18" t="s">
        <v>131</v>
      </c>
      <c r="CUM12083" s="18" t="s">
        <v>131</v>
      </c>
      <c r="CUN12083" s="18" t="s">
        <v>131</v>
      </c>
      <c r="CUO12083" s="18" t="s">
        <v>131</v>
      </c>
      <c r="CUP12083" s="18" t="s">
        <v>131</v>
      </c>
      <c r="CUQ12083" s="18" t="s">
        <v>131</v>
      </c>
      <c r="CUR12083" s="18" t="s">
        <v>131</v>
      </c>
      <c r="CUS12083" s="18" t="s">
        <v>131</v>
      </c>
      <c r="CUT12083" s="18" t="s">
        <v>131</v>
      </c>
      <c r="CUU12083" s="18" t="s">
        <v>131</v>
      </c>
      <c r="CUV12083" s="18" t="s">
        <v>131</v>
      </c>
      <c r="CUW12083" s="18" t="s">
        <v>131</v>
      </c>
      <c r="CUX12083" s="18" t="s">
        <v>131</v>
      </c>
      <c r="CUY12083" s="18" t="s">
        <v>131</v>
      </c>
      <c r="CUZ12083" s="18" t="s">
        <v>131</v>
      </c>
      <c r="CVA12083" s="18" t="s">
        <v>131</v>
      </c>
      <c r="CVB12083" s="18" t="s">
        <v>131</v>
      </c>
      <c r="CVC12083" s="18" t="s">
        <v>131</v>
      </c>
      <c r="CVD12083" s="18" t="s">
        <v>131</v>
      </c>
      <c r="CVE12083" s="18" t="s">
        <v>131</v>
      </c>
      <c r="CVF12083" s="18" t="s">
        <v>131</v>
      </c>
      <c r="CVG12083" s="18" t="s">
        <v>131</v>
      </c>
      <c r="CVH12083" s="18" t="s">
        <v>131</v>
      </c>
      <c r="CVI12083" s="18" t="s">
        <v>131</v>
      </c>
      <c r="CVJ12083" s="18" t="s">
        <v>131</v>
      </c>
      <c r="CVK12083" s="18" t="s">
        <v>131</v>
      </c>
      <c r="CVL12083" s="18" t="s">
        <v>131</v>
      </c>
      <c r="CVM12083" s="18" t="s">
        <v>131</v>
      </c>
      <c r="CVN12083" s="18" t="s">
        <v>131</v>
      </c>
      <c r="CVO12083" s="18" t="s">
        <v>131</v>
      </c>
      <c r="CVP12083" s="18" t="s">
        <v>131</v>
      </c>
      <c r="CVQ12083" s="18" t="s">
        <v>131</v>
      </c>
      <c r="CVR12083" s="18" t="s">
        <v>131</v>
      </c>
      <c r="CVS12083" s="18" t="s">
        <v>131</v>
      </c>
      <c r="CVT12083" s="18" t="s">
        <v>131</v>
      </c>
      <c r="CVU12083" s="18" t="s">
        <v>131</v>
      </c>
      <c r="CVV12083" s="18" t="s">
        <v>131</v>
      </c>
      <c r="CVW12083" s="18" t="s">
        <v>131</v>
      </c>
      <c r="CVX12083" s="18" t="s">
        <v>131</v>
      </c>
      <c r="CVY12083" s="18" t="s">
        <v>131</v>
      </c>
      <c r="CVZ12083" s="18" t="s">
        <v>131</v>
      </c>
      <c r="CWA12083" s="18" t="s">
        <v>131</v>
      </c>
      <c r="CWB12083" s="18" t="s">
        <v>131</v>
      </c>
      <c r="CWC12083" s="18" t="s">
        <v>131</v>
      </c>
      <c r="CWD12083" s="18" t="s">
        <v>131</v>
      </c>
      <c r="CWE12083" s="18" t="s">
        <v>131</v>
      </c>
      <c r="CWF12083" s="18" t="s">
        <v>131</v>
      </c>
      <c r="CWG12083" s="18" t="s">
        <v>131</v>
      </c>
      <c r="CWH12083" s="18" t="s">
        <v>131</v>
      </c>
      <c r="CWI12083" s="18" t="s">
        <v>131</v>
      </c>
      <c r="CWJ12083" s="18" t="s">
        <v>131</v>
      </c>
      <c r="CWK12083" s="18" t="s">
        <v>131</v>
      </c>
      <c r="CWL12083" s="18" t="s">
        <v>131</v>
      </c>
      <c r="CWM12083" s="18" t="s">
        <v>131</v>
      </c>
      <c r="CWN12083" s="18" t="s">
        <v>131</v>
      </c>
      <c r="CWO12083" s="18" t="s">
        <v>131</v>
      </c>
      <c r="CWP12083" s="18" t="s">
        <v>131</v>
      </c>
      <c r="CWQ12083" s="18" t="s">
        <v>131</v>
      </c>
      <c r="CWR12083" s="18" t="s">
        <v>131</v>
      </c>
      <c r="CWS12083" s="18" t="s">
        <v>131</v>
      </c>
      <c r="CWT12083" s="18" t="s">
        <v>131</v>
      </c>
      <c r="CWU12083" s="18" t="s">
        <v>131</v>
      </c>
      <c r="CWV12083" s="18" t="s">
        <v>131</v>
      </c>
      <c r="CWW12083" s="18" t="s">
        <v>131</v>
      </c>
      <c r="CWX12083" s="18" t="s">
        <v>131</v>
      </c>
      <c r="CWY12083" s="18" t="s">
        <v>131</v>
      </c>
      <c r="CWZ12083" s="18" t="s">
        <v>131</v>
      </c>
      <c r="CXA12083" s="18" t="s">
        <v>131</v>
      </c>
      <c r="CXB12083" s="18" t="s">
        <v>131</v>
      </c>
      <c r="CXC12083" s="18" t="s">
        <v>131</v>
      </c>
      <c r="CXD12083" s="18" t="s">
        <v>131</v>
      </c>
      <c r="CXE12083" s="18" t="s">
        <v>131</v>
      </c>
      <c r="CXF12083" s="18" t="s">
        <v>131</v>
      </c>
      <c r="CXG12083" s="18" t="s">
        <v>131</v>
      </c>
      <c r="CXH12083" s="18" t="s">
        <v>131</v>
      </c>
      <c r="CXI12083" s="18" t="s">
        <v>131</v>
      </c>
      <c r="CXJ12083" s="18" t="s">
        <v>131</v>
      </c>
      <c r="CXK12083" s="18" t="s">
        <v>131</v>
      </c>
      <c r="CXL12083" s="18" t="s">
        <v>131</v>
      </c>
      <c r="CXM12083" s="18" t="s">
        <v>131</v>
      </c>
      <c r="CXN12083" s="18" t="s">
        <v>131</v>
      </c>
      <c r="CXO12083" s="18" t="s">
        <v>131</v>
      </c>
      <c r="CXP12083" s="18" t="s">
        <v>131</v>
      </c>
      <c r="CXQ12083" s="18" t="s">
        <v>131</v>
      </c>
      <c r="CXR12083" s="18" t="s">
        <v>131</v>
      </c>
      <c r="CXS12083" s="18" t="s">
        <v>131</v>
      </c>
      <c r="CXT12083" s="18" t="s">
        <v>131</v>
      </c>
      <c r="CXU12083" s="18" t="s">
        <v>131</v>
      </c>
      <c r="CXV12083" s="18" t="s">
        <v>131</v>
      </c>
      <c r="CXW12083" s="18" t="s">
        <v>131</v>
      </c>
      <c r="CXX12083" s="18" t="s">
        <v>131</v>
      </c>
      <c r="CXY12083" s="18" t="s">
        <v>131</v>
      </c>
      <c r="CXZ12083" s="18" t="s">
        <v>131</v>
      </c>
      <c r="CYA12083" s="18" t="s">
        <v>131</v>
      </c>
      <c r="CYB12083" s="18" t="s">
        <v>131</v>
      </c>
      <c r="CYC12083" s="18" t="s">
        <v>131</v>
      </c>
      <c r="CYD12083" s="18" t="s">
        <v>131</v>
      </c>
      <c r="CYE12083" s="18" t="s">
        <v>131</v>
      </c>
      <c r="CYF12083" s="18" t="s">
        <v>131</v>
      </c>
      <c r="CYG12083" s="18" t="s">
        <v>131</v>
      </c>
      <c r="CYH12083" s="18" t="s">
        <v>131</v>
      </c>
      <c r="CYI12083" s="18" t="s">
        <v>131</v>
      </c>
      <c r="CYJ12083" s="18" t="s">
        <v>131</v>
      </c>
      <c r="CYK12083" s="18" t="s">
        <v>131</v>
      </c>
      <c r="CYL12083" s="18" t="s">
        <v>131</v>
      </c>
      <c r="CYM12083" s="18" t="s">
        <v>131</v>
      </c>
      <c r="CYN12083" s="18" t="s">
        <v>131</v>
      </c>
      <c r="CYO12083" s="18" t="s">
        <v>131</v>
      </c>
      <c r="CYP12083" s="18" t="s">
        <v>131</v>
      </c>
      <c r="CYQ12083" s="18" t="s">
        <v>131</v>
      </c>
      <c r="CYR12083" s="18" t="s">
        <v>131</v>
      </c>
      <c r="CYS12083" s="18" t="s">
        <v>131</v>
      </c>
      <c r="CYT12083" s="18" t="s">
        <v>131</v>
      </c>
      <c r="CYU12083" s="18" t="s">
        <v>131</v>
      </c>
      <c r="CYV12083" s="18" t="s">
        <v>131</v>
      </c>
      <c r="CYW12083" s="18" t="s">
        <v>131</v>
      </c>
      <c r="CYX12083" s="18" t="s">
        <v>131</v>
      </c>
      <c r="CYY12083" s="18" t="s">
        <v>131</v>
      </c>
      <c r="CYZ12083" s="18" t="s">
        <v>131</v>
      </c>
      <c r="CZA12083" s="18" t="s">
        <v>131</v>
      </c>
      <c r="CZB12083" s="18" t="s">
        <v>131</v>
      </c>
      <c r="CZC12083" s="18" t="s">
        <v>131</v>
      </c>
      <c r="CZD12083" s="18" t="s">
        <v>131</v>
      </c>
      <c r="CZE12083" s="18" t="s">
        <v>131</v>
      </c>
      <c r="CZF12083" s="18" t="s">
        <v>131</v>
      </c>
      <c r="CZG12083" s="18" t="s">
        <v>131</v>
      </c>
      <c r="CZH12083" s="18" t="s">
        <v>131</v>
      </c>
      <c r="CZI12083" s="18" t="s">
        <v>131</v>
      </c>
      <c r="CZJ12083" s="18" t="s">
        <v>131</v>
      </c>
      <c r="CZK12083" s="18" t="s">
        <v>131</v>
      </c>
      <c r="CZL12083" s="18" t="s">
        <v>131</v>
      </c>
      <c r="CZM12083" s="18" t="s">
        <v>131</v>
      </c>
      <c r="CZN12083" s="18" t="s">
        <v>131</v>
      </c>
      <c r="CZO12083" s="18" t="s">
        <v>131</v>
      </c>
      <c r="CZP12083" s="18" t="s">
        <v>131</v>
      </c>
      <c r="CZQ12083" s="18" t="s">
        <v>131</v>
      </c>
      <c r="CZR12083" s="18" t="s">
        <v>131</v>
      </c>
      <c r="CZS12083" s="18" t="s">
        <v>131</v>
      </c>
      <c r="CZT12083" s="18" t="s">
        <v>131</v>
      </c>
      <c r="CZU12083" s="18" t="s">
        <v>131</v>
      </c>
      <c r="CZV12083" s="18" t="s">
        <v>131</v>
      </c>
      <c r="CZW12083" s="18" t="s">
        <v>131</v>
      </c>
      <c r="CZX12083" s="18" t="s">
        <v>131</v>
      </c>
      <c r="CZY12083" s="18" t="s">
        <v>131</v>
      </c>
      <c r="CZZ12083" s="18" t="s">
        <v>131</v>
      </c>
      <c r="DAA12083" s="18" t="s">
        <v>131</v>
      </c>
      <c r="DAB12083" s="18" t="s">
        <v>131</v>
      </c>
      <c r="DAC12083" s="18" t="s">
        <v>131</v>
      </c>
      <c r="DAD12083" s="18" t="s">
        <v>131</v>
      </c>
      <c r="DAE12083" s="18" t="s">
        <v>131</v>
      </c>
      <c r="DAF12083" s="18" t="s">
        <v>131</v>
      </c>
      <c r="DAG12083" s="18" t="s">
        <v>131</v>
      </c>
      <c r="DAH12083" s="18" t="s">
        <v>131</v>
      </c>
      <c r="DAI12083" s="18" t="s">
        <v>131</v>
      </c>
      <c r="DAJ12083" s="18" t="s">
        <v>131</v>
      </c>
      <c r="DAK12083" s="18" t="s">
        <v>131</v>
      </c>
      <c r="DAL12083" s="18" t="s">
        <v>131</v>
      </c>
      <c r="DAM12083" s="18" t="s">
        <v>131</v>
      </c>
      <c r="DAN12083" s="18" t="s">
        <v>131</v>
      </c>
      <c r="DAO12083" s="18" t="s">
        <v>131</v>
      </c>
      <c r="DAP12083" s="18" t="s">
        <v>131</v>
      </c>
      <c r="DAQ12083" s="18" t="s">
        <v>131</v>
      </c>
      <c r="DAR12083" s="18" t="s">
        <v>131</v>
      </c>
      <c r="DAS12083" s="18" t="s">
        <v>131</v>
      </c>
      <c r="DAT12083" s="18" t="s">
        <v>131</v>
      </c>
      <c r="DAU12083" s="18" t="s">
        <v>131</v>
      </c>
      <c r="DAV12083" s="18" t="s">
        <v>131</v>
      </c>
      <c r="DAW12083" s="18" t="s">
        <v>131</v>
      </c>
      <c r="DAX12083" s="18" t="s">
        <v>131</v>
      </c>
      <c r="DAY12083" s="18" t="s">
        <v>131</v>
      </c>
      <c r="DAZ12083" s="18" t="s">
        <v>131</v>
      </c>
      <c r="DBA12083" s="18" t="s">
        <v>131</v>
      </c>
      <c r="DBB12083" s="18" t="s">
        <v>131</v>
      </c>
      <c r="DBC12083" s="18" t="s">
        <v>131</v>
      </c>
      <c r="DBD12083" s="18" t="s">
        <v>131</v>
      </c>
      <c r="DBE12083" s="18" t="s">
        <v>131</v>
      </c>
      <c r="DBF12083" s="18" t="s">
        <v>131</v>
      </c>
      <c r="DBG12083" s="18" t="s">
        <v>131</v>
      </c>
      <c r="DBH12083" s="18" t="s">
        <v>131</v>
      </c>
      <c r="DBI12083" s="18" t="s">
        <v>131</v>
      </c>
      <c r="DBJ12083" s="18" t="s">
        <v>131</v>
      </c>
      <c r="DBK12083" s="18" t="s">
        <v>131</v>
      </c>
      <c r="DBL12083" s="18" t="s">
        <v>131</v>
      </c>
      <c r="DBM12083" s="18" t="s">
        <v>131</v>
      </c>
      <c r="DBN12083" s="18" t="s">
        <v>131</v>
      </c>
      <c r="DBO12083" s="18" t="s">
        <v>131</v>
      </c>
      <c r="DBP12083" s="18" t="s">
        <v>131</v>
      </c>
      <c r="DBQ12083" s="18" t="s">
        <v>131</v>
      </c>
      <c r="DBR12083" s="18" t="s">
        <v>131</v>
      </c>
      <c r="DBS12083" s="18" t="s">
        <v>131</v>
      </c>
      <c r="DBT12083" s="18" t="s">
        <v>131</v>
      </c>
      <c r="DBU12083" s="18" t="s">
        <v>131</v>
      </c>
      <c r="DBV12083" s="18" t="s">
        <v>131</v>
      </c>
      <c r="DBW12083" s="18" t="s">
        <v>131</v>
      </c>
      <c r="DBX12083" s="18" t="s">
        <v>131</v>
      </c>
      <c r="DBY12083" s="18" t="s">
        <v>131</v>
      </c>
      <c r="DBZ12083" s="18" t="s">
        <v>131</v>
      </c>
      <c r="DCA12083" s="18" t="s">
        <v>131</v>
      </c>
      <c r="DCB12083" s="18" t="s">
        <v>131</v>
      </c>
      <c r="DCC12083" s="18" t="s">
        <v>131</v>
      </c>
      <c r="DCD12083" s="18" t="s">
        <v>131</v>
      </c>
      <c r="DCE12083" s="18" t="s">
        <v>131</v>
      </c>
      <c r="DCF12083" s="18" t="s">
        <v>131</v>
      </c>
      <c r="DCG12083" s="18" t="s">
        <v>131</v>
      </c>
      <c r="DCH12083" s="18" t="s">
        <v>131</v>
      </c>
      <c r="DCI12083" s="18" t="s">
        <v>131</v>
      </c>
      <c r="DCJ12083" s="18" t="s">
        <v>131</v>
      </c>
      <c r="DCK12083" s="18" t="s">
        <v>131</v>
      </c>
      <c r="DCL12083" s="18" t="s">
        <v>131</v>
      </c>
      <c r="DCM12083" s="18" t="s">
        <v>131</v>
      </c>
      <c r="DCN12083" s="18" t="s">
        <v>131</v>
      </c>
      <c r="DCO12083" s="18" t="s">
        <v>131</v>
      </c>
      <c r="DCP12083" s="18" t="s">
        <v>131</v>
      </c>
      <c r="DCQ12083" s="18" t="s">
        <v>131</v>
      </c>
      <c r="DCR12083" s="18" t="s">
        <v>131</v>
      </c>
      <c r="DCS12083" s="18" t="s">
        <v>131</v>
      </c>
      <c r="DCT12083" s="18" t="s">
        <v>131</v>
      </c>
      <c r="DCU12083" s="18" t="s">
        <v>131</v>
      </c>
      <c r="DCV12083" s="18" t="s">
        <v>131</v>
      </c>
      <c r="DCW12083" s="18" t="s">
        <v>131</v>
      </c>
      <c r="DCX12083" s="18" t="s">
        <v>131</v>
      </c>
      <c r="DCY12083" s="18" t="s">
        <v>131</v>
      </c>
      <c r="DCZ12083" s="18" t="s">
        <v>131</v>
      </c>
      <c r="DDA12083" s="18" t="s">
        <v>131</v>
      </c>
      <c r="DDB12083" s="18" t="s">
        <v>131</v>
      </c>
      <c r="DDC12083" s="18" t="s">
        <v>131</v>
      </c>
      <c r="DDD12083" s="18" t="s">
        <v>131</v>
      </c>
      <c r="DDE12083" s="18" t="s">
        <v>131</v>
      </c>
      <c r="DDF12083" s="18" t="s">
        <v>131</v>
      </c>
      <c r="DDG12083" s="18" t="s">
        <v>131</v>
      </c>
      <c r="DDH12083" s="18" t="s">
        <v>131</v>
      </c>
      <c r="DDI12083" s="18" t="s">
        <v>131</v>
      </c>
      <c r="DDJ12083" s="18" t="s">
        <v>131</v>
      </c>
      <c r="DDK12083" s="18" t="s">
        <v>131</v>
      </c>
      <c r="DDL12083" s="18" t="s">
        <v>131</v>
      </c>
      <c r="DDM12083" s="18" t="s">
        <v>131</v>
      </c>
      <c r="DDN12083" s="18" t="s">
        <v>131</v>
      </c>
      <c r="DDO12083" s="18" t="s">
        <v>131</v>
      </c>
      <c r="DDP12083" s="18" t="s">
        <v>131</v>
      </c>
      <c r="DDQ12083" s="18" t="s">
        <v>131</v>
      </c>
      <c r="DDR12083" s="18" t="s">
        <v>131</v>
      </c>
      <c r="DDS12083" s="18" t="s">
        <v>131</v>
      </c>
      <c r="DDT12083" s="18" t="s">
        <v>131</v>
      </c>
      <c r="DDU12083" s="18" t="s">
        <v>131</v>
      </c>
      <c r="DDV12083" s="18" t="s">
        <v>131</v>
      </c>
      <c r="DDW12083" s="18" t="s">
        <v>131</v>
      </c>
      <c r="DDX12083" s="18" t="s">
        <v>131</v>
      </c>
      <c r="DDY12083" s="18" t="s">
        <v>131</v>
      </c>
      <c r="DDZ12083" s="18" t="s">
        <v>131</v>
      </c>
      <c r="DEA12083" s="18" t="s">
        <v>131</v>
      </c>
      <c r="DEB12083" s="18" t="s">
        <v>131</v>
      </c>
      <c r="DEC12083" s="18" t="s">
        <v>131</v>
      </c>
      <c r="DED12083" s="18" t="s">
        <v>131</v>
      </c>
      <c r="DEE12083" s="18" t="s">
        <v>131</v>
      </c>
      <c r="DEF12083" s="18" t="s">
        <v>131</v>
      </c>
      <c r="DEG12083" s="18" t="s">
        <v>131</v>
      </c>
      <c r="DEH12083" s="18" t="s">
        <v>131</v>
      </c>
      <c r="DEI12083" s="18" t="s">
        <v>131</v>
      </c>
      <c r="DEJ12083" s="18" t="s">
        <v>131</v>
      </c>
      <c r="DEK12083" s="18" t="s">
        <v>131</v>
      </c>
      <c r="DEL12083" s="18" t="s">
        <v>131</v>
      </c>
      <c r="DEM12083" s="18" t="s">
        <v>131</v>
      </c>
      <c r="DEN12083" s="18" t="s">
        <v>131</v>
      </c>
      <c r="DEO12083" s="18" t="s">
        <v>131</v>
      </c>
      <c r="DEP12083" s="18" t="s">
        <v>131</v>
      </c>
      <c r="DEQ12083" s="18" t="s">
        <v>131</v>
      </c>
      <c r="DER12083" s="18" t="s">
        <v>131</v>
      </c>
      <c r="DES12083" s="18" t="s">
        <v>131</v>
      </c>
      <c r="DET12083" s="18" t="s">
        <v>131</v>
      </c>
      <c r="DEU12083" s="18" t="s">
        <v>131</v>
      </c>
      <c r="DEV12083" s="18" t="s">
        <v>131</v>
      </c>
      <c r="DEW12083" s="18" t="s">
        <v>131</v>
      </c>
      <c r="DEX12083" s="18" t="s">
        <v>131</v>
      </c>
      <c r="DEY12083" s="18" t="s">
        <v>131</v>
      </c>
      <c r="DEZ12083" s="18" t="s">
        <v>131</v>
      </c>
      <c r="DFA12083" s="18" t="s">
        <v>131</v>
      </c>
      <c r="DFB12083" s="18" t="s">
        <v>131</v>
      </c>
      <c r="DFC12083" s="18" t="s">
        <v>131</v>
      </c>
      <c r="DFD12083" s="18" t="s">
        <v>131</v>
      </c>
      <c r="DFE12083" s="18" t="s">
        <v>131</v>
      </c>
      <c r="DFF12083" s="18" t="s">
        <v>131</v>
      </c>
      <c r="DFG12083" s="18" t="s">
        <v>131</v>
      </c>
      <c r="DFH12083" s="18" t="s">
        <v>131</v>
      </c>
      <c r="DFI12083" s="18" t="s">
        <v>131</v>
      </c>
      <c r="DFJ12083" s="18" t="s">
        <v>131</v>
      </c>
      <c r="DFK12083" s="18" t="s">
        <v>131</v>
      </c>
      <c r="DFL12083" s="18" t="s">
        <v>131</v>
      </c>
      <c r="DFM12083" s="18" t="s">
        <v>131</v>
      </c>
      <c r="DFN12083" s="18" t="s">
        <v>131</v>
      </c>
      <c r="DFO12083" s="18" t="s">
        <v>131</v>
      </c>
      <c r="DFP12083" s="18" t="s">
        <v>131</v>
      </c>
      <c r="DFQ12083" s="18" t="s">
        <v>131</v>
      </c>
      <c r="DFR12083" s="18" t="s">
        <v>131</v>
      </c>
      <c r="DFS12083" s="18" t="s">
        <v>131</v>
      </c>
      <c r="DFT12083" s="18" t="s">
        <v>131</v>
      </c>
      <c r="DFU12083" s="18" t="s">
        <v>131</v>
      </c>
      <c r="DFV12083" s="18" t="s">
        <v>131</v>
      </c>
      <c r="DFW12083" s="18" t="s">
        <v>131</v>
      </c>
      <c r="DFX12083" s="18" t="s">
        <v>131</v>
      </c>
      <c r="DFY12083" s="18" t="s">
        <v>131</v>
      </c>
      <c r="DFZ12083" s="18" t="s">
        <v>131</v>
      </c>
      <c r="DGA12083" s="18" t="s">
        <v>131</v>
      </c>
      <c r="DGB12083" s="18" t="s">
        <v>131</v>
      </c>
      <c r="DGC12083" s="18" t="s">
        <v>131</v>
      </c>
      <c r="DGD12083" s="18" t="s">
        <v>131</v>
      </c>
      <c r="DGE12083" s="18" t="s">
        <v>131</v>
      </c>
      <c r="DGF12083" s="18" t="s">
        <v>131</v>
      </c>
      <c r="DGG12083" s="18" t="s">
        <v>131</v>
      </c>
      <c r="DGH12083" s="18" t="s">
        <v>131</v>
      </c>
      <c r="DGI12083" s="18" t="s">
        <v>131</v>
      </c>
      <c r="DGJ12083" s="18" t="s">
        <v>131</v>
      </c>
      <c r="DGK12083" s="18" t="s">
        <v>131</v>
      </c>
      <c r="DGL12083" s="18" t="s">
        <v>131</v>
      </c>
      <c r="DGM12083" s="18" t="s">
        <v>131</v>
      </c>
      <c r="DGN12083" s="18" t="s">
        <v>131</v>
      </c>
      <c r="DGO12083" s="18" t="s">
        <v>131</v>
      </c>
      <c r="DGP12083" s="18" t="s">
        <v>131</v>
      </c>
      <c r="DGQ12083" s="18" t="s">
        <v>131</v>
      </c>
      <c r="DGR12083" s="18" t="s">
        <v>131</v>
      </c>
      <c r="DGS12083" s="18" t="s">
        <v>131</v>
      </c>
      <c r="DGT12083" s="18" t="s">
        <v>131</v>
      </c>
      <c r="DGU12083" s="18" t="s">
        <v>131</v>
      </c>
      <c r="DGV12083" s="18" t="s">
        <v>131</v>
      </c>
      <c r="DGW12083" s="18" t="s">
        <v>131</v>
      </c>
      <c r="DGX12083" s="18" t="s">
        <v>131</v>
      </c>
      <c r="DGY12083" s="18" t="s">
        <v>131</v>
      </c>
      <c r="DGZ12083" s="18" t="s">
        <v>131</v>
      </c>
      <c r="DHA12083" s="18" t="s">
        <v>131</v>
      </c>
      <c r="DHB12083" s="18" t="s">
        <v>131</v>
      </c>
      <c r="DHC12083" s="18" t="s">
        <v>131</v>
      </c>
      <c r="DHD12083" s="18" t="s">
        <v>131</v>
      </c>
      <c r="DHE12083" s="18" t="s">
        <v>131</v>
      </c>
      <c r="DHF12083" s="18" t="s">
        <v>131</v>
      </c>
      <c r="DHG12083" s="18" t="s">
        <v>131</v>
      </c>
      <c r="DHH12083" s="18" t="s">
        <v>131</v>
      </c>
      <c r="DHI12083" s="18" t="s">
        <v>131</v>
      </c>
      <c r="DHJ12083" s="18" t="s">
        <v>131</v>
      </c>
      <c r="DHK12083" s="18" t="s">
        <v>131</v>
      </c>
      <c r="DHL12083" s="18" t="s">
        <v>131</v>
      </c>
      <c r="DHM12083" s="18" t="s">
        <v>131</v>
      </c>
      <c r="DHN12083" s="18" t="s">
        <v>131</v>
      </c>
      <c r="DHO12083" s="18" t="s">
        <v>131</v>
      </c>
      <c r="DHP12083" s="18" t="s">
        <v>131</v>
      </c>
      <c r="DHQ12083" s="18" t="s">
        <v>131</v>
      </c>
      <c r="DHR12083" s="18" t="s">
        <v>131</v>
      </c>
      <c r="DHS12083" s="18" t="s">
        <v>131</v>
      </c>
      <c r="DHT12083" s="18" t="s">
        <v>131</v>
      </c>
      <c r="DHU12083" s="18" t="s">
        <v>131</v>
      </c>
      <c r="DHV12083" s="18" t="s">
        <v>131</v>
      </c>
      <c r="DHW12083" s="18" t="s">
        <v>131</v>
      </c>
      <c r="DHX12083" s="18" t="s">
        <v>131</v>
      </c>
      <c r="DHY12083" s="18" t="s">
        <v>131</v>
      </c>
      <c r="DHZ12083" s="18" t="s">
        <v>131</v>
      </c>
      <c r="DIA12083" s="18" t="s">
        <v>131</v>
      </c>
      <c r="DIB12083" s="18" t="s">
        <v>131</v>
      </c>
      <c r="DIC12083" s="18" t="s">
        <v>131</v>
      </c>
      <c r="DID12083" s="18" t="s">
        <v>131</v>
      </c>
      <c r="DIE12083" s="18" t="s">
        <v>131</v>
      </c>
      <c r="DIF12083" s="18" t="s">
        <v>131</v>
      </c>
      <c r="DIG12083" s="18" t="s">
        <v>131</v>
      </c>
      <c r="DIH12083" s="18" t="s">
        <v>131</v>
      </c>
      <c r="DII12083" s="18" t="s">
        <v>131</v>
      </c>
      <c r="DIJ12083" s="18" t="s">
        <v>131</v>
      </c>
      <c r="DIK12083" s="18" t="s">
        <v>131</v>
      </c>
      <c r="DIL12083" s="18" t="s">
        <v>131</v>
      </c>
      <c r="DIM12083" s="18" t="s">
        <v>131</v>
      </c>
      <c r="DIN12083" s="18" t="s">
        <v>131</v>
      </c>
      <c r="DIO12083" s="18" t="s">
        <v>131</v>
      </c>
      <c r="DIP12083" s="18" t="s">
        <v>131</v>
      </c>
      <c r="DIQ12083" s="18" t="s">
        <v>131</v>
      </c>
      <c r="DIR12083" s="18" t="s">
        <v>131</v>
      </c>
      <c r="DIS12083" s="18" t="s">
        <v>131</v>
      </c>
      <c r="DIT12083" s="18" t="s">
        <v>131</v>
      </c>
      <c r="DIU12083" s="18" t="s">
        <v>131</v>
      </c>
      <c r="DIV12083" s="18" t="s">
        <v>131</v>
      </c>
      <c r="DIW12083" s="18" t="s">
        <v>131</v>
      </c>
      <c r="DIX12083" s="18" t="s">
        <v>131</v>
      </c>
      <c r="DIY12083" s="18" t="s">
        <v>131</v>
      </c>
      <c r="DIZ12083" s="18" t="s">
        <v>131</v>
      </c>
      <c r="DJA12083" s="18" t="s">
        <v>131</v>
      </c>
      <c r="DJB12083" s="18" t="s">
        <v>131</v>
      </c>
      <c r="DJC12083" s="18" t="s">
        <v>131</v>
      </c>
      <c r="DJD12083" s="18" t="s">
        <v>131</v>
      </c>
      <c r="DJE12083" s="18" t="s">
        <v>131</v>
      </c>
      <c r="DJF12083" s="18" t="s">
        <v>131</v>
      </c>
      <c r="DJG12083" s="18" t="s">
        <v>131</v>
      </c>
      <c r="DJH12083" s="18" t="s">
        <v>131</v>
      </c>
      <c r="DJI12083" s="18" t="s">
        <v>131</v>
      </c>
      <c r="DJJ12083" s="18" t="s">
        <v>131</v>
      </c>
      <c r="DJK12083" s="18" t="s">
        <v>131</v>
      </c>
      <c r="DJL12083" s="18" t="s">
        <v>131</v>
      </c>
      <c r="DJM12083" s="18" t="s">
        <v>131</v>
      </c>
      <c r="DJN12083" s="18" t="s">
        <v>131</v>
      </c>
      <c r="DJO12083" s="18" t="s">
        <v>131</v>
      </c>
      <c r="DJP12083" s="18" t="s">
        <v>131</v>
      </c>
      <c r="DJQ12083" s="18" t="s">
        <v>131</v>
      </c>
      <c r="DJR12083" s="18" t="s">
        <v>131</v>
      </c>
      <c r="DJS12083" s="18" t="s">
        <v>131</v>
      </c>
      <c r="DJT12083" s="18" t="s">
        <v>131</v>
      </c>
      <c r="DJU12083" s="18" t="s">
        <v>131</v>
      </c>
      <c r="DJV12083" s="18" t="s">
        <v>131</v>
      </c>
      <c r="DJW12083" s="18" t="s">
        <v>131</v>
      </c>
      <c r="DJX12083" s="18" t="s">
        <v>131</v>
      </c>
      <c r="DJY12083" s="18" t="s">
        <v>131</v>
      </c>
      <c r="DJZ12083" s="18" t="s">
        <v>131</v>
      </c>
      <c r="DKA12083" s="18" t="s">
        <v>131</v>
      </c>
      <c r="DKB12083" s="18" t="s">
        <v>131</v>
      </c>
      <c r="DKC12083" s="18" t="s">
        <v>131</v>
      </c>
      <c r="DKD12083" s="18" t="s">
        <v>131</v>
      </c>
      <c r="DKE12083" s="18" t="s">
        <v>131</v>
      </c>
      <c r="DKF12083" s="18" t="s">
        <v>131</v>
      </c>
      <c r="DKG12083" s="18" t="s">
        <v>131</v>
      </c>
      <c r="DKH12083" s="18" t="s">
        <v>131</v>
      </c>
      <c r="DKI12083" s="18" t="s">
        <v>131</v>
      </c>
      <c r="DKJ12083" s="18" t="s">
        <v>131</v>
      </c>
      <c r="DKK12083" s="18" t="s">
        <v>131</v>
      </c>
      <c r="DKL12083" s="18" t="s">
        <v>131</v>
      </c>
      <c r="DKM12083" s="18" t="s">
        <v>131</v>
      </c>
      <c r="DKN12083" s="18" t="s">
        <v>131</v>
      </c>
      <c r="DKO12083" s="18" t="s">
        <v>131</v>
      </c>
      <c r="DKP12083" s="18" t="s">
        <v>131</v>
      </c>
      <c r="DKQ12083" s="18" t="s">
        <v>131</v>
      </c>
      <c r="DKR12083" s="18" t="s">
        <v>131</v>
      </c>
      <c r="DKS12083" s="18" t="s">
        <v>131</v>
      </c>
      <c r="DKT12083" s="18" t="s">
        <v>131</v>
      </c>
      <c r="DKU12083" s="18" t="s">
        <v>131</v>
      </c>
      <c r="DKV12083" s="18" t="s">
        <v>131</v>
      </c>
      <c r="DKW12083" s="18" t="s">
        <v>131</v>
      </c>
      <c r="DKX12083" s="18" t="s">
        <v>131</v>
      </c>
      <c r="DKY12083" s="18" t="s">
        <v>131</v>
      </c>
      <c r="DKZ12083" s="18" t="s">
        <v>131</v>
      </c>
      <c r="DLA12083" s="18" t="s">
        <v>131</v>
      </c>
      <c r="DLB12083" s="18" t="s">
        <v>131</v>
      </c>
      <c r="DLC12083" s="18" t="s">
        <v>131</v>
      </c>
      <c r="DLD12083" s="18" t="s">
        <v>131</v>
      </c>
      <c r="DLE12083" s="18" t="s">
        <v>131</v>
      </c>
      <c r="DLF12083" s="18" t="s">
        <v>131</v>
      </c>
      <c r="DLG12083" s="18" t="s">
        <v>131</v>
      </c>
      <c r="DLH12083" s="18" t="s">
        <v>131</v>
      </c>
      <c r="DLI12083" s="18" t="s">
        <v>131</v>
      </c>
      <c r="DLJ12083" s="18" t="s">
        <v>131</v>
      </c>
      <c r="DLK12083" s="18" t="s">
        <v>131</v>
      </c>
      <c r="DLL12083" s="18" t="s">
        <v>131</v>
      </c>
      <c r="DLM12083" s="18" t="s">
        <v>131</v>
      </c>
      <c r="DLN12083" s="18" t="s">
        <v>131</v>
      </c>
      <c r="DLO12083" s="18" t="s">
        <v>131</v>
      </c>
      <c r="DLP12083" s="18" t="s">
        <v>131</v>
      </c>
      <c r="DLQ12083" s="18" t="s">
        <v>131</v>
      </c>
      <c r="DLR12083" s="18" t="s">
        <v>131</v>
      </c>
      <c r="DLS12083" s="18" t="s">
        <v>131</v>
      </c>
      <c r="DLT12083" s="18" t="s">
        <v>131</v>
      </c>
      <c r="DLU12083" s="18" t="s">
        <v>131</v>
      </c>
      <c r="DLV12083" s="18" t="s">
        <v>131</v>
      </c>
      <c r="DLW12083" s="18" t="s">
        <v>131</v>
      </c>
      <c r="DLX12083" s="18" t="s">
        <v>131</v>
      </c>
      <c r="DLY12083" s="18" t="s">
        <v>131</v>
      </c>
      <c r="DLZ12083" s="18" t="s">
        <v>131</v>
      </c>
      <c r="DMA12083" s="18" t="s">
        <v>131</v>
      </c>
      <c r="DMB12083" s="18" t="s">
        <v>131</v>
      </c>
      <c r="DMC12083" s="18" t="s">
        <v>131</v>
      </c>
      <c r="DMD12083" s="18" t="s">
        <v>131</v>
      </c>
      <c r="DME12083" s="18" t="s">
        <v>131</v>
      </c>
      <c r="DMF12083" s="18" t="s">
        <v>131</v>
      </c>
      <c r="DMG12083" s="18" t="s">
        <v>131</v>
      </c>
      <c r="DMH12083" s="18" t="s">
        <v>131</v>
      </c>
      <c r="DMI12083" s="18" t="s">
        <v>131</v>
      </c>
      <c r="DMJ12083" s="18" t="s">
        <v>131</v>
      </c>
      <c r="DMK12083" s="18" t="s">
        <v>131</v>
      </c>
      <c r="DML12083" s="18" t="s">
        <v>131</v>
      </c>
      <c r="DMM12083" s="18" t="s">
        <v>131</v>
      </c>
      <c r="DMN12083" s="18" t="s">
        <v>131</v>
      </c>
      <c r="DMO12083" s="18" t="s">
        <v>131</v>
      </c>
      <c r="DMP12083" s="18" t="s">
        <v>131</v>
      </c>
      <c r="DMQ12083" s="18" t="s">
        <v>131</v>
      </c>
      <c r="DMR12083" s="18" t="s">
        <v>131</v>
      </c>
      <c r="DMS12083" s="18" t="s">
        <v>131</v>
      </c>
      <c r="DMT12083" s="18" t="s">
        <v>131</v>
      </c>
      <c r="DMU12083" s="18" t="s">
        <v>131</v>
      </c>
      <c r="DMV12083" s="18" t="s">
        <v>131</v>
      </c>
      <c r="DMW12083" s="18" t="s">
        <v>131</v>
      </c>
      <c r="DMX12083" s="18" t="s">
        <v>131</v>
      </c>
      <c r="DMY12083" s="18" t="s">
        <v>131</v>
      </c>
      <c r="DMZ12083" s="18" t="s">
        <v>131</v>
      </c>
      <c r="DNA12083" s="18" t="s">
        <v>131</v>
      </c>
      <c r="DNB12083" s="18" t="s">
        <v>131</v>
      </c>
      <c r="DNC12083" s="18" t="s">
        <v>131</v>
      </c>
      <c r="DND12083" s="18" t="s">
        <v>131</v>
      </c>
      <c r="DNE12083" s="18" t="s">
        <v>131</v>
      </c>
      <c r="DNF12083" s="18" t="s">
        <v>131</v>
      </c>
      <c r="DNG12083" s="18" t="s">
        <v>131</v>
      </c>
      <c r="DNH12083" s="18" t="s">
        <v>131</v>
      </c>
      <c r="DNI12083" s="18" t="s">
        <v>131</v>
      </c>
      <c r="DNJ12083" s="18" t="s">
        <v>131</v>
      </c>
      <c r="DNK12083" s="18" t="s">
        <v>131</v>
      </c>
      <c r="DNL12083" s="18" t="s">
        <v>131</v>
      </c>
      <c r="DNM12083" s="18" t="s">
        <v>131</v>
      </c>
      <c r="DNN12083" s="18" t="s">
        <v>131</v>
      </c>
      <c r="DNO12083" s="18" t="s">
        <v>131</v>
      </c>
      <c r="DNP12083" s="18" t="s">
        <v>131</v>
      </c>
      <c r="DNQ12083" s="18" t="s">
        <v>131</v>
      </c>
      <c r="DNR12083" s="18" t="s">
        <v>131</v>
      </c>
      <c r="DNS12083" s="18" t="s">
        <v>131</v>
      </c>
      <c r="DNT12083" s="18" t="s">
        <v>131</v>
      </c>
      <c r="DNU12083" s="18" t="s">
        <v>131</v>
      </c>
      <c r="DNV12083" s="18" t="s">
        <v>131</v>
      </c>
      <c r="DNW12083" s="18" t="s">
        <v>131</v>
      </c>
      <c r="DNX12083" s="18" t="s">
        <v>131</v>
      </c>
      <c r="DNY12083" s="18" t="s">
        <v>131</v>
      </c>
      <c r="DNZ12083" s="18" t="s">
        <v>131</v>
      </c>
      <c r="DOA12083" s="18" t="s">
        <v>131</v>
      </c>
      <c r="DOB12083" s="18" t="s">
        <v>131</v>
      </c>
      <c r="DOC12083" s="18" t="s">
        <v>131</v>
      </c>
      <c r="DOD12083" s="18" t="s">
        <v>131</v>
      </c>
      <c r="DOE12083" s="18" t="s">
        <v>131</v>
      </c>
      <c r="DOF12083" s="18" t="s">
        <v>131</v>
      </c>
      <c r="DOG12083" s="18" t="s">
        <v>131</v>
      </c>
      <c r="DOH12083" s="18" t="s">
        <v>131</v>
      </c>
      <c r="DOI12083" s="18" t="s">
        <v>131</v>
      </c>
      <c r="DOJ12083" s="18" t="s">
        <v>131</v>
      </c>
      <c r="DOK12083" s="18" t="s">
        <v>131</v>
      </c>
      <c r="DOL12083" s="18" t="s">
        <v>131</v>
      </c>
      <c r="DOM12083" s="18" t="s">
        <v>131</v>
      </c>
      <c r="DON12083" s="18" t="s">
        <v>131</v>
      </c>
      <c r="DOO12083" s="18" t="s">
        <v>131</v>
      </c>
      <c r="DOP12083" s="18" t="s">
        <v>131</v>
      </c>
      <c r="DOQ12083" s="18" t="s">
        <v>131</v>
      </c>
      <c r="DOR12083" s="18" t="s">
        <v>131</v>
      </c>
      <c r="DOS12083" s="18" t="s">
        <v>131</v>
      </c>
      <c r="DOT12083" s="18" t="s">
        <v>131</v>
      </c>
      <c r="DOU12083" s="18" t="s">
        <v>131</v>
      </c>
      <c r="DOV12083" s="18" t="s">
        <v>131</v>
      </c>
      <c r="DOW12083" s="18" t="s">
        <v>131</v>
      </c>
      <c r="DOX12083" s="18" t="s">
        <v>131</v>
      </c>
      <c r="DOY12083" s="18" t="s">
        <v>131</v>
      </c>
      <c r="DOZ12083" s="18" t="s">
        <v>131</v>
      </c>
      <c r="DPA12083" s="18" t="s">
        <v>131</v>
      </c>
      <c r="DPB12083" s="18" t="s">
        <v>131</v>
      </c>
      <c r="DPC12083" s="18" t="s">
        <v>131</v>
      </c>
      <c r="DPD12083" s="18" t="s">
        <v>131</v>
      </c>
      <c r="DPE12083" s="18" t="s">
        <v>131</v>
      </c>
      <c r="DPF12083" s="18" t="s">
        <v>131</v>
      </c>
      <c r="DPG12083" s="18" t="s">
        <v>131</v>
      </c>
      <c r="DPH12083" s="18" t="s">
        <v>131</v>
      </c>
      <c r="DPI12083" s="18" t="s">
        <v>131</v>
      </c>
      <c r="DPJ12083" s="18" t="s">
        <v>131</v>
      </c>
      <c r="DPK12083" s="18" t="s">
        <v>131</v>
      </c>
      <c r="DPL12083" s="18" t="s">
        <v>131</v>
      </c>
      <c r="DPM12083" s="18" t="s">
        <v>131</v>
      </c>
      <c r="DPN12083" s="18" t="s">
        <v>131</v>
      </c>
      <c r="DPO12083" s="18" t="s">
        <v>131</v>
      </c>
      <c r="DPP12083" s="18" t="s">
        <v>131</v>
      </c>
      <c r="DPQ12083" s="18" t="s">
        <v>131</v>
      </c>
      <c r="DPR12083" s="18" t="s">
        <v>131</v>
      </c>
      <c r="DPS12083" s="18" t="s">
        <v>131</v>
      </c>
      <c r="DPT12083" s="18" t="s">
        <v>131</v>
      </c>
      <c r="DPU12083" s="18" t="s">
        <v>131</v>
      </c>
      <c r="DPV12083" s="18" t="s">
        <v>131</v>
      </c>
      <c r="DPW12083" s="18" t="s">
        <v>131</v>
      </c>
      <c r="DPX12083" s="18" t="s">
        <v>131</v>
      </c>
      <c r="DPY12083" s="18" t="s">
        <v>131</v>
      </c>
      <c r="DPZ12083" s="18" t="s">
        <v>131</v>
      </c>
      <c r="DQA12083" s="18" t="s">
        <v>131</v>
      </c>
      <c r="DQB12083" s="18" t="s">
        <v>131</v>
      </c>
      <c r="DQC12083" s="18" t="s">
        <v>131</v>
      </c>
      <c r="DQD12083" s="18" t="s">
        <v>131</v>
      </c>
      <c r="DQE12083" s="18" t="s">
        <v>131</v>
      </c>
      <c r="DQF12083" s="18" t="s">
        <v>131</v>
      </c>
      <c r="DQG12083" s="18" t="s">
        <v>131</v>
      </c>
      <c r="DQH12083" s="18" t="s">
        <v>131</v>
      </c>
      <c r="DQI12083" s="18" t="s">
        <v>131</v>
      </c>
      <c r="DQJ12083" s="18" t="s">
        <v>131</v>
      </c>
      <c r="DQK12083" s="18" t="s">
        <v>131</v>
      </c>
      <c r="DQL12083" s="18" t="s">
        <v>131</v>
      </c>
      <c r="DQM12083" s="18" t="s">
        <v>131</v>
      </c>
      <c r="DQN12083" s="18" t="s">
        <v>131</v>
      </c>
      <c r="DQO12083" s="18" t="s">
        <v>131</v>
      </c>
      <c r="DQP12083" s="18" t="s">
        <v>131</v>
      </c>
      <c r="DQQ12083" s="18" t="s">
        <v>131</v>
      </c>
      <c r="DQR12083" s="18" t="s">
        <v>131</v>
      </c>
      <c r="DQS12083" s="18" t="s">
        <v>131</v>
      </c>
      <c r="DQT12083" s="18" t="s">
        <v>131</v>
      </c>
      <c r="DQU12083" s="18" t="s">
        <v>131</v>
      </c>
      <c r="DQV12083" s="18" t="s">
        <v>131</v>
      </c>
      <c r="DQW12083" s="18" t="s">
        <v>131</v>
      </c>
      <c r="DQX12083" s="18" t="s">
        <v>131</v>
      </c>
      <c r="DQY12083" s="18" t="s">
        <v>131</v>
      </c>
      <c r="DQZ12083" s="18" t="s">
        <v>131</v>
      </c>
      <c r="DRA12083" s="18" t="s">
        <v>131</v>
      </c>
      <c r="DRB12083" s="18" t="s">
        <v>131</v>
      </c>
      <c r="DRC12083" s="18" t="s">
        <v>131</v>
      </c>
      <c r="DRD12083" s="18" t="s">
        <v>131</v>
      </c>
      <c r="DRE12083" s="18" t="s">
        <v>131</v>
      </c>
      <c r="DRF12083" s="18" t="s">
        <v>131</v>
      </c>
      <c r="DRG12083" s="18" t="s">
        <v>131</v>
      </c>
      <c r="DRH12083" s="18" t="s">
        <v>131</v>
      </c>
      <c r="DRI12083" s="18" t="s">
        <v>131</v>
      </c>
      <c r="DRJ12083" s="18" t="s">
        <v>131</v>
      </c>
      <c r="DRK12083" s="18" t="s">
        <v>131</v>
      </c>
      <c r="DRL12083" s="18" t="s">
        <v>131</v>
      </c>
      <c r="DRM12083" s="18" t="s">
        <v>131</v>
      </c>
      <c r="DRN12083" s="18" t="s">
        <v>131</v>
      </c>
      <c r="DRO12083" s="18" t="s">
        <v>131</v>
      </c>
      <c r="DRP12083" s="18" t="s">
        <v>131</v>
      </c>
      <c r="DRQ12083" s="18" t="s">
        <v>131</v>
      </c>
      <c r="DRR12083" s="18" t="s">
        <v>131</v>
      </c>
      <c r="DRS12083" s="18" t="s">
        <v>131</v>
      </c>
      <c r="DRT12083" s="18" t="s">
        <v>131</v>
      </c>
      <c r="DRU12083" s="18" t="s">
        <v>131</v>
      </c>
      <c r="DRV12083" s="18" t="s">
        <v>131</v>
      </c>
      <c r="DRW12083" s="18" t="s">
        <v>131</v>
      </c>
      <c r="DRX12083" s="18" t="s">
        <v>131</v>
      </c>
      <c r="DRY12083" s="18" t="s">
        <v>131</v>
      </c>
      <c r="DRZ12083" s="18" t="s">
        <v>131</v>
      </c>
      <c r="DSA12083" s="18" t="s">
        <v>131</v>
      </c>
      <c r="DSB12083" s="18" t="s">
        <v>131</v>
      </c>
      <c r="DSC12083" s="18" t="s">
        <v>131</v>
      </c>
      <c r="DSD12083" s="18" t="s">
        <v>131</v>
      </c>
      <c r="DSE12083" s="18" t="s">
        <v>131</v>
      </c>
      <c r="DSF12083" s="18" t="s">
        <v>131</v>
      </c>
      <c r="DSG12083" s="18" t="s">
        <v>131</v>
      </c>
      <c r="DSH12083" s="18" t="s">
        <v>131</v>
      </c>
      <c r="DSI12083" s="18" t="s">
        <v>131</v>
      </c>
      <c r="DSJ12083" s="18" t="s">
        <v>131</v>
      </c>
      <c r="DSK12083" s="18" t="s">
        <v>131</v>
      </c>
      <c r="DSL12083" s="18" t="s">
        <v>131</v>
      </c>
      <c r="DSM12083" s="18" t="s">
        <v>131</v>
      </c>
      <c r="DSN12083" s="18" t="s">
        <v>131</v>
      </c>
      <c r="DSO12083" s="18" t="s">
        <v>131</v>
      </c>
      <c r="DSP12083" s="18" t="s">
        <v>131</v>
      </c>
      <c r="DSQ12083" s="18" t="s">
        <v>131</v>
      </c>
      <c r="DSR12083" s="18" t="s">
        <v>131</v>
      </c>
      <c r="DSS12083" s="18" t="s">
        <v>131</v>
      </c>
      <c r="DST12083" s="18" t="s">
        <v>131</v>
      </c>
      <c r="DSU12083" s="18" t="s">
        <v>131</v>
      </c>
      <c r="DSV12083" s="18" t="s">
        <v>131</v>
      </c>
      <c r="DSW12083" s="18" t="s">
        <v>131</v>
      </c>
      <c r="DSX12083" s="18" t="s">
        <v>131</v>
      </c>
      <c r="DSY12083" s="18" t="s">
        <v>131</v>
      </c>
      <c r="DSZ12083" s="18" t="s">
        <v>131</v>
      </c>
      <c r="DTA12083" s="18" t="s">
        <v>131</v>
      </c>
      <c r="DTB12083" s="18" t="s">
        <v>131</v>
      </c>
      <c r="DTC12083" s="18" t="s">
        <v>131</v>
      </c>
      <c r="DTD12083" s="18" t="s">
        <v>131</v>
      </c>
      <c r="DTE12083" s="18" t="s">
        <v>131</v>
      </c>
      <c r="DTF12083" s="18" t="s">
        <v>131</v>
      </c>
      <c r="DTG12083" s="18" t="s">
        <v>131</v>
      </c>
      <c r="DTH12083" s="18" t="s">
        <v>131</v>
      </c>
      <c r="DTI12083" s="18" t="s">
        <v>131</v>
      </c>
      <c r="DTJ12083" s="18" t="s">
        <v>131</v>
      </c>
      <c r="DTK12083" s="18" t="s">
        <v>131</v>
      </c>
      <c r="DTL12083" s="18" t="s">
        <v>131</v>
      </c>
      <c r="DTM12083" s="18" t="s">
        <v>131</v>
      </c>
      <c r="DTN12083" s="18" t="s">
        <v>131</v>
      </c>
      <c r="DTO12083" s="18" t="s">
        <v>131</v>
      </c>
      <c r="DTP12083" s="18" t="s">
        <v>131</v>
      </c>
      <c r="DTQ12083" s="18" t="s">
        <v>131</v>
      </c>
      <c r="DTR12083" s="18" t="s">
        <v>131</v>
      </c>
      <c r="DTS12083" s="18" t="s">
        <v>131</v>
      </c>
      <c r="DTT12083" s="18" t="s">
        <v>131</v>
      </c>
      <c r="DTU12083" s="18" t="s">
        <v>131</v>
      </c>
      <c r="DTV12083" s="18" t="s">
        <v>131</v>
      </c>
      <c r="DTW12083" s="18" t="s">
        <v>131</v>
      </c>
      <c r="DTX12083" s="18" t="s">
        <v>131</v>
      </c>
      <c r="DTY12083" s="18" t="s">
        <v>131</v>
      </c>
      <c r="DTZ12083" s="18" t="s">
        <v>131</v>
      </c>
      <c r="DUA12083" s="18" t="s">
        <v>131</v>
      </c>
      <c r="DUB12083" s="18" t="s">
        <v>131</v>
      </c>
      <c r="DUC12083" s="18" t="s">
        <v>131</v>
      </c>
      <c r="DUD12083" s="18" t="s">
        <v>131</v>
      </c>
      <c r="DUE12083" s="18" t="s">
        <v>131</v>
      </c>
      <c r="DUF12083" s="18" t="s">
        <v>131</v>
      </c>
      <c r="DUG12083" s="18" t="s">
        <v>131</v>
      </c>
      <c r="DUH12083" s="18" t="s">
        <v>131</v>
      </c>
      <c r="DUI12083" s="18" t="s">
        <v>131</v>
      </c>
      <c r="DUJ12083" s="18" t="s">
        <v>131</v>
      </c>
      <c r="DUK12083" s="18" t="s">
        <v>131</v>
      </c>
      <c r="DUL12083" s="18" t="s">
        <v>131</v>
      </c>
      <c r="DUM12083" s="18" t="s">
        <v>131</v>
      </c>
      <c r="DUN12083" s="18" t="s">
        <v>131</v>
      </c>
      <c r="DUO12083" s="18" t="s">
        <v>131</v>
      </c>
      <c r="DUP12083" s="18" t="s">
        <v>131</v>
      </c>
      <c r="DUQ12083" s="18" t="s">
        <v>131</v>
      </c>
      <c r="DUR12083" s="18" t="s">
        <v>131</v>
      </c>
      <c r="DUS12083" s="18" t="s">
        <v>131</v>
      </c>
      <c r="DUT12083" s="18" t="s">
        <v>131</v>
      </c>
      <c r="DUU12083" s="18" t="s">
        <v>131</v>
      </c>
      <c r="DUV12083" s="18" t="s">
        <v>131</v>
      </c>
      <c r="DUW12083" s="18" t="s">
        <v>131</v>
      </c>
      <c r="DUX12083" s="18" t="s">
        <v>131</v>
      </c>
      <c r="DUY12083" s="18" t="s">
        <v>131</v>
      </c>
      <c r="DUZ12083" s="18" t="s">
        <v>131</v>
      </c>
      <c r="DVA12083" s="18" t="s">
        <v>131</v>
      </c>
      <c r="DVB12083" s="18" t="s">
        <v>131</v>
      </c>
      <c r="DVC12083" s="18" t="s">
        <v>131</v>
      </c>
      <c r="DVD12083" s="18" t="s">
        <v>131</v>
      </c>
      <c r="DVE12083" s="18" t="s">
        <v>131</v>
      </c>
      <c r="DVF12083" s="18" t="s">
        <v>131</v>
      </c>
      <c r="DVG12083" s="18" t="s">
        <v>131</v>
      </c>
      <c r="DVH12083" s="18" t="s">
        <v>131</v>
      </c>
      <c r="DVI12083" s="18" t="s">
        <v>131</v>
      </c>
      <c r="DVJ12083" s="18" t="s">
        <v>131</v>
      </c>
      <c r="DVK12083" s="18" t="s">
        <v>131</v>
      </c>
      <c r="DVL12083" s="18" t="s">
        <v>131</v>
      </c>
      <c r="DVM12083" s="18" t="s">
        <v>131</v>
      </c>
      <c r="DVN12083" s="18" t="s">
        <v>131</v>
      </c>
      <c r="DVO12083" s="18" t="s">
        <v>131</v>
      </c>
      <c r="DVP12083" s="18" t="s">
        <v>131</v>
      </c>
      <c r="DVQ12083" s="18" t="s">
        <v>131</v>
      </c>
      <c r="DVR12083" s="18" t="s">
        <v>131</v>
      </c>
      <c r="DVS12083" s="18" t="s">
        <v>131</v>
      </c>
      <c r="DVT12083" s="18" t="s">
        <v>131</v>
      </c>
      <c r="DVU12083" s="18" t="s">
        <v>131</v>
      </c>
      <c r="DVV12083" s="18" t="s">
        <v>131</v>
      </c>
      <c r="DVW12083" s="18" t="s">
        <v>131</v>
      </c>
      <c r="DVX12083" s="18" t="s">
        <v>131</v>
      </c>
      <c r="DVY12083" s="18" t="s">
        <v>131</v>
      </c>
      <c r="DVZ12083" s="18" t="s">
        <v>131</v>
      </c>
      <c r="DWA12083" s="18" t="s">
        <v>131</v>
      </c>
      <c r="DWB12083" s="18" t="s">
        <v>131</v>
      </c>
      <c r="DWC12083" s="18" t="s">
        <v>131</v>
      </c>
      <c r="DWD12083" s="18" t="s">
        <v>131</v>
      </c>
      <c r="DWE12083" s="18" t="s">
        <v>131</v>
      </c>
      <c r="DWF12083" s="18" t="s">
        <v>131</v>
      </c>
      <c r="DWG12083" s="18" t="s">
        <v>131</v>
      </c>
      <c r="DWH12083" s="18" t="s">
        <v>131</v>
      </c>
      <c r="DWI12083" s="18" t="s">
        <v>131</v>
      </c>
      <c r="DWJ12083" s="18" t="s">
        <v>131</v>
      </c>
      <c r="DWK12083" s="18" t="s">
        <v>131</v>
      </c>
      <c r="DWL12083" s="18" t="s">
        <v>131</v>
      </c>
      <c r="DWM12083" s="18" t="s">
        <v>131</v>
      </c>
      <c r="DWN12083" s="18" t="s">
        <v>131</v>
      </c>
      <c r="DWO12083" s="18" t="s">
        <v>131</v>
      </c>
      <c r="DWP12083" s="18" t="s">
        <v>131</v>
      </c>
      <c r="DWQ12083" s="18" t="s">
        <v>131</v>
      </c>
      <c r="DWR12083" s="18" t="s">
        <v>131</v>
      </c>
      <c r="DWS12083" s="18" t="s">
        <v>131</v>
      </c>
      <c r="DWT12083" s="18" t="s">
        <v>131</v>
      </c>
      <c r="DWU12083" s="18" t="s">
        <v>131</v>
      </c>
      <c r="DWV12083" s="18" t="s">
        <v>131</v>
      </c>
      <c r="DWW12083" s="18" t="s">
        <v>131</v>
      </c>
      <c r="DWX12083" s="18" t="s">
        <v>131</v>
      </c>
      <c r="DWY12083" s="18" t="s">
        <v>131</v>
      </c>
      <c r="DWZ12083" s="18" t="s">
        <v>131</v>
      </c>
      <c r="DXA12083" s="18" t="s">
        <v>131</v>
      </c>
      <c r="DXB12083" s="18" t="s">
        <v>131</v>
      </c>
      <c r="DXC12083" s="18" t="s">
        <v>131</v>
      </c>
      <c r="DXD12083" s="18" t="s">
        <v>131</v>
      </c>
      <c r="DXE12083" s="18" t="s">
        <v>131</v>
      </c>
      <c r="DXF12083" s="18" t="s">
        <v>131</v>
      </c>
      <c r="DXG12083" s="18" t="s">
        <v>131</v>
      </c>
      <c r="DXH12083" s="18" t="s">
        <v>131</v>
      </c>
      <c r="DXI12083" s="18" t="s">
        <v>131</v>
      </c>
      <c r="DXJ12083" s="18" t="s">
        <v>131</v>
      </c>
      <c r="DXK12083" s="18" t="s">
        <v>131</v>
      </c>
      <c r="DXL12083" s="18" t="s">
        <v>131</v>
      </c>
      <c r="DXM12083" s="18" t="s">
        <v>131</v>
      </c>
      <c r="DXN12083" s="18" t="s">
        <v>131</v>
      </c>
      <c r="DXO12083" s="18" t="s">
        <v>131</v>
      </c>
      <c r="DXP12083" s="18" t="s">
        <v>131</v>
      </c>
      <c r="DXQ12083" s="18" t="s">
        <v>131</v>
      </c>
      <c r="DXR12083" s="18" t="s">
        <v>131</v>
      </c>
      <c r="DXS12083" s="18" t="s">
        <v>131</v>
      </c>
      <c r="DXT12083" s="18" t="s">
        <v>131</v>
      </c>
      <c r="DXU12083" s="18" t="s">
        <v>131</v>
      </c>
      <c r="DXV12083" s="18" t="s">
        <v>131</v>
      </c>
      <c r="DXW12083" s="18" t="s">
        <v>131</v>
      </c>
      <c r="DXX12083" s="18" t="s">
        <v>131</v>
      </c>
      <c r="DXY12083" s="18" t="s">
        <v>131</v>
      </c>
      <c r="DXZ12083" s="18" t="s">
        <v>131</v>
      </c>
      <c r="DYA12083" s="18" t="s">
        <v>131</v>
      </c>
      <c r="DYB12083" s="18" t="s">
        <v>131</v>
      </c>
      <c r="DYC12083" s="18" t="s">
        <v>131</v>
      </c>
      <c r="DYD12083" s="18" t="s">
        <v>131</v>
      </c>
      <c r="DYE12083" s="18" t="s">
        <v>131</v>
      </c>
      <c r="DYF12083" s="18" t="s">
        <v>131</v>
      </c>
      <c r="DYG12083" s="18" t="s">
        <v>131</v>
      </c>
      <c r="DYH12083" s="18" t="s">
        <v>131</v>
      </c>
      <c r="DYI12083" s="18" t="s">
        <v>131</v>
      </c>
      <c r="DYJ12083" s="18" t="s">
        <v>131</v>
      </c>
      <c r="DYK12083" s="18" t="s">
        <v>131</v>
      </c>
      <c r="DYL12083" s="18" t="s">
        <v>131</v>
      </c>
      <c r="DYM12083" s="18" t="s">
        <v>131</v>
      </c>
      <c r="DYN12083" s="18" t="s">
        <v>131</v>
      </c>
      <c r="DYO12083" s="18" t="s">
        <v>131</v>
      </c>
      <c r="DYP12083" s="18" t="s">
        <v>131</v>
      </c>
      <c r="DYQ12083" s="18" t="s">
        <v>131</v>
      </c>
      <c r="DYR12083" s="18" t="s">
        <v>131</v>
      </c>
      <c r="DYS12083" s="18" t="s">
        <v>131</v>
      </c>
      <c r="DYT12083" s="18" t="s">
        <v>131</v>
      </c>
      <c r="DYU12083" s="18" t="s">
        <v>131</v>
      </c>
      <c r="DYV12083" s="18" t="s">
        <v>131</v>
      </c>
      <c r="DYW12083" s="18" t="s">
        <v>131</v>
      </c>
      <c r="DYX12083" s="18" t="s">
        <v>131</v>
      </c>
      <c r="DYY12083" s="18" t="s">
        <v>131</v>
      </c>
      <c r="DYZ12083" s="18" t="s">
        <v>131</v>
      </c>
      <c r="DZA12083" s="18" t="s">
        <v>131</v>
      </c>
      <c r="DZB12083" s="18" t="s">
        <v>131</v>
      </c>
      <c r="DZC12083" s="18" t="s">
        <v>131</v>
      </c>
      <c r="DZD12083" s="18" t="s">
        <v>131</v>
      </c>
      <c r="DZE12083" s="18" t="s">
        <v>131</v>
      </c>
      <c r="DZF12083" s="18" t="s">
        <v>131</v>
      </c>
      <c r="DZG12083" s="18" t="s">
        <v>131</v>
      </c>
      <c r="DZH12083" s="18" t="s">
        <v>131</v>
      </c>
      <c r="DZI12083" s="18" t="s">
        <v>131</v>
      </c>
      <c r="DZJ12083" s="18" t="s">
        <v>131</v>
      </c>
      <c r="DZK12083" s="18" t="s">
        <v>131</v>
      </c>
      <c r="DZL12083" s="18" t="s">
        <v>131</v>
      </c>
      <c r="DZM12083" s="18" t="s">
        <v>131</v>
      </c>
      <c r="DZN12083" s="18" t="s">
        <v>131</v>
      </c>
      <c r="DZO12083" s="18" t="s">
        <v>131</v>
      </c>
      <c r="DZP12083" s="18" t="s">
        <v>131</v>
      </c>
      <c r="DZQ12083" s="18" t="s">
        <v>131</v>
      </c>
      <c r="DZR12083" s="18" t="s">
        <v>131</v>
      </c>
      <c r="DZS12083" s="18" t="s">
        <v>131</v>
      </c>
      <c r="DZT12083" s="18" t="s">
        <v>131</v>
      </c>
      <c r="DZU12083" s="18" t="s">
        <v>131</v>
      </c>
      <c r="DZV12083" s="18" t="s">
        <v>131</v>
      </c>
      <c r="DZW12083" s="18" t="s">
        <v>131</v>
      </c>
      <c r="DZX12083" s="18" t="s">
        <v>131</v>
      </c>
      <c r="DZY12083" s="18" t="s">
        <v>131</v>
      </c>
      <c r="DZZ12083" s="18" t="s">
        <v>131</v>
      </c>
      <c r="EAA12083" s="18" t="s">
        <v>131</v>
      </c>
      <c r="EAB12083" s="18" t="s">
        <v>131</v>
      </c>
      <c r="EAC12083" s="18" t="s">
        <v>131</v>
      </c>
      <c r="EAD12083" s="18" t="s">
        <v>131</v>
      </c>
      <c r="EAE12083" s="18" t="s">
        <v>131</v>
      </c>
      <c r="EAF12083" s="18" t="s">
        <v>131</v>
      </c>
      <c r="EAG12083" s="18" t="s">
        <v>131</v>
      </c>
      <c r="EAH12083" s="18" t="s">
        <v>131</v>
      </c>
      <c r="EAI12083" s="18" t="s">
        <v>131</v>
      </c>
      <c r="EAJ12083" s="18" t="s">
        <v>131</v>
      </c>
      <c r="EAK12083" s="18" t="s">
        <v>131</v>
      </c>
      <c r="EAL12083" s="18" t="s">
        <v>131</v>
      </c>
      <c r="EAM12083" s="18" t="s">
        <v>131</v>
      </c>
      <c r="EAN12083" s="18" t="s">
        <v>131</v>
      </c>
      <c r="EAO12083" s="18" t="s">
        <v>131</v>
      </c>
      <c r="EAP12083" s="18" t="s">
        <v>131</v>
      </c>
      <c r="EAQ12083" s="18" t="s">
        <v>131</v>
      </c>
      <c r="EAR12083" s="18" t="s">
        <v>131</v>
      </c>
      <c r="EAS12083" s="18" t="s">
        <v>131</v>
      </c>
      <c r="EAT12083" s="18" t="s">
        <v>131</v>
      </c>
      <c r="EAU12083" s="18" t="s">
        <v>131</v>
      </c>
      <c r="EAV12083" s="18" t="s">
        <v>131</v>
      </c>
      <c r="EAW12083" s="18" t="s">
        <v>131</v>
      </c>
      <c r="EAX12083" s="18" t="s">
        <v>131</v>
      </c>
      <c r="EAY12083" s="18" t="s">
        <v>131</v>
      </c>
      <c r="EAZ12083" s="18" t="s">
        <v>131</v>
      </c>
      <c r="EBA12083" s="18" t="s">
        <v>131</v>
      </c>
      <c r="EBB12083" s="18" t="s">
        <v>131</v>
      </c>
      <c r="EBC12083" s="18" t="s">
        <v>131</v>
      </c>
      <c r="EBD12083" s="18" t="s">
        <v>131</v>
      </c>
      <c r="EBE12083" s="18" t="s">
        <v>131</v>
      </c>
      <c r="EBF12083" s="18" t="s">
        <v>131</v>
      </c>
      <c r="EBG12083" s="18" t="s">
        <v>131</v>
      </c>
      <c r="EBH12083" s="18" t="s">
        <v>131</v>
      </c>
      <c r="EBI12083" s="18" t="s">
        <v>131</v>
      </c>
      <c r="EBJ12083" s="18" t="s">
        <v>131</v>
      </c>
      <c r="EBK12083" s="18" t="s">
        <v>131</v>
      </c>
      <c r="EBL12083" s="18" t="s">
        <v>131</v>
      </c>
      <c r="EBM12083" s="18" t="s">
        <v>131</v>
      </c>
      <c r="EBN12083" s="18" t="s">
        <v>131</v>
      </c>
      <c r="EBO12083" s="18" t="s">
        <v>131</v>
      </c>
      <c r="EBP12083" s="18" t="s">
        <v>131</v>
      </c>
      <c r="EBQ12083" s="18" t="s">
        <v>131</v>
      </c>
      <c r="EBR12083" s="18" t="s">
        <v>131</v>
      </c>
      <c r="EBS12083" s="18" t="s">
        <v>131</v>
      </c>
      <c r="EBT12083" s="18" t="s">
        <v>131</v>
      </c>
      <c r="EBU12083" s="18" t="s">
        <v>131</v>
      </c>
      <c r="EBV12083" s="18" t="s">
        <v>131</v>
      </c>
      <c r="EBW12083" s="18" t="s">
        <v>131</v>
      </c>
      <c r="EBX12083" s="18" t="s">
        <v>131</v>
      </c>
      <c r="EBY12083" s="18" t="s">
        <v>131</v>
      </c>
      <c r="EBZ12083" s="18" t="s">
        <v>131</v>
      </c>
      <c r="ECA12083" s="18" t="s">
        <v>131</v>
      </c>
      <c r="ECB12083" s="18" t="s">
        <v>131</v>
      </c>
      <c r="ECC12083" s="18" t="s">
        <v>131</v>
      </c>
      <c r="ECD12083" s="18" t="s">
        <v>131</v>
      </c>
      <c r="ECE12083" s="18" t="s">
        <v>131</v>
      </c>
      <c r="ECF12083" s="18" t="s">
        <v>131</v>
      </c>
      <c r="ECG12083" s="18" t="s">
        <v>131</v>
      </c>
      <c r="ECH12083" s="18" t="s">
        <v>131</v>
      </c>
      <c r="ECI12083" s="18" t="s">
        <v>131</v>
      </c>
      <c r="ECJ12083" s="18" t="s">
        <v>131</v>
      </c>
      <c r="ECK12083" s="18" t="s">
        <v>131</v>
      </c>
      <c r="ECL12083" s="18" t="s">
        <v>131</v>
      </c>
      <c r="ECM12083" s="18" t="s">
        <v>131</v>
      </c>
      <c r="ECN12083" s="18" t="s">
        <v>131</v>
      </c>
      <c r="ECO12083" s="18" t="s">
        <v>131</v>
      </c>
      <c r="ECP12083" s="18" t="s">
        <v>131</v>
      </c>
      <c r="ECQ12083" s="18" t="s">
        <v>131</v>
      </c>
      <c r="ECR12083" s="18" t="s">
        <v>131</v>
      </c>
      <c r="ECS12083" s="18" t="s">
        <v>131</v>
      </c>
      <c r="ECT12083" s="18" t="s">
        <v>131</v>
      </c>
      <c r="ECU12083" s="18" t="s">
        <v>131</v>
      </c>
      <c r="ECV12083" s="18" t="s">
        <v>131</v>
      </c>
      <c r="ECW12083" s="18" t="s">
        <v>131</v>
      </c>
      <c r="ECX12083" s="18" t="s">
        <v>131</v>
      </c>
      <c r="ECY12083" s="18" t="s">
        <v>131</v>
      </c>
      <c r="ECZ12083" s="18" t="s">
        <v>131</v>
      </c>
      <c r="EDA12083" s="18" t="s">
        <v>131</v>
      </c>
      <c r="EDB12083" s="18" t="s">
        <v>131</v>
      </c>
      <c r="EDC12083" s="18" t="s">
        <v>131</v>
      </c>
      <c r="EDD12083" s="18" t="s">
        <v>131</v>
      </c>
      <c r="EDE12083" s="18" t="s">
        <v>131</v>
      </c>
      <c r="EDF12083" s="18" t="s">
        <v>131</v>
      </c>
      <c r="EDG12083" s="18" t="s">
        <v>131</v>
      </c>
      <c r="EDH12083" s="18" t="s">
        <v>131</v>
      </c>
      <c r="EDI12083" s="18" t="s">
        <v>131</v>
      </c>
      <c r="EDJ12083" s="18" t="s">
        <v>131</v>
      </c>
      <c r="EDK12083" s="18" t="s">
        <v>131</v>
      </c>
      <c r="EDL12083" s="18" t="s">
        <v>131</v>
      </c>
      <c r="EDM12083" s="18" t="s">
        <v>131</v>
      </c>
      <c r="EDN12083" s="18" t="s">
        <v>131</v>
      </c>
      <c r="EDO12083" s="18" t="s">
        <v>131</v>
      </c>
      <c r="EDP12083" s="18" t="s">
        <v>131</v>
      </c>
      <c r="EDQ12083" s="18" t="s">
        <v>131</v>
      </c>
      <c r="EDR12083" s="18" t="s">
        <v>131</v>
      </c>
      <c r="EDS12083" s="18" t="s">
        <v>131</v>
      </c>
      <c r="EDT12083" s="18" t="s">
        <v>131</v>
      </c>
      <c r="EDU12083" s="18" t="s">
        <v>131</v>
      </c>
      <c r="EDV12083" s="18" t="s">
        <v>131</v>
      </c>
      <c r="EDW12083" s="18" t="s">
        <v>131</v>
      </c>
      <c r="EDX12083" s="18" t="s">
        <v>131</v>
      </c>
      <c r="EDY12083" s="18" t="s">
        <v>131</v>
      </c>
      <c r="EDZ12083" s="18" t="s">
        <v>131</v>
      </c>
      <c r="EEA12083" s="18" t="s">
        <v>131</v>
      </c>
      <c r="EEB12083" s="18" t="s">
        <v>131</v>
      </c>
      <c r="EEC12083" s="18" t="s">
        <v>131</v>
      </c>
      <c r="EED12083" s="18" t="s">
        <v>131</v>
      </c>
      <c r="EEE12083" s="18" t="s">
        <v>131</v>
      </c>
      <c r="EEF12083" s="18" t="s">
        <v>131</v>
      </c>
      <c r="EEG12083" s="18" t="s">
        <v>131</v>
      </c>
      <c r="EEH12083" s="18" t="s">
        <v>131</v>
      </c>
      <c r="EEI12083" s="18" t="s">
        <v>131</v>
      </c>
      <c r="EEJ12083" s="18" t="s">
        <v>131</v>
      </c>
      <c r="EEK12083" s="18" t="s">
        <v>131</v>
      </c>
      <c r="EEL12083" s="18" t="s">
        <v>131</v>
      </c>
      <c r="EEM12083" s="18" t="s">
        <v>131</v>
      </c>
      <c r="EEN12083" s="18" t="s">
        <v>131</v>
      </c>
      <c r="EEO12083" s="18" t="s">
        <v>131</v>
      </c>
      <c r="EEP12083" s="18" t="s">
        <v>131</v>
      </c>
      <c r="EEQ12083" s="18" t="s">
        <v>131</v>
      </c>
      <c r="EER12083" s="18" t="s">
        <v>131</v>
      </c>
      <c r="EES12083" s="18" t="s">
        <v>131</v>
      </c>
      <c r="EET12083" s="18" t="s">
        <v>131</v>
      </c>
      <c r="EEU12083" s="18" t="s">
        <v>131</v>
      </c>
      <c r="EEV12083" s="18" t="s">
        <v>131</v>
      </c>
      <c r="EEW12083" s="18" t="s">
        <v>131</v>
      </c>
      <c r="EEX12083" s="18" t="s">
        <v>131</v>
      </c>
      <c r="EEY12083" s="18" t="s">
        <v>131</v>
      </c>
      <c r="EEZ12083" s="18" t="s">
        <v>131</v>
      </c>
      <c r="EFA12083" s="18" t="s">
        <v>131</v>
      </c>
      <c r="EFB12083" s="18" t="s">
        <v>131</v>
      </c>
      <c r="EFC12083" s="18" t="s">
        <v>131</v>
      </c>
      <c r="EFD12083" s="18" t="s">
        <v>131</v>
      </c>
      <c r="EFE12083" s="18" t="s">
        <v>131</v>
      </c>
      <c r="EFF12083" s="18" t="s">
        <v>131</v>
      </c>
      <c r="EFG12083" s="18" t="s">
        <v>131</v>
      </c>
      <c r="EFH12083" s="18" t="s">
        <v>131</v>
      </c>
      <c r="EFI12083" s="18" t="s">
        <v>131</v>
      </c>
      <c r="EFJ12083" s="18" t="s">
        <v>131</v>
      </c>
      <c r="EFK12083" s="18" t="s">
        <v>131</v>
      </c>
      <c r="EFL12083" s="18" t="s">
        <v>131</v>
      </c>
      <c r="EFM12083" s="18" t="s">
        <v>131</v>
      </c>
      <c r="EFN12083" s="18" t="s">
        <v>131</v>
      </c>
      <c r="EFO12083" s="18" t="s">
        <v>131</v>
      </c>
      <c r="EFP12083" s="18" t="s">
        <v>131</v>
      </c>
      <c r="EFQ12083" s="18" t="s">
        <v>131</v>
      </c>
      <c r="EFR12083" s="18" t="s">
        <v>131</v>
      </c>
      <c r="EFS12083" s="18" t="s">
        <v>131</v>
      </c>
      <c r="EFT12083" s="18" t="s">
        <v>131</v>
      </c>
      <c r="EFU12083" s="18" t="s">
        <v>131</v>
      </c>
      <c r="EFV12083" s="18" t="s">
        <v>131</v>
      </c>
      <c r="EFW12083" s="18" t="s">
        <v>131</v>
      </c>
      <c r="EFX12083" s="18" t="s">
        <v>131</v>
      </c>
      <c r="EFY12083" s="18" t="s">
        <v>131</v>
      </c>
      <c r="EFZ12083" s="18" t="s">
        <v>131</v>
      </c>
      <c r="EGA12083" s="18" t="s">
        <v>131</v>
      </c>
      <c r="EGB12083" s="18" t="s">
        <v>131</v>
      </c>
      <c r="EGC12083" s="18" t="s">
        <v>131</v>
      </c>
      <c r="EGD12083" s="18" t="s">
        <v>131</v>
      </c>
      <c r="EGE12083" s="18" t="s">
        <v>131</v>
      </c>
      <c r="EGF12083" s="18" t="s">
        <v>131</v>
      </c>
      <c r="EGG12083" s="18" t="s">
        <v>131</v>
      </c>
      <c r="EGH12083" s="18" t="s">
        <v>131</v>
      </c>
      <c r="EGI12083" s="18" t="s">
        <v>131</v>
      </c>
      <c r="EGJ12083" s="18" t="s">
        <v>131</v>
      </c>
      <c r="EGK12083" s="18" t="s">
        <v>131</v>
      </c>
      <c r="EGL12083" s="18" t="s">
        <v>131</v>
      </c>
      <c r="EGM12083" s="18" t="s">
        <v>131</v>
      </c>
      <c r="EGN12083" s="18" t="s">
        <v>131</v>
      </c>
      <c r="EGO12083" s="18" t="s">
        <v>131</v>
      </c>
      <c r="EGP12083" s="18" t="s">
        <v>131</v>
      </c>
      <c r="EGQ12083" s="18" t="s">
        <v>131</v>
      </c>
      <c r="EGR12083" s="18" t="s">
        <v>131</v>
      </c>
      <c r="EGS12083" s="18" t="s">
        <v>131</v>
      </c>
      <c r="EGT12083" s="18" t="s">
        <v>131</v>
      </c>
      <c r="EGU12083" s="18" t="s">
        <v>131</v>
      </c>
      <c r="EGV12083" s="18" t="s">
        <v>131</v>
      </c>
      <c r="EGW12083" s="18" t="s">
        <v>131</v>
      </c>
      <c r="EGX12083" s="18" t="s">
        <v>131</v>
      </c>
      <c r="EGY12083" s="18" t="s">
        <v>131</v>
      </c>
      <c r="EGZ12083" s="18" t="s">
        <v>131</v>
      </c>
      <c r="EHA12083" s="18" t="s">
        <v>131</v>
      </c>
      <c r="EHB12083" s="18" t="s">
        <v>131</v>
      </c>
      <c r="EHC12083" s="18" t="s">
        <v>131</v>
      </c>
      <c r="EHD12083" s="18" t="s">
        <v>131</v>
      </c>
      <c r="EHE12083" s="18" t="s">
        <v>131</v>
      </c>
      <c r="EHF12083" s="18" t="s">
        <v>131</v>
      </c>
      <c r="EHG12083" s="18" t="s">
        <v>131</v>
      </c>
      <c r="EHH12083" s="18" t="s">
        <v>131</v>
      </c>
      <c r="EHI12083" s="18" t="s">
        <v>131</v>
      </c>
      <c r="EHJ12083" s="18" t="s">
        <v>131</v>
      </c>
      <c r="EHK12083" s="18" t="s">
        <v>131</v>
      </c>
      <c r="EHL12083" s="18" t="s">
        <v>131</v>
      </c>
      <c r="EHM12083" s="18" t="s">
        <v>131</v>
      </c>
      <c r="EHN12083" s="18" t="s">
        <v>131</v>
      </c>
      <c r="EHO12083" s="18" t="s">
        <v>131</v>
      </c>
      <c r="EHP12083" s="18" t="s">
        <v>131</v>
      </c>
      <c r="EHQ12083" s="18" t="s">
        <v>131</v>
      </c>
      <c r="EHR12083" s="18" t="s">
        <v>131</v>
      </c>
      <c r="EHS12083" s="18" t="s">
        <v>131</v>
      </c>
      <c r="EHT12083" s="18" t="s">
        <v>131</v>
      </c>
      <c r="EHU12083" s="18" t="s">
        <v>131</v>
      </c>
      <c r="EHV12083" s="18" t="s">
        <v>131</v>
      </c>
      <c r="EHW12083" s="18" t="s">
        <v>131</v>
      </c>
      <c r="EHX12083" s="18" t="s">
        <v>131</v>
      </c>
      <c r="EHY12083" s="18" t="s">
        <v>131</v>
      </c>
      <c r="EHZ12083" s="18" t="s">
        <v>131</v>
      </c>
      <c r="EIA12083" s="18" t="s">
        <v>131</v>
      </c>
      <c r="EIB12083" s="18" t="s">
        <v>131</v>
      </c>
      <c r="EIC12083" s="18" t="s">
        <v>131</v>
      </c>
      <c r="EID12083" s="18" t="s">
        <v>131</v>
      </c>
      <c r="EIE12083" s="18" t="s">
        <v>131</v>
      </c>
      <c r="EIF12083" s="18" t="s">
        <v>131</v>
      </c>
      <c r="EIG12083" s="18" t="s">
        <v>131</v>
      </c>
      <c r="EIH12083" s="18" t="s">
        <v>131</v>
      </c>
      <c r="EII12083" s="18" t="s">
        <v>131</v>
      </c>
      <c r="EIJ12083" s="18" t="s">
        <v>131</v>
      </c>
      <c r="EIK12083" s="18" t="s">
        <v>131</v>
      </c>
      <c r="EIL12083" s="18" t="s">
        <v>131</v>
      </c>
      <c r="EIM12083" s="18" t="s">
        <v>131</v>
      </c>
      <c r="EIN12083" s="18" t="s">
        <v>131</v>
      </c>
      <c r="EIO12083" s="18" t="s">
        <v>131</v>
      </c>
      <c r="EIP12083" s="18" t="s">
        <v>131</v>
      </c>
      <c r="EIQ12083" s="18" t="s">
        <v>131</v>
      </c>
      <c r="EIR12083" s="18" t="s">
        <v>131</v>
      </c>
      <c r="EIS12083" s="18" t="s">
        <v>131</v>
      </c>
      <c r="EIT12083" s="18" t="s">
        <v>131</v>
      </c>
      <c r="EIU12083" s="18" t="s">
        <v>131</v>
      </c>
      <c r="EIV12083" s="18" t="s">
        <v>131</v>
      </c>
      <c r="EIW12083" s="18" t="s">
        <v>131</v>
      </c>
      <c r="EIX12083" s="18" t="s">
        <v>131</v>
      </c>
      <c r="EIY12083" s="18" t="s">
        <v>131</v>
      </c>
      <c r="EIZ12083" s="18" t="s">
        <v>131</v>
      </c>
      <c r="EJA12083" s="18" t="s">
        <v>131</v>
      </c>
      <c r="EJB12083" s="18" t="s">
        <v>131</v>
      </c>
      <c r="EJC12083" s="18" t="s">
        <v>131</v>
      </c>
      <c r="EJD12083" s="18" t="s">
        <v>131</v>
      </c>
      <c r="EJE12083" s="18" t="s">
        <v>131</v>
      </c>
      <c r="EJF12083" s="18" t="s">
        <v>131</v>
      </c>
      <c r="EJG12083" s="18" t="s">
        <v>131</v>
      </c>
      <c r="EJH12083" s="18" t="s">
        <v>131</v>
      </c>
      <c r="EJI12083" s="18" t="s">
        <v>131</v>
      </c>
      <c r="EJJ12083" s="18" t="s">
        <v>131</v>
      </c>
      <c r="EJK12083" s="18" t="s">
        <v>131</v>
      </c>
      <c r="EJL12083" s="18" t="s">
        <v>131</v>
      </c>
      <c r="EJM12083" s="18" t="s">
        <v>131</v>
      </c>
      <c r="EJN12083" s="18" t="s">
        <v>131</v>
      </c>
      <c r="EJO12083" s="18" t="s">
        <v>131</v>
      </c>
      <c r="EJP12083" s="18" t="s">
        <v>131</v>
      </c>
      <c r="EJQ12083" s="18" t="s">
        <v>131</v>
      </c>
      <c r="EJR12083" s="18" t="s">
        <v>131</v>
      </c>
      <c r="EJS12083" s="18" t="s">
        <v>131</v>
      </c>
      <c r="EJT12083" s="18" t="s">
        <v>131</v>
      </c>
      <c r="EJU12083" s="18" t="s">
        <v>131</v>
      </c>
      <c r="EJV12083" s="18" t="s">
        <v>131</v>
      </c>
      <c r="EJW12083" s="18" t="s">
        <v>131</v>
      </c>
      <c r="EJX12083" s="18" t="s">
        <v>131</v>
      </c>
      <c r="EJY12083" s="18" t="s">
        <v>131</v>
      </c>
      <c r="EJZ12083" s="18" t="s">
        <v>131</v>
      </c>
      <c r="EKA12083" s="18" t="s">
        <v>131</v>
      </c>
      <c r="EKB12083" s="18" t="s">
        <v>131</v>
      </c>
      <c r="EKC12083" s="18" t="s">
        <v>131</v>
      </c>
      <c r="EKD12083" s="18" t="s">
        <v>131</v>
      </c>
      <c r="EKE12083" s="18" t="s">
        <v>131</v>
      </c>
      <c r="EKF12083" s="18" t="s">
        <v>131</v>
      </c>
      <c r="EKG12083" s="18" t="s">
        <v>131</v>
      </c>
      <c r="EKH12083" s="18" t="s">
        <v>131</v>
      </c>
      <c r="EKI12083" s="18" t="s">
        <v>131</v>
      </c>
      <c r="EKJ12083" s="18" t="s">
        <v>131</v>
      </c>
      <c r="EKK12083" s="18" t="s">
        <v>131</v>
      </c>
      <c r="EKL12083" s="18" t="s">
        <v>131</v>
      </c>
      <c r="EKM12083" s="18" t="s">
        <v>131</v>
      </c>
      <c r="EKN12083" s="18" t="s">
        <v>131</v>
      </c>
      <c r="EKO12083" s="18" t="s">
        <v>131</v>
      </c>
      <c r="EKP12083" s="18" t="s">
        <v>131</v>
      </c>
      <c r="EKQ12083" s="18" t="s">
        <v>131</v>
      </c>
      <c r="EKR12083" s="18" t="s">
        <v>131</v>
      </c>
      <c r="EKS12083" s="18" t="s">
        <v>131</v>
      </c>
      <c r="EKT12083" s="18" t="s">
        <v>131</v>
      </c>
      <c r="EKU12083" s="18" t="s">
        <v>131</v>
      </c>
      <c r="EKV12083" s="18" t="s">
        <v>131</v>
      </c>
      <c r="EKW12083" s="18" t="s">
        <v>131</v>
      </c>
      <c r="EKX12083" s="18" t="s">
        <v>131</v>
      </c>
      <c r="EKY12083" s="18" t="s">
        <v>131</v>
      </c>
      <c r="EKZ12083" s="18" t="s">
        <v>131</v>
      </c>
      <c r="ELA12083" s="18" t="s">
        <v>131</v>
      </c>
      <c r="ELB12083" s="18" t="s">
        <v>131</v>
      </c>
      <c r="ELC12083" s="18" t="s">
        <v>131</v>
      </c>
      <c r="ELD12083" s="18" t="s">
        <v>131</v>
      </c>
      <c r="ELE12083" s="18" t="s">
        <v>131</v>
      </c>
      <c r="ELF12083" s="18" t="s">
        <v>131</v>
      </c>
      <c r="ELG12083" s="18" t="s">
        <v>131</v>
      </c>
      <c r="ELH12083" s="18" t="s">
        <v>131</v>
      </c>
      <c r="ELI12083" s="18" t="s">
        <v>131</v>
      </c>
      <c r="ELJ12083" s="18" t="s">
        <v>131</v>
      </c>
      <c r="ELK12083" s="18" t="s">
        <v>131</v>
      </c>
      <c r="ELL12083" s="18" t="s">
        <v>131</v>
      </c>
      <c r="ELM12083" s="18" t="s">
        <v>131</v>
      </c>
      <c r="ELN12083" s="18" t="s">
        <v>131</v>
      </c>
      <c r="ELO12083" s="18" t="s">
        <v>131</v>
      </c>
      <c r="ELP12083" s="18" t="s">
        <v>131</v>
      </c>
      <c r="ELQ12083" s="18" t="s">
        <v>131</v>
      </c>
      <c r="ELR12083" s="18" t="s">
        <v>131</v>
      </c>
      <c r="ELS12083" s="18" t="s">
        <v>131</v>
      </c>
      <c r="ELT12083" s="18" t="s">
        <v>131</v>
      </c>
      <c r="ELU12083" s="18" t="s">
        <v>131</v>
      </c>
      <c r="ELV12083" s="18" t="s">
        <v>131</v>
      </c>
      <c r="ELW12083" s="18" t="s">
        <v>131</v>
      </c>
      <c r="ELX12083" s="18" t="s">
        <v>131</v>
      </c>
      <c r="ELY12083" s="18" t="s">
        <v>131</v>
      </c>
      <c r="ELZ12083" s="18" t="s">
        <v>131</v>
      </c>
      <c r="EMA12083" s="18" t="s">
        <v>131</v>
      </c>
      <c r="EMB12083" s="18" t="s">
        <v>131</v>
      </c>
      <c r="EMC12083" s="18" t="s">
        <v>131</v>
      </c>
      <c r="EMD12083" s="18" t="s">
        <v>131</v>
      </c>
      <c r="EME12083" s="18" t="s">
        <v>131</v>
      </c>
      <c r="EMF12083" s="18" t="s">
        <v>131</v>
      </c>
      <c r="EMG12083" s="18" t="s">
        <v>131</v>
      </c>
      <c r="EMH12083" s="18" t="s">
        <v>131</v>
      </c>
      <c r="EMI12083" s="18" t="s">
        <v>131</v>
      </c>
      <c r="EMJ12083" s="18" t="s">
        <v>131</v>
      </c>
      <c r="EMK12083" s="18" t="s">
        <v>131</v>
      </c>
      <c r="EML12083" s="18" t="s">
        <v>131</v>
      </c>
      <c r="EMM12083" s="18" t="s">
        <v>131</v>
      </c>
      <c r="EMN12083" s="18" t="s">
        <v>131</v>
      </c>
      <c r="EMO12083" s="18" t="s">
        <v>131</v>
      </c>
      <c r="EMP12083" s="18" t="s">
        <v>131</v>
      </c>
      <c r="EMQ12083" s="18" t="s">
        <v>131</v>
      </c>
      <c r="EMR12083" s="18" t="s">
        <v>131</v>
      </c>
      <c r="EMS12083" s="18" t="s">
        <v>131</v>
      </c>
      <c r="EMT12083" s="18" t="s">
        <v>131</v>
      </c>
      <c r="EMU12083" s="18" t="s">
        <v>131</v>
      </c>
      <c r="EMV12083" s="18" t="s">
        <v>131</v>
      </c>
      <c r="EMW12083" s="18" t="s">
        <v>131</v>
      </c>
      <c r="EMX12083" s="18" t="s">
        <v>131</v>
      </c>
      <c r="EMY12083" s="18" t="s">
        <v>131</v>
      </c>
      <c r="EMZ12083" s="18" t="s">
        <v>131</v>
      </c>
      <c r="ENA12083" s="18" t="s">
        <v>131</v>
      </c>
      <c r="ENB12083" s="18" t="s">
        <v>131</v>
      </c>
      <c r="ENC12083" s="18" t="s">
        <v>131</v>
      </c>
      <c r="END12083" s="18" t="s">
        <v>131</v>
      </c>
      <c r="ENE12083" s="18" t="s">
        <v>131</v>
      </c>
      <c r="ENF12083" s="18" t="s">
        <v>131</v>
      </c>
      <c r="ENG12083" s="18" t="s">
        <v>131</v>
      </c>
      <c r="ENH12083" s="18" t="s">
        <v>131</v>
      </c>
      <c r="ENI12083" s="18" t="s">
        <v>131</v>
      </c>
      <c r="ENJ12083" s="18" t="s">
        <v>131</v>
      </c>
      <c r="ENK12083" s="18" t="s">
        <v>131</v>
      </c>
      <c r="ENL12083" s="18" t="s">
        <v>131</v>
      </c>
      <c r="ENM12083" s="18" t="s">
        <v>131</v>
      </c>
      <c r="ENN12083" s="18" t="s">
        <v>131</v>
      </c>
      <c r="ENO12083" s="18" t="s">
        <v>131</v>
      </c>
      <c r="ENP12083" s="18" t="s">
        <v>131</v>
      </c>
      <c r="ENQ12083" s="18" t="s">
        <v>131</v>
      </c>
      <c r="ENR12083" s="18" t="s">
        <v>131</v>
      </c>
      <c r="ENS12083" s="18" t="s">
        <v>131</v>
      </c>
      <c r="ENT12083" s="18" t="s">
        <v>131</v>
      </c>
      <c r="ENU12083" s="18" t="s">
        <v>131</v>
      </c>
      <c r="ENV12083" s="18" t="s">
        <v>131</v>
      </c>
      <c r="ENW12083" s="18" t="s">
        <v>131</v>
      </c>
      <c r="ENX12083" s="18" t="s">
        <v>131</v>
      </c>
      <c r="ENY12083" s="18" t="s">
        <v>131</v>
      </c>
      <c r="ENZ12083" s="18" t="s">
        <v>131</v>
      </c>
      <c r="EOA12083" s="18" t="s">
        <v>131</v>
      </c>
      <c r="EOB12083" s="18" t="s">
        <v>131</v>
      </c>
      <c r="EOC12083" s="18" t="s">
        <v>131</v>
      </c>
      <c r="EOD12083" s="18" t="s">
        <v>131</v>
      </c>
      <c r="EOE12083" s="18" t="s">
        <v>131</v>
      </c>
      <c r="EOF12083" s="18" t="s">
        <v>131</v>
      </c>
      <c r="EOG12083" s="18" t="s">
        <v>131</v>
      </c>
      <c r="EOH12083" s="18" t="s">
        <v>131</v>
      </c>
      <c r="EOI12083" s="18" t="s">
        <v>131</v>
      </c>
      <c r="EOJ12083" s="18" t="s">
        <v>131</v>
      </c>
      <c r="EOK12083" s="18" t="s">
        <v>131</v>
      </c>
      <c r="EOL12083" s="18" t="s">
        <v>131</v>
      </c>
      <c r="EOM12083" s="18" t="s">
        <v>131</v>
      </c>
      <c r="EON12083" s="18" t="s">
        <v>131</v>
      </c>
      <c r="EOO12083" s="18" t="s">
        <v>131</v>
      </c>
      <c r="EOP12083" s="18" t="s">
        <v>131</v>
      </c>
      <c r="EOQ12083" s="18" t="s">
        <v>131</v>
      </c>
      <c r="EOR12083" s="18" t="s">
        <v>131</v>
      </c>
      <c r="EOS12083" s="18" t="s">
        <v>131</v>
      </c>
      <c r="EOT12083" s="18" t="s">
        <v>131</v>
      </c>
      <c r="EOU12083" s="18" t="s">
        <v>131</v>
      </c>
      <c r="EOV12083" s="18" t="s">
        <v>131</v>
      </c>
      <c r="EOW12083" s="18" t="s">
        <v>131</v>
      </c>
      <c r="EOX12083" s="18" t="s">
        <v>131</v>
      </c>
      <c r="EOY12083" s="18" t="s">
        <v>131</v>
      </c>
      <c r="EOZ12083" s="18" t="s">
        <v>131</v>
      </c>
      <c r="EPA12083" s="18" t="s">
        <v>131</v>
      </c>
      <c r="EPB12083" s="18" t="s">
        <v>131</v>
      </c>
      <c r="EPC12083" s="18" t="s">
        <v>131</v>
      </c>
      <c r="EPD12083" s="18" t="s">
        <v>131</v>
      </c>
      <c r="EPE12083" s="18" t="s">
        <v>131</v>
      </c>
      <c r="EPF12083" s="18" t="s">
        <v>131</v>
      </c>
      <c r="EPG12083" s="18" t="s">
        <v>131</v>
      </c>
      <c r="EPH12083" s="18" t="s">
        <v>131</v>
      </c>
      <c r="EPI12083" s="18" t="s">
        <v>131</v>
      </c>
      <c r="EPJ12083" s="18" t="s">
        <v>131</v>
      </c>
      <c r="EPK12083" s="18" t="s">
        <v>131</v>
      </c>
      <c r="EPL12083" s="18" t="s">
        <v>131</v>
      </c>
      <c r="EPM12083" s="18" t="s">
        <v>131</v>
      </c>
      <c r="EPN12083" s="18" t="s">
        <v>131</v>
      </c>
      <c r="EPO12083" s="18" t="s">
        <v>131</v>
      </c>
      <c r="EPP12083" s="18" t="s">
        <v>131</v>
      </c>
      <c r="EPQ12083" s="18" t="s">
        <v>131</v>
      </c>
      <c r="EPR12083" s="18" t="s">
        <v>131</v>
      </c>
      <c r="EPS12083" s="18" t="s">
        <v>131</v>
      </c>
      <c r="EPT12083" s="18" t="s">
        <v>131</v>
      </c>
      <c r="EPU12083" s="18" t="s">
        <v>131</v>
      </c>
      <c r="EPV12083" s="18" t="s">
        <v>131</v>
      </c>
      <c r="EPW12083" s="18" t="s">
        <v>131</v>
      </c>
      <c r="EPX12083" s="18" t="s">
        <v>131</v>
      </c>
      <c r="EPY12083" s="18" t="s">
        <v>131</v>
      </c>
      <c r="EPZ12083" s="18" t="s">
        <v>131</v>
      </c>
      <c r="EQA12083" s="18" t="s">
        <v>131</v>
      </c>
      <c r="EQB12083" s="18" t="s">
        <v>131</v>
      </c>
      <c r="EQC12083" s="18" t="s">
        <v>131</v>
      </c>
      <c r="EQD12083" s="18" t="s">
        <v>131</v>
      </c>
      <c r="EQE12083" s="18" t="s">
        <v>131</v>
      </c>
      <c r="EQF12083" s="18" t="s">
        <v>131</v>
      </c>
      <c r="EQG12083" s="18" t="s">
        <v>131</v>
      </c>
      <c r="EQH12083" s="18" t="s">
        <v>131</v>
      </c>
      <c r="EQI12083" s="18" t="s">
        <v>131</v>
      </c>
      <c r="EQJ12083" s="18" t="s">
        <v>131</v>
      </c>
      <c r="EQK12083" s="18" t="s">
        <v>131</v>
      </c>
      <c r="EQL12083" s="18" t="s">
        <v>131</v>
      </c>
      <c r="EQM12083" s="18" t="s">
        <v>131</v>
      </c>
      <c r="EQN12083" s="18" t="s">
        <v>131</v>
      </c>
      <c r="EQO12083" s="18" t="s">
        <v>131</v>
      </c>
      <c r="EQP12083" s="18" t="s">
        <v>131</v>
      </c>
      <c r="EQQ12083" s="18" t="s">
        <v>131</v>
      </c>
      <c r="EQR12083" s="18" t="s">
        <v>131</v>
      </c>
      <c r="EQS12083" s="18" t="s">
        <v>131</v>
      </c>
      <c r="EQT12083" s="18" t="s">
        <v>131</v>
      </c>
      <c r="EQU12083" s="18" t="s">
        <v>131</v>
      </c>
      <c r="EQV12083" s="18" t="s">
        <v>131</v>
      </c>
      <c r="EQW12083" s="18" t="s">
        <v>131</v>
      </c>
      <c r="EQX12083" s="18" t="s">
        <v>131</v>
      </c>
      <c r="EQY12083" s="18" t="s">
        <v>131</v>
      </c>
      <c r="EQZ12083" s="18" t="s">
        <v>131</v>
      </c>
      <c r="ERA12083" s="18" t="s">
        <v>131</v>
      </c>
      <c r="ERB12083" s="18" t="s">
        <v>131</v>
      </c>
      <c r="ERC12083" s="18" t="s">
        <v>131</v>
      </c>
      <c r="ERD12083" s="18" t="s">
        <v>131</v>
      </c>
      <c r="ERE12083" s="18" t="s">
        <v>131</v>
      </c>
      <c r="ERF12083" s="18" t="s">
        <v>131</v>
      </c>
      <c r="ERG12083" s="18" t="s">
        <v>131</v>
      </c>
      <c r="ERH12083" s="18" t="s">
        <v>131</v>
      </c>
      <c r="ERI12083" s="18" t="s">
        <v>131</v>
      </c>
      <c r="ERJ12083" s="18" t="s">
        <v>131</v>
      </c>
      <c r="ERK12083" s="18" t="s">
        <v>131</v>
      </c>
      <c r="ERL12083" s="18" t="s">
        <v>131</v>
      </c>
      <c r="ERM12083" s="18" t="s">
        <v>131</v>
      </c>
      <c r="ERN12083" s="18" t="s">
        <v>131</v>
      </c>
      <c r="ERO12083" s="18" t="s">
        <v>131</v>
      </c>
      <c r="ERP12083" s="18" t="s">
        <v>131</v>
      </c>
      <c r="ERQ12083" s="18" t="s">
        <v>131</v>
      </c>
      <c r="ERR12083" s="18" t="s">
        <v>131</v>
      </c>
      <c r="ERS12083" s="18" t="s">
        <v>131</v>
      </c>
      <c r="ERT12083" s="18" t="s">
        <v>131</v>
      </c>
      <c r="ERU12083" s="18" t="s">
        <v>131</v>
      </c>
      <c r="ERV12083" s="18" t="s">
        <v>131</v>
      </c>
      <c r="ERW12083" s="18" t="s">
        <v>131</v>
      </c>
      <c r="ERX12083" s="18" t="s">
        <v>131</v>
      </c>
      <c r="ERY12083" s="18" t="s">
        <v>131</v>
      </c>
      <c r="ERZ12083" s="18" t="s">
        <v>131</v>
      </c>
      <c r="ESA12083" s="18" t="s">
        <v>131</v>
      </c>
      <c r="ESB12083" s="18" t="s">
        <v>131</v>
      </c>
      <c r="ESC12083" s="18" t="s">
        <v>131</v>
      </c>
      <c r="ESD12083" s="18" t="s">
        <v>131</v>
      </c>
      <c r="ESE12083" s="18" t="s">
        <v>131</v>
      </c>
      <c r="ESF12083" s="18" t="s">
        <v>131</v>
      </c>
      <c r="ESG12083" s="18" t="s">
        <v>131</v>
      </c>
      <c r="ESH12083" s="18" t="s">
        <v>131</v>
      </c>
      <c r="ESI12083" s="18" t="s">
        <v>131</v>
      </c>
      <c r="ESJ12083" s="18" t="s">
        <v>131</v>
      </c>
      <c r="ESK12083" s="18" t="s">
        <v>131</v>
      </c>
      <c r="ESL12083" s="18" t="s">
        <v>131</v>
      </c>
      <c r="ESM12083" s="18" t="s">
        <v>131</v>
      </c>
      <c r="ESN12083" s="18" t="s">
        <v>131</v>
      </c>
      <c r="ESO12083" s="18" t="s">
        <v>131</v>
      </c>
      <c r="ESP12083" s="18" t="s">
        <v>131</v>
      </c>
      <c r="ESQ12083" s="18" t="s">
        <v>131</v>
      </c>
      <c r="ESR12083" s="18" t="s">
        <v>131</v>
      </c>
      <c r="ESS12083" s="18" t="s">
        <v>131</v>
      </c>
      <c r="EST12083" s="18" t="s">
        <v>131</v>
      </c>
      <c r="ESU12083" s="18" t="s">
        <v>131</v>
      </c>
      <c r="ESV12083" s="18" t="s">
        <v>131</v>
      </c>
      <c r="ESW12083" s="18" t="s">
        <v>131</v>
      </c>
      <c r="ESX12083" s="18" t="s">
        <v>131</v>
      </c>
      <c r="ESY12083" s="18" t="s">
        <v>131</v>
      </c>
      <c r="ESZ12083" s="18" t="s">
        <v>131</v>
      </c>
      <c r="ETA12083" s="18" t="s">
        <v>131</v>
      </c>
      <c r="ETB12083" s="18" t="s">
        <v>131</v>
      </c>
      <c r="ETC12083" s="18" t="s">
        <v>131</v>
      </c>
      <c r="ETD12083" s="18" t="s">
        <v>131</v>
      </c>
      <c r="ETE12083" s="18" t="s">
        <v>131</v>
      </c>
      <c r="ETF12083" s="18" t="s">
        <v>131</v>
      </c>
      <c r="ETG12083" s="18" t="s">
        <v>131</v>
      </c>
      <c r="ETH12083" s="18" t="s">
        <v>131</v>
      </c>
      <c r="ETI12083" s="18" t="s">
        <v>131</v>
      </c>
      <c r="ETJ12083" s="18" t="s">
        <v>131</v>
      </c>
      <c r="ETK12083" s="18" t="s">
        <v>131</v>
      </c>
      <c r="ETL12083" s="18" t="s">
        <v>131</v>
      </c>
      <c r="ETM12083" s="18" t="s">
        <v>131</v>
      </c>
      <c r="ETN12083" s="18" t="s">
        <v>131</v>
      </c>
      <c r="ETO12083" s="18" t="s">
        <v>131</v>
      </c>
      <c r="ETP12083" s="18" t="s">
        <v>131</v>
      </c>
      <c r="ETQ12083" s="18" t="s">
        <v>131</v>
      </c>
      <c r="ETR12083" s="18" t="s">
        <v>131</v>
      </c>
      <c r="ETS12083" s="18" t="s">
        <v>131</v>
      </c>
      <c r="ETT12083" s="18" t="s">
        <v>131</v>
      </c>
      <c r="ETU12083" s="18" t="s">
        <v>131</v>
      </c>
      <c r="ETV12083" s="18" t="s">
        <v>131</v>
      </c>
      <c r="ETW12083" s="18" t="s">
        <v>131</v>
      </c>
      <c r="ETX12083" s="18" t="s">
        <v>131</v>
      </c>
      <c r="ETY12083" s="18" t="s">
        <v>131</v>
      </c>
      <c r="ETZ12083" s="18" t="s">
        <v>131</v>
      </c>
      <c r="EUA12083" s="18" t="s">
        <v>131</v>
      </c>
      <c r="EUB12083" s="18" t="s">
        <v>131</v>
      </c>
      <c r="EUC12083" s="18" t="s">
        <v>131</v>
      </c>
      <c r="EUD12083" s="18" t="s">
        <v>131</v>
      </c>
      <c r="EUE12083" s="18" t="s">
        <v>131</v>
      </c>
      <c r="EUF12083" s="18" t="s">
        <v>131</v>
      </c>
      <c r="EUG12083" s="18" t="s">
        <v>131</v>
      </c>
      <c r="EUH12083" s="18" t="s">
        <v>131</v>
      </c>
      <c r="EUI12083" s="18" t="s">
        <v>131</v>
      </c>
      <c r="EUJ12083" s="18" t="s">
        <v>131</v>
      </c>
      <c r="EUK12083" s="18" t="s">
        <v>131</v>
      </c>
      <c r="EUL12083" s="18" t="s">
        <v>131</v>
      </c>
      <c r="EUM12083" s="18" t="s">
        <v>131</v>
      </c>
      <c r="EUN12083" s="18" t="s">
        <v>131</v>
      </c>
      <c r="EUO12083" s="18" t="s">
        <v>131</v>
      </c>
      <c r="EUP12083" s="18" t="s">
        <v>131</v>
      </c>
      <c r="EUQ12083" s="18" t="s">
        <v>131</v>
      </c>
      <c r="EUR12083" s="18" t="s">
        <v>131</v>
      </c>
      <c r="EUS12083" s="18" t="s">
        <v>131</v>
      </c>
      <c r="EUT12083" s="18" t="s">
        <v>131</v>
      </c>
      <c r="EUU12083" s="18" t="s">
        <v>131</v>
      </c>
      <c r="EUV12083" s="18" t="s">
        <v>131</v>
      </c>
      <c r="EUW12083" s="18" t="s">
        <v>131</v>
      </c>
      <c r="EUX12083" s="18" t="s">
        <v>131</v>
      </c>
      <c r="EUY12083" s="18" t="s">
        <v>131</v>
      </c>
      <c r="EUZ12083" s="18" t="s">
        <v>131</v>
      </c>
      <c r="EVA12083" s="18" t="s">
        <v>131</v>
      </c>
      <c r="EVB12083" s="18" t="s">
        <v>131</v>
      </c>
      <c r="EVC12083" s="18" t="s">
        <v>131</v>
      </c>
      <c r="EVD12083" s="18" t="s">
        <v>131</v>
      </c>
      <c r="EVE12083" s="18" t="s">
        <v>131</v>
      </c>
      <c r="EVF12083" s="18" t="s">
        <v>131</v>
      </c>
      <c r="EVG12083" s="18" t="s">
        <v>131</v>
      </c>
      <c r="EVH12083" s="18" t="s">
        <v>131</v>
      </c>
      <c r="EVI12083" s="18" t="s">
        <v>131</v>
      </c>
      <c r="EVJ12083" s="18" t="s">
        <v>131</v>
      </c>
      <c r="EVK12083" s="18" t="s">
        <v>131</v>
      </c>
      <c r="EVL12083" s="18" t="s">
        <v>131</v>
      </c>
      <c r="EVM12083" s="18" t="s">
        <v>131</v>
      </c>
      <c r="EVN12083" s="18" t="s">
        <v>131</v>
      </c>
      <c r="EVO12083" s="18" t="s">
        <v>131</v>
      </c>
      <c r="EVP12083" s="18" t="s">
        <v>131</v>
      </c>
      <c r="EVQ12083" s="18" t="s">
        <v>131</v>
      </c>
      <c r="EVR12083" s="18" t="s">
        <v>131</v>
      </c>
      <c r="EVS12083" s="18" t="s">
        <v>131</v>
      </c>
      <c r="EVT12083" s="18" t="s">
        <v>131</v>
      </c>
      <c r="EVU12083" s="18" t="s">
        <v>131</v>
      </c>
      <c r="EVV12083" s="18" t="s">
        <v>131</v>
      </c>
      <c r="EVW12083" s="18" t="s">
        <v>131</v>
      </c>
      <c r="EVX12083" s="18" t="s">
        <v>131</v>
      </c>
      <c r="EVY12083" s="18" t="s">
        <v>131</v>
      </c>
      <c r="EVZ12083" s="18" t="s">
        <v>131</v>
      </c>
      <c r="EWA12083" s="18" t="s">
        <v>131</v>
      </c>
      <c r="EWB12083" s="18" t="s">
        <v>131</v>
      </c>
      <c r="EWC12083" s="18" t="s">
        <v>131</v>
      </c>
      <c r="EWD12083" s="18" t="s">
        <v>131</v>
      </c>
      <c r="EWE12083" s="18" t="s">
        <v>131</v>
      </c>
      <c r="EWF12083" s="18" t="s">
        <v>131</v>
      </c>
      <c r="EWG12083" s="18" t="s">
        <v>131</v>
      </c>
      <c r="EWH12083" s="18" t="s">
        <v>131</v>
      </c>
      <c r="EWI12083" s="18" t="s">
        <v>131</v>
      </c>
      <c r="EWJ12083" s="18" t="s">
        <v>131</v>
      </c>
      <c r="EWK12083" s="18" t="s">
        <v>131</v>
      </c>
      <c r="EWL12083" s="18" t="s">
        <v>131</v>
      </c>
      <c r="EWM12083" s="18" t="s">
        <v>131</v>
      </c>
      <c r="EWN12083" s="18" t="s">
        <v>131</v>
      </c>
      <c r="EWO12083" s="18" t="s">
        <v>131</v>
      </c>
      <c r="EWP12083" s="18" t="s">
        <v>131</v>
      </c>
      <c r="EWQ12083" s="18" t="s">
        <v>131</v>
      </c>
      <c r="EWR12083" s="18" t="s">
        <v>131</v>
      </c>
      <c r="EWS12083" s="18" t="s">
        <v>131</v>
      </c>
      <c r="EWT12083" s="18" t="s">
        <v>131</v>
      </c>
      <c r="EWU12083" s="18" t="s">
        <v>131</v>
      </c>
      <c r="EWV12083" s="18" t="s">
        <v>131</v>
      </c>
      <c r="EWW12083" s="18" t="s">
        <v>131</v>
      </c>
      <c r="EWX12083" s="18" t="s">
        <v>131</v>
      </c>
      <c r="EWY12083" s="18" t="s">
        <v>131</v>
      </c>
      <c r="EWZ12083" s="18" t="s">
        <v>131</v>
      </c>
      <c r="EXA12083" s="18" t="s">
        <v>131</v>
      </c>
      <c r="EXB12083" s="18" t="s">
        <v>131</v>
      </c>
      <c r="EXC12083" s="18" t="s">
        <v>131</v>
      </c>
      <c r="EXD12083" s="18" t="s">
        <v>131</v>
      </c>
      <c r="EXE12083" s="18" t="s">
        <v>131</v>
      </c>
      <c r="EXF12083" s="18" t="s">
        <v>131</v>
      </c>
      <c r="EXG12083" s="18" t="s">
        <v>131</v>
      </c>
      <c r="EXH12083" s="18" t="s">
        <v>131</v>
      </c>
      <c r="EXI12083" s="18" t="s">
        <v>131</v>
      </c>
      <c r="EXJ12083" s="18" t="s">
        <v>131</v>
      </c>
      <c r="EXK12083" s="18" t="s">
        <v>131</v>
      </c>
      <c r="EXL12083" s="18" t="s">
        <v>131</v>
      </c>
      <c r="EXM12083" s="18" t="s">
        <v>131</v>
      </c>
      <c r="EXN12083" s="18" t="s">
        <v>131</v>
      </c>
      <c r="EXO12083" s="18" t="s">
        <v>131</v>
      </c>
      <c r="EXP12083" s="18" t="s">
        <v>131</v>
      </c>
      <c r="EXQ12083" s="18" t="s">
        <v>131</v>
      </c>
      <c r="EXR12083" s="18" t="s">
        <v>131</v>
      </c>
      <c r="EXS12083" s="18" t="s">
        <v>131</v>
      </c>
      <c r="EXT12083" s="18" t="s">
        <v>131</v>
      </c>
      <c r="EXU12083" s="18" t="s">
        <v>131</v>
      </c>
      <c r="EXV12083" s="18" t="s">
        <v>131</v>
      </c>
      <c r="EXW12083" s="18" t="s">
        <v>131</v>
      </c>
      <c r="EXX12083" s="18" t="s">
        <v>131</v>
      </c>
      <c r="EXY12083" s="18" t="s">
        <v>131</v>
      </c>
      <c r="EXZ12083" s="18" t="s">
        <v>131</v>
      </c>
      <c r="EYA12083" s="18" t="s">
        <v>131</v>
      </c>
      <c r="EYB12083" s="18" t="s">
        <v>131</v>
      </c>
      <c r="EYC12083" s="18" t="s">
        <v>131</v>
      </c>
      <c r="EYD12083" s="18" t="s">
        <v>131</v>
      </c>
      <c r="EYE12083" s="18" t="s">
        <v>131</v>
      </c>
      <c r="EYF12083" s="18" t="s">
        <v>131</v>
      </c>
      <c r="EYG12083" s="18" t="s">
        <v>131</v>
      </c>
      <c r="EYH12083" s="18" t="s">
        <v>131</v>
      </c>
      <c r="EYI12083" s="18" t="s">
        <v>131</v>
      </c>
      <c r="EYJ12083" s="18" t="s">
        <v>131</v>
      </c>
      <c r="EYK12083" s="18" t="s">
        <v>131</v>
      </c>
      <c r="EYL12083" s="18" t="s">
        <v>131</v>
      </c>
      <c r="EYM12083" s="18" t="s">
        <v>131</v>
      </c>
      <c r="EYN12083" s="18" t="s">
        <v>131</v>
      </c>
      <c r="EYO12083" s="18" t="s">
        <v>131</v>
      </c>
      <c r="EYP12083" s="18" t="s">
        <v>131</v>
      </c>
      <c r="EYQ12083" s="18" t="s">
        <v>131</v>
      </c>
      <c r="EYR12083" s="18" t="s">
        <v>131</v>
      </c>
      <c r="EYS12083" s="18" t="s">
        <v>131</v>
      </c>
      <c r="EYT12083" s="18" t="s">
        <v>131</v>
      </c>
      <c r="EYU12083" s="18" t="s">
        <v>131</v>
      </c>
      <c r="EYV12083" s="18" t="s">
        <v>131</v>
      </c>
      <c r="EYW12083" s="18" t="s">
        <v>131</v>
      </c>
      <c r="EYX12083" s="18" t="s">
        <v>131</v>
      </c>
      <c r="EYY12083" s="18" t="s">
        <v>131</v>
      </c>
      <c r="EYZ12083" s="18" t="s">
        <v>131</v>
      </c>
      <c r="EZA12083" s="18" t="s">
        <v>131</v>
      </c>
      <c r="EZB12083" s="18" t="s">
        <v>131</v>
      </c>
      <c r="EZC12083" s="18" t="s">
        <v>131</v>
      </c>
      <c r="EZD12083" s="18" t="s">
        <v>131</v>
      </c>
      <c r="EZE12083" s="18" t="s">
        <v>131</v>
      </c>
      <c r="EZF12083" s="18" t="s">
        <v>131</v>
      </c>
      <c r="EZG12083" s="18" t="s">
        <v>131</v>
      </c>
      <c r="EZH12083" s="18" t="s">
        <v>131</v>
      </c>
      <c r="EZI12083" s="18" t="s">
        <v>131</v>
      </c>
      <c r="EZJ12083" s="18" t="s">
        <v>131</v>
      </c>
      <c r="EZK12083" s="18" t="s">
        <v>131</v>
      </c>
      <c r="EZL12083" s="18" t="s">
        <v>131</v>
      </c>
      <c r="EZM12083" s="18" t="s">
        <v>131</v>
      </c>
      <c r="EZN12083" s="18" t="s">
        <v>131</v>
      </c>
      <c r="EZO12083" s="18" t="s">
        <v>131</v>
      </c>
      <c r="EZP12083" s="18" t="s">
        <v>131</v>
      </c>
      <c r="EZQ12083" s="18" t="s">
        <v>131</v>
      </c>
      <c r="EZR12083" s="18" t="s">
        <v>131</v>
      </c>
      <c r="EZS12083" s="18" t="s">
        <v>131</v>
      </c>
      <c r="EZT12083" s="18" t="s">
        <v>131</v>
      </c>
      <c r="EZU12083" s="18" t="s">
        <v>131</v>
      </c>
      <c r="EZV12083" s="18" t="s">
        <v>131</v>
      </c>
      <c r="EZW12083" s="18" t="s">
        <v>131</v>
      </c>
      <c r="EZX12083" s="18" t="s">
        <v>131</v>
      </c>
      <c r="EZY12083" s="18" t="s">
        <v>131</v>
      </c>
      <c r="EZZ12083" s="18" t="s">
        <v>131</v>
      </c>
      <c r="FAA12083" s="18" t="s">
        <v>131</v>
      </c>
      <c r="FAB12083" s="18" t="s">
        <v>131</v>
      </c>
      <c r="FAC12083" s="18" t="s">
        <v>131</v>
      </c>
      <c r="FAD12083" s="18" t="s">
        <v>131</v>
      </c>
      <c r="FAE12083" s="18" t="s">
        <v>131</v>
      </c>
      <c r="FAF12083" s="18" t="s">
        <v>131</v>
      </c>
      <c r="FAG12083" s="18" t="s">
        <v>131</v>
      </c>
      <c r="FAH12083" s="18" t="s">
        <v>131</v>
      </c>
      <c r="FAI12083" s="18" t="s">
        <v>131</v>
      </c>
      <c r="FAJ12083" s="18" t="s">
        <v>131</v>
      </c>
      <c r="FAK12083" s="18" t="s">
        <v>131</v>
      </c>
      <c r="FAL12083" s="18" t="s">
        <v>131</v>
      </c>
      <c r="FAM12083" s="18" t="s">
        <v>131</v>
      </c>
      <c r="FAN12083" s="18" t="s">
        <v>131</v>
      </c>
      <c r="FAO12083" s="18" t="s">
        <v>131</v>
      </c>
      <c r="FAP12083" s="18" t="s">
        <v>131</v>
      </c>
      <c r="FAQ12083" s="18" t="s">
        <v>131</v>
      </c>
      <c r="FAR12083" s="18" t="s">
        <v>131</v>
      </c>
      <c r="FAS12083" s="18" t="s">
        <v>131</v>
      </c>
      <c r="FAT12083" s="18" t="s">
        <v>131</v>
      </c>
      <c r="FAU12083" s="18" t="s">
        <v>131</v>
      </c>
      <c r="FAV12083" s="18" t="s">
        <v>131</v>
      </c>
      <c r="FAW12083" s="18" t="s">
        <v>131</v>
      </c>
      <c r="FAX12083" s="18" t="s">
        <v>131</v>
      </c>
      <c r="FAY12083" s="18" t="s">
        <v>131</v>
      </c>
      <c r="FAZ12083" s="18" t="s">
        <v>131</v>
      </c>
      <c r="FBA12083" s="18" t="s">
        <v>131</v>
      </c>
      <c r="FBB12083" s="18" t="s">
        <v>131</v>
      </c>
      <c r="FBC12083" s="18" t="s">
        <v>131</v>
      </c>
      <c r="FBD12083" s="18" t="s">
        <v>131</v>
      </c>
      <c r="FBE12083" s="18" t="s">
        <v>131</v>
      </c>
      <c r="FBF12083" s="18" t="s">
        <v>131</v>
      </c>
      <c r="FBG12083" s="18" t="s">
        <v>131</v>
      </c>
      <c r="FBH12083" s="18" t="s">
        <v>131</v>
      </c>
      <c r="FBI12083" s="18" t="s">
        <v>131</v>
      </c>
      <c r="FBJ12083" s="18" t="s">
        <v>131</v>
      </c>
      <c r="FBK12083" s="18" t="s">
        <v>131</v>
      </c>
      <c r="FBL12083" s="18" t="s">
        <v>131</v>
      </c>
      <c r="FBM12083" s="18" t="s">
        <v>131</v>
      </c>
      <c r="FBN12083" s="18" t="s">
        <v>131</v>
      </c>
      <c r="FBO12083" s="18" t="s">
        <v>131</v>
      </c>
      <c r="FBP12083" s="18" t="s">
        <v>131</v>
      </c>
      <c r="FBQ12083" s="18" t="s">
        <v>131</v>
      </c>
      <c r="FBR12083" s="18" t="s">
        <v>131</v>
      </c>
      <c r="FBS12083" s="18" t="s">
        <v>131</v>
      </c>
      <c r="FBT12083" s="18" t="s">
        <v>131</v>
      </c>
      <c r="FBU12083" s="18" t="s">
        <v>131</v>
      </c>
      <c r="FBV12083" s="18" t="s">
        <v>131</v>
      </c>
      <c r="FBW12083" s="18" t="s">
        <v>131</v>
      </c>
      <c r="FBX12083" s="18" t="s">
        <v>131</v>
      </c>
      <c r="FBY12083" s="18" t="s">
        <v>131</v>
      </c>
      <c r="FBZ12083" s="18" t="s">
        <v>131</v>
      </c>
      <c r="FCA12083" s="18" t="s">
        <v>131</v>
      </c>
      <c r="FCB12083" s="18" t="s">
        <v>131</v>
      </c>
      <c r="FCC12083" s="18" t="s">
        <v>131</v>
      </c>
      <c r="FCD12083" s="18" t="s">
        <v>131</v>
      </c>
      <c r="FCE12083" s="18" t="s">
        <v>131</v>
      </c>
      <c r="FCF12083" s="18" t="s">
        <v>131</v>
      </c>
      <c r="FCG12083" s="18" t="s">
        <v>131</v>
      </c>
      <c r="FCH12083" s="18" t="s">
        <v>131</v>
      </c>
      <c r="FCI12083" s="18" t="s">
        <v>131</v>
      </c>
      <c r="FCJ12083" s="18" t="s">
        <v>131</v>
      </c>
      <c r="FCK12083" s="18" t="s">
        <v>131</v>
      </c>
      <c r="FCL12083" s="18" t="s">
        <v>131</v>
      </c>
      <c r="FCM12083" s="18" t="s">
        <v>131</v>
      </c>
      <c r="FCN12083" s="18" t="s">
        <v>131</v>
      </c>
      <c r="FCO12083" s="18" t="s">
        <v>131</v>
      </c>
      <c r="FCP12083" s="18" t="s">
        <v>131</v>
      </c>
      <c r="FCQ12083" s="18" t="s">
        <v>131</v>
      </c>
      <c r="FCR12083" s="18" t="s">
        <v>131</v>
      </c>
      <c r="FCS12083" s="18" t="s">
        <v>131</v>
      </c>
      <c r="FCT12083" s="18" t="s">
        <v>131</v>
      </c>
      <c r="FCU12083" s="18" t="s">
        <v>131</v>
      </c>
      <c r="FCV12083" s="18" t="s">
        <v>131</v>
      </c>
      <c r="FCW12083" s="18" t="s">
        <v>131</v>
      </c>
      <c r="FCX12083" s="18" t="s">
        <v>131</v>
      </c>
      <c r="FCY12083" s="18" t="s">
        <v>131</v>
      </c>
      <c r="FCZ12083" s="18" t="s">
        <v>131</v>
      </c>
      <c r="FDA12083" s="18" t="s">
        <v>131</v>
      </c>
      <c r="FDB12083" s="18" t="s">
        <v>131</v>
      </c>
      <c r="FDC12083" s="18" t="s">
        <v>131</v>
      </c>
      <c r="FDD12083" s="18" t="s">
        <v>131</v>
      </c>
      <c r="FDE12083" s="18" t="s">
        <v>131</v>
      </c>
      <c r="FDF12083" s="18" t="s">
        <v>131</v>
      </c>
      <c r="FDG12083" s="18" t="s">
        <v>131</v>
      </c>
      <c r="FDH12083" s="18" t="s">
        <v>131</v>
      </c>
      <c r="FDI12083" s="18" t="s">
        <v>131</v>
      </c>
      <c r="FDJ12083" s="18" t="s">
        <v>131</v>
      </c>
      <c r="FDK12083" s="18" t="s">
        <v>131</v>
      </c>
      <c r="FDL12083" s="18" t="s">
        <v>131</v>
      </c>
      <c r="FDM12083" s="18" t="s">
        <v>131</v>
      </c>
      <c r="FDN12083" s="18" t="s">
        <v>131</v>
      </c>
      <c r="FDO12083" s="18" t="s">
        <v>131</v>
      </c>
      <c r="FDP12083" s="18" t="s">
        <v>131</v>
      </c>
      <c r="FDQ12083" s="18" t="s">
        <v>131</v>
      </c>
      <c r="FDR12083" s="18" t="s">
        <v>131</v>
      </c>
      <c r="FDS12083" s="18" t="s">
        <v>131</v>
      </c>
      <c r="FDT12083" s="18" t="s">
        <v>131</v>
      </c>
      <c r="FDU12083" s="18" t="s">
        <v>131</v>
      </c>
      <c r="FDV12083" s="18" t="s">
        <v>131</v>
      </c>
      <c r="FDW12083" s="18" t="s">
        <v>131</v>
      </c>
      <c r="FDX12083" s="18" t="s">
        <v>131</v>
      </c>
      <c r="FDY12083" s="18" t="s">
        <v>131</v>
      </c>
      <c r="FDZ12083" s="18" t="s">
        <v>131</v>
      </c>
      <c r="FEA12083" s="18" t="s">
        <v>131</v>
      </c>
      <c r="FEB12083" s="18" t="s">
        <v>131</v>
      </c>
      <c r="FEC12083" s="18" t="s">
        <v>131</v>
      </c>
      <c r="FED12083" s="18" t="s">
        <v>131</v>
      </c>
      <c r="FEE12083" s="18" t="s">
        <v>131</v>
      </c>
      <c r="FEF12083" s="18" t="s">
        <v>131</v>
      </c>
      <c r="FEG12083" s="18" t="s">
        <v>131</v>
      </c>
      <c r="FEH12083" s="18" t="s">
        <v>131</v>
      </c>
      <c r="FEI12083" s="18" t="s">
        <v>131</v>
      </c>
      <c r="FEJ12083" s="18" t="s">
        <v>131</v>
      </c>
      <c r="FEK12083" s="18" t="s">
        <v>131</v>
      </c>
      <c r="FEL12083" s="18" t="s">
        <v>131</v>
      </c>
      <c r="FEM12083" s="18" t="s">
        <v>131</v>
      </c>
      <c r="FEN12083" s="18" t="s">
        <v>131</v>
      </c>
      <c r="FEO12083" s="18" t="s">
        <v>131</v>
      </c>
      <c r="FEP12083" s="18" t="s">
        <v>131</v>
      </c>
      <c r="FEQ12083" s="18" t="s">
        <v>131</v>
      </c>
      <c r="FER12083" s="18" t="s">
        <v>131</v>
      </c>
      <c r="FES12083" s="18" t="s">
        <v>131</v>
      </c>
      <c r="FET12083" s="18" t="s">
        <v>131</v>
      </c>
      <c r="FEU12083" s="18" t="s">
        <v>131</v>
      </c>
      <c r="FEV12083" s="18" t="s">
        <v>131</v>
      </c>
      <c r="FEW12083" s="18" t="s">
        <v>131</v>
      </c>
      <c r="FEX12083" s="18" t="s">
        <v>131</v>
      </c>
      <c r="FEY12083" s="18" t="s">
        <v>131</v>
      </c>
      <c r="FEZ12083" s="18" t="s">
        <v>131</v>
      </c>
      <c r="FFA12083" s="18" t="s">
        <v>131</v>
      </c>
      <c r="FFB12083" s="18" t="s">
        <v>131</v>
      </c>
      <c r="FFC12083" s="18" t="s">
        <v>131</v>
      </c>
      <c r="FFD12083" s="18" t="s">
        <v>131</v>
      </c>
      <c r="FFE12083" s="18" t="s">
        <v>131</v>
      </c>
      <c r="FFF12083" s="18" t="s">
        <v>131</v>
      </c>
      <c r="FFG12083" s="18" t="s">
        <v>131</v>
      </c>
      <c r="FFH12083" s="18" t="s">
        <v>131</v>
      </c>
      <c r="FFI12083" s="18" t="s">
        <v>131</v>
      </c>
      <c r="FFJ12083" s="18" t="s">
        <v>131</v>
      </c>
      <c r="FFK12083" s="18" t="s">
        <v>131</v>
      </c>
      <c r="FFL12083" s="18" t="s">
        <v>131</v>
      </c>
      <c r="FFM12083" s="18" t="s">
        <v>131</v>
      </c>
      <c r="FFN12083" s="18" t="s">
        <v>131</v>
      </c>
      <c r="FFO12083" s="18" t="s">
        <v>131</v>
      </c>
      <c r="FFP12083" s="18" t="s">
        <v>131</v>
      </c>
      <c r="FFQ12083" s="18" t="s">
        <v>131</v>
      </c>
      <c r="FFR12083" s="18" t="s">
        <v>131</v>
      </c>
      <c r="FFS12083" s="18" t="s">
        <v>131</v>
      </c>
      <c r="FFT12083" s="18" t="s">
        <v>131</v>
      </c>
      <c r="FFU12083" s="18" t="s">
        <v>131</v>
      </c>
      <c r="FFV12083" s="18" t="s">
        <v>131</v>
      </c>
      <c r="FFW12083" s="18" t="s">
        <v>131</v>
      </c>
      <c r="FFX12083" s="18" t="s">
        <v>131</v>
      </c>
      <c r="FFY12083" s="18" t="s">
        <v>131</v>
      </c>
      <c r="FFZ12083" s="18" t="s">
        <v>131</v>
      </c>
      <c r="FGA12083" s="18" t="s">
        <v>131</v>
      </c>
      <c r="FGB12083" s="18" t="s">
        <v>131</v>
      </c>
      <c r="FGC12083" s="18" t="s">
        <v>131</v>
      </c>
      <c r="FGD12083" s="18" t="s">
        <v>131</v>
      </c>
      <c r="FGE12083" s="18" t="s">
        <v>131</v>
      </c>
      <c r="FGF12083" s="18" t="s">
        <v>131</v>
      </c>
      <c r="FGG12083" s="18" t="s">
        <v>131</v>
      </c>
      <c r="FGH12083" s="18" t="s">
        <v>131</v>
      </c>
      <c r="FGI12083" s="18" t="s">
        <v>131</v>
      </c>
      <c r="FGJ12083" s="18" t="s">
        <v>131</v>
      </c>
      <c r="FGK12083" s="18" t="s">
        <v>131</v>
      </c>
      <c r="FGL12083" s="18" t="s">
        <v>131</v>
      </c>
      <c r="FGM12083" s="18" t="s">
        <v>131</v>
      </c>
      <c r="FGN12083" s="18" t="s">
        <v>131</v>
      </c>
      <c r="FGO12083" s="18" t="s">
        <v>131</v>
      </c>
      <c r="FGP12083" s="18" t="s">
        <v>131</v>
      </c>
      <c r="FGQ12083" s="18" t="s">
        <v>131</v>
      </c>
      <c r="FGR12083" s="18" t="s">
        <v>131</v>
      </c>
      <c r="FGS12083" s="18" t="s">
        <v>131</v>
      </c>
      <c r="FGT12083" s="18" t="s">
        <v>131</v>
      </c>
      <c r="FGU12083" s="18" t="s">
        <v>131</v>
      </c>
      <c r="FGV12083" s="18" t="s">
        <v>131</v>
      </c>
      <c r="FGW12083" s="18" t="s">
        <v>131</v>
      </c>
      <c r="FGX12083" s="18" t="s">
        <v>131</v>
      </c>
      <c r="FGY12083" s="18" t="s">
        <v>131</v>
      </c>
      <c r="FGZ12083" s="18" t="s">
        <v>131</v>
      </c>
      <c r="FHA12083" s="18" t="s">
        <v>131</v>
      </c>
      <c r="FHB12083" s="18" t="s">
        <v>131</v>
      </c>
      <c r="FHC12083" s="18" t="s">
        <v>131</v>
      </c>
      <c r="FHD12083" s="18" t="s">
        <v>131</v>
      </c>
      <c r="FHE12083" s="18" t="s">
        <v>131</v>
      </c>
      <c r="FHF12083" s="18" t="s">
        <v>131</v>
      </c>
      <c r="FHG12083" s="18" t="s">
        <v>131</v>
      </c>
      <c r="FHH12083" s="18" t="s">
        <v>131</v>
      </c>
      <c r="FHI12083" s="18" t="s">
        <v>131</v>
      </c>
      <c r="FHJ12083" s="18" t="s">
        <v>131</v>
      </c>
      <c r="FHK12083" s="18" t="s">
        <v>131</v>
      </c>
      <c r="FHL12083" s="18" t="s">
        <v>131</v>
      </c>
      <c r="FHM12083" s="18" t="s">
        <v>131</v>
      </c>
      <c r="FHN12083" s="18" t="s">
        <v>131</v>
      </c>
      <c r="FHO12083" s="18" t="s">
        <v>131</v>
      </c>
      <c r="FHP12083" s="18" t="s">
        <v>131</v>
      </c>
      <c r="FHQ12083" s="18" t="s">
        <v>131</v>
      </c>
      <c r="FHR12083" s="18" t="s">
        <v>131</v>
      </c>
      <c r="FHS12083" s="18" t="s">
        <v>131</v>
      </c>
      <c r="FHT12083" s="18" t="s">
        <v>131</v>
      </c>
      <c r="FHU12083" s="18" t="s">
        <v>131</v>
      </c>
      <c r="FHV12083" s="18" t="s">
        <v>131</v>
      </c>
      <c r="FHW12083" s="18" t="s">
        <v>131</v>
      </c>
      <c r="FHX12083" s="18" t="s">
        <v>131</v>
      </c>
      <c r="FHY12083" s="18" t="s">
        <v>131</v>
      </c>
      <c r="FHZ12083" s="18" t="s">
        <v>131</v>
      </c>
      <c r="FIA12083" s="18" t="s">
        <v>131</v>
      </c>
      <c r="FIB12083" s="18" t="s">
        <v>131</v>
      </c>
      <c r="FIC12083" s="18" t="s">
        <v>131</v>
      </c>
      <c r="FID12083" s="18" t="s">
        <v>131</v>
      </c>
      <c r="FIE12083" s="18" t="s">
        <v>131</v>
      </c>
      <c r="FIF12083" s="18" t="s">
        <v>131</v>
      </c>
      <c r="FIG12083" s="18" t="s">
        <v>131</v>
      </c>
      <c r="FIH12083" s="18" t="s">
        <v>131</v>
      </c>
      <c r="FII12083" s="18" t="s">
        <v>131</v>
      </c>
      <c r="FIJ12083" s="18" t="s">
        <v>131</v>
      </c>
      <c r="FIK12083" s="18" t="s">
        <v>131</v>
      </c>
      <c r="FIL12083" s="18" t="s">
        <v>131</v>
      </c>
      <c r="FIM12083" s="18" t="s">
        <v>131</v>
      </c>
      <c r="FIN12083" s="18" t="s">
        <v>131</v>
      </c>
      <c r="FIO12083" s="18" t="s">
        <v>131</v>
      </c>
      <c r="FIP12083" s="18" t="s">
        <v>131</v>
      </c>
      <c r="FIQ12083" s="18" t="s">
        <v>131</v>
      </c>
      <c r="FIR12083" s="18" t="s">
        <v>131</v>
      </c>
      <c r="FIS12083" s="18" t="s">
        <v>131</v>
      </c>
      <c r="FIT12083" s="18" t="s">
        <v>131</v>
      </c>
      <c r="FIU12083" s="18" t="s">
        <v>131</v>
      </c>
      <c r="FIV12083" s="18" t="s">
        <v>131</v>
      </c>
      <c r="FIW12083" s="18" t="s">
        <v>131</v>
      </c>
      <c r="FIX12083" s="18" t="s">
        <v>131</v>
      </c>
      <c r="FIY12083" s="18" t="s">
        <v>131</v>
      </c>
      <c r="FIZ12083" s="18" t="s">
        <v>131</v>
      </c>
      <c r="FJA12083" s="18" t="s">
        <v>131</v>
      </c>
      <c r="FJB12083" s="18" t="s">
        <v>131</v>
      </c>
      <c r="FJC12083" s="18" t="s">
        <v>131</v>
      </c>
      <c r="FJD12083" s="18" t="s">
        <v>131</v>
      </c>
      <c r="FJE12083" s="18" t="s">
        <v>131</v>
      </c>
      <c r="FJF12083" s="18" t="s">
        <v>131</v>
      </c>
      <c r="FJG12083" s="18" t="s">
        <v>131</v>
      </c>
      <c r="FJH12083" s="18" t="s">
        <v>131</v>
      </c>
      <c r="FJI12083" s="18" t="s">
        <v>131</v>
      </c>
      <c r="FJJ12083" s="18" t="s">
        <v>131</v>
      </c>
      <c r="FJK12083" s="18" t="s">
        <v>131</v>
      </c>
      <c r="FJL12083" s="18" t="s">
        <v>131</v>
      </c>
      <c r="FJM12083" s="18" t="s">
        <v>131</v>
      </c>
      <c r="FJN12083" s="18" t="s">
        <v>131</v>
      </c>
      <c r="FJO12083" s="18" t="s">
        <v>131</v>
      </c>
      <c r="FJP12083" s="18" t="s">
        <v>131</v>
      </c>
      <c r="FJQ12083" s="18" t="s">
        <v>131</v>
      </c>
      <c r="FJR12083" s="18" t="s">
        <v>131</v>
      </c>
      <c r="FJS12083" s="18" t="s">
        <v>131</v>
      </c>
      <c r="FJT12083" s="18" t="s">
        <v>131</v>
      </c>
      <c r="FJU12083" s="18" t="s">
        <v>131</v>
      </c>
      <c r="FJV12083" s="18" t="s">
        <v>131</v>
      </c>
      <c r="FJW12083" s="18" t="s">
        <v>131</v>
      </c>
      <c r="FJX12083" s="18" t="s">
        <v>131</v>
      </c>
      <c r="FJY12083" s="18" t="s">
        <v>131</v>
      </c>
      <c r="FJZ12083" s="18" t="s">
        <v>131</v>
      </c>
      <c r="FKA12083" s="18" t="s">
        <v>131</v>
      </c>
      <c r="FKB12083" s="18" t="s">
        <v>131</v>
      </c>
      <c r="FKC12083" s="18" t="s">
        <v>131</v>
      </c>
      <c r="FKD12083" s="18" t="s">
        <v>131</v>
      </c>
      <c r="FKE12083" s="18" t="s">
        <v>131</v>
      </c>
      <c r="FKF12083" s="18" t="s">
        <v>131</v>
      </c>
      <c r="FKG12083" s="18" t="s">
        <v>131</v>
      </c>
      <c r="FKH12083" s="18" t="s">
        <v>131</v>
      </c>
      <c r="FKI12083" s="18" t="s">
        <v>131</v>
      </c>
      <c r="FKJ12083" s="18" t="s">
        <v>131</v>
      </c>
      <c r="FKK12083" s="18" t="s">
        <v>131</v>
      </c>
      <c r="FKL12083" s="18" t="s">
        <v>131</v>
      </c>
      <c r="FKM12083" s="18" t="s">
        <v>131</v>
      </c>
      <c r="FKN12083" s="18" t="s">
        <v>131</v>
      </c>
      <c r="FKO12083" s="18" t="s">
        <v>131</v>
      </c>
      <c r="FKP12083" s="18" t="s">
        <v>131</v>
      </c>
      <c r="FKQ12083" s="18" t="s">
        <v>131</v>
      </c>
      <c r="FKR12083" s="18" t="s">
        <v>131</v>
      </c>
      <c r="FKS12083" s="18" t="s">
        <v>131</v>
      </c>
      <c r="FKT12083" s="18" t="s">
        <v>131</v>
      </c>
      <c r="FKU12083" s="18" t="s">
        <v>131</v>
      </c>
      <c r="FKV12083" s="18" t="s">
        <v>131</v>
      </c>
      <c r="FKW12083" s="18" t="s">
        <v>131</v>
      </c>
      <c r="FKX12083" s="18" t="s">
        <v>131</v>
      </c>
      <c r="FKY12083" s="18" t="s">
        <v>131</v>
      </c>
      <c r="FKZ12083" s="18" t="s">
        <v>131</v>
      </c>
      <c r="FLA12083" s="18" t="s">
        <v>131</v>
      </c>
      <c r="FLB12083" s="18" t="s">
        <v>131</v>
      </c>
      <c r="FLC12083" s="18" t="s">
        <v>131</v>
      </c>
      <c r="FLD12083" s="18" t="s">
        <v>131</v>
      </c>
      <c r="FLE12083" s="18" t="s">
        <v>131</v>
      </c>
      <c r="FLF12083" s="18" t="s">
        <v>131</v>
      </c>
      <c r="FLG12083" s="18" t="s">
        <v>131</v>
      </c>
      <c r="FLH12083" s="18" t="s">
        <v>131</v>
      </c>
      <c r="FLI12083" s="18" t="s">
        <v>131</v>
      </c>
      <c r="FLJ12083" s="18" t="s">
        <v>131</v>
      </c>
      <c r="FLK12083" s="18" t="s">
        <v>131</v>
      </c>
      <c r="FLL12083" s="18" t="s">
        <v>131</v>
      </c>
      <c r="FLM12083" s="18" t="s">
        <v>131</v>
      </c>
      <c r="FLN12083" s="18" t="s">
        <v>131</v>
      </c>
      <c r="FLO12083" s="18" t="s">
        <v>131</v>
      </c>
      <c r="FLP12083" s="18" t="s">
        <v>131</v>
      </c>
      <c r="FLQ12083" s="18" t="s">
        <v>131</v>
      </c>
      <c r="FLR12083" s="18" t="s">
        <v>131</v>
      </c>
      <c r="FLS12083" s="18" t="s">
        <v>131</v>
      </c>
      <c r="FLT12083" s="18" t="s">
        <v>131</v>
      </c>
      <c r="FLU12083" s="18" t="s">
        <v>131</v>
      </c>
      <c r="FLV12083" s="18" t="s">
        <v>131</v>
      </c>
      <c r="FLW12083" s="18" t="s">
        <v>131</v>
      </c>
      <c r="FLX12083" s="18" t="s">
        <v>131</v>
      </c>
      <c r="FLY12083" s="18" t="s">
        <v>131</v>
      </c>
      <c r="FLZ12083" s="18" t="s">
        <v>131</v>
      </c>
      <c r="FMA12083" s="18" t="s">
        <v>131</v>
      </c>
      <c r="FMB12083" s="18" t="s">
        <v>131</v>
      </c>
      <c r="FMC12083" s="18" t="s">
        <v>131</v>
      </c>
      <c r="FMD12083" s="18" t="s">
        <v>131</v>
      </c>
      <c r="FME12083" s="18" t="s">
        <v>131</v>
      </c>
      <c r="FMF12083" s="18" t="s">
        <v>131</v>
      </c>
      <c r="FMG12083" s="18" t="s">
        <v>131</v>
      </c>
      <c r="FMH12083" s="18" t="s">
        <v>131</v>
      </c>
      <c r="FMI12083" s="18" t="s">
        <v>131</v>
      </c>
      <c r="FMJ12083" s="18" t="s">
        <v>131</v>
      </c>
      <c r="FMK12083" s="18" t="s">
        <v>131</v>
      </c>
      <c r="FML12083" s="18" t="s">
        <v>131</v>
      </c>
      <c r="FMM12083" s="18" t="s">
        <v>131</v>
      </c>
      <c r="FMN12083" s="18" t="s">
        <v>131</v>
      </c>
      <c r="FMO12083" s="18" t="s">
        <v>131</v>
      </c>
      <c r="FMP12083" s="18" t="s">
        <v>131</v>
      </c>
      <c r="FMQ12083" s="18" t="s">
        <v>131</v>
      </c>
      <c r="FMR12083" s="18" t="s">
        <v>131</v>
      </c>
      <c r="FMS12083" s="18" t="s">
        <v>131</v>
      </c>
      <c r="FMT12083" s="18" t="s">
        <v>131</v>
      </c>
      <c r="FMU12083" s="18" t="s">
        <v>131</v>
      </c>
      <c r="FMV12083" s="18" t="s">
        <v>131</v>
      </c>
      <c r="FMW12083" s="18" t="s">
        <v>131</v>
      </c>
      <c r="FMX12083" s="18" t="s">
        <v>131</v>
      </c>
      <c r="FMY12083" s="18" t="s">
        <v>131</v>
      </c>
      <c r="FMZ12083" s="18" t="s">
        <v>131</v>
      </c>
      <c r="FNA12083" s="18" t="s">
        <v>131</v>
      </c>
      <c r="FNB12083" s="18" t="s">
        <v>131</v>
      </c>
      <c r="FNC12083" s="18" t="s">
        <v>131</v>
      </c>
      <c r="FND12083" s="18" t="s">
        <v>131</v>
      </c>
      <c r="FNE12083" s="18" t="s">
        <v>131</v>
      </c>
      <c r="FNF12083" s="18" t="s">
        <v>131</v>
      </c>
      <c r="FNG12083" s="18" t="s">
        <v>131</v>
      </c>
      <c r="FNH12083" s="18" t="s">
        <v>131</v>
      </c>
      <c r="FNI12083" s="18" t="s">
        <v>131</v>
      </c>
      <c r="FNJ12083" s="18" t="s">
        <v>131</v>
      </c>
      <c r="FNK12083" s="18" t="s">
        <v>131</v>
      </c>
      <c r="FNL12083" s="18" t="s">
        <v>131</v>
      </c>
      <c r="FNM12083" s="18" t="s">
        <v>131</v>
      </c>
      <c r="FNN12083" s="18" t="s">
        <v>131</v>
      </c>
      <c r="FNO12083" s="18" t="s">
        <v>131</v>
      </c>
      <c r="FNP12083" s="18" t="s">
        <v>131</v>
      </c>
      <c r="FNQ12083" s="18" t="s">
        <v>131</v>
      </c>
      <c r="FNR12083" s="18" t="s">
        <v>131</v>
      </c>
      <c r="FNS12083" s="18" t="s">
        <v>131</v>
      </c>
      <c r="FNT12083" s="18" t="s">
        <v>131</v>
      </c>
      <c r="FNU12083" s="18" t="s">
        <v>131</v>
      </c>
      <c r="FNV12083" s="18" t="s">
        <v>131</v>
      </c>
      <c r="FNW12083" s="18" t="s">
        <v>131</v>
      </c>
      <c r="FNX12083" s="18" t="s">
        <v>131</v>
      </c>
      <c r="FNY12083" s="18" t="s">
        <v>131</v>
      </c>
      <c r="FNZ12083" s="18" t="s">
        <v>131</v>
      </c>
      <c r="FOA12083" s="18" t="s">
        <v>131</v>
      </c>
      <c r="FOB12083" s="18" t="s">
        <v>131</v>
      </c>
      <c r="FOC12083" s="18" t="s">
        <v>131</v>
      </c>
      <c r="FOD12083" s="18" t="s">
        <v>131</v>
      </c>
      <c r="FOE12083" s="18" t="s">
        <v>131</v>
      </c>
      <c r="FOF12083" s="18" t="s">
        <v>131</v>
      </c>
      <c r="FOG12083" s="18" t="s">
        <v>131</v>
      </c>
      <c r="FOH12083" s="18" t="s">
        <v>131</v>
      </c>
      <c r="FOI12083" s="18" t="s">
        <v>131</v>
      </c>
      <c r="FOJ12083" s="18" t="s">
        <v>131</v>
      </c>
      <c r="FOK12083" s="18" t="s">
        <v>131</v>
      </c>
      <c r="FOL12083" s="18" t="s">
        <v>131</v>
      </c>
      <c r="FOM12083" s="18" t="s">
        <v>131</v>
      </c>
      <c r="FON12083" s="18" t="s">
        <v>131</v>
      </c>
      <c r="FOO12083" s="18" t="s">
        <v>131</v>
      </c>
      <c r="FOP12083" s="18" t="s">
        <v>131</v>
      </c>
      <c r="FOQ12083" s="18" t="s">
        <v>131</v>
      </c>
      <c r="FOR12083" s="18" t="s">
        <v>131</v>
      </c>
      <c r="FOS12083" s="18" t="s">
        <v>131</v>
      </c>
      <c r="FOT12083" s="18" t="s">
        <v>131</v>
      </c>
      <c r="FOU12083" s="18" t="s">
        <v>131</v>
      </c>
      <c r="FOV12083" s="18" t="s">
        <v>131</v>
      </c>
      <c r="FOW12083" s="18" t="s">
        <v>131</v>
      </c>
      <c r="FOX12083" s="18" t="s">
        <v>131</v>
      </c>
      <c r="FOY12083" s="18" t="s">
        <v>131</v>
      </c>
      <c r="FOZ12083" s="18" t="s">
        <v>131</v>
      </c>
      <c r="FPA12083" s="18" t="s">
        <v>131</v>
      </c>
      <c r="FPB12083" s="18" t="s">
        <v>131</v>
      </c>
      <c r="FPC12083" s="18" t="s">
        <v>131</v>
      </c>
      <c r="FPD12083" s="18" t="s">
        <v>131</v>
      </c>
      <c r="FPE12083" s="18" t="s">
        <v>131</v>
      </c>
      <c r="FPF12083" s="18" t="s">
        <v>131</v>
      </c>
      <c r="FPG12083" s="18" t="s">
        <v>131</v>
      </c>
      <c r="FPH12083" s="18" t="s">
        <v>131</v>
      </c>
      <c r="FPI12083" s="18" t="s">
        <v>131</v>
      </c>
      <c r="FPJ12083" s="18" t="s">
        <v>131</v>
      </c>
      <c r="FPK12083" s="18" t="s">
        <v>131</v>
      </c>
      <c r="FPL12083" s="18" t="s">
        <v>131</v>
      </c>
      <c r="FPM12083" s="18" t="s">
        <v>131</v>
      </c>
      <c r="FPN12083" s="18" t="s">
        <v>131</v>
      </c>
      <c r="FPO12083" s="18" t="s">
        <v>131</v>
      </c>
      <c r="FPP12083" s="18" t="s">
        <v>131</v>
      </c>
      <c r="FPQ12083" s="18" t="s">
        <v>131</v>
      </c>
      <c r="FPR12083" s="18" t="s">
        <v>131</v>
      </c>
      <c r="FPS12083" s="18" t="s">
        <v>131</v>
      </c>
      <c r="FPT12083" s="18" t="s">
        <v>131</v>
      </c>
      <c r="FPU12083" s="18" t="s">
        <v>131</v>
      </c>
      <c r="FPV12083" s="18" t="s">
        <v>131</v>
      </c>
      <c r="FPW12083" s="18" t="s">
        <v>131</v>
      </c>
      <c r="FPX12083" s="18" t="s">
        <v>131</v>
      </c>
      <c r="FPY12083" s="18" t="s">
        <v>131</v>
      </c>
      <c r="FPZ12083" s="18" t="s">
        <v>131</v>
      </c>
      <c r="FQA12083" s="18" t="s">
        <v>131</v>
      </c>
      <c r="FQB12083" s="18" t="s">
        <v>131</v>
      </c>
      <c r="FQC12083" s="18" t="s">
        <v>131</v>
      </c>
      <c r="FQD12083" s="18" t="s">
        <v>131</v>
      </c>
      <c r="FQE12083" s="18" t="s">
        <v>131</v>
      </c>
      <c r="FQF12083" s="18" t="s">
        <v>131</v>
      </c>
      <c r="FQG12083" s="18" t="s">
        <v>131</v>
      </c>
      <c r="FQH12083" s="18" t="s">
        <v>131</v>
      </c>
      <c r="FQI12083" s="18" t="s">
        <v>131</v>
      </c>
      <c r="FQJ12083" s="18" t="s">
        <v>131</v>
      </c>
      <c r="FQK12083" s="18" t="s">
        <v>131</v>
      </c>
      <c r="FQL12083" s="18" t="s">
        <v>131</v>
      </c>
      <c r="FQM12083" s="18" t="s">
        <v>131</v>
      </c>
      <c r="FQN12083" s="18" t="s">
        <v>131</v>
      </c>
      <c r="FQO12083" s="18" t="s">
        <v>131</v>
      </c>
      <c r="FQP12083" s="18" t="s">
        <v>131</v>
      </c>
      <c r="FQQ12083" s="18" t="s">
        <v>131</v>
      </c>
      <c r="FQR12083" s="18" t="s">
        <v>131</v>
      </c>
      <c r="FQS12083" s="18" t="s">
        <v>131</v>
      </c>
      <c r="FQT12083" s="18" t="s">
        <v>131</v>
      </c>
      <c r="FQU12083" s="18" t="s">
        <v>131</v>
      </c>
      <c r="FQV12083" s="18" t="s">
        <v>131</v>
      </c>
      <c r="FQW12083" s="18" t="s">
        <v>131</v>
      </c>
      <c r="FQX12083" s="18" t="s">
        <v>131</v>
      </c>
      <c r="FQY12083" s="18" t="s">
        <v>131</v>
      </c>
      <c r="FQZ12083" s="18" t="s">
        <v>131</v>
      </c>
      <c r="FRA12083" s="18" t="s">
        <v>131</v>
      </c>
      <c r="FRB12083" s="18" t="s">
        <v>131</v>
      </c>
      <c r="FRC12083" s="18" t="s">
        <v>131</v>
      </c>
      <c r="FRD12083" s="18" t="s">
        <v>131</v>
      </c>
      <c r="FRE12083" s="18" t="s">
        <v>131</v>
      </c>
      <c r="FRF12083" s="18" t="s">
        <v>131</v>
      </c>
      <c r="FRG12083" s="18" t="s">
        <v>131</v>
      </c>
      <c r="FRH12083" s="18" t="s">
        <v>131</v>
      </c>
      <c r="FRI12083" s="18" t="s">
        <v>131</v>
      </c>
      <c r="FRJ12083" s="18" t="s">
        <v>131</v>
      </c>
      <c r="FRK12083" s="18" t="s">
        <v>131</v>
      </c>
      <c r="FRL12083" s="18" t="s">
        <v>131</v>
      </c>
      <c r="FRM12083" s="18" t="s">
        <v>131</v>
      </c>
      <c r="FRN12083" s="18" t="s">
        <v>131</v>
      </c>
      <c r="FRO12083" s="18" t="s">
        <v>131</v>
      </c>
      <c r="FRP12083" s="18" t="s">
        <v>131</v>
      </c>
      <c r="FRQ12083" s="18" t="s">
        <v>131</v>
      </c>
      <c r="FRR12083" s="18" t="s">
        <v>131</v>
      </c>
      <c r="FRS12083" s="18" t="s">
        <v>131</v>
      </c>
      <c r="FRT12083" s="18" t="s">
        <v>131</v>
      </c>
      <c r="FRU12083" s="18" t="s">
        <v>131</v>
      </c>
      <c r="FRV12083" s="18" t="s">
        <v>131</v>
      </c>
      <c r="FRW12083" s="18" t="s">
        <v>131</v>
      </c>
      <c r="FRX12083" s="18" t="s">
        <v>131</v>
      </c>
      <c r="FRY12083" s="18" t="s">
        <v>131</v>
      </c>
      <c r="FRZ12083" s="18" t="s">
        <v>131</v>
      </c>
      <c r="FSA12083" s="18" t="s">
        <v>131</v>
      </c>
      <c r="FSB12083" s="18" t="s">
        <v>131</v>
      </c>
      <c r="FSC12083" s="18" t="s">
        <v>131</v>
      </c>
      <c r="FSD12083" s="18" t="s">
        <v>131</v>
      </c>
      <c r="FSE12083" s="18" t="s">
        <v>131</v>
      </c>
      <c r="FSF12083" s="18" t="s">
        <v>131</v>
      </c>
      <c r="FSG12083" s="18" t="s">
        <v>131</v>
      </c>
      <c r="FSH12083" s="18" t="s">
        <v>131</v>
      </c>
      <c r="FSI12083" s="18" t="s">
        <v>131</v>
      </c>
      <c r="FSJ12083" s="18" t="s">
        <v>131</v>
      </c>
      <c r="FSK12083" s="18" t="s">
        <v>131</v>
      </c>
      <c r="FSL12083" s="18" t="s">
        <v>131</v>
      </c>
      <c r="FSM12083" s="18" t="s">
        <v>131</v>
      </c>
      <c r="FSN12083" s="18" t="s">
        <v>131</v>
      </c>
      <c r="FSO12083" s="18" t="s">
        <v>131</v>
      </c>
      <c r="FSP12083" s="18" t="s">
        <v>131</v>
      </c>
      <c r="FSQ12083" s="18" t="s">
        <v>131</v>
      </c>
      <c r="FSR12083" s="18" t="s">
        <v>131</v>
      </c>
      <c r="FSS12083" s="18" t="s">
        <v>131</v>
      </c>
      <c r="FST12083" s="18" t="s">
        <v>131</v>
      </c>
      <c r="FSU12083" s="18" t="s">
        <v>131</v>
      </c>
      <c r="FSV12083" s="18" t="s">
        <v>131</v>
      </c>
      <c r="FSW12083" s="18" t="s">
        <v>131</v>
      </c>
      <c r="FSX12083" s="18" t="s">
        <v>131</v>
      </c>
      <c r="FSY12083" s="18" t="s">
        <v>131</v>
      </c>
      <c r="FSZ12083" s="18" t="s">
        <v>131</v>
      </c>
      <c r="FTA12083" s="18" t="s">
        <v>131</v>
      </c>
      <c r="FTB12083" s="18" t="s">
        <v>131</v>
      </c>
      <c r="FTC12083" s="18" t="s">
        <v>131</v>
      </c>
      <c r="FTD12083" s="18" t="s">
        <v>131</v>
      </c>
      <c r="FTE12083" s="18" t="s">
        <v>131</v>
      </c>
      <c r="FTF12083" s="18" t="s">
        <v>131</v>
      </c>
      <c r="FTG12083" s="18" t="s">
        <v>131</v>
      </c>
      <c r="FTH12083" s="18" t="s">
        <v>131</v>
      </c>
      <c r="FTI12083" s="18" t="s">
        <v>131</v>
      </c>
      <c r="FTJ12083" s="18" t="s">
        <v>131</v>
      </c>
      <c r="FTK12083" s="18" t="s">
        <v>131</v>
      </c>
      <c r="FTL12083" s="18" t="s">
        <v>131</v>
      </c>
      <c r="FTM12083" s="18" t="s">
        <v>131</v>
      </c>
      <c r="FTN12083" s="18" t="s">
        <v>131</v>
      </c>
      <c r="FTO12083" s="18" t="s">
        <v>131</v>
      </c>
      <c r="FTP12083" s="18" t="s">
        <v>131</v>
      </c>
      <c r="FTQ12083" s="18" t="s">
        <v>131</v>
      </c>
      <c r="FTR12083" s="18" t="s">
        <v>131</v>
      </c>
      <c r="FTS12083" s="18" t="s">
        <v>131</v>
      </c>
      <c r="FTT12083" s="18" t="s">
        <v>131</v>
      </c>
      <c r="FTU12083" s="18" t="s">
        <v>131</v>
      </c>
      <c r="FTV12083" s="18" t="s">
        <v>131</v>
      </c>
      <c r="FTW12083" s="18" t="s">
        <v>131</v>
      </c>
      <c r="FTX12083" s="18" t="s">
        <v>131</v>
      </c>
      <c r="FTY12083" s="18" t="s">
        <v>131</v>
      </c>
      <c r="FTZ12083" s="18" t="s">
        <v>131</v>
      </c>
      <c r="FUA12083" s="18" t="s">
        <v>131</v>
      </c>
      <c r="FUB12083" s="18" t="s">
        <v>131</v>
      </c>
      <c r="FUC12083" s="18" t="s">
        <v>131</v>
      </c>
      <c r="FUD12083" s="18" t="s">
        <v>131</v>
      </c>
      <c r="FUE12083" s="18" t="s">
        <v>131</v>
      </c>
      <c r="FUF12083" s="18" t="s">
        <v>131</v>
      </c>
      <c r="FUG12083" s="18" t="s">
        <v>131</v>
      </c>
      <c r="FUH12083" s="18" t="s">
        <v>131</v>
      </c>
      <c r="FUI12083" s="18" t="s">
        <v>131</v>
      </c>
      <c r="FUJ12083" s="18" t="s">
        <v>131</v>
      </c>
      <c r="FUK12083" s="18" t="s">
        <v>131</v>
      </c>
      <c r="FUL12083" s="18" t="s">
        <v>131</v>
      </c>
      <c r="FUM12083" s="18" t="s">
        <v>131</v>
      </c>
      <c r="FUN12083" s="18" t="s">
        <v>131</v>
      </c>
      <c r="FUO12083" s="18" t="s">
        <v>131</v>
      </c>
      <c r="FUP12083" s="18" t="s">
        <v>131</v>
      </c>
      <c r="FUQ12083" s="18" t="s">
        <v>131</v>
      </c>
      <c r="FUR12083" s="18" t="s">
        <v>131</v>
      </c>
      <c r="FUS12083" s="18" t="s">
        <v>131</v>
      </c>
      <c r="FUT12083" s="18" t="s">
        <v>131</v>
      </c>
      <c r="FUU12083" s="18" t="s">
        <v>131</v>
      </c>
      <c r="FUV12083" s="18" t="s">
        <v>131</v>
      </c>
      <c r="FUW12083" s="18" t="s">
        <v>131</v>
      </c>
      <c r="FUX12083" s="18" t="s">
        <v>131</v>
      </c>
      <c r="FUY12083" s="18" t="s">
        <v>131</v>
      </c>
      <c r="FUZ12083" s="18" t="s">
        <v>131</v>
      </c>
      <c r="FVA12083" s="18" t="s">
        <v>131</v>
      </c>
      <c r="FVB12083" s="18" t="s">
        <v>131</v>
      </c>
      <c r="FVC12083" s="18" t="s">
        <v>131</v>
      </c>
      <c r="FVD12083" s="18" t="s">
        <v>131</v>
      </c>
      <c r="FVE12083" s="18" t="s">
        <v>131</v>
      </c>
      <c r="FVF12083" s="18" t="s">
        <v>131</v>
      </c>
      <c r="FVG12083" s="18" t="s">
        <v>131</v>
      </c>
      <c r="FVH12083" s="18" t="s">
        <v>131</v>
      </c>
      <c r="FVI12083" s="18" t="s">
        <v>131</v>
      </c>
      <c r="FVJ12083" s="18" t="s">
        <v>131</v>
      </c>
      <c r="FVK12083" s="18" t="s">
        <v>131</v>
      </c>
      <c r="FVL12083" s="18" t="s">
        <v>131</v>
      </c>
      <c r="FVM12083" s="18" t="s">
        <v>131</v>
      </c>
      <c r="FVN12083" s="18" t="s">
        <v>131</v>
      </c>
      <c r="FVO12083" s="18" t="s">
        <v>131</v>
      </c>
      <c r="FVP12083" s="18" t="s">
        <v>131</v>
      </c>
      <c r="FVQ12083" s="18" t="s">
        <v>131</v>
      </c>
      <c r="FVR12083" s="18" t="s">
        <v>131</v>
      </c>
      <c r="FVS12083" s="18" t="s">
        <v>131</v>
      </c>
      <c r="FVT12083" s="18" t="s">
        <v>131</v>
      </c>
      <c r="FVU12083" s="18" t="s">
        <v>131</v>
      </c>
      <c r="FVV12083" s="18" t="s">
        <v>131</v>
      </c>
      <c r="FVW12083" s="18" t="s">
        <v>131</v>
      </c>
      <c r="FVX12083" s="18" t="s">
        <v>131</v>
      </c>
      <c r="FVY12083" s="18" t="s">
        <v>131</v>
      </c>
      <c r="FVZ12083" s="18" t="s">
        <v>131</v>
      </c>
      <c r="FWA12083" s="18" t="s">
        <v>131</v>
      </c>
      <c r="FWB12083" s="18" t="s">
        <v>131</v>
      </c>
      <c r="FWC12083" s="18" t="s">
        <v>131</v>
      </c>
      <c r="FWD12083" s="18" t="s">
        <v>131</v>
      </c>
      <c r="FWE12083" s="18" t="s">
        <v>131</v>
      </c>
      <c r="FWF12083" s="18" t="s">
        <v>131</v>
      </c>
      <c r="FWG12083" s="18" t="s">
        <v>131</v>
      </c>
      <c r="FWH12083" s="18" t="s">
        <v>131</v>
      </c>
      <c r="FWI12083" s="18" t="s">
        <v>131</v>
      </c>
      <c r="FWJ12083" s="18" t="s">
        <v>131</v>
      </c>
      <c r="FWK12083" s="18" t="s">
        <v>131</v>
      </c>
      <c r="FWL12083" s="18" t="s">
        <v>131</v>
      </c>
      <c r="FWM12083" s="18" t="s">
        <v>131</v>
      </c>
      <c r="FWN12083" s="18" t="s">
        <v>131</v>
      </c>
      <c r="FWO12083" s="18" t="s">
        <v>131</v>
      </c>
      <c r="FWP12083" s="18" t="s">
        <v>131</v>
      </c>
      <c r="FWQ12083" s="18" t="s">
        <v>131</v>
      </c>
      <c r="FWR12083" s="18" t="s">
        <v>131</v>
      </c>
      <c r="FWS12083" s="18" t="s">
        <v>131</v>
      </c>
      <c r="FWT12083" s="18" t="s">
        <v>131</v>
      </c>
      <c r="FWU12083" s="18" t="s">
        <v>131</v>
      </c>
      <c r="FWV12083" s="18" t="s">
        <v>131</v>
      </c>
      <c r="FWW12083" s="18" t="s">
        <v>131</v>
      </c>
      <c r="FWX12083" s="18" t="s">
        <v>131</v>
      </c>
      <c r="FWY12083" s="18" t="s">
        <v>131</v>
      </c>
      <c r="FWZ12083" s="18" t="s">
        <v>131</v>
      </c>
      <c r="FXA12083" s="18" t="s">
        <v>131</v>
      </c>
      <c r="FXB12083" s="18" t="s">
        <v>131</v>
      </c>
      <c r="FXC12083" s="18" t="s">
        <v>131</v>
      </c>
      <c r="FXD12083" s="18" t="s">
        <v>131</v>
      </c>
      <c r="FXE12083" s="18" t="s">
        <v>131</v>
      </c>
      <c r="FXF12083" s="18" t="s">
        <v>131</v>
      </c>
      <c r="FXG12083" s="18" t="s">
        <v>131</v>
      </c>
      <c r="FXH12083" s="18" t="s">
        <v>131</v>
      </c>
      <c r="FXI12083" s="18" t="s">
        <v>131</v>
      </c>
      <c r="FXJ12083" s="18" t="s">
        <v>131</v>
      </c>
      <c r="FXK12083" s="18" t="s">
        <v>131</v>
      </c>
      <c r="FXL12083" s="18" t="s">
        <v>131</v>
      </c>
      <c r="FXM12083" s="18" t="s">
        <v>131</v>
      </c>
      <c r="FXN12083" s="18" t="s">
        <v>131</v>
      </c>
      <c r="FXO12083" s="18" t="s">
        <v>131</v>
      </c>
      <c r="FXP12083" s="18" t="s">
        <v>131</v>
      </c>
      <c r="FXQ12083" s="18" t="s">
        <v>131</v>
      </c>
      <c r="FXR12083" s="18" t="s">
        <v>131</v>
      </c>
      <c r="FXS12083" s="18" t="s">
        <v>131</v>
      </c>
      <c r="FXT12083" s="18" t="s">
        <v>131</v>
      </c>
      <c r="FXU12083" s="18" t="s">
        <v>131</v>
      </c>
      <c r="FXV12083" s="18" t="s">
        <v>131</v>
      </c>
      <c r="FXW12083" s="18" t="s">
        <v>131</v>
      </c>
      <c r="FXX12083" s="18" t="s">
        <v>131</v>
      </c>
      <c r="FXY12083" s="18" t="s">
        <v>131</v>
      </c>
      <c r="FXZ12083" s="18" t="s">
        <v>131</v>
      </c>
      <c r="FYA12083" s="18" t="s">
        <v>131</v>
      </c>
      <c r="FYB12083" s="18" t="s">
        <v>131</v>
      </c>
      <c r="FYC12083" s="18" t="s">
        <v>131</v>
      </c>
      <c r="FYD12083" s="18" t="s">
        <v>131</v>
      </c>
      <c r="FYE12083" s="18" t="s">
        <v>131</v>
      </c>
      <c r="FYF12083" s="18" t="s">
        <v>131</v>
      </c>
      <c r="FYG12083" s="18" t="s">
        <v>131</v>
      </c>
      <c r="FYH12083" s="18" t="s">
        <v>131</v>
      </c>
      <c r="FYI12083" s="18" t="s">
        <v>131</v>
      </c>
      <c r="FYJ12083" s="18" t="s">
        <v>131</v>
      </c>
      <c r="FYK12083" s="18" t="s">
        <v>131</v>
      </c>
      <c r="FYL12083" s="18" t="s">
        <v>131</v>
      </c>
      <c r="FYM12083" s="18" t="s">
        <v>131</v>
      </c>
      <c r="FYN12083" s="18" t="s">
        <v>131</v>
      </c>
      <c r="FYO12083" s="18" t="s">
        <v>131</v>
      </c>
      <c r="FYP12083" s="18" t="s">
        <v>131</v>
      </c>
      <c r="FYQ12083" s="18" t="s">
        <v>131</v>
      </c>
      <c r="FYR12083" s="18" t="s">
        <v>131</v>
      </c>
      <c r="FYS12083" s="18" t="s">
        <v>131</v>
      </c>
      <c r="FYT12083" s="18" t="s">
        <v>131</v>
      </c>
      <c r="FYU12083" s="18" t="s">
        <v>131</v>
      </c>
      <c r="FYV12083" s="18" t="s">
        <v>131</v>
      </c>
      <c r="FYW12083" s="18" t="s">
        <v>131</v>
      </c>
      <c r="FYX12083" s="18" t="s">
        <v>131</v>
      </c>
      <c r="FYY12083" s="18" t="s">
        <v>131</v>
      </c>
      <c r="FYZ12083" s="18" t="s">
        <v>131</v>
      </c>
      <c r="FZA12083" s="18" t="s">
        <v>131</v>
      </c>
      <c r="FZB12083" s="18" t="s">
        <v>131</v>
      </c>
      <c r="FZC12083" s="18" t="s">
        <v>131</v>
      </c>
      <c r="FZD12083" s="18" t="s">
        <v>131</v>
      </c>
      <c r="FZE12083" s="18" t="s">
        <v>131</v>
      </c>
      <c r="FZF12083" s="18" t="s">
        <v>131</v>
      </c>
      <c r="FZG12083" s="18" t="s">
        <v>131</v>
      </c>
      <c r="FZH12083" s="18" t="s">
        <v>131</v>
      </c>
      <c r="FZI12083" s="18" t="s">
        <v>131</v>
      </c>
      <c r="FZJ12083" s="18" t="s">
        <v>131</v>
      </c>
      <c r="FZK12083" s="18" t="s">
        <v>131</v>
      </c>
      <c r="FZL12083" s="18" t="s">
        <v>131</v>
      </c>
      <c r="FZM12083" s="18" t="s">
        <v>131</v>
      </c>
      <c r="FZN12083" s="18" t="s">
        <v>131</v>
      </c>
      <c r="FZO12083" s="18" t="s">
        <v>131</v>
      </c>
      <c r="FZP12083" s="18" t="s">
        <v>131</v>
      </c>
      <c r="FZQ12083" s="18" t="s">
        <v>131</v>
      </c>
      <c r="FZR12083" s="18" t="s">
        <v>131</v>
      </c>
      <c r="FZS12083" s="18" t="s">
        <v>131</v>
      </c>
      <c r="FZT12083" s="18" t="s">
        <v>131</v>
      </c>
      <c r="FZU12083" s="18" t="s">
        <v>131</v>
      </c>
      <c r="FZV12083" s="18" t="s">
        <v>131</v>
      </c>
      <c r="FZW12083" s="18" t="s">
        <v>131</v>
      </c>
      <c r="FZX12083" s="18" t="s">
        <v>131</v>
      </c>
      <c r="FZY12083" s="18" t="s">
        <v>131</v>
      </c>
      <c r="FZZ12083" s="18" t="s">
        <v>131</v>
      </c>
      <c r="GAA12083" s="18" t="s">
        <v>131</v>
      </c>
      <c r="GAB12083" s="18" t="s">
        <v>131</v>
      </c>
      <c r="GAC12083" s="18" t="s">
        <v>131</v>
      </c>
      <c r="GAD12083" s="18" t="s">
        <v>131</v>
      </c>
      <c r="GAE12083" s="18" t="s">
        <v>131</v>
      </c>
      <c r="GAF12083" s="18" t="s">
        <v>131</v>
      </c>
      <c r="GAG12083" s="18" t="s">
        <v>131</v>
      </c>
      <c r="GAH12083" s="18" t="s">
        <v>131</v>
      </c>
      <c r="GAI12083" s="18" t="s">
        <v>131</v>
      </c>
      <c r="GAJ12083" s="18" t="s">
        <v>131</v>
      </c>
      <c r="GAK12083" s="18" t="s">
        <v>131</v>
      </c>
      <c r="GAL12083" s="18" t="s">
        <v>131</v>
      </c>
      <c r="GAM12083" s="18" t="s">
        <v>131</v>
      </c>
      <c r="GAN12083" s="18" t="s">
        <v>131</v>
      </c>
      <c r="GAO12083" s="18" t="s">
        <v>131</v>
      </c>
      <c r="GAP12083" s="18" t="s">
        <v>131</v>
      </c>
      <c r="GAQ12083" s="18" t="s">
        <v>131</v>
      </c>
      <c r="GAR12083" s="18" t="s">
        <v>131</v>
      </c>
      <c r="GAS12083" s="18" t="s">
        <v>131</v>
      </c>
      <c r="GAT12083" s="18" t="s">
        <v>131</v>
      </c>
      <c r="GAU12083" s="18" t="s">
        <v>131</v>
      </c>
      <c r="GAV12083" s="18" t="s">
        <v>131</v>
      </c>
      <c r="GAW12083" s="18" t="s">
        <v>131</v>
      </c>
      <c r="GAX12083" s="18" t="s">
        <v>131</v>
      </c>
      <c r="GAY12083" s="18" t="s">
        <v>131</v>
      </c>
      <c r="GAZ12083" s="18" t="s">
        <v>131</v>
      </c>
      <c r="GBA12083" s="18" t="s">
        <v>131</v>
      </c>
      <c r="GBB12083" s="18" t="s">
        <v>131</v>
      </c>
      <c r="GBC12083" s="18" t="s">
        <v>131</v>
      </c>
      <c r="GBD12083" s="18" t="s">
        <v>131</v>
      </c>
      <c r="GBE12083" s="18" t="s">
        <v>131</v>
      </c>
      <c r="GBF12083" s="18" t="s">
        <v>131</v>
      </c>
      <c r="GBG12083" s="18" t="s">
        <v>131</v>
      </c>
      <c r="GBH12083" s="18" t="s">
        <v>131</v>
      </c>
      <c r="GBI12083" s="18" t="s">
        <v>131</v>
      </c>
      <c r="GBJ12083" s="18" t="s">
        <v>131</v>
      </c>
      <c r="GBK12083" s="18" t="s">
        <v>131</v>
      </c>
      <c r="GBL12083" s="18" t="s">
        <v>131</v>
      </c>
      <c r="GBM12083" s="18" t="s">
        <v>131</v>
      </c>
      <c r="GBN12083" s="18" t="s">
        <v>131</v>
      </c>
      <c r="GBO12083" s="18" t="s">
        <v>131</v>
      </c>
      <c r="GBP12083" s="18" t="s">
        <v>131</v>
      </c>
      <c r="GBQ12083" s="18" t="s">
        <v>131</v>
      </c>
      <c r="GBR12083" s="18" t="s">
        <v>131</v>
      </c>
      <c r="GBS12083" s="18" t="s">
        <v>131</v>
      </c>
      <c r="GBT12083" s="18" t="s">
        <v>131</v>
      </c>
      <c r="GBU12083" s="18" t="s">
        <v>131</v>
      </c>
      <c r="GBV12083" s="18" t="s">
        <v>131</v>
      </c>
      <c r="GBW12083" s="18" t="s">
        <v>131</v>
      </c>
      <c r="GBX12083" s="18" t="s">
        <v>131</v>
      </c>
      <c r="GBY12083" s="18" t="s">
        <v>131</v>
      </c>
      <c r="GBZ12083" s="18" t="s">
        <v>131</v>
      </c>
      <c r="GCA12083" s="18" t="s">
        <v>131</v>
      </c>
      <c r="GCB12083" s="18" t="s">
        <v>131</v>
      </c>
      <c r="GCC12083" s="18" t="s">
        <v>131</v>
      </c>
      <c r="GCD12083" s="18" t="s">
        <v>131</v>
      </c>
      <c r="GCE12083" s="18" t="s">
        <v>131</v>
      </c>
      <c r="GCF12083" s="18" t="s">
        <v>131</v>
      </c>
      <c r="GCG12083" s="18" t="s">
        <v>131</v>
      </c>
      <c r="GCH12083" s="18" t="s">
        <v>131</v>
      </c>
      <c r="GCI12083" s="18" t="s">
        <v>131</v>
      </c>
      <c r="GCJ12083" s="18" t="s">
        <v>131</v>
      </c>
      <c r="GCK12083" s="18" t="s">
        <v>131</v>
      </c>
      <c r="GCL12083" s="18" t="s">
        <v>131</v>
      </c>
      <c r="GCM12083" s="18" t="s">
        <v>131</v>
      </c>
      <c r="GCN12083" s="18" t="s">
        <v>131</v>
      </c>
      <c r="GCO12083" s="18" t="s">
        <v>131</v>
      </c>
      <c r="GCP12083" s="18" t="s">
        <v>131</v>
      </c>
      <c r="GCQ12083" s="18" t="s">
        <v>131</v>
      </c>
      <c r="GCR12083" s="18" t="s">
        <v>131</v>
      </c>
      <c r="GCS12083" s="18" t="s">
        <v>131</v>
      </c>
      <c r="GCT12083" s="18" t="s">
        <v>131</v>
      </c>
      <c r="GCU12083" s="18" t="s">
        <v>131</v>
      </c>
      <c r="GCV12083" s="18" t="s">
        <v>131</v>
      </c>
      <c r="GCW12083" s="18" t="s">
        <v>131</v>
      </c>
      <c r="GCX12083" s="18" t="s">
        <v>131</v>
      </c>
      <c r="GCY12083" s="18" t="s">
        <v>131</v>
      </c>
      <c r="GCZ12083" s="18" t="s">
        <v>131</v>
      </c>
      <c r="GDA12083" s="18" t="s">
        <v>131</v>
      </c>
      <c r="GDB12083" s="18" t="s">
        <v>131</v>
      </c>
      <c r="GDC12083" s="18" t="s">
        <v>131</v>
      </c>
      <c r="GDD12083" s="18" t="s">
        <v>131</v>
      </c>
      <c r="GDE12083" s="18" t="s">
        <v>131</v>
      </c>
      <c r="GDF12083" s="18" t="s">
        <v>131</v>
      </c>
      <c r="GDG12083" s="18" t="s">
        <v>131</v>
      </c>
      <c r="GDH12083" s="18" t="s">
        <v>131</v>
      </c>
      <c r="GDI12083" s="18" t="s">
        <v>131</v>
      </c>
      <c r="GDJ12083" s="18" t="s">
        <v>131</v>
      </c>
      <c r="GDK12083" s="18" t="s">
        <v>131</v>
      </c>
      <c r="GDL12083" s="18" t="s">
        <v>131</v>
      </c>
      <c r="GDM12083" s="18" t="s">
        <v>131</v>
      </c>
      <c r="GDN12083" s="18" t="s">
        <v>131</v>
      </c>
      <c r="GDO12083" s="18" t="s">
        <v>131</v>
      </c>
      <c r="GDP12083" s="18" t="s">
        <v>131</v>
      </c>
      <c r="GDQ12083" s="18" t="s">
        <v>131</v>
      </c>
      <c r="GDR12083" s="18" t="s">
        <v>131</v>
      </c>
      <c r="GDS12083" s="18" t="s">
        <v>131</v>
      </c>
      <c r="GDT12083" s="18" t="s">
        <v>131</v>
      </c>
      <c r="GDU12083" s="18" t="s">
        <v>131</v>
      </c>
      <c r="GDV12083" s="18" t="s">
        <v>131</v>
      </c>
      <c r="GDW12083" s="18" t="s">
        <v>131</v>
      </c>
      <c r="GDX12083" s="18" t="s">
        <v>131</v>
      </c>
      <c r="GDY12083" s="18" t="s">
        <v>131</v>
      </c>
      <c r="GDZ12083" s="18" t="s">
        <v>131</v>
      </c>
      <c r="GEA12083" s="18" t="s">
        <v>131</v>
      </c>
      <c r="GEB12083" s="18" t="s">
        <v>131</v>
      </c>
      <c r="GEC12083" s="18" t="s">
        <v>131</v>
      </c>
      <c r="GED12083" s="18" t="s">
        <v>131</v>
      </c>
      <c r="GEE12083" s="18" t="s">
        <v>131</v>
      </c>
      <c r="GEF12083" s="18" t="s">
        <v>131</v>
      </c>
      <c r="GEG12083" s="18" t="s">
        <v>131</v>
      </c>
      <c r="GEH12083" s="18" t="s">
        <v>131</v>
      </c>
      <c r="GEI12083" s="18" t="s">
        <v>131</v>
      </c>
      <c r="GEJ12083" s="18" t="s">
        <v>131</v>
      </c>
      <c r="GEK12083" s="18" t="s">
        <v>131</v>
      </c>
      <c r="GEL12083" s="18" t="s">
        <v>131</v>
      </c>
      <c r="GEM12083" s="18" t="s">
        <v>131</v>
      </c>
      <c r="GEN12083" s="18" t="s">
        <v>131</v>
      </c>
      <c r="GEO12083" s="18" t="s">
        <v>131</v>
      </c>
      <c r="GEP12083" s="18" t="s">
        <v>131</v>
      </c>
      <c r="GEQ12083" s="18" t="s">
        <v>131</v>
      </c>
      <c r="GER12083" s="18" t="s">
        <v>131</v>
      </c>
      <c r="GES12083" s="18" t="s">
        <v>131</v>
      </c>
      <c r="GET12083" s="18" t="s">
        <v>131</v>
      </c>
      <c r="GEU12083" s="18" t="s">
        <v>131</v>
      </c>
      <c r="GEV12083" s="18" t="s">
        <v>131</v>
      </c>
      <c r="GEW12083" s="18" t="s">
        <v>131</v>
      </c>
      <c r="GEX12083" s="18" t="s">
        <v>131</v>
      </c>
      <c r="GEY12083" s="18" t="s">
        <v>131</v>
      </c>
      <c r="GEZ12083" s="18" t="s">
        <v>131</v>
      </c>
      <c r="GFA12083" s="18" t="s">
        <v>131</v>
      </c>
      <c r="GFB12083" s="18" t="s">
        <v>131</v>
      </c>
      <c r="GFC12083" s="18" t="s">
        <v>131</v>
      </c>
      <c r="GFD12083" s="18" t="s">
        <v>131</v>
      </c>
      <c r="GFE12083" s="18" t="s">
        <v>131</v>
      </c>
      <c r="GFF12083" s="18" t="s">
        <v>131</v>
      </c>
      <c r="GFG12083" s="18" t="s">
        <v>131</v>
      </c>
      <c r="GFH12083" s="18" t="s">
        <v>131</v>
      </c>
      <c r="GFI12083" s="18" t="s">
        <v>131</v>
      </c>
      <c r="GFJ12083" s="18" t="s">
        <v>131</v>
      </c>
      <c r="GFK12083" s="18" t="s">
        <v>131</v>
      </c>
      <c r="GFL12083" s="18" t="s">
        <v>131</v>
      </c>
      <c r="GFM12083" s="18" t="s">
        <v>131</v>
      </c>
      <c r="GFN12083" s="18" t="s">
        <v>131</v>
      </c>
      <c r="GFO12083" s="18" t="s">
        <v>131</v>
      </c>
      <c r="GFP12083" s="18" t="s">
        <v>131</v>
      </c>
      <c r="GFQ12083" s="18" t="s">
        <v>131</v>
      </c>
      <c r="GFR12083" s="18" t="s">
        <v>131</v>
      </c>
      <c r="GFS12083" s="18" t="s">
        <v>131</v>
      </c>
      <c r="GFT12083" s="18" t="s">
        <v>131</v>
      </c>
      <c r="GFU12083" s="18" t="s">
        <v>131</v>
      </c>
      <c r="GFV12083" s="18" t="s">
        <v>131</v>
      </c>
      <c r="GFW12083" s="18" t="s">
        <v>131</v>
      </c>
      <c r="GFX12083" s="18" t="s">
        <v>131</v>
      </c>
      <c r="GFY12083" s="18" t="s">
        <v>131</v>
      </c>
      <c r="GFZ12083" s="18" t="s">
        <v>131</v>
      </c>
      <c r="GGA12083" s="18" t="s">
        <v>131</v>
      </c>
      <c r="GGB12083" s="18" t="s">
        <v>131</v>
      </c>
      <c r="GGC12083" s="18" t="s">
        <v>131</v>
      </c>
      <c r="GGD12083" s="18" t="s">
        <v>131</v>
      </c>
      <c r="GGE12083" s="18" t="s">
        <v>131</v>
      </c>
      <c r="GGF12083" s="18" t="s">
        <v>131</v>
      </c>
      <c r="GGG12083" s="18" t="s">
        <v>131</v>
      </c>
      <c r="GGH12083" s="18" t="s">
        <v>131</v>
      </c>
      <c r="GGI12083" s="18" t="s">
        <v>131</v>
      </c>
      <c r="GGJ12083" s="18" t="s">
        <v>131</v>
      </c>
      <c r="GGK12083" s="18" t="s">
        <v>131</v>
      </c>
      <c r="GGL12083" s="18" t="s">
        <v>131</v>
      </c>
      <c r="GGM12083" s="18" t="s">
        <v>131</v>
      </c>
      <c r="GGN12083" s="18" t="s">
        <v>131</v>
      </c>
      <c r="GGO12083" s="18" t="s">
        <v>131</v>
      </c>
      <c r="GGP12083" s="18" t="s">
        <v>131</v>
      </c>
      <c r="GGQ12083" s="18" t="s">
        <v>131</v>
      </c>
      <c r="GGR12083" s="18" t="s">
        <v>131</v>
      </c>
      <c r="GGS12083" s="18" t="s">
        <v>131</v>
      </c>
      <c r="GGT12083" s="18" t="s">
        <v>131</v>
      </c>
      <c r="GGU12083" s="18" t="s">
        <v>131</v>
      </c>
      <c r="GGV12083" s="18" t="s">
        <v>131</v>
      </c>
      <c r="GGW12083" s="18" t="s">
        <v>131</v>
      </c>
      <c r="GGX12083" s="18" t="s">
        <v>131</v>
      </c>
      <c r="GGY12083" s="18" t="s">
        <v>131</v>
      </c>
      <c r="GGZ12083" s="18" t="s">
        <v>131</v>
      </c>
      <c r="GHA12083" s="18" t="s">
        <v>131</v>
      </c>
      <c r="GHB12083" s="18" t="s">
        <v>131</v>
      </c>
      <c r="GHC12083" s="18" t="s">
        <v>131</v>
      </c>
      <c r="GHD12083" s="18" t="s">
        <v>131</v>
      </c>
      <c r="GHE12083" s="18" t="s">
        <v>131</v>
      </c>
      <c r="GHF12083" s="18" t="s">
        <v>131</v>
      </c>
      <c r="GHG12083" s="18" t="s">
        <v>131</v>
      </c>
      <c r="GHH12083" s="18" t="s">
        <v>131</v>
      </c>
      <c r="GHI12083" s="18" t="s">
        <v>131</v>
      </c>
      <c r="GHJ12083" s="18" t="s">
        <v>131</v>
      </c>
      <c r="GHK12083" s="18" t="s">
        <v>131</v>
      </c>
      <c r="GHL12083" s="18" t="s">
        <v>131</v>
      </c>
      <c r="GHM12083" s="18" t="s">
        <v>131</v>
      </c>
      <c r="GHN12083" s="18" t="s">
        <v>131</v>
      </c>
      <c r="GHO12083" s="18" t="s">
        <v>131</v>
      </c>
      <c r="GHP12083" s="18" t="s">
        <v>131</v>
      </c>
      <c r="GHQ12083" s="18" t="s">
        <v>131</v>
      </c>
      <c r="GHR12083" s="18" t="s">
        <v>131</v>
      </c>
      <c r="GHS12083" s="18" t="s">
        <v>131</v>
      </c>
      <c r="GHT12083" s="18" t="s">
        <v>131</v>
      </c>
      <c r="GHU12083" s="18" t="s">
        <v>131</v>
      </c>
      <c r="GHV12083" s="18" t="s">
        <v>131</v>
      </c>
      <c r="GHW12083" s="18" t="s">
        <v>131</v>
      </c>
      <c r="GHX12083" s="18" t="s">
        <v>131</v>
      </c>
      <c r="GHY12083" s="18" t="s">
        <v>131</v>
      </c>
      <c r="GHZ12083" s="18" t="s">
        <v>131</v>
      </c>
      <c r="GIA12083" s="18" t="s">
        <v>131</v>
      </c>
      <c r="GIB12083" s="18" t="s">
        <v>131</v>
      </c>
      <c r="GIC12083" s="18" t="s">
        <v>131</v>
      </c>
      <c r="GID12083" s="18" t="s">
        <v>131</v>
      </c>
      <c r="GIE12083" s="18" t="s">
        <v>131</v>
      </c>
      <c r="GIF12083" s="18" t="s">
        <v>131</v>
      </c>
      <c r="GIG12083" s="18" t="s">
        <v>131</v>
      </c>
      <c r="GIH12083" s="18" t="s">
        <v>131</v>
      </c>
      <c r="GII12083" s="18" t="s">
        <v>131</v>
      </c>
      <c r="GIJ12083" s="18" t="s">
        <v>131</v>
      </c>
      <c r="GIK12083" s="18" t="s">
        <v>131</v>
      </c>
      <c r="GIL12083" s="18" t="s">
        <v>131</v>
      </c>
      <c r="GIM12083" s="18" t="s">
        <v>131</v>
      </c>
      <c r="GIN12083" s="18" t="s">
        <v>131</v>
      </c>
      <c r="GIO12083" s="18" t="s">
        <v>131</v>
      </c>
      <c r="GIP12083" s="18" t="s">
        <v>131</v>
      </c>
      <c r="GIQ12083" s="18" t="s">
        <v>131</v>
      </c>
      <c r="GIR12083" s="18" t="s">
        <v>131</v>
      </c>
      <c r="GIS12083" s="18" t="s">
        <v>131</v>
      </c>
      <c r="GIT12083" s="18" t="s">
        <v>131</v>
      </c>
      <c r="GIU12083" s="18" t="s">
        <v>131</v>
      </c>
      <c r="GIV12083" s="18" t="s">
        <v>131</v>
      </c>
      <c r="GIW12083" s="18" t="s">
        <v>131</v>
      </c>
      <c r="GIX12083" s="18" t="s">
        <v>131</v>
      </c>
      <c r="GIY12083" s="18" t="s">
        <v>131</v>
      </c>
      <c r="GIZ12083" s="18" t="s">
        <v>131</v>
      </c>
      <c r="GJA12083" s="18" t="s">
        <v>131</v>
      </c>
      <c r="GJB12083" s="18" t="s">
        <v>131</v>
      </c>
      <c r="GJC12083" s="18" t="s">
        <v>131</v>
      </c>
      <c r="GJD12083" s="18" t="s">
        <v>131</v>
      </c>
      <c r="GJE12083" s="18" t="s">
        <v>131</v>
      </c>
      <c r="GJF12083" s="18" t="s">
        <v>131</v>
      </c>
      <c r="GJG12083" s="18" t="s">
        <v>131</v>
      </c>
      <c r="GJH12083" s="18" t="s">
        <v>131</v>
      </c>
      <c r="GJI12083" s="18" t="s">
        <v>131</v>
      </c>
      <c r="GJJ12083" s="18" t="s">
        <v>131</v>
      </c>
      <c r="GJK12083" s="18" t="s">
        <v>131</v>
      </c>
      <c r="GJL12083" s="18" t="s">
        <v>131</v>
      </c>
      <c r="GJM12083" s="18" t="s">
        <v>131</v>
      </c>
      <c r="GJN12083" s="18" t="s">
        <v>131</v>
      </c>
      <c r="GJO12083" s="18" t="s">
        <v>131</v>
      </c>
      <c r="GJP12083" s="18" t="s">
        <v>131</v>
      </c>
      <c r="GJQ12083" s="18" t="s">
        <v>131</v>
      </c>
      <c r="GJR12083" s="18" t="s">
        <v>131</v>
      </c>
      <c r="GJS12083" s="18" t="s">
        <v>131</v>
      </c>
      <c r="GJT12083" s="18" t="s">
        <v>131</v>
      </c>
      <c r="GJU12083" s="18" t="s">
        <v>131</v>
      </c>
      <c r="GJV12083" s="18" t="s">
        <v>131</v>
      </c>
      <c r="GJW12083" s="18" t="s">
        <v>131</v>
      </c>
      <c r="GJX12083" s="18" t="s">
        <v>131</v>
      </c>
      <c r="GJY12083" s="18" t="s">
        <v>131</v>
      </c>
      <c r="GJZ12083" s="18" t="s">
        <v>131</v>
      </c>
      <c r="GKA12083" s="18" t="s">
        <v>131</v>
      </c>
      <c r="GKB12083" s="18" t="s">
        <v>131</v>
      </c>
      <c r="GKC12083" s="18" t="s">
        <v>131</v>
      </c>
      <c r="GKD12083" s="18" t="s">
        <v>131</v>
      </c>
      <c r="GKE12083" s="18" t="s">
        <v>131</v>
      </c>
      <c r="GKF12083" s="18" t="s">
        <v>131</v>
      </c>
      <c r="GKG12083" s="18" t="s">
        <v>131</v>
      </c>
      <c r="GKH12083" s="18" t="s">
        <v>131</v>
      </c>
      <c r="GKI12083" s="18" t="s">
        <v>131</v>
      </c>
      <c r="GKJ12083" s="18" t="s">
        <v>131</v>
      </c>
      <c r="GKK12083" s="18" t="s">
        <v>131</v>
      </c>
      <c r="GKL12083" s="18" t="s">
        <v>131</v>
      </c>
      <c r="GKM12083" s="18" t="s">
        <v>131</v>
      </c>
      <c r="GKN12083" s="18" t="s">
        <v>131</v>
      </c>
      <c r="GKO12083" s="18" t="s">
        <v>131</v>
      </c>
      <c r="GKP12083" s="18" t="s">
        <v>131</v>
      </c>
      <c r="GKQ12083" s="18" t="s">
        <v>131</v>
      </c>
      <c r="GKR12083" s="18" t="s">
        <v>131</v>
      </c>
      <c r="GKS12083" s="18" t="s">
        <v>131</v>
      </c>
      <c r="GKT12083" s="18" t="s">
        <v>131</v>
      </c>
      <c r="GKU12083" s="18" t="s">
        <v>131</v>
      </c>
      <c r="GKV12083" s="18" t="s">
        <v>131</v>
      </c>
      <c r="GKW12083" s="18" t="s">
        <v>131</v>
      </c>
      <c r="GKX12083" s="18" t="s">
        <v>131</v>
      </c>
      <c r="GKY12083" s="18" t="s">
        <v>131</v>
      </c>
      <c r="GKZ12083" s="18" t="s">
        <v>131</v>
      </c>
      <c r="GLA12083" s="18" t="s">
        <v>131</v>
      </c>
      <c r="GLB12083" s="18" t="s">
        <v>131</v>
      </c>
      <c r="GLC12083" s="18" t="s">
        <v>131</v>
      </c>
      <c r="GLD12083" s="18" t="s">
        <v>131</v>
      </c>
      <c r="GLE12083" s="18" t="s">
        <v>131</v>
      </c>
      <c r="GLF12083" s="18" t="s">
        <v>131</v>
      </c>
      <c r="GLG12083" s="18" t="s">
        <v>131</v>
      </c>
      <c r="GLH12083" s="18" t="s">
        <v>131</v>
      </c>
      <c r="GLI12083" s="18" t="s">
        <v>131</v>
      </c>
      <c r="GLJ12083" s="18" t="s">
        <v>131</v>
      </c>
      <c r="GLK12083" s="18" t="s">
        <v>131</v>
      </c>
      <c r="GLL12083" s="18" t="s">
        <v>131</v>
      </c>
      <c r="GLM12083" s="18" t="s">
        <v>131</v>
      </c>
      <c r="GLN12083" s="18" t="s">
        <v>131</v>
      </c>
      <c r="GLO12083" s="18" t="s">
        <v>131</v>
      </c>
      <c r="GLP12083" s="18" t="s">
        <v>131</v>
      </c>
      <c r="GLQ12083" s="18" t="s">
        <v>131</v>
      </c>
      <c r="GLR12083" s="18" t="s">
        <v>131</v>
      </c>
      <c r="GLS12083" s="18" t="s">
        <v>131</v>
      </c>
      <c r="GLT12083" s="18" t="s">
        <v>131</v>
      </c>
      <c r="GLU12083" s="18" t="s">
        <v>131</v>
      </c>
      <c r="GLV12083" s="18" t="s">
        <v>131</v>
      </c>
      <c r="GLW12083" s="18" t="s">
        <v>131</v>
      </c>
      <c r="GLX12083" s="18" t="s">
        <v>131</v>
      </c>
      <c r="GLY12083" s="18" t="s">
        <v>131</v>
      </c>
      <c r="GLZ12083" s="18" t="s">
        <v>131</v>
      </c>
      <c r="GMA12083" s="18" t="s">
        <v>131</v>
      </c>
      <c r="GMB12083" s="18" t="s">
        <v>131</v>
      </c>
      <c r="GMC12083" s="18" t="s">
        <v>131</v>
      </c>
      <c r="GMD12083" s="18" t="s">
        <v>131</v>
      </c>
      <c r="GME12083" s="18" t="s">
        <v>131</v>
      </c>
      <c r="GMF12083" s="18" t="s">
        <v>131</v>
      </c>
      <c r="GMG12083" s="18" t="s">
        <v>131</v>
      </c>
      <c r="GMH12083" s="18" t="s">
        <v>131</v>
      </c>
      <c r="GMI12083" s="18" t="s">
        <v>131</v>
      </c>
      <c r="GMJ12083" s="18" t="s">
        <v>131</v>
      </c>
      <c r="GMK12083" s="18" t="s">
        <v>131</v>
      </c>
      <c r="GML12083" s="18" t="s">
        <v>131</v>
      </c>
      <c r="GMM12083" s="18" t="s">
        <v>131</v>
      </c>
      <c r="GMN12083" s="18" t="s">
        <v>131</v>
      </c>
      <c r="GMO12083" s="18" t="s">
        <v>131</v>
      </c>
      <c r="GMP12083" s="18" t="s">
        <v>131</v>
      </c>
      <c r="GMQ12083" s="18" t="s">
        <v>131</v>
      </c>
      <c r="GMR12083" s="18" t="s">
        <v>131</v>
      </c>
      <c r="GMS12083" s="18" t="s">
        <v>131</v>
      </c>
      <c r="GMT12083" s="18" t="s">
        <v>131</v>
      </c>
      <c r="GMU12083" s="18" t="s">
        <v>131</v>
      </c>
      <c r="GMV12083" s="18" t="s">
        <v>131</v>
      </c>
      <c r="GMW12083" s="18" t="s">
        <v>131</v>
      </c>
      <c r="GMX12083" s="18" t="s">
        <v>131</v>
      </c>
      <c r="GMY12083" s="18" t="s">
        <v>131</v>
      </c>
      <c r="GMZ12083" s="18" t="s">
        <v>131</v>
      </c>
      <c r="GNA12083" s="18" t="s">
        <v>131</v>
      </c>
      <c r="GNB12083" s="18" t="s">
        <v>131</v>
      </c>
      <c r="GNC12083" s="18" t="s">
        <v>131</v>
      </c>
      <c r="GND12083" s="18" t="s">
        <v>131</v>
      </c>
      <c r="GNE12083" s="18" t="s">
        <v>131</v>
      </c>
      <c r="GNF12083" s="18" t="s">
        <v>131</v>
      </c>
      <c r="GNG12083" s="18" t="s">
        <v>131</v>
      </c>
      <c r="GNH12083" s="18" t="s">
        <v>131</v>
      </c>
      <c r="GNI12083" s="18" t="s">
        <v>131</v>
      </c>
      <c r="GNJ12083" s="18" t="s">
        <v>131</v>
      </c>
      <c r="GNK12083" s="18" t="s">
        <v>131</v>
      </c>
      <c r="GNL12083" s="18" t="s">
        <v>131</v>
      </c>
      <c r="GNM12083" s="18" t="s">
        <v>131</v>
      </c>
      <c r="GNN12083" s="18" t="s">
        <v>131</v>
      </c>
      <c r="GNO12083" s="18" t="s">
        <v>131</v>
      </c>
      <c r="GNP12083" s="18" t="s">
        <v>131</v>
      </c>
      <c r="GNQ12083" s="18" t="s">
        <v>131</v>
      </c>
      <c r="GNR12083" s="18" t="s">
        <v>131</v>
      </c>
      <c r="GNS12083" s="18" t="s">
        <v>131</v>
      </c>
      <c r="GNT12083" s="18" t="s">
        <v>131</v>
      </c>
      <c r="GNU12083" s="18" t="s">
        <v>131</v>
      </c>
      <c r="GNV12083" s="18" t="s">
        <v>131</v>
      </c>
      <c r="GNW12083" s="18" t="s">
        <v>131</v>
      </c>
      <c r="GNX12083" s="18" t="s">
        <v>131</v>
      </c>
      <c r="GNY12083" s="18" t="s">
        <v>131</v>
      </c>
      <c r="GNZ12083" s="18" t="s">
        <v>131</v>
      </c>
      <c r="GOA12083" s="18" t="s">
        <v>131</v>
      </c>
      <c r="GOB12083" s="18" t="s">
        <v>131</v>
      </c>
      <c r="GOC12083" s="18" t="s">
        <v>131</v>
      </c>
      <c r="GOD12083" s="18" t="s">
        <v>131</v>
      </c>
      <c r="GOE12083" s="18" t="s">
        <v>131</v>
      </c>
      <c r="GOF12083" s="18" t="s">
        <v>131</v>
      </c>
      <c r="GOG12083" s="18" t="s">
        <v>131</v>
      </c>
      <c r="GOH12083" s="18" t="s">
        <v>131</v>
      </c>
      <c r="GOI12083" s="18" t="s">
        <v>131</v>
      </c>
      <c r="GOJ12083" s="18" t="s">
        <v>131</v>
      </c>
      <c r="GOK12083" s="18" t="s">
        <v>131</v>
      </c>
      <c r="GOL12083" s="18" t="s">
        <v>131</v>
      </c>
      <c r="GOM12083" s="18" t="s">
        <v>131</v>
      </c>
      <c r="GON12083" s="18" t="s">
        <v>131</v>
      </c>
      <c r="GOO12083" s="18" t="s">
        <v>131</v>
      </c>
      <c r="GOP12083" s="18" t="s">
        <v>131</v>
      </c>
      <c r="GOQ12083" s="18" t="s">
        <v>131</v>
      </c>
      <c r="GOR12083" s="18" t="s">
        <v>131</v>
      </c>
      <c r="GOS12083" s="18" t="s">
        <v>131</v>
      </c>
      <c r="GOT12083" s="18" t="s">
        <v>131</v>
      </c>
      <c r="GOU12083" s="18" t="s">
        <v>131</v>
      </c>
      <c r="GOV12083" s="18" t="s">
        <v>131</v>
      </c>
      <c r="GOW12083" s="18" t="s">
        <v>131</v>
      </c>
      <c r="GOX12083" s="18" t="s">
        <v>131</v>
      </c>
      <c r="GOY12083" s="18" t="s">
        <v>131</v>
      </c>
      <c r="GOZ12083" s="18" t="s">
        <v>131</v>
      </c>
      <c r="GPA12083" s="18" t="s">
        <v>131</v>
      </c>
      <c r="GPB12083" s="18" t="s">
        <v>131</v>
      </c>
      <c r="GPC12083" s="18" t="s">
        <v>131</v>
      </c>
      <c r="GPD12083" s="18" t="s">
        <v>131</v>
      </c>
      <c r="GPE12083" s="18" t="s">
        <v>131</v>
      </c>
      <c r="GPF12083" s="18" t="s">
        <v>131</v>
      </c>
      <c r="GPG12083" s="18" t="s">
        <v>131</v>
      </c>
      <c r="GPH12083" s="18" t="s">
        <v>131</v>
      </c>
      <c r="GPI12083" s="18" t="s">
        <v>131</v>
      </c>
      <c r="GPJ12083" s="18" t="s">
        <v>131</v>
      </c>
      <c r="GPK12083" s="18" t="s">
        <v>131</v>
      </c>
      <c r="GPL12083" s="18" t="s">
        <v>131</v>
      </c>
      <c r="GPM12083" s="18" t="s">
        <v>131</v>
      </c>
      <c r="GPN12083" s="18" t="s">
        <v>131</v>
      </c>
      <c r="GPO12083" s="18" t="s">
        <v>131</v>
      </c>
      <c r="GPP12083" s="18" t="s">
        <v>131</v>
      </c>
      <c r="GPQ12083" s="18" t="s">
        <v>131</v>
      </c>
      <c r="GPR12083" s="18" t="s">
        <v>131</v>
      </c>
      <c r="GPS12083" s="18" t="s">
        <v>131</v>
      </c>
      <c r="GPT12083" s="18" t="s">
        <v>131</v>
      </c>
      <c r="GPU12083" s="18" t="s">
        <v>131</v>
      </c>
      <c r="GPV12083" s="18" t="s">
        <v>131</v>
      </c>
      <c r="GPW12083" s="18" t="s">
        <v>131</v>
      </c>
      <c r="GPX12083" s="18" t="s">
        <v>131</v>
      </c>
      <c r="GPY12083" s="18" t="s">
        <v>131</v>
      </c>
      <c r="GPZ12083" s="18" t="s">
        <v>131</v>
      </c>
      <c r="GQA12083" s="18" t="s">
        <v>131</v>
      </c>
      <c r="GQB12083" s="18" t="s">
        <v>131</v>
      </c>
      <c r="GQC12083" s="18" t="s">
        <v>131</v>
      </c>
      <c r="GQD12083" s="18" t="s">
        <v>131</v>
      </c>
      <c r="GQE12083" s="18" t="s">
        <v>131</v>
      </c>
      <c r="GQF12083" s="18" t="s">
        <v>131</v>
      </c>
      <c r="GQG12083" s="18" t="s">
        <v>131</v>
      </c>
      <c r="GQH12083" s="18" t="s">
        <v>131</v>
      </c>
      <c r="GQI12083" s="18" t="s">
        <v>131</v>
      </c>
      <c r="GQJ12083" s="18" t="s">
        <v>131</v>
      </c>
      <c r="GQK12083" s="18" t="s">
        <v>131</v>
      </c>
      <c r="GQL12083" s="18" t="s">
        <v>131</v>
      </c>
      <c r="GQM12083" s="18" t="s">
        <v>131</v>
      </c>
      <c r="GQN12083" s="18" t="s">
        <v>131</v>
      </c>
      <c r="GQO12083" s="18" t="s">
        <v>131</v>
      </c>
      <c r="GQP12083" s="18" t="s">
        <v>131</v>
      </c>
      <c r="GQQ12083" s="18" t="s">
        <v>131</v>
      </c>
      <c r="GQR12083" s="18" t="s">
        <v>131</v>
      </c>
      <c r="GQS12083" s="18" t="s">
        <v>131</v>
      </c>
      <c r="GQT12083" s="18" t="s">
        <v>131</v>
      </c>
      <c r="GQU12083" s="18" t="s">
        <v>131</v>
      </c>
      <c r="GQV12083" s="18" t="s">
        <v>131</v>
      </c>
      <c r="GQW12083" s="18" t="s">
        <v>131</v>
      </c>
      <c r="GQX12083" s="18" t="s">
        <v>131</v>
      </c>
      <c r="GQY12083" s="18" t="s">
        <v>131</v>
      </c>
      <c r="GQZ12083" s="18" t="s">
        <v>131</v>
      </c>
      <c r="GRA12083" s="18" t="s">
        <v>131</v>
      </c>
      <c r="GRB12083" s="18" t="s">
        <v>131</v>
      </c>
      <c r="GRC12083" s="18" t="s">
        <v>131</v>
      </c>
      <c r="GRD12083" s="18" t="s">
        <v>131</v>
      </c>
      <c r="GRE12083" s="18" t="s">
        <v>131</v>
      </c>
      <c r="GRF12083" s="18" t="s">
        <v>131</v>
      </c>
      <c r="GRG12083" s="18" t="s">
        <v>131</v>
      </c>
      <c r="GRH12083" s="18" t="s">
        <v>131</v>
      </c>
      <c r="GRI12083" s="18" t="s">
        <v>131</v>
      </c>
      <c r="GRJ12083" s="18" t="s">
        <v>131</v>
      </c>
      <c r="GRK12083" s="18" t="s">
        <v>131</v>
      </c>
      <c r="GRL12083" s="18" t="s">
        <v>131</v>
      </c>
      <c r="GRM12083" s="18" t="s">
        <v>131</v>
      </c>
      <c r="GRN12083" s="18" t="s">
        <v>131</v>
      </c>
      <c r="GRO12083" s="18" t="s">
        <v>131</v>
      </c>
      <c r="GRP12083" s="18" t="s">
        <v>131</v>
      </c>
      <c r="GRQ12083" s="18" t="s">
        <v>131</v>
      </c>
      <c r="GRR12083" s="18" t="s">
        <v>131</v>
      </c>
      <c r="GRS12083" s="18" t="s">
        <v>131</v>
      </c>
      <c r="GRT12083" s="18" t="s">
        <v>131</v>
      </c>
      <c r="GRU12083" s="18" t="s">
        <v>131</v>
      </c>
      <c r="GRV12083" s="18" t="s">
        <v>131</v>
      </c>
      <c r="GRW12083" s="18" t="s">
        <v>131</v>
      </c>
      <c r="GRX12083" s="18" t="s">
        <v>131</v>
      </c>
      <c r="GRY12083" s="18" t="s">
        <v>131</v>
      </c>
      <c r="GRZ12083" s="18" t="s">
        <v>131</v>
      </c>
      <c r="GSA12083" s="18" t="s">
        <v>131</v>
      </c>
      <c r="GSB12083" s="18" t="s">
        <v>131</v>
      </c>
      <c r="GSC12083" s="18" t="s">
        <v>131</v>
      </c>
      <c r="GSD12083" s="18" t="s">
        <v>131</v>
      </c>
      <c r="GSE12083" s="18" t="s">
        <v>131</v>
      </c>
      <c r="GSF12083" s="18" t="s">
        <v>131</v>
      </c>
      <c r="GSG12083" s="18" t="s">
        <v>131</v>
      </c>
      <c r="GSH12083" s="18" t="s">
        <v>131</v>
      </c>
      <c r="GSI12083" s="18" t="s">
        <v>131</v>
      </c>
      <c r="GSJ12083" s="18" t="s">
        <v>131</v>
      </c>
      <c r="GSK12083" s="18" t="s">
        <v>131</v>
      </c>
      <c r="GSL12083" s="18" t="s">
        <v>131</v>
      </c>
      <c r="GSM12083" s="18" t="s">
        <v>131</v>
      </c>
      <c r="GSN12083" s="18" t="s">
        <v>131</v>
      </c>
      <c r="GSO12083" s="18" t="s">
        <v>131</v>
      </c>
      <c r="GSP12083" s="18" t="s">
        <v>131</v>
      </c>
      <c r="GSQ12083" s="18" t="s">
        <v>131</v>
      </c>
      <c r="GSR12083" s="18" t="s">
        <v>131</v>
      </c>
      <c r="GSS12083" s="18" t="s">
        <v>131</v>
      </c>
      <c r="GST12083" s="18" t="s">
        <v>131</v>
      </c>
      <c r="GSU12083" s="18" t="s">
        <v>131</v>
      </c>
      <c r="GSV12083" s="18" t="s">
        <v>131</v>
      </c>
      <c r="GSW12083" s="18" t="s">
        <v>131</v>
      </c>
      <c r="GSX12083" s="18" t="s">
        <v>131</v>
      </c>
      <c r="GSY12083" s="18" t="s">
        <v>131</v>
      </c>
      <c r="GSZ12083" s="18" t="s">
        <v>131</v>
      </c>
      <c r="GTA12083" s="18" t="s">
        <v>131</v>
      </c>
      <c r="GTB12083" s="18" t="s">
        <v>131</v>
      </c>
      <c r="GTC12083" s="18" t="s">
        <v>131</v>
      </c>
      <c r="GTD12083" s="18" t="s">
        <v>131</v>
      </c>
      <c r="GTE12083" s="18" t="s">
        <v>131</v>
      </c>
      <c r="GTF12083" s="18" t="s">
        <v>131</v>
      </c>
      <c r="GTG12083" s="18" t="s">
        <v>131</v>
      </c>
      <c r="GTH12083" s="18" t="s">
        <v>131</v>
      </c>
      <c r="GTI12083" s="18" t="s">
        <v>131</v>
      </c>
      <c r="GTJ12083" s="18" t="s">
        <v>131</v>
      </c>
      <c r="GTK12083" s="18" t="s">
        <v>131</v>
      </c>
      <c r="GTL12083" s="18" t="s">
        <v>131</v>
      </c>
      <c r="GTM12083" s="18" t="s">
        <v>131</v>
      </c>
      <c r="GTN12083" s="18" t="s">
        <v>131</v>
      </c>
      <c r="GTO12083" s="18" t="s">
        <v>131</v>
      </c>
      <c r="GTP12083" s="18" t="s">
        <v>131</v>
      </c>
      <c r="GTQ12083" s="18" t="s">
        <v>131</v>
      </c>
      <c r="GTR12083" s="18" t="s">
        <v>131</v>
      </c>
      <c r="GTS12083" s="18" t="s">
        <v>131</v>
      </c>
      <c r="GTT12083" s="18" t="s">
        <v>131</v>
      </c>
      <c r="GTU12083" s="18" t="s">
        <v>131</v>
      </c>
      <c r="GTV12083" s="18" t="s">
        <v>131</v>
      </c>
      <c r="GTW12083" s="18" t="s">
        <v>131</v>
      </c>
      <c r="GTX12083" s="18" t="s">
        <v>131</v>
      </c>
      <c r="GTY12083" s="18" t="s">
        <v>131</v>
      </c>
      <c r="GTZ12083" s="18" t="s">
        <v>131</v>
      </c>
      <c r="GUA12083" s="18" t="s">
        <v>131</v>
      </c>
      <c r="GUB12083" s="18" t="s">
        <v>131</v>
      </c>
      <c r="GUC12083" s="18" t="s">
        <v>131</v>
      </c>
      <c r="GUD12083" s="18" t="s">
        <v>131</v>
      </c>
      <c r="GUE12083" s="18" t="s">
        <v>131</v>
      </c>
      <c r="GUF12083" s="18" t="s">
        <v>131</v>
      </c>
      <c r="GUG12083" s="18" t="s">
        <v>131</v>
      </c>
      <c r="GUH12083" s="18" t="s">
        <v>131</v>
      </c>
      <c r="GUI12083" s="18" t="s">
        <v>131</v>
      </c>
      <c r="GUJ12083" s="18" t="s">
        <v>131</v>
      </c>
      <c r="GUK12083" s="18" t="s">
        <v>131</v>
      </c>
      <c r="GUL12083" s="18" t="s">
        <v>131</v>
      </c>
      <c r="GUM12083" s="18" t="s">
        <v>131</v>
      </c>
      <c r="GUN12083" s="18" t="s">
        <v>131</v>
      </c>
      <c r="GUO12083" s="18" t="s">
        <v>131</v>
      </c>
      <c r="GUP12083" s="18" t="s">
        <v>131</v>
      </c>
      <c r="GUQ12083" s="18" t="s">
        <v>131</v>
      </c>
      <c r="GUR12083" s="18" t="s">
        <v>131</v>
      </c>
      <c r="GUS12083" s="18" t="s">
        <v>131</v>
      </c>
      <c r="GUT12083" s="18" t="s">
        <v>131</v>
      </c>
      <c r="GUU12083" s="18" t="s">
        <v>131</v>
      </c>
      <c r="GUV12083" s="18" t="s">
        <v>131</v>
      </c>
      <c r="GUW12083" s="18" t="s">
        <v>131</v>
      </c>
      <c r="GUX12083" s="18" t="s">
        <v>131</v>
      </c>
      <c r="GUY12083" s="18" t="s">
        <v>131</v>
      </c>
      <c r="GUZ12083" s="18" t="s">
        <v>131</v>
      </c>
      <c r="GVA12083" s="18" t="s">
        <v>131</v>
      </c>
      <c r="GVB12083" s="18" t="s">
        <v>131</v>
      </c>
      <c r="GVC12083" s="18" t="s">
        <v>131</v>
      </c>
      <c r="GVD12083" s="18" t="s">
        <v>131</v>
      </c>
      <c r="GVE12083" s="18" t="s">
        <v>131</v>
      </c>
      <c r="GVF12083" s="18" t="s">
        <v>131</v>
      </c>
      <c r="GVG12083" s="18" t="s">
        <v>131</v>
      </c>
      <c r="GVH12083" s="18" t="s">
        <v>131</v>
      </c>
      <c r="GVI12083" s="18" t="s">
        <v>131</v>
      </c>
      <c r="GVJ12083" s="18" t="s">
        <v>131</v>
      </c>
      <c r="GVK12083" s="18" t="s">
        <v>131</v>
      </c>
      <c r="GVL12083" s="18" t="s">
        <v>131</v>
      </c>
      <c r="GVM12083" s="18" t="s">
        <v>131</v>
      </c>
      <c r="GVN12083" s="18" t="s">
        <v>131</v>
      </c>
      <c r="GVO12083" s="18" t="s">
        <v>131</v>
      </c>
      <c r="GVP12083" s="18" t="s">
        <v>131</v>
      </c>
      <c r="GVQ12083" s="18" t="s">
        <v>131</v>
      </c>
      <c r="GVR12083" s="18" t="s">
        <v>131</v>
      </c>
      <c r="GVS12083" s="18" t="s">
        <v>131</v>
      </c>
      <c r="GVT12083" s="18" t="s">
        <v>131</v>
      </c>
      <c r="GVU12083" s="18" t="s">
        <v>131</v>
      </c>
      <c r="GVV12083" s="18" t="s">
        <v>131</v>
      </c>
      <c r="GVW12083" s="18" t="s">
        <v>131</v>
      </c>
      <c r="GVX12083" s="18" t="s">
        <v>131</v>
      </c>
      <c r="GVY12083" s="18" t="s">
        <v>131</v>
      </c>
      <c r="GVZ12083" s="18" t="s">
        <v>131</v>
      </c>
      <c r="GWA12083" s="18" t="s">
        <v>131</v>
      </c>
      <c r="GWB12083" s="18" t="s">
        <v>131</v>
      </c>
      <c r="GWC12083" s="18" t="s">
        <v>131</v>
      </c>
      <c r="GWD12083" s="18" t="s">
        <v>131</v>
      </c>
      <c r="GWE12083" s="18" t="s">
        <v>131</v>
      </c>
      <c r="GWF12083" s="18" t="s">
        <v>131</v>
      </c>
      <c r="GWG12083" s="18" t="s">
        <v>131</v>
      </c>
      <c r="GWH12083" s="18" t="s">
        <v>131</v>
      </c>
      <c r="GWI12083" s="18" t="s">
        <v>131</v>
      </c>
      <c r="GWJ12083" s="18" t="s">
        <v>131</v>
      </c>
      <c r="GWK12083" s="18" t="s">
        <v>131</v>
      </c>
      <c r="GWL12083" s="18" t="s">
        <v>131</v>
      </c>
      <c r="GWM12083" s="18" t="s">
        <v>131</v>
      </c>
      <c r="GWN12083" s="18" t="s">
        <v>131</v>
      </c>
      <c r="GWO12083" s="18" t="s">
        <v>131</v>
      </c>
      <c r="GWP12083" s="18" t="s">
        <v>131</v>
      </c>
      <c r="GWQ12083" s="18" t="s">
        <v>131</v>
      </c>
      <c r="GWR12083" s="18" t="s">
        <v>131</v>
      </c>
      <c r="GWS12083" s="18" t="s">
        <v>131</v>
      </c>
      <c r="GWT12083" s="18" t="s">
        <v>131</v>
      </c>
      <c r="GWU12083" s="18" t="s">
        <v>131</v>
      </c>
      <c r="GWV12083" s="18" t="s">
        <v>131</v>
      </c>
      <c r="GWW12083" s="18" t="s">
        <v>131</v>
      </c>
      <c r="GWX12083" s="18" t="s">
        <v>131</v>
      </c>
      <c r="GWY12083" s="18" t="s">
        <v>131</v>
      </c>
      <c r="GWZ12083" s="18" t="s">
        <v>131</v>
      </c>
      <c r="GXA12083" s="18" t="s">
        <v>131</v>
      </c>
      <c r="GXB12083" s="18" t="s">
        <v>131</v>
      </c>
      <c r="GXC12083" s="18" t="s">
        <v>131</v>
      </c>
      <c r="GXD12083" s="18" t="s">
        <v>131</v>
      </c>
      <c r="GXE12083" s="18" t="s">
        <v>131</v>
      </c>
      <c r="GXF12083" s="18" t="s">
        <v>131</v>
      </c>
      <c r="GXG12083" s="18" t="s">
        <v>131</v>
      </c>
      <c r="GXH12083" s="18" t="s">
        <v>131</v>
      </c>
      <c r="GXI12083" s="18" t="s">
        <v>131</v>
      </c>
      <c r="GXJ12083" s="18" t="s">
        <v>131</v>
      </c>
      <c r="GXK12083" s="18" t="s">
        <v>131</v>
      </c>
      <c r="GXL12083" s="18" t="s">
        <v>131</v>
      </c>
      <c r="GXM12083" s="18" t="s">
        <v>131</v>
      </c>
      <c r="GXN12083" s="18" t="s">
        <v>131</v>
      </c>
      <c r="GXO12083" s="18" t="s">
        <v>131</v>
      </c>
      <c r="GXP12083" s="18" t="s">
        <v>131</v>
      </c>
      <c r="GXQ12083" s="18" t="s">
        <v>131</v>
      </c>
      <c r="GXR12083" s="18" t="s">
        <v>131</v>
      </c>
      <c r="GXS12083" s="18" t="s">
        <v>131</v>
      </c>
      <c r="GXT12083" s="18" t="s">
        <v>131</v>
      </c>
      <c r="GXU12083" s="18" t="s">
        <v>131</v>
      </c>
      <c r="GXV12083" s="18" t="s">
        <v>131</v>
      </c>
      <c r="GXW12083" s="18" t="s">
        <v>131</v>
      </c>
      <c r="GXX12083" s="18" t="s">
        <v>131</v>
      </c>
      <c r="GXY12083" s="18" t="s">
        <v>131</v>
      </c>
      <c r="GXZ12083" s="18" t="s">
        <v>131</v>
      </c>
      <c r="GYA12083" s="18" t="s">
        <v>131</v>
      </c>
      <c r="GYB12083" s="18" t="s">
        <v>131</v>
      </c>
      <c r="GYC12083" s="18" t="s">
        <v>131</v>
      </c>
      <c r="GYD12083" s="18" t="s">
        <v>131</v>
      </c>
      <c r="GYE12083" s="18" t="s">
        <v>131</v>
      </c>
      <c r="GYF12083" s="18" t="s">
        <v>131</v>
      </c>
      <c r="GYG12083" s="18" t="s">
        <v>131</v>
      </c>
      <c r="GYH12083" s="18" t="s">
        <v>131</v>
      </c>
      <c r="GYI12083" s="18" t="s">
        <v>131</v>
      </c>
      <c r="GYJ12083" s="18" t="s">
        <v>131</v>
      </c>
      <c r="GYK12083" s="18" t="s">
        <v>131</v>
      </c>
      <c r="GYL12083" s="18" t="s">
        <v>131</v>
      </c>
      <c r="GYM12083" s="18" t="s">
        <v>131</v>
      </c>
      <c r="GYN12083" s="18" t="s">
        <v>131</v>
      </c>
      <c r="GYO12083" s="18" t="s">
        <v>131</v>
      </c>
      <c r="GYP12083" s="18" t="s">
        <v>131</v>
      </c>
      <c r="GYQ12083" s="18" t="s">
        <v>131</v>
      </c>
      <c r="GYR12083" s="18" t="s">
        <v>131</v>
      </c>
      <c r="GYS12083" s="18" t="s">
        <v>131</v>
      </c>
      <c r="GYT12083" s="18" t="s">
        <v>131</v>
      </c>
      <c r="GYU12083" s="18" t="s">
        <v>131</v>
      </c>
      <c r="GYV12083" s="18" t="s">
        <v>131</v>
      </c>
      <c r="GYW12083" s="18" t="s">
        <v>131</v>
      </c>
      <c r="GYX12083" s="18" t="s">
        <v>131</v>
      </c>
      <c r="GYY12083" s="18" t="s">
        <v>131</v>
      </c>
      <c r="GYZ12083" s="18" t="s">
        <v>131</v>
      </c>
      <c r="GZA12083" s="18" t="s">
        <v>131</v>
      </c>
      <c r="GZB12083" s="18" t="s">
        <v>131</v>
      </c>
      <c r="GZC12083" s="18" t="s">
        <v>131</v>
      </c>
      <c r="GZD12083" s="18" t="s">
        <v>131</v>
      </c>
      <c r="GZE12083" s="18" t="s">
        <v>131</v>
      </c>
      <c r="GZF12083" s="18" t="s">
        <v>131</v>
      </c>
      <c r="GZG12083" s="18" t="s">
        <v>131</v>
      </c>
      <c r="GZH12083" s="18" t="s">
        <v>131</v>
      </c>
      <c r="GZI12083" s="18" t="s">
        <v>131</v>
      </c>
      <c r="GZJ12083" s="18" t="s">
        <v>131</v>
      </c>
      <c r="GZK12083" s="18" t="s">
        <v>131</v>
      </c>
      <c r="GZL12083" s="18" t="s">
        <v>131</v>
      </c>
      <c r="GZM12083" s="18" t="s">
        <v>131</v>
      </c>
      <c r="GZN12083" s="18" t="s">
        <v>131</v>
      </c>
      <c r="GZO12083" s="18" t="s">
        <v>131</v>
      </c>
      <c r="GZP12083" s="18" t="s">
        <v>131</v>
      </c>
      <c r="GZQ12083" s="18" t="s">
        <v>131</v>
      </c>
      <c r="GZR12083" s="18" t="s">
        <v>131</v>
      </c>
      <c r="GZS12083" s="18" t="s">
        <v>131</v>
      </c>
      <c r="GZT12083" s="18" t="s">
        <v>131</v>
      </c>
      <c r="GZU12083" s="18" t="s">
        <v>131</v>
      </c>
      <c r="GZV12083" s="18" t="s">
        <v>131</v>
      </c>
      <c r="GZW12083" s="18" t="s">
        <v>131</v>
      </c>
      <c r="GZX12083" s="18" t="s">
        <v>131</v>
      </c>
      <c r="GZY12083" s="18" t="s">
        <v>131</v>
      </c>
      <c r="GZZ12083" s="18" t="s">
        <v>131</v>
      </c>
      <c r="HAA12083" s="18" t="s">
        <v>131</v>
      </c>
      <c r="HAB12083" s="18" t="s">
        <v>131</v>
      </c>
      <c r="HAC12083" s="18" t="s">
        <v>131</v>
      </c>
      <c r="HAD12083" s="18" t="s">
        <v>131</v>
      </c>
      <c r="HAE12083" s="18" t="s">
        <v>131</v>
      </c>
      <c r="HAF12083" s="18" t="s">
        <v>131</v>
      </c>
      <c r="HAG12083" s="18" t="s">
        <v>131</v>
      </c>
      <c r="HAH12083" s="18" t="s">
        <v>131</v>
      </c>
      <c r="HAI12083" s="18" t="s">
        <v>131</v>
      </c>
      <c r="HAJ12083" s="18" t="s">
        <v>131</v>
      </c>
      <c r="HAK12083" s="18" t="s">
        <v>131</v>
      </c>
      <c r="HAL12083" s="18" t="s">
        <v>131</v>
      </c>
      <c r="HAM12083" s="18" t="s">
        <v>131</v>
      </c>
      <c r="HAN12083" s="18" t="s">
        <v>131</v>
      </c>
      <c r="HAO12083" s="18" t="s">
        <v>131</v>
      </c>
      <c r="HAP12083" s="18" t="s">
        <v>131</v>
      </c>
      <c r="HAQ12083" s="18" t="s">
        <v>131</v>
      </c>
      <c r="HAR12083" s="18" t="s">
        <v>131</v>
      </c>
      <c r="HAS12083" s="18" t="s">
        <v>131</v>
      </c>
      <c r="HAT12083" s="18" t="s">
        <v>131</v>
      </c>
      <c r="HAU12083" s="18" t="s">
        <v>131</v>
      </c>
      <c r="HAV12083" s="18" t="s">
        <v>131</v>
      </c>
      <c r="HAW12083" s="18" t="s">
        <v>131</v>
      </c>
      <c r="HAX12083" s="18" t="s">
        <v>131</v>
      </c>
      <c r="HAY12083" s="18" t="s">
        <v>131</v>
      </c>
      <c r="HAZ12083" s="18" t="s">
        <v>131</v>
      </c>
      <c r="HBA12083" s="18" t="s">
        <v>131</v>
      </c>
      <c r="HBB12083" s="18" t="s">
        <v>131</v>
      </c>
      <c r="HBC12083" s="18" t="s">
        <v>131</v>
      </c>
      <c r="HBD12083" s="18" t="s">
        <v>131</v>
      </c>
      <c r="HBE12083" s="18" t="s">
        <v>131</v>
      </c>
      <c r="HBF12083" s="18" t="s">
        <v>131</v>
      </c>
      <c r="HBG12083" s="18" t="s">
        <v>131</v>
      </c>
      <c r="HBH12083" s="18" t="s">
        <v>131</v>
      </c>
      <c r="HBI12083" s="18" t="s">
        <v>131</v>
      </c>
      <c r="HBJ12083" s="18" t="s">
        <v>131</v>
      </c>
      <c r="HBK12083" s="18" t="s">
        <v>131</v>
      </c>
      <c r="HBL12083" s="18" t="s">
        <v>131</v>
      </c>
      <c r="HBM12083" s="18" t="s">
        <v>131</v>
      </c>
      <c r="HBN12083" s="18" t="s">
        <v>131</v>
      </c>
      <c r="HBO12083" s="18" t="s">
        <v>131</v>
      </c>
      <c r="HBP12083" s="18" t="s">
        <v>131</v>
      </c>
      <c r="HBQ12083" s="18" t="s">
        <v>131</v>
      </c>
      <c r="HBR12083" s="18" t="s">
        <v>131</v>
      </c>
      <c r="HBS12083" s="18" t="s">
        <v>131</v>
      </c>
      <c r="HBT12083" s="18" t="s">
        <v>131</v>
      </c>
      <c r="HBU12083" s="18" t="s">
        <v>131</v>
      </c>
      <c r="HBV12083" s="18" t="s">
        <v>131</v>
      </c>
      <c r="HBW12083" s="18" t="s">
        <v>131</v>
      </c>
      <c r="HBX12083" s="18" t="s">
        <v>131</v>
      </c>
      <c r="HBY12083" s="18" t="s">
        <v>131</v>
      </c>
      <c r="HBZ12083" s="18" t="s">
        <v>131</v>
      </c>
      <c r="HCA12083" s="18" t="s">
        <v>131</v>
      </c>
      <c r="HCB12083" s="18" t="s">
        <v>131</v>
      </c>
      <c r="HCC12083" s="18" t="s">
        <v>131</v>
      </c>
      <c r="HCD12083" s="18" t="s">
        <v>131</v>
      </c>
      <c r="HCE12083" s="18" t="s">
        <v>131</v>
      </c>
      <c r="HCF12083" s="18" t="s">
        <v>131</v>
      </c>
      <c r="HCG12083" s="18" t="s">
        <v>131</v>
      </c>
      <c r="HCH12083" s="18" t="s">
        <v>131</v>
      </c>
      <c r="HCI12083" s="18" t="s">
        <v>131</v>
      </c>
      <c r="HCJ12083" s="18" t="s">
        <v>131</v>
      </c>
      <c r="HCK12083" s="18" t="s">
        <v>131</v>
      </c>
      <c r="HCL12083" s="18" t="s">
        <v>131</v>
      </c>
      <c r="HCM12083" s="18" t="s">
        <v>131</v>
      </c>
      <c r="HCN12083" s="18" t="s">
        <v>131</v>
      </c>
      <c r="HCO12083" s="18" t="s">
        <v>131</v>
      </c>
      <c r="HCP12083" s="18" t="s">
        <v>131</v>
      </c>
      <c r="HCQ12083" s="18" t="s">
        <v>131</v>
      </c>
      <c r="HCR12083" s="18" t="s">
        <v>131</v>
      </c>
      <c r="HCS12083" s="18" t="s">
        <v>131</v>
      </c>
      <c r="HCT12083" s="18" t="s">
        <v>131</v>
      </c>
      <c r="HCU12083" s="18" t="s">
        <v>131</v>
      </c>
      <c r="HCV12083" s="18" t="s">
        <v>131</v>
      </c>
      <c r="HCW12083" s="18" t="s">
        <v>131</v>
      </c>
      <c r="HCX12083" s="18" t="s">
        <v>131</v>
      </c>
      <c r="HCY12083" s="18" t="s">
        <v>131</v>
      </c>
      <c r="HCZ12083" s="18" t="s">
        <v>131</v>
      </c>
      <c r="HDA12083" s="18" t="s">
        <v>131</v>
      </c>
      <c r="HDB12083" s="18" t="s">
        <v>131</v>
      </c>
      <c r="HDC12083" s="18" t="s">
        <v>131</v>
      </c>
      <c r="HDD12083" s="18" t="s">
        <v>131</v>
      </c>
      <c r="HDE12083" s="18" t="s">
        <v>131</v>
      </c>
      <c r="HDF12083" s="18" t="s">
        <v>131</v>
      </c>
      <c r="HDG12083" s="18" t="s">
        <v>131</v>
      </c>
      <c r="HDH12083" s="18" t="s">
        <v>131</v>
      </c>
      <c r="HDI12083" s="18" t="s">
        <v>131</v>
      </c>
      <c r="HDJ12083" s="18" t="s">
        <v>131</v>
      </c>
      <c r="HDK12083" s="18" t="s">
        <v>131</v>
      </c>
      <c r="HDL12083" s="18" t="s">
        <v>131</v>
      </c>
      <c r="HDM12083" s="18" t="s">
        <v>131</v>
      </c>
      <c r="HDN12083" s="18" t="s">
        <v>131</v>
      </c>
      <c r="HDO12083" s="18" t="s">
        <v>131</v>
      </c>
      <c r="HDP12083" s="18" t="s">
        <v>131</v>
      </c>
      <c r="HDQ12083" s="18" t="s">
        <v>131</v>
      </c>
      <c r="HDR12083" s="18" t="s">
        <v>131</v>
      </c>
      <c r="HDS12083" s="18" t="s">
        <v>131</v>
      </c>
      <c r="HDT12083" s="18" t="s">
        <v>131</v>
      </c>
      <c r="HDU12083" s="18" t="s">
        <v>131</v>
      </c>
      <c r="HDV12083" s="18" t="s">
        <v>131</v>
      </c>
      <c r="HDW12083" s="18" t="s">
        <v>131</v>
      </c>
      <c r="HDX12083" s="18" t="s">
        <v>131</v>
      </c>
      <c r="HDY12083" s="18" t="s">
        <v>131</v>
      </c>
      <c r="HDZ12083" s="18" t="s">
        <v>131</v>
      </c>
      <c r="HEA12083" s="18" t="s">
        <v>131</v>
      </c>
      <c r="HEB12083" s="18" t="s">
        <v>131</v>
      </c>
      <c r="HEC12083" s="18" t="s">
        <v>131</v>
      </c>
      <c r="HED12083" s="18" t="s">
        <v>131</v>
      </c>
      <c r="HEE12083" s="18" t="s">
        <v>131</v>
      </c>
      <c r="HEF12083" s="18" t="s">
        <v>131</v>
      </c>
      <c r="HEG12083" s="18" t="s">
        <v>131</v>
      </c>
      <c r="HEH12083" s="18" t="s">
        <v>131</v>
      </c>
      <c r="HEI12083" s="18" t="s">
        <v>131</v>
      </c>
      <c r="HEJ12083" s="18" t="s">
        <v>131</v>
      </c>
      <c r="HEK12083" s="18" t="s">
        <v>131</v>
      </c>
      <c r="HEL12083" s="18" t="s">
        <v>131</v>
      </c>
      <c r="HEM12083" s="18" t="s">
        <v>131</v>
      </c>
      <c r="HEN12083" s="18" t="s">
        <v>131</v>
      </c>
      <c r="HEO12083" s="18" t="s">
        <v>131</v>
      </c>
      <c r="HEP12083" s="18" t="s">
        <v>131</v>
      </c>
      <c r="HEQ12083" s="18" t="s">
        <v>131</v>
      </c>
      <c r="HER12083" s="18" t="s">
        <v>131</v>
      </c>
      <c r="HES12083" s="18" t="s">
        <v>131</v>
      </c>
      <c r="HET12083" s="18" t="s">
        <v>131</v>
      </c>
      <c r="HEU12083" s="18" t="s">
        <v>131</v>
      </c>
      <c r="HEV12083" s="18" t="s">
        <v>131</v>
      </c>
      <c r="HEW12083" s="18" t="s">
        <v>131</v>
      </c>
      <c r="HEX12083" s="18" t="s">
        <v>131</v>
      </c>
      <c r="HEY12083" s="18" t="s">
        <v>131</v>
      </c>
      <c r="HEZ12083" s="18" t="s">
        <v>131</v>
      </c>
      <c r="HFA12083" s="18" t="s">
        <v>131</v>
      </c>
      <c r="HFB12083" s="18" t="s">
        <v>131</v>
      </c>
      <c r="HFC12083" s="18" t="s">
        <v>131</v>
      </c>
      <c r="HFD12083" s="18" t="s">
        <v>131</v>
      </c>
      <c r="HFE12083" s="18" t="s">
        <v>131</v>
      </c>
      <c r="HFF12083" s="18" t="s">
        <v>131</v>
      </c>
      <c r="HFG12083" s="18" t="s">
        <v>131</v>
      </c>
      <c r="HFH12083" s="18" t="s">
        <v>131</v>
      </c>
      <c r="HFI12083" s="18" t="s">
        <v>131</v>
      </c>
      <c r="HFJ12083" s="18" t="s">
        <v>131</v>
      </c>
      <c r="HFK12083" s="18" t="s">
        <v>131</v>
      </c>
      <c r="HFL12083" s="18" t="s">
        <v>131</v>
      </c>
      <c r="HFM12083" s="18" t="s">
        <v>131</v>
      </c>
      <c r="HFN12083" s="18" t="s">
        <v>131</v>
      </c>
      <c r="HFO12083" s="18" t="s">
        <v>131</v>
      </c>
      <c r="HFP12083" s="18" t="s">
        <v>131</v>
      </c>
      <c r="HFQ12083" s="18" t="s">
        <v>131</v>
      </c>
      <c r="HFR12083" s="18" t="s">
        <v>131</v>
      </c>
      <c r="HFS12083" s="18" t="s">
        <v>131</v>
      </c>
      <c r="HFT12083" s="18" t="s">
        <v>131</v>
      </c>
      <c r="HFU12083" s="18" t="s">
        <v>131</v>
      </c>
      <c r="HFV12083" s="18" t="s">
        <v>131</v>
      </c>
      <c r="HFW12083" s="18" t="s">
        <v>131</v>
      </c>
      <c r="HFX12083" s="18" t="s">
        <v>131</v>
      </c>
      <c r="HFY12083" s="18" t="s">
        <v>131</v>
      </c>
      <c r="HFZ12083" s="18" t="s">
        <v>131</v>
      </c>
      <c r="HGA12083" s="18" t="s">
        <v>131</v>
      </c>
      <c r="HGB12083" s="18" t="s">
        <v>131</v>
      </c>
      <c r="HGC12083" s="18" t="s">
        <v>131</v>
      </c>
      <c r="HGD12083" s="18" t="s">
        <v>131</v>
      </c>
      <c r="HGE12083" s="18" t="s">
        <v>131</v>
      </c>
      <c r="HGF12083" s="18" t="s">
        <v>131</v>
      </c>
      <c r="HGG12083" s="18" t="s">
        <v>131</v>
      </c>
      <c r="HGH12083" s="18" t="s">
        <v>131</v>
      </c>
      <c r="HGI12083" s="18" t="s">
        <v>131</v>
      </c>
      <c r="HGJ12083" s="18" t="s">
        <v>131</v>
      </c>
      <c r="HGK12083" s="18" t="s">
        <v>131</v>
      </c>
      <c r="HGL12083" s="18" t="s">
        <v>131</v>
      </c>
      <c r="HGM12083" s="18" t="s">
        <v>131</v>
      </c>
      <c r="HGN12083" s="18" t="s">
        <v>131</v>
      </c>
      <c r="HGO12083" s="18" t="s">
        <v>131</v>
      </c>
      <c r="HGP12083" s="18" t="s">
        <v>131</v>
      </c>
      <c r="HGQ12083" s="18" t="s">
        <v>131</v>
      </c>
      <c r="HGR12083" s="18" t="s">
        <v>131</v>
      </c>
      <c r="HGS12083" s="18" t="s">
        <v>131</v>
      </c>
      <c r="HGT12083" s="18" t="s">
        <v>131</v>
      </c>
      <c r="HGU12083" s="18" t="s">
        <v>131</v>
      </c>
      <c r="HGV12083" s="18" t="s">
        <v>131</v>
      </c>
      <c r="HGW12083" s="18" t="s">
        <v>131</v>
      </c>
      <c r="HGX12083" s="18" t="s">
        <v>131</v>
      </c>
      <c r="HGY12083" s="18" t="s">
        <v>131</v>
      </c>
      <c r="HGZ12083" s="18" t="s">
        <v>131</v>
      </c>
      <c r="HHA12083" s="18" t="s">
        <v>131</v>
      </c>
      <c r="HHB12083" s="18" t="s">
        <v>131</v>
      </c>
      <c r="HHC12083" s="18" t="s">
        <v>131</v>
      </c>
      <c r="HHD12083" s="18" t="s">
        <v>131</v>
      </c>
      <c r="HHE12083" s="18" t="s">
        <v>131</v>
      </c>
      <c r="HHF12083" s="18" t="s">
        <v>131</v>
      </c>
      <c r="HHG12083" s="18" t="s">
        <v>131</v>
      </c>
      <c r="HHH12083" s="18" t="s">
        <v>131</v>
      </c>
      <c r="HHI12083" s="18" t="s">
        <v>131</v>
      </c>
      <c r="HHJ12083" s="18" t="s">
        <v>131</v>
      </c>
      <c r="HHK12083" s="18" t="s">
        <v>131</v>
      </c>
      <c r="HHL12083" s="18" t="s">
        <v>131</v>
      </c>
      <c r="HHM12083" s="18" t="s">
        <v>131</v>
      </c>
      <c r="HHN12083" s="18" t="s">
        <v>131</v>
      </c>
      <c r="HHO12083" s="18" t="s">
        <v>131</v>
      </c>
      <c r="HHP12083" s="18" t="s">
        <v>131</v>
      </c>
      <c r="HHQ12083" s="18" t="s">
        <v>131</v>
      </c>
      <c r="HHR12083" s="18" t="s">
        <v>131</v>
      </c>
      <c r="HHS12083" s="18" t="s">
        <v>131</v>
      </c>
      <c r="HHT12083" s="18" t="s">
        <v>131</v>
      </c>
      <c r="HHU12083" s="18" t="s">
        <v>131</v>
      </c>
      <c r="HHV12083" s="18" t="s">
        <v>131</v>
      </c>
      <c r="HHW12083" s="18" t="s">
        <v>131</v>
      </c>
      <c r="HHX12083" s="18" t="s">
        <v>131</v>
      </c>
      <c r="HHY12083" s="18" t="s">
        <v>131</v>
      </c>
      <c r="HHZ12083" s="18" t="s">
        <v>131</v>
      </c>
      <c r="HIA12083" s="18" t="s">
        <v>131</v>
      </c>
      <c r="HIB12083" s="18" t="s">
        <v>131</v>
      </c>
      <c r="HIC12083" s="18" t="s">
        <v>131</v>
      </c>
      <c r="HID12083" s="18" t="s">
        <v>131</v>
      </c>
      <c r="HIE12083" s="18" t="s">
        <v>131</v>
      </c>
      <c r="HIF12083" s="18" t="s">
        <v>131</v>
      </c>
      <c r="HIG12083" s="18" t="s">
        <v>131</v>
      </c>
      <c r="HIH12083" s="18" t="s">
        <v>131</v>
      </c>
      <c r="HII12083" s="18" t="s">
        <v>131</v>
      </c>
      <c r="HIJ12083" s="18" t="s">
        <v>131</v>
      </c>
      <c r="HIK12083" s="18" t="s">
        <v>131</v>
      </c>
      <c r="HIL12083" s="18" t="s">
        <v>131</v>
      </c>
      <c r="HIM12083" s="18" t="s">
        <v>131</v>
      </c>
      <c r="HIN12083" s="18" t="s">
        <v>131</v>
      </c>
      <c r="HIO12083" s="18" t="s">
        <v>131</v>
      </c>
      <c r="HIP12083" s="18" t="s">
        <v>131</v>
      </c>
      <c r="HIQ12083" s="18" t="s">
        <v>131</v>
      </c>
      <c r="HIR12083" s="18" t="s">
        <v>131</v>
      </c>
      <c r="HIS12083" s="18" t="s">
        <v>131</v>
      </c>
      <c r="HIT12083" s="18" t="s">
        <v>131</v>
      </c>
      <c r="HIU12083" s="18" t="s">
        <v>131</v>
      </c>
      <c r="HIV12083" s="18" t="s">
        <v>131</v>
      </c>
      <c r="HIW12083" s="18" t="s">
        <v>131</v>
      </c>
      <c r="HIX12083" s="18" t="s">
        <v>131</v>
      </c>
      <c r="HIY12083" s="18" t="s">
        <v>131</v>
      </c>
      <c r="HIZ12083" s="18" t="s">
        <v>131</v>
      </c>
      <c r="HJA12083" s="18" t="s">
        <v>131</v>
      </c>
      <c r="HJB12083" s="18" t="s">
        <v>131</v>
      </c>
      <c r="HJC12083" s="18" t="s">
        <v>131</v>
      </c>
      <c r="HJD12083" s="18" t="s">
        <v>131</v>
      </c>
      <c r="HJE12083" s="18" t="s">
        <v>131</v>
      </c>
      <c r="HJF12083" s="18" t="s">
        <v>131</v>
      </c>
      <c r="HJG12083" s="18" t="s">
        <v>131</v>
      </c>
      <c r="HJH12083" s="18" t="s">
        <v>131</v>
      </c>
      <c r="HJI12083" s="18" t="s">
        <v>131</v>
      </c>
      <c r="HJJ12083" s="18" t="s">
        <v>131</v>
      </c>
      <c r="HJK12083" s="18" t="s">
        <v>131</v>
      </c>
      <c r="HJL12083" s="18" t="s">
        <v>131</v>
      </c>
      <c r="HJM12083" s="18" t="s">
        <v>131</v>
      </c>
      <c r="HJN12083" s="18" t="s">
        <v>131</v>
      </c>
      <c r="HJO12083" s="18" t="s">
        <v>131</v>
      </c>
      <c r="HJP12083" s="18" t="s">
        <v>131</v>
      </c>
      <c r="HJQ12083" s="18" t="s">
        <v>131</v>
      </c>
      <c r="HJR12083" s="18" t="s">
        <v>131</v>
      </c>
      <c r="HJS12083" s="18" t="s">
        <v>131</v>
      </c>
      <c r="HJT12083" s="18" t="s">
        <v>131</v>
      </c>
      <c r="HJU12083" s="18" t="s">
        <v>131</v>
      </c>
      <c r="HJV12083" s="18" t="s">
        <v>131</v>
      </c>
      <c r="HJW12083" s="18" t="s">
        <v>131</v>
      </c>
      <c r="HJX12083" s="18" t="s">
        <v>131</v>
      </c>
      <c r="HJY12083" s="18" t="s">
        <v>131</v>
      </c>
      <c r="HJZ12083" s="18" t="s">
        <v>131</v>
      </c>
      <c r="HKA12083" s="18" t="s">
        <v>131</v>
      </c>
      <c r="HKB12083" s="18" t="s">
        <v>131</v>
      </c>
      <c r="HKC12083" s="18" t="s">
        <v>131</v>
      </c>
      <c r="HKD12083" s="18" t="s">
        <v>131</v>
      </c>
      <c r="HKE12083" s="18" t="s">
        <v>131</v>
      </c>
      <c r="HKF12083" s="18" t="s">
        <v>131</v>
      </c>
      <c r="HKG12083" s="18" t="s">
        <v>131</v>
      </c>
      <c r="HKH12083" s="18" t="s">
        <v>131</v>
      </c>
      <c r="HKI12083" s="18" t="s">
        <v>131</v>
      </c>
      <c r="HKJ12083" s="18" t="s">
        <v>131</v>
      </c>
      <c r="HKK12083" s="18" t="s">
        <v>131</v>
      </c>
      <c r="HKL12083" s="18" t="s">
        <v>131</v>
      </c>
      <c r="HKM12083" s="18" t="s">
        <v>131</v>
      </c>
      <c r="HKN12083" s="18" t="s">
        <v>131</v>
      </c>
      <c r="HKO12083" s="18" t="s">
        <v>131</v>
      </c>
      <c r="HKP12083" s="18" t="s">
        <v>131</v>
      </c>
      <c r="HKQ12083" s="18" t="s">
        <v>131</v>
      </c>
      <c r="HKR12083" s="18" t="s">
        <v>131</v>
      </c>
      <c r="HKS12083" s="18" t="s">
        <v>131</v>
      </c>
      <c r="HKT12083" s="18" t="s">
        <v>131</v>
      </c>
      <c r="HKU12083" s="18" t="s">
        <v>131</v>
      </c>
      <c r="HKV12083" s="18" t="s">
        <v>131</v>
      </c>
      <c r="HKW12083" s="18" t="s">
        <v>131</v>
      </c>
      <c r="HKX12083" s="18" t="s">
        <v>131</v>
      </c>
      <c r="HKY12083" s="18" t="s">
        <v>131</v>
      </c>
      <c r="HKZ12083" s="18" t="s">
        <v>131</v>
      </c>
      <c r="HLA12083" s="18" t="s">
        <v>131</v>
      </c>
      <c r="HLB12083" s="18" t="s">
        <v>131</v>
      </c>
      <c r="HLC12083" s="18" t="s">
        <v>131</v>
      </c>
      <c r="HLD12083" s="18" t="s">
        <v>131</v>
      </c>
      <c r="HLE12083" s="18" t="s">
        <v>131</v>
      </c>
      <c r="HLF12083" s="18" t="s">
        <v>131</v>
      </c>
      <c r="HLG12083" s="18" t="s">
        <v>131</v>
      </c>
      <c r="HLH12083" s="18" t="s">
        <v>131</v>
      </c>
      <c r="HLI12083" s="18" t="s">
        <v>131</v>
      </c>
      <c r="HLJ12083" s="18" t="s">
        <v>131</v>
      </c>
      <c r="HLK12083" s="18" t="s">
        <v>131</v>
      </c>
      <c r="HLL12083" s="18" t="s">
        <v>131</v>
      </c>
      <c r="HLM12083" s="18" t="s">
        <v>131</v>
      </c>
      <c r="HLN12083" s="18" t="s">
        <v>131</v>
      </c>
      <c r="HLO12083" s="18" t="s">
        <v>131</v>
      </c>
      <c r="HLP12083" s="18" t="s">
        <v>131</v>
      </c>
      <c r="HLQ12083" s="18" t="s">
        <v>131</v>
      </c>
      <c r="HLR12083" s="18" t="s">
        <v>131</v>
      </c>
      <c r="HLS12083" s="18" t="s">
        <v>131</v>
      </c>
      <c r="HLT12083" s="18" t="s">
        <v>131</v>
      </c>
      <c r="HLU12083" s="18" t="s">
        <v>131</v>
      </c>
      <c r="HLV12083" s="18" t="s">
        <v>131</v>
      </c>
      <c r="HLW12083" s="18" t="s">
        <v>131</v>
      </c>
      <c r="HLX12083" s="18" t="s">
        <v>131</v>
      </c>
      <c r="HLY12083" s="18" t="s">
        <v>131</v>
      </c>
      <c r="HLZ12083" s="18" t="s">
        <v>131</v>
      </c>
      <c r="HMA12083" s="18" t="s">
        <v>131</v>
      </c>
      <c r="HMB12083" s="18" t="s">
        <v>131</v>
      </c>
      <c r="HMC12083" s="18" t="s">
        <v>131</v>
      </c>
      <c r="HMD12083" s="18" t="s">
        <v>131</v>
      </c>
      <c r="HME12083" s="18" t="s">
        <v>131</v>
      </c>
      <c r="HMF12083" s="18" t="s">
        <v>131</v>
      </c>
      <c r="HMG12083" s="18" t="s">
        <v>131</v>
      </c>
      <c r="HMH12083" s="18" t="s">
        <v>131</v>
      </c>
      <c r="HMI12083" s="18" t="s">
        <v>131</v>
      </c>
      <c r="HMJ12083" s="18" t="s">
        <v>131</v>
      </c>
      <c r="HMK12083" s="18" t="s">
        <v>131</v>
      </c>
      <c r="HML12083" s="18" t="s">
        <v>131</v>
      </c>
      <c r="HMM12083" s="18" t="s">
        <v>131</v>
      </c>
      <c r="HMN12083" s="18" t="s">
        <v>131</v>
      </c>
      <c r="HMO12083" s="18" t="s">
        <v>131</v>
      </c>
      <c r="HMP12083" s="18" t="s">
        <v>131</v>
      </c>
      <c r="HMQ12083" s="18" t="s">
        <v>131</v>
      </c>
      <c r="HMR12083" s="18" t="s">
        <v>131</v>
      </c>
      <c r="HMS12083" s="18" t="s">
        <v>131</v>
      </c>
      <c r="HMT12083" s="18" t="s">
        <v>131</v>
      </c>
      <c r="HMU12083" s="18" t="s">
        <v>131</v>
      </c>
      <c r="HMV12083" s="18" t="s">
        <v>131</v>
      </c>
      <c r="HMW12083" s="18" t="s">
        <v>131</v>
      </c>
      <c r="HMX12083" s="18" t="s">
        <v>131</v>
      </c>
      <c r="HMY12083" s="18" t="s">
        <v>131</v>
      </c>
      <c r="HMZ12083" s="18" t="s">
        <v>131</v>
      </c>
      <c r="HNA12083" s="18" t="s">
        <v>131</v>
      </c>
      <c r="HNB12083" s="18" t="s">
        <v>131</v>
      </c>
      <c r="HNC12083" s="18" t="s">
        <v>131</v>
      </c>
      <c r="HND12083" s="18" t="s">
        <v>131</v>
      </c>
      <c r="HNE12083" s="18" t="s">
        <v>131</v>
      </c>
      <c r="HNF12083" s="18" t="s">
        <v>131</v>
      </c>
      <c r="HNG12083" s="18" t="s">
        <v>131</v>
      </c>
      <c r="HNH12083" s="18" t="s">
        <v>131</v>
      </c>
      <c r="HNI12083" s="18" t="s">
        <v>131</v>
      </c>
      <c r="HNJ12083" s="18" t="s">
        <v>131</v>
      </c>
      <c r="HNK12083" s="18" t="s">
        <v>131</v>
      </c>
      <c r="HNL12083" s="18" t="s">
        <v>131</v>
      </c>
      <c r="HNM12083" s="18" t="s">
        <v>131</v>
      </c>
      <c r="HNN12083" s="18" t="s">
        <v>131</v>
      </c>
      <c r="HNO12083" s="18" t="s">
        <v>131</v>
      </c>
      <c r="HNP12083" s="18" t="s">
        <v>131</v>
      </c>
      <c r="HNQ12083" s="18" t="s">
        <v>131</v>
      </c>
      <c r="HNR12083" s="18" t="s">
        <v>131</v>
      </c>
      <c r="HNS12083" s="18" t="s">
        <v>131</v>
      </c>
      <c r="HNT12083" s="18" t="s">
        <v>131</v>
      </c>
      <c r="HNU12083" s="18" t="s">
        <v>131</v>
      </c>
      <c r="HNV12083" s="18" t="s">
        <v>131</v>
      </c>
      <c r="HNW12083" s="18" t="s">
        <v>131</v>
      </c>
      <c r="HNX12083" s="18" t="s">
        <v>131</v>
      </c>
      <c r="HNY12083" s="18" t="s">
        <v>131</v>
      </c>
      <c r="HNZ12083" s="18" t="s">
        <v>131</v>
      </c>
      <c r="HOA12083" s="18" t="s">
        <v>131</v>
      </c>
      <c r="HOB12083" s="18" t="s">
        <v>131</v>
      </c>
      <c r="HOC12083" s="18" t="s">
        <v>131</v>
      </c>
      <c r="HOD12083" s="18" t="s">
        <v>131</v>
      </c>
      <c r="HOE12083" s="18" t="s">
        <v>131</v>
      </c>
      <c r="HOF12083" s="18" t="s">
        <v>131</v>
      </c>
      <c r="HOG12083" s="18" t="s">
        <v>131</v>
      </c>
      <c r="HOH12083" s="18" t="s">
        <v>131</v>
      </c>
      <c r="HOI12083" s="18" t="s">
        <v>131</v>
      </c>
      <c r="HOJ12083" s="18" t="s">
        <v>131</v>
      </c>
      <c r="HOK12083" s="18" t="s">
        <v>131</v>
      </c>
      <c r="HOL12083" s="18" t="s">
        <v>131</v>
      </c>
      <c r="HOM12083" s="18" t="s">
        <v>131</v>
      </c>
      <c r="HON12083" s="18" t="s">
        <v>131</v>
      </c>
      <c r="HOO12083" s="18" t="s">
        <v>131</v>
      </c>
      <c r="HOP12083" s="18" t="s">
        <v>131</v>
      </c>
      <c r="HOQ12083" s="18" t="s">
        <v>131</v>
      </c>
      <c r="HOR12083" s="18" t="s">
        <v>131</v>
      </c>
      <c r="HOS12083" s="18" t="s">
        <v>131</v>
      </c>
      <c r="HOT12083" s="18" t="s">
        <v>131</v>
      </c>
      <c r="HOU12083" s="18" t="s">
        <v>131</v>
      </c>
      <c r="HOV12083" s="18" t="s">
        <v>131</v>
      </c>
      <c r="HOW12083" s="18" t="s">
        <v>131</v>
      </c>
      <c r="HOX12083" s="18" t="s">
        <v>131</v>
      </c>
      <c r="HOY12083" s="18" t="s">
        <v>131</v>
      </c>
      <c r="HOZ12083" s="18" t="s">
        <v>131</v>
      </c>
      <c r="HPA12083" s="18" t="s">
        <v>131</v>
      </c>
      <c r="HPB12083" s="18" t="s">
        <v>131</v>
      </c>
      <c r="HPC12083" s="18" t="s">
        <v>131</v>
      </c>
      <c r="HPD12083" s="18" t="s">
        <v>131</v>
      </c>
      <c r="HPE12083" s="18" t="s">
        <v>131</v>
      </c>
      <c r="HPF12083" s="18" t="s">
        <v>131</v>
      </c>
      <c r="HPG12083" s="18" t="s">
        <v>131</v>
      </c>
      <c r="HPH12083" s="18" t="s">
        <v>131</v>
      </c>
      <c r="HPI12083" s="18" t="s">
        <v>131</v>
      </c>
      <c r="HPJ12083" s="18" t="s">
        <v>131</v>
      </c>
      <c r="HPK12083" s="18" t="s">
        <v>131</v>
      </c>
      <c r="HPL12083" s="18" t="s">
        <v>131</v>
      </c>
      <c r="HPM12083" s="18" t="s">
        <v>131</v>
      </c>
      <c r="HPN12083" s="18" t="s">
        <v>131</v>
      </c>
      <c r="HPO12083" s="18" t="s">
        <v>131</v>
      </c>
      <c r="HPP12083" s="18" t="s">
        <v>131</v>
      </c>
      <c r="HPQ12083" s="18" t="s">
        <v>131</v>
      </c>
      <c r="HPR12083" s="18" t="s">
        <v>131</v>
      </c>
      <c r="HPS12083" s="18" t="s">
        <v>131</v>
      </c>
      <c r="HPT12083" s="18" t="s">
        <v>131</v>
      </c>
      <c r="HPU12083" s="18" t="s">
        <v>131</v>
      </c>
      <c r="HPV12083" s="18" t="s">
        <v>131</v>
      </c>
      <c r="HPW12083" s="18" t="s">
        <v>131</v>
      </c>
      <c r="HPX12083" s="18" t="s">
        <v>131</v>
      </c>
      <c r="HPY12083" s="18" t="s">
        <v>131</v>
      </c>
      <c r="HPZ12083" s="18" t="s">
        <v>131</v>
      </c>
      <c r="HQA12083" s="18" t="s">
        <v>131</v>
      </c>
      <c r="HQB12083" s="18" t="s">
        <v>131</v>
      </c>
      <c r="HQC12083" s="18" t="s">
        <v>131</v>
      </c>
      <c r="HQD12083" s="18" t="s">
        <v>131</v>
      </c>
      <c r="HQE12083" s="18" t="s">
        <v>131</v>
      </c>
      <c r="HQF12083" s="18" t="s">
        <v>131</v>
      </c>
      <c r="HQG12083" s="18" t="s">
        <v>131</v>
      </c>
      <c r="HQH12083" s="18" t="s">
        <v>131</v>
      </c>
      <c r="HQI12083" s="18" t="s">
        <v>131</v>
      </c>
      <c r="HQJ12083" s="18" t="s">
        <v>131</v>
      </c>
      <c r="HQK12083" s="18" t="s">
        <v>131</v>
      </c>
      <c r="HQL12083" s="18" t="s">
        <v>131</v>
      </c>
      <c r="HQM12083" s="18" t="s">
        <v>131</v>
      </c>
      <c r="HQN12083" s="18" t="s">
        <v>131</v>
      </c>
      <c r="HQO12083" s="18" t="s">
        <v>131</v>
      </c>
      <c r="HQP12083" s="18" t="s">
        <v>131</v>
      </c>
      <c r="HQQ12083" s="18" t="s">
        <v>131</v>
      </c>
      <c r="HQR12083" s="18" t="s">
        <v>131</v>
      </c>
      <c r="HQS12083" s="18" t="s">
        <v>131</v>
      </c>
      <c r="HQT12083" s="18" t="s">
        <v>131</v>
      </c>
      <c r="HQU12083" s="18" t="s">
        <v>131</v>
      </c>
      <c r="HQV12083" s="18" t="s">
        <v>131</v>
      </c>
      <c r="HQW12083" s="18" t="s">
        <v>131</v>
      </c>
      <c r="HQX12083" s="18" t="s">
        <v>131</v>
      </c>
      <c r="HQY12083" s="18" t="s">
        <v>131</v>
      </c>
      <c r="HQZ12083" s="18" t="s">
        <v>131</v>
      </c>
      <c r="HRA12083" s="18" t="s">
        <v>131</v>
      </c>
      <c r="HRB12083" s="18" t="s">
        <v>131</v>
      </c>
      <c r="HRC12083" s="18" t="s">
        <v>131</v>
      </c>
      <c r="HRD12083" s="18" t="s">
        <v>131</v>
      </c>
      <c r="HRE12083" s="18" t="s">
        <v>131</v>
      </c>
      <c r="HRF12083" s="18" t="s">
        <v>131</v>
      </c>
      <c r="HRG12083" s="18" t="s">
        <v>131</v>
      </c>
      <c r="HRH12083" s="18" t="s">
        <v>131</v>
      </c>
      <c r="HRI12083" s="18" t="s">
        <v>131</v>
      </c>
      <c r="HRJ12083" s="18" t="s">
        <v>131</v>
      </c>
      <c r="HRK12083" s="18" t="s">
        <v>131</v>
      </c>
      <c r="HRL12083" s="18" t="s">
        <v>131</v>
      </c>
      <c r="HRM12083" s="18" t="s">
        <v>131</v>
      </c>
      <c r="HRN12083" s="18" t="s">
        <v>131</v>
      </c>
      <c r="HRO12083" s="18" t="s">
        <v>131</v>
      </c>
      <c r="HRP12083" s="18" t="s">
        <v>131</v>
      </c>
      <c r="HRQ12083" s="18" t="s">
        <v>131</v>
      </c>
      <c r="HRR12083" s="18" t="s">
        <v>131</v>
      </c>
      <c r="HRS12083" s="18" t="s">
        <v>131</v>
      </c>
      <c r="HRT12083" s="18" t="s">
        <v>131</v>
      </c>
      <c r="HRU12083" s="18" t="s">
        <v>131</v>
      </c>
      <c r="HRV12083" s="18" t="s">
        <v>131</v>
      </c>
      <c r="HRW12083" s="18" t="s">
        <v>131</v>
      </c>
      <c r="HRX12083" s="18" t="s">
        <v>131</v>
      </c>
      <c r="HRY12083" s="18" t="s">
        <v>131</v>
      </c>
      <c r="HRZ12083" s="18" t="s">
        <v>131</v>
      </c>
      <c r="HSA12083" s="18" t="s">
        <v>131</v>
      </c>
      <c r="HSB12083" s="18" t="s">
        <v>131</v>
      </c>
      <c r="HSC12083" s="18" t="s">
        <v>131</v>
      </c>
      <c r="HSD12083" s="18" t="s">
        <v>131</v>
      </c>
      <c r="HSE12083" s="18" t="s">
        <v>131</v>
      </c>
      <c r="HSF12083" s="18" t="s">
        <v>131</v>
      </c>
      <c r="HSG12083" s="18" t="s">
        <v>131</v>
      </c>
      <c r="HSH12083" s="18" t="s">
        <v>131</v>
      </c>
      <c r="HSI12083" s="18" t="s">
        <v>131</v>
      </c>
      <c r="HSJ12083" s="18" t="s">
        <v>131</v>
      </c>
      <c r="HSK12083" s="18" t="s">
        <v>131</v>
      </c>
      <c r="HSL12083" s="18" t="s">
        <v>131</v>
      </c>
      <c r="HSM12083" s="18" t="s">
        <v>131</v>
      </c>
      <c r="HSN12083" s="18" t="s">
        <v>131</v>
      </c>
      <c r="HSO12083" s="18" t="s">
        <v>131</v>
      </c>
      <c r="HSP12083" s="18" t="s">
        <v>131</v>
      </c>
      <c r="HSQ12083" s="18" t="s">
        <v>131</v>
      </c>
      <c r="HSR12083" s="18" t="s">
        <v>131</v>
      </c>
      <c r="HSS12083" s="18" t="s">
        <v>131</v>
      </c>
      <c r="HST12083" s="18" t="s">
        <v>131</v>
      </c>
      <c r="HSU12083" s="18" t="s">
        <v>131</v>
      </c>
      <c r="HSV12083" s="18" t="s">
        <v>131</v>
      </c>
      <c r="HSW12083" s="18" t="s">
        <v>131</v>
      </c>
      <c r="HSX12083" s="18" t="s">
        <v>131</v>
      </c>
      <c r="HSY12083" s="18" t="s">
        <v>131</v>
      </c>
      <c r="HSZ12083" s="18" t="s">
        <v>131</v>
      </c>
      <c r="HTA12083" s="18" t="s">
        <v>131</v>
      </c>
      <c r="HTB12083" s="18" t="s">
        <v>131</v>
      </c>
      <c r="HTC12083" s="18" t="s">
        <v>131</v>
      </c>
      <c r="HTD12083" s="18" t="s">
        <v>131</v>
      </c>
      <c r="HTE12083" s="18" t="s">
        <v>131</v>
      </c>
      <c r="HTF12083" s="18" t="s">
        <v>131</v>
      </c>
      <c r="HTG12083" s="18" t="s">
        <v>131</v>
      </c>
      <c r="HTH12083" s="18" t="s">
        <v>131</v>
      </c>
      <c r="HTI12083" s="18" t="s">
        <v>131</v>
      </c>
      <c r="HTJ12083" s="18" t="s">
        <v>131</v>
      </c>
      <c r="HTK12083" s="18" t="s">
        <v>131</v>
      </c>
      <c r="HTL12083" s="18" t="s">
        <v>131</v>
      </c>
      <c r="HTM12083" s="18" t="s">
        <v>131</v>
      </c>
      <c r="HTN12083" s="18" t="s">
        <v>131</v>
      </c>
      <c r="HTO12083" s="18" t="s">
        <v>131</v>
      </c>
      <c r="HTP12083" s="18" t="s">
        <v>131</v>
      </c>
      <c r="HTQ12083" s="18" t="s">
        <v>131</v>
      </c>
      <c r="HTR12083" s="18" t="s">
        <v>131</v>
      </c>
      <c r="HTS12083" s="18" t="s">
        <v>131</v>
      </c>
      <c r="HTT12083" s="18" t="s">
        <v>131</v>
      </c>
      <c r="HTU12083" s="18" t="s">
        <v>131</v>
      </c>
      <c r="HTV12083" s="18" t="s">
        <v>131</v>
      </c>
      <c r="HTW12083" s="18" t="s">
        <v>131</v>
      </c>
      <c r="HTX12083" s="18" t="s">
        <v>131</v>
      </c>
      <c r="HTY12083" s="18" t="s">
        <v>131</v>
      </c>
      <c r="HTZ12083" s="18" t="s">
        <v>131</v>
      </c>
      <c r="HUA12083" s="18" t="s">
        <v>131</v>
      </c>
      <c r="HUB12083" s="18" t="s">
        <v>131</v>
      </c>
      <c r="HUC12083" s="18" t="s">
        <v>131</v>
      </c>
      <c r="HUD12083" s="18" t="s">
        <v>131</v>
      </c>
      <c r="HUE12083" s="18" t="s">
        <v>131</v>
      </c>
      <c r="HUF12083" s="18" t="s">
        <v>131</v>
      </c>
      <c r="HUG12083" s="18" t="s">
        <v>131</v>
      </c>
      <c r="HUH12083" s="18" t="s">
        <v>131</v>
      </c>
      <c r="HUI12083" s="18" t="s">
        <v>131</v>
      </c>
      <c r="HUJ12083" s="18" t="s">
        <v>131</v>
      </c>
      <c r="HUK12083" s="18" t="s">
        <v>131</v>
      </c>
      <c r="HUL12083" s="18" t="s">
        <v>131</v>
      </c>
      <c r="HUM12083" s="18" t="s">
        <v>131</v>
      </c>
      <c r="HUN12083" s="18" t="s">
        <v>131</v>
      </c>
      <c r="HUO12083" s="18" t="s">
        <v>131</v>
      </c>
      <c r="HUP12083" s="18" t="s">
        <v>131</v>
      </c>
      <c r="HUQ12083" s="18" t="s">
        <v>131</v>
      </c>
      <c r="HUR12083" s="18" t="s">
        <v>131</v>
      </c>
      <c r="HUS12083" s="18" t="s">
        <v>131</v>
      </c>
      <c r="HUT12083" s="18" t="s">
        <v>131</v>
      </c>
      <c r="HUU12083" s="18" t="s">
        <v>131</v>
      </c>
      <c r="HUV12083" s="18" t="s">
        <v>131</v>
      </c>
      <c r="HUW12083" s="18" t="s">
        <v>131</v>
      </c>
      <c r="HUX12083" s="18" t="s">
        <v>131</v>
      </c>
      <c r="HUY12083" s="18" t="s">
        <v>131</v>
      </c>
      <c r="HUZ12083" s="18" t="s">
        <v>131</v>
      </c>
      <c r="HVA12083" s="18" t="s">
        <v>131</v>
      </c>
      <c r="HVB12083" s="18" t="s">
        <v>131</v>
      </c>
      <c r="HVC12083" s="18" t="s">
        <v>131</v>
      </c>
      <c r="HVD12083" s="18" t="s">
        <v>131</v>
      </c>
      <c r="HVE12083" s="18" t="s">
        <v>131</v>
      </c>
      <c r="HVF12083" s="18" t="s">
        <v>131</v>
      </c>
      <c r="HVG12083" s="18" t="s">
        <v>131</v>
      </c>
      <c r="HVH12083" s="18" t="s">
        <v>131</v>
      </c>
      <c r="HVI12083" s="18" t="s">
        <v>131</v>
      </c>
      <c r="HVJ12083" s="18" t="s">
        <v>131</v>
      </c>
      <c r="HVK12083" s="18" t="s">
        <v>131</v>
      </c>
      <c r="HVL12083" s="18" t="s">
        <v>131</v>
      </c>
      <c r="HVM12083" s="18" t="s">
        <v>131</v>
      </c>
      <c r="HVN12083" s="18" t="s">
        <v>131</v>
      </c>
      <c r="HVO12083" s="18" t="s">
        <v>131</v>
      </c>
      <c r="HVP12083" s="18" t="s">
        <v>131</v>
      </c>
      <c r="HVQ12083" s="18" t="s">
        <v>131</v>
      </c>
      <c r="HVR12083" s="18" t="s">
        <v>131</v>
      </c>
      <c r="HVS12083" s="18" t="s">
        <v>131</v>
      </c>
      <c r="HVT12083" s="18" t="s">
        <v>131</v>
      </c>
      <c r="HVU12083" s="18" t="s">
        <v>131</v>
      </c>
      <c r="HVV12083" s="18" t="s">
        <v>131</v>
      </c>
      <c r="HVW12083" s="18" t="s">
        <v>131</v>
      </c>
      <c r="HVX12083" s="18" t="s">
        <v>131</v>
      </c>
      <c r="HVY12083" s="18" t="s">
        <v>131</v>
      </c>
      <c r="HVZ12083" s="18" t="s">
        <v>131</v>
      </c>
      <c r="HWA12083" s="18" t="s">
        <v>131</v>
      </c>
      <c r="HWB12083" s="18" t="s">
        <v>131</v>
      </c>
      <c r="HWC12083" s="18" t="s">
        <v>131</v>
      </c>
      <c r="HWD12083" s="18" t="s">
        <v>131</v>
      </c>
      <c r="HWE12083" s="18" t="s">
        <v>131</v>
      </c>
      <c r="HWF12083" s="18" t="s">
        <v>131</v>
      </c>
      <c r="HWG12083" s="18" t="s">
        <v>131</v>
      </c>
      <c r="HWH12083" s="18" t="s">
        <v>131</v>
      </c>
      <c r="HWI12083" s="18" t="s">
        <v>131</v>
      </c>
      <c r="HWJ12083" s="18" t="s">
        <v>131</v>
      </c>
      <c r="HWK12083" s="18" t="s">
        <v>131</v>
      </c>
      <c r="HWL12083" s="18" t="s">
        <v>131</v>
      </c>
      <c r="HWM12083" s="18" t="s">
        <v>131</v>
      </c>
      <c r="HWN12083" s="18" t="s">
        <v>131</v>
      </c>
      <c r="HWO12083" s="18" t="s">
        <v>131</v>
      </c>
      <c r="HWP12083" s="18" t="s">
        <v>131</v>
      </c>
      <c r="HWQ12083" s="18" t="s">
        <v>131</v>
      </c>
      <c r="HWR12083" s="18" t="s">
        <v>131</v>
      </c>
      <c r="HWS12083" s="18" t="s">
        <v>131</v>
      </c>
      <c r="HWT12083" s="18" t="s">
        <v>131</v>
      </c>
      <c r="HWU12083" s="18" t="s">
        <v>131</v>
      </c>
      <c r="HWV12083" s="18" t="s">
        <v>131</v>
      </c>
      <c r="HWW12083" s="18" t="s">
        <v>131</v>
      </c>
      <c r="HWX12083" s="18" t="s">
        <v>131</v>
      </c>
      <c r="HWY12083" s="18" t="s">
        <v>131</v>
      </c>
      <c r="HWZ12083" s="18" t="s">
        <v>131</v>
      </c>
      <c r="HXA12083" s="18" t="s">
        <v>131</v>
      </c>
      <c r="HXB12083" s="18" t="s">
        <v>131</v>
      </c>
      <c r="HXC12083" s="18" t="s">
        <v>131</v>
      </c>
      <c r="HXD12083" s="18" t="s">
        <v>131</v>
      </c>
      <c r="HXE12083" s="18" t="s">
        <v>131</v>
      </c>
      <c r="HXF12083" s="18" t="s">
        <v>131</v>
      </c>
      <c r="HXG12083" s="18" t="s">
        <v>131</v>
      </c>
      <c r="HXH12083" s="18" t="s">
        <v>131</v>
      </c>
      <c r="HXI12083" s="18" t="s">
        <v>131</v>
      </c>
      <c r="HXJ12083" s="18" t="s">
        <v>131</v>
      </c>
      <c r="HXK12083" s="18" t="s">
        <v>131</v>
      </c>
      <c r="HXL12083" s="18" t="s">
        <v>131</v>
      </c>
      <c r="HXM12083" s="18" t="s">
        <v>131</v>
      </c>
      <c r="HXN12083" s="18" t="s">
        <v>131</v>
      </c>
      <c r="HXO12083" s="18" t="s">
        <v>131</v>
      </c>
      <c r="HXP12083" s="18" t="s">
        <v>131</v>
      </c>
      <c r="HXQ12083" s="18" t="s">
        <v>131</v>
      </c>
      <c r="HXR12083" s="18" t="s">
        <v>131</v>
      </c>
      <c r="HXS12083" s="18" t="s">
        <v>131</v>
      </c>
      <c r="HXT12083" s="18" t="s">
        <v>131</v>
      </c>
      <c r="HXU12083" s="18" t="s">
        <v>131</v>
      </c>
      <c r="HXV12083" s="18" t="s">
        <v>131</v>
      </c>
      <c r="HXW12083" s="18" t="s">
        <v>131</v>
      </c>
      <c r="HXX12083" s="18" t="s">
        <v>131</v>
      </c>
      <c r="HXY12083" s="18" t="s">
        <v>131</v>
      </c>
      <c r="HXZ12083" s="18" t="s">
        <v>131</v>
      </c>
      <c r="HYA12083" s="18" t="s">
        <v>131</v>
      </c>
      <c r="HYB12083" s="18" t="s">
        <v>131</v>
      </c>
      <c r="HYC12083" s="18" t="s">
        <v>131</v>
      </c>
      <c r="HYD12083" s="18" t="s">
        <v>131</v>
      </c>
      <c r="HYE12083" s="18" t="s">
        <v>131</v>
      </c>
      <c r="HYF12083" s="18" t="s">
        <v>131</v>
      </c>
      <c r="HYG12083" s="18" t="s">
        <v>131</v>
      </c>
      <c r="HYH12083" s="18" t="s">
        <v>131</v>
      </c>
      <c r="HYI12083" s="18" t="s">
        <v>131</v>
      </c>
      <c r="HYJ12083" s="18" t="s">
        <v>131</v>
      </c>
      <c r="HYK12083" s="18" t="s">
        <v>131</v>
      </c>
      <c r="HYL12083" s="18" t="s">
        <v>131</v>
      </c>
      <c r="HYM12083" s="18" t="s">
        <v>131</v>
      </c>
      <c r="HYN12083" s="18" t="s">
        <v>131</v>
      </c>
      <c r="HYO12083" s="18" t="s">
        <v>131</v>
      </c>
      <c r="HYP12083" s="18" t="s">
        <v>131</v>
      </c>
      <c r="HYQ12083" s="18" t="s">
        <v>131</v>
      </c>
      <c r="HYR12083" s="18" t="s">
        <v>131</v>
      </c>
      <c r="HYS12083" s="18" t="s">
        <v>131</v>
      </c>
      <c r="HYT12083" s="18" t="s">
        <v>131</v>
      </c>
      <c r="HYU12083" s="18" t="s">
        <v>131</v>
      </c>
      <c r="HYV12083" s="18" t="s">
        <v>131</v>
      </c>
      <c r="HYW12083" s="18" t="s">
        <v>131</v>
      </c>
      <c r="HYX12083" s="18" t="s">
        <v>131</v>
      </c>
      <c r="HYY12083" s="18" t="s">
        <v>131</v>
      </c>
      <c r="HYZ12083" s="18" t="s">
        <v>131</v>
      </c>
      <c r="HZA12083" s="18" t="s">
        <v>131</v>
      </c>
      <c r="HZB12083" s="18" t="s">
        <v>131</v>
      </c>
      <c r="HZC12083" s="18" t="s">
        <v>131</v>
      </c>
      <c r="HZD12083" s="18" t="s">
        <v>131</v>
      </c>
      <c r="HZE12083" s="18" t="s">
        <v>131</v>
      </c>
      <c r="HZF12083" s="18" t="s">
        <v>131</v>
      </c>
      <c r="HZG12083" s="18" t="s">
        <v>131</v>
      </c>
      <c r="HZH12083" s="18" t="s">
        <v>131</v>
      </c>
      <c r="HZI12083" s="18" t="s">
        <v>131</v>
      </c>
      <c r="HZJ12083" s="18" t="s">
        <v>131</v>
      </c>
      <c r="HZK12083" s="18" t="s">
        <v>131</v>
      </c>
      <c r="HZL12083" s="18" t="s">
        <v>131</v>
      </c>
      <c r="HZM12083" s="18" t="s">
        <v>131</v>
      </c>
      <c r="HZN12083" s="18" t="s">
        <v>131</v>
      </c>
      <c r="HZO12083" s="18" t="s">
        <v>131</v>
      </c>
      <c r="HZP12083" s="18" t="s">
        <v>131</v>
      </c>
      <c r="HZQ12083" s="18" t="s">
        <v>131</v>
      </c>
      <c r="HZR12083" s="18" t="s">
        <v>131</v>
      </c>
      <c r="HZS12083" s="18" t="s">
        <v>131</v>
      </c>
      <c r="HZT12083" s="18" t="s">
        <v>131</v>
      </c>
      <c r="HZU12083" s="18" t="s">
        <v>131</v>
      </c>
      <c r="HZV12083" s="18" t="s">
        <v>131</v>
      </c>
      <c r="HZW12083" s="18" t="s">
        <v>131</v>
      </c>
      <c r="HZX12083" s="18" t="s">
        <v>131</v>
      </c>
      <c r="HZY12083" s="18" t="s">
        <v>131</v>
      </c>
      <c r="HZZ12083" s="18" t="s">
        <v>131</v>
      </c>
      <c r="IAA12083" s="18" t="s">
        <v>131</v>
      </c>
      <c r="IAB12083" s="18" t="s">
        <v>131</v>
      </c>
      <c r="IAC12083" s="18" t="s">
        <v>131</v>
      </c>
      <c r="IAD12083" s="18" t="s">
        <v>131</v>
      </c>
      <c r="IAE12083" s="18" t="s">
        <v>131</v>
      </c>
      <c r="IAF12083" s="18" t="s">
        <v>131</v>
      </c>
      <c r="IAG12083" s="18" t="s">
        <v>131</v>
      </c>
      <c r="IAH12083" s="18" t="s">
        <v>131</v>
      </c>
      <c r="IAI12083" s="18" t="s">
        <v>131</v>
      </c>
      <c r="IAJ12083" s="18" t="s">
        <v>131</v>
      </c>
      <c r="IAK12083" s="18" t="s">
        <v>131</v>
      </c>
      <c r="IAL12083" s="18" t="s">
        <v>131</v>
      </c>
      <c r="IAM12083" s="18" t="s">
        <v>131</v>
      </c>
      <c r="IAN12083" s="18" t="s">
        <v>131</v>
      </c>
      <c r="IAO12083" s="18" t="s">
        <v>131</v>
      </c>
      <c r="IAP12083" s="18" t="s">
        <v>131</v>
      </c>
      <c r="IAQ12083" s="18" t="s">
        <v>131</v>
      </c>
      <c r="IAR12083" s="18" t="s">
        <v>131</v>
      </c>
      <c r="IAS12083" s="18" t="s">
        <v>131</v>
      </c>
      <c r="IAT12083" s="18" t="s">
        <v>131</v>
      </c>
      <c r="IAU12083" s="18" t="s">
        <v>131</v>
      </c>
      <c r="IAV12083" s="18" t="s">
        <v>131</v>
      </c>
      <c r="IAW12083" s="18" t="s">
        <v>131</v>
      </c>
      <c r="IAX12083" s="18" t="s">
        <v>131</v>
      </c>
      <c r="IAY12083" s="18" t="s">
        <v>131</v>
      </c>
      <c r="IAZ12083" s="18" t="s">
        <v>131</v>
      </c>
      <c r="IBA12083" s="18" t="s">
        <v>131</v>
      </c>
      <c r="IBB12083" s="18" t="s">
        <v>131</v>
      </c>
      <c r="IBC12083" s="18" t="s">
        <v>131</v>
      </c>
      <c r="IBD12083" s="18" t="s">
        <v>131</v>
      </c>
      <c r="IBE12083" s="18" t="s">
        <v>131</v>
      </c>
      <c r="IBF12083" s="18" t="s">
        <v>131</v>
      </c>
      <c r="IBG12083" s="18" t="s">
        <v>131</v>
      </c>
      <c r="IBH12083" s="18" t="s">
        <v>131</v>
      </c>
      <c r="IBI12083" s="18" t="s">
        <v>131</v>
      </c>
      <c r="IBJ12083" s="18" t="s">
        <v>131</v>
      </c>
      <c r="IBK12083" s="18" t="s">
        <v>131</v>
      </c>
      <c r="IBL12083" s="18" t="s">
        <v>131</v>
      </c>
      <c r="IBM12083" s="18" t="s">
        <v>131</v>
      </c>
      <c r="IBN12083" s="18" t="s">
        <v>131</v>
      </c>
      <c r="IBO12083" s="18" t="s">
        <v>131</v>
      </c>
      <c r="IBP12083" s="18" t="s">
        <v>131</v>
      </c>
      <c r="IBQ12083" s="18" t="s">
        <v>131</v>
      </c>
      <c r="IBR12083" s="18" t="s">
        <v>131</v>
      </c>
      <c r="IBS12083" s="18" t="s">
        <v>131</v>
      </c>
      <c r="IBT12083" s="18" t="s">
        <v>131</v>
      </c>
      <c r="IBU12083" s="18" t="s">
        <v>131</v>
      </c>
      <c r="IBV12083" s="18" t="s">
        <v>131</v>
      </c>
      <c r="IBW12083" s="18" t="s">
        <v>131</v>
      </c>
      <c r="IBX12083" s="18" t="s">
        <v>131</v>
      </c>
      <c r="IBY12083" s="18" t="s">
        <v>131</v>
      </c>
      <c r="IBZ12083" s="18" t="s">
        <v>131</v>
      </c>
      <c r="ICA12083" s="18" t="s">
        <v>131</v>
      </c>
      <c r="ICB12083" s="18" t="s">
        <v>131</v>
      </c>
      <c r="ICC12083" s="18" t="s">
        <v>131</v>
      </c>
      <c r="ICD12083" s="18" t="s">
        <v>131</v>
      </c>
      <c r="ICE12083" s="18" t="s">
        <v>131</v>
      </c>
      <c r="ICF12083" s="18" t="s">
        <v>131</v>
      </c>
      <c r="ICG12083" s="18" t="s">
        <v>131</v>
      </c>
      <c r="ICH12083" s="18" t="s">
        <v>131</v>
      </c>
      <c r="ICI12083" s="18" t="s">
        <v>131</v>
      </c>
      <c r="ICJ12083" s="18" t="s">
        <v>131</v>
      </c>
      <c r="ICK12083" s="18" t="s">
        <v>131</v>
      </c>
      <c r="ICL12083" s="18" t="s">
        <v>131</v>
      </c>
      <c r="ICM12083" s="18" t="s">
        <v>131</v>
      </c>
      <c r="ICN12083" s="18" t="s">
        <v>131</v>
      </c>
      <c r="ICO12083" s="18" t="s">
        <v>131</v>
      </c>
      <c r="ICP12083" s="18" t="s">
        <v>131</v>
      </c>
      <c r="ICQ12083" s="18" t="s">
        <v>131</v>
      </c>
      <c r="ICR12083" s="18" t="s">
        <v>131</v>
      </c>
      <c r="ICS12083" s="18" t="s">
        <v>131</v>
      </c>
      <c r="ICT12083" s="18" t="s">
        <v>131</v>
      </c>
      <c r="ICU12083" s="18" t="s">
        <v>131</v>
      </c>
      <c r="ICV12083" s="18" t="s">
        <v>131</v>
      </c>
      <c r="ICW12083" s="18" t="s">
        <v>131</v>
      </c>
      <c r="ICX12083" s="18" t="s">
        <v>131</v>
      </c>
      <c r="ICY12083" s="18" t="s">
        <v>131</v>
      </c>
      <c r="ICZ12083" s="18" t="s">
        <v>131</v>
      </c>
      <c r="IDA12083" s="18" t="s">
        <v>131</v>
      </c>
      <c r="IDB12083" s="18" t="s">
        <v>131</v>
      </c>
      <c r="IDC12083" s="18" t="s">
        <v>131</v>
      </c>
      <c r="IDD12083" s="18" t="s">
        <v>131</v>
      </c>
      <c r="IDE12083" s="18" t="s">
        <v>131</v>
      </c>
      <c r="IDF12083" s="18" t="s">
        <v>131</v>
      </c>
      <c r="IDG12083" s="18" t="s">
        <v>131</v>
      </c>
      <c r="IDH12083" s="18" t="s">
        <v>131</v>
      </c>
      <c r="IDI12083" s="18" t="s">
        <v>131</v>
      </c>
      <c r="IDJ12083" s="18" t="s">
        <v>131</v>
      </c>
      <c r="IDK12083" s="18" t="s">
        <v>131</v>
      </c>
      <c r="IDL12083" s="18" t="s">
        <v>131</v>
      </c>
      <c r="IDM12083" s="18" t="s">
        <v>131</v>
      </c>
      <c r="IDN12083" s="18" t="s">
        <v>131</v>
      </c>
      <c r="IDO12083" s="18" t="s">
        <v>131</v>
      </c>
      <c r="IDP12083" s="18" t="s">
        <v>131</v>
      </c>
      <c r="IDQ12083" s="18" t="s">
        <v>131</v>
      </c>
      <c r="IDR12083" s="18" t="s">
        <v>131</v>
      </c>
      <c r="IDS12083" s="18" t="s">
        <v>131</v>
      </c>
      <c r="IDT12083" s="18" t="s">
        <v>131</v>
      </c>
      <c r="IDU12083" s="18" t="s">
        <v>131</v>
      </c>
      <c r="IDV12083" s="18" t="s">
        <v>131</v>
      </c>
      <c r="IDW12083" s="18" t="s">
        <v>131</v>
      </c>
      <c r="IDX12083" s="18" t="s">
        <v>131</v>
      </c>
      <c r="IDY12083" s="18" t="s">
        <v>131</v>
      </c>
      <c r="IDZ12083" s="18" t="s">
        <v>131</v>
      </c>
      <c r="IEA12083" s="18" t="s">
        <v>131</v>
      </c>
      <c r="IEB12083" s="18" t="s">
        <v>131</v>
      </c>
      <c r="IEC12083" s="18" t="s">
        <v>131</v>
      </c>
      <c r="IED12083" s="18" t="s">
        <v>131</v>
      </c>
      <c r="IEE12083" s="18" t="s">
        <v>131</v>
      </c>
      <c r="IEF12083" s="18" t="s">
        <v>131</v>
      </c>
      <c r="IEG12083" s="18" t="s">
        <v>131</v>
      </c>
      <c r="IEH12083" s="18" t="s">
        <v>131</v>
      </c>
      <c r="IEI12083" s="18" t="s">
        <v>131</v>
      </c>
      <c r="IEJ12083" s="18" t="s">
        <v>131</v>
      </c>
      <c r="IEK12083" s="18" t="s">
        <v>131</v>
      </c>
      <c r="IEL12083" s="18" t="s">
        <v>131</v>
      </c>
      <c r="IEM12083" s="18" t="s">
        <v>131</v>
      </c>
      <c r="IEN12083" s="18" t="s">
        <v>131</v>
      </c>
      <c r="IEO12083" s="18" t="s">
        <v>131</v>
      </c>
      <c r="IEP12083" s="18" t="s">
        <v>131</v>
      </c>
      <c r="IEQ12083" s="18" t="s">
        <v>131</v>
      </c>
      <c r="IER12083" s="18" t="s">
        <v>131</v>
      </c>
      <c r="IES12083" s="18" t="s">
        <v>131</v>
      </c>
      <c r="IET12083" s="18" t="s">
        <v>131</v>
      </c>
      <c r="IEU12083" s="18" t="s">
        <v>131</v>
      </c>
      <c r="IEV12083" s="18" t="s">
        <v>131</v>
      </c>
      <c r="IEW12083" s="18" t="s">
        <v>131</v>
      </c>
      <c r="IEX12083" s="18" t="s">
        <v>131</v>
      </c>
      <c r="IEY12083" s="18" t="s">
        <v>131</v>
      </c>
      <c r="IEZ12083" s="18" t="s">
        <v>131</v>
      </c>
      <c r="IFA12083" s="18" t="s">
        <v>131</v>
      </c>
      <c r="IFB12083" s="18" t="s">
        <v>131</v>
      </c>
      <c r="IFC12083" s="18" t="s">
        <v>131</v>
      </c>
      <c r="IFD12083" s="18" t="s">
        <v>131</v>
      </c>
      <c r="IFE12083" s="18" t="s">
        <v>131</v>
      </c>
      <c r="IFF12083" s="18" t="s">
        <v>131</v>
      </c>
      <c r="IFG12083" s="18" t="s">
        <v>131</v>
      </c>
      <c r="IFH12083" s="18" t="s">
        <v>131</v>
      </c>
      <c r="IFI12083" s="18" t="s">
        <v>131</v>
      </c>
      <c r="IFJ12083" s="18" t="s">
        <v>131</v>
      </c>
      <c r="IFK12083" s="18" t="s">
        <v>131</v>
      </c>
      <c r="IFL12083" s="18" t="s">
        <v>131</v>
      </c>
      <c r="IFM12083" s="18" t="s">
        <v>131</v>
      </c>
      <c r="IFN12083" s="18" t="s">
        <v>131</v>
      </c>
      <c r="IFO12083" s="18" t="s">
        <v>131</v>
      </c>
      <c r="IFP12083" s="18" t="s">
        <v>131</v>
      </c>
      <c r="IFQ12083" s="18" t="s">
        <v>131</v>
      </c>
      <c r="IFR12083" s="18" t="s">
        <v>131</v>
      </c>
      <c r="IFS12083" s="18" t="s">
        <v>131</v>
      </c>
      <c r="IFT12083" s="18" t="s">
        <v>131</v>
      </c>
      <c r="IFU12083" s="18" t="s">
        <v>131</v>
      </c>
      <c r="IFV12083" s="18" t="s">
        <v>131</v>
      </c>
      <c r="IFW12083" s="18" t="s">
        <v>131</v>
      </c>
      <c r="IFX12083" s="18" t="s">
        <v>131</v>
      </c>
      <c r="IFY12083" s="18" t="s">
        <v>131</v>
      </c>
      <c r="IFZ12083" s="18" t="s">
        <v>131</v>
      </c>
      <c r="IGA12083" s="18" t="s">
        <v>131</v>
      </c>
      <c r="IGB12083" s="18" t="s">
        <v>131</v>
      </c>
      <c r="IGC12083" s="18" t="s">
        <v>131</v>
      </c>
      <c r="IGD12083" s="18" t="s">
        <v>131</v>
      </c>
      <c r="IGE12083" s="18" t="s">
        <v>131</v>
      </c>
      <c r="IGF12083" s="18" t="s">
        <v>131</v>
      </c>
      <c r="IGG12083" s="18" t="s">
        <v>131</v>
      </c>
      <c r="IGH12083" s="18" t="s">
        <v>131</v>
      </c>
      <c r="IGI12083" s="18" t="s">
        <v>131</v>
      </c>
      <c r="IGJ12083" s="18" t="s">
        <v>131</v>
      </c>
      <c r="IGK12083" s="18" t="s">
        <v>131</v>
      </c>
      <c r="IGL12083" s="18" t="s">
        <v>131</v>
      </c>
      <c r="IGM12083" s="18" t="s">
        <v>131</v>
      </c>
      <c r="IGN12083" s="18" t="s">
        <v>131</v>
      </c>
      <c r="IGO12083" s="18" t="s">
        <v>131</v>
      </c>
      <c r="IGP12083" s="18" t="s">
        <v>131</v>
      </c>
      <c r="IGQ12083" s="18" t="s">
        <v>131</v>
      </c>
      <c r="IGR12083" s="18" t="s">
        <v>131</v>
      </c>
      <c r="IGS12083" s="18" t="s">
        <v>131</v>
      </c>
      <c r="IGT12083" s="18" t="s">
        <v>131</v>
      </c>
      <c r="IGU12083" s="18" t="s">
        <v>131</v>
      </c>
      <c r="IGV12083" s="18" t="s">
        <v>131</v>
      </c>
      <c r="IGW12083" s="18" t="s">
        <v>131</v>
      </c>
      <c r="IGX12083" s="18" t="s">
        <v>131</v>
      </c>
      <c r="IGY12083" s="18" t="s">
        <v>131</v>
      </c>
      <c r="IGZ12083" s="18" t="s">
        <v>131</v>
      </c>
      <c r="IHA12083" s="18" t="s">
        <v>131</v>
      </c>
      <c r="IHB12083" s="18" t="s">
        <v>131</v>
      </c>
      <c r="IHC12083" s="18" t="s">
        <v>131</v>
      </c>
      <c r="IHD12083" s="18" t="s">
        <v>131</v>
      </c>
      <c r="IHE12083" s="18" t="s">
        <v>131</v>
      </c>
      <c r="IHF12083" s="18" t="s">
        <v>131</v>
      </c>
      <c r="IHG12083" s="18" t="s">
        <v>131</v>
      </c>
      <c r="IHH12083" s="18" t="s">
        <v>131</v>
      </c>
      <c r="IHI12083" s="18" t="s">
        <v>131</v>
      </c>
      <c r="IHJ12083" s="18" t="s">
        <v>131</v>
      </c>
      <c r="IHK12083" s="18" t="s">
        <v>131</v>
      </c>
      <c r="IHL12083" s="18" t="s">
        <v>131</v>
      </c>
      <c r="IHM12083" s="18" t="s">
        <v>131</v>
      </c>
      <c r="IHN12083" s="18" t="s">
        <v>131</v>
      </c>
      <c r="IHO12083" s="18" t="s">
        <v>131</v>
      </c>
      <c r="IHP12083" s="18" t="s">
        <v>131</v>
      </c>
      <c r="IHQ12083" s="18" t="s">
        <v>131</v>
      </c>
      <c r="IHR12083" s="18" t="s">
        <v>131</v>
      </c>
      <c r="IHS12083" s="18" t="s">
        <v>131</v>
      </c>
      <c r="IHT12083" s="18" t="s">
        <v>131</v>
      </c>
      <c r="IHU12083" s="18" t="s">
        <v>131</v>
      </c>
      <c r="IHV12083" s="18" t="s">
        <v>131</v>
      </c>
      <c r="IHW12083" s="18" t="s">
        <v>131</v>
      </c>
      <c r="IHX12083" s="18" t="s">
        <v>131</v>
      </c>
      <c r="IHY12083" s="18" t="s">
        <v>131</v>
      </c>
      <c r="IHZ12083" s="18" t="s">
        <v>131</v>
      </c>
      <c r="IIA12083" s="18" t="s">
        <v>131</v>
      </c>
      <c r="IIB12083" s="18" t="s">
        <v>131</v>
      </c>
      <c r="IIC12083" s="18" t="s">
        <v>131</v>
      </c>
      <c r="IID12083" s="18" t="s">
        <v>131</v>
      </c>
      <c r="IIE12083" s="18" t="s">
        <v>131</v>
      </c>
      <c r="IIF12083" s="18" t="s">
        <v>131</v>
      </c>
      <c r="IIG12083" s="18" t="s">
        <v>131</v>
      </c>
      <c r="IIH12083" s="18" t="s">
        <v>131</v>
      </c>
      <c r="III12083" s="18" t="s">
        <v>131</v>
      </c>
      <c r="IIJ12083" s="18" t="s">
        <v>131</v>
      </c>
      <c r="IIK12083" s="18" t="s">
        <v>131</v>
      </c>
      <c r="IIL12083" s="18" t="s">
        <v>131</v>
      </c>
      <c r="IIM12083" s="18" t="s">
        <v>131</v>
      </c>
      <c r="IIN12083" s="18" t="s">
        <v>131</v>
      </c>
      <c r="IIO12083" s="18" t="s">
        <v>131</v>
      </c>
      <c r="IIP12083" s="18" t="s">
        <v>131</v>
      </c>
      <c r="IIQ12083" s="18" t="s">
        <v>131</v>
      </c>
      <c r="IIR12083" s="18" t="s">
        <v>131</v>
      </c>
      <c r="IIS12083" s="18" t="s">
        <v>131</v>
      </c>
      <c r="IIT12083" s="18" t="s">
        <v>131</v>
      </c>
      <c r="IIU12083" s="18" t="s">
        <v>131</v>
      </c>
      <c r="IIV12083" s="18" t="s">
        <v>131</v>
      </c>
      <c r="IIW12083" s="18" t="s">
        <v>131</v>
      </c>
      <c r="IIX12083" s="18" t="s">
        <v>131</v>
      </c>
      <c r="IIY12083" s="18" t="s">
        <v>131</v>
      </c>
      <c r="IIZ12083" s="18" t="s">
        <v>131</v>
      </c>
      <c r="IJA12083" s="18" t="s">
        <v>131</v>
      </c>
      <c r="IJB12083" s="18" t="s">
        <v>131</v>
      </c>
      <c r="IJC12083" s="18" t="s">
        <v>131</v>
      </c>
      <c r="IJD12083" s="18" t="s">
        <v>131</v>
      </c>
      <c r="IJE12083" s="18" t="s">
        <v>131</v>
      </c>
      <c r="IJF12083" s="18" t="s">
        <v>131</v>
      </c>
      <c r="IJG12083" s="18" t="s">
        <v>131</v>
      </c>
      <c r="IJH12083" s="18" t="s">
        <v>131</v>
      </c>
      <c r="IJI12083" s="18" t="s">
        <v>131</v>
      </c>
      <c r="IJJ12083" s="18" t="s">
        <v>131</v>
      </c>
      <c r="IJK12083" s="18" t="s">
        <v>131</v>
      </c>
      <c r="IJL12083" s="18" t="s">
        <v>131</v>
      </c>
      <c r="IJM12083" s="18" t="s">
        <v>131</v>
      </c>
      <c r="IJN12083" s="18" t="s">
        <v>131</v>
      </c>
      <c r="IJO12083" s="18" t="s">
        <v>131</v>
      </c>
      <c r="IJP12083" s="18" t="s">
        <v>131</v>
      </c>
      <c r="IJQ12083" s="18" t="s">
        <v>131</v>
      </c>
      <c r="IJR12083" s="18" t="s">
        <v>131</v>
      </c>
      <c r="IJS12083" s="18" t="s">
        <v>131</v>
      </c>
      <c r="IJT12083" s="18" t="s">
        <v>131</v>
      </c>
      <c r="IJU12083" s="18" t="s">
        <v>131</v>
      </c>
      <c r="IJV12083" s="18" t="s">
        <v>131</v>
      </c>
      <c r="IJW12083" s="18" t="s">
        <v>131</v>
      </c>
      <c r="IJX12083" s="18" t="s">
        <v>131</v>
      </c>
      <c r="IJY12083" s="18" t="s">
        <v>131</v>
      </c>
      <c r="IJZ12083" s="18" t="s">
        <v>131</v>
      </c>
      <c r="IKA12083" s="18" t="s">
        <v>131</v>
      </c>
      <c r="IKB12083" s="18" t="s">
        <v>131</v>
      </c>
      <c r="IKC12083" s="18" t="s">
        <v>131</v>
      </c>
      <c r="IKD12083" s="18" t="s">
        <v>131</v>
      </c>
      <c r="IKE12083" s="18" t="s">
        <v>131</v>
      </c>
      <c r="IKF12083" s="18" t="s">
        <v>131</v>
      </c>
      <c r="IKG12083" s="18" t="s">
        <v>131</v>
      </c>
      <c r="IKH12083" s="18" t="s">
        <v>131</v>
      </c>
      <c r="IKI12083" s="18" t="s">
        <v>131</v>
      </c>
      <c r="IKJ12083" s="18" t="s">
        <v>131</v>
      </c>
      <c r="IKK12083" s="18" t="s">
        <v>131</v>
      </c>
      <c r="IKL12083" s="18" t="s">
        <v>131</v>
      </c>
      <c r="IKM12083" s="18" t="s">
        <v>131</v>
      </c>
      <c r="IKN12083" s="18" t="s">
        <v>131</v>
      </c>
      <c r="IKO12083" s="18" t="s">
        <v>131</v>
      </c>
      <c r="IKP12083" s="18" t="s">
        <v>131</v>
      </c>
      <c r="IKQ12083" s="18" t="s">
        <v>131</v>
      </c>
      <c r="IKR12083" s="18" t="s">
        <v>131</v>
      </c>
      <c r="IKS12083" s="18" t="s">
        <v>131</v>
      </c>
      <c r="IKT12083" s="18" t="s">
        <v>131</v>
      </c>
      <c r="IKU12083" s="18" t="s">
        <v>131</v>
      </c>
      <c r="IKV12083" s="18" t="s">
        <v>131</v>
      </c>
      <c r="IKW12083" s="18" t="s">
        <v>131</v>
      </c>
      <c r="IKX12083" s="18" t="s">
        <v>131</v>
      </c>
      <c r="IKY12083" s="18" t="s">
        <v>131</v>
      </c>
      <c r="IKZ12083" s="18" t="s">
        <v>131</v>
      </c>
      <c r="ILA12083" s="18" t="s">
        <v>131</v>
      </c>
      <c r="ILB12083" s="18" t="s">
        <v>131</v>
      </c>
      <c r="ILC12083" s="18" t="s">
        <v>131</v>
      </c>
      <c r="ILD12083" s="18" t="s">
        <v>131</v>
      </c>
      <c r="ILE12083" s="18" t="s">
        <v>131</v>
      </c>
      <c r="ILF12083" s="18" t="s">
        <v>131</v>
      </c>
      <c r="ILG12083" s="18" t="s">
        <v>131</v>
      </c>
      <c r="ILH12083" s="18" t="s">
        <v>131</v>
      </c>
      <c r="ILI12083" s="18" t="s">
        <v>131</v>
      </c>
      <c r="ILJ12083" s="18" t="s">
        <v>131</v>
      </c>
      <c r="ILK12083" s="18" t="s">
        <v>131</v>
      </c>
      <c r="ILL12083" s="18" t="s">
        <v>131</v>
      </c>
      <c r="ILM12083" s="18" t="s">
        <v>131</v>
      </c>
      <c r="ILN12083" s="18" t="s">
        <v>131</v>
      </c>
      <c r="ILO12083" s="18" t="s">
        <v>131</v>
      </c>
      <c r="ILP12083" s="18" t="s">
        <v>131</v>
      </c>
      <c r="ILQ12083" s="18" t="s">
        <v>131</v>
      </c>
      <c r="ILR12083" s="18" t="s">
        <v>131</v>
      </c>
      <c r="ILS12083" s="18" t="s">
        <v>131</v>
      </c>
      <c r="ILT12083" s="18" t="s">
        <v>131</v>
      </c>
      <c r="ILU12083" s="18" t="s">
        <v>131</v>
      </c>
      <c r="ILV12083" s="18" t="s">
        <v>131</v>
      </c>
      <c r="ILW12083" s="18" t="s">
        <v>131</v>
      </c>
      <c r="ILX12083" s="18" t="s">
        <v>131</v>
      </c>
      <c r="ILY12083" s="18" t="s">
        <v>131</v>
      </c>
      <c r="ILZ12083" s="18" t="s">
        <v>131</v>
      </c>
      <c r="IMA12083" s="18" t="s">
        <v>131</v>
      </c>
      <c r="IMB12083" s="18" t="s">
        <v>131</v>
      </c>
      <c r="IMC12083" s="18" t="s">
        <v>131</v>
      </c>
      <c r="IMD12083" s="18" t="s">
        <v>131</v>
      </c>
      <c r="IME12083" s="18" t="s">
        <v>131</v>
      </c>
      <c r="IMF12083" s="18" t="s">
        <v>131</v>
      </c>
      <c r="IMG12083" s="18" t="s">
        <v>131</v>
      </c>
      <c r="IMH12083" s="18" t="s">
        <v>131</v>
      </c>
      <c r="IMI12083" s="18" t="s">
        <v>131</v>
      </c>
      <c r="IMJ12083" s="18" t="s">
        <v>131</v>
      </c>
      <c r="IMK12083" s="18" t="s">
        <v>131</v>
      </c>
      <c r="IML12083" s="18" t="s">
        <v>131</v>
      </c>
      <c r="IMM12083" s="18" t="s">
        <v>131</v>
      </c>
      <c r="IMN12083" s="18" t="s">
        <v>131</v>
      </c>
      <c r="IMO12083" s="18" t="s">
        <v>131</v>
      </c>
      <c r="IMP12083" s="18" t="s">
        <v>131</v>
      </c>
      <c r="IMQ12083" s="18" t="s">
        <v>131</v>
      </c>
      <c r="IMR12083" s="18" t="s">
        <v>131</v>
      </c>
      <c r="IMS12083" s="18" t="s">
        <v>131</v>
      </c>
      <c r="IMT12083" s="18" t="s">
        <v>131</v>
      </c>
      <c r="IMU12083" s="18" t="s">
        <v>131</v>
      </c>
      <c r="IMV12083" s="18" t="s">
        <v>131</v>
      </c>
      <c r="IMW12083" s="18" t="s">
        <v>131</v>
      </c>
      <c r="IMX12083" s="18" t="s">
        <v>131</v>
      </c>
      <c r="IMY12083" s="18" t="s">
        <v>131</v>
      </c>
      <c r="IMZ12083" s="18" t="s">
        <v>131</v>
      </c>
      <c r="INA12083" s="18" t="s">
        <v>131</v>
      </c>
      <c r="INB12083" s="18" t="s">
        <v>131</v>
      </c>
      <c r="INC12083" s="18" t="s">
        <v>131</v>
      </c>
      <c r="IND12083" s="18" t="s">
        <v>131</v>
      </c>
      <c r="INE12083" s="18" t="s">
        <v>131</v>
      </c>
      <c r="INF12083" s="18" t="s">
        <v>131</v>
      </c>
      <c r="ING12083" s="18" t="s">
        <v>131</v>
      </c>
      <c r="INH12083" s="18" t="s">
        <v>131</v>
      </c>
      <c r="INI12083" s="18" t="s">
        <v>131</v>
      </c>
      <c r="INJ12083" s="18" t="s">
        <v>131</v>
      </c>
      <c r="INK12083" s="18" t="s">
        <v>131</v>
      </c>
      <c r="INL12083" s="18" t="s">
        <v>131</v>
      </c>
      <c r="INM12083" s="18" t="s">
        <v>131</v>
      </c>
      <c r="INN12083" s="18" t="s">
        <v>131</v>
      </c>
      <c r="INO12083" s="18" t="s">
        <v>131</v>
      </c>
      <c r="INP12083" s="18" t="s">
        <v>131</v>
      </c>
      <c r="INQ12083" s="18" t="s">
        <v>131</v>
      </c>
      <c r="INR12083" s="18" t="s">
        <v>131</v>
      </c>
      <c r="INS12083" s="18" t="s">
        <v>131</v>
      </c>
      <c r="INT12083" s="18" t="s">
        <v>131</v>
      </c>
      <c r="INU12083" s="18" t="s">
        <v>131</v>
      </c>
      <c r="INV12083" s="18" t="s">
        <v>131</v>
      </c>
      <c r="INW12083" s="18" t="s">
        <v>131</v>
      </c>
      <c r="INX12083" s="18" t="s">
        <v>131</v>
      </c>
      <c r="INY12083" s="18" t="s">
        <v>131</v>
      </c>
      <c r="INZ12083" s="18" t="s">
        <v>131</v>
      </c>
      <c r="IOA12083" s="18" t="s">
        <v>131</v>
      </c>
      <c r="IOB12083" s="18" t="s">
        <v>131</v>
      </c>
      <c r="IOC12083" s="18" t="s">
        <v>131</v>
      </c>
      <c r="IOD12083" s="18" t="s">
        <v>131</v>
      </c>
      <c r="IOE12083" s="18" t="s">
        <v>131</v>
      </c>
      <c r="IOF12083" s="18" t="s">
        <v>131</v>
      </c>
      <c r="IOG12083" s="18" t="s">
        <v>131</v>
      </c>
      <c r="IOH12083" s="18" t="s">
        <v>131</v>
      </c>
      <c r="IOI12083" s="18" t="s">
        <v>131</v>
      </c>
      <c r="IOJ12083" s="18" t="s">
        <v>131</v>
      </c>
      <c r="IOK12083" s="18" t="s">
        <v>131</v>
      </c>
      <c r="IOL12083" s="18" t="s">
        <v>131</v>
      </c>
      <c r="IOM12083" s="18" t="s">
        <v>131</v>
      </c>
      <c r="ION12083" s="18" t="s">
        <v>131</v>
      </c>
      <c r="IOO12083" s="18" t="s">
        <v>131</v>
      </c>
      <c r="IOP12083" s="18" t="s">
        <v>131</v>
      </c>
      <c r="IOQ12083" s="18" t="s">
        <v>131</v>
      </c>
      <c r="IOR12083" s="18" t="s">
        <v>131</v>
      </c>
      <c r="IOS12083" s="18" t="s">
        <v>131</v>
      </c>
      <c r="IOT12083" s="18" t="s">
        <v>131</v>
      </c>
      <c r="IOU12083" s="18" t="s">
        <v>131</v>
      </c>
      <c r="IOV12083" s="18" t="s">
        <v>131</v>
      </c>
      <c r="IOW12083" s="18" t="s">
        <v>131</v>
      </c>
      <c r="IOX12083" s="18" t="s">
        <v>131</v>
      </c>
      <c r="IOY12083" s="18" t="s">
        <v>131</v>
      </c>
      <c r="IOZ12083" s="18" t="s">
        <v>131</v>
      </c>
      <c r="IPA12083" s="18" t="s">
        <v>131</v>
      </c>
      <c r="IPB12083" s="18" t="s">
        <v>131</v>
      </c>
      <c r="IPC12083" s="18" t="s">
        <v>131</v>
      </c>
      <c r="IPD12083" s="18" t="s">
        <v>131</v>
      </c>
      <c r="IPE12083" s="18" t="s">
        <v>131</v>
      </c>
      <c r="IPF12083" s="18" t="s">
        <v>131</v>
      </c>
      <c r="IPG12083" s="18" t="s">
        <v>131</v>
      </c>
      <c r="IPH12083" s="18" t="s">
        <v>131</v>
      </c>
      <c r="IPI12083" s="18" t="s">
        <v>131</v>
      </c>
      <c r="IPJ12083" s="18" t="s">
        <v>131</v>
      </c>
      <c r="IPK12083" s="18" t="s">
        <v>131</v>
      </c>
      <c r="IPL12083" s="18" t="s">
        <v>131</v>
      </c>
      <c r="IPM12083" s="18" t="s">
        <v>131</v>
      </c>
      <c r="IPN12083" s="18" t="s">
        <v>131</v>
      </c>
      <c r="IPO12083" s="18" t="s">
        <v>131</v>
      </c>
      <c r="IPP12083" s="18" t="s">
        <v>131</v>
      </c>
      <c r="IPQ12083" s="18" t="s">
        <v>131</v>
      </c>
      <c r="IPR12083" s="18" t="s">
        <v>131</v>
      </c>
      <c r="IPS12083" s="18" t="s">
        <v>131</v>
      </c>
      <c r="IPT12083" s="18" t="s">
        <v>131</v>
      </c>
      <c r="IPU12083" s="18" t="s">
        <v>131</v>
      </c>
      <c r="IPV12083" s="18" t="s">
        <v>131</v>
      </c>
      <c r="IPW12083" s="18" t="s">
        <v>131</v>
      </c>
      <c r="IPX12083" s="18" t="s">
        <v>131</v>
      </c>
      <c r="IPY12083" s="18" t="s">
        <v>131</v>
      </c>
      <c r="IPZ12083" s="18" t="s">
        <v>131</v>
      </c>
      <c r="IQA12083" s="18" t="s">
        <v>131</v>
      </c>
      <c r="IQB12083" s="18" t="s">
        <v>131</v>
      </c>
      <c r="IQC12083" s="18" t="s">
        <v>131</v>
      </c>
      <c r="IQD12083" s="18" t="s">
        <v>131</v>
      </c>
      <c r="IQE12083" s="18" t="s">
        <v>131</v>
      </c>
      <c r="IQF12083" s="18" t="s">
        <v>131</v>
      </c>
      <c r="IQG12083" s="18" t="s">
        <v>131</v>
      </c>
      <c r="IQH12083" s="18" t="s">
        <v>131</v>
      </c>
      <c r="IQI12083" s="18" t="s">
        <v>131</v>
      </c>
      <c r="IQJ12083" s="18" t="s">
        <v>131</v>
      </c>
      <c r="IQK12083" s="18" t="s">
        <v>131</v>
      </c>
      <c r="IQL12083" s="18" t="s">
        <v>131</v>
      </c>
      <c r="IQM12083" s="18" t="s">
        <v>131</v>
      </c>
      <c r="IQN12083" s="18" t="s">
        <v>131</v>
      </c>
      <c r="IQO12083" s="18" t="s">
        <v>131</v>
      </c>
      <c r="IQP12083" s="18" t="s">
        <v>131</v>
      </c>
      <c r="IQQ12083" s="18" t="s">
        <v>131</v>
      </c>
      <c r="IQR12083" s="18" t="s">
        <v>131</v>
      </c>
      <c r="IQS12083" s="18" t="s">
        <v>131</v>
      </c>
      <c r="IQT12083" s="18" t="s">
        <v>131</v>
      </c>
      <c r="IQU12083" s="18" t="s">
        <v>131</v>
      </c>
      <c r="IQV12083" s="18" t="s">
        <v>131</v>
      </c>
      <c r="IQW12083" s="18" t="s">
        <v>131</v>
      </c>
      <c r="IQX12083" s="18" t="s">
        <v>131</v>
      </c>
      <c r="IQY12083" s="18" t="s">
        <v>131</v>
      </c>
      <c r="IQZ12083" s="18" t="s">
        <v>131</v>
      </c>
      <c r="IRA12083" s="18" t="s">
        <v>131</v>
      </c>
      <c r="IRB12083" s="18" t="s">
        <v>131</v>
      </c>
      <c r="IRC12083" s="18" t="s">
        <v>131</v>
      </c>
      <c r="IRD12083" s="18" t="s">
        <v>131</v>
      </c>
      <c r="IRE12083" s="18" t="s">
        <v>131</v>
      </c>
      <c r="IRF12083" s="18" t="s">
        <v>131</v>
      </c>
      <c r="IRG12083" s="18" t="s">
        <v>131</v>
      </c>
      <c r="IRH12083" s="18" t="s">
        <v>131</v>
      </c>
      <c r="IRI12083" s="18" t="s">
        <v>131</v>
      </c>
      <c r="IRJ12083" s="18" t="s">
        <v>131</v>
      </c>
      <c r="IRK12083" s="18" t="s">
        <v>131</v>
      </c>
      <c r="IRL12083" s="18" t="s">
        <v>131</v>
      </c>
      <c r="IRM12083" s="18" t="s">
        <v>131</v>
      </c>
      <c r="IRN12083" s="18" t="s">
        <v>131</v>
      </c>
      <c r="IRO12083" s="18" t="s">
        <v>131</v>
      </c>
      <c r="IRP12083" s="18" t="s">
        <v>131</v>
      </c>
      <c r="IRQ12083" s="18" t="s">
        <v>131</v>
      </c>
      <c r="IRR12083" s="18" t="s">
        <v>131</v>
      </c>
      <c r="IRS12083" s="18" t="s">
        <v>131</v>
      </c>
      <c r="IRT12083" s="18" t="s">
        <v>131</v>
      </c>
      <c r="IRU12083" s="18" t="s">
        <v>131</v>
      </c>
      <c r="IRV12083" s="18" t="s">
        <v>131</v>
      </c>
      <c r="IRW12083" s="18" t="s">
        <v>131</v>
      </c>
      <c r="IRX12083" s="18" t="s">
        <v>131</v>
      </c>
      <c r="IRY12083" s="18" t="s">
        <v>131</v>
      </c>
      <c r="IRZ12083" s="18" t="s">
        <v>131</v>
      </c>
      <c r="ISA12083" s="18" t="s">
        <v>131</v>
      </c>
      <c r="ISB12083" s="18" t="s">
        <v>131</v>
      </c>
      <c r="ISC12083" s="18" t="s">
        <v>131</v>
      </c>
      <c r="ISD12083" s="18" t="s">
        <v>131</v>
      </c>
      <c r="ISE12083" s="18" t="s">
        <v>131</v>
      </c>
      <c r="ISF12083" s="18" t="s">
        <v>131</v>
      </c>
      <c r="ISG12083" s="18" t="s">
        <v>131</v>
      </c>
      <c r="ISH12083" s="18" t="s">
        <v>131</v>
      </c>
      <c r="ISI12083" s="18" t="s">
        <v>131</v>
      </c>
      <c r="ISJ12083" s="18" t="s">
        <v>131</v>
      </c>
      <c r="ISK12083" s="18" t="s">
        <v>131</v>
      </c>
      <c r="ISL12083" s="18" t="s">
        <v>131</v>
      </c>
      <c r="ISM12083" s="18" t="s">
        <v>131</v>
      </c>
      <c r="ISN12083" s="18" t="s">
        <v>131</v>
      </c>
      <c r="ISO12083" s="18" t="s">
        <v>131</v>
      </c>
      <c r="ISP12083" s="18" t="s">
        <v>131</v>
      </c>
      <c r="ISQ12083" s="18" t="s">
        <v>131</v>
      </c>
      <c r="ISR12083" s="18" t="s">
        <v>131</v>
      </c>
      <c r="ISS12083" s="18" t="s">
        <v>131</v>
      </c>
      <c r="IST12083" s="18" t="s">
        <v>131</v>
      </c>
      <c r="ISU12083" s="18" t="s">
        <v>131</v>
      </c>
      <c r="ISV12083" s="18" t="s">
        <v>131</v>
      </c>
      <c r="ISW12083" s="18" t="s">
        <v>131</v>
      </c>
      <c r="ISX12083" s="18" t="s">
        <v>131</v>
      </c>
      <c r="ISY12083" s="18" t="s">
        <v>131</v>
      </c>
      <c r="ISZ12083" s="18" t="s">
        <v>131</v>
      </c>
      <c r="ITA12083" s="18" t="s">
        <v>131</v>
      </c>
      <c r="ITB12083" s="18" t="s">
        <v>131</v>
      </c>
      <c r="ITC12083" s="18" t="s">
        <v>131</v>
      </c>
      <c r="ITD12083" s="18" t="s">
        <v>131</v>
      </c>
      <c r="ITE12083" s="18" t="s">
        <v>131</v>
      </c>
      <c r="ITF12083" s="18" t="s">
        <v>131</v>
      </c>
      <c r="ITG12083" s="18" t="s">
        <v>131</v>
      </c>
      <c r="ITH12083" s="18" t="s">
        <v>131</v>
      </c>
      <c r="ITI12083" s="18" t="s">
        <v>131</v>
      </c>
      <c r="ITJ12083" s="18" t="s">
        <v>131</v>
      </c>
      <c r="ITK12083" s="18" t="s">
        <v>131</v>
      </c>
      <c r="ITL12083" s="18" t="s">
        <v>131</v>
      </c>
      <c r="ITM12083" s="18" t="s">
        <v>131</v>
      </c>
      <c r="ITN12083" s="18" t="s">
        <v>131</v>
      </c>
      <c r="ITO12083" s="18" t="s">
        <v>131</v>
      </c>
      <c r="ITP12083" s="18" t="s">
        <v>131</v>
      </c>
      <c r="ITQ12083" s="18" t="s">
        <v>131</v>
      </c>
      <c r="ITR12083" s="18" t="s">
        <v>131</v>
      </c>
      <c r="ITS12083" s="18" t="s">
        <v>131</v>
      </c>
      <c r="ITT12083" s="18" t="s">
        <v>131</v>
      </c>
      <c r="ITU12083" s="18" t="s">
        <v>131</v>
      </c>
      <c r="ITV12083" s="18" t="s">
        <v>131</v>
      </c>
      <c r="ITW12083" s="18" t="s">
        <v>131</v>
      </c>
      <c r="ITX12083" s="18" t="s">
        <v>131</v>
      </c>
      <c r="ITY12083" s="18" t="s">
        <v>131</v>
      </c>
      <c r="ITZ12083" s="18" t="s">
        <v>131</v>
      </c>
      <c r="IUA12083" s="18" t="s">
        <v>131</v>
      </c>
      <c r="IUB12083" s="18" t="s">
        <v>131</v>
      </c>
      <c r="IUC12083" s="18" t="s">
        <v>131</v>
      </c>
      <c r="IUD12083" s="18" t="s">
        <v>131</v>
      </c>
      <c r="IUE12083" s="18" t="s">
        <v>131</v>
      </c>
      <c r="IUF12083" s="18" t="s">
        <v>131</v>
      </c>
      <c r="IUG12083" s="18" t="s">
        <v>131</v>
      </c>
      <c r="IUH12083" s="18" t="s">
        <v>131</v>
      </c>
      <c r="IUI12083" s="18" t="s">
        <v>131</v>
      </c>
      <c r="IUJ12083" s="18" t="s">
        <v>131</v>
      </c>
      <c r="IUK12083" s="18" t="s">
        <v>131</v>
      </c>
      <c r="IUL12083" s="18" t="s">
        <v>131</v>
      </c>
      <c r="IUM12083" s="18" t="s">
        <v>131</v>
      </c>
      <c r="IUN12083" s="18" t="s">
        <v>131</v>
      </c>
      <c r="IUO12083" s="18" t="s">
        <v>131</v>
      </c>
      <c r="IUP12083" s="18" t="s">
        <v>131</v>
      </c>
      <c r="IUQ12083" s="18" t="s">
        <v>131</v>
      </c>
      <c r="IUR12083" s="18" t="s">
        <v>131</v>
      </c>
      <c r="IUS12083" s="18" t="s">
        <v>131</v>
      </c>
      <c r="IUT12083" s="18" t="s">
        <v>131</v>
      </c>
      <c r="IUU12083" s="18" t="s">
        <v>131</v>
      </c>
      <c r="IUV12083" s="18" t="s">
        <v>131</v>
      </c>
      <c r="IUW12083" s="18" t="s">
        <v>131</v>
      </c>
      <c r="IUX12083" s="18" t="s">
        <v>131</v>
      </c>
      <c r="IUY12083" s="18" t="s">
        <v>131</v>
      </c>
      <c r="IUZ12083" s="18" t="s">
        <v>131</v>
      </c>
      <c r="IVA12083" s="18" t="s">
        <v>131</v>
      </c>
      <c r="IVB12083" s="18" t="s">
        <v>131</v>
      </c>
      <c r="IVC12083" s="18" t="s">
        <v>131</v>
      </c>
      <c r="IVD12083" s="18" t="s">
        <v>131</v>
      </c>
      <c r="IVE12083" s="18" t="s">
        <v>131</v>
      </c>
      <c r="IVF12083" s="18" t="s">
        <v>131</v>
      </c>
      <c r="IVG12083" s="18" t="s">
        <v>131</v>
      </c>
      <c r="IVH12083" s="18" t="s">
        <v>131</v>
      </c>
      <c r="IVI12083" s="18" t="s">
        <v>131</v>
      </c>
      <c r="IVJ12083" s="18" t="s">
        <v>131</v>
      </c>
      <c r="IVK12083" s="18" t="s">
        <v>131</v>
      </c>
      <c r="IVL12083" s="18" t="s">
        <v>131</v>
      </c>
      <c r="IVM12083" s="18" t="s">
        <v>131</v>
      </c>
      <c r="IVN12083" s="18" t="s">
        <v>131</v>
      </c>
      <c r="IVO12083" s="18" t="s">
        <v>131</v>
      </c>
      <c r="IVP12083" s="18" t="s">
        <v>131</v>
      </c>
      <c r="IVQ12083" s="18" t="s">
        <v>131</v>
      </c>
      <c r="IVR12083" s="18" t="s">
        <v>131</v>
      </c>
      <c r="IVS12083" s="18" t="s">
        <v>131</v>
      </c>
      <c r="IVT12083" s="18" t="s">
        <v>131</v>
      </c>
      <c r="IVU12083" s="18" t="s">
        <v>131</v>
      </c>
      <c r="IVV12083" s="18" t="s">
        <v>131</v>
      </c>
      <c r="IVW12083" s="18" t="s">
        <v>131</v>
      </c>
      <c r="IVX12083" s="18" t="s">
        <v>131</v>
      </c>
      <c r="IVY12083" s="18" t="s">
        <v>131</v>
      </c>
      <c r="IVZ12083" s="18" t="s">
        <v>131</v>
      </c>
      <c r="IWA12083" s="18" t="s">
        <v>131</v>
      </c>
      <c r="IWB12083" s="18" t="s">
        <v>131</v>
      </c>
      <c r="IWC12083" s="18" t="s">
        <v>131</v>
      </c>
      <c r="IWD12083" s="18" t="s">
        <v>131</v>
      </c>
      <c r="IWE12083" s="18" t="s">
        <v>131</v>
      </c>
      <c r="IWF12083" s="18" t="s">
        <v>131</v>
      </c>
      <c r="IWG12083" s="18" t="s">
        <v>131</v>
      </c>
      <c r="IWH12083" s="18" t="s">
        <v>131</v>
      </c>
      <c r="IWI12083" s="18" t="s">
        <v>131</v>
      </c>
      <c r="IWJ12083" s="18" t="s">
        <v>131</v>
      </c>
      <c r="IWK12083" s="18" t="s">
        <v>131</v>
      </c>
      <c r="IWL12083" s="18" t="s">
        <v>131</v>
      </c>
      <c r="IWM12083" s="18" t="s">
        <v>131</v>
      </c>
      <c r="IWN12083" s="18" t="s">
        <v>131</v>
      </c>
      <c r="IWO12083" s="18" t="s">
        <v>131</v>
      </c>
      <c r="IWP12083" s="18" t="s">
        <v>131</v>
      </c>
      <c r="IWQ12083" s="18" t="s">
        <v>131</v>
      </c>
      <c r="IWR12083" s="18" t="s">
        <v>131</v>
      </c>
      <c r="IWS12083" s="18" t="s">
        <v>131</v>
      </c>
      <c r="IWT12083" s="18" t="s">
        <v>131</v>
      </c>
      <c r="IWU12083" s="18" t="s">
        <v>131</v>
      </c>
      <c r="IWV12083" s="18" t="s">
        <v>131</v>
      </c>
      <c r="IWW12083" s="18" t="s">
        <v>131</v>
      </c>
      <c r="IWX12083" s="18" t="s">
        <v>131</v>
      </c>
      <c r="IWY12083" s="18" t="s">
        <v>131</v>
      </c>
      <c r="IWZ12083" s="18" t="s">
        <v>131</v>
      </c>
      <c r="IXA12083" s="18" t="s">
        <v>131</v>
      </c>
      <c r="IXB12083" s="18" t="s">
        <v>131</v>
      </c>
      <c r="IXC12083" s="18" t="s">
        <v>131</v>
      </c>
      <c r="IXD12083" s="18" t="s">
        <v>131</v>
      </c>
      <c r="IXE12083" s="18" t="s">
        <v>131</v>
      </c>
      <c r="IXF12083" s="18" t="s">
        <v>131</v>
      </c>
      <c r="IXG12083" s="18" t="s">
        <v>131</v>
      </c>
      <c r="IXH12083" s="18" t="s">
        <v>131</v>
      </c>
      <c r="IXI12083" s="18" t="s">
        <v>131</v>
      </c>
      <c r="IXJ12083" s="18" t="s">
        <v>131</v>
      </c>
      <c r="IXK12083" s="18" t="s">
        <v>131</v>
      </c>
      <c r="IXL12083" s="18" t="s">
        <v>131</v>
      </c>
      <c r="IXM12083" s="18" t="s">
        <v>131</v>
      </c>
      <c r="IXN12083" s="18" t="s">
        <v>131</v>
      </c>
      <c r="IXO12083" s="18" t="s">
        <v>131</v>
      </c>
      <c r="IXP12083" s="18" t="s">
        <v>131</v>
      </c>
      <c r="IXQ12083" s="18" t="s">
        <v>131</v>
      </c>
      <c r="IXR12083" s="18" t="s">
        <v>131</v>
      </c>
      <c r="IXS12083" s="18" t="s">
        <v>131</v>
      </c>
      <c r="IXT12083" s="18" t="s">
        <v>131</v>
      </c>
      <c r="IXU12083" s="18" t="s">
        <v>131</v>
      </c>
      <c r="IXV12083" s="18" t="s">
        <v>131</v>
      </c>
      <c r="IXW12083" s="18" t="s">
        <v>131</v>
      </c>
      <c r="IXX12083" s="18" t="s">
        <v>131</v>
      </c>
      <c r="IXY12083" s="18" t="s">
        <v>131</v>
      </c>
      <c r="IXZ12083" s="18" t="s">
        <v>131</v>
      </c>
      <c r="IYA12083" s="18" t="s">
        <v>131</v>
      </c>
      <c r="IYB12083" s="18" t="s">
        <v>131</v>
      </c>
      <c r="IYC12083" s="18" t="s">
        <v>131</v>
      </c>
      <c r="IYD12083" s="18" t="s">
        <v>131</v>
      </c>
      <c r="IYE12083" s="18" t="s">
        <v>131</v>
      </c>
      <c r="IYF12083" s="18" t="s">
        <v>131</v>
      </c>
      <c r="IYG12083" s="18" t="s">
        <v>131</v>
      </c>
      <c r="IYH12083" s="18" t="s">
        <v>131</v>
      </c>
      <c r="IYI12083" s="18" t="s">
        <v>131</v>
      </c>
      <c r="IYJ12083" s="18" t="s">
        <v>131</v>
      </c>
      <c r="IYK12083" s="18" t="s">
        <v>131</v>
      </c>
      <c r="IYL12083" s="18" t="s">
        <v>131</v>
      </c>
      <c r="IYM12083" s="18" t="s">
        <v>131</v>
      </c>
      <c r="IYN12083" s="18" t="s">
        <v>131</v>
      </c>
      <c r="IYO12083" s="18" t="s">
        <v>131</v>
      </c>
      <c r="IYP12083" s="18" t="s">
        <v>131</v>
      </c>
      <c r="IYQ12083" s="18" t="s">
        <v>131</v>
      </c>
      <c r="IYR12083" s="18" t="s">
        <v>131</v>
      </c>
      <c r="IYS12083" s="18" t="s">
        <v>131</v>
      </c>
      <c r="IYT12083" s="18" t="s">
        <v>131</v>
      </c>
      <c r="IYU12083" s="18" t="s">
        <v>131</v>
      </c>
      <c r="IYV12083" s="18" t="s">
        <v>131</v>
      </c>
      <c r="IYW12083" s="18" t="s">
        <v>131</v>
      </c>
      <c r="IYX12083" s="18" t="s">
        <v>131</v>
      </c>
      <c r="IYY12083" s="18" t="s">
        <v>131</v>
      </c>
      <c r="IYZ12083" s="18" t="s">
        <v>131</v>
      </c>
      <c r="IZA12083" s="18" t="s">
        <v>131</v>
      </c>
      <c r="IZB12083" s="18" t="s">
        <v>131</v>
      </c>
      <c r="IZC12083" s="18" t="s">
        <v>131</v>
      </c>
      <c r="IZD12083" s="18" t="s">
        <v>131</v>
      </c>
      <c r="IZE12083" s="18" t="s">
        <v>131</v>
      </c>
      <c r="IZF12083" s="18" t="s">
        <v>131</v>
      </c>
      <c r="IZG12083" s="18" t="s">
        <v>131</v>
      </c>
      <c r="IZH12083" s="18" t="s">
        <v>131</v>
      </c>
      <c r="IZI12083" s="18" t="s">
        <v>131</v>
      </c>
      <c r="IZJ12083" s="18" t="s">
        <v>131</v>
      </c>
      <c r="IZK12083" s="18" t="s">
        <v>131</v>
      </c>
      <c r="IZL12083" s="18" t="s">
        <v>131</v>
      </c>
      <c r="IZM12083" s="18" t="s">
        <v>131</v>
      </c>
      <c r="IZN12083" s="18" t="s">
        <v>131</v>
      </c>
      <c r="IZO12083" s="18" t="s">
        <v>131</v>
      </c>
      <c r="IZP12083" s="18" t="s">
        <v>131</v>
      </c>
      <c r="IZQ12083" s="18" t="s">
        <v>131</v>
      </c>
      <c r="IZR12083" s="18" t="s">
        <v>131</v>
      </c>
      <c r="IZS12083" s="18" t="s">
        <v>131</v>
      </c>
      <c r="IZT12083" s="18" t="s">
        <v>131</v>
      </c>
      <c r="IZU12083" s="18" t="s">
        <v>131</v>
      </c>
      <c r="IZV12083" s="18" t="s">
        <v>131</v>
      </c>
      <c r="IZW12083" s="18" t="s">
        <v>131</v>
      </c>
      <c r="IZX12083" s="18" t="s">
        <v>131</v>
      </c>
      <c r="IZY12083" s="18" t="s">
        <v>131</v>
      </c>
      <c r="IZZ12083" s="18" t="s">
        <v>131</v>
      </c>
      <c r="JAA12083" s="18" t="s">
        <v>131</v>
      </c>
      <c r="JAB12083" s="18" t="s">
        <v>131</v>
      </c>
      <c r="JAC12083" s="18" t="s">
        <v>131</v>
      </c>
      <c r="JAD12083" s="18" t="s">
        <v>131</v>
      </c>
      <c r="JAE12083" s="18" t="s">
        <v>131</v>
      </c>
      <c r="JAF12083" s="18" t="s">
        <v>131</v>
      </c>
      <c r="JAG12083" s="18" t="s">
        <v>131</v>
      </c>
      <c r="JAH12083" s="18" t="s">
        <v>131</v>
      </c>
      <c r="JAI12083" s="18" t="s">
        <v>131</v>
      </c>
      <c r="JAJ12083" s="18" t="s">
        <v>131</v>
      </c>
      <c r="JAK12083" s="18" t="s">
        <v>131</v>
      </c>
      <c r="JAL12083" s="18" t="s">
        <v>131</v>
      </c>
      <c r="JAM12083" s="18" t="s">
        <v>131</v>
      </c>
      <c r="JAN12083" s="18" t="s">
        <v>131</v>
      </c>
      <c r="JAO12083" s="18" t="s">
        <v>131</v>
      </c>
      <c r="JAP12083" s="18" t="s">
        <v>131</v>
      </c>
      <c r="JAQ12083" s="18" t="s">
        <v>131</v>
      </c>
      <c r="JAR12083" s="18" t="s">
        <v>131</v>
      </c>
      <c r="JAS12083" s="18" t="s">
        <v>131</v>
      </c>
      <c r="JAT12083" s="18" t="s">
        <v>131</v>
      </c>
      <c r="JAU12083" s="18" t="s">
        <v>131</v>
      </c>
      <c r="JAV12083" s="18" t="s">
        <v>131</v>
      </c>
      <c r="JAW12083" s="18" t="s">
        <v>131</v>
      </c>
      <c r="JAX12083" s="18" t="s">
        <v>131</v>
      </c>
      <c r="JAY12083" s="18" t="s">
        <v>131</v>
      </c>
      <c r="JAZ12083" s="18" t="s">
        <v>131</v>
      </c>
      <c r="JBA12083" s="18" t="s">
        <v>131</v>
      </c>
      <c r="JBB12083" s="18" t="s">
        <v>131</v>
      </c>
      <c r="JBC12083" s="18" t="s">
        <v>131</v>
      </c>
      <c r="JBD12083" s="18" t="s">
        <v>131</v>
      </c>
      <c r="JBE12083" s="18" t="s">
        <v>131</v>
      </c>
      <c r="JBF12083" s="18" t="s">
        <v>131</v>
      </c>
      <c r="JBG12083" s="18" t="s">
        <v>131</v>
      </c>
      <c r="JBH12083" s="18" t="s">
        <v>131</v>
      </c>
      <c r="JBI12083" s="18" t="s">
        <v>131</v>
      </c>
      <c r="JBJ12083" s="18" t="s">
        <v>131</v>
      </c>
      <c r="JBK12083" s="18" t="s">
        <v>131</v>
      </c>
      <c r="JBL12083" s="18" t="s">
        <v>131</v>
      </c>
      <c r="JBM12083" s="18" t="s">
        <v>131</v>
      </c>
      <c r="JBN12083" s="18" t="s">
        <v>131</v>
      </c>
      <c r="JBO12083" s="18" t="s">
        <v>131</v>
      </c>
      <c r="JBP12083" s="18" t="s">
        <v>131</v>
      </c>
      <c r="JBQ12083" s="18" t="s">
        <v>131</v>
      </c>
      <c r="JBR12083" s="18" t="s">
        <v>131</v>
      </c>
      <c r="JBS12083" s="18" t="s">
        <v>131</v>
      </c>
      <c r="JBT12083" s="18" t="s">
        <v>131</v>
      </c>
      <c r="JBU12083" s="18" t="s">
        <v>131</v>
      </c>
      <c r="JBV12083" s="18" t="s">
        <v>131</v>
      </c>
      <c r="JBW12083" s="18" t="s">
        <v>131</v>
      </c>
      <c r="JBX12083" s="18" t="s">
        <v>131</v>
      </c>
      <c r="JBY12083" s="18" t="s">
        <v>131</v>
      </c>
      <c r="JBZ12083" s="18" t="s">
        <v>131</v>
      </c>
      <c r="JCA12083" s="18" t="s">
        <v>131</v>
      </c>
      <c r="JCB12083" s="18" t="s">
        <v>131</v>
      </c>
      <c r="JCC12083" s="18" t="s">
        <v>131</v>
      </c>
      <c r="JCD12083" s="18" t="s">
        <v>131</v>
      </c>
      <c r="JCE12083" s="18" t="s">
        <v>131</v>
      </c>
      <c r="JCF12083" s="18" t="s">
        <v>131</v>
      </c>
      <c r="JCG12083" s="18" t="s">
        <v>131</v>
      </c>
      <c r="JCH12083" s="18" t="s">
        <v>131</v>
      </c>
      <c r="JCI12083" s="18" t="s">
        <v>131</v>
      </c>
      <c r="JCJ12083" s="18" t="s">
        <v>131</v>
      </c>
      <c r="JCK12083" s="18" t="s">
        <v>131</v>
      </c>
      <c r="JCL12083" s="18" t="s">
        <v>131</v>
      </c>
      <c r="JCM12083" s="18" t="s">
        <v>131</v>
      </c>
      <c r="JCN12083" s="18" t="s">
        <v>131</v>
      </c>
      <c r="JCO12083" s="18" t="s">
        <v>131</v>
      </c>
      <c r="JCP12083" s="18" t="s">
        <v>131</v>
      </c>
      <c r="JCQ12083" s="18" t="s">
        <v>131</v>
      </c>
      <c r="JCR12083" s="18" t="s">
        <v>131</v>
      </c>
      <c r="JCS12083" s="18" t="s">
        <v>131</v>
      </c>
      <c r="JCT12083" s="18" t="s">
        <v>131</v>
      </c>
      <c r="JCU12083" s="18" t="s">
        <v>131</v>
      </c>
      <c r="JCV12083" s="18" t="s">
        <v>131</v>
      </c>
      <c r="JCW12083" s="18" t="s">
        <v>131</v>
      </c>
      <c r="JCX12083" s="18" t="s">
        <v>131</v>
      </c>
      <c r="JCY12083" s="18" t="s">
        <v>131</v>
      </c>
      <c r="JCZ12083" s="18" t="s">
        <v>131</v>
      </c>
      <c r="JDA12083" s="18" t="s">
        <v>131</v>
      </c>
      <c r="JDB12083" s="18" t="s">
        <v>131</v>
      </c>
      <c r="JDC12083" s="18" t="s">
        <v>131</v>
      </c>
      <c r="JDD12083" s="18" t="s">
        <v>131</v>
      </c>
      <c r="JDE12083" s="18" t="s">
        <v>131</v>
      </c>
      <c r="JDF12083" s="18" t="s">
        <v>131</v>
      </c>
      <c r="JDG12083" s="18" t="s">
        <v>131</v>
      </c>
      <c r="JDH12083" s="18" t="s">
        <v>131</v>
      </c>
      <c r="JDI12083" s="18" t="s">
        <v>131</v>
      </c>
      <c r="JDJ12083" s="18" t="s">
        <v>131</v>
      </c>
      <c r="JDK12083" s="18" t="s">
        <v>131</v>
      </c>
      <c r="JDL12083" s="18" t="s">
        <v>131</v>
      </c>
      <c r="JDM12083" s="18" t="s">
        <v>131</v>
      </c>
      <c r="JDN12083" s="18" t="s">
        <v>131</v>
      </c>
      <c r="JDO12083" s="18" t="s">
        <v>131</v>
      </c>
      <c r="JDP12083" s="18" t="s">
        <v>131</v>
      </c>
      <c r="JDQ12083" s="18" t="s">
        <v>131</v>
      </c>
      <c r="JDR12083" s="18" t="s">
        <v>131</v>
      </c>
      <c r="JDS12083" s="18" t="s">
        <v>131</v>
      </c>
      <c r="JDT12083" s="18" t="s">
        <v>131</v>
      </c>
      <c r="JDU12083" s="18" t="s">
        <v>131</v>
      </c>
      <c r="JDV12083" s="18" t="s">
        <v>131</v>
      </c>
      <c r="JDW12083" s="18" t="s">
        <v>131</v>
      </c>
      <c r="JDX12083" s="18" t="s">
        <v>131</v>
      </c>
      <c r="JDY12083" s="18" t="s">
        <v>131</v>
      </c>
      <c r="JDZ12083" s="18" t="s">
        <v>131</v>
      </c>
      <c r="JEA12083" s="18" t="s">
        <v>131</v>
      </c>
      <c r="JEB12083" s="18" t="s">
        <v>131</v>
      </c>
      <c r="JEC12083" s="18" t="s">
        <v>131</v>
      </c>
      <c r="JED12083" s="18" t="s">
        <v>131</v>
      </c>
      <c r="JEE12083" s="18" t="s">
        <v>131</v>
      </c>
      <c r="JEF12083" s="18" t="s">
        <v>131</v>
      </c>
      <c r="JEG12083" s="18" t="s">
        <v>131</v>
      </c>
      <c r="JEH12083" s="18" t="s">
        <v>131</v>
      </c>
      <c r="JEI12083" s="18" t="s">
        <v>131</v>
      </c>
      <c r="JEJ12083" s="18" t="s">
        <v>131</v>
      </c>
      <c r="JEK12083" s="18" t="s">
        <v>131</v>
      </c>
      <c r="JEL12083" s="18" t="s">
        <v>131</v>
      </c>
      <c r="JEM12083" s="18" t="s">
        <v>131</v>
      </c>
      <c r="JEN12083" s="18" t="s">
        <v>131</v>
      </c>
      <c r="JEO12083" s="18" t="s">
        <v>131</v>
      </c>
      <c r="JEP12083" s="18" t="s">
        <v>131</v>
      </c>
      <c r="JEQ12083" s="18" t="s">
        <v>131</v>
      </c>
      <c r="JER12083" s="18" t="s">
        <v>131</v>
      </c>
      <c r="JES12083" s="18" t="s">
        <v>131</v>
      </c>
      <c r="JET12083" s="18" t="s">
        <v>131</v>
      </c>
      <c r="JEU12083" s="18" t="s">
        <v>131</v>
      </c>
      <c r="JEV12083" s="18" t="s">
        <v>131</v>
      </c>
      <c r="JEW12083" s="18" t="s">
        <v>131</v>
      </c>
      <c r="JEX12083" s="18" t="s">
        <v>131</v>
      </c>
      <c r="JEY12083" s="18" t="s">
        <v>131</v>
      </c>
      <c r="JEZ12083" s="18" t="s">
        <v>131</v>
      </c>
      <c r="JFA12083" s="18" t="s">
        <v>131</v>
      </c>
      <c r="JFB12083" s="18" t="s">
        <v>131</v>
      </c>
      <c r="JFC12083" s="18" t="s">
        <v>131</v>
      </c>
      <c r="JFD12083" s="18" t="s">
        <v>131</v>
      </c>
      <c r="JFE12083" s="18" t="s">
        <v>131</v>
      </c>
      <c r="JFF12083" s="18" t="s">
        <v>131</v>
      </c>
      <c r="JFG12083" s="18" t="s">
        <v>131</v>
      </c>
      <c r="JFH12083" s="18" t="s">
        <v>131</v>
      </c>
      <c r="JFI12083" s="18" t="s">
        <v>131</v>
      </c>
      <c r="JFJ12083" s="18" t="s">
        <v>131</v>
      </c>
      <c r="JFK12083" s="18" t="s">
        <v>131</v>
      </c>
      <c r="JFL12083" s="18" t="s">
        <v>131</v>
      </c>
      <c r="JFM12083" s="18" t="s">
        <v>131</v>
      </c>
      <c r="JFN12083" s="18" t="s">
        <v>131</v>
      </c>
      <c r="JFO12083" s="18" t="s">
        <v>131</v>
      </c>
      <c r="JFP12083" s="18" t="s">
        <v>131</v>
      </c>
      <c r="JFQ12083" s="18" t="s">
        <v>131</v>
      </c>
      <c r="JFR12083" s="18" t="s">
        <v>131</v>
      </c>
      <c r="JFS12083" s="18" t="s">
        <v>131</v>
      </c>
      <c r="JFT12083" s="18" t="s">
        <v>131</v>
      </c>
      <c r="JFU12083" s="18" t="s">
        <v>131</v>
      </c>
      <c r="JFV12083" s="18" t="s">
        <v>131</v>
      </c>
      <c r="JFW12083" s="18" t="s">
        <v>131</v>
      </c>
      <c r="JFX12083" s="18" t="s">
        <v>131</v>
      </c>
      <c r="JFY12083" s="18" t="s">
        <v>131</v>
      </c>
      <c r="JFZ12083" s="18" t="s">
        <v>131</v>
      </c>
      <c r="JGA12083" s="18" t="s">
        <v>131</v>
      </c>
      <c r="JGB12083" s="18" t="s">
        <v>131</v>
      </c>
      <c r="JGC12083" s="18" t="s">
        <v>131</v>
      </c>
      <c r="JGD12083" s="18" t="s">
        <v>131</v>
      </c>
      <c r="JGE12083" s="18" t="s">
        <v>131</v>
      </c>
      <c r="JGF12083" s="18" t="s">
        <v>131</v>
      </c>
      <c r="JGG12083" s="18" t="s">
        <v>131</v>
      </c>
      <c r="JGH12083" s="18" t="s">
        <v>131</v>
      </c>
      <c r="JGI12083" s="18" t="s">
        <v>131</v>
      </c>
      <c r="JGJ12083" s="18" t="s">
        <v>131</v>
      </c>
      <c r="JGK12083" s="18" t="s">
        <v>131</v>
      </c>
      <c r="JGL12083" s="18" t="s">
        <v>131</v>
      </c>
      <c r="JGM12083" s="18" t="s">
        <v>131</v>
      </c>
      <c r="JGN12083" s="18" t="s">
        <v>131</v>
      </c>
      <c r="JGO12083" s="18" t="s">
        <v>131</v>
      </c>
      <c r="JGP12083" s="18" t="s">
        <v>131</v>
      </c>
      <c r="JGQ12083" s="18" t="s">
        <v>131</v>
      </c>
      <c r="JGR12083" s="18" t="s">
        <v>131</v>
      </c>
      <c r="JGS12083" s="18" t="s">
        <v>131</v>
      </c>
      <c r="JGT12083" s="18" t="s">
        <v>131</v>
      </c>
      <c r="JGU12083" s="18" t="s">
        <v>131</v>
      </c>
      <c r="JGV12083" s="18" t="s">
        <v>131</v>
      </c>
      <c r="JGW12083" s="18" t="s">
        <v>131</v>
      </c>
      <c r="JGX12083" s="18" t="s">
        <v>131</v>
      </c>
      <c r="JGY12083" s="18" t="s">
        <v>131</v>
      </c>
      <c r="JGZ12083" s="18" t="s">
        <v>131</v>
      </c>
      <c r="JHA12083" s="18" t="s">
        <v>131</v>
      </c>
      <c r="JHB12083" s="18" t="s">
        <v>131</v>
      </c>
      <c r="JHC12083" s="18" t="s">
        <v>131</v>
      </c>
      <c r="JHD12083" s="18" t="s">
        <v>131</v>
      </c>
      <c r="JHE12083" s="18" t="s">
        <v>131</v>
      </c>
      <c r="JHF12083" s="18" t="s">
        <v>131</v>
      </c>
      <c r="JHG12083" s="18" t="s">
        <v>131</v>
      </c>
      <c r="JHH12083" s="18" t="s">
        <v>131</v>
      </c>
      <c r="JHI12083" s="18" t="s">
        <v>131</v>
      </c>
      <c r="JHJ12083" s="18" t="s">
        <v>131</v>
      </c>
      <c r="JHK12083" s="18" t="s">
        <v>131</v>
      </c>
      <c r="JHL12083" s="18" t="s">
        <v>131</v>
      </c>
      <c r="JHM12083" s="18" t="s">
        <v>131</v>
      </c>
      <c r="JHN12083" s="18" t="s">
        <v>131</v>
      </c>
      <c r="JHO12083" s="18" t="s">
        <v>131</v>
      </c>
      <c r="JHP12083" s="18" t="s">
        <v>131</v>
      </c>
      <c r="JHQ12083" s="18" t="s">
        <v>131</v>
      </c>
      <c r="JHR12083" s="18" t="s">
        <v>131</v>
      </c>
      <c r="JHS12083" s="18" t="s">
        <v>131</v>
      </c>
      <c r="JHT12083" s="18" t="s">
        <v>131</v>
      </c>
      <c r="JHU12083" s="18" t="s">
        <v>131</v>
      </c>
      <c r="JHV12083" s="18" t="s">
        <v>131</v>
      </c>
      <c r="JHW12083" s="18" t="s">
        <v>131</v>
      </c>
      <c r="JHX12083" s="18" t="s">
        <v>131</v>
      </c>
      <c r="JHY12083" s="18" t="s">
        <v>131</v>
      </c>
      <c r="JHZ12083" s="18" t="s">
        <v>131</v>
      </c>
      <c r="JIA12083" s="18" t="s">
        <v>131</v>
      </c>
      <c r="JIB12083" s="18" t="s">
        <v>131</v>
      </c>
      <c r="JIC12083" s="18" t="s">
        <v>131</v>
      </c>
      <c r="JID12083" s="18" t="s">
        <v>131</v>
      </c>
      <c r="JIE12083" s="18" t="s">
        <v>131</v>
      </c>
      <c r="JIF12083" s="18" t="s">
        <v>131</v>
      </c>
      <c r="JIG12083" s="18" t="s">
        <v>131</v>
      </c>
      <c r="JIH12083" s="18" t="s">
        <v>131</v>
      </c>
      <c r="JII12083" s="18" t="s">
        <v>131</v>
      </c>
      <c r="JIJ12083" s="18" t="s">
        <v>131</v>
      </c>
      <c r="JIK12083" s="18" t="s">
        <v>131</v>
      </c>
      <c r="JIL12083" s="18" t="s">
        <v>131</v>
      </c>
      <c r="JIM12083" s="18" t="s">
        <v>131</v>
      </c>
      <c r="JIN12083" s="18" t="s">
        <v>131</v>
      </c>
      <c r="JIO12083" s="18" t="s">
        <v>131</v>
      </c>
      <c r="JIP12083" s="18" t="s">
        <v>131</v>
      </c>
      <c r="JIQ12083" s="18" t="s">
        <v>131</v>
      </c>
      <c r="JIR12083" s="18" t="s">
        <v>131</v>
      </c>
      <c r="JIS12083" s="18" t="s">
        <v>131</v>
      </c>
      <c r="JIT12083" s="18" t="s">
        <v>131</v>
      </c>
      <c r="JIU12083" s="18" t="s">
        <v>131</v>
      </c>
      <c r="JIV12083" s="18" t="s">
        <v>131</v>
      </c>
      <c r="JIW12083" s="18" t="s">
        <v>131</v>
      </c>
      <c r="JIX12083" s="18" t="s">
        <v>131</v>
      </c>
      <c r="JIY12083" s="18" t="s">
        <v>131</v>
      </c>
      <c r="JIZ12083" s="18" t="s">
        <v>131</v>
      </c>
      <c r="JJA12083" s="18" t="s">
        <v>131</v>
      </c>
      <c r="JJB12083" s="18" t="s">
        <v>131</v>
      </c>
      <c r="JJC12083" s="18" t="s">
        <v>131</v>
      </c>
      <c r="JJD12083" s="18" t="s">
        <v>131</v>
      </c>
      <c r="JJE12083" s="18" t="s">
        <v>131</v>
      </c>
      <c r="JJF12083" s="18" t="s">
        <v>131</v>
      </c>
      <c r="JJG12083" s="18" t="s">
        <v>131</v>
      </c>
      <c r="JJH12083" s="18" t="s">
        <v>131</v>
      </c>
      <c r="JJI12083" s="18" t="s">
        <v>131</v>
      </c>
      <c r="JJJ12083" s="18" t="s">
        <v>131</v>
      </c>
      <c r="JJK12083" s="18" t="s">
        <v>131</v>
      </c>
      <c r="JJL12083" s="18" t="s">
        <v>131</v>
      </c>
      <c r="JJM12083" s="18" t="s">
        <v>131</v>
      </c>
      <c r="JJN12083" s="18" t="s">
        <v>131</v>
      </c>
      <c r="JJO12083" s="18" t="s">
        <v>131</v>
      </c>
      <c r="JJP12083" s="18" t="s">
        <v>131</v>
      </c>
      <c r="JJQ12083" s="18" t="s">
        <v>131</v>
      </c>
      <c r="JJR12083" s="18" t="s">
        <v>131</v>
      </c>
      <c r="JJS12083" s="18" t="s">
        <v>131</v>
      </c>
      <c r="JJT12083" s="18" t="s">
        <v>131</v>
      </c>
      <c r="JJU12083" s="18" t="s">
        <v>131</v>
      </c>
      <c r="JJV12083" s="18" t="s">
        <v>131</v>
      </c>
      <c r="JJW12083" s="18" t="s">
        <v>131</v>
      </c>
      <c r="JJX12083" s="18" t="s">
        <v>131</v>
      </c>
      <c r="JJY12083" s="18" t="s">
        <v>131</v>
      </c>
      <c r="JJZ12083" s="18" t="s">
        <v>131</v>
      </c>
      <c r="JKA12083" s="18" t="s">
        <v>131</v>
      </c>
      <c r="JKB12083" s="18" t="s">
        <v>131</v>
      </c>
      <c r="JKC12083" s="18" t="s">
        <v>131</v>
      </c>
      <c r="JKD12083" s="18" t="s">
        <v>131</v>
      </c>
      <c r="JKE12083" s="18" t="s">
        <v>131</v>
      </c>
      <c r="JKF12083" s="18" t="s">
        <v>131</v>
      </c>
      <c r="JKG12083" s="18" t="s">
        <v>131</v>
      </c>
      <c r="JKH12083" s="18" t="s">
        <v>131</v>
      </c>
      <c r="JKI12083" s="18" t="s">
        <v>131</v>
      </c>
      <c r="JKJ12083" s="18" t="s">
        <v>131</v>
      </c>
      <c r="JKK12083" s="18" t="s">
        <v>131</v>
      </c>
      <c r="JKL12083" s="18" t="s">
        <v>131</v>
      </c>
      <c r="JKM12083" s="18" t="s">
        <v>131</v>
      </c>
      <c r="JKN12083" s="18" t="s">
        <v>131</v>
      </c>
      <c r="JKO12083" s="18" t="s">
        <v>131</v>
      </c>
      <c r="JKP12083" s="18" t="s">
        <v>131</v>
      </c>
      <c r="JKQ12083" s="18" t="s">
        <v>131</v>
      </c>
      <c r="JKR12083" s="18" t="s">
        <v>131</v>
      </c>
      <c r="JKS12083" s="18" t="s">
        <v>131</v>
      </c>
      <c r="JKT12083" s="18" t="s">
        <v>131</v>
      </c>
      <c r="JKU12083" s="18" t="s">
        <v>131</v>
      </c>
      <c r="JKV12083" s="18" t="s">
        <v>131</v>
      </c>
      <c r="JKW12083" s="18" t="s">
        <v>131</v>
      </c>
      <c r="JKX12083" s="18" t="s">
        <v>131</v>
      </c>
      <c r="JKY12083" s="18" t="s">
        <v>131</v>
      </c>
      <c r="JKZ12083" s="18" t="s">
        <v>131</v>
      </c>
      <c r="JLA12083" s="18" t="s">
        <v>131</v>
      </c>
      <c r="JLB12083" s="18" t="s">
        <v>131</v>
      </c>
      <c r="JLC12083" s="18" t="s">
        <v>131</v>
      </c>
      <c r="JLD12083" s="18" t="s">
        <v>131</v>
      </c>
      <c r="JLE12083" s="18" t="s">
        <v>131</v>
      </c>
      <c r="JLF12083" s="18" t="s">
        <v>131</v>
      </c>
      <c r="JLG12083" s="18" t="s">
        <v>131</v>
      </c>
      <c r="JLH12083" s="18" t="s">
        <v>131</v>
      </c>
      <c r="JLI12083" s="18" t="s">
        <v>131</v>
      </c>
      <c r="JLJ12083" s="18" t="s">
        <v>131</v>
      </c>
      <c r="JLK12083" s="18" t="s">
        <v>131</v>
      </c>
      <c r="JLL12083" s="18" t="s">
        <v>131</v>
      </c>
      <c r="JLM12083" s="18" t="s">
        <v>131</v>
      </c>
      <c r="JLN12083" s="18" t="s">
        <v>131</v>
      </c>
      <c r="JLO12083" s="18" t="s">
        <v>131</v>
      </c>
      <c r="JLP12083" s="18" t="s">
        <v>131</v>
      </c>
      <c r="JLQ12083" s="18" t="s">
        <v>131</v>
      </c>
      <c r="JLR12083" s="18" t="s">
        <v>131</v>
      </c>
      <c r="JLS12083" s="18" t="s">
        <v>131</v>
      </c>
      <c r="JLT12083" s="18" t="s">
        <v>131</v>
      </c>
      <c r="JLU12083" s="18" t="s">
        <v>131</v>
      </c>
      <c r="JLV12083" s="18" t="s">
        <v>131</v>
      </c>
      <c r="JLW12083" s="18" t="s">
        <v>131</v>
      </c>
      <c r="JLX12083" s="18" t="s">
        <v>131</v>
      </c>
      <c r="JLY12083" s="18" t="s">
        <v>131</v>
      </c>
      <c r="JLZ12083" s="18" t="s">
        <v>131</v>
      </c>
      <c r="JMA12083" s="18" t="s">
        <v>131</v>
      </c>
      <c r="JMB12083" s="18" t="s">
        <v>131</v>
      </c>
      <c r="JMC12083" s="18" t="s">
        <v>131</v>
      </c>
      <c r="JMD12083" s="18" t="s">
        <v>131</v>
      </c>
      <c r="JME12083" s="18" t="s">
        <v>131</v>
      </c>
      <c r="JMF12083" s="18" t="s">
        <v>131</v>
      </c>
      <c r="JMG12083" s="18" t="s">
        <v>131</v>
      </c>
      <c r="JMH12083" s="18" t="s">
        <v>131</v>
      </c>
      <c r="JMI12083" s="18" t="s">
        <v>131</v>
      </c>
      <c r="JMJ12083" s="18" t="s">
        <v>131</v>
      </c>
      <c r="JMK12083" s="18" t="s">
        <v>131</v>
      </c>
      <c r="JML12083" s="18" t="s">
        <v>131</v>
      </c>
      <c r="JMM12083" s="18" t="s">
        <v>131</v>
      </c>
      <c r="JMN12083" s="18" t="s">
        <v>131</v>
      </c>
      <c r="JMO12083" s="18" t="s">
        <v>131</v>
      </c>
      <c r="JMP12083" s="18" t="s">
        <v>131</v>
      </c>
      <c r="JMQ12083" s="18" t="s">
        <v>131</v>
      </c>
      <c r="JMR12083" s="18" t="s">
        <v>131</v>
      </c>
      <c r="JMS12083" s="18" t="s">
        <v>131</v>
      </c>
      <c r="JMT12083" s="18" t="s">
        <v>131</v>
      </c>
      <c r="JMU12083" s="18" t="s">
        <v>131</v>
      </c>
      <c r="JMV12083" s="18" t="s">
        <v>131</v>
      </c>
      <c r="JMW12083" s="18" t="s">
        <v>131</v>
      </c>
      <c r="JMX12083" s="18" t="s">
        <v>131</v>
      </c>
      <c r="JMY12083" s="18" t="s">
        <v>131</v>
      </c>
      <c r="JMZ12083" s="18" t="s">
        <v>131</v>
      </c>
      <c r="JNA12083" s="18" t="s">
        <v>131</v>
      </c>
      <c r="JNB12083" s="18" t="s">
        <v>131</v>
      </c>
      <c r="JNC12083" s="18" t="s">
        <v>131</v>
      </c>
      <c r="JND12083" s="18" t="s">
        <v>131</v>
      </c>
      <c r="JNE12083" s="18" t="s">
        <v>131</v>
      </c>
      <c r="JNF12083" s="18" t="s">
        <v>131</v>
      </c>
      <c r="JNG12083" s="18" t="s">
        <v>131</v>
      </c>
      <c r="JNH12083" s="18" t="s">
        <v>131</v>
      </c>
      <c r="JNI12083" s="18" t="s">
        <v>131</v>
      </c>
      <c r="JNJ12083" s="18" t="s">
        <v>131</v>
      </c>
      <c r="JNK12083" s="18" t="s">
        <v>131</v>
      </c>
      <c r="JNL12083" s="18" t="s">
        <v>131</v>
      </c>
      <c r="JNM12083" s="18" t="s">
        <v>131</v>
      </c>
      <c r="JNN12083" s="18" t="s">
        <v>131</v>
      </c>
      <c r="JNO12083" s="18" t="s">
        <v>131</v>
      </c>
      <c r="JNP12083" s="18" t="s">
        <v>131</v>
      </c>
      <c r="JNQ12083" s="18" t="s">
        <v>131</v>
      </c>
      <c r="JNR12083" s="18" t="s">
        <v>131</v>
      </c>
      <c r="JNS12083" s="18" t="s">
        <v>131</v>
      </c>
      <c r="JNT12083" s="18" t="s">
        <v>131</v>
      </c>
      <c r="JNU12083" s="18" t="s">
        <v>131</v>
      </c>
      <c r="JNV12083" s="18" t="s">
        <v>131</v>
      </c>
      <c r="JNW12083" s="18" t="s">
        <v>131</v>
      </c>
      <c r="JNX12083" s="18" t="s">
        <v>131</v>
      </c>
      <c r="JNY12083" s="18" t="s">
        <v>131</v>
      </c>
      <c r="JNZ12083" s="18" t="s">
        <v>131</v>
      </c>
      <c r="JOA12083" s="18" t="s">
        <v>131</v>
      </c>
      <c r="JOB12083" s="18" t="s">
        <v>131</v>
      </c>
      <c r="JOC12083" s="18" t="s">
        <v>131</v>
      </c>
      <c r="JOD12083" s="18" t="s">
        <v>131</v>
      </c>
      <c r="JOE12083" s="18" t="s">
        <v>131</v>
      </c>
      <c r="JOF12083" s="18" t="s">
        <v>131</v>
      </c>
      <c r="JOG12083" s="18" t="s">
        <v>131</v>
      </c>
      <c r="JOH12083" s="18" t="s">
        <v>131</v>
      </c>
      <c r="JOI12083" s="18" t="s">
        <v>131</v>
      </c>
      <c r="JOJ12083" s="18" t="s">
        <v>131</v>
      </c>
      <c r="JOK12083" s="18" t="s">
        <v>131</v>
      </c>
      <c r="JOL12083" s="18" t="s">
        <v>131</v>
      </c>
      <c r="JOM12083" s="18" t="s">
        <v>131</v>
      </c>
      <c r="JON12083" s="18" t="s">
        <v>131</v>
      </c>
      <c r="JOO12083" s="18" t="s">
        <v>131</v>
      </c>
      <c r="JOP12083" s="18" t="s">
        <v>131</v>
      </c>
      <c r="JOQ12083" s="18" t="s">
        <v>131</v>
      </c>
      <c r="JOR12083" s="18" t="s">
        <v>131</v>
      </c>
      <c r="JOS12083" s="18" t="s">
        <v>131</v>
      </c>
      <c r="JOT12083" s="18" t="s">
        <v>131</v>
      </c>
      <c r="JOU12083" s="18" t="s">
        <v>131</v>
      </c>
      <c r="JOV12083" s="18" t="s">
        <v>131</v>
      </c>
      <c r="JOW12083" s="18" t="s">
        <v>131</v>
      </c>
      <c r="JOX12083" s="18" t="s">
        <v>131</v>
      </c>
      <c r="JOY12083" s="18" t="s">
        <v>131</v>
      </c>
      <c r="JOZ12083" s="18" t="s">
        <v>131</v>
      </c>
      <c r="JPA12083" s="18" t="s">
        <v>131</v>
      </c>
      <c r="JPB12083" s="18" t="s">
        <v>131</v>
      </c>
      <c r="JPC12083" s="18" t="s">
        <v>131</v>
      </c>
      <c r="JPD12083" s="18" t="s">
        <v>131</v>
      </c>
      <c r="JPE12083" s="18" t="s">
        <v>131</v>
      </c>
      <c r="JPF12083" s="18" t="s">
        <v>131</v>
      </c>
      <c r="JPG12083" s="18" t="s">
        <v>131</v>
      </c>
      <c r="JPH12083" s="18" t="s">
        <v>131</v>
      </c>
      <c r="JPI12083" s="18" t="s">
        <v>131</v>
      </c>
      <c r="JPJ12083" s="18" t="s">
        <v>131</v>
      </c>
      <c r="JPK12083" s="18" t="s">
        <v>131</v>
      </c>
      <c r="JPL12083" s="18" t="s">
        <v>131</v>
      </c>
      <c r="JPM12083" s="18" t="s">
        <v>131</v>
      </c>
      <c r="JPN12083" s="18" t="s">
        <v>131</v>
      </c>
      <c r="JPO12083" s="18" t="s">
        <v>131</v>
      </c>
      <c r="JPP12083" s="18" t="s">
        <v>131</v>
      </c>
      <c r="JPQ12083" s="18" t="s">
        <v>131</v>
      </c>
      <c r="JPR12083" s="18" t="s">
        <v>131</v>
      </c>
      <c r="JPS12083" s="18" t="s">
        <v>131</v>
      </c>
      <c r="JPT12083" s="18" t="s">
        <v>131</v>
      </c>
      <c r="JPU12083" s="18" t="s">
        <v>131</v>
      </c>
      <c r="JPV12083" s="18" t="s">
        <v>131</v>
      </c>
      <c r="JPW12083" s="18" t="s">
        <v>131</v>
      </c>
      <c r="JPX12083" s="18" t="s">
        <v>131</v>
      </c>
      <c r="JPY12083" s="18" t="s">
        <v>131</v>
      </c>
      <c r="JPZ12083" s="18" t="s">
        <v>131</v>
      </c>
      <c r="JQA12083" s="18" t="s">
        <v>131</v>
      </c>
      <c r="JQB12083" s="18" t="s">
        <v>131</v>
      </c>
      <c r="JQC12083" s="18" t="s">
        <v>131</v>
      </c>
      <c r="JQD12083" s="18" t="s">
        <v>131</v>
      </c>
      <c r="JQE12083" s="18" t="s">
        <v>131</v>
      </c>
      <c r="JQF12083" s="18" t="s">
        <v>131</v>
      </c>
      <c r="JQG12083" s="18" t="s">
        <v>131</v>
      </c>
      <c r="JQH12083" s="18" t="s">
        <v>131</v>
      </c>
      <c r="JQI12083" s="18" t="s">
        <v>131</v>
      </c>
      <c r="JQJ12083" s="18" t="s">
        <v>131</v>
      </c>
      <c r="JQK12083" s="18" t="s">
        <v>131</v>
      </c>
      <c r="JQL12083" s="18" t="s">
        <v>131</v>
      </c>
      <c r="JQM12083" s="18" t="s">
        <v>131</v>
      </c>
      <c r="JQN12083" s="18" t="s">
        <v>131</v>
      </c>
      <c r="JQO12083" s="18" t="s">
        <v>131</v>
      </c>
      <c r="JQP12083" s="18" t="s">
        <v>131</v>
      </c>
      <c r="JQQ12083" s="18" t="s">
        <v>131</v>
      </c>
      <c r="JQR12083" s="18" t="s">
        <v>131</v>
      </c>
      <c r="JQS12083" s="18" t="s">
        <v>131</v>
      </c>
      <c r="JQT12083" s="18" t="s">
        <v>131</v>
      </c>
      <c r="JQU12083" s="18" t="s">
        <v>131</v>
      </c>
      <c r="JQV12083" s="18" t="s">
        <v>131</v>
      </c>
      <c r="JQW12083" s="18" t="s">
        <v>131</v>
      </c>
      <c r="JQX12083" s="18" t="s">
        <v>131</v>
      </c>
      <c r="JQY12083" s="18" t="s">
        <v>131</v>
      </c>
      <c r="JQZ12083" s="18" t="s">
        <v>131</v>
      </c>
      <c r="JRA12083" s="18" t="s">
        <v>131</v>
      </c>
      <c r="JRB12083" s="18" t="s">
        <v>131</v>
      </c>
      <c r="JRC12083" s="18" t="s">
        <v>131</v>
      </c>
      <c r="JRD12083" s="18" t="s">
        <v>131</v>
      </c>
      <c r="JRE12083" s="18" t="s">
        <v>131</v>
      </c>
      <c r="JRF12083" s="18" t="s">
        <v>131</v>
      </c>
      <c r="JRG12083" s="18" t="s">
        <v>131</v>
      </c>
      <c r="JRH12083" s="18" t="s">
        <v>131</v>
      </c>
      <c r="JRI12083" s="18" t="s">
        <v>131</v>
      </c>
      <c r="JRJ12083" s="18" t="s">
        <v>131</v>
      </c>
      <c r="JRK12083" s="18" t="s">
        <v>131</v>
      </c>
      <c r="JRL12083" s="18" t="s">
        <v>131</v>
      </c>
      <c r="JRM12083" s="18" t="s">
        <v>131</v>
      </c>
      <c r="JRN12083" s="18" t="s">
        <v>131</v>
      </c>
      <c r="JRO12083" s="18" t="s">
        <v>131</v>
      </c>
      <c r="JRP12083" s="18" t="s">
        <v>131</v>
      </c>
      <c r="JRQ12083" s="18" t="s">
        <v>131</v>
      </c>
      <c r="JRR12083" s="18" t="s">
        <v>131</v>
      </c>
      <c r="JRS12083" s="18" t="s">
        <v>131</v>
      </c>
      <c r="JRT12083" s="18" t="s">
        <v>131</v>
      </c>
      <c r="JRU12083" s="18" t="s">
        <v>131</v>
      </c>
      <c r="JRV12083" s="18" t="s">
        <v>131</v>
      </c>
      <c r="JRW12083" s="18" t="s">
        <v>131</v>
      </c>
      <c r="JRX12083" s="18" t="s">
        <v>131</v>
      </c>
      <c r="JRY12083" s="18" t="s">
        <v>131</v>
      </c>
      <c r="JRZ12083" s="18" t="s">
        <v>131</v>
      </c>
      <c r="JSA12083" s="18" t="s">
        <v>131</v>
      </c>
      <c r="JSB12083" s="18" t="s">
        <v>131</v>
      </c>
      <c r="JSC12083" s="18" t="s">
        <v>131</v>
      </c>
      <c r="JSD12083" s="18" t="s">
        <v>131</v>
      </c>
      <c r="JSE12083" s="18" t="s">
        <v>131</v>
      </c>
      <c r="JSF12083" s="18" t="s">
        <v>131</v>
      </c>
      <c r="JSG12083" s="18" t="s">
        <v>131</v>
      </c>
      <c r="JSH12083" s="18" t="s">
        <v>131</v>
      </c>
      <c r="JSI12083" s="18" t="s">
        <v>131</v>
      </c>
      <c r="JSJ12083" s="18" t="s">
        <v>131</v>
      </c>
      <c r="JSK12083" s="18" t="s">
        <v>131</v>
      </c>
      <c r="JSL12083" s="18" t="s">
        <v>131</v>
      </c>
      <c r="JSM12083" s="18" t="s">
        <v>131</v>
      </c>
      <c r="JSN12083" s="18" t="s">
        <v>131</v>
      </c>
      <c r="JSO12083" s="18" t="s">
        <v>131</v>
      </c>
      <c r="JSP12083" s="18" t="s">
        <v>131</v>
      </c>
      <c r="JSQ12083" s="18" t="s">
        <v>131</v>
      </c>
      <c r="JSR12083" s="18" t="s">
        <v>131</v>
      </c>
      <c r="JSS12083" s="18" t="s">
        <v>131</v>
      </c>
      <c r="JST12083" s="18" t="s">
        <v>131</v>
      </c>
      <c r="JSU12083" s="18" t="s">
        <v>131</v>
      </c>
      <c r="JSV12083" s="18" t="s">
        <v>131</v>
      </c>
      <c r="JSW12083" s="18" t="s">
        <v>131</v>
      </c>
      <c r="JSX12083" s="18" t="s">
        <v>131</v>
      </c>
      <c r="JSY12083" s="18" t="s">
        <v>131</v>
      </c>
      <c r="JSZ12083" s="18" t="s">
        <v>131</v>
      </c>
      <c r="JTA12083" s="18" t="s">
        <v>131</v>
      </c>
      <c r="JTB12083" s="18" t="s">
        <v>131</v>
      </c>
      <c r="JTC12083" s="18" t="s">
        <v>131</v>
      </c>
      <c r="JTD12083" s="18" t="s">
        <v>131</v>
      </c>
      <c r="JTE12083" s="18" t="s">
        <v>131</v>
      </c>
      <c r="JTF12083" s="18" t="s">
        <v>131</v>
      </c>
      <c r="JTG12083" s="18" t="s">
        <v>131</v>
      </c>
      <c r="JTH12083" s="18" t="s">
        <v>131</v>
      </c>
      <c r="JTI12083" s="18" t="s">
        <v>131</v>
      </c>
      <c r="JTJ12083" s="18" t="s">
        <v>131</v>
      </c>
      <c r="JTK12083" s="18" t="s">
        <v>131</v>
      </c>
      <c r="JTL12083" s="18" t="s">
        <v>131</v>
      </c>
      <c r="JTM12083" s="18" t="s">
        <v>131</v>
      </c>
      <c r="JTN12083" s="18" t="s">
        <v>131</v>
      </c>
      <c r="JTO12083" s="18" t="s">
        <v>131</v>
      </c>
      <c r="JTP12083" s="18" t="s">
        <v>131</v>
      </c>
      <c r="JTQ12083" s="18" t="s">
        <v>131</v>
      </c>
      <c r="JTR12083" s="18" t="s">
        <v>131</v>
      </c>
      <c r="JTS12083" s="18" t="s">
        <v>131</v>
      </c>
      <c r="JTT12083" s="18" t="s">
        <v>131</v>
      </c>
      <c r="JTU12083" s="18" t="s">
        <v>131</v>
      </c>
      <c r="JTV12083" s="18" t="s">
        <v>131</v>
      </c>
      <c r="JTW12083" s="18" t="s">
        <v>131</v>
      </c>
      <c r="JTX12083" s="18" t="s">
        <v>131</v>
      </c>
      <c r="JTY12083" s="18" t="s">
        <v>131</v>
      </c>
      <c r="JTZ12083" s="18" t="s">
        <v>131</v>
      </c>
      <c r="JUA12083" s="18" t="s">
        <v>131</v>
      </c>
      <c r="JUB12083" s="18" t="s">
        <v>131</v>
      </c>
      <c r="JUC12083" s="18" t="s">
        <v>131</v>
      </c>
      <c r="JUD12083" s="18" t="s">
        <v>131</v>
      </c>
      <c r="JUE12083" s="18" t="s">
        <v>131</v>
      </c>
      <c r="JUF12083" s="18" t="s">
        <v>131</v>
      </c>
      <c r="JUG12083" s="18" t="s">
        <v>131</v>
      </c>
      <c r="JUH12083" s="18" t="s">
        <v>131</v>
      </c>
      <c r="JUI12083" s="18" t="s">
        <v>131</v>
      </c>
      <c r="JUJ12083" s="18" t="s">
        <v>131</v>
      </c>
      <c r="JUK12083" s="18" t="s">
        <v>131</v>
      </c>
      <c r="JUL12083" s="18" t="s">
        <v>131</v>
      </c>
      <c r="JUM12083" s="18" t="s">
        <v>131</v>
      </c>
      <c r="JUN12083" s="18" t="s">
        <v>131</v>
      </c>
      <c r="JUO12083" s="18" t="s">
        <v>131</v>
      </c>
      <c r="JUP12083" s="18" t="s">
        <v>131</v>
      </c>
      <c r="JUQ12083" s="18" t="s">
        <v>131</v>
      </c>
      <c r="JUR12083" s="18" t="s">
        <v>131</v>
      </c>
      <c r="JUS12083" s="18" t="s">
        <v>131</v>
      </c>
      <c r="JUT12083" s="18" t="s">
        <v>131</v>
      </c>
      <c r="JUU12083" s="18" t="s">
        <v>131</v>
      </c>
      <c r="JUV12083" s="18" t="s">
        <v>131</v>
      </c>
      <c r="JUW12083" s="18" t="s">
        <v>131</v>
      </c>
      <c r="JUX12083" s="18" t="s">
        <v>131</v>
      </c>
      <c r="JUY12083" s="18" t="s">
        <v>131</v>
      </c>
      <c r="JUZ12083" s="18" t="s">
        <v>131</v>
      </c>
      <c r="JVA12083" s="18" t="s">
        <v>131</v>
      </c>
      <c r="JVB12083" s="18" t="s">
        <v>131</v>
      </c>
      <c r="JVC12083" s="18" t="s">
        <v>131</v>
      </c>
      <c r="JVD12083" s="18" t="s">
        <v>131</v>
      </c>
      <c r="JVE12083" s="18" t="s">
        <v>131</v>
      </c>
      <c r="JVF12083" s="18" t="s">
        <v>131</v>
      </c>
      <c r="JVG12083" s="18" t="s">
        <v>131</v>
      </c>
      <c r="JVH12083" s="18" t="s">
        <v>131</v>
      </c>
      <c r="JVI12083" s="18" t="s">
        <v>131</v>
      </c>
      <c r="JVJ12083" s="18" t="s">
        <v>131</v>
      </c>
      <c r="JVK12083" s="18" t="s">
        <v>131</v>
      </c>
      <c r="JVL12083" s="18" t="s">
        <v>131</v>
      </c>
      <c r="JVM12083" s="18" t="s">
        <v>131</v>
      </c>
      <c r="JVN12083" s="18" t="s">
        <v>131</v>
      </c>
      <c r="JVO12083" s="18" t="s">
        <v>131</v>
      </c>
      <c r="JVP12083" s="18" t="s">
        <v>131</v>
      </c>
      <c r="JVQ12083" s="18" t="s">
        <v>131</v>
      </c>
      <c r="JVR12083" s="18" t="s">
        <v>131</v>
      </c>
      <c r="JVS12083" s="18" t="s">
        <v>131</v>
      </c>
      <c r="JVT12083" s="18" t="s">
        <v>131</v>
      </c>
      <c r="JVU12083" s="18" t="s">
        <v>131</v>
      </c>
      <c r="JVV12083" s="18" t="s">
        <v>131</v>
      </c>
      <c r="JVW12083" s="18" t="s">
        <v>131</v>
      </c>
      <c r="JVX12083" s="18" t="s">
        <v>131</v>
      </c>
      <c r="JVY12083" s="18" t="s">
        <v>131</v>
      </c>
      <c r="JVZ12083" s="18" t="s">
        <v>131</v>
      </c>
      <c r="JWA12083" s="18" t="s">
        <v>131</v>
      </c>
      <c r="JWB12083" s="18" t="s">
        <v>131</v>
      </c>
      <c r="JWC12083" s="18" t="s">
        <v>131</v>
      </c>
      <c r="JWD12083" s="18" t="s">
        <v>131</v>
      </c>
      <c r="JWE12083" s="18" t="s">
        <v>131</v>
      </c>
      <c r="JWF12083" s="18" t="s">
        <v>131</v>
      </c>
      <c r="JWG12083" s="18" t="s">
        <v>131</v>
      </c>
      <c r="JWH12083" s="18" t="s">
        <v>131</v>
      </c>
      <c r="JWI12083" s="18" t="s">
        <v>131</v>
      </c>
      <c r="JWJ12083" s="18" t="s">
        <v>131</v>
      </c>
      <c r="JWK12083" s="18" t="s">
        <v>131</v>
      </c>
      <c r="JWL12083" s="18" t="s">
        <v>131</v>
      </c>
      <c r="JWM12083" s="18" t="s">
        <v>131</v>
      </c>
      <c r="JWN12083" s="18" t="s">
        <v>131</v>
      </c>
      <c r="JWO12083" s="18" t="s">
        <v>131</v>
      </c>
      <c r="JWP12083" s="18" t="s">
        <v>131</v>
      </c>
      <c r="JWQ12083" s="18" t="s">
        <v>131</v>
      </c>
      <c r="JWR12083" s="18" t="s">
        <v>131</v>
      </c>
      <c r="JWS12083" s="18" t="s">
        <v>131</v>
      </c>
      <c r="JWT12083" s="18" t="s">
        <v>131</v>
      </c>
      <c r="JWU12083" s="18" t="s">
        <v>131</v>
      </c>
      <c r="JWV12083" s="18" t="s">
        <v>131</v>
      </c>
      <c r="JWW12083" s="18" t="s">
        <v>131</v>
      </c>
      <c r="JWX12083" s="18" t="s">
        <v>131</v>
      </c>
      <c r="JWY12083" s="18" t="s">
        <v>131</v>
      </c>
      <c r="JWZ12083" s="18" t="s">
        <v>131</v>
      </c>
      <c r="JXA12083" s="18" t="s">
        <v>131</v>
      </c>
      <c r="JXB12083" s="18" t="s">
        <v>131</v>
      </c>
      <c r="JXC12083" s="18" t="s">
        <v>131</v>
      </c>
      <c r="JXD12083" s="18" t="s">
        <v>131</v>
      </c>
      <c r="JXE12083" s="18" t="s">
        <v>131</v>
      </c>
      <c r="JXF12083" s="18" t="s">
        <v>131</v>
      </c>
      <c r="JXG12083" s="18" t="s">
        <v>131</v>
      </c>
      <c r="JXH12083" s="18" t="s">
        <v>131</v>
      </c>
      <c r="JXI12083" s="18" t="s">
        <v>131</v>
      </c>
      <c r="JXJ12083" s="18" t="s">
        <v>131</v>
      </c>
      <c r="JXK12083" s="18" t="s">
        <v>131</v>
      </c>
      <c r="JXL12083" s="18" t="s">
        <v>131</v>
      </c>
      <c r="JXM12083" s="18" t="s">
        <v>131</v>
      </c>
      <c r="JXN12083" s="18" t="s">
        <v>131</v>
      </c>
      <c r="JXO12083" s="18" t="s">
        <v>131</v>
      </c>
      <c r="JXP12083" s="18" t="s">
        <v>131</v>
      </c>
      <c r="JXQ12083" s="18" t="s">
        <v>131</v>
      </c>
      <c r="JXR12083" s="18" t="s">
        <v>131</v>
      </c>
      <c r="JXS12083" s="18" t="s">
        <v>131</v>
      </c>
      <c r="JXT12083" s="18" t="s">
        <v>131</v>
      </c>
      <c r="JXU12083" s="18" t="s">
        <v>131</v>
      </c>
      <c r="JXV12083" s="18" t="s">
        <v>131</v>
      </c>
      <c r="JXW12083" s="18" t="s">
        <v>131</v>
      </c>
      <c r="JXX12083" s="18" t="s">
        <v>131</v>
      </c>
      <c r="JXY12083" s="18" t="s">
        <v>131</v>
      </c>
      <c r="JXZ12083" s="18" t="s">
        <v>131</v>
      </c>
      <c r="JYA12083" s="18" t="s">
        <v>131</v>
      </c>
      <c r="JYB12083" s="18" t="s">
        <v>131</v>
      </c>
      <c r="JYC12083" s="18" t="s">
        <v>131</v>
      </c>
      <c r="JYD12083" s="18" t="s">
        <v>131</v>
      </c>
      <c r="JYE12083" s="18" t="s">
        <v>131</v>
      </c>
      <c r="JYF12083" s="18" t="s">
        <v>131</v>
      </c>
      <c r="JYG12083" s="18" t="s">
        <v>131</v>
      </c>
      <c r="JYH12083" s="18" t="s">
        <v>131</v>
      </c>
      <c r="JYI12083" s="18" t="s">
        <v>131</v>
      </c>
      <c r="JYJ12083" s="18" t="s">
        <v>131</v>
      </c>
      <c r="JYK12083" s="18" t="s">
        <v>131</v>
      </c>
      <c r="JYL12083" s="18" t="s">
        <v>131</v>
      </c>
      <c r="JYM12083" s="18" t="s">
        <v>131</v>
      </c>
      <c r="JYN12083" s="18" t="s">
        <v>131</v>
      </c>
      <c r="JYO12083" s="18" t="s">
        <v>131</v>
      </c>
      <c r="JYP12083" s="18" t="s">
        <v>131</v>
      </c>
      <c r="JYQ12083" s="18" t="s">
        <v>131</v>
      </c>
      <c r="JYR12083" s="18" t="s">
        <v>131</v>
      </c>
      <c r="JYS12083" s="18" t="s">
        <v>131</v>
      </c>
      <c r="JYT12083" s="18" t="s">
        <v>131</v>
      </c>
      <c r="JYU12083" s="18" t="s">
        <v>131</v>
      </c>
      <c r="JYV12083" s="18" t="s">
        <v>131</v>
      </c>
      <c r="JYW12083" s="18" t="s">
        <v>131</v>
      </c>
      <c r="JYX12083" s="18" t="s">
        <v>131</v>
      </c>
      <c r="JYY12083" s="18" t="s">
        <v>131</v>
      </c>
      <c r="JYZ12083" s="18" t="s">
        <v>131</v>
      </c>
      <c r="JZA12083" s="18" t="s">
        <v>131</v>
      </c>
      <c r="JZB12083" s="18" t="s">
        <v>131</v>
      </c>
      <c r="JZC12083" s="18" t="s">
        <v>131</v>
      </c>
      <c r="JZD12083" s="18" t="s">
        <v>131</v>
      </c>
      <c r="JZE12083" s="18" t="s">
        <v>131</v>
      </c>
      <c r="JZF12083" s="18" t="s">
        <v>131</v>
      </c>
      <c r="JZG12083" s="18" t="s">
        <v>131</v>
      </c>
      <c r="JZH12083" s="18" t="s">
        <v>131</v>
      </c>
      <c r="JZI12083" s="18" t="s">
        <v>131</v>
      </c>
      <c r="JZJ12083" s="18" t="s">
        <v>131</v>
      </c>
      <c r="JZK12083" s="18" t="s">
        <v>131</v>
      </c>
      <c r="JZL12083" s="18" t="s">
        <v>131</v>
      </c>
      <c r="JZM12083" s="18" t="s">
        <v>131</v>
      </c>
      <c r="JZN12083" s="18" t="s">
        <v>131</v>
      </c>
      <c r="JZO12083" s="18" t="s">
        <v>131</v>
      </c>
      <c r="JZP12083" s="18" t="s">
        <v>131</v>
      </c>
      <c r="JZQ12083" s="18" t="s">
        <v>131</v>
      </c>
      <c r="JZR12083" s="18" t="s">
        <v>131</v>
      </c>
      <c r="JZS12083" s="18" t="s">
        <v>131</v>
      </c>
      <c r="JZT12083" s="18" t="s">
        <v>131</v>
      </c>
      <c r="JZU12083" s="18" t="s">
        <v>131</v>
      </c>
      <c r="JZV12083" s="18" t="s">
        <v>131</v>
      </c>
      <c r="JZW12083" s="18" t="s">
        <v>131</v>
      </c>
      <c r="JZX12083" s="18" t="s">
        <v>131</v>
      </c>
      <c r="JZY12083" s="18" t="s">
        <v>131</v>
      </c>
      <c r="JZZ12083" s="18" t="s">
        <v>131</v>
      </c>
      <c r="KAA12083" s="18" t="s">
        <v>131</v>
      </c>
      <c r="KAB12083" s="18" t="s">
        <v>131</v>
      </c>
      <c r="KAC12083" s="18" t="s">
        <v>131</v>
      </c>
      <c r="KAD12083" s="18" t="s">
        <v>131</v>
      </c>
      <c r="KAE12083" s="18" t="s">
        <v>131</v>
      </c>
      <c r="KAF12083" s="18" t="s">
        <v>131</v>
      </c>
      <c r="KAG12083" s="18" t="s">
        <v>131</v>
      </c>
      <c r="KAH12083" s="18" t="s">
        <v>131</v>
      </c>
      <c r="KAI12083" s="18" t="s">
        <v>131</v>
      </c>
      <c r="KAJ12083" s="18" t="s">
        <v>131</v>
      </c>
      <c r="KAK12083" s="18" t="s">
        <v>131</v>
      </c>
      <c r="KAL12083" s="18" t="s">
        <v>131</v>
      </c>
      <c r="KAM12083" s="18" t="s">
        <v>131</v>
      </c>
      <c r="KAN12083" s="18" t="s">
        <v>131</v>
      </c>
      <c r="KAO12083" s="18" t="s">
        <v>131</v>
      </c>
      <c r="KAP12083" s="18" t="s">
        <v>131</v>
      </c>
      <c r="KAQ12083" s="18" t="s">
        <v>131</v>
      </c>
      <c r="KAR12083" s="18" t="s">
        <v>131</v>
      </c>
      <c r="KAS12083" s="18" t="s">
        <v>131</v>
      </c>
      <c r="KAT12083" s="18" t="s">
        <v>131</v>
      </c>
      <c r="KAU12083" s="18" t="s">
        <v>131</v>
      </c>
      <c r="KAV12083" s="18" t="s">
        <v>131</v>
      </c>
      <c r="KAW12083" s="18" t="s">
        <v>131</v>
      </c>
      <c r="KAX12083" s="18" t="s">
        <v>131</v>
      </c>
      <c r="KAY12083" s="18" t="s">
        <v>131</v>
      </c>
      <c r="KAZ12083" s="18" t="s">
        <v>131</v>
      </c>
      <c r="KBA12083" s="18" t="s">
        <v>131</v>
      </c>
      <c r="KBB12083" s="18" t="s">
        <v>131</v>
      </c>
      <c r="KBC12083" s="18" t="s">
        <v>131</v>
      </c>
      <c r="KBD12083" s="18" t="s">
        <v>131</v>
      </c>
      <c r="KBE12083" s="18" t="s">
        <v>131</v>
      </c>
      <c r="KBF12083" s="18" t="s">
        <v>131</v>
      </c>
      <c r="KBG12083" s="18" t="s">
        <v>131</v>
      </c>
      <c r="KBH12083" s="18" t="s">
        <v>131</v>
      </c>
      <c r="KBI12083" s="18" t="s">
        <v>131</v>
      </c>
      <c r="KBJ12083" s="18" t="s">
        <v>131</v>
      </c>
      <c r="KBK12083" s="18" t="s">
        <v>131</v>
      </c>
      <c r="KBL12083" s="18" t="s">
        <v>131</v>
      </c>
      <c r="KBM12083" s="18" t="s">
        <v>131</v>
      </c>
      <c r="KBN12083" s="18" t="s">
        <v>131</v>
      </c>
      <c r="KBO12083" s="18" t="s">
        <v>131</v>
      </c>
      <c r="KBP12083" s="18" t="s">
        <v>131</v>
      </c>
      <c r="KBQ12083" s="18" t="s">
        <v>131</v>
      </c>
      <c r="KBR12083" s="18" t="s">
        <v>131</v>
      </c>
      <c r="KBS12083" s="18" t="s">
        <v>131</v>
      </c>
      <c r="KBT12083" s="18" t="s">
        <v>131</v>
      </c>
      <c r="KBU12083" s="18" t="s">
        <v>131</v>
      </c>
      <c r="KBV12083" s="18" t="s">
        <v>131</v>
      </c>
      <c r="KBW12083" s="18" t="s">
        <v>131</v>
      </c>
      <c r="KBX12083" s="18" t="s">
        <v>131</v>
      </c>
      <c r="KBY12083" s="18" t="s">
        <v>131</v>
      </c>
      <c r="KBZ12083" s="18" t="s">
        <v>131</v>
      </c>
      <c r="KCA12083" s="18" t="s">
        <v>131</v>
      </c>
      <c r="KCB12083" s="18" t="s">
        <v>131</v>
      </c>
      <c r="KCC12083" s="18" t="s">
        <v>131</v>
      </c>
      <c r="KCD12083" s="18" t="s">
        <v>131</v>
      </c>
      <c r="KCE12083" s="18" t="s">
        <v>131</v>
      </c>
      <c r="KCF12083" s="18" t="s">
        <v>131</v>
      </c>
      <c r="KCG12083" s="18" t="s">
        <v>131</v>
      </c>
      <c r="KCH12083" s="18" t="s">
        <v>131</v>
      </c>
      <c r="KCI12083" s="18" t="s">
        <v>131</v>
      </c>
      <c r="KCJ12083" s="18" t="s">
        <v>131</v>
      </c>
      <c r="KCK12083" s="18" t="s">
        <v>131</v>
      </c>
      <c r="KCL12083" s="18" t="s">
        <v>131</v>
      </c>
      <c r="KCM12083" s="18" t="s">
        <v>131</v>
      </c>
      <c r="KCN12083" s="18" t="s">
        <v>131</v>
      </c>
      <c r="KCO12083" s="18" t="s">
        <v>131</v>
      </c>
      <c r="KCP12083" s="18" t="s">
        <v>131</v>
      </c>
      <c r="KCQ12083" s="18" t="s">
        <v>131</v>
      </c>
      <c r="KCR12083" s="18" t="s">
        <v>131</v>
      </c>
      <c r="KCS12083" s="18" t="s">
        <v>131</v>
      </c>
      <c r="KCT12083" s="18" t="s">
        <v>131</v>
      </c>
      <c r="KCU12083" s="18" t="s">
        <v>131</v>
      </c>
      <c r="KCV12083" s="18" t="s">
        <v>131</v>
      </c>
      <c r="KCW12083" s="18" t="s">
        <v>131</v>
      </c>
      <c r="KCX12083" s="18" t="s">
        <v>131</v>
      </c>
      <c r="KCY12083" s="18" t="s">
        <v>131</v>
      </c>
      <c r="KCZ12083" s="18" t="s">
        <v>131</v>
      </c>
      <c r="KDA12083" s="18" t="s">
        <v>131</v>
      </c>
      <c r="KDB12083" s="18" t="s">
        <v>131</v>
      </c>
      <c r="KDC12083" s="18" t="s">
        <v>131</v>
      </c>
      <c r="KDD12083" s="18" t="s">
        <v>131</v>
      </c>
      <c r="KDE12083" s="18" t="s">
        <v>131</v>
      </c>
      <c r="KDF12083" s="18" t="s">
        <v>131</v>
      </c>
      <c r="KDG12083" s="18" t="s">
        <v>131</v>
      </c>
      <c r="KDH12083" s="18" t="s">
        <v>131</v>
      </c>
      <c r="KDI12083" s="18" t="s">
        <v>131</v>
      </c>
      <c r="KDJ12083" s="18" t="s">
        <v>131</v>
      </c>
      <c r="KDK12083" s="18" t="s">
        <v>131</v>
      </c>
      <c r="KDL12083" s="18" t="s">
        <v>131</v>
      </c>
      <c r="KDM12083" s="18" t="s">
        <v>131</v>
      </c>
      <c r="KDN12083" s="18" t="s">
        <v>131</v>
      </c>
      <c r="KDO12083" s="18" t="s">
        <v>131</v>
      </c>
      <c r="KDP12083" s="18" t="s">
        <v>131</v>
      </c>
      <c r="KDQ12083" s="18" t="s">
        <v>131</v>
      </c>
      <c r="KDR12083" s="18" t="s">
        <v>131</v>
      </c>
      <c r="KDS12083" s="18" t="s">
        <v>131</v>
      </c>
      <c r="KDT12083" s="18" t="s">
        <v>131</v>
      </c>
      <c r="KDU12083" s="18" t="s">
        <v>131</v>
      </c>
      <c r="KDV12083" s="18" t="s">
        <v>131</v>
      </c>
      <c r="KDW12083" s="18" t="s">
        <v>131</v>
      </c>
      <c r="KDX12083" s="18" t="s">
        <v>131</v>
      </c>
      <c r="KDY12083" s="18" t="s">
        <v>131</v>
      </c>
      <c r="KDZ12083" s="18" t="s">
        <v>131</v>
      </c>
      <c r="KEA12083" s="18" t="s">
        <v>131</v>
      </c>
      <c r="KEB12083" s="18" t="s">
        <v>131</v>
      </c>
      <c r="KEC12083" s="18" t="s">
        <v>131</v>
      </c>
      <c r="KED12083" s="18" t="s">
        <v>131</v>
      </c>
      <c r="KEE12083" s="18" t="s">
        <v>131</v>
      </c>
      <c r="KEF12083" s="18" t="s">
        <v>131</v>
      </c>
      <c r="KEG12083" s="18" t="s">
        <v>131</v>
      </c>
      <c r="KEH12083" s="18" t="s">
        <v>131</v>
      </c>
      <c r="KEI12083" s="18" t="s">
        <v>131</v>
      </c>
      <c r="KEJ12083" s="18" t="s">
        <v>131</v>
      </c>
      <c r="KEK12083" s="18" t="s">
        <v>131</v>
      </c>
      <c r="KEL12083" s="18" t="s">
        <v>131</v>
      </c>
      <c r="KEM12083" s="18" t="s">
        <v>131</v>
      </c>
      <c r="KEN12083" s="18" t="s">
        <v>131</v>
      </c>
      <c r="KEO12083" s="18" t="s">
        <v>131</v>
      </c>
      <c r="KEP12083" s="18" t="s">
        <v>131</v>
      </c>
      <c r="KEQ12083" s="18" t="s">
        <v>131</v>
      </c>
      <c r="KER12083" s="18" t="s">
        <v>131</v>
      </c>
      <c r="KES12083" s="18" t="s">
        <v>131</v>
      </c>
      <c r="KET12083" s="18" t="s">
        <v>131</v>
      </c>
      <c r="KEU12083" s="18" t="s">
        <v>131</v>
      </c>
      <c r="KEV12083" s="18" t="s">
        <v>131</v>
      </c>
      <c r="KEW12083" s="18" t="s">
        <v>131</v>
      </c>
      <c r="KEX12083" s="18" t="s">
        <v>131</v>
      </c>
      <c r="KEY12083" s="18" t="s">
        <v>131</v>
      </c>
      <c r="KEZ12083" s="18" t="s">
        <v>131</v>
      </c>
      <c r="KFA12083" s="18" t="s">
        <v>131</v>
      </c>
      <c r="KFB12083" s="18" t="s">
        <v>131</v>
      </c>
      <c r="KFC12083" s="18" t="s">
        <v>131</v>
      </c>
      <c r="KFD12083" s="18" t="s">
        <v>131</v>
      </c>
      <c r="KFE12083" s="18" t="s">
        <v>131</v>
      </c>
      <c r="KFF12083" s="18" t="s">
        <v>131</v>
      </c>
      <c r="KFG12083" s="18" t="s">
        <v>131</v>
      </c>
      <c r="KFH12083" s="18" t="s">
        <v>131</v>
      </c>
      <c r="KFI12083" s="18" t="s">
        <v>131</v>
      </c>
      <c r="KFJ12083" s="18" t="s">
        <v>131</v>
      </c>
      <c r="KFK12083" s="18" t="s">
        <v>131</v>
      </c>
      <c r="KFL12083" s="18" t="s">
        <v>131</v>
      </c>
      <c r="KFM12083" s="18" t="s">
        <v>131</v>
      </c>
      <c r="KFN12083" s="18" t="s">
        <v>131</v>
      </c>
      <c r="KFO12083" s="18" t="s">
        <v>131</v>
      </c>
      <c r="KFP12083" s="18" t="s">
        <v>131</v>
      </c>
      <c r="KFQ12083" s="18" t="s">
        <v>131</v>
      </c>
      <c r="KFR12083" s="18" t="s">
        <v>131</v>
      </c>
      <c r="KFS12083" s="18" t="s">
        <v>131</v>
      </c>
      <c r="KFT12083" s="18" t="s">
        <v>131</v>
      </c>
      <c r="KFU12083" s="18" t="s">
        <v>131</v>
      </c>
      <c r="KFV12083" s="18" t="s">
        <v>131</v>
      </c>
      <c r="KFW12083" s="18" t="s">
        <v>131</v>
      </c>
      <c r="KFX12083" s="18" t="s">
        <v>131</v>
      </c>
      <c r="KFY12083" s="18" t="s">
        <v>131</v>
      </c>
      <c r="KFZ12083" s="18" t="s">
        <v>131</v>
      </c>
      <c r="KGA12083" s="18" t="s">
        <v>131</v>
      </c>
      <c r="KGB12083" s="18" t="s">
        <v>131</v>
      </c>
      <c r="KGC12083" s="18" t="s">
        <v>131</v>
      </c>
      <c r="KGD12083" s="18" t="s">
        <v>131</v>
      </c>
      <c r="KGE12083" s="18" t="s">
        <v>131</v>
      </c>
      <c r="KGF12083" s="18" t="s">
        <v>131</v>
      </c>
      <c r="KGG12083" s="18" t="s">
        <v>131</v>
      </c>
      <c r="KGH12083" s="18" t="s">
        <v>131</v>
      </c>
      <c r="KGI12083" s="18" t="s">
        <v>131</v>
      </c>
      <c r="KGJ12083" s="18" t="s">
        <v>131</v>
      </c>
      <c r="KGK12083" s="18" t="s">
        <v>131</v>
      </c>
      <c r="KGL12083" s="18" t="s">
        <v>131</v>
      </c>
      <c r="KGM12083" s="18" t="s">
        <v>131</v>
      </c>
      <c r="KGN12083" s="18" t="s">
        <v>131</v>
      </c>
      <c r="KGO12083" s="18" t="s">
        <v>131</v>
      </c>
      <c r="KGP12083" s="18" t="s">
        <v>131</v>
      </c>
      <c r="KGQ12083" s="18" t="s">
        <v>131</v>
      </c>
      <c r="KGR12083" s="18" t="s">
        <v>131</v>
      </c>
      <c r="KGS12083" s="18" t="s">
        <v>131</v>
      </c>
      <c r="KGT12083" s="18" t="s">
        <v>131</v>
      </c>
      <c r="KGU12083" s="18" t="s">
        <v>131</v>
      </c>
      <c r="KGV12083" s="18" t="s">
        <v>131</v>
      </c>
      <c r="KGW12083" s="18" t="s">
        <v>131</v>
      </c>
      <c r="KGX12083" s="18" t="s">
        <v>131</v>
      </c>
      <c r="KGY12083" s="18" t="s">
        <v>131</v>
      </c>
      <c r="KGZ12083" s="18" t="s">
        <v>131</v>
      </c>
      <c r="KHA12083" s="18" t="s">
        <v>131</v>
      </c>
      <c r="KHB12083" s="18" t="s">
        <v>131</v>
      </c>
      <c r="KHC12083" s="18" t="s">
        <v>131</v>
      </c>
      <c r="KHD12083" s="18" t="s">
        <v>131</v>
      </c>
      <c r="KHE12083" s="18" t="s">
        <v>131</v>
      </c>
      <c r="KHF12083" s="18" t="s">
        <v>131</v>
      </c>
      <c r="KHG12083" s="18" t="s">
        <v>131</v>
      </c>
      <c r="KHH12083" s="18" t="s">
        <v>131</v>
      </c>
      <c r="KHI12083" s="18" t="s">
        <v>131</v>
      </c>
      <c r="KHJ12083" s="18" t="s">
        <v>131</v>
      </c>
      <c r="KHK12083" s="18" t="s">
        <v>131</v>
      </c>
      <c r="KHL12083" s="18" t="s">
        <v>131</v>
      </c>
      <c r="KHM12083" s="18" t="s">
        <v>131</v>
      </c>
      <c r="KHN12083" s="18" t="s">
        <v>131</v>
      </c>
      <c r="KHO12083" s="18" t="s">
        <v>131</v>
      </c>
      <c r="KHP12083" s="18" t="s">
        <v>131</v>
      </c>
      <c r="KHQ12083" s="18" t="s">
        <v>131</v>
      </c>
      <c r="KHR12083" s="18" t="s">
        <v>131</v>
      </c>
      <c r="KHS12083" s="18" t="s">
        <v>131</v>
      </c>
      <c r="KHT12083" s="18" t="s">
        <v>131</v>
      </c>
      <c r="KHU12083" s="18" t="s">
        <v>131</v>
      </c>
      <c r="KHV12083" s="18" t="s">
        <v>131</v>
      </c>
      <c r="KHW12083" s="18" t="s">
        <v>131</v>
      </c>
      <c r="KHX12083" s="18" t="s">
        <v>131</v>
      </c>
      <c r="KHY12083" s="18" t="s">
        <v>131</v>
      </c>
      <c r="KHZ12083" s="18" t="s">
        <v>131</v>
      </c>
      <c r="KIA12083" s="18" t="s">
        <v>131</v>
      </c>
      <c r="KIB12083" s="18" t="s">
        <v>131</v>
      </c>
      <c r="KIC12083" s="18" t="s">
        <v>131</v>
      </c>
      <c r="KID12083" s="18" t="s">
        <v>131</v>
      </c>
      <c r="KIE12083" s="18" t="s">
        <v>131</v>
      </c>
      <c r="KIF12083" s="18" t="s">
        <v>131</v>
      </c>
      <c r="KIG12083" s="18" t="s">
        <v>131</v>
      </c>
      <c r="KIH12083" s="18" t="s">
        <v>131</v>
      </c>
      <c r="KII12083" s="18" t="s">
        <v>131</v>
      </c>
      <c r="KIJ12083" s="18" t="s">
        <v>131</v>
      </c>
      <c r="KIK12083" s="18" t="s">
        <v>131</v>
      </c>
      <c r="KIL12083" s="18" t="s">
        <v>131</v>
      </c>
      <c r="KIM12083" s="18" t="s">
        <v>131</v>
      </c>
      <c r="KIN12083" s="18" t="s">
        <v>131</v>
      </c>
      <c r="KIO12083" s="18" t="s">
        <v>131</v>
      </c>
      <c r="KIP12083" s="18" t="s">
        <v>131</v>
      </c>
      <c r="KIQ12083" s="18" t="s">
        <v>131</v>
      </c>
      <c r="KIR12083" s="18" t="s">
        <v>131</v>
      </c>
      <c r="KIS12083" s="18" t="s">
        <v>131</v>
      </c>
      <c r="KIT12083" s="18" t="s">
        <v>131</v>
      </c>
      <c r="KIU12083" s="18" t="s">
        <v>131</v>
      </c>
      <c r="KIV12083" s="18" t="s">
        <v>131</v>
      </c>
      <c r="KIW12083" s="18" t="s">
        <v>131</v>
      </c>
      <c r="KIX12083" s="18" t="s">
        <v>131</v>
      </c>
      <c r="KIY12083" s="18" t="s">
        <v>131</v>
      </c>
      <c r="KIZ12083" s="18" t="s">
        <v>131</v>
      </c>
      <c r="KJA12083" s="18" t="s">
        <v>131</v>
      </c>
      <c r="KJB12083" s="18" t="s">
        <v>131</v>
      </c>
      <c r="KJC12083" s="18" t="s">
        <v>131</v>
      </c>
      <c r="KJD12083" s="18" t="s">
        <v>131</v>
      </c>
      <c r="KJE12083" s="18" t="s">
        <v>131</v>
      </c>
      <c r="KJF12083" s="18" t="s">
        <v>131</v>
      </c>
      <c r="KJG12083" s="18" t="s">
        <v>131</v>
      </c>
      <c r="KJH12083" s="18" t="s">
        <v>131</v>
      </c>
      <c r="KJI12083" s="18" t="s">
        <v>131</v>
      </c>
      <c r="KJJ12083" s="18" t="s">
        <v>131</v>
      </c>
      <c r="KJK12083" s="18" t="s">
        <v>131</v>
      </c>
      <c r="KJL12083" s="18" t="s">
        <v>131</v>
      </c>
      <c r="KJM12083" s="18" t="s">
        <v>131</v>
      </c>
      <c r="KJN12083" s="18" t="s">
        <v>131</v>
      </c>
      <c r="KJO12083" s="18" t="s">
        <v>131</v>
      </c>
      <c r="KJP12083" s="18" t="s">
        <v>131</v>
      </c>
      <c r="KJQ12083" s="18" t="s">
        <v>131</v>
      </c>
      <c r="KJR12083" s="18" t="s">
        <v>131</v>
      </c>
      <c r="KJS12083" s="18" t="s">
        <v>131</v>
      </c>
      <c r="KJT12083" s="18" t="s">
        <v>131</v>
      </c>
      <c r="KJU12083" s="18" t="s">
        <v>131</v>
      </c>
      <c r="KJV12083" s="18" t="s">
        <v>131</v>
      </c>
      <c r="KJW12083" s="18" t="s">
        <v>131</v>
      </c>
      <c r="KJX12083" s="18" t="s">
        <v>131</v>
      </c>
      <c r="KJY12083" s="18" t="s">
        <v>131</v>
      </c>
      <c r="KJZ12083" s="18" t="s">
        <v>131</v>
      </c>
      <c r="KKA12083" s="18" t="s">
        <v>131</v>
      </c>
      <c r="KKB12083" s="18" t="s">
        <v>131</v>
      </c>
      <c r="KKC12083" s="18" t="s">
        <v>131</v>
      </c>
      <c r="KKD12083" s="18" t="s">
        <v>131</v>
      </c>
      <c r="KKE12083" s="18" t="s">
        <v>131</v>
      </c>
      <c r="KKF12083" s="18" t="s">
        <v>131</v>
      </c>
      <c r="KKG12083" s="18" t="s">
        <v>131</v>
      </c>
      <c r="KKH12083" s="18" t="s">
        <v>131</v>
      </c>
      <c r="KKI12083" s="18" t="s">
        <v>131</v>
      </c>
      <c r="KKJ12083" s="18" t="s">
        <v>131</v>
      </c>
      <c r="KKK12083" s="18" t="s">
        <v>131</v>
      </c>
      <c r="KKL12083" s="18" t="s">
        <v>131</v>
      </c>
      <c r="KKM12083" s="18" t="s">
        <v>131</v>
      </c>
      <c r="KKN12083" s="18" t="s">
        <v>131</v>
      </c>
      <c r="KKO12083" s="18" t="s">
        <v>131</v>
      </c>
      <c r="KKP12083" s="18" t="s">
        <v>131</v>
      </c>
      <c r="KKQ12083" s="18" t="s">
        <v>131</v>
      </c>
      <c r="KKR12083" s="18" t="s">
        <v>131</v>
      </c>
      <c r="KKS12083" s="18" t="s">
        <v>131</v>
      </c>
      <c r="KKT12083" s="18" t="s">
        <v>131</v>
      </c>
      <c r="KKU12083" s="18" t="s">
        <v>131</v>
      </c>
      <c r="KKV12083" s="18" t="s">
        <v>131</v>
      </c>
      <c r="KKW12083" s="18" t="s">
        <v>131</v>
      </c>
      <c r="KKX12083" s="18" t="s">
        <v>131</v>
      </c>
      <c r="KKY12083" s="18" t="s">
        <v>131</v>
      </c>
      <c r="KKZ12083" s="18" t="s">
        <v>131</v>
      </c>
      <c r="KLA12083" s="18" t="s">
        <v>131</v>
      </c>
      <c r="KLB12083" s="18" t="s">
        <v>131</v>
      </c>
      <c r="KLC12083" s="18" t="s">
        <v>131</v>
      </c>
      <c r="KLD12083" s="18" t="s">
        <v>131</v>
      </c>
      <c r="KLE12083" s="18" t="s">
        <v>131</v>
      </c>
      <c r="KLF12083" s="18" t="s">
        <v>131</v>
      </c>
      <c r="KLG12083" s="18" t="s">
        <v>131</v>
      </c>
      <c r="KLH12083" s="18" t="s">
        <v>131</v>
      </c>
      <c r="KLI12083" s="18" t="s">
        <v>131</v>
      </c>
      <c r="KLJ12083" s="18" t="s">
        <v>131</v>
      </c>
      <c r="KLK12083" s="18" t="s">
        <v>131</v>
      </c>
      <c r="KLL12083" s="18" t="s">
        <v>131</v>
      </c>
      <c r="KLM12083" s="18" t="s">
        <v>131</v>
      </c>
      <c r="KLN12083" s="18" t="s">
        <v>131</v>
      </c>
      <c r="KLO12083" s="18" t="s">
        <v>131</v>
      </c>
      <c r="KLP12083" s="18" t="s">
        <v>131</v>
      </c>
      <c r="KLQ12083" s="18" t="s">
        <v>131</v>
      </c>
      <c r="KLR12083" s="18" t="s">
        <v>131</v>
      </c>
      <c r="KLS12083" s="18" t="s">
        <v>131</v>
      </c>
      <c r="KLT12083" s="18" t="s">
        <v>131</v>
      </c>
      <c r="KLU12083" s="18" t="s">
        <v>131</v>
      </c>
      <c r="KLV12083" s="18" t="s">
        <v>131</v>
      </c>
      <c r="KLW12083" s="18" t="s">
        <v>131</v>
      </c>
      <c r="KLX12083" s="18" t="s">
        <v>131</v>
      </c>
      <c r="KLY12083" s="18" t="s">
        <v>131</v>
      </c>
      <c r="KLZ12083" s="18" t="s">
        <v>131</v>
      </c>
      <c r="KMA12083" s="18" t="s">
        <v>131</v>
      </c>
      <c r="KMB12083" s="18" t="s">
        <v>131</v>
      </c>
      <c r="KMC12083" s="18" t="s">
        <v>131</v>
      </c>
      <c r="KMD12083" s="18" t="s">
        <v>131</v>
      </c>
      <c r="KME12083" s="18" t="s">
        <v>131</v>
      </c>
      <c r="KMF12083" s="18" t="s">
        <v>131</v>
      </c>
      <c r="KMG12083" s="18" t="s">
        <v>131</v>
      </c>
      <c r="KMH12083" s="18" t="s">
        <v>131</v>
      </c>
      <c r="KMI12083" s="18" t="s">
        <v>131</v>
      </c>
      <c r="KMJ12083" s="18" t="s">
        <v>131</v>
      </c>
      <c r="KMK12083" s="18" t="s">
        <v>131</v>
      </c>
      <c r="KML12083" s="18" t="s">
        <v>131</v>
      </c>
      <c r="KMM12083" s="18" t="s">
        <v>131</v>
      </c>
      <c r="KMN12083" s="18" t="s">
        <v>131</v>
      </c>
      <c r="KMO12083" s="18" t="s">
        <v>131</v>
      </c>
      <c r="KMP12083" s="18" t="s">
        <v>131</v>
      </c>
      <c r="KMQ12083" s="18" t="s">
        <v>131</v>
      </c>
      <c r="KMR12083" s="18" t="s">
        <v>131</v>
      </c>
      <c r="KMS12083" s="18" t="s">
        <v>131</v>
      </c>
      <c r="KMT12083" s="18" t="s">
        <v>131</v>
      </c>
      <c r="KMU12083" s="18" t="s">
        <v>131</v>
      </c>
      <c r="KMV12083" s="18" t="s">
        <v>131</v>
      </c>
      <c r="KMW12083" s="18" t="s">
        <v>131</v>
      </c>
      <c r="KMX12083" s="18" t="s">
        <v>131</v>
      </c>
      <c r="KMY12083" s="18" t="s">
        <v>131</v>
      </c>
      <c r="KMZ12083" s="18" t="s">
        <v>131</v>
      </c>
      <c r="KNA12083" s="18" t="s">
        <v>131</v>
      </c>
      <c r="KNB12083" s="18" t="s">
        <v>131</v>
      </c>
      <c r="KNC12083" s="18" t="s">
        <v>131</v>
      </c>
      <c r="KND12083" s="18" t="s">
        <v>131</v>
      </c>
      <c r="KNE12083" s="18" t="s">
        <v>131</v>
      </c>
      <c r="KNF12083" s="18" t="s">
        <v>131</v>
      </c>
      <c r="KNG12083" s="18" t="s">
        <v>131</v>
      </c>
      <c r="KNH12083" s="18" t="s">
        <v>131</v>
      </c>
      <c r="KNI12083" s="18" t="s">
        <v>131</v>
      </c>
      <c r="KNJ12083" s="18" t="s">
        <v>131</v>
      </c>
      <c r="KNK12083" s="18" t="s">
        <v>131</v>
      </c>
      <c r="KNL12083" s="18" t="s">
        <v>131</v>
      </c>
      <c r="KNM12083" s="18" t="s">
        <v>131</v>
      </c>
      <c r="KNN12083" s="18" t="s">
        <v>131</v>
      </c>
      <c r="KNO12083" s="18" t="s">
        <v>131</v>
      </c>
      <c r="KNP12083" s="18" t="s">
        <v>131</v>
      </c>
      <c r="KNQ12083" s="18" t="s">
        <v>131</v>
      </c>
      <c r="KNR12083" s="18" t="s">
        <v>131</v>
      </c>
      <c r="KNS12083" s="18" t="s">
        <v>131</v>
      </c>
      <c r="KNT12083" s="18" t="s">
        <v>131</v>
      </c>
      <c r="KNU12083" s="18" t="s">
        <v>131</v>
      </c>
      <c r="KNV12083" s="18" t="s">
        <v>131</v>
      </c>
      <c r="KNW12083" s="18" t="s">
        <v>131</v>
      </c>
      <c r="KNX12083" s="18" t="s">
        <v>131</v>
      </c>
      <c r="KNY12083" s="18" t="s">
        <v>131</v>
      </c>
      <c r="KNZ12083" s="18" t="s">
        <v>131</v>
      </c>
      <c r="KOA12083" s="18" t="s">
        <v>131</v>
      </c>
      <c r="KOB12083" s="18" t="s">
        <v>131</v>
      </c>
      <c r="KOC12083" s="18" t="s">
        <v>131</v>
      </c>
      <c r="KOD12083" s="18" t="s">
        <v>131</v>
      </c>
      <c r="KOE12083" s="18" t="s">
        <v>131</v>
      </c>
      <c r="KOF12083" s="18" t="s">
        <v>131</v>
      </c>
      <c r="KOG12083" s="18" t="s">
        <v>131</v>
      </c>
      <c r="KOH12083" s="18" t="s">
        <v>131</v>
      </c>
      <c r="KOI12083" s="18" t="s">
        <v>131</v>
      </c>
      <c r="KOJ12083" s="18" t="s">
        <v>131</v>
      </c>
      <c r="KOK12083" s="18" t="s">
        <v>131</v>
      </c>
      <c r="KOL12083" s="18" t="s">
        <v>131</v>
      </c>
      <c r="KOM12083" s="18" t="s">
        <v>131</v>
      </c>
      <c r="KON12083" s="18" t="s">
        <v>131</v>
      </c>
      <c r="KOO12083" s="18" t="s">
        <v>131</v>
      </c>
      <c r="KOP12083" s="18" t="s">
        <v>131</v>
      </c>
      <c r="KOQ12083" s="18" t="s">
        <v>131</v>
      </c>
      <c r="KOR12083" s="18" t="s">
        <v>131</v>
      </c>
      <c r="KOS12083" s="18" t="s">
        <v>131</v>
      </c>
      <c r="KOT12083" s="18" t="s">
        <v>131</v>
      </c>
      <c r="KOU12083" s="18" t="s">
        <v>131</v>
      </c>
      <c r="KOV12083" s="18" t="s">
        <v>131</v>
      </c>
      <c r="KOW12083" s="18" t="s">
        <v>131</v>
      </c>
      <c r="KOX12083" s="18" t="s">
        <v>131</v>
      </c>
      <c r="KOY12083" s="18" t="s">
        <v>131</v>
      </c>
      <c r="KOZ12083" s="18" t="s">
        <v>131</v>
      </c>
      <c r="KPA12083" s="18" t="s">
        <v>131</v>
      </c>
      <c r="KPB12083" s="18" t="s">
        <v>131</v>
      </c>
      <c r="KPC12083" s="18" t="s">
        <v>131</v>
      </c>
      <c r="KPD12083" s="18" t="s">
        <v>131</v>
      </c>
      <c r="KPE12083" s="18" t="s">
        <v>131</v>
      </c>
      <c r="KPF12083" s="18" t="s">
        <v>131</v>
      </c>
      <c r="KPG12083" s="18" t="s">
        <v>131</v>
      </c>
      <c r="KPH12083" s="18" t="s">
        <v>131</v>
      </c>
      <c r="KPI12083" s="18" t="s">
        <v>131</v>
      </c>
      <c r="KPJ12083" s="18" t="s">
        <v>131</v>
      </c>
      <c r="KPK12083" s="18" t="s">
        <v>131</v>
      </c>
      <c r="KPL12083" s="18" t="s">
        <v>131</v>
      </c>
      <c r="KPM12083" s="18" t="s">
        <v>131</v>
      </c>
      <c r="KPN12083" s="18" t="s">
        <v>131</v>
      </c>
      <c r="KPO12083" s="18" t="s">
        <v>131</v>
      </c>
      <c r="KPP12083" s="18" t="s">
        <v>131</v>
      </c>
      <c r="KPQ12083" s="18" t="s">
        <v>131</v>
      </c>
      <c r="KPR12083" s="18" t="s">
        <v>131</v>
      </c>
      <c r="KPS12083" s="18" t="s">
        <v>131</v>
      </c>
      <c r="KPT12083" s="18" t="s">
        <v>131</v>
      </c>
      <c r="KPU12083" s="18" t="s">
        <v>131</v>
      </c>
      <c r="KPV12083" s="18" t="s">
        <v>131</v>
      </c>
      <c r="KPW12083" s="18" t="s">
        <v>131</v>
      </c>
      <c r="KPX12083" s="18" t="s">
        <v>131</v>
      </c>
      <c r="KPY12083" s="18" t="s">
        <v>131</v>
      </c>
      <c r="KPZ12083" s="18" t="s">
        <v>131</v>
      </c>
      <c r="KQA12083" s="18" t="s">
        <v>131</v>
      </c>
      <c r="KQB12083" s="18" t="s">
        <v>131</v>
      </c>
      <c r="KQC12083" s="18" t="s">
        <v>131</v>
      </c>
      <c r="KQD12083" s="18" t="s">
        <v>131</v>
      </c>
      <c r="KQE12083" s="18" t="s">
        <v>131</v>
      </c>
      <c r="KQF12083" s="18" t="s">
        <v>131</v>
      </c>
      <c r="KQG12083" s="18" t="s">
        <v>131</v>
      </c>
      <c r="KQH12083" s="18" t="s">
        <v>131</v>
      </c>
      <c r="KQI12083" s="18" t="s">
        <v>131</v>
      </c>
      <c r="KQJ12083" s="18" t="s">
        <v>131</v>
      </c>
      <c r="KQK12083" s="18" t="s">
        <v>131</v>
      </c>
      <c r="KQL12083" s="18" t="s">
        <v>131</v>
      </c>
      <c r="KQM12083" s="18" t="s">
        <v>131</v>
      </c>
      <c r="KQN12083" s="18" t="s">
        <v>131</v>
      </c>
      <c r="KQO12083" s="18" t="s">
        <v>131</v>
      </c>
      <c r="KQP12083" s="18" t="s">
        <v>131</v>
      </c>
      <c r="KQQ12083" s="18" t="s">
        <v>131</v>
      </c>
      <c r="KQR12083" s="18" t="s">
        <v>131</v>
      </c>
      <c r="KQS12083" s="18" t="s">
        <v>131</v>
      </c>
      <c r="KQT12083" s="18" t="s">
        <v>131</v>
      </c>
      <c r="KQU12083" s="18" t="s">
        <v>131</v>
      </c>
      <c r="KQV12083" s="18" t="s">
        <v>131</v>
      </c>
      <c r="KQW12083" s="18" t="s">
        <v>131</v>
      </c>
      <c r="KQX12083" s="18" t="s">
        <v>131</v>
      </c>
      <c r="KQY12083" s="18" t="s">
        <v>131</v>
      </c>
      <c r="KQZ12083" s="18" t="s">
        <v>131</v>
      </c>
      <c r="KRA12083" s="18" t="s">
        <v>131</v>
      </c>
      <c r="KRB12083" s="18" t="s">
        <v>131</v>
      </c>
      <c r="KRC12083" s="18" t="s">
        <v>131</v>
      </c>
      <c r="KRD12083" s="18" t="s">
        <v>131</v>
      </c>
      <c r="KRE12083" s="18" t="s">
        <v>131</v>
      </c>
      <c r="KRF12083" s="18" t="s">
        <v>131</v>
      </c>
      <c r="KRG12083" s="18" t="s">
        <v>131</v>
      </c>
      <c r="KRH12083" s="18" t="s">
        <v>131</v>
      </c>
      <c r="KRI12083" s="18" t="s">
        <v>131</v>
      </c>
      <c r="KRJ12083" s="18" t="s">
        <v>131</v>
      </c>
      <c r="KRK12083" s="18" t="s">
        <v>131</v>
      </c>
      <c r="KRL12083" s="18" t="s">
        <v>131</v>
      </c>
      <c r="KRM12083" s="18" t="s">
        <v>131</v>
      </c>
      <c r="KRN12083" s="18" t="s">
        <v>131</v>
      </c>
      <c r="KRO12083" s="18" t="s">
        <v>131</v>
      </c>
      <c r="KRP12083" s="18" t="s">
        <v>131</v>
      </c>
      <c r="KRQ12083" s="18" t="s">
        <v>131</v>
      </c>
      <c r="KRR12083" s="18" t="s">
        <v>131</v>
      </c>
      <c r="KRS12083" s="18" t="s">
        <v>131</v>
      </c>
      <c r="KRT12083" s="18" t="s">
        <v>131</v>
      </c>
      <c r="KRU12083" s="18" t="s">
        <v>131</v>
      </c>
      <c r="KRV12083" s="18" t="s">
        <v>131</v>
      </c>
      <c r="KRW12083" s="18" t="s">
        <v>131</v>
      </c>
      <c r="KRX12083" s="18" t="s">
        <v>131</v>
      </c>
      <c r="KRY12083" s="18" t="s">
        <v>131</v>
      </c>
      <c r="KRZ12083" s="18" t="s">
        <v>131</v>
      </c>
      <c r="KSA12083" s="18" t="s">
        <v>131</v>
      </c>
      <c r="KSB12083" s="18" t="s">
        <v>131</v>
      </c>
      <c r="KSC12083" s="18" t="s">
        <v>131</v>
      </c>
      <c r="KSD12083" s="18" t="s">
        <v>131</v>
      </c>
      <c r="KSE12083" s="18" t="s">
        <v>131</v>
      </c>
      <c r="KSF12083" s="18" t="s">
        <v>131</v>
      </c>
      <c r="KSG12083" s="18" t="s">
        <v>131</v>
      </c>
      <c r="KSH12083" s="18" t="s">
        <v>131</v>
      </c>
      <c r="KSI12083" s="18" t="s">
        <v>131</v>
      </c>
      <c r="KSJ12083" s="18" t="s">
        <v>131</v>
      </c>
      <c r="KSK12083" s="18" t="s">
        <v>131</v>
      </c>
      <c r="KSL12083" s="18" t="s">
        <v>131</v>
      </c>
      <c r="KSM12083" s="18" t="s">
        <v>131</v>
      </c>
      <c r="KSN12083" s="18" t="s">
        <v>131</v>
      </c>
      <c r="KSO12083" s="18" t="s">
        <v>131</v>
      </c>
      <c r="KSP12083" s="18" t="s">
        <v>131</v>
      </c>
      <c r="KSQ12083" s="18" t="s">
        <v>131</v>
      </c>
      <c r="KSR12083" s="18" t="s">
        <v>131</v>
      </c>
      <c r="KSS12083" s="18" t="s">
        <v>131</v>
      </c>
      <c r="KST12083" s="18" t="s">
        <v>131</v>
      </c>
      <c r="KSU12083" s="18" t="s">
        <v>131</v>
      </c>
      <c r="KSV12083" s="18" t="s">
        <v>131</v>
      </c>
      <c r="KSW12083" s="18" t="s">
        <v>131</v>
      </c>
      <c r="KSX12083" s="18" t="s">
        <v>131</v>
      </c>
      <c r="KSY12083" s="18" t="s">
        <v>131</v>
      </c>
      <c r="KSZ12083" s="18" t="s">
        <v>131</v>
      </c>
      <c r="KTA12083" s="18" t="s">
        <v>131</v>
      </c>
      <c r="KTB12083" s="18" t="s">
        <v>131</v>
      </c>
      <c r="KTC12083" s="18" t="s">
        <v>131</v>
      </c>
      <c r="KTD12083" s="18" t="s">
        <v>131</v>
      </c>
      <c r="KTE12083" s="18" t="s">
        <v>131</v>
      </c>
      <c r="KTF12083" s="18" t="s">
        <v>131</v>
      </c>
      <c r="KTG12083" s="18" t="s">
        <v>131</v>
      </c>
      <c r="KTH12083" s="18" t="s">
        <v>131</v>
      </c>
      <c r="KTI12083" s="18" t="s">
        <v>131</v>
      </c>
      <c r="KTJ12083" s="18" t="s">
        <v>131</v>
      </c>
      <c r="KTK12083" s="18" t="s">
        <v>131</v>
      </c>
      <c r="KTL12083" s="18" t="s">
        <v>131</v>
      </c>
      <c r="KTM12083" s="18" t="s">
        <v>131</v>
      </c>
      <c r="KTN12083" s="18" t="s">
        <v>131</v>
      </c>
      <c r="KTO12083" s="18" t="s">
        <v>131</v>
      </c>
      <c r="KTP12083" s="18" t="s">
        <v>131</v>
      </c>
      <c r="KTQ12083" s="18" t="s">
        <v>131</v>
      </c>
      <c r="KTR12083" s="18" t="s">
        <v>131</v>
      </c>
      <c r="KTS12083" s="18" t="s">
        <v>131</v>
      </c>
      <c r="KTT12083" s="18" t="s">
        <v>131</v>
      </c>
      <c r="KTU12083" s="18" t="s">
        <v>131</v>
      </c>
      <c r="KTV12083" s="18" t="s">
        <v>131</v>
      </c>
      <c r="KTW12083" s="18" t="s">
        <v>131</v>
      </c>
      <c r="KTX12083" s="18" t="s">
        <v>131</v>
      </c>
      <c r="KTY12083" s="18" t="s">
        <v>131</v>
      </c>
      <c r="KTZ12083" s="18" t="s">
        <v>131</v>
      </c>
      <c r="KUA12083" s="18" t="s">
        <v>131</v>
      </c>
      <c r="KUB12083" s="18" t="s">
        <v>131</v>
      </c>
      <c r="KUC12083" s="18" t="s">
        <v>131</v>
      </c>
      <c r="KUD12083" s="18" t="s">
        <v>131</v>
      </c>
      <c r="KUE12083" s="18" t="s">
        <v>131</v>
      </c>
      <c r="KUF12083" s="18" t="s">
        <v>131</v>
      </c>
      <c r="KUG12083" s="18" t="s">
        <v>131</v>
      </c>
      <c r="KUH12083" s="18" t="s">
        <v>131</v>
      </c>
      <c r="KUI12083" s="18" t="s">
        <v>131</v>
      </c>
      <c r="KUJ12083" s="18" t="s">
        <v>131</v>
      </c>
      <c r="KUK12083" s="18" t="s">
        <v>131</v>
      </c>
      <c r="KUL12083" s="18" t="s">
        <v>131</v>
      </c>
      <c r="KUM12083" s="18" t="s">
        <v>131</v>
      </c>
      <c r="KUN12083" s="18" t="s">
        <v>131</v>
      </c>
      <c r="KUO12083" s="18" t="s">
        <v>131</v>
      </c>
      <c r="KUP12083" s="18" t="s">
        <v>131</v>
      </c>
      <c r="KUQ12083" s="18" t="s">
        <v>131</v>
      </c>
      <c r="KUR12083" s="18" t="s">
        <v>131</v>
      </c>
      <c r="KUS12083" s="18" t="s">
        <v>131</v>
      </c>
      <c r="KUT12083" s="18" t="s">
        <v>131</v>
      </c>
      <c r="KUU12083" s="18" t="s">
        <v>131</v>
      </c>
      <c r="KUV12083" s="18" t="s">
        <v>131</v>
      </c>
      <c r="KUW12083" s="18" t="s">
        <v>131</v>
      </c>
      <c r="KUX12083" s="18" t="s">
        <v>131</v>
      </c>
      <c r="KUY12083" s="18" t="s">
        <v>131</v>
      </c>
      <c r="KUZ12083" s="18" t="s">
        <v>131</v>
      </c>
      <c r="KVA12083" s="18" t="s">
        <v>131</v>
      </c>
      <c r="KVB12083" s="18" t="s">
        <v>131</v>
      </c>
      <c r="KVC12083" s="18" t="s">
        <v>131</v>
      </c>
      <c r="KVD12083" s="18" t="s">
        <v>131</v>
      </c>
      <c r="KVE12083" s="18" t="s">
        <v>131</v>
      </c>
      <c r="KVF12083" s="18" t="s">
        <v>131</v>
      </c>
      <c r="KVG12083" s="18" t="s">
        <v>131</v>
      </c>
      <c r="KVH12083" s="18" t="s">
        <v>131</v>
      </c>
      <c r="KVI12083" s="18" t="s">
        <v>131</v>
      </c>
      <c r="KVJ12083" s="18" t="s">
        <v>131</v>
      </c>
      <c r="KVK12083" s="18" t="s">
        <v>131</v>
      </c>
      <c r="KVL12083" s="18" t="s">
        <v>131</v>
      </c>
      <c r="KVM12083" s="18" t="s">
        <v>131</v>
      </c>
      <c r="KVN12083" s="18" t="s">
        <v>131</v>
      </c>
      <c r="KVO12083" s="18" t="s">
        <v>131</v>
      </c>
      <c r="KVP12083" s="18" t="s">
        <v>131</v>
      </c>
      <c r="KVQ12083" s="18" t="s">
        <v>131</v>
      </c>
      <c r="KVR12083" s="18" t="s">
        <v>131</v>
      </c>
      <c r="KVS12083" s="18" t="s">
        <v>131</v>
      </c>
      <c r="KVT12083" s="18" t="s">
        <v>131</v>
      </c>
      <c r="KVU12083" s="18" t="s">
        <v>131</v>
      </c>
      <c r="KVV12083" s="18" t="s">
        <v>131</v>
      </c>
      <c r="KVW12083" s="18" t="s">
        <v>131</v>
      </c>
      <c r="KVX12083" s="18" t="s">
        <v>131</v>
      </c>
      <c r="KVY12083" s="18" t="s">
        <v>131</v>
      </c>
      <c r="KVZ12083" s="18" t="s">
        <v>131</v>
      </c>
      <c r="KWA12083" s="18" t="s">
        <v>131</v>
      </c>
      <c r="KWB12083" s="18" t="s">
        <v>131</v>
      </c>
      <c r="KWC12083" s="18" t="s">
        <v>131</v>
      </c>
      <c r="KWD12083" s="18" t="s">
        <v>131</v>
      </c>
      <c r="KWE12083" s="18" t="s">
        <v>131</v>
      </c>
      <c r="KWF12083" s="18" t="s">
        <v>131</v>
      </c>
      <c r="KWG12083" s="18" t="s">
        <v>131</v>
      </c>
      <c r="KWH12083" s="18" t="s">
        <v>131</v>
      </c>
      <c r="KWI12083" s="18" t="s">
        <v>131</v>
      </c>
      <c r="KWJ12083" s="18" t="s">
        <v>131</v>
      </c>
      <c r="KWK12083" s="18" t="s">
        <v>131</v>
      </c>
      <c r="KWL12083" s="18" t="s">
        <v>131</v>
      </c>
      <c r="KWM12083" s="18" t="s">
        <v>131</v>
      </c>
      <c r="KWN12083" s="18" t="s">
        <v>131</v>
      </c>
      <c r="KWO12083" s="18" t="s">
        <v>131</v>
      </c>
      <c r="KWP12083" s="18" t="s">
        <v>131</v>
      </c>
      <c r="KWQ12083" s="18" t="s">
        <v>131</v>
      </c>
      <c r="KWR12083" s="18" t="s">
        <v>131</v>
      </c>
      <c r="KWS12083" s="18" t="s">
        <v>131</v>
      </c>
      <c r="KWT12083" s="18" t="s">
        <v>131</v>
      </c>
      <c r="KWU12083" s="18" t="s">
        <v>131</v>
      </c>
      <c r="KWV12083" s="18" t="s">
        <v>131</v>
      </c>
      <c r="KWW12083" s="18" t="s">
        <v>131</v>
      </c>
      <c r="KWX12083" s="18" t="s">
        <v>131</v>
      </c>
      <c r="KWY12083" s="18" t="s">
        <v>131</v>
      </c>
      <c r="KWZ12083" s="18" t="s">
        <v>131</v>
      </c>
      <c r="KXA12083" s="18" t="s">
        <v>131</v>
      </c>
      <c r="KXB12083" s="18" t="s">
        <v>131</v>
      </c>
      <c r="KXC12083" s="18" t="s">
        <v>131</v>
      </c>
      <c r="KXD12083" s="18" t="s">
        <v>131</v>
      </c>
      <c r="KXE12083" s="18" t="s">
        <v>131</v>
      </c>
      <c r="KXF12083" s="18" t="s">
        <v>131</v>
      </c>
      <c r="KXG12083" s="18" t="s">
        <v>131</v>
      </c>
      <c r="KXH12083" s="18" t="s">
        <v>131</v>
      </c>
      <c r="KXI12083" s="18" t="s">
        <v>131</v>
      </c>
      <c r="KXJ12083" s="18" t="s">
        <v>131</v>
      </c>
      <c r="KXK12083" s="18" t="s">
        <v>131</v>
      </c>
      <c r="KXL12083" s="18" t="s">
        <v>131</v>
      </c>
      <c r="KXM12083" s="18" t="s">
        <v>131</v>
      </c>
      <c r="KXN12083" s="18" t="s">
        <v>131</v>
      </c>
      <c r="KXO12083" s="18" t="s">
        <v>131</v>
      </c>
      <c r="KXP12083" s="18" t="s">
        <v>131</v>
      </c>
      <c r="KXQ12083" s="18" t="s">
        <v>131</v>
      </c>
      <c r="KXR12083" s="18" t="s">
        <v>131</v>
      </c>
      <c r="KXS12083" s="18" t="s">
        <v>131</v>
      </c>
      <c r="KXT12083" s="18" t="s">
        <v>131</v>
      </c>
      <c r="KXU12083" s="18" t="s">
        <v>131</v>
      </c>
      <c r="KXV12083" s="18" t="s">
        <v>131</v>
      </c>
      <c r="KXW12083" s="18" t="s">
        <v>131</v>
      </c>
      <c r="KXX12083" s="18" t="s">
        <v>131</v>
      </c>
      <c r="KXY12083" s="18" t="s">
        <v>131</v>
      </c>
      <c r="KXZ12083" s="18" t="s">
        <v>131</v>
      </c>
      <c r="KYA12083" s="18" t="s">
        <v>131</v>
      </c>
      <c r="KYB12083" s="18" t="s">
        <v>131</v>
      </c>
      <c r="KYC12083" s="18" t="s">
        <v>131</v>
      </c>
      <c r="KYD12083" s="18" t="s">
        <v>131</v>
      </c>
      <c r="KYE12083" s="18" t="s">
        <v>131</v>
      </c>
      <c r="KYF12083" s="18" t="s">
        <v>131</v>
      </c>
      <c r="KYG12083" s="18" t="s">
        <v>131</v>
      </c>
      <c r="KYH12083" s="18" t="s">
        <v>131</v>
      </c>
      <c r="KYI12083" s="18" t="s">
        <v>131</v>
      </c>
      <c r="KYJ12083" s="18" t="s">
        <v>131</v>
      </c>
      <c r="KYK12083" s="18" t="s">
        <v>131</v>
      </c>
      <c r="KYL12083" s="18" t="s">
        <v>131</v>
      </c>
      <c r="KYM12083" s="18" t="s">
        <v>131</v>
      </c>
      <c r="KYN12083" s="18" t="s">
        <v>131</v>
      </c>
      <c r="KYO12083" s="18" t="s">
        <v>131</v>
      </c>
      <c r="KYP12083" s="18" t="s">
        <v>131</v>
      </c>
      <c r="KYQ12083" s="18" t="s">
        <v>131</v>
      </c>
      <c r="KYR12083" s="18" t="s">
        <v>131</v>
      </c>
      <c r="KYS12083" s="18" t="s">
        <v>131</v>
      </c>
      <c r="KYT12083" s="18" t="s">
        <v>131</v>
      </c>
      <c r="KYU12083" s="18" t="s">
        <v>131</v>
      </c>
      <c r="KYV12083" s="18" t="s">
        <v>131</v>
      </c>
      <c r="KYW12083" s="18" t="s">
        <v>131</v>
      </c>
      <c r="KYX12083" s="18" t="s">
        <v>131</v>
      </c>
      <c r="KYY12083" s="18" t="s">
        <v>131</v>
      </c>
      <c r="KYZ12083" s="18" t="s">
        <v>131</v>
      </c>
      <c r="KZA12083" s="18" t="s">
        <v>131</v>
      </c>
      <c r="KZB12083" s="18" t="s">
        <v>131</v>
      </c>
      <c r="KZC12083" s="18" t="s">
        <v>131</v>
      </c>
      <c r="KZD12083" s="18" t="s">
        <v>131</v>
      </c>
      <c r="KZE12083" s="18" t="s">
        <v>131</v>
      </c>
      <c r="KZF12083" s="18" t="s">
        <v>131</v>
      </c>
      <c r="KZG12083" s="18" t="s">
        <v>131</v>
      </c>
      <c r="KZH12083" s="18" t="s">
        <v>131</v>
      </c>
      <c r="KZI12083" s="18" t="s">
        <v>131</v>
      </c>
      <c r="KZJ12083" s="18" t="s">
        <v>131</v>
      </c>
      <c r="KZK12083" s="18" t="s">
        <v>131</v>
      </c>
      <c r="KZL12083" s="18" t="s">
        <v>131</v>
      </c>
      <c r="KZM12083" s="18" t="s">
        <v>131</v>
      </c>
      <c r="KZN12083" s="18" t="s">
        <v>131</v>
      </c>
      <c r="KZO12083" s="18" t="s">
        <v>131</v>
      </c>
      <c r="KZP12083" s="18" t="s">
        <v>131</v>
      </c>
      <c r="KZQ12083" s="18" t="s">
        <v>131</v>
      </c>
      <c r="KZR12083" s="18" t="s">
        <v>131</v>
      </c>
      <c r="KZS12083" s="18" t="s">
        <v>131</v>
      </c>
      <c r="KZT12083" s="18" t="s">
        <v>131</v>
      </c>
      <c r="KZU12083" s="18" t="s">
        <v>131</v>
      </c>
      <c r="KZV12083" s="18" t="s">
        <v>131</v>
      </c>
      <c r="KZW12083" s="18" t="s">
        <v>131</v>
      </c>
      <c r="KZX12083" s="18" t="s">
        <v>131</v>
      </c>
      <c r="KZY12083" s="18" t="s">
        <v>131</v>
      </c>
      <c r="KZZ12083" s="18" t="s">
        <v>131</v>
      </c>
      <c r="LAA12083" s="18" t="s">
        <v>131</v>
      </c>
      <c r="LAB12083" s="18" t="s">
        <v>131</v>
      </c>
      <c r="LAC12083" s="18" t="s">
        <v>131</v>
      </c>
      <c r="LAD12083" s="18" t="s">
        <v>131</v>
      </c>
      <c r="LAE12083" s="18" t="s">
        <v>131</v>
      </c>
      <c r="LAF12083" s="18" t="s">
        <v>131</v>
      </c>
      <c r="LAG12083" s="18" t="s">
        <v>131</v>
      </c>
      <c r="LAH12083" s="18" t="s">
        <v>131</v>
      </c>
      <c r="LAI12083" s="18" t="s">
        <v>131</v>
      </c>
      <c r="LAJ12083" s="18" t="s">
        <v>131</v>
      </c>
      <c r="LAK12083" s="18" t="s">
        <v>131</v>
      </c>
      <c r="LAL12083" s="18" t="s">
        <v>131</v>
      </c>
      <c r="LAM12083" s="18" t="s">
        <v>131</v>
      </c>
      <c r="LAN12083" s="18" t="s">
        <v>131</v>
      </c>
      <c r="LAO12083" s="18" t="s">
        <v>131</v>
      </c>
      <c r="LAP12083" s="18" t="s">
        <v>131</v>
      </c>
      <c r="LAQ12083" s="18" t="s">
        <v>131</v>
      </c>
      <c r="LAR12083" s="18" t="s">
        <v>131</v>
      </c>
      <c r="LAS12083" s="18" t="s">
        <v>131</v>
      </c>
      <c r="LAT12083" s="18" t="s">
        <v>131</v>
      </c>
      <c r="LAU12083" s="18" t="s">
        <v>131</v>
      </c>
      <c r="LAV12083" s="18" t="s">
        <v>131</v>
      </c>
      <c r="LAW12083" s="18" t="s">
        <v>131</v>
      </c>
      <c r="LAX12083" s="18" t="s">
        <v>131</v>
      </c>
      <c r="LAY12083" s="18" t="s">
        <v>131</v>
      </c>
      <c r="LAZ12083" s="18" t="s">
        <v>131</v>
      </c>
      <c r="LBA12083" s="18" t="s">
        <v>131</v>
      </c>
      <c r="LBB12083" s="18" t="s">
        <v>131</v>
      </c>
      <c r="LBC12083" s="18" t="s">
        <v>131</v>
      </c>
      <c r="LBD12083" s="18" t="s">
        <v>131</v>
      </c>
      <c r="LBE12083" s="18" t="s">
        <v>131</v>
      </c>
      <c r="LBF12083" s="18" t="s">
        <v>131</v>
      </c>
      <c r="LBG12083" s="18" t="s">
        <v>131</v>
      </c>
      <c r="LBH12083" s="18" t="s">
        <v>131</v>
      </c>
      <c r="LBI12083" s="18" t="s">
        <v>131</v>
      </c>
      <c r="LBJ12083" s="18" t="s">
        <v>131</v>
      </c>
      <c r="LBK12083" s="18" t="s">
        <v>131</v>
      </c>
      <c r="LBL12083" s="18" t="s">
        <v>131</v>
      </c>
      <c r="LBM12083" s="18" t="s">
        <v>131</v>
      </c>
      <c r="LBN12083" s="18" t="s">
        <v>131</v>
      </c>
      <c r="LBO12083" s="18" t="s">
        <v>131</v>
      </c>
      <c r="LBP12083" s="18" t="s">
        <v>131</v>
      </c>
      <c r="LBQ12083" s="18" t="s">
        <v>131</v>
      </c>
      <c r="LBR12083" s="18" t="s">
        <v>131</v>
      </c>
      <c r="LBS12083" s="18" t="s">
        <v>131</v>
      </c>
      <c r="LBT12083" s="18" t="s">
        <v>131</v>
      </c>
      <c r="LBU12083" s="18" t="s">
        <v>131</v>
      </c>
      <c r="LBV12083" s="18" t="s">
        <v>131</v>
      </c>
      <c r="LBW12083" s="18" t="s">
        <v>131</v>
      </c>
      <c r="LBX12083" s="18" t="s">
        <v>131</v>
      </c>
      <c r="LBY12083" s="18" t="s">
        <v>131</v>
      </c>
      <c r="LBZ12083" s="18" t="s">
        <v>131</v>
      </c>
      <c r="LCA12083" s="18" t="s">
        <v>131</v>
      </c>
      <c r="LCB12083" s="18" t="s">
        <v>131</v>
      </c>
      <c r="LCC12083" s="18" t="s">
        <v>131</v>
      </c>
      <c r="LCD12083" s="18" t="s">
        <v>131</v>
      </c>
      <c r="LCE12083" s="18" t="s">
        <v>131</v>
      </c>
      <c r="LCF12083" s="18" t="s">
        <v>131</v>
      </c>
      <c r="LCG12083" s="18" t="s">
        <v>131</v>
      </c>
      <c r="LCH12083" s="18" t="s">
        <v>131</v>
      </c>
      <c r="LCI12083" s="18" t="s">
        <v>131</v>
      </c>
      <c r="LCJ12083" s="18" t="s">
        <v>131</v>
      </c>
      <c r="LCK12083" s="18" t="s">
        <v>131</v>
      </c>
      <c r="LCL12083" s="18" t="s">
        <v>131</v>
      </c>
      <c r="LCM12083" s="18" t="s">
        <v>131</v>
      </c>
      <c r="LCN12083" s="18" t="s">
        <v>131</v>
      </c>
      <c r="LCO12083" s="18" t="s">
        <v>131</v>
      </c>
      <c r="LCP12083" s="18" t="s">
        <v>131</v>
      </c>
      <c r="LCQ12083" s="18" t="s">
        <v>131</v>
      </c>
      <c r="LCR12083" s="18" t="s">
        <v>131</v>
      </c>
      <c r="LCS12083" s="18" t="s">
        <v>131</v>
      </c>
      <c r="LCT12083" s="18" t="s">
        <v>131</v>
      </c>
      <c r="LCU12083" s="18" t="s">
        <v>131</v>
      </c>
      <c r="LCV12083" s="18" t="s">
        <v>131</v>
      </c>
      <c r="LCW12083" s="18" t="s">
        <v>131</v>
      </c>
      <c r="LCX12083" s="18" t="s">
        <v>131</v>
      </c>
      <c r="LCY12083" s="18" t="s">
        <v>131</v>
      </c>
      <c r="LCZ12083" s="18" t="s">
        <v>131</v>
      </c>
      <c r="LDA12083" s="18" t="s">
        <v>131</v>
      </c>
      <c r="LDB12083" s="18" t="s">
        <v>131</v>
      </c>
      <c r="LDC12083" s="18" t="s">
        <v>131</v>
      </c>
      <c r="LDD12083" s="18" t="s">
        <v>131</v>
      </c>
      <c r="LDE12083" s="18" t="s">
        <v>131</v>
      </c>
      <c r="LDF12083" s="18" t="s">
        <v>131</v>
      </c>
      <c r="LDG12083" s="18" t="s">
        <v>131</v>
      </c>
      <c r="LDH12083" s="18" t="s">
        <v>131</v>
      </c>
      <c r="LDI12083" s="18" t="s">
        <v>131</v>
      </c>
      <c r="LDJ12083" s="18" t="s">
        <v>131</v>
      </c>
      <c r="LDK12083" s="18" t="s">
        <v>131</v>
      </c>
      <c r="LDL12083" s="18" t="s">
        <v>131</v>
      </c>
      <c r="LDM12083" s="18" t="s">
        <v>131</v>
      </c>
      <c r="LDN12083" s="18" t="s">
        <v>131</v>
      </c>
      <c r="LDO12083" s="18" t="s">
        <v>131</v>
      </c>
      <c r="LDP12083" s="18" t="s">
        <v>131</v>
      </c>
      <c r="LDQ12083" s="18" t="s">
        <v>131</v>
      </c>
      <c r="LDR12083" s="18" t="s">
        <v>131</v>
      </c>
      <c r="LDS12083" s="18" t="s">
        <v>131</v>
      </c>
      <c r="LDT12083" s="18" t="s">
        <v>131</v>
      </c>
      <c r="LDU12083" s="18" t="s">
        <v>131</v>
      </c>
      <c r="LDV12083" s="18" t="s">
        <v>131</v>
      </c>
      <c r="LDW12083" s="18" t="s">
        <v>131</v>
      </c>
      <c r="LDX12083" s="18" t="s">
        <v>131</v>
      </c>
      <c r="LDY12083" s="18" t="s">
        <v>131</v>
      </c>
      <c r="LDZ12083" s="18" t="s">
        <v>131</v>
      </c>
      <c r="LEA12083" s="18" t="s">
        <v>131</v>
      </c>
      <c r="LEB12083" s="18" t="s">
        <v>131</v>
      </c>
      <c r="LEC12083" s="18" t="s">
        <v>131</v>
      </c>
      <c r="LED12083" s="18" t="s">
        <v>131</v>
      </c>
      <c r="LEE12083" s="18" t="s">
        <v>131</v>
      </c>
      <c r="LEF12083" s="18" t="s">
        <v>131</v>
      </c>
      <c r="LEG12083" s="18" t="s">
        <v>131</v>
      </c>
      <c r="LEH12083" s="18" t="s">
        <v>131</v>
      </c>
      <c r="LEI12083" s="18" t="s">
        <v>131</v>
      </c>
      <c r="LEJ12083" s="18" t="s">
        <v>131</v>
      </c>
      <c r="LEK12083" s="18" t="s">
        <v>131</v>
      </c>
      <c r="LEL12083" s="18" t="s">
        <v>131</v>
      </c>
      <c r="LEM12083" s="18" t="s">
        <v>131</v>
      </c>
      <c r="LEN12083" s="18" t="s">
        <v>131</v>
      </c>
      <c r="LEO12083" s="18" t="s">
        <v>131</v>
      </c>
      <c r="LEP12083" s="18" t="s">
        <v>131</v>
      </c>
      <c r="LEQ12083" s="18" t="s">
        <v>131</v>
      </c>
      <c r="LER12083" s="18" t="s">
        <v>131</v>
      </c>
      <c r="LES12083" s="18" t="s">
        <v>131</v>
      </c>
      <c r="LET12083" s="18" t="s">
        <v>131</v>
      </c>
      <c r="LEU12083" s="18" t="s">
        <v>131</v>
      </c>
      <c r="LEV12083" s="18" t="s">
        <v>131</v>
      </c>
      <c r="LEW12083" s="18" t="s">
        <v>131</v>
      </c>
      <c r="LEX12083" s="18" t="s">
        <v>131</v>
      </c>
      <c r="LEY12083" s="18" t="s">
        <v>131</v>
      </c>
      <c r="LEZ12083" s="18" t="s">
        <v>131</v>
      </c>
      <c r="LFA12083" s="18" t="s">
        <v>131</v>
      </c>
      <c r="LFB12083" s="18" t="s">
        <v>131</v>
      </c>
      <c r="LFC12083" s="18" t="s">
        <v>131</v>
      </c>
      <c r="LFD12083" s="18" t="s">
        <v>131</v>
      </c>
      <c r="LFE12083" s="18" t="s">
        <v>131</v>
      </c>
      <c r="LFF12083" s="18" t="s">
        <v>131</v>
      </c>
      <c r="LFG12083" s="18" t="s">
        <v>131</v>
      </c>
      <c r="LFH12083" s="18" t="s">
        <v>131</v>
      </c>
      <c r="LFI12083" s="18" t="s">
        <v>131</v>
      </c>
      <c r="LFJ12083" s="18" t="s">
        <v>131</v>
      </c>
      <c r="LFK12083" s="18" t="s">
        <v>131</v>
      </c>
      <c r="LFL12083" s="18" t="s">
        <v>131</v>
      </c>
      <c r="LFM12083" s="18" t="s">
        <v>131</v>
      </c>
      <c r="LFN12083" s="18" t="s">
        <v>131</v>
      </c>
      <c r="LFO12083" s="18" t="s">
        <v>131</v>
      </c>
      <c r="LFP12083" s="18" t="s">
        <v>131</v>
      </c>
      <c r="LFQ12083" s="18" t="s">
        <v>131</v>
      </c>
      <c r="LFR12083" s="18" t="s">
        <v>131</v>
      </c>
      <c r="LFS12083" s="18" t="s">
        <v>131</v>
      </c>
      <c r="LFT12083" s="18" t="s">
        <v>131</v>
      </c>
      <c r="LFU12083" s="18" t="s">
        <v>131</v>
      </c>
      <c r="LFV12083" s="18" t="s">
        <v>131</v>
      </c>
      <c r="LFW12083" s="18" t="s">
        <v>131</v>
      </c>
      <c r="LFX12083" s="18" t="s">
        <v>131</v>
      </c>
      <c r="LFY12083" s="18" t="s">
        <v>131</v>
      </c>
      <c r="LFZ12083" s="18" t="s">
        <v>131</v>
      </c>
      <c r="LGA12083" s="18" t="s">
        <v>131</v>
      </c>
      <c r="LGB12083" s="18" t="s">
        <v>131</v>
      </c>
      <c r="LGC12083" s="18" t="s">
        <v>131</v>
      </c>
      <c r="LGD12083" s="18" t="s">
        <v>131</v>
      </c>
      <c r="LGE12083" s="18" t="s">
        <v>131</v>
      </c>
      <c r="LGF12083" s="18" t="s">
        <v>131</v>
      </c>
      <c r="LGG12083" s="18" t="s">
        <v>131</v>
      </c>
      <c r="LGH12083" s="18" t="s">
        <v>131</v>
      </c>
      <c r="LGI12083" s="18" t="s">
        <v>131</v>
      </c>
      <c r="LGJ12083" s="18" t="s">
        <v>131</v>
      </c>
      <c r="LGK12083" s="18" t="s">
        <v>131</v>
      </c>
      <c r="LGL12083" s="18" t="s">
        <v>131</v>
      </c>
      <c r="LGM12083" s="18" t="s">
        <v>131</v>
      </c>
      <c r="LGN12083" s="18" t="s">
        <v>131</v>
      </c>
      <c r="LGO12083" s="18" t="s">
        <v>131</v>
      </c>
      <c r="LGP12083" s="18" t="s">
        <v>131</v>
      </c>
      <c r="LGQ12083" s="18" t="s">
        <v>131</v>
      </c>
      <c r="LGR12083" s="18" t="s">
        <v>131</v>
      </c>
      <c r="LGS12083" s="18" t="s">
        <v>131</v>
      </c>
      <c r="LGT12083" s="18" t="s">
        <v>131</v>
      </c>
      <c r="LGU12083" s="18" t="s">
        <v>131</v>
      </c>
      <c r="LGV12083" s="18" t="s">
        <v>131</v>
      </c>
      <c r="LGW12083" s="18" t="s">
        <v>131</v>
      </c>
      <c r="LGX12083" s="18" t="s">
        <v>131</v>
      </c>
      <c r="LGY12083" s="18" t="s">
        <v>131</v>
      </c>
      <c r="LGZ12083" s="18" t="s">
        <v>131</v>
      </c>
      <c r="LHA12083" s="18" t="s">
        <v>131</v>
      </c>
      <c r="LHB12083" s="18" t="s">
        <v>131</v>
      </c>
      <c r="LHC12083" s="18" t="s">
        <v>131</v>
      </c>
      <c r="LHD12083" s="18" t="s">
        <v>131</v>
      </c>
      <c r="LHE12083" s="18" t="s">
        <v>131</v>
      </c>
      <c r="LHF12083" s="18" t="s">
        <v>131</v>
      </c>
      <c r="LHG12083" s="18" t="s">
        <v>131</v>
      </c>
      <c r="LHH12083" s="18" t="s">
        <v>131</v>
      </c>
      <c r="LHI12083" s="18" t="s">
        <v>131</v>
      </c>
      <c r="LHJ12083" s="18" t="s">
        <v>131</v>
      </c>
      <c r="LHK12083" s="18" t="s">
        <v>131</v>
      </c>
      <c r="LHL12083" s="18" t="s">
        <v>131</v>
      </c>
      <c r="LHM12083" s="18" t="s">
        <v>131</v>
      </c>
      <c r="LHN12083" s="18" t="s">
        <v>131</v>
      </c>
      <c r="LHO12083" s="18" t="s">
        <v>131</v>
      </c>
      <c r="LHP12083" s="18" t="s">
        <v>131</v>
      </c>
      <c r="LHQ12083" s="18" t="s">
        <v>131</v>
      </c>
      <c r="LHR12083" s="18" t="s">
        <v>131</v>
      </c>
      <c r="LHS12083" s="18" t="s">
        <v>131</v>
      </c>
      <c r="LHT12083" s="18" t="s">
        <v>131</v>
      </c>
      <c r="LHU12083" s="18" t="s">
        <v>131</v>
      </c>
      <c r="LHV12083" s="18" t="s">
        <v>131</v>
      </c>
      <c r="LHW12083" s="18" t="s">
        <v>131</v>
      </c>
      <c r="LHX12083" s="18" t="s">
        <v>131</v>
      </c>
      <c r="LHY12083" s="18" t="s">
        <v>131</v>
      </c>
      <c r="LHZ12083" s="18" t="s">
        <v>131</v>
      </c>
      <c r="LIA12083" s="18" t="s">
        <v>131</v>
      </c>
      <c r="LIB12083" s="18" t="s">
        <v>131</v>
      </c>
      <c r="LIC12083" s="18" t="s">
        <v>131</v>
      </c>
      <c r="LID12083" s="18" t="s">
        <v>131</v>
      </c>
      <c r="LIE12083" s="18" t="s">
        <v>131</v>
      </c>
      <c r="LIF12083" s="18" t="s">
        <v>131</v>
      </c>
      <c r="LIG12083" s="18" t="s">
        <v>131</v>
      </c>
      <c r="LIH12083" s="18" t="s">
        <v>131</v>
      </c>
      <c r="LII12083" s="18" t="s">
        <v>131</v>
      </c>
      <c r="LIJ12083" s="18" t="s">
        <v>131</v>
      </c>
      <c r="LIK12083" s="18" t="s">
        <v>131</v>
      </c>
      <c r="LIL12083" s="18" t="s">
        <v>131</v>
      </c>
      <c r="LIM12083" s="18" t="s">
        <v>131</v>
      </c>
      <c r="LIN12083" s="18" t="s">
        <v>131</v>
      </c>
      <c r="LIO12083" s="18" t="s">
        <v>131</v>
      </c>
      <c r="LIP12083" s="18" t="s">
        <v>131</v>
      </c>
      <c r="LIQ12083" s="18" t="s">
        <v>131</v>
      </c>
      <c r="LIR12083" s="18" t="s">
        <v>131</v>
      </c>
      <c r="LIS12083" s="18" t="s">
        <v>131</v>
      </c>
      <c r="LIT12083" s="18" t="s">
        <v>131</v>
      </c>
      <c r="LIU12083" s="18" t="s">
        <v>131</v>
      </c>
      <c r="LIV12083" s="18" t="s">
        <v>131</v>
      </c>
      <c r="LIW12083" s="18" t="s">
        <v>131</v>
      </c>
      <c r="LIX12083" s="18" t="s">
        <v>131</v>
      </c>
      <c r="LIY12083" s="18" t="s">
        <v>131</v>
      </c>
      <c r="LIZ12083" s="18" t="s">
        <v>131</v>
      </c>
      <c r="LJA12083" s="18" t="s">
        <v>131</v>
      </c>
      <c r="LJB12083" s="18" t="s">
        <v>131</v>
      </c>
      <c r="LJC12083" s="18" t="s">
        <v>131</v>
      </c>
      <c r="LJD12083" s="18" t="s">
        <v>131</v>
      </c>
      <c r="LJE12083" s="18" t="s">
        <v>131</v>
      </c>
      <c r="LJF12083" s="18" t="s">
        <v>131</v>
      </c>
      <c r="LJG12083" s="18" t="s">
        <v>131</v>
      </c>
      <c r="LJH12083" s="18" t="s">
        <v>131</v>
      </c>
      <c r="LJI12083" s="18" t="s">
        <v>131</v>
      </c>
      <c r="LJJ12083" s="18" t="s">
        <v>131</v>
      </c>
      <c r="LJK12083" s="18" t="s">
        <v>131</v>
      </c>
      <c r="LJL12083" s="18" t="s">
        <v>131</v>
      </c>
      <c r="LJM12083" s="18" t="s">
        <v>131</v>
      </c>
      <c r="LJN12083" s="18" t="s">
        <v>131</v>
      </c>
      <c r="LJO12083" s="18" t="s">
        <v>131</v>
      </c>
      <c r="LJP12083" s="18" t="s">
        <v>131</v>
      </c>
      <c r="LJQ12083" s="18" t="s">
        <v>131</v>
      </c>
      <c r="LJR12083" s="18" t="s">
        <v>131</v>
      </c>
      <c r="LJS12083" s="18" t="s">
        <v>131</v>
      </c>
      <c r="LJT12083" s="18" t="s">
        <v>131</v>
      </c>
      <c r="LJU12083" s="18" t="s">
        <v>131</v>
      </c>
      <c r="LJV12083" s="18" t="s">
        <v>131</v>
      </c>
      <c r="LJW12083" s="18" t="s">
        <v>131</v>
      </c>
      <c r="LJX12083" s="18" t="s">
        <v>131</v>
      </c>
      <c r="LJY12083" s="18" t="s">
        <v>131</v>
      </c>
      <c r="LJZ12083" s="18" t="s">
        <v>131</v>
      </c>
      <c r="LKA12083" s="18" t="s">
        <v>131</v>
      </c>
      <c r="LKB12083" s="18" t="s">
        <v>131</v>
      </c>
      <c r="LKC12083" s="18" t="s">
        <v>131</v>
      </c>
      <c r="LKD12083" s="18" t="s">
        <v>131</v>
      </c>
      <c r="LKE12083" s="18" t="s">
        <v>131</v>
      </c>
      <c r="LKF12083" s="18" t="s">
        <v>131</v>
      </c>
      <c r="LKG12083" s="18" t="s">
        <v>131</v>
      </c>
      <c r="LKH12083" s="18" t="s">
        <v>131</v>
      </c>
      <c r="LKI12083" s="18" t="s">
        <v>131</v>
      </c>
      <c r="LKJ12083" s="18" t="s">
        <v>131</v>
      </c>
      <c r="LKK12083" s="18" t="s">
        <v>131</v>
      </c>
      <c r="LKL12083" s="18" t="s">
        <v>131</v>
      </c>
      <c r="LKM12083" s="18" t="s">
        <v>131</v>
      </c>
      <c r="LKN12083" s="18" t="s">
        <v>131</v>
      </c>
      <c r="LKO12083" s="18" t="s">
        <v>131</v>
      </c>
      <c r="LKP12083" s="18" t="s">
        <v>131</v>
      </c>
      <c r="LKQ12083" s="18" t="s">
        <v>131</v>
      </c>
      <c r="LKR12083" s="18" t="s">
        <v>131</v>
      </c>
      <c r="LKS12083" s="18" t="s">
        <v>131</v>
      </c>
      <c r="LKT12083" s="18" t="s">
        <v>131</v>
      </c>
      <c r="LKU12083" s="18" t="s">
        <v>131</v>
      </c>
      <c r="LKV12083" s="18" t="s">
        <v>131</v>
      </c>
      <c r="LKW12083" s="18" t="s">
        <v>131</v>
      </c>
      <c r="LKX12083" s="18" t="s">
        <v>131</v>
      </c>
      <c r="LKY12083" s="18" t="s">
        <v>131</v>
      </c>
      <c r="LKZ12083" s="18" t="s">
        <v>131</v>
      </c>
      <c r="LLA12083" s="18" t="s">
        <v>131</v>
      </c>
      <c r="LLB12083" s="18" t="s">
        <v>131</v>
      </c>
      <c r="LLC12083" s="18" t="s">
        <v>131</v>
      </c>
      <c r="LLD12083" s="18" t="s">
        <v>131</v>
      </c>
      <c r="LLE12083" s="18" t="s">
        <v>131</v>
      </c>
      <c r="LLF12083" s="18" t="s">
        <v>131</v>
      </c>
      <c r="LLG12083" s="18" t="s">
        <v>131</v>
      </c>
      <c r="LLH12083" s="18" t="s">
        <v>131</v>
      </c>
      <c r="LLI12083" s="18" t="s">
        <v>131</v>
      </c>
      <c r="LLJ12083" s="18" t="s">
        <v>131</v>
      </c>
      <c r="LLK12083" s="18" t="s">
        <v>131</v>
      </c>
      <c r="LLL12083" s="18" t="s">
        <v>131</v>
      </c>
      <c r="LLM12083" s="18" t="s">
        <v>131</v>
      </c>
      <c r="LLN12083" s="18" t="s">
        <v>131</v>
      </c>
      <c r="LLO12083" s="18" t="s">
        <v>131</v>
      </c>
      <c r="LLP12083" s="18" t="s">
        <v>131</v>
      </c>
      <c r="LLQ12083" s="18" t="s">
        <v>131</v>
      </c>
      <c r="LLR12083" s="18" t="s">
        <v>131</v>
      </c>
      <c r="LLS12083" s="18" t="s">
        <v>131</v>
      </c>
      <c r="LLT12083" s="18" t="s">
        <v>131</v>
      </c>
      <c r="LLU12083" s="18" t="s">
        <v>131</v>
      </c>
      <c r="LLV12083" s="18" t="s">
        <v>131</v>
      </c>
      <c r="LLW12083" s="18" t="s">
        <v>131</v>
      </c>
      <c r="LLX12083" s="18" t="s">
        <v>131</v>
      </c>
      <c r="LLY12083" s="18" t="s">
        <v>131</v>
      </c>
      <c r="LLZ12083" s="18" t="s">
        <v>131</v>
      </c>
      <c r="LMA12083" s="18" t="s">
        <v>131</v>
      </c>
      <c r="LMB12083" s="18" t="s">
        <v>131</v>
      </c>
      <c r="LMC12083" s="18" t="s">
        <v>131</v>
      </c>
      <c r="LMD12083" s="18" t="s">
        <v>131</v>
      </c>
      <c r="LME12083" s="18" t="s">
        <v>131</v>
      </c>
      <c r="LMF12083" s="18" t="s">
        <v>131</v>
      </c>
      <c r="LMG12083" s="18" t="s">
        <v>131</v>
      </c>
      <c r="LMH12083" s="18" t="s">
        <v>131</v>
      </c>
      <c r="LMI12083" s="18" t="s">
        <v>131</v>
      </c>
      <c r="LMJ12083" s="18" t="s">
        <v>131</v>
      </c>
      <c r="LMK12083" s="18" t="s">
        <v>131</v>
      </c>
      <c r="LML12083" s="18" t="s">
        <v>131</v>
      </c>
      <c r="LMM12083" s="18" t="s">
        <v>131</v>
      </c>
      <c r="LMN12083" s="18" t="s">
        <v>131</v>
      </c>
      <c r="LMO12083" s="18" t="s">
        <v>131</v>
      </c>
      <c r="LMP12083" s="18" t="s">
        <v>131</v>
      </c>
      <c r="LMQ12083" s="18" t="s">
        <v>131</v>
      </c>
      <c r="LMR12083" s="18" t="s">
        <v>131</v>
      </c>
      <c r="LMS12083" s="18" t="s">
        <v>131</v>
      </c>
      <c r="LMT12083" s="18" t="s">
        <v>131</v>
      </c>
      <c r="LMU12083" s="18" t="s">
        <v>131</v>
      </c>
      <c r="LMV12083" s="18" t="s">
        <v>131</v>
      </c>
      <c r="LMW12083" s="18" t="s">
        <v>131</v>
      </c>
      <c r="LMX12083" s="18" t="s">
        <v>131</v>
      </c>
      <c r="LMY12083" s="18" t="s">
        <v>131</v>
      </c>
      <c r="LMZ12083" s="18" t="s">
        <v>131</v>
      </c>
      <c r="LNA12083" s="18" t="s">
        <v>131</v>
      </c>
      <c r="LNB12083" s="18" t="s">
        <v>131</v>
      </c>
      <c r="LNC12083" s="18" t="s">
        <v>131</v>
      </c>
      <c r="LND12083" s="18" t="s">
        <v>131</v>
      </c>
      <c r="LNE12083" s="18" t="s">
        <v>131</v>
      </c>
      <c r="LNF12083" s="18" t="s">
        <v>131</v>
      </c>
      <c r="LNG12083" s="18" t="s">
        <v>131</v>
      </c>
      <c r="LNH12083" s="18" t="s">
        <v>131</v>
      </c>
      <c r="LNI12083" s="18" t="s">
        <v>131</v>
      </c>
      <c r="LNJ12083" s="18" t="s">
        <v>131</v>
      </c>
      <c r="LNK12083" s="18" t="s">
        <v>131</v>
      </c>
      <c r="LNL12083" s="18" t="s">
        <v>131</v>
      </c>
      <c r="LNM12083" s="18" t="s">
        <v>131</v>
      </c>
      <c r="LNN12083" s="18" t="s">
        <v>131</v>
      </c>
      <c r="LNO12083" s="18" t="s">
        <v>131</v>
      </c>
      <c r="LNP12083" s="18" t="s">
        <v>131</v>
      </c>
      <c r="LNQ12083" s="18" t="s">
        <v>131</v>
      </c>
      <c r="LNR12083" s="18" t="s">
        <v>131</v>
      </c>
      <c r="LNS12083" s="18" t="s">
        <v>131</v>
      </c>
      <c r="LNT12083" s="18" t="s">
        <v>131</v>
      </c>
      <c r="LNU12083" s="18" t="s">
        <v>131</v>
      </c>
      <c r="LNV12083" s="18" t="s">
        <v>131</v>
      </c>
      <c r="LNW12083" s="18" t="s">
        <v>131</v>
      </c>
      <c r="LNX12083" s="18" t="s">
        <v>131</v>
      </c>
      <c r="LNY12083" s="18" t="s">
        <v>131</v>
      </c>
      <c r="LNZ12083" s="18" t="s">
        <v>131</v>
      </c>
      <c r="LOA12083" s="18" t="s">
        <v>131</v>
      </c>
      <c r="LOB12083" s="18" t="s">
        <v>131</v>
      </c>
      <c r="LOC12083" s="18" t="s">
        <v>131</v>
      </c>
      <c r="LOD12083" s="18" t="s">
        <v>131</v>
      </c>
      <c r="LOE12083" s="18" t="s">
        <v>131</v>
      </c>
      <c r="LOF12083" s="18" t="s">
        <v>131</v>
      </c>
      <c r="LOG12083" s="18" t="s">
        <v>131</v>
      </c>
      <c r="LOH12083" s="18" t="s">
        <v>131</v>
      </c>
      <c r="LOI12083" s="18" t="s">
        <v>131</v>
      </c>
      <c r="LOJ12083" s="18" t="s">
        <v>131</v>
      </c>
      <c r="LOK12083" s="18" t="s">
        <v>131</v>
      </c>
      <c r="LOL12083" s="18" t="s">
        <v>131</v>
      </c>
      <c r="LOM12083" s="18" t="s">
        <v>131</v>
      </c>
      <c r="LON12083" s="18" t="s">
        <v>131</v>
      </c>
      <c r="LOO12083" s="18" t="s">
        <v>131</v>
      </c>
      <c r="LOP12083" s="18" t="s">
        <v>131</v>
      </c>
      <c r="LOQ12083" s="18" t="s">
        <v>131</v>
      </c>
      <c r="LOR12083" s="18" t="s">
        <v>131</v>
      </c>
      <c r="LOS12083" s="18" t="s">
        <v>131</v>
      </c>
      <c r="LOT12083" s="18" t="s">
        <v>131</v>
      </c>
      <c r="LOU12083" s="18" t="s">
        <v>131</v>
      </c>
      <c r="LOV12083" s="18" t="s">
        <v>131</v>
      </c>
      <c r="LOW12083" s="18" t="s">
        <v>131</v>
      </c>
      <c r="LOX12083" s="18" t="s">
        <v>131</v>
      </c>
      <c r="LOY12083" s="18" t="s">
        <v>131</v>
      </c>
      <c r="LOZ12083" s="18" t="s">
        <v>131</v>
      </c>
      <c r="LPA12083" s="18" t="s">
        <v>131</v>
      </c>
      <c r="LPB12083" s="18" t="s">
        <v>131</v>
      </c>
      <c r="LPC12083" s="18" t="s">
        <v>131</v>
      </c>
      <c r="LPD12083" s="18" t="s">
        <v>131</v>
      </c>
      <c r="LPE12083" s="18" t="s">
        <v>131</v>
      </c>
      <c r="LPF12083" s="18" t="s">
        <v>131</v>
      </c>
      <c r="LPG12083" s="18" t="s">
        <v>131</v>
      </c>
      <c r="LPH12083" s="18" t="s">
        <v>131</v>
      </c>
      <c r="LPI12083" s="18" t="s">
        <v>131</v>
      </c>
      <c r="LPJ12083" s="18" t="s">
        <v>131</v>
      </c>
      <c r="LPK12083" s="18" t="s">
        <v>131</v>
      </c>
      <c r="LPL12083" s="18" t="s">
        <v>131</v>
      </c>
      <c r="LPM12083" s="18" t="s">
        <v>131</v>
      </c>
      <c r="LPN12083" s="18" t="s">
        <v>131</v>
      </c>
      <c r="LPO12083" s="18" t="s">
        <v>131</v>
      </c>
      <c r="LPP12083" s="18" t="s">
        <v>131</v>
      </c>
      <c r="LPQ12083" s="18" t="s">
        <v>131</v>
      </c>
      <c r="LPR12083" s="18" t="s">
        <v>131</v>
      </c>
      <c r="LPS12083" s="18" t="s">
        <v>131</v>
      </c>
      <c r="LPT12083" s="18" t="s">
        <v>131</v>
      </c>
      <c r="LPU12083" s="18" t="s">
        <v>131</v>
      </c>
      <c r="LPV12083" s="18" t="s">
        <v>131</v>
      </c>
      <c r="LPW12083" s="18" t="s">
        <v>131</v>
      </c>
      <c r="LPX12083" s="18" t="s">
        <v>131</v>
      </c>
      <c r="LPY12083" s="18" t="s">
        <v>131</v>
      </c>
      <c r="LPZ12083" s="18" t="s">
        <v>131</v>
      </c>
      <c r="LQA12083" s="18" t="s">
        <v>131</v>
      </c>
      <c r="LQB12083" s="18" t="s">
        <v>131</v>
      </c>
      <c r="LQC12083" s="18" t="s">
        <v>131</v>
      </c>
      <c r="LQD12083" s="18" t="s">
        <v>131</v>
      </c>
      <c r="LQE12083" s="18" t="s">
        <v>131</v>
      </c>
      <c r="LQF12083" s="18" t="s">
        <v>131</v>
      </c>
      <c r="LQG12083" s="18" t="s">
        <v>131</v>
      </c>
      <c r="LQH12083" s="18" t="s">
        <v>131</v>
      </c>
      <c r="LQI12083" s="18" t="s">
        <v>131</v>
      </c>
      <c r="LQJ12083" s="18" t="s">
        <v>131</v>
      </c>
      <c r="LQK12083" s="18" t="s">
        <v>131</v>
      </c>
      <c r="LQL12083" s="18" t="s">
        <v>131</v>
      </c>
      <c r="LQM12083" s="18" t="s">
        <v>131</v>
      </c>
      <c r="LQN12083" s="18" t="s">
        <v>131</v>
      </c>
      <c r="LQO12083" s="18" t="s">
        <v>131</v>
      </c>
      <c r="LQP12083" s="18" t="s">
        <v>131</v>
      </c>
      <c r="LQQ12083" s="18" t="s">
        <v>131</v>
      </c>
      <c r="LQR12083" s="18" t="s">
        <v>131</v>
      </c>
      <c r="LQS12083" s="18" t="s">
        <v>131</v>
      </c>
      <c r="LQT12083" s="18" t="s">
        <v>131</v>
      </c>
      <c r="LQU12083" s="18" t="s">
        <v>131</v>
      </c>
      <c r="LQV12083" s="18" t="s">
        <v>131</v>
      </c>
      <c r="LQW12083" s="18" t="s">
        <v>131</v>
      </c>
      <c r="LQX12083" s="18" t="s">
        <v>131</v>
      </c>
      <c r="LQY12083" s="18" t="s">
        <v>131</v>
      </c>
      <c r="LQZ12083" s="18" t="s">
        <v>131</v>
      </c>
      <c r="LRA12083" s="18" t="s">
        <v>131</v>
      </c>
      <c r="LRB12083" s="18" t="s">
        <v>131</v>
      </c>
      <c r="LRC12083" s="18" t="s">
        <v>131</v>
      </c>
      <c r="LRD12083" s="18" t="s">
        <v>131</v>
      </c>
      <c r="LRE12083" s="18" t="s">
        <v>131</v>
      </c>
      <c r="LRF12083" s="18" t="s">
        <v>131</v>
      </c>
      <c r="LRG12083" s="18" t="s">
        <v>131</v>
      </c>
      <c r="LRH12083" s="18" t="s">
        <v>131</v>
      </c>
      <c r="LRI12083" s="18" t="s">
        <v>131</v>
      </c>
      <c r="LRJ12083" s="18" t="s">
        <v>131</v>
      </c>
      <c r="LRK12083" s="18" t="s">
        <v>131</v>
      </c>
      <c r="LRL12083" s="18" t="s">
        <v>131</v>
      </c>
      <c r="LRM12083" s="18" t="s">
        <v>131</v>
      </c>
      <c r="LRN12083" s="18" t="s">
        <v>131</v>
      </c>
      <c r="LRO12083" s="18" t="s">
        <v>131</v>
      </c>
      <c r="LRP12083" s="18" t="s">
        <v>131</v>
      </c>
      <c r="LRQ12083" s="18" t="s">
        <v>131</v>
      </c>
      <c r="LRR12083" s="18" t="s">
        <v>131</v>
      </c>
      <c r="LRS12083" s="18" t="s">
        <v>131</v>
      </c>
      <c r="LRT12083" s="18" t="s">
        <v>131</v>
      </c>
      <c r="LRU12083" s="18" t="s">
        <v>131</v>
      </c>
      <c r="LRV12083" s="18" t="s">
        <v>131</v>
      </c>
      <c r="LRW12083" s="18" t="s">
        <v>131</v>
      </c>
      <c r="LRX12083" s="18" t="s">
        <v>131</v>
      </c>
      <c r="LRY12083" s="18" t="s">
        <v>131</v>
      </c>
      <c r="LRZ12083" s="18" t="s">
        <v>131</v>
      </c>
      <c r="LSA12083" s="18" t="s">
        <v>131</v>
      </c>
      <c r="LSB12083" s="18" t="s">
        <v>131</v>
      </c>
      <c r="LSC12083" s="18" t="s">
        <v>131</v>
      </c>
      <c r="LSD12083" s="18" t="s">
        <v>131</v>
      </c>
      <c r="LSE12083" s="18" t="s">
        <v>131</v>
      </c>
      <c r="LSF12083" s="18" t="s">
        <v>131</v>
      </c>
      <c r="LSG12083" s="18" t="s">
        <v>131</v>
      </c>
      <c r="LSH12083" s="18" t="s">
        <v>131</v>
      </c>
      <c r="LSI12083" s="18" t="s">
        <v>131</v>
      </c>
      <c r="LSJ12083" s="18" t="s">
        <v>131</v>
      </c>
      <c r="LSK12083" s="18" t="s">
        <v>131</v>
      </c>
      <c r="LSL12083" s="18" t="s">
        <v>131</v>
      </c>
      <c r="LSM12083" s="18" t="s">
        <v>131</v>
      </c>
      <c r="LSN12083" s="18" t="s">
        <v>131</v>
      </c>
      <c r="LSO12083" s="18" t="s">
        <v>131</v>
      </c>
      <c r="LSP12083" s="18" t="s">
        <v>131</v>
      </c>
      <c r="LSQ12083" s="18" t="s">
        <v>131</v>
      </c>
      <c r="LSR12083" s="18" t="s">
        <v>131</v>
      </c>
      <c r="LSS12083" s="18" t="s">
        <v>131</v>
      </c>
      <c r="LST12083" s="18" t="s">
        <v>131</v>
      </c>
      <c r="LSU12083" s="18" t="s">
        <v>131</v>
      </c>
      <c r="LSV12083" s="18" t="s">
        <v>131</v>
      </c>
      <c r="LSW12083" s="18" t="s">
        <v>131</v>
      </c>
      <c r="LSX12083" s="18" t="s">
        <v>131</v>
      </c>
      <c r="LSY12083" s="18" t="s">
        <v>131</v>
      </c>
      <c r="LSZ12083" s="18" t="s">
        <v>131</v>
      </c>
      <c r="LTA12083" s="18" t="s">
        <v>131</v>
      </c>
      <c r="LTB12083" s="18" t="s">
        <v>131</v>
      </c>
      <c r="LTC12083" s="18" t="s">
        <v>131</v>
      </c>
      <c r="LTD12083" s="18" t="s">
        <v>131</v>
      </c>
      <c r="LTE12083" s="18" t="s">
        <v>131</v>
      </c>
      <c r="LTF12083" s="18" t="s">
        <v>131</v>
      </c>
      <c r="LTG12083" s="18" t="s">
        <v>131</v>
      </c>
      <c r="LTH12083" s="18" t="s">
        <v>131</v>
      </c>
      <c r="LTI12083" s="18" t="s">
        <v>131</v>
      </c>
      <c r="LTJ12083" s="18" t="s">
        <v>131</v>
      </c>
      <c r="LTK12083" s="18" t="s">
        <v>131</v>
      </c>
      <c r="LTL12083" s="18" t="s">
        <v>131</v>
      </c>
      <c r="LTM12083" s="18" t="s">
        <v>131</v>
      </c>
      <c r="LTN12083" s="18" t="s">
        <v>131</v>
      </c>
      <c r="LTO12083" s="18" t="s">
        <v>131</v>
      </c>
      <c r="LTP12083" s="18" t="s">
        <v>131</v>
      </c>
      <c r="LTQ12083" s="18" t="s">
        <v>131</v>
      </c>
      <c r="LTR12083" s="18" t="s">
        <v>131</v>
      </c>
      <c r="LTS12083" s="18" t="s">
        <v>131</v>
      </c>
      <c r="LTT12083" s="18" t="s">
        <v>131</v>
      </c>
      <c r="LTU12083" s="18" t="s">
        <v>131</v>
      </c>
      <c r="LTV12083" s="18" t="s">
        <v>131</v>
      </c>
      <c r="LTW12083" s="18" t="s">
        <v>131</v>
      </c>
      <c r="LTX12083" s="18" t="s">
        <v>131</v>
      </c>
      <c r="LTY12083" s="18" t="s">
        <v>131</v>
      </c>
      <c r="LTZ12083" s="18" t="s">
        <v>131</v>
      </c>
      <c r="LUA12083" s="18" t="s">
        <v>131</v>
      </c>
      <c r="LUB12083" s="18" t="s">
        <v>131</v>
      </c>
      <c r="LUC12083" s="18" t="s">
        <v>131</v>
      </c>
      <c r="LUD12083" s="18" t="s">
        <v>131</v>
      </c>
      <c r="LUE12083" s="18" t="s">
        <v>131</v>
      </c>
      <c r="LUF12083" s="18" t="s">
        <v>131</v>
      </c>
      <c r="LUG12083" s="18" t="s">
        <v>131</v>
      </c>
      <c r="LUH12083" s="18" t="s">
        <v>131</v>
      </c>
      <c r="LUI12083" s="18" t="s">
        <v>131</v>
      </c>
      <c r="LUJ12083" s="18" t="s">
        <v>131</v>
      </c>
      <c r="LUK12083" s="18" t="s">
        <v>131</v>
      </c>
      <c r="LUL12083" s="18" t="s">
        <v>131</v>
      </c>
      <c r="LUM12083" s="18" t="s">
        <v>131</v>
      </c>
      <c r="LUN12083" s="18" t="s">
        <v>131</v>
      </c>
      <c r="LUO12083" s="18" t="s">
        <v>131</v>
      </c>
      <c r="LUP12083" s="18" t="s">
        <v>131</v>
      </c>
      <c r="LUQ12083" s="18" t="s">
        <v>131</v>
      </c>
      <c r="LUR12083" s="18" t="s">
        <v>131</v>
      </c>
      <c r="LUS12083" s="18" t="s">
        <v>131</v>
      </c>
      <c r="LUT12083" s="18" t="s">
        <v>131</v>
      </c>
      <c r="LUU12083" s="18" t="s">
        <v>131</v>
      </c>
      <c r="LUV12083" s="18" t="s">
        <v>131</v>
      </c>
      <c r="LUW12083" s="18" t="s">
        <v>131</v>
      </c>
      <c r="LUX12083" s="18" t="s">
        <v>131</v>
      </c>
      <c r="LUY12083" s="18" t="s">
        <v>131</v>
      </c>
      <c r="LUZ12083" s="18" t="s">
        <v>131</v>
      </c>
      <c r="LVA12083" s="18" t="s">
        <v>131</v>
      </c>
      <c r="LVB12083" s="18" t="s">
        <v>131</v>
      </c>
      <c r="LVC12083" s="18" t="s">
        <v>131</v>
      </c>
      <c r="LVD12083" s="18" t="s">
        <v>131</v>
      </c>
      <c r="LVE12083" s="18" t="s">
        <v>131</v>
      </c>
      <c r="LVF12083" s="18" t="s">
        <v>131</v>
      </c>
      <c r="LVG12083" s="18" t="s">
        <v>131</v>
      </c>
      <c r="LVH12083" s="18" t="s">
        <v>131</v>
      </c>
      <c r="LVI12083" s="18" t="s">
        <v>131</v>
      </c>
      <c r="LVJ12083" s="18" t="s">
        <v>131</v>
      </c>
      <c r="LVK12083" s="18" t="s">
        <v>131</v>
      </c>
      <c r="LVL12083" s="18" t="s">
        <v>131</v>
      </c>
      <c r="LVM12083" s="18" t="s">
        <v>131</v>
      </c>
      <c r="LVN12083" s="18" t="s">
        <v>131</v>
      </c>
      <c r="LVO12083" s="18" t="s">
        <v>131</v>
      </c>
      <c r="LVP12083" s="18" t="s">
        <v>131</v>
      </c>
      <c r="LVQ12083" s="18" t="s">
        <v>131</v>
      </c>
      <c r="LVR12083" s="18" t="s">
        <v>131</v>
      </c>
      <c r="LVS12083" s="18" t="s">
        <v>131</v>
      </c>
      <c r="LVT12083" s="18" t="s">
        <v>131</v>
      </c>
      <c r="LVU12083" s="18" t="s">
        <v>131</v>
      </c>
      <c r="LVV12083" s="18" t="s">
        <v>131</v>
      </c>
      <c r="LVW12083" s="18" t="s">
        <v>131</v>
      </c>
      <c r="LVX12083" s="18" t="s">
        <v>131</v>
      </c>
      <c r="LVY12083" s="18" t="s">
        <v>131</v>
      </c>
      <c r="LVZ12083" s="18" t="s">
        <v>131</v>
      </c>
      <c r="LWA12083" s="18" t="s">
        <v>131</v>
      </c>
      <c r="LWB12083" s="18" t="s">
        <v>131</v>
      </c>
      <c r="LWC12083" s="18" t="s">
        <v>131</v>
      </c>
      <c r="LWD12083" s="18" t="s">
        <v>131</v>
      </c>
      <c r="LWE12083" s="18" t="s">
        <v>131</v>
      </c>
      <c r="LWF12083" s="18" t="s">
        <v>131</v>
      </c>
      <c r="LWG12083" s="18" t="s">
        <v>131</v>
      </c>
      <c r="LWH12083" s="18" t="s">
        <v>131</v>
      </c>
      <c r="LWI12083" s="18" t="s">
        <v>131</v>
      </c>
      <c r="LWJ12083" s="18" t="s">
        <v>131</v>
      </c>
      <c r="LWK12083" s="18" t="s">
        <v>131</v>
      </c>
      <c r="LWL12083" s="18" t="s">
        <v>131</v>
      </c>
      <c r="LWM12083" s="18" t="s">
        <v>131</v>
      </c>
      <c r="LWN12083" s="18" t="s">
        <v>131</v>
      </c>
      <c r="LWO12083" s="18" t="s">
        <v>131</v>
      </c>
      <c r="LWP12083" s="18" t="s">
        <v>131</v>
      </c>
      <c r="LWQ12083" s="18" t="s">
        <v>131</v>
      </c>
      <c r="LWR12083" s="18" t="s">
        <v>131</v>
      </c>
      <c r="LWS12083" s="18" t="s">
        <v>131</v>
      </c>
      <c r="LWT12083" s="18" t="s">
        <v>131</v>
      </c>
      <c r="LWU12083" s="18" t="s">
        <v>131</v>
      </c>
      <c r="LWV12083" s="18" t="s">
        <v>131</v>
      </c>
      <c r="LWW12083" s="18" t="s">
        <v>131</v>
      </c>
      <c r="LWX12083" s="18" t="s">
        <v>131</v>
      </c>
      <c r="LWY12083" s="18" t="s">
        <v>131</v>
      </c>
      <c r="LWZ12083" s="18" t="s">
        <v>131</v>
      </c>
      <c r="LXA12083" s="18" t="s">
        <v>131</v>
      </c>
      <c r="LXB12083" s="18" t="s">
        <v>131</v>
      </c>
      <c r="LXC12083" s="18" t="s">
        <v>131</v>
      </c>
      <c r="LXD12083" s="18" t="s">
        <v>131</v>
      </c>
      <c r="LXE12083" s="18" t="s">
        <v>131</v>
      </c>
      <c r="LXF12083" s="18" t="s">
        <v>131</v>
      </c>
      <c r="LXG12083" s="18" t="s">
        <v>131</v>
      </c>
      <c r="LXH12083" s="18" t="s">
        <v>131</v>
      </c>
      <c r="LXI12083" s="18" t="s">
        <v>131</v>
      </c>
      <c r="LXJ12083" s="18" t="s">
        <v>131</v>
      </c>
      <c r="LXK12083" s="18" t="s">
        <v>131</v>
      </c>
      <c r="LXL12083" s="18" t="s">
        <v>131</v>
      </c>
      <c r="LXM12083" s="18" t="s">
        <v>131</v>
      </c>
      <c r="LXN12083" s="18" t="s">
        <v>131</v>
      </c>
      <c r="LXO12083" s="18" t="s">
        <v>131</v>
      </c>
      <c r="LXP12083" s="18" t="s">
        <v>131</v>
      </c>
      <c r="LXQ12083" s="18" t="s">
        <v>131</v>
      </c>
      <c r="LXR12083" s="18" t="s">
        <v>131</v>
      </c>
      <c r="LXS12083" s="18" t="s">
        <v>131</v>
      </c>
      <c r="LXT12083" s="18" t="s">
        <v>131</v>
      </c>
      <c r="LXU12083" s="18" t="s">
        <v>131</v>
      </c>
      <c r="LXV12083" s="18" t="s">
        <v>131</v>
      </c>
      <c r="LXW12083" s="18" t="s">
        <v>131</v>
      </c>
      <c r="LXX12083" s="18" t="s">
        <v>131</v>
      </c>
      <c r="LXY12083" s="18" t="s">
        <v>131</v>
      </c>
      <c r="LXZ12083" s="18" t="s">
        <v>131</v>
      </c>
      <c r="LYA12083" s="18" t="s">
        <v>131</v>
      </c>
      <c r="LYB12083" s="18" t="s">
        <v>131</v>
      </c>
      <c r="LYC12083" s="18" t="s">
        <v>131</v>
      </c>
      <c r="LYD12083" s="18" t="s">
        <v>131</v>
      </c>
      <c r="LYE12083" s="18" t="s">
        <v>131</v>
      </c>
      <c r="LYF12083" s="18" t="s">
        <v>131</v>
      </c>
      <c r="LYG12083" s="18" t="s">
        <v>131</v>
      </c>
      <c r="LYH12083" s="18" t="s">
        <v>131</v>
      </c>
      <c r="LYI12083" s="18" t="s">
        <v>131</v>
      </c>
      <c r="LYJ12083" s="18" t="s">
        <v>131</v>
      </c>
      <c r="LYK12083" s="18" t="s">
        <v>131</v>
      </c>
      <c r="LYL12083" s="18" t="s">
        <v>131</v>
      </c>
      <c r="LYM12083" s="18" t="s">
        <v>131</v>
      </c>
      <c r="LYN12083" s="18" t="s">
        <v>131</v>
      </c>
      <c r="LYO12083" s="18" t="s">
        <v>131</v>
      </c>
      <c r="LYP12083" s="18" t="s">
        <v>131</v>
      </c>
      <c r="LYQ12083" s="18" t="s">
        <v>131</v>
      </c>
      <c r="LYR12083" s="18" t="s">
        <v>131</v>
      </c>
      <c r="LYS12083" s="18" t="s">
        <v>131</v>
      </c>
      <c r="LYT12083" s="18" t="s">
        <v>131</v>
      </c>
      <c r="LYU12083" s="18" t="s">
        <v>131</v>
      </c>
      <c r="LYV12083" s="18" t="s">
        <v>131</v>
      </c>
      <c r="LYW12083" s="18" t="s">
        <v>131</v>
      </c>
      <c r="LYX12083" s="18" t="s">
        <v>131</v>
      </c>
      <c r="LYY12083" s="18" t="s">
        <v>131</v>
      </c>
      <c r="LYZ12083" s="18" t="s">
        <v>131</v>
      </c>
      <c r="LZA12083" s="18" t="s">
        <v>131</v>
      </c>
      <c r="LZB12083" s="18" t="s">
        <v>131</v>
      </c>
      <c r="LZC12083" s="18" t="s">
        <v>131</v>
      </c>
      <c r="LZD12083" s="18" t="s">
        <v>131</v>
      </c>
      <c r="LZE12083" s="18" t="s">
        <v>131</v>
      </c>
      <c r="LZF12083" s="18" t="s">
        <v>131</v>
      </c>
      <c r="LZG12083" s="18" t="s">
        <v>131</v>
      </c>
      <c r="LZH12083" s="18" t="s">
        <v>131</v>
      </c>
      <c r="LZI12083" s="18" t="s">
        <v>131</v>
      </c>
      <c r="LZJ12083" s="18" t="s">
        <v>131</v>
      </c>
      <c r="LZK12083" s="18" t="s">
        <v>131</v>
      </c>
      <c r="LZL12083" s="18" t="s">
        <v>131</v>
      </c>
      <c r="LZM12083" s="18" t="s">
        <v>131</v>
      </c>
      <c r="LZN12083" s="18" t="s">
        <v>131</v>
      </c>
      <c r="LZO12083" s="18" t="s">
        <v>131</v>
      </c>
      <c r="LZP12083" s="18" t="s">
        <v>131</v>
      </c>
      <c r="LZQ12083" s="18" t="s">
        <v>131</v>
      </c>
      <c r="LZR12083" s="18" t="s">
        <v>131</v>
      </c>
      <c r="LZS12083" s="18" t="s">
        <v>131</v>
      </c>
      <c r="LZT12083" s="18" t="s">
        <v>131</v>
      </c>
      <c r="LZU12083" s="18" t="s">
        <v>131</v>
      </c>
      <c r="LZV12083" s="18" t="s">
        <v>131</v>
      </c>
      <c r="LZW12083" s="18" t="s">
        <v>131</v>
      </c>
      <c r="LZX12083" s="18" t="s">
        <v>131</v>
      </c>
      <c r="LZY12083" s="18" t="s">
        <v>131</v>
      </c>
      <c r="LZZ12083" s="18" t="s">
        <v>131</v>
      </c>
      <c r="MAA12083" s="18" t="s">
        <v>131</v>
      </c>
      <c r="MAB12083" s="18" t="s">
        <v>131</v>
      </c>
      <c r="MAC12083" s="18" t="s">
        <v>131</v>
      </c>
      <c r="MAD12083" s="18" t="s">
        <v>131</v>
      </c>
      <c r="MAE12083" s="18" t="s">
        <v>131</v>
      </c>
      <c r="MAF12083" s="18" t="s">
        <v>131</v>
      </c>
      <c r="MAG12083" s="18" t="s">
        <v>131</v>
      </c>
      <c r="MAH12083" s="18" t="s">
        <v>131</v>
      </c>
      <c r="MAI12083" s="18" t="s">
        <v>131</v>
      </c>
      <c r="MAJ12083" s="18" t="s">
        <v>131</v>
      </c>
      <c r="MAK12083" s="18" t="s">
        <v>131</v>
      </c>
      <c r="MAL12083" s="18" t="s">
        <v>131</v>
      </c>
      <c r="MAM12083" s="18" t="s">
        <v>131</v>
      </c>
      <c r="MAN12083" s="18" t="s">
        <v>131</v>
      </c>
      <c r="MAO12083" s="18" t="s">
        <v>131</v>
      </c>
      <c r="MAP12083" s="18" t="s">
        <v>131</v>
      </c>
      <c r="MAQ12083" s="18" t="s">
        <v>131</v>
      </c>
      <c r="MAR12083" s="18" t="s">
        <v>131</v>
      </c>
      <c r="MAS12083" s="18" t="s">
        <v>131</v>
      </c>
      <c r="MAT12083" s="18" t="s">
        <v>131</v>
      </c>
      <c r="MAU12083" s="18" t="s">
        <v>131</v>
      </c>
      <c r="MAV12083" s="18" t="s">
        <v>131</v>
      </c>
      <c r="MAW12083" s="18" t="s">
        <v>131</v>
      </c>
      <c r="MAX12083" s="18" t="s">
        <v>131</v>
      </c>
      <c r="MAY12083" s="18" t="s">
        <v>131</v>
      </c>
      <c r="MAZ12083" s="18" t="s">
        <v>131</v>
      </c>
      <c r="MBA12083" s="18" t="s">
        <v>131</v>
      </c>
      <c r="MBB12083" s="18" t="s">
        <v>131</v>
      </c>
      <c r="MBC12083" s="18" t="s">
        <v>131</v>
      </c>
      <c r="MBD12083" s="18" t="s">
        <v>131</v>
      </c>
      <c r="MBE12083" s="18" t="s">
        <v>131</v>
      </c>
      <c r="MBF12083" s="18" t="s">
        <v>131</v>
      </c>
      <c r="MBG12083" s="18" t="s">
        <v>131</v>
      </c>
      <c r="MBH12083" s="18" t="s">
        <v>131</v>
      </c>
      <c r="MBI12083" s="18" t="s">
        <v>131</v>
      </c>
      <c r="MBJ12083" s="18" t="s">
        <v>131</v>
      </c>
      <c r="MBK12083" s="18" t="s">
        <v>131</v>
      </c>
      <c r="MBL12083" s="18" t="s">
        <v>131</v>
      </c>
      <c r="MBM12083" s="18" t="s">
        <v>131</v>
      </c>
      <c r="MBN12083" s="18" t="s">
        <v>131</v>
      </c>
      <c r="MBO12083" s="18" t="s">
        <v>131</v>
      </c>
      <c r="MBP12083" s="18" t="s">
        <v>131</v>
      </c>
      <c r="MBQ12083" s="18" t="s">
        <v>131</v>
      </c>
      <c r="MBR12083" s="18" t="s">
        <v>131</v>
      </c>
      <c r="MBS12083" s="18" t="s">
        <v>131</v>
      </c>
      <c r="MBT12083" s="18" t="s">
        <v>131</v>
      </c>
      <c r="MBU12083" s="18" t="s">
        <v>131</v>
      </c>
      <c r="MBV12083" s="18" t="s">
        <v>131</v>
      </c>
      <c r="MBW12083" s="18" t="s">
        <v>131</v>
      </c>
      <c r="MBX12083" s="18" t="s">
        <v>131</v>
      </c>
      <c r="MBY12083" s="18" t="s">
        <v>131</v>
      </c>
      <c r="MBZ12083" s="18" t="s">
        <v>131</v>
      </c>
      <c r="MCA12083" s="18" t="s">
        <v>131</v>
      </c>
      <c r="MCB12083" s="18" t="s">
        <v>131</v>
      </c>
      <c r="MCC12083" s="18" t="s">
        <v>131</v>
      </c>
      <c r="MCD12083" s="18" t="s">
        <v>131</v>
      </c>
      <c r="MCE12083" s="18" t="s">
        <v>131</v>
      </c>
      <c r="MCF12083" s="18" t="s">
        <v>131</v>
      </c>
      <c r="MCG12083" s="18" t="s">
        <v>131</v>
      </c>
      <c r="MCH12083" s="18" t="s">
        <v>131</v>
      </c>
      <c r="MCI12083" s="18" t="s">
        <v>131</v>
      </c>
      <c r="MCJ12083" s="18" t="s">
        <v>131</v>
      </c>
      <c r="MCK12083" s="18" t="s">
        <v>131</v>
      </c>
      <c r="MCL12083" s="18" t="s">
        <v>131</v>
      </c>
      <c r="MCM12083" s="18" t="s">
        <v>131</v>
      </c>
      <c r="MCN12083" s="18" t="s">
        <v>131</v>
      </c>
      <c r="MCO12083" s="18" t="s">
        <v>131</v>
      </c>
      <c r="MCP12083" s="18" t="s">
        <v>131</v>
      </c>
      <c r="MCQ12083" s="18" t="s">
        <v>131</v>
      </c>
      <c r="MCR12083" s="18" t="s">
        <v>131</v>
      </c>
      <c r="MCS12083" s="18" t="s">
        <v>131</v>
      </c>
      <c r="MCT12083" s="18" t="s">
        <v>131</v>
      </c>
      <c r="MCU12083" s="18" t="s">
        <v>131</v>
      </c>
      <c r="MCV12083" s="18" t="s">
        <v>131</v>
      </c>
      <c r="MCW12083" s="18" t="s">
        <v>131</v>
      </c>
      <c r="MCX12083" s="18" t="s">
        <v>131</v>
      </c>
      <c r="MCY12083" s="18" t="s">
        <v>131</v>
      </c>
      <c r="MCZ12083" s="18" t="s">
        <v>131</v>
      </c>
      <c r="MDA12083" s="18" t="s">
        <v>131</v>
      </c>
      <c r="MDB12083" s="18" t="s">
        <v>131</v>
      </c>
      <c r="MDC12083" s="18" t="s">
        <v>131</v>
      </c>
      <c r="MDD12083" s="18" t="s">
        <v>131</v>
      </c>
      <c r="MDE12083" s="18" t="s">
        <v>131</v>
      </c>
      <c r="MDF12083" s="18" t="s">
        <v>131</v>
      </c>
      <c r="MDG12083" s="18" t="s">
        <v>131</v>
      </c>
      <c r="MDH12083" s="18" t="s">
        <v>131</v>
      </c>
      <c r="MDI12083" s="18" t="s">
        <v>131</v>
      </c>
      <c r="MDJ12083" s="18" t="s">
        <v>131</v>
      </c>
      <c r="MDK12083" s="18" t="s">
        <v>131</v>
      </c>
      <c r="MDL12083" s="18" t="s">
        <v>131</v>
      </c>
      <c r="MDM12083" s="18" t="s">
        <v>131</v>
      </c>
      <c r="MDN12083" s="18" t="s">
        <v>131</v>
      </c>
      <c r="MDO12083" s="18" t="s">
        <v>131</v>
      </c>
      <c r="MDP12083" s="18" t="s">
        <v>131</v>
      </c>
      <c r="MDQ12083" s="18" t="s">
        <v>131</v>
      </c>
      <c r="MDR12083" s="18" t="s">
        <v>131</v>
      </c>
      <c r="MDS12083" s="18" t="s">
        <v>131</v>
      </c>
      <c r="MDT12083" s="18" t="s">
        <v>131</v>
      </c>
      <c r="MDU12083" s="18" t="s">
        <v>131</v>
      </c>
      <c r="MDV12083" s="18" t="s">
        <v>131</v>
      </c>
      <c r="MDW12083" s="18" t="s">
        <v>131</v>
      </c>
      <c r="MDX12083" s="18" t="s">
        <v>131</v>
      </c>
      <c r="MDY12083" s="18" t="s">
        <v>131</v>
      </c>
      <c r="MDZ12083" s="18" t="s">
        <v>131</v>
      </c>
      <c r="MEA12083" s="18" t="s">
        <v>131</v>
      </c>
      <c r="MEB12083" s="18" t="s">
        <v>131</v>
      </c>
      <c r="MEC12083" s="18" t="s">
        <v>131</v>
      </c>
      <c r="MED12083" s="18" t="s">
        <v>131</v>
      </c>
      <c r="MEE12083" s="18" t="s">
        <v>131</v>
      </c>
      <c r="MEF12083" s="18" t="s">
        <v>131</v>
      </c>
      <c r="MEG12083" s="18" t="s">
        <v>131</v>
      </c>
      <c r="MEH12083" s="18" t="s">
        <v>131</v>
      </c>
      <c r="MEI12083" s="18" t="s">
        <v>131</v>
      </c>
      <c r="MEJ12083" s="18" t="s">
        <v>131</v>
      </c>
      <c r="MEK12083" s="18" t="s">
        <v>131</v>
      </c>
      <c r="MEL12083" s="18" t="s">
        <v>131</v>
      </c>
      <c r="MEM12083" s="18" t="s">
        <v>131</v>
      </c>
      <c r="MEN12083" s="18" t="s">
        <v>131</v>
      </c>
      <c r="MEO12083" s="18" t="s">
        <v>131</v>
      </c>
      <c r="MEP12083" s="18" t="s">
        <v>131</v>
      </c>
      <c r="MEQ12083" s="18" t="s">
        <v>131</v>
      </c>
      <c r="MER12083" s="18" t="s">
        <v>131</v>
      </c>
      <c r="MES12083" s="18" t="s">
        <v>131</v>
      </c>
      <c r="MET12083" s="18" t="s">
        <v>131</v>
      </c>
      <c r="MEU12083" s="18" t="s">
        <v>131</v>
      </c>
      <c r="MEV12083" s="18" t="s">
        <v>131</v>
      </c>
      <c r="MEW12083" s="18" t="s">
        <v>131</v>
      </c>
      <c r="MEX12083" s="18" t="s">
        <v>131</v>
      </c>
      <c r="MEY12083" s="18" t="s">
        <v>131</v>
      </c>
      <c r="MEZ12083" s="18" t="s">
        <v>131</v>
      </c>
      <c r="MFA12083" s="18" t="s">
        <v>131</v>
      </c>
      <c r="MFB12083" s="18" t="s">
        <v>131</v>
      </c>
      <c r="MFC12083" s="18" t="s">
        <v>131</v>
      </c>
      <c r="MFD12083" s="18" t="s">
        <v>131</v>
      </c>
      <c r="MFE12083" s="18" t="s">
        <v>131</v>
      </c>
      <c r="MFF12083" s="18" t="s">
        <v>131</v>
      </c>
      <c r="MFG12083" s="18" t="s">
        <v>131</v>
      </c>
      <c r="MFH12083" s="18" t="s">
        <v>131</v>
      </c>
      <c r="MFI12083" s="18" t="s">
        <v>131</v>
      </c>
      <c r="MFJ12083" s="18" t="s">
        <v>131</v>
      </c>
      <c r="MFK12083" s="18" t="s">
        <v>131</v>
      </c>
      <c r="MFL12083" s="18" t="s">
        <v>131</v>
      </c>
      <c r="MFM12083" s="18" t="s">
        <v>131</v>
      </c>
      <c r="MFN12083" s="18" t="s">
        <v>131</v>
      </c>
      <c r="MFO12083" s="18" t="s">
        <v>131</v>
      </c>
      <c r="MFP12083" s="18" t="s">
        <v>131</v>
      </c>
      <c r="MFQ12083" s="18" t="s">
        <v>131</v>
      </c>
      <c r="MFR12083" s="18" t="s">
        <v>131</v>
      </c>
      <c r="MFS12083" s="18" t="s">
        <v>131</v>
      </c>
      <c r="MFT12083" s="18" t="s">
        <v>131</v>
      </c>
      <c r="MFU12083" s="18" t="s">
        <v>131</v>
      </c>
      <c r="MFV12083" s="18" t="s">
        <v>131</v>
      </c>
      <c r="MFW12083" s="18" t="s">
        <v>131</v>
      </c>
      <c r="MFX12083" s="18" t="s">
        <v>131</v>
      </c>
      <c r="MFY12083" s="18" t="s">
        <v>131</v>
      </c>
      <c r="MFZ12083" s="18" t="s">
        <v>131</v>
      </c>
      <c r="MGA12083" s="18" t="s">
        <v>131</v>
      </c>
      <c r="MGB12083" s="18" t="s">
        <v>131</v>
      </c>
      <c r="MGC12083" s="18" t="s">
        <v>131</v>
      </c>
      <c r="MGD12083" s="18" t="s">
        <v>131</v>
      </c>
      <c r="MGE12083" s="18" t="s">
        <v>131</v>
      </c>
      <c r="MGF12083" s="18" t="s">
        <v>131</v>
      </c>
      <c r="MGG12083" s="18" t="s">
        <v>131</v>
      </c>
      <c r="MGH12083" s="18" t="s">
        <v>131</v>
      </c>
      <c r="MGI12083" s="18" t="s">
        <v>131</v>
      </c>
      <c r="MGJ12083" s="18" t="s">
        <v>131</v>
      </c>
      <c r="MGK12083" s="18" t="s">
        <v>131</v>
      </c>
      <c r="MGL12083" s="18" t="s">
        <v>131</v>
      </c>
      <c r="MGM12083" s="18" t="s">
        <v>131</v>
      </c>
      <c r="MGN12083" s="18" t="s">
        <v>131</v>
      </c>
      <c r="MGO12083" s="18" t="s">
        <v>131</v>
      </c>
      <c r="MGP12083" s="18" t="s">
        <v>131</v>
      </c>
      <c r="MGQ12083" s="18" t="s">
        <v>131</v>
      </c>
      <c r="MGR12083" s="18" t="s">
        <v>131</v>
      </c>
      <c r="MGS12083" s="18" t="s">
        <v>131</v>
      </c>
      <c r="MGT12083" s="18" t="s">
        <v>131</v>
      </c>
      <c r="MGU12083" s="18" t="s">
        <v>131</v>
      </c>
      <c r="MGV12083" s="18" t="s">
        <v>131</v>
      </c>
      <c r="MGW12083" s="18" t="s">
        <v>131</v>
      </c>
      <c r="MGX12083" s="18" t="s">
        <v>131</v>
      </c>
      <c r="MGY12083" s="18" t="s">
        <v>131</v>
      </c>
      <c r="MGZ12083" s="18" t="s">
        <v>131</v>
      </c>
      <c r="MHA12083" s="18" t="s">
        <v>131</v>
      </c>
      <c r="MHB12083" s="18" t="s">
        <v>131</v>
      </c>
      <c r="MHC12083" s="18" t="s">
        <v>131</v>
      </c>
      <c r="MHD12083" s="18" t="s">
        <v>131</v>
      </c>
      <c r="MHE12083" s="18" t="s">
        <v>131</v>
      </c>
      <c r="MHF12083" s="18" t="s">
        <v>131</v>
      </c>
      <c r="MHG12083" s="18" t="s">
        <v>131</v>
      </c>
      <c r="MHH12083" s="18" t="s">
        <v>131</v>
      </c>
      <c r="MHI12083" s="18" t="s">
        <v>131</v>
      </c>
      <c r="MHJ12083" s="18" t="s">
        <v>131</v>
      </c>
      <c r="MHK12083" s="18" t="s">
        <v>131</v>
      </c>
      <c r="MHL12083" s="18" t="s">
        <v>131</v>
      </c>
      <c r="MHM12083" s="18" t="s">
        <v>131</v>
      </c>
      <c r="MHN12083" s="18" t="s">
        <v>131</v>
      </c>
      <c r="MHO12083" s="18" t="s">
        <v>131</v>
      </c>
      <c r="MHP12083" s="18" t="s">
        <v>131</v>
      </c>
      <c r="MHQ12083" s="18" t="s">
        <v>131</v>
      </c>
      <c r="MHR12083" s="18" t="s">
        <v>131</v>
      </c>
      <c r="MHS12083" s="18" t="s">
        <v>131</v>
      </c>
      <c r="MHT12083" s="18" t="s">
        <v>131</v>
      </c>
      <c r="MHU12083" s="18" t="s">
        <v>131</v>
      </c>
      <c r="MHV12083" s="18" t="s">
        <v>131</v>
      </c>
      <c r="MHW12083" s="18" t="s">
        <v>131</v>
      </c>
      <c r="MHX12083" s="18" t="s">
        <v>131</v>
      </c>
      <c r="MHY12083" s="18" t="s">
        <v>131</v>
      </c>
      <c r="MHZ12083" s="18" t="s">
        <v>131</v>
      </c>
      <c r="MIA12083" s="18" t="s">
        <v>131</v>
      </c>
      <c r="MIB12083" s="18" t="s">
        <v>131</v>
      </c>
      <c r="MIC12083" s="18" t="s">
        <v>131</v>
      </c>
      <c r="MID12083" s="18" t="s">
        <v>131</v>
      </c>
      <c r="MIE12083" s="18" t="s">
        <v>131</v>
      </c>
      <c r="MIF12083" s="18" t="s">
        <v>131</v>
      </c>
      <c r="MIG12083" s="18" t="s">
        <v>131</v>
      </c>
      <c r="MIH12083" s="18" t="s">
        <v>131</v>
      </c>
      <c r="MII12083" s="18" t="s">
        <v>131</v>
      </c>
      <c r="MIJ12083" s="18" t="s">
        <v>131</v>
      </c>
      <c r="MIK12083" s="18" t="s">
        <v>131</v>
      </c>
      <c r="MIL12083" s="18" t="s">
        <v>131</v>
      </c>
      <c r="MIM12083" s="18" t="s">
        <v>131</v>
      </c>
      <c r="MIN12083" s="18" t="s">
        <v>131</v>
      </c>
      <c r="MIO12083" s="18" t="s">
        <v>131</v>
      </c>
      <c r="MIP12083" s="18" t="s">
        <v>131</v>
      </c>
      <c r="MIQ12083" s="18" t="s">
        <v>131</v>
      </c>
      <c r="MIR12083" s="18" t="s">
        <v>131</v>
      </c>
      <c r="MIS12083" s="18" t="s">
        <v>131</v>
      </c>
      <c r="MIT12083" s="18" t="s">
        <v>131</v>
      </c>
      <c r="MIU12083" s="18" t="s">
        <v>131</v>
      </c>
      <c r="MIV12083" s="18" t="s">
        <v>131</v>
      </c>
      <c r="MIW12083" s="18" t="s">
        <v>131</v>
      </c>
      <c r="MIX12083" s="18" t="s">
        <v>131</v>
      </c>
      <c r="MIY12083" s="18" t="s">
        <v>131</v>
      </c>
      <c r="MIZ12083" s="18" t="s">
        <v>131</v>
      </c>
      <c r="MJA12083" s="18" t="s">
        <v>131</v>
      </c>
      <c r="MJB12083" s="18" t="s">
        <v>131</v>
      </c>
      <c r="MJC12083" s="18" t="s">
        <v>131</v>
      </c>
      <c r="MJD12083" s="18" t="s">
        <v>131</v>
      </c>
      <c r="MJE12083" s="18" t="s">
        <v>131</v>
      </c>
      <c r="MJF12083" s="18" t="s">
        <v>131</v>
      </c>
      <c r="MJG12083" s="18" t="s">
        <v>131</v>
      </c>
      <c r="MJH12083" s="18" t="s">
        <v>131</v>
      </c>
      <c r="MJI12083" s="18" t="s">
        <v>131</v>
      </c>
      <c r="MJJ12083" s="18" t="s">
        <v>131</v>
      </c>
      <c r="MJK12083" s="18" t="s">
        <v>131</v>
      </c>
      <c r="MJL12083" s="18" t="s">
        <v>131</v>
      </c>
      <c r="MJM12083" s="18" t="s">
        <v>131</v>
      </c>
      <c r="MJN12083" s="18" t="s">
        <v>131</v>
      </c>
      <c r="MJO12083" s="18" t="s">
        <v>131</v>
      </c>
      <c r="MJP12083" s="18" t="s">
        <v>131</v>
      </c>
      <c r="MJQ12083" s="18" t="s">
        <v>131</v>
      </c>
      <c r="MJR12083" s="18" t="s">
        <v>131</v>
      </c>
      <c r="MJS12083" s="18" t="s">
        <v>131</v>
      </c>
      <c r="MJT12083" s="18" t="s">
        <v>131</v>
      </c>
      <c r="MJU12083" s="18" t="s">
        <v>131</v>
      </c>
      <c r="MJV12083" s="18" t="s">
        <v>131</v>
      </c>
      <c r="MJW12083" s="18" t="s">
        <v>131</v>
      </c>
      <c r="MJX12083" s="18" t="s">
        <v>131</v>
      </c>
      <c r="MJY12083" s="18" t="s">
        <v>131</v>
      </c>
      <c r="MJZ12083" s="18" t="s">
        <v>131</v>
      </c>
      <c r="MKA12083" s="18" t="s">
        <v>131</v>
      </c>
      <c r="MKB12083" s="18" t="s">
        <v>131</v>
      </c>
      <c r="MKC12083" s="18" t="s">
        <v>131</v>
      </c>
      <c r="MKD12083" s="18" t="s">
        <v>131</v>
      </c>
      <c r="MKE12083" s="18" t="s">
        <v>131</v>
      </c>
      <c r="MKF12083" s="18" t="s">
        <v>131</v>
      </c>
      <c r="MKG12083" s="18" t="s">
        <v>131</v>
      </c>
      <c r="MKH12083" s="18" t="s">
        <v>131</v>
      </c>
      <c r="MKI12083" s="18" t="s">
        <v>131</v>
      </c>
      <c r="MKJ12083" s="18" t="s">
        <v>131</v>
      </c>
      <c r="MKK12083" s="18" t="s">
        <v>131</v>
      </c>
      <c r="MKL12083" s="18" t="s">
        <v>131</v>
      </c>
      <c r="MKM12083" s="18" t="s">
        <v>131</v>
      </c>
      <c r="MKN12083" s="18" t="s">
        <v>131</v>
      </c>
      <c r="MKO12083" s="18" t="s">
        <v>131</v>
      </c>
      <c r="MKP12083" s="18" t="s">
        <v>131</v>
      </c>
      <c r="MKQ12083" s="18" t="s">
        <v>131</v>
      </c>
      <c r="MKR12083" s="18" t="s">
        <v>131</v>
      </c>
      <c r="MKS12083" s="18" t="s">
        <v>131</v>
      </c>
      <c r="MKT12083" s="18" t="s">
        <v>131</v>
      </c>
      <c r="MKU12083" s="18" t="s">
        <v>131</v>
      </c>
      <c r="MKV12083" s="18" t="s">
        <v>131</v>
      </c>
      <c r="MKW12083" s="18" t="s">
        <v>131</v>
      </c>
      <c r="MKX12083" s="18" t="s">
        <v>131</v>
      </c>
      <c r="MKY12083" s="18" t="s">
        <v>131</v>
      </c>
      <c r="MKZ12083" s="18" t="s">
        <v>131</v>
      </c>
      <c r="MLA12083" s="18" t="s">
        <v>131</v>
      </c>
      <c r="MLB12083" s="18" t="s">
        <v>131</v>
      </c>
      <c r="MLC12083" s="18" t="s">
        <v>131</v>
      </c>
      <c r="MLD12083" s="18" t="s">
        <v>131</v>
      </c>
      <c r="MLE12083" s="18" t="s">
        <v>131</v>
      </c>
      <c r="MLF12083" s="18" t="s">
        <v>131</v>
      </c>
      <c r="MLG12083" s="18" t="s">
        <v>131</v>
      </c>
      <c r="MLH12083" s="18" t="s">
        <v>131</v>
      </c>
      <c r="MLI12083" s="18" t="s">
        <v>131</v>
      </c>
      <c r="MLJ12083" s="18" t="s">
        <v>131</v>
      </c>
      <c r="MLK12083" s="18" t="s">
        <v>131</v>
      </c>
      <c r="MLL12083" s="18" t="s">
        <v>131</v>
      </c>
      <c r="MLM12083" s="18" t="s">
        <v>131</v>
      </c>
      <c r="MLN12083" s="18" t="s">
        <v>131</v>
      </c>
      <c r="MLO12083" s="18" t="s">
        <v>131</v>
      </c>
      <c r="MLP12083" s="18" t="s">
        <v>131</v>
      </c>
      <c r="MLQ12083" s="18" t="s">
        <v>131</v>
      </c>
      <c r="MLR12083" s="18" t="s">
        <v>131</v>
      </c>
      <c r="MLS12083" s="18" t="s">
        <v>131</v>
      </c>
      <c r="MLT12083" s="18" t="s">
        <v>131</v>
      </c>
      <c r="MLU12083" s="18" t="s">
        <v>131</v>
      </c>
      <c r="MLV12083" s="18" t="s">
        <v>131</v>
      </c>
      <c r="MLW12083" s="18" t="s">
        <v>131</v>
      </c>
      <c r="MLX12083" s="18" t="s">
        <v>131</v>
      </c>
      <c r="MLY12083" s="18" t="s">
        <v>131</v>
      </c>
      <c r="MLZ12083" s="18" t="s">
        <v>131</v>
      </c>
      <c r="MMA12083" s="18" t="s">
        <v>131</v>
      </c>
      <c r="MMB12083" s="18" t="s">
        <v>131</v>
      </c>
      <c r="MMC12083" s="18" t="s">
        <v>131</v>
      </c>
      <c r="MMD12083" s="18" t="s">
        <v>131</v>
      </c>
      <c r="MME12083" s="18" t="s">
        <v>131</v>
      </c>
      <c r="MMF12083" s="18" t="s">
        <v>131</v>
      </c>
      <c r="MMG12083" s="18" t="s">
        <v>131</v>
      </c>
      <c r="MMH12083" s="18" t="s">
        <v>131</v>
      </c>
      <c r="MMI12083" s="18" t="s">
        <v>131</v>
      </c>
      <c r="MMJ12083" s="18" t="s">
        <v>131</v>
      </c>
      <c r="MMK12083" s="18" t="s">
        <v>131</v>
      </c>
      <c r="MML12083" s="18" t="s">
        <v>131</v>
      </c>
      <c r="MMM12083" s="18" t="s">
        <v>131</v>
      </c>
      <c r="MMN12083" s="18" t="s">
        <v>131</v>
      </c>
      <c r="MMO12083" s="18" t="s">
        <v>131</v>
      </c>
      <c r="MMP12083" s="18" t="s">
        <v>131</v>
      </c>
      <c r="MMQ12083" s="18" t="s">
        <v>131</v>
      </c>
      <c r="MMR12083" s="18" t="s">
        <v>131</v>
      </c>
      <c r="MMS12083" s="18" t="s">
        <v>131</v>
      </c>
      <c r="MMT12083" s="18" t="s">
        <v>131</v>
      </c>
      <c r="MMU12083" s="18" t="s">
        <v>131</v>
      </c>
      <c r="MMV12083" s="18" t="s">
        <v>131</v>
      </c>
      <c r="MMW12083" s="18" t="s">
        <v>131</v>
      </c>
      <c r="MMX12083" s="18" t="s">
        <v>131</v>
      </c>
      <c r="MMY12083" s="18" t="s">
        <v>131</v>
      </c>
      <c r="MMZ12083" s="18" t="s">
        <v>131</v>
      </c>
      <c r="MNA12083" s="18" t="s">
        <v>131</v>
      </c>
      <c r="MNB12083" s="18" t="s">
        <v>131</v>
      </c>
      <c r="MNC12083" s="18" t="s">
        <v>131</v>
      </c>
      <c r="MND12083" s="18" t="s">
        <v>131</v>
      </c>
      <c r="MNE12083" s="18" t="s">
        <v>131</v>
      </c>
      <c r="MNF12083" s="18" t="s">
        <v>131</v>
      </c>
      <c r="MNG12083" s="18" t="s">
        <v>131</v>
      </c>
      <c r="MNH12083" s="18" t="s">
        <v>131</v>
      </c>
      <c r="MNI12083" s="18" t="s">
        <v>131</v>
      </c>
      <c r="MNJ12083" s="18" t="s">
        <v>131</v>
      </c>
      <c r="MNK12083" s="18" t="s">
        <v>131</v>
      </c>
      <c r="MNL12083" s="18" t="s">
        <v>131</v>
      </c>
      <c r="MNM12083" s="18" t="s">
        <v>131</v>
      </c>
      <c r="MNN12083" s="18" t="s">
        <v>131</v>
      </c>
      <c r="MNO12083" s="18" t="s">
        <v>131</v>
      </c>
      <c r="MNP12083" s="18" t="s">
        <v>131</v>
      </c>
      <c r="MNQ12083" s="18" t="s">
        <v>131</v>
      </c>
      <c r="MNR12083" s="18" t="s">
        <v>131</v>
      </c>
      <c r="MNS12083" s="18" t="s">
        <v>131</v>
      </c>
      <c r="MNT12083" s="18" t="s">
        <v>131</v>
      </c>
      <c r="MNU12083" s="18" t="s">
        <v>131</v>
      </c>
      <c r="MNV12083" s="18" t="s">
        <v>131</v>
      </c>
      <c r="MNW12083" s="18" t="s">
        <v>131</v>
      </c>
      <c r="MNX12083" s="18" t="s">
        <v>131</v>
      </c>
      <c r="MNY12083" s="18" t="s">
        <v>131</v>
      </c>
      <c r="MNZ12083" s="18" t="s">
        <v>131</v>
      </c>
      <c r="MOA12083" s="18" t="s">
        <v>131</v>
      </c>
      <c r="MOB12083" s="18" t="s">
        <v>131</v>
      </c>
      <c r="MOC12083" s="18" t="s">
        <v>131</v>
      </c>
      <c r="MOD12083" s="18" t="s">
        <v>131</v>
      </c>
      <c r="MOE12083" s="18" t="s">
        <v>131</v>
      </c>
      <c r="MOF12083" s="18" t="s">
        <v>131</v>
      </c>
      <c r="MOG12083" s="18" t="s">
        <v>131</v>
      </c>
      <c r="MOH12083" s="18" t="s">
        <v>131</v>
      </c>
      <c r="MOI12083" s="18" t="s">
        <v>131</v>
      </c>
      <c r="MOJ12083" s="18" t="s">
        <v>131</v>
      </c>
      <c r="MOK12083" s="18" t="s">
        <v>131</v>
      </c>
      <c r="MOL12083" s="18" t="s">
        <v>131</v>
      </c>
      <c r="MOM12083" s="18" t="s">
        <v>131</v>
      </c>
      <c r="MON12083" s="18" t="s">
        <v>131</v>
      </c>
      <c r="MOO12083" s="18" t="s">
        <v>131</v>
      </c>
      <c r="MOP12083" s="18" t="s">
        <v>131</v>
      </c>
      <c r="MOQ12083" s="18" t="s">
        <v>131</v>
      </c>
      <c r="MOR12083" s="18" t="s">
        <v>131</v>
      </c>
      <c r="MOS12083" s="18" t="s">
        <v>131</v>
      </c>
      <c r="MOT12083" s="18" t="s">
        <v>131</v>
      </c>
      <c r="MOU12083" s="18" t="s">
        <v>131</v>
      </c>
      <c r="MOV12083" s="18" t="s">
        <v>131</v>
      </c>
      <c r="MOW12083" s="18" t="s">
        <v>131</v>
      </c>
      <c r="MOX12083" s="18" t="s">
        <v>131</v>
      </c>
      <c r="MOY12083" s="18" t="s">
        <v>131</v>
      </c>
      <c r="MOZ12083" s="18" t="s">
        <v>131</v>
      </c>
      <c r="MPA12083" s="18" t="s">
        <v>131</v>
      </c>
      <c r="MPB12083" s="18" t="s">
        <v>131</v>
      </c>
      <c r="MPC12083" s="18" t="s">
        <v>131</v>
      </c>
      <c r="MPD12083" s="18" t="s">
        <v>131</v>
      </c>
      <c r="MPE12083" s="18" t="s">
        <v>131</v>
      </c>
      <c r="MPF12083" s="18" t="s">
        <v>131</v>
      </c>
      <c r="MPG12083" s="18" t="s">
        <v>131</v>
      </c>
      <c r="MPH12083" s="18" t="s">
        <v>131</v>
      </c>
      <c r="MPI12083" s="18" t="s">
        <v>131</v>
      </c>
      <c r="MPJ12083" s="18" t="s">
        <v>131</v>
      </c>
      <c r="MPK12083" s="18" t="s">
        <v>131</v>
      </c>
      <c r="MPL12083" s="18" t="s">
        <v>131</v>
      </c>
      <c r="MPM12083" s="18" t="s">
        <v>131</v>
      </c>
      <c r="MPN12083" s="18" t="s">
        <v>131</v>
      </c>
      <c r="MPO12083" s="18" t="s">
        <v>131</v>
      </c>
      <c r="MPP12083" s="18" t="s">
        <v>131</v>
      </c>
      <c r="MPQ12083" s="18" t="s">
        <v>131</v>
      </c>
      <c r="MPR12083" s="18" t="s">
        <v>131</v>
      </c>
      <c r="MPS12083" s="18" t="s">
        <v>131</v>
      </c>
      <c r="MPT12083" s="18" t="s">
        <v>131</v>
      </c>
      <c r="MPU12083" s="18" t="s">
        <v>131</v>
      </c>
      <c r="MPV12083" s="18" t="s">
        <v>131</v>
      </c>
      <c r="MPW12083" s="18" t="s">
        <v>131</v>
      </c>
      <c r="MPX12083" s="18" t="s">
        <v>131</v>
      </c>
      <c r="MPY12083" s="18" t="s">
        <v>131</v>
      </c>
      <c r="MPZ12083" s="18" t="s">
        <v>131</v>
      </c>
      <c r="MQA12083" s="18" t="s">
        <v>131</v>
      </c>
      <c r="MQB12083" s="18" t="s">
        <v>131</v>
      </c>
      <c r="MQC12083" s="18" t="s">
        <v>131</v>
      </c>
      <c r="MQD12083" s="18" t="s">
        <v>131</v>
      </c>
      <c r="MQE12083" s="18" t="s">
        <v>131</v>
      </c>
      <c r="MQF12083" s="18" t="s">
        <v>131</v>
      </c>
      <c r="MQG12083" s="18" t="s">
        <v>131</v>
      </c>
      <c r="MQH12083" s="18" t="s">
        <v>131</v>
      </c>
      <c r="MQI12083" s="18" t="s">
        <v>131</v>
      </c>
      <c r="MQJ12083" s="18" t="s">
        <v>131</v>
      </c>
      <c r="MQK12083" s="18" t="s">
        <v>131</v>
      </c>
      <c r="MQL12083" s="18" t="s">
        <v>131</v>
      </c>
      <c r="MQM12083" s="18" t="s">
        <v>131</v>
      </c>
      <c r="MQN12083" s="18" t="s">
        <v>131</v>
      </c>
      <c r="MQO12083" s="18" t="s">
        <v>131</v>
      </c>
      <c r="MQP12083" s="18" t="s">
        <v>131</v>
      </c>
      <c r="MQQ12083" s="18" t="s">
        <v>131</v>
      </c>
      <c r="MQR12083" s="18" t="s">
        <v>131</v>
      </c>
      <c r="MQS12083" s="18" t="s">
        <v>131</v>
      </c>
      <c r="MQT12083" s="18" t="s">
        <v>131</v>
      </c>
      <c r="MQU12083" s="18" t="s">
        <v>131</v>
      </c>
      <c r="MQV12083" s="18" t="s">
        <v>131</v>
      </c>
      <c r="MQW12083" s="18" t="s">
        <v>131</v>
      </c>
      <c r="MQX12083" s="18" t="s">
        <v>131</v>
      </c>
      <c r="MQY12083" s="18" t="s">
        <v>131</v>
      </c>
      <c r="MQZ12083" s="18" t="s">
        <v>131</v>
      </c>
      <c r="MRA12083" s="18" t="s">
        <v>131</v>
      </c>
      <c r="MRB12083" s="18" t="s">
        <v>131</v>
      </c>
      <c r="MRC12083" s="18" t="s">
        <v>131</v>
      </c>
      <c r="MRD12083" s="18" t="s">
        <v>131</v>
      </c>
      <c r="MRE12083" s="18" t="s">
        <v>131</v>
      </c>
      <c r="MRF12083" s="18" t="s">
        <v>131</v>
      </c>
      <c r="MRG12083" s="18" t="s">
        <v>131</v>
      </c>
      <c r="MRH12083" s="18" t="s">
        <v>131</v>
      </c>
      <c r="MRI12083" s="18" t="s">
        <v>131</v>
      </c>
      <c r="MRJ12083" s="18" t="s">
        <v>131</v>
      </c>
      <c r="MRK12083" s="18" t="s">
        <v>131</v>
      </c>
      <c r="MRL12083" s="18" t="s">
        <v>131</v>
      </c>
      <c r="MRM12083" s="18" t="s">
        <v>131</v>
      </c>
      <c r="MRN12083" s="18" t="s">
        <v>131</v>
      </c>
      <c r="MRO12083" s="18" t="s">
        <v>131</v>
      </c>
      <c r="MRP12083" s="18" t="s">
        <v>131</v>
      </c>
      <c r="MRQ12083" s="18" t="s">
        <v>131</v>
      </c>
      <c r="MRR12083" s="18" t="s">
        <v>131</v>
      </c>
      <c r="MRS12083" s="18" t="s">
        <v>131</v>
      </c>
      <c r="MRT12083" s="18" t="s">
        <v>131</v>
      </c>
      <c r="MRU12083" s="18" t="s">
        <v>131</v>
      </c>
      <c r="MRV12083" s="18" t="s">
        <v>131</v>
      </c>
      <c r="MRW12083" s="18" t="s">
        <v>131</v>
      </c>
      <c r="MRX12083" s="18" t="s">
        <v>131</v>
      </c>
      <c r="MRY12083" s="18" t="s">
        <v>131</v>
      </c>
      <c r="MRZ12083" s="18" t="s">
        <v>131</v>
      </c>
      <c r="MSA12083" s="18" t="s">
        <v>131</v>
      </c>
      <c r="MSB12083" s="18" t="s">
        <v>131</v>
      </c>
      <c r="MSC12083" s="18" t="s">
        <v>131</v>
      </c>
      <c r="MSD12083" s="18" t="s">
        <v>131</v>
      </c>
      <c r="MSE12083" s="18" t="s">
        <v>131</v>
      </c>
      <c r="MSF12083" s="18" t="s">
        <v>131</v>
      </c>
      <c r="MSG12083" s="18" t="s">
        <v>131</v>
      </c>
      <c r="MSH12083" s="18" t="s">
        <v>131</v>
      </c>
      <c r="MSI12083" s="18" t="s">
        <v>131</v>
      </c>
      <c r="MSJ12083" s="18" t="s">
        <v>131</v>
      </c>
      <c r="MSK12083" s="18" t="s">
        <v>131</v>
      </c>
      <c r="MSL12083" s="18" t="s">
        <v>131</v>
      </c>
      <c r="MSM12083" s="18" t="s">
        <v>131</v>
      </c>
      <c r="MSN12083" s="18" t="s">
        <v>131</v>
      </c>
      <c r="MSO12083" s="18" t="s">
        <v>131</v>
      </c>
      <c r="MSP12083" s="18" t="s">
        <v>131</v>
      </c>
      <c r="MSQ12083" s="18" t="s">
        <v>131</v>
      </c>
      <c r="MSR12083" s="18" t="s">
        <v>131</v>
      </c>
      <c r="MSS12083" s="18" t="s">
        <v>131</v>
      </c>
      <c r="MST12083" s="18" t="s">
        <v>131</v>
      </c>
      <c r="MSU12083" s="18" t="s">
        <v>131</v>
      </c>
      <c r="MSV12083" s="18" t="s">
        <v>131</v>
      </c>
      <c r="MSW12083" s="18" t="s">
        <v>131</v>
      </c>
      <c r="MSX12083" s="18" t="s">
        <v>131</v>
      </c>
      <c r="MSY12083" s="18" t="s">
        <v>131</v>
      </c>
      <c r="MSZ12083" s="18" t="s">
        <v>131</v>
      </c>
      <c r="MTA12083" s="18" t="s">
        <v>131</v>
      </c>
      <c r="MTB12083" s="18" t="s">
        <v>131</v>
      </c>
      <c r="MTC12083" s="18" t="s">
        <v>131</v>
      </c>
      <c r="MTD12083" s="18" t="s">
        <v>131</v>
      </c>
      <c r="MTE12083" s="18" t="s">
        <v>131</v>
      </c>
      <c r="MTF12083" s="18" t="s">
        <v>131</v>
      </c>
      <c r="MTG12083" s="18" t="s">
        <v>131</v>
      </c>
      <c r="MTH12083" s="18" t="s">
        <v>131</v>
      </c>
      <c r="MTI12083" s="18" t="s">
        <v>131</v>
      </c>
      <c r="MTJ12083" s="18" t="s">
        <v>131</v>
      </c>
      <c r="MTK12083" s="18" t="s">
        <v>131</v>
      </c>
      <c r="MTL12083" s="18" t="s">
        <v>131</v>
      </c>
      <c r="MTM12083" s="18" t="s">
        <v>131</v>
      </c>
      <c r="MTN12083" s="18" t="s">
        <v>131</v>
      </c>
      <c r="MTO12083" s="18" t="s">
        <v>131</v>
      </c>
      <c r="MTP12083" s="18" t="s">
        <v>131</v>
      </c>
      <c r="MTQ12083" s="18" t="s">
        <v>131</v>
      </c>
      <c r="MTR12083" s="18" t="s">
        <v>131</v>
      </c>
      <c r="MTS12083" s="18" t="s">
        <v>131</v>
      </c>
      <c r="MTT12083" s="18" t="s">
        <v>131</v>
      </c>
      <c r="MTU12083" s="18" t="s">
        <v>131</v>
      </c>
      <c r="MTV12083" s="18" t="s">
        <v>131</v>
      </c>
      <c r="MTW12083" s="18" t="s">
        <v>131</v>
      </c>
      <c r="MTX12083" s="18" t="s">
        <v>131</v>
      </c>
      <c r="MTY12083" s="18" t="s">
        <v>131</v>
      </c>
      <c r="MTZ12083" s="18" t="s">
        <v>131</v>
      </c>
      <c r="MUA12083" s="18" t="s">
        <v>131</v>
      </c>
      <c r="MUB12083" s="18" t="s">
        <v>131</v>
      </c>
      <c r="MUC12083" s="18" t="s">
        <v>131</v>
      </c>
      <c r="MUD12083" s="18" t="s">
        <v>131</v>
      </c>
      <c r="MUE12083" s="18" t="s">
        <v>131</v>
      </c>
      <c r="MUF12083" s="18" t="s">
        <v>131</v>
      </c>
      <c r="MUG12083" s="18" t="s">
        <v>131</v>
      </c>
      <c r="MUH12083" s="18" t="s">
        <v>131</v>
      </c>
      <c r="MUI12083" s="18" t="s">
        <v>131</v>
      </c>
      <c r="MUJ12083" s="18" t="s">
        <v>131</v>
      </c>
      <c r="MUK12083" s="18" t="s">
        <v>131</v>
      </c>
      <c r="MUL12083" s="18" t="s">
        <v>131</v>
      </c>
      <c r="MUM12083" s="18" t="s">
        <v>131</v>
      </c>
      <c r="MUN12083" s="18" t="s">
        <v>131</v>
      </c>
      <c r="MUO12083" s="18" t="s">
        <v>131</v>
      </c>
      <c r="MUP12083" s="18" t="s">
        <v>131</v>
      </c>
      <c r="MUQ12083" s="18" t="s">
        <v>131</v>
      </c>
      <c r="MUR12083" s="18" t="s">
        <v>131</v>
      </c>
      <c r="MUS12083" s="18" t="s">
        <v>131</v>
      </c>
      <c r="MUT12083" s="18" t="s">
        <v>131</v>
      </c>
      <c r="MUU12083" s="18" t="s">
        <v>131</v>
      </c>
      <c r="MUV12083" s="18" t="s">
        <v>131</v>
      </c>
      <c r="MUW12083" s="18" t="s">
        <v>131</v>
      </c>
      <c r="MUX12083" s="18" t="s">
        <v>131</v>
      </c>
      <c r="MUY12083" s="18" t="s">
        <v>131</v>
      </c>
      <c r="MUZ12083" s="18" t="s">
        <v>131</v>
      </c>
      <c r="MVA12083" s="18" t="s">
        <v>131</v>
      </c>
      <c r="MVB12083" s="18" t="s">
        <v>131</v>
      </c>
      <c r="MVC12083" s="18" t="s">
        <v>131</v>
      </c>
      <c r="MVD12083" s="18" t="s">
        <v>131</v>
      </c>
      <c r="MVE12083" s="18" t="s">
        <v>131</v>
      </c>
      <c r="MVF12083" s="18" t="s">
        <v>131</v>
      </c>
      <c r="MVG12083" s="18" t="s">
        <v>131</v>
      </c>
      <c r="MVH12083" s="18" t="s">
        <v>131</v>
      </c>
      <c r="MVI12083" s="18" t="s">
        <v>131</v>
      </c>
      <c r="MVJ12083" s="18" t="s">
        <v>131</v>
      </c>
      <c r="MVK12083" s="18" t="s">
        <v>131</v>
      </c>
      <c r="MVL12083" s="18" t="s">
        <v>131</v>
      </c>
      <c r="MVM12083" s="18" t="s">
        <v>131</v>
      </c>
      <c r="MVN12083" s="18" t="s">
        <v>131</v>
      </c>
      <c r="MVO12083" s="18" t="s">
        <v>131</v>
      </c>
      <c r="MVP12083" s="18" t="s">
        <v>131</v>
      </c>
      <c r="MVQ12083" s="18" t="s">
        <v>131</v>
      </c>
      <c r="MVR12083" s="18" t="s">
        <v>131</v>
      </c>
      <c r="MVS12083" s="18" t="s">
        <v>131</v>
      </c>
      <c r="MVT12083" s="18" t="s">
        <v>131</v>
      </c>
      <c r="MVU12083" s="18" t="s">
        <v>131</v>
      </c>
      <c r="MVV12083" s="18" t="s">
        <v>131</v>
      </c>
      <c r="MVW12083" s="18" t="s">
        <v>131</v>
      </c>
      <c r="MVX12083" s="18" t="s">
        <v>131</v>
      </c>
      <c r="MVY12083" s="18" t="s">
        <v>131</v>
      </c>
      <c r="MVZ12083" s="18" t="s">
        <v>131</v>
      </c>
      <c r="MWA12083" s="18" t="s">
        <v>131</v>
      </c>
      <c r="MWB12083" s="18" t="s">
        <v>131</v>
      </c>
      <c r="MWC12083" s="18" t="s">
        <v>131</v>
      </c>
      <c r="MWD12083" s="18" t="s">
        <v>131</v>
      </c>
      <c r="MWE12083" s="18" t="s">
        <v>131</v>
      </c>
      <c r="MWF12083" s="18" t="s">
        <v>131</v>
      </c>
      <c r="MWG12083" s="18" t="s">
        <v>131</v>
      </c>
      <c r="MWH12083" s="18" t="s">
        <v>131</v>
      </c>
      <c r="MWI12083" s="18" t="s">
        <v>131</v>
      </c>
      <c r="MWJ12083" s="18" t="s">
        <v>131</v>
      </c>
      <c r="MWK12083" s="18" t="s">
        <v>131</v>
      </c>
      <c r="MWL12083" s="18" t="s">
        <v>131</v>
      </c>
      <c r="MWM12083" s="18" t="s">
        <v>131</v>
      </c>
      <c r="MWN12083" s="18" t="s">
        <v>131</v>
      </c>
      <c r="MWO12083" s="18" t="s">
        <v>131</v>
      </c>
      <c r="MWP12083" s="18" t="s">
        <v>131</v>
      </c>
      <c r="MWQ12083" s="18" t="s">
        <v>131</v>
      </c>
      <c r="MWR12083" s="18" t="s">
        <v>131</v>
      </c>
      <c r="MWS12083" s="18" t="s">
        <v>131</v>
      </c>
      <c r="MWT12083" s="18" t="s">
        <v>131</v>
      </c>
      <c r="MWU12083" s="18" t="s">
        <v>131</v>
      </c>
      <c r="MWV12083" s="18" t="s">
        <v>131</v>
      </c>
      <c r="MWW12083" s="18" t="s">
        <v>131</v>
      </c>
      <c r="MWX12083" s="18" t="s">
        <v>131</v>
      </c>
      <c r="MWY12083" s="18" t="s">
        <v>131</v>
      </c>
      <c r="MWZ12083" s="18" t="s">
        <v>131</v>
      </c>
      <c r="MXA12083" s="18" t="s">
        <v>131</v>
      </c>
      <c r="MXB12083" s="18" t="s">
        <v>131</v>
      </c>
      <c r="MXC12083" s="18" t="s">
        <v>131</v>
      </c>
      <c r="MXD12083" s="18" t="s">
        <v>131</v>
      </c>
      <c r="MXE12083" s="18" t="s">
        <v>131</v>
      </c>
      <c r="MXF12083" s="18" t="s">
        <v>131</v>
      </c>
      <c r="MXG12083" s="18" t="s">
        <v>131</v>
      </c>
      <c r="MXH12083" s="18" t="s">
        <v>131</v>
      </c>
      <c r="MXI12083" s="18" t="s">
        <v>131</v>
      </c>
      <c r="MXJ12083" s="18" t="s">
        <v>131</v>
      </c>
      <c r="MXK12083" s="18" t="s">
        <v>131</v>
      </c>
      <c r="MXL12083" s="18" t="s">
        <v>131</v>
      </c>
      <c r="MXM12083" s="18" t="s">
        <v>131</v>
      </c>
      <c r="MXN12083" s="18" t="s">
        <v>131</v>
      </c>
      <c r="MXO12083" s="18" t="s">
        <v>131</v>
      </c>
      <c r="MXP12083" s="18" t="s">
        <v>131</v>
      </c>
      <c r="MXQ12083" s="18" t="s">
        <v>131</v>
      </c>
      <c r="MXR12083" s="18" t="s">
        <v>131</v>
      </c>
      <c r="MXS12083" s="18" t="s">
        <v>131</v>
      </c>
      <c r="MXT12083" s="18" t="s">
        <v>131</v>
      </c>
      <c r="MXU12083" s="18" t="s">
        <v>131</v>
      </c>
      <c r="MXV12083" s="18" t="s">
        <v>131</v>
      </c>
      <c r="MXW12083" s="18" t="s">
        <v>131</v>
      </c>
      <c r="MXX12083" s="18" t="s">
        <v>131</v>
      </c>
      <c r="MXY12083" s="18" t="s">
        <v>131</v>
      </c>
      <c r="MXZ12083" s="18" t="s">
        <v>131</v>
      </c>
      <c r="MYA12083" s="18" t="s">
        <v>131</v>
      </c>
      <c r="MYB12083" s="18" t="s">
        <v>131</v>
      </c>
      <c r="MYC12083" s="18" t="s">
        <v>131</v>
      </c>
      <c r="MYD12083" s="18" t="s">
        <v>131</v>
      </c>
      <c r="MYE12083" s="18" t="s">
        <v>131</v>
      </c>
      <c r="MYF12083" s="18" t="s">
        <v>131</v>
      </c>
      <c r="MYG12083" s="18" t="s">
        <v>131</v>
      </c>
      <c r="MYH12083" s="18" t="s">
        <v>131</v>
      </c>
      <c r="MYI12083" s="18" t="s">
        <v>131</v>
      </c>
      <c r="MYJ12083" s="18" t="s">
        <v>131</v>
      </c>
      <c r="MYK12083" s="18" t="s">
        <v>131</v>
      </c>
      <c r="MYL12083" s="18" t="s">
        <v>131</v>
      </c>
      <c r="MYM12083" s="18" t="s">
        <v>131</v>
      </c>
      <c r="MYN12083" s="18" t="s">
        <v>131</v>
      </c>
      <c r="MYO12083" s="18" t="s">
        <v>131</v>
      </c>
      <c r="MYP12083" s="18" t="s">
        <v>131</v>
      </c>
      <c r="MYQ12083" s="18" t="s">
        <v>131</v>
      </c>
      <c r="MYR12083" s="18" t="s">
        <v>131</v>
      </c>
      <c r="MYS12083" s="18" t="s">
        <v>131</v>
      </c>
      <c r="MYT12083" s="18" t="s">
        <v>131</v>
      </c>
      <c r="MYU12083" s="18" t="s">
        <v>131</v>
      </c>
      <c r="MYV12083" s="18" t="s">
        <v>131</v>
      </c>
      <c r="MYW12083" s="18" t="s">
        <v>131</v>
      </c>
      <c r="MYX12083" s="18" t="s">
        <v>131</v>
      </c>
      <c r="MYY12083" s="18" t="s">
        <v>131</v>
      </c>
      <c r="MYZ12083" s="18" t="s">
        <v>131</v>
      </c>
      <c r="MZA12083" s="18" t="s">
        <v>131</v>
      </c>
      <c r="MZB12083" s="18" t="s">
        <v>131</v>
      </c>
      <c r="MZC12083" s="18" t="s">
        <v>131</v>
      </c>
      <c r="MZD12083" s="18" t="s">
        <v>131</v>
      </c>
      <c r="MZE12083" s="18" t="s">
        <v>131</v>
      </c>
      <c r="MZF12083" s="18" t="s">
        <v>131</v>
      </c>
      <c r="MZG12083" s="18" t="s">
        <v>131</v>
      </c>
      <c r="MZH12083" s="18" t="s">
        <v>131</v>
      </c>
      <c r="MZI12083" s="18" t="s">
        <v>131</v>
      </c>
      <c r="MZJ12083" s="18" t="s">
        <v>131</v>
      </c>
      <c r="MZK12083" s="18" t="s">
        <v>131</v>
      </c>
      <c r="MZL12083" s="18" t="s">
        <v>131</v>
      </c>
      <c r="MZM12083" s="18" t="s">
        <v>131</v>
      </c>
      <c r="MZN12083" s="18" t="s">
        <v>131</v>
      </c>
      <c r="MZO12083" s="18" t="s">
        <v>131</v>
      </c>
      <c r="MZP12083" s="18" t="s">
        <v>131</v>
      </c>
      <c r="MZQ12083" s="18" t="s">
        <v>131</v>
      </c>
      <c r="MZR12083" s="18" t="s">
        <v>131</v>
      </c>
      <c r="MZS12083" s="18" t="s">
        <v>131</v>
      </c>
      <c r="MZT12083" s="18" t="s">
        <v>131</v>
      </c>
      <c r="MZU12083" s="18" t="s">
        <v>131</v>
      </c>
      <c r="MZV12083" s="18" t="s">
        <v>131</v>
      </c>
      <c r="MZW12083" s="18" t="s">
        <v>131</v>
      </c>
      <c r="MZX12083" s="18" t="s">
        <v>131</v>
      </c>
      <c r="MZY12083" s="18" t="s">
        <v>131</v>
      </c>
      <c r="MZZ12083" s="18" t="s">
        <v>131</v>
      </c>
      <c r="NAA12083" s="18" t="s">
        <v>131</v>
      </c>
      <c r="NAB12083" s="18" t="s">
        <v>131</v>
      </c>
      <c r="NAC12083" s="18" t="s">
        <v>131</v>
      </c>
      <c r="NAD12083" s="18" t="s">
        <v>131</v>
      </c>
      <c r="NAE12083" s="18" t="s">
        <v>131</v>
      </c>
      <c r="NAF12083" s="18" t="s">
        <v>131</v>
      </c>
      <c r="NAG12083" s="18" t="s">
        <v>131</v>
      </c>
      <c r="NAH12083" s="18" t="s">
        <v>131</v>
      </c>
      <c r="NAI12083" s="18" t="s">
        <v>131</v>
      </c>
      <c r="NAJ12083" s="18" t="s">
        <v>131</v>
      </c>
      <c r="NAK12083" s="18" t="s">
        <v>131</v>
      </c>
      <c r="NAL12083" s="18" t="s">
        <v>131</v>
      </c>
      <c r="NAM12083" s="18" t="s">
        <v>131</v>
      </c>
      <c r="NAN12083" s="18" t="s">
        <v>131</v>
      </c>
      <c r="NAO12083" s="18" t="s">
        <v>131</v>
      </c>
      <c r="NAP12083" s="18" t="s">
        <v>131</v>
      </c>
      <c r="NAQ12083" s="18" t="s">
        <v>131</v>
      </c>
      <c r="NAR12083" s="18" t="s">
        <v>131</v>
      </c>
      <c r="NAS12083" s="18" t="s">
        <v>131</v>
      </c>
      <c r="NAT12083" s="18" t="s">
        <v>131</v>
      </c>
      <c r="NAU12083" s="18" t="s">
        <v>131</v>
      </c>
      <c r="NAV12083" s="18" t="s">
        <v>131</v>
      </c>
      <c r="NAW12083" s="18" t="s">
        <v>131</v>
      </c>
      <c r="NAX12083" s="18" t="s">
        <v>131</v>
      </c>
      <c r="NAY12083" s="18" t="s">
        <v>131</v>
      </c>
      <c r="NAZ12083" s="18" t="s">
        <v>131</v>
      </c>
      <c r="NBA12083" s="18" t="s">
        <v>131</v>
      </c>
      <c r="NBB12083" s="18" t="s">
        <v>131</v>
      </c>
      <c r="NBC12083" s="18" t="s">
        <v>131</v>
      </c>
      <c r="NBD12083" s="18" t="s">
        <v>131</v>
      </c>
      <c r="NBE12083" s="18" t="s">
        <v>131</v>
      </c>
      <c r="NBF12083" s="18" t="s">
        <v>131</v>
      </c>
      <c r="NBG12083" s="18" t="s">
        <v>131</v>
      </c>
      <c r="NBH12083" s="18" t="s">
        <v>131</v>
      </c>
      <c r="NBI12083" s="18" t="s">
        <v>131</v>
      </c>
      <c r="NBJ12083" s="18" t="s">
        <v>131</v>
      </c>
      <c r="NBK12083" s="18" t="s">
        <v>131</v>
      </c>
      <c r="NBL12083" s="18" t="s">
        <v>131</v>
      </c>
      <c r="NBM12083" s="18" t="s">
        <v>131</v>
      </c>
      <c r="NBN12083" s="18" t="s">
        <v>131</v>
      </c>
      <c r="NBO12083" s="18" t="s">
        <v>131</v>
      </c>
      <c r="NBP12083" s="18" t="s">
        <v>131</v>
      </c>
      <c r="NBQ12083" s="18" t="s">
        <v>131</v>
      </c>
      <c r="NBR12083" s="18" t="s">
        <v>131</v>
      </c>
      <c r="NBS12083" s="18" t="s">
        <v>131</v>
      </c>
      <c r="NBT12083" s="18" t="s">
        <v>131</v>
      </c>
      <c r="NBU12083" s="18" t="s">
        <v>131</v>
      </c>
      <c r="NBV12083" s="18" t="s">
        <v>131</v>
      </c>
      <c r="NBW12083" s="18" t="s">
        <v>131</v>
      </c>
      <c r="NBX12083" s="18" t="s">
        <v>131</v>
      </c>
      <c r="NBY12083" s="18" t="s">
        <v>131</v>
      </c>
      <c r="NBZ12083" s="18" t="s">
        <v>131</v>
      </c>
      <c r="NCA12083" s="18" t="s">
        <v>131</v>
      </c>
      <c r="NCB12083" s="18" t="s">
        <v>131</v>
      </c>
      <c r="NCC12083" s="18" t="s">
        <v>131</v>
      </c>
      <c r="NCD12083" s="18" t="s">
        <v>131</v>
      </c>
      <c r="NCE12083" s="18" t="s">
        <v>131</v>
      </c>
      <c r="NCF12083" s="18" t="s">
        <v>131</v>
      </c>
      <c r="NCG12083" s="18" t="s">
        <v>131</v>
      </c>
      <c r="NCH12083" s="18" t="s">
        <v>131</v>
      </c>
      <c r="NCI12083" s="18" t="s">
        <v>131</v>
      </c>
      <c r="NCJ12083" s="18" t="s">
        <v>131</v>
      </c>
      <c r="NCK12083" s="18" t="s">
        <v>131</v>
      </c>
      <c r="NCL12083" s="18" t="s">
        <v>131</v>
      </c>
      <c r="NCM12083" s="18" t="s">
        <v>131</v>
      </c>
      <c r="NCN12083" s="18" t="s">
        <v>131</v>
      </c>
      <c r="NCO12083" s="18" t="s">
        <v>131</v>
      </c>
      <c r="NCP12083" s="18" t="s">
        <v>131</v>
      </c>
      <c r="NCQ12083" s="18" t="s">
        <v>131</v>
      </c>
      <c r="NCR12083" s="18" t="s">
        <v>131</v>
      </c>
      <c r="NCS12083" s="18" t="s">
        <v>131</v>
      </c>
      <c r="NCT12083" s="18" t="s">
        <v>131</v>
      </c>
      <c r="NCU12083" s="18" t="s">
        <v>131</v>
      </c>
      <c r="NCV12083" s="18" t="s">
        <v>131</v>
      </c>
      <c r="NCW12083" s="18" t="s">
        <v>131</v>
      </c>
      <c r="NCX12083" s="18" t="s">
        <v>131</v>
      </c>
      <c r="NCY12083" s="18" t="s">
        <v>131</v>
      </c>
      <c r="NCZ12083" s="18" t="s">
        <v>131</v>
      </c>
      <c r="NDA12083" s="18" t="s">
        <v>131</v>
      </c>
      <c r="NDB12083" s="18" t="s">
        <v>131</v>
      </c>
      <c r="NDC12083" s="18" t="s">
        <v>131</v>
      </c>
      <c r="NDD12083" s="18" t="s">
        <v>131</v>
      </c>
      <c r="NDE12083" s="18" t="s">
        <v>131</v>
      </c>
      <c r="NDF12083" s="18" t="s">
        <v>131</v>
      </c>
      <c r="NDG12083" s="18" t="s">
        <v>131</v>
      </c>
      <c r="NDH12083" s="18" t="s">
        <v>131</v>
      </c>
      <c r="NDI12083" s="18" t="s">
        <v>131</v>
      </c>
      <c r="NDJ12083" s="18" t="s">
        <v>131</v>
      </c>
      <c r="NDK12083" s="18" t="s">
        <v>131</v>
      </c>
      <c r="NDL12083" s="18" t="s">
        <v>131</v>
      </c>
      <c r="NDM12083" s="18" t="s">
        <v>131</v>
      </c>
      <c r="NDN12083" s="18" t="s">
        <v>131</v>
      </c>
      <c r="NDO12083" s="18" t="s">
        <v>131</v>
      </c>
      <c r="NDP12083" s="18" t="s">
        <v>131</v>
      </c>
      <c r="NDQ12083" s="18" t="s">
        <v>131</v>
      </c>
      <c r="NDR12083" s="18" t="s">
        <v>131</v>
      </c>
      <c r="NDS12083" s="18" t="s">
        <v>131</v>
      </c>
      <c r="NDT12083" s="18" t="s">
        <v>131</v>
      </c>
      <c r="NDU12083" s="18" t="s">
        <v>131</v>
      </c>
      <c r="NDV12083" s="18" t="s">
        <v>131</v>
      </c>
      <c r="NDW12083" s="18" t="s">
        <v>131</v>
      </c>
      <c r="NDX12083" s="18" t="s">
        <v>131</v>
      </c>
      <c r="NDY12083" s="18" t="s">
        <v>131</v>
      </c>
      <c r="NDZ12083" s="18" t="s">
        <v>131</v>
      </c>
      <c r="NEA12083" s="18" t="s">
        <v>131</v>
      </c>
      <c r="NEB12083" s="18" t="s">
        <v>131</v>
      </c>
      <c r="NEC12083" s="18" t="s">
        <v>131</v>
      </c>
      <c r="NED12083" s="18" t="s">
        <v>131</v>
      </c>
      <c r="NEE12083" s="18" t="s">
        <v>131</v>
      </c>
      <c r="NEF12083" s="18" t="s">
        <v>131</v>
      </c>
      <c r="NEG12083" s="18" t="s">
        <v>131</v>
      </c>
      <c r="NEH12083" s="18" t="s">
        <v>131</v>
      </c>
      <c r="NEI12083" s="18" t="s">
        <v>131</v>
      </c>
      <c r="NEJ12083" s="18" t="s">
        <v>131</v>
      </c>
      <c r="NEK12083" s="18" t="s">
        <v>131</v>
      </c>
      <c r="NEL12083" s="18" t="s">
        <v>131</v>
      </c>
      <c r="NEM12083" s="18" t="s">
        <v>131</v>
      </c>
      <c r="NEN12083" s="18" t="s">
        <v>131</v>
      </c>
      <c r="NEO12083" s="18" t="s">
        <v>131</v>
      </c>
      <c r="NEP12083" s="18" t="s">
        <v>131</v>
      </c>
      <c r="NEQ12083" s="18" t="s">
        <v>131</v>
      </c>
      <c r="NER12083" s="18" t="s">
        <v>131</v>
      </c>
      <c r="NES12083" s="18" t="s">
        <v>131</v>
      </c>
      <c r="NET12083" s="18" t="s">
        <v>131</v>
      </c>
      <c r="NEU12083" s="18" t="s">
        <v>131</v>
      </c>
      <c r="NEV12083" s="18" t="s">
        <v>131</v>
      </c>
      <c r="NEW12083" s="18" t="s">
        <v>131</v>
      </c>
      <c r="NEX12083" s="18" t="s">
        <v>131</v>
      </c>
      <c r="NEY12083" s="18" t="s">
        <v>131</v>
      </c>
      <c r="NEZ12083" s="18" t="s">
        <v>131</v>
      </c>
      <c r="NFA12083" s="18" t="s">
        <v>131</v>
      </c>
      <c r="NFB12083" s="18" t="s">
        <v>131</v>
      </c>
      <c r="NFC12083" s="18" t="s">
        <v>131</v>
      </c>
      <c r="NFD12083" s="18" t="s">
        <v>131</v>
      </c>
      <c r="NFE12083" s="18" t="s">
        <v>131</v>
      </c>
      <c r="NFF12083" s="18" t="s">
        <v>131</v>
      </c>
      <c r="NFG12083" s="18" t="s">
        <v>131</v>
      </c>
      <c r="NFH12083" s="18" t="s">
        <v>131</v>
      </c>
      <c r="NFI12083" s="18" t="s">
        <v>131</v>
      </c>
      <c r="NFJ12083" s="18" t="s">
        <v>131</v>
      </c>
      <c r="NFK12083" s="18" t="s">
        <v>131</v>
      </c>
      <c r="NFL12083" s="18" t="s">
        <v>131</v>
      </c>
      <c r="NFM12083" s="18" t="s">
        <v>131</v>
      </c>
      <c r="NFN12083" s="18" t="s">
        <v>131</v>
      </c>
      <c r="NFO12083" s="18" t="s">
        <v>131</v>
      </c>
      <c r="NFP12083" s="18" t="s">
        <v>131</v>
      </c>
      <c r="NFQ12083" s="18" t="s">
        <v>131</v>
      </c>
      <c r="NFR12083" s="18" t="s">
        <v>131</v>
      </c>
      <c r="NFS12083" s="18" t="s">
        <v>131</v>
      </c>
      <c r="NFT12083" s="18" t="s">
        <v>131</v>
      </c>
      <c r="NFU12083" s="18" t="s">
        <v>131</v>
      </c>
      <c r="NFV12083" s="18" t="s">
        <v>131</v>
      </c>
      <c r="NFW12083" s="18" t="s">
        <v>131</v>
      </c>
      <c r="NFX12083" s="18" t="s">
        <v>131</v>
      </c>
      <c r="NFY12083" s="18" t="s">
        <v>131</v>
      </c>
      <c r="NFZ12083" s="18" t="s">
        <v>131</v>
      </c>
      <c r="NGA12083" s="18" t="s">
        <v>131</v>
      </c>
      <c r="NGB12083" s="18" t="s">
        <v>131</v>
      </c>
      <c r="NGC12083" s="18" t="s">
        <v>131</v>
      </c>
      <c r="NGD12083" s="18" t="s">
        <v>131</v>
      </c>
      <c r="NGE12083" s="18" t="s">
        <v>131</v>
      </c>
      <c r="NGF12083" s="18" t="s">
        <v>131</v>
      </c>
      <c r="NGG12083" s="18" t="s">
        <v>131</v>
      </c>
      <c r="NGH12083" s="18" t="s">
        <v>131</v>
      </c>
      <c r="NGI12083" s="18" t="s">
        <v>131</v>
      </c>
      <c r="NGJ12083" s="18" t="s">
        <v>131</v>
      </c>
      <c r="NGK12083" s="18" t="s">
        <v>131</v>
      </c>
      <c r="NGL12083" s="18" t="s">
        <v>131</v>
      </c>
      <c r="NGM12083" s="18" t="s">
        <v>131</v>
      </c>
      <c r="NGN12083" s="18" t="s">
        <v>131</v>
      </c>
      <c r="NGO12083" s="18" t="s">
        <v>131</v>
      </c>
      <c r="NGP12083" s="18" t="s">
        <v>131</v>
      </c>
      <c r="NGQ12083" s="18" t="s">
        <v>131</v>
      </c>
      <c r="NGR12083" s="18" t="s">
        <v>131</v>
      </c>
      <c r="NGS12083" s="18" t="s">
        <v>131</v>
      </c>
      <c r="NGT12083" s="18" t="s">
        <v>131</v>
      </c>
      <c r="NGU12083" s="18" t="s">
        <v>131</v>
      </c>
      <c r="NGV12083" s="18" t="s">
        <v>131</v>
      </c>
      <c r="NGW12083" s="18" t="s">
        <v>131</v>
      </c>
      <c r="NGX12083" s="18" t="s">
        <v>131</v>
      </c>
      <c r="NGY12083" s="18" t="s">
        <v>131</v>
      </c>
      <c r="NGZ12083" s="18" t="s">
        <v>131</v>
      </c>
      <c r="NHA12083" s="18" t="s">
        <v>131</v>
      </c>
      <c r="NHB12083" s="18" t="s">
        <v>131</v>
      </c>
      <c r="NHC12083" s="18" t="s">
        <v>131</v>
      </c>
      <c r="NHD12083" s="18" t="s">
        <v>131</v>
      </c>
      <c r="NHE12083" s="18" t="s">
        <v>131</v>
      </c>
      <c r="NHF12083" s="18" t="s">
        <v>131</v>
      </c>
      <c r="NHG12083" s="18" t="s">
        <v>131</v>
      </c>
      <c r="NHH12083" s="18" t="s">
        <v>131</v>
      </c>
      <c r="NHI12083" s="18" t="s">
        <v>131</v>
      </c>
      <c r="NHJ12083" s="18" t="s">
        <v>131</v>
      </c>
      <c r="NHK12083" s="18" t="s">
        <v>131</v>
      </c>
      <c r="NHL12083" s="18" t="s">
        <v>131</v>
      </c>
      <c r="NHM12083" s="18" t="s">
        <v>131</v>
      </c>
      <c r="NHN12083" s="18" t="s">
        <v>131</v>
      </c>
      <c r="NHO12083" s="18" t="s">
        <v>131</v>
      </c>
      <c r="NHP12083" s="18" t="s">
        <v>131</v>
      </c>
      <c r="NHQ12083" s="18" t="s">
        <v>131</v>
      </c>
      <c r="NHR12083" s="18" t="s">
        <v>131</v>
      </c>
      <c r="NHS12083" s="18" t="s">
        <v>131</v>
      </c>
      <c r="NHT12083" s="18" t="s">
        <v>131</v>
      </c>
      <c r="NHU12083" s="18" t="s">
        <v>131</v>
      </c>
      <c r="NHV12083" s="18" t="s">
        <v>131</v>
      </c>
      <c r="NHW12083" s="18" t="s">
        <v>131</v>
      </c>
      <c r="NHX12083" s="18" t="s">
        <v>131</v>
      </c>
      <c r="NHY12083" s="18" t="s">
        <v>131</v>
      </c>
      <c r="NHZ12083" s="18" t="s">
        <v>131</v>
      </c>
      <c r="NIA12083" s="18" t="s">
        <v>131</v>
      </c>
      <c r="NIB12083" s="18" t="s">
        <v>131</v>
      </c>
      <c r="NIC12083" s="18" t="s">
        <v>131</v>
      </c>
      <c r="NID12083" s="18" t="s">
        <v>131</v>
      </c>
      <c r="NIE12083" s="18" t="s">
        <v>131</v>
      </c>
      <c r="NIF12083" s="18" t="s">
        <v>131</v>
      </c>
      <c r="NIG12083" s="18" t="s">
        <v>131</v>
      </c>
      <c r="NIH12083" s="18" t="s">
        <v>131</v>
      </c>
      <c r="NII12083" s="18" t="s">
        <v>131</v>
      </c>
      <c r="NIJ12083" s="18" t="s">
        <v>131</v>
      </c>
      <c r="NIK12083" s="18" t="s">
        <v>131</v>
      </c>
      <c r="NIL12083" s="18" t="s">
        <v>131</v>
      </c>
      <c r="NIM12083" s="18" t="s">
        <v>131</v>
      </c>
      <c r="NIN12083" s="18" t="s">
        <v>131</v>
      </c>
      <c r="NIO12083" s="18" t="s">
        <v>131</v>
      </c>
      <c r="NIP12083" s="18" t="s">
        <v>131</v>
      </c>
      <c r="NIQ12083" s="18" t="s">
        <v>131</v>
      </c>
      <c r="NIR12083" s="18" t="s">
        <v>131</v>
      </c>
      <c r="NIS12083" s="18" t="s">
        <v>131</v>
      </c>
      <c r="NIT12083" s="18" t="s">
        <v>131</v>
      </c>
      <c r="NIU12083" s="18" t="s">
        <v>131</v>
      </c>
      <c r="NIV12083" s="18" t="s">
        <v>131</v>
      </c>
      <c r="NIW12083" s="18" t="s">
        <v>131</v>
      </c>
      <c r="NIX12083" s="18" t="s">
        <v>131</v>
      </c>
      <c r="NIY12083" s="18" t="s">
        <v>131</v>
      </c>
      <c r="NIZ12083" s="18" t="s">
        <v>131</v>
      </c>
      <c r="NJA12083" s="18" t="s">
        <v>131</v>
      </c>
      <c r="NJB12083" s="18" t="s">
        <v>131</v>
      </c>
      <c r="NJC12083" s="18" t="s">
        <v>131</v>
      </c>
      <c r="NJD12083" s="18" t="s">
        <v>131</v>
      </c>
      <c r="NJE12083" s="18" t="s">
        <v>131</v>
      </c>
      <c r="NJF12083" s="18" t="s">
        <v>131</v>
      </c>
      <c r="NJG12083" s="18" t="s">
        <v>131</v>
      </c>
      <c r="NJH12083" s="18" t="s">
        <v>131</v>
      </c>
      <c r="NJI12083" s="18" t="s">
        <v>131</v>
      </c>
      <c r="NJJ12083" s="18" t="s">
        <v>131</v>
      </c>
      <c r="NJK12083" s="18" t="s">
        <v>131</v>
      </c>
      <c r="NJL12083" s="18" t="s">
        <v>131</v>
      </c>
      <c r="NJM12083" s="18" t="s">
        <v>131</v>
      </c>
      <c r="NJN12083" s="18" t="s">
        <v>131</v>
      </c>
      <c r="NJO12083" s="18" t="s">
        <v>131</v>
      </c>
      <c r="NJP12083" s="18" t="s">
        <v>131</v>
      </c>
      <c r="NJQ12083" s="18" t="s">
        <v>131</v>
      </c>
      <c r="NJR12083" s="18" t="s">
        <v>131</v>
      </c>
      <c r="NJS12083" s="18" t="s">
        <v>131</v>
      </c>
      <c r="NJT12083" s="18" t="s">
        <v>131</v>
      </c>
      <c r="NJU12083" s="18" t="s">
        <v>131</v>
      </c>
      <c r="NJV12083" s="18" t="s">
        <v>131</v>
      </c>
      <c r="NJW12083" s="18" t="s">
        <v>131</v>
      </c>
      <c r="NJX12083" s="18" t="s">
        <v>131</v>
      </c>
      <c r="NJY12083" s="18" t="s">
        <v>131</v>
      </c>
      <c r="NJZ12083" s="18" t="s">
        <v>131</v>
      </c>
      <c r="NKA12083" s="18" t="s">
        <v>131</v>
      </c>
      <c r="NKB12083" s="18" t="s">
        <v>131</v>
      </c>
      <c r="NKC12083" s="18" t="s">
        <v>131</v>
      </c>
      <c r="NKD12083" s="18" t="s">
        <v>131</v>
      </c>
      <c r="NKE12083" s="18" t="s">
        <v>131</v>
      </c>
      <c r="NKF12083" s="18" t="s">
        <v>131</v>
      </c>
      <c r="NKG12083" s="18" t="s">
        <v>131</v>
      </c>
      <c r="NKH12083" s="18" t="s">
        <v>131</v>
      </c>
      <c r="NKI12083" s="18" t="s">
        <v>131</v>
      </c>
      <c r="NKJ12083" s="18" t="s">
        <v>131</v>
      </c>
      <c r="NKK12083" s="18" t="s">
        <v>131</v>
      </c>
      <c r="NKL12083" s="18" t="s">
        <v>131</v>
      </c>
      <c r="NKM12083" s="18" t="s">
        <v>131</v>
      </c>
      <c r="NKN12083" s="18" t="s">
        <v>131</v>
      </c>
      <c r="NKO12083" s="18" t="s">
        <v>131</v>
      </c>
      <c r="NKP12083" s="18" t="s">
        <v>131</v>
      </c>
      <c r="NKQ12083" s="18" t="s">
        <v>131</v>
      </c>
      <c r="NKR12083" s="18" t="s">
        <v>131</v>
      </c>
      <c r="NKS12083" s="18" t="s">
        <v>131</v>
      </c>
      <c r="NKT12083" s="18" t="s">
        <v>131</v>
      </c>
      <c r="NKU12083" s="18" t="s">
        <v>131</v>
      </c>
      <c r="NKV12083" s="18" t="s">
        <v>131</v>
      </c>
      <c r="NKW12083" s="18" t="s">
        <v>131</v>
      </c>
      <c r="NKX12083" s="18" t="s">
        <v>131</v>
      </c>
      <c r="NKY12083" s="18" t="s">
        <v>131</v>
      </c>
      <c r="NKZ12083" s="18" t="s">
        <v>131</v>
      </c>
      <c r="NLA12083" s="18" t="s">
        <v>131</v>
      </c>
      <c r="NLB12083" s="18" t="s">
        <v>131</v>
      </c>
      <c r="NLC12083" s="18" t="s">
        <v>131</v>
      </c>
      <c r="NLD12083" s="18" t="s">
        <v>131</v>
      </c>
      <c r="NLE12083" s="18" t="s">
        <v>131</v>
      </c>
      <c r="NLF12083" s="18" t="s">
        <v>131</v>
      </c>
      <c r="NLG12083" s="18" t="s">
        <v>131</v>
      </c>
      <c r="NLH12083" s="18" t="s">
        <v>131</v>
      </c>
      <c r="NLI12083" s="18" t="s">
        <v>131</v>
      </c>
      <c r="NLJ12083" s="18" t="s">
        <v>131</v>
      </c>
      <c r="NLK12083" s="18" t="s">
        <v>131</v>
      </c>
      <c r="NLL12083" s="18" t="s">
        <v>131</v>
      </c>
      <c r="NLM12083" s="18" t="s">
        <v>131</v>
      </c>
      <c r="NLN12083" s="18" t="s">
        <v>131</v>
      </c>
      <c r="NLO12083" s="18" t="s">
        <v>131</v>
      </c>
      <c r="NLP12083" s="18" t="s">
        <v>131</v>
      </c>
      <c r="NLQ12083" s="18" t="s">
        <v>131</v>
      </c>
      <c r="NLR12083" s="18" t="s">
        <v>131</v>
      </c>
      <c r="NLS12083" s="18" t="s">
        <v>131</v>
      </c>
      <c r="NLT12083" s="18" t="s">
        <v>131</v>
      </c>
      <c r="NLU12083" s="18" t="s">
        <v>131</v>
      </c>
      <c r="NLV12083" s="18" t="s">
        <v>131</v>
      </c>
      <c r="NLW12083" s="18" t="s">
        <v>131</v>
      </c>
      <c r="NLX12083" s="18" t="s">
        <v>131</v>
      </c>
      <c r="NLY12083" s="18" t="s">
        <v>131</v>
      </c>
      <c r="NLZ12083" s="18" t="s">
        <v>131</v>
      </c>
      <c r="NMA12083" s="18" t="s">
        <v>131</v>
      </c>
      <c r="NMB12083" s="18" t="s">
        <v>131</v>
      </c>
      <c r="NMC12083" s="18" t="s">
        <v>131</v>
      </c>
      <c r="NMD12083" s="18" t="s">
        <v>131</v>
      </c>
      <c r="NME12083" s="18" t="s">
        <v>131</v>
      </c>
      <c r="NMF12083" s="18" t="s">
        <v>131</v>
      </c>
      <c r="NMG12083" s="18" t="s">
        <v>131</v>
      </c>
      <c r="NMH12083" s="18" t="s">
        <v>131</v>
      </c>
      <c r="NMI12083" s="18" t="s">
        <v>131</v>
      </c>
      <c r="NMJ12083" s="18" t="s">
        <v>131</v>
      </c>
      <c r="NMK12083" s="18" t="s">
        <v>131</v>
      </c>
      <c r="NML12083" s="18" t="s">
        <v>131</v>
      </c>
      <c r="NMM12083" s="18" t="s">
        <v>131</v>
      </c>
      <c r="NMN12083" s="18" t="s">
        <v>131</v>
      </c>
      <c r="NMO12083" s="18" t="s">
        <v>131</v>
      </c>
      <c r="NMP12083" s="18" t="s">
        <v>131</v>
      </c>
      <c r="NMQ12083" s="18" t="s">
        <v>131</v>
      </c>
      <c r="NMR12083" s="18" t="s">
        <v>131</v>
      </c>
      <c r="NMS12083" s="18" t="s">
        <v>131</v>
      </c>
      <c r="NMT12083" s="18" t="s">
        <v>131</v>
      </c>
      <c r="NMU12083" s="18" t="s">
        <v>131</v>
      </c>
      <c r="NMV12083" s="18" t="s">
        <v>131</v>
      </c>
      <c r="NMW12083" s="18" t="s">
        <v>131</v>
      </c>
      <c r="NMX12083" s="18" t="s">
        <v>131</v>
      </c>
      <c r="NMY12083" s="18" t="s">
        <v>131</v>
      </c>
      <c r="NMZ12083" s="18" t="s">
        <v>131</v>
      </c>
      <c r="NNA12083" s="18" t="s">
        <v>131</v>
      </c>
      <c r="NNB12083" s="18" t="s">
        <v>131</v>
      </c>
      <c r="NNC12083" s="18" t="s">
        <v>131</v>
      </c>
      <c r="NND12083" s="18" t="s">
        <v>131</v>
      </c>
      <c r="NNE12083" s="18" t="s">
        <v>131</v>
      </c>
      <c r="NNF12083" s="18" t="s">
        <v>131</v>
      </c>
      <c r="NNG12083" s="18" t="s">
        <v>131</v>
      </c>
      <c r="NNH12083" s="18" t="s">
        <v>131</v>
      </c>
      <c r="NNI12083" s="18" t="s">
        <v>131</v>
      </c>
      <c r="NNJ12083" s="18" t="s">
        <v>131</v>
      </c>
      <c r="NNK12083" s="18" t="s">
        <v>131</v>
      </c>
      <c r="NNL12083" s="18" t="s">
        <v>131</v>
      </c>
      <c r="NNM12083" s="18" t="s">
        <v>131</v>
      </c>
      <c r="NNN12083" s="18" t="s">
        <v>131</v>
      </c>
      <c r="NNO12083" s="18" t="s">
        <v>131</v>
      </c>
      <c r="NNP12083" s="18" t="s">
        <v>131</v>
      </c>
      <c r="NNQ12083" s="18" t="s">
        <v>131</v>
      </c>
      <c r="NNR12083" s="18" t="s">
        <v>131</v>
      </c>
      <c r="NNS12083" s="18" t="s">
        <v>131</v>
      </c>
      <c r="NNT12083" s="18" t="s">
        <v>131</v>
      </c>
      <c r="NNU12083" s="18" t="s">
        <v>131</v>
      </c>
      <c r="NNV12083" s="18" t="s">
        <v>131</v>
      </c>
      <c r="NNW12083" s="18" t="s">
        <v>131</v>
      </c>
      <c r="NNX12083" s="18" t="s">
        <v>131</v>
      </c>
      <c r="NNY12083" s="18" t="s">
        <v>131</v>
      </c>
      <c r="NNZ12083" s="18" t="s">
        <v>131</v>
      </c>
      <c r="NOA12083" s="18" t="s">
        <v>131</v>
      </c>
      <c r="NOB12083" s="18" t="s">
        <v>131</v>
      </c>
      <c r="NOC12083" s="18" t="s">
        <v>131</v>
      </c>
      <c r="NOD12083" s="18" t="s">
        <v>131</v>
      </c>
      <c r="NOE12083" s="18" t="s">
        <v>131</v>
      </c>
      <c r="NOF12083" s="18" t="s">
        <v>131</v>
      </c>
      <c r="NOG12083" s="18" t="s">
        <v>131</v>
      </c>
      <c r="NOH12083" s="18" t="s">
        <v>131</v>
      </c>
      <c r="NOI12083" s="18" t="s">
        <v>131</v>
      </c>
      <c r="NOJ12083" s="18" t="s">
        <v>131</v>
      </c>
      <c r="NOK12083" s="18" t="s">
        <v>131</v>
      </c>
      <c r="NOL12083" s="18" t="s">
        <v>131</v>
      </c>
      <c r="NOM12083" s="18" t="s">
        <v>131</v>
      </c>
      <c r="NON12083" s="18" t="s">
        <v>131</v>
      </c>
      <c r="NOO12083" s="18" t="s">
        <v>131</v>
      </c>
      <c r="NOP12083" s="18" t="s">
        <v>131</v>
      </c>
      <c r="NOQ12083" s="18" t="s">
        <v>131</v>
      </c>
      <c r="NOR12083" s="18" t="s">
        <v>131</v>
      </c>
      <c r="NOS12083" s="18" t="s">
        <v>131</v>
      </c>
      <c r="NOT12083" s="18" t="s">
        <v>131</v>
      </c>
      <c r="NOU12083" s="18" t="s">
        <v>131</v>
      </c>
      <c r="NOV12083" s="18" t="s">
        <v>131</v>
      </c>
      <c r="NOW12083" s="18" t="s">
        <v>131</v>
      </c>
      <c r="NOX12083" s="18" t="s">
        <v>131</v>
      </c>
      <c r="NOY12083" s="18" t="s">
        <v>131</v>
      </c>
      <c r="NOZ12083" s="18" t="s">
        <v>131</v>
      </c>
      <c r="NPA12083" s="18" t="s">
        <v>131</v>
      </c>
      <c r="NPB12083" s="18" t="s">
        <v>131</v>
      </c>
      <c r="NPC12083" s="18" t="s">
        <v>131</v>
      </c>
      <c r="NPD12083" s="18" t="s">
        <v>131</v>
      </c>
      <c r="NPE12083" s="18" t="s">
        <v>131</v>
      </c>
      <c r="NPF12083" s="18" t="s">
        <v>131</v>
      </c>
      <c r="NPG12083" s="18" t="s">
        <v>131</v>
      </c>
      <c r="NPH12083" s="18" t="s">
        <v>131</v>
      </c>
      <c r="NPI12083" s="18" t="s">
        <v>131</v>
      </c>
      <c r="NPJ12083" s="18" t="s">
        <v>131</v>
      </c>
      <c r="NPK12083" s="18" t="s">
        <v>131</v>
      </c>
      <c r="NPL12083" s="18" t="s">
        <v>131</v>
      </c>
      <c r="NPM12083" s="18" t="s">
        <v>131</v>
      </c>
      <c r="NPN12083" s="18" t="s">
        <v>131</v>
      </c>
      <c r="NPO12083" s="18" t="s">
        <v>131</v>
      </c>
      <c r="NPP12083" s="18" t="s">
        <v>131</v>
      </c>
      <c r="NPQ12083" s="18" t="s">
        <v>131</v>
      </c>
      <c r="NPR12083" s="18" t="s">
        <v>131</v>
      </c>
      <c r="NPS12083" s="18" t="s">
        <v>131</v>
      </c>
      <c r="NPT12083" s="18" t="s">
        <v>131</v>
      </c>
      <c r="NPU12083" s="18" t="s">
        <v>131</v>
      </c>
      <c r="NPV12083" s="18" t="s">
        <v>131</v>
      </c>
      <c r="NPW12083" s="18" t="s">
        <v>131</v>
      </c>
      <c r="NPX12083" s="18" t="s">
        <v>131</v>
      </c>
      <c r="NPY12083" s="18" t="s">
        <v>131</v>
      </c>
      <c r="NPZ12083" s="18" t="s">
        <v>131</v>
      </c>
      <c r="NQA12083" s="18" t="s">
        <v>131</v>
      </c>
      <c r="NQB12083" s="18" t="s">
        <v>131</v>
      </c>
      <c r="NQC12083" s="18" t="s">
        <v>131</v>
      </c>
      <c r="NQD12083" s="18" t="s">
        <v>131</v>
      </c>
      <c r="NQE12083" s="18" t="s">
        <v>131</v>
      </c>
      <c r="NQF12083" s="18" t="s">
        <v>131</v>
      </c>
      <c r="NQG12083" s="18" t="s">
        <v>131</v>
      </c>
      <c r="NQH12083" s="18" t="s">
        <v>131</v>
      </c>
      <c r="NQI12083" s="18" t="s">
        <v>131</v>
      </c>
      <c r="NQJ12083" s="18" t="s">
        <v>131</v>
      </c>
      <c r="NQK12083" s="18" t="s">
        <v>131</v>
      </c>
      <c r="NQL12083" s="18" t="s">
        <v>131</v>
      </c>
      <c r="NQM12083" s="18" t="s">
        <v>131</v>
      </c>
      <c r="NQN12083" s="18" t="s">
        <v>131</v>
      </c>
      <c r="NQO12083" s="18" t="s">
        <v>131</v>
      </c>
      <c r="NQP12083" s="18" t="s">
        <v>131</v>
      </c>
      <c r="NQQ12083" s="18" t="s">
        <v>131</v>
      </c>
      <c r="NQR12083" s="18" t="s">
        <v>131</v>
      </c>
      <c r="NQS12083" s="18" t="s">
        <v>131</v>
      </c>
      <c r="NQT12083" s="18" t="s">
        <v>131</v>
      </c>
      <c r="NQU12083" s="18" t="s">
        <v>131</v>
      </c>
      <c r="NQV12083" s="18" t="s">
        <v>131</v>
      </c>
      <c r="NQW12083" s="18" t="s">
        <v>131</v>
      </c>
      <c r="NQX12083" s="18" t="s">
        <v>131</v>
      </c>
      <c r="NQY12083" s="18" t="s">
        <v>131</v>
      </c>
      <c r="NQZ12083" s="18" t="s">
        <v>131</v>
      </c>
      <c r="NRA12083" s="18" t="s">
        <v>131</v>
      </c>
      <c r="NRB12083" s="18" t="s">
        <v>131</v>
      </c>
      <c r="NRC12083" s="18" t="s">
        <v>131</v>
      </c>
      <c r="NRD12083" s="18" t="s">
        <v>131</v>
      </c>
      <c r="NRE12083" s="18" t="s">
        <v>131</v>
      </c>
      <c r="NRF12083" s="18" t="s">
        <v>131</v>
      </c>
      <c r="NRG12083" s="18" t="s">
        <v>131</v>
      </c>
      <c r="NRH12083" s="18" t="s">
        <v>131</v>
      </c>
      <c r="NRI12083" s="18" t="s">
        <v>131</v>
      </c>
      <c r="NRJ12083" s="18" t="s">
        <v>131</v>
      </c>
      <c r="NRK12083" s="18" t="s">
        <v>131</v>
      </c>
      <c r="NRL12083" s="18" t="s">
        <v>131</v>
      </c>
      <c r="NRM12083" s="18" t="s">
        <v>131</v>
      </c>
      <c r="NRN12083" s="18" t="s">
        <v>131</v>
      </c>
      <c r="NRO12083" s="18" t="s">
        <v>131</v>
      </c>
      <c r="NRP12083" s="18" t="s">
        <v>131</v>
      </c>
      <c r="NRQ12083" s="18" t="s">
        <v>131</v>
      </c>
      <c r="NRR12083" s="18" t="s">
        <v>131</v>
      </c>
      <c r="NRS12083" s="18" t="s">
        <v>131</v>
      </c>
      <c r="NRT12083" s="18" t="s">
        <v>131</v>
      </c>
      <c r="NRU12083" s="18" t="s">
        <v>131</v>
      </c>
      <c r="NRV12083" s="18" t="s">
        <v>131</v>
      </c>
      <c r="NRW12083" s="18" t="s">
        <v>131</v>
      </c>
      <c r="NRX12083" s="18" t="s">
        <v>131</v>
      </c>
      <c r="NRY12083" s="18" t="s">
        <v>131</v>
      </c>
      <c r="NRZ12083" s="18" t="s">
        <v>131</v>
      </c>
      <c r="NSA12083" s="18" t="s">
        <v>131</v>
      </c>
      <c r="NSB12083" s="18" t="s">
        <v>131</v>
      </c>
      <c r="NSC12083" s="18" t="s">
        <v>131</v>
      </c>
      <c r="NSD12083" s="18" t="s">
        <v>131</v>
      </c>
      <c r="NSE12083" s="18" t="s">
        <v>131</v>
      </c>
      <c r="NSF12083" s="18" t="s">
        <v>131</v>
      </c>
      <c r="NSG12083" s="18" t="s">
        <v>131</v>
      </c>
      <c r="NSH12083" s="18" t="s">
        <v>131</v>
      </c>
      <c r="NSI12083" s="18" t="s">
        <v>131</v>
      </c>
      <c r="NSJ12083" s="18" t="s">
        <v>131</v>
      </c>
      <c r="NSK12083" s="18" t="s">
        <v>131</v>
      </c>
      <c r="NSL12083" s="18" t="s">
        <v>131</v>
      </c>
      <c r="NSM12083" s="18" t="s">
        <v>131</v>
      </c>
      <c r="NSN12083" s="18" t="s">
        <v>131</v>
      </c>
      <c r="NSO12083" s="18" t="s">
        <v>131</v>
      </c>
      <c r="NSP12083" s="18" t="s">
        <v>131</v>
      </c>
      <c r="NSQ12083" s="18" t="s">
        <v>131</v>
      </c>
      <c r="NSR12083" s="18" t="s">
        <v>131</v>
      </c>
      <c r="NSS12083" s="18" t="s">
        <v>131</v>
      </c>
      <c r="NST12083" s="18" t="s">
        <v>131</v>
      </c>
      <c r="NSU12083" s="18" t="s">
        <v>131</v>
      </c>
      <c r="NSV12083" s="18" t="s">
        <v>131</v>
      </c>
      <c r="NSW12083" s="18" t="s">
        <v>131</v>
      </c>
      <c r="NSX12083" s="18" t="s">
        <v>131</v>
      </c>
      <c r="NSY12083" s="18" t="s">
        <v>131</v>
      </c>
      <c r="NSZ12083" s="18" t="s">
        <v>131</v>
      </c>
      <c r="NTA12083" s="18" t="s">
        <v>131</v>
      </c>
      <c r="NTB12083" s="18" t="s">
        <v>131</v>
      </c>
      <c r="NTC12083" s="18" t="s">
        <v>131</v>
      </c>
      <c r="NTD12083" s="18" t="s">
        <v>131</v>
      </c>
      <c r="NTE12083" s="18" t="s">
        <v>131</v>
      </c>
      <c r="NTF12083" s="18" t="s">
        <v>131</v>
      </c>
      <c r="NTG12083" s="18" t="s">
        <v>131</v>
      </c>
      <c r="NTH12083" s="18" t="s">
        <v>131</v>
      </c>
      <c r="NTI12083" s="18" t="s">
        <v>131</v>
      </c>
      <c r="NTJ12083" s="18" t="s">
        <v>131</v>
      </c>
      <c r="NTK12083" s="18" t="s">
        <v>131</v>
      </c>
      <c r="NTL12083" s="18" t="s">
        <v>131</v>
      </c>
      <c r="NTM12083" s="18" t="s">
        <v>131</v>
      </c>
      <c r="NTN12083" s="18" t="s">
        <v>131</v>
      </c>
      <c r="NTO12083" s="18" t="s">
        <v>131</v>
      </c>
      <c r="NTP12083" s="18" t="s">
        <v>131</v>
      </c>
      <c r="NTQ12083" s="18" t="s">
        <v>131</v>
      </c>
      <c r="NTR12083" s="18" t="s">
        <v>131</v>
      </c>
      <c r="NTS12083" s="18" t="s">
        <v>131</v>
      </c>
      <c r="NTT12083" s="18" t="s">
        <v>131</v>
      </c>
      <c r="NTU12083" s="18" t="s">
        <v>131</v>
      </c>
      <c r="NTV12083" s="18" t="s">
        <v>131</v>
      </c>
      <c r="NTW12083" s="18" t="s">
        <v>131</v>
      </c>
      <c r="NTX12083" s="18" t="s">
        <v>131</v>
      </c>
      <c r="NTY12083" s="18" t="s">
        <v>131</v>
      </c>
      <c r="NTZ12083" s="18" t="s">
        <v>131</v>
      </c>
      <c r="NUA12083" s="18" t="s">
        <v>131</v>
      </c>
      <c r="NUB12083" s="18" t="s">
        <v>131</v>
      </c>
      <c r="NUC12083" s="18" t="s">
        <v>131</v>
      </c>
      <c r="NUD12083" s="18" t="s">
        <v>131</v>
      </c>
      <c r="NUE12083" s="18" t="s">
        <v>131</v>
      </c>
      <c r="NUF12083" s="18" t="s">
        <v>131</v>
      </c>
      <c r="NUG12083" s="18" t="s">
        <v>131</v>
      </c>
      <c r="NUH12083" s="18" t="s">
        <v>131</v>
      </c>
      <c r="NUI12083" s="18" t="s">
        <v>131</v>
      </c>
      <c r="NUJ12083" s="18" t="s">
        <v>131</v>
      </c>
      <c r="NUK12083" s="18" t="s">
        <v>131</v>
      </c>
      <c r="NUL12083" s="18" t="s">
        <v>131</v>
      </c>
      <c r="NUM12083" s="18" t="s">
        <v>131</v>
      </c>
      <c r="NUN12083" s="18" t="s">
        <v>131</v>
      </c>
      <c r="NUO12083" s="18" t="s">
        <v>131</v>
      </c>
      <c r="NUP12083" s="18" t="s">
        <v>131</v>
      </c>
      <c r="NUQ12083" s="18" t="s">
        <v>131</v>
      </c>
      <c r="NUR12083" s="18" t="s">
        <v>131</v>
      </c>
      <c r="NUS12083" s="18" t="s">
        <v>131</v>
      </c>
      <c r="NUT12083" s="18" t="s">
        <v>131</v>
      </c>
      <c r="NUU12083" s="18" t="s">
        <v>131</v>
      </c>
      <c r="NUV12083" s="18" t="s">
        <v>131</v>
      </c>
      <c r="NUW12083" s="18" t="s">
        <v>131</v>
      </c>
      <c r="NUX12083" s="18" t="s">
        <v>131</v>
      </c>
      <c r="NUY12083" s="18" t="s">
        <v>131</v>
      </c>
      <c r="NUZ12083" s="18" t="s">
        <v>131</v>
      </c>
      <c r="NVA12083" s="18" t="s">
        <v>131</v>
      </c>
      <c r="NVB12083" s="18" t="s">
        <v>131</v>
      </c>
      <c r="NVC12083" s="18" t="s">
        <v>131</v>
      </c>
      <c r="NVD12083" s="18" t="s">
        <v>131</v>
      </c>
      <c r="NVE12083" s="18" t="s">
        <v>131</v>
      </c>
      <c r="NVF12083" s="18" t="s">
        <v>131</v>
      </c>
      <c r="NVG12083" s="18" t="s">
        <v>131</v>
      </c>
      <c r="NVH12083" s="18" t="s">
        <v>131</v>
      </c>
      <c r="NVI12083" s="18" t="s">
        <v>131</v>
      </c>
      <c r="NVJ12083" s="18" t="s">
        <v>131</v>
      </c>
      <c r="NVK12083" s="18" t="s">
        <v>131</v>
      </c>
      <c r="NVL12083" s="18" t="s">
        <v>131</v>
      </c>
      <c r="NVM12083" s="18" t="s">
        <v>131</v>
      </c>
      <c r="NVN12083" s="18" t="s">
        <v>131</v>
      </c>
      <c r="NVO12083" s="18" t="s">
        <v>131</v>
      </c>
      <c r="NVP12083" s="18" t="s">
        <v>131</v>
      </c>
      <c r="NVQ12083" s="18" t="s">
        <v>131</v>
      </c>
      <c r="NVR12083" s="18" t="s">
        <v>131</v>
      </c>
      <c r="NVS12083" s="18" t="s">
        <v>131</v>
      </c>
      <c r="NVT12083" s="18" t="s">
        <v>131</v>
      </c>
      <c r="NVU12083" s="18" t="s">
        <v>131</v>
      </c>
      <c r="NVV12083" s="18" t="s">
        <v>131</v>
      </c>
      <c r="NVW12083" s="18" t="s">
        <v>131</v>
      </c>
      <c r="NVX12083" s="18" t="s">
        <v>131</v>
      </c>
      <c r="NVY12083" s="18" t="s">
        <v>131</v>
      </c>
      <c r="NVZ12083" s="18" t="s">
        <v>131</v>
      </c>
      <c r="NWA12083" s="18" t="s">
        <v>131</v>
      </c>
      <c r="NWB12083" s="18" t="s">
        <v>131</v>
      </c>
      <c r="NWC12083" s="18" t="s">
        <v>131</v>
      </c>
      <c r="NWD12083" s="18" t="s">
        <v>131</v>
      </c>
      <c r="NWE12083" s="18" t="s">
        <v>131</v>
      </c>
      <c r="NWF12083" s="18" t="s">
        <v>131</v>
      </c>
      <c r="NWG12083" s="18" t="s">
        <v>131</v>
      </c>
      <c r="NWH12083" s="18" t="s">
        <v>131</v>
      </c>
      <c r="NWI12083" s="18" t="s">
        <v>131</v>
      </c>
      <c r="NWJ12083" s="18" t="s">
        <v>131</v>
      </c>
      <c r="NWK12083" s="18" t="s">
        <v>131</v>
      </c>
      <c r="NWL12083" s="18" t="s">
        <v>131</v>
      </c>
      <c r="NWM12083" s="18" t="s">
        <v>131</v>
      </c>
      <c r="NWN12083" s="18" t="s">
        <v>131</v>
      </c>
      <c r="NWO12083" s="18" t="s">
        <v>131</v>
      </c>
      <c r="NWP12083" s="18" t="s">
        <v>131</v>
      </c>
      <c r="NWQ12083" s="18" t="s">
        <v>131</v>
      </c>
      <c r="NWR12083" s="18" t="s">
        <v>131</v>
      </c>
      <c r="NWS12083" s="18" t="s">
        <v>131</v>
      </c>
      <c r="NWT12083" s="18" t="s">
        <v>131</v>
      </c>
      <c r="NWU12083" s="18" t="s">
        <v>131</v>
      </c>
      <c r="NWV12083" s="18" t="s">
        <v>131</v>
      </c>
      <c r="NWW12083" s="18" t="s">
        <v>131</v>
      </c>
      <c r="NWX12083" s="18" t="s">
        <v>131</v>
      </c>
      <c r="NWY12083" s="18" t="s">
        <v>131</v>
      </c>
      <c r="NWZ12083" s="18" t="s">
        <v>131</v>
      </c>
      <c r="NXA12083" s="18" t="s">
        <v>131</v>
      </c>
      <c r="NXB12083" s="18" t="s">
        <v>131</v>
      </c>
      <c r="NXC12083" s="18" t="s">
        <v>131</v>
      </c>
      <c r="NXD12083" s="18" t="s">
        <v>131</v>
      </c>
      <c r="NXE12083" s="18" t="s">
        <v>131</v>
      </c>
      <c r="NXF12083" s="18" t="s">
        <v>131</v>
      </c>
      <c r="NXG12083" s="18" t="s">
        <v>131</v>
      </c>
      <c r="NXH12083" s="18" t="s">
        <v>131</v>
      </c>
      <c r="NXI12083" s="18" t="s">
        <v>131</v>
      </c>
      <c r="NXJ12083" s="18" t="s">
        <v>131</v>
      </c>
      <c r="NXK12083" s="18" t="s">
        <v>131</v>
      </c>
      <c r="NXL12083" s="18" t="s">
        <v>131</v>
      </c>
      <c r="NXM12083" s="18" t="s">
        <v>131</v>
      </c>
      <c r="NXN12083" s="18" t="s">
        <v>131</v>
      </c>
      <c r="NXO12083" s="18" t="s">
        <v>131</v>
      </c>
      <c r="NXP12083" s="18" t="s">
        <v>131</v>
      </c>
      <c r="NXQ12083" s="18" t="s">
        <v>131</v>
      </c>
      <c r="NXR12083" s="18" t="s">
        <v>131</v>
      </c>
      <c r="NXS12083" s="18" t="s">
        <v>131</v>
      </c>
      <c r="NXT12083" s="18" t="s">
        <v>131</v>
      </c>
      <c r="NXU12083" s="18" t="s">
        <v>131</v>
      </c>
      <c r="NXV12083" s="18" t="s">
        <v>131</v>
      </c>
      <c r="NXW12083" s="18" t="s">
        <v>131</v>
      </c>
      <c r="NXX12083" s="18" t="s">
        <v>131</v>
      </c>
      <c r="NXY12083" s="18" t="s">
        <v>131</v>
      </c>
      <c r="NXZ12083" s="18" t="s">
        <v>131</v>
      </c>
      <c r="NYA12083" s="18" t="s">
        <v>131</v>
      </c>
      <c r="NYB12083" s="18" t="s">
        <v>131</v>
      </c>
      <c r="NYC12083" s="18" t="s">
        <v>131</v>
      </c>
      <c r="NYD12083" s="18" t="s">
        <v>131</v>
      </c>
      <c r="NYE12083" s="18" t="s">
        <v>131</v>
      </c>
      <c r="NYF12083" s="18" t="s">
        <v>131</v>
      </c>
      <c r="NYG12083" s="18" t="s">
        <v>131</v>
      </c>
      <c r="NYH12083" s="18" t="s">
        <v>131</v>
      </c>
      <c r="NYI12083" s="18" t="s">
        <v>131</v>
      </c>
      <c r="NYJ12083" s="18" t="s">
        <v>131</v>
      </c>
      <c r="NYK12083" s="18" t="s">
        <v>131</v>
      </c>
      <c r="NYL12083" s="18" t="s">
        <v>131</v>
      </c>
      <c r="NYM12083" s="18" t="s">
        <v>131</v>
      </c>
      <c r="NYN12083" s="18" t="s">
        <v>131</v>
      </c>
      <c r="NYO12083" s="18" t="s">
        <v>131</v>
      </c>
      <c r="NYP12083" s="18" t="s">
        <v>131</v>
      </c>
      <c r="NYQ12083" s="18" t="s">
        <v>131</v>
      </c>
      <c r="NYR12083" s="18" t="s">
        <v>131</v>
      </c>
      <c r="NYS12083" s="18" t="s">
        <v>131</v>
      </c>
      <c r="NYT12083" s="18" t="s">
        <v>131</v>
      </c>
      <c r="NYU12083" s="18" t="s">
        <v>131</v>
      </c>
      <c r="NYV12083" s="18" t="s">
        <v>131</v>
      </c>
      <c r="NYW12083" s="18" t="s">
        <v>131</v>
      </c>
      <c r="NYX12083" s="18" t="s">
        <v>131</v>
      </c>
      <c r="NYY12083" s="18" t="s">
        <v>131</v>
      </c>
      <c r="NYZ12083" s="18" t="s">
        <v>131</v>
      </c>
      <c r="NZA12083" s="18" t="s">
        <v>131</v>
      </c>
      <c r="NZB12083" s="18" t="s">
        <v>131</v>
      </c>
      <c r="NZC12083" s="18" t="s">
        <v>131</v>
      </c>
      <c r="NZD12083" s="18" t="s">
        <v>131</v>
      </c>
      <c r="NZE12083" s="18" t="s">
        <v>131</v>
      </c>
      <c r="NZF12083" s="18" t="s">
        <v>131</v>
      </c>
      <c r="NZG12083" s="18" t="s">
        <v>131</v>
      </c>
      <c r="NZH12083" s="18" t="s">
        <v>131</v>
      </c>
      <c r="NZI12083" s="18" t="s">
        <v>131</v>
      </c>
      <c r="NZJ12083" s="18" t="s">
        <v>131</v>
      </c>
      <c r="NZK12083" s="18" t="s">
        <v>131</v>
      </c>
      <c r="NZL12083" s="18" t="s">
        <v>131</v>
      </c>
      <c r="NZM12083" s="18" t="s">
        <v>131</v>
      </c>
      <c r="NZN12083" s="18" t="s">
        <v>131</v>
      </c>
      <c r="NZO12083" s="18" t="s">
        <v>131</v>
      </c>
      <c r="NZP12083" s="18" t="s">
        <v>131</v>
      </c>
      <c r="NZQ12083" s="18" t="s">
        <v>131</v>
      </c>
      <c r="NZR12083" s="18" t="s">
        <v>131</v>
      </c>
      <c r="NZS12083" s="18" t="s">
        <v>131</v>
      </c>
      <c r="NZT12083" s="18" t="s">
        <v>131</v>
      </c>
      <c r="NZU12083" s="18" t="s">
        <v>131</v>
      </c>
      <c r="NZV12083" s="18" t="s">
        <v>131</v>
      </c>
      <c r="NZW12083" s="18" t="s">
        <v>131</v>
      </c>
      <c r="NZX12083" s="18" t="s">
        <v>131</v>
      </c>
      <c r="NZY12083" s="18" t="s">
        <v>131</v>
      </c>
      <c r="NZZ12083" s="18" t="s">
        <v>131</v>
      </c>
      <c r="OAA12083" s="18" t="s">
        <v>131</v>
      </c>
      <c r="OAB12083" s="18" t="s">
        <v>131</v>
      </c>
      <c r="OAC12083" s="18" t="s">
        <v>131</v>
      </c>
      <c r="OAD12083" s="18" t="s">
        <v>131</v>
      </c>
      <c r="OAE12083" s="18" t="s">
        <v>131</v>
      </c>
      <c r="OAF12083" s="18" t="s">
        <v>131</v>
      </c>
      <c r="OAG12083" s="18" t="s">
        <v>131</v>
      </c>
      <c r="OAH12083" s="18" t="s">
        <v>131</v>
      </c>
      <c r="OAI12083" s="18" t="s">
        <v>131</v>
      </c>
      <c r="OAJ12083" s="18" t="s">
        <v>131</v>
      </c>
      <c r="OAK12083" s="18" t="s">
        <v>131</v>
      </c>
      <c r="OAL12083" s="18" t="s">
        <v>131</v>
      </c>
      <c r="OAM12083" s="18" t="s">
        <v>131</v>
      </c>
      <c r="OAN12083" s="18" t="s">
        <v>131</v>
      </c>
      <c r="OAO12083" s="18" t="s">
        <v>131</v>
      </c>
      <c r="OAP12083" s="18" t="s">
        <v>131</v>
      </c>
      <c r="OAQ12083" s="18" t="s">
        <v>131</v>
      </c>
      <c r="OAR12083" s="18" t="s">
        <v>131</v>
      </c>
      <c r="OAS12083" s="18" t="s">
        <v>131</v>
      </c>
      <c r="OAT12083" s="18" t="s">
        <v>131</v>
      </c>
      <c r="OAU12083" s="18" t="s">
        <v>131</v>
      </c>
      <c r="OAV12083" s="18" t="s">
        <v>131</v>
      </c>
      <c r="OAW12083" s="18" t="s">
        <v>131</v>
      </c>
      <c r="OAX12083" s="18" t="s">
        <v>131</v>
      </c>
      <c r="OAY12083" s="18" t="s">
        <v>131</v>
      </c>
      <c r="OAZ12083" s="18" t="s">
        <v>131</v>
      </c>
      <c r="OBA12083" s="18" t="s">
        <v>131</v>
      </c>
      <c r="OBB12083" s="18" t="s">
        <v>131</v>
      </c>
      <c r="OBC12083" s="18" t="s">
        <v>131</v>
      </c>
      <c r="OBD12083" s="18" t="s">
        <v>131</v>
      </c>
      <c r="OBE12083" s="18" t="s">
        <v>131</v>
      </c>
      <c r="OBF12083" s="18" t="s">
        <v>131</v>
      </c>
      <c r="OBG12083" s="18" t="s">
        <v>131</v>
      </c>
      <c r="OBH12083" s="18" t="s">
        <v>131</v>
      </c>
      <c r="OBI12083" s="18" t="s">
        <v>131</v>
      </c>
      <c r="OBJ12083" s="18" t="s">
        <v>131</v>
      </c>
      <c r="OBK12083" s="18" t="s">
        <v>131</v>
      </c>
      <c r="OBL12083" s="18" t="s">
        <v>131</v>
      </c>
      <c r="OBM12083" s="18" t="s">
        <v>131</v>
      </c>
      <c r="OBN12083" s="18" t="s">
        <v>131</v>
      </c>
      <c r="OBO12083" s="18" t="s">
        <v>131</v>
      </c>
      <c r="OBP12083" s="18" t="s">
        <v>131</v>
      </c>
      <c r="OBQ12083" s="18" t="s">
        <v>131</v>
      </c>
      <c r="OBR12083" s="18" t="s">
        <v>131</v>
      </c>
      <c r="OBS12083" s="18" t="s">
        <v>131</v>
      </c>
      <c r="OBT12083" s="18" t="s">
        <v>131</v>
      </c>
      <c r="OBU12083" s="18" t="s">
        <v>131</v>
      </c>
      <c r="OBV12083" s="18" t="s">
        <v>131</v>
      </c>
      <c r="OBW12083" s="18" t="s">
        <v>131</v>
      </c>
      <c r="OBX12083" s="18" t="s">
        <v>131</v>
      </c>
      <c r="OBY12083" s="18" t="s">
        <v>131</v>
      </c>
      <c r="OBZ12083" s="18" t="s">
        <v>131</v>
      </c>
      <c r="OCA12083" s="18" t="s">
        <v>131</v>
      </c>
      <c r="OCB12083" s="18" t="s">
        <v>131</v>
      </c>
      <c r="OCC12083" s="18" t="s">
        <v>131</v>
      </c>
      <c r="OCD12083" s="18" t="s">
        <v>131</v>
      </c>
      <c r="OCE12083" s="18" t="s">
        <v>131</v>
      </c>
      <c r="OCF12083" s="18" t="s">
        <v>131</v>
      </c>
      <c r="OCG12083" s="18" t="s">
        <v>131</v>
      </c>
      <c r="OCH12083" s="18" t="s">
        <v>131</v>
      </c>
      <c r="OCI12083" s="18" t="s">
        <v>131</v>
      </c>
      <c r="OCJ12083" s="18" t="s">
        <v>131</v>
      </c>
      <c r="OCK12083" s="18" t="s">
        <v>131</v>
      </c>
      <c r="OCL12083" s="18" t="s">
        <v>131</v>
      </c>
      <c r="OCM12083" s="18" t="s">
        <v>131</v>
      </c>
      <c r="OCN12083" s="18" t="s">
        <v>131</v>
      </c>
      <c r="OCO12083" s="18" t="s">
        <v>131</v>
      </c>
      <c r="OCP12083" s="18" t="s">
        <v>131</v>
      </c>
      <c r="OCQ12083" s="18" t="s">
        <v>131</v>
      </c>
      <c r="OCR12083" s="18" t="s">
        <v>131</v>
      </c>
      <c r="OCS12083" s="18" t="s">
        <v>131</v>
      </c>
      <c r="OCT12083" s="18" t="s">
        <v>131</v>
      </c>
      <c r="OCU12083" s="18" t="s">
        <v>131</v>
      </c>
      <c r="OCV12083" s="18" t="s">
        <v>131</v>
      </c>
      <c r="OCW12083" s="18" t="s">
        <v>131</v>
      </c>
      <c r="OCX12083" s="18" t="s">
        <v>131</v>
      </c>
      <c r="OCY12083" s="18" t="s">
        <v>131</v>
      </c>
      <c r="OCZ12083" s="18" t="s">
        <v>131</v>
      </c>
      <c r="ODA12083" s="18" t="s">
        <v>131</v>
      </c>
      <c r="ODB12083" s="18" t="s">
        <v>131</v>
      </c>
      <c r="ODC12083" s="18" t="s">
        <v>131</v>
      </c>
      <c r="ODD12083" s="18" t="s">
        <v>131</v>
      </c>
      <c r="ODE12083" s="18" t="s">
        <v>131</v>
      </c>
      <c r="ODF12083" s="18" t="s">
        <v>131</v>
      </c>
      <c r="ODG12083" s="18" t="s">
        <v>131</v>
      </c>
      <c r="ODH12083" s="18" t="s">
        <v>131</v>
      </c>
      <c r="ODI12083" s="18" t="s">
        <v>131</v>
      </c>
      <c r="ODJ12083" s="18" t="s">
        <v>131</v>
      </c>
      <c r="ODK12083" s="18" t="s">
        <v>131</v>
      </c>
      <c r="ODL12083" s="18" t="s">
        <v>131</v>
      </c>
      <c r="ODM12083" s="18" t="s">
        <v>131</v>
      </c>
      <c r="ODN12083" s="18" t="s">
        <v>131</v>
      </c>
      <c r="ODO12083" s="18" t="s">
        <v>131</v>
      </c>
      <c r="ODP12083" s="18" t="s">
        <v>131</v>
      </c>
      <c r="ODQ12083" s="18" t="s">
        <v>131</v>
      </c>
      <c r="ODR12083" s="18" t="s">
        <v>131</v>
      </c>
      <c r="ODS12083" s="18" t="s">
        <v>131</v>
      </c>
      <c r="ODT12083" s="18" t="s">
        <v>131</v>
      </c>
      <c r="ODU12083" s="18" t="s">
        <v>131</v>
      </c>
      <c r="ODV12083" s="18" t="s">
        <v>131</v>
      </c>
      <c r="ODW12083" s="18" t="s">
        <v>131</v>
      </c>
      <c r="ODX12083" s="18" t="s">
        <v>131</v>
      </c>
      <c r="ODY12083" s="18" t="s">
        <v>131</v>
      </c>
      <c r="ODZ12083" s="18" t="s">
        <v>131</v>
      </c>
      <c r="OEA12083" s="18" t="s">
        <v>131</v>
      </c>
      <c r="OEB12083" s="18" t="s">
        <v>131</v>
      </c>
      <c r="OEC12083" s="18" t="s">
        <v>131</v>
      </c>
      <c r="OED12083" s="18" t="s">
        <v>131</v>
      </c>
      <c r="OEE12083" s="18" t="s">
        <v>131</v>
      </c>
      <c r="OEF12083" s="18" t="s">
        <v>131</v>
      </c>
      <c r="OEG12083" s="18" t="s">
        <v>131</v>
      </c>
      <c r="OEH12083" s="18" t="s">
        <v>131</v>
      </c>
      <c r="OEI12083" s="18" t="s">
        <v>131</v>
      </c>
      <c r="OEJ12083" s="18" t="s">
        <v>131</v>
      </c>
      <c r="OEK12083" s="18" t="s">
        <v>131</v>
      </c>
      <c r="OEL12083" s="18" t="s">
        <v>131</v>
      </c>
      <c r="OEM12083" s="18" t="s">
        <v>131</v>
      </c>
      <c r="OEN12083" s="18" t="s">
        <v>131</v>
      </c>
      <c r="OEO12083" s="18" t="s">
        <v>131</v>
      </c>
      <c r="OEP12083" s="18" t="s">
        <v>131</v>
      </c>
      <c r="OEQ12083" s="18" t="s">
        <v>131</v>
      </c>
      <c r="OER12083" s="18" t="s">
        <v>131</v>
      </c>
      <c r="OES12083" s="18" t="s">
        <v>131</v>
      </c>
      <c r="OET12083" s="18" t="s">
        <v>131</v>
      </c>
      <c r="OEU12083" s="18" t="s">
        <v>131</v>
      </c>
      <c r="OEV12083" s="18" t="s">
        <v>131</v>
      </c>
      <c r="OEW12083" s="18" t="s">
        <v>131</v>
      </c>
      <c r="OEX12083" s="18" t="s">
        <v>131</v>
      </c>
      <c r="OEY12083" s="18" t="s">
        <v>131</v>
      </c>
      <c r="OEZ12083" s="18" t="s">
        <v>131</v>
      </c>
      <c r="OFA12083" s="18" t="s">
        <v>131</v>
      </c>
      <c r="OFB12083" s="18" t="s">
        <v>131</v>
      </c>
      <c r="OFC12083" s="18" t="s">
        <v>131</v>
      </c>
      <c r="OFD12083" s="18" t="s">
        <v>131</v>
      </c>
      <c r="OFE12083" s="18" t="s">
        <v>131</v>
      </c>
      <c r="OFF12083" s="18" t="s">
        <v>131</v>
      </c>
      <c r="OFG12083" s="18" t="s">
        <v>131</v>
      </c>
      <c r="OFH12083" s="18" t="s">
        <v>131</v>
      </c>
      <c r="OFI12083" s="18" t="s">
        <v>131</v>
      </c>
      <c r="OFJ12083" s="18" t="s">
        <v>131</v>
      </c>
      <c r="OFK12083" s="18" t="s">
        <v>131</v>
      </c>
      <c r="OFL12083" s="18" t="s">
        <v>131</v>
      </c>
      <c r="OFM12083" s="18" t="s">
        <v>131</v>
      </c>
      <c r="OFN12083" s="18" t="s">
        <v>131</v>
      </c>
      <c r="OFO12083" s="18" t="s">
        <v>131</v>
      </c>
      <c r="OFP12083" s="18" t="s">
        <v>131</v>
      </c>
      <c r="OFQ12083" s="18" t="s">
        <v>131</v>
      </c>
      <c r="OFR12083" s="18" t="s">
        <v>131</v>
      </c>
      <c r="OFS12083" s="18" t="s">
        <v>131</v>
      </c>
      <c r="OFT12083" s="18" t="s">
        <v>131</v>
      </c>
      <c r="OFU12083" s="18" t="s">
        <v>131</v>
      </c>
      <c r="OFV12083" s="18" t="s">
        <v>131</v>
      </c>
      <c r="OFW12083" s="18" t="s">
        <v>131</v>
      </c>
      <c r="OFX12083" s="18" t="s">
        <v>131</v>
      </c>
      <c r="OFY12083" s="18" t="s">
        <v>131</v>
      </c>
      <c r="OFZ12083" s="18" t="s">
        <v>131</v>
      </c>
      <c r="OGA12083" s="18" t="s">
        <v>131</v>
      </c>
      <c r="OGB12083" s="18" t="s">
        <v>131</v>
      </c>
      <c r="OGC12083" s="18" t="s">
        <v>131</v>
      </c>
      <c r="OGD12083" s="18" t="s">
        <v>131</v>
      </c>
      <c r="OGE12083" s="18" t="s">
        <v>131</v>
      </c>
      <c r="OGF12083" s="18" t="s">
        <v>131</v>
      </c>
      <c r="OGG12083" s="18" t="s">
        <v>131</v>
      </c>
      <c r="OGH12083" s="18" t="s">
        <v>131</v>
      </c>
      <c r="OGI12083" s="18" t="s">
        <v>131</v>
      </c>
      <c r="OGJ12083" s="18" t="s">
        <v>131</v>
      </c>
      <c r="OGK12083" s="18" t="s">
        <v>131</v>
      </c>
      <c r="OGL12083" s="18" t="s">
        <v>131</v>
      </c>
      <c r="OGM12083" s="18" t="s">
        <v>131</v>
      </c>
      <c r="OGN12083" s="18" t="s">
        <v>131</v>
      </c>
      <c r="OGO12083" s="18" t="s">
        <v>131</v>
      </c>
      <c r="OGP12083" s="18" t="s">
        <v>131</v>
      </c>
      <c r="OGQ12083" s="18" t="s">
        <v>131</v>
      </c>
      <c r="OGR12083" s="18" t="s">
        <v>131</v>
      </c>
      <c r="OGS12083" s="18" t="s">
        <v>131</v>
      </c>
      <c r="OGT12083" s="18" t="s">
        <v>131</v>
      </c>
      <c r="OGU12083" s="18" t="s">
        <v>131</v>
      </c>
      <c r="OGV12083" s="18" t="s">
        <v>131</v>
      </c>
      <c r="OGW12083" s="18" t="s">
        <v>131</v>
      </c>
      <c r="OGX12083" s="18" t="s">
        <v>131</v>
      </c>
      <c r="OGY12083" s="18" t="s">
        <v>131</v>
      </c>
      <c r="OGZ12083" s="18" t="s">
        <v>131</v>
      </c>
      <c r="OHA12083" s="18" t="s">
        <v>131</v>
      </c>
      <c r="OHB12083" s="18" t="s">
        <v>131</v>
      </c>
      <c r="OHC12083" s="18" t="s">
        <v>131</v>
      </c>
      <c r="OHD12083" s="18" t="s">
        <v>131</v>
      </c>
      <c r="OHE12083" s="18" t="s">
        <v>131</v>
      </c>
      <c r="OHF12083" s="18" t="s">
        <v>131</v>
      </c>
      <c r="OHG12083" s="18" t="s">
        <v>131</v>
      </c>
      <c r="OHH12083" s="18" t="s">
        <v>131</v>
      </c>
      <c r="OHI12083" s="18" t="s">
        <v>131</v>
      </c>
      <c r="OHJ12083" s="18" t="s">
        <v>131</v>
      </c>
      <c r="OHK12083" s="18" t="s">
        <v>131</v>
      </c>
      <c r="OHL12083" s="18" t="s">
        <v>131</v>
      </c>
      <c r="OHM12083" s="18" t="s">
        <v>131</v>
      </c>
      <c r="OHN12083" s="18" t="s">
        <v>131</v>
      </c>
      <c r="OHO12083" s="18" t="s">
        <v>131</v>
      </c>
      <c r="OHP12083" s="18" t="s">
        <v>131</v>
      </c>
      <c r="OHQ12083" s="18" t="s">
        <v>131</v>
      </c>
      <c r="OHR12083" s="18" t="s">
        <v>131</v>
      </c>
      <c r="OHS12083" s="18" t="s">
        <v>131</v>
      </c>
      <c r="OHT12083" s="18" t="s">
        <v>131</v>
      </c>
      <c r="OHU12083" s="18" t="s">
        <v>131</v>
      </c>
      <c r="OHV12083" s="18" t="s">
        <v>131</v>
      </c>
      <c r="OHW12083" s="18" t="s">
        <v>131</v>
      </c>
      <c r="OHX12083" s="18" t="s">
        <v>131</v>
      </c>
      <c r="OHY12083" s="18" t="s">
        <v>131</v>
      </c>
      <c r="OHZ12083" s="18" t="s">
        <v>131</v>
      </c>
      <c r="OIA12083" s="18" t="s">
        <v>131</v>
      </c>
      <c r="OIB12083" s="18" t="s">
        <v>131</v>
      </c>
      <c r="OIC12083" s="18" t="s">
        <v>131</v>
      </c>
      <c r="OID12083" s="18" t="s">
        <v>131</v>
      </c>
      <c r="OIE12083" s="18" t="s">
        <v>131</v>
      </c>
      <c r="OIF12083" s="18" t="s">
        <v>131</v>
      </c>
      <c r="OIG12083" s="18" t="s">
        <v>131</v>
      </c>
      <c r="OIH12083" s="18" t="s">
        <v>131</v>
      </c>
      <c r="OII12083" s="18" t="s">
        <v>131</v>
      </c>
      <c r="OIJ12083" s="18" t="s">
        <v>131</v>
      </c>
      <c r="OIK12083" s="18" t="s">
        <v>131</v>
      </c>
      <c r="OIL12083" s="18" t="s">
        <v>131</v>
      </c>
      <c r="OIM12083" s="18" t="s">
        <v>131</v>
      </c>
      <c r="OIN12083" s="18" t="s">
        <v>131</v>
      </c>
      <c r="OIO12083" s="18" t="s">
        <v>131</v>
      </c>
      <c r="OIP12083" s="18" t="s">
        <v>131</v>
      </c>
      <c r="OIQ12083" s="18" t="s">
        <v>131</v>
      </c>
      <c r="OIR12083" s="18" t="s">
        <v>131</v>
      </c>
      <c r="OIS12083" s="18" t="s">
        <v>131</v>
      </c>
      <c r="OIT12083" s="18" t="s">
        <v>131</v>
      </c>
      <c r="OIU12083" s="18" t="s">
        <v>131</v>
      </c>
      <c r="OIV12083" s="18" t="s">
        <v>131</v>
      </c>
      <c r="OIW12083" s="18" t="s">
        <v>131</v>
      </c>
      <c r="OIX12083" s="18" t="s">
        <v>131</v>
      </c>
      <c r="OIY12083" s="18" t="s">
        <v>131</v>
      </c>
      <c r="OIZ12083" s="18" t="s">
        <v>131</v>
      </c>
      <c r="OJA12083" s="18" t="s">
        <v>131</v>
      </c>
      <c r="OJB12083" s="18" t="s">
        <v>131</v>
      </c>
      <c r="OJC12083" s="18" t="s">
        <v>131</v>
      </c>
      <c r="OJD12083" s="18" t="s">
        <v>131</v>
      </c>
      <c r="OJE12083" s="18" t="s">
        <v>131</v>
      </c>
      <c r="OJF12083" s="18" t="s">
        <v>131</v>
      </c>
      <c r="OJG12083" s="18" t="s">
        <v>131</v>
      </c>
      <c r="OJH12083" s="18" t="s">
        <v>131</v>
      </c>
      <c r="OJI12083" s="18" t="s">
        <v>131</v>
      </c>
      <c r="OJJ12083" s="18" t="s">
        <v>131</v>
      </c>
      <c r="OJK12083" s="18" t="s">
        <v>131</v>
      </c>
      <c r="OJL12083" s="18" t="s">
        <v>131</v>
      </c>
      <c r="OJM12083" s="18" t="s">
        <v>131</v>
      </c>
      <c r="OJN12083" s="18" t="s">
        <v>131</v>
      </c>
      <c r="OJO12083" s="18" t="s">
        <v>131</v>
      </c>
      <c r="OJP12083" s="18" t="s">
        <v>131</v>
      </c>
      <c r="OJQ12083" s="18" t="s">
        <v>131</v>
      </c>
      <c r="OJR12083" s="18" t="s">
        <v>131</v>
      </c>
      <c r="OJS12083" s="18" t="s">
        <v>131</v>
      </c>
      <c r="OJT12083" s="18" t="s">
        <v>131</v>
      </c>
      <c r="OJU12083" s="18" t="s">
        <v>131</v>
      </c>
      <c r="OJV12083" s="18" t="s">
        <v>131</v>
      </c>
      <c r="OJW12083" s="18" t="s">
        <v>131</v>
      </c>
      <c r="OJX12083" s="18" t="s">
        <v>131</v>
      </c>
      <c r="OJY12083" s="18" t="s">
        <v>131</v>
      </c>
      <c r="OJZ12083" s="18" t="s">
        <v>131</v>
      </c>
      <c r="OKA12083" s="18" t="s">
        <v>131</v>
      </c>
      <c r="OKB12083" s="18" t="s">
        <v>131</v>
      </c>
      <c r="OKC12083" s="18" t="s">
        <v>131</v>
      </c>
      <c r="OKD12083" s="18" t="s">
        <v>131</v>
      </c>
      <c r="OKE12083" s="18" t="s">
        <v>131</v>
      </c>
      <c r="OKF12083" s="18" t="s">
        <v>131</v>
      </c>
      <c r="OKG12083" s="18" t="s">
        <v>131</v>
      </c>
      <c r="OKH12083" s="18" t="s">
        <v>131</v>
      </c>
      <c r="OKI12083" s="18" t="s">
        <v>131</v>
      </c>
      <c r="OKJ12083" s="18" t="s">
        <v>131</v>
      </c>
      <c r="OKK12083" s="18" t="s">
        <v>131</v>
      </c>
      <c r="OKL12083" s="18" t="s">
        <v>131</v>
      </c>
      <c r="OKM12083" s="18" t="s">
        <v>131</v>
      </c>
      <c r="OKN12083" s="18" t="s">
        <v>131</v>
      </c>
      <c r="OKO12083" s="18" t="s">
        <v>131</v>
      </c>
      <c r="OKP12083" s="18" t="s">
        <v>131</v>
      </c>
      <c r="OKQ12083" s="18" t="s">
        <v>131</v>
      </c>
      <c r="OKR12083" s="18" t="s">
        <v>131</v>
      </c>
      <c r="OKS12083" s="18" t="s">
        <v>131</v>
      </c>
      <c r="OKT12083" s="18" t="s">
        <v>131</v>
      </c>
      <c r="OKU12083" s="18" t="s">
        <v>131</v>
      </c>
      <c r="OKV12083" s="18" t="s">
        <v>131</v>
      </c>
      <c r="OKW12083" s="18" t="s">
        <v>131</v>
      </c>
      <c r="OKX12083" s="18" t="s">
        <v>131</v>
      </c>
      <c r="OKY12083" s="18" t="s">
        <v>131</v>
      </c>
      <c r="OKZ12083" s="18" t="s">
        <v>131</v>
      </c>
      <c r="OLA12083" s="18" t="s">
        <v>131</v>
      </c>
      <c r="OLB12083" s="18" t="s">
        <v>131</v>
      </c>
      <c r="OLC12083" s="18" t="s">
        <v>131</v>
      </c>
      <c r="OLD12083" s="18" t="s">
        <v>131</v>
      </c>
      <c r="OLE12083" s="18" t="s">
        <v>131</v>
      </c>
      <c r="OLF12083" s="18" t="s">
        <v>131</v>
      </c>
      <c r="OLG12083" s="18" t="s">
        <v>131</v>
      </c>
      <c r="OLH12083" s="18" t="s">
        <v>131</v>
      </c>
      <c r="OLI12083" s="18" t="s">
        <v>131</v>
      </c>
      <c r="OLJ12083" s="18" t="s">
        <v>131</v>
      </c>
      <c r="OLK12083" s="18" t="s">
        <v>131</v>
      </c>
      <c r="OLL12083" s="18" t="s">
        <v>131</v>
      </c>
      <c r="OLM12083" s="18" t="s">
        <v>131</v>
      </c>
      <c r="OLN12083" s="18" t="s">
        <v>131</v>
      </c>
      <c r="OLO12083" s="18" t="s">
        <v>131</v>
      </c>
      <c r="OLP12083" s="18" t="s">
        <v>131</v>
      </c>
      <c r="OLQ12083" s="18" t="s">
        <v>131</v>
      </c>
      <c r="OLR12083" s="18" t="s">
        <v>131</v>
      </c>
      <c r="OLS12083" s="18" t="s">
        <v>131</v>
      </c>
      <c r="OLT12083" s="18" t="s">
        <v>131</v>
      </c>
      <c r="OLU12083" s="18" t="s">
        <v>131</v>
      </c>
      <c r="OLV12083" s="18" t="s">
        <v>131</v>
      </c>
      <c r="OLW12083" s="18" t="s">
        <v>131</v>
      </c>
      <c r="OLX12083" s="18" t="s">
        <v>131</v>
      </c>
      <c r="OLY12083" s="18" t="s">
        <v>131</v>
      </c>
      <c r="OLZ12083" s="18" t="s">
        <v>131</v>
      </c>
      <c r="OMA12083" s="18" t="s">
        <v>131</v>
      </c>
      <c r="OMB12083" s="18" t="s">
        <v>131</v>
      </c>
      <c r="OMC12083" s="18" t="s">
        <v>131</v>
      </c>
      <c r="OMD12083" s="18" t="s">
        <v>131</v>
      </c>
      <c r="OME12083" s="18" t="s">
        <v>131</v>
      </c>
      <c r="OMF12083" s="18" t="s">
        <v>131</v>
      </c>
      <c r="OMG12083" s="18" t="s">
        <v>131</v>
      </c>
      <c r="OMH12083" s="18" t="s">
        <v>131</v>
      </c>
      <c r="OMI12083" s="18" t="s">
        <v>131</v>
      </c>
      <c r="OMJ12083" s="18" t="s">
        <v>131</v>
      </c>
      <c r="OMK12083" s="18" t="s">
        <v>131</v>
      </c>
      <c r="OML12083" s="18" t="s">
        <v>131</v>
      </c>
      <c r="OMM12083" s="18" t="s">
        <v>131</v>
      </c>
      <c r="OMN12083" s="18" t="s">
        <v>131</v>
      </c>
      <c r="OMO12083" s="18" t="s">
        <v>131</v>
      </c>
      <c r="OMP12083" s="18" t="s">
        <v>131</v>
      </c>
      <c r="OMQ12083" s="18" t="s">
        <v>131</v>
      </c>
      <c r="OMR12083" s="18" t="s">
        <v>131</v>
      </c>
      <c r="OMS12083" s="18" t="s">
        <v>131</v>
      </c>
      <c r="OMT12083" s="18" t="s">
        <v>131</v>
      </c>
      <c r="OMU12083" s="18" t="s">
        <v>131</v>
      </c>
      <c r="OMV12083" s="18" t="s">
        <v>131</v>
      </c>
      <c r="OMW12083" s="18" t="s">
        <v>131</v>
      </c>
      <c r="OMX12083" s="18" t="s">
        <v>131</v>
      </c>
      <c r="OMY12083" s="18" t="s">
        <v>131</v>
      </c>
      <c r="OMZ12083" s="18" t="s">
        <v>131</v>
      </c>
      <c r="ONA12083" s="18" t="s">
        <v>131</v>
      </c>
      <c r="ONB12083" s="18" t="s">
        <v>131</v>
      </c>
      <c r="ONC12083" s="18" t="s">
        <v>131</v>
      </c>
      <c r="OND12083" s="18" t="s">
        <v>131</v>
      </c>
      <c r="ONE12083" s="18" t="s">
        <v>131</v>
      </c>
      <c r="ONF12083" s="18" t="s">
        <v>131</v>
      </c>
      <c r="ONG12083" s="18" t="s">
        <v>131</v>
      </c>
      <c r="ONH12083" s="18" t="s">
        <v>131</v>
      </c>
      <c r="ONI12083" s="18" t="s">
        <v>131</v>
      </c>
      <c r="ONJ12083" s="18" t="s">
        <v>131</v>
      </c>
      <c r="ONK12083" s="18" t="s">
        <v>131</v>
      </c>
      <c r="ONL12083" s="18" t="s">
        <v>131</v>
      </c>
      <c r="ONM12083" s="18" t="s">
        <v>131</v>
      </c>
      <c r="ONN12083" s="18" t="s">
        <v>131</v>
      </c>
      <c r="ONO12083" s="18" t="s">
        <v>131</v>
      </c>
      <c r="ONP12083" s="18" t="s">
        <v>131</v>
      </c>
      <c r="ONQ12083" s="18" t="s">
        <v>131</v>
      </c>
      <c r="ONR12083" s="18" t="s">
        <v>131</v>
      </c>
      <c r="ONS12083" s="18" t="s">
        <v>131</v>
      </c>
      <c r="ONT12083" s="18" t="s">
        <v>131</v>
      </c>
      <c r="ONU12083" s="18" t="s">
        <v>131</v>
      </c>
      <c r="ONV12083" s="18" t="s">
        <v>131</v>
      </c>
      <c r="ONW12083" s="18" t="s">
        <v>131</v>
      </c>
      <c r="ONX12083" s="18" t="s">
        <v>131</v>
      </c>
      <c r="ONY12083" s="18" t="s">
        <v>131</v>
      </c>
      <c r="ONZ12083" s="18" t="s">
        <v>131</v>
      </c>
      <c r="OOA12083" s="18" t="s">
        <v>131</v>
      </c>
      <c r="OOB12083" s="18" t="s">
        <v>131</v>
      </c>
      <c r="OOC12083" s="18" t="s">
        <v>131</v>
      </c>
      <c r="OOD12083" s="18" t="s">
        <v>131</v>
      </c>
      <c r="OOE12083" s="18" t="s">
        <v>131</v>
      </c>
      <c r="OOF12083" s="18" t="s">
        <v>131</v>
      </c>
      <c r="OOG12083" s="18" t="s">
        <v>131</v>
      </c>
      <c r="OOH12083" s="18" t="s">
        <v>131</v>
      </c>
      <c r="OOI12083" s="18" t="s">
        <v>131</v>
      </c>
      <c r="OOJ12083" s="18" t="s">
        <v>131</v>
      </c>
      <c r="OOK12083" s="18" t="s">
        <v>131</v>
      </c>
      <c r="OOL12083" s="18" t="s">
        <v>131</v>
      </c>
      <c r="OOM12083" s="18" t="s">
        <v>131</v>
      </c>
      <c r="OON12083" s="18" t="s">
        <v>131</v>
      </c>
      <c r="OOO12083" s="18" t="s">
        <v>131</v>
      </c>
      <c r="OOP12083" s="18" t="s">
        <v>131</v>
      </c>
      <c r="OOQ12083" s="18" t="s">
        <v>131</v>
      </c>
      <c r="OOR12083" s="18" t="s">
        <v>131</v>
      </c>
      <c r="OOS12083" s="18" t="s">
        <v>131</v>
      </c>
      <c r="OOT12083" s="18" t="s">
        <v>131</v>
      </c>
      <c r="OOU12083" s="18" t="s">
        <v>131</v>
      </c>
      <c r="OOV12083" s="18" t="s">
        <v>131</v>
      </c>
      <c r="OOW12083" s="18" t="s">
        <v>131</v>
      </c>
      <c r="OOX12083" s="18" t="s">
        <v>131</v>
      </c>
      <c r="OOY12083" s="18" t="s">
        <v>131</v>
      </c>
      <c r="OOZ12083" s="18" t="s">
        <v>131</v>
      </c>
      <c r="OPA12083" s="18" t="s">
        <v>131</v>
      </c>
      <c r="OPB12083" s="18" t="s">
        <v>131</v>
      </c>
      <c r="OPC12083" s="18" t="s">
        <v>131</v>
      </c>
      <c r="OPD12083" s="18" t="s">
        <v>131</v>
      </c>
      <c r="OPE12083" s="18" t="s">
        <v>131</v>
      </c>
      <c r="OPF12083" s="18" t="s">
        <v>131</v>
      </c>
      <c r="OPG12083" s="18" t="s">
        <v>131</v>
      </c>
      <c r="OPH12083" s="18" t="s">
        <v>131</v>
      </c>
      <c r="OPI12083" s="18" t="s">
        <v>131</v>
      </c>
      <c r="OPJ12083" s="18" t="s">
        <v>131</v>
      </c>
      <c r="OPK12083" s="18" t="s">
        <v>131</v>
      </c>
      <c r="OPL12083" s="18" t="s">
        <v>131</v>
      </c>
      <c r="OPM12083" s="18" t="s">
        <v>131</v>
      </c>
      <c r="OPN12083" s="18" t="s">
        <v>131</v>
      </c>
      <c r="OPO12083" s="18" t="s">
        <v>131</v>
      </c>
      <c r="OPP12083" s="18" t="s">
        <v>131</v>
      </c>
      <c r="OPQ12083" s="18" t="s">
        <v>131</v>
      </c>
      <c r="OPR12083" s="18" t="s">
        <v>131</v>
      </c>
      <c r="OPS12083" s="18" t="s">
        <v>131</v>
      </c>
      <c r="OPT12083" s="18" t="s">
        <v>131</v>
      </c>
      <c r="OPU12083" s="18" t="s">
        <v>131</v>
      </c>
      <c r="OPV12083" s="18" t="s">
        <v>131</v>
      </c>
      <c r="OPW12083" s="18" t="s">
        <v>131</v>
      </c>
      <c r="OPX12083" s="18" t="s">
        <v>131</v>
      </c>
      <c r="OPY12083" s="18" t="s">
        <v>131</v>
      </c>
      <c r="OPZ12083" s="18" t="s">
        <v>131</v>
      </c>
      <c r="OQA12083" s="18" t="s">
        <v>131</v>
      </c>
      <c r="OQB12083" s="18" t="s">
        <v>131</v>
      </c>
      <c r="OQC12083" s="18" t="s">
        <v>131</v>
      </c>
      <c r="OQD12083" s="18" t="s">
        <v>131</v>
      </c>
      <c r="OQE12083" s="18" t="s">
        <v>131</v>
      </c>
      <c r="OQF12083" s="18" t="s">
        <v>131</v>
      </c>
      <c r="OQG12083" s="18" t="s">
        <v>131</v>
      </c>
      <c r="OQH12083" s="18" t="s">
        <v>131</v>
      </c>
      <c r="OQI12083" s="18" t="s">
        <v>131</v>
      </c>
      <c r="OQJ12083" s="18" t="s">
        <v>131</v>
      </c>
      <c r="OQK12083" s="18" t="s">
        <v>131</v>
      </c>
      <c r="OQL12083" s="18" t="s">
        <v>131</v>
      </c>
      <c r="OQM12083" s="18" t="s">
        <v>131</v>
      </c>
      <c r="OQN12083" s="18" t="s">
        <v>131</v>
      </c>
      <c r="OQO12083" s="18" t="s">
        <v>131</v>
      </c>
      <c r="OQP12083" s="18" t="s">
        <v>131</v>
      </c>
      <c r="OQQ12083" s="18" t="s">
        <v>131</v>
      </c>
      <c r="OQR12083" s="18" t="s">
        <v>131</v>
      </c>
      <c r="OQS12083" s="18" t="s">
        <v>131</v>
      </c>
      <c r="OQT12083" s="18" t="s">
        <v>131</v>
      </c>
      <c r="OQU12083" s="18" t="s">
        <v>131</v>
      </c>
      <c r="OQV12083" s="18" t="s">
        <v>131</v>
      </c>
      <c r="OQW12083" s="18" t="s">
        <v>131</v>
      </c>
      <c r="OQX12083" s="18" t="s">
        <v>131</v>
      </c>
      <c r="OQY12083" s="18" t="s">
        <v>131</v>
      </c>
      <c r="OQZ12083" s="18" t="s">
        <v>131</v>
      </c>
      <c r="ORA12083" s="18" t="s">
        <v>131</v>
      </c>
      <c r="ORB12083" s="18" t="s">
        <v>131</v>
      </c>
      <c r="ORC12083" s="18" t="s">
        <v>131</v>
      </c>
      <c r="ORD12083" s="18" t="s">
        <v>131</v>
      </c>
      <c r="ORE12083" s="18" t="s">
        <v>131</v>
      </c>
      <c r="ORF12083" s="18" t="s">
        <v>131</v>
      </c>
      <c r="ORG12083" s="18" t="s">
        <v>131</v>
      </c>
      <c r="ORH12083" s="18" t="s">
        <v>131</v>
      </c>
      <c r="ORI12083" s="18" t="s">
        <v>131</v>
      </c>
      <c r="ORJ12083" s="18" t="s">
        <v>131</v>
      </c>
      <c r="ORK12083" s="18" t="s">
        <v>131</v>
      </c>
      <c r="ORL12083" s="18" t="s">
        <v>131</v>
      </c>
      <c r="ORM12083" s="18" t="s">
        <v>131</v>
      </c>
      <c r="ORN12083" s="18" t="s">
        <v>131</v>
      </c>
      <c r="ORO12083" s="18" t="s">
        <v>131</v>
      </c>
      <c r="ORP12083" s="18" t="s">
        <v>131</v>
      </c>
      <c r="ORQ12083" s="18" t="s">
        <v>131</v>
      </c>
      <c r="ORR12083" s="18" t="s">
        <v>131</v>
      </c>
      <c r="ORS12083" s="18" t="s">
        <v>131</v>
      </c>
      <c r="ORT12083" s="18" t="s">
        <v>131</v>
      </c>
      <c r="ORU12083" s="18" t="s">
        <v>131</v>
      </c>
      <c r="ORV12083" s="18" t="s">
        <v>131</v>
      </c>
      <c r="ORW12083" s="18" t="s">
        <v>131</v>
      </c>
      <c r="ORX12083" s="18" t="s">
        <v>131</v>
      </c>
      <c r="ORY12083" s="18" t="s">
        <v>131</v>
      </c>
      <c r="ORZ12083" s="18" t="s">
        <v>131</v>
      </c>
      <c r="OSA12083" s="18" t="s">
        <v>131</v>
      </c>
      <c r="OSB12083" s="18" t="s">
        <v>131</v>
      </c>
      <c r="OSC12083" s="18" t="s">
        <v>131</v>
      </c>
      <c r="OSD12083" s="18" t="s">
        <v>131</v>
      </c>
      <c r="OSE12083" s="18" t="s">
        <v>131</v>
      </c>
      <c r="OSF12083" s="18" t="s">
        <v>131</v>
      </c>
      <c r="OSG12083" s="18" t="s">
        <v>131</v>
      </c>
      <c r="OSH12083" s="18" t="s">
        <v>131</v>
      </c>
      <c r="OSI12083" s="18" t="s">
        <v>131</v>
      </c>
      <c r="OSJ12083" s="18" t="s">
        <v>131</v>
      </c>
      <c r="OSK12083" s="18" t="s">
        <v>131</v>
      </c>
      <c r="OSL12083" s="18" t="s">
        <v>131</v>
      </c>
      <c r="OSM12083" s="18" t="s">
        <v>131</v>
      </c>
      <c r="OSN12083" s="18" t="s">
        <v>131</v>
      </c>
      <c r="OSO12083" s="18" t="s">
        <v>131</v>
      </c>
      <c r="OSP12083" s="18" t="s">
        <v>131</v>
      </c>
      <c r="OSQ12083" s="18" t="s">
        <v>131</v>
      </c>
      <c r="OSR12083" s="18" t="s">
        <v>131</v>
      </c>
      <c r="OSS12083" s="18" t="s">
        <v>131</v>
      </c>
      <c r="OST12083" s="18" t="s">
        <v>131</v>
      </c>
      <c r="OSU12083" s="18" t="s">
        <v>131</v>
      </c>
      <c r="OSV12083" s="18" t="s">
        <v>131</v>
      </c>
      <c r="OSW12083" s="18" t="s">
        <v>131</v>
      </c>
      <c r="OSX12083" s="18" t="s">
        <v>131</v>
      </c>
      <c r="OSY12083" s="18" t="s">
        <v>131</v>
      </c>
      <c r="OSZ12083" s="18" t="s">
        <v>131</v>
      </c>
      <c r="OTA12083" s="18" t="s">
        <v>131</v>
      </c>
      <c r="OTB12083" s="18" t="s">
        <v>131</v>
      </c>
      <c r="OTC12083" s="18" t="s">
        <v>131</v>
      </c>
      <c r="OTD12083" s="18" t="s">
        <v>131</v>
      </c>
      <c r="OTE12083" s="18" t="s">
        <v>131</v>
      </c>
      <c r="OTF12083" s="18" t="s">
        <v>131</v>
      </c>
      <c r="OTG12083" s="18" t="s">
        <v>131</v>
      </c>
      <c r="OTH12083" s="18" t="s">
        <v>131</v>
      </c>
      <c r="OTI12083" s="18" t="s">
        <v>131</v>
      </c>
      <c r="OTJ12083" s="18" t="s">
        <v>131</v>
      </c>
      <c r="OTK12083" s="18" t="s">
        <v>131</v>
      </c>
      <c r="OTL12083" s="18" t="s">
        <v>131</v>
      </c>
      <c r="OTM12083" s="18" t="s">
        <v>131</v>
      </c>
      <c r="OTN12083" s="18" t="s">
        <v>131</v>
      </c>
      <c r="OTO12083" s="18" t="s">
        <v>131</v>
      </c>
      <c r="OTP12083" s="18" t="s">
        <v>131</v>
      </c>
      <c r="OTQ12083" s="18" t="s">
        <v>131</v>
      </c>
      <c r="OTR12083" s="18" t="s">
        <v>131</v>
      </c>
      <c r="OTS12083" s="18" t="s">
        <v>131</v>
      </c>
      <c r="OTT12083" s="18" t="s">
        <v>131</v>
      </c>
      <c r="OTU12083" s="18" t="s">
        <v>131</v>
      </c>
      <c r="OTV12083" s="18" t="s">
        <v>131</v>
      </c>
      <c r="OTW12083" s="18" t="s">
        <v>131</v>
      </c>
      <c r="OTX12083" s="18" t="s">
        <v>131</v>
      </c>
      <c r="OTY12083" s="18" t="s">
        <v>131</v>
      </c>
      <c r="OTZ12083" s="18" t="s">
        <v>131</v>
      </c>
      <c r="OUA12083" s="18" t="s">
        <v>131</v>
      </c>
      <c r="OUB12083" s="18" t="s">
        <v>131</v>
      </c>
      <c r="OUC12083" s="18" t="s">
        <v>131</v>
      </c>
      <c r="OUD12083" s="18" t="s">
        <v>131</v>
      </c>
      <c r="OUE12083" s="18" t="s">
        <v>131</v>
      </c>
      <c r="OUF12083" s="18" t="s">
        <v>131</v>
      </c>
      <c r="OUG12083" s="18" t="s">
        <v>131</v>
      </c>
      <c r="OUH12083" s="18" t="s">
        <v>131</v>
      </c>
      <c r="OUI12083" s="18" t="s">
        <v>131</v>
      </c>
      <c r="OUJ12083" s="18" t="s">
        <v>131</v>
      </c>
      <c r="OUK12083" s="18" t="s">
        <v>131</v>
      </c>
      <c r="OUL12083" s="18" t="s">
        <v>131</v>
      </c>
      <c r="OUM12083" s="18" t="s">
        <v>131</v>
      </c>
      <c r="OUN12083" s="18" t="s">
        <v>131</v>
      </c>
      <c r="OUO12083" s="18" t="s">
        <v>131</v>
      </c>
      <c r="OUP12083" s="18" t="s">
        <v>131</v>
      </c>
      <c r="OUQ12083" s="18" t="s">
        <v>131</v>
      </c>
      <c r="OUR12083" s="18" t="s">
        <v>131</v>
      </c>
      <c r="OUS12083" s="18" t="s">
        <v>131</v>
      </c>
      <c r="OUT12083" s="18" t="s">
        <v>131</v>
      </c>
      <c r="OUU12083" s="18" t="s">
        <v>131</v>
      </c>
      <c r="OUV12083" s="18" t="s">
        <v>131</v>
      </c>
      <c r="OUW12083" s="18" t="s">
        <v>131</v>
      </c>
      <c r="OUX12083" s="18" t="s">
        <v>131</v>
      </c>
      <c r="OUY12083" s="18" t="s">
        <v>131</v>
      </c>
      <c r="OUZ12083" s="18" t="s">
        <v>131</v>
      </c>
      <c r="OVA12083" s="18" t="s">
        <v>131</v>
      </c>
      <c r="OVB12083" s="18" t="s">
        <v>131</v>
      </c>
      <c r="OVC12083" s="18" t="s">
        <v>131</v>
      </c>
      <c r="OVD12083" s="18" t="s">
        <v>131</v>
      </c>
      <c r="OVE12083" s="18" t="s">
        <v>131</v>
      </c>
      <c r="OVF12083" s="18" t="s">
        <v>131</v>
      </c>
      <c r="OVG12083" s="18" t="s">
        <v>131</v>
      </c>
      <c r="OVH12083" s="18" t="s">
        <v>131</v>
      </c>
      <c r="OVI12083" s="18" t="s">
        <v>131</v>
      </c>
      <c r="OVJ12083" s="18" t="s">
        <v>131</v>
      </c>
      <c r="OVK12083" s="18" t="s">
        <v>131</v>
      </c>
      <c r="OVL12083" s="18" t="s">
        <v>131</v>
      </c>
      <c r="OVM12083" s="18" t="s">
        <v>131</v>
      </c>
      <c r="OVN12083" s="18" t="s">
        <v>131</v>
      </c>
      <c r="OVO12083" s="18" t="s">
        <v>131</v>
      </c>
      <c r="OVP12083" s="18" t="s">
        <v>131</v>
      </c>
      <c r="OVQ12083" s="18" t="s">
        <v>131</v>
      </c>
      <c r="OVR12083" s="18" t="s">
        <v>131</v>
      </c>
      <c r="OVS12083" s="18" t="s">
        <v>131</v>
      </c>
      <c r="OVT12083" s="18" t="s">
        <v>131</v>
      </c>
      <c r="OVU12083" s="18" t="s">
        <v>131</v>
      </c>
      <c r="OVV12083" s="18" t="s">
        <v>131</v>
      </c>
      <c r="OVW12083" s="18" t="s">
        <v>131</v>
      </c>
      <c r="OVX12083" s="18" t="s">
        <v>131</v>
      </c>
      <c r="OVY12083" s="18" t="s">
        <v>131</v>
      </c>
      <c r="OVZ12083" s="18" t="s">
        <v>131</v>
      </c>
      <c r="OWA12083" s="18" t="s">
        <v>131</v>
      </c>
      <c r="OWB12083" s="18" t="s">
        <v>131</v>
      </c>
      <c r="OWC12083" s="18" t="s">
        <v>131</v>
      </c>
      <c r="OWD12083" s="18" t="s">
        <v>131</v>
      </c>
      <c r="OWE12083" s="18" t="s">
        <v>131</v>
      </c>
      <c r="OWF12083" s="18" t="s">
        <v>131</v>
      </c>
      <c r="OWG12083" s="18" t="s">
        <v>131</v>
      </c>
      <c r="OWH12083" s="18" t="s">
        <v>131</v>
      </c>
      <c r="OWI12083" s="18" t="s">
        <v>131</v>
      </c>
      <c r="OWJ12083" s="18" t="s">
        <v>131</v>
      </c>
      <c r="OWK12083" s="18" t="s">
        <v>131</v>
      </c>
      <c r="OWL12083" s="18" t="s">
        <v>131</v>
      </c>
      <c r="OWM12083" s="18" t="s">
        <v>131</v>
      </c>
      <c r="OWN12083" s="18" t="s">
        <v>131</v>
      </c>
      <c r="OWO12083" s="18" t="s">
        <v>131</v>
      </c>
      <c r="OWP12083" s="18" t="s">
        <v>131</v>
      </c>
      <c r="OWQ12083" s="18" t="s">
        <v>131</v>
      </c>
      <c r="OWR12083" s="18" t="s">
        <v>131</v>
      </c>
      <c r="OWS12083" s="18" t="s">
        <v>131</v>
      </c>
      <c r="OWT12083" s="18" t="s">
        <v>131</v>
      </c>
      <c r="OWU12083" s="18" t="s">
        <v>131</v>
      </c>
      <c r="OWV12083" s="18" t="s">
        <v>131</v>
      </c>
      <c r="OWW12083" s="18" t="s">
        <v>131</v>
      </c>
      <c r="OWX12083" s="18" t="s">
        <v>131</v>
      </c>
      <c r="OWY12083" s="18" t="s">
        <v>131</v>
      </c>
      <c r="OWZ12083" s="18" t="s">
        <v>131</v>
      </c>
      <c r="OXA12083" s="18" t="s">
        <v>131</v>
      </c>
      <c r="OXB12083" s="18" t="s">
        <v>131</v>
      </c>
      <c r="OXC12083" s="18" t="s">
        <v>131</v>
      </c>
      <c r="OXD12083" s="18" t="s">
        <v>131</v>
      </c>
      <c r="OXE12083" s="18" t="s">
        <v>131</v>
      </c>
      <c r="OXF12083" s="18" t="s">
        <v>131</v>
      </c>
      <c r="OXG12083" s="18" t="s">
        <v>131</v>
      </c>
      <c r="OXH12083" s="18" t="s">
        <v>131</v>
      </c>
      <c r="OXI12083" s="18" t="s">
        <v>131</v>
      </c>
      <c r="OXJ12083" s="18" t="s">
        <v>131</v>
      </c>
      <c r="OXK12083" s="18" t="s">
        <v>131</v>
      </c>
      <c r="OXL12083" s="18" t="s">
        <v>131</v>
      </c>
      <c r="OXM12083" s="18" t="s">
        <v>131</v>
      </c>
      <c r="OXN12083" s="18" t="s">
        <v>131</v>
      </c>
      <c r="OXO12083" s="18" t="s">
        <v>131</v>
      </c>
      <c r="OXP12083" s="18" t="s">
        <v>131</v>
      </c>
      <c r="OXQ12083" s="18" t="s">
        <v>131</v>
      </c>
      <c r="OXR12083" s="18" t="s">
        <v>131</v>
      </c>
      <c r="OXS12083" s="18" t="s">
        <v>131</v>
      </c>
      <c r="OXT12083" s="18" t="s">
        <v>131</v>
      </c>
      <c r="OXU12083" s="18" t="s">
        <v>131</v>
      </c>
      <c r="OXV12083" s="18" t="s">
        <v>131</v>
      </c>
      <c r="OXW12083" s="18" t="s">
        <v>131</v>
      </c>
      <c r="OXX12083" s="18" t="s">
        <v>131</v>
      </c>
      <c r="OXY12083" s="18" t="s">
        <v>131</v>
      </c>
      <c r="OXZ12083" s="18" t="s">
        <v>131</v>
      </c>
      <c r="OYA12083" s="18" t="s">
        <v>131</v>
      </c>
      <c r="OYB12083" s="18" t="s">
        <v>131</v>
      </c>
      <c r="OYC12083" s="18" t="s">
        <v>131</v>
      </c>
      <c r="OYD12083" s="18" t="s">
        <v>131</v>
      </c>
      <c r="OYE12083" s="18" t="s">
        <v>131</v>
      </c>
      <c r="OYF12083" s="18" t="s">
        <v>131</v>
      </c>
      <c r="OYG12083" s="18" t="s">
        <v>131</v>
      </c>
      <c r="OYH12083" s="18" t="s">
        <v>131</v>
      </c>
      <c r="OYI12083" s="18" t="s">
        <v>131</v>
      </c>
      <c r="OYJ12083" s="18" t="s">
        <v>131</v>
      </c>
      <c r="OYK12083" s="18" t="s">
        <v>131</v>
      </c>
      <c r="OYL12083" s="18" t="s">
        <v>131</v>
      </c>
      <c r="OYM12083" s="18" t="s">
        <v>131</v>
      </c>
      <c r="OYN12083" s="18" t="s">
        <v>131</v>
      </c>
      <c r="OYO12083" s="18" t="s">
        <v>131</v>
      </c>
      <c r="OYP12083" s="18" t="s">
        <v>131</v>
      </c>
      <c r="OYQ12083" s="18" t="s">
        <v>131</v>
      </c>
      <c r="OYR12083" s="18" t="s">
        <v>131</v>
      </c>
      <c r="OYS12083" s="18" t="s">
        <v>131</v>
      </c>
      <c r="OYT12083" s="18" t="s">
        <v>131</v>
      </c>
      <c r="OYU12083" s="18" t="s">
        <v>131</v>
      </c>
      <c r="OYV12083" s="18" t="s">
        <v>131</v>
      </c>
      <c r="OYW12083" s="18" t="s">
        <v>131</v>
      </c>
      <c r="OYX12083" s="18" t="s">
        <v>131</v>
      </c>
      <c r="OYY12083" s="18" t="s">
        <v>131</v>
      </c>
      <c r="OYZ12083" s="18" t="s">
        <v>131</v>
      </c>
      <c r="OZA12083" s="18" t="s">
        <v>131</v>
      </c>
      <c r="OZB12083" s="18" t="s">
        <v>131</v>
      </c>
      <c r="OZC12083" s="18" t="s">
        <v>131</v>
      </c>
      <c r="OZD12083" s="18" t="s">
        <v>131</v>
      </c>
      <c r="OZE12083" s="18" t="s">
        <v>131</v>
      </c>
      <c r="OZF12083" s="18" t="s">
        <v>131</v>
      </c>
      <c r="OZG12083" s="18" t="s">
        <v>131</v>
      </c>
      <c r="OZH12083" s="18" t="s">
        <v>131</v>
      </c>
      <c r="OZI12083" s="18" t="s">
        <v>131</v>
      </c>
      <c r="OZJ12083" s="18" t="s">
        <v>131</v>
      </c>
      <c r="OZK12083" s="18" t="s">
        <v>131</v>
      </c>
      <c r="OZL12083" s="18" t="s">
        <v>131</v>
      </c>
      <c r="OZM12083" s="18" t="s">
        <v>131</v>
      </c>
      <c r="OZN12083" s="18" t="s">
        <v>131</v>
      </c>
      <c r="OZO12083" s="18" t="s">
        <v>131</v>
      </c>
      <c r="OZP12083" s="18" t="s">
        <v>131</v>
      </c>
      <c r="OZQ12083" s="18" t="s">
        <v>131</v>
      </c>
      <c r="OZR12083" s="18" t="s">
        <v>131</v>
      </c>
      <c r="OZS12083" s="18" t="s">
        <v>131</v>
      </c>
      <c r="OZT12083" s="18" t="s">
        <v>131</v>
      </c>
      <c r="OZU12083" s="18" t="s">
        <v>131</v>
      </c>
      <c r="OZV12083" s="18" t="s">
        <v>131</v>
      </c>
      <c r="OZW12083" s="18" t="s">
        <v>131</v>
      </c>
      <c r="OZX12083" s="18" t="s">
        <v>131</v>
      </c>
      <c r="OZY12083" s="18" t="s">
        <v>131</v>
      </c>
      <c r="OZZ12083" s="18" t="s">
        <v>131</v>
      </c>
      <c r="PAA12083" s="18" t="s">
        <v>131</v>
      </c>
      <c r="PAB12083" s="18" t="s">
        <v>131</v>
      </c>
      <c r="PAC12083" s="18" t="s">
        <v>131</v>
      </c>
      <c r="PAD12083" s="18" t="s">
        <v>131</v>
      </c>
      <c r="PAE12083" s="18" t="s">
        <v>131</v>
      </c>
      <c r="PAF12083" s="18" t="s">
        <v>131</v>
      </c>
      <c r="PAG12083" s="18" t="s">
        <v>131</v>
      </c>
      <c r="PAH12083" s="18" t="s">
        <v>131</v>
      </c>
      <c r="PAI12083" s="18" t="s">
        <v>131</v>
      </c>
      <c r="PAJ12083" s="18" t="s">
        <v>131</v>
      </c>
      <c r="PAK12083" s="18" t="s">
        <v>131</v>
      </c>
      <c r="PAL12083" s="18" t="s">
        <v>131</v>
      </c>
      <c r="PAM12083" s="18" t="s">
        <v>131</v>
      </c>
      <c r="PAN12083" s="18" t="s">
        <v>131</v>
      </c>
      <c r="PAO12083" s="18" t="s">
        <v>131</v>
      </c>
      <c r="PAP12083" s="18" t="s">
        <v>131</v>
      </c>
      <c r="PAQ12083" s="18" t="s">
        <v>131</v>
      </c>
      <c r="PAR12083" s="18" t="s">
        <v>131</v>
      </c>
      <c r="PAS12083" s="18" t="s">
        <v>131</v>
      </c>
      <c r="PAT12083" s="18" t="s">
        <v>131</v>
      </c>
      <c r="PAU12083" s="18" t="s">
        <v>131</v>
      </c>
      <c r="PAV12083" s="18" t="s">
        <v>131</v>
      </c>
      <c r="PAW12083" s="18" t="s">
        <v>131</v>
      </c>
      <c r="PAX12083" s="18" t="s">
        <v>131</v>
      </c>
      <c r="PAY12083" s="18" t="s">
        <v>131</v>
      </c>
      <c r="PAZ12083" s="18" t="s">
        <v>131</v>
      </c>
      <c r="PBA12083" s="18" t="s">
        <v>131</v>
      </c>
      <c r="PBB12083" s="18" t="s">
        <v>131</v>
      </c>
      <c r="PBC12083" s="18" t="s">
        <v>131</v>
      </c>
      <c r="PBD12083" s="18" t="s">
        <v>131</v>
      </c>
      <c r="PBE12083" s="18" t="s">
        <v>131</v>
      </c>
      <c r="PBF12083" s="18" t="s">
        <v>131</v>
      </c>
      <c r="PBG12083" s="18" t="s">
        <v>131</v>
      </c>
      <c r="PBH12083" s="18" t="s">
        <v>131</v>
      </c>
      <c r="PBI12083" s="18" t="s">
        <v>131</v>
      </c>
      <c r="PBJ12083" s="18" t="s">
        <v>131</v>
      </c>
      <c r="PBK12083" s="18" t="s">
        <v>131</v>
      </c>
      <c r="PBL12083" s="18" t="s">
        <v>131</v>
      </c>
      <c r="PBM12083" s="18" t="s">
        <v>131</v>
      </c>
      <c r="PBN12083" s="18" t="s">
        <v>131</v>
      </c>
      <c r="PBO12083" s="18" t="s">
        <v>131</v>
      </c>
      <c r="PBP12083" s="18" t="s">
        <v>131</v>
      </c>
      <c r="PBQ12083" s="18" t="s">
        <v>131</v>
      </c>
      <c r="PBR12083" s="18" t="s">
        <v>131</v>
      </c>
      <c r="PBS12083" s="18" t="s">
        <v>131</v>
      </c>
      <c r="PBT12083" s="18" t="s">
        <v>131</v>
      </c>
      <c r="PBU12083" s="18" t="s">
        <v>131</v>
      </c>
      <c r="PBV12083" s="18" t="s">
        <v>131</v>
      </c>
      <c r="PBW12083" s="18" t="s">
        <v>131</v>
      </c>
      <c r="PBX12083" s="18" t="s">
        <v>131</v>
      </c>
      <c r="PBY12083" s="18" t="s">
        <v>131</v>
      </c>
      <c r="PBZ12083" s="18" t="s">
        <v>131</v>
      </c>
      <c r="PCA12083" s="18" t="s">
        <v>131</v>
      </c>
      <c r="PCB12083" s="18" t="s">
        <v>131</v>
      </c>
      <c r="PCC12083" s="18" t="s">
        <v>131</v>
      </c>
      <c r="PCD12083" s="18" t="s">
        <v>131</v>
      </c>
      <c r="PCE12083" s="18" t="s">
        <v>131</v>
      </c>
      <c r="PCF12083" s="18" t="s">
        <v>131</v>
      </c>
      <c r="PCG12083" s="18" t="s">
        <v>131</v>
      </c>
      <c r="PCH12083" s="18" t="s">
        <v>131</v>
      </c>
      <c r="PCI12083" s="18" t="s">
        <v>131</v>
      </c>
      <c r="PCJ12083" s="18" t="s">
        <v>131</v>
      </c>
      <c r="PCK12083" s="18" t="s">
        <v>131</v>
      </c>
      <c r="PCL12083" s="18" t="s">
        <v>131</v>
      </c>
      <c r="PCM12083" s="18" t="s">
        <v>131</v>
      </c>
      <c r="PCN12083" s="18" t="s">
        <v>131</v>
      </c>
      <c r="PCO12083" s="18" t="s">
        <v>131</v>
      </c>
      <c r="PCP12083" s="18" t="s">
        <v>131</v>
      </c>
      <c r="PCQ12083" s="18" t="s">
        <v>131</v>
      </c>
      <c r="PCR12083" s="18" t="s">
        <v>131</v>
      </c>
      <c r="PCS12083" s="18" t="s">
        <v>131</v>
      </c>
      <c r="PCT12083" s="18" t="s">
        <v>131</v>
      </c>
      <c r="PCU12083" s="18" t="s">
        <v>131</v>
      </c>
      <c r="PCV12083" s="18" t="s">
        <v>131</v>
      </c>
      <c r="PCW12083" s="18" t="s">
        <v>131</v>
      </c>
      <c r="PCX12083" s="18" t="s">
        <v>131</v>
      </c>
      <c r="PCY12083" s="18" t="s">
        <v>131</v>
      </c>
      <c r="PCZ12083" s="18" t="s">
        <v>131</v>
      </c>
      <c r="PDA12083" s="18" t="s">
        <v>131</v>
      </c>
      <c r="PDB12083" s="18" t="s">
        <v>131</v>
      </c>
      <c r="PDC12083" s="18" t="s">
        <v>131</v>
      </c>
      <c r="PDD12083" s="18" t="s">
        <v>131</v>
      </c>
      <c r="PDE12083" s="18" t="s">
        <v>131</v>
      </c>
      <c r="PDF12083" s="18" t="s">
        <v>131</v>
      </c>
      <c r="PDG12083" s="18" t="s">
        <v>131</v>
      </c>
      <c r="PDH12083" s="18" t="s">
        <v>131</v>
      </c>
      <c r="PDI12083" s="18" t="s">
        <v>131</v>
      </c>
      <c r="PDJ12083" s="18" t="s">
        <v>131</v>
      </c>
      <c r="PDK12083" s="18" t="s">
        <v>131</v>
      </c>
      <c r="PDL12083" s="18" t="s">
        <v>131</v>
      </c>
      <c r="PDM12083" s="18" t="s">
        <v>131</v>
      </c>
      <c r="PDN12083" s="18" t="s">
        <v>131</v>
      </c>
      <c r="PDO12083" s="18" t="s">
        <v>131</v>
      </c>
      <c r="PDP12083" s="18" t="s">
        <v>131</v>
      </c>
      <c r="PDQ12083" s="18" t="s">
        <v>131</v>
      </c>
      <c r="PDR12083" s="18" t="s">
        <v>131</v>
      </c>
      <c r="PDS12083" s="18" t="s">
        <v>131</v>
      </c>
      <c r="PDT12083" s="18" t="s">
        <v>131</v>
      </c>
      <c r="PDU12083" s="18" t="s">
        <v>131</v>
      </c>
      <c r="PDV12083" s="18" t="s">
        <v>131</v>
      </c>
      <c r="PDW12083" s="18" t="s">
        <v>131</v>
      </c>
      <c r="PDX12083" s="18" t="s">
        <v>131</v>
      </c>
      <c r="PDY12083" s="18" t="s">
        <v>131</v>
      </c>
      <c r="PDZ12083" s="18" t="s">
        <v>131</v>
      </c>
      <c r="PEA12083" s="18" t="s">
        <v>131</v>
      </c>
      <c r="PEB12083" s="18" t="s">
        <v>131</v>
      </c>
      <c r="PEC12083" s="18" t="s">
        <v>131</v>
      </c>
      <c r="PED12083" s="18" t="s">
        <v>131</v>
      </c>
      <c r="PEE12083" s="18" t="s">
        <v>131</v>
      </c>
      <c r="PEF12083" s="18" t="s">
        <v>131</v>
      </c>
      <c r="PEG12083" s="18" t="s">
        <v>131</v>
      </c>
      <c r="PEH12083" s="18" t="s">
        <v>131</v>
      </c>
      <c r="PEI12083" s="18" t="s">
        <v>131</v>
      </c>
      <c r="PEJ12083" s="18" t="s">
        <v>131</v>
      </c>
      <c r="PEK12083" s="18" t="s">
        <v>131</v>
      </c>
      <c r="PEL12083" s="18" t="s">
        <v>131</v>
      </c>
      <c r="PEM12083" s="18" t="s">
        <v>131</v>
      </c>
      <c r="PEN12083" s="18" t="s">
        <v>131</v>
      </c>
      <c r="PEO12083" s="18" t="s">
        <v>131</v>
      </c>
      <c r="PEP12083" s="18" t="s">
        <v>131</v>
      </c>
      <c r="PEQ12083" s="18" t="s">
        <v>131</v>
      </c>
      <c r="PER12083" s="18" t="s">
        <v>131</v>
      </c>
      <c r="PES12083" s="18" t="s">
        <v>131</v>
      </c>
      <c r="PET12083" s="18" t="s">
        <v>131</v>
      </c>
      <c r="PEU12083" s="18" t="s">
        <v>131</v>
      </c>
      <c r="PEV12083" s="18" t="s">
        <v>131</v>
      </c>
      <c r="PEW12083" s="18" t="s">
        <v>131</v>
      </c>
      <c r="PEX12083" s="18" t="s">
        <v>131</v>
      </c>
      <c r="PEY12083" s="18" t="s">
        <v>131</v>
      </c>
      <c r="PEZ12083" s="18" t="s">
        <v>131</v>
      </c>
      <c r="PFA12083" s="18" t="s">
        <v>131</v>
      </c>
      <c r="PFB12083" s="18" t="s">
        <v>131</v>
      </c>
      <c r="PFC12083" s="18" t="s">
        <v>131</v>
      </c>
      <c r="PFD12083" s="18" t="s">
        <v>131</v>
      </c>
      <c r="PFE12083" s="18" t="s">
        <v>131</v>
      </c>
      <c r="PFF12083" s="18" t="s">
        <v>131</v>
      </c>
      <c r="PFG12083" s="18" t="s">
        <v>131</v>
      </c>
      <c r="PFH12083" s="18" t="s">
        <v>131</v>
      </c>
      <c r="PFI12083" s="18" t="s">
        <v>131</v>
      </c>
      <c r="PFJ12083" s="18" t="s">
        <v>131</v>
      </c>
      <c r="PFK12083" s="18" t="s">
        <v>131</v>
      </c>
      <c r="PFL12083" s="18" t="s">
        <v>131</v>
      </c>
      <c r="PFM12083" s="18" t="s">
        <v>131</v>
      </c>
      <c r="PFN12083" s="18" t="s">
        <v>131</v>
      </c>
      <c r="PFO12083" s="18" t="s">
        <v>131</v>
      </c>
      <c r="PFP12083" s="18" t="s">
        <v>131</v>
      </c>
      <c r="PFQ12083" s="18" t="s">
        <v>131</v>
      </c>
      <c r="PFR12083" s="18" t="s">
        <v>131</v>
      </c>
      <c r="PFS12083" s="18" t="s">
        <v>131</v>
      </c>
      <c r="PFT12083" s="18" t="s">
        <v>131</v>
      </c>
      <c r="PFU12083" s="18" t="s">
        <v>131</v>
      </c>
      <c r="PFV12083" s="18" t="s">
        <v>131</v>
      </c>
      <c r="PFW12083" s="18" t="s">
        <v>131</v>
      </c>
      <c r="PFX12083" s="18" t="s">
        <v>131</v>
      </c>
      <c r="PFY12083" s="18" t="s">
        <v>131</v>
      </c>
      <c r="PFZ12083" s="18" t="s">
        <v>131</v>
      </c>
      <c r="PGA12083" s="18" t="s">
        <v>131</v>
      </c>
      <c r="PGB12083" s="18" t="s">
        <v>131</v>
      </c>
      <c r="PGC12083" s="18" t="s">
        <v>131</v>
      </c>
      <c r="PGD12083" s="18" t="s">
        <v>131</v>
      </c>
      <c r="PGE12083" s="18" t="s">
        <v>131</v>
      </c>
      <c r="PGF12083" s="18" t="s">
        <v>131</v>
      </c>
      <c r="PGG12083" s="18" t="s">
        <v>131</v>
      </c>
      <c r="PGH12083" s="18" t="s">
        <v>131</v>
      </c>
      <c r="PGI12083" s="18" t="s">
        <v>131</v>
      </c>
      <c r="PGJ12083" s="18" t="s">
        <v>131</v>
      </c>
      <c r="PGK12083" s="18" t="s">
        <v>131</v>
      </c>
      <c r="PGL12083" s="18" t="s">
        <v>131</v>
      </c>
      <c r="PGM12083" s="18" t="s">
        <v>131</v>
      </c>
      <c r="PGN12083" s="18" t="s">
        <v>131</v>
      </c>
      <c r="PGO12083" s="18" t="s">
        <v>131</v>
      </c>
      <c r="PGP12083" s="18" t="s">
        <v>131</v>
      </c>
      <c r="PGQ12083" s="18" t="s">
        <v>131</v>
      </c>
      <c r="PGR12083" s="18" t="s">
        <v>131</v>
      </c>
      <c r="PGS12083" s="18" t="s">
        <v>131</v>
      </c>
      <c r="PGT12083" s="18" t="s">
        <v>131</v>
      </c>
      <c r="PGU12083" s="18" t="s">
        <v>131</v>
      </c>
      <c r="PGV12083" s="18" t="s">
        <v>131</v>
      </c>
      <c r="PGW12083" s="18" t="s">
        <v>131</v>
      </c>
      <c r="PGX12083" s="18" t="s">
        <v>131</v>
      </c>
      <c r="PGY12083" s="18" t="s">
        <v>131</v>
      </c>
      <c r="PGZ12083" s="18" t="s">
        <v>131</v>
      </c>
      <c r="PHA12083" s="18" t="s">
        <v>131</v>
      </c>
      <c r="PHB12083" s="18" t="s">
        <v>131</v>
      </c>
      <c r="PHC12083" s="18" t="s">
        <v>131</v>
      </c>
      <c r="PHD12083" s="18" t="s">
        <v>131</v>
      </c>
      <c r="PHE12083" s="18" t="s">
        <v>131</v>
      </c>
      <c r="PHF12083" s="18" t="s">
        <v>131</v>
      </c>
      <c r="PHG12083" s="18" t="s">
        <v>131</v>
      </c>
      <c r="PHH12083" s="18" t="s">
        <v>131</v>
      </c>
      <c r="PHI12083" s="18" t="s">
        <v>131</v>
      </c>
      <c r="PHJ12083" s="18" t="s">
        <v>131</v>
      </c>
      <c r="PHK12083" s="18" t="s">
        <v>131</v>
      </c>
      <c r="PHL12083" s="18" t="s">
        <v>131</v>
      </c>
      <c r="PHM12083" s="18" t="s">
        <v>131</v>
      </c>
      <c r="PHN12083" s="18" t="s">
        <v>131</v>
      </c>
      <c r="PHO12083" s="18" t="s">
        <v>131</v>
      </c>
      <c r="PHP12083" s="18" t="s">
        <v>131</v>
      </c>
      <c r="PHQ12083" s="18" t="s">
        <v>131</v>
      </c>
      <c r="PHR12083" s="18" t="s">
        <v>131</v>
      </c>
      <c r="PHS12083" s="18" t="s">
        <v>131</v>
      </c>
      <c r="PHT12083" s="18" t="s">
        <v>131</v>
      </c>
      <c r="PHU12083" s="18" t="s">
        <v>131</v>
      </c>
      <c r="PHV12083" s="18" t="s">
        <v>131</v>
      </c>
      <c r="PHW12083" s="18" t="s">
        <v>131</v>
      </c>
      <c r="PHX12083" s="18" t="s">
        <v>131</v>
      </c>
      <c r="PHY12083" s="18" t="s">
        <v>131</v>
      </c>
      <c r="PHZ12083" s="18" t="s">
        <v>131</v>
      </c>
      <c r="PIA12083" s="18" t="s">
        <v>131</v>
      </c>
      <c r="PIB12083" s="18" t="s">
        <v>131</v>
      </c>
      <c r="PIC12083" s="18" t="s">
        <v>131</v>
      </c>
      <c r="PID12083" s="18" t="s">
        <v>131</v>
      </c>
      <c r="PIE12083" s="18" t="s">
        <v>131</v>
      </c>
      <c r="PIF12083" s="18" t="s">
        <v>131</v>
      </c>
      <c r="PIG12083" s="18" t="s">
        <v>131</v>
      </c>
      <c r="PIH12083" s="18" t="s">
        <v>131</v>
      </c>
      <c r="PII12083" s="18" t="s">
        <v>131</v>
      </c>
      <c r="PIJ12083" s="18" t="s">
        <v>131</v>
      </c>
      <c r="PIK12083" s="18" t="s">
        <v>131</v>
      </c>
      <c r="PIL12083" s="18" t="s">
        <v>131</v>
      </c>
      <c r="PIM12083" s="18" t="s">
        <v>131</v>
      </c>
      <c r="PIN12083" s="18" t="s">
        <v>131</v>
      </c>
      <c r="PIO12083" s="18" t="s">
        <v>131</v>
      </c>
      <c r="PIP12083" s="18" t="s">
        <v>131</v>
      </c>
      <c r="PIQ12083" s="18" t="s">
        <v>131</v>
      </c>
      <c r="PIR12083" s="18" t="s">
        <v>131</v>
      </c>
      <c r="PIS12083" s="18" t="s">
        <v>131</v>
      </c>
      <c r="PIT12083" s="18" t="s">
        <v>131</v>
      </c>
      <c r="PIU12083" s="18" t="s">
        <v>131</v>
      </c>
      <c r="PIV12083" s="18" t="s">
        <v>131</v>
      </c>
      <c r="PIW12083" s="18" t="s">
        <v>131</v>
      </c>
      <c r="PIX12083" s="18" t="s">
        <v>131</v>
      </c>
      <c r="PIY12083" s="18" t="s">
        <v>131</v>
      </c>
      <c r="PIZ12083" s="18" t="s">
        <v>131</v>
      </c>
      <c r="PJA12083" s="18" t="s">
        <v>131</v>
      </c>
      <c r="PJB12083" s="18" t="s">
        <v>131</v>
      </c>
      <c r="PJC12083" s="18" t="s">
        <v>131</v>
      </c>
      <c r="PJD12083" s="18" t="s">
        <v>131</v>
      </c>
      <c r="PJE12083" s="18" t="s">
        <v>131</v>
      </c>
      <c r="PJF12083" s="18" t="s">
        <v>131</v>
      </c>
      <c r="PJG12083" s="18" t="s">
        <v>131</v>
      </c>
      <c r="PJH12083" s="18" t="s">
        <v>131</v>
      </c>
      <c r="PJI12083" s="18" t="s">
        <v>131</v>
      </c>
      <c r="PJJ12083" s="18" t="s">
        <v>131</v>
      </c>
      <c r="PJK12083" s="18" t="s">
        <v>131</v>
      </c>
      <c r="PJL12083" s="18" t="s">
        <v>131</v>
      </c>
      <c r="PJM12083" s="18" t="s">
        <v>131</v>
      </c>
      <c r="PJN12083" s="18" t="s">
        <v>131</v>
      </c>
      <c r="PJO12083" s="18" t="s">
        <v>131</v>
      </c>
      <c r="PJP12083" s="18" t="s">
        <v>131</v>
      </c>
      <c r="PJQ12083" s="18" t="s">
        <v>131</v>
      </c>
      <c r="PJR12083" s="18" t="s">
        <v>131</v>
      </c>
      <c r="PJS12083" s="18" t="s">
        <v>131</v>
      </c>
      <c r="PJT12083" s="18" t="s">
        <v>131</v>
      </c>
      <c r="PJU12083" s="18" t="s">
        <v>131</v>
      </c>
      <c r="PJV12083" s="18" t="s">
        <v>131</v>
      </c>
      <c r="PJW12083" s="18" t="s">
        <v>131</v>
      </c>
      <c r="PJX12083" s="18" t="s">
        <v>131</v>
      </c>
      <c r="PJY12083" s="18" t="s">
        <v>131</v>
      </c>
      <c r="PJZ12083" s="18" t="s">
        <v>131</v>
      </c>
      <c r="PKA12083" s="18" t="s">
        <v>131</v>
      </c>
      <c r="PKB12083" s="18" t="s">
        <v>131</v>
      </c>
      <c r="PKC12083" s="18" t="s">
        <v>131</v>
      </c>
      <c r="PKD12083" s="18" t="s">
        <v>131</v>
      </c>
      <c r="PKE12083" s="18" t="s">
        <v>131</v>
      </c>
      <c r="PKF12083" s="18" t="s">
        <v>131</v>
      </c>
      <c r="PKG12083" s="18" t="s">
        <v>131</v>
      </c>
      <c r="PKH12083" s="18" t="s">
        <v>131</v>
      </c>
      <c r="PKI12083" s="18" t="s">
        <v>131</v>
      </c>
      <c r="PKJ12083" s="18" t="s">
        <v>131</v>
      </c>
      <c r="PKK12083" s="18" t="s">
        <v>131</v>
      </c>
      <c r="PKL12083" s="18" t="s">
        <v>131</v>
      </c>
      <c r="PKM12083" s="18" t="s">
        <v>131</v>
      </c>
      <c r="PKN12083" s="18" t="s">
        <v>131</v>
      </c>
      <c r="PKO12083" s="18" t="s">
        <v>131</v>
      </c>
      <c r="PKP12083" s="18" t="s">
        <v>131</v>
      </c>
      <c r="PKQ12083" s="18" t="s">
        <v>131</v>
      </c>
      <c r="PKR12083" s="18" t="s">
        <v>131</v>
      </c>
      <c r="PKS12083" s="18" t="s">
        <v>131</v>
      </c>
      <c r="PKT12083" s="18" t="s">
        <v>131</v>
      </c>
      <c r="PKU12083" s="18" t="s">
        <v>131</v>
      </c>
      <c r="PKV12083" s="18" t="s">
        <v>131</v>
      </c>
      <c r="PKW12083" s="18" t="s">
        <v>131</v>
      </c>
      <c r="PKX12083" s="18" t="s">
        <v>131</v>
      </c>
      <c r="PKY12083" s="18" t="s">
        <v>131</v>
      </c>
      <c r="PKZ12083" s="18" t="s">
        <v>131</v>
      </c>
      <c r="PLA12083" s="18" t="s">
        <v>131</v>
      </c>
      <c r="PLB12083" s="18" t="s">
        <v>131</v>
      </c>
      <c r="PLC12083" s="18" t="s">
        <v>131</v>
      </c>
      <c r="PLD12083" s="18" t="s">
        <v>131</v>
      </c>
      <c r="PLE12083" s="18" t="s">
        <v>131</v>
      </c>
      <c r="PLF12083" s="18" t="s">
        <v>131</v>
      </c>
      <c r="PLG12083" s="18" t="s">
        <v>131</v>
      </c>
      <c r="PLH12083" s="18" t="s">
        <v>131</v>
      </c>
      <c r="PLI12083" s="18" t="s">
        <v>131</v>
      </c>
      <c r="PLJ12083" s="18" t="s">
        <v>131</v>
      </c>
      <c r="PLK12083" s="18" t="s">
        <v>131</v>
      </c>
      <c r="PLL12083" s="18" t="s">
        <v>131</v>
      </c>
      <c r="PLM12083" s="18" t="s">
        <v>131</v>
      </c>
      <c r="PLN12083" s="18" t="s">
        <v>131</v>
      </c>
      <c r="PLO12083" s="18" t="s">
        <v>131</v>
      </c>
      <c r="PLP12083" s="18" t="s">
        <v>131</v>
      </c>
      <c r="PLQ12083" s="18" t="s">
        <v>131</v>
      </c>
      <c r="PLR12083" s="18" t="s">
        <v>131</v>
      </c>
      <c r="PLS12083" s="18" t="s">
        <v>131</v>
      </c>
      <c r="PLT12083" s="18" t="s">
        <v>131</v>
      </c>
      <c r="PLU12083" s="18" t="s">
        <v>131</v>
      </c>
      <c r="PLV12083" s="18" t="s">
        <v>131</v>
      </c>
      <c r="PLW12083" s="18" t="s">
        <v>131</v>
      </c>
      <c r="PLX12083" s="18" t="s">
        <v>131</v>
      </c>
      <c r="PLY12083" s="18" t="s">
        <v>131</v>
      </c>
      <c r="PLZ12083" s="18" t="s">
        <v>131</v>
      </c>
      <c r="PMA12083" s="18" t="s">
        <v>131</v>
      </c>
      <c r="PMB12083" s="18" t="s">
        <v>131</v>
      </c>
      <c r="PMC12083" s="18" t="s">
        <v>131</v>
      </c>
      <c r="PMD12083" s="18" t="s">
        <v>131</v>
      </c>
      <c r="PME12083" s="18" t="s">
        <v>131</v>
      </c>
      <c r="PMF12083" s="18" t="s">
        <v>131</v>
      </c>
      <c r="PMG12083" s="18" t="s">
        <v>131</v>
      </c>
      <c r="PMH12083" s="18" t="s">
        <v>131</v>
      </c>
      <c r="PMI12083" s="18" t="s">
        <v>131</v>
      </c>
      <c r="PMJ12083" s="18" t="s">
        <v>131</v>
      </c>
      <c r="PMK12083" s="18" t="s">
        <v>131</v>
      </c>
      <c r="PML12083" s="18" t="s">
        <v>131</v>
      </c>
      <c r="PMM12083" s="18" t="s">
        <v>131</v>
      </c>
      <c r="PMN12083" s="18" t="s">
        <v>131</v>
      </c>
      <c r="PMO12083" s="18" t="s">
        <v>131</v>
      </c>
      <c r="PMP12083" s="18" t="s">
        <v>131</v>
      </c>
      <c r="PMQ12083" s="18" t="s">
        <v>131</v>
      </c>
      <c r="PMR12083" s="18" t="s">
        <v>131</v>
      </c>
      <c r="PMS12083" s="18" t="s">
        <v>131</v>
      </c>
      <c r="PMT12083" s="18" t="s">
        <v>131</v>
      </c>
      <c r="PMU12083" s="18" t="s">
        <v>131</v>
      </c>
      <c r="PMV12083" s="18" t="s">
        <v>131</v>
      </c>
      <c r="PMW12083" s="18" t="s">
        <v>131</v>
      </c>
      <c r="PMX12083" s="18" t="s">
        <v>131</v>
      </c>
      <c r="PMY12083" s="18" t="s">
        <v>131</v>
      </c>
      <c r="PMZ12083" s="18" t="s">
        <v>131</v>
      </c>
      <c r="PNA12083" s="18" t="s">
        <v>131</v>
      </c>
      <c r="PNB12083" s="18" t="s">
        <v>131</v>
      </c>
      <c r="PNC12083" s="18" t="s">
        <v>131</v>
      </c>
      <c r="PND12083" s="18" t="s">
        <v>131</v>
      </c>
      <c r="PNE12083" s="18" t="s">
        <v>131</v>
      </c>
      <c r="PNF12083" s="18" t="s">
        <v>131</v>
      </c>
      <c r="PNG12083" s="18" t="s">
        <v>131</v>
      </c>
      <c r="PNH12083" s="18" t="s">
        <v>131</v>
      </c>
      <c r="PNI12083" s="18" t="s">
        <v>131</v>
      </c>
      <c r="PNJ12083" s="18" t="s">
        <v>131</v>
      </c>
      <c r="PNK12083" s="18" t="s">
        <v>131</v>
      </c>
      <c r="PNL12083" s="18" t="s">
        <v>131</v>
      </c>
      <c r="PNM12083" s="18" t="s">
        <v>131</v>
      </c>
      <c r="PNN12083" s="18" t="s">
        <v>131</v>
      </c>
      <c r="PNO12083" s="18" t="s">
        <v>131</v>
      </c>
      <c r="PNP12083" s="18" t="s">
        <v>131</v>
      </c>
      <c r="PNQ12083" s="18" t="s">
        <v>131</v>
      </c>
      <c r="PNR12083" s="18" t="s">
        <v>131</v>
      </c>
      <c r="PNS12083" s="18" t="s">
        <v>131</v>
      </c>
      <c r="PNT12083" s="18" t="s">
        <v>131</v>
      </c>
      <c r="PNU12083" s="18" t="s">
        <v>131</v>
      </c>
      <c r="PNV12083" s="18" t="s">
        <v>131</v>
      </c>
      <c r="PNW12083" s="18" t="s">
        <v>131</v>
      </c>
      <c r="PNX12083" s="18" t="s">
        <v>131</v>
      </c>
      <c r="PNY12083" s="18" t="s">
        <v>131</v>
      </c>
      <c r="PNZ12083" s="18" t="s">
        <v>131</v>
      </c>
      <c r="POA12083" s="18" t="s">
        <v>131</v>
      </c>
      <c r="POB12083" s="18" t="s">
        <v>131</v>
      </c>
      <c r="POC12083" s="18" t="s">
        <v>131</v>
      </c>
      <c r="POD12083" s="18" t="s">
        <v>131</v>
      </c>
      <c r="POE12083" s="18" t="s">
        <v>131</v>
      </c>
      <c r="POF12083" s="18" t="s">
        <v>131</v>
      </c>
      <c r="POG12083" s="18" t="s">
        <v>131</v>
      </c>
      <c r="POH12083" s="18" t="s">
        <v>131</v>
      </c>
      <c r="POI12083" s="18" t="s">
        <v>131</v>
      </c>
      <c r="POJ12083" s="18" t="s">
        <v>131</v>
      </c>
      <c r="POK12083" s="18" t="s">
        <v>131</v>
      </c>
      <c r="POL12083" s="18" t="s">
        <v>131</v>
      </c>
      <c r="POM12083" s="18" t="s">
        <v>131</v>
      </c>
      <c r="PON12083" s="18" t="s">
        <v>131</v>
      </c>
      <c r="POO12083" s="18" t="s">
        <v>131</v>
      </c>
      <c r="POP12083" s="18" t="s">
        <v>131</v>
      </c>
      <c r="POQ12083" s="18" t="s">
        <v>131</v>
      </c>
      <c r="POR12083" s="18" t="s">
        <v>131</v>
      </c>
      <c r="POS12083" s="18" t="s">
        <v>131</v>
      </c>
      <c r="POT12083" s="18" t="s">
        <v>131</v>
      </c>
      <c r="POU12083" s="18" t="s">
        <v>131</v>
      </c>
      <c r="POV12083" s="18" t="s">
        <v>131</v>
      </c>
      <c r="POW12083" s="18" t="s">
        <v>131</v>
      </c>
      <c r="POX12083" s="18" t="s">
        <v>131</v>
      </c>
      <c r="POY12083" s="18" t="s">
        <v>131</v>
      </c>
      <c r="POZ12083" s="18" t="s">
        <v>131</v>
      </c>
      <c r="PPA12083" s="18" t="s">
        <v>131</v>
      </c>
      <c r="PPB12083" s="18" t="s">
        <v>131</v>
      </c>
      <c r="PPC12083" s="18" t="s">
        <v>131</v>
      </c>
      <c r="PPD12083" s="18" t="s">
        <v>131</v>
      </c>
      <c r="PPE12083" s="18" t="s">
        <v>131</v>
      </c>
      <c r="PPF12083" s="18" t="s">
        <v>131</v>
      </c>
      <c r="PPG12083" s="18" t="s">
        <v>131</v>
      </c>
      <c r="PPH12083" s="18" t="s">
        <v>131</v>
      </c>
      <c r="PPI12083" s="18" t="s">
        <v>131</v>
      </c>
      <c r="PPJ12083" s="18" t="s">
        <v>131</v>
      </c>
      <c r="PPK12083" s="18" t="s">
        <v>131</v>
      </c>
      <c r="PPL12083" s="18" t="s">
        <v>131</v>
      </c>
      <c r="PPM12083" s="18" t="s">
        <v>131</v>
      </c>
      <c r="PPN12083" s="18" t="s">
        <v>131</v>
      </c>
      <c r="PPO12083" s="18" t="s">
        <v>131</v>
      </c>
      <c r="PPP12083" s="18" t="s">
        <v>131</v>
      </c>
      <c r="PPQ12083" s="18" t="s">
        <v>131</v>
      </c>
      <c r="PPR12083" s="18" t="s">
        <v>131</v>
      </c>
      <c r="PPS12083" s="18" t="s">
        <v>131</v>
      </c>
      <c r="PPT12083" s="18" t="s">
        <v>131</v>
      </c>
      <c r="PPU12083" s="18" t="s">
        <v>131</v>
      </c>
      <c r="PPV12083" s="18" t="s">
        <v>131</v>
      </c>
      <c r="PPW12083" s="18" t="s">
        <v>131</v>
      </c>
      <c r="PPX12083" s="18" t="s">
        <v>131</v>
      </c>
      <c r="PPY12083" s="18" t="s">
        <v>131</v>
      </c>
      <c r="PPZ12083" s="18" t="s">
        <v>131</v>
      </c>
      <c r="PQA12083" s="18" t="s">
        <v>131</v>
      </c>
      <c r="PQB12083" s="18" t="s">
        <v>131</v>
      </c>
      <c r="PQC12083" s="18" t="s">
        <v>131</v>
      </c>
      <c r="PQD12083" s="18" t="s">
        <v>131</v>
      </c>
      <c r="PQE12083" s="18" t="s">
        <v>131</v>
      </c>
      <c r="PQF12083" s="18" t="s">
        <v>131</v>
      </c>
      <c r="PQG12083" s="18" t="s">
        <v>131</v>
      </c>
      <c r="PQH12083" s="18" t="s">
        <v>131</v>
      </c>
      <c r="PQI12083" s="18" t="s">
        <v>131</v>
      </c>
      <c r="PQJ12083" s="18" t="s">
        <v>131</v>
      </c>
      <c r="PQK12083" s="18" t="s">
        <v>131</v>
      </c>
      <c r="PQL12083" s="18" t="s">
        <v>131</v>
      </c>
      <c r="PQM12083" s="18" t="s">
        <v>131</v>
      </c>
      <c r="PQN12083" s="18" t="s">
        <v>131</v>
      </c>
      <c r="PQO12083" s="18" t="s">
        <v>131</v>
      </c>
      <c r="PQP12083" s="18" t="s">
        <v>131</v>
      </c>
      <c r="PQQ12083" s="18" t="s">
        <v>131</v>
      </c>
      <c r="PQR12083" s="18" t="s">
        <v>131</v>
      </c>
      <c r="PQS12083" s="18" t="s">
        <v>131</v>
      </c>
      <c r="PQT12083" s="18" t="s">
        <v>131</v>
      </c>
      <c r="PQU12083" s="18" t="s">
        <v>131</v>
      </c>
      <c r="PQV12083" s="18" t="s">
        <v>131</v>
      </c>
      <c r="PQW12083" s="18" t="s">
        <v>131</v>
      </c>
      <c r="PQX12083" s="18" t="s">
        <v>131</v>
      </c>
      <c r="PQY12083" s="18" t="s">
        <v>131</v>
      </c>
      <c r="PQZ12083" s="18" t="s">
        <v>131</v>
      </c>
      <c r="PRA12083" s="18" t="s">
        <v>131</v>
      </c>
      <c r="PRB12083" s="18" t="s">
        <v>131</v>
      </c>
      <c r="PRC12083" s="18" t="s">
        <v>131</v>
      </c>
      <c r="PRD12083" s="18" t="s">
        <v>131</v>
      </c>
      <c r="PRE12083" s="18" t="s">
        <v>131</v>
      </c>
      <c r="PRF12083" s="18" t="s">
        <v>131</v>
      </c>
      <c r="PRG12083" s="18" t="s">
        <v>131</v>
      </c>
      <c r="PRH12083" s="18" t="s">
        <v>131</v>
      </c>
      <c r="PRI12083" s="18" t="s">
        <v>131</v>
      </c>
      <c r="PRJ12083" s="18" t="s">
        <v>131</v>
      </c>
      <c r="PRK12083" s="18" t="s">
        <v>131</v>
      </c>
      <c r="PRL12083" s="18" t="s">
        <v>131</v>
      </c>
      <c r="PRM12083" s="18" t="s">
        <v>131</v>
      </c>
      <c r="PRN12083" s="18" t="s">
        <v>131</v>
      </c>
      <c r="PRO12083" s="18" t="s">
        <v>131</v>
      </c>
      <c r="PRP12083" s="18" t="s">
        <v>131</v>
      </c>
      <c r="PRQ12083" s="18" t="s">
        <v>131</v>
      </c>
      <c r="PRR12083" s="18" t="s">
        <v>131</v>
      </c>
      <c r="PRS12083" s="18" t="s">
        <v>131</v>
      </c>
      <c r="PRT12083" s="18" t="s">
        <v>131</v>
      </c>
      <c r="PRU12083" s="18" t="s">
        <v>131</v>
      </c>
      <c r="PRV12083" s="18" t="s">
        <v>131</v>
      </c>
      <c r="PRW12083" s="18" t="s">
        <v>131</v>
      </c>
      <c r="PRX12083" s="18" t="s">
        <v>131</v>
      </c>
      <c r="PRY12083" s="18" t="s">
        <v>131</v>
      </c>
      <c r="PRZ12083" s="18" t="s">
        <v>131</v>
      </c>
      <c r="PSA12083" s="18" t="s">
        <v>131</v>
      </c>
      <c r="PSB12083" s="18" t="s">
        <v>131</v>
      </c>
      <c r="PSC12083" s="18" t="s">
        <v>131</v>
      </c>
      <c r="PSD12083" s="18" t="s">
        <v>131</v>
      </c>
      <c r="PSE12083" s="18" t="s">
        <v>131</v>
      </c>
      <c r="PSF12083" s="18" t="s">
        <v>131</v>
      </c>
      <c r="PSG12083" s="18" t="s">
        <v>131</v>
      </c>
      <c r="PSH12083" s="18" t="s">
        <v>131</v>
      </c>
      <c r="PSI12083" s="18" t="s">
        <v>131</v>
      </c>
      <c r="PSJ12083" s="18" t="s">
        <v>131</v>
      </c>
      <c r="PSK12083" s="18" t="s">
        <v>131</v>
      </c>
      <c r="PSL12083" s="18" t="s">
        <v>131</v>
      </c>
      <c r="PSM12083" s="18" t="s">
        <v>131</v>
      </c>
      <c r="PSN12083" s="18" t="s">
        <v>131</v>
      </c>
      <c r="PSO12083" s="18" t="s">
        <v>131</v>
      </c>
      <c r="PSP12083" s="18" t="s">
        <v>131</v>
      </c>
      <c r="PSQ12083" s="18" t="s">
        <v>131</v>
      </c>
      <c r="PSR12083" s="18" t="s">
        <v>131</v>
      </c>
      <c r="PSS12083" s="18" t="s">
        <v>131</v>
      </c>
      <c r="PST12083" s="18" t="s">
        <v>131</v>
      </c>
      <c r="PSU12083" s="18" t="s">
        <v>131</v>
      </c>
      <c r="PSV12083" s="18" t="s">
        <v>131</v>
      </c>
      <c r="PSW12083" s="18" t="s">
        <v>131</v>
      </c>
      <c r="PSX12083" s="18" t="s">
        <v>131</v>
      </c>
      <c r="PSY12083" s="18" t="s">
        <v>131</v>
      </c>
      <c r="PSZ12083" s="18" t="s">
        <v>131</v>
      </c>
      <c r="PTA12083" s="18" t="s">
        <v>131</v>
      </c>
      <c r="PTB12083" s="18" t="s">
        <v>131</v>
      </c>
      <c r="PTC12083" s="18" t="s">
        <v>131</v>
      </c>
      <c r="PTD12083" s="18" t="s">
        <v>131</v>
      </c>
      <c r="PTE12083" s="18" t="s">
        <v>131</v>
      </c>
      <c r="PTF12083" s="18" t="s">
        <v>131</v>
      </c>
      <c r="PTG12083" s="18" t="s">
        <v>131</v>
      </c>
      <c r="PTH12083" s="18" t="s">
        <v>131</v>
      </c>
      <c r="PTI12083" s="18" t="s">
        <v>131</v>
      </c>
      <c r="PTJ12083" s="18" t="s">
        <v>131</v>
      </c>
      <c r="PTK12083" s="18" t="s">
        <v>131</v>
      </c>
      <c r="PTL12083" s="18" t="s">
        <v>131</v>
      </c>
      <c r="PTM12083" s="18" t="s">
        <v>131</v>
      </c>
      <c r="PTN12083" s="18" t="s">
        <v>131</v>
      </c>
      <c r="PTO12083" s="18" t="s">
        <v>131</v>
      </c>
      <c r="PTP12083" s="18" t="s">
        <v>131</v>
      </c>
      <c r="PTQ12083" s="18" t="s">
        <v>131</v>
      </c>
      <c r="PTR12083" s="18" t="s">
        <v>131</v>
      </c>
      <c r="PTS12083" s="18" t="s">
        <v>131</v>
      </c>
      <c r="PTT12083" s="18" t="s">
        <v>131</v>
      </c>
      <c r="PTU12083" s="18" t="s">
        <v>131</v>
      </c>
      <c r="PTV12083" s="18" t="s">
        <v>131</v>
      </c>
      <c r="PTW12083" s="18" t="s">
        <v>131</v>
      </c>
      <c r="PTX12083" s="18" t="s">
        <v>131</v>
      </c>
      <c r="PTY12083" s="18" t="s">
        <v>131</v>
      </c>
      <c r="PTZ12083" s="18" t="s">
        <v>131</v>
      </c>
      <c r="PUA12083" s="18" t="s">
        <v>131</v>
      </c>
      <c r="PUB12083" s="18" t="s">
        <v>131</v>
      </c>
      <c r="PUC12083" s="18" t="s">
        <v>131</v>
      </c>
      <c r="PUD12083" s="18" t="s">
        <v>131</v>
      </c>
      <c r="PUE12083" s="18" t="s">
        <v>131</v>
      </c>
      <c r="PUF12083" s="18" t="s">
        <v>131</v>
      </c>
      <c r="PUG12083" s="18" t="s">
        <v>131</v>
      </c>
      <c r="PUH12083" s="18" t="s">
        <v>131</v>
      </c>
      <c r="PUI12083" s="18" t="s">
        <v>131</v>
      </c>
      <c r="PUJ12083" s="18" t="s">
        <v>131</v>
      </c>
      <c r="PUK12083" s="18" t="s">
        <v>131</v>
      </c>
      <c r="PUL12083" s="18" t="s">
        <v>131</v>
      </c>
      <c r="PUM12083" s="18" t="s">
        <v>131</v>
      </c>
      <c r="PUN12083" s="18" t="s">
        <v>131</v>
      </c>
      <c r="PUO12083" s="18" t="s">
        <v>131</v>
      </c>
      <c r="PUP12083" s="18" t="s">
        <v>131</v>
      </c>
      <c r="PUQ12083" s="18" t="s">
        <v>131</v>
      </c>
      <c r="PUR12083" s="18" t="s">
        <v>131</v>
      </c>
      <c r="PUS12083" s="18" t="s">
        <v>131</v>
      </c>
      <c r="PUT12083" s="18" t="s">
        <v>131</v>
      </c>
      <c r="PUU12083" s="18" t="s">
        <v>131</v>
      </c>
      <c r="PUV12083" s="18" t="s">
        <v>131</v>
      </c>
      <c r="PUW12083" s="18" t="s">
        <v>131</v>
      </c>
      <c r="PUX12083" s="18" t="s">
        <v>131</v>
      </c>
      <c r="PUY12083" s="18" t="s">
        <v>131</v>
      </c>
      <c r="PUZ12083" s="18" t="s">
        <v>131</v>
      </c>
      <c r="PVA12083" s="18" t="s">
        <v>131</v>
      </c>
      <c r="PVB12083" s="18" t="s">
        <v>131</v>
      </c>
      <c r="PVC12083" s="18" t="s">
        <v>131</v>
      </c>
      <c r="PVD12083" s="18" t="s">
        <v>131</v>
      </c>
      <c r="PVE12083" s="18" t="s">
        <v>131</v>
      </c>
      <c r="PVF12083" s="18" t="s">
        <v>131</v>
      </c>
      <c r="PVG12083" s="18" t="s">
        <v>131</v>
      </c>
      <c r="PVH12083" s="18" t="s">
        <v>131</v>
      </c>
      <c r="PVI12083" s="18" t="s">
        <v>131</v>
      </c>
      <c r="PVJ12083" s="18" t="s">
        <v>131</v>
      </c>
      <c r="PVK12083" s="18" t="s">
        <v>131</v>
      </c>
      <c r="PVL12083" s="18" t="s">
        <v>131</v>
      </c>
      <c r="PVM12083" s="18" t="s">
        <v>131</v>
      </c>
      <c r="PVN12083" s="18" t="s">
        <v>131</v>
      </c>
      <c r="PVO12083" s="18" t="s">
        <v>131</v>
      </c>
      <c r="PVP12083" s="18" t="s">
        <v>131</v>
      </c>
      <c r="PVQ12083" s="18" t="s">
        <v>131</v>
      </c>
      <c r="PVR12083" s="18" t="s">
        <v>131</v>
      </c>
      <c r="PVS12083" s="18" t="s">
        <v>131</v>
      </c>
      <c r="PVT12083" s="18" t="s">
        <v>131</v>
      </c>
      <c r="PVU12083" s="18" t="s">
        <v>131</v>
      </c>
      <c r="PVV12083" s="18" t="s">
        <v>131</v>
      </c>
      <c r="PVW12083" s="18" t="s">
        <v>131</v>
      </c>
      <c r="PVX12083" s="18" t="s">
        <v>131</v>
      </c>
      <c r="PVY12083" s="18" t="s">
        <v>131</v>
      </c>
      <c r="PVZ12083" s="18" t="s">
        <v>131</v>
      </c>
      <c r="PWA12083" s="18" t="s">
        <v>131</v>
      </c>
      <c r="PWB12083" s="18" t="s">
        <v>131</v>
      </c>
      <c r="PWC12083" s="18" t="s">
        <v>131</v>
      </c>
      <c r="PWD12083" s="18" t="s">
        <v>131</v>
      </c>
      <c r="PWE12083" s="18" t="s">
        <v>131</v>
      </c>
      <c r="PWF12083" s="18" t="s">
        <v>131</v>
      </c>
      <c r="PWG12083" s="18" t="s">
        <v>131</v>
      </c>
      <c r="PWH12083" s="18" t="s">
        <v>131</v>
      </c>
      <c r="PWI12083" s="18" t="s">
        <v>131</v>
      </c>
      <c r="PWJ12083" s="18" t="s">
        <v>131</v>
      </c>
      <c r="PWK12083" s="18" t="s">
        <v>131</v>
      </c>
      <c r="PWL12083" s="18" t="s">
        <v>131</v>
      </c>
      <c r="PWM12083" s="18" t="s">
        <v>131</v>
      </c>
      <c r="PWN12083" s="18" t="s">
        <v>131</v>
      </c>
      <c r="PWO12083" s="18" t="s">
        <v>131</v>
      </c>
      <c r="PWP12083" s="18" t="s">
        <v>131</v>
      </c>
      <c r="PWQ12083" s="18" t="s">
        <v>131</v>
      </c>
      <c r="PWR12083" s="18" t="s">
        <v>131</v>
      </c>
      <c r="PWS12083" s="18" t="s">
        <v>131</v>
      </c>
      <c r="PWT12083" s="18" t="s">
        <v>131</v>
      </c>
      <c r="PWU12083" s="18" t="s">
        <v>131</v>
      </c>
      <c r="PWV12083" s="18" t="s">
        <v>131</v>
      </c>
      <c r="PWW12083" s="18" t="s">
        <v>131</v>
      </c>
      <c r="PWX12083" s="18" t="s">
        <v>131</v>
      </c>
      <c r="PWY12083" s="18" t="s">
        <v>131</v>
      </c>
      <c r="PWZ12083" s="18" t="s">
        <v>131</v>
      </c>
      <c r="PXA12083" s="18" t="s">
        <v>131</v>
      </c>
      <c r="PXB12083" s="18" t="s">
        <v>131</v>
      </c>
      <c r="PXC12083" s="18" t="s">
        <v>131</v>
      </c>
      <c r="PXD12083" s="18" t="s">
        <v>131</v>
      </c>
      <c r="PXE12083" s="18" t="s">
        <v>131</v>
      </c>
      <c r="PXF12083" s="18" t="s">
        <v>131</v>
      </c>
      <c r="PXG12083" s="18" t="s">
        <v>131</v>
      </c>
      <c r="PXH12083" s="18" t="s">
        <v>131</v>
      </c>
      <c r="PXI12083" s="18" t="s">
        <v>131</v>
      </c>
      <c r="PXJ12083" s="18" t="s">
        <v>131</v>
      </c>
      <c r="PXK12083" s="18" t="s">
        <v>131</v>
      </c>
      <c r="PXL12083" s="18" t="s">
        <v>131</v>
      </c>
      <c r="PXM12083" s="18" t="s">
        <v>131</v>
      </c>
      <c r="PXN12083" s="18" t="s">
        <v>131</v>
      </c>
      <c r="PXO12083" s="18" t="s">
        <v>131</v>
      </c>
      <c r="PXP12083" s="18" t="s">
        <v>131</v>
      </c>
      <c r="PXQ12083" s="18" t="s">
        <v>131</v>
      </c>
      <c r="PXR12083" s="18" t="s">
        <v>131</v>
      </c>
      <c r="PXS12083" s="18" t="s">
        <v>131</v>
      </c>
      <c r="PXT12083" s="18" t="s">
        <v>131</v>
      </c>
      <c r="PXU12083" s="18" t="s">
        <v>131</v>
      </c>
      <c r="PXV12083" s="18" t="s">
        <v>131</v>
      </c>
      <c r="PXW12083" s="18" t="s">
        <v>131</v>
      </c>
      <c r="PXX12083" s="18" t="s">
        <v>131</v>
      </c>
      <c r="PXY12083" s="18" t="s">
        <v>131</v>
      </c>
      <c r="PXZ12083" s="18" t="s">
        <v>131</v>
      </c>
      <c r="PYA12083" s="18" t="s">
        <v>131</v>
      </c>
      <c r="PYB12083" s="18" t="s">
        <v>131</v>
      </c>
      <c r="PYC12083" s="18" t="s">
        <v>131</v>
      </c>
      <c r="PYD12083" s="18" t="s">
        <v>131</v>
      </c>
      <c r="PYE12083" s="18" t="s">
        <v>131</v>
      </c>
      <c r="PYF12083" s="18" t="s">
        <v>131</v>
      </c>
      <c r="PYG12083" s="18" t="s">
        <v>131</v>
      </c>
      <c r="PYH12083" s="18" t="s">
        <v>131</v>
      </c>
      <c r="PYI12083" s="18" t="s">
        <v>131</v>
      </c>
      <c r="PYJ12083" s="18" t="s">
        <v>131</v>
      </c>
      <c r="PYK12083" s="18" t="s">
        <v>131</v>
      </c>
      <c r="PYL12083" s="18" t="s">
        <v>131</v>
      </c>
      <c r="PYM12083" s="18" t="s">
        <v>131</v>
      </c>
      <c r="PYN12083" s="18" t="s">
        <v>131</v>
      </c>
      <c r="PYO12083" s="18" t="s">
        <v>131</v>
      </c>
      <c r="PYP12083" s="18" t="s">
        <v>131</v>
      </c>
      <c r="PYQ12083" s="18" t="s">
        <v>131</v>
      </c>
      <c r="PYR12083" s="18" t="s">
        <v>131</v>
      </c>
      <c r="PYS12083" s="18" t="s">
        <v>131</v>
      </c>
      <c r="PYT12083" s="18" t="s">
        <v>131</v>
      </c>
      <c r="PYU12083" s="18" t="s">
        <v>131</v>
      </c>
      <c r="PYV12083" s="18" t="s">
        <v>131</v>
      </c>
      <c r="PYW12083" s="18" t="s">
        <v>131</v>
      </c>
      <c r="PYX12083" s="18" t="s">
        <v>131</v>
      </c>
      <c r="PYY12083" s="18" t="s">
        <v>131</v>
      </c>
      <c r="PYZ12083" s="18" t="s">
        <v>131</v>
      </c>
      <c r="PZA12083" s="18" t="s">
        <v>131</v>
      </c>
      <c r="PZB12083" s="18" t="s">
        <v>131</v>
      </c>
      <c r="PZC12083" s="18" t="s">
        <v>131</v>
      </c>
      <c r="PZD12083" s="18" t="s">
        <v>131</v>
      </c>
      <c r="PZE12083" s="18" t="s">
        <v>131</v>
      </c>
      <c r="PZF12083" s="18" t="s">
        <v>131</v>
      </c>
      <c r="PZG12083" s="18" t="s">
        <v>131</v>
      </c>
      <c r="PZH12083" s="18" t="s">
        <v>131</v>
      </c>
      <c r="PZI12083" s="18" t="s">
        <v>131</v>
      </c>
      <c r="PZJ12083" s="18" t="s">
        <v>131</v>
      </c>
      <c r="PZK12083" s="18" t="s">
        <v>131</v>
      </c>
      <c r="PZL12083" s="18" t="s">
        <v>131</v>
      </c>
      <c r="PZM12083" s="18" t="s">
        <v>131</v>
      </c>
      <c r="PZN12083" s="18" t="s">
        <v>131</v>
      </c>
      <c r="PZO12083" s="18" t="s">
        <v>131</v>
      </c>
      <c r="PZP12083" s="18" t="s">
        <v>131</v>
      </c>
      <c r="PZQ12083" s="18" t="s">
        <v>131</v>
      </c>
      <c r="PZR12083" s="18" t="s">
        <v>131</v>
      </c>
      <c r="PZS12083" s="18" t="s">
        <v>131</v>
      </c>
      <c r="PZT12083" s="18" t="s">
        <v>131</v>
      </c>
      <c r="PZU12083" s="18" t="s">
        <v>131</v>
      </c>
      <c r="PZV12083" s="18" t="s">
        <v>131</v>
      </c>
      <c r="PZW12083" s="18" t="s">
        <v>131</v>
      </c>
      <c r="PZX12083" s="18" t="s">
        <v>131</v>
      </c>
      <c r="PZY12083" s="18" t="s">
        <v>131</v>
      </c>
      <c r="PZZ12083" s="18" t="s">
        <v>131</v>
      </c>
      <c r="QAA12083" s="18" t="s">
        <v>131</v>
      </c>
      <c r="QAB12083" s="18" t="s">
        <v>131</v>
      </c>
      <c r="QAC12083" s="18" t="s">
        <v>131</v>
      </c>
      <c r="QAD12083" s="18" t="s">
        <v>131</v>
      </c>
      <c r="QAE12083" s="18" t="s">
        <v>131</v>
      </c>
      <c r="QAF12083" s="18" t="s">
        <v>131</v>
      </c>
      <c r="QAG12083" s="18" t="s">
        <v>131</v>
      </c>
      <c r="QAH12083" s="18" t="s">
        <v>131</v>
      </c>
      <c r="QAI12083" s="18" t="s">
        <v>131</v>
      </c>
      <c r="QAJ12083" s="18" t="s">
        <v>131</v>
      </c>
      <c r="QAK12083" s="18" t="s">
        <v>131</v>
      </c>
      <c r="QAL12083" s="18" t="s">
        <v>131</v>
      </c>
      <c r="QAM12083" s="18" t="s">
        <v>131</v>
      </c>
      <c r="QAN12083" s="18" t="s">
        <v>131</v>
      </c>
      <c r="QAO12083" s="18" t="s">
        <v>131</v>
      </c>
      <c r="QAP12083" s="18" t="s">
        <v>131</v>
      </c>
      <c r="QAQ12083" s="18" t="s">
        <v>131</v>
      </c>
      <c r="QAR12083" s="18" t="s">
        <v>131</v>
      </c>
      <c r="QAS12083" s="18" t="s">
        <v>131</v>
      </c>
      <c r="QAT12083" s="18" t="s">
        <v>131</v>
      </c>
      <c r="QAU12083" s="18" t="s">
        <v>131</v>
      </c>
      <c r="QAV12083" s="18" t="s">
        <v>131</v>
      </c>
      <c r="QAW12083" s="18" t="s">
        <v>131</v>
      </c>
      <c r="QAX12083" s="18" t="s">
        <v>131</v>
      </c>
      <c r="QAY12083" s="18" t="s">
        <v>131</v>
      </c>
      <c r="QAZ12083" s="18" t="s">
        <v>131</v>
      </c>
      <c r="QBA12083" s="18" t="s">
        <v>131</v>
      </c>
      <c r="QBB12083" s="18" t="s">
        <v>131</v>
      </c>
      <c r="QBC12083" s="18" t="s">
        <v>131</v>
      </c>
      <c r="QBD12083" s="18" t="s">
        <v>131</v>
      </c>
      <c r="QBE12083" s="18" t="s">
        <v>131</v>
      </c>
      <c r="QBF12083" s="18" t="s">
        <v>131</v>
      </c>
      <c r="QBG12083" s="18" t="s">
        <v>131</v>
      </c>
      <c r="QBH12083" s="18" t="s">
        <v>131</v>
      </c>
      <c r="QBI12083" s="18" t="s">
        <v>131</v>
      </c>
      <c r="QBJ12083" s="18" t="s">
        <v>131</v>
      </c>
      <c r="QBK12083" s="18" t="s">
        <v>131</v>
      </c>
      <c r="QBL12083" s="18" t="s">
        <v>131</v>
      </c>
      <c r="QBM12083" s="18" t="s">
        <v>131</v>
      </c>
      <c r="QBN12083" s="18" t="s">
        <v>131</v>
      </c>
      <c r="QBO12083" s="18" t="s">
        <v>131</v>
      </c>
      <c r="QBP12083" s="18" t="s">
        <v>131</v>
      </c>
      <c r="QBQ12083" s="18" t="s">
        <v>131</v>
      </c>
      <c r="QBR12083" s="18" t="s">
        <v>131</v>
      </c>
      <c r="QBS12083" s="18" t="s">
        <v>131</v>
      </c>
      <c r="QBT12083" s="18" t="s">
        <v>131</v>
      </c>
      <c r="QBU12083" s="18" t="s">
        <v>131</v>
      </c>
      <c r="QBV12083" s="18" t="s">
        <v>131</v>
      </c>
      <c r="QBW12083" s="18" t="s">
        <v>131</v>
      </c>
      <c r="QBX12083" s="18" t="s">
        <v>131</v>
      </c>
      <c r="QBY12083" s="18" t="s">
        <v>131</v>
      </c>
      <c r="QBZ12083" s="18" t="s">
        <v>131</v>
      </c>
      <c r="QCA12083" s="18" t="s">
        <v>131</v>
      </c>
      <c r="QCB12083" s="18" t="s">
        <v>131</v>
      </c>
      <c r="QCC12083" s="18" t="s">
        <v>131</v>
      </c>
      <c r="QCD12083" s="18" t="s">
        <v>131</v>
      </c>
      <c r="QCE12083" s="18" t="s">
        <v>131</v>
      </c>
      <c r="QCF12083" s="18" t="s">
        <v>131</v>
      </c>
      <c r="QCG12083" s="18" t="s">
        <v>131</v>
      </c>
      <c r="QCH12083" s="18" t="s">
        <v>131</v>
      </c>
      <c r="QCI12083" s="18" t="s">
        <v>131</v>
      </c>
      <c r="QCJ12083" s="18" t="s">
        <v>131</v>
      </c>
      <c r="QCK12083" s="18" t="s">
        <v>131</v>
      </c>
      <c r="QCL12083" s="18" t="s">
        <v>131</v>
      </c>
      <c r="QCM12083" s="18" t="s">
        <v>131</v>
      </c>
      <c r="QCN12083" s="18" t="s">
        <v>131</v>
      </c>
      <c r="QCO12083" s="18" t="s">
        <v>131</v>
      </c>
      <c r="QCP12083" s="18" t="s">
        <v>131</v>
      </c>
      <c r="QCQ12083" s="18" t="s">
        <v>131</v>
      </c>
      <c r="QCR12083" s="18" t="s">
        <v>131</v>
      </c>
      <c r="QCS12083" s="18" t="s">
        <v>131</v>
      </c>
      <c r="QCT12083" s="18" t="s">
        <v>131</v>
      </c>
      <c r="QCU12083" s="18" t="s">
        <v>131</v>
      </c>
      <c r="QCV12083" s="18" t="s">
        <v>131</v>
      </c>
      <c r="QCW12083" s="18" t="s">
        <v>131</v>
      </c>
      <c r="QCX12083" s="18" t="s">
        <v>131</v>
      </c>
      <c r="QCY12083" s="18" t="s">
        <v>131</v>
      </c>
      <c r="QCZ12083" s="18" t="s">
        <v>131</v>
      </c>
      <c r="QDA12083" s="18" t="s">
        <v>131</v>
      </c>
      <c r="QDB12083" s="18" t="s">
        <v>131</v>
      </c>
      <c r="QDC12083" s="18" t="s">
        <v>131</v>
      </c>
      <c r="QDD12083" s="18" t="s">
        <v>131</v>
      </c>
      <c r="QDE12083" s="18" t="s">
        <v>131</v>
      </c>
      <c r="QDF12083" s="18" t="s">
        <v>131</v>
      </c>
      <c r="QDG12083" s="18" t="s">
        <v>131</v>
      </c>
      <c r="QDH12083" s="18" t="s">
        <v>131</v>
      </c>
      <c r="QDI12083" s="18" t="s">
        <v>131</v>
      </c>
      <c r="QDJ12083" s="18" t="s">
        <v>131</v>
      </c>
      <c r="QDK12083" s="18" t="s">
        <v>131</v>
      </c>
      <c r="QDL12083" s="18" t="s">
        <v>131</v>
      </c>
      <c r="QDM12083" s="18" t="s">
        <v>131</v>
      </c>
      <c r="QDN12083" s="18" t="s">
        <v>131</v>
      </c>
      <c r="QDO12083" s="18" t="s">
        <v>131</v>
      </c>
      <c r="QDP12083" s="18" t="s">
        <v>131</v>
      </c>
      <c r="QDQ12083" s="18" t="s">
        <v>131</v>
      </c>
      <c r="QDR12083" s="18" t="s">
        <v>131</v>
      </c>
      <c r="QDS12083" s="18" t="s">
        <v>131</v>
      </c>
      <c r="QDT12083" s="18" t="s">
        <v>131</v>
      </c>
      <c r="QDU12083" s="18" t="s">
        <v>131</v>
      </c>
      <c r="QDV12083" s="18" t="s">
        <v>131</v>
      </c>
      <c r="QDW12083" s="18" t="s">
        <v>131</v>
      </c>
      <c r="QDX12083" s="18" t="s">
        <v>131</v>
      </c>
      <c r="QDY12083" s="18" t="s">
        <v>131</v>
      </c>
      <c r="QDZ12083" s="18" t="s">
        <v>131</v>
      </c>
      <c r="QEA12083" s="18" t="s">
        <v>131</v>
      </c>
      <c r="QEB12083" s="18" t="s">
        <v>131</v>
      </c>
      <c r="QEC12083" s="18" t="s">
        <v>131</v>
      </c>
      <c r="QED12083" s="18" t="s">
        <v>131</v>
      </c>
      <c r="QEE12083" s="18" t="s">
        <v>131</v>
      </c>
      <c r="QEF12083" s="18" t="s">
        <v>131</v>
      </c>
      <c r="QEG12083" s="18" t="s">
        <v>131</v>
      </c>
      <c r="QEH12083" s="18" t="s">
        <v>131</v>
      </c>
      <c r="QEI12083" s="18" t="s">
        <v>131</v>
      </c>
      <c r="QEJ12083" s="18" t="s">
        <v>131</v>
      </c>
      <c r="QEK12083" s="18" t="s">
        <v>131</v>
      </c>
      <c r="QEL12083" s="18" t="s">
        <v>131</v>
      </c>
      <c r="QEM12083" s="18" t="s">
        <v>131</v>
      </c>
      <c r="QEN12083" s="18" t="s">
        <v>131</v>
      </c>
      <c r="QEO12083" s="18" t="s">
        <v>131</v>
      </c>
      <c r="QEP12083" s="18" t="s">
        <v>131</v>
      </c>
      <c r="QEQ12083" s="18" t="s">
        <v>131</v>
      </c>
      <c r="QER12083" s="18" t="s">
        <v>131</v>
      </c>
      <c r="QES12083" s="18" t="s">
        <v>131</v>
      </c>
      <c r="QET12083" s="18" t="s">
        <v>131</v>
      </c>
      <c r="QEU12083" s="18" t="s">
        <v>131</v>
      </c>
      <c r="QEV12083" s="18" t="s">
        <v>131</v>
      </c>
      <c r="QEW12083" s="18" t="s">
        <v>131</v>
      </c>
      <c r="QEX12083" s="18" t="s">
        <v>131</v>
      </c>
      <c r="QEY12083" s="18" t="s">
        <v>131</v>
      </c>
      <c r="QEZ12083" s="18" t="s">
        <v>131</v>
      </c>
      <c r="QFA12083" s="18" t="s">
        <v>131</v>
      </c>
      <c r="QFB12083" s="18" t="s">
        <v>131</v>
      </c>
      <c r="QFC12083" s="18" t="s">
        <v>131</v>
      </c>
      <c r="QFD12083" s="18" t="s">
        <v>131</v>
      </c>
      <c r="QFE12083" s="18" t="s">
        <v>131</v>
      </c>
      <c r="QFF12083" s="18" t="s">
        <v>131</v>
      </c>
      <c r="QFG12083" s="18" t="s">
        <v>131</v>
      </c>
      <c r="QFH12083" s="18" t="s">
        <v>131</v>
      </c>
      <c r="QFI12083" s="18" t="s">
        <v>131</v>
      </c>
      <c r="QFJ12083" s="18" t="s">
        <v>131</v>
      </c>
      <c r="QFK12083" s="18" t="s">
        <v>131</v>
      </c>
      <c r="QFL12083" s="18" t="s">
        <v>131</v>
      </c>
      <c r="QFM12083" s="18" t="s">
        <v>131</v>
      </c>
      <c r="QFN12083" s="18" t="s">
        <v>131</v>
      </c>
      <c r="QFO12083" s="18" t="s">
        <v>131</v>
      </c>
      <c r="QFP12083" s="18" t="s">
        <v>131</v>
      </c>
      <c r="QFQ12083" s="18" t="s">
        <v>131</v>
      </c>
      <c r="QFR12083" s="18" t="s">
        <v>131</v>
      </c>
      <c r="QFS12083" s="18" t="s">
        <v>131</v>
      </c>
      <c r="QFT12083" s="18" t="s">
        <v>131</v>
      </c>
      <c r="QFU12083" s="18" t="s">
        <v>131</v>
      </c>
      <c r="QFV12083" s="18" t="s">
        <v>131</v>
      </c>
      <c r="QFW12083" s="18" t="s">
        <v>131</v>
      </c>
      <c r="QFX12083" s="18" t="s">
        <v>131</v>
      </c>
      <c r="QFY12083" s="18" t="s">
        <v>131</v>
      </c>
      <c r="QFZ12083" s="18" t="s">
        <v>131</v>
      </c>
      <c r="QGA12083" s="18" t="s">
        <v>131</v>
      </c>
      <c r="QGB12083" s="18" t="s">
        <v>131</v>
      </c>
      <c r="QGC12083" s="18" t="s">
        <v>131</v>
      </c>
      <c r="QGD12083" s="18" t="s">
        <v>131</v>
      </c>
      <c r="QGE12083" s="18" t="s">
        <v>131</v>
      </c>
      <c r="QGF12083" s="18" t="s">
        <v>131</v>
      </c>
      <c r="QGG12083" s="18" t="s">
        <v>131</v>
      </c>
      <c r="QGH12083" s="18" t="s">
        <v>131</v>
      </c>
      <c r="QGI12083" s="18" t="s">
        <v>131</v>
      </c>
      <c r="QGJ12083" s="18" t="s">
        <v>131</v>
      </c>
      <c r="QGK12083" s="18" t="s">
        <v>131</v>
      </c>
      <c r="QGL12083" s="18" t="s">
        <v>131</v>
      </c>
      <c r="QGM12083" s="18" t="s">
        <v>131</v>
      </c>
      <c r="QGN12083" s="18" t="s">
        <v>131</v>
      </c>
      <c r="QGO12083" s="18" t="s">
        <v>131</v>
      </c>
      <c r="QGP12083" s="18" t="s">
        <v>131</v>
      </c>
      <c r="QGQ12083" s="18" t="s">
        <v>131</v>
      </c>
      <c r="QGR12083" s="18" t="s">
        <v>131</v>
      </c>
      <c r="QGS12083" s="18" t="s">
        <v>131</v>
      </c>
      <c r="QGT12083" s="18" t="s">
        <v>131</v>
      </c>
      <c r="QGU12083" s="18" t="s">
        <v>131</v>
      </c>
      <c r="QGV12083" s="18" t="s">
        <v>131</v>
      </c>
      <c r="QGW12083" s="18" t="s">
        <v>131</v>
      </c>
      <c r="QGX12083" s="18" t="s">
        <v>131</v>
      </c>
      <c r="QGY12083" s="18" t="s">
        <v>131</v>
      </c>
      <c r="QGZ12083" s="18" t="s">
        <v>131</v>
      </c>
      <c r="QHA12083" s="18" t="s">
        <v>131</v>
      </c>
      <c r="QHB12083" s="18" t="s">
        <v>131</v>
      </c>
      <c r="QHC12083" s="18" t="s">
        <v>131</v>
      </c>
      <c r="QHD12083" s="18" t="s">
        <v>131</v>
      </c>
      <c r="QHE12083" s="18" t="s">
        <v>131</v>
      </c>
      <c r="QHF12083" s="18" t="s">
        <v>131</v>
      </c>
      <c r="QHG12083" s="18" t="s">
        <v>131</v>
      </c>
      <c r="QHH12083" s="18" t="s">
        <v>131</v>
      </c>
      <c r="QHI12083" s="18" t="s">
        <v>131</v>
      </c>
      <c r="QHJ12083" s="18" t="s">
        <v>131</v>
      </c>
      <c r="QHK12083" s="18" t="s">
        <v>131</v>
      </c>
      <c r="QHL12083" s="18" t="s">
        <v>131</v>
      </c>
      <c r="QHM12083" s="18" t="s">
        <v>131</v>
      </c>
      <c r="QHN12083" s="18" t="s">
        <v>131</v>
      </c>
      <c r="QHO12083" s="18" t="s">
        <v>131</v>
      </c>
      <c r="QHP12083" s="18" t="s">
        <v>131</v>
      </c>
      <c r="QHQ12083" s="18" t="s">
        <v>131</v>
      </c>
      <c r="QHR12083" s="18" t="s">
        <v>131</v>
      </c>
      <c r="QHS12083" s="18" t="s">
        <v>131</v>
      </c>
      <c r="QHT12083" s="18" t="s">
        <v>131</v>
      </c>
      <c r="QHU12083" s="18" t="s">
        <v>131</v>
      </c>
      <c r="QHV12083" s="18" t="s">
        <v>131</v>
      </c>
      <c r="QHW12083" s="18" t="s">
        <v>131</v>
      </c>
      <c r="QHX12083" s="18" t="s">
        <v>131</v>
      </c>
      <c r="QHY12083" s="18" t="s">
        <v>131</v>
      </c>
      <c r="QHZ12083" s="18" t="s">
        <v>131</v>
      </c>
      <c r="QIA12083" s="18" t="s">
        <v>131</v>
      </c>
      <c r="QIB12083" s="18" t="s">
        <v>131</v>
      </c>
      <c r="QIC12083" s="18" t="s">
        <v>131</v>
      </c>
      <c r="QID12083" s="18" t="s">
        <v>131</v>
      </c>
      <c r="QIE12083" s="18" t="s">
        <v>131</v>
      </c>
      <c r="QIF12083" s="18" t="s">
        <v>131</v>
      </c>
      <c r="QIG12083" s="18" t="s">
        <v>131</v>
      </c>
      <c r="QIH12083" s="18" t="s">
        <v>131</v>
      </c>
      <c r="QII12083" s="18" t="s">
        <v>131</v>
      </c>
      <c r="QIJ12083" s="18" t="s">
        <v>131</v>
      </c>
      <c r="QIK12083" s="18" t="s">
        <v>131</v>
      </c>
      <c r="QIL12083" s="18" t="s">
        <v>131</v>
      </c>
      <c r="QIM12083" s="18" t="s">
        <v>131</v>
      </c>
      <c r="QIN12083" s="18" t="s">
        <v>131</v>
      </c>
      <c r="QIO12083" s="18" t="s">
        <v>131</v>
      </c>
      <c r="QIP12083" s="18" t="s">
        <v>131</v>
      </c>
      <c r="QIQ12083" s="18" t="s">
        <v>131</v>
      </c>
      <c r="QIR12083" s="18" t="s">
        <v>131</v>
      </c>
      <c r="QIS12083" s="18" t="s">
        <v>131</v>
      </c>
      <c r="QIT12083" s="18" t="s">
        <v>131</v>
      </c>
      <c r="QIU12083" s="18" t="s">
        <v>131</v>
      </c>
      <c r="QIV12083" s="18" t="s">
        <v>131</v>
      </c>
      <c r="QIW12083" s="18" t="s">
        <v>131</v>
      </c>
      <c r="QIX12083" s="18" t="s">
        <v>131</v>
      </c>
      <c r="QIY12083" s="18" t="s">
        <v>131</v>
      </c>
      <c r="QIZ12083" s="18" t="s">
        <v>131</v>
      </c>
      <c r="QJA12083" s="18" t="s">
        <v>131</v>
      </c>
      <c r="QJB12083" s="18" t="s">
        <v>131</v>
      </c>
      <c r="QJC12083" s="18" t="s">
        <v>131</v>
      </c>
      <c r="QJD12083" s="18" t="s">
        <v>131</v>
      </c>
      <c r="QJE12083" s="18" t="s">
        <v>131</v>
      </c>
      <c r="QJF12083" s="18" t="s">
        <v>131</v>
      </c>
      <c r="QJG12083" s="18" t="s">
        <v>131</v>
      </c>
      <c r="QJH12083" s="18" t="s">
        <v>131</v>
      </c>
      <c r="QJI12083" s="18" t="s">
        <v>131</v>
      </c>
      <c r="QJJ12083" s="18" t="s">
        <v>131</v>
      </c>
      <c r="QJK12083" s="18" t="s">
        <v>131</v>
      </c>
      <c r="QJL12083" s="18" t="s">
        <v>131</v>
      </c>
      <c r="QJM12083" s="18" t="s">
        <v>131</v>
      </c>
      <c r="QJN12083" s="18" t="s">
        <v>131</v>
      </c>
      <c r="QJO12083" s="18" t="s">
        <v>131</v>
      </c>
      <c r="QJP12083" s="18" t="s">
        <v>131</v>
      </c>
      <c r="QJQ12083" s="18" t="s">
        <v>131</v>
      </c>
      <c r="QJR12083" s="18" t="s">
        <v>131</v>
      </c>
      <c r="QJS12083" s="18" t="s">
        <v>131</v>
      </c>
      <c r="QJT12083" s="18" t="s">
        <v>131</v>
      </c>
      <c r="QJU12083" s="18" t="s">
        <v>131</v>
      </c>
      <c r="QJV12083" s="18" t="s">
        <v>131</v>
      </c>
      <c r="QJW12083" s="18" t="s">
        <v>131</v>
      </c>
      <c r="QJX12083" s="18" t="s">
        <v>131</v>
      </c>
      <c r="QJY12083" s="18" t="s">
        <v>131</v>
      </c>
      <c r="QJZ12083" s="18" t="s">
        <v>131</v>
      </c>
      <c r="QKA12083" s="18" t="s">
        <v>131</v>
      </c>
      <c r="QKB12083" s="18" t="s">
        <v>131</v>
      </c>
      <c r="QKC12083" s="18" t="s">
        <v>131</v>
      </c>
      <c r="QKD12083" s="18" t="s">
        <v>131</v>
      </c>
      <c r="QKE12083" s="18" t="s">
        <v>131</v>
      </c>
      <c r="QKF12083" s="18" t="s">
        <v>131</v>
      </c>
      <c r="QKG12083" s="18" t="s">
        <v>131</v>
      </c>
      <c r="QKH12083" s="18" t="s">
        <v>131</v>
      </c>
      <c r="QKI12083" s="18" t="s">
        <v>131</v>
      </c>
      <c r="QKJ12083" s="18" t="s">
        <v>131</v>
      </c>
      <c r="QKK12083" s="18" t="s">
        <v>131</v>
      </c>
      <c r="QKL12083" s="18" t="s">
        <v>131</v>
      </c>
      <c r="QKM12083" s="18" t="s">
        <v>131</v>
      </c>
      <c r="QKN12083" s="18" t="s">
        <v>131</v>
      </c>
      <c r="QKO12083" s="18" t="s">
        <v>131</v>
      </c>
      <c r="QKP12083" s="18" t="s">
        <v>131</v>
      </c>
      <c r="QKQ12083" s="18" t="s">
        <v>131</v>
      </c>
      <c r="QKR12083" s="18" t="s">
        <v>131</v>
      </c>
      <c r="QKS12083" s="18" t="s">
        <v>131</v>
      </c>
      <c r="QKT12083" s="18" t="s">
        <v>131</v>
      </c>
      <c r="QKU12083" s="18" t="s">
        <v>131</v>
      </c>
      <c r="QKV12083" s="18" t="s">
        <v>131</v>
      </c>
      <c r="QKW12083" s="18" t="s">
        <v>131</v>
      </c>
      <c r="QKX12083" s="18" t="s">
        <v>131</v>
      </c>
      <c r="QKY12083" s="18" t="s">
        <v>131</v>
      </c>
      <c r="QKZ12083" s="18" t="s">
        <v>131</v>
      </c>
      <c r="QLA12083" s="18" t="s">
        <v>131</v>
      </c>
      <c r="QLB12083" s="18" t="s">
        <v>131</v>
      </c>
      <c r="QLC12083" s="18" t="s">
        <v>131</v>
      </c>
      <c r="QLD12083" s="18" t="s">
        <v>131</v>
      </c>
      <c r="QLE12083" s="18" t="s">
        <v>131</v>
      </c>
      <c r="QLF12083" s="18" t="s">
        <v>131</v>
      </c>
      <c r="QLG12083" s="18" t="s">
        <v>131</v>
      </c>
      <c r="QLH12083" s="18" t="s">
        <v>131</v>
      </c>
      <c r="QLI12083" s="18" t="s">
        <v>131</v>
      </c>
      <c r="QLJ12083" s="18" t="s">
        <v>131</v>
      </c>
      <c r="QLK12083" s="18" t="s">
        <v>131</v>
      </c>
      <c r="QLL12083" s="18" t="s">
        <v>131</v>
      </c>
      <c r="QLM12083" s="18" t="s">
        <v>131</v>
      </c>
      <c r="QLN12083" s="18" t="s">
        <v>131</v>
      </c>
      <c r="QLO12083" s="18" t="s">
        <v>131</v>
      </c>
      <c r="QLP12083" s="18" t="s">
        <v>131</v>
      </c>
      <c r="QLQ12083" s="18" t="s">
        <v>131</v>
      </c>
      <c r="QLR12083" s="18" t="s">
        <v>131</v>
      </c>
      <c r="QLS12083" s="18" t="s">
        <v>131</v>
      </c>
      <c r="QLT12083" s="18" t="s">
        <v>131</v>
      </c>
      <c r="QLU12083" s="18" t="s">
        <v>131</v>
      </c>
      <c r="QLV12083" s="18" t="s">
        <v>131</v>
      </c>
      <c r="QLW12083" s="18" t="s">
        <v>131</v>
      </c>
      <c r="QLX12083" s="18" t="s">
        <v>131</v>
      </c>
      <c r="QLY12083" s="18" t="s">
        <v>131</v>
      </c>
      <c r="QLZ12083" s="18" t="s">
        <v>131</v>
      </c>
      <c r="QMA12083" s="18" t="s">
        <v>131</v>
      </c>
      <c r="QMB12083" s="18" t="s">
        <v>131</v>
      </c>
      <c r="QMC12083" s="18" t="s">
        <v>131</v>
      </c>
      <c r="QMD12083" s="18" t="s">
        <v>131</v>
      </c>
      <c r="QME12083" s="18" t="s">
        <v>131</v>
      </c>
      <c r="QMF12083" s="18" t="s">
        <v>131</v>
      </c>
      <c r="QMG12083" s="18" t="s">
        <v>131</v>
      </c>
      <c r="QMH12083" s="18" t="s">
        <v>131</v>
      </c>
      <c r="QMI12083" s="18" t="s">
        <v>131</v>
      </c>
      <c r="QMJ12083" s="18" t="s">
        <v>131</v>
      </c>
      <c r="QMK12083" s="18" t="s">
        <v>131</v>
      </c>
      <c r="QML12083" s="18" t="s">
        <v>131</v>
      </c>
      <c r="QMM12083" s="18" t="s">
        <v>131</v>
      </c>
      <c r="QMN12083" s="18" t="s">
        <v>131</v>
      </c>
      <c r="QMO12083" s="18" t="s">
        <v>131</v>
      </c>
      <c r="QMP12083" s="18" t="s">
        <v>131</v>
      </c>
      <c r="QMQ12083" s="18" t="s">
        <v>131</v>
      </c>
      <c r="QMR12083" s="18" t="s">
        <v>131</v>
      </c>
      <c r="QMS12083" s="18" t="s">
        <v>131</v>
      </c>
      <c r="QMT12083" s="18" t="s">
        <v>131</v>
      </c>
      <c r="QMU12083" s="18" t="s">
        <v>131</v>
      </c>
      <c r="QMV12083" s="18" t="s">
        <v>131</v>
      </c>
      <c r="QMW12083" s="18" t="s">
        <v>131</v>
      </c>
      <c r="QMX12083" s="18" t="s">
        <v>131</v>
      </c>
      <c r="QMY12083" s="18" t="s">
        <v>131</v>
      </c>
      <c r="QMZ12083" s="18" t="s">
        <v>131</v>
      </c>
      <c r="QNA12083" s="18" t="s">
        <v>131</v>
      </c>
      <c r="QNB12083" s="18" t="s">
        <v>131</v>
      </c>
      <c r="QNC12083" s="18" t="s">
        <v>131</v>
      </c>
      <c r="QND12083" s="18" t="s">
        <v>131</v>
      </c>
      <c r="QNE12083" s="18" t="s">
        <v>131</v>
      </c>
      <c r="QNF12083" s="18" t="s">
        <v>131</v>
      </c>
      <c r="QNG12083" s="18" t="s">
        <v>131</v>
      </c>
      <c r="QNH12083" s="18" t="s">
        <v>131</v>
      </c>
      <c r="QNI12083" s="18" t="s">
        <v>131</v>
      </c>
      <c r="QNJ12083" s="18" t="s">
        <v>131</v>
      </c>
      <c r="QNK12083" s="18" t="s">
        <v>131</v>
      </c>
      <c r="QNL12083" s="18" t="s">
        <v>131</v>
      </c>
      <c r="QNM12083" s="18" t="s">
        <v>131</v>
      </c>
      <c r="QNN12083" s="18" t="s">
        <v>131</v>
      </c>
      <c r="QNO12083" s="18" t="s">
        <v>131</v>
      </c>
      <c r="QNP12083" s="18" t="s">
        <v>131</v>
      </c>
      <c r="QNQ12083" s="18" t="s">
        <v>131</v>
      </c>
      <c r="QNR12083" s="18" t="s">
        <v>131</v>
      </c>
      <c r="QNS12083" s="18" t="s">
        <v>131</v>
      </c>
      <c r="QNT12083" s="18" t="s">
        <v>131</v>
      </c>
      <c r="QNU12083" s="18" t="s">
        <v>131</v>
      </c>
      <c r="QNV12083" s="18" t="s">
        <v>131</v>
      </c>
      <c r="QNW12083" s="18" t="s">
        <v>131</v>
      </c>
      <c r="QNX12083" s="18" t="s">
        <v>131</v>
      </c>
      <c r="QNY12083" s="18" t="s">
        <v>131</v>
      </c>
      <c r="QNZ12083" s="18" t="s">
        <v>131</v>
      </c>
      <c r="QOA12083" s="18" t="s">
        <v>131</v>
      </c>
      <c r="QOB12083" s="18" t="s">
        <v>131</v>
      </c>
      <c r="QOC12083" s="18" t="s">
        <v>131</v>
      </c>
      <c r="QOD12083" s="18" t="s">
        <v>131</v>
      </c>
      <c r="QOE12083" s="18" t="s">
        <v>131</v>
      </c>
      <c r="QOF12083" s="18" t="s">
        <v>131</v>
      </c>
      <c r="QOG12083" s="18" t="s">
        <v>131</v>
      </c>
      <c r="QOH12083" s="18" t="s">
        <v>131</v>
      </c>
      <c r="QOI12083" s="18" t="s">
        <v>131</v>
      </c>
      <c r="QOJ12083" s="18" t="s">
        <v>131</v>
      </c>
      <c r="QOK12083" s="18" t="s">
        <v>131</v>
      </c>
      <c r="QOL12083" s="18" t="s">
        <v>131</v>
      </c>
      <c r="QOM12083" s="18" t="s">
        <v>131</v>
      </c>
      <c r="QON12083" s="18" t="s">
        <v>131</v>
      </c>
      <c r="QOO12083" s="18" t="s">
        <v>131</v>
      </c>
      <c r="QOP12083" s="18" t="s">
        <v>131</v>
      </c>
      <c r="QOQ12083" s="18" t="s">
        <v>131</v>
      </c>
      <c r="QOR12083" s="18" t="s">
        <v>131</v>
      </c>
      <c r="QOS12083" s="18" t="s">
        <v>131</v>
      </c>
      <c r="QOT12083" s="18" t="s">
        <v>131</v>
      </c>
      <c r="QOU12083" s="18" t="s">
        <v>131</v>
      </c>
      <c r="QOV12083" s="18" t="s">
        <v>131</v>
      </c>
      <c r="QOW12083" s="18" t="s">
        <v>131</v>
      </c>
      <c r="QOX12083" s="18" t="s">
        <v>131</v>
      </c>
      <c r="QOY12083" s="18" t="s">
        <v>131</v>
      </c>
      <c r="QOZ12083" s="18" t="s">
        <v>131</v>
      </c>
      <c r="QPA12083" s="18" t="s">
        <v>131</v>
      </c>
      <c r="QPB12083" s="18" t="s">
        <v>131</v>
      </c>
      <c r="QPC12083" s="18" t="s">
        <v>131</v>
      </c>
      <c r="QPD12083" s="18" t="s">
        <v>131</v>
      </c>
      <c r="QPE12083" s="18" t="s">
        <v>131</v>
      </c>
      <c r="QPF12083" s="18" t="s">
        <v>131</v>
      </c>
      <c r="QPG12083" s="18" t="s">
        <v>131</v>
      </c>
      <c r="QPH12083" s="18" t="s">
        <v>131</v>
      </c>
      <c r="QPI12083" s="18" t="s">
        <v>131</v>
      </c>
      <c r="QPJ12083" s="18" t="s">
        <v>131</v>
      </c>
      <c r="QPK12083" s="18" t="s">
        <v>131</v>
      </c>
      <c r="QPL12083" s="18" t="s">
        <v>131</v>
      </c>
      <c r="QPM12083" s="18" t="s">
        <v>131</v>
      </c>
      <c r="QPN12083" s="18" t="s">
        <v>131</v>
      </c>
      <c r="QPO12083" s="18" t="s">
        <v>131</v>
      </c>
      <c r="QPP12083" s="18" t="s">
        <v>131</v>
      </c>
      <c r="QPQ12083" s="18" t="s">
        <v>131</v>
      </c>
      <c r="QPR12083" s="18" t="s">
        <v>131</v>
      </c>
      <c r="QPS12083" s="18" t="s">
        <v>131</v>
      </c>
      <c r="QPT12083" s="18" t="s">
        <v>131</v>
      </c>
      <c r="QPU12083" s="18" t="s">
        <v>131</v>
      </c>
      <c r="QPV12083" s="18" t="s">
        <v>131</v>
      </c>
      <c r="QPW12083" s="18" t="s">
        <v>131</v>
      </c>
      <c r="QPX12083" s="18" t="s">
        <v>131</v>
      </c>
      <c r="QPY12083" s="18" t="s">
        <v>131</v>
      </c>
      <c r="QPZ12083" s="18" t="s">
        <v>131</v>
      </c>
      <c r="QQA12083" s="18" t="s">
        <v>131</v>
      </c>
      <c r="QQB12083" s="18" t="s">
        <v>131</v>
      </c>
      <c r="QQC12083" s="18" t="s">
        <v>131</v>
      </c>
      <c r="QQD12083" s="18" t="s">
        <v>131</v>
      </c>
      <c r="QQE12083" s="18" t="s">
        <v>131</v>
      </c>
      <c r="QQF12083" s="18" t="s">
        <v>131</v>
      </c>
      <c r="QQG12083" s="18" t="s">
        <v>131</v>
      </c>
      <c r="QQH12083" s="18" t="s">
        <v>131</v>
      </c>
      <c r="QQI12083" s="18" t="s">
        <v>131</v>
      </c>
      <c r="QQJ12083" s="18" t="s">
        <v>131</v>
      </c>
      <c r="QQK12083" s="18" t="s">
        <v>131</v>
      </c>
      <c r="QQL12083" s="18" t="s">
        <v>131</v>
      </c>
      <c r="QQM12083" s="18" t="s">
        <v>131</v>
      </c>
      <c r="QQN12083" s="18" t="s">
        <v>131</v>
      </c>
      <c r="QQO12083" s="18" t="s">
        <v>131</v>
      </c>
      <c r="QQP12083" s="18" t="s">
        <v>131</v>
      </c>
      <c r="QQQ12083" s="18" t="s">
        <v>131</v>
      </c>
      <c r="QQR12083" s="18" t="s">
        <v>131</v>
      </c>
      <c r="QQS12083" s="18" t="s">
        <v>131</v>
      </c>
      <c r="QQT12083" s="18" t="s">
        <v>131</v>
      </c>
      <c r="QQU12083" s="18" t="s">
        <v>131</v>
      </c>
      <c r="QQV12083" s="18" t="s">
        <v>131</v>
      </c>
      <c r="QQW12083" s="18" t="s">
        <v>131</v>
      </c>
      <c r="QQX12083" s="18" t="s">
        <v>131</v>
      </c>
      <c r="QQY12083" s="18" t="s">
        <v>131</v>
      </c>
      <c r="QQZ12083" s="18" t="s">
        <v>131</v>
      </c>
      <c r="QRA12083" s="18" t="s">
        <v>131</v>
      </c>
      <c r="QRB12083" s="18" t="s">
        <v>131</v>
      </c>
      <c r="QRC12083" s="18" t="s">
        <v>131</v>
      </c>
      <c r="QRD12083" s="18" t="s">
        <v>131</v>
      </c>
      <c r="QRE12083" s="18" t="s">
        <v>131</v>
      </c>
      <c r="QRF12083" s="18" t="s">
        <v>131</v>
      </c>
      <c r="QRG12083" s="18" t="s">
        <v>131</v>
      </c>
      <c r="QRH12083" s="18" t="s">
        <v>131</v>
      </c>
      <c r="QRI12083" s="18" t="s">
        <v>131</v>
      </c>
      <c r="QRJ12083" s="18" t="s">
        <v>131</v>
      </c>
      <c r="QRK12083" s="18" t="s">
        <v>131</v>
      </c>
      <c r="QRL12083" s="18" t="s">
        <v>131</v>
      </c>
      <c r="QRM12083" s="18" t="s">
        <v>131</v>
      </c>
      <c r="QRN12083" s="18" t="s">
        <v>131</v>
      </c>
      <c r="QRO12083" s="18" t="s">
        <v>131</v>
      </c>
      <c r="QRP12083" s="18" t="s">
        <v>131</v>
      </c>
      <c r="QRQ12083" s="18" t="s">
        <v>131</v>
      </c>
      <c r="QRR12083" s="18" t="s">
        <v>131</v>
      </c>
      <c r="QRS12083" s="18" t="s">
        <v>131</v>
      </c>
      <c r="QRT12083" s="18" t="s">
        <v>131</v>
      </c>
      <c r="QRU12083" s="18" t="s">
        <v>131</v>
      </c>
      <c r="QRV12083" s="18" t="s">
        <v>131</v>
      </c>
      <c r="QRW12083" s="18" t="s">
        <v>131</v>
      </c>
      <c r="QRX12083" s="18" t="s">
        <v>131</v>
      </c>
      <c r="QRY12083" s="18" t="s">
        <v>131</v>
      </c>
      <c r="QRZ12083" s="18" t="s">
        <v>131</v>
      </c>
      <c r="QSA12083" s="18" t="s">
        <v>131</v>
      </c>
      <c r="QSB12083" s="18" t="s">
        <v>131</v>
      </c>
      <c r="QSC12083" s="18" t="s">
        <v>131</v>
      </c>
      <c r="QSD12083" s="18" t="s">
        <v>131</v>
      </c>
      <c r="QSE12083" s="18" t="s">
        <v>131</v>
      </c>
      <c r="QSF12083" s="18" t="s">
        <v>131</v>
      </c>
      <c r="QSG12083" s="18" t="s">
        <v>131</v>
      </c>
      <c r="QSH12083" s="18" t="s">
        <v>131</v>
      </c>
      <c r="QSI12083" s="18" t="s">
        <v>131</v>
      </c>
      <c r="QSJ12083" s="18" t="s">
        <v>131</v>
      </c>
      <c r="QSK12083" s="18" t="s">
        <v>131</v>
      </c>
      <c r="QSL12083" s="18" t="s">
        <v>131</v>
      </c>
      <c r="QSM12083" s="18" t="s">
        <v>131</v>
      </c>
      <c r="QSN12083" s="18" t="s">
        <v>131</v>
      </c>
      <c r="QSO12083" s="18" t="s">
        <v>131</v>
      </c>
      <c r="QSP12083" s="18" t="s">
        <v>131</v>
      </c>
      <c r="QSQ12083" s="18" t="s">
        <v>131</v>
      </c>
      <c r="QSR12083" s="18" t="s">
        <v>131</v>
      </c>
      <c r="QSS12083" s="18" t="s">
        <v>131</v>
      </c>
      <c r="QST12083" s="18" t="s">
        <v>131</v>
      </c>
      <c r="QSU12083" s="18" t="s">
        <v>131</v>
      </c>
      <c r="QSV12083" s="18" t="s">
        <v>131</v>
      </c>
      <c r="QSW12083" s="18" t="s">
        <v>131</v>
      </c>
      <c r="QSX12083" s="18" t="s">
        <v>131</v>
      </c>
      <c r="QSY12083" s="18" t="s">
        <v>131</v>
      </c>
      <c r="QSZ12083" s="18" t="s">
        <v>131</v>
      </c>
      <c r="QTA12083" s="18" t="s">
        <v>131</v>
      </c>
      <c r="QTB12083" s="18" t="s">
        <v>131</v>
      </c>
      <c r="QTC12083" s="18" t="s">
        <v>131</v>
      </c>
      <c r="QTD12083" s="18" t="s">
        <v>131</v>
      </c>
      <c r="QTE12083" s="18" t="s">
        <v>131</v>
      </c>
      <c r="QTF12083" s="18" t="s">
        <v>131</v>
      </c>
      <c r="QTG12083" s="18" t="s">
        <v>131</v>
      </c>
      <c r="QTH12083" s="18" t="s">
        <v>131</v>
      </c>
      <c r="QTI12083" s="18" t="s">
        <v>131</v>
      </c>
      <c r="QTJ12083" s="18" t="s">
        <v>131</v>
      </c>
      <c r="QTK12083" s="18" t="s">
        <v>131</v>
      </c>
      <c r="QTL12083" s="18" t="s">
        <v>131</v>
      </c>
      <c r="QTM12083" s="18" t="s">
        <v>131</v>
      </c>
      <c r="QTN12083" s="18" t="s">
        <v>131</v>
      </c>
      <c r="QTO12083" s="18" t="s">
        <v>131</v>
      </c>
      <c r="QTP12083" s="18" t="s">
        <v>131</v>
      </c>
      <c r="QTQ12083" s="18" t="s">
        <v>131</v>
      </c>
      <c r="QTR12083" s="18" t="s">
        <v>131</v>
      </c>
      <c r="QTS12083" s="18" t="s">
        <v>131</v>
      </c>
      <c r="QTT12083" s="18" t="s">
        <v>131</v>
      </c>
      <c r="QTU12083" s="18" t="s">
        <v>131</v>
      </c>
      <c r="QTV12083" s="18" t="s">
        <v>131</v>
      </c>
      <c r="QTW12083" s="18" t="s">
        <v>131</v>
      </c>
      <c r="QTX12083" s="18" t="s">
        <v>131</v>
      </c>
      <c r="QTY12083" s="18" t="s">
        <v>131</v>
      </c>
      <c r="QTZ12083" s="18" t="s">
        <v>131</v>
      </c>
      <c r="QUA12083" s="18" t="s">
        <v>131</v>
      </c>
      <c r="QUB12083" s="18" t="s">
        <v>131</v>
      </c>
      <c r="QUC12083" s="18" t="s">
        <v>131</v>
      </c>
      <c r="QUD12083" s="18" t="s">
        <v>131</v>
      </c>
      <c r="QUE12083" s="18" t="s">
        <v>131</v>
      </c>
      <c r="QUF12083" s="18" t="s">
        <v>131</v>
      </c>
      <c r="QUG12083" s="18" t="s">
        <v>131</v>
      </c>
      <c r="QUH12083" s="18" t="s">
        <v>131</v>
      </c>
      <c r="QUI12083" s="18" t="s">
        <v>131</v>
      </c>
      <c r="QUJ12083" s="18" t="s">
        <v>131</v>
      </c>
      <c r="QUK12083" s="18" t="s">
        <v>131</v>
      </c>
      <c r="QUL12083" s="18" t="s">
        <v>131</v>
      </c>
      <c r="QUM12083" s="18" t="s">
        <v>131</v>
      </c>
      <c r="QUN12083" s="18" t="s">
        <v>131</v>
      </c>
      <c r="QUO12083" s="18" t="s">
        <v>131</v>
      </c>
      <c r="QUP12083" s="18" t="s">
        <v>131</v>
      </c>
      <c r="QUQ12083" s="18" t="s">
        <v>131</v>
      </c>
      <c r="QUR12083" s="18" t="s">
        <v>131</v>
      </c>
      <c r="QUS12083" s="18" t="s">
        <v>131</v>
      </c>
      <c r="QUT12083" s="18" t="s">
        <v>131</v>
      </c>
      <c r="QUU12083" s="18" t="s">
        <v>131</v>
      </c>
      <c r="QUV12083" s="18" t="s">
        <v>131</v>
      </c>
      <c r="QUW12083" s="18" t="s">
        <v>131</v>
      </c>
      <c r="QUX12083" s="18" t="s">
        <v>131</v>
      </c>
      <c r="QUY12083" s="18" t="s">
        <v>131</v>
      </c>
      <c r="QUZ12083" s="18" t="s">
        <v>131</v>
      </c>
      <c r="QVA12083" s="18" t="s">
        <v>131</v>
      </c>
      <c r="QVB12083" s="18" t="s">
        <v>131</v>
      </c>
      <c r="QVC12083" s="18" t="s">
        <v>131</v>
      </c>
      <c r="QVD12083" s="18" t="s">
        <v>131</v>
      </c>
      <c r="QVE12083" s="18" t="s">
        <v>131</v>
      </c>
      <c r="QVF12083" s="18" t="s">
        <v>131</v>
      </c>
      <c r="QVG12083" s="18" t="s">
        <v>131</v>
      </c>
      <c r="QVH12083" s="18" t="s">
        <v>131</v>
      </c>
      <c r="QVI12083" s="18" t="s">
        <v>131</v>
      </c>
      <c r="QVJ12083" s="18" t="s">
        <v>131</v>
      </c>
      <c r="QVK12083" s="18" t="s">
        <v>131</v>
      </c>
      <c r="QVL12083" s="18" t="s">
        <v>131</v>
      </c>
      <c r="QVM12083" s="18" t="s">
        <v>131</v>
      </c>
      <c r="QVN12083" s="18" t="s">
        <v>131</v>
      </c>
      <c r="QVO12083" s="18" t="s">
        <v>131</v>
      </c>
      <c r="QVP12083" s="18" t="s">
        <v>131</v>
      </c>
      <c r="QVQ12083" s="18" t="s">
        <v>131</v>
      </c>
      <c r="QVR12083" s="18" t="s">
        <v>131</v>
      </c>
      <c r="QVS12083" s="18" t="s">
        <v>131</v>
      </c>
      <c r="QVT12083" s="18" t="s">
        <v>131</v>
      </c>
      <c r="QVU12083" s="18" t="s">
        <v>131</v>
      </c>
      <c r="QVV12083" s="18" t="s">
        <v>131</v>
      </c>
      <c r="QVW12083" s="18" t="s">
        <v>131</v>
      </c>
      <c r="QVX12083" s="18" t="s">
        <v>131</v>
      </c>
      <c r="QVY12083" s="18" t="s">
        <v>131</v>
      </c>
      <c r="QVZ12083" s="18" t="s">
        <v>131</v>
      </c>
      <c r="QWA12083" s="18" t="s">
        <v>131</v>
      </c>
      <c r="QWB12083" s="18" t="s">
        <v>131</v>
      </c>
      <c r="QWC12083" s="18" t="s">
        <v>131</v>
      </c>
      <c r="QWD12083" s="18" t="s">
        <v>131</v>
      </c>
      <c r="QWE12083" s="18" t="s">
        <v>131</v>
      </c>
      <c r="QWF12083" s="18" t="s">
        <v>131</v>
      </c>
      <c r="QWG12083" s="18" t="s">
        <v>131</v>
      </c>
      <c r="QWH12083" s="18" t="s">
        <v>131</v>
      </c>
      <c r="QWI12083" s="18" t="s">
        <v>131</v>
      </c>
      <c r="QWJ12083" s="18" t="s">
        <v>131</v>
      </c>
      <c r="QWK12083" s="18" t="s">
        <v>131</v>
      </c>
      <c r="QWL12083" s="18" t="s">
        <v>131</v>
      </c>
      <c r="QWM12083" s="18" t="s">
        <v>131</v>
      </c>
      <c r="QWN12083" s="18" t="s">
        <v>131</v>
      </c>
      <c r="QWO12083" s="18" t="s">
        <v>131</v>
      </c>
      <c r="QWP12083" s="18" t="s">
        <v>131</v>
      </c>
      <c r="QWQ12083" s="18" t="s">
        <v>131</v>
      </c>
      <c r="QWR12083" s="18" t="s">
        <v>131</v>
      </c>
      <c r="QWS12083" s="18" t="s">
        <v>131</v>
      </c>
      <c r="QWT12083" s="18" t="s">
        <v>131</v>
      </c>
      <c r="QWU12083" s="18" t="s">
        <v>131</v>
      </c>
      <c r="QWV12083" s="18" t="s">
        <v>131</v>
      </c>
      <c r="QWW12083" s="18" t="s">
        <v>131</v>
      </c>
      <c r="QWX12083" s="18" t="s">
        <v>131</v>
      </c>
      <c r="QWY12083" s="18" t="s">
        <v>131</v>
      </c>
      <c r="QWZ12083" s="18" t="s">
        <v>131</v>
      </c>
      <c r="QXA12083" s="18" t="s">
        <v>131</v>
      </c>
      <c r="QXB12083" s="18" t="s">
        <v>131</v>
      </c>
      <c r="QXC12083" s="18" t="s">
        <v>131</v>
      </c>
      <c r="QXD12083" s="18" t="s">
        <v>131</v>
      </c>
      <c r="QXE12083" s="18" t="s">
        <v>131</v>
      </c>
      <c r="QXF12083" s="18" t="s">
        <v>131</v>
      </c>
      <c r="QXG12083" s="18" t="s">
        <v>131</v>
      </c>
      <c r="QXH12083" s="18" t="s">
        <v>131</v>
      </c>
      <c r="QXI12083" s="18" t="s">
        <v>131</v>
      </c>
      <c r="QXJ12083" s="18" t="s">
        <v>131</v>
      </c>
      <c r="QXK12083" s="18" t="s">
        <v>131</v>
      </c>
      <c r="QXL12083" s="18" t="s">
        <v>131</v>
      </c>
      <c r="QXM12083" s="18" t="s">
        <v>131</v>
      </c>
      <c r="QXN12083" s="18" t="s">
        <v>131</v>
      </c>
      <c r="QXO12083" s="18" t="s">
        <v>131</v>
      </c>
      <c r="QXP12083" s="18" t="s">
        <v>131</v>
      </c>
      <c r="QXQ12083" s="18" t="s">
        <v>131</v>
      </c>
      <c r="QXR12083" s="18" t="s">
        <v>131</v>
      </c>
      <c r="QXS12083" s="18" t="s">
        <v>131</v>
      </c>
      <c r="QXT12083" s="18" t="s">
        <v>131</v>
      </c>
      <c r="QXU12083" s="18" t="s">
        <v>131</v>
      </c>
      <c r="QXV12083" s="18" t="s">
        <v>131</v>
      </c>
      <c r="QXW12083" s="18" t="s">
        <v>131</v>
      </c>
      <c r="QXX12083" s="18" t="s">
        <v>131</v>
      </c>
      <c r="QXY12083" s="18" t="s">
        <v>131</v>
      </c>
      <c r="QXZ12083" s="18" t="s">
        <v>131</v>
      </c>
      <c r="QYA12083" s="18" t="s">
        <v>131</v>
      </c>
      <c r="QYB12083" s="18" t="s">
        <v>131</v>
      </c>
      <c r="QYC12083" s="18" t="s">
        <v>131</v>
      </c>
      <c r="QYD12083" s="18" t="s">
        <v>131</v>
      </c>
      <c r="QYE12083" s="18" t="s">
        <v>131</v>
      </c>
      <c r="QYF12083" s="18" t="s">
        <v>131</v>
      </c>
      <c r="QYG12083" s="18" t="s">
        <v>131</v>
      </c>
      <c r="QYH12083" s="18" t="s">
        <v>131</v>
      </c>
      <c r="QYI12083" s="18" t="s">
        <v>131</v>
      </c>
      <c r="QYJ12083" s="18" t="s">
        <v>131</v>
      </c>
      <c r="QYK12083" s="18" t="s">
        <v>131</v>
      </c>
      <c r="QYL12083" s="18" t="s">
        <v>131</v>
      </c>
      <c r="QYM12083" s="18" t="s">
        <v>131</v>
      </c>
      <c r="QYN12083" s="18" t="s">
        <v>131</v>
      </c>
      <c r="QYO12083" s="18" t="s">
        <v>131</v>
      </c>
      <c r="QYP12083" s="18" t="s">
        <v>131</v>
      </c>
      <c r="QYQ12083" s="18" t="s">
        <v>131</v>
      </c>
      <c r="QYR12083" s="18" t="s">
        <v>131</v>
      </c>
      <c r="QYS12083" s="18" t="s">
        <v>131</v>
      </c>
      <c r="QYT12083" s="18" t="s">
        <v>131</v>
      </c>
      <c r="QYU12083" s="18" t="s">
        <v>131</v>
      </c>
      <c r="QYV12083" s="18" t="s">
        <v>131</v>
      </c>
      <c r="QYW12083" s="18" t="s">
        <v>131</v>
      </c>
      <c r="QYX12083" s="18" t="s">
        <v>131</v>
      </c>
      <c r="QYY12083" s="18" t="s">
        <v>131</v>
      </c>
      <c r="QYZ12083" s="18" t="s">
        <v>131</v>
      </c>
      <c r="QZA12083" s="18" t="s">
        <v>131</v>
      </c>
      <c r="QZB12083" s="18" t="s">
        <v>131</v>
      </c>
      <c r="QZC12083" s="18" t="s">
        <v>131</v>
      </c>
      <c r="QZD12083" s="18" t="s">
        <v>131</v>
      </c>
      <c r="QZE12083" s="18" t="s">
        <v>131</v>
      </c>
      <c r="QZF12083" s="18" t="s">
        <v>131</v>
      </c>
      <c r="QZG12083" s="18" t="s">
        <v>131</v>
      </c>
      <c r="QZH12083" s="18" t="s">
        <v>131</v>
      </c>
      <c r="QZI12083" s="18" t="s">
        <v>131</v>
      </c>
      <c r="QZJ12083" s="18" t="s">
        <v>131</v>
      </c>
      <c r="QZK12083" s="18" t="s">
        <v>131</v>
      </c>
      <c r="QZL12083" s="18" t="s">
        <v>131</v>
      </c>
      <c r="QZM12083" s="18" t="s">
        <v>131</v>
      </c>
      <c r="QZN12083" s="18" t="s">
        <v>131</v>
      </c>
      <c r="QZO12083" s="18" t="s">
        <v>131</v>
      </c>
      <c r="QZP12083" s="18" t="s">
        <v>131</v>
      </c>
      <c r="QZQ12083" s="18" t="s">
        <v>131</v>
      </c>
      <c r="QZR12083" s="18" t="s">
        <v>131</v>
      </c>
      <c r="QZS12083" s="18" t="s">
        <v>131</v>
      </c>
      <c r="QZT12083" s="18" t="s">
        <v>131</v>
      </c>
      <c r="QZU12083" s="18" t="s">
        <v>131</v>
      </c>
      <c r="QZV12083" s="18" t="s">
        <v>131</v>
      </c>
      <c r="QZW12083" s="18" t="s">
        <v>131</v>
      </c>
      <c r="QZX12083" s="18" t="s">
        <v>131</v>
      </c>
      <c r="QZY12083" s="18" t="s">
        <v>131</v>
      </c>
      <c r="QZZ12083" s="18" t="s">
        <v>131</v>
      </c>
      <c r="RAA12083" s="18" t="s">
        <v>131</v>
      </c>
      <c r="RAB12083" s="18" t="s">
        <v>131</v>
      </c>
      <c r="RAC12083" s="18" t="s">
        <v>131</v>
      </c>
      <c r="RAD12083" s="18" t="s">
        <v>131</v>
      </c>
      <c r="RAE12083" s="18" t="s">
        <v>131</v>
      </c>
      <c r="RAF12083" s="18" t="s">
        <v>131</v>
      </c>
      <c r="RAG12083" s="18" t="s">
        <v>131</v>
      </c>
      <c r="RAH12083" s="18" t="s">
        <v>131</v>
      </c>
      <c r="RAI12083" s="18" t="s">
        <v>131</v>
      </c>
      <c r="RAJ12083" s="18" t="s">
        <v>131</v>
      </c>
      <c r="RAK12083" s="18" t="s">
        <v>131</v>
      </c>
      <c r="RAL12083" s="18" t="s">
        <v>131</v>
      </c>
      <c r="RAM12083" s="18" t="s">
        <v>131</v>
      </c>
      <c r="RAN12083" s="18" t="s">
        <v>131</v>
      </c>
      <c r="RAO12083" s="18" t="s">
        <v>131</v>
      </c>
      <c r="RAP12083" s="18" t="s">
        <v>131</v>
      </c>
      <c r="RAQ12083" s="18" t="s">
        <v>131</v>
      </c>
      <c r="RAR12083" s="18" t="s">
        <v>131</v>
      </c>
      <c r="RAS12083" s="18" t="s">
        <v>131</v>
      </c>
      <c r="RAT12083" s="18" t="s">
        <v>131</v>
      </c>
      <c r="RAU12083" s="18" t="s">
        <v>131</v>
      </c>
      <c r="RAV12083" s="18" t="s">
        <v>131</v>
      </c>
      <c r="RAW12083" s="18" t="s">
        <v>131</v>
      </c>
      <c r="RAX12083" s="18" t="s">
        <v>131</v>
      </c>
      <c r="RAY12083" s="18" t="s">
        <v>131</v>
      </c>
      <c r="RAZ12083" s="18" t="s">
        <v>131</v>
      </c>
      <c r="RBA12083" s="18" t="s">
        <v>131</v>
      </c>
      <c r="RBB12083" s="18" t="s">
        <v>131</v>
      </c>
      <c r="RBC12083" s="18" t="s">
        <v>131</v>
      </c>
      <c r="RBD12083" s="18" t="s">
        <v>131</v>
      </c>
      <c r="RBE12083" s="18" t="s">
        <v>131</v>
      </c>
      <c r="RBF12083" s="18" t="s">
        <v>131</v>
      </c>
      <c r="RBG12083" s="18" t="s">
        <v>131</v>
      </c>
      <c r="RBH12083" s="18" t="s">
        <v>131</v>
      </c>
      <c r="RBI12083" s="18" t="s">
        <v>131</v>
      </c>
      <c r="RBJ12083" s="18" t="s">
        <v>131</v>
      </c>
      <c r="RBK12083" s="18" t="s">
        <v>131</v>
      </c>
      <c r="RBL12083" s="18" t="s">
        <v>131</v>
      </c>
      <c r="RBM12083" s="18" t="s">
        <v>131</v>
      </c>
      <c r="RBN12083" s="18" t="s">
        <v>131</v>
      </c>
      <c r="RBO12083" s="18" t="s">
        <v>131</v>
      </c>
      <c r="RBP12083" s="18" t="s">
        <v>131</v>
      </c>
      <c r="RBQ12083" s="18" t="s">
        <v>131</v>
      </c>
      <c r="RBR12083" s="18" t="s">
        <v>131</v>
      </c>
      <c r="RBS12083" s="18" t="s">
        <v>131</v>
      </c>
      <c r="RBT12083" s="18" t="s">
        <v>131</v>
      </c>
      <c r="RBU12083" s="18" t="s">
        <v>131</v>
      </c>
      <c r="RBV12083" s="18" t="s">
        <v>131</v>
      </c>
      <c r="RBW12083" s="18" t="s">
        <v>131</v>
      </c>
      <c r="RBX12083" s="18" t="s">
        <v>131</v>
      </c>
      <c r="RBY12083" s="18" t="s">
        <v>131</v>
      </c>
      <c r="RBZ12083" s="18" t="s">
        <v>131</v>
      </c>
      <c r="RCA12083" s="18" t="s">
        <v>131</v>
      </c>
      <c r="RCB12083" s="18" t="s">
        <v>131</v>
      </c>
      <c r="RCC12083" s="18" t="s">
        <v>131</v>
      </c>
      <c r="RCD12083" s="18" t="s">
        <v>131</v>
      </c>
      <c r="RCE12083" s="18" t="s">
        <v>131</v>
      </c>
      <c r="RCF12083" s="18" t="s">
        <v>131</v>
      </c>
      <c r="RCG12083" s="18" t="s">
        <v>131</v>
      </c>
      <c r="RCH12083" s="18" t="s">
        <v>131</v>
      </c>
      <c r="RCI12083" s="18" t="s">
        <v>131</v>
      </c>
      <c r="RCJ12083" s="18" t="s">
        <v>131</v>
      </c>
      <c r="RCK12083" s="18" t="s">
        <v>131</v>
      </c>
      <c r="RCL12083" s="18" t="s">
        <v>131</v>
      </c>
      <c r="RCM12083" s="18" t="s">
        <v>131</v>
      </c>
      <c r="RCN12083" s="18" t="s">
        <v>131</v>
      </c>
      <c r="RCO12083" s="18" t="s">
        <v>131</v>
      </c>
      <c r="RCP12083" s="18" t="s">
        <v>131</v>
      </c>
      <c r="RCQ12083" s="18" t="s">
        <v>131</v>
      </c>
      <c r="RCR12083" s="18" t="s">
        <v>131</v>
      </c>
      <c r="RCS12083" s="18" t="s">
        <v>131</v>
      </c>
      <c r="RCT12083" s="18" t="s">
        <v>131</v>
      </c>
      <c r="RCU12083" s="18" t="s">
        <v>131</v>
      </c>
      <c r="RCV12083" s="18" t="s">
        <v>131</v>
      </c>
      <c r="RCW12083" s="18" t="s">
        <v>131</v>
      </c>
      <c r="RCX12083" s="18" t="s">
        <v>131</v>
      </c>
      <c r="RCY12083" s="18" t="s">
        <v>131</v>
      </c>
      <c r="RCZ12083" s="18" t="s">
        <v>131</v>
      </c>
      <c r="RDA12083" s="18" t="s">
        <v>131</v>
      </c>
      <c r="RDB12083" s="18" t="s">
        <v>131</v>
      </c>
      <c r="RDC12083" s="18" t="s">
        <v>131</v>
      </c>
      <c r="RDD12083" s="18" t="s">
        <v>131</v>
      </c>
      <c r="RDE12083" s="18" t="s">
        <v>131</v>
      </c>
      <c r="RDF12083" s="18" t="s">
        <v>131</v>
      </c>
      <c r="RDG12083" s="18" t="s">
        <v>131</v>
      </c>
      <c r="RDH12083" s="18" t="s">
        <v>131</v>
      </c>
      <c r="RDI12083" s="18" t="s">
        <v>131</v>
      </c>
      <c r="RDJ12083" s="18" t="s">
        <v>131</v>
      </c>
      <c r="RDK12083" s="18" t="s">
        <v>131</v>
      </c>
      <c r="RDL12083" s="18" t="s">
        <v>131</v>
      </c>
      <c r="RDM12083" s="18" t="s">
        <v>131</v>
      </c>
      <c r="RDN12083" s="18" t="s">
        <v>131</v>
      </c>
      <c r="RDO12083" s="18" t="s">
        <v>131</v>
      </c>
      <c r="RDP12083" s="18" t="s">
        <v>131</v>
      </c>
      <c r="RDQ12083" s="18" t="s">
        <v>131</v>
      </c>
      <c r="RDR12083" s="18" t="s">
        <v>131</v>
      </c>
      <c r="RDS12083" s="18" t="s">
        <v>131</v>
      </c>
      <c r="RDT12083" s="18" t="s">
        <v>131</v>
      </c>
      <c r="RDU12083" s="18" t="s">
        <v>131</v>
      </c>
      <c r="RDV12083" s="18" t="s">
        <v>131</v>
      </c>
      <c r="RDW12083" s="18" t="s">
        <v>131</v>
      </c>
      <c r="RDX12083" s="18" t="s">
        <v>131</v>
      </c>
      <c r="RDY12083" s="18" t="s">
        <v>131</v>
      </c>
      <c r="RDZ12083" s="18" t="s">
        <v>131</v>
      </c>
      <c r="REA12083" s="18" t="s">
        <v>131</v>
      </c>
      <c r="REB12083" s="18" t="s">
        <v>131</v>
      </c>
      <c r="REC12083" s="18" t="s">
        <v>131</v>
      </c>
      <c r="RED12083" s="18" t="s">
        <v>131</v>
      </c>
      <c r="REE12083" s="18" t="s">
        <v>131</v>
      </c>
      <c r="REF12083" s="18" t="s">
        <v>131</v>
      </c>
      <c r="REG12083" s="18" t="s">
        <v>131</v>
      </c>
      <c r="REH12083" s="18" t="s">
        <v>131</v>
      </c>
      <c r="REI12083" s="18" t="s">
        <v>131</v>
      </c>
      <c r="REJ12083" s="18" t="s">
        <v>131</v>
      </c>
      <c r="REK12083" s="18" t="s">
        <v>131</v>
      </c>
      <c r="REL12083" s="18" t="s">
        <v>131</v>
      </c>
      <c r="REM12083" s="18" t="s">
        <v>131</v>
      </c>
      <c r="REN12083" s="18" t="s">
        <v>131</v>
      </c>
      <c r="REO12083" s="18" t="s">
        <v>131</v>
      </c>
      <c r="REP12083" s="18" t="s">
        <v>131</v>
      </c>
      <c r="REQ12083" s="18" t="s">
        <v>131</v>
      </c>
      <c r="RER12083" s="18" t="s">
        <v>131</v>
      </c>
      <c r="RES12083" s="18" t="s">
        <v>131</v>
      </c>
      <c r="RET12083" s="18" t="s">
        <v>131</v>
      </c>
      <c r="REU12083" s="18" t="s">
        <v>131</v>
      </c>
      <c r="REV12083" s="18" t="s">
        <v>131</v>
      </c>
      <c r="REW12083" s="18" t="s">
        <v>131</v>
      </c>
      <c r="REX12083" s="18" t="s">
        <v>131</v>
      </c>
      <c r="REY12083" s="18" t="s">
        <v>131</v>
      </c>
      <c r="REZ12083" s="18" t="s">
        <v>131</v>
      </c>
      <c r="RFA12083" s="18" t="s">
        <v>131</v>
      </c>
      <c r="RFB12083" s="18" t="s">
        <v>131</v>
      </c>
      <c r="RFC12083" s="18" t="s">
        <v>131</v>
      </c>
      <c r="RFD12083" s="18" t="s">
        <v>131</v>
      </c>
      <c r="RFE12083" s="18" t="s">
        <v>131</v>
      </c>
      <c r="RFF12083" s="18" t="s">
        <v>131</v>
      </c>
      <c r="RFG12083" s="18" t="s">
        <v>131</v>
      </c>
      <c r="RFH12083" s="18" t="s">
        <v>131</v>
      </c>
      <c r="RFI12083" s="18" t="s">
        <v>131</v>
      </c>
      <c r="RFJ12083" s="18" t="s">
        <v>131</v>
      </c>
      <c r="RFK12083" s="18" t="s">
        <v>131</v>
      </c>
      <c r="RFL12083" s="18" t="s">
        <v>131</v>
      </c>
      <c r="RFM12083" s="18" t="s">
        <v>131</v>
      </c>
      <c r="RFN12083" s="18" t="s">
        <v>131</v>
      </c>
      <c r="RFO12083" s="18" t="s">
        <v>131</v>
      </c>
      <c r="RFP12083" s="18" t="s">
        <v>131</v>
      </c>
      <c r="RFQ12083" s="18" t="s">
        <v>131</v>
      </c>
      <c r="RFR12083" s="18" t="s">
        <v>131</v>
      </c>
      <c r="RFS12083" s="18" t="s">
        <v>131</v>
      </c>
      <c r="RFT12083" s="18" t="s">
        <v>131</v>
      </c>
      <c r="RFU12083" s="18" t="s">
        <v>131</v>
      </c>
      <c r="RFV12083" s="18" t="s">
        <v>131</v>
      </c>
      <c r="RFW12083" s="18" t="s">
        <v>131</v>
      </c>
      <c r="RFX12083" s="18" t="s">
        <v>131</v>
      </c>
      <c r="RFY12083" s="18" t="s">
        <v>131</v>
      </c>
      <c r="RFZ12083" s="18" t="s">
        <v>131</v>
      </c>
      <c r="RGA12083" s="18" t="s">
        <v>131</v>
      </c>
      <c r="RGB12083" s="18" t="s">
        <v>131</v>
      </c>
      <c r="RGC12083" s="18" t="s">
        <v>131</v>
      </c>
      <c r="RGD12083" s="18" t="s">
        <v>131</v>
      </c>
      <c r="RGE12083" s="18" t="s">
        <v>131</v>
      </c>
      <c r="RGF12083" s="18" t="s">
        <v>131</v>
      </c>
      <c r="RGG12083" s="18" t="s">
        <v>131</v>
      </c>
      <c r="RGH12083" s="18" t="s">
        <v>131</v>
      </c>
      <c r="RGI12083" s="18" t="s">
        <v>131</v>
      </c>
      <c r="RGJ12083" s="18" t="s">
        <v>131</v>
      </c>
      <c r="RGK12083" s="18" t="s">
        <v>131</v>
      </c>
      <c r="RGL12083" s="18" t="s">
        <v>131</v>
      </c>
      <c r="RGM12083" s="18" t="s">
        <v>131</v>
      </c>
      <c r="RGN12083" s="18" t="s">
        <v>131</v>
      </c>
      <c r="RGO12083" s="18" t="s">
        <v>131</v>
      </c>
      <c r="RGP12083" s="18" t="s">
        <v>131</v>
      </c>
      <c r="RGQ12083" s="18" t="s">
        <v>131</v>
      </c>
      <c r="RGR12083" s="18" t="s">
        <v>131</v>
      </c>
      <c r="RGS12083" s="18" t="s">
        <v>131</v>
      </c>
      <c r="RGT12083" s="18" t="s">
        <v>131</v>
      </c>
      <c r="RGU12083" s="18" t="s">
        <v>131</v>
      </c>
      <c r="RGV12083" s="18" t="s">
        <v>131</v>
      </c>
      <c r="RGW12083" s="18" t="s">
        <v>131</v>
      </c>
      <c r="RGX12083" s="18" t="s">
        <v>131</v>
      </c>
      <c r="RGY12083" s="18" t="s">
        <v>131</v>
      </c>
      <c r="RGZ12083" s="18" t="s">
        <v>131</v>
      </c>
      <c r="RHA12083" s="18" t="s">
        <v>131</v>
      </c>
      <c r="RHB12083" s="18" t="s">
        <v>131</v>
      </c>
      <c r="RHC12083" s="18" t="s">
        <v>131</v>
      </c>
      <c r="RHD12083" s="18" t="s">
        <v>131</v>
      </c>
      <c r="RHE12083" s="18" t="s">
        <v>131</v>
      </c>
      <c r="RHF12083" s="18" t="s">
        <v>131</v>
      </c>
      <c r="RHG12083" s="18" t="s">
        <v>131</v>
      </c>
      <c r="RHH12083" s="18" t="s">
        <v>131</v>
      </c>
      <c r="RHI12083" s="18" t="s">
        <v>131</v>
      </c>
      <c r="RHJ12083" s="18" t="s">
        <v>131</v>
      </c>
      <c r="RHK12083" s="18" t="s">
        <v>131</v>
      </c>
      <c r="RHL12083" s="18" t="s">
        <v>131</v>
      </c>
      <c r="RHM12083" s="18" t="s">
        <v>131</v>
      </c>
      <c r="RHN12083" s="18" t="s">
        <v>131</v>
      </c>
      <c r="RHO12083" s="18" t="s">
        <v>131</v>
      </c>
      <c r="RHP12083" s="18" t="s">
        <v>131</v>
      </c>
      <c r="RHQ12083" s="18" t="s">
        <v>131</v>
      </c>
      <c r="RHR12083" s="18" t="s">
        <v>131</v>
      </c>
      <c r="RHS12083" s="18" t="s">
        <v>131</v>
      </c>
      <c r="RHT12083" s="18" t="s">
        <v>131</v>
      </c>
      <c r="RHU12083" s="18" t="s">
        <v>131</v>
      </c>
      <c r="RHV12083" s="18" t="s">
        <v>131</v>
      </c>
      <c r="RHW12083" s="18" t="s">
        <v>131</v>
      </c>
      <c r="RHX12083" s="18" t="s">
        <v>131</v>
      </c>
      <c r="RHY12083" s="18" t="s">
        <v>131</v>
      </c>
      <c r="RHZ12083" s="18" t="s">
        <v>131</v>
      </c>
      <c r="RIA12083" s="18" t="s">
        <v>131</v>
      </c>
      <c r="RIB12083" s="18" t="s">
        <v>131</v>
      </c>
      <c r="RIC12083" s="18" t="s">
        <v>131</v>
      </c>
      <c r="RID12083" s="18" t="s">
        <v>131</v>
      </c>
      <c r="RIE12083" s="18" t="s">
        <v>131</v>
      </c>
      <c r="RIF12083" s="18" t="s">
        <v>131</v>
      </c>
      <c r="RIG12083" s="18" t="s">
        <v>131</v>
      </c>
      <c r="RIH12083" s="18" t="s">
        <v>131</v>
      </c>
      <c r="RII12083" s="18" t="s">
        <v>131</v>
      </c>
      <c r="RIJ12083" s="18" t="s">
        <v>131</v>
      </c>
      <c r="RIK12083" s="18" t="s">
        <v>131</v>
      </c>
      <c r="RIL12083" s="18" t="s">
        <v>131</v>
      </c>
      <c r="RIM12083" s="18" t="s">
        <v>131</v>
      </c>
      <c r="RIN12083" s="18" t="s">
        <v>131</v>
      </c>
      <c r="RIO12083" s="18" t="s">
        <v>131</v>
      </c>
      <c r="RIP12083" s="18" t="s">
        <v>131</v>
      </c>
      <c r="RIQ12083" s="18" t="s">
        <v>131</v>
      </c>
      <c r="RIR12083" s="18" t="s">
        <v>131</v>
      </c>
      <c r="RIS12083" s="18" t="s">
        <v>131</v>
      </c>
      <c r="RIT12083" s="18" t="s">
        <v>131</v>
      </c>
      <c r="RIU12083" s="18" t="s">
        <v>131</v>
      </c>
      <c r="RIV12083" s="18" t="s">
        <v>131</v>
      </c>
      <c r="RIW12083" s="18" t="s">
        <v>131</v>
      </c>
      <c r="RIX12083" s="18" t="s">
        <v>131</v>
      </c>
      <c r="RIY12083" s="18" t="s">
        <v>131</v>
      </c>
      <c r="RIZ12083" s="18" t="s">
        <v>131</v>
      </c>
      <c r="RJA12083" s="18" t="s">
        <v>131</v>
      </c>
      <c r="RJB12083" s="18" t="s">
        <v>131</v>
      </c>
      <c r="RJC12083" s="18" t="s">
        <v>131</v>
      </c>
      <c r="RJD12083" s="18" t="s">
        <v>131</v>
      </c>
      <c r="RJE12083" s="18" t="s">
        <v>131</v>
      </c>
      <c r="RJF12083" s="18" t="s">
        <v>131</v>
      </c>
      <c r="RJG12083" s="18" t="s">
        <v>131</v>
      </c>
      <c r="RJH12083" s="18" t="s">
        <v>131</v>
      </c>
      <c r="RJI12083" s="18" t="s">
        <v>131</v>
      </c>
      <c r="RJJ12083" s="18" t="s">
        <v>131</v>
      </c>
      <c r="RJK12083" s="18" t="s">
        <v>131</v>
      </c>
      <c r="RJL12083" s="18" t="s">
        <v>131</v>
      </c>
      <c r="RJM12083" s="18" t="s">
        <v>131</v>
      </c>
      <c r="RJN12083" s="18" t="s">
        <v>131</v>
      </c>
      <c r="RJO12083" s="18" t="s">
        <v>131</v>
      </c>
      <c r="RJP12083" s="18" t="s">
        <v>131</v>
      </c>
      <c r="RJQ12083" s="18" t="s">
        <v>131</v>
      </c>
      <c r="RJR12083" s="18" t="s">
        <v>131</v>
      </c>
      <c r="RJS12083" s="18" t="s">
        <v>131</v>
      </c>
      <c r="RJT12083" s="18" t="s">
        <v>131</v>
      </c>
      <c r="RJU12083" s="18" t="s">
        <v>131</v>
      </c>
      <c r="RJV12083" s="18" t="s">
        <v>131</v>
      </c>
      <c r="RJW12083" s="18" t="s">
        <v>131</v>
      </c>
      <c r="RJX12083" s="18" t="s">
        <v>131</v>
      </c>
      <c r="RJY12083" s="18" t="s">
        <v>131</v>
      </c>
      <c r="RJZ12083" s="18" t="s">
        <v>131</v>
      </c>
      <c r="RKA12083" s="18" t="s">
        <v>131</v>
      </c>
      <c r="RKB12083" s="18" t="s">
        <v>131</v>
      </c>
      <c r="RKC12083" s="18" t="s">
        <v>131</v>
      </c>
      <c r="RKD12083" s="18" t="s">
        <v>131</v>
      </c>
      <c r="RKE12083" s="18" t="s">
        <v>131</v>
      </c>
      <c r="RKF12083" s="18" t="s">
        <v>131</v>
      </c>
      <c r="RKG12083" s="18" t="s">
        <v>131</v>
      </c>
      <c r="RKH12083" s="18" t="s">
        <v>131</v>
      </c>
      <c r="RKI12083" s="18" t="s">
        <v>131</v>
      </c>
      <c r="RKJ12083" s="18" t="s">
        <v>131</v>
      </c>
      <c r="RKK12083" s="18" t="s">
        <v>131</v>
      </c>
      <c r="RKL12083" s="18" t="s">
        <v>131</v>
      </c>
      <c r="RKM12083" s="18" t="s">
        <v>131</v>
      </c>
      <c r="RKN12083" s="18" t="s">
        <v>131</v>
      </c>
      <c r="RKO12083" s="18" t="s">
        <v>131</v>
      </c>
      <c r="RKP12083" s="18" t="s">
        <v>131</v>
      </c>
      <c r="RKQ12083" s="18" t="s">
        <v>131</v>
      </c>
      <c r="RKR12083" s="18" t="s">
        <v>131</v>
      </c>
      <c r="RKS12083" s="18" t="s">
        <v>131</v>
      </c>
      <c r="RKT12083" s="18" t="s">
        <v>131</v>
      </c>
      <c r="RKU12083" s="18" t="s">
        <v>131</v>
      </c>
      <c r="RKV12083" s="18" t="s">
        <v>131</v>
      </c>
      <c r="RKW12083" s="18" t="s">
        <v>131</v>
      </c>
      <c r="RKX12083" s="18" t="s">
        <v>131</v>
      </c>
      <c r="RKY12083" s="18" t="s">
        <v>131</v>
      </c>
      <c r="RKZ12083" s="18" t="s">
        <v>131</v>
      </c>
      <c r="RLA12083" s="18" t="s">
        <v>131</v>
      </c>
      <c r="RLB12083" s="18" t="s">
        <v>131</v>
      </c>
      <c r="RLC12083" s="18" t="s">
        <v>131</v>
      </c>
      <c r="RLD12083" s="18" t="s">
        <v>131</v>
      </c>
      <c r="RLE12083" s="18" t="s">
        <v>131</v>
      </c>
      <c r="RLF12083" s="18" t="s">
        <v>131</v>
      </c>
      <c r="RLG12083" s="18" t="s">
        <v>131</v>
      </c>
      <c r="RLH12083" s="18" t="s">
        <v>131</v>
      </c>
      <c r="RLI12083" s="18" t="s">
        <v>131</v>
      </c>
      <c r="RLJ12083" s="18" t="s">
        <v>131</v>
      </c>
      <c r="RLK12083" s="18" t="s">
        <v>131</v>
      </c>
      <c r="RLL12083" s="18" t="s">
        <v>131</v>
      </c>
      <c r="RLM12083" s="18" t="s">
        <v>131</v>
      </c>
      <c r="RLN12083" s="18" t="s">
        <v>131</v>
      </c>
      <c r="RLO12083" s="18" t="s">
        <v>131</v>
      </c>
      <c r="RLP12083" s="18" t="s">
        <v>131</v>
      </c>
      <c r="RLQ12083" s="18" t="s">
        <v>131</v>
      </c>
      <c r="RLR12083" s="18" t="s">
        <v>131</v>
      </c>
      <c r="RLS12083" s="18" t="s">
        <v>131</v>
      </c>
      <c r="RLT12083" s="18" t="s">
        <v>131</v>
      </c>
      <c r="RLU12083" s="18" t="s">
        <v>131</v>
      </c>
      <c r="RLV12083" s="18" t="s">
        <v>131</v>
      </c>
      <c r="RLW12083" s="18" t="s">
        <v>131</v>
      </c>
      <c r="RLX12083" s="18" t="s">
        <v>131</v>
      </c>
      <c r="RLY12083" s="18" t="s">
        <v>131</v>
      </c>
      <c r="RLZ12083" s="18" t="s">
        <v>131</v>
      </c>
      <c r="RMA12083" s="18" t="s">
        <v>131</v>
      </c>
      <c r="RMB12083" s="18" t="s">
        <v>131</v>
      </c>
      <c r="RMC12083" s="18" t="s">
        <v>131</v>
      </c>
      <c r="RMD12083" s="18" t="s">
        <v>131</v>
      </c>
      <c r="RME12083" s="18" t="s">
        <v>131</v>
      </c>
      <c r="RMF12083" s="18" t="s">
        <v>131</v>
      </c>
      <c r="RMG12083" s="18" t="s">
        <v>131</v>
      </c>
      <c r="RMH12083" s="18" t="s">
        <v>131</v>
      </c>
      <c r="RMI12083" s="18" t="s">
        <v>131</v>
      </c>
      <c r="RMJ12083" s="18" t="s">
        <v>131</v>
      </c>
      <c r="RMK12083" s="18" t="s">
        <v>131</v>
      </c>
      <c r="RML12083" s="18" t="s">
        <v>131</v>
      </c>
      <c r="RMM12083" s="18" t="s">
        <v>131</v>
      </c>
      <c r="RMN12083" s="18" t="s">
        <v>131</v>
      </c>
      <c r="RMO12083" s="18" t="s">
        <v>131</v>
      </c>
      <c r="RMP12083" s="18" t="s">
        <v>131</v>
      </c>
      <c r="RMQ12083" s="18" t="s">
        <v>131</v>
      </c>
      <c r="RMR12083" s="18" t="s">
        <v>131</v>
      </c>
      <c r="RMS12083" s="18" t="s">
        <v>131</v>
      </c>
      <c r="RMT12083" s="18" t="s">
        <v>131</v>
      </c>
      <c r="RMU12083" s="18" t="s">
        <v>131</v>
      </c>
      <c r="RMV12083" s="18" t="s">
        <v>131</v>
      </c>
      <c r="RMW12083" s="18" t="s">
        <v>131</v>
      </c>
      <c r="RMX12083" s="18" t="s">
        <v>131</v>
      </c>
      <c r="RMY12083" s="18" t="s">
        <v>131</v>
      </c>
      <c r="RMZ12083" s="18" t="s">
        <v>131</v>
      </c>
      <c r="RNA12083" s="18" t="s">
        <v>131</v>
      </c>
      <c r="RNB12083" s="18" t="s">
        <v>131</v>
      </c>
      <c r="RNC12083" s="18" t="s">
        <v>131</v>
      </c>
      <c r="RND12083" s="18" t="s">
        <v>131</v>
      </c>
      <c r="RNE12083" s="18" t="s">
        <v>131</v>
      </c>
      <c r="RNF12083" s="18" t="s">
        <v>131</v>
      </c>
      <c r="RNG12083" s="18" t="s">
        <v>131</v>
      </c>
      <c r="RNH12083" s="18" t="s">
        <v>131</v>
      </c>
      <c r="RNI12083" s="18" t="s">
        <v>131</v>
      </c>
      <c r="RNJ12083" s="18" t="s">
        <v>131</v>
      </c>
      <c r="RNK12083" s="18" t="s">
        <v>131</v>
      </c>
      <c r="RNL12083" s="18" t="s">
        <v>131</v>
      </c>
      <c r="RNM12083" s="18" t="s">
        <v>131</v>
      </c>
      <c r="RNN12083" s="18" t="s">
        <v>131</v>
      </c>
      <c r="RNO12083" s="18" t="s">
        <v>131</v>
      </c>
      <c r="RNP12083" s="18" t="s">
        <v>131</v>
      </c>
      <c r="RNQ12083" s="18" t="s">
        <v>131</v>
      </c>
      <c r="RNR12083" s="18" t="s">
        <v>131</v>
      </c>
      <c r="RNS12083" s="18" t="s">
        <v>131</v>
      </c>
      <c r="RNT12083" s="18" t="s">
        <v>131</v>
      </c>
      <c r="RNU12083" s="18" t="s">
        <v>131</v>
      </c>
      <c r="RNV12083" s="18" t="s">
        <v>131</v>
      </c>
      <c r="RNW12083" s="18" t="s">
        <v>131</v>
      </c>
      <c r="RNX12083" s="18" t="s">
        <v>131</v>
      </c>
      <c r="RNY12083" s="18" t="s">
        <v>131</v>
      </c>
      <c r="RNZ12083" s="18" t="s">
        <v>131</v>
      </c>
      <c r="ROA12083" s="18" t="s">
        <v>131</v>
      </c>
      <c r="ROB12083" s="18" t="s">
        <v>131</v>
      </c>
      <c r="ROC12083" s="18" t="s">
        <v>131</v>
      </c>
      <c r="ROD12083" s="18" t="s">
        <v>131</v>
      </c>
      <c r="ROE12083" s="18" t="s">
        <v>131</v>
      </c>
      <c r="ROF12083" s="18" t="s">
        <v>131</v>
      </c>
      <c r="ROG12083" s="18" t="s">
        <v>131</v>
      </c>
      <c r="ROH12083" s="18" t="s">
        <v>131</v>
      </c>
      <c r="ROI12083" s="18" t="s">
        <v>131</v>
      </c>
      <c r="ROJ12083" s="18" t="s">
        <v>131</v>
      </c>
      <c r="ROK12083" s="18" t="s">
        <v>131</v>
      </c>
      <c r="ROL12083" s="18" t="s">
        <v>131</v>
      </c>
      <c r="ROM12083" s="18" t="s">
        <v>131</v>
      </c>
      <c r="RON12083" s="18" t="s">
        <v>131</v>
      </c>
      <c r="ROO12083" s="18" t="s">
        <v>131</v>
      </c>
      <c r="ROP12083" s="18" t="s">
        <v>131</v>
      </c>
      <c r="ROQ12083" s="18" t="s">
        <v>131</v>
      </c>
      <c r="ROR12083" s="18" t="s">
        <v>131</v>
      </c>
      <c r="ROS12083" s="18" t="s">
        <v>131</v>
      </c>
      <c r="ROT12083" s="18" t="s">
        <v>131</v>
      </c>
      <c r="ROU12083" s="18" t="s">
        <v>131</v>
      </c>
      <c r="ROV12083" s="18" t="s">
        <v>131</v>
      </c>
      <c r="ROW12083" s="18" t="s">
        <v>131</v>
      </c>
      <c r="ROX12083" s="18" t="s">
        <v>131</v>
      </c>
      <c r="ROY12083" s="18" t="s">
        <v>131</v>
      </c>
      <c r="ROZ12083" s="18" t="s">
        <v>131</v>
      </c>
      <c r="RPA12083" s="18" t="s">
        <v>131</v>
      </c>
      <c r="RPB12083" s="18" t="s">
        <v>131</v>
      </c>
      <c r="RPC12083" s="18" t="s">
        <v>131</v>
      </c>
      <c r="RPD12083" s="18" t="s">
        <v>131</v>
      </c>
      <c r="RPE12083" s="18" t="s">
        <v>131</v>
      </c>
      <c r="RPF12083" s="18" t="s">
        <v>131</v>
      </c>
      <c r="RPG12083" s="18" t="s">
        <v>131</v>
      </c>
      <c r="RPH12083" s="18" t="s">
        <v>131</v>
      </c>
      <c r="RPI12083" s="18" t="s">
        <v>131</v>
      </c>
      <c r="RPJ12083" s="18" t="s">
        <v>131</v>
      </c>
      <c r="RPK12083" s="18" t="s">
        <v>131</v>
      </c>
      <c r="RPL12083" s="18" t="s">
        <v>131</v>
      </c>
      <c r="RPM12083" s="18" t="s">
        <v>131</v>
      </c>
      <c r="RPN12083" s="18" t="s">
        <v>131</v>
      </c>
      <c r="RPO12083" s="18" t="s">
        <v>131</v>
      </c>
      <c r="RPP12083" s="18" t="s">
        <v>131</v>
      </c>
      <c r="RPQ12083" s="18" t="s">
        <v>131</v>
      </c>
      <c r="RPR12083" s="18" t="s">
        <v>131</v>
      </c>
      <c r="RPS12083" s="18" t="s">
        <v>131</v>
      </c>
      <c r="RPT12083" s="18" t="s">
        <v>131</v>
      </c>
      <c r="RPU12083" s="18" t="s">
        <v>131</v>
      </c>
      <c r="RPV12083" s="18" t="s">
        <v>131</v>
      </c>
      <c r="RPW12083" s="18" t="s">
        <v>131</v>
      </c>
      <c r="RPX12083" s="18" t="s">
        <v>131</v>
      </c>
      <c r="RPY12083" s="18" t="s">
        <v>131</v>
      </c>
      <c r="RPZ12083" s="18" t="s">
        <v>131</v>
      </c>
      <c r="RQA12083" s="18" t="s">
        <v>131</v>
      </c>
      <c r="RQB12083" s="18" t="s">
        <v>131</v>
      </c>
      <c r="RQC12083" s="18" t="s">
        <v>131</v>
      </c>
      <c r="RQD12083" s="18" t="s">
        <v>131</v>
      </c>
      <c r="RQE12083" s="18" t="s">
        <v>131</v>
      </c>
      <c r="RQF12083" s="18" t="s">
        <v>131</v>
      </c>
      <c r="RQG12083" s="18" t="s">
        <v>131</v>
      </c>
      <c r="RQH12083" s="18" t="s">
        <v>131</v>
      </c>
      <c r="RQI12083" s="18" t="s">
        <v>131</v>
      </c>
      <c r="RQJ12083" s="18" t="s">
        <v>131</v>
      </c>
      <c r="RQK12083" s="18" t="s">
        <v>131</v>
      </c>
      <c r="RQL12083" s="18" t="s">
        <v>131</v>
      </c>
      <c r="RQM12083" s="18" t="s">
        <v>131</v>
      </c>
      <c r="RQN12083" s="18" t="s">
        <v>131</v>
      </c>
      <c r="RQO12083" s="18" t="s">
        <v>131</v>
      </c>
      <c r="RQP12083" s="18" t="s">
        <v>131</v>
      </c>
      <c r="RQQ12083" s="18" t="s">
        <v>131</v>
      </c>
      <c r="RQR12083" s="18" t="s">
        <v>131</v>
      </c>
      <c r="RQS12083" s="18" t="s">
        <v>131</v>
      </c>
      <c r="RQT12083" s="18" t="s">
        <v>131</v>
      </c>
      <c r="RQU12083" s="18" t="s">
        <v>131</v>
      </c>
      <c r="RQV12083" s="18" t="s">
        <v>131</v>
      </c>
      <c r="RQW12083" s="18" t="s">
        <v>131</v>
      </c>
      <c r="RQX12083" s="18" t="s">
        <v>131</v>
      </c>
      <c r="RQY12083" s="18" t="s">
        <v>131</v>
      </c>
      <c r="RQZ12083" s="18" t="s">
        <v>131</v>
      </c>
      <c r="RRA12083" s="18" t="s">
        <v>131</v>
      </c>
      <c r="RRB12083" s="18" t="s">
        <v>131</v>
      </c>
      <c r="RRC12083" s="18" t="s">
        <v>131</v>
      </c>
      <c r="RRD12083" s="18" t="s">
        <v>131</v>
      </c>
      <c r="RRE12083" s="18" t="s">
        <v>131</v>
      </c>
      <c r="RRF12083" s="18" t="s">
        <v>131</v>
      </c>
      <c r="RRG12083" s="18" t="s">
        <v>131</v>
      </c>
      <c r="RRH12083" s="18" t="s">
        <v>131</v>
      </c>
      <c r="RRI12083" s="18" t="s">
        <v>131</v>
      </c>
      <c r="RRJ12083" s="18" t="s">
        <v>131</v>
      </c>
      <c r="RRK12083" s="18" t="s">
        <v>131</v>
      </c>
      <c r="RRL12083" s="18" t="s">
        <v>131</v>
      </c>
      <c r="RRM12083" s="18" t="s">
        <v>131</v>
      </c>
      <c r="RRN12083" s="18" t="s">
        <v>131</v>
      </c>
      <c r="RRO12083" s="18" t="s">
        <v>131</v>
      </c>
      <c r="RRP12083" s="18" t="s">
        <v>131</v>
      </c>
      <c r="RRQ12083" s="18" t="s">
        <v>131</v>
      </c>
      <c r="RRR12083" s="18" t="s">
        <v>131</v>
      </c>
      <c r="RRS12083" s="18" t="s">
        <v>131</v>
      </c>
      <c r="RRT12083" s="18" t="s">
        <v>131</v>
      </c>
      <c r="RRU12083" s="18" t="s">
        <v>131</v>
      </c>
      <c r="RRV12083" s="18" t="s">
        <v>131</v>
      </c>
      <c r="RRW12083" s="18" t="s">
        <v>131</v>
      </c>
      <c r="RRX12083" s="18" t="s">
        <v>131</v>
      </c>
      <c r="RRY12083" s="18" t="s">
        <v>131</v>
      </c>
      <c r="RRZ12083" s="18" t="s">
        <v>131</v>
      </c>
      <c r="RSA12083" s="18" t="s">
        <v>131</v>
      </c>
      <c r="RSB12083" s="18" t="s">
        <v>131</v>
      </c>
      <c r="RSC12083" s="18" t="s">
        <v>131</v>
      </c>
      <c r="RSD12083" s="18" t="s">
        <v>131</v>
      </c>
      <c r="RSE12083" s="18" t="s">
        <v>131</v>
      </c>
      <c r="RSF12083" s="18" t="s">
        <v>131</v>
      </c>
      <c r="RSG12083" s="18" t="s">
        <v>131</v>
      </c>
      <c r="RSH12083" s="18" t="s">
        <v>131</v>
      </c>
      <c r="RSI12083" s="18" t="s">
        <v>131</v>
      </c>
      <c r="RSJ12083" s="18" t="s">
        <v>131</v>
      </c>
      <c r="RSK12083" s="18" t="s">
        <v>131</v>
      </c>
      <c r="RSL12083" s="18" t="s">
        <v>131</v>
      </c>
      <c r="RSM12083" s="18" t="s">
        <v>131</v>
      </c>
      <c r="RSN12083" s="18" t="s">
        <v>131</v>
      </c>
      <c r="RSO12083" s="18" t="s">
        <v>131</v>
      </c>
      <c r="RSP12083" s="18" t="s">
        <v>131</v>
      </c>
      <c r="RSQ12083" s="18" t="s">
        <v>131</v>
      </c>
      <c r="RSR12083" s="18" t="s">
        <v>131</v>
      </c>
      <c r="RSS12083" s="18" t="s">
        <v>131</v>
      </c>
      <c r="RST12083" s="18" t="s">
        <v>131</v>
      </c>
      <c r="RSU12083" s="18" t="s">
        <v>131</v>
      </c>
      <c r="RSV12083" s="18" t="s">
        <v>131</v>
      </c>
      <c r="RSW12083" s="18" t="s">
        <v>131</v>
      </c>
      <c r="RSX12083" s="18" t="s">
        <v>131</v>
      </c>
      <c r="RSY12083" s="18" t="s">
        <v>131</v>
      </c>
      <c r="RSZ12083" s="18" t="s">
        <v>131</v>
      </c>
      <c r="RTA12083" s="18" t="s">
        <v>131</v>
      </c>
      <c r="RTB12083" s="18" t="s">
        <v>131</v>
      </c>
      <c r="RTC12083" s="18" t="s">
        <v>131</v>
      </c>
      <c r="RTD12083" s="18" t="s">
        <v>131</v>
      </c>
      <c r="RTE12083" s="18" t="s">
        <v>131</v>
      </c>
      <c r="RTF12083" s="18" t="s">
        <v>131</v>
      </c>
      <c r="RTG12083" s="18" t="s">
        <v>131</v>
      </c>
      <c r="RTH12083" s="18" t="s">
        <v>131</v>
      </c>
      <c r="RTI12083" s="18" t="s">
        <v>131</v>
      </c>
      <c r="RTJ12083" s="18" t="s">
        <v>131</v>
      </c>
      <c r="RTK12083" s="18" t="s">
        <v>131</v>
      </c>
      <c r="RTL12083" s="18" t="s">
        <v>131</v>
      </c>
      <c r="RTM12083" s="18" t="s">
        <v>131</v>
      </c>
      <c r="RTN12083" s="18" t="s">
        <v>131</v>
      </c>
      <c r="RTO12083" s="18" t="s">
        <v>131</v>
      </c>
      <c r="RTP12083" s="18" t="s">
        <v>131</v>
      </c>
      <c r="RTQ12083" s="18" t="s">
        <v>131</v>
      </c>
      <c r="RTR12083" s="18" t="s">
        <v>131</v>
      </c>
      <c r="RTS12083" s="18" t="s">
        <v>131</v>
      </c>
      <c r="RTT12083" s="18" t="s">
        <v>131</v>
      </c>
      <c r="RTU12083" s="18" t="s">
        <v>131</v>
      </c>
      <c r="RTV12083" s="18" t="s">
        <v>131</v>
      </c>
      <c r="RTW12083" s="18" t="s">
        <v>131</v>
      </c>
      <c r="RTX12083" s="18" t="s">
        <v>131</v>
      </c>
      <c r="RTY12083" s="18" t="s">
        <v>131</v>
      </c>
      <c r="RTZ12083" s="18" t="s">
        <v>131</v>
      </c>
      <c r="RUA12083" s="18" t="s">
        <v>131</v>
      </c>
      <c r="RUB12083" s="18" t="s">
        <v>131</v>
      </c>
      <c r="RUC12083" s="18" t="s">
        <v>131</v>
      </c>
      <c r="RUD12083" s="18" t="s">
        <v>131</v>
      </c>
      <c r="RUE12083" s="18" t="s">
        <v>131</v>
      </c>
      <c r="RUF12083" s="18" t="s">
        <v>131</v>
      </c>
      <c r="RUG12083" s="18" t="s">
        <v>131</v>
      </c>
      <c r="RUH12083" s="18" t="s">
        <v>131</v>
      </c>
      <c r="RUI12083" s="18" t="s">
        <v>131</v>
      </c>
      <c r="RUJ12083" s="18" t="s">
        <v>131</v>
      </c>
      <c r="RUK12083" s="18" t="s">
        <v>131</v>
      </c>
      <c r="RUL12083" s="18" t="s">
        <v>131</v>
      </c>
      <c r="RUM12083" s="18" t="s">
        <v>131</v>
      </c>
      <c r="RUN12083" s="18" t="s">
        <v>131</v>
      </c>
      <c r="RUO12083" s="18" t="s">
        <v>131</v>
      </c>
      <c r="RUP12083" s="18" t="s">
        <v>131</v>
      </c>
      <c r="RUQ12083" s="18" t="s">
        <v>131</v>
      </c>
      <c r="RUR12083" s="18" t="s">
        <v>131</v>
      </c>
      <c r="RUS12083" s="18" t="s">
        <v>131</v>
      </c>
      <c r="RUT12083" s="18" t="s">
        <v>131</v>
      </c>
      <c r="RUU12083" s="18" t="s">
        <v>131</v>
      </c>
      <c r="RUV12083" s="18" t="s">
        <v>131</v>
      </c>
      <c r="RUW12083" s="18" t="s">
        <v>131</v>
      </c>
      <c r="RUX12083" s="18" t="s">
        <v>131</v>
      </c>
      <c r="RUY12083" s="18" t="s">
        <v>131</v>
      </c>
      <c r="RUZ12083" s="18" t="s">
        <v>131</v>
      </c>
      <c r="RVA12083" s="18" t="s">
        <v>131</v>
      </c>
      <c r="RVB12083" s="18" t="s">
        <v>131</v>
      </c>
      <c r="RVC12083" s="18" t="s">
        <v>131</v>
      </c>
      <c r="RVD12083" s="18" t="s">
        <v>131</v>
      </c>
      <c r="RVE12083" s="18" t="s">
        <v>131</v>
      </c>
      <c r="RVF12083" s="18" t="s">
        <v>131</v>
      </c>
      <c r="RVG12083" s="18" t="s">
        <v>131</v>
      </c>
      <c r="RVH12083" s="18" t="s">
        <v>131</v>
      </c>
      <c r="RVI12083" s="18" t="s">
        <v>131</v>
      </c>
      <c r="RVJ12083" s="18" t="s">
        <v>131</v>
      </c>
      <c r="RVK12083" s="18" t="s">
        <v>131</v>
      </c>
      <c r="RVL12083" s="18" t="s">
        <v>131</v>
      </c>
      <c r="RVM12083" s="18" t="s">
        <v>131</v>
      </c>
      <c r="RVN12083" s="18" t="s">
        <v>131</v>
      </c>
      <c r="RVO12083" s="18" t="s">
        <v>131</v>
      </c>
      <c r="RVP12083" s="18" t="s">
        <v>131</v>
      </c>
      <c r="RVQ12083" s="18" t="s">
        <v>131</v>
      </c>
      <c r="RVR12083" s="18" t="s">
        <v>131</v>
      </c>
      <c r="RVS12083" s="18" t="s">
        <v>131</v>
      </c>
      <c r="RVT12083" s="18" t="s">
        <v>131</v>
      </c>
      <c r="RVU12083" s="18" t="s">
        <v>131</v>
      </c>
      <c r="RVV12083" s="18" t="s">
        <v>131</v>
      </c>
      <c r="RVW12083" s="18" t="s">
        <v>131</v>
      </c>
      <c r="RVX12083" s="18" t="s">
        <v>131</v>
      </c>
      <c r="RVY12083" s="18" t="s">
        <v>131</v>
      </c>
      <c r="RVZ12083" s="18" t="s">
        <v>131</v>
      </c>
      <c r="RWA12083" s="18" t="s">
        <v>131</v>
      </c>
      <c r="RWB12083" s="18" t="s">
        <v>131</v>
      </c>
      <c r="RWC12083" s="18" t="s">
        <v>131</v>
      </c>
      <c r="RWD12083" s="18" t="s">
        <v>131</v>
      </c>
      <c r="RWE12083" s="18" t="s">
        <v>131</v>
      </c>
      <c r="RWF12083" s="18" t="s">
        <v>131</v>
      </c>
      <c r="RWG12083" s="18" t="s">
        <v>131</v>
      </c>
      <c r="RWH12083" s="18" t="s">
        <v>131</v>
      </c>
      <c r="RWI12083" s="18" t="s">
        <v>131</v>
      </c>
      <c r="RWJ12083" s="18" t="s">
        <v>131</v>
      </c>
      <c r="RWK12083" s="18" t="s">
        <v>131</v>
      </c>
      <c r="RWL12083" s="18" t="s">
        <v>131</v>
      </c>
      <c r="RWM12083" s="18" t="s">
        <v>131</v>
      </c>
      <c r="RWN12083" s="18" t="s">
        <v>131</v>
      </c>
      <c r="RWO12083" s="18" t="s">
        <v>131</v>
      </c>
      <c r="RWP12083" s="18" t="s">
        <v>131</v>
      </c>
      <c r="RWQ12083" s="18" t="s">
        <v>131</v>
      </c>
      <c r="RWR12083" s="18" t="s">
        <v>131</v>
      </c>
      <c r="RWS12083" s="18" t="s">
        <v>131</v>
      </c>
      <c r="RWT12083" s="18" t="s">
        <v>131</v>
      </c>
      <c r="RWU12083" s="18" t="s">
        <v>131</v>
      </c>
      <c r="RWV12083" s="18" t="s">
        <v>131</v>
      </c>
      <c r="RWW12083" s="18" t="s">
        <v>131</v>
      </c>
      <c r="RWX12083" s="18" t="s">
        <v>131</v>
      </c>
      <c r="RWY12083" s="18" t="s">
        <v>131</v>
      </c>
      <c r="RWZ12083" s="18" t="s">
        <v>131</v>
      </c>
      <c r="RXA12083" s="18" t="s">
        <v>131</v>
      </c>
      <c r="RXB12083" s="18" t="s">
        <v>131</v>
      </c>
      <c r="RXC12083" s="18" t="s">
        <v>131</v>
      </c>
      <c r="RXD12083" s="18" t="s">
        <v>131</v>
      </c>
      <c r="RXE12083" s="18" t="s">
        <v>131</v>
      </c>
      <c r="RXF12083" s="18" t="s">
        <v>131</v>
      </c>
      <c r="RXG12083" s="18" t="s">
        <v>131</v>
      </c>
      <c r="RXH12083" s="18" t="s">
        <v>131</v>
      </c>
      <c r="RXI12083" s="18" t="s">
        <v>131</v>
      </c>
      <c r="RXJ12083" s="18" t="s">
        <v>131</v>
      </c>
      <c r="RXK12083" s="18" t="s">
        <v>131</v>
      </c>
      <c r="RXL12083" s="18" t="s">
        <v>131</v>
      </c>
      <c r="RXM12083" s="18" t="s">
        <v>131</v>
      </c>
      <c r="RXN12083" s="18" t="s">
        <v>131</v>
      </c>
      <c r="RXO12083" s="18" t="s">
        <v>131</v>
      </c>
      <c r="RXP12083" s="18" t="s">
        <v>131</v>
      </c>
      <c r="RXQ12083" s="18" t="s">
        <v>131</v>
      </c>
      <c r="RXR12083" s="18" t="s">
        <v>131</v>
      </c>
      <c r="RXS12083" s="18" t="s">
        <v>131</v>
      </c>
      <c r="RXT12083" s="18" t="s">
        <v>131</v>
      </c>
      <c r="RXU12083" s="18" t="s">
        <v>131</v>
      </c>
      <c r="RXV12083" s="18" t="s">
        <v>131</v>
      </c>
      <c r="RXW12083" s="18" t="s">
        <v>131</v>
      </c>
      <c r="RXX12083" s="18" t="s">
        <v>131</v>
      </c>
      <c r="RXY12083" s="18" t="s">
        <v>131</v>
      </c>
      <c r="RXZ12083" s="18" t="s">
        <v>131</v>
      </c>
      <c r="RYA12083" s="18" t="s">
        <v>131</v>
      </c>
      <c r="RYB12083" s="18" t="s">
        <v>131</v>
      </c>
      <c r="RYC12083" s="18" t="s">
        <v>131</v>
      </c>
      <c r="RYD12083" s="18" t="s">
        <v>131</v>
      </c>
      <c r="RYE12083" s="18" t="s">
        <v>131</v>
      </c>
      <c r="RYF12083" s="18" t="s">
        <v>131</v>
      </c>
      <c r="RYG12083" s="18" t="s">
        <v>131</v>
      </c>
      <c r="RYH12083" s="18" t="s">
        <v>131</v>
      </c>
      <c r="RYI12083" s="18" t="s">
        <v>131</v>
      </c>
      <c r="RYJ12083" s="18" t="s">
        <v>131</v>
      </c>
      <c r="RYK12083" s="18" t="s">
        <v>131</v>
      </c>
      <c r="RYL12083" s="18" t="s">
        <v>131</v>
      </c>
      <c r="RYM12083" s="18" t="s">
        <v>131</v>
      </c>
      <c r="RYN12083" s="18" t="s">
        <v>131</v>
      </c>
      <c r="RYO12083" s="18" t="s">
        <v>131</v>
      </c>
      <c r="RYP12083" s="18" t="s">
        <v>131</v>
      </c>
      <c r="RYQ12083" s="18" t="s">
        <v>131</v>
      </c>
      <c r="RYR12083" s="18" t="s">
        <v>131</v>
      </c>
      <c r="RYS12083" s="18" t="s">
        <v>131</v>
      </c>
      <c r="RYT12083" s="18" t="s">
        <v>131</v>
      </c>
      <c r="RYU12083" s="18" t="s">
        <v>131</v>
      </c>
      <c r="RYV12083" s="18" t="s">
        <v>131</v>
      </c>
      <c r="RYW12083" s="18" t="s">
        <v>131</v>
      </c>
      <c r="RYX12083" s="18" t="s">
        <v>131</v>
      </c>
      <c r="RYY12083" s="18" t="s">
        <v>131</v>
      </c>
      <c r="RYZ12083" s="18" t="s">
        <v>131</v>
      </c>
      <c r="RZA12083" s="18" t="s">
        <v>131</v>
      </c>
      <c r="RZB12083" s="18" t="s">
        <v>131</v>
      </c>
      <c r="RZC12083" s="18" t="s">
        <v>131</v>
      </c>
      <c r="RZD12083" s="18" t="s">
        <v>131</v>
      </c>
      <c r="RZE12083" s="18" t="s">
        <v>131</v>
      </c>
      <c r="RZF12083" s="18" t="s">
        <v>131</v>
      </c>
      <c r="RZG12083" s="18" t="s">
        <v>131</v>
      </c>
      <c r="RZH12083" s="18" t="s">
        <v>131</v>
      </c>
      <c r="RZI12083" s="18" t="s">
        <v>131</v>
      </c>
      <c r="RZJ12083" s="18" t="s">
        <v>131</v>
      </c>
      <c r="RZK12083" s="18" t="s">
        <v>131</v>
      </c>
      <c r="RZL12083" s="18" t="s">
        <v>131</v>
      </c>
      <c r="RZM12083" s="18" t="s">
        <v>131</v>
      </c>
      <c r="RZN12083" s="18" t="s">
        <v>131</v>
      </c>
      <c r="RZO12083" s="18" t="s">
        <v>131</v>
      </c>
      <c r="RZP12083" s="18" t="s">
        <v>131</v>
      </c>
      <c r="RZQ12083" s="18" t="s">
        <v>131</v>
      </c>
      <c r="RZR12083" s="18" t="s">
        <v>131</v>
      </c>
      <c r="RZS12083" s="18" t="s">
        <v>131</v>
      </c>
      <c r="RZT12083" s="18" t="s">
        <v>131</v>
      </c>
      <c r="RZU12083" s="18" t="s">
        <v>131</v>
      </c>
      <c r="RZV12083" s="18" t="s">
        <v>131</v>
      </c>
      <c r="RZW12083" s="18" t="s">
        <v>131</v>
      </c>
      <c r="RZX12083" s="18" t="s">
        <v>131</v>
      </c>
      <c r="RZY12083" s="18" t="s">
        <v>131</v>
      </c>
      <c r="RZZ12083" s="18" t="s">
        <v>131</v>
      </c>
      <c r="SAA12083" s="18" t="s">
        <v>131</v>
      </c>
      <c r="SAB12083" s="18" t="s">
        <v>131</v>
      </c>
      <c r="SAC12083" s="18" t="s">
        <v>131</v>
      </c>
      <c r="SAD12083" s="18" t="s">
        <v>131</v>
      </c>
      <c r="SAE12083" s="18" t="s">
        <v>131</v>
      </c>
      <c r="SAF12083" s="18" t="s">
        <v>131</v>
      </c>
      <c r="SAG12083" s="18" t="s">
        <v>131</v>
      </c>
      <c r="SAH12083" s="18" t="s">
        <v>131</v>
      </c>
      <c r="SAI12083" s="18" t="s">
        <v>131</v>
      </c>
      <c r="SAJ12083" s="18" t="s">
        <v>131</v>
      </c>
      <c r="SAK12083" s="18" t="s">
        <v>131</v>
      </c>
      <c r="SAL12083" s="18" t="s">
        <v>131</v>
      </c>
      <c r="SAM12083" s="18" t="s">
        <v>131</v>
      </c>
      <c r="SAN12083" s="18" t="s">
        <v>131</v>
      </c>
      <c r="SAO12083" s="18" t="s">
        <v>131</v>
      </c>
      <c r="SAP12083" s="18" t="s">
        <v>131</v>
      </c>
      <c r="SAQ12083" s="18" t="s">
        <v>131</v>
      </c>
      <c r="SAR12083" s="18" t="s">
        <v>131</v>
      </c>
      <c r="SAS12083" s="18" t="s">
        <v>131</v>
      </c>
      <c r="SAT12083" s="18" t="s">
        <v>131</v>
      </c>
      <c r="SAU12083" s="18" t="s">
        <v>131</v>
      </c>
      <c r="SAV12083" s="18" t="s">
        <v>131</v>
      </c>
      <c r="SAW12083" s="18" t="s">
        <v>131</v>
      </c>
      <c r="SAX12083" s="18" t="s">
        <v>131</v>
      </c>
      <c r="SAY12083" s="18" t="s">
        <v>131</v>
      </c>
      <c r="SAZ12083" s="18" t="s">
        <v>131</v>
      </c>
      <c r="SBA12083" s="18" t="s">
        <v>131</v>
      </c>
      <c r="SBB12083" s="18" t="s">
        <v>131</v>
      </c>
      <c r="SBC12083" s="18" t="s">
        <v>131</v>
      </c>
      <c r="SBD12083" s="18" t="s">
        <v>131</v>
      </c>
      <c r="SBE12083" s="18" t="s">
        <v>131</v>
      </c>
      <c r="SBF12083" s="18" t="s">
        <v>131</v>
      </c>
      <c r="SBG12083" s="18" t="s">
        <v>131</v>
      </c>
      <c r="SBH12083" s="18" t="s">
        <v>131</v>
      </c>
      <c r="SBI12083" s="18" t="s">
        <v>131</v>
      </c>
      <c r="SBJ12083" s="18" t="s">
        <v>131</v>
      </c>
      <c r="SBK12083" s="18" t="s">
        <v>131</v>
      </c>
      <c r="SBL12083" s="18" t="s">
        <v>131</v>
      </c>
      <c r="SBM12083" s="18" t="s">
        <v>131</v>
      </c>
      <c r="SBN12083" s="18" t="s">
        <v>131</v>
      </c>
      <c r="SBO12083" s="18" t="s">
        <v>131</v>
      </c>
      <c r="SBP12083" s="18" t="s">
        <v>131</v>
      </c>
      <c r="SBQ12083" s="18" t="s">
        <v>131</v>
      </c>
      <c r="SBR12083" s="18" t="s">
        <v>131</v>
      </c>
      <c r="SBS12083" s="18" t="s">
        <v>131</v>
      </c>
      <c r="SBT12083" s="18" t="s">
        <v>131</v>
      </c>
      <c r="SBU12083" s="18" t="s">
        <v>131</v>
      </c>
      <c r="SBV12083" s="18" t="s">
        <v>131</v>
      </c>
      <c r="SBW12083" s="18" t="s">
        <v>131</v>
      </c>
      <c r="SBX12083" s="18" t="s">
        <v>131</v>
      </c>
      <c r="SBY12083" s="18" t="s">
        <v>131</v>
      </c>
      <c r="SBZ12083" s="18" t="s">
        <v>131</v>
      </c>
      <c r="SCA12083" s="18" t="s">
        <v>131</v>
      </c>
      <c r="SCB12083" s="18" t="s">
        <v>131</v>
      </c>
      <c r="SCC12083" s="18" t="s">
        <v>131</v>
      </c>
      <c r="SCD12083" s="18" t="s">
        <v>131</v>
      </c>
      <c r="SCE12083" s="18" t="s">
        <v>131</v>
      </c>
      <c r="SCF12083" s="18" t="s">
        <v>131</v>
      </c>
      <c r="SCG12083" s="18" t="s">
        <v>131</v>
      </c>
      <c r="SCH12083" s="18" t="s">
        <v>131</v>
      </c>
      <c r="SCI12083" s="18" t="s">
        <v>131</v>
      </c>
      <c r="SCJ12083" s="18" t="s">
        <v>131</v>
      </c>
      <c r="SCK12083" s="18" t="s">
        <v>131</v>
      </c>
      <c r="SCL12083" s="18" t="s">
        <v>131</v>
      </c>
      <c r="SCM12083" s="18" t="s">
        <v>131</v>
      </c>
      <c r="SCN12083" s="18" t="s">
        <v>131</v>
      </c>
      <c r="SCO12083" s="18" t="s">
        <v>131</v>
      </c>
      <c r="SCP12083" s="18" t="s">
        <v>131</v>
      </c>
      <c r="SCQ12083" s="18" t="s">
        <v>131</v>
      </c>
      <c r="SCR12083" s="18" t="s">
        <v>131</v>
      </c>
      <c r="SCS12083" s="18" t="s">
        <v>131</v>
      </c>
      <c r="SCT12083" s="18" t="s">
        <v>131</v>
      </c>
      <c r="SCU12083" s="18" t="s">
        <v>131</v>
      </c>
      <c r="SCV12083" s="18" t="s">
        <v>131</v>
      </c>
      <c r="SCW12083" s="18" t="s">
        <v>131</v>
      </c>
      <c r="SCX12083" s="18" t="s">
        <v>131</v>
      </c>
      <c r="SCY12083" s="18" t="s">
        <v>131</v>
      </c>
      <c r="SCZ12083" s="18" t="s">
        <v>131</v>
      </c>
      <c r="SDA12083" s="18" t="s">
        <v>131</v>
      </c>
      <c r="SDB12083" s="18" t="s">
        <v>131</v>
      </c>
      <c r="SDC12083" s="18" t="s">
        <v>131</v>
      </c>
      <c r="SDD12083" s="18" t="s">
        <v>131</v>
      </c>
      <c r="SDE12083" s="18" t="s">
        <v>131</v>
      </c>
      <c r="SDF12083" s="18" t="s">
        <v>131</v>
      </c>
      <c r="SDG12083" s="18" t="s">
        <v>131</v>
      </c>
      <c r="SDH12083" s="18" t="s">
        <v>131</v>
      </c>
      <c r="SDI12083" s="18" t="s">
        <v>131</v>
      </c>
      <c r="SDJ12083" s="18" t="s">
        <v>131</v>
      </c>
      <c r="SDK12083" s="18" t="s">
        <v>131</v>
      </c>
      <c r="SDL12083" s="18" t="s">
        <v>131</v>
      </c>
      <c r="SDM12083" s="18" t="s">
        <v>131</v>
      </c>
      <c r="SDN12083" s="18" t="s">
        <v>131</v>
      </c>
      <c r="SDO12083" s="18" t="s">
        <v>131</v>
      </c>
      <c r="SDP12083" s="18" t="s">
        <v>131</v>
      </c>
      <c r="SDQ12083" s="18" t="s">
        <v>131</v>
      </c>
      <c r="SDR12083" s="18" t="s">
        <v>131</v>
      </c>
      <c r="SDS12083" s="18" t="s">
        <v>131</v>
      </c>
      <c r="SDT12083" s="18" t="s">
        <v>131</v>
      </c>
      <c r="SDU12083" s="18" t="s">
        <v>131</v>
      </c>
      <c r="SDV12083" s="18" t="s">
        <v>131</v>
      </c>
      <c r="SDW12083" s="18" t="s">
        <v>131</v>
      </c>
      <c r="SDX12083" s="18" t="s">
        <v>131</v>
      </c>
      <c r="SDY12083" s="18" t="s">
        <v>131</v>
      </c>
      <c r="SDZ12083" s="18" t="s">
        <v>131</v>
      </c>
      <c r="SEA12083" s="18" t="s">
        <v>131</v>
      </c>
      <c r="SEB12083" s="18" t="s">
        <v>131</v>
      </c>
      <c r="SEC12083" s="18" t="s">
        <v>131</v>
      </c>
      <c r="SED12083" s="18" t="s">
        <v>131</v>
      </c>
      <c r="SEE12083" s="18" t="s">
        <v>131</v>
      </c>
      <c r="SEF12083" s="18" t="s">
        <v>131</v>
      </c>
      <c r="SEG12083" s="18" t="s">
        <v>131</v>
      </c>
      <c r="SEH12083" s="18" t="s">
        <v>131</v>
      </c>
      <c r="SEI12083" s="18" t="s">
        <v>131</v>
      </c>
      <c r="SEJ12083" s="18" t="s">
        <v>131</v>
      </c>
      <c r="SEK12083" s="18" t="s">
        <v>131</v>
      </c>
      <c r="SEL12083" s="18" t="s">
        <v>131</v>
      </c>
      <c r="SEM12083" s="18" t="s">
        <v>131</v>
      </c>
      <c r="SEN12083" s="18" t="s">
        <v>131</v>
      </c>
      <c r="SEO12083" s="18" t="s">
        <v>131</v>
      </c>
      <c r="SEP12083" s="18" t="s">
        <v>131</v>
      </c>
      <c r="SEQ12083" s="18" t="s">
        <v>131</v>
      </c>
      <c r="SER12083" s="18" t="s">
        <v>131</v>
      </c>
      <c r="SES12083" s="18" t="s">
        <v>131</v>
      </c>
      <c r="SET12083" s="18" t="s">
        <v>131</v>
      </c>
      <c r="SEU12083" s="18" t="s">
        <v>131</v>
      </c>
      <c r="SEV12083" s="18" t="s">
        <v>131</v>
      </c>
      <c r="SEW12083" s="18" t="s">
        <v>131</v>
      </c>
      <c r="SEX12083" s="18" t="s">
        <v>131</v>
      </c>
      <c r="SEY12083" s="18" t="s">
        <v>131</v>
      </c>
      <c r="SEZ12083" s="18" t="s">
        <v>131</v>
      </c>
      <c r="SFA12083" s="18" t="s">
        <v>131</v>
      </c>
      <c r="SFB12083" s="18" t="s">
        <v>131</v>
      </c>
      <c r="SFC12083" s="18" t="s">
        <v>131</v>
      </c>
      <c r="SFD12083" s="18" t="s">
        <v>131</v>
      </c>
      <c r="SFE12083" s="18" t="s">
        <v>131</v>
      </c>
      <c r="SFF12083" s="18" t="s">
        <v>131</v>
      </c>
      <c r="SFG12083" s="18" t="s">
        <v>131</v>
      </c>
      <c r="SFH12083" s="18" t="s">
        <v>131</v>
      </c>
      <c r="SFI12083" s="18" t="s">
        <v>131</v>
      </c>
      <c r="SFJ12083" s="18" t="s">
        <v>131</v>
      </c>
      <c r="SFK12083" s="18" t="s">
        <v>131</v>
      </c>
      <c r="SFL12083" s="18" t="s">
        <v>131</v>
      </c>
      <c r="SFM12083" s="18" t="s">
        <v>131</v>
      </c>
      <c r="SFN12083" s="18" t="s">
        <v>131</v>
      </c>
      <c r="SFO12083" s="18" t="s">
        <v>131</v>
      </c>
      <c r="SFP12083" s="18" t="s">
        <v>131</v>
      </c>
      <c r="SFQ12083" s="18" t="s">
        <v>131</v>
      </c>
      <c r="SFR12083" s="18" t="s">
        <v>131</v>
      </c>
      <c r="SFS12083" s="18" t="s">
        <v>131</v>
      </c>
      <c r="SFT12083" s="18" t="s">
        <v>131</v>
      </c>
      <c r="SFU12083" s="18" t="s">
        <v>131</v>
      </c>
      <c r="SFV12083" s="18" t="s">
        <v>131</v>
      </c>
      <c r="SFW12083" s="18" t="s">
        <v>131</v>
      </c>
      <c r="SFX12083" s="18" t="s">
        <v>131</v>
      </c>
      <c r="SFY12083" s="18" t="s">
        <v>131</v>
      </c>
      <c r="SFZ12083" s="18" t="s">
        <v>131</v>
      </c>
      <c r="SGA12083" s="18" t="s">
        <v>131</v>
      </c>
      <c r="SGB12083" s="18" t="s">
        <v>131</v>
      </c>
      <c r="SGC12083" s="18" t="s">
        <v>131</v>
      </c>
      <c r="SGD12083" s="18" t="s">
        <v>131</v>
      </c>
      <c r="SGE12083" s="18" t="s">
        <v>131</v>
      </c>
      <c r="SGF12083" s="18" t="s">
        <v>131</v>
      </c>
      <c r="SGG12083" s="18" t="s">
        <v>131</v>
      </c>
      <c r="SGH12083" s="18" t="s">
        <v>131</v>
      </c>
      <c r="SGI12083" s="18" t="s">
        <v>131</v>
      </c>
      <c r="SGJ12083" s="18" t="s">
        <v>131</v>
      </c>
      <c r="SGK12083" s="18" t="s">
        <v>131</v>
      </c>
      <c r="SGL12083" s="18" t="s">
        <v>131</v>
      </c>
      <c r="SGM12083" s="18" t="s">
        <v>131</v>
      </c>
      <c r="SGN12083" s="18" t="s">
        <v>131</v>
      </c>
      <c r="SGO12083" s="18" t="s">
        <v>131</v>
      </c>
      <c r="SGP12083" s="18" t="s">
        <v>131</v>
      </c>
      <c r="SGQ12083" s="18" t="s">
        <v>131</v>
      </c>
      <c r="SGR12083" s="18" t="s">
        <v>131</v>
      </c>
      <c r="SGS12083" s="18" t="s">
        <v>131</v>
      </c>
      <c r="SGT12083" s="18" t="s">
        <v>131</v>
      </c>
      <c r="SGU12083" s="18" t="s">
        <v>131</v>
      </c>
      <c r="SGV12083" s="18" t="s">
        <v>131</v>
      </c>
      <c r="SGW12083" s="18" t="s">
        <v>131</v>
      </c>
      <c r="SGX12083" s="18" t="s">
        <v>131</v>
      </c>
      <c r="SGY12083" s="18" t="s">
        <v>131</v>
      </c>
      <c r="SGZ12083" s="18" t="s">
        <v>131</v>
      </c>
      <c r="SHA12083" s="18" t="s">
        <v>131</v>
      </c>
      <c r="SHB12083" s="18" t="s">
        <v>131</v>
      </c>
      <c r="SHC12083" s="18" t="s">
        <v>131</v>
      </c>
      <c r="SHD12083" s="18" t="s">
        <v>131</v>
      </c>
      <c r="SHE12083" s="18" t="s">
        <v>131</v>
      </c>
      <c r="SHF12083" s="18" t="s">
        <v>131</v>
      </c>
      <c r="SHG12083" s="18" t="s">
        <v>131</v>
      </c>
      <c r="SHH12083" s="18" t="s">
        <v>131</v>
      </c>
      <c r="SHI12083" s="18" t="s">
        <v>131</v>
      </c>
      <c r="SHJ12083" s="18" t="s">
        <v>131</v>
      </c>
      <c r="SHK12083" s="18" t="s">
        <v>131</v>
      </c>
      <c r="SHL12083" s="18" t="s">
        <v>131</v>
      </c>
      <c r="SHM12083" s="18" t="s">
        <v>131</v>
      </c>
      <c r="SHN12083" s="18" t="s">
        <v>131</v>
      </c>
      <c r="SHO12083" s="18" t="s">
        <v>131</v>
      </c>
      <c r="SHP12083" s="18" t="s">
        <v>131</v>
      </c>
      <c r="SHQ12083" s="18" t="s">
        <v>131</v>
      </c>
      <c r="SHR12083" s="18" t="s">
        <v>131</v>
      </c>
      <c r="SHS12083" s="18" t="s">
        <v>131</v>
      </c>
      <c r="SHT12083" s="18" t="s">
        <v>131</v>
      </c>
      <c r="SHU12083" s="18" t="s">
        <v>131</v>
      </c>
      <c r="SHV12083" s="18" t="s">
        <v>131</v>
      </c>
      <c r="SHW12083" s="18" t="s">
        <v>131</v>
      </c>
      <c r="SHX12083" s="18" t="s">
        <v>131</v>
      </c>
      <c r="SHY12083" s="18" t="s">
        <v>131</v>
      </c>
      <c r="SHZ12083" s="18" t="s">
        <v>131</v>
      </c>
      <c r="SIA12083" s="18" t="s">
        <v>131</v>
      </c>
      <c r="SIB12083" s="18" t="s">
        <v>131</v>
      </c>
      <c r="SIC12083" s="18" t="s">
        <v>131</v>
      </c>
      <c r="SID12083" s="18" t="s">
        <v>131</v>
      </c>
      <c r="SIE12083" s="18" t="s">
        <v>131</v>
      </c>
      <c r="SIF12083" s="18" t="s">
        <v>131</v>
      </c>
      <c r="SIG12083" s="18" t="s">
        <v>131</v>
      </c>
      <c r="SIH12083" s="18" t="s">
        <v>131</v>
      </c>
      <c r="SII12083" s="18" t="s">
        <v>131</v>
      </c>
      <c r="SIJ12083" s="18" t="s">
        <v>131</v>
      </c>
      <c r="SIK12083" s="18" t="s">
        <v>131</v>
      </c>
      <c r="SIL12083" s="18" t="s">
        <v>131</v>
      </c>
      <c r="SIM12083" s="18" t="s">
        <v>131</v>
      </c>
      <c r="SIN12083" s="18" t="s">
        <v>131</v>
      </c>
      <c r="SIO12083" s="18" t="s">
        <v>131</v>
      </c>
      <c r="SIP12083" s="18" t="s">
        <v>131</v>
      </c>
      <c r="SIQ12083" s="18" t="s">
        <v>131</v>
      </c>
      <c r="SIR12083" s="18" t="s">
        <v>131</v>
      </c>
      <c r="SIS12083" s="18" t="s">
        <v>131</v>
      </c>
      <c r="SIT12083" s="18" t="s">
        <v>131</v>
      </c>
      <c r="SIU12083" s="18" t="s">
        <v>131</v>
      </c>
      <c r="SIV12083" s="18" t="s">
        <v>131</v>
      </c>
      <c r="SIW12083" s="18" t="s">
        <v>131</v>
      </c>
      <c r="SIX12083" s="18" t="s">
        <v>131</v>
      </c>
      <c r="SIY12083" s="18" t="s">
        <v>131</v>
      </c>
      <c r="SIZ12083" s="18" t="s">
        <v>131</v>
      </c>
      <c r="SJA12083" s="18" t="s">
        <v>131</v>
      </c>
      <c r="SJB12083" s="18" t="s">
        <v>131</v>
      </c>
      <c r="SJC12083" s="18" t="s">
        <v>131</v>
      </c>
      <c r="SJD12083" s="18" t="s">
        <v>131</v>
      </c>
      <c r="SJE12083" s="18" t="s">
        <v>131</v>
      </c>
      <c r="SJF12083" s="18" t="s">
        <v>131</v>
      </c>
      <c r="SJG12083" s="18" t="s">
        <v>131</v>
      </c>
      <c r="SJH12083" s="18" t="s">
        <v>131</v>
      </c>
      <c r="SJI12083" s="18" t="s">
        <v>131</v>
      </c>
      <c r="SJJ12083" s="18" t="s">
        <v>131</v>
      </c>
      <c r="SJK12083" s="18" t="s">
        <v>131</v>
      </c>
      <c r="SJL12083" s="18" t="s">
        <v>131</v>
      </c>
      <c r="SJM12083" s="18" t="s">
        <v>131</v>
      </c>
      <c r="SJN12083" s="18" t="s">
        <v>131</v>
      </c>
      <c r="SJO12083" s="18" t="s">
        <v>131</v>
      </c>
      <c r="SJP12083" s="18" t="s">
        <v>131</v>
      </c>
      <c r="SJQ12083" s="18" t="s">
        <v>131</v>
      </c>
      <c r="SJR12083" s="18" t="s">
        <v>131</v>
      </c>
      <c r="SJS12083" s="18" t="s">
        <v>131</v>
      </c>
      <c r="SJT12083" s="18" t="s">
        <v>131</v>
      </c>
      <c r="SJU12083" s="18" t="s">
        <v>131</v>
      </c>
      <c r="SJV12083" s="18" t="s">
        <v>131</v>
      </c>
      <c r="SJW12083" s="18" t="s">
        <v>131</v>
      </c>
      <c r="SJX12083" s="18" t="s">
        <v>131</v>
      </c>
      <c r="SJY12083" s="18" t="s">
        <v>131</v>
      </c>
      <c r="SJZ12083" s="18" t="s">
        <v>131</v>
      </c>
      <c r="SKA12083" s="18" t="s">
        <v>131</v>
      </c>
      <c r="SKB12083" s="18" t="s">
        <v>131</v>
      </c>
      <c r="SKC12083" s="18" t="s">
        <v>131</v>
      </c>
      <c r="SKD12083" s="18" t="s">
        <v>131</v>
      </c>
      <c r="SKE12083" s="18" t="s">
        <v>131</v>
      </c>
      <c r="SKF12083" s="18" t="s">
        <v>131</v>
      </c>
      <c r="SKG12083" s="18" t="s">
        <v>131</v>
      </c>
      <c r="SKH12083" s="18" t="s">
        <v>131</v>
      </c>
      <c r="SKI12083" s="18" t="s">
        <v>131</v>
      </c>
      <c r="SKJ12083" s="18" t="s">
        <v>131</v>
      </c>
      <c r="SKK12083" s="18" t="s">
        <v>131</v>
      </c>
      <c r="SKL12083" s="18" t="s">
        <v>131</v>
      </c>
      <c r="SKM12083" s="18" t="s">
        <v>131</v>
      </c>
      <c r="SKN12083" s="18" t="s">
        <v>131</v>
      </c>
      <c r="SKO12083" s="18" t="s">
        <v>131</v>
      </c>
      <c r="SKP12083" s="18" t="s">
        <v>131</v>
      </c>
      <c r="SKQ12083" s="18" t="s">
        <v>131</v>
      </c>
      <c r="SKR12083" s="18" t="s">
        <v>131</v>
      </c>
      <c r="SKS12083" s="18" t="s">
        <v>131</v>
      </c>
      <c r="SKT12083" s="18" t="s">
        <v>131</v>
      </c>
      <c r="SKU12083" s="18" t="s">
        <v>131</v>
      </c>
      <c r="SKV12083" s="18" t="s">
        <v>131</v>
      </c>
      <c r="SKW12083" s="18" t="s">
        <v>131</v>
      </c>
      <c r="SKX12083" s="18" t="s">
        <v>131</v>
      </c>
      <c r="SKY12083" s="18" t="s">
        <v>131</v>
      </c>
      <c r="SKZ12083" s="18" t="s">
        <v>131</v>
      </c>
      <c r="SLA12083" s="18" t="s">
        <v>131</v>
      </c>
      <c r="SLB12083" s="18" t="s">
        <v>131</v>
      </c>
      <c r="SLC12083" s="18" t="s">
        <v>131</v>
      </c>
      <c r="SLD12083" s="18" t="s">
        <v>131</v>
      </c>
      <c r="SLE12083" s="18" t="s">
        <v>131</v>
      </c>
      <c r="SLF12083" s="18" t="s">
        <v>131</v>
      </c>
      <c r="SLG12083" s="18" t="s">
        <v>131</v>
      </c>
      <c r="SLH12083" s="18" t="s">
        <v>131</v>
      </c>
      <c r="SLI12083" s="18" t="s">
        <v>131</v>
      </c>
      <c r="SLJ12083" s="18" t="s">
        <v>131</v>
      </c>
      <c r="SLK12083" s="18" t="s">
        <v>131</v>
      </c>
      <c r="SLL12083" s="18" t="s">
        <v>131</v>
      </c>
      <c r="SLM12083" s="18" t="s">
        <v>131</v>
      </c>
      <c r="SLN12083" s="18" t="s">
        <v>131</v>
      </c>
      <c r="SLO12083" s="18" t="s">
        <v>131</v>
      </c>
      <c r="SLP12083" s="18" t="s">
        <v>131</v>
      </c>
      <c r="SLQ12083" s="18" t="s">
        <v>131</v>
      </c>
      <c r="SLR12083" s="18" t="s">
        <v>131</v>
      </c>
      <c r="SLS12083" s="18" t="s">
        <v>131</v>
      </c>
      <c r="SLT12083" s="18" t="s">
        <v>131</v>
      </c>
      <c r="SLU12083" s="18" t="s">
        <v>131</v>
      </c>
      <c r="SLV12083" s="18" t="s">
        <v>131</v>
      </c>
      <c r="SLW12083" s="18" t="s">
        <v>131</v>
      </c>
      <c r="SLX12083" s="18" t="s">
        <v>131</v>
      </c>
      <c r="SLY12083" s="18" t="s">
        <v>131</v>
      </c>
      <c r="SLZ12083" s="18" t="s">
        <v>131</v>
      </c>
      <c r="SMA12083" s="18" t="s">
        <v>131</v>
      </c>
      <c r="SMB12083" s="18" t="s">
        <v>131</v>
      </c>
      <c r="SMC12083" s="18" t="s">
        <v>131</v>
      </c>
      <c r="SMD12083" s="18" t="s">
        <v>131</v>
      </c>
      <c r="SME12083" s="18" t="s">
        <v>131</v>
      </c>
      <c r="SMF12083" s="18" t="s">
        <v>131</v>
      </c>
      <c r="SMG12083" s="18" t="s">
        <v>131</v>
      </c>
      <c r="SMH12083" s="18" t="s">
        <v>131</v>
      </c>
      <c r="SMI12083" s="18" t="s">
        <v>131</v>
      </c>
      <c r="SMJ12083" s="18" t="s">
        <v>131</v>
      </c>
      <c r="SMK12083" s="18" t="s">
        <v>131</v>
      </c>
      <c r="SML12083" s="18" t="s">
        <v>131</v>
      </c>
      <c r="SMM12083" s="18" t="s">
        <v>131</v>
      </c>
      <c r="SMN12083" s="18" t="s">
        <v>131</v>
      </c>
      <c r="SMO12083" s="18" t="s">
        <v>131</v>
      </c>
      <c r="SMP12083" s="18" t="s">
        <v>131</v>
      </c>
      <c r="SMQ12083" s="18" t="s">
        <v>131</v>
      </c>
      <c r="SMR12083" s="18" t="s">
        <v>131</v>
      </c>
      <c r="SMS12083" s="18" t="s">
        <v>131</v>
      </c>
      <c r="SMT12083" s="18" t="s">
        <v>131</v>
      </c>
      <c r="SMU12083" s="18" t="s">
        <v>131</v>
      </c>
      <c r="SMV12083" s="18" t="s">
        <v>131</v>
      </c>
      <c r="SMW12083" s="18" t="s">
        <v>131</v>
      </c>
      <c r="SMX12083" s="18" t="s">
        <v>131</v>
      </c>
      <c r="SMY12083" s="18" t="s">
        <v>131</v>
      </c>
      <c r="SMZ12083" s="18" t="s">
        <v>131</v>
      </c>
      <c r="SNA12083" s="18" t="s">
        <v>131</v>
      </c>
      <c r="SNB12083" s="18" t="s">
        <v>131</v>
      </c>
      <c r="SNC12083" s="18" t="s">
        <v>131</v>
      </c>
      <c r="SND12083" s="18" t="s">
        <v>131</v>
      </c>
      <c r="SNE12083" s="18" t="s">
        <v>131</v>
      </c>
      <c r="SNF12083" s="18" t="s">
        <v>131</v>
      </c>
      <c r="SNG12083" s="18" t="s">
        <v>131</v>
      </c>
      <c r="SNH12083" s="18" t="s">
        <v>131</v>
      </c>
      <c r="SNI12083" s="18" t="s">
        <v>131</v>
      </c>
      <c r="SNJ12083" s="18" t="s">
        <v>131</v>
      </c>
      <c r="SNK12083" s="18" t="s">
        <v>131</v>
      </c>
      <c r="SNL12083" s="18" t="s">
        <v>131</v>
      </c>
      <c r="SNM12083" s="18" t="s">
        <v>131</v>
      </c>
      <c r="SNN12083" s="18" t="s">
        <v>131</v>
      </c>
      <c r="SNO12083" s="18" t="s">
        <v>131</v>
      </c>
      <c r="SNP12083" s="18" t="s">
        <v>131</v>
      </c>
      <c r="SNQ12083" s="18" t="s">
        <v>131</v>
      </c>
      <c r="SNR12083" s="18" t="s">
        <v>131</v>
      </c>
      <c r="SNS12083" s="18" t="s">
        <v>131</v>
      </c>
      <c r="SNT12083" s="18" t="s">
        <v>131</v>
      </c>
      <c r="SNU12083" s="18" t="s">
        <v>131</v>
      </c>
      <c r="SNV12083" s="18" t="s">
        <v>131</v>
      </c>
      <c r="SNW12083" s="18" t="s">
        <v>131</v>
      </c>
      <c r="SNX12083" s="18" t="s">
        <v>131</v>
      </c>
      <c r="SNY12083" s="18" t="s">
        <v>131</v>
      </c>
      <c r="SNZ12083" s="18" t="s">
        <v>131</v>
      </c>
      <c r="SOA12083" s="18" t="s">
        <v>131</v>
      </c>
      <c r="SOB12083" s="18" t="s">
        <v>131</v>
      </c>
      <c r="SOC12083" s="18" t="s">
        <v>131</v>
      </c>
      <c r="SOD12083" s="18" t="s">
        <v>131</v>
      </c>
      <c r="SOE12083" s="18" t="s">
        <v>131</v>
      </c>
      <c r="SOF12083" s="18" t="s">
        <v>131</v>
      </c>
      <c r="SOG12083" s="18" t="s">
        <v>131</v>
      </c>
      <c r="SOH12083" s="18" t="s">
        <v>131</v>
      </c>
      <c r="SOI12083" s="18" t="s">
        <v>131</v>
      </c>
      <c r="SOJ12083" s="18" t="s">
        <v>131</v>
      </c>
      <c r="SOK12083" s="18" t="s">
        <v>131</v>
      </c>
      <c r="SOL12083" s="18" t="s">
        <v>131</v>
      </c>
      <c r="SOM12083" s="18" t="s">
        <v>131</v>
      </c>
      <c r="SON12083" s="18" t="s">
        <v>131</v>
      </c>
      <c r="SOO12083" s="18" t="s">
        <v>131</v>
      </c>
      <c r="SOP12083" s="18" t="s">
        <v>131</v>
      </c>
      <c r="SOQ12083" s="18" t="s">
        <v>131</v>
      </c>
      <c r="SOR12083" s="18" t="s">
        <v>131</v>
      </c>
      <c r="SOS12083" s="18" t="s">
        <v>131</v>
      </c>
      <c r="SOT12083" s="18" t="s">
        <v>131</v>
      </c>
      <c r="SOU12083" s="18" t="s">
        <v>131</v>
      </c>
      <c r="SOV12083" s="18" t="s">
        <v>131</v>
      </c>
      <c r="SOW12083" s="18" t="s">
        <v>131</v>
      </c>
      <c r="SOX12083" s="18" t="s">
        <v>131</v>
      </c>
      <c r="SOY12083" s="18" t="s">
        <v>131</v>
      </c>
      <c r="SOZ12083" s="18" t="s">
        <v>131</v>
      </c>
      <c r="SPA12083" s="18" t="s">
        <v>131</v>
      </c>
      <c r="SPB12083" s="18" t="s">
        <v>131</v>
      </c>
      <c r="SPC12083" s="18" t="s">
        <v>131</v>
      </c>
      <c r="SPD12083" s="18" t="s">
        <v>131</v>
      </c>
      <c r="SPE12083" s="18" t="s">
        <v>131</v>
      </c>
      <c r="SPF12083" s="18" t="s">
        <v>131</v>
      </c>
      <c r="SPG12083" s="18" t="s">
        <v>131</v>
      </c>
      <c r="SPH12083" s="18" t="s">
        <v>131</v>
      </c>
      <c r="SPI12083" s="18" t="s">
        <v>131</v>
      </c>
      <c r="SPJ12083" s="18" t="s">
        <v>131</v>
      </c>
      <c r="SPK12083" s="18" t="s">
        <v>131</v>
      </c>
      <c r="SPL12083" s="18" t="s">
        <v>131</v>
      </c>
      <c r="SPM12083" s="18" t="s">
        <v>131</v>
      </c>
      <c r="SPN12083" s="18" t="s">
        <v>131</v>
      </c>
      <c r="SPO12083" s="18" t="s">
        <v>131</v>
      </c>
      <c r="SPP12083" s="18" t="s">
        <v>131</v>
      </c>
      <c r="SPQ12083" s="18" t="s">
        <v>131</v>
      </c>
      <c r="SPR12083" s="18" t="s">
        <v>131</v>
      </c>
      <c r="SPS12083" s="18" t="s">
        <v>131</v>
      </c>
      <c r="SPT12083" s="18" t="s">
        <v>131</v>
      </c>
      <c r="SPU12083" s="18" t="s">
        <v>131</v>
      </c>
      <c r="SPV12083" s="18" t="s">
        <v>131</v>
      </c>
      <c r="SPW12083" s="18" t="s">
        <v>131</v>
      </c>
      <c r="SPX12083" s="18" t="s">
        <v>131</v>
      </c>
      <c r="SPY12083" s="18" t="s">
        <v>131</v>
      </c>
      <c r="SPZ12083" s="18" t="s">
        <v>131</v>
      </c>
      <c r="SQA12083" s="18" t="s">
        <v>131</v>
      </c>
      <c r="SQB12083" s="18" t="s">
        <v>131</v>
      </c>
      <c r="SQC12083" s="18" t="s">
        <v>131</v>
      </c>
      <c r="SQD12083" s="18" t="s">
        <v>131</v>
      </c>
      <c r="SQE12083" s="18" t="s">
        <v>131</v>
      </c>
      <c r="SQF12083" s="18" t="s">
        <v>131</v>
      </c>
      <c r="SQG12083" s="18" t="s">
        <v>131</v>
      </c>
      <c r="SQH12083" s="18" t="s">
        <v>131</v>
      </c>
      <c r="SQI12083" s="18" t="s">
        <v>131</v>
      </c>
      <c r="SQJ12083" s="18" t="s">
        <v>131</v>
      </c>
      <c r="SQK12083" s="18" t="s">
        <v>131</v>
      </c>
      <c r="SQL12083" s="18" t="s">
        <v>131</v>
      </c>
      <c r="SQM12083" s="18" t="s">
        <v>131</v>
      </c>
      <c r="SQN12083" s="18" t="s">
        <v>131</v>
      </c>
      <c r="SQO12083" s="18" t="s">
        <v>131</v>
      </c>
      <c r="SQP12083" s="18" t="s">
        <v>131</v>
      </c>
      <c r="SQQ12083" s="18" t="s">
        <v>131</v>
      </c>
      <c r="SQR12083" s="18" t="s">
        <v>131</v>
      </c>
      <c r="SQS12083" s="18" t="s">
        <v>131</v>
      </c>
      <c r="SQT12083" s="18" t="s">
        <v>131</v>
      </c>
      <c r="SQU12083" s="18" t="s">
        <v>131</v>
      </c>
      <c r="SQV12083" s="18" t="s">
        <v>131</v>
      </c>
      <c r="SQW12083" s="18" t="s">
        <v>131</v>
      </c>
      <c r="SQX12083" s="18" t="s">
        <v>131</v>
      </c>
      <c r="SQY12083" s="18" t="s">
        <v>131</v>
      </c>
      <c r="SQZ12083" s="18" t="s">
        <v>131</v>
      </c>
      <c r="SRA12083" s="18" t="s">
        <v>131</v>
      </c>
      <c r="SRB12083" s="18" t="s">
        <v>131</v>
      </c>
      <c r="SRC12083" s="18" t="s">
        <v>131</v>
      </c>
      <c r="SRD12083" s="18" t="s">
        <v>131</v>
      </c>
      <c r="SRE12083" s="18" t="s">
        <v>131</v>
      </c>
      <c r="SRF12083" s="18" t="s">
        <v>131</v>
      </c>
      <c r="SRG12083" s="18" t="s">
        <v>131</v>
      </c>
      <c r="SRH12083" s="18" t="s">
        <v>131</v>
      </c>
      <c r="SRI12083" s="18" t="s">
        <v>131</v>
      </c>
      <c r="SRJ12083" s="18" t="s">
        <v>131</v>
      </c>
      <c r="SRK12083" s="18" t="s">
        <v>131</v>
      </c>
      <c r="SRL12083" s="18" t="s">
        <v>131</v>
      </c>
      <c r="SRM12083" s="18" t="s">
        <v>131</v>
      </c>
      <c r="SRN12083" s="18" t="s">
        <v>131</v>
      </c>
      <c r="SRO12083" s="18" t="s">
        <v>131</v>
      </c>
      <c r="SRP12083" s="18" t="s">
        <v>131</v>
      </c>
      <c r="SRQ12083" s="18" t="s">
        <v>131</v>
      </c>
      <c r="SRR12083" s="18" t="s">
        <v>131</v>
      </c>
      <c r="SRS12083" s="18" t="s">
        <v>131</v>
      </c>
      <c r="SRT12083" s="18" t="s">
        <v>131</v>
      </c>
      <c r="SRU12083" s="18" t="s">
        <v>131</v>
      </c>
      <c r="SRV12083" s="18" t="s">
        <v>131</v>
      </c>
      <c r="SRW12083" s="18" t="s">
        <v>131</v>
      </c>
      <c r="SRX12083" s="18" t="s">
        <v>131</v>
      </c>
      <c r="SRY12083" s="18" t="s">
        <v>131</v>
      </c>
      <c r="SRZ12083" s="18" t="s">
        <v>131</v>
      </c>
      <c r="SSA12083" s="18" t="s">
        <v>131</v>
      </c>
      <c r="SSB12083" s="18" t="s">
        <v>131</v>
      </c>
      <c r="SSC12083" s="18" t="s">
        <v>131</v>
      </c>
      <c r="SSD12083" s="18" t="s">
        <v>131</v>
      </c>
      <c r="SSE12083" s="18" t="s">
        <v>131</v>
      </c>
      <c r="SSF12083" s="18" t="s">
        <v>131</v>
      </c>
      <c r="SSG12083" s="18" t="s">
        <v>131</v>
      </c>
      <c r="SSH12083" s="18" t="s">
        <v>131</v>
      </c>
      <c r="SSI12083" s="18" t="s">
        <v>131</v>
      </c>
      <c r="SSJ12083" s="18" t="s">
        <v>131</v>
      </c>
      <c r="SSK12083" s="18" t="s">
        <v>131</v>
      </c>
      <c r="SSL12083" s="18" t="s">
        <v>131</v>
      </c>
      <c r="SSM12083" s="18" t="s">
        <v>131</v>
      </c>
      <c r="SSN12083" s="18" t="s">
        <v>131</v>
      </c>
      <c r="SSO12083" s="18" t="s">
        <v>131</v>
      </c>
      <c r="SSP12083" s="18" t="s">
        <v>131</v>
      </c>
      <c r="SSQ12083" s="18" t="s">
        <v>131</v>
      </c>
      <c r="SSR12083" s="18" t="s">
        <v>131</v>
      </c>
      <c r="SSS12083" s="18" t="s">
        <v>131</v>
      </c>
      <c r="SST12083" s="18" t="s">
        <v>131</v>
      </c>
      <c r="SSU12083" s="18" t="s">
        <v>131</v>
      </c>
      <c r="SSV12083" s="18" t="s">
        <v>131</v>
      </c>
      <c r="SSW12083" s="18" t="s">
        <v>131</v>
      </c>
      <c r="SSX12083" s="18" t="s">
        <v>131</v>
      </c>
      <c r="SSY12083" s="18" t="s">
        <v>131</v>
      </c>
      <c r="SSZ12083" s="18" t="s">
        <v>131</v>
      </c>
      <c r="STA12083" s="18" t="s">
        <v>131</v>
      </c>
      <c r="STB12083" s="18" t="s">
        <v>131</v>
      </c>
      <c r="STC12083" s="18" t="s">
        <v>131</v>
      </c>
      <c r="STD12083" s="18" t="s">
        <v>131</v>
      </c>
      <c r="STE12083" s="18" t="s">
        <v>131</v>
      </c>
      <c r="STF12083" s="18" t="s">
        <v>131</v>
      </c>
      <c r="STG12083" s="18" t="s">
        <v>131</v>
      </c>
      <c r="STH12083" s="18" t="s">
        <v>131</v>
      </c>
      <c r="STI12083" s="18" t="s">
        <v>131</v>
      </c>
      <c r="STJ12083" s="18" t="s">
        <v>131</v>
      </c>
      <c r="STK12083" s="18" t="s">
        <v>131</v>
      </c>
      <c r="STL12083" s="18" t="s">
        <v>131</v>
      </c>
      <c r="STM12083" s="18" t="s">
        <v>131</v>
      </c>
      <c r="STN12083" s="18" t="s">
        <v>131</v>
      </c>
      <c r="STO12083" s="18" t="s">
        <v>131</v>
      </c>
      <c r="STP12083" s="18" t="s">
        <v>131</v>
      </c>
      <c r="STQ12083" s="18" t="s">
        <v>131</v>
      </c>
      <c r="STR12083" s="18" t="s">
        <v>131</v>
      </c>
      <c r="STS12083" s="18" t="s">
        <v>131</v>
      </c>
      <c r="STT12083" s="18" t="s">
        <v>131</v>
      </c>
      <c r="STU12083" s="18" t="s">
        <v>131</v>
      </c>
      <c r="STV12083" s="18" t="s">
        <v>131</v>
      </c>
      <c r="STW12083" s="18" t="s">
        <v>131</v>
      </c>
      <c r="STX12083" s="18" t="s">
        <v>131</v>
      </c>
      <c r="STY12083" s="18" t="s">
        <v>131</v>
      </c>
      <c r="STZ12083" s="18" t="s">
        <v>131</v>
      </c>
      <c r="SUA12083" s="18" t="s">
        <v>131</v>
      </c>
      <c r="SUB12083" s="18" t="s">
        <v>131</v>
      </c>
      <c r="SUC12083" s="18" t="s">
        <v>131</v>
      </c>
      <c r="SUD12083" s="18" t="s">
        <v>131</v>
      </c>
      <c r="SUE12083" s="18" t="s">
        <v>131</v>
      </c>
      <c r="SUF12083" s="18" t="s">
        <v>131</v>
      </c>
      <c r="SUG12083" s="18" t="s">
        <v>131</v>
      </c>
      <c r="SUH12083" s="18" t="s">
        <v>131</v>
      </c>
      <c r="SUI12083" s="18" t="s">
        <v>131</v>
      </c>
      <c r="SUJ12083" s="18" t="s">
        <v>131</v>
      </c>
      <c r="SUK12083" s="18" t="s">
        <v>131</v>
      </c>
      <c r="SUL12083" s="18" t="s">
        <v>131</v>
      </c>
      <c r="SUM12083" s="18" t="s">
        <v>131</v>
      </c>
      <c r="SUN12083" s="18" t="s">
        <v>131</v>
      </c>
      <c r="SUO12083" s="18" t="s">
        <v>131</v>
      </c>
      <c r="SUP12083" s="18" t="s">
        <v>131</v>
      </c>
      <c r="SUQ12083" s="18" t="s">
        <v>131</v>
      </c>
      <c r="SUR12083" s="18" t="s">
        <v>131</v>
      </c>
      <c r="SUS12083" s="18" t="s">
        <v>131</v>
      </c>
      <c r="SUT12083" s="18" t="s">
        <v>131</v>
      </c>
      <c r="SUU12083" s="18" t="s">
        <v>131</v>
      </c>
      <c r="SUV12083" s="18" t="s">
        <v>131</v>
      </c>
      <c r="SUW12083" s="18" t="s">
        <v>131</v>
      </c>
      <c r="SUX12083" s="18" t="s">
        <v>131</v>
      </c>
      <c r="SUY12083" s="18" t="s">
        <v>131</v>
      </c>
      <c r="SUZ12083" s="18" t="s">
        <v>131</v>
      </c>
      <c r="SVA12083" s="18" t="s">
        <v>131</v>
      </c>
      <c r="SVB12083" s="18" t="s">
        <v>131</v>
      </c>
      <c r="SVC12083" s="18" t="s">
        <v>131</v>
      </c>
      <c r="SVD12083" s="18" t="s">
        <v>131</v>
      </c>
      <c r="SVE12083" s="18" t="s">
        <v>131</v>
      </c>
      <c r="SVF12083" s="18" t="s">
        <v>131</v>
      </c>
      <c r="SVG12083" s="18" t="s">
        <v>131</v>
      </c>
      <c r="SVH12083" s="18" t="s">
        <v>131</v>
      </c>
      <c r="SVI12083" s="18" t="s">
        <v>131</v>
      </c>
      <c r="SVJ12083" s="18" t="s">
        <v>131</v>
      </c>
      <c r="SVK12083" s="18" t="s">
        <v>131</v>
      </c>
      <c r="SVL12083" s="18" t="s">
        <v>131</v>
      </c>
      <c r="SVM12083" s="18" t="s">
        <v>131</v>
      </c>
      <c r="SVN12083" s="18" t="s">
        <v>131</v>
      </c>
      <c r="SVO12083" s="18" t="s">
        <v>131</v>
      </c>
      <c r="SVP12083" s="18" t="s">
        <v>131</v>
      </c>
      <c r="SVQ12083" s="18" t="s">
        <v>131</v>
      </c>
      <c r="SVR12083" s="18" t="s">
        <v>131</v>
      </c>
      <c r="SVS12083" s="18" t="s">
        <v>131</v>
      </c>
      <c r="SVT12083" s="18" t="s">
        <v>131</v>
      </c>
      <c r="SVU12083" s="18" t="s">
        <v>131</v>
      </c>
      <c r="SVV12083" s="18" t="s">
        <v>131</v>
      </c>
      <c r="SVW12083" s="18" t="s">
        <v>131</v>
      </c>
      <c r="SVX12083" s="18" t="s">
        <v>131</v>
      </c>
      <c r="SVY12083" s="18" t="s">
        <v>131</v>
      </c>
      <c r="SVZ12083" s="18" t="s">
        <v>131</v>
      </c>
      <c r="SWA12083" s="18" t="s">
        <v>131</v>
      </c>
      <c r="SWB12083" s="18" t="s">
        <v>131</v>
      </c>
      <c r="SWC12083" s="18" t="s">
        <v>131</v>
      </c>
      <c r="SWD12083" s="18" t="s">
        <v>131</v>
      </c>
      <c r="SWE12083" s="18" t="s">
        <v>131</v>
      </c>
      <c r="SWF12083" s="18" t="s">
        <v>131</v>
      </c>
      <c r="SWG12083" s="18" t="s">
        <v>131</v>
      </c>
      <c r="SWH12083" s="18" t="s">
        <v>131</v>
      </c>
      <c r="SWI12083" s="18" t="s">
        <v>131</v>
      </c>
      <c r="SWJ12083" s="18" t="s">
        <v>131</v>
      </c>
      <c r="SWK12083" s="18" t="s">
        <v>131</v>
      </c>
      <c r="SWL12083" s="18" t="s">
        <v>131</v>
      </c>
      <c r="SWM12083" s="18" t="s">
        <v>131</v>
      </c>
      <c r="SWN12083" s="18" t="s">
        <v>131</v>
      </c>
      <c r="SWO12083" s="18" t="s">
        <v>131</v>
      </c>
      <c r="SWP12083" s="18" t="s">
        <v>131</v>
      </c>
      <c r="SWQ12083" s="18" t="s">
        <v>131</v>
      </c>
      <c r="SWR12083" s="18" t="s">
        <v>131</v>
      </c>
      <c r="SWS12083" s="18" t="s">
        <v>131</v>
      </c>
      <c r="SWT12083" s="18" t="s">
        <v>131</v>
      </c>
      <c r="SWU12083" s="18" t="s">
        <v>131</v>
      </c>
      <c r="SWV12083" s="18" t="s">
        <v>131</v>
      </c>
      <c r="SWW12083" s="18" t="s">
        <v>131</v>
      </c>
      <c r="SWX12083" s="18" t="s">
        <v>131</v>
      </c>
      <c r="SWY12083" s="18" t="s">
        <v>131</v>
      </c>
      <c r="SWZ12083" s="18" t="s">
        <v>131</v>
      </c>
      <c r="SXA12083" s="18" t="s">
        <v>131</v>
      </c>
      <c r="SXB12083" s="18" t="s">
        <v>131</v>
      </c>
      <c r="SXC12083" s="18" t="s">
        <v>131</v>
      </c>
      <c r="SXD12083" s="18" t="s">
        <v>131</v>
      </c>
      <c r="SXE12083" s="18" t="s">
        <v>131</v>
      </c>
      <c r="SXF12083" s="18" t="s">
        <v>131</v>
      </c>
      <c r="SXG12083" s="18" t="s">
        <v>131</v>
      </c>
      <c r="SXH12083" s="18" t="s">
        <v>131</v>
      </c>
      <c r="SXI12083" s="18" t="s">
        <v>131</v>
      </c>
      <c r="SXJ12083" s="18" t="s">
        <v>131</v>
      </c>
      <c r="SXK12083" s="18" t="s">
        <v>131</v>
      </c>
      <c r="SXL12083" s="18" t="s">
        <v>131</v>
      </c>
      <c r="SXM12083" s="18" t="s">
        <v>131</v>
      </c>
      <c r="SXN12083" s="18" t="s">
        <v>131</v>
      </c>
      <c r="SXO12083" s="18" t="s">
        <v>131</v>
      </c>
      <c r="SXP12083" s="18" t="s">
        <v>131</v>
      </c>
      <c r="SXQ12083" s="18" t="s">
        <v>131</v>
      </c>
      <c r="SXR12083" s="18" t="s">
        <v>131</v>
      </c>
      <c r="SXS12083" s="18" t="s">
        <v>131</v>
      </c>
      <c r="SXT12083" s="18" t="s">
        <v>131</v>
      </c>
      <c r="SXU12083" s="18" t="s">
        <v>131</v>
      </c>
      <c r="SXV12083" s="18" t="s">
        <v>131</v>
      </c>
      <c r="SXW12083" s="18" t="s">
        <v>131</v>
      </c>
      <c r="SXX12083" s="18" t="s">
        <v>131</v>
      </c>
      <c r="SXY12083" s="18" t="s">
        <v>131</v>
      </c>
      <c r="SXZ12083" s="18" t="s">
        <v>131</v>
      </c>
      <c r="SYA12083" s="18" t="s">
        <v>131</v>
      </c>
      <c r="SYB12083" s="18" t="s">
        <v>131</v>
      </c>
      <c r="SYC12083" s="18" t="s">
        <v>131</v>
      </c>
      <c r="SYD12083" s="18" t="s">
        <v>131</v>
      </c>
      <c r="SYE12083" s="18" t="s">
        <v>131</v>
      </c>
      <c r="SYF12083" s="18" t="s">
        <v>131</v>
      </c>
      <c r="SYG12083" s="18" t="s">
        <v>131</v>
      </c>
      <c r="SYH12083" s="18" t="s">
        <v>131</v>
      </c>
      <c r="SYI12083" s="18" t="s">
        <v>131</v>
      </c>
      <c r="SYJ12083" s="18" t="s">
        <v>131</v>
      </c>
      <c r="SYK12083" s="18" t="s">
        <v>131</v>
      </c>
      <c r="SYL12083" s="18" t="s">
        <v>131</v>
      </c>
      <c r="SYM12083" s="18" t="s">
        <v>131</v>
      </c>
      <c r="SYN12083" s="18" t="s">
        <v>131</v>
      </c>
      <c r="SYO12083" s="18" t="s">
        <v>131</v>
      </c>
      <c r="SYP12083" s="18" t="s">
        <v>131</v>
      </c>
      <c r="SYQ12083" s="18" t="s">
        <v>131</v>
      </c>
      <c r="SYR12083" s="18" t="s">
        <v>131</v>
      </c>
      <c r="SYS12083" s="18" t="s">
        <v>131</v>
      </c>
      <c r="SYT12083" s="18" t="s">
        <v>131</v>
      </c>
      <c r="SYU12083" s="18" t="s">
        <v>131</v>
      </c>
      <c r="SYV12083" s="18" t="s">
        <v>131</v>
      </c>
      <c r="SYW12083" s="18" t="s">
        <v>131</v>
      </c>
      <c r="SYX12083" s="18" t="s">
        <v>131</v>
      </c>
      <c r="SYY12083" s="18" t="s">
        <v>131</v>
      </c>
      <c r="SYZ12083" s="18" t="s">
        <v>131</v>
      </c>
      <c r="SZA12083" s="18" t="s">
        <v>131</v>
      </c>
      <c r="SZB12083" s="18" t="s">
        <v>131</v>
      </c>
      <c r="SZC12083" s="18" t="s">
        <v>131</v>
      </c>
      <c r="SZD12083" s="18" t="s">
        <v>131</v>
      </c>
      <c r="SZE12083" s="18" t="s">
        <v>131</v>
      </c>
      <c r="SZF12083" s="18" t="s">
        <v>131</v>
      </c>
      <c r="SZG12083" s="18" t="s">
        <v>131</v>
      </c>
      <c r="SZH12083" s="18" t="s">
        <v>131</v>
      </c>
      <c r="SZI12083" s="18" t="s">
        <v>131</v>
      </c>
      <c r="SZJ12083" s="18" t="s">
        <v>131</v>
      </c>
      <c r="SZK12083" s="18" t="s">
        <v>131</v>
      </c>
      <c r="SZL12083" s="18" t="s">
        <v>131</v>
      </c>
      <c r="SZM12083" s="18" t="s">
        <v>131</v>
      </c>
      <c r="SZN12083" s="18" t="s">
        <v>131</v>
      </c>
      <c r="SZO12083" s="18" t="s">
        <v>131</v>
      </c>
      <c r="SZP12083" s="18" t="s">
        <v>131</v>
      </c>
      <c r="SZQ12083" s="18" t="s">
        <v>131</v>
      </c>
      <c r="SZR12083" s="18" t="s">
        <v>131</v>
      </c>
      <c r="SZS12083" s="18" t="s">
        <v>131</v>
      </c>
      <c r="SZT12083" s="18" t="s">
        <v>131</v>
      </c>
      <c r="SZU12083" s="18" t="s">
        <v>131</v>
      </c>
      <c r="SZV12083" s="18" t="s">
        <v>131</v>
      </c>
      <c r="SZW12083" s="18" t="s">
        <v>131</v>
      </c>
      <c r="SZX12083" s="18" t="s">
        <v>131</v>
      </c>
      <c r="SZY12083" s="18" t="s">
        <v>131</v>
      </c>
      <c r="SZZ12083" s="18" t="s">
        <v>131</v>
      </c>
      <c r="TAA12083" s="18" t="s">
        <v>131</v>
      </c>
      <c r="TAB12083" s="18" t="s">
        <v>131</v>
      </c>
      <c r="TAC12083" s="18" t="s">
        <v>131</v>
      </c>
      <c r="TAD12083" s="18" t="s">
        <v>131</v>
      </c>
      <c r="TAE12083" s="18" t="s">
        <v>131</v>
      </c>
      <c r="TAF12083" s="18" t="s">
        <v>131</v>
      </c>
      <c r="TAG12083" s="18" t="s">
        <v>131</v>
      </c>
      <c r="TAH12083" s="18" t="s">
        <v>131</v>
      </c>
      <c r="TAI12083" s="18" t="s">
        <v>131</v>
      </c>
      <c r="TAJ12083" s="18" t="s">
        <v>131</v>
      </c>
      <c r="TAK12083" s="18" t="s">
        <v>131</v>
      </c>
      <c r="TAL12083" s="18" t="s">
        <v>131</v>
      </c>
      <c r="TAM12083" s="18" t="s">
        <v>131</v>
      </c>
      <c r="TAN12083" s="18" t="s">
        <v>131</v>
      </c>
      <c r="TAO12083" s="18" t="s">
        <v>131</v>
      </c>
      <c r="TAP12083" s="18" t="s">
        <v>131</v>
      </c>
      <c r="TAQ12083" s="18" t="s">
        <v>131</v>
      </c>
      <c r="TAR12083" s="18" t="s">
        <v>131</v>
      </c>
      <c r="TAS12083" s="18" t="s">
        <v>131</v>
      </c>
      <c r="TAT12083" s="18" t="s">
        <v>131</v>
      </c>
      <c r="TAU12083" s="18" t="s">
        <v>131</v>
      </c>
      <c r="TAV12083" s="18" t="s">
        <v>131</v>
      </c>
      <c r="TAW12083" s="18" t="s">
        <v>131</v>
      </c>
      <c r="TAX12083" s="18" t="s">
        <v>131</v>
      </c>
      <c r="TAY12083" s="18" t="s">
        <v>131</v>
      </c>
      <c r="TAZ12083" s="18" t="s">
        <v>131</v>
      </c>
      <c r="TBA12083" s="18" t="s">
        <v>131</v>
      </c>
      <c r="TBB12083" s="18" t="s">
        <v>131</v>
      </c>
      <c r="TBC12083" s="18" t="s">
        <v>131</v>
      </c>
      <c r="TBD12083" s="18" t="s">
        <v>131</v>
      </c>
      <c r="TBE12083" s="18" t="s">
        <v>131</v>
      </c>
      <c r="TBF12083" s="18" t="s">
        <v>131</v>
      </c>
      <c r="TBG12083" s="18" t="s">
        <v>131</v>
      </c>
      <c r="TBH12083" s="18" t="s">
        <v>131</v>
      </c>
      <c r="TBI12083" s="18" t="s">
        <v>131</v>
      </c>
      <c r="TBJ12083" s="18" t="s">
        <v>131</v>
      </c>
      <c r="TBK12083" s="18" t="s">
        <v>131</v>
      </c>
      <c r="TBL12083" s="18" t="s">
        <v>131</v>
      </c>
      <c r="TBM12083" s="18" t="s">
        <v>131</v>
      </c>
      <c r="TBN12083" s="18" t="s">
        <v>131</v>
      </c>
      <c r="TBO12083" s="18" t="s">
        <v>131</v>
      </c>
      <c r="TBP12083" s="18" t="s">
        <v>131</v>
      </c>
      <c r="TBQ12083" s="18" t="s">
        <v>131</v>
      </c>
      <c r="TBR12083" s="18" t="s">
        <v>131</v>
      </c>
      <c r="TBS12083" s="18" t="s">
        <v>131</v>
      </c>
      <c r="TBT12083" s="18" t="s">
        <v>131</v>
      </c>
      <c r="TBU12083" s="18" t="s">
        <v>131</v>
      </c>
      <c r="TBV12083" s="18" t="s">
        <v>131</v>
      </c>
      <c r="TBW12083" s="18" t="s">
        <v>131</v>
      </c>
      <c r="TBX12083" s="18" t="s">
        <v>131</v>
      </c>
      <c r="TBY12083" s="18" t="s">
        <v>131</v>
      </c>
      <c r="TBZ12083" s="18" t="s">
        <v>131</v>
      </c>
      <c r="TCA12083" s="18" t="s">
        <v>131</v>
      </c>
      <c r="TCB12083" s="18" t="s">
        <v>131</v>
      </c>
      <c r="TCC12083" s="18" t="s">
        <v>131</v>
      </c>
      <c r="TCD12083" s="18" t="s">
        <v>131</v>
      </c>
      <c r="TCE12083" s="18" t="s">
        <v>131</v>
      </c>
      <c r="TCF12083" s="18" t="s">
        <v>131</v>
      </c>
      <c r="TCG12083" s="18" t="s">
        <v>131</v>
      </c>
      <c r="TCH12083" s="18" t="s">
        <v>131</v>
      </c>
      <c r="TCI12083" s="18" t="s">
        <v>131</v>
      </c>
      <c r="TCJ12083" s="18" t="s">
        <v>131</v>
      </c>
      <c r="TCK12083" s="18" t="s">
        <v>131</v>
      </c>
      <c r="TCL12083" s="18" t="s">
        <v>131</v>
      </c>
      <c r="TCM12083" s="18" t="s">
        <v>131</v>
      </c>
      <c r="TCN12083" s="18" t="s">
        <v>131</v>
      </c>
      <c r="TCO12083" s="18" t="s">
        <v>131</v>
      </c>
      <c r="TCP12083" s="18" t="s">
        <v>131</v>
      </c>
      <c r="TCQ12083" s="18" t="s">
        <v>131</v>
      </c>
      <c r="TCR12083" s="18" t="s">
        <v>131</v>
      </c>
      <c r="TCS12083" s="18" t="s">
        <v>131</v>
      </c>
      <c r="TCT12083" s="18" t="s">
        <v>131</v>
      </c>
      <c r="TCU12083" s="18" t="s">
        <v>131</v>
      </c>
      <c r="TCV12083" s="18" t="s">
        <v>131</v>
      </c>
      <c r="TCW12083" s="18" t="s">
        <v>131</v>
      </c>
      <c r="TCX12083" s="18" t="s">
        <v>131</v>
      </c>
      <c r="TCY12083" s="18" t="s">
        <v>131</v>
      </c>
      <c r="TCZ12083" s="18" t="s">
        <v>131</v>
      </c>
      <c r="TDA12083" s="18" t="s">
        <v>131</v>
      </c>
      <c r="TDB12083" s="18" t="s">
        <v>131</v>
      </c>
      <c r="TDC12083" s="18" t="s">
        <v>131</v>
      </c>
      <c r="TDD12083" s="18" t="s">
        <v>131</v>
      </c>
      <c r="TDE12083" s="18" t="s">
        <v>131</v>
      </c>
      <c r="TDF12083" s="18" t="s">
        <v>131</v>
      </c>
      <c r="TDG12083" s="18" t="s">
        <v>131</v>
      </c>
      <c r="TDH12083" s="18" t="s">
        <v>131</v>
      </c>
      <c r="TDI12083" s="18" t="s">
        <v>131</v>
      </c>
      <c r="TDJ12083" s="18" t="s">
        <v>131</v>
      </c>
      <c r="TDK12083" s="18" t="s">
        <v>131</v>
      </c>
      <c r="TDL12083" s="18" t="s">
        <v>131</v>
      </c>
      <c r="TDM12083" s="18" t="s">
        <v>131</v>
      </c>
      <c r="TDN12083" s="18" t="s">
        <v>131</v>
      </c>
      <c r="TDO12083" s="18" t="s">
        <v>131</v>
      </c>
      <c r="TDP12083" s="18" t="s">
        <v>131</v>
      </c>
      <c r="TDQ12083" s="18" t="s">
        <v>131</v>
      </c>
      <c r="TDR12083" s="18" t="s">
        <v>131</v>
      </c>
      <c r="TDS12083" s="18" t="s">
        <v>131</v>
      </c>
      <c r="TDT12083" s="18" t="s">
        <v>131</v>
      </c>
      <c r="TDU12083" s="18" t="s">
        <v>131</v>
      </c>
      <c r="TDV12083" s="18" t="s">
        <v>131</v>
      </c>
      <c r="TDW12083" s="18" t="s">
        <v>131</v>
      </c>
      <c r="TDX12083" s="18" t="s">
        <v>131</v>
      </c>
      <c r="TDY12083" s="18" t="s">
        <v>131</v>
      </c>
      <c r="TDZ12083" s="18" t="s">
        <v>131</v>
      </c>
      <c r="TEA12083" s="18" t="s">
        <v>131</v>
      </c>
      <c r="TEB12083" s="18" t="s">
        <v>131</v>
      </c>
      <c r="TEC12083" s="18" t="s">
        <v>131</v>
      </c>
      <c r="TED12083" s="18" t="s">
        <v>131</v>
      </c>
      <c r="TEE12083" s="18" t="s">
        <v>131</v>
      </c>
      <c r="TEF12083" s="18" t="s">
        <v>131</v>
      </c>
      <c r="TEG12083" s="18" t="s">
        <v>131</v>
      </c>
      <c r="TEH12083" s="18" t="s">
        <v>131</v>
      </c>
      <c r="TEI12083" s="18" t="s">
        <v>131</v>
      </c>
      <c r="TEJ12083" s="18" t="s">
        <v>131</v>
      </c>
      <c r="TEK12083" s="18" t="s">
        <v>131</v>
      </c>
      <c r="TEL12083" s="18" t="s">
        <v>131</v>
      </c>
      <c r="TEM12083" s="18" t="s">
        <v>131</v>
      </c>
      <c r="TEN12083" s="18" t="s">
        <v>131</v>
      </c>
      <c r="TEO12083" s="18" t="s">
        <v>131</v>
      </c>
      <c r="TEP12083" s="18" t="s">
        <v>131</v>
      </c>
      <c r="TEQ12083" s="18" t="s">
        <v>131</v>
      </c>
      <c r="TER12083" s="18" t="s">
        <v>131</v>
      </c>
      <c r="TES12083" s="18" t="s">
        <v>131</v>
      </c>
      <c r="TET12083" s="18" t="s">
        <v>131</v>
      </c>
      <c r="TEU12083" s="18" t="s">
        <v>131</v>
      </c>
      <c r="TEV12083" s="18" t="s">
        <v>131</v>
      </c>
      <c r="TEW12083" s="18" t="s">
        <v>131</v>
      </c>
      <c r="TEX12083" s="18" t="s">
        <v>131</v>
      </c>
      <c r="TEY12083" s="18" t="s">
        <v>131</v>
      </c>
      <c r="TEZ12083" s="18" t="s">
        <v>131</v>
      </c>
      <c r="TFA12083" s="18" t="s">
        <v>131</v>
      </c>
      <c r="TFB12083" s="18" t="s">
        <v>131</v>
      </c>
      <c r="TFC12083" s="18" t="s">
        <v>131</v>
      </c>
      <c r="TFD12083" s="18" t="s">
        <v>131</v>
      </c>
      <c r="TFE12083" s="18" t="s">
        <v>131</v>
      </c>
      <c r="TFF12083" s="18" t="s">
        <v>131</v>
      </c>
      <c r="TFG12083" s="18" t="s">
        <v>131</v>
      </c>
      <c r="TFH12083" s="18" t="s">
        <v>131</v>
      </c>
      <c r="TFI12083" s="18" t="s">
        <v>131</v>
      </c>
      <c r="TFJ12083" s="18" t="s">
        <v>131</v>
      </c>
      <c r="TFK12083" s="18" t="s">
        <v>131</v>
      </c>
      <c r="TFL12083" s="18" t="s">
        <v>131</v>
      </c>
      <c r="TFM12083" s="18" t="s">
        <v>131</v>
      </c>
      <c r="TFN12083" s="18" t="s">
        <v>131</v>
      </c>
      <c r="TFO12083" s="18" t="s">
        <v>131</v>
      </c>
      <c r="TFP12083" s="18" t="s">
        <v>131</v>
      </c>
      <c r="TFQ12083" s="18" t="s">
        <v>131</v>
      </c>
      <c r="TFR12083" s="18" t="s">
        <v>131</v>
      </c>
      <c r="TFS12083" s="18" t="s">
        <v>131</v>
      </c>
      <c r="TFT12083" s="18" t="s">
        <v>131</v>
      </c>
      <c r="TFU12083" s="18" t="s">
        <v>131</v>
      </c>
      <c r="TFV12083" s="18" t="s">
        <v>131</v>
      </c>
      <c r="TFW12083" s="18" t="s">
        <v>131</v>
      </c>
      <c r="TFX12083" s="18" t="s">
        <v>131</v>
      </c>
      <c r="TFY12083" s="18" t="s">
        <v>131</v>
      </c>
      <c r="TFZ12083" s="18" t="s">
        <v>131</v>
      </c>
      <c r="TGA12083" s="18" t="s">
        <v>131</v>
      </c>
      <c r="TGB12083" s="18" t="s">
        <v>131</v>
      </c>
      <c r="TGC12083" s="18" t="s">
        <v>131</v>
      </c>
      <c r="TGD12083" s="18" t="s">
        <v>131</v>
      </c>
      <c r="TGE12083" s="18" t="s">
        <v>131</v>
      </c>
      <c r="TGF12083" s="18" t="s">
        <v>131</v>
      </c>
      <c r="TGG12083" s="18" t="s">
        <v>131</v>
      </c>
      <c r="TGH12083" s="18" t="s">
        <v>131</v>
      </c>
      <c r="TGI12083" s="18" t="s">
        <v>131</v>
      </c>
      <c r="TGJ12083" s="18" t="s">
        <v>131</v>
      </c>
      <c r="TGK12083" s="18" t="s">
        <v>131</v>
      </c>
      <c r="TGL12083" s="18" t="s">
        <v>131</v>
      </c>
      <c r="TGM12083" s="18" t="s">
        <v>131</v>
      </c>
      <c r="TGN12083" s="18" t="s">
        <v>131</v>
      </c>
      <c r="TGO12083" s="18" t="s">
        <v>131</v>
      </c>
      <c r="TGP12083" s="18" t="s">
        <v>131</v>
      </c>
      <c r="TGQ12083" s="18" t="s">
        <v>131</v>
      </c>
      <c r="TGR12083" s="18" t="s">
        <v>131</v>
      </c>
      <c r="TGS12083" s="18" t="s">
        <v>131</v>
      </c>
      <c r="TGT12083" s="18" t="s">
        <v>131</v>
      </c>
      <c r="TGU12083" s="18" t="s">
        <v>131</v>
      </c>
      <c r="TGV12083" s="18" t="s">
        <v>131</v>
      </c>
      <c r="TGW12083" s="18" t="s">
        <v>131</v>
      </c>
      <c r="TGX12083" s="18" t="s">
        <v>131</v>
      </c>
      <c r="TGY12083" s="18" t="s">
        <v>131</v>
      </c>
      <c r="TGZ12083" s="18" t="s">
        <v>131</v>
      </c>
      <c r="THA12083" s="18" t="s">
        <v>131</v>
      </c>
      <c r="THB12083" s="18" t="s">
        <v>131</v>
      </c>
      <c r="THC12083" s="18" t="s">
        <v>131</v>
      </c>
      <c r="THD12083" s="18" t="s">
        <v>131</v>
      </c>
      <c r="THE12083" s="18" t="s">
        <v>131</v>
      </c>
      <c r="THF12083" s="18" t="s">
        <v>131</v>
      </c>
      <c r="THG12083" s="18" t="s">
        <v>131</v>
      </c>
      <c r="THH12083" s="18" t="s">
        <v>131</v>
      </c>
      <c r="THI12083" s="18" t="s">
        <v>131</v>
      </c>
      <c r="THJ12083" s="18" t="s">
        <v>131</v>
      </c>
      <c r="THK12083" s="18" t="s">
        <v>131</v>
      </c>
      <c r="THL12083" s="18" t="s">
        <v>131</v>
      </c>
      <c r="THM12083" s="18" t="s">
        <v>131</v>
      </c>
      <c r="THN12083" s="18" t="s">
        <v>131</v>
      </c>
      <c r="THO12083" s="18" t="s">
        <v>131</v>
      </c>
      <c r="THP12083" s="18" t="s">
        <v>131</v>
      </c>
      <c r="THQ12083" s="18" t="s">
        <v>131</v>
      </c>
      <c r="THR12083" s="18" t="s">
        <v>131</v>
      </c>
      <c r="THS12083" s="18" t="s">
        <v>131</v>
      </c>
      <c r="THT12083" s="18" t="s">
        <v>131</v>
      </c>
      <c r="THU12083" s="18" t="s">
        <v>131</v>
      </c>
      <c r="THV12083" s="18" t="s">
        <v>131</v>
      </c>
      <c r="THW12083" s="18" t="s">
        <v>131</v>
      </c>
      <c r="THX12083" s="18" t="s">
        <v>131</v>
      </c>
      <c r="THY12083" s="18" t="s">
        <v>131</v>
      </c>
      <c r="THZ12083" s="18" t="s">
        <v>131</v>
      </c>
      <c r="TIA12083" s="18" t="s">
        <v>131</v>
      </c>
      <c r="TIB12083" s="18" t="s">
        <v>131</v>
      </c>
      <c r="TIC12083" s="18" t="s">
        <v>131</v>
      </c>
      <c r="TID12083" s="18" t="s">
        <v>131</v>
      </c>
      <c r="TIE12083" s="18" t="s">
        <v>131</v>
      </c>
      <c r="TIF12083" s="18" t="s">
        <v>131</v>
      </c>
      <c r="TIG12083" s="18" t="s">
        <v>131</v>
      </c>
      <c r="TIH12083" s="18" t="s">
        <v>131</v>
      </c>
      <c r="TII12083" s="18" t="s">
        <v>131</v>
      </c>
      <c r="TIJ12083" s="18" t="s">
        <v>131</v>
      </c>
      <c r="TIK12083" s="18" t="s">
        <v>131</v>
      </c>
      <c r="TIL12083" s="18" t="s">
        <v>131</v>
      </c>
      <c r="TIM12083" s="18" t="s">
        <v>131</v>
      </c>
      <c r="TIN12083" s="18" t="s">
        <v>131</v>
      </c>
      <c r="TIO12083" s="18" t="s">
        <v>131</v>
      </c>
      <c r="TIP12083" s="18" t="s">
        <v>131</v>
      </c>
      <c r="TIQ12083" s="18" t="s">
        <v>131</v>
      </c>
      <c r="TIR12083" s="18" t="s">
        <v>131</v>
      </c>
      <c r="TIS12083" s="18" t="s">
        <v>131</v>
      </c>
      <c r="TIT12083" s="18" t="s">
        <v>131</v>
      </c>
      <c r="TIU12083" s="18" t="s">
        <v>131</v>
      </c>
      <c r="TIV12083" s="18" t="s">
        <v>131</v>
      </c>
      <c r="TIW12083" s="18" t="s">
        <v>131</v>
      </c>
      <c r="TIX12083" s="18" t="s">
        <v>131</v>
      </c>
      <c r="TIY12083" s="18" t="s">
        <v>131</v>
      </c>
      <c r="TIZ12083" s="18" t="s">
        <v>131</v>
      </c>
      <c r="TJA12083" s="18" t="s">
        <v>131</v>
      </c>
      <c r="TJB12083" s="18" t="s">
        <v>131</v>
      </c>
      <c r="TJC12083" s="18" t="s">
        <v>131</v>
      </c>
      <c r="TJD12083" s="18" t="s">
        <v>131</v>
      </c>
      <c r="TJE12083" s="18" t="s">
        <v>131</v>
      </c>
      <c r="TJF12083" s="18" t="s">
        <v>131</v>
      </c>
      <c r="TJG12083" s="18" t="s">
        <v>131</v>
      </c>
      <c r="TJH12083" s="18" t="s">
        <v>131</v>
      </c>
      <c r="TJI12083" s="18" t="s">
        <v>131</v>
      </c>
      <c r="TJJ12083" s="18" t="s">
        <v>131</v>
      </c>
      <c r="TJK12083" s="18" t="s">
        <v>131</v>
      </c>
      <c r="TJL12083" s="18" t="s">
        <v>131</v>
      </c>
      <c r="TJM12083" s="18" t="s">
        <v>131</v>
      </c>
      <c r="TJN12083" s="18" t="s">
        <v>131</v>
      </c>
      <c r="TJO12083" s="18" t="s">
        <v>131</v>
      </c>
      <c r="TJP12083" s="18" t="s">
        <v>131</v>
      </c>
      <c r="TJQ12083" s="18" t="s">
        <v>131</v>
      </c>
      <c r="TJR12083" s="18" t="s">
        <v>131</v>
      </c>
      <c r="TJS12083" s="18" t="s">
        <v>131</v>
      </c>
      <c r="TJT12083" s="18" t="s">
        <v>131</v>
      </c>
      <c r="TJU12083" s="18" t="s">
        <v>131</v>
      </c>
      <c r="TJV12083" s="18" t="s">
        <v>131</v>
      </c>
      <c r="TJW12083" s="18" t="s">
        <v>131</v>
      </c>
      <c r="TJX12083" s="18" t="s">
        <v>131</v>
      </c>
      <c r="TJY12083" s="18" t="s">
        <v>131</v>
      </c>
      <c r="TJZ12083" s="18" t="s">
        <v>131</v>
      </c>
      <c r="TKA12083" s="18" t="s">
        <v>131</v>
      </c>
      <c r="TKB12083" s="18" t="s">
        <v>131</v>
      </c>
      <c r="TKC12083" s="18" t="s">
        <v>131</v>
      </c>
      <c r="TKD12083" s="18" t="s">
        <v>131</v>
      </c>
      <c r="TKE12083" s="18" t="s">
        <v>131</v>
      </c>
      <c r="TKF12083" s="18" t="s">
        <v>131</v>
      </c>
      <c r="TKG12083" s="18" t="s">
        <v>131</v>
      </c>
      <c r="TKH12083" s="18" t="s">
        <v>131</v>
      </c>
      <c r="TKI12083" s="18" t="s">
        <v>131</v>
      </c>
      <c r="TKJ12083" s="18" t="s">
        <v>131</v>
      </c>
      <c r="TKK12083" s="18" t="s">
        <v>131</v>
      </c>
      <c r="TKL12083" s="18" t="s">
        <v>131</v>
      </c>
      <c r="TKM12083" s="18" t="s">
        <v>131</v>
      </c>
      <c r="TKN12083" s="18" t="s">
        <v>131</v>
      </c>
      <c r="TKO12083" s="18" t="s">
        <v>131</v>
      </c>
      <c r="TKP12083" s="18" t="s">
        <v>131</v>
      </c>
      <c r="TKQ12083" s="18" t="s">
        <v>131</v>
      </c>
      <c r="TKR12083" s="18" t="s">
        <v>131</v>
      </c>
      <c r="TKS12083" s="18" t="s">
        <v>131</v>
      </c>
      <c r="TKT12083" s="18" t="s">
        <v>131</v>
      </c>
      <c r="TKU12083" s="18" t="s">
        <v>131</v>
      </c>
      <c r="TKV12083" s="18" t="s">
        <v>131</v>
      </c>
      <c r="TKW12083" s="18" t="s">
        <v>131</v>
      </c>
      <c r="TKX12083" s="18" t="s">
        <v>131</v>
      </c>
      <c r="TKY12083" s="18" t="s">
        <v>131</v>
      </c>
      <c r="TKZ12083" s="18" t="s">
        <v>131</v>
      </c>
      <c r="TLA12083" s="18" t="s">
        <v>131</v>
      </c>
      <c r="TLB12083" s="18" t="s">
        <v>131</v>
      </c>
      <c r="TLC12083" s="18" t="s">
        <v>131</v>
      </c>
      <c r="TLD12083" s="18" t="s">
        <v>131</v>
      </c>
      <c r="TLE12083" s="18" t="s">
        <v>131</v>
      </c>
      <c r="TLF12083" s="18" t="s">
        <v>131</v>
      </c>
      <c r="TLG12083" s="18" t="s">
        <v>131</v>
      </c>
      <c r="TLH12083" s="18" t="s">
        <v>131</v>
      </c>
      <c r="TLI12083" s="18" t="s">
        <v>131</v>
      </c>
      <c r="TLJ12083" s="18" t="s">
        <v>131</v>
      </c>
      <c r="TLK12083" s="18" t="s">
        <v>131</v>
      </c>
      <c r="TLL12083" s="18" t="s">
        <v>131</v>
      </c>
      <c r="TLM12083" s="18" t="s">
        <v>131</v>
      </c>
      <c r="TLN12083" s="18" t="s">
        <v>131</v>
      </c>
      <c r="TLO12083" s="18" t="s">
        <v>131</v>
      </c>
      <c r="TLP12083" s="18" t="s">
        <v>131</v>
      </c>
      <c r="TLQ12083" s="18" t="s">
        <v>131</v>
      </c>
      <c r="TLR12083" s="18" t="s">
        <v>131</v>
      </c>
      <c r="TLS12083" s="18" t="s">
        <v>131</v>
      </c>
      <c r="TLT12083" s="18" t="s">
        <v>131</v>
      </c>
      <c r="TLU12083" s="18" t="s">
        <v>131</v>
      </c>
      <c r="TLV12083" s="18" t="s">
        <v>131</v>
      </c>
      <c r="TLW12083" s="18" t="s">
        <v>131</v>
      </c>
      <c r="TLX12083" s="18" t="s">
        <v>131</v>
      </c>
      <c r="TLY12083" s="18" t="s">
        <v>131</v>
      </c>
      <c r="TLZ12083" s="18" t="s">
        <v>131</v>
      </c>
      <c r="TMA12083" s="18" t="s">
        <v>131</v>
      </c>
      <c r="TMB12083" s="18" t="s">
        <v>131</v>
      </c>
      <c r="TMC12083" s="18" t="s">
        <v>131</v>
      </c>
      <c r="TMD12083" s="18" t="s">
        <v>131</v>
      </c>
      <c r="TME12083" s="18" t="s">
        <v>131</v>
      </c>
      <c r="TMF12083" s="18" t="s">
        <v>131</v>
      </c>
      <c r="TMG12083" s="18" t="s">
        <v>131</v>
      </c>
      <c r="TMH12083" s="18" t="s">
        <v>131</v>
      </c>
      <c r="TMI12083" s="18" t="s">
        <v>131</v>
      </c>
      <c r="TMJ12083" s="18" t="s">
        <v>131</v>
      </c>
      <c r="TMK12083" s="18" t="s">
        <v>131</v>
      </c>
      <c r="TML12083" s="18" t="s">
        <v>131</v>
      </c>
      <c r="TMM12083" s="18" t="s">
        <v>131</v>
      </c>
      <c r="TMN12083" s="18" t="s">
        <v>131</v>
      </c>
      <c r="TMO12083" s="18" t="s">
        <v>131</v>
      </c>
      <c r="TMP12083" s="18" t="s">
        <v>131</v>
      </c>
      <c r="TMQ12083" s="18" t="s">
        <v>131</v>
      </c>
      <c r="TMR12083" s="18" t="s">
        <v>131</v>
      </c>
      <c r="TMS12083" s="18" t="s">
        <v>131</v>
      </c>
      <c r="TMT12083" s="18" t="s">
        <v>131</v>
      </c>
      <c r="TMU12083" s="18" t="s">
        <v>131</v>
      </c>
      <c r="TMV12083" s="18" t="s">
        <v>131</v>
      </c>
      <c r="TMW12083" s="18" t="s">
        <v>131</v>
      </c>
      <c r="TMX12083" s="18" t="s">
        <v>131</v>
      </c>
      <c r="TMY12083" s="18" t="s">
        <v>131</v>
      </c>
      <c r="TMZ12083" s="18" t="s">
        <v>131</v>
      </c>
      <c r="TNA12083" s="18" t="s">
        <v>131</v>
      </c>
      <c r="TNB12083" s="18" t="s">
        <v>131</v>
      </c>
      <c r="TNC12083" s="18" t="s">
        <v>131</v>
      </c>
      <c r="TND12083" s="18" t="s">
        <v>131</v>
      </c>
      <c r="TNE12083" s="18" t="s">
        <v>131</v>
      </c>
      <c r="TNF12083" s="18" t="s">
        <v>131</v>
      </c>
      <c r="TNG12083" s="18" t="s">
        <v>131</v>
      </c>
      <c r="TNH12083" s="18" t="s">
        <v>131</v>
      </c>
      <c r="TNI12083" s="18" t="s">
        <v>131</v>
      </c>
      <c r="TNJ12083" s="18" t="s">
        <v>131</v>
      </c>
      <c r="TNK12083" s="18" t="s">
        <v>131</v>
      </c>
      <c r="TNL12083" s="18" t="s">
        <v>131</v>
      </c>
      <c r="TNM12083" s="18" t="s">
        <v>131</v>
      </c>
      <c r="TNN12083" s="18" t="s">
        <v>131</v>
      </c>
      <c r="TNO12083" s="18" t="s">
        <v>131</v>
      </c>
      <c r="TNP12083" s="18" t="s">
        <v>131</v>
      </c>
      <c r="TNQ12083" s="18" t="s">
        <v>131</v>
      </c>
      <c r="TNR12083" s="18" t="s">
        <v>131</v>
      </c>
      <c r="TNS12083" s="18" t="s">
        <v>131</v>
      </c>
      <c r="TNT12083" s="18" t="s">
        <v>131</v>
      </c>
      <c r="TNU12083" s="18" t="s">
        <v>131</v>
      </c>
      <c r="TNV12083" s="18" t="s">
        <v>131</v>
      </c>
      <c r="TNW12083" s="18" t="s">
        <v>131</v>
      </c>
      <c r="TNX12083" s="18" t="s">
        <v>131</v>
      </c>
      <c r="TNY12083" s="18" t="s">
        <v>131</v>
      </c>
      <c r="TNZ12083" s="18" t="s">
        <v>131</v>
      </c>
      <c r="TOA12083" s="18" t="s">
        <v>131</v>
      </c>
      <c r="TOB12083" s="18" t="s">
        <v>131</v>
      </c>
      <c r="TOC12083" s="18" t="s">
        <v>131</v>
      </c>
      <c r="TOD12083" s="18" t="s">
        <v>131</v>
      </c>
      <c r="TOE12083" s="18" t="s">
        <v>131</v>
      </c>
      <c r="TOF12083" s="18" t="s">
        <v>131</v>
      </c>
      <c r="TOG12083" s="18" t="s">
        <v>131</v>
      </c>
      <c r="TOH12083" s="18" t="s">
        <v>131</v>
      </c>
      <c r="TOI12083" s="18" t="s">
        <v>131</v>
      </c>
      <c r="TOJ12083" s="18" t="s">
        <v>131</v>
      </c>
      <c r="TOK12083" s="18" t="s">
        <v>131</v>
      </c>
      <c r="TOL12083" s="18" t="s">
        <v>131</v>
      </c>
      <c r="TOM12083" s="18" t="s">
        <v>131</v>
      </c>
      <c r="TON12083" s="18" t="s">
        <v>131</v>
      </c>
      <c r="TOO12083" s="18" t="s">
        <v>131</v>
      </c>
      <c r="TOP12083" s="18" t="s">
        <v>131</v>
      </c>
      <c r="TOQ12083" s="18" t="s">
        <v>131</v>
      </c>
      <c r="TOR12083" s="18" t="s">
        <v>131</v>
      </c>
      <c r="TOS12083" s="18" t="s">
        <v>131</v>
      </c>
      <c r="TOT12083" s="18" t="s">
        <v>131</v>
      </c>
      <c r="TOU12083" s="18" t="s">
        <v>131</v>
      </c>
      <c r="TOV12083" s="18" t="s">
        <v>131</v>
      </c>
      <c r="TOW12083" s="18" t="s">
        <v>131</v>
      </c>
      <c r="TOX12083" s="18" t="s">
        <v>131</v>
      </c>
      <c r="TOY12083" s="18" t="s">
        <v>131</v>
      </c>
      <c r="TOZ12083" s="18" t="s">
        <v>131</v>
      </c>
      <c r="TPA12083" s="18" t="s">
        <v>131</v>
      </c>
      <c r="TPB12083" s="18" t="s">
        <v>131</v>
      </c>
      <c r="TPC12083" s="18" t="s">
        <v>131</v>
      </c>
      <c r="TPD12083" s="18" t="s">
        <v>131</v>
      </c>
      <c r="TPE12083" s="18" t="s">
        <v>131</v>
      </c>
      <c r="TPF12083" s="18" t="s">
        <v>131</v>
      </c>
      <c r="TPG12083" s="18" t="s">
        <v>131</v>
      </c>
      <c r="TPH12083" s="18" t="s">
        <v>131</v>
      </c>
      <c r="TPI12083" s="18" t="s">
        <v>131</v>
      </c>
      <c r="TPJ12083" s="18" t="s">
        <v>131</v>
      </c>
      <c r="TPK12083" s="18" t="s">
        <v>131</v>
      </c>
      <c r="TPL12083" s="18" t="s">
        <v>131</v>
      </c>
      <c r="TPM12083" s="18" t="s">
        <v>131</v>
      </c>
      <c r="TPN12083" s="18" t="s">
        <v>131</v>
      </c>
      <c r="TPO12083" s="18" t="s">
        <v>131</v>
      </c>
      <c r="TPP12083" s="18" t="s">
        <v>131</v>
      </c>
      <c r="TPQ12083" s="18" t="s">
        <v>131</v>
      </c>
      <c r="TPR12083" s="18" t="s">
        <v>131</v>
      </c>
      <c r="TPS12083" s="18" t="s">
        <v>131</v>
      </c>
      <c r="TPT12083" s="18" t="s">
        <v>131</v>
      </c>
      <c r="TPU12083" s="18" t="s">
        <v>131</v>
      </c>
      <c r="TPV12083" s="18" t="s">
        <v>131</v>
      </c>
      <c r="TPW12083" s="18" t="s">
        <v>131</v>
      </c>
      <c r="TPX12083" s="18" t="s">
        <v>131</v>
      </c>
      <c r="TPY12083" s="18" t="s">
        <v>131</v>
      </c>
      <c r="TPZ12083" s="18" t="s">
        <v>131</v>
      </c>
      <c r="TQA12083" s="18" t="s">
        <v>131</v>
      </c>
      <c r="TQB12083" s="18" t="s">
        <v>131</v>
      </c>
      <c r="TQC12083" s="18" t="s">
        <v>131</v>
      </c>
      <c r="TQD12083" s="18" t="s">
        <v>131</v>
      </c>
      <c r="TQE12083" s="18" t="s">
        <v>131</v>
      </c>
      <c r="TQF12083" s="18" t="s">
        <v>131</v>
      </c>
      <c r="TQG12083" s="18" t="s">
        <v>131</v>
      </c>
      <c r="TQH12083" s="18" t="s">
        <v>131</v>
      </c>
      <c r="TQI12083" s="18" t="s">
        <v>131</v>
      </c>
      <c r="TQJ12083" s="18" t="s">
        <v>131</v>
      </c>
      <c r="TQK12083" s="18" t="s">
        <v>131</v>
      </c>
      <c r="TQL12083" s="18" t="s">
        <v>131</v>
      </c>
      <c r="TQM12083" s="18" t="s">
        <v>131</v>
      </c>
      <c r="TQN12083" s="18" t="s">
        <v>131</v>
      </c>
      <c r="TQO12083" s="18" t="s">
        <v>131</v>
      </c>
      <c r="TQP12083" s="18" t="s">
        <v>131</v>
      </c>
      <c r="TQQ12083" s="18" t="s">
        <v>131</v>
      </c>
      <c r="TQR12083" s="18" t="s">
        <v>131</v>
      </c>
      <c r="TQS12083" s="18" t="s">
        <v>131</v>
      </c>
      <c r="TQT12083" s="18" t="s">
        <v>131</v>
      </c>
      <c r="TQU12083" s="18" t="s">
        <v>131</v>
      </c>
      <c r="TQV12083" s="18" t="s">
        <v>131</v>
      </c>
      <c r="TQW12083" s="18" t="s">
        <v>131</v>
      </c>
      <c r="TQX12083" s="18" t="s">
        <v>131</v>
      </c>
      <c r="TQY12083" s="18" t="s">
        <v>131</v>
      </c>
      <c r="TQZ12083" s="18" t="s">
        <v>131</v>
      </c>
      <c r="TRA12083" s="18" t="s">
        <v>131</v>
      </c>
      <c r="TRB12083" s="18" t="s">
        <v>131</v>
      </c>
      <c r="TRC12083" s="18" t="s">
        <v>131</v>
      </c>
      <c r="TRD12083" s="18" t="s">
        <v>131</v>
      </c>
      <c r="TRE12083" s="18" t="s">
        <v>131</v>
      </c>
      <c r="TRF12083" s="18" t="s">
        <v>131</v>
      </c>
      <c r="TRG12083" s="18" t="s">
        <v>131</v>
      </c>
      <c r="TRH12083" s="18" t="s">
        <v>131</v>
      </c>
      <c r="TRI12083" s="18" t="s">
        <v>131</v>
      </c>
      <c r="TRJ12083" s="18" t="s">
        <v>131</v>
      </c>
      <c r="TRK12083" s="18" t="s">
        <v>131</v>
      </c>
      <c r="TRL12083" s="18" t="s">
        <v>131</v>
      </c>
      <c r="TRM12083" s="18" t="s">
        <v>131</v>
      </c>
      <c r="TRN12083" s="18" t="s">
        <v>131</v>
      </c>
      <c r="TRO12083" s="18" t="s">
        <v>131</v>
      </c>
      <c r="TRP12083" s="18" t="s">
        <v>131</v>
      </c>
      <c r="TRQ12083" s="18" t="s">
        <v>131</v>
      </c>
      <c r="TRR12083" s="18" t="s">
        <v>131</v>
      </c>
      <c r="TRS12083" s="18" t="s">
        <v>131</v>
      </c>
      <c r="TRT12083" s="18" t="s">
        <v>131</v>
      </c>
      <c r="TRU12083" s="18" t="s">
        <v>131</v>
      </c>
      <c r="TRV12083" s="18" t="s">
        <v>131</v>
      </c>
      <c r="TRW12083" s="18" t="s">
        <v>131</v>
      </c>
      <c r="TRX12083" s="18" t="s">
        <v>131</v>
      </c>
      <c r="TRY12083" s="18" t="s">
        <v>131</v>
      </c>
      <c r="TRZ12083" s="18" t="s">
        <v>131</v>
      </c>
      <c r="TSA12083" s="18" t="s">
        <v>131</v>
      </c>
      <c r="TSB12083" s="18" t="s">
        <v>131</v>
      </c>
      <c r="TSC12083" s="18" t="s">
        <v>131</v>
      </c>
      <c r="TSD12083" s="18" t="s">
        <v>131</v>
      </c>
      <c r="TSE12083" s="18" t="s">
        <v>131</v>
      </c>
      <c r="TSF12083" s="18" t="s">
        <v>131</v>
      </c>
      <c r="TSG12083" s="18" t="s">
        <v>131</v>
      </c>
      <c r="TSH12083" s="18" t="s">
        <v>131</v>
      </c>
      <c r="TSI12083" s="18" t="s">
        <v>131</v>
      </c>
      <c r="TSJ12083" s="18" t="s">
        <v>131</v>
      </c>
      <c r="TSK12083" s="18" t="s">
        <v>131</v>
      </c>
      <c r="TSL12083" s="18" t="s">
        <v>131</v>
      </c>
      <c r="TSM12083" s="18" t="s">
        <v>131</v>
      </c>
      <c r="TSN12083" s="18" t="s">
        <v>131</v>
      </c>
      <c r="TSO12083" s="18" t="s">
        <v>131</v>
      </c>
      <c r="TSP12083" s="18" t="s">
        <v>131</v>
      </c>
      <c r="TSQ12083" s="18" t="s">
        <v>131</v>
      </c>
      <c r="TSR12083" s="18" t="s">
        <v>131</v>
      </c>
      <c r="TSS12083" s="18" t="s">
        <v>131</v>
      </c>
      <c r="TST12083" s="18" t="s">
        <v>131</v>
      </c>
      <c r="TSU12083" s="18" t="s">
        <v>131</v>
      </c>
      <c r="TSV12083" s="18" t="s">
        <v>131</v>
      </c>
      <c r="TSW12083" s="18" t="s">
        <v>131</v>
      </c>
      <c r="TSX12083" s="18" t="s">
        <v>131</v>
      </c>
      <c r="TSY12083" s="18" t="s">
        <v>131</v>
      </c>
      <c r="TSZ12083" s="18" t="s">
        <v>131</v>
      </c>
      <c r="TTA12083" s="18" t="s">
        <v>131</v>
      </c>
      <c r="TTB12083" s="18" t="s">
        <v>131</v>
      </c>
      <c r="TTC12083" s="18" t="s">
        <v>131</v>
      </c>
      <c r="TTD12083" s="18" t="s">
        <v>131</v>
      </c>
      <c r="TTE12083" s="18" t="s">
        <v>131</v>
      </c>
      <c r="TTF12083" s="18" t="s">
        <v>131</v>
      </c>
      <c r="TTG12083" s="18" t="s">
        <v>131</v>
      </c>
      <c r="TTH12083" s="18" t="s">
        <v>131</v>
      </c>
      <c r="TTI12083" s="18" t="s">
        <v>131</v>
      </c>
      <c r="TTJ12083" s="18" t="s">
        <v>131</v>
      </c>
      <c r="TTK12083" s="18" t="s">
        <v>131</v>
      </c>
      <c r="TTL12083" s="18" t="s">
        <v>131</v>
      </c>
      <c r="TTM12083" s="18" t="s">
        <v>131</v>
      </c>
      <c r="TTN12083" s="18" t="s">
        <v>131</v>
      </c>
      <c r="TTO12083" s="18" t="s">
        <v>131</v>
      </c>
      <c r="TTP12083" s="18" t="s">
        <v>131</v>
      </c>
      <c r="TTQ12083" s="18" t="s">
        <v>131</v>
      </c>
      <c r="TTR12083" s="18" t="s">
        <v>131</v>
      </c>
      <c r="TTS12083" s="18" t="s">
        <v>131</v>
      </c>
      <c r="TTT12083" s="18" t="s">
        <v>131</v>
      </c>
      <c r="TTU12083" s="18" t="s">
        <v>131</v>
      </c>
      <c r="TTV12083" s="18" t="s">
        <v>131</v>
      </c>
      <c r="TTW12083" s="18" t="s">
        <v>131</v>
      </c>
      <c r="TTX12083" s="18" t="s">
        <v>131</v>
      </c>
      <c r="TTY12083" s="18" t="s">
        <v>131</v>
      </c>
      <c r="TTZ12083" s="18" t="s">
        <v>131</v>
      </c>
      <c r="TUA12083" s="18" t="s">
        <v>131</v>
      </c>
      <c r="TUB12083" s="18" t="s">
        <v>131</v>
      </c>
      <c r="TUC12083" s="18" t="s">
        <v>131</v>
      </c>
      <c r="TUD12083" s="18" t="s">
        <v>131</v>
      </c>
      <c r="TUE12083" s="18" t="s">
        <v>131</v>
      </c>
      <c r="TUF12083" s="18" t="s">
        <v>131</v>
      </c>
      <c r="TUG12083" s="18" t="s">
        <v>131</v>
      </c>
      <c r="TUH12083" s="18" t="s">
        <v>131</v>
      </c>
      <c r="TUI12083" s="18" t="s">
        <v>131</v>
      </c>
      <c r="TUJ12083" s="18" t="s">
        <v>131</v>
      </c>
      <c r="TUK12083" s="18" t="s">
        <v>131</v>
      </c>
      <c r="TUL12083" s="18" t="s">
        <v>131</v>
      </c>
      <c r="TUM12083" s="18" t="s">
        <v>131</v>
      </c>
      <c r="TUN12083" s="18" t="s">
        <v>131</v>
      </c>
      <c r="TUO12083" s="18" t="s">
        <v>131</v>
      </c>
      <c r="TUP12083" s="18" t="s">
        <v>131</v>
      </c>
      <c r="TUQ12083" s="18" t="s">
        <v>131</v>
      </c>
      <c r="TUR12083" s="18" t="s">
        <v>131</v>
      </c>
      <c r="TUS12083" s="18" t="s">
        <v>131</v>
      </c>
      <c r="TUT12083" s="18" t="s">
        <v>131</v>
      </c>
      <c r="TUU12083" s="18" t="s">
        <v>131</v>
      </c>
      <c r="TUV12083" s="18" t="s">
        <v>131</v>
      </c>
      <c r="TUW12083" s="18" t="s">
        <v>131</v>
      </c>
      <c r="TUX12083" s="18" t="s">
        <v>131</v>
      </c>
      <c r="TUY12083" s="18" t="s">
        <v>131</v>
      </c>
      <c r="TUZ12083" s="18" t="s">
        <v>131</v>
      </c>
      <c r="TVA12083" s="18" t="s">
        <v>131</v>
      </c>
      <c r="TVB12083" s="18" t="s">
        <v>131</v>
      </c>
      <c r="TVC12083" s="18" t="s">
        <v>131</v>
      </c>
      <c r="TVD12083" s="18" t="s">
        <v>131</v>
      </c>
      <c r="TVE12083" s="18" t="s">
        <v>131</v>
      </c>
      <c r="TVF12083" s="18" t="s">
        <v>131</v>
      </c>
      <c r="TVG12083" s="18" t="s">
        <v>131</v>
      </c>
      <c r="TVH12083" s="18" t="s">
        <v>131</v>
      </c>
      <c r="TVI12083" s="18" t="s">
        <v>131</v>
      </c>
      <c r="TVJ12083" s="18" t="s">
        <v>131</v>
      </c>
      <c r="TVK12083" s="18" t="s">
        <v>131</v>
      </c>
      <c r="TVL12083" s="18" t="s">
        <v>131</v>
      </c>
      <c r="TVM12083" s="18" t="s">
        <v>131</v>
      </c>
      <c r="TVN12083" s="18" t="s">
        <v>131</v>
      </c>
      <c r="TVO12083" s="18" t="s">
        <v>131</v>
      </c>
      <c r="TVP12083" s="18" t="s">
        <v>131</v>
      </c>
      <c r="TVQ12083" s="18" t="s">
        <v>131</v>
      </c>
      <c r="TVR12083" s="18" t="s">
        <v>131</v>
      </c>
      <c r="TVS12083" s="18" t="s">
        <v>131</v>
      </c>
      <c r="TVT12083" s="18" t="s">
        <v>131</v>
      </c>
      <c r="TVU12083" s="18" t="s">
        <v>131</v>
      </c>
      <c r="TVV12083" s="18" t="s">
        <v>131</v>
      </c>
      <c r="TVW12083" s="18" t="s">
        <v>131</v>
      </c>
      <c r="TVX12083" s="18" t="s">
        <v>131</v>
      </c>
      <c r="TVY12083" s="18" t="s">
        <v>131</v>
      </c>
      <c r="TVZ12083" s="18" t="s">
        <v>131</v>
      </c>
      <c r="TWA12083" s="18" t="s">
        <v>131</v>
      </c>
      <c r="TWB12083" s="18" t="s">
        <v>131</v>
      </c>
      <c r="TWC12083" s="18" t="s">
        <v>131</v>
      </c>
      <c r="TWD12083" s="18" t="s">
        <v>131</v>
      </c>
      <c r="TWE12083" s="18" t="s">
        <v>131</v>
      </c>
      <c r="TWF12083" s="18" t="s">
        <v>131</v>
      </c>
      <c r="TWG12083" s="18" t="s">
        <v>131</v>
      </c>
      <c r="TWH12083" s="18" t="s">
        <v>131</v>
      </c>
      <c r="TWI12083" s="18" t="s">
        <v>131</v>
      </c>
      <c r="TWJ12083" s="18" t="s">
        <v>131</v>
      </c>
      <c r="TWK12083" s="18" t="s">
        <v>131</v>
      </c>
      <c r="TWL12083" s="18" t="s">
        <v>131</v>
      </c>
      <c r="TWM12083" s="18" t="s">
        <v>131</v>
      </c>
      <c r="TWN12083" s="18" t="s">
        <v>131</v>
      </c>
      <c r="TWO12083" s="18" t="s">
        <v>131</v>
      </c>
      <c r="TWP12083" s="18" t="s">
        <v>131</v>
      </c>
      <c r="TWQ12083" s="18" t="s">
        <v>131</v>
      </c>
      <c r="TWR12083" s="18" t="s">
        <v>131</v>
      </c>
      <c r="TWS12083" s="18" t="s">
        <v>131</v>
      </c>
      <c r="TWT12083" s="18" t="s">
        <v>131</v>
      </c>
      <c r="TWU12083" s="18" t="s">
        <v>131</v>
      </c>
      <c r="TWV12083" s="18" t="s">
        <v>131</v>
      </c>
      <c r="TWW12083" s="18" t="s">
        <v>131</v>
      </c>
      <c r="TWX12083" s="18" t="s">
        <v>131</v>
      </c>
      <c r="TWY12083" s="18" t="s">
        <v>131</v>
      </c>
      <c r="TWZ12083" s="18" t="s">
        <v>131</v>
      </c>
      <c r="TXA12083" s="18" t="s">
        <v>131</v>
      </c>
      <c r="TXB12083" s="18" t="s">
        <v>131</v>
      </c>
      <c r="TXC12083" s="18" t="s">
        <v>131</v>
      </c>
      <c r="TXD12083" s="18" t="s">
        <v>131</v>
      </c>
      <c r="TXE12083" s="18" t="s">
        <v>131</v>
      </c>
      <c r="TXF12083" s="18" t="s">
        <v>131</v>
      </c>
      <c r="TXG12083" s="18" t="s">
        <v>131</v>
      </c>
      <c r="TXH12083" s="18" t="s">
        <v>131</v>
      </c>
      <c r="TXI12083" s="18" t="s">
        <v>131</v>
      </c>
      <c r="TXJ12083" s="18" t="s">
        <v>131</v>
      </c>
      <c r="TXK12083" s="18" t="s">
        <v>131</v>
      </c>
      <c r="TXL12083" s="18" t="s">
        <v>131</v>
      </c>
      <c r="TXM12083" s="18" t="s">
        <v>131</v>
      </c>
      <c r="TXN12083" s="18" t="s">
        <v>131</v>
      </c>
      <c r="TXO12083" s="18" t="s">
        <v>131</v>
      </c>
      <c r="TXP12083" s="18" t="s">
        <v>131</v>
      </c>
      <c r="TXQ12083" s="18" t="s">
        <v>131</v>
      </c>
      <c r="TXR12083" s="18" t="s">
        <v>131</v>
      </c>
      <c r="TXS12083" s="18" t="s">
        <v>131</v>
      </c>
      <c r="TXT12083" s="18" t="s">
        <v>131</v>
      </c>
      <c r="TXU12083" s="18" t="s">
        <v>131</v>
      </c>
      <c r="TXV12083" s="18" t="s">
        <v>131</v>
      </c>
      <c r="TXW12083" s="18" t="s">
        <v>131</v>
      </c>
      <c r="TXX12083" s="18" t="s">
        <v>131</v>
      </c>
      <c r="TXY12083" s="18" t="s">
        <v>131</v>
      </c>
      <c r="TXZ12083" s="18" t="s">
        <v>131</v>
      </c>
      <c r="TYA12083" s="18" t="s">
        <v>131</v>
      </c>
      <c r="TYB12083" s="18" t="s">
        <v>131</v>
      </c>
      <c r="TYC12083" s="18" t="s">
        <v>131</v>
      </c>
      <c r="TYD12083" s="18" t="s">
        <v>131</v>
      </c>
      <c r="TYE12083" s="18" t="s">
        <v>131</v>
      </c>
      <c r="TYF12083" s="18" t="s">
        <v>131</v>
      </c>
      <c r="TYG12083" s="18" t="s">
        <v>131</v>
      </c>
      <c r="TYH12083" s="18" t="s">
        <v>131</v>
      </c>
      <c r="TYI12083" s="18" t="s">
        <v>131</v>
      </c>
      <c r="TYJ12083" s="18" t="s">
        <v>131</v>
      </c>
      <c r="TYK12083" s="18" t="s">
        <v>131</v>
      </c>
      <c r="TYL12083" s="18" t="s">
        <v>131</v>
      </c>
      <c r="TYM12083" s="18" t="s">
        <v>131</v>
      </c>
      <c r="TYN12083" s="18" t="s">
        <v>131</v>
      </c>
      <c r="TYO12083" s="18" t="s">
        <v>131</v>
      </c>
      <c r="TYP12083" s="18" t="s">
        <v>131</v>
      </c>
      <c r="TYQ12083" s="18" t="s">
        <v>131</v>
      </c>
      <c r="TYR12083" s="18" t="s">
        <v>131</v>
      </c>
      <c r="TYS12083" s="18" t="s">
        <v>131</v>
      </c>
      <c r="TYT12083" s="18" t="s">
        <v>131</v>
      </c>
      <c r="TYU12083" s="18" t="s">
        <v>131</v>
      </c>
      <c r="TYV12083" s="18" t="s">
        <v>131</v>
      </c>
      <c r="TYW12083" s="18" t="s">
        <v>131</v>
      </c>
      <c r="TYX12083" s="18" t="s">
        <v>131</v>
      </c>
      <c r="TYY12083" s="18" t="s">
        <v>131</v>
      </c>
      <c r="TYZ12083" s="18" t="s">
        <v>131</v>
      </c>
      <c r="TZA12083" s="18" t="s">
        <v>131</v>
      </c>
      <c r="TZB12083" s="18" t="s">
        <v>131</v>
      </c>
      <c r="TZC12083" s="18" t="s">
        <v>131</v>
      </c>
      <c r="TZD12083" s="18" t="s">
        <v>131</v>
      </c>
      <c r="TZE12083" s="18" t="s">
        <v>131</v>
      </c>
      <c r="TZF12083" s="18" t="s">
        <v>131</v>
      </c>
      <c r="TZG12083" s="18" t="s">
        <v>131</v>
      </c>
      <c r="TZH12083" s="18" t="s">
        <v>131</v>
      </c>
      <c r="TZI12083" s="18" t="s">
        <v>131</v>
      </c>
      <c r="TZJ12083" s="18" t="s">
        <v>131</v>
      </c>
      <c r="TZK12083" s="18" t="s">
        <v>131</v>
      </c>
      <c r="TZL12083" s="18" t="s">
        <v>131</v>
      </c>
      <c r="TZM12083" s="18" t="s">
        <v>131</v>
      </c>
      <c r="TZN12083" s="18" t="s">
        <v>131</v>
      </c>
      <c r="TZO12083" s="18" t="s">
        <v>131</v>
      </c>
      <c r="TZP12083" s="18" t="s">
        <v>131</v>
      </c>
      <c r="TZQ12083" s="18" t="s">
        <v>131</v>
      </c>
      <c r="TZR12083" s="18" t="s">
        <v>131</v>
      </c>
      <c r="TZS12083" s="18" t="s">
        <v>131</v>
      </c>
      <c r="TZT12083" s="18" t="s">
        <v>131</v>
      </c>
      <c r="TZU12083" s="18" t="s">
        <v>131</v>
      </c>
      <c r="TZV12083" s="18" t="s">
        <v>131</v>
      </c>
      <c r="TZW12083" s="18" t="s">
        <v>131</v>
      </c>
      <c r="TZX12083" s="18" t="s">
        <v>131</v>
      </c>
      <c r="TZY12083" s="18" t="s">
        <v>131</v>
      </c>
      <c r="TZZ12083" s="18" t="s">
        <v>131</v>
      </c>
      <c r="UAA12083" s="18" t="s">
        <v>131</v>
      </c>
      <c r="UAB12083" s="18" t="s">
        <v>131</v>
      </c>
      <c r="UAC12083" s="18" t="s">
        <v>131</v>
      </c>
      <c r="UAD12083" s="18" t="s">
        <v>131</v>
      </c>
      <c r="UAE12083" s="18" t="s">
        <v>131</v>
      </c>
      <c r="UAF12083" s="18" t="s">
        <v>131</v>
      </c>
      <c r="UAG12083" s="18" t="s">
        <v>131</v>
      </c>
      <c r="UAH12083" s="18" t="s">
        <v>131</v>
      </c>
      <c r="UAI12083" s="18" t="s">
        <v>131</v>
      </c>
      <c r="UAJ12083" s="18" t="s">
        <v>131</v>
      </c>
      <c r="UAK12083" s="18" t="s">
        <v>131</v>
      </c>
      <c r="UAL12083" s="18" t="s">
        <v>131</v>
      </c>
      <c r="UAM12083" s="18" t="s">
        <v>131</v>
      </c>
      <c r="UAN12083" s="18" t="s">
        <v>131</v>
      </c>
      <c r="UAO12083" s="18" t="s">
        <v>131</v>
      </c>
      <c r="UAP12083" s="18" t="s">
        <v>131</v>
      </c>
      <c r="UAQ12083" s="18" t="s">
        <v>131</v>
      </c>
      <c r="UAR12083" s="18" t="s">
        <v>131</v>
      </c>
      <c r="UAS12083" s="18" t="s">
        <v>131</v>
      </c>
      <c r="UAT12083" s="18" t="s">
        <v>131</v>
      </c>
      <c r="UAU12083" s="18" t="s">
        <v>131</v>
      </c>
      <c r="UAV12083" s="18" t="s">
        <v>131</v>
      </c>
      <c r="UAW12083" s="18" t="s">
        <v>131</v>
      </c>
      <c r="UAX12083" s="18" t="s">
        <v>131</v>
      </c>
      <c r="UAY12083" s="18" t="s">
        <v>131</v>
      </c>
      <c r="UAZ12083" s="18" t="s">
        <v>131</v>
      </c>
      <c r="UBA12083" s="18" t="s">
        <v>131</v>
      </c>
      <c r="UBB12083" s="18" t="s">
        <v>131</v>
      </c>
      <c r="UBC12083" s="18" t="s">
        <v>131</v>
      </c>
      <c r="UBD12083" s="18" t="s">
        <v>131</v>
      </c>
      <c r="UBE12083" s="18" t="s">
        <v>131</v>
      </c>
      <c r="UBF12083" s="18" t="s">
        <v>131</v>
      </c>
      <c r="UBG12083" s="18" t="s">
        <v>131</v>
      </c>
      <c r="UBH12083" s="18" t="s">
        <v>131</v>
      </c>
      <c r="UBI12083" s="18" t="s">
        <v>131</v>
      </c>
      <c r="UBJ12083" s="18" t="s">
        <v>131</v>
      </c>
      <c r="UBK12083" s="18" t="s">
        <v>131</v>
      </c>
      <c r="UBL12083" s="18" t="s">
        <v>131</v>
      </c>
      <c r="UBM12083" s="18" t="s">
        <v>131</v>
      </c>
      <c r="UBN12083" s="18" t="s">
        <v>131</v>
      </c>
      <c r="UBO12083" s="18" t="s">
        <v>131</v>
      </c>
      <c r="UBP12083" s="18" t="s">
        <v>131</v>
      </c>
      <c r="UBQ12083" s="18" t="s">
        <v>131</v>
      </c>
      <c r="UBR12083" s="18" t="s">
        <v>131</v>
      </c>
      <c r="UBS12083" s="18" t="s">
        <v>131</v>
      </c>
      <c r="UBT12083" s="18" t="s">
        <v>131</v>
      </c>
      <c r="UBU12083" s="18" t="s">
        <v>131</v>
      </c>
      <c r="UBV12083" s="18" t="s">
        <v>131</v>
      </c>
      <c r="UBW12083" s="18" t="s">
        <v>131</v>
      </c>
      <c r="UBX12083" s="18" t="s">
        <v>131</v>
      </c>
      <c r="UBY12083" s="18" t="s">
        <v>131</v>
      </c>
      <c r="UBZ12083" s="18" t="s">
        <v>131</v>
      </c>
      <c r="UCA12083" s="18" t="s">
        <v>131</v>
      </c>
      <c r="UCB12083" s="18" t="s">
        <v>131</v>
      </c>
      <c r="UCC12083" s="18" t="s">
        <v>131</v>
      </c>
      <c r="UCD12083" s="18" t="s">
        <v>131</v>
      </c>
      <c r="UCE12083" s="18" t="s">
        <v>131</v>
      </c>
      <c r="UCF12083" s="18" t="s">
        <v>131</v>
      </c>
      <c r="UCG12083" s="18" t="s">
        <v>131</v>
      </c>
      <c r="UCH12083" s="18" t="s">
        <v>131</v>
      </c>
      <c r="UCI12083" s="18" t="s">
        <v>131</v>
      </c>
      <c r="UCJ12083" s="18" t="s">
        <v>131</v>
      </c>
      <c r="UCK12083" s="18" t="s">
        <v>131</v>
      </c>
      <c r="UCL12083" s="18" t="s">
        <v>131</v>
      </c>
      <c r="UCM12083" s="18" t="s">
        <v>131</v>
      </c>
      <c r="UCN12083" s="18" t="s">
        <v>131</v>
      </c>
      <c r="UCO12083" s="18" t="s">
        <v>131</v>
      </c>
      <c r="UCP12083" s="18" t="s">
        <v>131</v>
      </c>
      <c r="UCQ12083" s="18" t="s">
        <v>131</v>
      </c>
      <c r="UCR12083" s="18" t="s">
        <v>131</v>
      </c>
      <c r="UCS12083" s="18" t="s">
        <v>131</v>
      </c>
      <c r="UCT12083" s="18" t="s">
        <v>131</v>
      </c>
      <c r="UCU12083" s="18" t="s">
        <v>131</v>
      </c>
      <c r="UCV12083" s="18" t="s">
        <v>131</v>
      </c>
      <c r="UCW12083" s="18" t="s">
        <v>131</v>
      </c>
      <c r="UCX12083" s="18" t="s">
        <v>131</v>
      </c>
      <c r="UCY12083" s="18" t="s">
        <v>131</v>
      </c>
      <c r="UCZ12083" s="18" t="s">
        <v>131</v>
      </c>
      <c r="UDA12083" s="18" t="s">
        <v>131</v>
      </c>
      <c r="UDB12083" s="18" t="s">
        <v>131</v>
      </c>
      <c r="UDC12083" s="18" t="s">
        <v>131</v>
      </c>
      <c r="UDD12083" s="18" t="s">
        <v>131</v>
      </c>
      <c r="UDE12083" s="18" t="s">
        <v>131</v>
      </c>
      <c r="UDF12083" s="18" t="s">
        <v>131</v>
      </c>
      <c r="UDG12083" s="18" t="s">
        <v>131</v>
      </c>
      <c r="UDH12083" s="18" t="s">
        <v>131</v>
      </c>
      <c r="UDI12083" s="18" t="s">
        <v>131</v>
      </c>
      <c r="UDJ12083" s="18" t="s">
        <v>131</v>
      </c>
      <c r="UDK12083" s="18" t="s">
        <v>131</v>
      </c>
      <c r="UDL12083" s="18" t="s">
        <v>131</v>
      </c>
      <c r="UDM12083" s="18" t="s">
        <v>131</v>
      </c>
      <c r="UDN12083" s="18" t="s">
        <v>131</v>
      </c>
      <c r="UDO12083" s="18" t="s">
        <v>131</v>
      </c>
      <c r="UDP12083" s="18" t="s">
        <v>131</v>
      </c>
      <c r="UDQ12083" s="18" t="s">
        <v>131</v>
      </c>
      <c r="UDR12083" s="18" t="s">
        <v>131</v>
      </c>
      <c r="UDS12083" s="18" t="s">
        <v>131</v>
      </c>
      <c r="UDT12083" s="18" t="s">
        <v>131</v>
      </c>
      <c r="UDU12083" s="18" t="s">
        <v>131</v>
      </c>
      <c r="UDV12083" s="18" t="s">
        <v>131</v>
      </c>
      <c r="UDW12083" s="18" t="s">
        <v>131</v>
      </c>
      <c r="UDX12083" s="18" t="s">
        <v>131</v>
      </c>
      <c r="UDY12083" s="18" t="s">
        <v>131</v>
      </c>
      <c r="UDZ12083" s="18" t="s">
        <v>131</v>
      </c>
      <c r="UEA12083" s="18" t="s">
        <v>131</v>
      </c>
      <c r="UEB12083" s="18" t="s">
        <v>131</v>
      </c>
      <c r="UEC12083" s="18" t="s">
        <v>131</v>
      </c>
      <c r="UED12083" s="18" t="s">
        <v>131</v>
      </c>
      <c r="UEE12083" s="18" t="s">
        <v>131</v>
      </c>
      <c r="UEF12083" s="18" t="s">
        <v>131</v>
      </c>
      <c r="UEG12083" s="18" t="s">
        <v>131</v>
      </c>
      <c r="UEH12083" s="18" t="s">
        <v>131</v>
      </c>
      <c r="UEI12083" s="18" t="s">
        <v>131</v>
      </c>
      <c r="UEJ12083" s="18" t="s">
        <v>131</v>
      </c>
      <c r="UEK12083" s="18" t="s">
        <v>131</v>
      </c>
      <c r="UEL12083" s="18" t="s">
        <v>131</v>
      </c>
      <c r="UEM12083" s="18" t="s">
        <v>131</v>
      </c>
      <c r="UEN12083" s="18" t="s">
        <v>131</v>
      </c>
      <c r="UEO12083" s="18" t="s">
        <v>131</v>
      </c>
      <c r="UEP12083" s="18" t="s">
        <v>131</v>
      </c>
      <c r="UEQ12083" s="18" t="s">
        <v>131</v>
      </c>
      <c r="UER12083" s="18" t="s">
        <v>131</v>
      </c>
      <c r="UES12083" s="18" t="s">
        <v>131</v>
      </c>
      <c r="UET12083" s="18" t="s">
        <v>131</v>
      </c>
      <c r="UEU12083" s="18" t="s">
        <v>131</v>
      </c>
      <c r="UEV12083" s="18" t="s">
        <v>131</v>
      </c>
      <c r="UEW12083" s="18" t="s">
        <v>131</v>
      </c>
      <c r="UEX12083" s="18" t="s">
        <v>131</v>
      </c>
      <c r="UEY12083" s="18" t="s">
        <v>131</v>
      </c>
      <c r="UEZ12083" s="18" t="s">
        <v>131</v>
      </c>
      <c r="UFA12083" s="18" t="s">
        <v>131</v>
      </c>
      <c r="UFB12083" s="18" t="s">
        <v>131</v>
      </c>
      <c r="UFC12083" s="18" t="s">
        <v>131</v>
      </c>
      <c r="UFD12083" s="18" t="s">
        <v>131</v>
      </c>
      <c r="UFE12083" s="18" t="s">
        <v>131</v>
      </c>
      <c r="UFF12083" s="18" t="s">
        <v>131</v>
      </c>
      <c r="UFG12083" s="18" t="s">
        <v>131</v>
      </c>
      <c r="UFH12083" s="18" t="s">
        <v>131</v>
      </c>
      <c r="UFI12083" s="18" t="s">
        <v>131</v>
      </c>
      <c r="UFJ12083" s="18" t="s">
        <v>131</v>
      </c>
      <c r="UFK12083" s="18" t="s">
        <v>131</v>
      </c>
      <c r="UFL12083" s="18" t="s">
        <v>131</v>
      </c>
      <c r="UFM12083" s="18" t="s">
        <v>131</v>
      </c>
      <c r="UFN12083" s="18" t="s">
        <v>131</v>
      </c>
      <c r="UFO12083" s="18" t="s">
        <v>131</v>
      </c>
      <c r="UFP12083" s="18" t="s">
        <v>131</v>
      </c>
      <c r="UFQ12083" s="18" t="s">
        <v>131</v>
      </c>
      <c r="UFR12083" s="18" t="s">
        <v>131</v>
      </c>
      <c r="UFS12083" s="18" t="s">
        <v>131</v>
      </c>
      <c r="UFT12083" s="18" t="s">
        <v>131</v>
      </c>
      <c r="UFU12083" s="18" t="s">
        <v>131</v>
      </c>
      <c r="UFV12083" s="18" t="s">
        <v>131</v>
      </c>
      <c r="UFW12083" s="18" t="s">
        <v>131</v>
      </c>
      <c r="UFX12083" s="18" t="s">
        <v>131</v>
      </c>
      <c r="UFY12083" s="18" t="s">
        <v>131</v>
      </c>
      <c r="UFZ12083" s="18" t="s">
        <v>131</v>
      </c>
      <c r="UGA12083" s="18" t="s">
        <v>131</v>
      </c>
      <c r="UGB12083" s="18" t="s">
        <v>131</v>
      </c>
      <c r="UGC12083" s="18" t="s">
        <v>131</v>
      </c>
      <c r="UGD12083" s="18" t="s">
        <v>131</v>
      </c>
      <c r="UGE12083" s="18" t="s">
        <v>131</v>
      </c>
      <c r="UGF12083" s="18" t="s">
        <v>131</v>
      </c>
      <c r="UGG12083" s="18" t="s">
        <v>131</v>
      </c>
      <c r="UGH12083" s="18" t="s">
        <v>131</v>
      </c>
      <c r="UGI12083" s="18" t="s">
        <v>131</v>
      </c>
      <c r="UGJ12083" s="18" t="s">
        <v>131</v>
      </c>
      <c r="UGK12083" s="18" t="s">
        <v>131</v>
      </c>
      <c r="UGL12083" s="18" t="s">
        <v>131</v>
      </c>
      <c r="UGM12083" s="18" t="s">
        <v>131</v>
      </c>
      <c r="UGN12083" s="18" t="s">
        <v>131</v>
      </c>
      <c r="UGO12083" s="18" t="s">
        <v>131</v>
      </c>
      <c r="UGP12083" s="18" t="s">
        <v>131</v>
      </c>
      <c r="UGQ12083" s="18" t="s">
        <v>131</v>
      </c>
      <c r="UGR12083" s="18" t="s">
        <v>131</v>
      </c>
      <c r="UGS12083" s="18" t="s">
        <v>131</v>
      </c>
      <c r="UGT12083" s="18" t="s">
        <v>131</v>
      </c>
      <c r="UGU12083" s="18" t="s">
        <v>131</v>
      </c>
      <c r="UGV12083" s="18" t="s">
        <v>131</v>
      </c>
      <c r="UGW12083" s="18" t="s">
        <v>131</v>
      </c>
      <c r="UGX12083" s="18" t="s">
        <v>131</v>
      </c>
      <c r="UGY12083" s="18" t="s">
        <v>131</v>
      </c>
      <c r="UGZ12083" s="18" t="s">
        <v>131</v>
      </c>
      <c r="UHA12083" s="18" t="s">
        <v>131</v>
      </c>
      <c r="UHB12083" s="18" t="s">
        <v>131</v>
      </c>
      <c r="UHC12083" s="18" t="s">
        <v>131</v>
      </c>
      <c r="UHD12083" s="18" t="s">
        <v>131</v>
      </c>
      <c r="UHE12083" s="18" t="s">
        <v>131</v>
      </c>
      <c r="UHF12083" s="18" t="s">
        <v>131</v>
      </c>
      <c r="UHG12083" s="18" t="s">
        <v>131</v>
      </c>
      <c r="UHH12083" s="18" t="s">
        <v>131</v>
      </c>
      <c r="UHI12083" s="18" t="s">
        <v>131</v>
      </c>
      <c r="UHJ12083" s="18" t="s">
        <v>131</v>
      </c>
      <c r="UHK12083" s="18" t="s">
        <v>131</v>
      </c>
      <c r="UHL12083" s="18" t="s">
        <v>131</v>
      </c>
      <c r="UHM12083" s="18" t="s">
        <v>131</v>
      </c>
      <c r="UHN12083" s="18" t="s">
        <v>131</v>
      </c>
      <c r="UHO12083" s="18" t="s">
        <v>131</v>
      </c>
      <c r="UHP12083" s="18" t="s">
        <v>131</v>
      </c>
      <c r="UHQ12083" s="18" t="s">
        <v>131</v>
      </c>
      <c r="UHR12083" s="18" t="s">
        <v>131</v>
      </c>
      <c r="UHS12083" s="18" t="s">
        <v>131</v>
      </c>
      <c r="UHT12083" s="18" t="s">
        <v>131</v>
      </c>
      <c r="UHU12083" s="18" t="s">
        <v>131</v>
      </c>
      <c r="UHV12083" s="18" t="s">
        <v>131</v>
      </c>
      <c r="UHW12083" s="18" t="s">
        <v>131</v>
      </c>
      <c r="UHX12083" s="18" t="s">
        <v>131</v>
      </c>
      <c r="UHY12083" s="18" t="s">
        <v>131</v>
      </c>
      <c r="UHZ12083" s="18" t="s">
        <v>131</v>
      </c>
      <c r="UIA12083" s="18" t="s">
        <v>131</v>
      </c>
      <c r="UIB12083" s="18" t="s">
        <v>131</v>
      </c>
      <c r="UIC12083" s="18" t="s">
        <v>131</v>
      </c>
      <c r="UID12083" s="18" t="s">
        <v>131</v>
      </c>
      <c r="UIE12083" s="18" t="s">
        <v>131</v>
      </c>
      <c r="UIF12083" s="18" t="s">
        <v>131</v>
      </c>
      <c r="UIG12083" s="18" t="s">
        <v>131</v>
      </c>
      <c r="UIH12083" s="18" t="s">
        <v>131</v>
      </c>
      <c r="UII12083" s="18" t="s">
        <v>131</v>
      </c>
      <c r="UIJ12083" s="18" t="s">
        <v>131</v>
      </c>
      <c r="UIK12083" s="18" t="s">
        <v>131</v>
      </c>
      <c r="UIL12083" s="18" t="s">
        <v>131</v>
      </c>
      <c r="UIM12083" s="18" t="s">
        <v>131</v>
      </c>
      <c r="UIN12083" s="18" t="s">
        <v>131</v>
      </c>
      <c r="UIO12083" s="18" t="s">
        <v>131</v>
      </c>
      <c r="UIP12083" s="18" t="s">
        <v>131</v>
      </c>
      <c r="UIQ12083" s="18" t="s">
        <v>131</v>
      </c>
      <c r="UIR12083" s="18" t="s">
        <v>131</v>
      </c>
      <c r="UIS12083" s="18" t="s">
        <v>131</v>
      </c>
      <c r="UIT12083" s="18" t="s">
        <v>131</v>
      </c>
      <c r="UIU12083" s="18" t="s">
        <v>131</v>
      </c>
      <c r="UIV12083" s="18" t="s">
        <v>131</v>
      </c>
      <c r="UIW12083" s="18" t="s">
        <v>131</v>
      </c>
      <c r="UIX12083" s="18" t="s">
        <v>131</v>
      </c>
      <c r="UIY12083" s="18" t="s">
        <v>131</v>
      </c>
      <c r="UIZ12083" s="18" t="s">
        <v>131</v>
      </c>
      <c r="UJA12083" s="18" t="s">
        <v>131</v>
      </c>
      <c r="UJB12083" s="18" t="s">
        <v>131</v>
      </c>
      <c r="UJC12083" s="18" t="s">
        <v>131</v>
      </c>
      <c r="UJD12083" s="18" t="s">
        <v>131</v>
      </c>
      <c r="UJE12083" s="18" t="s">
        <v>131</v>
      </c>
      <c r="UJF12083" s="18" t="s">
        <v>131</v>
      </c>
      <c r="UJG12083" s="18" t="s">
        <v>131</v>
      </c>
      <c r="UJH12083" s="18" t="s">
        <v>131</v>
      </c>
      <c r="UJI12083" s="18" t="s">
        <v>131</v>
      </c>
      <c r="UJJ12083" s="18" t="s">
        <v>131</v>
      </c>
      <c r="UJK12083" s="18" t="s">
        <v>131</v>
      </c>
      <c r="UJL12083" s="18" t="s">
        <v>131</v>
      </c>
      <c r="UJM12083" s="18" t="s">
        <v>131</v>
      </c>
      <c r="UJN12083" s="18" t="s">
        <v>131</v>
      </c>
      <c r="UJO12083" s="18" t="s">
        <v>131</v>
      </c>
      <c r="UJP12083" s="18" t="s">
        <v>131</v>
      </c>
      <c r="UJQ12083" s="18" t="s">
        <v>131</v>
      </c>
      <c r="UJR12083" s="18" t="s">
        <v>131</v>
      </c>
      <c r="UJS12083" s="18" t="s">
        <v>131</v>
      </c>
      <c r="UJT12083" s="18" t="s">
        <v>131</v>
      </c>
      <c r="UJU12083" s="18" t="s">
        <v>131</v>
      </c>
      <c r="UJV12083" s="18" t="s">
        <v>131</v>
      </c>
      <c r="UJW12083" s="18" t="s">
        <v>131</v>
      </c>
      <c r="UJX12083" s="18" t="s">
        <v>131</v>
      </c>
      <c r="UJY12083" s="18" t="s">
        <v>131</v>
      </c>
      <c r="UJZ12083" s="18" t="s">
        <v>131</v>
      </c>
      <c r="UKA12083" s="18" t="s">
        <v>131</v>
      </c>
      <c r="UKB12083" s="18" t="s">
        <v>131</v>
      </c>
      <c r="UKC12083" s="18" t="s">
        <v>131</v>
      </c>
      <c r="UKD12083" s="18" t="s">
        <v>131</v>
      </c>
      <c r="UKE12083" s="18" t="s">
        <v>131</v>
      </c>
      <c r="UKF12083" s="18" t="s">
        <v>131</v>
      </c>
      <c r="UKG12083" s="18" t="s">
        <v>131</v>
      </c>
      <c r="UKH12083" s="18" t="s">
        <v>131</v>
      </c>
      <c r="UKI12083" s="18" t="s">
        <v>131</v>
      </c>
      <c r="UKJ12083" s="18" t="s">
        <v>131</v>
      </c>
      <c r="UKK12083" s="18" t="s">
        <v>131</v>
      </c>
      <c r="UKL12083" s="18" t="s">
        <v>131</v>
      </c>
      <c r="UKM12083" s="18" t="s">
        <v>131</v>
      </c>
      <c r="UKN12083" s="18" t="s">
        <v>131</v>
      </c>
      <c r="UKO12083" s="18" t="s">
        <v>131</v>
      </c>
      <c r="UKP12083" s="18" t="s">
        <v>131</v>
      </c>
      <c r="UKQ12083" s="18" t="s">
        <v>131</v>
      </c>
      <c r="UKR12083" s="18" t="s">
        <v>131</v>
      </c>
      <c r="UKS12083" s="18" t="s">
        <v>131</v>
      </c>
      <c r="UKT12083" s="18" t="s">
        <v>131</v>
      </c>
      <c r="UKU12083" s="18" t="s">
        <v>131</v>
      </c>
      <c r="UKV12083" s="18" t="s">
        <v>131</v>
      </c>
      <c r="UKW12083" s="18" t="s">
        <v>131</v>
      </c>
      <c r="UKX12083" s="18" t="s">
        <v>131</v>
      </c>
      <c r="UKY12083" s="18" t="s">
        <v>131</v>
      </c>
      <c r="UKZ12083" s="18" t="s">
        <v>131</v>
      </c>
      <c r="ULA12083" s="18" t="s">
        <v>131</v>
      </c>
      <c r="ULB12083" s="18" t="s">
        <v>131</v>
      </c>
      <c r="ULC12083" s="18" t="s">
        <v>131</v>
      </c>
      <c r="ULD12083" s="18" t="s">
        <v>131</v>
      </c>
      <c r="ULE12083" s="18" t="s">
        <v>131</v>
      </c>
      <c r="ULF12083" s="18" t="s">
        <v>131</v>
      </c>
      <c r="ULG12083" s="18" t="s">
        <v>131</v>
      </c>
      <c r="ULH12083" s="18" t="s">
        <v>131</v>
      </c>
      <c r="ULI12083" s="18" t="s">
        <v>131</v>
      </c>
      <c r="ULJ12083" s="18" t="s">
        <v>131</v>
      </c>
      <c r="ULK12083" s="18" t="s">
        <v>131</v>
      </c>
      <c r="ULL12083" s="18" t="s">
        <v>131</v>
      </c>
      <c r="ULM12083" s="18" t="s">
        <v>131</v>
      </c>
      <c r="ULN12083" s="18" t="s">
        <v>131</v>
      </c>
      <c r="ULO12083" s="18" t="s">
        <v>131</v>
      </c>
      <c r="ULP12083" s="18" t="s">
        <v>131</v>
      </c>
      <c r="ULQ12083" s="18" t="s">
        <v>131</v>
      </c>
      <c r="ULR12083" s="18" t="s">
        <v>131</v>
      </c>
      <c r="ULS12083" s="18" t="s">
        <v>131</v>
      </c>
      <c r="ULT12083" s="18" t="s">
        <v>131</v>
      </c>
      <c r="ULU12083" s="18" t="s">
        <v>131</v>
      </c>
      <c r="ULV12083" s="18" t="s">
        <v>131</v>
      </c>
      <c r="ULW12083" s="18" t="s">
        <v>131</v>
      </c>
      <c r="ULX12083" s="18" t="s">
        <v>131</v>
      </c>
      <c r="ULY12083" s="18" t="s">
        <v>131</v>
      </c>
      <c r="ULZ12083" s="18" t="s">
        <v>131</v>
      </c>
      <c r="UMA12083" s="18" t="s">
        <v>131</v>
      </c>
      <c r="UMB12083" s="18" t="s">
        <v>131</v>
      </c>
      <c r="UMC12083" s="18" t="s">
        <v>131</v>
      </c>
      <c r="UMD12083" s="18" t="s">
        <v>131</v>
      </c>
      <c r="UME12083" s="18" t="s">
        <v>131</v>
      </c>
      <c r="UMF12083" s="18" t="s">
        <v>131</v>
      </c>
      <c r="UMG12083" s="18" t="s">
        <v>131</v>
      </c>
      <c r="UMH12083" s="18" t="s">
        <v>131</v>
      </c>
      <c r="UMI12083" s="18" t="s">
        <v>131</v>
      </c>
      <c r="UMJ12083" s="18" t="s">
        <v>131</v>
      </c>
      <c r="UMK12083" s="18" t="s">
        <v>131</v>
      </c>
      <c r="UML12083" s="18" t="s">
        <v>131</v>
      </c>
      <c r="UMM12083" s="18" t="s">
        <v>131</v>
      </c>
      <c r="UMN12083" s="18" t="s">
        <v>131</v>
      </c>
      <c r="UMO12083" s="18" t="s">
        <v>131</v>
      </c>
      <c r="UMP12083" s="18" t="s">
        <v>131</v>
      </c>
      <c r="UMQ12083" s="18" t="s">
        <v>131</v>
      </c>
      <c r="UMR12083" s="18" t="s">
        <v>131</v>
      </c>
      <c r="UMS12083" s="18" t="s">
        <v>131</v>
      </c>
      <c r="UMT12083" s="18" t="s">
        <v>131</v>
      </c>
      <c r="UMU12083" s="18" t="s">
        <v>131</v>
      </c>
      <c r="UMV12083" s="18" t="s">
        <v>131</v>
      </c>
      <c r="UMW12083" s="18" t="s">
        <v>131</v>
      </c>
      <c r="UMX12083" s="18" t="s">
        <v>131</v>
      </c>
      <c r="UMY12083" s="18" t="s">
        <v>131</v>
      </c>
      <c r="UMZ12083" s="18" t="s">
        <v>131</v>
      </c>
      <c r="UNA12083" s="18" t="s">
        <v>131</v>
      </c>
      <c r="UNB12083" s="18" t="s">
        <v>131</v>
      </c>
      <c r="UNC12083" s="18" t="s">
        <v>131</v>
      </c>
      <c r="UND12083" s="18" t="s">
        <v>131</v>
      </c>
      <c r="UNE12083" s="18" t="s">
        <v>131</v>
      </c>
      <c r="UNF12083" s="18" t="s">
        <v>131</v>
      </c>
      <c r="UNG12083" s="18" t="s">
        <v>131</v>
      </c>
      <c r="UNH12083" s="18" t="s">
        <v>131</v>
      </c>
      <c r="UNI12083" s="18" t="s">
        <v>131</v>
      </c>
      <c r="UNJ12083" s="18" t="s">
        <v>131</v>
      </c>
      <c r="UNK12083" s="18" t="s">
        <v>131</v>
      </c>
      <c r="UNL12083" s="18" t="s">
        <v>131</v>
      </c>
      <c r="UNM12083" s="18" t="s">
        <v>131</v>
      </c>
      <c r="UNN12083" s="18" t="s">
        <v>131</v>
      </c>
      <c r="UNO12083" s="18" t="s">
        <v>131</v>
      </c>
      <c r="UNP12083" s="18" t="s">
        <v>131</v>
      </c>
      <c r="UNQ12083" s="18" t="s">
        <v>131</v>
      </c>
      <c r="UNR12083" s="18" t="s">
        <v>131</v>
      </c>
      <c r="UNS12083" s="18" t="s">
        <v>131</v>
      </c>
      <c r="UNT12083" s="18" t="s">
        <v>131</v>
      </c>
      <c r="UNU12083" s="18" t="s">
        <v>131</v>
      </c>
      <c r="UNV12083" s="18" t="s">
        <v>131</v>
      </c>
      <c r="UNW12083" s="18" t="s">
        <v>131</v>
      </c>
      <c r="UNX12083" s="18" t="s">
        <v>131</v>
      </c>
      <c r="UNY12083" s="18" t="s">
        <v>131</v>
      </c>
      <c r="UNZ12083" s="18" t="s">
        <v>131</v>
      </c>
      <c r="UOA12083" s="18" t="s">
        <v>131</v>
      </c>
      <c r="UOB12083" s="18" t="s">
        <v>131</v>
      </c>
      <c r="UOC12083" s="18" t="s">
        <v>131</v>
      </c>
      <c r="UOD12083" s="18" t="s">
        <v>131</v>
      </c>
      <c r="UOE12083" s="18" t="s">
        <v>131</v>
      </c>
      <c r="UOF12083" s="18" t="s">
        <v>131</v>
      </c>
      <c r="UOG12083" s="18" t="s">
        <v>131</v>
      </c>
      <c r="UOH12083" s="18" t="s">
        <v>131</v>
      </c>
      <c r="UOI12083" s="18" t="s">
        <v>131</v>
      </c>
      <c r="UOJ12083" s="18" t="s">
        <v>131</v>
      </c>
      <c r="UOK12083" s="18" t="s">
        <v>131</v>
      </c>
      <c r="UOL12083" s="18" t="s">
        <v>131</v>
      </c>
      <c r="UOM12083" s="18" t="s">
        <v>131</v>
      </c>
      <c r="UON12083" s="18" t="s">
        <v>131</v>
      </c>
      <c r="UOO12083" s="18" t="s">
        <v>131</v>
      </c>
      <c r="UOP12083" s="18" t="s">
        <v>131</v>
      </c>
      <c r="UOQ12083" s="18" t="s">
        <v>131</v>
      </c>
      <c r="UOR12083" s="18" t="s">
        <v>131</v>
      </c>
      <c r="UOS12083" s="18" t="s">
        <v>131</v>
      </c>
      <c r="UOT12083" s="18" t="s">
        <v>131</v>
      </c>
      <c r="UOU12083" s="18" t="s">
        <v>131</v>
      </c>
      <c r="UOV12083" s="18" t="s">
        <v>131</v>
      </c>
      <c r="UOW12083" s="18" t="s">
        <v>131</v>
      </c>
      <c r="UOX12083" s="18" t="s">
        <v>131</v>
      </c>
      <c r="UOY12083" s="18" t="s">
        <v>131</v>
      </c>
      <c r="UOZ12083" s="18" t="s">
        <v>131</v>
      </c>
      <c r="UPA12083" s="18" t="s">
        <v>131</v>
      </c>
      <c r="UPB12083" s="18" t="s">
        <v>131</v>
      </c>
      <c r="UPC12083" s="18" t="s">
        <v>131</v>
      </c>
      <c r="UPD12083" s="18" t="s">
        <v>131</v>
      </c>
      <c r="UPE12083" s="18" t="s">
        <v>131</v>
      </c>
      <c r="UPF12083" s="18" t="s">
        <v>131</v>
      </c>
      <c r="UPG12083" s="18" t="s">
        <v>131</v>
      </c>
      <c r="UPH12083" s="18" t="s">
        <v>131</v>
      </c>
      <c r="UPI12083" s="18" t="s">
        <v>131</v>
      </c>
      <c r="UPJ12083" s="18" t="s">
        <v>131</v>
      </c>
      <c r="UPK12083" s="18" t="s">
        <v>131</v>
      </c>
      <c r="UPL12083" s="18" t="s">
        <v>131</v>
      </c>
      <c r="UPM12083" s="18" t="s">
        <v>131</v>
      </c>
      <c r="UPN12083" s="18" t="s">
        <v>131</v>
      </c>
      <c r="UPO12083" s="18" t="s">
        <v>131</v>
      </c>
      <c r="UPP12083" s="18" t="s">
        <v>131</v>
      </c>
      <c r="UPQ12083" s="18" t="s">
        <v>131</v>
      </c>
      <c r="UPR12083" s="18" t="s">
        <v>131</v>
      </c>
      <c r="UPS12083" s="18" t="s">
        <v>131</v>
      </c>
      <c r="UPT12083" s="18" t="s">
        <v>131</v>
      </c>
      <c r="UPU12083" s="18" t="s">
        <v>131</v>
      </c>
      <c r="UPV12083" s="18" t="s">
        <v>131</v>
      </c>
      <c r="UPW12083" s="18" t="s">
        <v>131</v>
      </c>
      <c r="UPX12083" s="18" t="s">
        <v>131</v>
      </c>
      <c r="UPY12083" s="18" t="s">
        <v>131</v>
      </c>
      <c r="UPZ12083" s="18" t="s">
        <v>131</v>
      </c>
      <c r="UQA12083" s="18" t="s">
        <v>131</v>
      </c>
      <c r="UQB12083" s="18" t="s">
        <v>131</v>
      </c>
      <c r="UQC12083" s="18" t="s">
        <v>131</v>
      </c>
      <c r="UQD12083" s="18" t="s">
        <v>131</v>
      </c>
      <c r="UQE12083" s="18" t="s">
        <v>131</v>
      </c>
      <c r="UQF12083" s="18" t="s">
        <v>131</v>
      </c>
      <c r="UQG12083" s="18" t="s">
        <v>131</v>
      </c>
      <c r="UQH12083" s="18" t="s">
        <v>131</v>
      </c>
      <c r="UQI12083" s="18" t="s">
        <v>131</v>
      </c>
      <c r="UQJ12083" s="18" t="s">
        <v>131</v>
      </c>
      <c r="UQK12083" s="18" t="s">
        <v>131</v>
      </c>
      <c r="UQL12083" s="18" t="s">
        <v>131</v>
      </c>
      <c r="UQM12083" s="18" t="s">
        <v>131</v>
      </c>
      <c r="UQN12083" s="18" t="s">
        <v>131</v>
      </c>
      <c r="UQO12083" s="18" t="s">
        <v>131</v>
      </c>
      <c r="UQP12083" s="18" t="s">
        <v>131</v>
      </c>
      <c r="UQQ12083" s="18" t="s">
        <v>131</v>
      </c>
      <c r="UQR12083" s="18" t="s">
        <v>131</v>
      </c>
      <c r="UQS12083" s="18" t="s">
        <v>131</v>
      </c>
      <c r="UQT12083" s="18" t="s">
        <v>131</v>
      </c>
      <c r="UQU12083" s="18" t="s">
        <v>131</v>
      </c>
      <c r="UQV12083" s="18" t="s">
        <v>131</v>
      </c>
      <c r="UQW12083" s="18" t="s">
        <v>131</v>
      </c>
      <c r="UQX12083" s="18" t="s">
        <v>131</v>
      </c>
      <c r="UQY12083" s="18" t="s">
        <v>131</v>
      </c>
      <c r="UQZ12083" s="18" t="s">
        <v>131</v>
      </c>
      <c r="URA12083" s="18" t="s">
        <v>131</v>
      </c>
      <c r="URB12083" s="18" t="s">
        <v>131</v>
      </c>
      <c r="URC12083" s="18" t="s">
        <v>131</v>
      </c>
      <c r="URD12083" s="18" t="s">
        <v>131</v>
      </c>
      <c r="URE12083" s="18" t="s">
        <v>131</v>
      </c>
      <c r="URF12083" s="18" t="s">
        <v>131</v>
      </c>
      <c r="URG12083" s="18" t="s">
        <v>131</v>
      </c>
      <c r="URH12083" s="18" t="s">
        <v>131</v>
      </c>
      <c r="URI12083" s="18" t="s">
        <v>131</v>
      </c>
      <c r="URJ12083" s="18" t="s">
        <v>131</v>
      </c>
      <c r="URK12083" s="18" t="s">
        <v>131</v>
      </c>
      <c r="URL12083" s="18" t="s">
        <v>131</v>
      </c>
      <c r="URM12083" s="18" t="s">
        <v>131</v>
      </c>
      <c r="URN12083" s="18" t="s">
        <v>131</v>
      </c>
      <c r="URO12083" s="18" t="s">
        <v>131</v>
      </c>
      <c r="URP12083" s="18" t="s">
        <v>131</v>
      </c>
      <c r="URQ12083" s="18" t="s">
        <v>131</v>
      </c>
      <c r="URR12083" s="18" t="s">
        <v>131</v>
      </c>
      <c r="URS12083" s="18" t="s">
        <v>131</v>
      </c>
      <c r="URT12083" s="18" t="s">
        <v>131</v>
      </c>
      <c r="URU12083" s="18" t="s">
        <v>131</v>
      </c>
      <c r="URV12083" s="18" t="s">
        <v>131</v>
      </c>
      <c r="URW12083" s="18" t="s">
        <v>131</v>
      </c>
      <c r="URX12083" s="18" t="s">
        <v>131</v>
      </c>
      <c r="URY12083" s="18" t="s">
        <v>131</v>
      </c>
      <c r="URZ12083" s="18" t="s">
        <v>131</v>
      </c>
      <c r="USA12083" s="18" t="s">
        <v>131</v>
      </c>
      <c r="USB12083" s="18" t="s">
        <v>131</v>
      </c>
      <c r="USC12083" s="18" t="s">
        <v>131</v>
      </c>
      <c r="USD12083" s="18" t="s">
        <v>131</v>
      </c>
      <c r="USE12083" s="18" t="s">
        <v>131</v>
      </c>
      <c r="USF12083" s="18" t="s">
        <v>131</v>
      </c>
      <c r="USG12083" s="18" t="s">
        <v>131</v>
      </c>
      <c r="USH12083" s="18" t="s">
        <v>131</v>
      </c>
      <c r="USI12083" s="18" t="s">
        <v>131</v>
      </c>
      <c r="USJ12083" s="18" t="s">
        <v>131</v>
      </c>
      <c r="USK12083" s="18" t="s">
        <v>131</v>
      </c>
      <c r="USL12083" s="18" t="s">
        <v>131</v>
      </c>
      <c r="USM12083" s="18" t="s">
        <v>131</v>
      </c>
      <c r="USN12083" s="18" t="s">
        <v>131</v>
      </c>
      <c r="USO12083" s="18" t="s">
        <v>131</v>
      </c>
      <c r="USP12083" s="18" t="s">
        <v>131</v>
      </c>
      <c r="USQ12083" s="18" t="s">
        <v>131</v>
      </c>
      <c r="USR12083" s="18" t="s">
        <v>131</v>
      </c>
      <c r="USS12083" s="18" t="s">
        <v>131</v>
      </c>
      <c r="UST12083" s="18" t="s">
        <v>131</v>
      </c>
      <c r="USU12083" s="18" t="s">
        <v>131</v>
      </c>
      <c r="USV12083" s="18" t="s">
        <v>131</v>
      </c>
      <c r="USW12083" s="18" t="s">
        <v>131</v>
      </c>
      <c r="USX12083" s="18" t="s">
        <v>131</v>
      </c>
      <c r="USY12083" s="18" t="s">
        <v>131</v>
      </c>
      <c r="USZ12083" s="18" t="s">
        <v>131</v>
      </c>
      <c r="UTA12083" s="18" t="s">
        <v>131</v>
      </c>
      <c r="UTB12083" s="18" t="s">
        <v>131</v>
      </c>
      <c r="UTC12083" s="18" t="s">
        <v>131</v>
      </c>
      <c r="UTD12083" s="18" t="s">
        <v>131</v>
      </c>
      <c r="UTE12083" s="18" t="s">
        <v>131</v>
      </c>
      <c r="UTF12083" s="18" t="s">
        <v>131</v>
      </c>
      <c r="UTG12083" s="18" t="s">
        <v>131</v>
      </c>
      <c r="UTH12083" s="18" t="s">
        <v>131</v>
      </c>
      <c r="UTI12083" s="18" t="s">
        <v>131</v>
      </c>
      <c r="UTJ12083" s="18" t="s">
        <v>131</v>
      </c>
      <c r="UTK12083" s="18" t="s">
        <v>131</v>
      </c>
      <c r="UTL12083" s="18" t="s">
        <v>131</v>
      </c>
      <c r="UTM12083" s="18" t="s">
        <v>131</v>
      </c>
      <c r="UTN12083" s="18" t="s">
        <v>131</v>
      </c>
      <c r="UTO12083" s="18" t="s">
        <v>131</v>
      </c>
      <c r="UTP12083" s="18" t="s">
        <v>131</v>
      </c>
      <c r="UTQ12083" s="18" t="s">
        <v>131</v>
      </c>
      <c r="UTR12083" s="18" t="s">
        <v>131</v>
      </c>
      <c r="UTS12083" s="18" t="s">
        <v>131</v>
      </c>
      <c r="UTT12083" s="18" t="s">
        <v>131</v>
      </c>
      <c r="UTU12083" s="18" t="s">
        <v>131</v>
      </c>
      <c r="UTV12083" s="18" t="s">
        <v>131</v>
      </c>
      <c r="UTW12083" s="18" t="s">
        <v>131</v>
      </c>
      <c r="UTX12083" s="18" t="s">
        <v>131</v>
      </c>
      <c r="UTY12083" s="18" t="s">
        <v>131</v>
      </c>
      <c r="UTZ12083" s="18" t="s">
        <v>131</v>
      </c>
      <c r="UUA12083" s="18" t="s">
        <v>131</v>
      </c>
      <c r="UUB12083" s="18" t="s">
        <v>131</v>
      </c>
      <c r="UUC12083" s="18" t="s">
        <v>131</v>
      </c>
      <c r="UUD12083" s="18" t="s">
        <v>131</v>
      </c>
      <c r="UUE12083" s="18" t="s">
        <v>131</v>
      </c>
      <c r="UUF12083" s="18" t="s">
        <v>131</v>
      </c>
      <c r="UUG12083" s="18" t="s">
        <v>131</v>
      </c>
      <c r="UUH12083" s="18" t="s">
        <v>131</v>
      </c>
      <c r="UUI12083" s="18" t="s">
        <v>131</v>
      </c>
      <c r="UUJ12083" s="18" t="s">
        <v>131</v>
      </c>
      <c r="UUK12083" s="18" t="s">
        <v>131</v>
      </c>
      <c r="UUL12083" s="18" t="s">
        <v>131</v>
      </c>
      <c r="UUM12083" s="18" t="s">
        <v>131</v>
      </c>
      <c r="UUN12083" s="18" t="s">
        <v>131</v>
      </c>
      <c r="UUO12083" s="18" t="s">
        <v>131</v>
      </c>
      <c r="UUP12083" s="18" t="s">
        <v>131</v>
      </c>
      <c r="UUQ12083" s="18" t="s">
        <v>131</v>
      </c>
      <c r="UUR12083" s="18" t="s">
        <v>131</v>
      </c>
      <c r="UUS12083" s="18" t="s">
        <v>131</v>
      </c>
      <c r="UUT12083" s="18" t="s">
        <v>131</v>
      </c>
      <c r="UUU12083" s="18" t="s">
        <v>131</v>
      </c>
      <c r="UUV12083" s="18" t="s">
        <v>131</v>
      </c>
      <c r="UUW12083" s="18" t="s">
        <v>131</v>
      </c>
      <c r="UUX12083" s="18" t="s">
        <v>131</v>
      </c>
      <c r="UUY12083" s="18" t="s">
        <v>131</v>
      </c>
      <c r="UUZ12083" s="18" t="s">
        <v>131</v>
      </c>
      <c r="UVA12083" s="18" t="s">
        <v>131</v>
      </c>
      <c r="UVB12083" s="18" t="s">
        <v>131</v>
      </c>
      <c r="UVC12083" s="18" t="s">
        <v>131</v>
      </c>
      <c r="UVD12083" s="18" t="s">
        <v>131</v>
      </c>
      <c r="UVE12083" s="18" t="s">
        <v>131</v>
      </c>
      <c r="UVF12083" s="18" t="s">
        <v>131</v>
      </c>
      <c r="UVG12083" s="18" t="s">
        <v>131</v>
      </c>
      <c r="UVH12083" s="18" t="s">
        <v>131</v>
      </c>
      <c r="UVI12083" s="18" t="s">
        <v>131</v>
      </c>
      <c r="UVJ12083" s="18" t="s">
        <v>131</v>
      </c>
      <c r="UVK12083" s="18" t="s">
        <v>131</v>
      </c>
      <c r="UVL12083" s="18" t="s">
        <v>131</v>
      </c>
      <c r="UVM12083" s="18" t="s">
        <v>131</v>
      </c>
      <c r="UVN12083" s="18" t="s">
        <v>131</v>
      </c>
      <c r="UVO12083" s="18" t="s">
        <v>131</v>
      </c>
      <c r="UVP12083" s="18" t="s">
        <v>131</v>
      </c>
      <c r="UVQ12083" s="18" t="s">
        <v>131</v>
      </c>
      <c r="UVR12083" s="18" t="s">
        <v>131</v>
      </c>
      <c r="UVS12083" s="18" t="s">
        <v>131</v>
      </c>
      <c r="UVT12083" s="18" t="s">
        <v>131</v>
      </c>
      <c r="UVU12083" s="18" t="s">
        <v>131</v>
      </c>
      <c r="UVV12083" s="18" t="s">
        <v>131</v>
      </c>
      <c r="UVW12083" s="18" t="s">
        <v>131</v>
      </c>
      <c r="UVX12083" s="18" t="s">
        <v>131</v>
      </c>
      <c r="UVY12083" s="18" t="s">
        <v>131</v>
      </c>
      <c r="UVZ12083" s="18" t="s">
        <v>131</v>
      </c>
      <c r="UWA12083" s="18" t="s">
        <v>131</v>
      </c>
      <c r="UWB12083" s="18" t="s">
        <v>131</v>
      </c>
      <c r="UWC12083" s="18" t="s">
        <v>131</v>
      </c>
      <c r="UWD12083" s="18" t="s">
        <v>131</v>
      </c>
      <c r="UWE12083" s="18" t="s">
        <v>131</v>
      </c>
      <c r="UWF12083" s="18" t="s">
        <v>131</v>
      </c>
      <c r="UWG12083" s="18" t="s">
        <v>131</v>
      </c>
      <c r="UWH12083" s="18" t="s">
        <v>131</v>
      </c>
      <c r="UWI12083" s="18" t="s">
        <v>131</v>
      </c>
      <c r="UWJ12083" s="18" t="s">
        <v>131</v>
      </c>
      <c r="UWK12083" s="18" t="s">
        <v>131</v>
      </c>
      <c r="UWL12083" s="18" t="s">
        <v>131</v>
      </c>
      <c r="UWM12083" s="18" t="s">
        <v>131</v>
      </c>
      <c r="UWN12083" s="18" t="s">
        <v>131</v>
      </c>
      <c r="UWO12083" s="18" t="s">
        <v>131</v>
      </c>
      <c r="UWP12083" s="18" t="s">
        <v>131</v>
      </c>
      <c r="UWQ12083" s="18" t="s">
        <v>131</v>
      </c>
      <c r="UWR12083" s="18" t="s">
        <v>131</v>
      </c>
      <c r="UWS12083" s="18" t="s">
        <v>131</v>
      </c>
      <c r="UWT12083" s="18" t="s">
        <v>131</v>
      </c>
      <c r="UWU12083" s="18" t="s">
        <v>131</v>
      </c>
      <c r="UWV12083" s="18" t="s">
        <v>131</v>
      </c>
      <c r="UWW12083" s="18" t="s">
        <v>131</v>
      </c>
      <c r="UWX12083" s="18" t="s">
        <v>131</v>
      </c>
      <c r="UWY12083" s="18" t="s">
        <v>131</v>
      </c>
      <c r="UWZ12083" s="18" t="s">
        <v>131</v>
      </c>
      <c r="UXA12083" s="18" t="s">
        <v>131</v>
      </c>
      <c r="UXB12083" s="18" t="s">
        <v>131</v>
      </c>
      <c r="UXC12083" s="18" t="s">
        <v>131</v>
      </c>
      <c r="UXD12083" s="18" t="s">
        <v>131</v>
      </c>
      <c r="UXE12083" s="18" t="s">
        <v>131</v>
      </c>
      <c r="UXF12083" s="18" t="s">
        <v>131</v>
      </c>
      <c r="UXG12083" s="18" t="s">
        <v>131</v>
      </c>
      <c r="UXH12083" s="18" t="s">
        <v>131</v>
      </c>
      <c r="UXI12083" s="18" t="s">
        <v>131</v>
      </c>
      <c r="UXJ12083" s="18" t="s">
        <v>131</v>
      </c>
      <c r="UXK12083" s="18" t="s">
        <v>131</v>
      </c>
      <c r="UXL12083" s="18" t="s">
        <v>131</v>
      </c>
      <c r="UXM12083" s="18" t="s">
        <v>131</v>
      </c>
      <c r="UXN12083" s="18" t="s">
        <v>131</v>
      </c>
      <c r="UXO12083" s="18" t="s">
        <v>131</v>
      </c>
      <c r="UXP12083" s="18" t="s">
        <v>131</v>
      </c>
      <c r="UXQ12083" s="18" t="s">
        <v>131</v>
      </c>
      <c r="UXR12083" s="18" t="s">
        <v>131</v>
      </c>
      <c r="UXS12083" s="18" t="s">
        <v>131</v>
      </c>
      <c r="UXT12083" s="18" t="s">
        <v>131</v>
      </c>
      <c r="UXU12083" s="18" t="s">
        <v>131</v>
      </c>
      <c r="UXV12083" s="18" t="s">
        <v>131</v>
      </c>
      <c r="UXW12083" s="18" t="s">
        <v>131</v>
      </c>
      <c r="UXX12083" s="18" t="s">
        <v>131</v>
      </c>
      <c r="UXY12083" s="18" t="s">
        <v>131</v>
      </c>
      <c r="UXZ12083" s="18" t="s">
        <v>131</v>
      </c>
      <c r="UYA12083" s="18" t="s">
        <v>131</v>
      </c>
      <c r="UYB12083" s="18" t="s">
        <v>131</v>
      </c>
      <c r="UYC12083" s="18" t="s">
        <v>131</v>
      </c>
      <c r="UYD12083" s="18" t="s">
        <v>131</v>
      </c>
      <c r="UYE12083" s="18" t="s">
        <v>131</v>
      </c>
      <c r="UYF12083" s="18" t="s">
        <v>131</v>
      </c>
      <c r="UYG12083" s="18" t="s">
        <v>131</v>
      </c>
      <c r="UYH12083" s="18" t="s">
        <v>131</v>
      </c>
      <c r="UYI12083" s="18" t="s">
        <v>131</v>
      </c>
      <c r="UYJ12083" s="18" t="s">
        <v>131</v>
      </c>
      <c r="UYK12083" s="18" t="s">
        <v>131</v>
      </c>
      <c r="UYL12083" s="18" t="s">
        <v>131</v>
      </c>
      <c r="UYM12083" s="18" t="s">
        <v>131</v>
      </c>
      <c r="UYN12083" s="18" t="s">
        <v>131</v>
      </c>
      <c r="UYO12083" s="18" t="s">
        <v>131</v>
      </c>
      <c r="UYP12083" s="18" t="s">
        <v>131</v>
      </c>
      <c r="UYQ12083" s="18" t="s">
        <v>131</v>
      </c>
      <c r="UYR12083" s="18" t="s">
        <v>131</v>
      </c>
      <c r="UYS12083" s="18" t="s">
        <v>131</v>
      </c>
      <c r="UYT12083" s="18" t="s">
        <v>131</v>
      </c>
      <c r="UYU12083" s="18" t="s">
        <v>131</v>
      </c>
      <c r="UYV12083" s="18" t="s">
        <v>131</v>
      </c>
      <c r="UYW12083" s="18" t="s">
        <v>131</v>
      </c>
      <c r="UYX12083" s="18" t="s">
        <v>131</v>
      </c>
      <c r="UYY12083" s="18" t="s">
        <v>131</v>
      </c>
      <c r="UYZ12083" s="18" t="s">
        <v>131</v>
      </c>
      <c r="UZA12083" s="18" t="s">
        <v>131</v>
      </c>
      <c r="UZB12083" s="18" t="s">
        <v>131</v>
      </c>
      <c r="UZC12083" s="18" t="s">
        <v>131</v>
      </c>
      <c r="UZD12083" s="18" t="s">
        <v>131</v>
      </c>
      <c r="UZE12083" s="18" t="s">
        <v>131</v>
      </c>
      <c r="UZF12083" s="18" t="s">
        <v>131</v>
      </c>
      <c r="UZG12083" s="18" t="s">
        <v>131</v>
      </c>
      <c r="UZH12083" s="18" t="s">
        <v>131</v>
      </c>
      <c r="UZI12083" s="18" t="s">
        <v>131</v>
      </c>
      <c r="UZJ12083" s="18" t="s">
        <v>131</v>
      </c>
      <c r="UZK12083" s="18" t="s">
        <v>131</v>
      </c>
      <c r="UZL12083" s="18" t="s">
        <v>131</v>
      </c>
      <c r="UZM12083" s="18" t="s">
        <v>131</v>
      </c>
      <c r="UZN12083" s="18" t="s">
        <v>131</v>
      </c>
      <c r="UZO12083" s="18" t="s">
        <v>131</v>
      </c>
      <c r="UZP12083" s="18" t="s">
        <v>131</v>
      </c>
      <c r="UZQ12083" s="18" t="s">
        <v>131</v>
      </c>
      <c r="UZR12083" s="18" t="s">
        <v>131</v>
      </c>
      <c r="UZS12083" s="18" t="s">
        <v>131</v>
      </c>
      <c r="UZT12083" s="18" t="s">
        <v>131</v>
      </c>
      <c r="UZU12083" s="18" t="s">
        <v>131</v>
      </c>
      <c r="UZV12083" s="18" t="s">
        <v>131</v>
      </c>
      <c r="UZW12083" s="18" t="s">
        <v>131</v>
      </c>
      <c r="UZX12083" s="18" t="s">
        <v>131</v>
      </c>
      <c r="UZY12083" s="18" t="s">
        <v>131</v>
      </c>
      <c r="UZZ12083" s="18" t="s">
        <v>131</v>
      </c>
      <c r="VAA12083" s="18" t="s">
        <v>131</v>
      </c>
      <c r="VAB12083" s="18" t="s">
        <v>131</v>
      </c>
      <c r="VAC12083" s="18" t="s">
        <v>131</v>
      </c>
      <c r="VAD12083" s="18" t="s">
        <v>131</v>
      </c>
      <c r="VAE12083" s="18" t="s">
        <v>131</v>
      </c>
      <c r="VAF12083" s="18" t="s">
        <v>131</v>
      </c>
      <c r="VAG12083" s="18" t="s">
        <v>131</v>
      </c>
      <c r="VAH12083" s="18" t="s">
        <v>131</v>
      </c>
      <c r="VAI12083" s="18" t="s">
        <v>131</v>
      </c>
      <c r="VAJ12083" s="18" t="s">
        <v>131</v>
      </c>
      <c r="VAK12083" s="18" t="s">
        <v>131</v>
      </c>
      <c r="VAL12083" s="18" t="s">
        <v>131</v>
      </c>
      <c r="VAM12083" s="18" t="s">
        <v>131</v>
      </c>
      <c r="VAN12083" s="18" t="s">
        <v>131</v>
      </c>
      <c r="VAO12083" s="18" t="s">
        <v>131</v>
      </c>
      <c r="VAP12083" s="18" t="s">
        <v>131</v>
      </c>
      <c r="VAQ12083" s="18" t="s">
        <v>131</v>
      </c>
      <c r="VAR12083" s="18" t="s">
        <v>131</v>
      </c>
      <c r="VAS12083" s="18" t="s">
        <v>131</v>
      </c>
      <c r="VAT12083" s="18" t="s">
        <v>131</v>
      </c>
      <c r="VAU12083" s="18" t="s">
        <v>131</v>
      </c>
      <c r="VAV12083" s="18" t="s">
        <v>131</v>
      </c>
      <c r="VAW12083" s="18" t="s">
        <v>131</v>
      </c>
      <c r="VAX12083" s="18" t="s">
        <v>131</v>
      </c>
      <c r="VAY12083" s="18" t="s">
        <v>131</v>
      </c>
      <c r="VAZ12083" s="18" t="s">
        <v>131</v>
      </c>
      <c r="VBA12083" s="18" t="s">
        <v>131</v>
      </c>
      <c r="VBB12083" s="18" t="s">
        <v>131</v>
      </c>
      <c r="VBC12083" s="18" t="s">
        <v>131</v>
      </c>
      <c r="VBD12083" s="18" t="s">
        <v>131</v>
      </c>
      <c r="VBE12083" s="18" t="s">
        <v>131</v>
      </c>
      <c r="VBF12083" s="18" t="s">
        <v>131</v>
      </c>
      <c r="VBG12083" s="18" t="s">
        <v>131</v>
      </c>
      <c r="VBH12083" s="18" t="s">
        <v>131</v>
      </c>
      <c r="VBI12083" s="18" t="s">
        <v>131</v>
      </c>
      <c r="VBJ12083" s="18" t="s">
        <v>131</v>
      </c>
      <c r="VBK12083" s="18" t="s">
        <v>131</v>
      </c>
      <c r="VBL12083" s="18" t="s">
        <v>131</v>
      </c>
      <c r="VBM12083" s="18" t="s">
        <v>131</v>
      </c>
      <c r="VBN12083" s="18" t="s">
        <v>131</v>
      </c>
      <c r="VBO12083" s="18" t="s">
        <v>131</v>
      </c>
      <c r="VBP12083" s="18" t="s">
        <v>131</v>
      </c>
      <c r="VBQ12083" s="18" t="s">
        <v>131</v>
      </c>
      <c r="VBR12083" s="18" t="s">
        <v>131</v>
      </c>
      <c r="VBS12083" s="18" t="s">
        <v>131</v>
      </c>
      <c r="VBT12083" s="18" t="s">
        <v>131</v>
      </c>
      <c r="VBU12083" s="18" t="s">
        <v>131</v>
      </c>
      <c r="VBV12083" s="18" t="s">
        <v>131</v>
      </c>
      <c r="VBW12083" s="18" t="s">
        <v>131</v>
      </c>
      <c r="VBX12083" s="18" t="s">
        <v>131</v>
      </c>
      <c r="VBY12083" s="18" t="s">
        <v>131</v>
      </c>
      <c r="VBZ12083" s="18" t="s">
        <v>131</v>
      </c>
      <c r="VCA12083" s="18" t="s">
        <v>131</v>
      </c>
      <c r="VCB12083" s="18" t="s">
        <v>131</v>
      </c>
      <c r="VCC12083" s="18" t="s">
        <v>131</v>
      </c>
      <c r="VCD12083" s="18" t="s">
        <v>131</v>
      </c>
      <c r="VCE12083" s="18" t="s">
        <v>131</v>
      </c>
      <c r="VCF12083" s="18" t="s">
        <v>131</v>
      </c>
      <c r="VCG12083" s="18" t="s">
        <v>131</v>
      </c>
      <c r="VCH12083" s="18" t="s">
        <v>131</v>
      </c>
      <c r="VCI12083" s="18" t="s">
        <v>131</v>
      </c>
      <c r="VCJ12083" s="18" t="s">
        <v>131</v>
      </c>
      <c r="VCK12083" s="18" t="s">
        <v>131</v>
      </c>
      <c r="VCL12083" s="18" t="s">
        <v>131</v>
      </c>
      <c r="VCM12083" s="18" t="s">
        <v>131</v>
      </c>
      <c r="VCN12083" s="18" t="s">
        <v>131</v>
      </c>
      <c r="VCO12083" s="18" t="s">
        <v>131</v>
      </c>
      <c r="VCP12083" s="18" t="s">
        <v>131</v>
      </c>
      <c r="VCQ12083" s="18" t="s">
        <v>131</v>
      </c>
      <c r="VCR12083" s="18" t="s">
        <v>131</v>
      </c>
      <c r="VCS12083" s="18" t="s">
        <v>131</v>
      </c>
      <c r="VCT12083" s="18" t="s">
        <v>131</v>
      </c>
      <c r="VCU12083" s="18" t="s">
        <v>131</v>
      </c>
      <c r="VCV12083" s="18" t="s">
        <v>131</v>
      </c>
      <c r="VCW12083" s="18" t="s">
        <v>131</v>
      </c>
      <c r="VCX12083" s="18" t="s">
        <v>131</v>
      </c>
      <c r="VCY12083" s="18" t="s">
        <v>131</v>
      </c>
      <c r="VCZ12083" s="18" t="s">
        <v>131</v>
      </c>
      <c r="VDA12083" s="18" t="s">
        <v>131</v>
      </c>
      <c r="VDB12083" s="18" t="s">
        <v>131</v>
      </c>
      <c r="VDC12083" s="18" t="s">
        <v>131</v>
      </c>
      <c r="VDD12083" s="18" t="s">
        <v>131</v>
      </c>
      <c r="VDE12083" s="18" t="s">
        <v>131</v>
      </c>
      <c r="VDF12083" s="18" t="s">
        <v>131</v>
      </c>
      <c r="VDG12083" s="18" t="s">
        <v>131</v>
      </c>
      <c r="VDH12083" s="18" t="s">
        <v>131</v>
      </c>
      <c r="VDI12083" s="18" t="s">
        <v>131</v>
      </c>
      <c r="VDJ12083" s="18" t="s">
        <v>131</v>
      </c>
      <c r="VDK12083" s="18" t="s">
        <v>131</v>
      </c>
      <c r="VDL12083" s="18" t="s">
        <v>131</v>
      </c>
      <c r="VDM12083" s="18" t="s">
        <v>131</v>
      </c>
      <c r="VDN12083" s="18" t="s">
        <v>131</v>
      </c>
      <c r="VDO12083" s="18" t="s">
        <v>131</v>
      </c>
      <c r="VDP12083" s="18" t="s">
        <v>131</v>
      </c>
      <c r="VDQ12083" s="18" t="s">
        <v>131</v>
      </c>
      <c r="VDR12083" s="18" t="s">
        <v>131</v>
      </c>
      <c r="VDS12083" s="18" t="s">
        <v>131</v>
      </c>
      <c r="VDT12083" s="18" t="s">
        <v>131</v>
      </c>
      <c r="VDU12083" s="18" t="s">
        <v>131</v>
      </c>
      <c r="VDV12083" s="18" t="s">
        <v>131</v>
      </c>
      <c r="VDW12083" s="18" t="s">
        <v>131</v>
      </c>
      <c r="VDX12083" s="18" t="s">
        <v>131</v>
      </c>
      <c r="VDY12083" s="18" t="s">
        <v>131</v>
      </c>
      <c r="VDZ12083" s="18" t="s">
        <v>131</v>
      </c>
      <c r="VEA12083" s="18" t="s">
        <v>131</v>
      </c>
      <c r="VEB12083" s="18" t="s">
        <v>131</v>
      </c>
      <c r="VEC12083" s="18" t="s">
        <v>131</v>
      </c>
      <c r="VED12083" s="18" t="s">
        <v>131</v>
      </c>
      <c r="VEE12083" s="18" t="s">
        <v>131</v>
      </c>
      <c r="VEF12083" s="18" t="s">
        <v>131</v>
      </c>
      <c r="VEG12083" s="18" t="s">
        <v>131</v>
      </c>
      <c r="VEH12083" s="18" t="s">
        <v>131</v>
      </c>
      <c r="VEI12083" s="18" t="s">
        <v>131</v>
      </c>
      <c r="VEJ12083" s="18" t="s">
        <v>131</v>
      </c>
      <c r="VEK12083" s="18" t="s">
        <v>131</v>
      </c>
      <c r="VEL12083" s="18" t="s">
        <v>131</v>
      </c>
      <c r="VEM12083" s="18" t="s">
        <v>131</v>
      </c>
      <c r="VEN12083" s="18" t="s">
        <v>131</v>
      </c>
      <c r="VEO12083" s="18" t="s">
        <v>131</v>
      </c>
      <c r="VEP12083" s="18" t="s">
        <v>131</v>
      </c>
      <c r="VEQ12083" s="18" t="s">
        <v>131</v>
      </c>
      <c r="VER12083" s="18" t="s">
        <v>131</v>
      </c>
      <c r="VES12083" s="18" t="s">
        <v>131</v>
      </c>
      <c r="VET12083" s="18" t="s">
        <v>131</v>
      </c>
      <c r="VEU12083" s="18" t="s">
        <v>131</v>
      </c>
      <c r="VEV12083" s="18" t="s">
        <v>131</v>
      </c>
      <c r="VEW12083" s="18" t="s">
        <v>131</v>
      </c>
      <c r="VEX12083" s="18" t="s">
        <v>131</v>
      </c>
      <c r="VEY12083" s="18" t="s">
        <v>131</v>
      </c>
      <c r="VEZ12083" s="18" t="s">
        <v>131</v>
      </c>
      <c r="VFA12083" s="18" t="s">
        <v>131</v>
      </c>
      <c r="VFB12083" s="18" t="s">
        <v>131</v>
      </c>
      <c r="VFC12083" s="18" t="s">
        <v>131</v>
      </c>
      <c r="VFD12083" s="18" t="s">
        <v>131</v>
      </c>
      <c r="VFE12083" s="18" t="s">
        <v>131</v>
      </c>
      <c r="VFF12083" s="18" t="s">
        <v>131</v>
      </c>
      <c r="VFG12083" s="18" t="s">
        <v>131</v>
      </c>
      <c r="VFH12083" s="18" t="s">
        <v>131</v>
      </c>
      <c r="VFI12083" s="18" t="s">
        <v>131</v>
      </c>
      <c r="VFJ12083" s="18" t="s">
        <v>131</v>
      </c>
      <c r="VFK12083" s="18" t="s">
        <v>131</v>
      </c>
      <c r="VFL12083" s="18" t="s">
        <v>131</v>
      </c>
      <c r="VFM12083" s="18" t="s">
        <v>131</v>
      </c>
      <c r="VFN12083" s="18" t="s">
        <v>131</v>
      </c>
      <c r="VFO12083" s="18" t="s">
        <v>131</v>
      </c>
      <c r="VFP12083" s="18" t="s">
        <v>131</v>
      </c>
      <c r="VFQ12083" s="18" t="s">
        <v>131</v>
      </c>
      <c r="VFR12083" s="18" t="s">
        <v>131</v>
      </c>
      <c r="VFS12083" s="18" t="s">
        <v>131</v>
      </c>
      <c r="VFT12083" s="18" t="s">
        <v>131</v>
      </c>
      <c r="VFU12083" s="18" t="s">
        <v>131</v>
      </c>
      <c r="VFV12083" s="18" t="s">
        <v>131</v>
      </c>
      <c r="VFW12083" s="18" t="s">
        <v>131</v>
      </c>
      <c r="VFX12083" s="18" t="s">
        <v>131</v>
      </c>
      <c r="VFY12083" s="18" t="s">
        <v>131</v>
      </c>
      <c r="VFZ12083" s="18" t="s">
        <v>131</v>
      </c>
      <c r="VGA12083" s="18" t="s">
        <v>131</v>
      </c>
      <c r="VGB12083" s="18" t="s">
        <v>131</v>
      </c>
      <c r="VGC12083" s="18" t="s">
        <v>131</v>
      </c>
      <c r="VGD12083" s="18" t="s">
        <v>131</v>
      </c>
      <c r="VGE12083" s="18" t="s">
        <v>131</v>
      </c>
      <c r="VGF12083" s="18" t="s">
        <v>131</v>
      </c>
      <c r="VGG12083" s="18" t="s">
        <v>131</v>
      </c>
      <c r="VGH12083" s="18" t="s">
        <v>131</v>
      </c>
      <c r="VGI12083" s="18" t="s">
        <v>131</v>
      </c>
      <c r="VGJ12083" s="18" t="s">
        <v>131</v>
      </c>
      <c r="VGK12083" s="18" t="s">
        <v>131</v>
      </c>
      <c r="VGL12083" s="18" t="s">
        <v>131</v>
      </c>
      <c r="VGM12083" s="18" t="s">
        <v>131</v>
      </c>
      <c r="VGN12083" s="18" t="s">
        <v>131</v>
      </c>
      <c r="VGO12083" s="18" t="s">
        <v>131</v>
      </c>
      <c r="VGP12083" s="18" t="s">
        <v>131</v>
      </c>
      <c r="VGQ12083" s="18" t="s">
        <v>131</v>
      </c>
      <c r="VGR12083" s="18" t="s">
        <v>131</v>
      </c>
      <c r="VGS12083" s="18" t="s">
        <v>131</v>
      </c>
      <c r="VGT12083" s="18" t="s">
        <v>131</v>
      </c>
      <c r="VGU12083" s="18" t="s">
        <v>131</v>
      </c>
      <c r="VGV12083" s="18" t="s">
        <v>131</v>
      </c>
      <c r="VGW12083" s="18" t="s">
        <v>131</v>
      </c>
      <c r="VGX12083" s="18" t="s">
        <v>131</v>
      </c>
      <c r="VGY12083" s="18" t="s">
        <v>131</v>
      </c>
      <c r="VGZ12083" s="18" t="s">
        <v>131</v>
      </c>
      <c r="VHA12083" s="18" t="s">
        <v>131</v>
      </c>
      <c r="VHB12083" s="18" t="s">
        <v>131</v>
      </c>
      <c r="VHC12083" s="18" t="s">
        <v>131</v>
      </c>
      <c r="VHD12083" s="18" t="s">
        <v>131</v>
      </c>
      <c r="VHE12083" s="18" t="s">
        <v>131</v>
      </c>
      <c r="VHF12083" s="18" t="s">
        <v>131</v>
      </c>
      <c r="VHG12083" s="18" t="s">
        <v>131</v>
      </c>
      <c r="VHH12083" s="18" t="s">
        <v>131</v>
      </c>
      <c r="VHI12083" s="18" t="s">
        <v>131</v>
      </c>
      <c r="VHJ12083" s="18" t="s">
        <v>131</v>
      </c>
      <c r="VHK12083" s="18" t="s">
        <v>131</v>
      </c>
      <c r="VHL12083" s="18" t="s">
        <v>131</v>
      </c>
      <c r="VHM12083" s="18" t="s">
        <v>131</v>
      </c>
      <c r="VHN12083" s="18" t="s">
        <v>131</v>
      </c>
      <c r="VHO12083" s="18" t="s">
        <v>131</v>
      </c>
      <c r="VHP12083" s="18" t="s">
        <v>131</v>
      </c>
      <c r="VHQ12083" s="18" t="s">
        <v>131</v>
      </c>
      <c r="VHR12083" s="18" t="s">
        <v>131</v>
      </c>
      <c r="VHS12083" s="18" t="s">
        <v>131</v>
      </c>
      <c r="VHT12083" s="18" t="s">
        <v>131</v>
      </c>
      <c r="VHU12083" s="18" t="s">
        <v>131</v>
      </c>
      <c r="VHV12083" s="18" t="s">
        <v>131</v>
      </c>
      <c r="VHW12083" s="18" t="s">
        <v>131</v>
      </c>
      <c r="VHX12083" s="18" t="s">
        <v>131</v>
      </c>
      <c r="VHY12083" s="18" t="s">
        <v>131</v>
      </c>
      <c r="VHZ12083" s="18" t="s">
        <v>131</v>
      </c>
      <c r="VIA12083" s="18" t="s">
        <v>131</v>
      </c>
      <c r="VIB12083" s="18" t="s">
        <v>131</v>
      </c>
      <c r="VIC12083" s="18" t="s">
        <v>131</v>
      </c>
      <c r="VID12083" s="18" t="s">
        <v>131</v>
      </c>
      <c r="VIE12083" s="18" t="s">
        <v>131</v>
      </c>
      <c r="VIF12083" s="18" t="s">
        <v>131</v>
      </c>
      <c r="VIG12083" s="18" t="s">
        <v>131</v>
      </c>
      <c r="VIH12083" s="18" t="s">
        <v>131</v>
      </c>
      <c r="VII12083" s="18" t="s">
        <v>131</v>
      </c>
      <c r="VIJ12083" s="18" t="s">
        <v>131</v>
      </c>
      <c r="VIK12083" s="18" t="s">
        <v>131</v>
      </c>
      <c r="VIL12083" s="18" t="s">
        <v>131</v>
      </c>
      <c r="VIM12083" s="18" t="s">
        <v>131</v>
      </c>
      <c r="VIN12083" s="18" t="s">
        <v>131</v>
      </c>
      <c r="VIO12083" s="18" t="s">
        <v>131</v>
      </c>
      <c r="VIP12083" s="18" t="s">
        <v>131</v>
      </c>
      <c r="VIQ12083" s="18" t="s">
        <v>131</v>
      </c>
      <c r="VIR12083" s="18" t="s">
        <v>131</v>
      </c>
      <c r="VIS12083" s="18" t="s">
        <v>131</v>
      </c>
      <c r="VIT12083" s="18" t="s">
        <v>131</v>
      </c>
      <c r="VIU12083" s="18" t="s">
        <v>131</v>
      </c>
      <c r="VIV12083" s="18" t="s">
        <v>131</v>
      </c>
      <c r="VIW12083" s="18" t="s">
        <v>131</v>
      </c>
      <c r="VIX12083" s="18" t="s">
        <v>131</v>
      </c>
      <c r="VIY12083" s="18" t="s">
        <v>131</v>
      </c>
      <c r="VIZ12083" s="18" t="s">
        <v>131</v>
      </c>
      <c r="VJA12083" s="18" t="s">
        <v>131</v>
      </c>
      <c r="VJB12083" s="18" t="s">
        <v>131</v>
      </c>
      <c r="VJC12083" s="18" t="s">
        <v>131</v>
      </c>
      <c r="VJD12083" s="18" t="s">
        <v>131</v>
      </c>
      <c r="VJE12083" s="18" t="s">
        <v>131</v>
      </c>
      <c r="VJF12083" s="18" t="s">
        <v>131</v>
      </c>
      <c r="VJG12083" s="18" t="s">
        <v>131</v>
      </c>
      <c r="VJH12083" s="18" t="s">
        <v>131</v>
      </c>
      <c r="VJI12083" s="18" t="s">
        <v>131</v>
      </c>
      <c r="VJJ12083" s="18" t="s">
        <v>131</v>
      </c>
      <c r="VJK12083" s="18" t="s">
        <v>131</v>
      </c>
      <c r="VJL12083" s="18" t="s">
        <v>131</v>
      </c>
      <c r="VJM12083" s="18" t="s">
        <v>131</v>
      </c>
      <c r="VJN12083" s="18" t="s">
        <v>131</v>
      </c>
      <c r="VJO12083" s="18" t="s">
        <v>131</v>
      </c>
      <c r="VJP12083" s="18" t="s">
        <v>131</v>
      </c>
      <c r="VJQ12083" s="18" t="s">
        <v>131</v>
      </c>
      <c r="VJR12083" s="18" t="s">
        <v>131</v>
      </c>
      <c r="VJS12083" s="18" t="s">
        <v>131</v>
      </c>
      <c r="VJT12083" s="18" t="s">
        <v>131</v>
      </c>
      <c r="VJU12083" s="18" t="s">
        <v>131</v>
      </c>
      <c r="VJV12083" s="18" t="s">
        <v>131</v>
      </c>
      <c r="VJW12083" s="18" t="s">
        <v>131</v>
      </c>
      <c r="VJX12083" s="18" t="s">
        <v>131</v>
      </c>
      <c r="VJY12083" s="18" t="s">
        <v>131</v>
      </c>
      <c r="VJZ12083" s="18" t="s">
        <v>131</v>
      </c>
      <c r="VKA12083" s="18" t="s">
        <v>131</v>
      </c>
      <c r="VKB12083" s="18" t="s">
        <v>131</v>
      </c>
      <c r="VKC12083" s="18" t="s">
        <v>131</v>
      </c>
      <c r="VKD12083" s="18" t="s">
        <v>131</v>
      </c>
      <c r="VKE12083" s="18" t="s">
        <v>131</v>
      </c>
      <c r="VKF12083" s="18" t="s">
        <v>131</v>
      </c>
      <c r="VKG12083" s="18" t="s">
        <v>131</v>
      </c>
      <c r="VKH12083" s="18" t="s">
        <v>131</v>
      </c>
      <c r="VKI12083" s="18" t="s">
        <v>131</v>
      </c>
      <c r="VKJ12083" s="18" t="s">
        <v>131</v>
      </c>
      <c r="VKK12083" s="18" t="s">
        <v>131</v>
      </c>
      <c r="VKL12083" s="18" t="s">
        <v>131</v>
      </c>
      <c r="VKM12083" s="18" t="s">
        <v>131</v>
      </c>
      <c r="VKN12083" s="18" t="s">
        <v>131</v>
      </c>
      <c r="VKO12083" s="18" t="s">
        <v>131</v>
      </c>
      <c r="VKP12083" s="18" t="s">
        <v>131</v>
      </c>
      <c r="VKQ12083" s="18" t="s">
        <v>131</v>
      </c>
      <c r="VKR12083" s="18" t="s">
        <v>131</v>
      </c>
      <c r="VKS12083" s="18" t="s">
        <v>131</v>
      </c>
      <c r="VKT12083" s="18" t="s">
        <v>131</v>
      </c>
      <c r="VKU12083" s="18" t="s">
        <v>131</v>
      </c>
      <c r="VKV12083" s="18" t="s">
        <v>131</v>
      </c>
      <c r="VKW12083" s="18" t="s">
        <v>131</v>
      </c>
      <c r="VKX12083" s="18" t="s">
        <v>131</v>
      </c>
      <c r="VKY12083" s="18" t="s">
        <v>131</v>
      </c>
      <c r="VKZ12083" s="18" t="s">
        <v>131</v>
      </c>
      <c r="VLA12083" s="18" t="s">
        <v>131</v>
      </c>
      <c r="VLB12083" s="18" t="s">
        <v>131</v>
      </c>
      <c r="VLC12083" s="18" t="s">
        <v>131</v>
      </c>
      <c r="VLD12083" s="18" t="s">
        <v>131</v>
      </c>
      <c r="VLE12083" s="18" t="s">
        <v>131</v>
      </c>
      <c r="VLF12083" s="18" t="s">
        <v>131</v>
      </c>
      <c r="VLG12083" s="18" t="s">
        <v>131</v>
      </c>
      <c r="VLH12083" s="18" t="s">
        <v>131</v>
      </c>
      <c r="VLI12083" s="18" t="s">
        <v>131</v>
      </c>
      <c r="VLJ12083" s="18" t="s">
        <v>131</v>
      </c>
      <c r="VLK12083" s="18" t="s">
        <v>131</v>
      </c>
      <c r="VLL12083" s="18" t="s">
        <v>131</v>
      </c>
      <c r="VLM12083" s="18" t="s">
        <v>131</v>
      </c>
      <c r="VLN12083" s="18" t="s">
        <v>131</v>
      </c>
      <c r="VLO12083" s="18" t="s">
        <v>131</v>
      </c>
      <c r="VLP12083" s="18" t="s">
        <v>131</v>
      </c>
      <c r="VLQ12083" s="18" t="s">
        <v>131</v>
      </c>
      <c r="VLR12083" s="18" t="s">
        <v>131</v>
      </c>
      <c r="VLS12083" s="18" t="s">
        <v>131</v>
      </c>
      <c r="VLT12083" s="18" t="s">
        <v>131</v>
      </c>
      <c r="VLU12083" s="18" t="s">
        <v>131</v>
      </c>
      <c r="VLV12083" s="18" t="s">
        <v>131</v>
      </c>
      <c r="VLW12083" s="18" t="s">
        <v>131</v>
      </c>
      <c r="VLX12083" s="18" t="s">
        <v>131</v>
      </c>
      <c r="VLY12083" s="18" t="s">
        <v>131</v>
      </c>
      <c r="VLZ12083" s="18" t="s">
        <v>131</v>
      </c>
      <c r="VMA12083" s="18" t="s">
        <v>131</v>
      </c>
      <c r="VMB12083" s="18" t="s">
        <v>131</v>
      </c>
      <c r="VMC12083" s="18" t="s">
        <v>131</v>
      </c>
      <c r="VMD12083" s="18" t="s">
        <v>131</v>
      </c>
      <c r="VME12083" s="18" t="s">
        <v>131</v>
      </c>
      <c r="VMF12083" s="18" t="s">
        <v>131</v>
      </c>
      <c r="VMG12083" s="18" t="s">
        <v>131</v>
      </c>
      <c r="VMH12083" s="18" t="s">
        <v>131</v>
      </c>
      <c r="VMI12083" s="18" t="s">
        <v>131</v>
      </c>
      <c r="VMJ12083" s="18" t="s">
        <v>131</v>
      </c>
      <c r="VMK12083" s="18" t="s">
        <v>131</v>
      </c>
      <c r="VML12083" s="18" t="s">
        <v>131</v>
      </c>
      <c r="VMM12083" s="18" t="s">
        <v>131</v>
      </c>
      <c r="VMN12083" s="18" t="s">
        <v>131</v>
      </c>
      <c r="VMO12083" s="18" t="s">
        <v>131</v>
      </c>
      <c r="VMP12083" s="18" t="s">
        <v>131</v>
      </c>
      <c r="VMQ12083" s="18" t="s">
        <v>131</v>
      </c>
      <c r="VMR12083" s="18" t="s">
        <v>131</v>
      </c>
      <c r="VMS12083" s="18" t="s">
        <v>131</v>
      </c>
      <c r="VMT12083" s="18" t="s">
        <v>131</v>
      </c>
      <c r="VMU12083" s="18" t="s">
        <v>131</v>
      </c>
      <c r="VMV12083" s="18" t="s">
        <v>131</v>
      </c>
      <c r="VMW12083" s="18" t="s">
        <v>131</v>
      </c>
      <c r="VMX12083" s="18" t="s">
        <v>131</v>
      </c>
      <c r="VMY12083" s="18" t="s">
        <v>131</v>
      </c>
      <c r="VMZ12083" s="18" t="s">
        <v>131</v>
      </c>
      <c r="VNA12083" s="18" t="s">
        <v>131</v>
      </c>
      <c r="VNB12083" s="18" t="s">
        <v>131</v>
      </c>
      <c r="VNC12083" s="18" t="s">
        <v>131</v>
      </c>
      <c r="VND12083" s="18" t="s">
        <v>131</v>
      </c>
      <c r="VNE12083" s="18" t="s">
        <v>131</v>
      </c>
      <c r="VNF12083" s="18" t="s">
        <v>131</v>
      </c>
      <c r="VNG12083" s="18" t="s">
        <v>131</v>
      </c>
      <c r="VNH12083" s="18" t="s">
        <v>131</v>
      </c>
      <c r="VNI12083" s="18" t="s">
        <v>131</v>
      </c>
      <c r="VNJ12083" s="18" t="s">
        <v>131</v>
      </c>
      <c r="VNK12083" s="18" t="s">
        <v>131</v>
      </c>
      <c r="VNL12083" s="18" t="s">
        <v>131</v>
      </c>
      <c r="VNM12083" s="18" t="s">
        <v>131</v>
      </c>
      <c r="VNN12083" s="18" t="s">
        <v>131</v>
      </c>
      <c r="VNO12083" s="18" t="s">
        <v>131</v>
      </c>
      <c r="VNP12083" s="18" t="s">
        <v>131</v>
      </c>
      <c r="VNQ12083" s="18" t="s">
        <v>131</v>
      </c>
      <c r="VNR12083" s="18" t="s">
        <v>131</v>
      </c>
      <c r="VNS12083" s="18" t="s">
        <v>131</v>
      </c>
      <c r="VNT12083" s="18" t="s">
        <v>131</v>
      </c>
      <c r="VNU12083" s="18" t="s">
        <v>131</v>
      </c>
      <c r="VNV12083" s="18" t="s">
        <v>131</v>
      </c>
      <c r="VNW12083" s="18" t="s">
        <v>131</v>
      </c>
      <c r="VNX12083" s="18" t="s">
        <v>131</v>
      </c>
      <c r="VNY12083" s="18" t="s">
        <v>131</v>
      </c>
      <c r="VNZ12083" s="18" t="s">
        <v>131</v>
      </c>
      <c r="VOA12083" s="18" t="s">
        <v>131</v>
      </c>
      <c r="VOB12083" s="18" t="s">
        <v>131</v>
      </c>
      <c r="VOC12083" s="18" t="s">
        <v>131</v>
      </c>
      <c r="VOD12083" s="18" t="s">
        <v>131</v>
      </c>
      <c r="VOE12083" s="18" t="s">
        <v>131</v>
      </c>
      <c r="VOF12083" s="18" t="s">
        <v>131</v>
      </c>
      <c r="VOG12083" s="18" t="s">
        <v>131</v>
      </c>
      <c r="VOH12083" s="18" t="s">
        <v>131</v>
      </c>
      <c r="VOI12083" s="18" t="s">
        <v>131</v>
      </c>
      <c r="VOJ12083" s="18" t="s">
        <v>131</v>
      </c>
      <c r="VOK12083" s="18" t="s">
        <v>131</v>
      </c>
      <c r="VOL12083" s="18" t="s">
        <v>131</v>
      </c>
      <c r="VOM12083" s="18" t="s">
        <v>131</v>
      </c>
      <c r="VON12083" s="18" t="s">
        <v>131</v>
      </c>
      <c r="VOO12083" s="18" t="s">
        <v>131</v>
      </c>
      <c r="VOP12083" s="18" t="s">
        <v>131</v>
      </c>
      <c r="VOQ12083" s="18" t="s">
        <v>131</v>
      </c>
      <c r="VOR12083" s="18" t="s">
        <v>131</v>
      </c>
      <c r="VOS12083" s="18" t="s">
        <v>131</v>
      </c>
      <c r="VOT12083" s="18" t="s">
        <v>131</v>
      </c>
      <c r="VOU12083" s="18" t="s">
        <v>131</v>
      </c>
      <c r="VOV12083" s="18" t="s">
        <v>131</v>
      </c>
      <c r="VOW12083" s="18" t="s">
        <v>131</v>
      </c>
      <c r="VOX12083" s="18" t="s">
        <v>131</v>
      </c>
      <c r="VOY12083" s="18" t="s">
        <v>131</v>
      </c>
      <c r="VOZ12083" s="18" t="s">
        <v>131</v>
      </c>
      <c r="VPA12083" s="18" t="s">
        <v>131</v>
      </c>
      <c r="VPB12083" s="18" t="s">
        <v>131</v>
      </c>
      <c r="VPC12083" s="18" t="s">
        <v>131</v>
      </c>
      <c r="VPD12083" s="18" t="s">
        <v>131</v>
      </c>
      <c r="VPE12083" s="18" t="s">
        <v>131</v>
      </c>
      <c r="VPF12083" s="18" t="s">
        <v>131</v>
      </c>
      <c r="VPG12083" s="18" t="s">
        <v>131</v>
      </c>
      <c r="VPH12083" s="18" t="s">
        <v>131</v>
      </c>
      <c r="VPI12083" s="18" t="s">
        <v>131</v>
      </c>
      <c r="VPJ12083" s="18" t="s">
        <v>131</v>
      </c>
      <c r="VPK12083" s="18" t="s">
        <v>131</v>
      </c>
      <c r="VPL12083" s="18" t="s">
        <v>131</v>
      </c>
      <c r="VPM12083" s="18" t="s">
        <v>131</v>
      </c>
      <c r="VPN12083" s="18" t="s">
        <v>131</v>
      </c>
      <c r="VPO12083" s="18" t="s">
        <v>131</v>
      </c>
      <c r="VPP12083" s="18" t="s">
        <v>131</v>
      </c>
      <c r="VPQ12083" s="18" t="s">
        <v>131</v>
      </c>
      <c r="VPR12083" s="18" t="s">
        <v>131</v>
      </c>
      <c r="VPS12083" s="18" t="s">
        <v>131</v>
      </c>
      <c r="VPT12083" s="18" t="s">
        <v>131</v>
      </c>
      <c r="VPU12083" s="18" t="s">
        <v>131</v>
      </c>
      <c r="VPV12083" s="18" t="s">
        <v>131</v>
      </c>
      <c r="VPW12083" s="18" t="s">
        <v>131</v>
      </c>
      <c r="VPX12083" s="18" t="s">
        <v>131</v>
      </c>
      <c r="VPY12083" s="18" t="s">
        <v>131</v>
      </c>
      <c r="VPZ12083" s="18" t="s">
        <v>131</v>
      </c>
      <c r="VQA12083" s="18" t="s">
        <v>131</v>
      </c>
      <c r="VQB12083" s="18" t="s">
        <v>131</v>
      </c>
      <c r="VQC12083" s="18" t="s">
        <v>131</v>
      </c>
      <c r="VQD12083" s="18" t="s">
        <v>131</v>
      </c>
      <c r="VQE12083" s="18" t="s">
        <v>131</v>
      </c>
      <c r="VQF12083" s="18" t="s">
        <v>131</v>
      </c>
      <c r="VQG12083" s="18" t="s">
        <v>131</v>
      </c>
      <c r="VQH12083" s="18" t="s">
        <v>131</v>
      </c>
      <c r="VQI12083" s="18" t="s">
        <v>131</v>
      </c>
      <c r="VQJ12083" s="18" t="s">
        <v>131</v>
      </c>
      <c r="VQK12083" s="18" t="s">
        <v>131</v>
      </c>
      <c r="VQL12083" s="18" t="s">
        <v>131</v>
      </c>
      <c r="VQM12083" s="18" t="s">
        <v>131</v>
      </c>
      <c r="VQN12083" s="18" t="s">
        <v>131</v>
      </c>
      <c r="VQO12083" s="18" t="s">
        <v>131</v>
      </c>
      <c r="VQP12083" s="18" t="s">
        <v>131</v>
      </c>
      <c r="VQQ12083" s="18" t="s">
        <v>131</v>
      </c>
      <c r="VQR12083" s="18" t="s">
        <v>131</v>
      </c>
      <c r="VQS12083" s="18" t="s">
        <v>131</v>
      </c>
      <c r="VQT12083" s="18" t="s">
        <v>131</v>
      </c>
      <c r="VQU12083" s="18" t="s">
        <v>131</v>
      </c>
      <c r="VQV12083" s="18" t="s">
        <v>131</v>
      </c>
      <c r="VQW12083" s="18" t="s">
        <v>131</v>
      </c>
      <c r="VQX12083" s="18" t="s">
        <v>131</v>
      </c>
      <c r="VQY12083" s="18" t="s">
        <v>131</v>
      </c>
      <c r="VQZ12083" s="18" t="s">
        <v>131</v>
      </c>
      <c r="VRA12083" s="18" t="s">
        <v>131</v>
      </c>
      <c r="VRB12083" s="18" t="s">
        <v>131</v>
      </c>
      <c r="VRC12083" s="18" t="s">
        <v>131</v>
      </c>
      <c r="VRD12083" s="18" t="s">
        <v>131</v>
      </c>
      <c r="VRE12083" s="18" t="s">
        <v>131</v>
      </c>
      <c r="VRF12083" s="18" t="s">
        <v>131</v>
      </c>
      <c r="VRG12083" s="18" t="s">
        <v>131</v>
      </c>
      <c r="VRH12083" s="18" t="s">
        <v>131</v>
      </c>
      <c r="VRI12083" s="18" t="s">
        <v>131</v>
      </c>
      <c r="VRJ12083" s="18" t="s">
        <v>131</v>
      </c>
      <c r="VRK12083" s="18" t="s">
        <v>131</v>
      </c>
      <c r="VRL12083" s="18" t="s">
        <v>131</v>
      </c>
      <c r="VRM12083" s="18" t="s">
        <v>131</v>
      </c>
      <c r="VRN12083" s="18" t="s">
        <v>131</v>
      </c>
      <c r="VRO12083" s="18" t="s">
        <v>131</v>
      </c>
      <c r="VRP12083" s="18" t="s">
        <v>131</v>
      </c>
      <c r="VRQ12083" s="18" t="s">
        <v>131</v>
      </c>
      <c r="VRR12083" s="18" t="s">
        <v>131</v>
      </c>
      <c r="VRS12083" s="18" t="s">
        <v>131</v>
      </c>
      <c r="VRT12083" s="18" t="s">
        <v>131</v>
      </c>
      <c r="VRU12083" s="18" t="s">
        <v>131</v>
      </c>
      <c r="VRV12083" s="18" t="s">
        <v>131</v>
      </c>
      <c r="VRW12083" s="18" t="s">
        <v>131</v>
      </c>
      <c r="VRX12083" s="18" t="s">
        <v>131</v>
      </c>
      <c r="VRY12083" s="18" t="s">
        <v>131</v>
      </c>
      <c r="VRZ12083" s="18" t="s">
        <v>131</v>
      </c>
      <c r="VSA12083" s="18" t="s">
        <v>131</v>
      </c>
      <c r="VSB12083" s="18" t="s">
        <v>131</v>
      </c>
      <c r="VSC12083" s="18" t="s">
        <v>131</v>
      </c>
      <c r="VSD12083" s="18" t="s">
        <v>131</v>
      </c>
      <c r="VSE12083" s="18" t="s">
        <v>131</v>
      </c>
      <c r="VSF12083" s="18" t="s">
        <v>131</v>
      </c>
      <c r="VSG12083" s="18" t="s">
        <v>131</v>
      </c>
      <c r="VSH12083" s="18" t="s">
        <v>131</v>
      </c>
      <c r="VSI12083" s="18" t="s">
        <v>131</v>
      </c>
      <c r="VSJ12083" s="18" t="s">
        <v>131</v>
      </c>
      <c r="VSK12083" s="18" t="s">
        <v>131</v>
      </c>
      <c r="VSL12083" s="18" t="s">
        <v>131</v>
      </c>
      <c r="VSM12083" s="18" t="s">
        <v>131</v>
      </c>
      <c r="VSN12083" s="18" t="s">
        <v>131</v>
      </c>
      <c r="VSO12083" s="18" t="s">
        <v>131</v>
      </c>
      <c r="VSP12083" s="18" t="s">
        <v>131</v>
      </c>
      <c r="VSQ12083" s="18" t="s">
        <v>131</v>
      </c>
      <c r="VSR12083" s="18" t="s">
        <v>131</v>
      </c>
      <c r="VSS12083" s="18" t="s">
        <v>131</v>
      </c>
      <c r="VST12083" s="18" t="s">
        <v>131</v>
      </c>
      <c r="VSU12083" s="18" t="s">
        <v>131</v>
      </c>
      <c r="VSV12083" s="18" t="s">
        <v>131</v>
      </c>
      <c r="VSW12083" s="18" t="s">
        <v>131</v>
      </c>
      <c r="VSX12083" s="18" t="s">
        <v>131</v>
      </c>
      <c r="VSY12083" s="18" t="s">
        <v>131</v>
      </c>
      <c r="VSZ12083" s="18" t="s">
        <v>131</v>
      </c>
      <c r="VTA12083" s="18" t="s">
        <v>131</v>
      </c>
      <c r="VTB12083" s="18" t="s">
        <v>131</v>
      </c>
      <c r="VTC12083" s="18" t="s">
        <v>131</v>
      </c>
      <c r="VTD12083" s="18" t="s">
        <v>131</v>
      </c>
      <c r="VTE12083" s="18" t="s">
        <v>131</v>
      </c>
      <c r="VTF12083" s="18" t="s">
        <v>131</v>
      </c>
      <c r="VTG12083" s="18" t="s">
        <v>131</v>
      </c>
      <c r="VTH12083" s="18" t="s">
        <v>131</v>
      </c>
      <c r="VTI12083" s="18" t="s">
        <v>131</v>
      </c>
      <c r="VTJ12083" s="18" t="s">
        <v>131</v>
      </c>
      <c r="VTK12083" s="18" t="s">
        <v>131</v>
      </c>
      <c r="VTL12083" s="18" t="s">
        <v>131</v>
      </c>
      <c r="VTM12083" s="18" t="s">
        <v>131</v>
      </c>
      <c r="VTN12083" s="18" t="s">
        <v>131</v>
      </c>
      <c r="VTO12083" s="18" t="s">
        <v>131</v>
      </c>
      <c r="VTP12083" s="18" t="s">
        <v>131</v>
      </c>
      <c r="VTQ12083" s="18" t="s">
        <v>131</v>
      </c>
      <c r="VTR12083" s="18" t="s">
        <v>131</v>
      </c>
      <c r="VTS12083" s="18" t="s">
        <v>131</v>
      </c>
      <c r="VTT12083" s="18" t="s">
        <v>131</v>
      </c>
      <c r="VTU12083" s="18" t="s">
        <v>131</v>
      </c>
      <c r="VTV12083" s="18" t="s">
        <v>131</v>
      </c>
      <c r="VTW12083" s="18" t="s">
        <v>131</v>
      </c>
      <c r="VTX12083" s="18" t="s">
        <v>131</v>
      </c>
      <c r="VTY12083" s="18" t="s">
        <v>131</v>
      </c>
      <c r="VTZ12083" s="18" t="s">
        <v>131</v>
      </c>
      <c r="VUA12083" s="18" t="s">
        <v>131</v>
      </c>
      <c r="VUB12083" s="18" t="s">
        <v>131</v>
      </c>
      <c r="VUC12083" s="18" t="s">
        <v>131</v>
      </c>
      <c r="VUD12083" s="18" t="s">
        <v>131</v>
      </c>
      <c r="VUE12083" s="18" t="s">
        <v>131</v>
      </c>
      <c r="VUF12083" s="18" t="s">
        <v>131</v>
      </c>
      <c r="VUG12083" s="18" t="s">
        <v>131</v>
      </c>
      <c r="VUH12083" s="18" t="s">
        <v>131</v>
      </c>
      <c r="VUI12083" s="18" t="s">
        <v>131</v>
      </c>
      <c r="VUJ12083" s="18" t="s">
        <v>131</v>
      </c>
      <c r="VUK12083" s="18" t="s">
        <v>131</v>
      </c>
      <c r="VUL12083" s="18" t="s">
        <v>131</v>
      </c>
      <c r="VUM12083" s="18" t="s">
        <v>131</v>
      </c>
      <c r="VUN12083" s="18" t="s">
        <v>131</v>
      </c>
      <c r="VUO12083" s="18" t="s">
        <v>131</v>
      </c>
      <c r="VUP12083" s="18" t="s">
        <v>131</v>
      </c>
      <c r="VUQ12083" s="18" t="s">
        <v>131</v>
      </c>
      <c r="VUR12083" s="18" t="s">
        <v>131</v>
      </c>
      <c r="VUS12083" s="18" t="s">
        <v>131</v>
      </c>
      <c r="VUT12083" s="18" t="s">
        <v>131</v>
      </c>
      <c r="VUU12083" s="18" t="s">
        <v>131</v>
      </c>
      <c r="VUV12083" s="18" t="s">
        <v>131</v>
      </c>
      <c r="VUW12083" s="18" t="s">
        <v>131</v>
      </c>
      <c r="VUX12083" s="18" t="s">
        <v>131</v>
      </c>
      <c r="VUY12083" s="18" t="s">
        <v>131</v>
      </c>
      <c r="VUZ12083" s="18" t="s">
        <v>131</v>
      </c>
      <c r="VVA12083" s="18" t="s">
        <v>131</v>
      </c>
      <c r="VVB12083" s="18" t="s">
        <v>131</v>
      </c>
      <c r="VVC12083" s="18" t="s">
        <v>131</v>
      </c>
      <c r="VVD12083" s="18" t="s">
        <v>131</v>
      </c>
      <c r="VVE12083" s="18" t="s">
        <v>131</v>
      </c>
      <c r="VVF12083" s="18" t="s">
        <v>131</v>
      </c>
      <c r="VVG12083" s="18" t="s">
        <v>131</v>
      </c>
      <c r="VVH12083" s="18" t="s">
        <v>131</v>
      </c>
      <c r="VVI12083" s="18" t="s">
        <v>131</v>
      </c>
      <c r="VVJ12083" s="18" t="s">
        <v>131</v>
      </c>
      <c r="VVK12083" s="18" t="s">
        <v>131</v>
      </c>
      <c r="VVL12083" s="18" t="s">
        <v>131</v>
      </c>
      <c r="VVM12083" s="18" t="s">
        <v>131</v>
      </c>
      <c r="VVN12083" s="18" t="s">
        <v>131</v>
      </c>
      <c r="VVO12083" s="18" t="s">
        <v>131</v>
      </c>
      <c r="VVP12083" s="18" t="s">
        <v>131</v>
      </c>
      <c r="VVQ12083" s="18" t="s">
        <v>131</v>
      </c>
      <c r="VVR12083" s="18" t="s">
        <v>131</v>
      </c>
      <c r="VVS12083" s="18" t="s">
        <v>131</v>
      </c>
      <c r="VVT12083" s="18" t="s">
        <v>131</v>
      </c>
      <c r="VVU12083" s="18" t="s">
        <v>131</v>
      </c>
      <c r="VVV12083" s="18" t="s">
        <v>131</v>
      </c>
      <c r="VVW12083" s="18" t="s">
        <v>131</v>
      </c>
      <c r="VVX12083" s="18" t="s">
        <v>131</v>
      </c>
      <c r="VVY12083" s="18" t="s">
        <v>131</v>
      </c>
      <c r="VVZ12083" s="18" t="s">
        <v>131</v>
      </c>
      <c r="VWA12083" s="18" t="s">
        <v>131</v>
      </c>
      <c r="VWB12083" s="18" t="s">
        <v>131</v>
      </c>
      <c r="VWC12083" s="18" t="s">
        <v>131</v>
      </c>
      <c r="VWD12083" s="18" t="s">
        <v>131</v>
      </c>
      <c r="VWE12083" s="18" t="s">
        <v>131</v>
      </c>
      <c r="VWF12083" s="18" t="s">
        <v>131</v>
      </c>
      <c r="VWG12083" s="18" t="s">
        <v>131</v>
      </c>
      <c r="VWH12083" s="18" t="s">
        <v>131</v>
      </c>
      <c r="VWI12083" s="18" t="s">
        <v>131</v>
      </c>
      <c r="VWJ12083" s="18" t="s">
        <v>131</v>
      </c>
      <c r="VWK12083" s="18" t="s">
        <v>131</v>
      </c>
      <c r="VWL12083" s="18" t="s">
        <v>131</v>
      </c>
      <c r="VWM12083" s="18" t="s">
        <v>131</v>
      </c>
      <c r="VWN12083" s="18" t="s">
        <v>131</v>
      </c>
      <c r="VWO12083" s="18" t="s">
        <v>131</v>
      </c>
      <c r="VWP12083" s="18" t="s">
        <v>131</v>
      </c>
      <c r="VWQ12083" s="18" t="s">
        <v>131</v>
      </c>
      <c r="VWR12083" s="18" t="s">
        <v>131</v>
      </c>
      <c r="VWS12083" s="18" t="s">
        <v>131</v>
      </c>
      <c r="VWT12083" s="18" t="s">
        <v>131</v>
      </c>
      <c r="VWU12083" s="18" t="s">
        <v>131</v>
      </c>
      <c r="VWV12083" s="18" t="s">
        <v>131</v>
      </c>
      <c r="VWW12083" s="18" t="s">
        <v>131</v>
      </c>
      <c r="VWX12083" s="18" t="s">
        <v>131</v>
      </c>
      <c r="VWY12083" s="18" t="s">
        <v>131</v>
      </c>
      <c r="VWZ12083" s="18" t="s">
        <v>131</v>
      </c>
      <c r="VXA12083" s="18" t="s">
        <v>131</v>
      </c>
      <c r="VXB12083" s="18" t="s">
        <v>131</v>
      </c>
      <c r="VXC12083" s="18" t="s">
        <v>131</v>
      </c>
      <c r="VXD12083" s="18" t="s">
        <v>131</v>
      </c>
      <c r="VXE12083" s="18" t="s">
        <v>131</v>
      </c>
      <c r="VXF12083" s="18" t="s">
        <v>131</v>
      </c>
      <c r="VXG12083" s="18" t="s">
        <v>131</v>
      </c>
      <c r="VXH12083" s="18" t="s">
        <v>131</v>
      </c>
      <c r="VXI12083" s="18" t="s">
        <v>131</v>
      </c>
      <c r="VXJ12083" s="18" t="s">
        <v>131</v>
      </c>
      <c r="VXK12083" s="18" t="s">
        <v>131</v>
      </c>
      <c r="VXL12083" s="18" t="s">
        <v>131</v>
      </c>
      <c r="VXM12083" s="18" t="s">
        <v>131</v>
      </c>
      <c r="VXN12083" s="18" t="s">
        <v>131</v>
      </c>
      <c r="VXO12083" s="18" t="s">
        <v>131</v>
      </c>
      <c r="VXP12083" s="18" t="s">
        <v>131</v>
      </c>
      <c r="VXQ12083" s="18" t="s">
        <v>131</v>
      </c>
      <c r="VXR12083" s="18" t="s">
        <v>131</v>
      </c>
      <c r="VXS12083" s="18" t="s">
        <v>131</v>
      </c>
      <c r="VXT12083" s="18" t="s">
        <v>131</v>
      </c>
      <c r="VXU12083" s="18" t="s">
        <v>131</v>
      </c>
      <c r="VXV12083" s="18" t="s">
        <v>131</v>
      </c>
      <c r="VXW12083" s="18" t="s">
        <v>131</v>
      </c>
      <c r="VXX12083" s="18" t="s">
        <v>131</v>
      </c>
      <c r="VXY12083" s="18" t="s">
        <v>131</v>
      </c>
      <c r="VXZ12083" s="18" t="s">
        <v>131</v>
      </c>
      <c r="VYA12083" s="18" t="s">
        <v>131</v>
      </c>
      <c r="VYB12083" s="18" t="s">
        <v>131</v>
      </c>
      <c r="VYC12083" s="18" t="s">
        <v>131</v>
      </c>
      <c r="VYD12083" s="18" t="s">
        <v>131</v>
      </c>
      <c r="VYE12083" s="18" t="s">
        <v>131</v>
      </c>
      <c r="VYF12083" s="18" t="s">
        <v>131</v>
      </c>
      <c r="VYG12083" s="18" t="s">
        <v>131</v>
      </c>
      <c r="VYH12083" s="18" t="s">
        <v>131</v>
      </c>
      <c r="VYI12083" s="18" t="s">
        <v>131</v>
      </c>
      <c r="VYJ12083" s="18" t="s">
        <v>131</v>
      </c>
      <c r="VYK12083" s="18" t="s">
        <v>131</v>
      </c>
      <c r="VYL12083" s="18" t="s">
        <v>131</v>
      </c>
      <c r="VYM12083" s="18" t="s">
        <v>131</v>
      </c>
      <c r="VYN12083" s="18" t="s">
        <v>131</v>
      </c>
      <c r="VYO12083" s="18" t="s">
        <v>131</v>
      </c>
      <c r="VYP12083" s="18" t="s">
        <v>131</v>
      </c>
      <c r="VYQ12083" s="18" t="s">
        <v>131</v>
      </c>
      <c r="VYR12083" s="18" t="s">
        <v>131</v>
      </c>
      <c r="VYS12083" s="18" t="s">
        <v>131</v>
      </c>
      <c r="VYT12083" s="18" t="s">
        <v>131</v>
      </c>
      <c r="VYU12083" s="18" t="s">
        <v>131</v>
      </c>
      <c r="VYV12083" s="18" t="s">
        <v>131</v>
      </c>
      <c r="VYW12083" s="18" t="s">
        <v>131</v>
      </c>
      <c r="VYX12083" s="18" t="s">
        <v>131</v>
      </c>
      <c r="VYY12083" s="18" t="s">
        <v>131</v>
      </c>
      <c r="VYZ12083" s="18" t="s">
        <v>131</v>
      </c>
      <c r="VZA12083" s="18" t="s">
        <v>131</v>
      </c>
      <c r="VZB12083" s="18" t="s">
        <v>131</v>
      </c>
      <c r="VZC12083" s="18" t="s">
        <v>131</v>
      </c>
      <c r="VZD12083" s="18" t="s">
        <v>131</v>
      </c>
      <c r="VZE12083" s="18" t="s">
        <v>131</v>
      </c>
      <c r="VZF12083" s="18" t="s">
        <v>131</v>
      </c>
      <c r="VZG12083" s="18" t="s">
        <v>131</v>
      </c>
      <c r="VZH12083" s="18" t="s">
        <v>131</v>
      </c>
      <c r="VZI12083" s="18" t="s">
        <v>131</v>
      </c>
      <c r="VZJ12083" s="18" t="s">
        <v>131</v>
      </c>
      <c r="VZK12083" s="18" t="s">
        <v>131</v>
      </c>
      <c r="VZL12083" s="18" t="s">
        <v>131</v>
      </c>
      <c r="VZM12083" s="18" t="s">
        <v>131</v>
      </c>
      <c r="VZN12083" s="18" t="s">
        <v>131</v>
      </c>
      <c r="VZO12083" s="18" t="s">
        <v>131</v>
      </c>
      <c r="VZP12083" s="18" t="s">
        <v>131</v>
      </c>
      <c r="VZQ12083" s="18" t="s">
        <v>131</v>
      </c>
      <c r="VZR12083" s="18" t="s">
        <v>131</v>
      </c>
      <c r="VZS12083" s="18" t="s">
        <v>131</v>
      </c>
      <c r="VZT12083" s="18" t="s">
        <v>131</v>
      </c>
      <c r="VZU12083" s="18" t="s">
        <v>131</v>
      </c>
      <c r="VZV12083" s="18" t="s">
        <v>131</v>
      </c>
      <c r="VZW12083" s="18" t="s">
        <v>131</v>
      </c>
      <c r="VZX12083" s="18" t="s">
        <v>131</v>
      </c>
      <c r="VZY12083" s="18" t="s">
        <v>131</v>
      </c>
      <c r="VZZ12083" s="18" t="s">
        <v>131</v>
      </c>
      <c r="WAA12083" s="18" t="s">
        <v>131</v>
      </c>
      <c r="WAB12083" s="18" t="s">
        <v>131</v>
      </c>
      <c r="WAC12083" s="18" t="s">
        <v>131</v>
      </c>
      <c r="WAD12083" s="18" t="s">
        <v>131</v>
      </c>
      <c r="WAE12083" s="18" t="s">
        <v>131</v>
      </c>
      <c r="WAF12083" s="18" t="s">
        <v>131</v>
      </c>
      <c r="WAG12083" s="18" t="s">
        <v>131</v>
      </c>
      <c r="WAH12083" s="18" t="s">
        <v>131</v>
      </c>
      <c r="WAI12083" s="18" t="s">
        <v>131</v>
      </c>
      <c r="WAJ12083" s="18" t="s">
        <v>131</v>
      </c>
      <c r="WAK12083" s="18" t="s">
        <v>131</v>
      </c>
      <c r="WAL12083" s="18" t="s">
        <v>131</v>
      </c>
      <c r="WAM12083" s="18" t="s">
        <v>131</v>
      </c>
      <c r="WAN12083" s="18" t="s">
        <v>131</v>
      </c>
      <c r="WAO12083" s="18" t="s">
        <v>131</v>
      </c>
      <c r="WAP12083" s="18" t="s">
        <v>131</v>
      </c>
      <c r="WAQ12083" s="18" t="s">
        <v>131</v>
      </c>
      <c r="WAR12083" s="18" t="s">
        <v>131</v>
      </c>
      <c r="WAS12083" s="18" t="s">
        <v>131</v>
      </c>
      <c r="WAT12083" s="18" t="s">
        <v>131</v>
      </c>
      <c r="WAU12083" s="18" t="s">
        <v>131</v>
      </c>
      <c r="WAV12083" s="18" t="s">
        <v>131</v>
      </c>
      <c r="WAW12083" s="18" t="s">
        <v>131</v>
      </c>
      <c r="WAX12083" s="18" t="s">
        <v>131</v>
      </c>
      <c r="WAY12083" s="18" t="s">
        <v>131</v>
      </c>
      <c r="WAZ12083" s="18" t="s">
        <v>131</v>
      </c>
      <c r="WBA12083" s="18" t="s">
        <v>131</v>
      </c>
      <c r="WBB12083" s="18" t="s">
        <v>131</v>
      </c>
      <c r="WBC12083" s="18" t="s">
        <v>131</v>
      </c>
      <c r="WBD12083" s="18" t="s">
        <v>131</v>
      </c>
      <c r="WBE12083" s="18" t="s">
        <v>131</v>
      </c>
      <c r="WBF12083" s="18" t="s">
        <v>131</v>
      </c>
      <c r="WBG12083" s="18" t="s">
        <v>131</v>
      </c>
      <c r="WBH12083" s="18" t="s">
        <v>131</v>
      </c>
      <c r="WBI12083" s="18" t="s">
        <v>131</v>
      </c>
      <c r="WBJ12083" s="18" t="s">
        <v>131</v>
      </c>
      <c r="WBK12083" s="18" t="s">
        <v>131</v>
      </c>
      <c r="WBL12083" s="18" t="s">
        <v>131</v>
      </c>
      <c r="WBM12083" s="18" t="s">
        <v>131</v>
      </c>
      <c r="WBN12083" s="18" t="s">
        <v>131</v>
      </c>
      <c r="WBO12083" s="18" t="s">
        <v>131</v>
      </c>
      <c r="WBP12083" s="18" t="s">
        <v>131</v>
      </c>
      <c r="WBQ12083" s="18" t="s">
        <v>131</v>
      </c>
      <c r="WBR12083" s="18" t="s">
        <v>131</v>
      </c>
      <c r="WBS12083" s="18" t="s">
        <v>131</v>
      </c>
      <c r="WBT12083" s="18" t="s">
        <v>131</v>
      </c>
      <c r="WBU12083" s="18" t="s">
        <v>131</v>
      </c>
      <c r="WBV12083" s="18" t="s">
        <v>131</v>
      </c>
      <c r="WBW12083" s="18" t="s">
        <v>131</v>
      </c>
      <c r="WBX12083" s="18" t="s">
        <v>131</v>
      </c>
      <c r="WBY12083" s="18" t="s">
        <v>131</v>
      </c>
      <c r="WBZ12083" s="18" t="s">
        <v>131</v>
      </c>
      <c r="WCA12083" s="18" t="s">
        <v>131</v>
      </c>
      <c r="WCB12083" s="18" t="s">
        <v>131</v>
      </c>
      <c r="WCC12083" s="18" t="s">
        <v>131</v>
      </c>
      <c r="WCD12083" s="18" t="s">
        <v>131</v>
      </c>
      <c r="WCE12083" s="18" t="s">
        <v>131</v>
      </c>
      <c r="WCF12083" s="18" t="s">
        <v>131</v>
      </c>
      <c r="WCG12083" s="18" t="s">
        <v>131</v>
      </c>
      <c r="WCH12083" s="18" t="s">
        <v>131</v>
      </c>
      <c r="WCI12083" s="18" t="s">
        <v>131</v>
      </c>
      <c r="WCJ12083" s="18" t="s">
        <v>131</v>
      </c>
      <c r="WCK12083" s="18" t="s">
        <v>131</v>
      </c>
      <c r="WCL12083" s="18" t="s">
        <v>131</v>
      </c>
      <c r="WCM12083" s="18" t="s">
        <v>131</v>
      </c>
      <c r="WCN12083" s="18" t="s">
        <v>131</v>
      </c>
      <c r="WCO12083" s="18" t="s">
        <v>131</v>
      </c>
      <c r="WCP12083" s="18" t="s">
        <v>131</v>
      </c>
      <c r="WCQ12083" s="18" t="s">
        <v>131</v>
      </c>
      <c r="WCR12083" s="18" t="s">
        <v>131</v>
      </c>
      <c r="WCS12083" s="18" t="s">
        <v>131</v>
      </c>
      <c r="WCT12083" s="18" t="s">
        <v>131</v>
      </c>
      <c r="WCU12083" s="18" t="s">
        <v>131</v>
      </c>
      <c r="WCV12083" s="18" t="s">
        <v>131</v>
      </c>
      <c r="WCW12083" s="18" t="s">
        <v>131</v>
      </c>
      <c r="WCX12083" s="18" t="s">
        <v>131</v>
      </c>
      <c r="WCY12083" s="18" t="s">
        <v>131</v>
      </c>
      <c r="WCZ12083" s="18" t="s">
        <v>131</v>
      </c>
      <c r="WDA12083" s="18" t="s">
        <v>131</v>
      </c>
      <c r="WDB12083" s="18" t="s">
        <v>131</v>
      </c>
      <c r="WDC12083" s="18" t="s">
        <v>131</v>
      </c>
      <c r="WDD12083" s="18" t="s">
        <v>131</v>
      </c>
      <c r="WDE12083" s="18" t="s">
        <v>131</v>
      </c>
      <c r="WDF12083" s="18" t="s">
        <v>131</v>
      </c>
      <c r="WDG12083" s="18" t="s">
        <v>131</v>
      </c>
      <c r="WDH12083" s="18" t="s">
        <v>131</v>
      </c>
      <c r="WDI12083" s="18" t="s">
        <v>131</v>
      </c>
      <c r="WDJ12083" s="18" t="s">
        <v>131</v>
      </c>
      <c r="WDK12083" s="18" t="s">
        <v>131</v>
      </c>
      <c r="WDL12083" s="18" t="s">
        <v>131</v>
      </c>
      <c r="WDM12083" s="18" t="s">
        <v>131</v>
      </c>
      <c r="WDN12083" s="18" t="s">
        <v>131</v>
      </c>
      <c r="WDO12083" s="18" t="s">
        <v>131</v>
      </c>
      <c r="WDP12083" s="18" t="s">
        <v>131</v>
      </c>
      <c r="WDQ12083" s="18" t="s">
        <v>131</v>
      </c>
      <c r="WDR12083" s="18" t="s">
        <v>131</v>
      </c>
      <c r="WDS12083" s="18" t="s">
        <v>131</v>
      </c>
      <c r="WDT12083" s="18" t="s">
        <v>131</v>
      </c>
      <c r="WDU12083" s="18" t="s">
        <v>131</v>
      </c>
      <c r="WDV12083" s="18" t="s">
        <v>131</v>
      </c>
      <c r="WDW12083" s="18" t="s">
        <v>131</v>
      </c>
      <c r="WDX12083" s="18" t="s">
        <v>131</v>
      </c>
      <c r="WDY12083" s="18" t="s">
        <v>131</v>
      </c>
      <c r="WDZ12083" s="18" t="s">
        <v>131</v>
      </c>
      <c r="WEA12083" s="18" t="s">
        <v>131</v>
      </c>
      <c r="WEB12083" s="18" t="s">
        <v>131</v>
      </c>
      <c r="WEC12083" s="18" t="s">
        <v>131</v>
      </c>
      <c r="WED12083" s="18" t="s">
        <v>131</v>
      </c>
      <c r="WEE12083" s="18" t="s">
        <v>131</v>
      </c>
      <c r="WEF12083" s="18" t="s">
        <v>131</v>
      </c>
      <c r="WEG12083" s="18" t="s">
        <v>131</v>
      </c>
      <c r="WEH12083" s="18" t="s">
        <v>131</v>
      </c>
      <c r="WEI12083" s="18" t="s">
        <v>131</v>
      </c>
      <c r="WEJ12083" s="18" t="s">
        <v>131</v>
      </c>
      <c r="WEK12083" s="18" t="s">
        <v>131</v>
      </c>
      <c r="WEL12083" s="18" t="s">
        <v>131</v>
      </c>
      <c r="WEM12083" s="18" t="s">
        <v>131</v>
      </c>
      <c r="WEN12083" s="18" t="s">
        <v>131</v>
      </c>
      <c r="WEO12083" s="18" t="s">
        <v>131</v>
      </c>
      <c r="WEP12083" s="18" t="s">
        <v>131</v>
      </c>
      <c r="WEQ12083" s="18" t="s">
        <v>131</v>
      </c>
      <c r="WER12083" s="18" t="s">
        <v>131</v>
      </c>
      <c r="WES12083" s="18" t="s">
        <v>131</v>
      </c>
      <c r="WET12083" s="18" t="s">
        <v>131</v>
      </c>
      <c r="WEU12083" s="18" t="s">
        <v>131</v>
      </c>
      <c r="WEV12083" s="18" t="s">
        <v>131</v>
      </c>
      <c r="WEW12083" s="18" t="s">
        <v>131</v>
      </c>
      <c r="WEX12083" s="18" t="s">
        <v>131</v>
      </c>
      <c r="WEY12083" s="18" t="s">
        <v>131</v>
      </c>
      <c r="WEZ12083" s="18" t="s">
        <v>131</v>
      </c>
      <c r="WFA12083" s="18" t="s">
        <v>131</v>
      </c>
      <c r="WFB12083" s="18" t="s">
        <v>131</v>
      </c>
      <c r="WFC12083" s="18" t="s">
        <v>131</v>
      </c>
      <c r="WFD12083" s="18" t="s">
        <v>131</v>
      </c>
      <c r="WFE12083" s="18" t="s">
        <v>131</v>
      </c>
      <c r="WFF12083" s="18" t="s">
        <v>131</v>
      </c>
      <c r="WFG12083" s="18" t="s">
        <v>131</v>
      </c>
      <c r="WFH12083" s="18" t="s">
        <v>131</v>
      </c>
      <c r="WFI12083" s="18" t="s">
        <v>131</v>
      </c>
      <c r="WFJ12083" s="18" t="s">
        <v>131</v>
      </c>
      <c r="WFK12083" s="18" t="s">
        <v>131</v>
      </c>
      <c r="WFL12083" s="18" t="s">
        <v>131</v>
      </c>
      <c r="WFM12083" s="18" t="s">
        <v>131</v>
      </c>
      <c r="WFN12083" s="18" t="s">
        <v>131</v>
      </c>
      <c r="WFO12083" s="18" t="s">
        <v>131</v>
      </c>
      <c r="WFP12083" s="18" t="s">
        <v>131</v>
      </c>
      <c r="WFQ12083" s="18" t="s">
        <v>131</v>
      </c>
      <c r="WFR12083" s="18" t="s">
        <v>131</v>
      </c>
      <c r="WFS12083" s="18" t="s">
        <v>131</v>
      </c>
      <c r="WFT12083" s="18" t="s">
        <v>131</v>
      </c>
      <c r="WFU12083" s="18" t="s">
        <v>131</v>
      </c>
      <c r="WFV12083" s="18" t="s">
        <v>131</v>
      </c>
      <c r="WFW12083" s="18" t="s">
        <v>131</v>
      </c>
      <c r="WFX12083" s="18" t="s">
        <v>131</v>
      </c>
      <c r="WFY12083" s="18" t="s">
        <v>131</v>
      </c>
      <c r="WFZ12083" s="18" t="s">
        <v>131</v>
      </c>
      <c r="WGA12083" s="18" t="s">
        <v>131</v>
      </c>
      <c r="WGB12083" s="18" t="s">
        <v>131</v>
      </c>
      <c r="WGC12083" s="18" t="s">
        <v>131</v>
      </c>
      <c r="WGD12083" s="18" t="s">
        <v>131</v>
      </c>
      <c r="WGE12083" s="18" t="s">
        <v>131</v>
      </c>
      <c r="WGF12083" s="18" t="s">
        <v>131</v>
      </c>
      <c r="WGG12083" s="18" t="s">
        <v>131</v>
      </c>
      <c r="WGH12083" s="18" t="s">
        <v>131</v>
      </c>
      <c r="WGI12083" s="18" t="s">
        <v>131</v>
      </c>
      <c r="WGJ12083" s="18" t="s">
        <v>131</v>
      </c>
      <c r="WGK12083" s="18" t="s">
        <v>131</v>
      </c>
      <c r="WGL12083" s="18" t="s">
        <v>131</v>
      </c>
      <c r="WGM12083" s="18" t="s">
        <v>131</v>
      </c>
      <c r="WGN12083" s="18" t="s">
        <v>131</v>
      </c>
      <c r="WGO12083" s="18" t="s">
        <v>131</v>
      </c>
      <c r="WGP12083" s="18" t="s">
        <v>131</v>
      </c>
      <c r="WGQ12083" s="18" t="s">
        <v>131</v>
      </c>
      <c r="WGR12083" s="18" t="s">
        <v>131</v>
      </c>
      <c r="WGS12083" s="18" t="s">
        <v>131</v>
      </c>
      <c r="WGT12083" s="18" t="s">
        <v>131</v>
      </c>
      <c r="WGU12083" s="18" t="s">
        <v>131</v>
      </c>
      <c r="WGV12083" s="18" t="s">
        <v>131</v>
      </c>
      <c r="WGW12083" s="18" t="s">
        <v>131</v>
      </c>
      <c r="WGX12083" s="18" t="s">
        <v>131</v>
      </c>
      <c r="WGY12083" s="18" t="s">
        <v>131</v>
      </c>
      <c r="WGZ12083" s="18" t="s">
        <v>131</v>
      </c>
      <c r="WHA12083" s="18" t="s">
        <v>131</v>
      </c>
      <c r="WHB12083" s="18" t="s">
        <v>131</v>
      </c>
      <c r="WHC12083" s="18" t="s">
        <v>131</v>
      </c>
      <c r="WHD12083" s="18" t="s">
        <v>131</v>
      </c>
      <c r="WHE12083" s="18" t="s">
        <v>131</v>
      </c>
      <c r="WHF12083" s="18" t="s">
        <v>131</v>
      </c>
      <c r="WHG12083" s="18" t="s">
        <v>131</v>
      </c>
      <c r="WHH12083" s="18" t="s">
        <v>131</v>
      </c>
      <c r="WHI12083" s="18" t="s">
        <v>131</v>
      </c>
      <c r="WHJ12083" s="18" t="s">
        <v>131</v>
      </c>
      <c r="WHK12083" s="18" t="s">
        <v>131</v>
      </c>
      <c r="WHL12083" s="18" t="s">
        <v>131</v>
      </c>
      <c r="WHM12083" s="18" t="s">
        <v>131</v>
      </c>
      <c r="WHN12083" s="18" t="s">
        <v>131</v>
      </c>
      <c r="WHO12083" s="18" t="s">
        <v>131</v>
      </c>
      <c r="WHP12083" s="18" t="s">
        <v>131</v>
      </c>
      <c r="WHQ12083" s="18" t="s">
        <v>131</v>
      </c>
      <c r="WHR12083" s="18" t="s">
        <v>131</v>
      </c>
      <c r="WHS12083" s="18" t="s">
        <v>131</v>
      </c>
      <c r="WHT12083" s="18" t="s">
        <v>131</v>
      </c>
      <c r="WHU12083" s="18" t="s">
        <v>131</v>
      </c>
      <c r="WHV12083" s="18" t="s">
        <v>131</v>
      </c>
      <c r="WHW12083" s="18" t="s">
        <v>131</v>
      </c>
      <c r="WHX12083" s="18" t="s">
        <v>131</v>
      </c>
      <c r="WHY12083" s="18" t="s">
        <v>131</v>
      </c>
      <c r="WHZ12083" s="18" t="s">
        <v>131</v>
      </c>
      <c r="WIA12083" s="18" t="s">
        <v>131</v>
      </c>
      <c r="WIB12083" s="18" t="s">
        <v>131</v>
      </c>
      <c r="WIC12083" s="18" t="s">
        <v>131</v>
      </c>
      <c r="WID12083" s="18" t="s">
        <v>131</v>
      </c>
      <c r="WIE12083" s="18" t="s">
        <v>131</v>
      </c>
      <c r="WIF12083" s="18" t="s">
        <v>131</v>
      </c>
      <c r="WIG12083" s="18" t="s">
        <v>131</v>
      </c>
      <c r="WIH12083" s="18" t="s">
        <v>131</v>
      </c>
      <c r="WII12083" s="18" t="s">
        <v>131</v>
      </c>
      <c r="WIJ12083" s="18" t="s">
        <v>131</v>
      </c>
      <c r="WIK12083" s="18" t="s">
        <v>131</v>
      </c>
      <c r="WIL12083" s="18" t="s">
        <v>131</v>
      </c>
      <c r="WIM12083" s="18" t="s">
        <v>131</v>
      </c>
      <c r="WIN12083" s="18" t="s">
        <v>131</v>
      </c>
      <c r="WIO12083" s="18" t="s">
        <v>131</v>
      </c>
      <c r="WIP12083" s="18" t="s">
        <v>131</v>
      </c>
      <c r="WIQ12083" s="18" t="s">
        <v>131</v>
      </c>
      <c r="WIR12083" s="18" t="s">
        <v>131</v>
      </c>
      <c r="WIS12083" s="18" t="s">
        <v>131</v>
      </c>
      <c r="WIT12083" s="18" t="s">
        <v>131</v>
      </c>
      <c r="WIU12083" s="18" t="s">
        <v>131</v>
      </c>
      <c r="WIV12083" s="18" t="s">
        <v>131</v>
      </c>
      <c r="WIW12083" s="18" t="s">
        <v>131</v>
      </c>
      <c r="WIX12083" s="18" t="s">
        <v>131</v>
      </c>
      <c r="WIY12083" s="18" t="s">
        <v>131</v>
      </c>
      <c r="WIZ12083" s="18" t="s">
        <v>131</v>
      </c>
      <c r="WJA12083" s="18" t="s">
        <v>131</v>
      </c>
      <c r="WJB12083" s="18" t="s">
        <v>131</v>
      </c>
      <c r="WJC12083" s="18" t="s">
        <v>131</v>
      </c>
      <c r="WJD12083" s="18" t="s">
        <v>131</v>
      </c>
      <c r="WJE12083" s="18" t="s">
        <v>131</v>
      </c>
      <c r="WJF12083" s="18" t="s">
        <v>131</v>
      </c>
      <c r="WJG12083" s="18" t="s">
        <v>131</v>
      </c>
      <c r="WJH12083" s="18" t="s">
        <v>131</v>
      </c>
      <c r="WJI12083" s="18" t="s">
        <v>131</v>
      </c>
      <c r="WJJ12083" s="18" t="s">
        <v>131</v>
      </c>
      <c r="WJK12083" s="18" t="s">
        <v>131</v>
      </c>
      <c r="WJL12083" s="18" t="s">
        <v>131</v>
      </c>
      <c r="WJM12083" s="18" t="s">
        <v>131</v>
      </c>
      <c r="WJN12083" s="18" t="s">
        <v>131</v>
      </c>
      <c r="WJO12083" s="18" t="s">
        <v>131</v>
      </c>
      <c r="WJP12083" s="18" t="s">
        <v>131</v>
      </c>
      <c r="WJQ12083" s="18" t="s">
        <v>131</v>
      </c>
      <c r="WJR12083" s="18" t="s">
        <v>131</v>
      </c>
      <c r="WJS12083" s="18" t="s">
        <v>131</v>
      </c>
      <c r="WJT12083" s="18" t="s">
        <v>131</v>
      </c>
      <c r="WJU12083" s="18" t="s">
        <v>131</v>
      </c>
      <c r="WJV12083" s="18" t="s">
        <v>131</v>
      </c>
      <c r="WJW12083" s="18" t="s">
        <v>131</v>
      </c>
      <c r="WJX12083" s="18" t="s">
        <v>131</v>
      </c>
      <c r="WJY12083" s="18" t="s">
        <v>131</v>
      </c>
      <c r="WJZ12083" s="18" t="s">
        <v>131</v>
      </c>
      <c r="WKA12083" s="18" t="s">
        <v>131</v>
      </c>
      <c r="WKB12083" s="18" t="s">
        <v>131</v>
      </c>
      <c r="WKC12083" s="18" t="s">
        <v>131</v>
      </c>
      <c r="WKD12083" s="18" t="s">
        <v>131</v>
      </c>
      <c r="WKE12083" s="18" t="s">
        <v>131</v>
      </c>
      <c r="WKF12083" s="18" t="s">
        <v>131</v>
      </c>
      <c r="WKG12083" s="18" t="s">
        <v>131</v>
      </c>
      <c r="WKH12083" s="18" t="s">
        <v>131</v>
      </c>
      <c r="WKI12083" s="18" t="s">
        <v>131</v>
      </c>
      <c r="WKJ12083" s="18" t="s">
        <v>131</v>
      </c>
      <c r="WKK12083" s="18" t="s">
        <v>131</v>
      </c>
      <c r="WKL12083" s="18" t="s">
        <v>131</v>
      </c>
      <c r="WKM12083" s="18" t="s">
        <v>131</v>
      </c>
      <c r="WKN12083" s="18" t="s">
        <v>131</v>
      </c>
      <c r="WKO12083" s="18" t="s">
        <v>131</v>
      </c>
      <c r="WKP12083" s="18" t="s">
        <v>131</v>
      </c>
      <c r="WKQ12083" s="18" t="s">
        <v>131</v>
      </c>
      <c r="WKR12083" s="18" t="s">
        <v>131</v>
      </c>
      <c r="WKS12083" s="18" t="s">
        <v>131</v>
      </c>
      <c r="WKT12083" s="18" t="s">
        <v>131</v>
      </c>
      <c r="WKU12083" s="18" t="s">
        <v>131</v>
      </c>
      <c r="WKV12083" s="18" t="s">
        <v>131</v>
      </c>
      <c r="WKW12083" s="18" t="s">
        <v>131</v>
      </c>
      <c r="WKX12083" s="18" t="s">
        <v>131</v>
      </c>
      <c r="WKY12083" s="18" t="s">
        <v>131</v>
      </c>
      <c r="WKZ12083" s="18" t="s">
        <v>131</v>
      </c>
      <c r="WLA12083" s="18" t="s">
        <v>131</v>
      </c>
      <c r="WLB12083" s="18" t="s">
        <v>131</v>
      </c>
      <c r="WLC12083" s="18" t="s">
        <v>131</v>
      </c>
      <c r="WLD12083" s="18" t="s">
        <v>131</v>
      </c>
      <c r="WLE12083" s="18" t="s">
        <v>131</v>
      </c>
      <c r="WLF12083" s="18" t="s">
        <v>131</v>
      </c>
      <c r="WLG12083" s="18" t="s">
        <v>131</v>
      </c>
      <c r="WLH12083" s="18" t="s">
        <v>131</v>
      </c>
      <c r="WLI12083" s="18" t="s">
        <v>131</v>
      </c>
      <c r="WLJ12083" s="18" t="s">
        <v>131</v>
      </c>
      <c r="WLK12083" s="18" t="s">
        <v>131</v>
      </c>
      <c r="WLL12083" s="18" t="s">
        <v>131</v>
      </c>
      <c r="WLM12083" s="18" t="s">
        <v>131</v>
      </c>
      <c r="WLN12083" s="18" t="s">
        <v>131</v>
      </c>
      <c r="WLO12083" s="18" t="s">
        <v>131</v>
      </c>
      <c r="WLP12083" s="18" t="s">
        <v>131</v>
      </c>
      <c r="WLQ12083" s="18" t="s">
        <v>131</v>
      </c>
      <c r="WLR12083" s="18" t="s">
        <v>131</v>
      </c>
      <c r="WLS12083" s="18" t="s">
        <v>131</v>
      </c>
      <c r="WLT12083" s="18" t="s">
        <v>131</v>
      </c>
      <c r="WLU12083" s="18" t="s">
        <v>131</v>
      </c>
      <c r="WLV12083" s="18" t="s">
        <v>131</v>
      </c>
      <c r="WLW12083" s="18" t="s">
        <v>131</v>
      </c>
      <c r="WLX12083" s="18" t="s">
        <v>131</v>
      </c>
      <c r="WLY12083" s="18" t="s">
        <v>131</v>
      </c>
      <c r="WLZ12083" s="18" t="s">
        <v>131</v>
      </c>
      <c r="WMA12083" s="18" t="s">
        <v>131</v>
      </c>
      <c r="WMB12083" s="18" t="s">
        <v>131</v>
      </c>
      <c r="WMC12083" s="18" t="s">
        <v>131</v>
      </c>
      <c r="WMD12083" s="18" t="s">
        <v>131</v>
      </c>
      <c r="WME12083" s="18" t="s">
        <v>131</v>
      </c>
      <c r="WMF12083" s="18" t="s">
        <v>131</v>
      </c>
      <c r="WMG12083" s="18" t="s">
        <v>131</v>
      </c>
      <c r="WMH12083" s="18" t="s">
        <v>131</v>
      </c>
      <c r="WMI12083" s="18" t="s">
        <v>131</v>
      </c>
      <c r="WMJ12083" s="18" t="s">
        <v>131</v>
      </c>
      <c r="WMK12083" s="18" t="s">
        <v>131</v>
      </c>
      <c r="WML12083" s="18" t="s">
        <v>131</v>
      </c>
      <c r="WMM12083" s="18" t="s">
        <v>131</v>
      </c>
      <c r="WMN12083" s="18" t="s">
        <v>131</v>
      </c>
      <c r="WMO12083" s="18" t="s">
        <v>131</v>
      </c>
      <c r="WMP12083" s="18" t="s">
        <v>131</v>
      </c>
      <c r="WMQ12083" s="18" t="s">
        <v>131</v>
      </c>
      <c r="WMR12083" s="18" t="s">
        <v>131</v>
      </c>
      <c r="WMS12083" s="18" t="s">
        <v>131</v>
      </c>
      <c r="WMT12083" s="18" t="s">
        <v>131</v>
      </c>
      <c r="WMU12083" s="18" t="s">
        <v>131</v>
      </c>
      <c r="WMV12083" s="18" t="s">
        <v>131</v>
      </c>
      <c r="WMW12083" s="18" t="s">
        <v>131</v>
      </c>
      <c r="WMX12083" s="18" t="s">
        <v>131</v>
      </c>
      <c r="WMY12083" s="18" t="s">
        <v>131</v>
      </c>
      <c r="WMZ12083" s="18" t="s">
        <v>131</v>
      </c>
      <c r="WNA12083" s="18" t="s">
        <v>131</v>
      </c>
      <c r="WNB12083" s="18" t="s">
        <v>131</v>
      </c>
      <c r="WNC12083" s="18" t="s">
        <v>131</v>
      </c>
      <c r="WND12083" s="18" t="s">
        <v>131</v>
      </c>
      <c r="WNE12083" s="18" t="s">
        <v>131</v>
      </c>
      <c r="WNF12083" s="18" t="s">
        <v>131</v>
      </c>
      <c r="WNG12083" s="18" t="s">
        <v>131</v>
      </c>
      <c r="WNH12083" s="18" t="s">
        <v>131</v>
      </c>
      <c r="WNI12083" s="18" t="s">
        <v>131</v>
      </c>
      <c r="WNJ12083" s="18" t="s">
        <v>131</v>
      </c>
      <c r="WNK12083" s="18" t="s">
        <v>131</v>
      </c>
      <c r="WNL12083" s="18" t="s">
        <v>131</v>
      </c>
      <c r="WNM12083" s="18" t="s">
        <v>131</v>
      </c>
      <c r="WNN12083" s="18" t="s">
        <v>131</v>
      </c>
      <c r="WNO12083" s="18" t="s">
        <v>131</v>
      </c>
      <c r="WNP12083" s="18" t="s">
        <v>131</v>
      </c>
      <c r="WNQ12083" s="18" t="s">
        <v>131</v>
      </c>
      <c r="WNR12083" s="18" t="s">
        <v>131</v>
      </c>
      <c r="WNS12083" s="18" t="s">
        <v>131</v>
      </c>
      <c r="WNT12083" s="18" t="s">
        <v>131</v>
      </c>
      <c r="WNU12083" s="18" t="s">
        <v>131</v>
      </c>
      <c r="WNV12083" s="18" t="s">
        <v>131</v>
      </c>
      <c r="WNW12083" s="18" t="s">
        <v>131</v>
      </c>
      <c r="WNX12083" s="18" t="s">
        <v>131</v>
      </c>
      <c r="WNY12083" s="18" t="s">
        <v>131</v>
      </c>
      <c r="WNZ12083" s="18" t="s">
        <v>131</v>
      </c>
      <c r="WOA12083" s="18" t="s">
        <v>131</v>
      </c>
      <c r="WOB12083" s="18" t="s">
        <v>131</v>
      </c>
      <c r="WOC12083" s="18" t="s">
        <v>131</v>
      </c>
      <c r="WOD12083" s="18" t="s">
        <v>131</v>
      </c>
      <c r="WOE12083" s="18" t="s">
        <v>131</v>
      </c>
      <c r="WOF12083" s="18" t="s">
        <v>131</v>
      </c>
      <c r="WOG12083" s="18" t="s">
        <v>131</v>
      </c>
      <c r="WOH12083" s="18" t="s">
        <v>131</v>
      </c>
      <c r="WOI12083" s="18" t="s">
        <v>131</v>
      </c>
      <c r="WOJ12083" s="18" t="s">
        <v>131</v>
      </c>
      <c r="WOK12083" s="18" t="s">
        <v>131</v>
      </c>
      <c r="WOL12083" s="18" t="s">
        <v>131</v>
      </c>
      <c r="WOM12083" s="18" t="s">
        <v>131</v>
      </c>
      <c r="WON12083" s="18" t="s">
        <v>131</v>
      </c>
      <c r="WOO12083" s="18" t="s">
        <v>131</v>
      </c>
      <c r="WOP12083" s="18" t="s">
        <v>131</v>
      </c>
      <c r="WOQ12083" s="18" t="s">
        <v>131</v>
      </c>
      <c r="WOR12083" s="18" t="s">
        <v>131</v>
      </c>
      <c r="WOS12083" s="18" t="s">
        <v>131</v>
      </c>
      <c r="WOT12083" s="18" t="s">
        <v>131</v>
      </c>
      <c r="WOU12083" s="18" t="s">
        <v>131</v>
      </c>
      <c r="WOV12083" s="18" t="s">
        <v>131</v>
      </c>
      <c r="WOW12083" s="18" t="s">
        <v>131</v>
      </c>
      <c r="WOX12083" s="18" t="s">
        <v>131</v>
      </c>
      <c r="WOY12083" s="18" t="s">
        <v>131</v>
      </c>
      <c r="WOZ12083" s="18" t="s">
        <v>131</v>
      </c>
      <c r="WPA12083" s="18" t="s">
        <v>131</v>
      </c>
      <c r="WPB12083" s="18" t="s">
        <v>131</v>
      </c>
      <c r="WPC12083" s="18" t="s">
        <v>131</v>
      </c>
      <c r="WPD12083" s="18" t="s">
        <v>131</v>
      </c>
      <c r="WPE12083" s="18" t="s">
        <v>131</v>
      </c>
      <c r="WPF12083" s="18" t="s">
        <v>131</v>
      </c>
      <c r="WPG12083" s="18" t="s">
        <v>131</v>
      </c>
      <c r="WPH12083" s="18" t="s">
        <v>131</v>
      </c>
      <c r="WPI12083" s="18" t="s">
        <v>131</v>
      </c>
      <c r="WPJ12083" s="18" t="s">
        <v>131</v>
      </c>
      <c r="WPK12083" s="18" t="s">
        <v>131</v>
      </c>
      <c r="WPL12083" s="18" t="s">
        <v>131</v>
      </c>
      <c r="WPM12083" s="18" t="s">
        <v>131</v>
      </c>
      <c r="WPN12083" s="18" t="s">
        <v>131</v>
      </c>
      <c r="WPO12083" s="18" t="s">
        <v>131</v>
      </c>
      <c r="WPP12083" s="18" t="s">
        <v>131</v>
      </c>
      <c r="WPQ12083" s="18" t="s">
        <v>131</v>
      </c>
      <c r="WPR12083" s="18" t="s">
        <v>131</v>
      </c>
      <c r="WPS12083" s="18" t="s">
        <v>131</v>
      </c>
      <c r="WPT12083" s="18" t="s">
        <v>131</v>
      </c>
      <c r="WPU12083" s="18" t="s">
        <v>131</v>
      </c>
      <c r="WPV12083" s="18" t="s">
        <v>131</v>
      </c>
      <c r="WPW12083" s="18" t="s">
        <v>131</v>
      </c>
      <c r="WPX12083" s="18" t="s">
        <v>131</v>
      </c>
      <c r="WPY12083" s="18" t="s">
        <v>131</v>
      </c>
      <c r="WPZ12083" s="18" t="s">
        <v>131</v>
      </c>
      <c r="WQA12083" s="18" t="s">
        <v>131</v>
      </c>
      <c r="WQB12083" s="18" t="s">
        <v>131</v>
      </c>
      <c r="WQC12083" s="18" t="s">
        <v>131</v>
      </c>
      <c r="WQD12083" s="18" t="s">
        <v>131</v>
      </c>
      <c r="WQE12083" s="18" t="s">
        <v>131</v>
      </c>
      <c r="WQF12083" s="18" t="s">
        <v>131</v>
      </c>
      <c r="WQG12083" s="18" t="s">
        <v>131</v>
      </c>
      <c r="WQH12083" s="18" t="s">
        <v>131</v>
      </c>
      <c r="WQI12083" s="18" t="s">
        <v>131</v>
      </c>
      <c r="WQJ12083" s="18" t="s">
        <v>131</v>
      </c>
      <c r="WQK12083" s="18" t="s">
        <v>131</v>
      </c>
      <c r="WQL12083" s="18" t="s">
        <v>131</v>
      </c>
      <c r="WQM12083" s="18" t="s">
        <v>131</v>
      </c>
      <c r="WQN12083" s="18" t="s">
        <v>131</v>
      </c>
      <c r="WQO12083" s="18" t="s">
        <v>131</v>
      </c>
      <c r="WQP12083" s="18" t="s">
        <v>131</v>
      </c>
      <c r="WQQ12083" s="18" t="s">
        <v>131</v>
      </c>
      <c r="WQR12083" s="18" t="s">
        <v>131</v>
      </c>
      <c r="WQS12083" s="18" t="s">
        <v>131</v>
      </c>
      <c r="WQT12083" s="18" t="s">
        <v>131</v>
      </c>
      <c r="WQU12083" s="18" t="s">
        <v>131</v>
      </c>
      <c r="WQV12083" s="18" t="s">
        <v>131</v>
      </c>
      <c r="WQW12083" s="18" t="s">
        <v>131</v>
      </c>
      <c r="WQX12083" s="18" t="s">
        <v>131</v>
      </c>
      <c r="WQY12083" s="18" t="s">
        <v>131</v>
      </c>
      <c r="WQZ12083" s="18" t="s">
        <v>131</v>
      </c>
      <c r="WRA12083" s="18" t="s">
        <v>131</v>
      </c>
      <c r="WRB12083" s="18" t="s">
        <v>131</v>
      </c>
      <c r="WRC12083" s="18" t="s">
        <v>131</v>
      </c>
      <c r="WRD12083" s="18" t="s">
        <v>131</v>
      </c>
      <c r="WRE12083" s="18" t="s">
        <v>131</v>
      </c>
      <c r="WRF12083" s="18" t="s">
        <v>131</v>
      </c>
      <c r="WRG12083" s="18" t="s">
        <v>131</v>
      </c>
      <c r="WRH12083" s="18" t="s">
        <v>131</v>
      </c>
      <c r="WRI12083" s="18" t="s">
        <v>131</v>
      </c>
      <c r="WRJ12083" s="18" t="s">
        <v>131</v>
      </c>
      <c r="WRK12083" s="18" t="s">
        <v>131</v>
      </c>
      <c r="WRL12083" s="18" t="s">
        <v>131</v>
      </c>
      <c r="WRM12083" s="18" t="s">
        <v>131</v>
      </c>
      <c r="WRN12083" s="18" t="s">
        <v>131</v>
      </c>
      <c r="WRO12083" s="18" t="s">
        <v>131</v>
      </c>
      <c r="WRP12083" s="18" t="s">
        <v>131</v>
      </c>
      <c r="WRQ12083" s="18" t="s">
        <v>131</v>
      </c>
      <c r="WRR12083" s="18" t="s">
        <v>131</v>
      </c>
      <c r="WRS12083" s="18" t="s">
        <v>131</v>
      </c>
      <c r="WRT12083" s="18" t="s">
        <v>131</v>
      </c>
      <c r="WRU12083" s="18" t="s">
        <v>131</v>
      </c>
      <c r="WRV12083" s="18" t="s">
        <v>131</v>
      </c>
      <c r="WRW12083" s="18" t="s">
        <v>131</v>
      </c>
      <c r="WRX12083" s="18" t="s">
        <v>131</v>
      </c>
      <c r="WRY12083" s="18" t="s">
        <v>131</v>
      </c>
      <c r="WRZ12083" s="18" t="s">
        <v>131</v>
      </c>
      <c r="WSA12083" s="18" t="s">
        <v>131</v>
      </c>
      <c r="WSB12083" s="18" t="s">
        <v>131</v>
      </c>
      <c r="WSC12083" s="18" t="s">
        <v>131</v>
      </c>
      <c r="WSD12083" s="18" t="s">
        <v>131</v>
      </c>
      <c r="WSE12083" s="18" t="s">
        <v>131</v>
      </c>
      <c r="WSF12083" s="18" t="s">
        <v>131</v>
      </c>
      <c r="WSG12083" s="18" t="s">
        <v>131</v>
      </c>
      <c r="WSH12083" s="18" t="s">
        <v>131</v>
      </c>
      <c r="WSI12083" s="18" t="s">
        <v>131</v>
      </c>
      <c r="WSJ12083" s="18" t="s">
        <v>131</v>
      </c>
      <c r="WSK12083" s="18" t="s">
        <v>131</v>
      </c>
      <c r="WSL12083" s="18" t="s">
        <v>131</v>
      </c>
      <c r="WSM12083" s="18" t="s">
        <v>131</v>
      </c>
      <c r="WSN12083" s="18" t="s">
        <v>131</v>
      </c>
      <c r="WSO12083" s="18" t="s">
        <v>131</v>
      </c>
      <c r="WSP12083" s="18" t="s">
        <v>131</v>
      </c>
      <c r="WSQ12083" s="18" t="s">
        <v>131</v>
      </c>
      <c r="WSR12083" s="18" t="s">
        <v>131</v>
      </c>
      <c r="WSS12083" s="18" t="s">
        <v>131</v>
      </c>
      <c r="WST12083" s="18" t="s">
        <v>131</v>
      </c>
      <c r="WSU12083" s="18" t="s">
        <v>131</v>
      </c>
      <c r="WSV12083" s="18" t="s">
        <v>131</v>
      </c>
      <c r="WSW12083" s="18" t="s">
        <v>131</v>
      </c>
      <c r="WSX12083" s="18" t="s">
        <v>131</v>
      </c>
      <c r="WSY12083" s="18" t="s">
        <v>131</v>
      </c>
      <c r="WSZ12083" s="18" t="s">
        <v>131</v>
      </c>
      <c r="WTA12083" s="18" t="s">
        <v>131</v>
      </c>
      <c r="WTB12083" s="18" t="s">
        <v>131</v>
      </c>
      <c r="WTC12083" s="18" t="s">
        <v>131</v>
      </c>
      <c r="WTD12083" s="18" t="s">
        <v>131</v>
      </c>
      <c r="WTE12083" s="18" t="s">
        <v>131</v>
      </c>
      <c r="WTF12083" s="18" t="s">
        <v>131</v>
      </c>
      <c r="WTG12083" s="18" t="s">
        <v>131</v>
      </c>
      <c r="WTH12083" s="18" t="s">
        <v>131</v>
      </c>
      <c r="WTI12083" s="18" t="s">
        <v>131</v>
      </c>
      <c r="WTJ12083" s="18" t="s">
        <v>131</v>
      </c>
      <c r="WTK12083" s="18" t="s">
        <v>131</v>
      </c>
      <c r="WTL12083" s="18" t="s">
        <v>131</v>
      </c>
      <c r="WTM12083" s="18" t="s">
        <v>131</v>
      </c>
      <c r="WTN12083" s="18" t="s">
        <v>131</v>
      </c>
      <c r="WTO12083" s="18" t="s">
        <v>131</v>
      </c>
      <c r="WTP12083" s="18" t="s">
        <v>131</v>
      </c>
      <c r="WTQ12083" s="18" t="s">
        <v>131</v>
      </c>
      <c r="WTR12083" s="18" t="s">
        <v>131</v>
      </c>
      <c r="WTS12083" s="18" t="s">
        <v>131</v>
      </c>
      <c r="WTT12083" s="18" t="s">
        <v>131</v>
      </c>
      <c r="WTU12083" s="18" t="s">
        <v>131</v>
      </c>
      <c r="WTV12083" s="18" t="s">
        <v>131</v>
      </c>
      <c r="WTW12083" s="18" t="s">
        <v>131</v>
      </c>
      <c r="WTX12083" s="18" t="s">
        <v>131</v>
      </c>
      <c r="WTY12083" s="18" t="s">
        <v>131</v>
      </c>
      <c r="WTZ12083" s="18" t="s">
        <v>131</v>
      </c>
      <c r="WUA12083" s="18" t="s">
        <v>131</v>
      </c>
      <c r="WUB12083" s="18" t="s">
        <v>131</v>
      </c>
      <c r="WUC12083" s="18" t="s">
        <v>131</v>
      </c>
      <c r="WUD12083" s="18" t="s">
        <v>131</v>
      </c>
      <c r="WUE12083" s="18" t="s">
        <v>131</v>
      </c>
      <c r="WUF12083" s="18" t="s">
        <v>131</v>
      </c>
      <c r="WUG12083" s="18" t="s">
        <v>131</v>
      </c>
      <c r="WUH12083" s="18" t="s">
        <v>131</v>
      </c>
      <c r="WUI12083" s="18" t="s">
        <v>131</v>
      </c>
      <c r="WUJ12083" s="18" t="s">
        <v>131</v>
      </c>
      <c r="WUK12083" s="18" t="s">
        <v>131</v>
      </c>
      <c r="WUL12083" s="18" t="s">
        <v>131</v>
      </c>
      <c r="WUM12083" s="18" t="s">
        <v>131</v>
      </c>
      <c r="WUN12083" s="18" t="s">
        <v>131</v>
      </c>
      <c r="WUO12083" s="18" t="s">
        <v>131</v>
      </c>
      <c r="WUP12083" s="18" t="s">
        <v>131</v>
      </c>
      <c r="WUQ12083" s="18" t="s">
        <v>131</v>
      </c>
      <c r="WUR12083" s="18" t="s">
        <v>131</v>
      </c>
      <c r="WUS12083" s="18" t="s">
        <v>131</v>
      </c>
      <c r="WUT12083" s="18" t="s">
        <v>131</v>
      </c>
      <c r="WUU12083" s="18" t="s">
        <v>131</v>
      </c>
      <c r="WUV12083" s="18" t="s">
        <v>131</v>
      </c>
      <c r="WUW12083" s="18" t="s">
        <v>131</v>
      </c>
      <c r="WUX12083" s="18" t="s">
        <v>131</v>
      </c>
      <c r="WUY12083" s="18" t="s">
        <v>131</v>
      </c>
      <c r="WUZ12083" s="18" t="s">
        <v>131</v>
      </c>
      <c r="WVA12083" s="18" t="s">
        <v>131</v>
      </c>
      <c r="WVB12083" s="18" t="s">
        <v>131</v>
      </c>
      <c r="WVC12083" s="18" t="s">
        <v>131</v>
      </c>
      <c r="WVD12083" s="18" t="s">
        <v>131</v>
      </c>
      <c r="WVE12083" s="18" t="s">
        <v>131</v>
      </c>
      <c r="WVF12083" s="18" t="s">
        <v>131</v>
      </c>
      <c r="WVG12083" s="18" t="s">
        <v>131</v>
      </c>
      <c r="WVH12083" s="18" t="s">
        <v>131</v>
      </c>
      <c r="WVI12083" s="18" t="s">
        <v>131</v>
      </c>
      <c r="WVJ12083" s="18" t="s">
        <v>131</v>
      </c>
      <c r="WVK12083" s="18" t="s">
        <v>131</v>
      </c>
      <c r="WVL12083" s="18" t="s">
        <v>131</v>
      </c>
      <c r="WVM12083" s="18" t="s">
        <v>131</v>
      </c>
      <c r="WVN12083" s="18" t="s">
        <v>131</v>
      </c>
      <c r="WVO12083" s="18" t="s">
        <v>131</v>
      </c>
      <c r="WVP12083" s="18" t="s">
        <v>131</v>
      </c>
      <c r="WVQ12083" s="18" t="s">
        <v>131</v>
      </c>
      <c r="WVR12083" s="18" t="s">
        <v>131</v>
      </c>
      <c r="WVS12083" s="18" t="s">
        <v>131</v>
      </c>
      <c r="WVT12083" s="18" t="s">
        <v>131</v>
      </c>
      <c r="WVU12083" s="18" t="s">
        <v>131</v>
      </c>
      <c r="WVV12083" s="18" t="s">
        <v>131</v>
      </c>
      <c r="WVW12083" s="18" t="s">
        <v>131</v>
      </c>
      <c r="WVX12083" s="18" t="s">
        <v>131</v>
      </c>
      <c r="WVY12083" s="18" t="s">
        <v>131</v>
      </c>
      <c r="WVZ12083" s="18" t="s">
        <v>131</v>
      </c>
      <c r="WWA12083" s="18" t="s">
        <v>131</v>
      </c>
      <c r="WWB12083" s="18" t="s">
        <v>131</v>
      </c>
      <c r="WWC12083" s="18" t="s">
        <v>131</v>
      </c>
      <c r="WWD12083" s="18" t="s">
        <v>131</v>
      </c>
      <c r="WWE12083" s="18" t="s">
        <v>131</v>
      </c>
      <c r="WWF12083" s="18" t="s">
        <v>131</v>
      </c>
      <c r="WWG12083" s="18" t="s">
        <v>131</v>
      </c>
      <c r="WWH12083" s="18" t="s">
        <v>131</v>
      </c>
      <c r="WWI12083" s="18" t="s">
        <v>131</v>
      </c>
      <c r="WWJ12083" s="18" t="s">
        <v>131</v>
      </c>
      <c r="WWK12083" s="18" t="s">
        <v>131</v>
      </c>
      <c r="WWL12083" s="18" t="s">
        <v>131</v>
      </c>
      <c r="WWM12083" s="18" t="s">
        <v>131</v>
      </c>
      <c r="WWN12083" s="18" t="s">
        <v>131</v>
      </c>
      <c r="WWO12083" s="18" t="s">
        <v>131</v>
      </c>
      <c r="WWP12083" s="18" t="s">
        <v>131</v>
      </c>
      <c r="WWQ12083" s="18" t="s">
        <v>131</v>
      </c>
      <c r="WWR12083" s="18" t="s">
        <v>131</v>
      </c>
      <c r="WWS12083" s="18" t="s">
        <v>131</v>
      </c>
      <c r="WWT12083" s="18" t="s">
        <v>131</v>
      </c>
      <c r="WWU12083" s="18" t="s">
        <v>131</v>
      </c>
      <c r="WWV12083" s="18" t="s">
        <v>131</v>
      </c>
      <c r="WWW12083" s="18" t="s">
        <v>131</v>
      </c>
      <c r="WWX12083" s="18" t="s">
        <v>131</v>
      </c>
      <c r="WWY12083" s="18" t="s">
        <v>131</v>
      </c>
      <c r="WWZ12083" s="18" t="s">
        <v>131</v>
      </c>
      <c r="WXA12083" s="18" t="s">
        <v>131</v>
      </c>
      <c r="WXB12083" s="18" t="s">
        <v>131</v>
      </c>
      <c r="WXC12083" s="18" t="s">
        <v>131</v>
      </c>
      <c r="WXD12083" s="18" t="s">
        <v>131</v>
      </c>
      <c r="WXE12083" s="18" t="s">
        <v>131</v>
      </c>
      <c r="WXF12083" s="18" t="s">
        <v>131</v>
      </c>
      <c r="WXG12083" s="18" t="s">
        <v>131</v>
      </c>
      <c r="WXH12083" s="18" t="s">
        <v>131</v>
      </c>
      <c r="WXI12083" s="18" t="s">
        <v>131</v>
      </c>
      <c r="WXJ12083" s="18" t="s">
        <v>131</v>
      </c>
      <c r="WXK12083" s="18" t="s">
        <v>131</v>
      </c>
      <c r="WXL12083" s="18" t="s">
        <v>131</v>
      </c>
      <c r="WXM12083" s="18" t="s">
        <v>131</v>
      </c>
      <c r="WXN12083" s="18" t="s">
        <v>131</v>
      </c>
      <c r="WXO12083" s="18" t="s">
        <v>131</v>
      </c>
      <c r="WXP12083" s="18" t="s">
        <v>131</v>
      </c>
      <c r="WXQ12083" s="18" t="s">
        <v>131</v>
      </c>
      <c r="WXR12083" s="18" t="s">
        <v>131</v>
      </c>
      <c r="WXS12083" s="18" t="s">
        <v>131</v>
      </c>
      <c r="WXT12083" s="18" t="s">
        <v>131</v>
      </c>
      <c r="WXU12083" s="18" t="s">
        <v>131</v>
      </c>
      <c r="WXV12083" s="18" t="s">
        <v>131</v>
      </c>
      <c r="WXW12083" s="18" t="s">
        <v>131</v>
      </c>
      <c r="WXX12083" s="18" t="s">
        <v>131</v>
      </c>
      <c r="WXY12083" s="18" t="s">
        <v>131</v>
      </c>
      <c r="WXZ12083" s="18" t="s">
        <v>131</v>
      </c>
      <c r="WYA12083" s="18" t="s">
        <v>131</v>
      </c>
      <c r="WYB12083" s="18" t="s">
        <v>131</v>
      </c>
      <c r="WYC12083" s="18" t="s">
        <v>131</v>
      </c>
      <c r="WYD12083" s="18" t="s">
        <v>131</v>
      </c>
      <c r="WYE12083" s="18" t="s">
        <v>131</v>
      </c>
      <c r="WYF12083" s="18" t="s">
        <v>131</v>
      </c>
      <c r="WYG12083" s="18" t="s">
        <v>131</v>
      </c>
      <c r="WYH12083" s="18" t="s">
        <v>131</v>
      </c>
      <c r="WYI12083" s="18" t="s">
        <v>131</v>
      </c>
      <c r="WYJ12083" s="18" t="s">
        <v>131</v>
      </c>
      <c r="WYK12083" s="18" t="s">
        <v>131</v>
      </c>
      <c r="WYL12083" s="18" t="s">
        <v>131</v>
      </c>
      <c r="WYM12083" s="18" t="s">
        <v>131</v>
      </c>
      <c r="WYN12083" s="18" t="s">
        <v>131</v>
      </c>
      <c r="WYO12083" s="18" t="s">
        <v>131</v>
      </c>
      <c r="WYP12083" s="18" t="s">
        <v>131</v>
      </c>
      <c r="WYQ12083" s="18" t="s">
        <v>131</v>
      </c>
      <c r="WYR12083" s="18" t="s">
        <v>131</v>
      </c>
      <c r="WYS12083" s="18" t="s">
        <v>131</v>
      </c>
      <c r="WYT12083" s="18" t="s">
        <v>131</v>
      </c>
      <c r="WYU12083" s="18" t="s">
        <v>131</v>
      </c>
      <c r="WYV12083" s="18" t="s">
        <v>131</v>
      </c>
      <c r="WYW12083" s="18" t="s">
        <v>131</v>
      </c>
      <c r="WYX12083" s="18" t="s">
        <v>131</v>
      </c>
      <c r="WYY12083" s="18" t="s">
        <v>131</v>
      </c>
      <c r="WYZ12083" s="18" t="s">
        <v>131</v>
      </c>
      <c r="WZA12083" s="18" t="s">
        <v>131</v>
      </c>
      <c r="WZB12083" s="18" t="s">
        <v>131</v>
      </c>
      <c r="WZC12083" s="18" t="s">
        <v>131</v>
      </c>
      <c r="WZD12083" s="18" t="s">
        <v>131</v>
      </c>
      <c r="WZE12083" s="18" t="s">
        <v>131</v>
      </c>
      <c r="WZF12083" s="18" t="s">
        <v>131</v>
      </c>
      <c r="WZG12083" s="18" t="s">
        <v>131</v>
      </c>
      <c r="WZH12083" s="18" t="s">
        <v>131</v>
      </c>
      <c r="WZI12083" s="18" t="s">
        <v>131</v>
      </c>
      <c r="WZJ12083" s="18" t="s">
        <v>131</v>
      </c>
      <c r="WZK12083" s="18" t="s">
        <v>131</v>
      </c>
      <c r="WZL12083" s="18" t="s">
        <v>131</v>
      </c>
      <c r="WZM12083" s="18" t="s">
        <v>131</v>
      </c>
      <c r="WZN12083" s="18" t="s">
        <v>131</v>
      </c>
      <c r="WZO12083" s="18" t="s">
        <v>131</v>
      </c>
      <c r="WZP12083" s="18" t="s">
        <v>131</v>
      </c>
      <c r="WZQ12083" s="18" t="s">
        <v>131</v>
      </c>
      <c r="WZR12083" s="18" t="s">
        <v>131</v>
      </c>
      <c r="WZS12083" s="18" t="s">
        <v>131</v>
      </c>
      <c r="WZT12083" s="18" t="s">
        <v>131</v>
      </c>
      <c r="WZU12083" s="18" t="s">
        <v>131</v>
      </c>
      <c r="WZV12083" s="18" t="s">
        <v>131</v>
      </c>
      <c r="WZW12083" s="18" t="s">
        <v>131</v>
      </c>
      <c r="WZX12083" s="18" t="s">
        <v>131</v>
      </c>
      <c r="WZY12083" s="18" t="s">
        <v>131</v>
      </c>
      <c r="WZZ12083" s="18" t="s">
        <v>131</v>
      </c>
      <c r="XAA12083" s="18" t="s">
        <v>131</v>
      </c>
      <c r="XAB12083" s="18" t="s">
        <v>131</v>
      </c>
      <c r="XAC12083" s="18" t="s">
        <v>131</v>
      </c>
      <c r="XAD12083" s="18" t="s">
        <v>131</v>
      </c>
      <c r="XAE12083" s="18" t="s">
        <v>131</v>
      </c>
      <c r="XAF12083" s="18" t="s">
        <v>131</v>
      </c>
      <c r="XAG12083" s="18" t="s">
        <v>131</v>
      </c>
      <c r="XAH12083" s="18" t="s">
        <v>131</v>
      </c>
      <c r="XAI12083" s="18" t="s">
        <v>131</v>
      </c>
      <c r="XAJ12083" s="18" t="s">
        <v>131</v>
      </c>
      <c r="XAK12083" s="18" t="s">
        <v>131</v>
      </c>
      <c r="XAL12083" s="18" t="s">
        <v>131</v>
      </c>
      <c r="XAM12083" s="18" t="s">
        <v>131</v>
      </c>
      <c r="XAN12083" s="18" t="s">
        <v>131</v>
      </c>
      <c r="XAO12083" s="18" t="s">
        <v>131</v>
      </c>
      <c r="XAP12083" s="18" t="s">
        <v>131</v>
      </c>
      <c r="XAQ12083" s="18" t="s">
        <v>131</v>
      </c>
      <c r="XAR12083" s="18" t="s">
        <v>131</v>
      </c>
      <c r="XAS12083" s="18" t="s">
        <v>131</v>
      </c>
      <c r="XAT12083" s="18" t="s">
        <v>131</v>
      </c>
      <c r="XAU12083" s="18" t="s">
        <v>131</v>
      </c>
      <c r="XAV12083" s="18" t="s">
        <v>131</v>
      </c>
      <c r="XAW12083" s="18" t="s">
        <v>131</v>
      </c>
      <c r="XAX12083" s="18" t="s">
        <v>131</v>
      </c>
      <c r="XAY12083" s="18" t="s">
        <v>131</v>
      </c>
      <c r="XAZ12083" s="18" t="s">
        <v>131</v>
      </c>
      <c r="XBA12083" s="18" t="s">
        <v>131</v>
      </c>
      <c r="XBB12083" s="18" t="s">
        <v>131</v>
      </c>
      <c r="XBC12083" s="18" t="s">
        <v>131</v>
      </c>
      <c r="XBD12083" s="18" t="s">
        <v>131</v>
      </c>
      <c r="XBE12083" s="18" t="s">
        <v>131</v>
      </c>
      <c r="XBF12083" s="18" t="s">
        <v>131</v>
      </c>
      <c r="XBG12083" s="18" t="s">
        <v>131</v>
      </c>
      <c r="XBH12083" s="18" t="s">
        <v>131</v>
      </c>
      <c r="XBI12083" s="18" t="s">
        <v>131</v>
      </c>
      <c r="XBJ12083" s="18" t="s">
        <v>131</v>
      </c>
      <c r="XBK12083" s="18" t="s">
        <v>131</v>
      </c>
      <c r="XBL12083" s="18" t="s">
        <v>131</v>
      </c>
      <c r="XBM12083" s="18" t="s">
        <v>131</v>
      </c>
      <c r="XBN12083" s="18" t="s">
        <v>131</v>
      </c>
      <c r="XBO12083" s="18" t="s">
        <v>131</v>
      </c>
      <c r="XBP12083" s="18" t="s">
        <v>131</v>
      </c>
      <c r="XBQ12083" s="18" t="s">
        <v>131</v>
      </c>
      <c r="XBR12083" s="18" t="s">
        <v>131</v>
      </c>
      <c r="XBS12083" s="18" t="s">
        <v>131</v>
      </c>
      <c r="XBT12083" s="18" t="s">
        <v>131</v>
      </c>
      <c r="XBU12083" s="18" t="s">
        <v>131</v>
      </c>
      <c r="XBV12083" s="18" t="s">
        <v>131</v>
      </c>
      <c r="XBW12083" s="18" t="s">
        <v>131</v>
      </c>
      <c r="XBX12083" s="18" t="s">
        <v>131</v>
      </c>
      <c r="XBY12083" s="18" t="s">
        <v>131</v>
      </c>
      <c r="XBZ12083" s="18" t="s">
        <v>131</v>
      </c>
      <c r="XCA12083" s="18" t="s">
        <v>131</v>
      </c>
      <c r="XCB12083" s="18" t="s">
        <v>131</v>
      </c>
      <c r="XCC12083" s="18" t="s">
        <v>131</v>
      </c>
      <c r="XCD12083" s="18" t="s">
        <v>131</v>
      </c>
      <c r="XCE12083" s="18" t="s">
        <v>131</v>
      </c>
      <c r="XCF12083" s="18" t="s">
        <v>131</v>
      </c>
      <c r="XCG12083" s="18" t="s">
        <v>131</v>
      </c>
      <c r="XCH12083" s="18" t="s">
        <v>131</v>
      </c>
      <c r="XCI12083" s="18" t="s">
        <v>131</v>
      </c>
      <c r="XCJ12083" s="18" t="s">
        <v>131</v>
      </c>
      <c r="XCK12083" s="18" t="s">
        <v>131</v>
      </c>
      <c r="XCL12083" s="18" t="s">
        <v>131</v>
      </c>
      <c r="XCM12083" s="18" t="s">
        <v>131</v>
      </c>
      <c r="XCN12083" s="18" t="s">
        <v>131</v>
      </c>
      <c r="XCO12083" s="18" t="s">
        <v>131</v>
      </c>
      <c r="XCP12083" s="18" t="s">
        <v>131</v>
      </c>
      <c r="XCQ12083" s="18" t="s">
        <v>131</v>
      </c>
      <c r="XCR12083" s="18" t="s">
        <v>131</v>
      </c>
      <c r="XCS12083" s="18" t="s">
        <v>131</v>
      </c>
      <c r="XCT12083" s="18" t="s">
        <v>131</v>
      </c>
      <c r="XCU12083" s="18" t="s">
        <v>131</v>
      </c>
      <c r="XCV12083" s="18" t="s">
        <v>131</v>
      </c>
      <c r="XCW12083" s="18" t="s">
        <v>131</v>
      </c>
      <c r="XCX12083" s="18" t="s">
        <v>131</v>
      </c>
      <c r="XCY12083" s="18" t="s">
        <v>131</v>
      </c>
      <c r="XCZ12083" s="18" t="s">
        <v>131</v>
      </c>
      <c r="XDA12083" s="18" t="s">
        <v>131</v>
      </c>
      <c r="XDB12083" s="18" t="s">
        <v>131</v>
      </c>
      <c r="XDC12083" s="18" t="s">
        <v>131</v>
      </c>
      <c r="XDD12083" s="18" t="s">
        <v>131</v>
      </c>
      <c r="XDE12083" s="18" t="s">
        <v>131</v>
      </c>
      <c r="XDF12083" s="18" t="s">
        <v>131</v>
      </c>
      <c r="XDG12083" s="18" t="s">
        <v>131</v>
      </c>
      <c r="XDH12083" s="18" t="s">
        <v>131</v>
      </c>
      <c r="XDI12083" s="18" t="s">
        <v>131</v>
      </c>
      <c r="XDJ12083" s="18" t="s">
        <v>131</v>
      </c>
      <c r="XDK12083" s="18" t="s">
        <v>131</v>
      </c>
      <c r="XDL12083" s="18" t="s">
        <v>131</v>
      </c>
      <c r="XDM12083" s="18" t="s">
        <v>131</v>
      </c>
      <c r="XDN12083" s="18" t="s">
        <v>131</v>
      </c>
      <c r="XDO12083" s="18" t="s">
        <v>131</v>
      </c>
      <c r="XDP12083" s="18" t="s">
        <v>131</v>
      </c>
      <c r="XDQ12083" s="18" t="s">
        <v>131</v>
      </c>
      <c r="XDR12083" s="18" t="s">
        <v>131</v>
      </c>
      <c r="XDS12083" s="18" t="s">
        <v>131</v>
      </c>
      <c r="XDT12083" s="18" t="s">
        <v>131</v>
      </c>
      <c r="XDU12083" s="18" t="s">
        <v>131</v>
      </c>
      <c r="XDV12083" s="18" t="s">
        <v>131</v>
      </c>
      <c r="XDW12083" s="18" t="s">
        <v>131</v>
      </c>
      <c r="XDX12083" s="18" t="s">
        <v>131</v>
      </c>
      <c r="XDY12083" s="18" t="s">
        <v>131</v>
      </c>
      <c r="XDZ12083" s="18" t="s">
        <v>131</v>
      </c>
      <c r="XEA12083" s="18" t="s">
        <v>131</v>
      </c>
      <c r="XEB12083" s="18" t="s">
        <v>131</v>
      </c>
      <c r="XEC12083" s="18" t="s">
        <v>131</v>
      </c>
      <c r="XED12083" s="18" t="s">
        <v>131</v>
      </c>
      <c r="XEE12083" s="18" t="s">
        <v>131</v>
      </c>
      <c r="XEF12083" s="18" t="s">
        <v>131</v>
      </c>
      <c r="XEG12083" s="18" t="s">
        <v>131</v>
      </c>
      <c r="XEH12083" s="18" t="s">
        <v>131</v>
      </c>
      <c r="XEI12083" s="18" t="s">
        <v>131</v>
      </c>
      <c r="XEJ12083" s="18" t="s">
        <v>131</v>
      </c>
      <c r="XEK12083" s="18" t="s">
        <v>131</v>
      </c>
      <c r="XEL12083" s="18" t="s">
        <v>131</v>
      </c>
      <c r="XEM12083" s="18" t="s">
        <v>131</v>
      </c>
      <c r="XEN12083" s="18" t="s">
        <v>131</v>
      </c>
      <c r="XEO12083" s="18" t="s">
        <v>131</v>
      </c>
      <c r="XEP12083" s="18" t="s">
        <v>131</v>
      </c>
      <c r="XEQ12083" s="18" t="s">
        <v>131</v>
      </c>
      <c r="XER12083" s="18" t="s">
        <v>131</v>
      </c>
      <c r="XES12083" s="18" t="s">
        <v>131</v>
      </c>
      <c r="XET12083" s="18" t="s">
        <v>131</v>
      </c>
      <c r="XEU12083" s="18" t="s">
        <v>131</v>
      </c>
      <c r="XEV12083" s="18" t="s">
        <v>131</v>
      </c>
      <c r="XEW12083" s="18" t="s">
        <v>131</v>
      </c>
      <c r="XEX12083" s="18" t="s">
        <v>131</v>
      </c>
      <c r="XEY12083" s="18" t="s">
        <v>131</v>
      </c>
      <c r="XEZ12083" s="18" t="s">
        <v>131</v>
      </c>
      <c r="XFA12083" s="18" t="s">
        <v>131</v>
      </c>
      <c r="XFB12083" s="18" t="s">
        <v>131</v>
      </c>
      <c r="XFC12083" s="18" t="s">
        <v>131</v>
      </c>
      <c r="XFD12083" s="18" t="s">
        <v>131</v>
      </c>
    </row>
    <row r="12084" spans="1:16384" customFormat="1">
      <c r="A12084" t="s">
        <v>51</v>
      </c>
      <c r="B12084" t="s">
        <v>34</v>
      </c>
      <c r="C12084" t="s">
        <v>4</v>
      </c>
      <c r="D12084" t="s">
        <v>328</v>
      </c>
      <c r="F12084" s="2">
        <v>2345223.75</v>
      </c>
      <c r="G12084" s="2">
        <v>2345223.75</v>
      </c>
      <c r="H12084">
        <v>2013</v>
      </c>
      <c r="I12084">
        <v>1</v>
      </c>
      <c r="J12084" t="s">
        <v>717</v>
      </c>
    </row>
    <row r="12085" spans="1:16384" customFormat="1">
      <c r="A12085" t="s">
        <v>51</v>
      </c>
      <c r="B12085" t="s">
        <v>34</v>
      </c>
      <c r="C12085" t="s">
        <v>4</v>
      </c>
      <c r="D12085" t="s">
        <v>1</v>
      </c>
      <c r="F12085" s="2">
        <v>1958300.59</v>
      </c>
      <c r="G12085" s="2">
        <v>1958300.59</v>
      </c>
      <c r="H12085">
        <v>2013</v>
      </c>
      <c r="I12085">
        <v>1</v>
      </c>
      <c r="J12085" t="s">
        <v>717</v>
      </c>
    </row>
    <row r="12086" spans="1:16384" customFormat="1">
      <c r="A12086" t="s">
        <v>51</v>
      </c>
      <c r="B12086" t="s">
        <v>36</v>
      </c>
      <c r="C12086" t="s">
        <v>3</v>
      </c>
      <c r="D12086" t="s">
        <v>328</v>
      </c>
      <c r="E12086" t="s">
        <v>534</v>
      </c>
      <c r="F12086" s="2">
        <v>1980510</v>
      </c>
      <c r="G12086" s="2">
        <f t="shared" ref="G12086:G12102" si="311">F12086/I12086</f>
        <v>529293.38820888347</v>
      </c>
      <c r="H12086">
        <v>2024</v>
      </c>
      <c r="I12086">
        <v>3.7418</v>
      </c>
      <c r="J12086" t="s">
        <v>717</v>
      </c>
    </row>
    <row r="12087" spans="1:16384" customFormat="1">
      <c r="A12087" t="s">
        <v>51</v>
      </c>
      <c r="B12087" t="s">
        <v>36</v>
      </c>
      <c r="C12087" t="s">
        <v>3</v>
      </c>
      <c r="D12087" t="s">
        <v>1</v>
      </c>
      <c r="E12087" t="s">
        <v>632</v>
      </c>
      <c r="F12087" s="2">
        <v>36500</v>
      </c>
      <c r="G12087" s="2">
        <f t="shared" si="311"/>
        <v>9754.6635309209469</v>
      </c>
      <c r="H12087">
        <v>2024</v>
      </c>
      <c r="I12087">
        <v>3.7418</v>
      </c>
      <c r="J12087" t="s">
        <v>717</v>
      </c>
    </row>
    <row r="12088" spans="1:16384" customFormat="1">
      <c r="A12088" t="s">
        <v>51</v>
      </c>
      <c r="B12088" t="s">
        <v>36</v>
      </c>
      <c r="C12088" t="s">
        <v>4</v>
      </c>
      <c r="D12088" t="s">
        <v>328</v>
      </c>
      <c r="E12088" t="s">
        <v>534</v>
      </c>
      <c r="F12088" s="2">
        <v>1848790</v>
      </c>
      <c r="G12088" s="2">
        <f t="shared" si="311"/>
        <v>494091.07915976265</v>
      </c>
      <c r="H12088">
        <v>2024</v>
      </c>
      <c r="I12088">
        <v>3.7418</v>
      </c>
      <c r="J12088" t="s">
        <v>717</v>
      </c>
    </row>
    <row r="12089" spans="1:16384" customFormat="1">
      <c r="A12089" t="s">
        <v>51</v>
      </c>
      <c r="B12089" t="s">
        <v>36</v>
      </c>
      <c r="C12089" t="s">
        <v>4</v>
      </c>
      <c r="D12089" t="s">
        <v>1</v>
      </c>
      <c r="E12089" t="s">
        <v>632</v>
      </c>
      <c r="F12089" s="2">
        <v>-58630</v>
      </c>
      <c r="G12089" s="2">
        <f t="shared" si="311"/>
        <v>-15668.929392271099</v>
      </c>
      <c r="H12089">
        <v>2024</v>
      </c>
      <c r="I12089">
        <v>3.7418</v>
      </c>
      <c r="J12089" t="s">
        <v>717</v>
      </c>
    </row>
    <row r="12090" spans="1:16384" customFormat="1" ht="15.75">
      <c r="A12090" s="19" t="s">
        <v>51</v>
      </c>
      <c r="B12090" t="s">
        <v>36</v>
      </c>
      <c r="C12090" t="s">
        <v>3</v>
      </c>
      <c r="D12090" t="s">
        <v>1</v>
      </c>
      <c r="F12090" s="2">
        <v>154810</v>
      </c>
      <c r="G12090" s="2">
        <f t="shared" si="311"/>
        <v>41530.743642021676</v>
      </c>
      <c r="H12090">
        <v>2023</v>
      </c>
      <c r="I12090">
        <v>3.7275999999999998</v>
      </c>
      <c r="J12090" t="s">
        <v>717</v>
      </c>
    </row>
    <row r="12091" spans="1:16384" customFormat="1" ht="15.75">
      <c r="A12091" s="19" t="s">
        <v>51</v>
      </c>
      <c r="B12091" t="s">
        <v>36</v>
      </c>
      <c r="C12091" t="s">
        <v>4</v>
      </c>
      <c r="D12091" t="s">
        <v>328</v>
      </c>
      <c r="E12091" t="s">
        <v>466</v>
      </c>
      <c r="F12091" s="2">
        <v>1541610</v>
      </c>
      <c r="G12091" s="2">
        <f t="shared" si="311"/>
        <v>413566.36978216551</v>
      </c>
      <c r="H12091">
        <v>2023</v>
      </c>
      <c r="I12091">
        <v>3.7275999999999998</v>
      </c>
      <c r="J12091" t="s">
        <v>717</v>
      </c>
    </row>
    <row r="12092" spans="1:16384" customFormat="1" ht="15.75">
      <c r="A12092" s="19" t="s">
        <v>51</v>
      </c>
      <c r="B12092" t="s">
        <v>36</v>
      </c>
      <c r="C12092" t="s">
        <v>4</v>
      </c>
      <c r="D12092" t="s">
        <v>1</v>
      </c>
      <c r="F12092" s="2">
        <v>83190</v>
      </c>
      <c r="G12092" s="2">
        <f t="shared" si="311"/>
        <v>22317.30872411203</v>
      </c>
      <c r="H12092">
        <v>2023</v>
      </c>
      <c r="I12092">
        <v>3.7275999999999998</v>
      </c>
      <c r="J12092" t="s">
        <v>717</v>
      </c>
    </row>
    <row r="12093" spans="1:16384" customFormat="1">
      <c r="A12093" t="s">
        <v>51</v>
      </c>
      <c r="B12093" t="s">
        <v>36</v>
      </c>
      <c r="C12093" t="s">
        <v>3</v>
      </c>
      <c r="D12093" t="s">
        <v>328</v>
      </c>
      <c r="F12093" s="2">
        <v>2917540</v>
      </c>
      <c r="G12093" s="2">
        <f t="shared" si="311"/>
        <v>762935.06968960015</v>
      </c>
      <c r="H12093">
        <v>2022</v>
      </c>
      <c r="I12093" s="32">
        <v>3.8241000000000001</v>
      </c>
      <c r="J12093" t="s">
        <v>717</v>
      </c>
    </row>
    <row r="12094" spans="1:16384" customFormat="1">
      <c r="A12094" t="s">
        <v>51</v>
      </c>
      <c r="B12094" t="s">
        <v>36</v>
      </c>
      <c r="C12094" t="s">
        <v>3</v>
      </c>
      <c r="D12094" t="s">
        <v>1</v>
      </c>
      <c r="F12094" s="2">
        <v>286000</v>
      </c>
      <c r="G12094" s="2">
        <f t="shared" si="311"/>
        <v>74788.839203995711</v>
      </c>
      <c r="H12094">
        <v>2022</v>
      </c>
      <c r="I12094" s="32">
        <v>3.8241000000000001</v>
      </c>
      <c r="J12094" t="s">
        <v>717</v>
      </c>
    </row>
    <row r="12095" spans="1:16384" customFormat="1">
      <c r="A12095" t="s">
        <v>51</v>
      </c>
      <c r="B12095" t="s">
        <v>36</v>
      </c>
      <c r="C12095" t="s">
        <v>4</v>
      </c>
      <c r="D12095" t="s">
        <v>328</v>
      </c>
      <c r="F12095" s="2">
        <v>1374180</v>
      </c>
      <c r="G12095" s="2">
        <f t="shared" si="311"/>
        <v>359347.2974033106</v>
      </c>
      <c r="H12095">
        <v>2022</v>
      </c>
      <c r="I12095" s="32">
        <v>3.8241000000000001</v>
      </c>
      <c r="J12095" t="s">
        <v>717</v>
      </c>
    </row>
    <row r="12096" spans="1:16384" customFormat="1">
      <c r="A12096" t="s">
        <v>51</v>
      </c>
      <c r="B12096" t="s">
        <v>36</v>
      </c>
      <c r="C12096" t="s">
        <v>4</v>
      </c>
      <c r="D12096" t="s">
        <v>1</v>
      </c>
      <c r="F12096" s="2">
        <v>176530</v>
      </c>
      <c r="G12096" s="2">
        <f t="shared" si="311"/>
        <v>46162.495750634138</v>
      </c>
      <c r="H12096">
        <v>2022</v>
      </c>
      <c r="I12096" s="32">
        <v>3.8241000000000001</v>
      </c>
      <c r="J12096" t="s">
        <v>717</v>
      </c>
    </row>
    <row r="12097" spans="1:10">
      <c r="A12097" t="s">
        <v>51</v>
      </c>
      <c r="B12097" t="s">
        <v>36</v>
      </c>
      <c r="C12097" t="s">
        <v>3</v>
      </c>
      <c r="D12097" t="s">
        <v>328</v>
      </c>
      <c r="F12097" s="2">
        <v>2040000</v>
      </c>
      <c r="G12097" s="2">
        <f t="shared" si="311"/>
        <v>526044.35275915416</v>
      </c>
      <c r="H12097">
        <v>2021</v>
      </c>
      <c r="I12097" s="32">
        <v>3.8780000000000001</v>
      </c>
      <c r="J12097" t="s">
        <v>717</v>
      </c>
    </row>
    <row r="12098" spans="1:10">
      <c r="A12098" t="s">
        <v>51</v>
      </c>
      <c r="B12098" t="s">
        <v>36</v>
      </c>
      <c r="C12098" t="s">
        <v>3</v>
      </c>
      <c r="D12098" t="s">
        <v>1</v>
      </c>
      <c r="F12098" s="2">
        <v>259000</v>
      </c>
      <c r="G12098" s="2">
        <f t="shared" si="311"/>
        <v>66787.003610108295</v>
      </c>
      <c r="H12098">
        <v>2021</v>
      </c>
      <c r="I12098" s="32">
        <v>3.8780000000000001</v>
      </c>
      <c r="J12098" t="s">
        <v>717</v>
      </c>
    </row>
    <row r="12099" spans="1:10">
      <c r="A12099" t="s">
        <v>51</v>
      </c>
      <c r="B12099" t="s">
        <v>36</v>
      </c>
      <c r="C12099" t="s">
        <v>4</v>
      </c>
      <c r="D12099" t="s">
        <v>328</v>
      </c>
      <c r="F12099" s="2">
        <v>1093000</v>
      </c>
      <c r="G12099" s="2">
        <f t="shared" si="311"/>
        <v>281846.31253223307</v>
      </c>
      <c r="H12099">
        <v>2021</v>
      </c>
      <c r="I12099" s="32">
        <v>3.8780000000000001</v>
      </c>
      <c r="J12099" t="s">
        <v>717</v>
      </c>
    </row>
    <row r="12100" spans="1:10">
      <c r="A12100" t="s">
        <v>51</v>
      </c>
      <c r="B12100" t="s">
        <v>36</v>
      </c>
      <c r="C12100" t="s">
        <v>4</v>
      </c>
      <c r="D12100" t="s">
        <v>1</v>
      </c>
      <c r="F12100" s="2">
        <v>184000</v>
      </c>
      <c r="G12100" s="2">
        <f t="shared" si="311"/>
        <v>47447.137699845276</v>
      </c>
      <c r="H12100">
        <v>2021</v>
      </c>
      <c r="I12100" s="32">
        <v>3.8780000000000001</v>
      </c>
      <c r="J12100" t="s">
        <v>717</v>
      </c>
    </row>
    <row r="12101" spans="1:10">
      <c r="A12101" t="s">
        <v>51</v>
      </c>
      <c r="B12101" t="s">
        <v>36</v>
      </c>
      <c r="C12101" t="s">
        <v>3</v>
      </c>
      <c r="D12101" t="s">
        <v>328</v>
      </c>
      <c r="F12101" s="2">
        <v>1718000</v>
      </c>
      <c r="G12101" s="2">
        <f t="shared" si="311"/>
        <v>491798.58586436894</v>
      </c>
      <c r="H12101">
        <v>2020</v>
      </c>
      <c r="I12101">
        <v>3.4933000000000001</v>
      </c>
      <c r="J12101" t="s">
        <v>717</v>
      </c>
    </row>
    <row r="12102" spans="1:10">
      <c r="A12102" t="s">
        <v>51</v>
      </c>
      <c r="B12102" t="s">
        <v>36</v>
      </c>
      <c r="C12102" t="s">
        <v>3</v>
      </c>
      <c r="D12102" t="s">
        <v>1</v>
      </c>
      <c r="F12102" s="2">
        <v>52000</v>
      </c>
      <c r="G12102" s="2">
        <f t="shared" si="311"/>
        <v>14885.638221738756</v>
      </c>
      <c r="H12102">
        <v>2020</v>
      </c>
      <c r="I12102">
        <v>3.4933000000000001</v>
      </c>
      <c r="J12102" t="s">
        <v>717</v>
      </c>
    </row>
    <row r="12103" spans="1:10">
      <c r="A12103" t="s">
        <v>64</v>
      </c>
      <c r="B12103" t="s">
        <v>34</v>
      </c>
      <c r="C12103" t="s">
        <v>3</v>
      </c>
      <c r="D12103" t="s">
        <v>328</v>
      </c>
      <c r="F12103" s="2">
        <v>10322000</v>
      </c>
      <c r="G12103" s="2">
        <v>10322000</v>
      </c>
      <c r="H12103">
        <v>2012</v>
      </c>
      <c r="I12103">
        <v>1</v>
      </c>
      <c r="J12103" s="40" t="s">
        <v>715</v>
      </c>
    </row>
    <row r="12104" spans="1:10">
      <c r="A12104" t="s">
        <v>64</v>
      </c>
      <c r="B12104" t="s">
        <v>34</v>
      </c>
      <c r="C12104" t="s">
        <v>3</v>
      </c>
      <c r="D12104" t="s">
        <v>1</v>
      </c>
      <c r="F12104" s="2">
        <v>956000</v>
      </c>
      <c r="G12104" s="2">
        <v>956000</v>
      </c>
      <c r="H12104">
        <v>2012</v>
      </c>
      <c r="I12104">
        <v>1</v>
      </c>
      <c r="J12104" s="40" t="s">
        <v>715</v>
      </c>
    </row>
    <row r="12105" spans="1:10">
      <c r="A12105" t="s">
        <v>51</v>
      </c>
      <c r="B12105" t="s">
        <v>36</v>
      </c>
      <c r="C12105" t="s">
        <v>4</v>
      </c>
      <c r="D12105" t="s">
        <v>328</v>
      </c>
      <c r="F12105" s="2">
        <v>670000</v>
      </c>
      <c r="G12105" s="2">
        <f>F12105/I12105</f>
        <v>191795.72324163397</v>
      </c>
      <c r="H12105">
        <v>2020</v>
      </c>
      <c r="I12105">
        <v>3.4933000000000001</v>
      </c>
      <c r="J12105" t="s">
        <v>717</v>
      </c>
    </row>
    <row r="12106" spans="1:10">
      <c r="A12106" t="s">
        <v>51</v>
      </c>
      <c r="B12106" t="s">
        <v>36</v>
      </c>
      <c r="C12106" t="s">
        <v>4</v>
      </c>
      <c r="D12106" t="s">
        <v>1</v>
      </c>
      <c r="F12106" s="2">
        <v>9000</v>
      </c>
      <c r="G12106" s="2">
        <f>F12106/I12106</f>
        <v>2576.3604614547849</v>
      </c>
      <c r="H12106">
        <v>2020</v>
      </c>
      <c r="I12106">
        <v>3.4933000000000001</v>
      </c>
      <c r="J12106" t="s">
        <v>717</v>
      </c>
    </row>
    <row r="12107" spans="1:10">
      <c r="A12107" s="4" t="s">
        <v>51</v>
      </c>
      <c r="B12107" t="s">
        <v>36</v>
      </c>
      <c r="C12107" t="s">
        <v>3</v>
      </c>
      <c r="D12107" t="s">
        <v>328</v>
      </c>
      <c r="E12107" t="s">
        <v>466</v>
      </c>
      <c r="F12107" s="2">
        <v>1010640</v>
      </c>
      <c r="G12107" s="2">
        <f>F12107/I12107</f>
        <v>302849.77974888374</v>
      </c>
      <c r="H12107">
        <v>2019</v>
      </c>
      <c r="I12107">
        <v>3.3371</v>
      </c>
      <c r="J12107" t="s">
        <v>717</v>
      </c>
    </row>
    <row r="12108" spans="1:10">
      <c r="A12108" s="4" t="s">
        <v>51</v>
      </c>
      <c r="B12108" t="s">
        <v>36</v>
      </c>
      <c r="C12108" t="s">
        <v>4</v>
      </c>
      <c r="D12108" t="s">
        <v>328</v>
      </c>
      <c r="E12108" t="s">
        <v>466</v>
      </c>
      <c r="F12108" s="2">
        <v>485820</v>
      </c>
      <c r="G12108" s="2">
        <f>F12108/I12108</f>
        <v>145581.49291300829</v>
      </c>
      <c r="H12108">
        <v>2019</v>
      </c>
      <c r="I12108">
        <v>3.3371</v>
      </c>
      <c r="J12108" t="s">
        <v>717</v>
      </c>
    </row>
    <row r="12109" spans="1:10">
      <c r="A12109" s="4" t="s">
        <v>51</v>
      </c>
      <c r="B12109" t="s">
        <v>36</v>
      </c>
      <c r="C12109" t="s">
        <v>3</v>
      </c>
      <c r="D12109" t="s">
        <v>328</v>
      </c>
      <c r="E12109" t="s">
        <v>533</v>
      </c>
      <c r="F12109" s="2">
        <v>823060</v>
      </c>
      <c r="G12109" s="2">
        <f>(F12109/I12109)</f>
        <v>250253.88427741799</v>
      </c>
      <c r="H12109">
        <v>2018</v>
      </c>
      <c r="I12109">
        <v>3.2888999999999999</v>
      </c>
      <c r="J12109" t="s">
        <v>717</v>
      </c>
    </row>
    <row r="12110" spans="1:10">
      <c r="A12110" s="4" t="s">
        <v>51</v>
      </c>
      <c r="B12110" t="s">
        <v>36</v>
      </c>
      <c r="C12110" t="s">
        <v>4</v>
      </c>
      <c r="D12110" t="s">
        <v>328</v>
      </c>
      <c r="E12110" t="s">
        <v>533</v>
      </c>
      <c r="F12110" s="2">
        <v>209070</v>
      </c>
      <c r="G12110" s="2">
        <f>(F12110/I12110)</f>
        <v>63568.366323086746</v>
      </c>
      <c r="H12110">
        <v>2018</v>
      </c>
      <c r="I12110">
        <v>3.2888999999999999</v>
      </c>
      <c r="J12110" t="s">
        <v>717</v>
      </c>
    </row>
    <row r="12111" spans="1:10">
      <c r="A12111" t="s">
        <v>51</v>
      </c>
      <c r="B12111" t="s">
        <v>552</v>
      </c>
      <c r="C12111" t="s">
        <v>3</v>
      </c>
      <c r="D12111" t="s">
        <v>328</v>
      </c>
      <c r="F12111" s="2">
        <v>214106000.00000003</v>
      </c>
      <c r="G12111" s="2">
        <v>34067273.4215886</v>
      </c>
      <c r="H12111">
        <v>2015</v>
      </c>
      <c r="I12111">
        <v>6.2847999999999997</v>
      </c>
      <c r="J12111" t="s">
        <v>717</v>
      </c>
    </row>
    <row r="12112" spans="1:10">
      <c r="A12112" t="s">
        <v>51</v>
      </c>
      <c r="B12112" t="s">
        <v>552</v>
      </c>
      <c r="C12112" t="s">
        <v>3</v>
      </c>
      <c r="D12112" t="s">
        <v>1</v>
      </c>
      <c r="F12112" s="2">
        <v>86639000</v>
      </c>
      <c r="G12112" s="2">
        <v>13785482.433808554</v>
      </c>
      <c r="H12112">
        <v>2015</v>
      </c>
      <c r="I12112">
        <v>6.2847999999999997</v>
      </c>
      <c r="J12112" t="s">
        <v>717</v>
      </c>
    </row>
    <row r="12113" spans="1:10">
      <c r="A12113" t="s">
        <v>51</v>
      </c>
      <c r="B12113" t="s">
        <v>552</v>
      </c>
      <c r="C12113" t="s">
        <v>4</v>
      </c>
      <c r="D12113" t="s">
        <v>328</v>
      </c>
      <c r="F12113" s="2">
        <v>13383000</v>
      </c>
      <c r="G12113" s="2">
        <v>2129423.3706720979</v>
      </c>
      <c r="H12113">
        <v>2015</v>
      </c>
      <c r="I12113">
        <v>6.2847999999999997</v>
      </c>
      <c r="J12113" t="s">
        <v>717</v>
      </c>
    </row>
    <row r="12114" spans="1:10">
      <c r="A12114" t="s">
        <v>51</v>
      </c>
      <c r="B12114" t="s">
        <v>552</v>
      </c>
      <c r="C12114" t="s">
        <v>4</v>
      </c>
      <c r="D12114" t="s">
        <v>1</v>
      </c>
      <c r="F12114" s="2">
        <v>21131000</v>
      </c>
      <c r="G12114" s="2">
        <v>3362239.0529531571</v>
      </c>
      <c r="H12114">
        <v>2015</v>
      </c>
      <c r="I12114">
        <v>6.2847999999999997</v>
      </c>
      <c r="J12114" t="s">
        <v>717</v>
      </c>
    </row>
    <row r="12115" spans="1:10">
      <c r="A12115" t="s">
        <v>51</v>
      </c>
      <c r="B12115" t="s">
        <v>552</v>
      </c>
      <c r="C12115" t="s">
        <v>3</v>
      </c>
      <c r="D12115" t="s">
        <v>328</v>
      </c>
      <c r="F12115" s="2">
        <v>88114000</v>
      </c>
      <c r="G12115" s="2">
        <v>14003909.664499929</v>
      </c>
      <c r="H12115">
        <v>2014</v>
      </c>
      <c r="I12115">
        <v>6.2920999999999996</v>
      </c>
      <c r="J12115" t="s">
        <v>717</v>
      </c>
    </row>
    <row r="12116" spans="1:10">
      <c r="A12116" t="s">
        <v>51</v>
      </c>
      <c r="B12116" t="s">
        <v>552</v>
      </c>
      <c r="C12116" t="s">
        <v>3</v>
      </c>
      <c r="D12116" t="s">
        <v>1</v>
      </c>
      <c r="F12116" s="2">
        <v>31832000</v>
      </c>
      <c r="G12116" s="2">
        <v>5059042.2911269693</v>
      </c>
      <c r="H12116">
        <v>2014</v>
      </c>
      <c r="I12116">
        <v>6.2920999999999996</v>
      </c>
      <c r="J12116" t="s">
        <v>717</v>
      </c>
    </row>
    <row r="12117" spans="1:10">
      <c r="A12117" t="s">
        <v>51</v>
      </c>
      <c r="B12117" t="s">
        <v>552</v>
      </c>
      <c r="C12117" t="s">
        <v>4</v>
      </c>
      <c r="D12117" t="s">
        <v>328</v>
      </c>
      <c r="F12117" s="2">
        <v>6949000</v>
      </c>
      <c r="G12117" s="2">
        <v>1104400.7565041878</v>
      </c>
      <c r="H12117">
        <v>2014</v>
      </c>
      <c r="I12117">
        <v>6.2920999999999996</v>
      </c>
      <c r="J12117" t="s">
        <v>717</v>
      </c>
    </row>
    <row r="12118" spans="1:10">
      <c r="A12118" t="s">
        <v>51</v>
      </c>
      <c r="B12118" t="s">
        <v>552</v>
      </c>
      <c r="C12118" t="s">
        <v>4</v>
      </c>
      <c r="D12118" t="s">
        <v>1</v>
      </c>
      <c r="F12118" s="2">
        <v>9440000</v>
      </c>
      <c r="G12118" s="2">
        <v>1500294.0194847509</v>
      </c>
      <c r="H12118">
        <v>2014</v>
      </c>
      <c r="I12118">
        <v>6.2920999999999996</v>
      </c>
      <c r="J12118" t="s">
        <v>717</v>
      </c>
    </row>
    <row r="12119" spans="1:10">
      <c r="A12119" t="s">
        <v>51</v>
      </c>
      <c r="B12119" t="s">
        <v>552</v>
      </c>
      <c r="C12119" t="s">
        <v>3</v>
      </c>
      <c r="D12119" t="s">
        <v>328</v>
      </c>
      <c r="F12119" s="2">
        <v>60639999.999999993</v>
      </c>
      <c r="G12119" s="2">
        <v>9649597.4030107241</v>
      </c>
      <c r="H12119">
        <v>2013</v>
      </c>
      <c r="I12119">
        <v>6.2842000000000002</v>
      </c>
      <c r="J12119" t="s">
        <v>717</v>
      </c>
    </row>
    <row r="12120" spans="1:10">
      <c r="A12120" t="s">
        <v>51</v>
      </c>
      <c r="B12120" t="s">
        <v>552</v>
      </c>
      <c r="C12120" t="s">
        <v>3</v>
      </c>
      <c r="D12120" t="s">
        <v>1</v>
      </c>
      <c r="F12120" s="2">
        <v>17282000</v>
      </c>
      <c r="G12120" s="2">
        <v>2750071.6081601474</v>
      </c>
      <c r="H12120">
        <v>2013</v>
      </c>
      <c r="I12120">
        <v>6.2842000000000002</v>
      </c>
      <c r="J12120" t="s">
        <v>717</v>
      </c>
    </row>
    <row r="12121" spans="1:10">
      <c r="A12121" t="s">
        <v>51</v>
      </c>
      <c r="B12121" t="s">
        <v>552</v>
      </c>
      <c r="C12121" t="s">
        <v>4</v>
      </c>
      <c r="D12121" t="s">
        <v>328</v>
      </c>
      <c r="F12121" s="2">
        <v>8365000</v>
      </c>
      <c r="G12121" s="2">
        <v>1331116.1325228349</v>
      </c>
      <c r="H12121">
        <v>2013</v>
      </c>
      <c r="I12121">
        <v>6.2842000000000002</v>
      </c>
      <c r="J12121" t="s">
        <v>717</v>
      </c>
    </row>
    <row r="12122" spans="1:10">
      <c r="A12122" t="s">
        <v>51</v>
      </c>
      <c r="B12122" t="s">
        <v>552</v>
      </c>
      <c r="C12122" t="s">
        <v>4</v>
      </c>
      <c r="D12122" t="s">
        <v>1</v>
      </c>
      <c r="F12122" s="2">
        <v>6185000</v>
      </c>
      <c r="G12122" s="2">
        <v>984214.37891855766</v>
      </c>
      <c r="H12122">
        <v>2013</v>
      </c>
      <c r="I12122">
        <v>6.2842000000000002</v>
      </c>
      <c r="J12122" t="s">
        <v>717</v>
      </c>
    </row>
    <row r="12123" spans="1:10">
      <c r="A12123" t="s">
        <v>51</v>
      </c>
      <c r="B12123" t="s">
        <v>552</v>
      </c>
      <c r="C12123" t="s">
        <v>3</v>
      </c>
      <c r="D12123" t="s">
        <v>328</v>
      </c>
      <c r="F12123" s="2">
        <v>44471000</v>
      </c>
      <c r="G12123" s="2">
        <v>10367892.196861994</v>
      </c>
      <c r="H12123">
        <v>2012</v>
      </c>
      <c r="I12123">
        <v>4.2892999999999857</v>
      </c>
      <c r="J12123" t="s">
        <v>717</v>
      </c>
    </row>
    <row r="12124" spans="1:10">
      <c r="A12124" t="s">
        <v>51</v>
      </c>
      <c r="B12124" t="s">
        <v>552</v>
      </c>
      <c r="C12124" t="s">
        <v>3</v>
      </c>
      <c r="D12124" t="s">
        <v>1</v>
      </c>
      <c r="F12124" s="2">
        <v>12340000</v>
      </c>
      <c r="G12124" s="2">
        <v>2876926.3049915</v>
      </c>
      <c r="H12124">
        <v>2012</v>
      </c>
      <c r="I12124">
        <v>4.2892999999999857</v>
      </c>
      <c r="J12124" t="s">
        <v>717</v>
      </c>
    </row>
    <row r="12125" spans="1:10">
      <c r="A12125" t="s">
        <v>51</v>
      </c>
      <c r="B12125" t="s">
        <v>552</v>
      </c>
      <c r="C12125" t="s">
        <v>4</v>
      </c>
      <c r="D12125" t="s">
        <v>328</v>
      </c>
      <c r="F12125" s="2">
        <v>5445000</v>
      </c>
      <c r="G12125" s="2">
        <v>1269437.9036206417</v>
      </c>
      <c r="H12125">
        <v>2012</v>
      </c>
      <c r="I12125">
        <v>4.2892999999999857</v>
      </c>
      <c r="J12125" t="s">
        <v>717</v>
      </c>
    </row>
    <row r="12126" spans="1:10">
      <c r="A12126" t="s">
        <v>51</v>
      </c>
      <c r="B12126" t="s">
        <v>552</v>
      </c>
      <c r="C12126" t="s">
        <v>4</v>
      </c>
      <c r="D12126" t="s">
        <v>1</v>
      </c>
      <c r="F12126" s="2">
        <v>8981000</v>
      </c>
      <c r="G12126" s="2">
        <v>2093814.8415825495</v>
      </c>
      <c r="H12126">
        <v>2012</v>
      </c>
      <c r="I12126">
        <v>4.2892999999999857</v>
      </c>
      <c r="J12126" t="s">
        <v>717</v>
      </c>
    </row>
    <row r="12127" spans="1:10">
      <c r="A12127" t="s">
        <v>51</v>
      </c>
      <c r="B12127" t="s">
        <v>552</v>
      </c>
      <c r="C12127" t="s">
        <v>3</v>
      </c>
      <c r="D12127" t="s">
        <v>328</v>
      </c>
      <c r="F12127" s="2">
        <v>34163000.00000003</v>
      </c>
      <c r="G12127" s="2">
        <v>7964702.8652694244</v>
      </c>
      <c r="H12127">
        <v>2011</v>
      </c>
      <c r="I12127">
        <v>4.2892999999999857</v>
      </c>
      <c r="J12127" t="s">
        <v>717</v>
      </c>
    </row>
    <row r="12128" spans="1:10">
      <c r="A12128" t="s">
        <v>51</v>
      </c>
      <c r="B12128" t="s">
        <v>552</v>
      </c>
      <c r="C12128" t="s">
        <v>3</v>
      </c>
      <c r="D12128" t="s">
        <v>1</v>
      </c>
      <c r="F12128" s="2">
        <v>10872000.000000009</v>
      </c>
      <c r="G12128" s="2">
        <v>2534679.3183036963</v>
      </c>
      <c r="H12128">
        <v>2011</v>
      </c>
      <c r="I12128">
        <v>4.2892999999999857</v>
      </c>
      <c r="J12128" t="s">
        <v>717</v>
      </c>
    </row>
    <row r="12129" spans="1:10">
      <c r="A12129" t="s">
        <v>51</v>
      </c>
      <c r="B12129" t="s">
        <v>552</v>
      </c>
      <c r="C12129" t="s">
        <v>4</v>
      </c>
      <c r="D12129" t="s">
        <v>328</v>
      </c>
      <c r="F12129" s="2">
        <v>5245000.0000000037</v>
      </c>
      <c r="G12129" s="2">
        <v>1222810.2487585437</v>
      </c>
      <c r="H12129">
        <v>2011</v>
      </c>
      <c r="I12129">
        <v>4.2892999999999857</v>
      </c>
      <c r="J12129" t="s">
        <v>717</v>
      </c>
    </row>
    <row r="12130" spans="1:10">
      <c r="A12130" t="s">
        <v>51</v>
      </c>
      <c r="B12130" t="s">
        <v>552</v>
      </c>
      <c r="C12130" t="s">
        <v>4</v>
      </c>
      <c r="D12130" t="s">
        <v>1</v>
      </c>
      <c r="F12130" s="2">
        <v>3602000.0000000033</v>
      </c>
      <c r="G12130" s="2">
        <v>839764.06406640133</v>
      </c>
      <c r="H12130">
        <v>2011</v>
      </c>
      <c r="I12130">
        <v>4.2892999999999857</v>
      </c>
      <c r="J12130" t="s">
        <v>717</v>
      </c>
    </row>
    <row r="12131" spans="1:10">
      <c r="A12131" t="s">
        <v>51</v>
      </c>
      <c r="B12131" t="s">
        <v>552</v>
      </c>
      <c r="C12131" t="s">
        <v>3</v>
      </c>
      <c r="D12131" t="s">
        <v>328</v>
      </c>
      <c r="F12131" s="2">
        <v>25751000</v>
      </c>
      <c r="G12131" s="2">
        <v>6086886.0457432661</v>
      </c>
      <c r="H12131">
        <v>2010</v>
      </c>
      <c r="I12131">
        <v>4.2305704109588866</v>
      </c>
      <c r="J12131" t="s">
        <v>717</v>
      </c>
    </row>
    <row r="12132" spans="1:10">
      <c r="A12132" t="s">
        <v>51</v>
      </c>
      <c r="B12132" t="s">
        <v>552</v>
      </c>
      <c r="C12132" t="s">
        <v>3</v>
      </c>
      <c r="D12132" t="s">
        <v>1</v>
      </c>
      <c r="F12132" s="2">
        <v>8709000</v>
      </c>
      <c r="G12132" s="2">
        <v>2058587.6498923576</v>
      </c>
      <c r="H12132">
        <v>2010</v>
      </c>
      <c r="I12132">
        <v>4.2305704109588866</v>
      </c>
      <c r="J12132" t="s">
        <v>717</v>
      </c>
    </row>
    <row r="12133" spans="1:10">
      <c r="A12133" t="s">
        <v>51</v>
      </c>
      <c r="B12133" t="s">
        <v>552</v>
      </c>
      <c r="C12133" t="s">
        <v>4</v>
      </c>
      <c r="D12133" t="s">
        <v>328</v>
      </c>
      <c r="F12133" s="2">
        <v>7292000</v>
      </c>
      <c r="G12133" s="2">
        <v>1723644.6369290471</v>
      </c>
      <c r="H12133">
        <v>2010</v>
      </c>
      <c r="I12133">
        <v>4.2305704109588866</v>
      </c>
      <c r="J12133" t="s">
        <v>717</v>
      </c>
    </row>
    <row r="12134" spans="1:10">
      <c r="A12134" t="s">
        <v>51</v>
      </c>
      <c r="B12134" t="s">
        <v>552</v>
      </c>
      <c r="C12134" t="s">
        <v>4</v>
      </c>
      <c r="D12134" t="s">
        <v>1</v>
      </c>
      <c r="F12134" s="2">
        <v>3729000</v>
      </c>
      <c r="G12134" s="2">
        <v>881441.42225842248</v>
      </c>
      <c r="H12134">
        <v>2010</v>
      </c>
      <c r="I12134">
        <v>4.2305704109588866</v>
      </c>
      <c r="J12134" t="s">
        <v>717</v>
      </c>
    </row>
    <row r="12135" spans="1:10" ht="15.75">
      <c r="A12135" s="19" t="s">
        <v>306</v>
      </c>
      <c r="B12135" t="s">
        <v>33</v>
      </c>
      <c r="C12135" t="s">
        <v>3</v>
      </c>
      <c r="D12135" t="s">
        <v>328</v>
      </c>
      <c r="E12135" t="s">
        <v>626</v>
      </c>
      <c r="F12135" s="2">
        <f t="shared" ref="F12135:F12140" si="312">G12135*I12135</f>
        <v>3430674882.8835955</v>
      </c>
      <c r="G12135" s="2">
        <v>4086325.8684814433</v>
      </c>
      <c r="H12135">
        <v>2023</v>
      </c>
      <c r="I12135">
        <v>839.55</v>
      </c>
      <c r="J12135" t="s">
        <v>717</v>
      </c>
    </row>
    <row r="12136" spans="1:10" ht="15.75">
      <c r="A12136" s="19" t="s">
        <v>306</v>
      </c>
      <c r="B12136" t="s">
        <v>33</v>
      </c>
      <c r="C12136" t="s">
        <v>3</v>
      </c>
      <c r="D12136" t="s">
        <v>328</v>
      </c>
      <c r="E12136" t="s">
        <v>631</v>
      </c>
      <c r="F12136" s="2">
        <f t="shared" si="312"/>
        <v>4275759939.3504329</v>
      </c>
      <c r="G12136" s="2">
        <v>5092918.7533207471</v>
      </c>
      <c r="H12136">
        <v>2023</v>
      </c>
      <c r="I12136">
        <v>839.55</v>
      </c>
      <c r="J12136" t="s">
        <v>717</v>
      </c>
    </row>
    <row r="12137" spans="1:10" ht="15.75">
      <c r="A12137" s="19" t="s">
        <v>306</v>
      </c>
      <c r="B12137" t="s">
        <v>33</v>
      </c>
      <c r="C12137" t="s">
        <v>3</v>
      </c>
      <c r="D12137" t="s">
        <v>1</v>
      </c>
      <c r="E12137" t="s">
        <v>632</v>
      </c>
      <c r="F12137" s="2">
        <f t="shared" si="312"/>
        <v>52389423.348669998</v>
      </c>
      <c r="G12137" s="2">
        <v>62401.790660079809</v>
      </c>
      <c r="H12137">
        <v>2023</v>
      </c>
      <c r="I12137">
        <v>839.55</v>
      </c>
      <c r="J12137" t="s">
        <v>717</v>
      </c>
    </row>
    <row r="12138" spans="1:10" ht="15.75">
      <c r="A12138" s="19" t="s">
        <v>306</v>
      </c>
      <c r="B12138" t="s">
        <v>33</v>
      </c>
      <c r="C12138" t="s">
        <v>4</v>
      </c>
      <c r="D12138" t="s">
        <v>328</v>
      </c>
      <c r="E12138" t="s">
        <v>626</v>
      </c>
      <c r="F12138" s="2">
        <f t="shared" si="312"/>
        <v>1050686968.7651905</v>
      </c>
      <c r="G12138" s="2">
        <v>1251488.2600978983</v>
      </c>
      <c r="H12138">
        <v>2023</v>
      </c>
      <c r="I12138">
        <v>839.55</v>
      </c>
      <c r="J12138" t="s">
        <v>717</v>
      </c>
    </row>
    <row r="12139" spans="1:10" ht="15.75">
      <c r="A12139" s="19" t="s">
        <v>306</v>
      </c>
      <c r="B12139" t="s">
        <v>33</v>
      </c>
      <c r="C12139" t="s">
        <v>4</v>
      </c>
      <c r="D12139" t="s">
        <v>328</v>
      </c>
      <c r="E12139" t="s">
        <v>631</v>
      </c>
      <c r="F12139" s="2">
        <f t="shared" si="312"/>
        <v>1575713459.1731761</v>
      </c>
      <c r="G12139" s="2">
        <v>1876854.8140946652</v>
      </c>
      <c r="H12139">
        <v>2023</v>
      </c>
      <c r="I12139">
        <v>839.55</v>
      </c>
      <c r="J12139" t="s">
        <v>717</v>
      </c>
    </row>
    <row r="12140" spans="1:10" ht="15.75">
      <c r="A12140" s="19" t="s">
        <v>306</v>
      </c>
      <c r="B12140" t="s">
        <v>33</v>
      </c>
      <c r="C12140" t="s">
        <v>4</v>
      </c>
      <c r="D12140" t="s">
        <v>1</v>
      </c>
      <c r="E12140" t="s">
        <v>632</v>
      </c>
      <c r="F12140" s="2">
        <f t="shared" si="312"/>
        <v>6250665.6191003732</v>
      </c>
      <c r="G12140" s="2">
        <v>7445.2571247696669</v>
      </c>
      <c r="H12140">
        <v>2023</v>
      </c>
      <c r="I12140">
        <v>839.55</v>
      </c>
      <c r="J12140" t="s">
        <v>717</v>
      </c>
    </row>
    <row r="12141" spans="1:10">
      <c r="A12141" t="s">
        <v>306</v>
      </c>
      <c r="B12141" t="s">
        <v>34</v>
      </c>
      <c r="C12141" t="s">
        <v>4</v>
      </c>
      <c r="D12141" t="s">
        <v>328</v>
      </c>
      <c r="E12141" t="s">
        <v>534</v>
      </c>
      <c r="F12141" s="2">
        <v>97749.82</v>
      </c>
      <c r="G12141" s="2">
        <f t="shared" ref="G12141:G12153" si="313">F12141/I12141</f>
        <v>97749.82</v>
      </c>
      <c r="H12141">
        <v>2023</v>
      </c>
      <c r="I12141">
        <v>1</v>
      </c>
      <c r="J12141" t="s">
        <v>717</v>
      </c>
    </row>
    <row r="12142" spans="1:10">
      <c r="A12142" t="s">
        <v>306</v>
      </c>
      <c r="B12142" t="s">
        <v>34</v>
      </c>
      <c r="C12142" t="s">
        <v>4</v>
      </c>
      <c r="D12142" t="s">
        <v>328</v>
      </c>
      <c r="E12142" t="s">
        <v>450</v>
      </c>
      <c r="F12142" s="2">
        <v>473896.05</v>
      </c>
      <c r="G12142" s="2">
        <f t="shared" si="313"/>
        <v>473896.05</v>
      </c>
      <c r="H12142">
        <v>2021</v>
      </c>
      <c r="I12142">
        <v>1</v>
      </c>
      <c r="J12142" t="s">
        <v>717</v>
      </c>
    </row>
    <row r="12143" spans="1:10">
      <c r="A12143" t="s">
        <v>306</v>
      </c>
      <c r="B12143" t="s">
        <v>34</v>
      </c>
      <c r="C12143" t="s">
        <v>4</v>
      </c>
      <c r="D12143" t="s">
        <v>1</v>
      </c>
      <c r="E12143" t="s">
        <v>451</v>
      </c>
      <c r="F12143" s="2">
        <v>-1062.5</v>
      </c>
      <c r="G12143" s="2">
        <f t="shared" si="313"/>
        <v>-1062.5</v>
      </c>
      <c r="H12143">
        <v>2021</v>
      </c>
      <c r="I12143">
        <v>1</v>
      </c>
      <c r="J12143" t="s">
        <v>717</v>
      </c>
    </row>
    <row r="12144" spans="1:10" ht="15.75">
      <c r="A12144" s="19" t="s">
        <v>306</v>
      </c>
      <c r="B12144" t="s">
        <v>36</v>
      </c>
      <c r="C12144" t="s">
        <v>3</v>
      </c>
      <c r="D12144" t="s">
        <v>328</v>
      </c>
      <c r="E12144" t="s">
        <v>466</v>
      </c>
      <c r="F12144" s="2">
        <v>2165000</v>
      </c>
      <c r="G12144" s="2">
        <f t="shared" si="313"/>
        <v>580802.66122974572</v>
      </c>
      <c r="H12144">
        <v>2023</v>
      </c>
      <c r="I12144">
        <v>3.7275999999999998</v>
      </c>
      <c r="J12144" t="s">
        <v>717</v>
      </c>
    </row>
    <row r="12145" spans="1:10">
      <c r="A12145" t="s">
        <v>257</v>
      </c>
      <c r="B12145" t="s">
        <v>34</v>
      </c>
      <c r="C12145" t="s">
        <v>3</v>
      </c>
      <c r="D12145" t="s">
        <v>328</v>
      </c>
      <c r="E12145" t="s">
        <v>450</v>
      </c>
      <c r="F12145" s="2">
        <v>1226464.3</v>
      </c>
      <c r="G12145" s="2">
        <f t="shared" si="313"/>
        <v>1226464.3</v>
      </c>
      <c r="H12145">
        <v>2021</v>
      </c>
      <c r="I12145">
        <v>1</v>
      </c>
      <c r="J12145" t="s">
        <v>717</v>
      </c>
    </row>
    <row r="12146" spans="1:10">
      <c r="A12146" t="s">
        <v>257</v>
      </c>
      <c r="B12146" t="s">
        <v>34</v>
      </c>
      <c r="C12146" t="s">
        <v>3</v>
      </c>
      <c r="D12146" t="s">
        <v>1</v>
      </c>
      <c r="E12146" t="s">
        <v>451</v>
      </c>
      <c r="F12146" s="2">
        <v>5337.51</v>
      </c>
      <c r="G12146" s="2">
        <f t="shared" si="313"/>
        <v>5337.51</v>
      </c>
      <c r="H12146">
        <v>2021</v>
      </c>
      <c r="I12146">
        <v>1</v>
      </c>
      <c r="J12146" t="s">
        <v>717</v>
      </c>
    </row>
    <row r="12147" spans="1:10">
      <c r="A12147" t="s">
        <v>678</v>
      </c>
      <c r="B12147" s="18" t="s">
        <v>35</v>
      </c>
      <c r="C12147" s="18" t="s">
        <v>3</v>
      </c>
      <c r="D12147" s="18" t="s">
        <v>328</v>
      </c>
      <c r="E12147" s="18" t="s">
        <v>677</v>
      </c>
      <c r="F12147" s="2">
        <v>1855812</v>
      </c>
      <c r="G12147" s="2">
        <f t="shared" si="313"/>
        <v>2027.1687796616795</v>
      </c>
      <c r="H12147" s="18">
        <v>2024</v>
      </c>
      <c r="I12147" s="18">
        <v>915.46990000000005</v>
      </c>
      <c r="J12147" t="s">
        <v>717</v>
      </c>
    </row>
    <row r="12148" spans="1:10">
      <c r="A12148" t="s">
        <v>678</v>
      </c>
      <c r="B12148" s="18" t="s">
        <v>35</v>
      </c>
      <c r="C12148" s="18" t="s">
        <v>3</v>
      </c>
      <c r="D12148" s="18" t="s">
        <v>1</v>
      </c>
      <c r="E12148" s="18"/>
      <c r="F12148" s="2">
        <v>757347</v>
      </c>
      <c r="G12148" s="2">
        <f t="shared" si="313"/>
        <v>827.27678976665425</v>
      </c>
      <c r="H12148" s="18">
        <v>2024</v>
      </c>
      <c r="I12148" s="18">
        <v>915.46990000000005</v>
      </c>
      <c r="J12148" t="s">
        <v>717</v>
      </c>
    </row>
    <row r="12149" spans="1:10">
      <c r="A12149" t="s">
        <v>678</v>
      </c>
      <c r="B12149" s="18" t="s">
        <v>35</v>
      </c>
      <c r="C12149" s="18" t="s">
        <v>4</v>
      </c>
      <c r="D12149" s="18" t="s">
        <v>328</v>
      </c>
      <c r="E12149" s="18" t="s">
        <v>677</v>
      </c>
      <c r="F12149" s="2">
        <v>-134257</v>
      </c>
      <c r="G12149" s="2">
        <f t="shared" si="313"/>
        <v>-146.65364748748155</v>
      </c>
      <c r="H12149" s="18">
        <v>2024</v>
      </c>
      <c r="I12149" s="18">
        <v>915.46990000000005</v>
      </c>
      <c r="J12149" t="s">
        <v>717</v>
      </c>
    </row>
    <row r="12150" spans="1:10">
      <c r="A12150" t="s">
        <v>678</v>
      </c>
      <c r="B12150" s="18" t="s">
        <v>35</v>
      </c>
      <c r="C12150" s="18" t="s">
        <v>4</v>
      </c>
      <c r="D12150" s="18" t="s">
        <v>1</v>
      </c>
      <c r="E12150" s="18"/>
      <c r="F12150" s="2">
        <v>-74017</v>
      </c>
      <c r="G12150" s="2">
        <f t="shared" si="313"/>
        <v>-80.851374796702757</v>
      </c>
      <c r="H12150" s="18">
        <v>2024</v>
      </c>
      <c r="I12150" s="18">
        <v>915.46990000000005</v>
      </c>
      <c r="J12150" t="s">
        <v>717</v>
      </c>
    </row>
    <row r="12151" spans="1:10">
      <c r="A12151" t="s">
        <v>228</v>
      </c>
      <c r="B12151" s="18" t="s">
        <v>35</v>
      </c>
      <c r="C12151" s="18" t="s">
        <v>3</v>
      </c>
      <c r="D12151" s="18" t="s">
        <v>328</v>
      </c>
      <c r="E12151" s="18"/>
      <c r="F12151" s="2">
        <v>621671.5</v>
      </c>
      <c r="G12151" s="2">
        <f t="shared" si="313"/>
        <v>2100.3898586082596</v>
      </c>
      <c r="H12151" s="18">
        <v>2023</v>
      </c>
      <c r="I12151" s="18">
        <v>295.97910000000002</v>
      </c>
      <c r="J12151" t="s">
        <v>717</v>
      </c>
    </row>
    <row r="12152" spans="1:10">
      <c r="A12152" t="s">
        <v>228</v>
      </c>
      <c r="B12152" s="18" t="s">
        <v>35</v>
      </c>
      <c r="C12152" s="18" t="s">
        <v>3</v>
      </c>
      <c r="D12152" s="18" t="s">
        <v>1</v>
      </c>
      <c r="E12152" s="18"/>
      <c r="F12152" s="2">
        <v>523228</v>
      </c>
      <c r="G12152" s="2">
        <f t="shared" si="313"/>
        <v>1767.7869822565174</v>
      </c>
      <c r="H12152" s="18">
        <v>2023</v>
      </c>
      <c r="I12152" s="18">
        <v>295.97910000000002</v>
      </c>
      <c r="J12152" t="s">
        <v>717</v>
      </c>
    </row>
    <row r="12153" spans="1:10">
      <c r="A12153" t="s">
        <v>228</v>
      </c>
      <c r="B12153" s="18" t="s">
        <v>35</v>
      </c>
      <c r="C12153" s="18" t="s">
        <v>4</v>
      </c>
      <c r="D12153" s="18" t="s">
        <v>328</v>
      </c>
      <c r="E12153" s="18"/>
      <c r="F12153" s="2">
        <v>65716</v>
      </c>
      <c r="G12153" s="2">
        <f t="shared" si="313"/>
        <v>222.02919057460474</v>
      </c>
      <c r="H12153" s="18">
        <v>2023</v>
      </c>
      <c r="I12153" s="18">
        <v>295.97910000000002</v>
      </c>
      <c r="J12153" t="s">
        <v>717</v>
      </c>
    </row>
    <row r="12154" spans="1:10">
      <c r="A12154" t="s">
        <v>64</v>
      </c>
      <c r="B12154" t="s">
        <v>34</v>
      </c>
      <c r="C12154" t="s">
        <v>4</v>
      </c>
      <c r="D12154" t="s">
        <v>328</v>
      </c>
      <c r="F12154" s="2">
        <v>6429000</v>
      </c>
      <c r="G12154" s="2">
        <v>6429000</v>
      </c>
      <c r="H12154">
        <v>2012</v>
      </c>
      <c r="I12154">
        <v>1</v>
      </c>
      <c r="J12154" s="40" t="s">
        <v>715</v>
      </c>
    </row>
    <row r="12155" spans="1:10">
      <c r="A12155" t="s">
        <v>64</v>
      </c>
      <c r="B12155" t="s">
        <v>34</v>
      </c>
      <c r="C12155" t="s">
        <v>4</v>
      </c>
      <c r="D12155" t="s">
        <v>1</v>
      </c>
      <c r="F12155" s="2">
        <v>344000</v>
      </c>
      <c r="G12155" s="2">
        <v>344000</v>
      </c>
      <c r="H12155">
        <v>2012</v>
      </c>
      <c r="I12155">
        <v>1</v>
      </c>
      <c r="J12155" s="40" t="s">
        <v>715</v>
      </c>
    </row>
    <row r="12156" spans="1:10">
      <c r="A12156" t="s">
        <v>228</v>
      </c>
      <c r="B12156" s="18" t="s">
        <v>35</v>
      </c>
      <c r="C12156" s="18" t="s">
        <v>4</v>
      </c>
      <c r="D12156" s="18" t="s">
        <v>1</v>
      </c>
      <c r="E12156" s="18"/>
      <c r="F12156" s="2">
        <v>-1719</v>
      </c>
      <c r="G12156" s="2">
        <f t="shared" ref="G12156:G12164" si="314">F12156/I12156</f>
        <v>-5.8078425132044798</v>
      </c>
      <c r="H12156" s="18">
        <v>2023</v>
      </c>
      <c r="I12156" s="18">
        <v>295.97910000000002</v>
      </c>
      <c r="J12156" t="s">
        <v>717</v>
      </c>
    </row>
    <row r="12157" spans="1:10">
      <c r="A12157" s="14" t="s">
        <v>228</v>
      </c>
      <c r="B12157" t="s">
        <v>35</v>
      </c>
      <c r="C12157" t="s">
        <v>3</v>
      </c>
      <c r="D12157" t="s">
        <v>328</v>
      </c>
      <c r="F12157" s="2">
        <v>1320343</v>
      </c>
      <c r="G12157" s="2">
        <f t="shared" si="314"/>
        <v>10088.688627805759</v>
      </c>
      <c r="H12157">
        <v>2022</v>
      </c>
      <c r="I12157">
        <v>130.87360000000001</v>
      </c>
      <c r="J12157" t="s">
        <v>717</v>
      </c>
    </row>
    <row r="12158" spans="1:10">
      <c r="A12158" s="14" t="s">
        <v>228</v>
      </c>
      <c r="B12158" t="s">
        <v>35</v>
      </c>
      <c r="C12158" t="s">
        <v>3</v>
      </c>
      <c r="D12158" t="s">
        <v>1</v>
      </c>
      <c r="F12158" s="2">
        <v>285758</v>
      </c>
      <c r="G12158" s="2">
        <f t="shared" si="314"/>
        <v>2183.4655728886496</v>
      </c>
      <c r="H12158">
        <v>2022</v>
      </c>
      <c r="I12158">
        <v>130.87360000000001</v>
      </c>
      <c r="J12158" t="s">
        <v>717</v>
      </c>
    </row>
    <row r="12159" spans="1:10">
      <c r="A12159" s="14" t="s">
        <v>228</v>
      </c>
      <c r="B12159" t="s">
        <v>35</v>
      </c>
      <c r="C12159" t="s">
        <v>5</v>
      </c>
      <c r="D12159" t="s">
        <v>328</v>
      </c>
      <c r="F12159" s="2">
        <v>40713</v>
      </c>
      <c r="G12159" s="2">
        <f t="shared" si="314"/>
        <v>311.08642231893975</v>
      </c>
      <c r="H12159">
        <v>2022</v>
      </c>
      <c r="I12159">
        <v>130.87360000000001</v>
      </c>
      <c r="J12159" t="s">
        <v>717</v>
      </c>
    </row>
    <row r="12160" spans="1:10">
      <c r="A12160" s="14" t="s">
        <v>228</v>
      </c>
      <c r="B12160" t="s">
        <v>35</v>
      </c>
      <c r="C12160" t="s">
        <v>5</v>
      </c>
      <c r="D12160" t="s">
        <v>1</v>
      </c>
      <c r="F12160" s="2">
        <v>1553</v>
      </c>
      <c r="G12160" s="2">
        <f t="shared" si="314"/>
        <v>11.866411560467503</v>
      </c>
      <c r="H12160">
        <v>2022</v>
      </c>
      <c r="I12160">
        <v>130.87360000000001</v>
      </c>
      <c r="J12160" t="s">
        <v>717</v>
      </c>
    </row>
    <row r="12161" spans="1:10">
      <c r="A12161" s="14" t="s">
        <v>228</v>
      </c>
      <c r="B12161" t="s">
        <v>35</v>
      </c>
      <c r="C12161" t="s">
        <v>3</v>
      </c>
      <c r="D12161" t="s">
        <v>328</v>
      </c>
      <c r="E12161" t="s">
        <v>329</v>
      </c>
      <c r="F12161" s="2">
        <v>1274533</v>
      </c>
      <c r="G12161" s="2">
        <f t="shared" si="314"/>
        <v>13404.397411950797</v>
      </c>
      <c r="H12161">
        <v>2021</v>
      </c>
      <c r="I12161">
        <v>95.083200000000005</v>
      </c>
      <c r="J12161" t="s">
        <v>717</v>
      </c>
    </row>
    <row r="12162" spans="1:10">
      <c r="A12162" s="14" t="s">
        <v>228</v>
      </c>
      <c r="B12162" t="s">
        <v>35</v>
      </c>
      <c r="C12162" t="s">
        <v>3</v>
      </c>
      <c r="D12162" t="s">
        <v>1</v>
      </c>
      <c r="E12162" t="s">
        <v>330</v>
      </c>
      <c r="F12162" s="2">
        <v>219984</v>
      </c>
      <c r="G12162" s="2">
        <f t="shared" si="314"/>
        <v>2313.5948306325408</v>
      </c>
      <c r="H12162">
        <v>2021</v>
      </c>
      <c r="I12162">
        <v>95.083200000000005</v>
      </c>
      <c r="J12162" t="s">
        <v>717</v>
      </c>
    </row>
    <row r="12163" spans="1:10">
      <c r="A12163" s="14" t="s">
        <v>228</v>
      </c>
      <c r="B12163" t="s">
        <v>35</v>
      </c>
      <c r="C12163" t="s">
        <v>4</v>
      </c>
      <c r="D12163" t="s">
        <v>328</v>
      </c>
      <c r="E12163" t="s">
        <v>329</v>
      </c>
      <c r="F12163" s="2">
        <v>209260</v>
      </c>
      <c r="G12163" s="2">
        <f t="shared" si="314"/>
        <v>2200.8093964023087</v>
      </c>
      <c r="H12163">
        <v>2021</v>
      </c>
      <c r="I12163">
        <v>95.083200000000005</v>
      </c>
      <c r="J12163" t="s">
        <v>717</v>
      </c>
    </row>
    <row r="12164" spans="1:10">
      <c r="A12164" s="14" t="s">
        <v>228</v>
      </c>
      <c r="B12164" t="s">
        <v>35</v>
      </c>
      <c r="C12164" t="s">
        <v>4</v>
      </c>
      <c r="D12164" t="s">
        <v>1</v>
      </c>
      <c r="E12164" t="s">
        <v>330</v>
      </c>
      <c r="F12164" s="2">
        <v>4245</v>
      </c>
      <c r="G12164" s="2">
        <f t="shared" si="314"/>
        <v>44.645110808218483</v>
      </c>
      <c r="H12164">
        <v>2021</v>
      </c>
      <c r="I12164">
        <v>95.083200000000005</v>
      </c>
      <c r="J12164" t="s">
        <v>717</v>
      </c>
    </row>
    <row r="12165" spans="1:10">
      <c r="A12165" t="s">
        <v>228</v>
      </c>
      <c r="B12165" t="s">
        <v>35</v>
      </c>
      <c r="C12165" t="s">
        <v>3</v>
      </c>
      <c r="D12165" t="s">
        <v>328</v>
      </c>
      <c r="F12165" s="2">
        <v>1318702</v>
      </c>
      <c r="G12165" s="2">
        <v>18697.991106876292</v>
      </c>
      <c r="H12165">
        <v>2020</v>
      </c>
      <c r="I12165">
        <v>70.526399999999995</v>
      </c>
      <c r="J12165" t="s">
        <v>717</v>
      </c>
    </row>
    <row r="12166" spans="1:10">
      <c r="A12166" t="s">
        <v>228</v>
      </c>
      <c r="B12166" t="s">
        <v>35</v>
      </c>
      <c r="C12166" t="s">
        <v>3</v>
      </c>
      <c r="D12166" t="s">
        <v>1</v>
      </c>
      <c r="F12166" s="2">
        <v>98314</v>
      </c>
      <c r="G12166" s="2">
        <v>1394.0028131309696</v>
      </c>
      <c r="H12166">
        <v>2020</v>
      </c>
      <c r="I12166">
        <v>70.526399999999995</v>
      </c>
      <c r="J12166" t="s">
        <v>717</v>
      </c>
    </row>
    <row r="12167" spans="1:10">
      <c r="A12167" t="s">
        <v>228</v>
      </c>
      <c r="B12167" t="s">
        <v>35</v>
      </c>
      <c r="C12167" t="s">
        <v>4</v>
      </c>
      <c r="D12167" t="s">
        <v>328</v>
      </c>
      <c r="F12167" s="2">
        <v>-131097</v>
      </c>
      <c r="G12167" s="2">
        <v>-1858.8358401960118</v>
      </c>
      <c r="H12167">
        <v>2020</v>
      </c>
      <c r="I12167">
        <v>70.526399999999995</v>
      </c>
      <c r="J12167" t="s">
        <v>717</v>
      </c>
    </row>
    <row r="12168" spans="1:10">
      <c r="A12168" t="s">
        <v>228</v>
      </c>
      <c r="B12168" t="s">
        <v>35</v>
      </c>
      <c r="C12168" t="s">
        <v>4</v>
      </c>
      <c r="D12168" t="s">
        <v>1</v>
      </c>
      <c r="F12168" s="2">
        <v>882</v>
      </c>
      <c r="G12168" s="2">
        <v>12.505955216769891</v>
      </c>
      <c r="H12168">
        <v>2020</v>
      </c>
      <c r="I12168">
        <v>70.526399999999995</v>
      </c>
      <c r="J12168" t="s">
        <v>717</v>
      </c>
    </row>
    <row r="12169" spans="1:10">
      <c r="A12169" s="1" t="s">
        <v>228</v>
      </c>
      <c r="B12169" t="s">
        <v>35</v>
      </c>
      <c r="C12169" t="s">
        <v>3</v>
      </c>
      <c r="D12169" t="s">
        <v>328</v>
      </c>
      <c r="E12169" t="s">
        <v>343</v>
      </c>
      <c r="F12169" s="2">
        <v>732917</v>
      </c>
      <c r="G12169" s="2">
        <f t="shared" ref="G12169:G12176" si="315">F12169/I12169</f>
        <v>15197.359963173851</v>
      </c>
      <c r="H12169">
        <v>2019</v>
      </c>
      <c r="I12169">
        <v>48.226599999999998</v>
      </c>
      <c r="J12169" t="s">
        <v>717</v>
      </c>
    </row>
    <row r="12170" spans="1:10">
      <c r="A12170" t="s">
        <v>228</v>
      </c>
      <c r="B12170" t="s">
        <v>35</v>
      </c>
      <c r="C12170" t="s">
        <v>3</v>
      </c>
      <c r="D12170" t="s">
        <v>1</v>
      </c>
      <c r="F12170" s="2">
        <v>140520</v>
      </c>
      <c r="G12170" s="2">
        <f t="shared" si="315"/>
        <v>2913.7446969100042</v>
      </c>
      <c r="H12170">
        <v>2019</v>
      </c>
      <c r="I12170">
        <v>48.226599999999998</v>
      </c>
      <c r="J12170" t="s">
        <v>717</v>
      </c>
    </row>
    <row r="12171" spans="1:10">
      <c r="A12171" s="1" t="s">
        <v>228</v>
      </c>
      <c r="B12171" t="s">
        <v>35</v>
      </c>
      <c r="C12171" t="s">
        <v>4</v>
      </c>
      <c r="D12171" t="s">
        <v>328</v>
      </c>
      <c r="E12171" t="s">
        <v>343</v>
      </c>
      <c r="F12171" s="2">
        <v>-241345</v>
      </c>
      <c r="G12171" s="2">
        <f t="shared" si="315"/>
        <v>-5004.3959142879658</v>
      </c>
      <c r="H12171">
        <v>2019</v>
      </c>
      <c r="I12171">
        <v>48.226599999999998</v>
      </c>
      <c r="J12171" t="s">
        <v>717</v>
      </c>
    </row>
    <row r="12172" spans="1:10">
      <c r="A12172" t="s">
        <v>228</v>
      </c>
      <c r="B12172" t="s">
        <v>35</v>
      </c>
      <c r="C12172" t="s">
        <v>4</v>
      </c>
      <c r="D12172" t="s">
        <v>1</v>
      </c>
      <c r="F12172" s="2">
        <v>5881</v>
      </c>
      <c r="G12172" s="2">
        <f t="shared" si="315"/>
        <v>121.94515060153526</v>
      </c>
      <c r="H12172">
        <v>2019</v>
      </c>
      <c r="I12172">
        <v>48.226599999999998</v>
      </c>
      <c r="J12172" t="s">
        <v>717</v>
      </c>
    </row>
    <row r="12173" spans="1:10">
      <c r="A12173" s="3" t="s">
        <v>228</v>
      </c>
      <c r="B12173" t="s">
        <v>35</v>
      </c>
      <c r="C12173" t="s">
        <v>3</v>
      </c>
      <c r="D12173" t="s">
        <v>328</v>
      </c>
      <c r="F12173" s="2">
        <v>733899</v>
      </c>
      <c r="G12173" s="2">
        <f t="shared" si="315"/>
        <v>25631.587770583181</v>
      </c>
      <c r="H12173">
        <v>2018</v>
      </c>
      <c r="I12173">
        <v>28.6326</v>
      </c>
      <c r="J12173" t="s">
        <v>717</v>
      </c>
    </row>
    <row r="12174" spans="1:10">
      <c r="A12174" s="4" t="s">
        <v>228</v>
      </c>
      <c r="B12174" t="s">
        <v>35</v>
      </c>
      <c r="C12174" t="s">
        <v>3</v>
      </c>
      <c r="D12174" t="s">
        <v>1</v>
      </c>
      <c r="F12174" s="2">
        <v>132986</v>
      </c>
      <c r="G12174" s="2">
        <f t="shared" si="315"/>
        <v>4644.5659842277682</v>
      </c>
      <c r="H12174">
        <v>2018</v>
      </c>
      <c r="I12174">
        <v>28.6326</v>
      </c>
      <c r="J12174" t="s">
        <v>717</v>
      </c>
    </row>
    <row r="12175" spans="1:10">
      <c r="A12175" s="4" t="s">
        <v>228</v>
      </c>
      <c r="B12175" t="s">
        <v>35</v>
      </c>
      <c r="C12175" t="s">
        <v>4</v>
      </c>
      <c r="D12175" t="s">
        <v>328</v>
      </c>
      <c r="F12175" s="2">
        <f>-(-350971)</f>
        <v>350971</v>
      </c>
      <c r="G12175" s="2">
        <f t="shared" si="315"/>
        <v>12257.741176141881</v>
      </c>
      <c r="H12175">
        <v>2018</v>
      </c>
      <c r="I12175">
        <v>28.6326</v>
      </c>
      <c r="J12175" t="s">
        <v>717</v>
      </c>
    </row>
    <row r="12176" spans="1:10">
      <c r="A12176" s="4" t="s">
        <v>228</v>
      </c>
      <c r="B12176" t="s">
        <v>35</v>
      </c>
      <c r="C12176" t="s">
        <v>4</v>
      </c>
      <c r="D12176" t="s">
        <v>1</v>
      </c>
      <c r="F12176" s="2">
        <f>-(-2098)</f>
        <v>2098</v>
      </c>
      <c r="G12176" s="2">
        <f t="shared" si="315"/>
        <v>73.273122245272873</v>
      </c>
      <c r="H12176">
        <v>2018</v>
      </c>
      <c r="I12176">
        <v>28.6326</v>
      </c>
      <c r="J12176" t="s">
        <v>717</v>
      </c>
    </row>
    <row r="12177" spans="1:10">
      <c r="A12177" s="1" t="s">
        <v>228</v>
      </c>
      <c r="B12177" t="s">
        <v>35</v>
      </c>
      <c r="C12177" t="s">
        <v>3</v>
      </c>
      <c r="D12177" t="s">
        <v>328</v>
      </c>
      <c r="F12177" s="2">
        <v>1384195</v>
      </c>
      <c r="G12177" s="2">
        <f>(F12177/I12177)</f>
        <v>83650.958738208778</v>
      </c>
      <c r="H12177">
        <v>2017</v>
      </c>
      <c r="I12177">
        <v>16.547270000000001</v>
      </c>
      <c r="J12177" t="s">
        <v>717</v>
      </c>
    </row>
    <row r="12178" spans="1:10">
      <c r="A12178" s="1" t="s">
        <v>228</v>
      </c>
      <c r="B12178" t="s">
        <v>35</v>
      </c>
      <c r="C12178" t="s">
        <v>3</v>
      </c>
      <c r="D12178" t="s">
        <v>1</v>
      </c>
      <c r="F12178" s="2">
        <v>137845</v>
      </c>
      <c r="G12178" s="2">
        <f>(F12178/I12178)</f>
        <v>8330.3771558692151</v>
      </c>
      <c r="H12178">
        <v>2017</v>
      </c>
      <c r="I12178">
        <v>16.547270000000001</v>
      </c>
      <c r="J12178" t="s">
        <v>717</v>
      </c>
    </row>
    <row r="12179" spans="1:10">
      <c r="A12179" s="1" t="s">
        <v>228</v>
      </c>
      <c r="B12179" t="s">
        <v>35</v>
      </c>
      <c r="C12179" t="s">
        <v>4</v>
      </c>
      <c r="D12179" t="s">
        <v>328</v>
      </c>
      <c r="F12179" s="2">
        <f>-(-286243)</f>
        <v>286243</v>
      </c>
      <c r="G12179" s="2">
        <f>(F12179/I12179)</f>
        <v>17298.503015905342</v>
      </c>
      <c r="H12179">
        <v>2017</v>
      </c>
      <c r="I12179">
        <v>16.547270000000001</v>
      </c>
      <c r="J12179" t="s">
        <v>717</v>
      </c>
    </row>
    <row r="12180" spans="1:10">
      <c r="A12180" s="1" t="s">
        <v>228</v>
      </c>
      <c r="B12180" t="s">
        <v>35</v>
      </c>
      <c r="C12180" t="s">
        <v>4</v>
      </c>
      <c r="D12180" t="s">
        <v>1</v>
      </c>
      <c r="F12180" s="2">
        <f>-(77794)</f>
        <v>-77794</v>
      </c>
      <c r="G12180" s="2">
        <f>(F12180/I12180)</f>
        <v>-4701.3193112821627</v>
      </c>
      <c r="H12180">
        <v>2017</v>
      </c>
      <c r="I12180">
        <v>16.547270000000001</v>
      </c>
      <c r="J12180" t="s">
        <v>717</v>
      </c>
    </row>
    <row r="12181" spans="1:10">
      <c r="A12181" t="s">
        <v>228</v>
      </c>
      <c r="B12181" t="s">
        <v>35</v>
      </c>
      <c r="C12181" t="s">
        <v>3</v>
      </c>
      <c r="D12181" t="s">
        <v>328</v>
      </c>
      <c r="F12181" s="2">
        <v>261546</v>
      </c>
      <c r="G12181" s="2">
        <v>17709.480184444128</v>
      </c>
      <c r="H12181">
        <v>2016</v>
      </c>
      <c r="I12181">
        <v>14.768700000000001</v>
      </c>
      <c r="J12181" t="s">
        <v>717</v>
      </c>
    </row>
    <row r="12182" spans="1:10">
      <c r="A12182" t="s">
        <v>228</v>
      </c>
      <c r="B12182" t="s">
        <v>35</v>
      </c>
      <c r="C12182" t="s">
        <v>3</v>
      </c>
      <c r="D12182" t="s">
        <v>1</v>
      </c>
      <c r="F12182" s="2">
        <v>23585</v>
      </c>
      <c r="G12182" s="2">
        <v>1596.9584323603294</v>
      </c>
      <c r="H12182">
        <v>2016</v>
      </c>
      <c r="I12182">
        <v>14.768700000000001</v>
      </c>
      <c r="J12182" t="s">
        <v>717</v>
      </c>
    </row>
    <row r="12183" spans="1:10">
      <c r="A12183" t="s">
        <v>228</v>
      </c>
      <c r="B12183" t="s">
        <v>35</v>
      </c>
      <c r="C12183" t="s">
        <v>4</v>
      </c>
      <c r="D12183" t="s">
        <v>328</v>
      </c>
      <c r="F12183" s="2">
        <v>145964</v>
      </c>
      <c r="G12183" s="2">
        <v>9883.3343489948329</v>
      </c>
      <c r="H12183">
        <v>2016</v>
      </c>
      <c r="I12183">
        <v>14.768700000000001</v>
      </c>
      <c r="J12183" t="s">
        <v>717</v>
      </c>
    </row>
    <row r="12184" spans="1:10">
      <c r="A12184" t="s">
        <v>228</v>
      </c>
      <c r="B12184" t="s">
        <v>35</v>
      </c>
      <c r="C12184" t="s">
        <v>4</v>
      </c>
      <c r="D12184" t="s">
        <v>1</v>
      </c>
      <c r="F12184" s="2">
        <v>-74092</v>
      </c>
      <c r="G12184" s="2">
        <v>-5016.8261255222187</v>
      </c>
      <c r="H12184">
        <v>2016</v>
      </c>
      <c r="I12184">
        <v>14.768700000000001</v>
      </c>
      <c r="J12184" t="s">
        <v>717</v>
      </c>
    </row>
    <row r="12185" spans="1:10">
      <c r="A12185" t="s">
        <v>228</v>
      </c>
      <c r="B12185" t="s">
        <v>35</v>
      </c>
      <c r="C12185" t="s">
        <v>3</v>
      </c>
      <c r="D12185" t="s">
        <v>328</v>
      </c>
      <c r="F12185" s="2">
        <v>341914</v>
      </c>
      <c r="G12185" s="2">
        <v>36886.314108788058</v>
      </c>
      <c r="H12185">
        <v>2015</v>
      </c>
      <c r="I12185">
        <v>9.2693999999999992</v>
      </c>
      <c r="J12185" t="s">
        <v>717</v>
      </c>
    </row>
    <row r="12186" spans="1:10">
      <c r="A12186" t="s">
        <v>228</v>
      </c>
      <c r="B12186" t="s">
        <v>35</v>
      </c>
      <c r="C12186" t="s">
        <v>3</v>
      </c>
      <c r="D12186" t="s">
        <v>1</v>
      </c>
      <c r="F12186" s="2">
        <v>30134</v>
      </c>
      <c r="G12186" s="2">
        <v>3250.9116016139128</v>
      </c>
      <c r="H12186">
        <v>2015</v>
      </c>
      <c r="I12186">
        <v>9.2693999999999992</v>
      </c>
      <c r="J12186" t="s">
        <v>717</v>
      </c>
    </row>
    <row r="12187" spans="1:10">
      <c r="A12187" t="s">
        <v>228</v>
      </c>
      <c r="B12187" t="s">
        <v>35</v>
      </c>
      <c r="C12187" t="s">
        <v>4</v>
      </c>
      <c r="D12187" t="s">
        <v>328</v>
      </c>
      <c r="F12187" s="2">
        <v>345843</v>
      </c>
      <c r="G12187" s="2">
        <v>37310.181888795392</v>
      </c>
      <c r="H12187">
        <v>2015</v>
      </c>
      <c r="I12187">
        <v>9.2693999999999992</v>
      </c>
      <c r="J12187" t="s">
        <v>717</v>
      </c>
    </row>
    <row r="12188" spans="1:10">
      <c r="A12188" t="s">
        <v>228</v>
      </c>
      <c r="B12188" t="s">
        <v>35</v>
      </c>
      <c r="C12188" t="s">
        <v>4</v>
      </c>
      <c r="D12188" t="s">
        <v>1</v>
      </c>
      <c r="F12188" s="2">
        <v>123282</v>
      </c>
      <c r="G12188" s="2">
        <v>13299.889960515246</v>
      </c>
      <c r="H12188">
        <v>2015</v>
      </c>
      <c r="I12188">
        <v>9.2693999999999992</v>
      </c>
      <c r="J12188" t="s">
        <v>717</v>
      </c>
    </row>
    <row r="12189" spans="1:10">
      <c r="A12189" t="s">
        <v>228</v>
      </c>
      <c r="B12189" t="s">
        <v>35</v>
      </c>
      <c r="C12189" t="s">
        <v>3</v>
      </c>
      <c r="D12189" t="s">
        <v>328</v>
      </c>
      <c r="F12189" s="2">
        <v>294501</v>
      </c>
      <c r="G12189" s="2">
        <v>36280.378184763729</v>
      </c>
      <c r="H12189">
        <v>2014</v>
      </c>
      <c r="I12189">
        <v>8.1173630136986379</v>
      </c>
      <c r="J12189" t="s">
        <v>717</v>
      </c>
    </row>
    <row r="12190" spans="1:10">
      <c r="A12190" t="s">
        <v>228</v>
      </c>
      <c r="B12190" t="s">
        <v>35</v>
      </c>
      <c r="C12190" t="s">
        <v>3</v>
      </c>
      <c r="D12190" t="s">
        <v>1</v>
      </c>
      <c r="F12190" s="2">
        <v>20990</v>
      </c>
      <c r="G12190" s="2">
        <v>2585.8151181089052</v>
      </c>
      <c r="H12190">
        <v>2014</v>
      </c>
      <c r="I12190">
        <v>8.1173630136986379</v>
      </c>
      <c r="J12190" t="s">
        <v>717</v>
      </c>
    </row>
    <row r="12191" spans="1:10">
      <c r="A12191" t="s">
        <v>228</v>
      </c>
      <c r="B12191" t="s">
        <v>35</v>
      </c>
      <c r="C12191" t="s">
        <v>4</v>
      </c>
      <c r="D12191" t="s">
        <v>328</v>
      </c>
      <c r="F12191" s="2">
        <v>220684</v>
      </c>
      <c r="G12191" s="2">
        <v>27186.661435195121</v>
      </c>
      <c r="H12191">
        <v>2014</v>
      </c>
      <c r="I12191">
        <v>8.1173630136986379</v>
      </c>
      <c r="J12191" t="s">
        <v>717</v>
      </c>
    </row>
    <row r="12192" spans="1:10">
      <c r="A12192" t="s">
        <v>228</v>
      </c>
      <c r="B12192" t="s">
        <v>35</v>
      </c>
      <c r="C12192" t="s">
        <v>4</v>
      </c>
      <c r="D12192" t="s">
        <v>1</v>
      </c>
      <c r="F12192" s="2">
        <v>80158</v>
      </c>
      <c r="G12192" s="2">
        <v>9874.8817645247073</v>
      </c>
      <c r="H12192">
        <v>2014</v>
      </c>
      <c r="I12192">
        <v>8.1173630136986379</v>
      </c>
      <c r="J12192" t="s">
        <v>717</v>
      </c>
    </row>
    <row r="12193" spans="1:10">
      <c r="A12193" t="s">
        <v>228</v>
      </c>
      <c r="B12193" t="s">
        <v>35</v>
      </c>
      <c r="C12193" t="s">
        <v>3</v>
      </c>
      <c r="D12193" t="s">
        <v>328</v>
      </c>
      <c r="F12193" s="2">
        <v>202641</v>
      </c>
      <c r="G12193" s="2">
        <v>36991.250657852339</v>
      </c>
      <c r="H12193">
        <v>2013</v>
      </c>
      <c r="I12193">
        <v>5.47807917808219</v>
      </c>
      <c r="J12193" t="s">
        <v>717</v>
      </c>
    </row>
    <row r="12194" spans="1:10">
      <c r="A12194" t="s">
        <v>228</v>
      </c>
      <c r="B12194" t="s">
        <v>35</v>
      </c>
      <c r="C12194" t="s">
        <v>3</v>
      </c>
      <c r="D12194" t="s">
        <v>1</v>
      </c>
      <c r="F12194" s="2">
        <v>22236</v>
      </c>
      <c r="G12194" s="2">
        <v>4059.0870042489159</v>
      </c>
      <c r="H12194">
        <v>2013</v>
      </c>
      <c r="I12194">
        <v>5.47807917808219</v>
      </c>
      <c r="J12194" t="s">
        <v>717</v>
      </c>
    </row>
    <row r="12195" spans="1:10">
      <c r="A12195" t="s">
        <v>228</v>
      </c>
      <c r="B12195" t="s">
        <v>35</v>
      </c>
      <c r="C12195" t="s">
        <v>4</v>
      </c>
      <c r="D12195" t="s">
        <v>328</v>
      </c>
      <c r="F12195" s="2">
        <v>1982</v>
      </c>
      <c r="G12195" s="2">
        <v>361.80565040570929</v>
      </c>
      <c r="H12195">
        <v>2013</v>
      </c>
      <c r="I12195">
        <v>5.47807917808219</v>
      </c>
      <c r="J12195" t="s">
        <v>717</v>
      </c>
    </row>
    <row r="12196" spans="1:10">
      <c r="A12196" t="s">
        <v>228</v>
      </c>
      <c r="B12196" t="s">
        <v>35</v>
      </c>
      <c r="C12196" t="s">
        <v>4</v>
      </c>
      <c r="D12196" t="s">
        <v>1</v>
      </c>
      <c r="F12196" s="2">
        <v>60095</v>
      </c>
      <c r="G12196" s="2">
        <v>10970.0860550611</v>
      </c>
      <c r="H12196">
        <v>2013</v>
      </c>
      <c r="I12196">
        <v>5.47807917808219</v>
      </c>
      <c r="J12196" t="s">
        <v>717</v>
      </c>
    </row>
    <row r="12197" spans="1:10">
      <c r="A12197" t="s">
        <v>228</v>
      </c>
      <c r="B12197" t="s">
        <v>35</v>
      </c>
      <c r="C12197" t="s">
        <v>3</v>
      </c>
      <c r="D12197" t="s">
        <v>328</v>
      </c>
      <c r="F12197" s="2">
        <v>178453</v>
      </c>
      <c r="G12197" s="2">
        <v>39207.670628746258</v>
      </c>
      <c r="H12197">
        <v>2012</v>
      </c>
      <c r="I12197">
        <v>4.5514818181818208</v>
      </c>
      <c r="J12197" t="s">
        <v>717</v>
      </c>
    </row>
    <row r="12198" spans="1:10">
      <c r="A12198" t="s">
        <v>228</v>
      </c>
      <c r="B12198" t="s">
        <v>35</v>
      </c>
      <c r="C12198" t="s">
        <v>3</v>
      </c>
      <c r="D12198" t="s">
        <v>1</v>
      </c>
      <c r="F12198" s="2">
        <v>21853</v>
      </c>
      <c r="G12198" s="2">
        <v>4801.2934848391005</v>
      </c>
      <c r="H12198">
        <v>2012</v>
      </c>
      <c r="I12198">
        <v>4.5514818181818208</v>
      </c>
      <c r="J12198" t="s">
        <v>717</v>
      </c>
    </row>
    <row r="12199" spans="1:10">
      <c r="A12199" t="s">
        <v>228</v>
      </c>
      <c r="B12199" t="s">
        <v>35</v>
      </c>
      <c r="C12199" t="s">
        <v>4</v>
      </c>
      <c r="D12199" t="s">
        <v>328</v>
      </c>
      <c r="F12199" s="2">
        <v>142517</v>
      </c>
      <c r="G12199" s="2">
        <v>31312.219996284908</v>
      </c>
      <c r="H12199">
        <v>2012</v>
      </c>
      <c r="I12199">
        <v>4.5514818181818208</v>
      </c>
      <c r="J12199" t="s">
        <v>717</v>
      </c>
    </row>
    <row r="12200" spans="1:10">
      <c r="A12200" t="s">
        <v>228</v>
      </c>
      <c r="B12200" t="s">
        <v>35</v>
      </c>
      <c r="C12200" t="s">
        <v>4</v>
      </c>
      <c r="D12200" t="s">
        <v>1</v>
      </c>
      <c r="F12200" s="2">
        <v>-6569</v>
      </c>
      <c r="G12200" s="2">
        <v>-1443.2662289803711</v>
      </c>
      <c r="H12200">
        <v>2012</v>
      </c>
      <c r="I12200">
        <v>4.5514818181818208</v>
      </c>
      <c r="J12200" t="s">
        <v>717</v>
      </c>
    </row>
    <row r="12201" spans="1:10">
      <c r="A12201" t="s">
        <v>228</v>
      </c>
      <c r="B12201" t="s">
        <v>35</v>
      </c>
      <c r="C12201" t="s">
        <v>3</v>
      </c>
      <c r="D12201" t="s">
        <v>328</v>
      </c>
      <c r="F12201" s="2">
        <v>2981699</v>
      </c>
      <c r="G12201" s="2">
        <v>721921.43839040259</v>
      </c>
      <c r="H12201">
        <v>2011</v>
      </c>
      <c r="I12201">
        <v>4.1302264227642302</v>
      </c>
      <c r="J12201" t="s">
        <v>717</v>
      </c>
    </row>
    <row r="12202" spans="1:10">
      <c r="A12202" t="s">
        <v>228</v>
      </c>
      <c r="B12202" t="s">
        <v>35</v>
      </c>
      <c r="C12202" t="s">
        <v>4</v>
      </c>
      <c r="D12202" t="s">
        <v>328</v>
      </c>
      <c r="F12202" s="2">
        <v>194900</v>
      </c>
      <c r="G12202" s="2">
        <v>47188.696223961393</v>
      </c>
      <c r="H12202">
        <v>2011</v>
      </c>
      <c r="I12202">
        <v>4.1302264227642302</v>
      </c>
      <c r="J12202" t="s">
        <v>717</v>
      </c>
    </row>
    <row r="12203" spans="1:10">
      <c r="A12203" t="s">
        <v>228</v>
      </c>
      <c r="B12203" t="s">
        <v>35</v>
      </c>
      <c r="C12203" t="s">
        <v>3</v>
      </c>
      <c r="D12203" t="s">
        <v>328</v>
      </c>
      <c r="F12203" s="2">
        <v>282310</v>
      </c>
      <c r="G12203" s="2">
        <v>72152.484616694419</v>
      </c>
      <c r="H12203">
        <v>2010</v>
      </c>
      <c r="I12203">
        <v>3.9126857723577269</v>
      </c>
      <c r="J12203" t="s">
        <v>717</v>
      </c>
    </row>
    <row r="12204" spans="1:10">
      <c r="A12204" t="s">
        <v>228</v>
      </c>
      <c r="B12204" t="s">
        <v>35</v>
      </c>
      <c r="C12204" t="s">
        <v>4</v>
      </c>
      <c r="D12204" t="s">
        <v>328</v>
      </c>
      <c r="F12204" s="2">
        <v>1872</v>
      </c>
      <c r="G12204" s="2">
        <v>478.44373632691702</v>
      </c>
      <c r="H12204">
        <v>2010</v>
      </c>
      <c r="I12204">
        <v>3.9126857723577269</v>
      </c>
      <c r="J12204" t="s">
        <v>717</v>
      </c>
    </row>
    <row r="12205" spans="1:10">
      <c r="A12205" t="s">
        <v>228</v>
      </c>
      <c r="B12205" t="s">
        <v>35</v>
      </c>
      <c r="C12205" t="s">
        <v>4</v>
      </c>
      <c r="D12205" t="s">
        <v>1</v>
      </c>
      <c r="F12205" s="2">
        <v>1481</v>
      </c>
      <c r="G12205" s="2">
        <v>378.51237900649795</v>
      </c>
      <c r="H12205">
        <v>2010</v>
      </c>
      <c r="I12205">
        <v>3.9126857723577269</v>
      </c>
      <c r="J12205" t="s">
        <v>717</v>
      </c>
    </row>
    <row r="12206" spans="1:10">
      <c r="A12206" t="s">
        <v>357</v>
      </c>
      <c r="B12206" t="s">
        <v>35</v>
      </c>
      <c r="C12206" t="s">
        <v>3</v>
      </c>
      <c r="D12206" t="s">
        <v>328</v>
      </c>
      <c r="F12206" s="2">
        <v>1765227</v>
      </c>
      <c r="G12206" s="2">
        <v>427392.30717975728</v>
      </c>
      <c r="H12206">
        <v>2011</v>
      </c>
      <c r="I12206">
        <v>4.1302264227642302</v>
      </c>
      <c r="J12206" t="s">
        <v>717</v>
      </c>
    </row>
    <row r="12207" spans="1:10">
      <c r="A12207" t="s">
        <v>64</v>
      </c>
      <c r="B12207" t="s">
        <v>34</v>
      </c>
      <c r="C12207" t="s">
        <v>3</v>
      </c>
      <c r="D12207" t="s">
        <v>328</v>
      </c>
      <c r="F12207" s="2">
        <v>8229000</v>
      </c>
      <c r="G12207" s="2">
        <v>8229000</v>
      </c>
      <c r="H12207">
        <v>2011</v>
      </c>
      <c r="I12207">
        <v>1</v>
      </c>
      <c r="J12207" s="40" t="s">
        <v>715</v>
      </c>
    </row>
    <row r="12208" spans="1:10">
      <c r="A12208" t="s">
        <v>64</v>
      </c>
      <c r="B12208" t="s">
        <v>34</v>
      </c>
      <c r="C12208" t="s">
        <v>3</v>
      </c>
      <c r="D12208" t="s">
        <v>1</v>
      </c>
      <c r="F12208" s="2">
        <v>455000</v>
      </c>
      <c r="G12208" s="2">
        <v>455000</v>
      </c>
      <c r="H12208">
        <v>2011</v>
      </c>
      <c r="I12208">
        <v>1</v>
      </c>
      <c r="J12208" s="40" t="s">
        <v>715</v>
      </c>
    </row>
    <row r="12209" spans="1:10">
      <c r="A12209" t="s">
        <v>357</v>
      </c>
      <c r="B12209" t="s">
        <v>35</v>
      </c>
      <c r="C12209" t="s">
        <v>3</v>
      </c>
      <c r="D12209" t="s">
        <v>1</v>
      </c>
      <c r="F12209" s="2">
        <v>502335</v>
      </c>
      <c r="G12209" s="2">
        <v>121624.08269709413</v>
      </c>
      <c r="H12209">
        <v>2011</v>
      </c>
      <c r="I12209">
        <v>4.1302264227642302</v>
      </c>
      <c r="J12209" t="s">
        <v>717</v>
      </c>
    </row>
    <row r="12210" spans="1:10">
      <c r="A12210" t="s">
        <v>357</v>
      </c>
      <c r="B12210" t="s">
        <v>35</v>
      </c>
      <c r="C12210" t="s">
        <v>4</v>
      </c>
      <c r="D12210" t="s">
        <v>328</v>
      </c>
      <c r="F12210" s="2">
        <v>212515</v>
      </c>
      <c r="G12210" s="2">
        <v>51453.595577399465</v>
      </c>
      <c r="H12210">
        <v>2011</v>
      </c>
      <c r="I12210">
        <v>4.1302264227642302</v>
      </c>
      <c r="J12210" t="s">
        <v>717</v>
      </c>
    </row>
    <row r="12211" spans="1:10">
      <c r="A12211" t="s">
        <v>357</v>
      </c>
      <c r="B12211" t="s">
        <v>35</v>
      </c>
      <c r="C12211" t="s">
        <v>4</v>
      </c>
      <c r="D12211" t="s">
        <v>1</v>
      </c>
      <c r="F12211" s="2">
        <v>156816</v>
      </c>
      <c r="G12211" s="2">
        <v>37967.894238361878</v>
      </c>
      <c r="H12211">
        <v>2011</v>
      </c>
      <c r="I12211">
        <v>4.1302264227642302</v>
      </c>
      <c r="J12211" t="s">
        <v>717</v>
      </c>
    </row>
    <row r="12212" spans="1:10">
      <c r="A12212" t="s">
        <v>357</v>
      </c>
      <c r="B12212" t="s">
        <v>35</v>
      </c>
      <c r="C12212" t="s">
        <v>3</v>
      </c>
      <c r="D12212" t="s">
        <v>328</v>
      </c>
      <c r="F12212" s="2">
        <v>3956682</v>
      </c>
      <c r="G12212" s="2">
        <v>1011244.5082999245</v>
      </c>
      <c r="H12212">
        <v>2010</v>
      </c>
      <c r="I12212">
        <v>3.9126857723577269</v>
      </c>
      <c r="J12212" t="s">
        <v>717</v>
      </c>
    </row>
    <row r="12213" spans="1:10">
      <c r="A12213" t="s">
        <v>357</v>
      </c>
      <c r="B12213" t="s">
        <v>35</v>
      </c>
      <c r="C12213" t="s">
        <v>4</v>
      </c>
      <c r="D12213" t="s">
        <v>328</v>
      </c>
      <c r="F12213" s="2">
        <v>1001475</v>
      </c>
      <c r="G12213" s="2">
        <v>255955.8978835466</v>
      </c>
      <c r="H12213">
        <v>2010</v>
      </c>
      <c r="I12213">
        <v>3.9126857723577269</v>
      </c>
      <c r="J12213" t="s">
        <v>717</v>
      </c>
    </row>
    <row r="12214" spans="1:10">
      <c r="A12214" t="s">
        <v>357</v>
      </c>
      <c r="B12214" t="s">
        <v>35</v>
      </c>
      <c r="C12214" t="s">
        <v>4</v>
      </c>
      <c r="D12214" t="s">
        <v>1</v>
      </c>
      <c r="F12214" s="2">
        <v>8208</v>
      </c>
      <c r="G12214" s="2">
        <v>2097.7917669718672</v>
      </c>
      <c r="H12214">
        <v>2010</v>
      </c>
      <c r="I12214">
        <v>3.9126857723577269</v>
      </c>
      <c r="J12214" t="s">
        <v>717</v>
      </c>
    </row>
    <row r="12215" spans="1:10">
      <c r="A12215" t="s">
        <v>357</v>
      </c>
      <c r="B12215" t="s">
        <v>318</v>
      </c>
      <c r="C12215" t="s">
        <v>3</v>
      </c>
      <c r="D12215" t="s">
        <v>328</v>
      </c>
      <c r="E12215" t="s">
        <v>534</v>
      </c>
      <c r="F12215" s="2">
        <v>49001132.700000003</v>
      </c>
      <c r="G12215" s="2">
        <v>2429557.2457390768</v>
      </c>
      <c r="H12215">
        <v>2010</v>
      </c>
      <c r="I12215">
        <v>20.168749999999999</v>
      </c>
      <c r="J12215" t="s">
        <v>717</v>
      </c>
    </row>
    <row r="12216" spans="1:10">
      <c r="A12216" t="s">
        <v>357</v>
      </c>
      <c r="B12216" t="s">
        <v>318</v>
      </c>
      <c r="C12216" t="s">
        <v>4</v>
      </c>
      <c r="D12216" t="s">
        <v>328</v>
      </c>
      <c r="E12216" t="s">
        <v>534</v>
      </c>
      <c r="F12216" s="2">
        <v>9515167.1899999995</v>
      </c>
      <c r="G12216" s="2">
        <v>471777.73486210103</v>
      </c>
      <c r="H12216">
        <v>2010</v>
      </c>
      <c r="I12216">
        <v>20.168749999999999</v>
      </c>
      <c r="J12216" t="s">
        <v>717</v>
      </c>
    </row>
    <row r="12217" spans="1:10">
      <c r="A12217" s="3" t="s">
        <v>346</v>
      </c>
      <c r="B12217" t="s">
        <v>35</v>
      </c>
      <c r="C12217" t="s">
        <v>3</v>
      </c>
      <c r="D12217" t="s">
        <v>328</v>
      </c>
      <c r="F12217" s="2">
        <v>949</v>
      </c>
      <c r="G12217" s="2">
        <f>F12217/I12217</f>
        <v>33.14403861332886</v>
      </c>
      <c r="H12217">
        <v>2018</v>
      </c>
      <c r="I12217">
        <v>28.6326</v>
      </c>
      <c r="J12217" t="s">
        <v>717</v>
      </c>
    </row>
    <row r="12218" spans="1:10">
      <c r="A12218" s="4" t="s">
        <v>346</v>
      </c>
      <c r="B12218" t="s">
        <v>35</v>
      </c>
      <c r="C12218" t="s">
        <v>4</v>
      </c>
      <c r="D12218" t="s">
        <v>328</v>
      </c>
      <c r="F12218" s="2">
        <v>0</v>
      </c>
      <c r="G12218" s="2">
        <f>F12218/I12218</f>
        <v>0</v>
      </c>
      <c r="H12218">
        <v>2018</v>
      </c>
      <c r="I12218">
        <v>28.6326</v>
      </c>
      <c r="J12218" t="s">
        <v>717</v>
      </c>
    </row>
    <row r="12219" spans="1:10">
      <c r="A12219" s="1" t="s">
        <v>346</v>
      </c>
      <c r="B12219" t="s">
        <v>35</v>
      </c>
      <c r="C12219" t="s">
        <v>3</v>
      </c>
      <c r="D12219" t="s">
        <v>328</v>
      </c>
      <c r="F12219" s="2">
        <v>949</v>
      </c>
      <c r="G12219" s="2">
        <f>(F12219/I12219)</f>
        <v>57.35085001936875</v>
      </c>
      <c r="H12219">
        <v>2017</v>
      </c>
      <c r="I12219">
        <v>16.547270000000001</v>
      </c>
      <c r="J12219" t="s">
        <v>717</v>
      </c>
    </row>
    <row r="12220" spans="1:10">
      <c r="A12220" s="1" t="s">
        <v>346</v>
      </c>
      <c r="B12220" t="s">
        <v>35</v>
      </c>
      <c r="C12220" t="s">
        <v>4</v>
      </c>
      <c r="D12220" t="s">
        <v>328</v>
      </c>
      <c r="F12220" s="2">
        <f>-(-20902)</f>
        <v>20902</v>
      </c>
      <c r="G12220" s="2">
        <f>(F12220/I12220)</f>
        <v>1263.1690907321872</v>
      </c>
      <c r="H12220">
        <v>2017</v>
      </c>
      <c r="I12220">
        <v>16.547270000000001</v>
      </c>
      <c r="J12220" t="s">
        <v>717</v>
      </c>
    </row>
    <row r="12221" spans="1:10">
      <c r="A12221" t="s">
        <v>346</v>
      </c>
      <c r="B12221" t="s">
        <v>35</v>
      </c>
      <c r="C12221" t="s">
        <v>3</v>
      </c>
      <c r="D12221" t="s">
        <v>328</v>
      </c>
      <c r="F12221" s="2">
        <v>42362</v>
      </c>
      <c r="G12221" s="2">
        <v>7733.0025037773239</v>
      </c>
      <c r="H12221">
        <v>2013</v>
      </c>
      <c r="I12221">
        <v>5.47807917808219</v>
      </c>
      <c r="J12221" t="s">
        <v>717</v>
      </c>
    </row>
    <row r="12222" spans="1:10">
      <c r="A12222" t="s">
        <v>346</v>
      </c>
      <c r="B12222" t="s">
        <v>35</v>
      </c>
      <c r="C12222" t="s">
        <v>4</v>
      </c>
      <c r="D12222" t="s">
        <v>328</v>
      </c>
      <c r="F12222" s="2">
        <v>856</v>
      </c>
      <c r="G12222" s="2">
        <v>156.25915073021551</v>
      </c>
      <c r="H12222">
        <v>2013</v>
      </c>
      <c r="I12222">
        <v>5.47807917808219</v>
      </c>
      <c r="J12222" t="s">
        <v>717</v>
      </c>
    </row>
    <row r="12223" spans="1:10">
      <c r="A12223" t="s">
        <v>346</v>
      </c>
      <c r="B12223" t="s">
        <v>35</v>
      </c>
      <c r="C12223" t="s">
        <v>3</v>
      </c>
      <c r="D12223" t="s">
        <v>328</v>
      </c>
      <c r="F12223" s="2">
        <v>1684247</v>
      </c>
      <c r="G12223" s="2">
        <v>407785.63391030428</v>
      </c>
      <c r="H12223">
        <v>2011</v>
      </c>
      <c r="I12223">
        <v>4.1302264227642302</v>
      </c>
      <c r="J12223" t="s">
        <v>717</v>
      </c>
    </row>
    <row r="12224" spans="1:10">
      <c r="A12224" t="s">
        <v>346</v>
      </c>
      <c r="B12224" t="s">
        <v>35</v>
      </c>
      <c r="C12224" t="s">
        <v>4</v>
      </c>
      <c r="D12224" t="s">
        <v>328</v>
      </c>
      <c r="F12224" s="2">
        <v>110936</v>
      </c>
      <c r="G12224" s="2">
        <v>26859.544403803906</v>
      </c>
      <c r="H12224">
        <v>2011</v>
      </c>
      <c r="I12224">
        <v>4.1302264227642302</v>
      </c>
      <c r="J12224" t="s">
        <v>717</v>
      </c>
    </row>
    <row r="12225" spans="1:10">
      <c r="A12225" t="s">
        <v>346</v>
      </c>
      <c r="B12225" t="s">
        <v>35</v>
      </c>
      <c r="C12225" t="s">
        <v>3</v>
      </c>
      <c r="D12225" t="s">
        <v>328</v>
      </c>
      <c r="F12225" s="2">
        <v>36534</v>
      </c>
      <c r="G12225" s="2">
        <v>9337.3202259442241</v>
      </c>
      <c r="H12225">
        <v>2010</v>
      </c>
      <c r="I12225">
        <v>3.9126857723577269</v>
      </c>
      <c r="J12225" t="s">
        <v>717</v>
      </c>
    </row>
    <row r="12226" spans="1:10">
      <c r="A12226" t="s">
        <v>346</v>
      </c>
      <c r="B12226" t="s">
        <v>35</v>
      </c>
      <c r="C12226" t="s">
        <v>4</v>
      </c>
      <c r="D12226" t="s">
        <v>328</v>
      </c>
      <c r="F12226" s="2">
        <v>-352</v>
      </c>
      <c r="G12226" s="2">
        <v>-89.963779480274994</v>
      </c>
      <c r="H12226">
        <v>2010</v>
      </c>
      <c r="I12226">
        <v>3.9126857723577269</v>
      </c>
      <c r="J12226" t="s">
        <v>717</v>
      </c>
    </row>
    <row r="12227" spans="1:10">
      <c r="A12227" s="4" t="s">
        <v>437</v>
      </c>
      <c r="B12227" t="s">
        <v>33</v>
      </c>
      <c r="C12227" t="s">
        <v>3</v>
      </c>
      <c r="D12227" t="s">
        <v>328</v>
      </c>
      <c r="E12227" t="s">
        <v>370</v>
      </c>
      <c r="F12227" s="2">
        <f t="shared" ref="F12227:F12260" si="316">G12227*I12227</f>
        <v>1961565886.7911444</v>
      </c>
      <c r="G12227" s="2">
        <v>2998231.4021545509</v>
      </c>
      <c r="H12227">
        <v>2015</v>
      </c>
      <c r="I12227">
        <v>654.24099200000001</v>
      </c>
      <c r="J12227" t="s">
        <v>717</v>
      </c>
    </row>
    <row r="12228" spans="1:10">
      <c r="A12228" s="4" t="s">
        <v>437</v>
      </c>
      <c r="B12228" t="s">
        <v>33</v>
      </c>
      <c r="C12228" t="s">
        <v>3</v>
      </c>
      <c r="D12228" t="s">
        <v>328</v>
      </c>
      <c r="E12228" t="s">
        <v>419</v>
      </c>
      <c r="F12228" s="2">
        <f t="shared" si="316"/>
        <v>1195073367.560811</v>
      </c>
      <c r="G12228" s="2">
        <v>1826656.2049368056</v>
      </c>
      <c r="H12228">
        <v>2015</v>
      </c>
      <c r="I12228">
        <v>654.24099200000001</v>
      </c>
      <c r="J12228" t="s">
        <v>717</v>
      </c>
    </row>
    <row r="12229" spans="1:10">
      <c r="A12229" s="4" t="s">
        <v>437</v>
      </c>
      <c r="B12229" t="s">
        <v>33</v>
      </c>
      <c r="C12229" t="s">
        <v>3</v>
      </c>
      <c r="D12229" t="s">
        <v>328</v>
      </c>
      <c r="E12229" t="s">
        <v>432</v>
      </c>
      <c r="F12229" s="2">
        <f t="shared" si="316"/>
        <v>297876014.30087936</v>
      </c>
      <c r="G12229" s="2">
        <v>455300.13854723331</v>
      </c>
      <c r="H12229">
        <v>2015</v>
      </c>
      <c r="I12229">
        <v>654.24099200000001</v>
      </c>
      <c r="J12229" t="s">
        <v>717</v>
      </c>
    </row>
    <row r="12230" spans="1:10">
      <c r="A12230" s="4" t="s">
        <v>437</v>
      </c>
      <c r="B12230" t="s">
        <v>33</v>
      </c>
      <c r="C12230" t="s">
        <v>3</v>
      </c>
      <c r="D12230" t="s">
        <v>1</v>
      </c>
      <c r="F12230" s="2">
        <f t="shared" si="316"/>
        <v>1657168181.0341167</v>
      </c>
      <c r="G12230" s="2">
        <v>2532962.931546357</v>
      </c>
      <c r="H12230">
        <v>2015</v>
      </c>
      <c r="I12230">
        <v>654.24099200000001</v>
      </c>
      <c r="J12230" t="s">
        <v>717</v>
      </c>
    </row>
    <row r="12231" spans="1:10">
      <c r="A12231" s="4" t="s">
        <v>437</v>
      </c>
      <c r="B12231" t="s">
        <v>33</v>
      </c>
      <c r="C12231" t="s">
        <v>4</v>
      </c>
      <c r="D12231" t="s">
        <v>328</v>
      </c>
      <c r="E12231" t="s">
        <v>370</v>
      </c>
      <c r="F12231" s="2">
        <f t="shared" si="316"/>
        <v>1960759346.5912066</v>
      </c>
      <c r="G12231" s="2">
        <v>2996998.6145276669</v>
      </c>
      <c r="H12231">
        <v>2015</v>
      </c>
      <c r="I12231">
        <v>654.24099200000001</v>
      </c>
      <c r="J12231" t="s">
        <v>717</v>
      </c>
    </row>
    <row r="12232" spans="1:10">
      <c r="A12232" s="4" t="s">
        <v>437</v>
      </c>
      <c r="B12232" t="s">
        <v>33</v>
      </c>
      <c r="C12232" t="s">
        <v>4</v>
      </c>
      <c r="D12232" t="s">
        <v>328</v>
      </c>
      <c r="E12232" t="s">
        <v>419</v>
      </c>
      <c r="F12232" s="2">
        <f t="shared" si="316"/>
        <v>714616815.4990133</v>
      </c>
      <c r="G12232" s="2">
        <v>1092283.767353748</v>
      </c>
      <c r="H12232">
        <v>2015</v>
      </c>
      <c r="I12232">
        <v>654.24099200000001</v>
      </c>
      <c r="J12232" t="s">
        <v>717</v>
      </c>
    </row>
    <row r="12233" spans="1:10">
      <c r="A12233" s="4" t="s">
        <v>437</v>
      </c>
      <c r="B12233" t="s">
        <v>33</v>
      </c>
      <c r="C12233" t="s">
        <v>4</v>
      </c>
      <c r="D12233" t="s">
        <v>328</v>
      </c>
      <c r="E12233" t="s">
        <v>432</v>
      </c>
      <c r="F12233" s="2">
        <f t="shared" si="316"/>
        <v>181268060.07317555</v>
      </c>
      <c r="G12233" s="2">
        <v>277066.19164758106</v>
      </c>
      <c r="H12233">
        <v>2015</v>
      </c>
      <c r="I12233">
        <v>654.24099200000001</v>
      </c>
      <c r="J12233" t="s">
        <v>717</v>
      </c>
    </row>
    <row r="12234" spans="1:10">
      <c r="A12234" s="4" t="s">
        <v>437</v>
      </c>
      <c r="B12234" t="s">
        <v>33</v>
      </c>
      <c r="C12234" t="s">
        <v>4</v>
      </c>
      <c r="D12234" t="s">
        <v>1</v>
      </c>
      <c r="F12234" s="2">
        <f t="shared" si="316"/>
        <v>701687199.15161598</v>
      </c>
      <c r="G12234" s="2">
        <v>1072520.9941470863</v>
      </c>
      <c r="H12234">
        <v>2015</v>
      </c>
      <c r="I12234">
        <v>654.24099200000001</v>
      </c>
      <c r="J12234" t="s">
        <v>717</v>
      </c>
    </row>
    <row r="12235" spans="1:10">
      <c r="A12235" s="4" t="s">
        <v>437</v>
      </c>
      <c r="B12235" t="s">
        <v>33</v>
      </c>
      <c r="C12235" t="s">
        <v>3</v>
      </c>
      <c r="D12235" t="s">
        <v>328</v>
      </c>
      <c r="E12235" t="s">
        <v>370</v>
      </c>
      <c r="F12235" s="2">
        <f t="shared" si="316"/>
        <v>1710068469.6597843</v>
      </c>
      <c r="G12235" s="2">
        <v>2998231.4021545509</v>
      </c>
      <c r="H12235">
        <v>2014</v>
      </c>
      <c r="I12235">
        <v>570.3590684931512</v>
      </c>
      <c r="J12235" t="s">
        <v>717</v>
      </c>
    </row>
    <row r="12236" spans="1:10">
      <c r="A12236" s="4" t="s">
        <v>437</v>
      </c>
      <c r="B12236" t="s">
        <v>33</v>
      </c>
      <c r="C12236" t="s">
        <v>3</v>
      </c>
      <c r="D12236" t="s">
        <v>328</v>
      </c>
      <c r="E12236" t="s">
        <v>419</v>
      </c>
      <c r="F12236" s="2">
        <f t="shared" si="316"/>
        <v>1195073367.560811</v>
      </c>
      <c r="G12236" s="2">
        <v>1826656.2049368056</v>
      </c>
      <c r="H12236">
        <v>2014</v>
      </c>
      <c r="I12236">
        <v>654.24099200000001</v>
      </c>
      <c r="J12236" t="s">
        <v>717</v>
      </c>
    </row>
    <row r="12237" spans="1:10">
      <c r="A12237" s="4" t="s">
        <v>437</v>
      </c>
      <c r="B12237" t="s">
        <v>33</v>
      </c>
      <c r="C12237" t="s">
        <v>3</v>
      </c>
      <c r="D12237" t="s">
        <v>328</v>
      </c>
      <c r="E12237" t="s">
        <v>432</v>
      </c>
      <c r="F12237" s="2">
        <f t="shared" si="316"/>
        <v>297876014.30087936</v>
      </c>
      <c r="G12237" s="2">
        <v>455300.13854723331</v>
      </c>
      <c r="H12237">
        <v>2014</v>
      </c>
      <c r="I12237">
        <v>654.24099200000001</v>
      </c>
      <c r="J12237" t="s">
        <v>717</v>
      </c>
    </row>
    <row r="12238" spans="1:10">
      <c r="A12238" s="4" t="s">
        <v>437</v>
      </c>
      <c r="B12238" t="s">
        <v>33</v>
      </c>
      <c r="C12238" t="s">
        <v>3</v>
      </c>
      <c r="D12238" t="s">
        <v>1</v>
      </c>
      <c r="F12238" s="2">
        <f t="shared" si="316"/>
        <v>935679438.24323261</v>
      </c>
      <c r="G12238" s="2">
        <v>1640509.4438407586</v>
      </c>
      <c r="H12238">
        <v>2014</v>
      </c>
      <c r="I12238">
        <v>570.3590684931512</v>
      </c>
      <c r="J12238" t="s">
        <v>717</v>
      </c>
    </row>
    <row r="12239" spans="1:10">
      <c r="A12239" s="4" t="s">
        <v>437</v>
      </c>
      <c r="B12239" t="s">
        <v>33</v>
      </c>
      <c r="C12239" t="s">
        <v>4</v>
      </c>
      <c r="D12239" t="s">
        <v>328</v>
      </c>
      <c r="E12239" t="s">
        <v>370</v>
      </c>
      <c r="F12239" s="2">
        <f t="shared" si="316"/>
        <v>1216069034.341748</v>
      </c>
      <c r="G12239" s="2">
        <v>2132111.333926043</v>
      </c>
      <c r="H12239">
        <v>2014</v>
      </c>
      <c r="I12239">
        <v>570.3590684931512</v>
      </c>
      <c r="J12239" t="s">
        <v>717</v>
      </c>
    </row>
    <row r="12240" spans="1:10">
      <c r="A12240" s="4" t="s">
        <v>437</v>
      </c>
      <c r="B12240" t="s">
        <v>33</v>
      </c>
      <c r="C12240" t="s">
        <v>4</v>
      </c>
      <c r="D12240" t="s">
        <v>328</v>
      </c>
      <c r="E12240" t="s">
        <v>419</v>
      </c>
      <c r="F12240" s="2">
        <f t="shared" si="316"/>
        <v>465563227.87522888</v>
      </c>
      <c r="G12240" s="2">
        <v>816263.39194573415</v>
      </c>
      <c r="H12240">
        <v>2014</v>
      </c>
      <c r="I12240">
        <v>570.3590684931512</v>
      </c>
      <c r="J12240" t="s">
        <v>717</v>
      </c>
    </row>
    <row r="12241" spans="1:10">
      <c r="A12241" s="4" t="s">
        <v>437</v>
      </c>
      <c r="B12241" t="s">
        <v>33</v>
      </c>
      <c r="C12241" t="s">
        <v>4</v>
      </c>
      <c r="D12241" t="s">
        <v>328</v>
      </c>
      <c r="E12241" t="s">
        <v>432</v>
      </c>
      <c r="F12241" s="2">
        <f t="shared" si="316"/>
        <v>54632041.233062781</v>
      </c>
      <c r="G12241" s="2">
        <v>95785.346899799129</v>
      </c>
      <c r="H12241">
        <v>2014</v>
      </c>
      <c r="I12241">
        <v>570.3590684931512</v>
      </c>
      <c r="J12241" t="s">
        <v>717</v>
      </c>
    </row>
    <row r="12242" spans="1:10">
      <c r="A12242" s="4" t="s">
        <v>437</v>
      </c>
      <c r="B12242" t="s">
        <v>33</v>
      </c>
      <c r="C12242" t="s">
        <v>4</v>
      </c>
      <c r="D12242" t="s">
        <v>1</v>
      </c>
      <c r="F12242" s="2">
        <f t="shared" si="316"/>
        <v>41137876.985961035</v>
      </c>
      <c r="G12242" s="2">
        <v>72126.278441832139</v>
      </c>
      <c r="H12242">
        <v>2014</v>
      </c>
      <c r="I12242">
        <v>570.3590684931512</v>
      </c>
      <c r="J12242" t="s">
        <v>717</v>
      </c>
    </row>
    <row r="12243" spans="1:10">
      <c r="A12243" s="4" t="s">
        <v>437</v>
      </c>
      <c r="B12243" t="s">
        <v>33</v>
      </c>
      <c r="C12243" t="s">
        <v>3</v>
      </c>
      <c r="D12243" t="s">
        <v>328</v>
      </c>
      <c r="F12243" s="2">
        <f t="shared" si="316"/>
        <v>3593435022.5986338</v>
      </c>
      <c r="G12243" s="2">
        <v>7254122.1170001524</v>
      </c>
      <c r="H12243">
        <v>2013</v>
      </c>
      <c r="I12243">
        <v>495.36456164383571</v>
      </c>
      <c r="J12243" t="s">
        <v>717</v>
      </c>
    </row>
    <row r="12244" spans="1:10">
      <c r="A12244" s="4" t="s">
        <v>437</v>
      </c>
      <c r="B12244" t="s">
        <v>33</v>
      </c>
      <c r="C12244" t="s">
        <v>3</v>
      </c>
      <c r="D12244" t="s">
        <v>328</v>
      </c>
      <c r="F12244" s="2">
        <f t="shared" si="316"/>
        <v>0</v>
      </c>
      <c r="G12244" s="2">
        <v>0</v>
      </c>
      <c r="H12244">
        <v>2013</v>
      </c>
      <c r="I12244">
        <v>495.36456164383571</v>
      </c>
      <c r="J12244" t="s">
        <v>717</v>
      </c>
    </row>
    <row r="12245" spans="1:10">
      <c r="A12245" s="4" t="s">
        <v>437</v>
      </c>
      <c r="B12245" t="s">
        <v>33</v>
      </c>
      <c r="C12245" t="s">
        <v>3</v>
      </c>
      <c r="D12245" t="s">
        <v>1</v>
      </c>
      <c r="F12245" s="2">
        <f t="shared" si="316"/>
        <v>622168847.71622372</v>
      </c>
      <c r="G12245" s="2">
        <v>1255981.7473652053</v>
      </c>
      <c r="H12245">
        <v>2013</v>
      </c>
      <c r="I12245">
        <v>495.36456164383571</v>
      </c>
      <c r="J12245" t="s">
        <v>717</v>
      </c>
    </row>
    <row r="12246" spans="1:10">
      <c r="A12246" s="4" t="s">
        <v>437</v>
      </c>
      <c r="B12246" t="s">
        <v>33</v>
      </c>
      <c r="C12246" t="s">
        <v>3</v>
      </c>
      <c r="D12246" t="s">
        <v>1</v>
      </c>
      <c r="F12246" s="2">
        <f t="shared" si="316"/>
        <v>0</v>
      </c>
      <c r="G12246" s="2">
        <v>0</v>
      </c>
      <c r="H12246">
        <v>2013</v>
      </c>
      <c r="I12246">
        <v>495.36456164383571</v>
      </c>
      <c r="J12246" t="s">
        <v>717</v>
      </c>
    </row>
    <row r="12247" spans="1:10">
      <c r="A12247" s="4" t="s">
        <v>437</v>
      </c>
      <c r="B12247" t="s">
        <v>33</v>
      </c>
      <c r="C12247" t="s">
        <v>4</v>
      </c>
      <c r="D12247" t="s">
        <v>328</v>
      </c>
      <c r="F12247" s="2">
        <f t="shared" si="316"/>
        <v>1594367197.6415007</v>
      </c>
      <c r="G12247" s="2">
        <v>3218573.3923934624</v>
      </c>
      <c r="H12247">
        <v>2013</v>
      </c>
      <c r="I12247">
        <v>495.36456164383571</v>
      </c>
      <c r="J12247" t="s">
        <v>717</v>
      </c>
    </row>
    <row r="12248" spans="1:10">
      <c r="A12248" s="4" t="s">
        <v>437</v>
      </c>
      <c r="B12248" t="s">
        <v>33</v>
      </c>
      <c r="C12248" t="s">
        <v>4</v>
      </c>
      <c r="D12248" t="s">
        <v>328</v>
      </c>
      <c r="F12248" s="2">
        <f t="shared" si="316"/>
        <v>0</v>
      </c>
      <c r="G12248" s="2">
        <v>0</v>
      </c>
      <c r="H12248">
        <v>2013</v>
      </c>
      <c r="I12248">
        <v>495.36456164383571</v>
      </c>
      <c r="J12248" t="s">
        <v>717</v>
      </c>
    </row>
    <row r="12249" spans="1:10">
      <c r="A12249" s="4" t="s">
        <v>437</v>
      </c>
      <c r="B12249" t="s">
        <v>33</v>
      </c>
      <c r="C12249" t="s">
        <v>4</v>
      </c>
      <c r="D12249" t="s">
        <v>1</v>
      </c>
      <c r="F12249" s="2">
        <f t="shared" si="316"/>
        <v>228509319.17222363</v>
      </c>
      <c r="G12249" s="2">
        <v>461295.24973270198</v>
      </c>
      <c r="H12249">
        <v>2013</v>
      </c>
      <c r="I12249">
        <v>495.36456164383571</v>
      </c>
      <c r="J12249" t="s">
        <v>717</v>
      </c>
    </row>
    <row r="12250" spans="1:10">
      <c r="A12250" s="4" t="s">
        <v>437</v>
      </c>
      <c r="B12250" t="s">
        <v>33</v>
      </c>
      <c r="C12250" t="s">
        <v>4</v>
      </c>
      <c r="D12250" t="s">
        <v>1</v>
      </c>
      <c r="F12250" s="2">
        <f t="shared" si="316"/>
        <v>0</v>
      </c>
      <c r="G12250" s="2">
        <v>0</v>
      </c>
      <c r="H12250">
        <v>2013</v>
      </c>
      <c r="I12250">
        <v>495.36456164383571</v>
      </c>
      <c r="J12250" t="s">
        <v>717</v>
      </c>
    </row>
    <row r="12251" spans="1:10">
      <c r="A12251" s="4" t="s">
        <v>437</v>
      </c>
      <c r="B12251" t="s">
        <v>33</v>
      </c>
      <c r="C12251" t="s">
        <v>3</v>
      </c>
      <c r="D12251" t="s">
        <v>328</v>
      </c>
      <c r="F12251" s="2">
        <f t="shared" si="316"/>
        <v>3823442149.0661545</v>
      </c>
      <c r="G12251" s="2">
        <v>7861990.0647722529</v>
      </c>
      <c r="H12251">
        <v>2012</v>
      </c>
      <c r="I12251">
        <v>486.31989071038242</v>
      </c>
      <c r="J12251" t="s">
        <v>717</v>
      </c>
    </row>
    <row r="12252" spans="1:10">
      <c r="A12252" s="4" t="s">
        <v>437</v>
      </c>
      <c r="B12252" t="s">
        <v>33</v>
      </c>
      <c r="C12252" t="s">
        <v>3</v>
      </c>
      <c r="D12252" t="s">
        <v>1</v>
      </c>
      <c r="F12252" s="2">
        <f t="shared" si="316"/>
        <v>854477972.00961387</v>
      </c>
      <c r="G12252" s="2">
        <v>1757028.6314249898</v>
      </c>
      <c r="H12252">
        <v>2012</v>
      </c>
      <c r="I12252">
        <v>486.31989071038242</v>
      </c>
      <c r="J12252" t="s">
        <v>717</v>
      </c>
    </row>
    <row r="12253" spans="1:10">
      <c r="A12253" s="4" t="s">
        <v>437</v>
      </c>
      <c r="B12253" t="s">
        <v>33</v>
      </c>
      <c r="C12253" t="s">
        <v>4</v>
      </c>
      <c r="D12253" t="s">
        <v>328</v>
      </c>
      <c r="F12253" s="2">
        <f t="shared" si="316"/>
        <v>1073889317.7125578</v>
      </c>
      <c r="G12253" s="2">
        <v>2208195.3426661096</v>
      </c>
      <c r="H12253">
        <v>2012</v>
      </c>
      <c r="I12253">
        <v>486.31989071038242</v>
      </c>
      <c r="J12253" t="s">
        <v>717</v>
      </c>
    </row>
    <row r="12254" spans="1:10">
      <c r="A12254" s="4" t="s">
        <v>437</v>
      </c>
      <c r="B12254" t="s">
        <v>33</v>
      </c>
      <c r="C12254" t="s">
        <v>4</v>
      </c>
      <c r="D12254" t="s">
        <v>1</v>
      </c>
      <c r="F12254" s="2">
        <f t="shared" si="316"/>
        <v>-136116079.29157969</v>
      </c>
      <c r="G12254" s="2">
        <v>-279890.01044713747</v>
      </c>
      <c r="H12254">
        <v>2012</v>
      </c>
      <c r="I12254">
        <v>486.31989071038242</v>
      </c>
      <c r="J12254" t="s">
        <v>717</v>
      </c>
    </row>
    <row r="12255" spans="1:10">
      <c r="A12255" s="4" t="s">
        <v>437</v>
      </c>
      <c r="B12255" t="s">
        <v>33</v>
      </c>
      <c r="C12255" t="s">
        <v>3</v>
      </c>
      <c r="D12255" t="s">
        <v>328</v>
      </c>
      <c r="F12255" s="2">
        <f t="shared" si="316"/>
        <v>3056197200.9120975</v>
      </c>
      <c r="G12255" s="2">
        <v>6322658.3011583015</v>
      </c>
      <c r="H12255">
        <v>2011</v>
      </c>
      <c r="I12255">
        <v>483.37219178082211</v>
      </c>
      <c r="J12255" t="s">
        <v>717</v>
      </c>
    </row>
    <row r="12256" spans="1:10">
      <c r="A12256" s="4" t="s">
        <v>437</v>
      </c>
      <c r="B12256" t="s">
        <v>33</v>
      </c>
      <c r="C12256" t="s">
        <v>3</v>
      </c>
      <c r="D12256" t="s">
        <v>1</v>
      </c>
      <c r="F12256" s="2">
        <f t="shared" si="316"/>
        <v>707893782.48348045</v>
      </c>
      <c r="G12256" s="2">
        <v>1464490.0855290913</v>
      </c>
      <c r="H12256">
        <v>2011</v>
      </c>
      <c r="I12256">
        <v>483.37219178082211</v>
      </c>
      <c r="J12256" t="s">
        <v>717</v>
      </c>
    </row>
    <row r="12257" spans="1:10">
      <c r="A12257" s="4" t="s">
        <v>437</v>
      </c>
      <c r="B12257" t="s">
        <v>33</v>
      </c>
      <c r="C12257" t="s">
        <v>4</v>
      </c>
      <c r="D12257" t="s">
        <v>328</v>
      </c>
      <c r="F12257" s="2">
        <f t="shared" si="316"/>
        <v>873407925.61165237</v>
      </c>
      <c r="G12257" s="2">
        <v>1806905.6111686418</v>
      </c>
      <c r="H12257">
        <v>2011</v>
      </c>
      <c r="I12257">
        <v>483.37219178082211</v>
      </c>
      <c r="J12257" t="s">
        <v>717</v>
      </c>
    </row>
    <row r="12258" spans="1:10">
      <c r="A12258" s="4" t="s">
        <v>437</v>
      </c>
      <c r="B12258" t="s">
        <v>33</v>
      </c>
      <c r="C12258" t="s">
        <v>3</v>
      </c>
      <c r="D12258" t="s">
        <v>328</v>
      </c>
      <c r="F12258" s="2">
        <f t="shared" si="316"/>
        <v>2538487413.8848152</v>
      </c>
      <c r="G12258" s="2">
        <v>4976997.8494623657</v>
      </c>
      <c r="H12258">
        <v>2010</v>
      </c>
      <c r="I12258">
        <v>510.04390410958933</v>
      </c>
      <c r="J12258" t="s">
        <v>717</v>
      </c>
    </row>
    <row r="12259" spans="1:10">
      <c r="A12259" s="4" t="s">
        <v>437</v>
      </c>
      <c r="B12259" t="s">
        <v>33</v>
      </c>
      <c r="C12259" t="s">
        <v>3</v>
      </c>
      <c r="D12259" t="s">
        <v>1</v>
      </c>
      <c r="F12259" s="2">
        <f t="shared" si="316"/>
        <v>712325637.27775288</v>
      </c>
      <c r="G12259" s="2">
        <v>1396596.7077310677</v>
      </c>
      <c r="H12259">
        <v>2010</v>
      </c>
      <c r="I12259">
        <v>510.04390410958933</v>
      </c>
      <c r="J12259" t="s">
        <v>717</v>
      </c>
    </row>
    <row r="12260" spans="1:10">
      <c r="A12260" s="4" t="s">
        <v>437</v>
      </c>
      <c r="B12260" t="s">
        <v>33</v>
      </c>
      <c r="C12260" t="s">
        <v>4</v>
      </c>
      <c r="D12260" t="s">
        <v>328</v>
      </c>
      <c r="F12260" s="2">
        <f t="shared" si="316"/>
        <v>1143223821.3224771</v>
      </c>
      <c r="G12260" s="2">
        <v>2241422.3797425115</v>
      </c>
      <c r="H12260">
        <v>2010</v>
      </c>
      <c r="I12260">
        <v>510.04390410958933</v>
      </c>
      <c r="J12260" t="s">
        <v>717</v>
      </c>
    </row>
    <row r="12261" spans="1:10">
      <c r="A12261" t="s">
        <v>437</v>
      </c>
      <c r="B12261" t="s">
        <v>36</v>
      </c>
      <c r="C12261" t="s">
        <v>3</v>
      </c>
      <c r="D12261" t="s">
        <v>328</v>
      </c>
      <c r="F12261" s="2">
        <v>392471.99999999994</v>
      </c>
      <c r="G12261" s="2">
        <v>138224.48683352169</v>
      </c>
      <c r="H12261">
        <v>2014</v>
      </c>
      <c r="I12261">
        <v>2.8393811327561327</v>
      </c>
      <c r="J12261" t="s">
        <v>717</v>
      </c>
    </row>
    <row r="12262" spans="1:10">
      <c r="A12262" t="s">
        <v>437</v>
      </c>
      <c r="B12262" t="s">
        <v>36</v>
      </c>
      <c r="C12262" t="s">
        <v>4</v>
      </c>
      <c r="D12262" t="s">
        <v>328</v>
      </c>
      <c r="F12262" s="2">
        <v>249701.27245394548</v>
      </c>
      <c r="G12262" s="2">
        <v>87942.14681970689</v>
      </c>
      <c r="H12262">
        <v>2014</v>
      </c>
      <c r="I12262">
        <v>2.8393811327561327</v>
      </c>
      <c r="J12262" t="s">
        <v>717</v>
      </c>
    </row>
    <row r="12263" spans="1:10">
      <c r="A12263" t="s">
        <v>9</v>
      </c>
      <c r="B12263" s="18" t="s">
        <v>35</v>
      </c>
      <c r="C12263" s="18" t="s">
        <v>3</v>
      </c>
      <c r="D12263" s="18" t="s">
        <v>328</v>
      </c>
      <c r="E12263" s="18" t="s">
        <v>677</v>
      </c>
      <c r="F12263" s="2">
        <v>2362890827</v>
      </c>
      <c r="G12263" s="2">
        <f>F12263/I12263</f>
        <v>2581068.8336121151</v>
      </c>
      <c r="H12263" s="18">
        <v>2024</v>
      </c>
      <c r="I12263" s="18">
        <v>915.46990000000005</v>
      </c>
      <c r="J12263" t="s">
        <v>717</v>
      </c>
    </row>
    <row r="12264" spans="1:10">
      <c r="A12264" t="s">
        <v>9</v>
      </c>
      <c r="B12264" s="18" t="s">
        <v>35</v>
      </c>
      <c r="C12264" s="18" t="s">
        <v>3</v>
      </c>
      <c r="D12264" s="18" t="s">
        <v>1</v>
      </c>
      <c r="E12264" s="18"/>
      <c r="F12264" s="2">
        <v>237056605</v>
      </c>
      <c r="G12264" s="2">
        <f>F12264/I12264</f>
        <v>258945.27498937974</v>
      </c>
      <c r="H12264" s="18">
        <v>2024</v>
      </c>
      <c r="I12264" s="18">
        <v>915.46990000000005</v>
      </c>
      <c r="J12264" t="s">
        <v>717</v>
      </c>
    </row>
    <row r="12265" spans="1:10">
      <c r="A12265" t="s">
        <v>64</v>
      </c>
      <c r="B12265" t="s">
        <v>34</v>
      </c>
      <c r="C12265" t="s">
        <v>4</v>
      </c>
      <c r="D12265" t="s">
        <v>328</v>
      </c>
      <c r="F12265" s="2">
        <v>3695000</v>
      </c>
      <c r="G12265" s="2">
        <v>3695000</v>
      </c>
      <c r="H12265">
        <v>2011</v>
      </c>
      <c r="I12265">
        <v>1</v>
      </c>
      <c r="J12265" s="40" t="s">
        <v>715</v>
      </c>
    </row>
    <row r="12266" spans="1:10">
      <c r="A12266" t="s">
        <v>64</v>
      </c>
      <c r="B12266" t="s">
        <v>34</v>
      </c>
      <c r="C12266" t="s">
        <v>4</v>
      </c>
      <c r="D12266" t="s">
        <v>1</v>
      </c>
      <c r="F12266" s="2">
        <v>171000</v>
      </c>
      <c r="G12266" s="2">
        <v>171000</v>
      </c>
      <c r="H12266">
        <v>2011</v>
      </c>
      <c r="I12266">
        <v>1</v>
      </c>
      <c r="J12266" s="40" t="s">
        <v>715</v>
      </c>
    </row>
    <row r="12267" spans="1:10">
      <c r="A12267" t="s">
        <v>9</v>
      </c>
      <c r="B12267" s="18" t="s">
        <v>35</v>
      </c>
      <c r="C12267" s="18" t="s">
        <v>4</v>
      </c>
      <c r="D12267" s="18" t="s">
        <v>328</v>
      </c>
      <c r="E12267" s="18" t="s">
        <v>677</v>
      </c>
      <c r="F12267" s="2">
        <v>955607733</v>
      </c>
      <c r="G12267" s="2">
        <f t="shared" ref="G12267:G12278" si="317">F12267/I12267</f>
        <v>1043843.9679993847</v>
      </c>
      <c r="H12267" s="18">
        <v>2024</v>
      </c>
      <c r="I12267" s="18">
        <v>915.46990000000005</v>
      </c>
      <c r="J12267" t="s">
        <v>717</v>
      </c>
    </row>
    <row r="12268" spans="1:10">
      <c r="A12268" t="s">
        <v>9</v>
      </c>
      <c r="B12268" s="18" t="s">
        <v>35</v>
      </c>
      <c r="C12268" s="18" t="s">
        <v>4</v>
      </c>
      <c r="D12268" s="18" t="s">
        <v>1</v>
      </c>
      <c r="E12268" s="18"/>
      <c r="F12268" s="2">
        <v>17133820</v>
      </c>
      <c r="G12268" s="2">
        <f t="shared" si="317"/>
        <v>18715.874765516593</v>
      </c>
      <c r="H12268" s="18">
        <v>2024</v>
      </c>
      <c r="I12268" s="18">
        <v>915.46990000000005</v>
      </c>
      <c r="J12268" t="s">
        <v>717</v>
      </c>
    </row>
    <row r="12269" spans="1:10">
      <c r="A12269" t="s">
        <v>9</v>
      </c>
      <c r="B12269" s="18" t="s">
        <v>35</v>
      </c>
      <c r="C12269" s="18" t="s">
        <v>3</v>
      </c>
      <c r="D12269" s="18" t="s">
        <v>328</v>
      </c>
      <c r="E12269" s="18"/>
      <c r="F12269" s="2">
        <v>1152474423.5</v>
      </c>
      <c r="G12269" s="2">
        <f t="shared" si="317"/>
        <v>3893769.6056917529</v>
      </c>
      <c r="H12269" s="18">
        <v>2023</v>
      </c>
      <c r="I12269" s="18">
        <v>295.97910000000002</v>
      </c>
      <c r="J12269" t="s">
        <v>717</v>
      </c>
    </row>
    <row r="12270" spans="1:10">
      <c r="A12270" t="s">
        <v>9</v>
      </c>
      <c r="B12270" s="18" t="s">
        <v>35</v>
      </c>
      <c r="C12270" s="18" t="s">
        <v>3</v>
      </c>
      <c r="D12270" s="18" t="s">
        <v>1</v>
      </c>
      <c r="E12270" s="18"/>
      <c r="F12270" s="2">
        <v>92104942.5</v>
      </c>
      <c r="G12270" s="2">
        <f t="shared" si="317"/>
        <v>311187.31863161956</v>
      </c>
      <c r="H12270" s="18">
        <v>2023</v>
      </c>
      <c r="I12270" s="18">
        <v>295.97910000000002</v>
      </c>
      <c r="J12270" t="s">
        <v>717</v>
      </c>
    </row>
    <row r="12271" spans="1:10">
      <c r="A12271" t="s">
        <v>9</v>
      </c>
      <c r="B12271" s="18" t="s">
        <v>35</v>
      </c>
      <c r="C12271" s="18" t="s">
        <v>4</v>
      </c>
      <c r="D12271" s="18" t="s">
        <v>328</v>
      </c>
      <c r="E12271" s="18"/>
      <c r="F12271" s="2">
        <v>520874846</v>
      </c>
      <c r="G12271" s="2">
        <f t="shared" si="317"/>
        <v>1759836.5762987994</v>
      </c>
      <c r="H12271" s="18">
        <v>2023</v>
      </c>
      <c r="I12271" s="18">
        <v>295.97910000000002</v>
      </c>
      <c r="J12271" t="s">
        <v>717</v>
      </c>
    </row>
    <row r="12272" spans="1:10">
      <c r="A12272" t="s">
        <v>9</v>
      </c>
      <c r="B12272" s="18" t="s">
        <v>35</v>
      </c>
      <c r="C12272" s="18" t="s">
        <v>4</v>
      </c>
      <c r="D12272" s="18" t="s">
        <v>1</v>
      </c>
      <c r="E12272" s="18"/>
      <c r="F12272" s="2">
        <v>20982332.5</v>
      </c>
      <c r="G12272" s="2">
        <f t="shared" si="317"/>
        <v>70891.263943974423</v>
      </c>
      <c r="H12272" s="18">
        <v>2023</v>
      </c>
      <c r="I12272" s="18">
        <v>295.97910000000002</v>
      </c>
      <c r="J12272" t="s">
        <v>717</v>
      </c>
    </row>
    <row r="12273" spans="1:10">
      <c r="A12273" s="14" t="s">
        <v>9</v>
      </c>
      <c r="B12273" t="s">
        <v>35</v>
      </c>
      <c r="C12273" t="s">
        <v>3</v>
      </c>
      <c r="D12273" t="s">
        <v>328</v>
      </c>
      <c r="F12273" s="2">
        <v>525097765</v>
      </c>
      <c r="G12273" s="2">
        <f t="shared" si="317"/>
        <v>4012251.248532935</v>
      </c>
      <c r="H12273">
        <v>2022</v>
      </c>
      <c r="I12273">
        <v>130.87360000000001</v>
      </c>
      <c r="J12273" t="s">
        <v>717</v>
      </c>
    </row>
    <row r="12274" spans="1:10">
      <c r="A12274" s="14" t="s">
        <v>9</v>
      </c>
      <c r="B12274" t="s">
        <v>35</v>
      </c>
      <c r="C12274" t="s">
        <v>3</v>
      </c>
      <c r="D12274" t="s">
        <v>1</v>
      </c>
      <c r="F12274" s="2">
        <v>43945293</v>
      </c>
      <c r="G12274" s="2">
        <f t="shared" si="317"/>
        <v>335784.24525649176</v>
      </c>
      <c r="H12274">
        <v>2022</v>
      </c>
      <c r="I12274">
        <v>130.87360000000001</v>
      </c>
      <c r="J12274" t="s">
        <v>717</v>
      </c>
    </row>
    <row r="12275" spans="1:10">
      <c r="A12275" s="14" t="s">
        <v>9</v>
      </c>
      <c r="B12275" t="s">
        <v>35</v>
      </c>
      <c r="C12275" t="s">
        <v>5</v>
      </c>
      <c r="D12275" t="s">
        <v>328</v>
      </c>
      <c r="F12275" s="2">
        <v>74414529</v>
      </c>
      <c r="G12275" s="2">
        <f t="shared" si="317"/>
        <v>568598.47211355076</v>
      </c>
      <c r="H12275">
        <v>2022</v>
      </c>
      <c r="I12275">
        <v>130.87360000000001</v>
      </c>
      <c r="J12275" t="s">
        <v>717</v>
      </c>
    </row>
    <row r="12276" spans="1:10">
      <c r="A12276" s="14" t="s">
        <v>9</v>
      </c>
      <c r="B12276" t="s">
        <v>35</v>
      </c>
      <c r="C12276" t="s">
        <v>5</v>
      </c>
      <c r="D12276" t="s">
        <v>1</v>
      </c>
      <c r="F12276" s="2">
        <v>1977533</v>
      </c>
      <c r="G12276" s="2">
        <f t="shared" si="317"/>
        <v>15110.251418162256</v>
      </c>
      <c r="H12276">
        <v>2022</v>
      </c>
      <c r="I12276">
        <v>130.87360000000001</v>
      </c>
      <c r="J12276" t="s">
        <v>717</v>
      </c>
    </row>
    <row r="12277" spans="1:10">
      <c r="A12277" s="14" t="s">
        <v>9</v>
      </c>
      <c r="B12277" t="s">
        <v>35</v>
      </c>
      <c r="C12277" t="s">
        <v>3</v>
      </c>
      <c r="D12277" t="s">
        <v>1</v>
      </c>
      <c r="E12277" t="s">
        <v>330</v>
      </c>
      <c r="F12277" s="2">
        <v>24558580</v>
      </c>
      <c r="G12277" s="2">
        <f t="shared" si="317"/>
        <v>258285.16499234355</v>
      </c>
      <c r="H12277">
        <v>2021</v>
      </c>
      <c r="I12277">
        <v>95.083200000000005</v>
      </c>
      <c r="J12277" t="s">
        <v>717</v>
      </c>
    </row>
    <row r="12278" spans="1:10">
      <c r="A12278" s="14" t="s">
        <v>9</v>
      </c>
      <c r="B12278" t="s">
        <v>35</v>
      </c>
      <c r="C12278" t="s">
        <v>4</v>
      </c>
      <c r="D12278" t="s">
        <v>1</v>
      </c>
      <c r="E12278" t="s">
        <v>330</v>
      </c>
      <c r="F12278" s="2">
        <v>-36378477</v>
      </c>
      <c r="G12278" s="2">
        <f t="shared" si="317"/>
        <v>-382596.2630622444</v>
      </c>
      <c r="H12278">
        <v>2021</v>
      </c>
      <c r="I12278">
        <v>95.083200000000005</v>
      </c>
      <c r="J12278" t="s">
        <v>717</v>
      </c>
    </row>
    <row r="12279" spans="1:10">
      <c r="A12279" t="s">
        <v>9</v>
      </c>
      <c r="B12279" t="s">
        <v>35</v>
      </c>
      <c r="C12279" t="s">
        <v>3</v>
      </c>
      <c r="D12279" t="s">
        <v>328</v>
      </c>
      <c r="F12279" s="2">
        <v>202713635</v>
      </c>
      <c r="G12279" s="2">
        <v>2874294.377708206</v>
      </c>
      <c r="H12279">
        <v>2020</v>
      </c>
      <c r="I12279">
        <v>70.526399999999995</v>
      </c>
      <c r="J12279" t="s">
        <v>717</v>
      </c>
    </row>
    <row r="12280" spans="1:10">
      <c r="A12280" t="s">
        <v>9</v>
      </c>
      <c r="B12280" t="s">
        <v>35</v>
      </c>
      <c r="C12280" t="s">
        <v>3</v>
      </c>
      <c r="D12280" t="s">
        <v>1</v>
      </c>
      <c r="F12280" s="2">
        <v>57599753</v>
      </c>
      <c r="G12280" s="2">
        <v>816711.94049320545</v>
      </c>
      <c r="H12280">
        <v>2020</v>
      </c>
      <c r="I12280">
        <v>70.526399999999995</v>
      </c>
      <c r="J12280" t="s">
        <v>717</v>
      </c>
    </row>
    <row r="12281" spans="1:10">
      <c r="A12281" t="s">
        <v>9</v>
      </c>
      <c r="B12281" t="s">
        <v>35</v>
      </c>
      <c r="C12281" t="s">
        <v>4</v>
      </c>
      <c r="D12281" t="s">
        <v>328</v>
      </c>
      <c r="F12281" s="2">
        <v>33567698</v>
      </c>
      <c r="G12281" s="2">
        <v>475959.32870527921</v>
      </c>
      <c r="H12281">
        <v>2020</v>
      </c>
      <c r="I12281">
        <v>70.526399999999995</v>
      </c>
      <c r="J12281" t="s">
        <v>717</v>
      </c>
    </row>
    <row r="12282" spans="1:10">
      <c r="A12282" t="s">
        <v>9</v>
      </c>
      <c r="B12282" t="s">
        <v>35</v>
      </c>
      <c r="C12282" t="s">
        <v>4</v>
      </c>
      <c r="D12282" t="s">
        <v>1</v>
      </c>
      <c r="F12282" s="2">
        <v>22797260</v>
      </c>
      <c r="G12282" s="2">
        <v>323244.34537988616</v>
      </c>
      <c r="H12282">
        <v>2020</v>
      </c>
      <c r="I12282">
        <v>70.526399999999995</v>
      </c>
      <c r="J12282" t="s">
        <v>717</v>
      </c>
    </row>
    <row r="12283" spans="1:10">
      <c r="A12283" t="s">
        <v>9</v>
      </c>
      <c r="B12283" t="s">
        <v>35</v>
      </c>
      <c r="C12283" t="s">
        <v>3</v>
      </c>
      <c r="D12283" t="s">
        <v>328</v>
      </c>
      <c r="E12283" t="s">
        <v>343</v>
      </c>
      <c r="F12283" s="2">
        <v>135989765</v>
      </c>
      <c r="G12283" s="2">
        <f t="shared" ref="G12283:G12290" si="318">F12283/I12283</f>
        <v>2819808.2593423547</v>
      </c>
      <c r="H12283">
        <v>2019</v>
      </c>
      <c r="I12283">
        <v>48.226599999999998</v>
      </c>
      <c r="J12283" t="s">
        <v>717</v>
      </c>
    </row>
    <row r="12284" spans="1:10">
      <c r="A12284" t="s">
        <v>9</v>
      </c>
      <c r="B12284" t="s">
        <v>35</v>
      </c>
      <c r="C12284" t="s">
        <v>3</v>
      </c>
      <c r="D12284" t="s">
        <v>1</v>
      </c>
      <c r="F12284" s="2">
        <v>22571029</v>
      </c>
      <c r="G12284" s="2">
        <f t="shared" si="318"/>
        <v>468020.32488294842</v>
      </c>
      <c r="H12284">
        <v>2019</v>
      </c>
      <c r="I12284">
        <v>48.226599999999998</v>
      </c>
      <c r="J12284" t="s">
        <v>717</v>
      </c>
    </row>
    <row r="12285" spans="1:10">
      <c r="A12285" t="s">
        <v>9</v>
      </c>
      <c r="B12285" t="s">
        <v>35</v>
      </c>
      <c r="C12285" t="s">
        <v>4</v>
      </c>
      <c r="D12285" t="s">
        <v>328</v>
      </c>
      <c r="E12285" t="s">
        <v>343</v>
      </c>
      <c r="F12285" s="2">
        <v>10092991</v>
      </c>
      <c r="G12285" s="2">
        <f t="shared" si="318"/>
        <v>209282.6572887162</v>
      </c>
      <c r="H12285">
        <v>2019</v>
      </c>
      <c r="I12285">
        <v>48.226599999999998</v>
      </c>
      <c r="J12285" t="s">
        <v>717</v>
      </c>
    </row>
    <row r="12286" spans="1:10">
      <c r="A12286" t="s">
        <v>9</v>
      </c>
      <c r="B12286" t="s">
        <v>35</v>
      </c>
      <c r="C12286" t="s">
        <v>4</v>
      </c>
      <c r="D12286" t="s">
        <v>1</v>
      </c>
      <c r="F12286" s="2">
        <v>26147537</v>
      </c>
      <c r="G12286" s="2">
        <f t="shared" si="318"/>
        <v>542180.80893117085</v>
      </c>
      <c r="H12286">
        <v>2019</v>
      </c>
      <c r="I12286">
        <v>48.226599999999998</v>
      </c>
      <c r="J12286" t="s">
        <v>717</v>
      </c>
    </row>
    <row r="12287" spans="1:10">
      <c r="A12287" t="s">
        <v>9</v>
      </c>
      <c r="B12287" t="s">
        <v>35</v>
      </c>
      <c r="C12287" t="s">
        <v>3</v>
      </c>
      <c r="D12287" t="s">
        <v>328</v>
      </c>
      <c r="F12287" s="2">
        <v>98500868</v>
      </c>
      <c r="G12287" s="2">
        <f t="shared" si="318"/>
        <v>3440164.9867633395</v>
      </c>
      <c r="H12287">
        <v>2018</v>
      </c>
      <c r="I12287">
        <v>28.6326</v>
      </c>
      <c r="J12287" t="s">
        <v>717</v>
      </c>
    </row>
    <row r="12288" spans="1:10">
      <c r="A12288" t="s">
        <v>9</v>
      </c>
      <c r="B12288" t="s">
        <v>35</v>
      </c>
      <c r="C12288" t="s">
        <v>3</v>
      </c>
      <c r="D12288" t="s">
        <v>1</v>
      </c>
      <c r="F12288" s="2">
        <v>51043864</v>
      </c>
      <c r="G12288" s="2">
        <f t="shared" si="318"/>
        <v>1782718.4398203446</v>
      </c>
      <c r="H12288">
        <v>2018</v>
      </c>
      <c r="I12288">
        <v>28.6326</v>
      </c>
      <c r="J12288" t="s">
        <v>717</v>
      </c>
    </row>
    <row r="12289" spans="1:10">
      <c r="A12289" t="s">
        <v>9</v>
      </c>
      <c r="B12289" t="s">
        <v>35</v>
      </c>
      <c r="C12289" t="s">
        <v>4</v>
      </c>
      <c r="D12289" t="s">
        <v>328</v>
      </c>
      <c r="F12289" s="2">
        <f>-(-6060954)</f>
        <v>6060954</v>
      </c>
      <c r="G12289" s="2">
        <f t="shared" si="318"/>
        <v>211680.1827287777</v>
      </c>
      <c r="H12289">
        <v>2018</v>
      </c>
      <c r="I12289">
        <v>28.6326</v>
      </c>
      <c r="J12289" t="s">
        <v>717</v>
      </c>
    </row>
    <row r="12290" spans="1:10">
      <c r="A12290" t="s">
        <v>9</v>
      </c>
      <c r="B12290" t="s">
        <v>35</v>
      </c>
      <c r="C12290" t="s">
        <v>4</v>
      </c>
      <c r="D12290" t="s">
        <v>1</v>
      </c>
      <c r="F12290" s="2">
        <f>-(-27704733)</f>
        <v>27704733</v>
      </c>
      <c r="G12290" s="2">
        <f t="shared" si="318"/>
        <v>967594.03616856306</v>
      </c>
      <c r="H12290">
        <v>2018</v>
      </c>
      <c r="I12290">
        <v>28.6326</v>
      </c>
      <c r="J12290" t="s">
        <v>717</v>
      </c>
    </row>
    <row r="12291" spans="1:10">
      <c r="A12291" t="s">
        <v>9</v>
      </c>
      <c r="B12291" t="s">
        <v>35</v>
      </c>
      <c r="C12291" t="s">
        <v>3</v>
      </c>
      <c r="D12291" t="s">
        <v>328</v>
      </c>
      <c r="F12291" s="2">
        <v>50199341</v>
      </c>
      <c r="G12291" s="2">
        <f>(F12291/I12291)</f>
        <v>3033693.2315723379</v>
      </c>
      <c r="H12291">
        <v>2017</v>
      </c>
      <c r="I12291">
        <v>16.547270000000001</v>
      </c>
      <c r="J12291" t="s">
        <v>717</v>
      </c>
    </row>
    <row r="12292" spans="1:10">
      <c r="A12292" t="s">
        <v>9</v>
      </c>
      <c r="B12292" t="s">
        <v>35</v>
      </c>
      <c r="C12292" t="s">
        <v>3</v>
      </c>
      <c r="D12292" t="s">
        <v>1</v>
      </c>
      <c r="F12292" s="2">
        <v>48038242</v>
      </c>
      <c r="G12292" s="2">
        <f>(F12292/I12292)</f>
        <v>2903091.6882361863</v>
      </c>
      <c r="H12292">
        <v>2017</v>
      </c>
      <c r="I12292">
        <v>16.547270000000001</v>
      </c>
      <c r="J12292" t="s">
        <v>717</v>
      </c>
    </row>
    <row r="12293" spans="1:10">
      <c r="A12293" t="s">
        <v>9</v>
      </c>
      <c r="B12293" t="s">
        <v>35</v>
      </c>
      <c r="C12293" t="s">
        <v>4</v>
      </c>
      <c r="D12293" t="s">
        <v>328</v>
      </c>
      <c r="F12293" s="2">
        <f>-(-3137793)</f>
        <v>3137793</v>
      </c>
      <c r="G12293" s="2">
        <f>(F12293/I12293)</f>
        <v>189626.02290287157</v>
      </c>
      <c r="H12293">
        <v>2017</v>
      </c>
      <c r="I12293">
        <v>16.547270000000001</v>
      </c>
      <c r="J12293" t="s">
        <v>717</v>
      </c>
    </row>
    <row r="12294" spans="1:10">
      <c r="A12294" t="s">
        <v>9</v>
      </c>
      <c r="B12294" t="s">
        <v>35</v>
      </c>
      <c r="C12294" t="s">
        <v>4</v>
      </c>
      <c r="D12294" t="s">
        <v>1</v>
      </c>
      <c r="F12294" s="2">
        <f>-(-34742200)</f>
        <v>34742200</v>
      </c>
      <c r="G12294" s="2">
        <f>(F12294/I12294)</f>
        <v>2099572.9204877904</v>
      </c>
      <c r="H12294">
        <v>2017</v>
      </c>
      <c r="I12294">
        <v>16.547270000000001</v>
      </c>
      <c r="J12294" t="s">
        <v>717</v>
      </c>
    </row>
    <row r="12295" spans="1:10">
      <c r="A12295" t="s">
        <v>9</v>
      </c>
      <c r="B12295" t="s">
        <v>35</v>
      </c>
      <c r="C12295" t="s">
        <v>3</v>
      </c>
      <c r="D12295" t="s">
        <v>328</v>
      </c>
      <c r="F12295" s="2">
        <v>16715496.000000002</v>
      </c>
      <c r="G12295" s="2">
        <v>1131819.0497471003</v>
      </c>
      <c r="H12295">
        <v>2016</v>
      </c>
      <c r="I12295">
        <v>14.768700000000001</v>
      </c>
      <c r="J12295" t="s">
        <v>717</v>
      </c>
    </row>
    <row r="12296" spans="1:10">
      <c r="A12296" t="s">
        <v>9</v>
      </c>
      <c r="B12296" t="s">
        <v>35</v>
      </c>
      <c r="C12296" t="s">
        <v>3</v>
      </c>
      <c r="D12296" t="s">
        <v>1</v>
      </c>
      <c r="F12296" s="2">
        <v>14955650</v>
      </c>
      <c r="G12296" s="2">
        <v>1012658.5278325106</v>
      </c>
      <c r="H12296">
        <v>2016</v>
      </c>
      <c r="I12296">
        <v>14.768700000000001</v>
      </c>
      <c r="J12296" t="s">
        <v>717</v>
      </c>
    </row>
    <row r="12297" spans="1:10">
      <c r="A12297" t="s">
        <v>9</v>
      </c>
      <c r="B12297" t="s">
        <v>35</v>
      </c>
      <c r="C12297" t="s">
        <v>4</v>
      </c>
      <c r="D12297" t="s">
        <v>328</v>
      </c>
      <c r="F12297" s="2">
        <v>988450</v>
      </c>
      <c r="G12297" s="2">
        <v>66928.707333753133</v>
      </c>
      <c r="H12297">
        <v>2016</v>
      </c>
      <c r="I12297">
        <v>14.768700000000001</v>
      </c>
      <c r="J12297" t="s">
        <v>717</v>
      </c>
    </row>
    <row r="12298" spans="1:10">
      <c r="A12298" t="s">
        <v>9</v>
      </c>
      <c r="B12298" t="s">
        <v>35</v>
      </c>
      <c r="C12298" t="s">
        <v>4</v>
      </c>
      <c r="D12298" t="s">
        <v>1</v>
      </c>
      <c r="F12298" s="2">
        <v>4710389</v>
      </c>
      <c r="G12298" s="2">
        <v>318944.05059348483</v>
      </c>
      <c r="H12298">
        <v>2016</v>
      </c>
      <c r="I12298">
        <v>14.768700000000001</v>
      </c>
      <c r="J12298" t="s">
        <v>717</v>
      </c>
    </row>
    <row r="12299" spans="1:10">
      <c r="A12299" t="s">
        <v>9</v>
      </c>
      <c r="B12299" t="s">
        <v>35</v>
      </c>
      <c r="C12299" t="s">
        <v>3</v>
      </c>
      <c r="D12299" t="s">
        <v>328</v>
      </c>
      <c r="F12299" s="2">
        <v>10088035</v>
      </c>
      <c r="G12299" s="2">
        <v>1088315.8564739898</v>
      </c>
      <c r="H12299">
        <v>2015</v>
      </c>
      <c r="I12299">
        <v>9.2693999999999992</v>
      </c>
      <c r="J12299" t="s">
        <v>717</v>
      </c>
    </row>
    <row r="12300" spans="1:10">
      <c r="A12300" t="s">
        <v>9</v>
      </c>
      <c r="B12300" t="s">
        <v>35</v>
      </c>
      <c r="C12300" t="s">
        <v>3</v>
      </c>
      <c r="D12300" t="s">
        <v>1</v>
      </c>
      <c r="F12300" s="2">
        <v>12344086</v>
      </c>
      <c r="G12300" s="2">
        <v>1331702.8070856798</v>
      </c>
      <c r="H12300">
        <v>2015</v>
      </c>
      <c r="I12300">
        <v>9.2693999999999992</v>
      </c>
      <c r="J12300" t="s">
        <v>717</v>
      </c>
    </row>
    <row r="12301" spans="1:10">
      <c r="A12301" t="s">
        <v>9</v>
      </c>
      <c r="B12301" t="s">
        <v>35</v>
      </c>
      <c r="C12301" t="s">
        <v>4</v>
      </c>
      <c r="D12301" t="s">
        <v>328</v>
      </c>
      <c r="F12301" s="2">
        <v>1185287</v>
      </c>
      <c r="G12301" s="2">
        <v>127870.95173366131</v>
      </c>
      <c r="H12301">
        <v>2015</v>
      </c>
      <c r="I12301">
        <v>9.2693999999999992</v>
      </c>
      <c r="J12301" t="s">
        <v>717</v>
      </c>
    </row>
    <row r="12302" spans="1:10">
      <c r="A12302" t="s">
        <v>9</v>
      </c>
      <c r="B12302" t="s">
        <v>35</v>
      </c>
      <c r="C12302" t="s">
        <v>4</v>
      </c>
      <c r="D12302" t="s">
        <v>1</v>
      </c>
      <c r="F12302" s="2">
        <v>8840211</v>
      </c>
      <c r="G12302" s="2">
        <v>953698.2976244418</v>
      </c>
      <c r="H12302">
        <v>2015</v>
      </c>
      <c r="I12302">
        <v>9.2693999999999992</v>
      </c>
      <c r="J12302" t="s">
        <v>717</v>
      </c>
    </row>
    <row r="12303" spans="1:10">
      <c r="A12303" t="s">
        <v>9</v>
      </c>
      <c r="B12303" t="s">
        <v>35</v>
      </c>
      <c r="C12303" t="s">
        <v>3</v>
      </c>
      <c r="D12303" t="s">
        <v>328</v>
      </c>
      <c r="F12303" s="2">
        <v>9552984</v>
      </c>
      <c r="G12303" s="2">
        <v>1176858.0490830147</v>
      </c>
      <c r="H12303">
        <v>2014</v>
      </c>
      <c r="I12303">
        <v>8.1173630136986379</v>
      </c>
      <c r="J12303" t="s">
        <v>717</v>
      </c>
    </row>
    <row r="12304" spans="1:10">
      <c r="A12304" t="s">
        <v>9</v>
      </c>
      <c r="B12304" t="s">
        <v>35</v>
      </c>
      <c r="C12304" t="s">
        <v>3</v>
      </c>
      <c r="D12304" t="s">
        <v>1</v>
      </c>
      <c r="F12304" s="2">
        <v>5669407</v>
      </c>
      <c r="G12304" s="2">
        <v>698429.64894294681</v>
      </c>
      <c r="H12304">
        <v>2014</v>
      </c>
      <c r="I12304">
        <v>8.1173630136986379</v>
      </c>
      <c r="J12304" t="s">
        <v>717</v>
      </c>
    </row>
    <row r="12305" spans="1:10">
      <c r="A12305" t="s">
        <v>9</v>
      </c>
      <c r="B12305" t="s">
        <v>35</v>
      </c>
      <c r="C12305" t="s">
        <v>4</v>
      </c>
      <c r="D12305" t="s">
        <v>328</v>
      </c>
      <c r="F12305" s="2">
        <v>3640530</v>
      </c>
      <c r="G12305" s="2">
        <v>448486.77998708963</v>
      </c>
      <c r="H12305">
        <v>2014</v>
      </c>
      <c r="I12305">
        <v>8.1173630136986379</v>
      </c>
      <c r="J12305" t="s">
        <v>717</v>
      </c>
    </row>
    <row r="12306" spans="1:10">
      <c r="A12306" t="s">
        <v>9</v>
      </c>
      <c r="B12306" t="s">
        <v>35</v>
      </c>
      <c r="C12306" t="s">
        <v>4</v>
      </c>
      <c r="D12306" t="s">
        <v>1</v>
      </c>
      <c r="F12306" s="2">
        <v>2219397</v>
      </c>
      <c r="G12306" s="2">
        <v>273413.5452923082</v>
      </c>
      <c r="H12306">
        <v>2014</v>
      </c>
      <c r="I12306">
        <v>8.1173630136986379</v>
      </c>
      <c r="J12306" t="s">
        <v>717</v>
      </c>
    </row>
    <row r="12307" spans="1:10">
      <c r="A12307" t="s">
        <v>9</v>
      </c>
      <c r="B12307" t="s">
        <v>35</v>
      </c>
      <c r="C12307" t="s">
        <v>3</v>
      </c>
      <c r="D12307" t="s">
        <v>328</v>
      </c>
      <c r="F12307" s="2">
        <v>6534259</v>
      </c>
      <c r="G12307" s="2">
        <v>1192801.1238215738</v>
      </c>
      <c r="H12307">
        <v>2013</v>
      </c>
      <c r="I12307">
        <v>5.47807917808219</v>
      </c>
      <c r="J12307" t="s">
        <v>717</v>
      </c>
    </row>
    <row r="12308" spans="1:10">
      <c r="A12308" t="s">
        <v>9</v>
      </c>
      <c r="B12308" t="s">
        <v>35</v>
      </c>
      <c r="C12308" t="s">
        <v>3</v>
      </c>
      <c r="D12308" t="s">
        <v>1</v>
      </c>
      <c r="F12308" s="2">
        <v>7352284.9999999991</v>
      </c>
      <c r="G12308" s="2">
        <v>1342128.2827412412</v>
      </c>
      <c r="H12308">
        <v>2013</v>
      </c>
      <c r="I12308">
        <v>5.47807917808219</v>
      </c>
      <c r="J12308" t="s">
        <v>717</v>
      </c>
    </row>
    <row r="12309" spans="1:10">
      <c r="A12309" t="s">
        <v>9</v>
      </c>
      <c r="B12309" t="s">
        <v>35</v>
      </c>
      <c r="C12309" t="s">
        <v>4</v>
      </c>
      <c r="D12309" t="s">
        <v>328</v>
      </c>
      <c r="F12309" s="2">
        <v>689484</v>
      </c>
      <c r="G12309" s="2">
        <v>125862.36481550457</v>
      </c>
      <c r="H12309">
        <v>2013</v>
      </c>
      <c r="I12309">
        <v>5.47807917808219</v>
      </c>
      <c r="J12309" t="s">
        <v>717</v>
      </c>
    </row>
    <row r="12310" spans="1:10">
      <c r="A12310" t="s">
        <v>9</v>
      </c>
      <c r="B12310" t="s">
        <v>35</v>
      </c>
      <c r="C12310" t="s">
        <v>4</v>
      </c>
      <c r="D12310" t="s">
        <v>1</v>
      </c>
      <c r="F12310" s="2">
        <v>8408327</v>
      </c>
      <c r="G12310" s="2">
        <v>1534904.2477592765</v>
      </c>
      <c r="H12310">
        <v>2013</v>
      </c>
      <c r="I12310">
        <v>5.47807917808219</v>
      </c>
      <c r="J12310" t="s">
        <v>717</v>
      </c>
    </row>
    <row r="12311" spans="1:10">
      <c r="A12311" t="s">
        <v>9</v>
      </c>
      <c r="B12311" t="s">
        <v>35</v>
      </c>
      <c r="C12311" t="s">
        <v>3</v>
      </c>
      <c r="D12311" t="s">
        <v>328</v>
      </c>
      <c r="F12311" s="2">
        <v>7835522</v>
      </c>
      <c r="G12311" s="2">
        <v>1721532.0884507133</v>
      </c>
      <c r="H12311">
        <v>2012</v>
      </c>
      <c r="I12311">
        <v>4.5514818181818208</v>
      </c>
      <c r="J12311" t="s">
        <v>717</v>
      </c>
    </row>
    <row r="12312" spans="1:10">
      <c r="A12312" t="s">
        <v>9</v>
      </c>
      <c r="B12312" t="s">
        <v>35</v>
      </c>
      <c r="C12312" t="s">
        <v>3</v>
      </c>
      <c r="D12312" t="s">
        <v>1</v>
      </c>
      <c r="F12312" s="2">
        <v>14576765</v>
      </c>
      <c r="G12312" s="2">
        <v>3202641.597242055</v>
      </c>
      <c r="H12312">
        <v>2012</v>
      </c>
      <c r="I12312">
        <v>4.5514818181818208</v>
      </c>
      <c r="J12312" t="s">
        <v>717</v>
      </c>
    </row>
    <row r="12313" spans="1:10">
      <c r="A12313" t="s">
        <v>9</v>
      </c>
      <c r="B12313" t="s">
        <v>35</v>
      </c>
      <c r="C12313" t="s">
        <v>4</v>
      </c>
      <c r="D12313" t="s">
        <v>328</v>
      </c>
      <c r="F12313" s="2">
        <v>1115936</v>
      </c>
      <c r="G12313" s="2">
        <v>245180.81024561418</v>
      </c>
      <c r="H12313">
        <v>2012</v>
      </c>
      <c r="I12313">
        <v>4.5514818181818208</v>
      </c>
      <c r="J12313" t="s">
        <v>717</v>
      </c>
    </row>
    <row r="12314" spans="1:10">
      <c r="A12314" t="s">
        <v>9</v>
      </c>
      <c r="B12314" t="s">
        <v>35</v>
      </c>
      <c r="C12314" t="s">
        <v>4</v>
      </c>
      <c r="D12314" t="s">
        <v>1</v>
      </c>
      <c r="F12314" s="2">
        <v>6588962</v>
      </c>
      <c r="G12314" s="2">
        <v>1447652.0533772209</v>
      </c>
      <c r="H12314">
        <v>2012</v>
      </c>
      <c r="I12314">
        <v>4.5514818181818208</v>
      </c>
      <c r="J12314" t="s">
        <v>717</v>
      </c>
    </row>
    <row r="12315" spans="1:10">
      <c r="A12315" t="s">
        <v>9</v>
      </c>
      <c r="B12315" t="s">
        <v>35</v>
      </c>
      <c r="C12315" t="s">
        <v>3</v>
      </c>
      <c r="D12315" t="s">
        <v>328</v>
      </c>
      <c r="F12315" s="2">
        <v>1510745</v>
      </c>
      <c r="G12315" s="2">
        <v>365777.76745443075</v>
      </c>
      <c r="H12315">
        <v>2011</v>
      </c>
      <c r="I12315">
        <v>4.1302264227642302</v>
      </c>
      <c r="J12315" t="s">
        <v>717</v>
      </c>
    </row>
    <row r="12316" spans="1:10">
      <c r="A12316" t="s">
        <v>9</v>
      </c>
      <c r="B12316" t="s">
        <v>35</v>
      </c>
      <c r="C12316" t="s">
        <v>3</v>
      </c>
      <c r="D12316" t="s">
        <v>1</v>
      </c>
      <c r="F12316" s="2">
        <v>13576387</v>
      </c>
      <c r="G12316" s="2">
        <v>3287080.5641967086</v>
      </c>
      <c r="H12316">
        <v>2011</v>
      </c>
      <c r="I12316">
        <v>4.1302264227642302</v>
      </c>
      <c r="J12316" t="s">
        <v>717</v>
      </c>
    </row>
    <row r="12317" spans="1:10">
      <c r="A12317" t="s">
        <v>9</v>
      </c>
      <c r="B12317" t="s">
        <v>35</v>
      </c>
      <c r="C12317" t="s">
        <v>4</v>
      </c>
      <c r="D12317" t="s">
        <v>328</v>
      </c>
      <c r="F12317" s="2">
        <v>58792</v>
      </c>
      <c r="G12317" s="2">
        <v>14234.570694710817</v>
      </c>
      <c r="H12317">
        <v>2011</v>
      </c>
      <c r="I12317">
        <v>4.1302264227642302</v>
      </c>
      <c r="J12317" t="s">
        <v>717</v>
      </c>
    </row>
    <row r="12318" spans="1:10">
      <c r="A12318" t="s">
        <v>9</v>
      </c>
      <c r="B12318" t="s">
        <v>35</v>
      </c>
      <c r="C12318" t="s">
        <v>4</v>
      </c>
      <c r="D12318" t="s">
        <v>1</v>
      </c>
      <c r="F12318" s="2">
        <v>5126465</v>
      </c>
      <c r="G12318" s="2">
        <v>1241206.7705888674</v>
      </c>
      <c r="H12318">
        <v>2011</v>
      </c>
      <c r="I12318">
        <v>4.1302264227642302</v>
      </c>
      <c r="J12318" t="s">
        <v>717</v>
      </c>
    </row>
    <row r="12319" spans="1:10">
      <c r="A12319" t="s">
        <v>9</v>
      </c>
      <c r="B12319" t="s">
        <v>35</v>
      </c>
      <c r="C12319" t="s">
        <v>3</v>
      </c>
      <c r="D12319" t="s">
        <v>328</v>
      </c>
      <c r="F12319" s="2">
        <v>7563722</v>
      </c>
      <c r="G12319" s="2">
        <v>1933127.8922105243</v>
      </c>
      <c r="H12319">
        <v>2010</v>
      </c>
      <c r="I12319">
        <v>3.9126857723577269</v>
      </c>
      <c r="J12319" t="s">
        <v>717</v>
      </c>
    </row>
    <row r="12320" spans="1:10">
      <c r="A12320" t="s">
        <v>9</v>
      </c>
      <c r="B12320" t="s">
        <v>35</v>
      </c>
      <c r="C12320" t="s">
        <v>3</v>
      </c>
      <c r="D12320" t="s">
        <v>1</v>
      </c>
      <c r="F12320" s="2">
        <v>767613</v>
      </c>
      <c r="G12320" s="2">
        <v>196185.70073350094</v>
      </c>
      <c r="H12320">
        <v>2010</v>
      </c>
      <c r="I12320">
        <v>3.9126857723577269</v>
      </c>
      <c r="J12320" t="s">
        <v>717</v>
      </c>
    </row>
    <row r="12321" spans="1:10">
      <c r="A12321" t="s">
        <v>9</v>
      </c>
      <c r="B12321" t="s">
        <v>35</v>
      </c>
      <c r="C12321" t="s">
        <v>4</v>
      </c>
      <c r="D12321" t="s">
        <v>328</v>
      </c>
      <c r="F12321" s="2">
        <v>645222</v>
      </c>
      <c r="G12321" s="2">
        <v>164905.14126085793</v>
      </c>
      <c r="H12321">
        <v>2010</v>
      </c>
      <c r="I12321">
        <v>3.9126857723577269</v>
      </c>
      <c r="J12321" t="s">
        <v>717</v>
      </c>
    </row>
    <row r="12322" spans="1:10">
      <c r="A12322" t="s">
        <v>9</v>
      </c>
      <c r="B12322" t="s">
        <v>35</v>
      </c>
      <c r="C12322" t="s">
        <v>4</v>
      </c>
      <c r="D12322" t="s">
        <v>1</v>
      </c>
      <c r="F12322" s="2">
        <v>1970098</v>
      </c>
      <c r="G12322" s="2">
        <v>503515.51712082617</v>
      </c>
      <c r="H12322">
        <v>2010</v>
      </c>
      <c r="I12322">
        <v>3.9126857723577269</v>
      </c>
      <c r="J12322" t="s">
        <v>717</v>
      </c>
    </row>
    <row r="12323" spans="1:10">
      <c r="A12323" t="s">
        <v>64</v>
      </c>
      <c r="B12323" t="s">
        <v>34</v>
      </c>
      <c r="C12323" t="s">
        <v>3</v>
      </c>
      <c r="D12323" t="s">
        <v>328</v>
      </c>
      <c r="F12323" s="2">
        <v>6239000</v>
      </c>
      <c r="G12323" s="2">
        <v>6239000</v>
      </c>
      <c r="H12323">
        <v>2010</v>
      </c>
      <c r="I12323">
        <v>1</v>
      </c>
      <c r="J12323" s="40" t="s">
        <v>715</v>
      </c>
    </row>
    <row r="12324" spans="1:10">
      <c r="A12324" t="s">
        <v>64</v>
      </c>
      <c r="B12324" t="s">
        <v>34</v>
      </c>
      <c r="C12324" t="s">
        <v>3</v>
      </c>
      <c r="D12324" t="s">
        <v>1</v>
      </c>
      <c r="F12324" s="2">
        <v>469000</v>
      </c>
      <c r="G12324" s="2">
        <v>469000</v>
      </c>
      <c r="H12324">
        <v>2010</v>
      </c>
      <c r="I12324">
        <v>1</v>
      </c>
      <c r="J12324" s="40" t="s">
        <v>715</v>
      </c>
    </row>
    <row r="12325" spans="1:10">
      <c r="A12325" t="s">
        <v>9</v>
      </c>
      <c r="B12325" t="s">
        <v>32</v>
      </c>
      <c r="C12325" t="s">
        <v>3</v>
      </c>
      <c r="D12325" t="s">
        <v>328</v>
      </c>
      <c r="E12325" t="s">
        <v>365</v>
      </c>
      <c r="F12325" s="2">
        <v>38849879</v>
      </c>
      <c r="G12325" s="2">
        <f t="shared" ref="G12325:G12356" si="319">F12325/I12325</f>
        <v>7206566.4360310892</v>
      </c>
      <c r="H12325">
        <v>2024</v>
      </c>
      <c r="I12325">
        <v>5.3909000000000002</v>
      </c>
      <c r="J12325" t="s">
        <v>717</v>
      </c>
    </row>
    <row r="12326" spans="1:10">
      <c r="A12326" s="21" t="s">
        <v>9</v>
      </c>
      <c r="B12326" t="s">
        <v>32</v>
      </c>
      <c r="C12326" t="s">
        <v>4</v>
      </c>
      <c r="D12326" t="s">
        <v>328</v>
      </c>
      <c r="E12326" t="s">
        <v>365</v>
      </c>
      <c r="F12326" s="2">
        <v>19052191</v>
      </c>
      <c r="G12326" s="2">
        <f t="shared" si="319"/>
        <v>3534139.1975365891</v>
      </c>
      <c r="H12326">
        <v>2024</v>
      </c>
      <c r="I12326">
        <v>5.3909000000000002</v>
      </c>
      <c r="J12326" t="s">
        <v>717</v>
      </c>
    </row>
    <row r="12327" spans="1:10">
      <c r="A12327" t="s">
        <v>9</v>
      </c>
      <c r="B12327" t="s">
        <v>32</v>
      </c>
      <c r="C12327" t="s">
        <v>3</v>
      </c>
      <c r="D12327" t="s">
        <v>328</v>
      </c>
      <c r="E12327" t="s">
        <v>366</v>
      </c>
      <c r="F12327" s="2">
        <v>13407087</v>
      </c>
      <c r="G12327" s="2">
        <f t="shared" si="319"/>
        <v>2486984.9190302175</v>
      </c>
      <c r="H12327">
        <v>2024</v>
      </c>
      <c r="I12327">
        <v>5.3909000000000002</v>
      </c>
      <c r="J12327" t="s">
        <v>717</v>
      </c>
    </row>
    <row r="12328" spans="1:10">
      <c r="A12328" t="s">
        <v>9</v>
      </c>
      <c r="B12328" t="s">
        <v>32</v>
      </c>
      <c r="C12328" t="s">
        <v>4</v>
      </c>
      <c r="D12328" t="s">
        <v>328</v>
      </c>
      <c r="E12328" t="s">
        <v>366</v>
      </c>
      <c r="F12328" s="2">
        <v>5830592</v>
      </c>
      <c r="G12328" s="2">
        <f t="shared" si="319"/>
        <v>1081561.8913353984</v>
      </c>
      <c r="H12328">
        <v>2024</v>
      </c>
      <c r="I12328">
        <v>5.3909000000000002</v>
      </c>
      <c r="J12328" t="s">
        <v>717</v>
      </c>
    </row>
    <row r="12329" spans="1:10">
      <c r="A12329" t="s">
        <v>9</v>
      </c>
      <c r="B12329" t="s">
        <v>32</v>
      </c>
      <c r="C12329" t="s">
        <v>3</v>
      </c>
      <c r="D12329" t="s">
        <v>1</v>
      </c>
      <c r="F12329" s="2">
        <v>108357955</v>
      </c>
      <c r="G12329" s="2">
        <f t="shared" si="319"/>
        <v>20100160.455582555</v>
      </c>
      <c r="H12329">
        <v>2024</v>
      </c>
      <c r="I12329">
        <v>5.3909000000000002</v>
      </c>
      <c r="J12329" t="s">
        <v>717</v>
      </c>
    </row>
    <row r="12330" spans="1:10">
      <c r="A12330" t="s">
        <v>9</v>
      </c>
      <c r="B12330" t="s">
        <v>32</v>
      </c>
      <c r="C12330" t="s">
        <v>4</v>
      </c>
      <c r="D12330" t="s">
        <v>1</v>
      </c>
      <c r="F12330" s="2">
        <v>55452753</v>
      </c>
      <c r="G12330" s="2">
        <f t="shared" si="319"/>
        <v>10286362.759465024</v>
      </c>
      <c r="H12330">
        <v>2024</v>
      </c>
      <c r="I12330">
        <v>5.3909000000000002</v>
      </c>
      <c r="J12330" t="s">
        <v>717</v>
      </c>
    </row>
    <row r="12331" spans="1:10">
      <c r="A12331" t="s">
        <v>9</v>
      </c>
      <c r="B12331" t="s">
        <v>32</v>
      </c>
      <c r="C12331" t="s">
        <v>3</v>
      </c>
      <c r="D12331" t="s">
        <v>367</v>
      </c>
      <c r="E12331" t="s">
        <v>366</v>
      </c>
      <c r="F12331" s="2">
        <v>2617309</v>
      </c>
      <c r="G12331" s="2">
        <f t="shared" si="319"/>
        <v>485505.01771503827</v>
      </c>
      <c r="H12331">
        <v>2024</v>
      </c>
      <c r="I12331">
        <v>5.3909000000000002</v>
      </c>
      <c r="J12331" t="s">
        <v>717</v>
      </c>
    </row>
    <row r="12332" spans="1:10">
      <c r="A12332" t="s">
        <v>9</v>
      </c>
      <c r="B12332" t="s">
        <v>32</v>
      </c>
      <c r="C12332" t="s">
        <v>4</v>
      </c>
      <c r="D12332" t="s">
        <v>367</v>
      </c>
      <c r="E12332" t="s">
        <v>366</v>
      </c>
      <c r="F12332" s="2">
        <v>1736976</v>
      </c>
      <c r="G12332" s="2">
        <f t="shared" si="319"/>
        <v>322205.1976478881</v>
      </c>
      <c r="H12332">
        <v>2024</v>
      </c>
      <c r="I12332">
        <v>5.3909000000000002</v>
      </c>
      <c r="J12332" t="s">
        <v>717</v>
      </c>
    </row>
    <row r="12333" spans="1:10">
      <c r="A12333" t="s">
        <v>9</v>
      </c>
      <c r="B12333" t="s">
        <v>32</v>
      </c>
      <c r="C12333" t="s">
        <v>3</v>
      </c>
      <c r="D12333" t="s">
        <v>367</v>
      </c>
      <c r="E12333" t="s">
        <v>368</v>
      </c>
      <c r="F12333" s="2">
        <v>449005</v>
      </c>
      <c r="G12333" s="2">
        <f t="shared" si="319"/>
        <v>83289.432191285305</v>
      </c>
      <c r="H12333">
        <v>2024</v>
      </c>
      <c r="I12333">
        <v>5.3909000000000002</v>
      </c>
      <c r="J12333" t="s">
        <v>717</v>
      </c>
    </row>
    <row r="12334" spans="1:10">
      <c r="A12334" t="s">
        <v>9</v>
      </c>
      <c r="B12334" t="s">
        <v>32</v>
      </c>
      <c r="C12334" t="s">
        <v>4</v>
      </c>
      <c r="D12334" t="s">
        <v>367</v>
      </c>
      <c r="E12334" t="s">
        <v>368</v>
      </c>
      <c r="F12334" s="2">
        <v>23925</v>
      </c>
      <c r="G12334" s="2">
        <f t="shared" si="319"/>
        <v>4438.0344654881374</v>
      </c>
      <c r="H12334">
        <v>2024</v>
      </c>
      <c r="I12334">
        <v>5.3909000000000002</v>
      </c>
      <c r="J12334" t="s">
        <v>717</v>
      </c>
    </row>
    <row r="12335" spans="1:10">
      <c r="A12335" t="s">
        <v>9</v>
      </c>
      <c r="B12335" t="s">
        <v>32</v>
      </c>
      <c r="C12335" t="s">
        <v>3</v>
      </c>
      <c r="D12335" t="s">
        <v>367</v>
      </c>
      <c r="E12335" t="s">
        <v>369</v>
      </c>
      <c r="F12335" s="2">
        <v>-308157</v>
      </c>
      <c r="G12335" s="2">
        <f t="shared" si="319"/>
        <v>-57162.440408837108</v>
      </c>
      <c r="H12335">
        <v>2024</v>
      </c>
      <c r="I12335">
        <v>5.3909000000000002</v>
      </c>
      <c r="J12335" t="s">
        <v>717</v>
      </c>
    </row>
    <row r="12336" spans="1:10">
      <c r="A12336" t="s">
        <v>9</v>
      </c>
      <c r="B12336" t="s">
        <v>32</v>
      </c>
      <c r="C12336" t="s">
        <v>4</v>
      </c>
      <c r="D12336" t="s">
        <v>367</v>
      </c>
      <c r="E12336" t="s">
        <v>369</v>
      </c>
      <c r="F12336" s="2">
        <v>-24395</v>
      </c>
      <c r="G12336" s="2">
        <f t="shared" si="319"/>
        <v>-4525.2184236398371</v>
      </c>
      <c r="H12336">
        <v>2024</v>
      </c>
      <c r="I12336">
        <v>5.3909000000000002</v>
      </c>
      <c r="J12336" t="s">
        <v>717</v>
      </c>
    </row>
    <row r="12337" spans="1:10">
      <c r="A12337" t="s">
        <v>9</v>
      </c>
      <c r="B12337" t="s">
        <v>32</v>
      </c>
      <c r="C12337" t="s">
        <v>3</v>
      </c>
      <c r="D12337" t="s">
        <v>367</v>
      </c>
      <c r="E12337" t="s">
        <v>370</v>
      </c>
      <c r="F12337" s="2">
        <v>88003704</v>
      </c>
      <c r="G12337" s="2">
        <f t="shared" si="319"/>
        <v>16324492.014320428</v>
      </c>
      <c r="H12337">
        <v>2024</v>
      </c>
      <c r="I12337">
        <v>5.3909000000000002</v>
      </c>
      <c r="J12337" t="s">
        <v>717</v>
      </c>
    </row>
    <row r="12338" spans="1:10">
      <c r="A12338" t="s">
        <v>9</v>
      </c>
      <c r="B12338" t="s">
        <v>32</v>
      </c>
      <c r="C12338" t="s">
        <v>4</v>
      </c>
      <c r="D12338" t="s">
        <v>367</v>
      </c>
      <c r="E12338" t="s">
        <v>370</v>
      </c>
      <c r="F12338" s="2">
        <v>46219337</v>
      </c>
      <c r="G12338" s="2">
        <f t="shared" si="319"/>
        <v>8573584.5591645185</v>
      </c>
      <c r="H12338">
        <v>2024</v>
      </c>
      <c r="I12338">
        <v>5.3909000000000002</v>
      </c>
      <c r="J12338" t="s">
        <v>717</v>
      </c>
    </row>
    <row r="12339" spans="1:10">
      <c r="A12339" t="s">
        <v>9</v>
      </c>
      <c r="B12339" t="s">
        <v>32</v>
      </c>
      <c r="C12339" t="s">
        <v>3</v>
      </c>
      <c r="D12339" t="s">
        <v>367</v>
      </c>
      <c r="E12339" t="s">
        <v>371</v>
      </c>
      <c r="F12339" s="2">
        <v>34002303</v>
      </c>
      <c r="G12339" s="2">
        <f t="shared" si="319"/>
        <v>6307351.8336455878</v>
      </c>
      <c r="H12339">
        <v>2024</v>
      </c>
      <c r="I12339">
        <v>5.3909000000000002</v>
      </c>
      <c r="J12339" t="s">
        <v>717</v>
      </c>
    </row>
    <row r="12340" spans="1:10">
      <c r="A12340" t="s">
        <v>9</v>
      </c>
      <c r="B12340" t="s">
        <v>32</v>
      </c>
      <c r="C12340" t="s">
        <v>4</v>
      </c>
      <c r="D12340" t="s">
        <v>367</v>
      </c>
      <c r="E12340" t="s">
        <v>371</v>
      </c>
      <c r="F12340" s="2">
        <v>23066903</v>
      </c>
      <c r="G12340" s="2">
        <f t="shared" si="319"/>
        <v>4278859.3741304791</v>
      </c>
      <c r="H12340">
        <v>2024</v>
      </c>
      <c r="I12340">
        <v>5.3909000000000002</v>
      </c>
      <c r="J12340" t="s">
        <v>717</v>
      </c>
    </row>
    <row r="12341" spans="1:10">
      <c r="A12341" t="s">
        <v>9</v>
      </c>
      <c r="B12341" t="s">
        <v>32</v>
      </c>
      <c r="C12341" t="s">
        <v>3</v>
      </c>
      <c r="D12341" t="s">
        <v>367</v>
      </c>
      <c r="E12341" t="s">
        <v>372</v>
      </c>
      <c r="F12341" s="2">
        <v>180244</v>
      </c>
      <c r="G12341" s="2">
        <f t="shared" si="319"/>
        <v>33434.862453393682</v>
      </c>
      <c r="H12341">
        <v>2024</v>
      </c>
      <c r="I12341">
        <v>5.3909000000000002</v>
      </c>
      <c r="J12341" t="s">
        <v>717</v>
      </c>
    </row>
    <row r="12342" spans="1:10">
      <c r="A12342" t="s">
        <v>9</v>
      </c>
      <c r="B12342" t="s">
        <v>32</v>
      </c>
      <c r="C12342" t="s">
        <v>4</v>
      </c>
      <c r="D12342" t="s">
        <v>367</v>
      </c>
      <c r="E12342" t="s">
        <v>372</v>
      </c>
      <c r="F12342" s="2">
        <v>-1525</v>
      </c>
      <c r="G12342" s="2">
        <f t="shared" si="319"/>
        <v>-282.88411953477157</v>
      </c>
      <c r="H12342">
        <v>2024</v>
      </c>
      <c r="I12342">
        <v>5.3909000000000002</v>
      </c>
      <c r="J12342" t="s">
        <v>717</v>
      </c>
    </row>
    <row r="12343" spans="1:10">
      <c r="A12343" t="s">
        <v>9</v>
      </c>
      <c r="B12343" t="s">
        <v>32</v>
      </c>
      <c r="C12343" t="s">
        <v>3</v>
      </c>
      <c r="D12343" t="s">
        <v>373</v>
      </c>
      <c r="F12343" s="2">
        <v>45170995</v>
      </c>
      <c r="G12343" s="2">
        <f t="shared" si="319"/>
        <v>8379119.4420226673</v>
      </c>
      <c r="H12343">
        <v>2024</v>
      </c>
      <c r="I12343">
        <v>5.3909000000000002</v>
      </c>
      <c r="J12343" t="s">
        <v>717</v>
      </c>
    </row>
    <row r="12344" spans="1:10">
      <c r="A12344" t="s">
        <v>9</v>
      </c>
      <c r="B12344" t="s">
        <v>32</v>
      </c>
      <c r="C12344" t="s">
        <v>4</v>
      </c>
      <c r="D12344" t="s">
        <v>373</v>
      </c>
      <c r="F12344" s="2">
        <v>142844777</v>
      </c>
      <c r="G12344" s="2">
        <f t="shared" si="319"/>
        <v>26497389.489695597</v>
      </c>
      <c r="H12344">
        <v>2024</v>
      </c>
      <c r="I12344">
        <v>5.3909000000000002</v>
      </c>
      <c r="J12344" t="s">
        <v>717</v>
      </c>
    </row>
    <row r="12345" spans="1:10">
      <c r="A12345" t="s">
        <v>9</v>
      </c>
      <c r="B12345" t="s">
        <v>32</v>
      </c>
      <c r="C12345" t="s">
        <v>3</v>
      </c>
      <c r="D12345" t="s">
        <v>374</v>
      </c>
      <c r="F12345" s="2">
        <v>156256862</v>
      </c>
      <c r="G12345" s="2">
        <f t="shared" si="319"/>
        <v>28985301.526646756</v>
      </c>
      <c r="H12345">
        <v>2024</v>
      </c>
      <c r="I12345">
        <v>5.3909000000000002</v>
      </c>
      <c r="J12345" t="s">
        <v>717</v>
      </c>
    </row>
    <row r="12346" spans="1:10">
      <c r="A12346" t="s">
        <v>9</v>
      </c>
      <c r="B12346" t="s">
        <v>32</v>
      </c>
      <c r="C12346" t="s">
        <v>4</v>
      </c>
      <c r="D12346" t="s">
        <v>374</v>
      </c>
      <c r="F12346" s="2">
        <v>182004</v>
      </c>
      <c r="G12346" s="2">
        <f t="shared" si="319"/>
        <v>33761.338552004301</v>
      </c>
      <c r="H12346">
        <v>2024</v>
      </c>
      <c r="I12346">
        <v>5.3909000000000002</v>
      </c>
      <c r="J12346" t="s">
        <v>717</v>
      </c>
    </row>
    <row r="12347" spans="1:10">
      <c r="A12347" t="s">
        <v>9</v>
      </c>
      <c r="B12347" t="s">
        <v>32</v>
      </c>
      <c r="C12347" t="s">
        <v>4</v>
      </c>
      <c r="D12347" t="s">
        <v>367</v>
      </c>
      <c r="E12347" t="s">
        <v>370</v>
      </c>
      <c r="F12347" s="2">
        <v>50609957</v>
      </c>
      <c r="G12347" s="2">
        <f t="shared" si="319"/>
        <v>10130906.59780607</v>
      </c>
      <c r="H12347">
        <v>2023</v>
      </c>
      <c r="I12347">
        <v>4.9955999999999996</v>
      </c>
      <c r="J12347" t="s">
        <v>717</v>
      </c>
    </row>
    <row r="12348" spans="1:10">
      <c r="A12348" t="s">
        <v>9</v>
      </c>
      <c r="B12348" t="s">
        <v>32</v>
      </c>
      <c r="C12348" t="s">
        <v>4</v>
      </c>
      <c r="D12348" t="s">
        <v>367</v>
      </c>
      <c r="E12348" t="s">
        <v>371</v>
      </c>
      <c r="F12348" s="2">
        <v>18062983</v>
      </c>
      <c r="G12348" s="2">
        <f t="shared" si="319"/>
        <v>3615778.4850668591</v>
      </c>
      <c r="H12348">
        <v>2023</v>
      </c>
      <c r="I12348">
        <v>4.9955999999999996</v>
      </c>
      <c r="J12348" t="s">
        <v>717</v>
      </c>
    </row>
    <row r="12349" spans="1:10">
      <c r="A12349" t="s">
        <v>9</v>
      </c>
      <c r="B12349" t="s">
        <v>32</v>
      </c>
      <c r="C12349" t="s">
        <v>3</v>
      </c>
      <c r="D12349" t="s">
        <v>328</v>
      </c>
      <c r="E12349" t="s">
        <v>365</v>
      </c>
      <c r="F12349" s="2">
        <v>50723635</v>
      </c>
      <c r="G12349" s="2">
        <f t="shared" si="319"/>
        <v>9827305.0469824653</v>
      </c>
      <c r="H12349">
        <v>2022</v>
      </c>
      <c r="I12349" s="32">
        <v>5.1615000000000002</v>
      </c>
      <c r="J12349" t="s">
        <v>717</v>
      </c>
    </row>
    <row r="12350" spans="1:10">
      <c r="A12350" t="s">
        <v>9</v>
      </c>
      <c r="B12350" t="s">
        <v>32</v>
      </c>
      <c r="C12350" t="s">
        <v>3</v>
      </c>
      <c r="D12350" t="s">
        <v>328</v>
      </c>
      <c r="E12350" t="s">
        <v>366</v>
      </c>
      <c r="F12350" s="2">
        <v>25879398</v>
      </c>
      <c r="G12350" s="2">
        <f t="shared" si="319"/>
        <v>5013929.6716070911</v>
      </c>
      <c r="H12350">
        <v>2022</v>
      </c>
      <c r="I12350" s="32">
        <v>5.1615000000000002</v>
      </c>
      <c r="J12350" t="s">
        <v>717</v>
      </c>
    </row>
    <row r="12351" spans="1:10">
      <c r="A12351" t="s">
        <v>9</v>
      </c>
      <c r="B12351" t="s">
        <v>32</v>
      </c>
      <c r="C12351" t="s">
        <v>3</v>
      </c>
      <c r="D12351" t="s">
        <v>367</v>
      </c>
      <c r="E12351" t="s">
        <v>366</v>
      </c>
      <c r="F12351" s="2">
        <v>2725515</v>
      </c>
      <c r="G12351" s="2">
        <f t="shared" si="319"/>
        <v>528047.0793374019</v>
      </c>
      <c r="H12351">
        <v>2022</v>
      </c>
      <c r="I12351" s="32">
        <v>5.1615000000000002</v>
      </c>
      <c r="J12351" t="s">
        <v>717</v>
      </c>
    </row>
    <row r="12352" spans="1:10">
      <c r="A12352" t="s">
        <v>9</v>
      </c>
      <c r="B12352" t="s">
        <v>32</v>
      </c>
      <c r="C12352" t="s">
        <v>3</v>
      </c>
      <c r="D12352" t="s">
        <v>367</v>
      </c>
      <c r="E12352" t="s">
        <v>368</v>
      </c>
      <c r="F12352" s="2">
        <v>80289</v>
      </c>
      <c r="G12352" s="2">
        <f t="shared" si="319"/>
        <v>15555.361813426329</v>
      </c>
      <c r="H12352">
        <v>2022</v>
      </c>
      <c r="I12352" s="32">
        <v>5.1615000000000002</v>
      </c>
      <c r="J12352" t="s">
        <v>717</v>
      </c>
    </row>
    <row r="12353" spans="1:10">
      <c r="A12353" t="s">
        <v>9</v>
      </c>
      <c r="B12353" t="s">
        <v>32</v>
      </c>
      <c r="C12353" t="s">
        <v>3</v>
      </c>
      <c r="D12353" t="s">
        <v>367</v>
      </c>
      <c r="E12353" t="s">
        <v>369</v>
      </c>
      <c r="F12353" s="2">
        <v>3758079</v>
      </c>
      <c r="G12353" s="2">
        <f t="shared" si="319"/>
        <v>728098.22725951753</v>
      </c>
      <c r="H12353">
        <v>2022</v>
      </c>
      <c r="I12353" s="32">
        <v>5.1615000000000002</v>
      </c>
      <c r="J12353" t="s">
        <v>717</v>
      </c>
    </row>
    <row r="12354" spans="1:10">
      <c r="A12354" t="s">
        <v>9</v>
      </c>
      <c r="B12354" t="s">
        <v>32</v>
      </c>
      <c r="C12354" t="s">
        <v>3</v>
      </c>
      <c r="D12354" t="s">
        <v>367</v>
      </c>
      <c r="E12354" t="s">
        <v>370</v>
      </c>
      <c r="F12354" s="2">
        <v>147734367</v>
      </c>
      <c r="G12354" s="2">
        <f t="shared" si="319"/>
        <v>28622370.822435338</v>
      </c>
      <c r="H12354">
        <v>2022</v>
      </c>
      <c r="I12354" s="32">
        <v>5.1615000000000002</v>
      </c>
      <c r="J12354" t="s">
        <v>717</v>
      </c>
    </row>
    <row r="12355" spans="1:10">
      <c r="A12355" t="s">
        <v>9</v>
      </c>
      <c r="B12355" t="s">
        <v>32</v>
      </c>
      <c r="C12355" t="s">
        <v>3</v>
      </c>
      <c r="D12355" t="s">
        <v>367</v>
      </c>
      <c r="E12355" t="s">
        <v>371</v>
      </c>
      <c r="F12355" s="2">
        <v>53786446</v>
      </c>
      <c r="G12355" s="2">
        <f t="shared" si="319"/>
        <v>10420700.571539281</v>
      </c>
      <c r="H12355">
        <v>2022</v>
      </c>
      <c r="I12355" s="32">
        <v>5.1615000000000002</v>
      </c>
      <c r="J12355" t="s">
        <v>717</v>
      </c>
    </row>
    <row r="12356" spans="1:10">
      <c r="A12356" t="s">
        <v>9</v>
      </c>
      <c r="B12356" t="s">
        <v>32</v>
      </c>
      <c r="C12356" t="s">
        <v>3</v>
      </c>
      <c r="D12356" t="s">
        <v>367</v>
      </c>
      <c r="E12356" t="s">
        <v>372</v>
      </c>
      <c r="F12356" s="2">
        <v>714634</v>
      </c>
      <c r="G12356" s="2">
        <f t="shared" si="319"/>
        <v>138454.7127772934</v>
      </c>
      <c r="H12356">
        <v>2022</v>
      </c>
      <c r="I12356" s="32">
        <v>5.1615000000000002</v>
      </c>
      <c r="J12356" t="s">
        <v>717</v>
      </c>
    </row>
    <row r="12357" spans="1:10">
      <c r="A12357" t="s">
        <v>9</v>
      </c>
      <c r="B12357" t="s">
        <v>32</v>
      </c>
      <c r="C12357" t="s">
        <v>3</v>
      </c>
      <c r="D12357" t="s">
        <v>373</v>
      </c>
      <c r="F12357" s="2">
        <v>1331608</v>
      </c>
      <c r="G12357" s="2">
        <f t="shared" ref="G12357:G12382" si="320">F12357/I12357</f>
        <v>257988.56921437566</v>
      </c>
      <c r="H12357">
        <v>2022</v>
      </c>
      <c r="I12357" s="32">
        <v>5.1615000000000002</v>
      </c>
      <c r="J12357" t="s">
        <v>717</v>
      </c>
    </row>
    <row r="12358" spans="1:10">
      <c r="A12358" t="s">
        <v>9</v>
      </c>
      <c r="B12358" t="s">
        <v>32</v>
      </c>
      <c r="C12358" t="s">
        <v>3</v>
      </c>
      <c r="D12358" t="s">
        <v>1</v>
      </c>
      <c r="F12358" s="2">
        <v>112966621</v>
      </c>
      <c r="G12358" s="2">
        <f t="shared" si="320"/>
        <v>21886393.684006587</v>
      </c>
      <c r="H12358">
        <v>2022</v>
      </c>
      <c r="I12358" s="32">
        <v>5.1615000000000002</v>
      </c>
      <c r="J12358" t="s">
        <v>717</v>
      </c>
    </row>
    <row r="12359" spans="1:10">
      <c r="A12359" t="s">
        <v>9</v>
      </c>
      <c r="B12359" t="s">
        <v>32</v>
      </c>
      <c r="C12359" t="s">
        <v>3</v>
      </c>
      <c r="D12359" t="s">
        <v>374</v>
      </c>
      <c r="F12359" s="2">
        <v>221008051</v>
      </c>
      <c r="G12359" s="2">
        <f t="shared" si="320"/>
        <v>42818570.37682844</v>
      </c>
      <c r="H12359">
        <v>2022</v>
      </c>
      <c r="I12359" s="32">
        <v>5.1615000000000002</v>
      </c>
      <c r="J12359" t="s">
        <v>717</v>
      </c>
    </row>
    <row r="12360" spans="1:10">
      <c r="A12360" t="s">
        <v>9</v>
      </c>
      <c r="B12360" t="s">
        <v>32</v>
      </c>
      <c r="C12360" t="s">
        <v>4</v>
      </c>
      <c r="D12360" t="s">
        <v>328</v>
      </c>
      <c r="E12360" t="s">
        <v>365</v>
      </c>
      <c r="F12360" s="2">
        <v>29268878</v>
      </c>
      <c r="G12360" s="2">
        <f t="shared" si="320"/>
        <v>5670614.7437760336</v>
      </c>
      <c r="H12360">
        <v>2022</v>
      </c>
      <c r="I12360" s="32">
        <v>5.1615000000000002</v>
      </c>
      <c r="J12360" t="s">
        <v>717</v>
      </c>
    </row>
    <row r="12361" spans="1:10">
      <c r="A12361" t="s">
        <v>9</v>
      </c>
      <c r="B12361" t="s">
        <v>32</v>
      </c>
      <c r="C12361" t="s">
        <v>4</v>
      </c>
      <c r="D12361" t="s">
        <v>328</v>
      </c>
      <c r="E12361" t="s">
        <v>366</v>
      </c>
      <c r="F12361" s="2">
        <v>6169641</v>
      </c>
      <c r="G12361" s="2">
        <f t="shared" si="320"/>
        <v>1195319.3839000291</v>
      </c>
      <c r="H12361">
        <v>2022</v>
      </c>
      <c r="I12361" s="32">
        <v>5.1615000000000002</v>
      </c>
      <c r="J12361" t="s">
        <v>717</v>
      </c>
    </row>
    <row r="12362" spans="1:10">
      <c r="A12362" t="s">
        <v>9</v>
      </c>
      <c r="B12362" t="s">
        <v>32</v>
      </c>
      <c r="C12362" t="s">
        <v>4</v>
      </c>
      <c r="D12362" t="s">
        <v>367</v>
      </c>
      <c r="E12362" t="s">
        <v>366</v>
      </c>
      <c r="F12362" s="2">
        <v>3875809</v>
      </c>
      <c r="G12362" s="2">
        <f t="shared" si="320"/>
        <v>750907.48813329451</v>
      </c>
      <c r="H12362">
        <v>2022</v>
      </c>
      <c r="I12362" s="32">
        <v>5.1615000000000002</v>
      </c>
      <c r="J12362" t="s">
        <v>717</v>
      </c>
    </row>
    <row r="12363" spans="1:10">
      <c r="A12363" t="s">
        <v>9</v>
      </c>
      <c r="B12363" t="s">
        <v>32</v>
      </c>
      <c r="C12363" t="s">
        <v>4</v>
      </c>
      <c r="D12363" t="s">
        <v>367</v>
      </c>
      <c r="E12363" t="s">
        <v>368</v>
      </c>
      <c r="F12363" s="2">
        <v>-174820</v>
      </c>
      <c r="G12363" s="2">
        <f t="shared" si="320"/>
        <v>-33869.99903128935</v>
      </c>
      <c r="H12363">
        <v>2022</v>
      </c>
      <c r="I12363" s="32">
        <v>5.1615000000000002</v>
      </c>
      <c r="J12363" t="s">
        <v>717</v>
      </c>
    </row>
    <row r="12364" spans="1:10">
      <c r="A12364" t="s">
        <v>9</v>
      </c>
      <c r="B12364" t="s">
        <v>32</v>
      </c>
      <c r="C12364" t="s">
        <v>4</v>
      </c>
      <c r="D12364" t="s">
        <v>367</v>
      </c>
      <c r="E12364" t="s">
        <v>369</v>
      </c>
      <c r="F12364" s="2">
        <v>-65127</v>
      </c>
      <c r="G12364" s="2">
        <f t="shared" si="320"/>
        <v>-12617.843650101715</v>
      </c>
      <c r="H12364">
        <v>2022</v>
      </c>
      <c r="I12364" s="32">
        <v>5.1615000000000002</v>
      </c>
      <c r="J12364" t="s">
        <v>717</v>
      </c>
    </row>
    <row r="12365" spans="1:10">
      <c r="A12365" t="s">
        <v>9</v>
      </c>
      <c r="B12365" t="s">
        <v>32</v>
      </c>
      <c r="C12365" t="s">
        <v>4</v>
      </c>
      <c r="D12365" t="s">
        <v>367</v>
      </c>
      <c r="E12365" t="s">
        <v>370</v>
      </c>
      <c r="F12365" s="2">
        <v>94912358</v>
      </c>
      <c r="G12365" s="2">
        <f t="shared" si="320"/>
        <v>18388522.328780394</v>
      </c>
      <c r="H12365">
        <v>2022</v>
      </c>
      <c r="I12365" s="32">
        <v>5.1615000000000002</v>
      </c>
      <c r="J12365" t="s">
        <v>717</v>
      </c>
    </row>
    <row r="12366" spans="1:10">
      <c r="A12366" t="s">
        <v>9</v>
      </c>
      <c r="B12366" t="s">
        <v>32</v>
      </c>
      <c r="C12366" t="s">
        <v>4</v>
      </c>
      <c r="D12366" t="s">
        <v>367</v>
      </c>
      <c r="E12366" t="s">
        <v>371</v>
      </c>
      <c r="F12366" s="2">
        <v>25980053</v>
      </c>
      <c r="G12366" s="2">
        <f t="shared" si="320"/>
        <v>5033430.7856243337</v>
      </c>
      <c r="H12366">
        <v>2022</v>
      </c>
      <c r="I12366" s="32">
        <v>5.1615000000000002</v>
      </c>
      <c r="J12366" t="s">
        <v>717</v>
      </c>
    </row>
    <row r="12367" spans="1:10">
      <c r="A12367" t="s">
        <v>9</v>
      </c>
      <c r="B12367" t="s">
        <v>32</v>
      </c>
      <c r="C12367" t="s">
        <v>4</v>
      </c>
      <c r="D12367" t="s">
        <v>367</v>
      </c>
      <c r="E12367" t="s">
        <v>372</v>
      </c>
      <c r="F12367" s="2">
        <v>-184040</v>
      </c>
      <c r="G12367" s="2">
        <f t="shared" si="320"/>
        <v>-35656.301462753072</v>
      </c>
      <c r="H12367">
        <v>2022</v>
      </c>
      <c r="I12367" s="32">
        <v>5.1615000000000002</v>
      </c>
      <c r="J12367" t="s">
        <v>717</v>
      </c>
    </row>
    <row r="12368" spans="1:10">
      <c r="A12368" t="s">
        <v>9</v>
      </c>
      <c r="B12368" t="s">
        <v>32</v>
      </c>
      <c r="C12368" t="s">
        <v>4</v>
      </c>
      <c r="D12368" t="s">
        <v>373</v>
      </c>
      <c r="F12368" s="2">
        <v>11781922</v>
      </c>
      <c r="G12368" s="2">
        <f t="shared" si="320"/>
        <v>2282654.6546546547</v>
      </c>
      <c r="H12368">
        <v>2022</v>
      </c>
      <c r="I12368" s="32">
        <v>5.1615000000000002</v>
      </c>
      <c r="J12368" t="s">
        <v>717</v>
      </c>
    </row>
    <row r="12369" spans="1:10">
      <c r="A12369" t="s">
        <v>9</v>
      </c>
      <c r="B12369" t="s">
        <v>32</v>
      </c>
      <c r="C12369" t="s">
        <v>4</v>
      </c>
      <c r="D12369" t="s">
        <v>1</v>
      </c>
      <c r="F12369" s="2">
        <v>52219966</v>
      </c>
      <c r="G12369" s="2">
        <f t="shared" si="320"/>
        <v>10117207.400949337</v>
      </c>
      <c r="H12369">
        <v>2022</v>
      </c>
      <c r="I12369" s="32">
        <v>5.1615000000000002</v>
      </c>
      <c r="J12369" t="s">
        <v>717</v>
      </c>
    </row>
    <row r="12370" spans="1:10">
      <c r="A12370" t="s">
        <v>9</v>
      </c>
      <c r="B12370" t="s">
        <v>32</v>
      </c>
      <c r="C12370" t="s">
        <v>4</v>
      </c>
      <c r="D12370" t="s">
        <v>374</v>
      </c>
      <c r="F12370" s="2">
        <v>6052924</v>
      </c>
      <c r="G12370" s="2">
        <f t="shared" si="320"/>
        <v>1172706.3838031581</v>
      </c>
      <c r="H12370">
        <v>2022</v>
      </c>
      <c r="I12370" s="32">
        <v>5.1615000000000002</v>
      </c>
      <c r="J12370" t="s">
        <v>717</v>
      </c>
    </row>
    <row r="12371" spans="1:10">
      <c r="A12371" t="s">
        <v>9</v>
      </c>
      <c r="B12371" t="s">
        <v>32</v>
      </c>
      <c r="C12371" t="s">
        <v>3</v>
      </c>
      <c r="D12371" t="s">
        <v>328</v>
      </c>
      <c r="E12371" t="s">
        <v>375</v>
      </c>
      <c r="F12371" s="2">
        <v>46546094</v>
      </c>
      <c r="G12371" s="2">
        <f t="shared" si="320"/>
        <v>8624118.8023419548</v>
      </c>
      <c r="H12371">
        <v>2021</v>
      </c>
      <c r="I12371" s="32">
        <v>5.3971999999999998</v>
      </c>
      <c r="J12371" t="s">
        <v>717</v>
      </c>
    </row>
    <row r="12372" spans="1:10">
      <c r="A12372" t="s">
        <v>9</v>
      </c>
      <c r="B12372" t="s">
        <v>32</v>
      </c>
      <c r="C12372" t="s">
        <v>3</v>
      </c>
      <c r="D12372" t="s">
        <v>328</v>
      </c>
      <c r="E12372" t="s">
        <v>376</v>
      </c>
      <c r="F12372" s="2">
        <v>25968592</v>
      </c>
      <c r="G12372" s="2">
        <f t="shared" si="320"/>
        <v>4811493.3669310017</v>
      </c>
      <c r="H12372">
        <v>2021</v>
      </c>
      <c r="I12372" s="32">
        <v>5.3971999999999998</v>
      </c>
      <c r="J12372" t="s">
        <v>717</v>
      </c>
    </row>
    <row r="12373" spans="1:10">
      <c r="A12373" t="s">
        <v>9</v>
      </c>
      <c r="B12373" t="s">
        <v>32</v>
      </c>
      <c r="C12373" t="s">
        <v>3</v>
      </c>
      <c r="D12373" t="s">
        <v>1</v>
      </c>
      <c r="F12373" s="2">
        <v>71616567</v>
      </c>
      <c r="G12373" s="2">
        <f t="shared" si="320"/>
        <v>13269207.552064033</v>
      </c>
      <c r="H12373">
        <v>2021</v>
      </c>
      <c r="I12373" s="32">
        <v>5.3971999999999998</v>
      </c>
      <c r="J12373" t="s">
        <v>717</v>
      </c>
    </row>
    <row r="12374" spans="1:10">
      <c r="A12374" t="s">
        <v>9</v>
      </c>
      <c r="B12374" t="s">
        <v>32</v>
      </c>
      <c r="C12374" t="s">
        <v>3</v>
      </c>
      <c r="D12374" t="s">
        <v>367</v>
      </c>
      <c r="E12374" t="s">
        <v>376</v>
      </c>
      <c r="F12374" s="2">
        <v>1948539</v>
      </c>
      <c r="G12374" s="2">
        <f t="shared" si="320"/>
        <v>361027.75513229083</v>
      </c>
      <c r="H12374">
        <v>2021</v>
      </c>
      <c r="I12374" s="32">
        <v>5.3971999999999998</v>
      </c>
      <c r="J12374" t="s">
        <v>717</v>
      </c>
    </row>
    <row r="12375" spans="1:10">
      <c r="A12375" t="s">
        <v>9</v>
      </c>
      <c r="B12375" t="s">
        <v>32</v>
      </c>
      <c r="C12375" t="s">
        <v>3</v>
      </c>
      <c r="D12375" t="s">
        <v>367</v>
      </c>
      <c r="E12375" t="s">
        <v>377</v>
      </c>
      <c r="F12375" s="2">
        <v>102651</v>
      </c>
      <c r="G12375" s="2">
        <f t="shared" si="320"/>
        <v>19019.306306973987</v>
      </c>
      <c r="H12375">
        <v>2021</v>
      </c>
      <c r="I12375" s="32">
        <v>5.3971999999999998</v>
      </c>
      <c r="J12375" t="s">
        <v>717</v>
      </c>
    </row>
    <row r="12376" spans="1:10">
      <c r="A12376" t="s">
        <v>9</v>
      </c>
      <c r="B12376" t="s">
        <v>32</v>
      </c>
      <c r="C12376" t="s">
        <v>3</v>
      </c>
      <c r="D12376" t="s">
        <v>367</v>
      </c>
      <c r="E12376" t="s">
        <v>379</v>
      </c>
      <c r="F12376" s="2">
        <v>4671822</v>
      </c>
      <c r="G12376" s="2">
        <f t="shared" si="320"/>
        <v>865601.05239753949</v>
      </c>
      <c r="H12376">
        <v>2021</v>
      </c>
      <c r="I12376" s="32">
        <v>5.3971999999999998</v>
      </c>
      <c r="J12376" t="s">
        <v>717</v>
      </c>
    </row>
    <row r="12377" spans="1:10">
      <c r="A12377" t="s">
        <v>9</v>
      </c>
      <c r="B12377" t="s">
        <v>32</v>
      </c>
      <c r="C12377" t="s">
        <v>3</v>
      </c>
      <c r="D12377" t="s">
        <v>367</v>
      </c>
      <c r="E12377" t="s">
        <v>370</v>
      </c>
      <c r="F12377" s="2">
        <v>146633611</v>
      </c>
      <c r="G12377" s="2">
        <f t="shared" si="320"/>
        <v>27168459.756910991</v>
      </c>
      <c r="H12377">
        <v>2021</v>
      </c>
      <c r="I12377" s="32">
        <v>5.3971999999999998</v>
      </c>
      <c r="J12377" t="s">
        <v>717</v>
      </c>
    </row>
    <row r="12378" spans="1:10">
      <c r="A12378" t="s">
        <v>9</v>
      </c>
      <c r="B12378" t="s">
        <v>32</v>
      </c>
      <c r="C12378" t="s">
        <v>3</v>
      </c>
      <c r="D12378" t="s">
        <v>367</v>
      </c>
      <c r="E12378" t="s">
        <v>378</v>
      </c>
      <c r="F12378" s="2">
        <v>49684410</v>
      </c>
      <c r="G12378" s="2">
        <f t="shared" si="320"/>
        <v>9205589.9355221223</v>
      </c>
      <c r="H12378">
        <v>2021</v>
      </c>
      <c r="I12378" s="32">
        <v>5.3971999999999998</v>
      </c>
      <c r="J12378" t="s">
        <v>717</v>
      </c>
    </row>
    <row r="12379" spans="1:10">
      <c r="A12379" t="s">
        <v>9</v>
      </c>
      <c r="B12379" t="s">
        <v>32</v>
      </c>
      <c r="C12379" t="s">
        <v>3</v>
      </c>
      <c r="D12379" t="s">
        <v>367</v>
      </c>
      <c r="E12379" t="s">
        <v>372</v>
      </c>
      <c r="F12379" s="2">
        <v>452166</v>
      </c>
      <c r="G12379" s="2">
        <f t="shared" si="320"/>
        <v>83777.884829170682</v>
      </c>
      <c r="H12379">
        <v>2021</v>
      </c>
      <c r="I12379" s="32">
        <v>5.3971999999999998</v>
      </c>
      <c r="J12379" t="s">
        <v>717</v>
      </c>
    </row>
    <row r="12380" spans="1:10">
      <c r="A12380" t="s">
        <v>9</v>
      </c>
      <c r="B12380" t="s">
        <v>32</v>
      </c>
      <c r="C12380" t="s">
        <v>3</v>
      </c>
      <c r="D12380" t="s">
        <v>373</v>
      </c>
      <c r="F12380" s="2">
        <v>28001501</v>
      </c>
      <c r="G12380" s="2">
        <f t="shared" si="320"/>
        <v>5188153.3017119989</v>
      </c>
      <c r="H12380">
        <v>2021</v>
      </c>
      <c r="I12380" s="32">
        <v>5.3971999999999998</v>
      </c>
      <c r="J12380" t="s">
        <v>717</v>
      </c>
    </row>
    <row r="12381" spans="1:10">
      <c r="A12381" t="s">
        <v>9</v>
      </c>
      <c r="B12381" t="s">
        <v>32</v>
      </c>
      <c r="C12381" t="s">
        <v>3</v>
      </c>
      <c r="D12381" t="s">
        <v>374</v>
      </c>
      <c r="F12381" s="2">
        <v>200338632</v>
      </c>
      <c r="G12381" s="2">
        <f t="shared" si="320"/>
        <v>37118993.552212261</v>
      </c>
      <c r="H12381">
        <v>2021</v>
      </c>
      <c r="I12381" s="32">
        <v>5.3971999999999998</v>
      </c>
      <c r="J12381" t="s">
        <v>717</v>
      </c>
    </row>
    <row r="12382" spans="1:10">
      <c r="A12382" t="s">
        <v>9</v>
      </c>
      <c r="B12382" t="s">
        <v>32</v>
      </c>
      <c r="C12382" t="s">
        <v>4</v>
      </c>
      <c r="D12382" t="s">
        <v>328</v>
      </c>
      <c r="E12382" t="s">
        <v>375</v>
      </c>
      <c r="F12382" s="2">
        <v>17049336</v>
      </c>
      <c r="G12382" s="2">
        <f t="shared" si="320"/>
        <v>3158922.4042095905</v>
      </c>
      <c r="H12382">
        <v>2021</v>
      </c>
      <c r="I12382" s="32">
        <v>5.3971999999999998</v>
      </c>
      <c r="J12382" t="s">
        <v>717</v>
      </c>
    </row>
    <row r="12383" spans="1:10">
      <c r="A12383" t="s">
        <v>64</v>
      </c>
      <c r="B12383" t="s">
        <v>34</v>
      </c>
      <c r="C12383" t="s">
        <v>4</v>
      </c>
      <c r="D12383" t="s">
        <v>328</v>
      </c>
      <c r="F12383" s="2">
        <v>3832000</v>
      </c>
      <c r="G12383" s="2">
        <v>3832000</v>
      </c>
      <c r="H12383">
        <v>2010</v>
      </c>
      <c r="I12383">
        <v>1</v>
      </c>
      <c r="J12383" s="40" t="s">
        <v>715</v>
      </c>
    </row>
    <row r="12384" spans="1:10">
      <c r="A12384" t="s">
        <v>64</v>
      </c>
      <c r="B12384" t="s">
        <v>34</v>
      </c>
      <c r="C12384" t="s">
        <v>4</v>
      </c>
      <c r="D12384" t="s">
        <v>1</v>
      </c>
      <c r="F12384" s="2">
        <v>3000</v>
      </c>
      <c r="G12384" s="2">
        <v>3000</v>
      </c>
      <c r="H12384">
        <v>2010</v>
      </c>
      <c r="I12384">
        <v>1</v>
      </c>
      <c r="J12384" s="40" t="s">
        <v>715</v>
      </c>
    </row>
    <row r="12385" spans="1:10">
      <c r="A12385" t="s">
        <v>9</v>
      </c>
      <c r="B12385" t="s">
        <v>32</v>
      </c>
      <c r="C12385" t="s">
        <v>4</v>
      </c>
      <c r="D12385" t="s">
        <v>328</v>
      </c>
      <c r="E12385" t="s">
        <v>376</v>
      </c>
      <c r="F12385" s="2">
        <v>9103815</v>
      </c>
      <c r="G12385" s="2">
        <f t="shared" ref="G12385:G12416" si="321">F12385/I12385</f>
        <v>1686766.2862224858</v>
      </c>
      <c r="H12385">
        <v>2021</v>
      </c>
      <c r="I12385" s="32">
        <v>5.3971999999999998</v>
      </c>
      <c r="J12385" t="s">
        <v>717</v>
      </c>
    </row>
    <row r="12386" spans="1:10">
      <c r="A12386" t="s">
        <v>9</v>
      </c>
      <c r="B12386" t="s">
        <v>32</v>
      </c>
      <c r="C12386" t="s">
        <v>4</v>
      </c>
      <c r="D12386" t="s">
        <v>1</v>
      </c>
      <c r="F12386" s="2">
        <v>63502496</v>
      </c>
      <c r="G12386" s="2">
        <f t="shared" si="321"/>
        <v>11765822.278218336</v>
      </c>
      <c r="H12386">
        <v>2021</v>
      </c>
      <c r="I12386" s="32">
        <v>5.3971999999999998</v>
      </c>
      <c r="J12386" t="s">
        <v>717</v>
      </c>
    </row>
    <row r="12387" spans="1:10">
      <c r="A12387" t="s">
        <v>9</v>
      </c>
      <c r="B12387" t="s">
        <v>32</v>
      </c>
      <c r="C12387" t="s">
        <v>4</v>
      </c>
      <c r="D12387" t="s">
        <v>367</v>
      </c>
      <c r="E12387" t="s">
        <v>376</v>
      </c>
      <c r="F12387" s="2">
        <v>1236269</v>
      </c>
      <c r="G12387" s="2">
        <f t="shared" si="321"/>
        <v>229057.47424590529</v>
      </c>
      <c r="H12387">
        <v>2021</v>
      </c>
      <c r="I12387" s="32">
        <v>5.3971999999999998</v>
      </c>
      <c r="J12387" t="s">
        <v>717</v>
      </c>
    </row>
    <row r="12388" spans="1:10">
      <c r="A12388" t="s">
        <v>9</v>
      </c>
      <c r="B12388" t="s">
        <v>32</v>
      </c>
      <c r="C12388" t="s">
        <v>4</v>
      </c>
      <c r="D12388" t="s">
        <v>367</v>
      </c>
      <c r="E12388" t="s">
        <v>377</v>
      </c>
      <c r="F12388" s="2">
        <v>239317</v>
      </c>
      <c r="G12388" s="2">
        <f t="shared" si="321"/>
        <v>44340.954569035799</v>
      </c>
      <c r="H12388">
        <v>2021</v>
      </c>
      <c r="I12388" s="32">
        <v>5.3971999999999998</v>
      </c>
      <c r="J12388" t="s">
        <v>717</v>
      </c>
    </row>
    <row r="12389" spans="1:10">
      <c r="A12389" t="s">
        <v>9</v>
      </c>
      <c r="B12389" t="s">
        <v>32</v>
      </c>
      <c r="C12389" t="s">
        <v>4</v>
      </c>
      <c r="D12389" t="s">
        <v>367</v>
      </c>
      <c r="E12389" t="s">
        <v>379</v>
      </c>
      <c r="F12389" s="2">
        <v>208265</v>
      </c>
      <c r="G12389" s="2">
        <f t="shared" si="321"/>
        <v>38587.600978285038</v>
      </c>
      <c r="H12389">
        <v>2021</v>
      </c>
      <c r="I12389" s="32">
        <v>5.3971999999999998</v>
      </c>
      <c r="J12389" t="s">
        <v>717</v>
      </c>
    </row>
    <row r="12390" spans="1:10">
      <c r="A12390" t="s">
        <v>9</v>
      </c>
      <c r="B12390" t="s">
        <v>32</v>
      </c>
      <c r="C12390" t="s">
        <v>4</v>
      </c>
      <c r="D12390" t="s">
        <v>367</v>
      </c>
      <c r="E12390" t="s">
        <v>370</v>
      </c>
      <c r="F12390" s="2">
        <v>91172026</v>
      </c>
      <c r="G12390" s="2">
        <f t="shared" si="321"/>
        <v>16892467.575780034</v>
      </c>
      <c r="H12390">
        <v>2021</v>
      </c>
      <c r="I12390" s="32">
        <v>5.3971999999999998</v>
      </c>
      <c r="J12390" t="s">
        <v>717</v>
      </c>
    </row>
    <row r="12391" spans="1:10">
      <c r="A12391" t="s">
        <v>9</v>
      </c>
      <c r="B12391" t="s">
        <v>32</v>
      </c>
      <c r="C12391" t="s">
        <v>4</v>
      </c>
      <c r="D12391" t="s">
        <v>367</v>
      </c>
      <c r="E12391" t="s">
        <v>378</v>
      </c>
      <c r="F12391" s="2">
        <v>39505146</v>
      </c>
      <c r="G12391" s="2">
        <f t="shared" si="321"/>
        <v>7319563.1067961166</v>
      </c>
      <c r="H12391">
        <v>2021</v>
      </c>
      <c r="I12391" s="32">
        <v>5.3971999999999998</v>
      </c>
      <c r="J12391" t="s">
        <v>717</v>
      </c>
    </row>
    <row r="12392" spans="1:10">
      <c r="A12392" t="s">
        <v>9</v>
      </c>
      <c r="B12392" t="s">
        <v>32</v>
      </c>
      <c r="C12392" t="s">
        <v>4</v>
      </c>
      <c r="D12392" t="s">
        <v>367</v>
      </c>
      <c r="E12392" t="s">
        <v>372</v>
      </c>
      <c r="F12392" s="2">
        <v>20552</v>
      </c>
      <c r="G12392" s="2">
        <f t="shared" si="321"/>
        <v>3807.9003927962649</v>
      </c>
      <c r="H12392">
        <v>2021</v>
      </c>
      <c r="I12392" s="32">
        <v>5.3971999999999998</v>
      </c>
      <c r="J12392" t="s">
        <v>717</v>
      </c>
    </row>
    <row r="12393" spans="1:10">
      <c r="A12393" t="s">
        <v>9</v>
      </c>
      <c r="B12393" t="s">
        <v>32</v>
      </c>
      <c r="C12393" t="s">
        <v>4</v>
      </c>
      <c r="D12393" t="s">
        <v>373</v>
      </c>
      <c r="F12393" s="2">
        <v>3858956</v>
      </c>
      <c r="G12393" s="2">
        <f t="shared" si="321"/>
        <v>714992.21818720817</v>
      </c>
      <c r="H12393">
        <v>2021</v>
      </c>
      <c r="I12393" s="32">
        <v>5.3971999999999998</v>
      </c>
      <c r="J12393" t="s">
        <v>717</v>
      </c>
    </row>
    <row r="12394" spans="1:10">
      <c r="A12394" t="s">
        <v>9</v>
      </c>
      <c r="B12394" t="s">
        <v>32</v>
      </c>
      <c r="C12394" t="s">
        <v>4</v>
      </c>
      <c r="D12394" t="s">
        <v>374</v>
      </c>
      <c r="F12394" s="2">
        <v>-30051932</v>
      </c>
      <c r="G12394" s="2">
        <f t="shared" si="321"/>
        <v>-5568059.7346772403</v>
      </c>
      <c r="H12394">
        <v>2021</v>
      </c>
      <c r="I12394" s="32">
        <v>5.3971999999999998</v>
      </c>
      <c r="J12394" t="s">
        <v>717</v>
      </c>
    </row>
    <row r="12395" spans="1:10">
      <c r="A12395" t="s">
        <v>9</v>
      </c>
      <c r="B12395" t="s">
        <v>32</v>
      </c>
      <c r="C12395" t="s">
        <v>3</v>
      </c>
      <c r="D12395" t="s">
        <v>380</v>
      </c>
      <c r="F12395" s="2">
        <v>45310935</v>
      </c>
      <c r="G12395" s="2">
        <f t="shared" si="321"/>
        <v>8792605.7089631893</v>
      </c>
      <c r="H12395">
        <v>2020</v>
      </c>
      <c r="I12395">
        <v>5.1532999999999998</v>
      </c>
      <c r="J12395" t="s">
        <v>717</v>
      </c>
    </row>
    <row r="12396" spans="1:10">
      <c r="A12396" t="s">
        <v>9</v>
      </c>
      <c r="B12396" t="s">
        <v>32</v>
      </c>
      <c r="C12396" t="s">
        <v>3</v>
      </c>
      <c r="D12396" t="s">
        <v>328</v>
      </c>
      <c r="E12396" t="s">
        <v>365</v>
      </c>
      <c r="F12396" s="2">
        <v>36181543</v>
      </c>
      <c r="G12396" s="2">
        <f t="shared" si="321"/>
        <v>7021043.4090776788</v>
      </c>
      <c r="H12396">
        <v>2020</v>
      </c>
      <c r="I12396">
        <v>5.1532999999999998</v>
      </c>
      <c r="J12396" t="s">
        <v>717</v>
      </c>
    </row>
    <row r="12397" spans="1:10">
      <c r="A12397" t="s">
        <v>9</v>
      </c>
      <c r="B12397" t="s">
        <v>32</v>
      </c>
      <c r="C12397" t="s">
        <v>3</v>
      </c>
      <c r="D12397" t="s">
        <v>328</v>
      </c>
      <c r="E12397" t="s">
        <v>366</v>
      </c>
      <c r="F12397" s="2">
        <v>13952251</v>
      </c>
      <c r="G12397" s="2">
        <f t="shared" si="321"/>
        <v>2707440.0869345856</v>
      </c>
      <c r="H12397">
        <v>2020</v>
      </c>
      <c r="I12397">
        <v>5.1532999999999998</v>
      </c>
      <c r="J12397" t="s">
        <v>717</v>
      </c>
    </row>
    <row r="12398" spans="1:10">
      <c r="A12398" t="s">
        <v>9</v>
      </c>
      <c r="B12398" t="s">
        <v>32</v>
      </c>
      <c r="C12398" t="s">
        <v>3</v>
      </c>
      <c r="D12398" t="s">
        <v>367</v>
      </c>
      <c r="E12398" t="s">
        <v>366</v>
      </c>
      <c r="F12398" s="2">
        <v>968388</v>
      </c>
      <c r="G12398" s="2">
        <f t="shared" si="321"/>
        <v>187916.09260085772</v>
      </c>
      <c r="H12398">
        <v>2020</v>
      </c>
      <c r="I12398">
        <v>5.1532999999999998</v>
      </c>
      <c r="J12398" t="s">
        <v>717</v>
      </c>
    </row>
    <row r="12399" spans="1:10">
      <c r="A12399" t="s">
        <v>9</v>
      </c>
      <c r="B12399" t="s">
        <v>32</v>
      </c>
      <c r="C12399" t="s">
        <v>3</v>
      </c>
      <c r="D12399" t="s">
        <v>367</v>
      </c>
      <c r="E12399" t="s">
        <v>386</v>
      </c>
      <c r="F12399" s="2">
        <v>1104660</v>
      </c>
      <c r="G12399" s="2">
        <f t="shared" si="321"/>
        <v>214359.73065802496</v>
      </c>
      <c r="H12399">
        <v>2020</v>
      </c>
      <c r="I12399">
        <v>5.1532999999999998</v>
      </c>
      <c r="J12399" t="s">
        <v>717</v>
      </c>
    </row>
    <row r="12400" spans="1:10">
      <c r="A12400" t="s">
        <v>9</v>
      </c>
      <c r="B12400" t="s">
        <v>32</v>
      </c>
      <c r="C12400" t="s">
        <v>3</v>
      </c>
      <c r="D12400" t="s">
        <v>367</v>
      </c>
      <c r="E12400" t="s">
        <v>370</v>
      </c>
      <c r="F12400" s="2">
        <v>100772099</v>
      </c>
      <c r="G12400" s="2">
        <f t="shared" si="321"/>
        <v>19554867.560592242</v>
      </c>
      <c r="H12400">
        <v>2020</v>
      </c>
      <c r="I12400">
        <v>5.1532999999999998</v>
      </c>
      <c r="J12400" t="s">
        <v>717</v>
      </c>
    </row>
    <row r="12401" spans="1:10">
      <c r="A12401" t="s">
        <v>9</v>
      </c>
      <c r="B12401" t="s">
        <v>32</v>
      </c>
      <c r="C12401" t="s">
        <v>3</v>
      </c>
      <c r="D12401" t="s">
        <v>367</v>
      </c>
      <c r="E12401" t="s">
        <v>382</v>
      </c>
      <c r="F12401" s="2">
        <v>32750243</v>
      </c>
      <c r="G12401" s="2">
        <f t="shared" si="321"/>
        <v>6355198.2224982055</v>
      </c>
      <c r="H12401">
        <v>2020</v>
      </c>
      <c r="I12401">
        <v>5.1532999999999998</v>
      </c>
      <c r="J12401" t="s">
        <v>717</v>
      </c>
    </row>
    <row r="12402" spans="1:10">
      <c r="A12402" t="s">
        <v>9</v>
      </c>
      <c r="B12402" t="s">
        <v>32</v>
      </c>
      <c r="C12402" t="s">
        <v>3</v>
      </c>
      <c r="D12402" t="s">
        <v>367</v>
      </c>
      <c r="E12402" t="s">
        <v>385</v>
      </c>
      <c r="F12402" s="2">
        <v>656714</v>
      </c>
      <c r="G12402" s="2">
        <f t="shared" si="321"/>
        <v>127435.62377505677</v>
      </c>
      <c r="H12402">
        <v>2020</v>
      </c>
      <c r="I12402">
        <v>5.1532999999999998</v>
      </c>
      <c r="J12402" t="s">
        <v>717</v>
      </c>
    </row>
    <row r="12403" spans="1:10">
      <c r="A12403" t="s">
        <v>9</v>
      </c>
      <c r="B12403" t="s">
        <v>32</v>
      </c>
      <c r="C12403" t="s">
        <v>3</v>
      </c>
      <c r="D12403" t="s">
        <v>383</v>
      </c>
      <c r="F12403" s="2">
        <v>21539179</v>
      </c>
      <c r="G12403" s="2">
        <f t="shared" si="321"/>
        <v>4179686.6085809097</v>
      </c>
      <c r="H12403">
        <v>2020</v>
      </c>
      <c r="I12403">
        <v>5.1532999999999998</v>
      </c>
      <c r="J12403" t="s">
        <v>717</v>
      </c>
    </row>
    <row r="12404" spans="1:10">
      <c r="A12404" t="s">
        <v>9</v>
      </c>
      <c r="B12404" t="s">
        <v>32</v>
      </c>
      <c r="C12404" t="s">
        <v>3</v>
      </c>
      <c r="D12404" t="s">
        <v>1</v>
      </c>
      <c r="F12404" s="2">
        <v>93179457</v>
      </c>
      <c r="G12404" s="2">
        <f t="shared" si="321"/>
        <v>18081512.234878622</v>
      </c>
      <c r="H12404">
        <v>2020</v>
      </c>
      <c r="I12404">
        <v>5.1532999999999998</v>
      </c>
      <c r="J12404" t="s">
        <v>717</v>
      </c>
    </row>
    <row r="12405" spans="1:10">
      <c r="A12405" t="s">
        <v>9</v>
      </c>
      <c r="B12405" t="s">
        <v>32</v>
      </c>
      <c r="C12405" t="s">
        <v>4</v>
      </c>
      <c r="D12405" t="s">
        <v>380</v>
      </c>
      <c r="F12405" s="2">
        <v>30736018</v>
      </c>
      <c r="G12405" s="2">
        <f t="shared" si="321"/>
        <v>5964337.0267595528</v>
      </c>
      <c r="H12405">
        <v>2020</v>
      </c>
      <c r="I12405">
        <v>5.1532999999999998</v>
      </c>
      <c r="J12405" t="s">
        <v>717</v>
      </c>
    </row>
    <row r="12406" spans="1:10">
      <c r="A12406" t="s">
        <v>9</v>
      </c>
      <c r="B12406" t="s">
        <v>32</v>
      </c>
      <c r="C12406" t="s">
        <v>4</v>
      </c>
      <c r="D12406" t="s">
        <v>328</v>
      </c>
      <c r="E12406" t="s">
        <v>365</v>
      </c>
      <c r="F12406" s="2">
        <v>13693348</v>
      </c>
      <c r="G12406" s="2">
        <f t="shared" si="321"/>
        <v>2657199.8525216854</v>
      </c>
      <c r="H12406">
        <v>2020</v>
      </c>
      <c r="I12406">
        <v>5.1532999999999998</v>
      </c>
      <c r="J12406" t="s">
        <v>717</v>
      </c>
    </row>
    <row r="12407" spans="1:10">
      <c r="A12407" t="s">
        <v>9</v>
      </c>
      <c r="B12407" t="s">
        <v>32</v>
      </c>
      <c r="C12407" t="s">
        <v>4</v>
      </c>
      <c r="D12407" t="s">
        <v>328</v>
      </c>
      <c r="E12407" t="s">
        <v>366</v>
      </c>
      <c r="F12407" s="2">
        <v>2338065</v>
      </c>
      <c r="G12407" s="2">
        <f t="shared" si="321"/>
        <v>453702.48190479889</v>
      </c>
      <c r="H12407">
        <v>2020</v>
      </c>
      <c r="I12407">
        <v>5.1532999999999998</v>
      </c>
      <c r="J12407" t="s">
        <v>717</v>
      </c>
    </row>
    <row r="12408" spans="1:10">
      <c r="A12408" t="s">
        <v>9</v>
      </c>
      <c r="B12408" t="s">
        <v>32</v>
      </c>
      <c r="C12408" t="s">
        <v>4</v>
      </c>
      <c r="D12408" t="s">
        <v>367</v>
      </c>
      <c r="E12408" t="s">
        <v>366</v>
      </c>
      <c r="F12408" s="2">
        <v>2537849</v>
      </c>
      <c r="G12408" s="2">
        <f t="shared" si="321"/>
        <v>492470.64987483749</v>
      </c>
      <c r="H12408">
        <v>2020</v>
      </c>
      <c r="I12408">
        <v>5.1532999999999998</v>
      </c>
      <c r="J12408" t="s">
        <v>717</v>
      </c>
    </row>
    <row r="12409" spans="1:10">
      <c r="A12409" t="s">
        <v>9</v>
      </c>
      <c r="B12409" t="s">
        <v>32</v>
      </c>
      <c r="C12409" t="s">
        <v>4</v>
      </c>
      <c r="D12409" t="s">
        <v>367</v>
      </c>
      <c r="E12409" t="s">
        <v>386</v>
      </c>
      <c r="F12409" s="2">
        <v>-996730</v>
      </c>
      <c r="G12409" s="2">
        <f t="shared" si="321"/>
        <v>-193415.86944288126</v>
      </c>
      <c r="H12409">
        <v>2020</v>
      </c>
      <c r="I12409">
        <v>5.1532999999999998</v>
      </c>
      <c r="J12409" t="s">
        <v>717</v>
      </c>
    </row>
    <row r="12410" spans="1:10">
      <c r="A12410" t="s">
        <v>9</v>
      </c>
      <c r="B12410" t="s">
        <v>32</v>
      </c>
      <c r="C12410" t="s">
        <v>4</v>
      </c>
      <c r="D12410" t="s">
        <v>367</v>
      </c>
      <c r="E12410" t="s">
        <v>370</v>
      </c>
      <c r="F12410" s="2">
        <v>64560027</v>
      </c>
      <c r="G12410" s="2">
        <f t="shared" si="321"/>
        <v>12527899.986416472</v>
      </c>
      <c r="H12410">
        <v>2020</v>
      </c>
      <c r="I12410">
        <v>5.1532999999999998</v>
      </c>
      <c r="J12410" t="s">
        <v>717</v>
      </c>
    </row>
    <row r="12411" spans="1:10">
      <c r="A12411" t="s">
        <v>9</v>
      </c>
      <c r="B12411" t="s">
        <v>32</v>
      </c>
      <c r="C12411" t="s">
        <v>4</v>
      </c>
      <c r="D12411" t="s">
        <v>367</v>
      </c>
      <c r="E12411" t="s">
        <v>382</v>
      </c>
      <c r="F12411" s="2">
        <v>24842665</v>
      </c>
      <c r="G12411" s="2">
        <f t="shared" si="321"/>
        <v>4820729.435507345</v>
      </c>
      <c r="H12411">
        <v>2020</v>
      </c>
      <c r="I12411">
        <v>5.1532999999999998</v>
      </c>
      <c r="J12411" t="s">
        <v>717</v>
      </c>
    </row>
    <row r="12412" spans="1:10">
      <c r="A12412" t="s">
        <v>9</v>
      </c>
      <c r="B12412" t="s">
        <v>32</v>
      </c>
      <c r="C12412" t="s">
        <v>4</v>
      </c>
      <c r="D12412" t="s">
        <v>367</v>
      </c>
      <c r="E12412" t="s">
        <v>385</v>
      </c>
      <c r="F12412" s="2">
        <v>133687</v>
      </c>
      <c r="G12412" s="2">
        <f t="shared" si="321"/>
        <v>25942.017736207868</v>
      </c>
      <c r="H12412">
        <v>2020</v>
      </c>
      <c r="I12412">
        <v>5.1532999999999998</v>
      </c>
      <c r="J12412" t="s">
        <v>717</v>
      </c>
    </row>
    <row r="12413" spans="1:10">
      <c r="A12413" t="s">
        <v>9</v>
      </c>
      <c r="B12413" t="s">
        <v>32</v>
      </c>
      <c r="C12413" t="s">
        <v>4</v>
      </c>
      <c r="D12413" t="s">
        <v>383</v>
      </c>
      <c r="F12413" s="2">
        <v>9563542</v>
      </c>
      <c r="G12413" s="2">
        <f t="shared" si="321"/>
        <v>1855809.2872528285</v>
      </c>
      <c r="H12413">
        <v>2020</v>
      </c>
      <c r="I12413">
        <v>5.1532999999999998</v>
      </c>
      <c r="J12413" t="s">
        <v>717</v>
      </c>
    </row>
    <row r="12414" spans="1:10">
      <c r="A12414" t="s">
        <v>9</v>
      </c>
      <c r="B12414" t="s">
        <v>32</v>
      </c>
      <c r="C12414" t="s">
        <v>4</v>
      </c>
      <c r="D12414" t="s">
        <v>1</v>
      </c>
      <c r="F12414" s="2">
        <v>31840764</v>
      </c>
      <c r="G12414" s="2">
        <f t="shared" si="321"/>
        <v>6178713.4457532065</v>
      </c>
      <c r="H12414">
        <v>2020</v>
      </c>
      <c r="I12414">
        <v>5.1532999999999998</v>
      </c>
      <c r="J12414" t="s">
        <v>717</v>
      </c>
    </row>
    <row r="12415" spans="1:10">
      <c r="A12415" t="s">
        <v>9</v>
      </c>
      <c r="B12415" t="s">
        <v>32</v>
      </c>
      <c r="C12415" t="s">
        <v>3</v>
      </c>
      <c r="D12415" t="s">
        <v>328</v>
      </c>
      <c r="E12415" t="s">
        <v>365</v>
      </c>
      <c r="F12415" s="2">
        <v>51826110</v>
      </c>
      <c r="G12415" s="2">
        <f t="shared" si="321"/>
        <v>13134832.856020479</v>
      </c>
      <c r="H12415">
        <v>2019</v>
      </c>
      <c r="I12415">
        <v>3.9457</v>
      </c>
      <c r="J12415" t="s">
        <v>717</v>
      </c>
    </row>
    <row r="12416" spans="1:10">
      <c r="A12416" t="s">
        <v>9</v>
      </c>
      <c r="B12416" t="s">
        <v>32</v>
      </c>
      <c r="C12416" t="s">
        <v>3</v>
      </c>
      <c r="D12416" t="s">
        <v>328</v>
      </c>
      <c r="E12416" t="s">
        <v>366</v>
      </c>
      <c r="F12416" s="2">
        <v>10611045</v>
      </c>
      <c r="G12416" s="2">
        <f t="shared" si="321"/>
        <v>2689268.0639683707</v>
      </c>
      <c r="H12416">
        <v>2019</v>
      </c>
      <c r="I12416">
        <v>3.9457</v>
      </c>
      <c r="J12416" t="s">
        <v>717</v>
      </c>
    </row>
    <row r="12417" spans="1:10">
      <c r="A12417" t="s">
        <v>9</v>
      </c>
      <c r="B12417" t="s">
        <v>32</v>
      </c>
      <c r="C12417" t="s">
        <v>3</v>
      </c>
      <c r="D12417" t="s">
        <v>1</v>
      </c>
      <c r="F12417" s="2">
        <v>65690805</v>
      </c>
      <c r="G12417" s="2">
        <f t="shared" ref="G12417:G12448" si="322">F12417/I12417</f>
        <v>16648707.453683756</v>
      </c>
      <c r="H12417">
        <v>2019</v>
      </c>
      <c r="I12417">
        <v>3.9457</v>
      </c>
      <c r="J12417" t="s">
        <v>717</v>
      </c>
    </row>
    <row r="12418" spans="1:10">
      <c r="A12418" t="s">
        <v>9</v>
      </c>
      <c r="B12418" t="s">
        <v>32</v>
      </c>
      <c r="C12418" t="s">
        <v>3</v>
      </c>
      <c r="D12418" t="s">
        <v>367</v>
      </c>
      <c r="E12418" t="s">
        <v>366</v>
      </c>
      <c r="F12418" s="2">
        <v>2444507</v>
      </c>
      <c r="G12418" s="2">
        <f t="shared" si="322"/>
        <v>619536.96429023996</v>
      </c>
      <c r="H12418">
        <v>2019</v>
      </c>
      <c r="I12418">
        <v>3.9457</v>
      </c>
      <c r="J12418" t="s">
        <v>717</v>
      </c>
    </row>
    <row r="12419" spans="1:10">
      <c r="A12419" t="s">
        <v>9</v>
      </c>
      <c r="B12419" t="s">
        <v>32</v>
      </c>
      <c r="C12419" t="s">
        <v>3</v>
      </c>
      <c r="D12419" t="s">
        <v>367</v>
      </c>
      <c r="E12419" t="s">
        <v>381</v>
      </c>
      <c r="F12419" s="2">
        <v>410626</v>
      </c>
      <c r="G12419" s="2">
        <f t="shared" si="322"/>
        <v>104069.23993207797</v>
      </c>
      <c r="H12419">
        <v>2019</v>
      </c>
      <c r="I12419">
        <v>3.9457</v>
      </c>
      <c r="J12419" t="s">
        <v>717</v>
      </c>
    </row>
    <row r="12420" spans="1:10">
      <c r="A12420" t="s">
        <v>9</v>
      </c>
      <c r="B12420" t="s">
        <v>32</v>
      </c>
      <c r="C12420" t="s">
        <v>3</v>
      </c>
      <c r="D12420" t="s">
        <v>367</v>
      </c>
      <c r="E12420" t="s">
        <v>386</v>
      </c>
      <c r="F12420" s="2">
        <v>2806068</v>
      </c>
      <c r="G12420" s="2">
        <f t="shared" si="322"/>
        <v>711171.14833869785</v>
      </c>
      <c r="H12420">
        <v>2019</v>
      </c>
      <c r="I12420">
        <v>3.9457</v>
      </c>
      <c r="J12420" t="s">
        <v>717</v>
      </c>
    </row>
    <row r="12421" spans="1:10">
      <c r="A12421" t="s">
        <v>9</v>
      </c>
      <c r="B12421" t="s">
        <v>32</v>
      </c>
      <c r="C12421" t="s">
        <v>3</v>
      </c>
      <c r="D12421" t="s">
        <v>367</v>
      </c>
      <c r="E12421" t="s">
        <v>370</v>
      </c>
      <c r="F12421" s="2">
        <v>122730789</v>
      </c>
      <c r="G12421" s="2">
        <f t="shared" si="322"/>
        <v>31104946.904224854</v>
      </c>
      <c r="H12421">
        <v>2019</v>
      </c>
      <c r="I12421">
        <v>3.9457</v>
      </c>
      <c r="J12421" t="s">
        <v>717</v>
      </c>
    </row>
    <row r="12422" spans="1:10">
      <c r="A12422" t="s">
        <v>9</v>
      </c>
      <c r="B12422" t="s">
        <v>32</v>
      </c>
      <c r="C12422" t="s">
        <v>3</v>
      </c>
      <c r="D12422" t="s">
        <v>367</v>
      </c>
      <c r="E12422" t="s">
        <v>382</v>
      </c>
      <c r="F12422" s="2">
        <v>46264237</v>
      </c>
      <c r="G12422" s="2">
        <f t="shared" si="322"/>
        <v>11725229.236890793</v>
      </c>
      <c r="H12422">
        <v>2019</v>
      </c>
      <c r="I12422">
        <v>3.9457</v>
      </c>
      <c r="J12422" t="s">
        <v>717</v>
      </c>
    </row>
    <row r="12423" spans="1:10">
      <c r="A12423" t="s">
        <v>9</v>
      </c>
      <c r="B12423" t="s">
        <v>32</v>
      </c>
      <c r="C12423" t="s">
        <v>3</v>
      </c>
      <c r="D12423" t="s">
        <v>367</v>
      </c>
      <c r="E12423" t="s">
        <v>385</v>
      </c>
      <c r="F12423" s="2">
        <v>635426</v>
      </c>
      <c r="G12423" s="2">
        <f t="shared" si="322"/>
        <v>161042.65402843602</v>
      </c>
      <c r="H12423">
        <v>2019</v>
      </c>
      <c r="I12423">
        <v>3.9457</v>
      </c>
      <c r="J12423" t="s">
        <v>717</v>
      </c>
    </row>
    <row r="12424" spans="1:10">
      <c r="A12424" t="s">
        <v>9</v>
      </c>
      <c r="B12424" t="s">
        <v>32</v>
      </c>
      <c r="C12424" t="s">
        <v>3</v>
      </c>
      <c r="D12424" t="s">
        <v>383</v>
      </c>
      <c r="F12424" s="2">
        <v>11132375</v>
      </c>
      <c r="G12424" s="2">
        <f t="shared" si="322"/>
        <v>2821394.1759383632</v>
      </c>
      <c r="H12424">
        <v>2019</v>
      </c>
      <c r="I12424">
        <v>3.9457</v>
      </c>
      <c r="J12424" t="s">
        <v>717</v>
      </c>
    </row>
    <row r="12425" spans="1:10">
      <c r="A12425" t="s">
        <v>9</v>
      </c>
      <c r="B12425" t="s">
        <v>32</v>
      </c>
      <c r="C12425" t="s">
        <v>3</v>
      </c>
      <c r="D12425" t="s">
        <v>374</v>
      </c>
      <c r="F12425" s="2">
        <v>55238178</v>
      </c>
      <c r="G12425" s="2">
        <f t="shared" si="322"/>
        <v>13999588.919583345</v>
      </c>
      <c r="H12425">
        <v>2019</v>
      </c>
      <c r="I12425">
        <v>3.9457</v>
      </c>
      <c r="J12425" t="s">
        <v>717</v>
      </c>
    </row>
    <row r="12426" spans="1:10">
      <c r="A12426" t="s">
        <v>9</v>
      </c>
      <c r="B12426" t="s">
        <v>32</v>
      </c>
      <c r="C12426" t="s">
        <v>4</v>
      </c>
      <c r="D12426" t="s">
        <v>328</v>
      </c>
      <c r="E12426" t="s">
        <v>365</v>
      </c>
      <c r="F12426" s="2">
        <v>36067813</v>
      </c>
      <c r="G12426" s="2">
        <f t="shared" si="322"/>
        <v>9141042.9074688908</v>
      </c>
      <c r="H12426">
        <v>2019</v>
      </c>
      <c r="I12426">
        <v>3.9457</v>
      </c>
      <c r="J12426" t="s">
        <v>717</v>
      </c>
    </row>
    <row r="12427" spans="1:10">
      <c r="A12427" t="s">
        <v>9</v>
      </c>
      <c r="B12427" t="s">
        <v>32</v>
      </c>
      <c r="C12427" t="s">
        <v>4</v>
      </c>
      <c r="D12427" t="s">
        <v>328</v>
      </c>
      <c r="E12427" t="s">
        <v>366</v>
      </c>
      <c r="F12427" s="2">
        <v>4861067</v>
      </c>
      <c r="G12427" s="2">
        <f t="shared" si="322"/>
        <v>1231991.0282079226</v>
      </c>
      <c r="H12427">
        <v>2019</v>
      </c>
      <c r="I12427">
        <v>3.9457</v>
      </c>
      <c r="J12427" t="s">
        <v>717</v>
      </c>
    </row>
    <row r="12428" spans="1:10">
      <c r="A12428" t="s">
        <v>9</v>
      </c>
      <c r="B12428" t="s">
        <v>32</v>
      </c>
      <c r="C12428" t="s">
        <v>4</v>
      </c>
      <c r="D12428" t="s">
        <v>1</v>
      </c>
      <c r="F12428" s="2">
        <v>62584107</v>
      </c>
      <c r="G12428" s="2">
        <f t="shared" si="322"/>
        <v>15861344.501609348</v>
      </c>
      <c r="H12428">
        <v>2019</v>
      </c>
      <c r="I12428">
        <v>3.9457</v>
      </c>
      <c r="J12428" t="s">
        <v>717</v>
      </c>
    </row>
    <row r="12429" spans="1:10">
      <c r="A12429" t="s">
        <v>9</v>
      </c>
      <c r="B12429" t="s">
        <v>32</v>
      </c>
      <c r="C12429" t="s">
        <v>4</v>
      </c>
      <c r="D12429" t="s">
        <v>367</v>
      </c>
      <c r="E12429" t="s">
        <v>366</v>
      </c>
      <c r="F12429" s="2">
        <v>3334865</v>
      </c>
      <c r="G12429" s="2">
        <f t="shared" si="322"/>
        <v>845189.70017994277</v>
      </c>
      <c r="H12429">
        <v>2019</v>
      </c>
      <c r="I12429">
        <v>3.9457</v>
      </c>
      <c r="J12429" t="s">
        <v>717</v>
      </c>
    </row>
    <row r="12430" spans="1:10">
      <c r="A12430" t="s">
        <v>9</v>
      </c>
      <c r="B12430" t="s">
        <v>32</v>
      </c>
      <c r="C12430" t="s">
        <v>4</v>
      </c>
      <c r="D12430" t="s">
        <v>367</v>
      </c>
      <c r="E12430" t="s">
        <v>381</v>
      </c>
      <c r="F12430" s="2">
        <v>14541</v>
      </c>
      <c r="G12430" s="2">
        <f t="shared" si="322"/>
        <v>3685.277644017538</v>
      </c>
      <c r="H12430">
        <v>2019</v>
      </c>
      <c r="I12430">
        <v>3.9457</v>
      </c>
      <c r="J12430" t="s">
        <v>717</v>
      </c>
    </row>
    <row r="12431" spans="1:10">
      <c r="A12431" t="s">
        <v>9</v>
      </c>
      <c r="B12431" t="s">
        <v>32</v>
      </c>
      <c r="C12431" t="s">
        <v>4</v>
      </c>
      <c r="D12431" t="s">
        <v>367</v>
      </c>
      <c r="E12431" t="s">
        <v>386</v>
      </c>
      <c r="F12431" s="2">
        <v>-668961</v>
      </c>
      <c r="G12431" s="2">
        <f t="shared" si="322"/>
        <v>-169541.77965886914</v>
      </c>
      <c r="H12431">
        <v>2019</v>
      </c>
      <c r="I12431">
        <v>3.9457</v>
      </c>
      <c r="J12431" t="s">
        <v>717</v>
      </c>
    </row>
    <row r="12432" spans="1:10">
      <c r="A12432" t="s">
        <v>9</v>
      </c>
      <c r="B12432" t="s">
        <v>32</v>
      </c>
      <c r="C12432" t="s">
        <v>4</v>
      </c>
      <c r="D12432" t="s">
        <v>367</v>
      </c>
      <c r="E12432" t="s">
        <v>370</v>
      </c>
      <c r="F12432" s="2">
        <v>55959188</v>
      </c>
      <c r="G12432" s="2">
        <f t="shared" si="322"/>
        <v>14182322.021441063</v>
      </c>
      <c r="H12432">
        <v>2019</v>
      </c>
      <c r="I12432">
        <v>3.9457</v>
      </c>
      <c r="J12432" t="s">
        <v>717</v>
      </c>
    </row>
    <row r="12433" spans="1:10">
      <c r="A12433" t="s">
        <v>9</v>
      </c>
      <c r="B12433" t="s">
        <v>32</v>
      </c>
      <c r="C12433" t="s">
        <v>4</v>
      </c>
      <c r="D12433" t="s">
        <v>367</v>
      </c>
      <c r="E12433" t="s">
        <v>382</v>
      </c>
      <c r="F12433" s="2">
        <v>22871578</v>
      </c>
      <c r="G12433" s="2">
        <f t="shared" si="322"/>
        <v>5796583.1157969432</v>
      </c>
      <c r="H12433">
        <v>2019</v>
      </c>
      <c r="I12433">
        <v>3.9457</v>
      </c>
      <c r="J12433" t="s">
        <v>717</v>
      </c>
    </row>
    <row r="12434" spans="1:10">
      <c r="A12434" t="s">
        <v>9</v>
      </c>
      <c r="B12434" t="s">
        <v>32</v>
      </c>
      <c r="C12434" t="s">
        <v>4</v>
      </c>
      <c r="D12434" t="s">
        <v>367</v>
      </c>
      <c r="E12434" t="s">
        <v>385</v>
      </c>
      <c r="F12434" s="2">
        <v>-108185</v>
      </c>
      <c r="G12434" s="2">
        <f t="shared" si="322"/>
        <v>-27418.455533872318</v>
      </c>
      <c r="H12434">
        <v>2019</v>
      </c>
      <c r="I12434">
        <v>3.9457</v>
      </c>
      <c r="J12434" t="s">
        <v>717</v>
      </c>
    </row>
    <row r="12435" spans="1:10">
      <c r="A12435" t="s">
        <v>9</v>
      </c>
      <c r="B12435" t="s">
        <v>32</v>
      </c>
      <c r="C12435" t="s">
        <v>4</v>
      </c>
      <c r="D12435" t="s">
        <v>383</v>
      </c>
      <c r="F12435" s="2">
        <v>-12095942</v>
      </c>
      <c r="G12435" s="2">
        <f t="shared" si="322"/>
        <v>-3065601.0340370531</v>
      </c>
      <c r="H12435">
        <v>2019</v>
      </c>
      <c r="I12435">
        <v>3.9457</v>
      </c>
      <c r="J12435" t="s">
        <v>717</v>
      </c>
    </row>
    <row r="12436" spans="1:10">
      <c r="A12436" t="s">
        <v>9</v>
      </c>
      <c r="B12436" t="s">
        <v>32</v>
      </c>
      <c r="C12436" t="s">
        <v>4</v>
      </c>
      <c r="D12436" t="s">
        <v>374</v>
      </c>
      <c r="F12436" s="2">
        <v>55161334</v>
      </c>
      <c r="G12436" s="2">
        <f t="shared" si="322"/>
        <v>13980113.541323466</v>
      </c>
      <c r="H12436">
        <v>2019</v>
      </c>
      <c r="I12436">
        <v>3.9457</v>
      </c>
      <c r="J12436" t="s">
        <v>717</v>
      </c>
    </row>
    <row r="12437" spans="1:10">
      <c r="A12437" t="s">
        <v>9</v>
      </c>
      <c r="B12437" t="s">
        <v>32</v>
      </c>
      <c r="C12437" t="s">
        <v>4</v>
      </c>
      <c r="D12437" t="s">
        <v>374</v>
      </c>
      <c r="F12437" s="2">
        <v>143835000</v>
      </c>
      <c r="G12437" s="2">
        <f t="shared" si="322"/>
        <v>36453607.724865042</v>
      </c>
      <c r="H12437">
        <v>2019</v>
      </c>
      <c r="I12437">
        <v>3.9457</v>
      </c>
      <c r="J12437" t="s">
        <v>717</v>
      </c>
    </row>
    <row r="12438" spans="1:10">
      <c r="A12438" t="s">
        <v>9</v>
      </c>
      <c r="B12438" t="s">
        <v>32</v>
      </c>
      <c r="C12438" t="s">
        <v>3</v>
      </c>
      <c r="D12438" t="s">
        <v>328</v>
      </c>
      <c r="E12438" t="s">
        <v>365</v>
      </c>
      <c r="F12438" s="2">
        <v>73561725</v>
      </c>
      <c r="G12438" s="2">
        <f t="shared" si="322"/>
        <v>20012983.921429932</v>
      </c>
      <c r="H12438">
        <v>2018</v>
      </c>
      <c r="I12438">
        <v>3.6757</v>
      </c>
      <c r="J12438" t="s">
        <v>717</v>
      </c>
    </row>
    <row r="12439" spans="1:10">
      <c r="A12439" t="s">
        <v>9</v>
      </c>
      <c r="B12439" t="s">
        <v>32</v>
      </c>
      <c r="C12439" t="s">
        <v>3</v>
      </c>
      <c r="D12439" t="s">
        <v>328</v>
      </c>
      <c r="E12439" t="s">
        <v>366</v>
      </c>
      <c r="F12439" s="2">
        <v>14292665</v>
      </c>
      <c r="G12439" s="2">
        <f t="shared" si="322"/>
        <v>3888419.892809533</v>
      </c>
      <c r="H12439">
        <v>2018</v>
      </c>
      <c r="I12439">
        <v>3.6757</v>
      </c>
      <c r="J12439" t="s">
        <v>717</v>
      </c>
    </row>
    <row r="12440" spans="1:10">
      <c r="A12440" t="s">
        <v>9</v>
      </c>
      <c r="B12440" t="s">
        <v>32</v>
      </c>
      <c r="C12440" t="s">
        <v>3</v>
      </c>
      <c r="D12440" t="s">
        <v>1</v>
      </c>
      <c r="E12440" t="s">
        <v>364</v>
      </c>
      <c r="F12440" s="2">
        <v>81264671</v>
      </c>
      <c r="G12440" s="2">
        <f t="shared" si="322"/>
        <v>22108624.479690943</v>
      </c>
      <c r="H12440">
        <v>2018</v>
      </c>
      <c r="I12440">
        <v>3.6757</v>
      </c>
      <c r="J12440" t="s">
        <v>717</v>
      </c>
    </row>
    <row r="12441" spans="1:10">
      <c r="A12441" t="s">
        <v>9</v>
      </c>
      <c r="B12441" t="s">
        <v>32</v>
      </c>
      <c r="C12441" t="s">
        <v>3</v>
      </c>
      <c r="D12441" t="s">
        <v>367</v>
      </c>
      <c r="E12441" t="s">
        <v>370</v>
      </c>
      <c r="F12441" s="2">
        <v>130318757</v>
      </c>
      <c r="G12441" s="2">
        <f t="shared" si="322"/>
        <v>35454133.090295725</v>
      </c>
      <c r="H12441">
        <v>2018</v>
      </c>
      <c r="I12441">
        <v>3.6757</v>
      </c>
      <c r="J12441" t="s">
        <v>717</v>
      </c>
    </row>
    <row r="12442" spans="1:10">
      <c r="A12442" t="s">
        <v>9</v>
      </c>
      <c r="B12442" t="s">
        <v>32</v>
      </c>
      <c r="C12442" t="s">
        <v>3</v>
      </c>
      <c r="D12442" t="s">
        <v>367</v>
      </c>
      <c r="E12442" t="s">
        <v>382</v>
      </c>
      <c r="F12442" s="2">
        <v>46537578</v>
      </c>
      <c r="G12442" s="2">
        <f t="shared" si="322"/>
        <v>12660874.935386457</v>
      </c>
      <c r="H12442">
        <v>2018</v>
      </c>
      <c r="I12442">
        <v>3.6757</v>
      </c>
      <c r="J12442" t="s">
        <v>717</v>
      </c>
    </row>
    <row r="12443" spans="1:10">
      <c r="A12443" t="s">
        <v>9</v>
      </c>
      <c r="B12443" t="s">
        <v>32</v>
      </c>
      <c r="C12443" t="s">
        <v>3</v>
      </c>
      <c r="D12443" t="s">
        <v>367</v>
      </c>
      <c r="E12443" t="s">
        <v>366</v>
      </c>
      <c r="F12443" s="2">
        <v>2887344</v>
      </c>
      <c r="G12443" s="2">
        <f t="shared" si="322"/>
        <v>785522.21345594036</v>
      </c>
      <c r="H12443">
        <v>2018</v>
      </c>
      <c r="I12443">
        <v>3.6757</v>
      </c>
      <c r="J12443" t="s">
        <v>717</v>
      </c>
    </row>
    <row r="12444" spans="1:10">
      <c r="A12444" t="s">
        <v>9</v>
      </c>
      <c r="B12444" t="s">
        <v>32</v>
      </c>
      <c r="C12444" t="s">
        <v>3</v>
      </c>
      <c r="D12444" t="s">
        <v>367</v>
      </c>
      <c r="E12444" t="s">
        <v>386</v>
      </c>
      <c r="F12444" s="2">
        <v>2105740</v>
      </c>
      <c r="G12444" s="2">
        <f t="shared" si="322"/>
        <v>572881.35593220335</v>
      </c>
      <c r="H12444">
        <v>2018</v>
      </c>
      <c r="I12444">
        <v>3.6757</v>
      </c>
      <c r="J12444" t="s">
        <v>717</v>
      </c>
    </row>
    <row r="12445" spans="1:10">
      <c r="A12445" t="s">
        <v>9</v>
      </c>
      <c r="B12445" t="s">
        <v>32</v>
      </c>
      <c r="C12445" t="s">
        <v>3</v>
      </c>
      <c r="D12445" t="s">
        <v>367</v>
      </c>
      <c r="E12445" t="s">
        <v>385</v>
      </c>
      <c r="F12445" s="2">
        <v>482</v>
      </c>
      <c r="G12445" s="2">
        <f t="shared" si="322"/>
        <v>131.13148515928938</v>
      </c>
      <c r="H12445">
        <v>2018</v>
      </c>
      <c r="I12445">
        <v>3.6757</v>
      </c>
      <c r="J12445" t="s">
        <v>717</v>
      </c>
    </row>
    <row r="12446" spans="1:10">
      <c r="A12446" t="s">
        <v>9</v>
      </c>
      <c r="B12446" t="s">
        <v>32</v>
      </c>
      <c r="C12446" t="s">
        <v>3</v>
      </c>
      <c r="D12446" t="s">
        <v>367</v>
      </c>
      <c r="E12446" t="s">
        <v>381</v>
      </c>
      <c r="F12446" s="2">
        <v>65</v>
      </c>
      <c r="G12446" s="2">
        <f t="shared" si="322"/>
        <v>17.683706504883425</v>
      </c>
      <c r="H12446">
        <v>2018</v>
      </c>
      <c r="I12446">
        <v>3.6757</v>
      </c>
      <c r="J12446" t="s">
        <v>717</v>
      </c>
    </row>
    <row r="12447" spans="1:10">
      <c r="A12447" t="s">
        <v>9</v>
      </c>
      <c r="B12447" t="s">
        <v>32</v>
      </c>
      <c r="C12447" t="s">
        <v>3</v>
      </c>
      <c r="D12447" t="s">
        <v>380</v>
      </c>
      <c r="F12447" s="2">
        <v>0</v>
      </c>
      <c r="G12447" s="2">
        <f t="shared" si="322"/>
        <v>0</v>
      </c>
      <c r="H12447">
        <v>2018</v>
      </c>
      <c r="I12447">
        <v>3.6757</v>
      </c>
      <c r="J12447" t="s">
        <v>717</v>
      </c>
    </row>
    <row r="12448" spans="1:10">
      <c r="A12448" t="s">
        <v>9</v>
      </c>
      <c r="B12448" t="s">
        <v>32</v>
      </c>
      <c r="C12448" t="s">
        <v>3</v>
      </c>
      <c r="D12448" t="s">
        <v>383</v>
      </c>
      <c r="F12448" s="2">
        <v>700</v>
      </c>
      <c r="G12448" s="2">
        <f t="shared" si="322"/>
        <v>190.43991620643686</v>
      </c>
      <c r="H12448">
        <v>2018</v>
      </c>
      <c r="I12448">
        <v>3.6757</v>
      </c>
      <c r="J12448" t="s">
        <v>717</v>
      </c>
    </row>
    <row r="12449" spans="1:10">
      <c r="A12449" t="s">
        <v>9</v>
      </c>
      <c r="B12449" t="s">
        <v>32</v>
      </c>
      <c r="C12449" t="s">
        <v>4</v>
      </c>
      <c r="D12449" t="s">
        <v>328</v>
      </c>
      <c r="E12449" t="s">
        <v>365</v>
      </c>
      <c r="F12449" s="2">
        <v>44895343</v>
      </c>
      <c r="G12449" s="2">
        <f t="shared" ref="G12449:G12480" si="323">F12449/I12449</f>
        <v>12214093.369970346</v>
      </c>
      <c r="H12449">
        <v>2018</v>
      </c>
      <c r="I12449">
        <v>3.6757</v>
      </c>
      <c r="J12449" t="s">
        <v>717</v>
      </c>
    </row>
    <row r="12450" spans="1:10">
      <c r="A12450" t="s">
        <v>9</v>
      </c>
      <c r="B12450" t="s">
        <v>32</v>
      </c>
      <c r="C12450" t="s">
        <v>4</v>
      </c>
      <c r="D12450" t="s">
        <v>328</v>
      </c>
      <c r="E12450" t="s">
        <v>366</v>
      </c>
      <c r="F12450" s="2">
        <v>-689</v>
      </c>
      <c r="G12450" s="2">
        <f t="shared" si="323"/>
        <v>-187.44728895176428</v>
      </c>
      <c r="H12450">
        <v>2018</v>
      </c>
      <c r="I12450">
        <v>3.6757</v>
      </c>
      <c r="J12450" t="s">
        <v>717</v>
      </c>
    </row>
    <row r="12451" spans="1:10">
      <c r="A12451" t="s">
        <v>9</v>
      </c>
      <c r="B12451" t="s">
        <v>32</v>
      </c>
      <c r="C12451" t="s">
        <v>4</v>
      </c>
      <c r="D12451" t="s">
        <v>1</v>
      </c>
      <c r="E12451" t="s">
        <v>364</v>
      </c>
      <c r="F12451" s="2">
        <v>44714179</v>
      </c>
      <c r="G12451" s="2">
        <f t="shared" si="323"/>
        <v>12164806.431428028</v>
      </c>
      <c r="H12451">
        <v>2018</v>
      </c>
      <c r="I12451">
        <v>3.6757</v>
      </c>
      <c r="J12451" t="s">
        <v>717</v>
      </c>
    </row>
    <row r="12452" spans="1:10">
      <c r="A12452" t="s">
        <v>9</v>
      </c>
      <c r="B12452" t="s">
        <v>32</v>
      </c>
      <c r="C12452" t="s">
        <v>4</v>
      </c>
      <c r="D12452" t="s">
        <v>367</v>
      </c>
      <c r="E12452" t="s">
        <v>370</v>
      </c>
      <c r="F12452" s="2">
        <v>87919587</v>
      </c>
      <c r="G12452" s="2">
        <f t="shared" si="323"/>
        <v>23919141.115977909</v>
      </c>
      <c r="H12452">
        <v>2018</v>
      </c>
      <c r="I12452">
        <v>3.6757</v>
      </c>
      <c r="J12452" t="s">
        <v>717</v>
      </c>
    </row>
    <row r="12453" spans="1:10">
      <c r="A12453" t="s">
        <v>9</v>
      </c>
      <c r="B12453" t="s">
        <v>32</v>
      </c>
      <c r="C12453" t="s">
        <v>4</v>
      </c>
      <c r="D12453" t="s">
        <v>367</v>
      </c>
      <c r="E12453" t="s">
        <v>382</v>
      </c>
      <c r="F12453" s="2">
        <v>22984466</v>
      </c>
      <c r="G12453" s="2">
        <f t="shared" si="323"/>
        <v>6253085.3986995677</v>
      </c>
      <c r="H12453">
        <v>2018</v>
      </c>
      <c r="I12453">
        <v>3.6757</v>
      </c>
      <c r="J12453" t="s">
        <v>717</v>
      </c>
    </row>
    <row r="12454" spans="1:10">
      <c r="A12454" t="s">
        <v>9</v>
      </c>
      <c r="B12454" t="s">
        <v>32</v>
      </c>
      <c r="C12454" t="s">
        <v>4</v>
      </c>
      <c r="D12454" t="s">
        <v>367</v>
      </c>
      <c r="E12454" t="s">
        <v>366</v>
      </c>
      <c r="F12454" s="2">
        <v>3477644</v>
      </c>
      <c r="G12454" s="2">
        <f t="shared" si="323"/>
        <v>946117.47422259708</v>
      </c>
      <c r="H12454">
        <v>2018</v>
      </c>
      <c r="I12454">
        <v>3.6757</v>
      </c>
      <c r="J12454" t="s">
        <v>717</v>
      </c>
    </row>
    <row r="12455" spans="1:10">
      <c r="A12455" t="s">
        <v>9</v>
      </c>
      <c r="B12455" t="s">
        <v>32</v>
      </c>
      <c r="C12455" t="s">
        <v>4</v>
      </c>
      <c r="D12455" t="s">
        <v>367</v>
      </c>
      <c r="E12455" t="s">
        <v>386</v>
      </c>
      <c r="F12455" s="2">
        <v>442</v>
      </c>
      <c r="G12455" s="2">
        <f t="shared" si="323"/>
        <v>120.24920423320728</v>
      </c>
      <c r="H12455">
        <v>2018</v>
      </c>
      <c r="I12455">
        <v>3.6757</v>
      </c>
      <c r="J12455" t="s">
        <v>717</v>
      </c>
    </row>
    <row r="12456" spans="1:10">
      <c r="A12456" t="s">
        <v>9</v>
      </c>
      <c r="B12456" t="s">
        <v>32</v>
      </c>
      <c r="C12456" t="s">
        <v>4</v>
      </c>
      <c r="D12456" t="s">
        <v>367</v>
      </c>
      <c r="E12456" t="s">
        <v>385</v>
      </c>
      <c r="F12456" s="2">
        <v>12</v>
      </c>
      <c r="G12456" s="2">
        <f t="shared" si="323"/>
        <v>3.2646842778246321</v>
      </c>
      <c r="H12456">
        <v>2018</v>
      </c>
      <c r="I12456">
        <v>3.6757</v>
      </c>
      <c r="J12456" t="s">
        <v>717</v>
      </c>
    </row>
    <row r="12457" spans="1:10">
      <c r="A12457" t="s">
        <v>9</v>
      </c>
      <c r="B12457" t="s">
        <v>32</v>
      </c>
      <c r="C12457" t="s">
        <v>4</v>
      </c>
      <c r="D12457" t="s">
        <v>367</v>
      </c>
      <c r="E12457" t="s">
        <v>381</v>
      </c>
      <c r="F12457" s="2">
        <v>-130</v>
      </c>
      <c r="G12457" s="2">
        <f t="shared" si="323"/>
        <v>-35.36741300976685</v>
      </c>
      <c r="H12457">
        <v>2018</v>
      </c>
      <c r="I12457">
        <v>3.6757</v>
      </c>
      <c r="J12457" t="s">
        <v>717</v>
      </c>
    </row>
    <row r="12458" spans="1:10">
      <c r="A12458" t="s">
        <v>9</v>
      </c>
      <c r="B12458" t="s">
        <v>32</v>
      </c>
      <c r="C12458" t="s">
        <v>4</v>
      </c>
      <c r="D12458" t="s">
        <v>380</v>
      </c>
      <c r="F12458" s="2">
        <v>86593580</v>
      </c>
      <c r="G12458" s="2">
        <f t="shared" si="323"/>
        <v>23558391.598879125</v>
      </c>
      <c r="H12458">
        <v>2018</v>
      </c>
      <c r="I12458">
        <v>3.6757</v>
      </c>
      <c r="J12458" t="s">
        <v>717</v>
      </c>
    </row>
    <row r="12459" spans="1:10">
      <c r="A12459" t="s">
        <v>9</v>
      </c>
      <c r="B12459" t="s">
        <v>32</v>
      </c>
      <c r="C12459" t="s">
        <v>4</v>
      </c>
      <c r="D12459" t="s">
        <v>383</v>
      </c>
      <c r="F12459" s="2">
        <v>5221359</v>
      </c>
      <c r="G12459" s="2">
        <f t="shared" si="323"/>
        <v>1420507.3863481786</v>
      </c>
      <c r="H12459">
        <v>2018</v>
      </c>
      <c r="I12459">
        <v>3.6757</v>
      </c>
      <c r="J12459" t="s">
        <v>717</v>
      </c>
    </row>
    <row r="12460" spans="1:10">
      <c r="A12460" t="s">
        <v>9</v>
      </c>
      <c r="B12460" t="s">
        <v>32</v>
      </c>
      <c r="C12460" t="s">
        <v>3</v>
      </c>
      <c r="D12460" t="s">
        <v>328</v>
      </c>
      <c r="E12460" t="s">
        <v>365</v>
      </c>
      <c r="F12460" s="2">
        <v>63748937</v>
      </c>
      <c r="G12460" s="2">
        <f t="shared" si="323"/>
        <v>19921542.8125</v>
      </c>
      <c r="H12460">
        <v>2017</v>
      </c>
      <c r="I12460">
        <v>3.2</v>
      </c>
      <c r="J12460" t="s">
        <v>717</v>
      </c>
    </row>
    <row r="12461" spans="1:10">
      <c r="A12461" t="s">
        <v>9</v>
      </c>
      <c r="B12461" t="s">
        <v>32</v>
      </c>
      <c r="C12461" t="s">
        <v>3</v>
      </c>
      <c r="D12461" t="s">
        <v>328</v>
      </c>
      <c r="E12461" t="s">
        <v>366</v>
      </c>
      <c r="F12461" s="2">
        <v>12709175</v>
      </c>
      <c r="G12461" s="2">
        <f t="shared" si="323"/>
        <v>3971617.1875</v>
      </c>
      <c r="H12461">
        <v>2017</v>
      </c>
      <c r="I12461">
        <v>3.2</v>
      </c>
      <c r="J12461" t="s">
        <v>717</v>
      </c>
    </row>
    <row r="12462" spans="1:10">
      <c r="A12462" t="s">
        <v>9</v>
      </c>
      <c r="B12462" t="s">
        <v>32</v>
      </c>
      <c r="C12462" t="s">
        <v>3</v>
      </c>
      <c r="D12462" t="s">
        <v>1</v>
      </c>
      <c r="E12462" t="s">
        <v>364</v>
      </c>
      <c r="F12462" s="2">
        <v>81190780</v>
      </c>
      <c r="G12462" s="2">
        <f t="shared" si="323"/>
        <v>25372118.75</v>
      </c>
      <c r="H12462">
        <v>2017</v>
      </c>
      <c r="I12462">
        <v>3.2</v>
      </c>
      <c r="J12462" t="s">
        <v>717</v>
      </c>
    </row>
    <row r="12463" spans="1:10">
      <c r="A12463" t="s">
        <v>9</v>
      </c>
      <c r="B12463" t="s">
        <v>32</v>
      </c>
      <c r="C12463" t="s">
        <v>3</v>
      </c>
      <c r="D12463" t="s">
        <v>367</v>
      </c>
      <c r="E12463" t="s">
        <v>370</v>
      </c>
      <c r="F12463" s="2">
        <v>104075697</v>
      </c>
      <c r="G12463" s="2">
        <f t="shared" si="323"/>
        <v>32523655.3125</v>
      </c>
      <c r="H12463">
        <v>2017</v>
      </c>
      <c r="I12463">
        <v>3.2</v>
      </c>
      <c r="J12463" t="s">
        <v>717</v>
      </c>
    </row>
    <row r="12464" spans="1:10">
      <c r="A12464" t="s">
        <v>9</v>
      </c>
      <c r="B12464" t="s">
        <v>32</v>
      </c>
      <c r="C12464" t="s">
        <v>3</v>
      </c>
      <c r="D12464" t="s">
        <v>367</v>
      </c>
      <c r="E12464" t="s">
        <v>382</v>
      </c>
      <c r="F12464" s="2">
        <v>48193471</v>
      </c>
      <c r="G12464" s="2">
        <f t="shared" si="323"/>
        <v>15060459.6875</v>
      </c>
      <c r="H12464">
        <v>2017</v>
      </c>
      <c r="I12464">
        <v>3.2</v>
      </c>
      <c r="J12464" t="s">
        <v>717</v>
      </c>
    </row>
    <row r="12465" spans="1:10">
      <c r="A12465" t="s">
        <v>9</v>
      </c>
      <c r="B12465" t="s">
        <v>32</v>
      </c>
      <c r="C12465" t="s">
        <v>3</v>
      </c>
      <c r="D12465" t="s">
        <v>367</v>
      </c>
      <c r="E12465" t="s">
        <v>366</v>
      </c>
      <c r="F12465" s="2">
        <v>2820519</v>
      </c>
      <c r="G12465" s="2">
        <f t="shared" si="323"/>
        <v>881412.1875</v>
      </c>
      <c r="H12465">
        <v>2017</v>
      </c>
      <c r="I12465">
        <v>3.2</v>
      </c>
      <c r="J12465" t="s">
        <v>717</v>
      </c>
    </row>
    <row r="12466" spans="1:10">
      <c r="A12466" t="s">
        <v>9</v>
      </c>
      <c r="B12466" t="s">
        <v>32</v>
      </c>
      <c r="C12466" t="s">
        <v>3</v>
      </c>
      <c r="D12466" t="s">
        <v>367</v>
      </c>
      <c r="E12466" t="s">
        <v>386</v>
      </c>
      <c r="F12466" s="2">
        <v>788194</v>
      </c>
      <c r="G12466" s="2">
        <f t="shared" si="323"/>
        <v>246310.625</v>
      </c>
      <c r="H12466">
        <v>2017</v>
      </c>
      <c r="I12466">
        <v>3.2</v>
      </c>
      <c r="J12466" t="s">
        <v>717</v>
      </c>
    </row>
    <row r="12467" spans="1:10">
      <c r="A12467" t="s">
        <v>9</v>
      </c>
      <c r="B12467" t="s">
        <v>32</v>
      </c>
      <c r="C12467" t="s">
        <v>3</v>
      </c>
      <c r="D12467" t="s">
        <v>367</v>
      </c>
      <c r="E12467" t="s">
        <v>385</v>
      </c>
      <c r="F12467" s="2">
        <v>289204</v>
      </c>
      <c r="G12467" s="2">
        <f t="shared" si="323"/>
        <v>90376.25</v>
      </c>
      <c r="H12467">
        <v>2017</v>
      </c>
      <c r="I12467">
        <v>3.2</v>
      </c>
      <c r="J12467" t="s">
        <v>717</v>
      </c>
    </row>
    <row r="12468" spans="1:10">
      <c r="A12468" t="s">
        <v>9</v>
      </c>
      <c r="B12468" t="s">
        <v>32</v>
      </c>
      <c r="C12468" t="s">
        <v>3</v>
      </c>
      <c r="D12468" t="s">
        <v>367</v>
      </c>
      <c r="E12468" t="s">
        <v>381</v>
      </c>
      <c r="F12468" s="2">
        <v>45210</v>
      </c>
      <c r="G12468" s="2">
        <f t="shared" si="323"/>
        <v>14128.125</v>
      </c>
      <c r="H12468">
        <v>2017</v>
      </c>
      <c r="I12468">
        <v>3.2</v>
      </c>
      <c r="J12468" t="s">
        <v>717</v>
      </c>
    </row>
    <row r="12469" spans="1:10">
      <c r="A12469" t="s">
        <v>9</v>
      </c>
      <c r="B12469" t="s">
        <v>32</v>
      </c>
      <c r="C12469" t="s">
        <v>3</v>
      </c>
      <c r="D12469" t="s">
        <v>380</v>
      </c>
      <c r="F12469" s="2">
        <v>108621556</v>
      </c>
      <c r="G12469" s="2">
        <f t="shared" si="323"/>
        <v>33944236.25</v>
      </c>
      <c r="H12469">
        <v>2017</v>
      </c>
      <c r="I12469">
        <v>3.2</v>
      </c>
      <c r="J12469" t="s">
        <v>717</v>
      </c>
    </row>
    <row r="12470" spans="1:10">
      <c r="A12470" t="s">
        <v>9</v>
      </c>
      <c r="B12470" t="s">
        <v>32</v>
      </c>
      <c r="C12470" t="s">
        <v>3</v>
      </c>
      <c r="D12470" t="s">
        <v>383</v>
      </c>
      <c r="F12470" s="2">
        <v>15601801</v>
      </c>
      <c r="G12470" s="2">
        <f t="shared" si="323"/>
        <v>4875562.8125</v>
      </c>
      <c r="H12470">
        <v>2017</v>
      </c>
      <c r="I12470">
        <v>3.2</v>
      </c>
      <c r="J12470" t="s">
        <v>717</v>
      </c>
    </row>
    <row r="12471" spans="1:10">
      <c r="A12471" t="s">
        <v>9</v>
      </c>
      <c r="B12471" t="s">
        <v>32</v>
      </c>
      <c r="C12471" t="s">
        <v>4</v>
      </c>
      <c r="D12471" t="s">
        <v>328</v>
      </c>
      <c r="E12471" t="s">
        <v>365</v>
      </c>
      <c r="F12471" s="2">
        <v>54047078</v>
      </c>
      <c r="G12471" s="2">
        <f t="shared" si="323"/>
        <v>16889711.875</v>
      </c>
      <c r="H12471">
        <v>2017</v>
      </c>
      <c r="I12471">
        <v>3.2</v>
      </c>
      <c r="J12471" t="s">
        <v>717</v>
      </c>
    </row>
    <row r="12472" spans="1:10">
      <c r="A12472" t="s">
        <v>9</v>
      </c>
      <c r="B12472" t="s">
        <v>32</v>
      </c>
      <c r="C12472" t="s">
        <v>4</v>
      </c>
      <c r="D12472" t="s">
        <v>328</v>
      </c>
      <c r="E12472" t="s">
        <v>366</v>
      </c>
      <c r="F12472" s="2">
        <v>11937362</v>
      </c>
      <c r="G12472" s="2">
        <f t="shared" si="323"/>
        <v>3730425.625</v>
      </c>
      <c r="H12472">
        <v>2017</v>
      </c>
      <c r="I12472">
        <v>3.2</v>
      </c>
      <c r="J12472" t="s">
        <v>717</v>
      </c>
    </row>
    <row r="12473" spans="1:10">
      <c r="A12473" t="s">
        <v>9</v>
      </c>
      <c r="B12473" t="s">
        <v>32</v>
      </c>
      <c r="C12473" t="s">
        <v>4</v>
      </c>
      <c r="D12473" t="s">
        <v>1</v>
      </c>
      <c r="E12473" t="s">
        <v>364</v>
      </c>
      <c r="F12473" s="2">
        <v>50948993</v>
      </c>
      <c r="G12473" s="2">
        <f t="shared" si="323"/>
        <v>15921560.3125</v>
      </c>
      <c r="H12473">
        <v>2017</v>
      </c>
      <c r="I12473">
        <v>3.2</v>
      </c>
      <c r="J12473" t="s">
        <v>717</v>
      </c>
    </row>
    <row r="12474" spans="1:10">
      <c r="A12474" t="s">
        <v>9</v>
      </c>
      <c r="B12474" t="s">
        <v>32</v>
      </c>
      <c r="C12474" t="s">
        <v>4</v>
      </c>
      <c r="D12474" t="s">
        <v>367</v>
      </c>
      <c r="E12474" t="s">
        <v>370</v>
      </c>
      <c r="F12474" s="2">
        <v>65907588</v>
      </c>
      <c r="G12474" s="2">
        <f t="shared" si="323"/>
        <v>20596121.25</v>
      </c>
      <c r="H12474">
        <v>2017</v>
      </c>
      <c r="I12474">
        <v>3.2</v>
      </c>
      <c r="J12474" t="s">
        <v>717</v>
      </c>
    </row>
    <row r="12475" spans="1:10">
      <c r="A12475" t="s">
        <v>9</v>
      </c>
      <c r="B12475" t="s">
        <v>32</v>
      </c>
      <c r="C12475" t="s">
        <v>4</v>
      </c>
      <c r="D12475" t="s">
        <v>367</v>
      </c>
      <c r="E12475" t="s">
        <v>382</v>
      </c>
      <c r="F12475" s="2">
        <v>34828098</v>
      </c>
      <c r="G12475" s="2">
        <f t="shared" si="323"/>
        <v>10883780.625</v>
      </c>
      <c r="H12475">
        <v>2017</v>
      </c>
      <c r="I12475">
        <v>3.2</v>
      </c>
      <c r="J12475" t="s">
        <v>717</v>
      </c>
    </row>
    <row r="12476" spans="1:10">
      <c r="A12476" t="s">
        <v>9</v>
      </c>
      <c r="B12476" t="s">
        <v>32</v>
      </c>
      <c r="C12476" t="s">
        <v>4</v>
      </c>
      <c r="D12476" t="s">
        <v>367</v>
      </c>
      <c r="E12476" t="s">
        <v>366</v>
      </c>
      <c r="F12476" s="2">
        <v>1971900</v>
      </c>
      <c r="G12476" s="2">
        <f t="shared" si="323"/>
        <v>616218.75</v>
      </c>
      <c r="H12476">
        <v>2017</v>
      </c>
      <c r="I12476">
        <v>3.2</v>
      </c>
      <c r="J12476" t="s">
        <v>717</v>
      </c>
    </row>
    <row r="12477" spans="1:10">
      <c r="A12477" t="s">
        <v>9</v>
      </c>
      <c r="B12477" t="s">
        <v>32</v>
      </c>
      <c r="C12477" t="s">
        <v>4</v>
      </c>
      <c r="D12477" t="s">
        <v>367</v>
      </c>
      <c r="E12477" t="s">
        <v>385</v>
      </c>
      <c r="F12477" s="2">
        <v>316731</v>
      </c>
      <c r="G12477" s="2">
        <f t="shared" si="323"/>
        <v>98978.4375</v>
      </c>
      <c r="H12477">
        <v>2017</v>
      </c>
      <c r="I12477">
        <v>3.2</v>
      </c>
      <c r="J12477" t="s">
        <v>717</v>
      </c>
    </row>
    <row r="12478" spans="1:10">
      <c r="A12478" t="s">
        <v>9</v>
      </c>
      <c r="B12478" t="s">
        <v>32</v>
      </c>
      <c r="C12478" t="s">
        <v>4</v>
      </c>
      <c r="D12478" t="s">
        <v>367</v>
      </c>
      <c r="E12478" t="s">
        <v>386</v>
      </c>
      <c r="F12478" s="2">
        <v>126173</v>
      </c>
      <c r="G12478" s="2">
        <f t="shared" si="323"/>
        <v>39429.0625</v>
      </c>
      <c r="H12478">
        <v>2017</v>
      </c>
      <c r="I12478">
        <v>3.2</v>
      </c>
      <c r="J12478" t="s">
        <v>717</v>
      </c>
    </row>
    <row r="12479" spans="1:10">
      <c r="A12479" t="s">
        <v>9</v>
      </c>
      <c r="B12479" t="s">
        <v>32</v>
      </c>
      <c r="C12479" t="s">
        <v>4</v>
      </c>
      <c r="D12479" t="s">
        <v>367</v>
      </c>
      <c r="E12479" t="s">
        <v>381</v>
      </c>
      <c r="F12479" s="2">
        <v>122300</v>
      </c>
      <c r="G12479" s="2">
        <f t="shared" si="323"/>
        <v>38218.75</v>
      </c>
      <c r="H12479">
        <v>2017</v>
      </c>
      <c r="I12479">
        <v>3.2</v>
      </c>
      <c r="J12479" t="s">
        <v>717</v>
      </c>
    </row>
    <row r="12480" spans="1:10">
      <c r="A12480" t="s">
        <v>9</v>
      </c>
      <c r="B12480" t="s">
        <v>32</v>
      </c>
      <c r="C12480" t="s">
        <v>4</v>
      </c>
      <c r="D12480" t="s">
        <v>380</v>
      </c>
      <c r="F12480" s="2">
        <v>-11910290</v>
      </c>
      <c r="G12480" s="2">
        <f t="shared" si="323"/>
        <v>-3721965.625</v>
      </c>
      <c r="H12480">
        <v>2017</v>
      </c>
      <c r="I12480">
        <v>3.2</v>
      </c>
      <c r="J12480" t="s">
        <v>717</v>
      </c>
    </row>
    <row r="12481" spans="1:10">
      <c r="A12481" t="s">
        <v>9</v>
      </c>
      <c r="B12481" t="s">
        <v>32</v>
      </c>
      <c r="C12481" t="s">
        <v>4</v>
      </c>
      <c r="D12481" t="s">
        <v>383</v>
      </c>
      <c r="F12481" s="2">
        <v>5005789</v>
      </c>
      <c r="G12481" s="2">
        <f t="shared" ref="G12481" si="324">F12481/I12481</f>
        <v>1564309.0625</v>
      </c>
      <c r="H12481">
        <v>2017</v>
      </c>
      <c r="I12481">
        <v>3.2</v>
      </c>
      <c r="J12481" t="s">
        <v>717</v>
      </c>
    </row>
    <row r="12482" spans="1:10">
      <c r="A12482" t="s">
        <v>9</v>
      </c>
      <c r="B12482" t="s">
        <v>32</v>
      </c>
      <c r="C12482" t="s">
        <v>3</v>
      </c>
      <c r="D12482" t="s">
        <v>328</v>
      </c>
      <c r="E12482" t="s">
        <v>366</v>
      </c>
      <c r="F12482" s="2">
        <v>14442593</v>
      </c>
      <c r="G12482" s="2">
        <v>4182823.6713809958</v>
      </c>
      <c r="H12482">
        <v>2016</v>
      </c>
      <c r="I12482">
        <v>3.4528333333333299</v>
      </c>
      <c r="J12482" t="s">
        <v>717</v>
      </c>
    </row>
    <row r="12483" spans="1:10">
      <c r="A12483" t="s">
        <v>9</v>
      </c>
      <c r="B12483" t="s">
        <v>32</v>
      </c>
      <c r="C12483" t="s">
        <v>3</v>
      </c>
      <c r="D12483" t="s">
        <v>328</v>
      </c>
      <c r="E12483" t="s">
        <v>365</v>
      </c>
      <c r="F12483" s="2">
        <v>4236094</v>
      </c>
      <c r="G12483" s="2">
        <v>1226845.7788289823</v>
      </c>
      <c r="H12483">
        <v>2016</v>
      </c>
      <c r="I12483">
        <v>3.4528333333333299</v>
      </c>
      <c r="J12483" t="s">
        <v>717</v>
      </c>
    </row>
    <row r="12484" spans="1:10">
      <c r="A12484" t="s">
        <v>9</v>
      </c>
      <c r="B12484" t="s">
        <v>32</v>
      </c>
      <c r="C12484" t="s">
        <v>3</v>
      </c>
      <c r="D12484" t="s">
        <v>1</v>
      </c>
      <c r="F12484" s="2">
        <v>90444858</v>
      </c>
      <c r="G12484" s="2">
        <v>26194388.569773611</v>
      </c>
      <c r="H12484">
        <v>2016</v>
      </c>
      <c r="I12484">
        <v>3.4528333333333339</v>
      </c>
      <c r="J12484" t="s">
        <v>717</v>
      </c>
    </row>
    <row r="12485" spans="1:10">
      <c r="A12485" t="s">
        <v>9</v>
      </c>
      <c r="B12485" t="s">
        <v>32</v>
      </c>
      <c r="C12485" t="s">
        <v>3</v>
      </c>
      <c r="D12485" t="s">
        <v>367</v>
      </c>
      <c r="E12485" t="s">
        <v>370</v>
      </c>
      <c r="F12485" s="2">
        <v>129310554.00000001</v>
      </c>
      <c r="G12485" s="2">
        <v>37450563.49857609</v>
      </c>
      <c r="H12485">
        <v>2016</v>
      </c>
      <c r="I12485">
        <v>3.4528333333333299</v>
      </c>
      <c r="J12485" t="s">
        <v>717</v>
      </c>
    </row>
    <row r="12486" spans="1:10">
      <c r="A12486" t="s">
        <v>9</v>
      </c>
      <c r="B12486" t="s">
        <v>32</v>
      </c>
      <c r="C12486" t="s">
        <v>3</v>
      </c>
      <c r="D12486" t="s">
        <v>367</v>
      </c>
      <c r="E12486" t="s">
        <v>370</v>
      </c>
      <c r="F12486" s="2">
        <v>49161258</v>
      </c>
      <c r="G12486" s="2">
        <v>14237947.000048283</v>
      </c>
      <c r="H12486">
        <v>2016</v>
      </c>
      <c r="I12486">
        <v>3.4528333333333299</v>
      </c>
      <c r="J12486" t="s">
        <v>717</v>
      </c>
    </row>
    <row r="12487" spans="1:10">
      <c r="A12487" t="s">
        <v>9</v>
      </c>
      <c r="B12487" t="s">
        <v>32</v>
      </c>
      <c r="C12487" t="s">
        <v>3</v>
      </c>
      <c r="D12487" t="s">
        <v>367</v>
      </c>
      <c r="E12487" t="s">
        <v>370</v>
      </c>
      <c r="F12487" s="2">
        <v>5046726</v>
      </c>
      <c r="G12487" s="2">
        <v>1461618.7671960241</v>
      </c>
      <c r="H12487">
        <v>2016</v>
      </c>
      <c r="I12487">
        <v>3.4528333333333299</v>
      </c>
      <c r="J12487" t="s">
        <v>717</v>
      </c>
    </row>
    <row r="12488" spans="1:10">
      <c r="A12488" t="s">
        <v>9</v>
      </c>
      <c r="B12488" t="s">
        <v>32</v>
      </c>
      <c r="C12488" t="s">
        <v>3</v>
      </c>
      <c r="D12488" t="s">
        <v>367</v>
      </c>
      <c r="E12488" t="s">
        <v>370</v>
      </c>
      <c r="F12488" s="2">
        <v>1352076</v>
      </c>
      <c r="G12488" s="2">
        <v>391584.49582468544</v>
      </c>
      <c r="H12488">
        <v>2016</v>
      </c>
      <c r="I12488">
        <v>3.4528333333333299</v>
      </c>
      <c r="J12488" t="s">
        <v>717</v>
      </c>
    </row>
    <row r="12489" spans="1:10">
      <c r="A12489" t="s">
        <v>9</v>
      </c>
      <c r="B12489" t="s">
        <v>32</v>
      </c>
      <c r="C12489" t="s">
        <v>3</v>
      </c>
      <c r="D12489" t="s">
        <v>367</v>
      </c>
      <c r="E12489" t="s">
        <v>370</v>
      </c>
      <c r="F12489" s="2">
        <v>847014</v>
      </c>
      <c r="G12489" s="2">
        <v>245309.84215861396</v>
      </c>
      <c r="H12489">
        <v>2016</v>
      </c>
      <c r="I12489">
        <v>3.4528333333333299</v>
      </c>
      <c r="J12489" t="s">
        <v>717</v>
      </c>
    </row>
    <row r="12490" spans="1:10">
      <c r="A12490" t="s">
        <v>9</v>
      </c>
      <c r="B12490" t="s">
        <v>32</v>
      </c>
      <c r="C12490" t="s">
        <v>3</v>
      </c>
      <c r="D12490" t="s">
        <v>367</v>
      </c>
      <c r="E12490" t="s">
        <v>370</v>
      </c>
      <c r="F12490" s="2">
        <v>249610</v>
      </c>
      <c r="G12490" s="2">
        <v>72291.354925906329</v>
      </c>
      <c r="H12490">
        <v>2016</v>
      </c>
      <c r="I12490">
        <v>3.4528333333333299</v>
      </c>
      <c r="J12490" t="s">
        <v>717</v>
      </c>
    </row>
    <row r="12491" spans="1:10">
      <c r="A12491" t="s">
        <v>9</v>
      </c>
      <c r="B12491" t="s">
        <v>32</v>
      </c>
      <c r="C12491" t="s">
        <v>3</v>
      </c>
      <c r="D12491" t="s">
        <v>380</v>
      </c>
      <c r="F12491" s="2">
        <v>142054630</v>
      </c>
      <c r="G12491" s="2">
        <v>41141467.393927686</v>
      </c>
      <c r="H12491">
        <v>2016</v>
      </c>
      <c r="I12491">
        <v>3.4528333333333339</v>
      </c>
      <c r="J12491" t="s">
        <v>717</v>
      </c>
    </row>
    <row r="12492" spans="1:10">
      <c r="A12492" t="s">
        <v>9</v>
      </c>
      <c r="B12492" t="s">
        <v>32</v>
      </c>
      <c r="C12492" t="s">
        <v>3</v>
      </c>
      <c r="D12492" t="s">
        <v>383</v>
      </c>
      <c r="F12492" s="2">
        <v>19382587</v>
      </c>
      <c r="G12492" s="2">
        <v>5613531.0131775895</v>
      </c>
      <c r="H12492">
        <v>2016</v>
      </c>
      <c r="I12492">
        <v>3.4528333333333299</v>
      </c>
      <c r="J12492" t="s">
        <v>717</v>
      </c>
    </row>
    <row r="12493" spans="1:10">
      <c r="A12493" t="s">
        <v>9</v>
      </c>
      <c r="B12493" t="s">
        <v>32</v>
      </c>
      <c r="C12493" t="s">
        <v>4</v>
      </c>
      <c r="D12493" t="s">
        <v>328</v>
      </c>
      <c r="E12493" t="s">
        <v>365</v>
      </c>
      <c r="F12493" s="2">
        <v>48446108</v>
      </c>
      <c r="G12493" s="2">
        <v>14030827.24332675</v>
      </c>
      <c r="H12493">
        <v>2016</v>
      </c>
      <c r="I12493">
        <v>3.4528333333333299</v>
      </c>
      <c r="J12493" t="s">
        <v>717</v>
      </c>
    </row>
    <row r="12494" spans="1:10">
      <c r="A12494" t="s">
        <v>9</v>
      </c>
      <c r="B12494" t="s">
        <v>32</v>
      </c>
      <c r="C12494" t="s">
        <v>4</v>
      </c>
      <c r="D12494" t="s">
        <v>328</v>
      </c>
      <c r="E12494" t="s">
        <v>366</v>
      </c>
      <c r="F12494" s="2">
        <v>7866811</v>
      </c>
      <c r="G12494" s="2">
        <v>2278363.9523096997</v>
      </c>
      <c r="H12494">
        <v>2016</v>
      </c>
      <c r="I12494">
        <v>3.4528333333333299</v>
      </c>
      <c r="J12494" t="s">
        <v>717</v>
      </c>
    </row>
    <row r="12495" spans="1:10">
      <c r="A12495" t="s">
        <v>9</v>
      </c>
      <c r="B12495" t="s">
        <v>32</v>
      </c>
      <c r="C12495" t="s">
        <v>4</v>
      </c>
      <c r="D12495" t="s">
        <v>1</v>
      </c>
      <c r="F12495" s="2">
        <v>93412925</v>
      </c>
      <c r="G12495" s="2">
        <v>27053991.890717797</v>
      </c>
      <c r="H12495">
        <v>2016</v>
      </c>
      <c r="I12495">
        <v>3.4528333333333299</v>
      </c>
      <c r="J12495" t="s">
        <v>717</v>
      </c>
    </row>
    <row r="12496" spans="1:10">
      <c r="A12496" t="s">
        <v>9</v>
      </c>
      <c r="B12496" t="s">
        <v>32</v>
      </c>
      <c r="C12496" t="s">
        <v>4</v>
      </c>
      <c r="D12496" t="s">
        <v>367</v>
      </c>
      <c r="E12496" t="s">
        <v>370</v>
      </c>
      <c r="F12496" s="2">
        <v>79554384</v>
      </c>
      <c r="G12496" s="2">
        <v>23040319.737413742</v>
      </c>
      <c r="H12496">
        <v>2016</v>
      </c>
      <c r="I12496">
        <v>3.4528333333333299</v>
      </c>
      <c r="J12496" t="s">
        <v>717</v>
      </c>
    </row>
    <row r="12497" spans="1:10">
      <c r="A12497" t="s">
        <v>9</v>
      </c>
      <c r="B12497" t="s">
        <v>32</v>
      </c>
      <c r="C12497" t="s">
        <v>4</v>
      </c>
      <c r="D12497" t="s">
        <v>367</v>
      </c>
      <c r="E12497" t="s">
        <v>370</v>
      </c>
      <c r="F12497" s="2">
        <v>33718547</v>
      </c>
      <c r="G12497" s="2">
        <v>9765471.9312641881</v>
      </c>
      <c r="H12497">
        <v>2016</v>
      </c>
      <c r="I12497">
        <v>3.4528333333333299</v>
      </c>
      <c r="J12497" t="s">
        <v>717</v>
      </c>
    </row>
    <row r="12498" spans="1:10">
      <c r="A12498" t="s">
        <v>9</v>
      </c>
      <c r="B12498" t="s">
        <v>32</v>
      </c>
      <c r="C12498" t="s">
        <v>4</v>
      </c>
      <c r="D12498" t="s">
        <v>367</v>
      </c>
      <c r="E12498" t="s">
        <v>370</v>
      </c>
      <c r="F12498" s="2">
        <v>3886986.9999999995</v>
      </c>
      <c r="G12498" s="2">
        <v>1125738.3791089454</v>
      </c>
      <c r="H12498">
        <v>2016</v>
      </c>
      <c r="I12498">
        <v>3.4528333333333299</v>
      </c>
      <c r="J12498" t="s">
        <v>717</v>
      </c>
    </row>
    <row r="12499" spans="1:10">
      <c r="A12499" t="s">
        <v>9</v>
      </c>
      <c r="B12499" t="s">
        <v>32</v>
      </c>
      <c r="C12499" t="s">
        <v>4</v>
      </c>
      <c r="D12499" t="s">
        <v>367</v>
      </c>
      <c r="E12499" t="s">
        <v>370</v>
      </c>
      <c r="F12499" s="2">
        <v>644407</v>
      </c>
      <c r="G12499" s="2">
        <v>186631.36554520461</v>
      </c>
      <c r="H12499">
        <v>2016</v>
      </c>
      <c r="I12499">
        <v>3.4528333333333299</v>
      </c>
      <c r="J12499" t="s">
        <v>717</v>
      </c>
    </row>
    <row r="12500" spans="1:10">
      <c r="A12500" t="s">
        <v>9</v>
      </c>
      <c r="B12500" t="s">
        <v>32</v>
      </c>
      <c r="C12500" t="s">
        <v>4</v>
      </c>
      <c r="D12500" t="s">
        <v>367</v>
      </c>
      <c r="E12500" t="s">
        <v>370</v>
      </c>
      <c r="F12500" s="2">
        <v>115434.99999999999</v>
      </c>
      <c r="G12500" s="2">
        <v>33431.964087464432</v>
      </c>
      <c r="H12500">
        <v>2016</v>
      </c>
      <c r="I12500">
        <v>3.4528333333333299</v>
      </c>
      <c r="J12500" t="s">
        <v>717</v>
      </c>
    </row>
    <row r="12501" spans="1:10">
      <c r="A12501" t="s">
        <v>9</v>
      </c>
      <c r="B12501" t="s">
        <v>32</v>
      </c>
      <c r="C12501" t="s">
        <v>4</v>
      </c>
      <c r="D12501" t="s">
        <v>367</v>
      </c>
      <c r="E12501" t="s">
        <v>370</v>
      </c>
      <c r="F12501" s="2">
        <v>53548</v>
      </c>
      <c r="G12501" s="2">
        <v>15508.423034223117</v>
      </c>
      <c r="H12501">
        <v>2016</v>
      </c>
      <c r="I12501">
        <v>3.4528333333333299</v>
      </c>
      <c r="J12501" t="s">
        <v>717</v>
      </c>
    </row>
    <row r="12502" spans="1:10">
      <c r="A12502" t="s">
        <v>9</v>
      </c>
      <c r="B12502" t="s">
        <v>32</v>
      </c>
      <c r="C12502" t="s">
        <v>4</v>
      </c>
      <c r="D12502" t="s">
        <v>380</v>
      </c>
      <c r="F12502" s="2">
        <v>-14360332</v>
      </c>
      <c r="G12502" s="2">
        <v>-4158999.4690350913</v>
      </c>
      <c r="H12502">
        <v>2016</v>
      </c>
      <c r="I12502">
        <v>3.4528333333333339</v>
      </c>
      <c r="J12502" t="s">
        <v>717</v>
      </c>
    </row>
    <row r="12503" spans="1:10">
      <c r="A12503" t="s">
        <v>9</v>
      </c>
      <c r="B12503" t="s">
        <v>32</v>
      </c>
      <c r="C12503" t="s">
        <v>4</v>
      </c>
      <c r="D12503" t="s">
        <v>383</v>
      </c>
      <c r="F12503" s="2">
        <v>4587404</v>
      </c>
      <c r="G12503" s="2">
        <v>1328591.2052903427</v>
      </c>
      <c r="H12503">
        <v>2016</v>
      </c>
      <c r="I12503">
        <v>3.4528333333333299</v>
      </c>
      <c r="J12503" t="s">
        <v>717</v>
      </c>
    </row>
    <row r="12504" spans="1:10">
      <c r="A12504" t="s">
        <v>9</v>
      </c>
      <c r="B12504" t="s">
        <v>32</v>
      </c>
      <c r="C12504" t="s">
        <v>3</v>
      </c>
      <c r="D12504" t="s">
        <v>328</v>
      </c>
      <c r="E12504" t="s">
        <v>365</v>
      </c>
      <c r="F12504" s="2">
        <v>48933848</v>
      </c>
      <c r="G12504" s="2">
        <v>14891615.337796712</v>
      </c>
      <c r="H12504">
        <v>2015</v>
      </c>
      <c r="I12504">
        <v>3.286</v>
      </c>
      <c r="J12504" t="s">
        <v>717</v>
      </c>
    </row>
    <row r="12505" spans="1:10">
      <c r="A12505" t="s">
        <v>9</v>
      </c>
      <c r="B12505" t="s">
        <v>32</v>
      </c>
      <c r="C12505" t="s">
        <v>3</v>
      </c>
      <c r="D12505" t="s">
        <v>328</v>
      </c>
      <c r="E12505" t="s">
        <v>366</v>
      </c>
      <c r="F12505" s="2">
        <v>12237806</v>
      </c>
      <c r="G12505" s="2">
        <v>3724225.8064516131</v>
      </c>
      <c r="H12505">
        <v>2015</v>
      </c>
      <c r="I12505">
        <v>3.286</v>
      </c>
      <c r="J12505" t="s">
        <v>717</v>
      </c>
    </row>
    <row r="12506" spans="1:10">
      <c r="A12506" t="s">
        <v>9</v>
      </c>
      <c r="B12506" t="s">
        <v>32</v>
      </c>
      <c r="C12506" t="s">
        <v>3</v>
      </c>
      <c r="D12506" t="s">
        <v>1</v>
      </c>
      <c r="F12506" s="2">
        <v>47009008</v>
      </c>
      <c r="G12506" s="2">
        <v>14305845.404747413</v>
      </c>
      <c r="H12506">
        <v>2015</v>
      </c>
      <c r="I12506">
        <v>3.286</v>
      </c>
      <c r="J12506" t="s">
        <v>717</v>
      </c>
    </row>
    <row r="12507" spans="1:10">
      <c r="A12507" t="s">
        <v>9</v>
      </c>
      <c r="B12507" t="s">
        <v>32</v>
      </c>
      <c r="C12507" t="s">
        <v>3</v>
      </c>
      <c r="D12507" t="s">
        <v>367</v>
      </c>
      <c r="E12507" t="s">
        <v>414</v>
      </c>
      <c r="F12507" s="2">
        <v>135563939</v>
      </c>
      <c r="G12507" s="2">
        <v>41255002.738892272</v>
      </c>
      <c r="H12507">
        <v>2015</v>
      </c>
      <c r="I12507">
        <v>3.286</v>
      </c>
      <c r="J12507" t="s">
        <v>717</v>
      </c>
    </row>
    <row r="12508" spans="1:10">
      <c r="A12508" t="s">
        <v>9</v>
      </c>
      <c r="B12508" t="s">
        <v>32</v>
      </c>
      <c r="C12508" t="s">
        <v>3</v>
      </c>
      <c r="D12508" t="s">
        <v>367</v>
      </c>
      <c r="E12508" t="s">
        <v>415</v>
      </c>
      <c r="F12508" s="2">
        <v>52480646</v>
      </c>
      <c r="G12508" s="2">
        <v>15970981.740718199</v>
      </c>
      <c r="H12508">
        <v>2015</v>
      </c>
      <c r="I12508">
        <v>3.286</v>
      </c>
      <c r="J12508" t="s">
        <v>717</v>
      </c>
    </row>
    <row r="12509" spans="1:10">
      <c r="A12509" t="s">
        <v>9</v>
      </c>
      <c r="B12509" t="s">
        <v>32</v>
      </c>
      <c r="C12509" t="s">
        <v>3</v>
      </c>
      <c r="D12509" t="s">
        <v>367</v>
      </c>
      <c r="E12509" t="s">
        <v>413</v>
      </c>
      <c r="F12509" s="2">
        <v>11010539</v>
      </c>
      <c r="G12509" s="2">
        <v>3350742.2398052341</v>
      </c>
      <c r="H12509">
        <v>2015</v>
      </c>
      <c r="I12509">
        <v>3.286</v>
      </c>
      <c r="J12509" t="s">
        <v>717</v>
      </c>
    </row>
    <row r="12510" spans="1:10">
      <c r="A12510" t="s">
        <v>9</v>
      </c>
      <c r="B12510" t="s">
        <v>32</v>
      </c>
      <c r="C12510" t="s">
        <v>3</v>
      </c>
      <c r="D12510" t="s">
        <v>367</v>
      </c>
      <c r="E12510" t="s">
        <v>416</v>
      </c>
      <c r="F12510" s="2">
        <v>5629272</v>
      </c>
      <c r="G12510" s="2">
        <v>1713107.7297626294</v>
      </c>
      <c r="H12510">
        <v>2015</v>
      </c>
      <c r="I12510">
        <v>3.286</v>
      </c>
      <c r="J12510" t="s">
        <v>717</v>
      </c>
    </row>
    <row r="12511" spans="1:10">
      <c r="A12511" t="s">
        <v>9</v>
      </c>
      <c r="B12511" t="s">
        <v>32</v>
      </c>
      <c r="C12511" t="s">
        <v>3</v>
      </c>
      <c r="D12511" t="s">
        <v>367</v>
      </c>
      <c r="E12511" t="s">
        <v>417</v>
      </c>
      <c r="F12511" s="2">
        <v>5629272</v>
      </c>
      <c r="G12511" s="2">
        <v>1713107.7297626294</v>
      </c>
      <c r="H12511">
        <v>2015</v>
      </c>
      <c r="I12511">
        <v>3.286</v>
      </c>
      <c r="J12511" t="s">
        <v>717</v>
      </c>
    </row>
    <row r="12512" spans="1:10">
      <c r="A12512" t="s">
        <v>9</v>
      </c>
      <c r="B12512" t="s">
        <v>32</v>
      </c>
      <c r="C12512" t="s">
        <v>3</v>
      </c>
      <c r="D12512" t="s">
        <v>367</v>
      </c>
      <c r="E12512" t="s">
        <v>418</v>
      </c>
      <c r="F12512" s="2">
        <v>1242689</v>
      </c>
      <c r="G12512" s="2">
        <v>378176.810712112</v>
      </c>
      <c r="H12512">
        <v>2015</v>
      </c>
      <c r="I12512">
        <v>3.286</v>
      </c>
      <c r="J12512" t="s">
        <v>717</v>
      </c>
    </row>
    <row r="12513" spans="1:10">
      <c r="A12513" t="s">
        <v>9</v>
      </c>
      <c r="B12513" t="s">
        <v>32</v>
      </c>
      <c r="C12513" t="s">
        <v>3</v>
      </c>
      <c r="D12513" t="s">
        <v>367</v>
      </c>
      <c r="E12513" t="s">
        <v>419</v>
      </c>
      <c r="F12513" s="2">
        <v>164785</v>
      </c>
      <c r="G12513" s="2">
        <v>50147.595861229456</v>
      </c>
      <c r="H12513">
        <v>2015</v>
      </c>
      <c r="I12513">
        <v>3.286</v>
      </c>
      <c r="J12513" t="s">
        <v>717</v>
      </c>
    </row>
    <row r="12514" spans="1:10">
      <c r="A12514" t="s">
        <v>9</v>
      </c>
      <c r="B12514" t="s">
        <v>32</v>
      </c>
      <c r="C12514" t="s">
        <v>3</v>
      </c>
      <c r="D12514" t="s">
        <v>383</v>
      </c>
      <c r="F12514" s="2">
        <v>152901609</v>
      </c>
      <c r="G12514" s="2">
        <v>46531226.110772975</v>
      </c>
      <c r="H12514">
        <v>2015</v>
      </c>
      <c r="I12514">
        <v>3.286</v>
      </c>
      <c r="J12514" t="s">
        <v>717</v>
      </c>
    </row>
    <row r="12515" spans="1:10">
      <c r="A12515" t="s">
        <v>9</v>
      </c>
      <c r="B12515" t="s">
        <v>32</v>
      </c>
      <c r="C12515" t="s">
        <v>4</v>
      </c>
      <c r="D12515" t="s">
        <v>328</v>
      </c>
      <c r="E12515" t="s">
        <v>365</v>
      </c>
      <c r="F12515" s="2">
        <v>47392660</v>
      </c>
      <c r="G12515" s="2">
        <v>14422598.904443093</v>
      </c>
      <c r="H12515">
        <v>2015</v>
      </c>
      <c r="I12515">
        <v>3.286</v>
      </c>
      <c r="J12515" t="s">
        <v>717</v>
      </c>
    </row>
    <row r="12516" spans="1:10">
      <c r="A12516" t="s">
        <v>9</v>
      </c>
      <c r="B12516" t="s">
        <v>32</v>
      </c>
      <c r="C12516" t="s">
        <v>4</v>
      </c>
      <c r="D12516" t="s">
        <v>328</v>
      </c>
      <c r="E12516" t="s">
        <v>366</v>
      </c>
      <c r="F12516" s="2">
        <v>3044779</v>
      </c>
      <c r="G12516" s="2">
        <v>926591.29640900786</v>
      </c>
      <c r="H12516">
        <v>2015</v>
      </c>
      <c r="I12516">
        <v>3.286</v>
      </c>
      <c r="J12516" t="s">
        <v>717</v>
      </c>
    </row>
    <row r="12517" spans="1:10">
      <c r="A12517" t="s">
        <v>9</v>
      </c>
      <c r="B12517" t="s">
        <v>32</v>
      </c>
      <c r="C12517" t="s">
        <v>4</v>
      </c>
      <c r="D12517" t="s">
        <v>1</v>
      </c>
      <c r="F12517" s="2">
        <v>68076059</v>
      </c>
      <c r="G12517" s="2">
        <v>20716999.087035909</v>
      </c>
      <c r="H12517">
        <v>2015</v>
      </c>
      <c r="I12517">
        <v>3.286</v>
      </c>
      <c r="J12517" t="s">
        <v>717</v>
      </c>
    </row>
    <row r="12518" spans="1:10">
      <c r="A12518" t="s">
        <v>9</v>
      </c>
      <c r="B12518" t="s">
        <v>32</v>
      </c>
      <c r="C12518" t="s">
        <v>4</v>
      </c>
      <c r="D12518" t="s">
        <v>367</v>
      </c>
      <c r="E12518" t="s">
        <v>414</v>
      </c>
      <c r="F12518" s="2">
        <v>94000502</v>
      </c>
      <c r="G12518" s="2">
        <v>28606360.925136946</v>
      </c>
      <c r="H12518">
        <v>2015</v>
      </c>
      <c r="I12518">
        <v>3.286</v>
      </c>
      <c r="J12518" t="s">
        <v>717</v>
      </c>
    </row>
    <row r="12519" spans="1:10">
      <c r="A12519" t="s">
        <v>9</v>
      </c>
      <c r="B12519" t="s">
        <v>32</v>
      </c>
      <c r="C12519" t="s">
        <v>4</v>
      </c>
      <c r="D12519" t="s">
        <v>367</v>
      </c>
      <c r="E12519" t="s">
        <v>415</v>
      </c>
      <c r="F12519" s="2">
        <v>35991999</v>
      </c>
      <c r="G12519" s="2">
        <v>10953134.205721242</v>
      </c>
      <c r="H12519">
        <v>2015</v>
      </c>
      <c r="I12519">
        <v>3.286</v>
      </c>
      <c r="J12519" t="s">
        <v>717</v>
      </c>
    </row>
    <row r="12520" spans="1:10">
      <c r="A12520" t="s">
        <v>9</v>
      </c>
      <c r="B12520" t="s">
        <v>32</v>
      </c>
      <c r="C12520" t="s">
        <v>4</v>
      </c>
      <c r="D12520" t="s">
        <v>367</v>
      </c>
      <c r="E12520" t="s">
        <v>413</v>
      </c>
      <c r="F12520" s="2">
        <v>7631425</v>
      </c>
      <c r="G12520" s="2">
        <v>2322405.6603773586</v>
      </c>
      <c r="H12520">
        <v>2015</v>
      </c>
      <c r="I12520">
        <v>3.286</v>
      </c>
      <c r="J12520" t="s">
        <v>717</v>
      </c>
    </row>
    <row r="12521" spans="1:10">
      <c r="A12521" t="s">
        <v>9</v>
      </c>
      <c r="B12521" t="s">
        <v>32</v>
      </c>
      <c r="C12521" t="s">
        <v>4</v>
      </c>
      <c r="D12521" t="s">
        <v>367</v>
      </c>
      <c r="E12521" t="s">
        <v>421</v>
      </c>
      <c r="F12521" s="2">
        <v>2356289</v>
      </c>
      <c r="G12521" s="2">
        <v>717069.08094948262</v>
      </c>
      <c r="H12521">
        <v>2015</v>
      </c>
      <c r="I12521">
        <v>3.286</v>
      </c>
      <c r="J12521" t="s">
        <v>717</v>
      </c>
    </row>
    <row r="12522" spans="1:10">
      <c r="A12522" t="s">
        <v>9</v>
      </c>
      <c r="B12522" t="s">
        <v>32</v>
      </c>
      <c r="C12522" t="s">
        <v>4</v>
      </c>
      <c r="D12522" t="s">
        <v>367</v>
      </c>
      <c r="E12522" t="s">
        <v>417</v>
      </c>
      <c r="F12522" s="2">
        <v>2356289</v>
      </c>
      <c r="G12522" s="2">
        <v>717069.08094948262</v>
      </c>
      <c r="H12522">
        <v>2015</v>
      </c>
      <c r="I12522">
        <v>3.286</v>
      </c>
      <c r="J12522" t="s">
        <v>717</v>
      </c>
    </row>
    <row r="12523" spans="1:10">
      <c r="A12523" t="s">
        <v>9</v>
      </c>
      <c r="B12523" t="s">
        <v>32</v>
      </c>
      <c r="C12523" t="s">
        <v>4</v>
      </c>
      <c r="D12523" t="s">
        <v>367</v>
      </c>
      <c r="E12523" t="s">
        <v>418</v>
      </c>
      <c r="F12523" s="2">
        <v>284498.9999853</v>
      </c>
      <c r="G12523" s="2">
        <v>86579.123550000004</v>
      </c>
      <c r="H12523">
        <v>2015</v>
      </c>
      <c r="I12523">
        <v>3.286</v>
      </c>
      <c r="J12523" t="s">
        <v>717</v>
      </c>
    </row>
    <row r="12524" spans="1:10">
      <c r="A12524" t="s">
        <v>9</v>
      </c>
      <c r="B12524" t="s">
        <v>32</v>
      </c>
      <c r="C12524" t="s">
        <v>4</v>
      </c>
      <c r="D12524" t="s">
        <v>367</v>
      </c>
      <c r="E12524" t="s">
        <v>419</v>
      </c>
      <c r="F12524" s="2">
        <v>47956</v>
      </c>
      <c r="G12524" s="2">
        <v>14594.035301278149</v>
      </c>
      <c r="H12524">
        <v>2015</v>
      </c>
      <c r="I12524">
        <v>3.286</v>
      </c>
      <c r="J12524" t="s">
        <v>717</v>
      </c>
    </row>
    <row r="12525" spans="1:10">
      <c r="A12525" t="s">
        <v>9</v>
      </c>
      <c r="B12525" t="s">
        <v>32</v>
      </c>
      <c r="C12525" t="s">
        <v>4</v>
      </c>
      <c r="D12525" t="s">
        <v>383</v>
      </c>
      <c r="F12525" s="2">
        <v>21791944</v>
      </c>
      <c r="G12525" s="2">
        <v>6631754.1083384054</v>
      </c>
      <c r="H12525">
        <v>2015</v>
      </c>
      <c r="I12525">
        <v>3.286</v>
      </c>
      <c r="J12525" t="s">
        <v>717</v>
      </c>
    </row>
    <row r="12526" spans="1:10">
      <c r="A12526" t="s">
        <v>9</v>
      </c>
      <c r="B12526" t="s">
        <v>32</v>
      </c>
      <c r="C12526" t="s">
        <v>3</v>
      </c>
      <c r="D12526" t="s">
        <v>328</v>
      </c>
      <c r="E12526" t="s">
        <v>365</v>
      </c>
      <c r="F12526" s="2">
        <v>62323655</v>
      </c>
      <c r="G12526" s="2">
        <v>26475608.523401115</v>
      </c>
      <c r="H12526">
        <v>2014</v>
      </c>
      <c r="I12526">
        <v>2.3540027397260279</v>
      </c>
      <c r="J12526" t="s">
        <v>717</v>
      </c>
    </row>
    <row r="12527" spans="1:10">
      <c r="A12527" t="s">
        <v>9</v>
      </c>
      <c r="B12527" t="s">
        <v>32</v>
      </c>
      <c r="C12527" t="s">
        <v>3</v>
      </c>
      <c r="D12527" t="s">
        <v>328</v>
      </c>
      <c r="E12527" t="s">
        <v>366</v>
      </c>
      <c r="F12527" s="2">
        <v>24451517</v>
      </c>
      <c r="G12527" s="2">
        <v>10387208.386531362</v>
      </c>
      <c r="H12527">
        <v>2014</v>
      </c>
      <c r="I12527">
        <v>2.3540027397260279</v>
      </c>
      <c r="J12527" t="s">
        <v>717</v>
      </c>
    </row>
    <row r="12528" spans="1:10">
      <c r="A12528" t="s">
        <v>9</v>
      </c>
      <c r="B12528" t="s">
        <v>32</v>
      </c>
      <c r="C12528" t="s">
        <v>3</v>
      </c>
      <c r="D12528" t="s">
        <v>367</v>
      </c>
      <c r="F12528" s="2">
        <v>36037688</v>
      </c>
      <c r="G12528" s="2">
        <v>15309110.474609843</v>
      </c>
      <c r="H12528">
        <v>2014</v>
      </c>
      <c r="I12528">
        <v>2.3540027397260279</v>
      </c>
      <c r="J12528" t="s">
        <v>717</v>
      </c>
    </row>
    <row r="12529" spans="1:10">
      <c r="A12529" t="s">
        <v>9</v>
      </c>
      <c r="B12529" t="s">
        <v>32</v>
      </c>
      <c r="C12529" t="s">
        <v>3</v>
      </c>
      <c r="D12529" t="s">
        <v>367</v>
      </c>
      <c r="F12529" s="2">
        <v>1607491</v>
      </c>
      <c r="G12529" s="2">
        <v>682875.58585725725</v>
      </c>
      <c r="H12529">
        <v>2014</v>
      </c>
      <c r="I12529">
        <v>2.3540027397260279</v>
      </c>
      <c r="J12529" t="s">
        <v>717</v>
      </c>
    </row>
    <row r="12530" spans="1:10">
      <c r="A12530" t="s">
        <v>9</v>
      </c>
      <c r="B12530" t="s">
        <v>32</v>
      </c>
      <c r="C12530" t="s">
        <v>3</v>
      </c>
      <c r="D12530" t="s">
        <v>367</v>
      </c>
      <c r="F12530" s="2">
        <v>1229271</v>
      </c>
      <c r="G12530" s="2">
        <v>522204.57489487436</v>
      </c>
      <c r="H12530">
        <v>2014</v>
      </c>
      <c r="I12530">
        <v>2.3540027397260279</v>
      </c>
      <c r="J12530" t="s">
        <v>717</v>
      </c>
    </row>
    <row r="12531" spans="1:10">
      <c r="A12531" t="s">
        <v>9</v>
      </c>
      <c r="B12531" t="s">
        <v>32</v>
      </c>
      <c r="C12531" t="s">
        <v>3</v>
      </c>
      <c r="D12531" t="s">
        <v>367</v>
      </c>
      <c r="F12531" s="2">
        <v>-562404</v>
      </c>
      <c r="G12531" s="2">
        <v>-238913.91055282109</v>
      </c>
      <c r="H12531">
        <v>2014</v>
      </c>
      <c r="I12531">
        <v>2.3540027397260279</v>
      </c>
      <c r="J12531" t="s">
        <v>717</v>
      </c>
    </row>
    <row r="12532" spans="1:10">
      <c r="A12532" t="s">
        <v>9</v>
      </c>
      <c r="B12532" t="s">
        <v>32</v>
      </c>
      <c r="C12532" t="s">
        <v>4</v>
      </c>
      <c r="D12532" t="s">
        <v>328</v>
      </c>
      <c r="E12532" t="s">
        <v>365</v>
      </c>
      <c r="F12532" s="2">
        <v>35099750</v>
      </c>
      <c r="G12532" s="2">
        <v>14910666.588300193</v>
      </c>
      <c r="H12532">
        <v>2014</v>
      </c>
      <c r="I12532">
        <v>2.3540027397260279</v>
      </c>
      <c r="J12532" t="s">
        <v>717</v>
      </c>
    </row>
    <row r="12533" spans="1:10">
      <c r="A12533" t="s">
        <v>9</v>
      </c>
      <c r="B12533" t="s">
        <v>32</v>
      </c>
      <c r="C12533" t="s">
        <v>4</v>
      </c>
      <c r="D12533" t="s">
        <v>328</v>
      </c>
      <c r="E12533" t="s">
        <v>366</v>
      </c>
      <c r="F12533" s="2">
        <v>2670140</v>
      </c>
      <c r="G12533" s="2">
        <v>1134297.7452569855</v>
      </c>
      <c r="H12533">
        <v>2014</v>
      </c>
      <c r="I12533">
        <v>2.3540027397260279</v>
      </c>
      <c r="J12533" t="s">
        <v>717</v>
      </c>
    </row>
    <row r="12534" spans="1:10">
      <c r="A12534" t="s">
        <v>9</v>
      </c>
      <c r="B12534" t="s">
        <v>32</v>
      </c>
      <c r="C12534" t="s">
        <v>4</v>
      </c>
      <c r="D12534" t="s">
        <v>328</v>
      </c>
      <c r="E12534" t="s">
        <v>366</v>
      </c>
      <c r="F12534" s="2">
        <v>125418</v>
      </c>
      <c r="G12534" s="2">
        <v>53278.612587594886</v>
      </c>
      <c r="H12534">
        <v>2014</v>
      </c>
      <c r="I12534">
        <v>2.3540027397260279</v>
      </c>
      <c r="J12534" t="s">
        <v>717</v>
      </c>
    </row>
    <row r="12535" spans="1:10">
      <c r="A12535" t="s">
        <v>9</v>
      </c>
      <c r="B12535" t="s">
        <v>32</v>
      </c>
      <c r="C12535" t="s">
        <v>4</v>
      </c>
      <c r="D12535" t="s">
        <v>328</v>
      </c>
      <c r="E12535" t="s">
        <v>366</v>
      </c>
      <c r="F12535" s="2">
        <v>465</v>
      </c>
      <c r="G12535" s="2">
        <v>197.53587884698865</v>
      </c>
      <c r="H12535">
        <v>2014</v>
      </c>
      <c r="I12535">
        <v>2.3540027397260279</v>
      </c>
      <c r="J12535" t="s">
        <v>717</v>
      </c>
    </row>
    <row r="12536" spans="1:10">
      <c r="A12536" t="s">
        <v>9</v>
      </c>
      <c r="B12536" t="s">
        <v>32</v>
      </c>
      <c r="C12536" t="s">
        <v>4</v>
      </c>
      <c r="D12536" t="s">
        <v>328</v>
      </c>
      <c r="E12536" t="s">
        <v>366</v>
      </c>
      <c r="F12536" s="2">
        <v>26</v>
      </c>
      <c r="G12536" s="2">
        <v>11.045016881767108</v>
      </c>
      <c r="H12536">
        <v>2014</v>
      </c>
      <c r="I12536">
        <v>2.3540027397260279</v>
      </c>
      <c r="J12536" t="s">
        <v>717</v>
      </c>
    </row>
    <row r="12537" spans="1:10">
      <c r="A12537" t="s">
        <v>9</v>
      </c>
      <c r="B12537" t="s">
        <v>32</v>
      </c>
      <c r="C12537" t="s">
        <v>4</v>
      </c>
      <c r="D12537" t="s">
        <v>328</v>
      </c>
      <c r="E12537" t="s">
        <v>365</v>
      </c>
      <c r="F12537" s="2">
        <v>-12</v>
      </c>
      <c r="G12537" s="2">
        <v>-5.0977000992771266</v>
      </c>
      <c r="H12537">
        <v>2014</v>
      </c>
      <c r="I12537">
        <v>2.3540027397260279</v>
      </c>
      <c r="J12537" t="s">
        <v>717</v>
      </c>
    </row>
    <row r="12538" spans="1:10">
      <c r="A12538" t="s">
        <v>9</v>
      </c>
      <c r="B12538" t="s">
        <v>32</v>
      </c>
      <c r="C12538" t="s">
        <v>4</v>
      </c>
      <c r="D12538" t="s">
        <v>328</v>
      </c>
      <c r="E12538" t="s">
        <v>365</v>
      </c>
      <c r="F12538" s="2">
        <v>-42</v>
      </c>
      <c r="G12538" s="2">
        <v>-17.841950347469943</v>
      </c>
      <c r="H12538">
        <v>2014</v>
      </c>
      <c r="I12538">
        <v>2.3540027397260279</v>
      </c>
      <c r="J12538" t="s">
        <v>717</v>
      </c>
    </row>
    <row r="12539" spans="1:10">
      <c r="A12539" t="s">
        <v>9</v>
      </c>
      <c r="B12539" t="s">
        <v>32</v>
      </c>
      <c r="C12539" t="s">
        <v>4</v>
      </c>
      <c r="D12539" t="s">
        <v>328</v>
      </c>
      <c r="E12539" t="s">
        <v>366</v>
      </c>
      <c r="F12539" s="2">
        <v>-428</v>
      </c>
      <c r="G12539" s="2">
        <v>-181.81797020755084</v>
      </c>
      <c r="H12539">
        <v>2014</v>
      </c>
      <c r="I12539">
        <v>2.3540027397260279</v>
      </c>
      <c r="J12539" t="s">
        <v>717</v>
      </c>
    </row>
    <row r="12540" spans="1:10">
      <c r="A12540" t="s">
        <v>9</v>
      </c>
      <c r="B12540" t="s">
        <v>32</v>
      </c>
      <c r="C12540" t="s">
        <v>4</v>
      </c>
      <c r="D12540" t="s">
        <v>1</v>
      </c>
      <c r="F12540" s="2">
        <v>44129288</v>
      </c>
      <c r="G12540" s="2">
        <v>18746489.651552409</v>
      </c>
      <c r="H12540">
        <v>2014</v>
      </c>
      <c r="I12540">
        <v>2.3540027397260279</v>
      </c>
      <c r="J12540" t="s">
        <v>717</v>
      </c>
    </row>
    <row r="12541" spans="1:10">
      <c r="A12541" t="s">
        <v>9</v>
      </c>
      <c r="B12541" t="s">
        <v>32</v>
      </c>
      <c r="C12541" t="s">
        <v>4</v>
      </c>
      <c r="D12541" t="s">
        <v>367</v>
      </c>
      <c r="F12541" s="2">
        <v>82722179</v>
      </c>
      <c r="G12541" s="2">
        <v>35141071.675060019</v>
      </c>
      <c r="H12541">
        <v>2014</v>
      </c>
      <c r="I12541">
        <v>2.3540027397260279</v>
      </c>
      <c r="J12541" t="s">
        <v>717</v>
      </c>
    </row>
    <row r="12542" spans="1:10">
      <c r="A12542" t="s">
        <v>9</v>
      </c>
      <c r="B12542" t="s">
        <v>32</v>
      </c>
      <c r="C12542" t="s">
        <v>4</v>
      </c>
      <c r="D12542" t="s">
        <v>367</v>
      </c>
      <c r="F12542" s="2">
        <v>14938131</v>
      </c>
      <c r="G12542" s="2">
        <v>6345842.65680956</v>
      </c>
      <c r="H12542">
        <v>2014</v>
      </c>
      <c r="I12542">
        <v>2.3540027397260279</v>
      </c>
      <c r="J12542" t="s">
        <v>717</v>
      </c>
    </row>
    <row r="12543" spans="1:10">
      <c r="A12543" t="s">
        <v>9</v>
      </c>
      <c r="B12543" t="s">
        <v>32</v>
      </c>
      <c r="C12543" t="s">
        <v>4</v>
      </c>
      <c r="D12543" t="s">
        <v>367</v>
      </c>
      <c r="F12543" s="2">
        <v>3204097</v>
      </c>
      <c r="G12543" s="2">
        <v>1361127.1329161285</v>
      </c>
      <c r="H12543">
        <v>2014</v>
      </c>
      <c r="I12543">
        <v>2.3540027397260279</v>
      </c>
      <c r="J12543" t="s">
        <v>717</v>
      </c>
    </row>
    <row r="12544" spans="1:10">
      <c r="A12544" t="s">
        <v>9</v>
      </c>
      <c r="B12544" t="s">
        <v>32</v>
      </c>
      <c r="C12544" t="s">
        <v>4</v>
      </c>
      <c r="D12544" t="s">
        <v>367</v>
      </c>
      <c r="F12544" s="2">
        <v>23287</v>
      </c>
      <c r="G12544" s="2">
        <v>9892.5118509888707</v>
      </c>
      <c r="H12544">
        <v>2014</v>
      </c>
      <c r="I12544">
        <v>2.3540027397260279</v>
      </c>
      <c r="J12544" t="s">
        <v>717</v>
      </c>
    </row>
    <row r="12545" spans="1:10">
      <c r="A12545" t="s">
        <v>9</v>
      </c>
      <c r="B12545" t="s">
        <v>32</v>
      </c>
      <c r="C12545" t="s">
        <v>3</v>
      </c>
      <c r="D12545" t="s">
        <v>328</v>
      </c>
      <c r="F12545" s="2">
        <v>114956321</v>
      </c>
      <c r="G12545" s="2">
        <v>53218671.228085421</v>
      </c>
      <c r="H12545">
        <v>2013</v>
      </c>
      <c r="I12545">
        <v>2.1600749952459051</v>
      </c>
      <c r="J12545" t="s">
        <v>717</v>
      </c>
    </row>
    <row r="12546" spans="1:10">
      <c r="A12546" t="s">
        <v>9</v>
      </c>
      <c r="B12546" t="s">
        <v>32</v>
      </c>
      <c r="C12546" t="s">
        <v>3</v>
      </c>
      <c r="D12546" t="s">
        <v>328</v>
      </c>
      <c r="F12546" s="2">
        <v>45328584</v>
      </c>
      <c r="G12546" s="2">
        <v>20984726.965389341</v>
      </c>
      <c r="H12546">
        <v>2013</v>
      </c>
      <c r="I12546">
        <v>2.1600749952459051</v>
      </c>
      <c r="J12546" t="s">
        <v>717</v>
      </c>
    </row>
    <row r="12547" spans="1:10">
      <c r="A12547" t="s">
        <v>9</v>
      </c>
      <c r="B12547" t="s">
        <v>32</v>
      </c>
      <c r="C12547" t="s">
        <v>3</v>
      </c>
      <c r="D12547" t="s">
        <v>328</v>
      </c>
      <c r="F12547" s="2">
        <v>11533145</v>
      </c>
      <c r="G12547" s="2">
        <v>5339233.6031773081</v>
      </c>
      <c r="H12547">
        <v>2013</v>
      </c>
      <c r="I12547">
        <v>2.1600749952459051</v>
      </c>
      <c r="J12547" t="s">
        <v>717</v>
      </c>
    </row>
    <row r="12548" spans="1:10">
      <c r="A12548" t="s">
        <v>9</v>
      </c>
      <c r="B12548" t="s">
        <v>32</v>
      </c>
      <c r="C12548" t="s">
        <v>3</v>
      </c>
      <c r="D12548" t="s">
        <v>328</v>
      </c>
      <c r="F12548" s="2">
        <v>9254222.0000000019</v>
      </c>
      <c r="G12548" s="2">
        <v>4284213.2890605917</v>
      </c>
      <c r="H12548">
        <v>2013</v>
      </c>
      <c r="I12548">
        <v>2.1600749952459051</v>
      </c>
      <c r="J12548" t="s">
        <v>717</v>
      </c>
    </row>
    <row r="12549" spans="1:10">
      <c r="A12549" t="s">
        <v>9</v>
      </c>
      <c r="B12549" t="s">
        <v>32</v>
      </c>
      <c r="C12549" t="s">
        <v>3</v>
      </c>
      <c r="D12549" t="s">
        <v>328</v>
      </c>
      <c r="F12549" s="2">
        <v>6985544</v>
      </c>
      <c r="G12549" s="2">
        <v>3233935.8658261579</v>
      </c>
      <c r="H12549">
        <v>2013</v>
      </c>
      <c r="I12549">
        <v>2.1600749952459051</v>
      </c>
      <c r="J12549" t="s">
        <v>717</v>
      </c>
    </row>
    <row r="12550" spans="1:10">
      <c r="A12550" t="s">
        <v>9</v>
      </c>
      <c r="B12550" t="s">
        <v>32</v>
      </c>
      <c r="C12550" t="s">
        <v>3</v>
      </c>
      <c r="D12550" t="s">
        <v>328</v>
      </c>
      <c r="F12550" s="2">
        <v>434813</v>
      </c>
      <c r="G12550" s="2">
        <v>201295.32583682376</v>
      </c>
      <c r="H12550">
        <v>2013</v>
      </c>
      <c r="I12550">
        <v>2.1600749952459051</v>
      </c>
      <c r="J12550" t="s">
        <v>717</v>
      </c>
    </row>
    <row r="12551" spans="1:10">
      <c r="A12551" t="s">
        <v>9</v>
      </c>
      <c r="B12551" t="s">
        <v>32</v>
      </c>
      <c r="C12551" t="s">
        <v>3</v>
      </c>
      <c r="D12551" t="s">
        <v>328</v>
      </c>
      <c r="F12551" s="2">
        <v>18036</v>
      </c>
      <c r="G12551" s="2">
        <v>8349.7100978879498</v>
      </c>
      <c r="H12551">
        <v>2013</v>
      </c>
      <c r="I12551">
        <v>2.1600749952459051</v>
      </c>
      <c r="J12551" t="s">
        <v>717</v>
      </c>
    </row>
    <row r="12552" spans="1:10">
      <c r="A12552" t="s">
        <v>9</v>
      </c>
      <c r="B12552" t="s">
        <v>32</v>
      </c>
      <c r="C12552" t="s">
        <v>3</v>
      </c>
      <c r="D12552" t="s">
        <v>1</v>
      </c>
      <c r="F12552" s="2">
        <v>58941056</v>
      </c>
      <c r="G12552" s="2">
        <v>27286578.535339274</v>
      </c>
      <c r="H12552">
        <v>2013</v>
      </c>
      <c r="I12552">
        <v>2.1600749952459051</v>
      </c>
      <c r="J12552" t="s">
        <v>717</v>
      </c>
    </row>
    <row r="12553" spans="1:10">
      <c r="A12553" t="s">
        <v>9</v>
      </c>
      <c r="B12553" t="s">
        <v>32</v>
      </c>
      <c r="C12553" t="s">
        <v>4</v>
      </c>
      <c r="D12553" t="s">
        <v>328</v>
      </c>
      <c r="F12553" s="2">
        <v>67676727</v>
      </c>
      <c r="G12553" s="2">
        <v>31330730.251935355</v>
      </c>
      <c r="H12553">
        <v>2013</v>
      </c>
      <c r="I12553">
        <v>2.1600749952459051</v>
      </c>
      <c r="J12553" t="s">
        <v>717</v>
      </c>
    </row>
    <row r="12554" spans="1:10">
      <c r="A12554" t="s">
        <v>9</v>
      </c>
      <c r="B12554" t="s">
        <v>32</v>
      </c>
      <c r="C12554" t="s">
        <v>4</v>
      </c>
      <c r="D12554" t="s">
        <v>328</v>
      </c>
      <c r="F12554" s="2">
        <v>33128450</v>
      </c>
      <c r="G12554" s="2">
        <v>15336712.879373258</v>
      </c>
      <c r="H12554">
        <v>2013</v>
      </c>
      <c r="I12554">
        <v>2.1600749952459051</v>
      </c>
      <c r="J12554" t="s">
        <v>717</v>
      </c>
    </row>
    <row r="12555" spans="1:10">
      <c r="A12555" t="s">
        <v>9</v>
      </c>
      <c r="B12555" t="s">
        <v>32</v>
      </c>
      <c r="C12555" t="s">
        <v>4</v>
      </c>
      <c r="D12555" t="s">
        <v>328</v>
      </c>
      <c r="F12555" s="2">
        <v>13289838</v>
      </c>
      <c r="G12555" s="2">
        <v>6152489.1632232759</v>
      </c>
      <c r="H12555">
        <v>2013</v>
      </c>
      <c r="I12555">
        <v>2.1600749952459051</v>
      </c>
      <c r="J12555" t="s">
        <v>717</v>
      </c>
    </row>
    <row r="12556" spans="1:10">
      <c r="A12556" t="s">
        <v>9</v>
      </c>
      <c r="B12556" t="s">
        <v>32</v>
      </c>
      <c r="C12556" t="s">
        <v>4</v>
      </c>
      <c r="D12556" t="s">
        <v>328</v>
      </c>
      <c r="F12556" s="2">
        <v>7393321</v>
      </c>
      <c r="G12556" s="2">
        <v>3422714.9595601596</v>
      </c>
      <c r="H12556">
        <v>2013</v>
      </c>
      <c r="I12556">
        <v>2.1600749952459051</v>
      </c>
      <c r="J12556" t="s">
        <v>717</v>
      </c>
    </row>
    <row r="12557" spans="1:10">
      <c r="A12557" t="s">
        <v>9</v>
      </c>
      <c r="B12557" t="s">
        <v>32</v>
      </c>
      <c r="C12557" t="s">
        <v>4</v>
      </c>
      <c r="D12557" t="s">
        <v>328</v>
      </c>
      <c r="F12557" s="2">
        <v>4002769</v>
      </c>
      <c r="G12557" s="2">
        <v>1853069.4576853435</v>
      </c>
      <c r="H12557">
        <v>2013</v>
      </c>
      <c r="I12557">
        <v>2.1600749952459051</v>
      </c>
      <c r="J12557" t="s">
        <v>717</v>
      </c>
    </row>
    <row r="12558" spans="1:10">
      <c r="A12558" t="s">
        <v>9</v>
      </c>
      <c r="B12558" t="s">
        <v>32</v>
      </c>
      <c r="C12558" t="s">
        <v>4</v>
      </c>
      <c r="D12558" t="s">
        <v>328</v>
      </c>
      <c r="F12558" s="2">
        <v>20300</v>
      </c>
      <c r="G12558" s="2">
        <v>9397.8218555735966</v>
      </c>
      <c r="H12558">
        <v>2013</v>
      </c>
      <c r="I12558">
        <v>2.1600749952459051</v>
      </c>
      <c r="J12558" t="s">
        <v>717</v>
      </c>
    </row>
    <row r="12559" spans="1:10">
      <c r="A12559" t="s">
        <v>9</v>
      </c>
      <c r="B12559" t="s">
        <v>32</v>
      </c>
      <c r="C12559" t="s">
        <v>4</v>
      </c>
      <c r="D12559" t="s">
        <v>1</v>
      </c>
      <c r="F12559" s="2">
        <v>33433729</v>
      </c>
      <c r="G12559" s="2">
        <v>15478040.842833733</v>
      </c>
      <c r="H12559">
        <v>2013</v>
      </c>
      <c r="I12559">
        <v>2.1600749952459051</v>
      </c>
      <c r="J12559" t="s">
        <v>717</v>
      </c>
    </row>
    <row r="12560" spans="1:10">
      <c r="A12560" t="s">
        <v>9</v>
      </c>
      <c r="B12560" t="s">
        <v>32</v>
      </c>
      <c r="C12560" t="s">
        <v>3</v>
      </c>
      <c r="D12560" t="s">
        <v>328</v>
      </c>
      <c r="F12560" s="2">
        <v>99707874.2780312</v>
      </c>
      <c r="G12560" s="2">
        <v>51016520.862373509</v>
      </c>
      <c r="H12560">
        <v>2012</v>
      </c>
      <c r="I12560">
        <v>1.9544232455014252</v>
      </c>
      <c r="J12560" t="s">
        <v>717</v>
      </c>
    </row>
    <row r="12561" spans="1:10">
      <c r="A12561" t="s">
        <v>9</v>
      </c>
      <c r="B12561" t="s">
        <v>32</v>
      </c>
      <c r="C12561" t="s">
        <v>3</v>
      </c>
      <c r="D12561" t="s">
        <v>328</v>
      </c>
      <c r="F12561" s="2">
        <v>47091387.851128407</v>
      </c>
      <c r="G12561" s="2">
        <v>24094774.742124334</v>
      </c>
      <c r="H12561">
        <v>2012</v>
      </c>
      <c r="I12561">
        <v>1.9544232455014252</v>
      </c>
      <c r="J12561" t="s">
        <v>717</v>
      </c>
    </row>
    <row r="12562" spans="1:10">
      <c r="A12562" t="s">
        <v>9</v>
      </c>
      <c r="B12562" t="s">
        <v>32</v>
      </c>
      <c r="C12562" t="s">
        <v>3</v>
      </c>
      <c r="D12562" t="s">
        <v>328</v>
      </c>
      <c r="F12562" s="2">
        <v>14496542.939508559</v>
      </c>
      <c r="G12562" s="2">
        <v>7417299.693337068</v>
      </c>
      <c r="H12562">
        <v>2012</v>
      </c>
      <c r="I12562">
        <v>1.9544232455014252</v>
      </c>
      <c r="J12562" t="s">
        <v>717</v>
      </c>
    </row>
    <row r="12563" spans="1:10">
      <c r="A12563" t="s">
        <v>9</v>
      </c>
      <c r="B12563" t="s">
        <v>32</v>
      </c>
      <c r="C12563" t="s">
        <v>3</v>
      </c>
      <c r="D12563" t="s">
        <v>328</v>
      </c>
      <c r="F12563" s="2">
        <v>6721830.1057223175</v>
      </c>
      <c r="G12563" s="2">
        <v>3439290.911625322</v>
      </c>
      <c r="H12563">
        <v>2012</v>
      </c>
      <c r="I12563">
        <v>1.9544232455014252</v>
      </c>
      <c r="J12563" t="s">
        <v>717</v>
      </c>
    </row>
    <row r="12564" spans="1:10">
      <c r="A12564" t="s">
        <v>9</v>
      </c>
      <c r="B12564" t="s">
        <v>32</v>
      </c>
      <c r="C12564" t="s">
        <v>3</v>
      </c>
      <c r="D12564" t="s">
        <v>328</v>
      </c>
      <c r="F12564" s="2">
        <v>6499114.9408203606</v>
      </c>
      <c r="G12564" s="2">
        <v>3325336.4928910029</v>
      </c>
      <c r="H12564">
        <v>2012</v>
      </c>
      <c r="I12564">
        <v>1.9544232455014252</v>
      </c>
      <c r="J12564" t="s">
        <v>717</v>
      </c>
    </row>
    <row r="12565" spans="1:10">
      <c r="A12565" t="s">
        <v>9</v>
      </c>
      <c r="B12565" t="s">
        <v>32</v>
      </c>
      <c r="C12565" t="s">
        <v>3</v>
      </c>
      <c r="D12565" t="s">
        <v>328</v>
      </c>
      <c r="F12565" s="2">
        <v>108787.87276834708</v>
      </c>
      <c r="G12565" s="2">
        <v>55662.391971006546</v>
      </c>
      <c r="H12565">
        <v>2012</v>
      </c>
      <c r="I12565">
        <v>1.9544232455014252</v>
      </c>
      <c r="J12565" t="s">
        <v>717</v>
      </c>
    </row>
    <row r="12566" spans="1:10">
      <c r="A12566" t="s">
        <v>9</v>
      </c>
      <c r="B12566" t="s">
        <v>32</v>
      </c>
      <c r="C12566" t="s">
        <v>3</v>
      </c>
      <c r="D12566" t="s">
        <v>1</v>
      </c>
      <c r="F12566" s="2">
        <v>32385435.298893966</v>
      </c>
      <c r="G12566" s="2">
        <v>16570328.547532797</v>
      </c>
      <c r="H12566">
        <v>2012</v>
      </c>
      <c r="I12566">
        <v>1.9544232455014252</v>
      </c>
      <c r="J12566" t="s">
        <v>717</v>
      </c>
    </row>
    <row r="12567" spans="1:10">
      <c r="A12567" t="s">
        <v>9</v>
      </c>
      <c r="B12567" t="s">
        <v>32</v>
      </c>
      <c r="C12567" t="s">
        <v>3</v>
      </c>
      <c r="D12567" t="s">
        <v>380</v>
      </c>
      <c r="F12567" s="2">
        <v>50380068.839295715</v>
      </c>
      <c r="G12567" s="2">
        <v>25777460.923706036</v>
      </c>
      <c r="H12567">
        <v>2012</v>
      </c>
      <c r="I12567">
        <v>1.9544232455014252</v>
      </c>
      <c r="J12567" t="s">
        <v>717</v>
      </c>
    </row>
    <row r="12568" spans="1:10">
      <c r="A12568" t="s">
        <v>9</v>
      </c>
      <c r="B12568" t="s">
        <v>32</v>
      </c>
      <c r="C12568" t="s">
        <v>3</v>
      </c>
      <c r="D12568" t="s">
        <v>380</v>
      </c>
      <c r="F12568" s="2">
        <v>50380068.839295715</v>
      </c>
      <c r="G12568" s="2">
        <v>25777460.923706036</v>
      </c>
      <c r="H12568">
        <v>2012</v>
      </c>
      <c r="I12568">
        <v>1.9544232455014252</v>
      </c>
      <c r="J12568" t="s">
        <v>717</v>
      </c>
    </row>
    <row r="12569" spans="1:10">
      <c r="A12569" t="s">
        <v>9</v>
      </c>
      <c r="B12569" t="s">
        <v>32</v>
      </c>
      <c r="C12569" t="s">
        <v>3</v>
      </c>
      <c r="D12569" t="s">
        <v>380</v>
      </c>
      <c r="F12569" s="2">
        <v>7247915.8558973242</v>
      </c>
      <c r="G12569" s="2">
        <v>3708467.8933184734</v>
      </c>
      <c r="H12569">
        <v>2012</v>
      </c>
      <c r="I12569">
        <v>1.9544232455014252</v>
      </c>
      <c r="J12569" t="s">
        <v>717</v>
      </c>
    </row>
    <row r="12570" spans="1:10">
      <c r="A12570" t="s">
        <v>9</v>
      </c>
      <c r="B12570" t="s">
        <v>32</v>
      </c>
      <c r="C12570" t="s">
        <v>3</v>
      </c>
      <c r="D12570" t="s">
        <v>380</v>
      </c>
      <c r="F12570" s="2">
        <v>7247915.8558973242</v>
      </c>
      <c r="G12570" s="2">
        <v>3708467.8933184734</v>
      </c>
      <c r="H12570">
        <v>2012</v>
      </c>
      <c r="I12570">
        <v>1.9544232455014252</v>
      </c>
      <c r="J12570" t="s">
        <v>717</v>
      </c>
    </row>
    <row r="12571" spans="1:10">
      <c r="A12571" t="s">
        <v>9</v>
      </c>
      <c r="B12571" t="s">
        <v>32</v>
      </c>
      <c r="C12571" t="s">
        <v>4</v>
      </c>
      <c r="D12571" t="s">
        <v>328</v>
      </c>
      <c r="F12571" s="2">
        <v>76792351.082043588</v>
      </c>
      <c r="G12571" s="2">
        <v>39291566.583031408</v>
      </c>
      <c r="H12571">
        <v>2012</v>
      </c>
      <c r="I12571">
        <v>1.9544232455014252</v>
      </c>
      <c r="J12571" t="s">
        <v>717</v>
      </c>
    </row>
    <row r="12572" spans="1:10">
      <c r="A12572" t="s">
        <v>9</v>
      </c>
      <c r="B12572" t="s">
        <v>32</v>
      </c>
      <c r="C12572" t="s">
        <v>4</v>
      </c>
      <c r="D12572" t="s">
        <v>328</v>
      </c>
      <c r="F12572" s="2">
        <v>31955547.092686493</v>
      </c>
      <c r="G12572" s="2">
        <v>16350371.991450606</v>
      </c>
      <c r="H12572">
        <v>2012</v>
      </c>
      <c r="I12572">
        <v>1.9544232455014252</v>
      </c>
      <c r="J12572" t="s">
        <v>717</v>
      </c>
    </row>
    <row r="12573" spans="1:10">
      <c r="A12573" t="s">
        <v>9</v>
      </c>
      <c r="B12573" t="s">
        <v>32</v>
      </c>
      <c r="C12573" t="s">
        <v>4</v>
      </c>
      <c r="D12573" t="s">
        <v>328</v>
      </c>
      <c r="F12573" s="2">
        <v>10923892.299578927</v>
      </c>
      <c r="G12573" s="2">
        <v>5589317.6284732036</v>
      </c>
      <c r="H12573">
        <v>2012</v>
      </c>
      <c r="I12573">
        <v>1.9544232455014252</v>
      </c>
      <c r="J12573" t="s">
        <v>717</v>
      </c>
    </row>
    <row r="12574" spans="1:10">
      <c r="A12574" t="s">
        <v>9</v>
      </c>
      <c r="B12574" t="s">
        <v>32</v>
      </c>
      <c r="C12574" t="s">
        <v>4</v>
      </c>
      <c r="D12574" t="s">
        <v>328</v>
      </c>
      <c r="F12574" s="2">
        <v>4171508.3707030159</v>
      </c>
      <c r="G12574" s="2">
        <v>2134393.5507852482</v>
      </c>
      <c r="H12574">
        <v>2012</v>
      </c>
      <c r="I12574">
        <v>1.9544232455014252</v>
      </c>
      <c r="J12574" t="s">
        <v>717</v>
      </c>
    </row>
    <row r="12575" spans="1:10">
      <c r="A12575" t="s">
        <v>9</v>
      </c>
      <c r="B12575" t="s">
        <v>32</v>
      </c>
      <c r="C12575" t="s">
        <v>4</v>
      </c>
      <c r="D12575" t="s">
        <v>328</v>
      </c>
      <c r="F12575" s="2">
        <v>2394226.2312073372</v>
      </c>
      <c r="G12575" s="2">
        <v>1225029.5511569586</v>
      </c>
      <c r="H12575">
        <v>2012</v>
      </c>
      <c r="I12575">
        <v>1.9544232455014252</v>
      </c>
      <c r="J12575" t="s">
        <v>717</v>
      </c>
    </row>
    <row r="12576" spans="1:10">
      <c r="A12576" t="s">
        <v>9</v>
      </c>
      <c r="B12576" t="s">
        <v>32</v>
      </c>
      <c r="C12576" t="s">
        <v>4</v>
      </c>
      <c r="D12576" t="s">
        <v>1</v>
      </c>
      <c r="F12576" s="2">
        <v>43425167.813460626</v>
      </c>
      <c r="G12576" s="2">
        <v>22218916.968683261</v>
      </c>
      <c r="H12576">
        <v>2012</v>
      </c>
      <c r="I12576">
        <v>1.9544232455014252</v>
      </c>
      <c r="J12576" t="s">
        <v>717</v>
      </c>
    </row>
    <row r="12577" spans="1:10">
      <c r="A12577" t="s">
        <v>9</v>
      </c>
      <c r="B12577" t="s">
        <v>32</v>
      </c>
      <c r="C12577" t="s">
        <v>4</v>
      </c>
      <c r="D12577" t="s">
        <v>380</v>
      </c>
      <c r="F12577" s="2">
        <v>6524985.8489138307</v>
      </c>
      <c r="G12577" s="2">
        <v>3338573.5991078974</v>
      </c>
      <c r="H12577">
        <v>2012</v>
      </c>
      <c r="I12577">
        <v>1.9544232455014252</v>
      </c>
      <c r="J12577" t="s">
        <v>717</v>
      </c>
    </row>
    <row r="12578" spans="1:10">
      <c r="A12578" t="s">
        <v>9</v>
      </c>
      <c r="B12578" t="s">
        <v>32</v>
      </c>
      <c r="C12578" t="s">
        <v>4</v>
      </c>
      <c r="D12578" t="s">
        <v>380</v>
      </c>
      <c r="F12578" s="2">
        <v>6524985.8489138307</v>
      </c>
      <c r="G12578" s="2">
        <v>3338573.5991078974</v>
      </c>
      <c r="H12578">
        <v>2012</v>
      </c>
      <c r="I12578">
        <v>1.9544232455014252</v>
      </c>
      <c r="J12578" t="s">
        <v>717</v>
      </c>
    </row>
    <row r="12579" spans="1:10">
      <c r="A12579" t="s">
        <v>9</v>
      </c>
      <c r="B12579" t="s">
        <v>32</v>
      </c>
      <c r="C12579" t="s">
        <v>4</v>
      </c>
      <c r="D12579" t="s">
        <v>380</v>
      </c>
      <c r="F12579" s="2">
        <v>1284301.4422233191</v>
      </c>
      <c r="G12579" s="2">
        <v>657125.54595297994</v>
      </c>
      <c r="H12579">
        <v>2012</v>
      </c>
      <c r="I12579">
        <v>1.9544232455014252</v>
      </c>
      <c r="J12579" t="s">
        <v>717</v>
      </c>
    </row>
    <row r="12580" spans="1:10">
      <c r="A12580" t="s">
        <v>9</v>
      </c>
      <c r="B12580" t="s">
        <v>32</v>
      </c>
      <c r="C12580" t="s">
        <v>4</v>
      </c>
      <c r="D12580" t="s">
        <v>380</v>
      </c>
      <c r="F12580" s="2">
        <v>1284301.4422233191</v>
      </c>
      <c r="G12580" s="2">
        <v>657125.54595297994</v>
      </c>
      <c r="H12580">
        <v>2012</v>
      </c>
      <c r="I12580">
        <v>1.9544232455014252</v>
      </c>
      <c r="J12580" t="s">
        <v>717</v>
      </c>
    </row>
    <row r="12581" spans="1:10">
      <c r="A12581" t="s">
        <v>9</v>
      </c>
      <c r="B12581" t="s">
        <v>32</v>
      </c>
      <c r="C12581" t="s">
        <v>3</v>
      </c>
      <c r="D12581" t="s">
        <v>328</v>
      </c>
      <c r="F12581" s="2">
        <v>117663481.75034678</v>
      </c>
      <c r="G12581" s="2">
        <v>70278837.041315824</v>
      </c>
      <c r="H12581">
        <v>2011</v>
      </c>
      <c r="I12581">
        <v>1.6742377464381528</v>
      </c>
      <c r="J12581" t="s">
        <v>717</v>
      </c>
    </row>
    <row r="12582" spans="1:10">
      <c r="A12582" t="s">
        <v>9</v>
      </c>
      <c r="B12582" t="s">
        <v>32</v>
      </c>
      <c r="C12582" t="s">
        <v>3</v>
      </c>
      <c r="D12582" t="s">
        <v>328</v>
      </c>
      <c r="F12582" s="2">
        <v>56300879.405926354</v>
      </c>
      <c r="G12582" s="2">
        <v>33627768.53269694</v>
      </c>
      <c r="H12582">
        <v>2011</v>
      </c>
      <c r="I12582">
        <v>1.6742377464381528</v>
      </c>
      <c r="J12582" t="s">
        <v>717</v>
      </c>
    </row>
    <row r="12583" spans="1:10">
      <c r="A12583" t="s">
        <v>9</v>
      </c>
      <c r="B12583" t="s">
        <v>32</v>
      </c>
      <c r="C12583" t="s">
        <v>3</v>
      </c>
      <c r="D12583" t="s">
        <v>328</v>
      </c>
      <c r="F12583" s="2">
        <v>14362676.593622679</v>
      </c>
      <c r="G12583" s="2">
        <v>8578636.232624948</v>
      </c>
      <c r="H12583">
        <v>2011</v>
      </c>
      <c r="I12583">
        <v>1.6742377464381528</v>
      </c>
      <c r="J12583" t="s">
        <v>717</v>
      </c>
    </row>
    <row r="12584" spans="1:10">
      <c r="A12584" t="s">
        <v>9</v>
      </c>
      <c r="B12584" t="s">
        <v>32</v>
      </c>
      <c r="C12584" t="s">
        <v>3</v>
      </c>
      <c r="D12584" t="s">
        <v>328</v>
      </c>
      <c r="F12584" s="2">
        <v>12175247.031615507</v>
      </c>
      <c r="G12584" s="2">
        <v>7272113.5678117778</v>
      </c>
      <c r="H12584">
        <v>2011</v>
      </c>
      <c r="I12584">
        <v>1.6742377464381528</v>
      </c>
      <c r="J12584" t="s">
        <v>717</v>
      </c>
    </row>
    <row r="12585" spans="1:10">
      <c r="A12585" t="s">
        <v>9</v>
      </c>
      <c r="B12585" t="s">
        <v>32</v>
      </c>
      <c r="C12585" t="s">
        <v>3</v>
      </c>
      <c r="D12585" t="s">
        <v>328</v>
      </c>
      <c r="F12585" s="2">
        <v>5214750.2197978012</v>
      </c>
      <c r="G12585" s="2">
        <v>3114701.1413951754</v>
      </c>
      <c r="H12585">
        <v>2011</v>
      </c>
      <c r="I12585">
        <v>1.6742377464381528</v>
      </c>
      <c r="J12585" t="s">
        <v>717</v>
      </c>
    </row>
    <row r="12586" spans="1:10">
      <c r="A12586" t="s">
        <v>9</v>
      </c>
      <c r="B12586" t="s">
        <v>32</v>
      </c>
      <c r="C12586" t="s">
        <v>3</v>
      </c>
      <c r="D12586" t="s">
        <v>328</v>
      </c>
      <c r="F12586" s="2">
        <v>20125.422334335748</v>
      </c>
      <c r="G12586" s="2">
        <v>12020.647830423999</v>
      </c>
      <c r="H12586">
        <v>2011</v>
      </c>
      <c r="I12586">
        <v>1.6742377464381528</v>
      </c>
      <c r="J12586" t="s">
        <v>717</v>
      </c>
    </row>
    <row r="12587" spans="1:10">
      <c r="A12587" t="s">
        <v>9</v>
      </c>
      <c r="B12587" t="s">
        <v>32</v>
      </c>
      <c r="C12587" t="s">
        <v>3</v>
      </c>
      <c r="D12587" t="s">
        <v>328</v>
      </c>
      <c r="F12587" s="2">
        <v>-102310.10495485496</v>
      </c>
      <c r="G12587" s="2">
        <v>-61108.46871808618</v>
      </c>
      <c r="H12587">
        <v>2011</v>
      </c>
      <c r="I12587">
        <v>1.6742377464381528</v>
      </c>
      <c r="J12587" t="s">
        <v>717</v>
      </c>
    </row>
    <row r="12588" spans="1:10">
      <c r="A12588" t="s">
        <v>9</v>
      </c>
      <c r="B12588" t="s">
        <v>32</v>
      </c>
      <c r="C12588" t="s">
        <v>3</v>
      </c>
      <c r="D12588" t="s">
        <v>1</v>
      </c>
      <c r="F12588" s="2">
        <v>17711270.243549541</v>
      </c>
      <c r="G12588" s="2">
        <v>10578706.806264091</v>
      </c>
      <c r="H12588">
        <v>2011</v>
      </c>
      <c r="I12588">
        <v>1.6742377464381528</v>
      </c>
      <c r="J12588" t="s">
        <v>717</v>
      </c>
    </row>
    <row r="12589" spans="1:10">
      <c r="A12589" t="s">
        <v>9</v>
      </c>
      <c r="B12589" t="s">
        <v>32</v>
      </c>
      <c r="C12589" t="s">
        <v>4</v>
      </c>
      <c r="D12589" t="s">
        <v>328</v>
      </c>
      <c r="F12589" s="2">
        <v>74336007.202978581</v>
      </c>
      <c r="G12589" s="2">
        <v>44399911.16024249</v>
      </c>
      <c r="H12589">
        <v>2011</v>
      </c>
      <c r="I12589">
        <v>1.6742377464381528</v>
      </c>
      <c r="J12589" t="s">
        <v>717</v>
      </c>
    </row>
    <row r="12590" spans="1:10">
      <c r="A12590" t="s">
        <v>9</v>
      </c>
      <c r="B12590" t="s">
        <v>32</v>
      </c>
      <c r="C12590" t="s">
        <v>4</v>
      </c>
      <c r="D12590" t="s">
        <v>328</v>
      </c>
      <c r="F12590" s="2">
        <v>60362570.714306273</v>
      </c>
      <c r="G12590" s="2">
        <v>36053762.879689142</v>
      </c>
      <c r="H12590">
        <v>2011</v>
      </c>
      <c r="I12590">
        <v>1.6742377464381528</v>
      </c>
      <c r="J12590" t="s">
        <v>717</v>
      </c>
    </row>
    <row r="12591" spans="1:10">
      <c r="A12591" t="s">
        <v>9</v>
      </c>
      <c r="B12591" t="s">
        <v>32</v>
      </c>
      <c r="C12591" t="s">
        <v>4</v>
      </c>
      <c r="D12591" t="s">
        <v>328</v>
      </c>
      <c r="F12591" s="2">
        <v>7098475.452295593</v>
      </c>
      <c r="G12591" s="2">
        <v>4239825.2383194696</v>
      </c>
      <c r="H12591">
        <v>2011</v>
      </c>
      <c r="I12591">
        <v>1.6742377464381528</v>
      </c>
      <c r="J12591" t="s">
        <v>717</v>
      </c>
    </row>
    <row r="12592" spans="1:10">
      <c r="A12592" t="s">
        <v>9</v>
      </c>
      <c r="B12592" t="s">
        <v>32</v>
      </c>
      <c r="C12592" t="s">
        <v>4</v>
      </c>
      <c r="D12592" t="s">
        <v>328</v>
      </c>
      <c r="F12592" s="2">
        <v>6736192.0344513766</v>
      </c>
      <c r="G12592" s="2">
        <v>4023438.1579212681</v>
      </c>
      <c r="H12592">
        <v>2011</v>
      </c>
      <c r="I12592">
        <v>1.6742377464381528</v>
      </c>
      <c r="J12592" t="s">
        <v>717</v>
      </c>
    </row>
    <row r="12593" spans="1:10">
      <c r="A12593" t="s">
        <v>9</v>
      </c>
      <c r="B12593" t="s">
        <v>32</v>
      </c>
      <c r="C12593" t="s">
        <v>4</v>
      </c>
      <c r="D12593" t="s">
        <v>328</v>
      </c>
      <c r="F12593" s="2">
        <v>3266036.6236596252</v>
      </c>
      <c r="G12593" s="2">
        <v>1950760.3568298083</v>
      </c>
      <c r="H12593">
        <v>2011</v>
      </c>
      <c r="I12593">
        <v>1.6742377464381528</v>
      </c>
      <c r="J12593" t="s">
        <v>717</v>
      </c>
    </row>
    <row r="12594" spans="1:10">
      <c r="A12594" t="s">
        <v>9</v>
      </c>
      <c r="B12594" t="s">
        <v>32</v>
      </c>
      <c r="C12594" t="s">
        <v>4</v>
      </c>
      <c r="D12594" t="s">
        <v>328</v>
      </c>
      <c r="F12594" s="2">
        <v>-4388.6904493445163</v>
      </c>
      <c r="G12594" s="2">
        <v>-2621.3065967967868</v>
      </c>
      <c r="H12594">
        <v>2011</v>
      </c>
      <c r="I12594">
        <v>1.6742377464381528</v>
      </c>
      <c r="J12594" t="s">
        <v>717</v>
      </c>
    </row>
    <row r="12595" spans="1:10">
      <c r="A12595" t="s">
        <v>9</v>
      </c>
      <c r="B12595" t="s">
        <v>32</v>
      </c>
      <c r="C12595" t="s">
        <v>4</v>
      </c>
      <c r="D12595" t="s">
        <v>1</v>
      </c>
      <c r="F12595" s="2">
        <v>11481242.162449885</v>
      </c>
      <c r="G12595" s="2">
        <v>6857593.6642663721</v>
      </c>
      <c r="H12595">
        <v>2011</v>
      </c>
      <c r="I12595">
        <v>1.6742377464381528</v>
      </c>
      <c r="J12595" t="s">
        <v>717</v>
      </c>
    </row>
    <row r="12596" spans="1:10">
      <c r="A12596" t="s">
        <v>9</v>
      </c>
      <c r="B12596" t="s">
        <v>32</v>
      </c>
      <c r="C12596" t="s">
        <v>4</v>
      </c>
      <c r="D12596" t="s">
        <v>380</v>
      </c>
      <c r="F12596" s="2">
        <v>994569.5970458542</v>
      </c>
      <c r="G12596" s="2">
        <v>594043.22902272712</v>
      </c>
      <c r="H12596">
        <v>2011</v>
      </c>
      <c r="I12596">
        <v>1.6742377464381528</v>
      </c>
      <c r="J12596" t="s">
        <v>717</v>
      </c>
    </row>
    <row r="12597" spans="1:10">
      <c r="A12597" t="s">
        <v>9</v>
      </c>
      <c r="B12597" t="s">
        <v>32</v>
      </c>
      <c r="C12597" t="s">
        <v>4</v>
      </c>
      <c r="D12597" t="s">
        <v>380</v>
      </c>
      <c r="F12597" s="2">
        <v>994569.5970458542</v>
      </c>
      <c r="G12597" s="2">
        <v>594043.22902272712</v>
      </c>
      <c r="H12597">
        <v>2011</v>
      </c>
      <c r="I12597">
        <v>1.6742377464381528</v>
      </c>
      <c r="J12597" t="s">
        <v>717</v>
      </c>
    </row>
    <row r="12598" spans="1:10">
      <c r="A12598" t="s">
        <v>9</v>
      </c>
      <c r="B12598" t="s">
        <v>32</v>
      </c>
      <c r="C12598" t="s">
        <v>3</v>
      </c>
      <c r="D12598" t="s">
        <v>328</v>
      </c>
      <c r="F12598" s="2">
        <v>99166273.681865662</v>
      </c>
      <c r="G12598" s="2">
        <v>56316072.942835182</v>
      </c>
      <c r="H12598">
        <v>2010</v>
      </c>
      <c r="I12598">
        <v>1.7608875850154977</v>
      </c>
      <c r="J12598" t="s">
        <v>717</v>
      </c>
    </row>
    <row r="12599" spans="1:10">
      <c r="A12599" t="s">
        <v>9</v>
      </c>
      <c r="B12599" t="s">
        <v>32</v>
      </c>
      <c r="C12599" t="s">
        <v>3</v>
      </c>
      <c r="D12599" t="s">
        <v>328</v>
      </c>
      <c r="F12599" s="2">
        <v>91819892.351161376</v>
      </c>
      <c r="G12599" s="2">
        <v>52144096.609297894</v>
      </c>
      <c r="H12599">
        <v>2010</v>
      </c>
      <c r="I12599">
        <v>1.7608875850154977</v>
      </c>
      <c r="J12599" t="s">
        <v>717</v>
      </c>
    </row>
    <row r="12600" spans="1:10">
      <c r="A12600" t="s">
        <v>9</v>
      </c>
      <c r="B12600" t="s">
        <v>32</v>
      </c>
      <c r="C12600" t="s">
        <v>3</v>
      </c>
      <c r="D12600" t="s">
        <v>328</v>
      </c>
      <c r="F12600" s="2">
        <v>18548727.252963983</v>
      </c>
      <c r="G12600" s="2">
        <v>10533737.309983211</v>
      </c>
      <c r="H12600">
        <v>2010</v>
      </c>
      <c r="I12600">
        <v>1.7608875850154977</v>
      </c>
      <c r="J12600" t="s">
        <v>717</v>
      </c>
    </row>
    <row r="12601" spans="1:10">
      <c r="A12601" t="s">
        <v>138</v>
      </c>
      <c r="B12601" t="s">
        <v>41</v>
      </c>
      <c r="C12601" t="s">
        <v>3</v>
      </c>
      <c r="D12601" t="s">
        <v>328</v>
      </c>
      <c r="E12601" t="s">
        <v>692</v>
      </c>
      <c r="F12601" s="2">
        <v>26901441.640000001</v>
      </c>
      <c r="G12601" s="2">
        <f>F12601/I12601</f>
        <v>1082069.6445450925</v>
      </c>
      <c r="H12601">
        <v>2024</v>
      </c>
      <c r="I12601">
        <v>24.8611</v>
      </c>
      <c r="J12601" s="40" t="s">
        <v>715</v>
      </c>
    </row>
    <row r="12602" spans="1:10">
      <c r="A12602" t="s">
        <v>9</v>
      </c>
      <c r="B12602" t="s">
        <v>32</v>
      </c>
      <c r="C12602" t="s">
        <v>3</v>
      </c>
      <c r="D12602" t="s">
        <v>328</v>
      </c>
      <c r="F12602" s="2">
        <v>6946516.6105898032</v>
      </c>
      <c r="G12602" s="2">
        <v>3944894.9891532492</v>
      </c>
      <c r="H12602">
        <v>2010</v>
      </c>
      <c r="I12602">
        <v>1.7608875850154977</v>
      </c>
      <c r="J12602" t="s">
        <v>717</v>
      </c>
    </row>
    <row r="12603" spans="1:10">
      <c r="A12603" t="s">
        <v>9</v>
      </c>
      <c r="B12603" t="s">
        <v>32</v>
      </c>
      <c r="C12603" t="s">
        <v>3</v>
      </c>
      <c r="D12603" t="s">
        <v>328</v>
      </c>
      <c r="F12603" s="2">
        <v>5087975.6235237317</v>
      </c>
      <c r="G12603" s="2">
        <v>2889438.069085456</v>
      </c>
      <c r="H12603">
        <v>2010</v>
      </c>
      <c r="I12603">
        <v>1.7608875850154977</v>
      </c>
      <c r="J12603" t="s">
        <v>717</v>
      </c>
    </row>
    <row r="12604" spans="1:10">
      <c r="A12604" t="s">
        <v>9</v>
      </c>
      <c r="B12604" t="s">
        <v>32</v>
      </c>
      <c r="C12604" t="s">
        <v>3</v>
      </c>
      <c r="D12604" t="s">
        <v>328</v>
      </c>
      <c r="F12604" s="2">
        <v>44740.3601595816</v>
      </c>
      <c r="G12604" s="2">
        <v>25407.845759323605</v>
      </c>
      <c r="H12604">
        <v>2010</v>
      </c>
      <c r="I12604">
        <v>1.7608875850154977</v>
      </c>
      <c r="J12604" t="s">
        <v>717</v>
      </c>
    </row>
    <row r="12605" spans="1:10">
      <c r="A12605" t="s">
        <v>9</v>
      </c>
      <c r="B12605" t="s">
        <v>32</v>
      </c>
      <c r="C12605" t="s">
        <v>3</v>
      </c>
      <c r="D12605" t="s">
        <v>328</v>
      </c>
      <c r="F12605" s="2">
        <v>-3210.3037448077939</v>
      </c>
      <c r="G12605" s="2">
        <v>-1823.1168032112282</v>
      </c>
      <c r="H12605">
        <v>2010</v>
      </c>
      <c r="I12605">
        <v>1.7608875850154977</v>
      </c>
      <c r="J12605" t="s">
        <v>717</v>
      </c>
    </row>
    <row r="12606" spans="1:10">
      <c r="A12606" t="s">
        <v>9</v>
      </c>
      <c r="B12606" t="s">
        <v>32</v>
      </c>
      <c r="C12606" t="s">
        <v>3</v>
      </c>
      <c r="D12606" t="s">
        <v>1</v>
      </c>
      <c r="F12606" s="2">
        <v>18510992.19135588</v>
      </c>
      <c r="G12606" s="2">
        <v>10512307.741208229</v>
      </c>
      <c r="H12606">
        <v>2010</v>
      </c>
      <c r="I12606">
        <v>1.7608875850154977</v>
      </c>
      <c r="J12606" t="s">
        <v>717</v>
      </c>
    </row>
    <row r="12607" spans="1:10">
      <c r="A12607" t="s">
        <v>9</v>
      </c>
      <c r="B12607" t="s">
        <v>32</v>
      </c>
      <c r="C12607" t="s">
        <v>4</v>
      </c>
      <c r="D12607" t="s">
        <v>328</v>
      </c>
      <c r="F12607" s="2">
        <v>66103876.138950415</v>
      </c>
      <c r="G12607" s="2">
        <v>37540088.703827523</v>
      </c>
      <c r="H12607">
        <v>2010</v>
      </c>
      <c r="I12607">
        <v>1.7608875850154977</v>
      </c>
      <c r="J12607" t="s">
        <v>717</v>
      </c>
    </row>
    <row r="12608" spans="1:10">
      <c r="A12608" t="s">
        <v>9</v>
      </c>
      <c r="B12608" t="s">
        <v>32</v>
      </c>
      <c r="C12608" t="s">
        <v>4</v>
      </c>
      <c r="D12608" t="s">
        <v>328</v>
      </c>
      <c r="F12608" s="2">
        <v>63918853.657657549</v>
      </c>
      <c r="G12608" s="2">
        <v>36299224.437484458</v>
      </c>
      <c r="H12608">
        <v>2010</v>
      </c>
      <c r="I12608">
        <v>1.7608875850154977</v>
      </c>
      <c r="J12608" t="s">
        <v>717</v>
      </c>
    </row>
    <row r="12609" spans="1:10">
      <c r="A12609" t="s">
        <v>9</v>
      </c>
      <c r="B12609" t="s">
        <v>32</v>
      </c>
      <c r="C12609" t="s">
        <v>4</v>
      </c>
      <c r="D12609" t="s">
        <v>328</v>
      </c>
      <c r="F12609" s="2">
        <v>10660749.090333266</v>
      </c>
      <c r="G12609" s="2">
        <v>6054190.6144675557</v>
      </c>
      <c r="H12609">
        <v>2010</v>
      </c>
      <c r="I12609">
        <v>1.7608875850154977</v>
      </c>
      <c r="J12609" t="s">
        <v>717</v>
      </c>
    </row>
    <row r="12610" spans="1:10">
      <c r="A12610" t="s">
        <v>9</v>
      </c>
      <c r="B12610" t="s">
        <v>32</v>
      </c>
      <c r="C12610" t="s">
        <v>4</v>
      </c>
      <c r="D12610" t="s">
        <v>328</v>
      </c>
      <c r="F12610" s="2">
        <v>5561883.2209803239</v>
      </c>
      <c r="G12610" s="2">
        <v>3158568.0246200231</v>
      </c>
      <c r="H12610">
        <v>2010</v>
      </c>
      <c r="I12610">
        <v>1.7608875850154977</v>
      </c>
      <c r="J12610" t="s">
        <v>717</v>
      </c>
    </row>
    <row r="12611" spans="1:10">
      <c r="A12611" t="s">
        <v>138</v>
      </c>
      <c r="B12611" t="s">
        <v>41</v>
      </c>
      <c r="C12611" t="s">
        <v>3</v>
      </c>
      <c r="D12611" t="s">
        <v>1</v>
      </c>
      <c r="E12611" t="s">
        <v>632</v>
      </c>
      <c r="F12611" s="2">
        <v>1434759.64</v>
      </c>
      <c r="G12611" s="2">
        <f>F12611/I12611</f>
        <v>57711.028071967849</v>
      </c>
      <c r="H12611">
        <v>2024</v>
      </c>
      <c r="I12611">
        <v>24.8611</v>
      </c>
      <c r="J12611" s="40" t="s">
        <v>715</v>
      </c>
    </row>
    <row r="12612" spans="1:10">
      <c r="A12612" t="s">
        <v>9</v>
      </c>
      <c r="B12612" t="s">
        <v>32</v>
      </c>
      <c r="C12612" t="s">
        <v>4</v>
      </c>
      <c r="D12612" t="s">
        <v>328</v>
      </c>
      <c r="F12612" s="2">
        <v>4738923.0553651266</v>
      </c>
      <c r="G12612" s="2">
        <v>2691212.7132314462</v>
      </c>
      <c r="H12612">
        <v>2010</v>
      </c>
      <c r="I12612">
        <v>1.7608875850154977</v>
      </c>
      <c r="J12612" t="s">
        <v>717</v>
      </c>
    </row>
    <row r="12613" spans="1:10">
      <c r="A12613" t="s">
        <v>9</v>
      </c>
      <c r="B12613" t="s">
        <v>32</v>
      </c>
      <c r="C12613" t="s">
        <v>4</v>
      </c>
      <c r="D12613" t="s">
        <v>1</v>
      </c>
      <c r="F12613" s="2">
        <v>-1343781.9746152307</v>
      </c>
      <c r="G12613" s="2">
        <v>-763127.63293370826</v>
      </c>
      <c r="H12613">
        <v>2010</v>
      </c>
      <c r="I12613">
        <v>1.7608875850154977</v>
      </c>
      <c r="J12613" t="s">
        <v>717</v>
      </c>
    </row>
    <row r="12614" spans="1:10">
      <c r="A12614" t="s">
        <v>9</v>
      </c>
      <c r="B12614" t="s">
        <v>33</v>
      </c>
      <c r="C12614" t="s">
        <v>3</v>
      </c>
      <c r="D12614" t="s">
        <v>328</v>
      </c>
      <c r="E12614" t="s">
        <v>631</v>
      </c>
      <c r="F12614" s="2">
        <v>825546000</v>
      </c>
      <c r="G12614" s="2">
        <f t="shared" ref="G12614:G12619" si="325">F12614/I12614</f>
        <v>875075.25969896128</v>
      </c>
      <c r="H12614">
        <v>2024</v>
      </c>
      <c r="I12614">
        <v>943.4</v>
      </c>
      <c r="J12614" t="s">
        <v>717</v>
      </c>
    </row>
    <row r="12615" spans="1:10">
      <c r="A12615" t="s">
        <v>9</v>
      </c>
      <c r="B12615" t="s">
        <v>33</v>
      </c>
      <c r="C12615" t="s">
        <v>3</v>
      </c>
      <c r="D12615" t="s">
        <v>328</v>
      </c>
      <c r="E12615" t="s">
        <v>626</v>
      </c>
      <c r="F12615" s="2">
        <v>632980000</v>
      </c>
      <c r="G12615" s="2">
        <f t="shared" si="325"/>
        <v>670956.11617553537</v>
      </c>
      <c r="H12615">
        <v>2024</v>
      </c>
      <c r="I12615">
        <v>943.4</v>
      </c>
      <c r="J12615" t="s">
        <v>717</v>
      </c>
    </row>
    <row r="12616" spans="1:10">
      <c r="A12616" t="s">
        <v>9</v>
      </c>
      <c r="B12616" t="s">
        <v>33</v>
      </c>
      <c r="C12616" t="s">
        <v>3</v>
      </c>
      <c r="D12616" t="s">
        <v>1</v>
      </c>
      <c r="E12616" t="s">
        <v>632</v>
      </c>
      <c r="F12616" s="2">
        <v>5253296000</v>
      </c>
      <c r="G12616" s="2">
        <f t="shared" si="325"/>
        <v>5568471.4861140558</v>
      </c>
      <c r="H12616">
        <v>2024</v>
      </c>
      <c r="I12616">
        <v>943.4</v>
      </c>
      <c r="J12616" t="s">
        <v>717</v>
      </c>
    </row>
    <row r="12617" spans="1:10">
      <c r="A12617" t="s">
        <v>9</v>
      </c>
      <c r="B12617" t="s">
        <v>33</v>
      </c>
      <c r="C12617" t="s">
        <v>4</v>
      </c>
      <c r="D12617" t="s">
        <v>328</v>
      </c>
      <c r="E12617" t="s">
        <v>626</v>
      </c>
      <c r="F12617" s="2">
        <v>464864000</v>
      </c>
      <c r="G12617" s="2">
        <f t="shared" si="325"/>
        <v>492753.8689845241</v>
      </c>
      <c r="H12617">
        <v>2024</v>
      </c>
      <c r="I12617">
        <v>943.4</v>
      </c>
      <c r="J12617" t="s">
        <v>717</v>
      </c>
    </row>
    <row r="12618" spans="1:10">
      <c r="A12618" t="s">
        <v>9</v>
      </c>
      <c r="B12618" t="s">
        <v>33</v>
      </c>
      <c r="C12618" t="s">
        <v>4</v>
      </c>
      <c r="D12618" t="s">
        <v>328</v>
      </c>
      <c r="E12618" t="s">
        <v>631</v>
      </c>
      <c r="F12618" s="2">
        <v>340134000</v>
      </c>
      <c r="G12618" s="2">
        <f t="shared" si="325"/>
        <v>360540.59783760866</v>
      </c>
      <c r="H12618">
        <v>2024</v>
      </c>
      <c r="I12618">
        <v>943.4</v>
      </c>
      <c r="J12618" t="s">
        <v>717</v>
      </c>
    </row>
    <row r="12619" spans="1:10">
      <c r="A12619" t="s">
        <v>9</v>
      </c>
      <c r="B12619" t="s">
        <v>33</v>
      </c>
      <c r="C12619" t="s">
        <v>4</v>
      </c>
      <c r="D12619" t="s">
        <v>1</v>
      </c>
      <c r="E12619" t="s">
        <v>632</v>
      </c>
      <c r="F12619" s="2">
        <v>3478658000</v>
      </c>
      <c r="G12619" s="2">
        <f t="shared" si="325"/>
        <v>3687362.730549078</v>
      </c>
      <c r="H12619">
        <v>2024</v>
      </c>
      <c r="I12619">
        <v>943.4</v>
      </c>
      <c r="J12619" t="s">
        <v>717</v>
      </c>
    </row>
    <row r="12620" spans="1:10" ht="15.75">
      <c r="A12620" s="19" t="s">
        <v>9</v>
      </c>
      <c r="B12620" t="s">
        <v>33</v>
      </c>
      <c r="C12620" t="s">
        <v>3</v>
      </c>
      <c r="D12620" t="s">
        <v>328</v>
      </c>
      <c r="E12620" t="s">
        <v>626</v>
      </c>
      <c r="F12620" s="2">
        <f>G12620*I12620</f>
        <v>472337156.59231955</v>
      </c>
      <c r="G12620" s="2">
        <v>562607.53569450253</v>
      </c>
      <c r="H12620">
        <v>2023</v>
      </c>
      <c r="I12620">
        <v>839.55</v>
      </c>
      <c r="J12620" t="s">
        <v>717</v>
      </c>
    </row>
    <row r="12621" spans="1:10" ht="15.75">
      <c r="A12621" s="19" t="s">
        <v>9</v>
      </c>
      <c r="B12621" t="s">
        <v>33</v>
      </c>
      <c r="C12621" t="s">
        <v>3</v>
      </c>
      <c r="D12621" t="s">
        <v>328</v>
      </c>
      <c r="E12621" t="s">
        <v>631</v>
      </c>
      <c r="F12621" s="2">
        <f>G12621*I12621</f>
        <v>829620685.74141693</v>
      </c>
      <c r="G12621" s="2">
        <v>988173.0519223595</v>
      </c>
      <c r="H12621">
        <v>2023</v>
      </c>
      <c r="I12621">
        <v>839.55</v>
      </c>
      <c r="J12621" t="s">
        <v>717</v>
      </c>
    </row>
    <row r="12622" spans="1:10" ht="15.75">
      <c r="A12622" s="19" t="s">
        <v>9</v>
      </c>
      <c r="B12622" t="s">
        <v>33</v>
      </c>
      <c r="C12622" t="s">
        <v>3</v>
      </c>
      <c r="D12622" t="s">
        <v>1</v>
      </c>
      <c r="E12622" t="s">
        <v>632</v>
      </c>
      <c r="F12622" s="2">
        <f>G12622*I12622</f>
        <v>6427076562.3057003</v>
      </c>
      <c r="G12622" s="2">
        <v>7655382.7196780425</v>
      </c>
      <c r="H12622">
        <v>2023</v>
      </c>
      <c r="I12622">
        <v>839.55</v>
      </c>
      <c r="J12622" t="s">
        <v>717</v>
      </c>
    </row>
    <row r="12623" spans="1:10">
      <c r="A12623" t="s">
        <v>138</v>
      </c>
      <c r="B12623" t="s">
        <v>41</v>
      </c>
      <c r="C12623" t="s">
        <v>4</v>
      </c>
      <c r="D12623" t="s">
        <v>328</v>
      </c>
      <c r="E12623" t="s">
        <v>692</v>
      </c>
      <c r="F12623" s="2">
        <v>11478018.689999999</v>
      </c>
      <c r="G12623" s="2">
        <f>F12623/I12623</f>
        <v>461685.87431770918</v>
      </c>
      <c r="H12623">
        <v>2024</v>
      </c>
      <c r="I12623">
        <v>24.8611</v>
      </c>
      <c r="J12623" s="40" t="s">
        <v>715</v>
      </c>
    </row>
    <row r="12624" spans="1:10" ht="15.75">
      <c r="A12624" s="19" t="s">
        <v>9</v>
      </c>
      <c r="B12624" t="s">
        <v>33</v>
      </c>
      <c r="C12624" t="s">
        <v>4</v>
      </c>
      <c r="D12624" t="s">
        <v>328</v>
      </c>
      <c r="E12624" t="s">
        <v>626</v>
      </c>
      <c r="F12624" s="2">
        <f t="shared" ref="F12624:F12631" si="326">G12624*I12624</f>
        <v>-1065124430.866277</v>
      </c>
      <c r="G12624" s="2">
        <v>-1268684.9274805277</v>
      </c>
      <c r="H12624">
        <v>2023</v>
      </c>
      <c r="I12624">
        <v>839.55</v>
      </c>
      <c r="J12624" t="s">
        <v>717</v>
      </c>
    </row>
    <row r="12625" spans="1:10" ht="15.75">
      <c r="A12625" s="19" t="s">
        <v>9</v>
      </c>
      <c r="B12625" t="s">
        <v>33</v>
      </c>
      <c r="C12625" t="s">
        <v>4</v>
      </c>
      <c r="D12625" t="s">
        <v>328</v>
      </c>
      <c r="E12625" t="s">
        <v>631</v>
      </c>
      <c r="F12625" s="2">
        <f t="shared" si="326"/>
        <v>-423653905.31206542</v>
      </c>
      <c r="G12625" s="2">
        <v>-504620.21953673451</v>
      </c>
      <c r="H12625">
        <v>2023</v>
      </c>
      <c r="I12625">
        <v>839.55</v>
      </c>
      <c r="J12625" t="s">
        <v>717</v>
      </c>
    </row>
    <row r="12626" spans="1:10" ht="15.75">
      <c r="A12626" s="19" t="s">
        <v>9</v>
      </c>
      <c r="B12626" t="s">
        <v>33</v>
      </c>
      <c r="C12626" t="s">
        <v>4</v>
      </c>
      <c r="D12626" t="s">
        <v>1</v>
      </c>
      <c r="E12626" t="s">
        <v>632</v>
      </c>
      <c r="F12626" s="2">
        <f t="shared" si="326"/>
        <v>-277667740.08297628</v>
      </c>
      <c r="G12626" s="2">
        <v>-330734.0123673114</v>
      </c>
      <c r="H12626">
        <v>2023</v>
      </c>
      <c r="I12626">
        <v>839.55</v>
      </c>
      <c r="J12626" t="s">
        <v>717</v>
      </c>
    </row>
    <row r="12627" spans="1:10">
      <c r="A12627" t="s">
        <v>9</v>
      </c>
      <c r="B12627" t="s">
        <v>33</v>
      </c>
      <c r="C12627" t="s">
        <v>3</v>
      </c>
      <c r="D12627" t="s">
        <v>1</v>
      </c>
      <c r="F12627" s="2">
        <f t="shared" si="326"/>
        <v>4230555960</v>
      </c>
      <c r="G12627" s="2">
        <v>4851555</v>
      </c>
      <c r="H12627">
        <v>2022</v>
      </c>
      <c r="I12627" s="32">
        <v>872</v>
      </c>
      <c r="J12627" t="s">
        <v>717</v>
      </c>
    </row>
    <row r="12628" spans="1:10">
      <c r="A12628" t="s">
        <v>9</v>
      </c>
      <c r="B12628" t="s">
        <v>33</v>
      </c>
      <c r="C12628" t="s">
        <v>3</v>
      </c>
      <c r="D12628" t="s">
        <v>328</v>
      </c>
      <c r="E12628" t="s">
        <v>370</v>
      </c>
      <c r="F12628" s="2">
        <f t="shared" si="326"/>
        <v>598501574.15271497</v>
      </c>
      <c r="G12628" s="2">
        <v>686355.01623017772</v>
      </c>
      <c r="H12628">
        <v>2022</v>
      </c>
      <c r="I12628" s="32">
        <v>872</v>
      </c>
      <c r="J12628" t="s">
        <v>717</v>
      </c>
    </row>
    <row r="12629" spans="1:10">
      <c r="A12629" t="s">
        <v>9</v>
      </c>
      <c r="B12629" t="s">
        <v>33</v>
      </c>
      <c r="C12629" t="s">
        <v>3</v>
      </c>
      <c r="D12629" t="s">
        <v>328</v>
      </c>
      <c r="E12629" t="s">
        <v>419</v>
      </c>
      <c r="F12629" s="2">
        <f t="shared" si="326"/>
        <v>1050713788.0885623</v>
      </c>
      <c r="G12629" s="2">
        <v>1204947.0046887181</v>
      </c>
      <c r="H12629">
        <v>2022</v>
      </c>
      <c r="I12629" s="32">
        <v>872</v>
      </c>
      <c r="J12629" t="s">
        <v>717</v>
      </c>
    </row>
    <row r="12630" spans="1:10">
      <c r="A12630" t="s">
        <v>9</v>
      </c>
      <c r="B12630" t="s">
        <v>33</v>
      </c>
      <c r="C12630" t="s">
        <v>3</v>
      </c>
      <c r="D12630" t="s">
        <v>328</v>
      </c>
      <c r="E12630" t="s">
        <v>369</v>
      </c>
      <c r="F12630" s="2">
        <f t="shared" si="326"/>
        <v>7258973.1358564775</v>
      </c>
      <c r="G12630" s="2">
        <v>8324.5104768996298</v>
      </c>
      <c r="H12630">
        <v>2022</v>
      </c>
      <c r="I12630" s="32">
        <v>872</v>
      </c>
      <c r="J12630" t="s">
        <v>717</v>
      </c>
    </row>
    <row r="12631" spans="1:10">
      <c r="A12631" t="s">
        <v>9</v>
      </c>
      <c r="B12631" t="s">
        <v>33</v>
      </c>
      <c r="C12631" t="s">
        <v>4</v>
      </c>
      <c r="D12631" t="s">
        <v>1</v>
      </c>
      <c r="F12631" s="2">
        <f t="shared" si="326"/>
        <v>14271855415.294762</v>
      </c>
      <c r="G12631" s="2">
        <v>16366806.668916011</v>
      </c>
      <c r="H12631">
        <v>2022</v>
      </c>
      <c r="I12631" s="32">
        <v>872</v>
      </c>
      <c r="J12631" t="s">
        <v>717</v>
      </c>
    </row>
    <row r="12632" spans="1:10">
      <c r="A12632" t="s">
        <v>138</v>
      </c>
      <c r="B12632" t="s">
        <v>41</v>
      </c>
      <c r="C12632" t="s">
        <v>4</v>
      </c>
      <c r="D12632" t="s">
        <v>1</v>
      </c>
      <c r="E12632" t="s">
        <v>632</v>
      </c>
      <c r="F12632" s="2">
        <v>59737.2</v>
      </c>
      <c r="G12632" s="2">
        <f>F12632/I12632</f>
        <v>2402.8381688662207</v>
      </c>
      <c r="H12632">
        <v>2024</v>
      </c>
      <c r="I12632">
        <v>24.8611</v>
      </c>
      <c r="J12632" s="40" t="s">
        <v>715</v>
      </c>
    </row>
    <row r="12633" spans="1:10">
      <c r="A12633" t="s">
        <v>9</v>
      </c>
      <c r="B12633" t="s">
        <v>33</v>
      </c>
      <c r="C12633" t="s">
        <v>4</v>
      </c>
      <c r="D12633" t="s">
        <v>328</v>
      </c>
      <c r="E12633" t="s">
        <v>370</v>
      </c>
      <c r="F12633" s="2">
        <f>G12633*I12633</f>
        <v>117600437.45855197</v>
      </c>
      <c r="G12633" s="2">
        <v>134862.88699375227</v>
      </c>
      <c r="H12633">
        <v>2022</v>
      </c>
      <c r="I12633" s="32">
        <v>872</v>
      </c>
      <c r="J12633" t="s">
        <v>717</v>
      </c>
    </row>
    <row r="12634" spans="1:10">
      <c r="A12634" t="s">
        <v>9</v>
      </c>
      <c r="B12634" t="s">
        <v>33</v>
      </c>
      <c r="C12634" t="s">
        <v>4</v>
      </c>
      <c r="D12634" t="s">
        <v>328</v>
      </c>
      <c r="E12634" t="s">
        <v>419</v>
      </c>
      <c r="F12634" s="2">
        <f>G12634*I12634</f>
        <v>653943693.49978471</v>
      </c>
      <c r="G12634" s="2">
        <v>749935.4283254412</v>
      </c>
      <c r="H12634">
        <v>2022</v>
      </c>
      <c r="I12634" s="32">
        <v>872</v>
      </c>
      <c r="J12634" t="s">
        <v>717</v>
      </c>
    </row>
    <row r="12635" spans="1:10">
      <c r="A12635" t="s">
        <v>9</v>
      </c>
      <c r="B12635" t="s">
        <v>33</v>
      </c>
      <c r="C12635" t="s">
        <v>4</v>
      </c>
      <c r="D12635" t="s">
        <v>328</v>
      </c>
      <c r="E12635" t="s">
        <v>369</v>
      </c>
      <c r="F12635" s="2">
        <f>G12635*I12635</f>
        <v>-30511021.395911627</v>
      </c>
      <c r="G12635" s="2">
        <v>-34989.703435678472</v>
      </c>
      <c r="H12635">
        <v>2022</v>
      </c>
      <c r="I12635" s="32">
        <v>872</v>
      </c>
      <c r="J12635" t="s">
        <v>717</v>
      </c>
    </row>
    <row r="12636" spans="1:10">
      <c r="A12636" t="s">
        <v>9</v>
      </c>
      <c r="B12636" t="s">
        <v>33</v>
      </c>
      <c r="C12636" t="s">
        <v>3</v>
      </c>
      <c r="D12636" t="s">
        <v>1</v>
      </c>
      <c r="F12636" s="2">
        <v>141026</v>
      </c>
      <c r="G12636" s="2">
        <f t="shared" ref="G12636:G12677" si="327">F12636/I12636</f>
        <v>5115197.6786361989</v>
      </c>
      <c r="H12636">
        <v>2021</v>
      </c>
      <c r="I12636" s="32">
        <v>2.7570000000000001E-2</v>
      </c>
      <c r="J12636" t="s">
        <v>717</v>
      </c>
    </row>
    <row r="12637" spans="1:10">
      <c r="A12637" t="s">
        <v>9</v>
      </c>
      <c r="B12637" t="s">
        <v>33</v>
      </c>
      <c r="C12637" t="s">
        <v>3</v>
      </c>
      <c r="D12637" t="s">
        <v>328</v>
      </c>
      <c r="E12637" t="s">
        <v>370</v>
      </c>
      <c r="F12637" s="2">
        <v>22178</v>
      </c>
      <c r="G12637" s="2">
        <f t="shared" si="327"/>
        <v>804425.09974610084</v>
      </c>
      <c r="H12637">
        <v>2021</v>
      </c>
      <c r="I12637" s="32">
        <v>2.7570000000000001E-2</v>
      </c>
      <c r="J12637" t="s">
        <v>717</v>
      </c>
    </row>
    <row r="12638" spans="1:10">
      <c r="A12638" t="s">
        <v>9</v>
      </c>
      <c r="B12638" t="s">
        <v>33</v>
      </c>
      <c r="C12638" t="s">
        <v>3</v>
      </c>
      <c r="D12638" t="s">
        <v>328</v>
      </c>
      <c r="E12638" t="s">
        <v>419</v>
      </c>
      <c r="F12638" s="2">
        <v>35339</v>
      </c>
      <c r="G12638" s="2">
        <f t="shared" si="327"/>
        <v>1281791.8026840768</v>
      </c>
      <c r="H12638">
        <v>2021</v>
      </c>
      <c r="I12638" s="32">
        <v>2.7570000000000001E-2</v>
      </c>
      <c r="J12638" t="s">
        <v>717</v>
      </c>
    </row>
    <row r="12639" spans="1:10">
      <c r="A12639" t="s">
        <v>138</v>
      </c>
      <c r="B12639" t="s">
        <v>41</v>
      </c>
      <c r="C12639" t="s">
        <v>3</v>
      </c>
      <c r="D12639" t="s">
        <v>328</v>
      </c>
      <c r="E12639" t="s">
        <v>626</v>
      </c>
      <c r="F12639" s="2">
        <v>24003773.910000004</v>
      </c>
      <c r="G12639" s="2">
        <f t="shared" si="327"/>
        <v>976982.40934825188</v>
      </c>
      <c r="H12639">
        <v>2023</v>
      </c>
      <c r="I12639">
        <v>24.569299999999998</v>
      </c>
      <c r="J12639" s="40" t="s">
        <v>715</v>
      </c>
    </row>
    <row r="12640" spans="1:10">
      <c r="A12640" t="s">
        <v>9</v>
      </c>
      <c r="B12640" t="s">
        <v>33</v>
      </c>
      <c r="C12640" t="s">
        <v>3</v>
      </c>
      <c r="D12640" t="s">
        <v>328</v>
      </c>
      <c r="E12640" t="s">
        <v>432</v>
      </c>
      <c r="F12640" s="2">
        <v>293</v>
      </c>
      <c r="G12640" s="2">
        <f t="shared" si="327"/>
        <v>10627.493652520856</v>
      </c>
      <c r="H12640">
        <v>2021</v>
      </c>
      <c r="I12640" s="32">
        <v>2.7570000000000001E-2</v>
      </c>
      <c r="J12640" t="s">
        <v>717</v>
      </c>
    </row>
    <row r="12641" spans="1:10">
      <c r="A12641" t="s">
        <v>9</v>
      </c>
      <c r="B12641" t="s">
        <v>33</v>
      </c>
      <c r="C12641" t="s">
        <v>4</v>
      </c>
      <c r="D12641" t="s">
        <v>1</v>
      </c>
      <c r="F12641" s="2">
        <f>141026*0.755</f>
        <v>106474.63</v>
      </c>
      <c r="G12641" s="2">
        <f t="shared" si="327"/>
        <v>3861974.2473703302</v>
      </c>
      <c r="H12641">
        <v>2021</v>
      </c>
      <c r="I12641" s="32">
        <v>2.7570000000000001E-2</v>
      </c>
      <c r="J12641" t="s">
        <v>717</v>
      </c>
    </row>
    <row r="12642" spans="1:10">
      <c r="A12642" t="s">
        <v>9</v>
      </c>
      <c r="B12642" t="s">
        <v>33</v>
      </c>
      <c r="C12642" t="s">
        <v>4</v>
      </c>
      <c r="D12642" t="s">
        <v>328</v>
      </c>
      <c r="E12642" t="s">
        <v>370</v>
      </c>
      <c r="F12642" s="2"/>
      <c r="G12642" s="2">
        <f t="shared" si="327"/>
        <v>0</v>
      </c>
      <c r="H12642">
        <v>2021</v>
      </c>
      <c r="I12642" s="32">
        <v>2.7570000000000001E-2</v>
      </c>
      <c r="J12642" t="s">
        <v>717</v>
      </c>
    </row>
    <row r="12643" spans="1:10">
      <c r="A12643" t="s">
        <v>9</v>
      </c>
      <c r="B12643" t="s">
        <v>33</v>
      </c>
      <c r="C12643" t="s">
        <v>4</v>
      </c>
      <c r="D12643" t="s">
        <v>328</v>
      </c>
      <c r="E12643" t="s">
        <v>419</v>
      </c>
      <c r="F12643" s="2"/>
      <c r="G12643" s="2">
        <f t="shared" si="327"/>
        <v>0</v>
      </c>
      <c r="H12643">
        <v>2021</v>
      </c>
      <c r="I12643" s="32">
        <v>2.7570000000000001E-2</v>
      </c>
      <c r="J12643" t="s">
        <v>717</v>
      </c>
    </row>
    <row r="12644" spans="1:10">
      <c r="A12644" t="s">
        <v>9</v>
      </c>
      <c r="B12644" t="s">
        <v>33</v>
      </c>
      <c r="C12644" t="s">
        <v>4</v>
      </c>
      <c r="D12644" t="s">
        <v>328</v>
      </c>
      <c r="E12644" t="s">
        <v>432</v>
      </c>
      <c r="F12644" s="2"/>
      <c r="G12644" s="2">
        <f t="shared" si="327"/>
        <v>0</v>
      </c>
      <c r="H12644">
        <v>2021</v>
      </c>
      <c r="I12644" s="32">
        <v>2.7570000000000001E-2</v>
      </c>
      <c r="J12644" t="s">
        <v>717</v>
      </c>
    </row>
    <row r="12645" spans="1:10">
      <c r="A12645" t="s">
        <v>9</v>
      </c>
      <c r="B12645" t="s">
        <v>33</v>
      </c>
      <c r="C12645" t="s">
        <v>4</v>
      </c>
      <c r="D12645" t="s">
        <v>328</v>
      </c>
      <c r="F12645" s="2">
        <v>42059.561676756442</v>
      </c>
      <c r="G12645" s="2">
        <f t="shared" si="327"/>
        <v>1525555.3745649778</v>
      </c>
      <c r="H12645">
        <v>2021</v>
      </c>
      <c r="I12645" s="32">
        <v>2.7570000000000001E-2</v>
      </c>
      <c r="J12645" t="s">
        <v>717</v>
      </c>
    </row>
    <row r="12646" spans="1:10">
      <c r="A12646" t="s">
        <v>9</v>
      </c>
      <c r="B12646" t="s">
        <v>33</v>
      </c>
      <c r="C12646" t="s">
        <v>3</v>
      </c>
      <c r="D12646" t="s">
        <v>1</v>
      </c>
      <c r="F12646" s="2">
        <v>6172538740</v>
      </c>
      <c r="G12646" s="2">
        <f t="shared" si="327"/>
        <v>7801588.4174471358</v>
      </c>
      <c r="H12646">
        <v>2020</v>
      </c>
      <c r="I12646">
        <v>791.19</v>
      </c>
      <c r="J12646" t="s">
        <v>717</v>
      </c>
    </row>
    <row r="12647" spans="1:10">
      <c r="A12647" t="s">
        <v>9</v>
      </c>
      <c r="B12647" t="s">
        <v>33</v>
      </c>
      <c r="C12647" t="s">
        <v>3</v>
      </c>
      <c r="D12647" t="s">
        <v>328</v>
      </c>
      <c r="E12647" t="s">
        <v>370</v>
      </c>
      <c r="F12647" s="2">
        <v>1266058576.1600001</v>
      </c>
      <c r="G12647" s="2">
        <f t="shared" si="327"/>
        <v>1600195.3717311898</v>
      </c>
      <c r="H12647">
        <v>2020</v>
      </c>
      <c r="I12647">
        <v>791.19</v>
      </c>
      <c r="J12647" t="s">
        <v>717</v>
      </c>
    </row>
    <row r="12648" spans="1:10">
      <c r="A12648" t="s">
        <v>9</v>
      </c>
      <c r="B12648" t="s">
        <v>33</v>
      </c>
      <c r="C12648" t="s">
        <v>3</v>
      </c>
      <c r="D12648" t="s">
        <v>328</v>
      </c>
      <c r="E12648" t="s">
        <v>385</v>
      </c>
      <c r="F12648" s="2">
        <v>1758503948.74</v>
      </c>
      <c r="G12648" s="2">
        <f t="shared" si="327"/>
        <v>2222606.3887814558</v>
      </c>
      <c r="H12648">
        <v>2020</v>
      </c>
      <c r="I12648">
        <v>791.19</v>
      </c>
      <c r="J12648" t="s">
        <v>717</v>
      </c>
    </row>
    <row r="12649" spans="1:10">
      <c r="A12649" t="s">
        <v>138</v>
      </c>
      <c r="B12649" t="s">
        <v>41</v>
      </c>
      <c r="C12649" t="s">
        <v>3</v>
      </c>
      <c r="D12649" t="s">
        <v>1</v>
      </c>
      <c r="E12649" t="s">
        <v>632</v>
      </c>
      <c r="F12649" s="2">
        <v>1029540.6</v>
      </c>
      <c r="G12649" s="2">
        <f t="shared" si="327"/>
        <v>41903.538155340204</v>
      </c>
      <c r="H12649">
        <v>2023</v>
      </c>
      <c r="I12649">
        <v>24.569299999999998</v>
      </c>
      <c r="J12649" s="40" t="s">
        <v>715</v>
      </c>
    </row>
    <row r="12650" spans="1:10">
      <c r="A12650" t="s">
        <v>9</v>
      </c>
      <c r="B12650" t="s">
        <v>33</v>
      </c>
      <c r="C12650" t="s">
        <v>3</v>
      </c>
      <c r="D12650" t="s">
        <v>328</v>
      </c>
      <c r="E12650" t="s">
        <v>386</v>
      </c>
      <c r="F12650" s="2">
        <v>67709804.200000003</v>
      </c>
      <c r="G12650" s="2">
        <f t="shared" si="327"/>
        <v>85579.701715137955</v>
      </c>
      <c r="H12650">
        <v>2020</v>
      </c>
      <c r="I12650">
        <v>791.19</v>
      </c>
      <c r="J12650" t="s">
        <v>717</v>
      </c>
    </row>
    <row r="12651" spans="1:10">
      <c r="A12651" t="s">
        <v>9</v>
      </c>
      <c r="B12651" t="s">
        <v>33</v>
      </c>
      <c r="C12651" t="s">
        <v>4</v>
      </c>
      <c r="D12651" t="s">
        <v>1</v>
      </c>
      <c r="F12651" s="2">
        <f>6172538740*0.808</f>
        <v>4987411301.9200001</v>
      </c>
      <c r="G12651" s="2">
        <f t="shared" si="327"/>
        <v>6303683.4412972862</v>
      </c>
      <c r="H12651">
        <v>2020</v>
      </c>
      <c r="I12651">
        <v>791.19</v>
      </c>
      <c r="J12651" t="s">
        <v>717</v>
      </c>
    </row>
    <row r="12652" spans="1:10">
      <c r="A12652" t="s">
        <v>9</v>
      </c>
      <c r="B12652" t="s">
        <v>33</v>
      </c>
      <c r="C12652" t="s">
        <v>4</v>
      </c>
      <c r="D12652" t="s">
        <v>328</v>
      </c>
      <c r="E12652" t="s">
        <v>370</v>
      </c>
      <c r="F12652" s="2">
        <f>1266058576.16*0.401</f>
        <v>507689489.04016006</v>
      </c>
      <c r="G12652" s="2">
        <f t="shared" si="327"/>
        <v>641678.34406420717</v>
      </c>
      <c r="H12652">
        <v>2020</v>
      </c>
      <c r="I12652">
        <v>791.19</v>
      </c>
      <c r="J12652" t="s">
        <v>717</v>
      </c>
    </row>
    <row r="12653" spans="1:10">
      <c r="A12653" t="s">
        <v>9</v>
      </c>
      <c r="B12653" t="s">
        <v>33</v>
      </c>
      <c r="C12653" t="s">
        <v>4</v>
      </c>
      <c r="D12653" t="s">
        <v>328</v>
      </c>
      <c r="E12653" t="s">
        <v>385</v>
      </c>
      <c r="F12653" s="2">
        <v>986520715.2431401</v>
      </c>
      <c r="G12653" s="2">
        <f t="shared" si="327"/>
        <v>1246882.1841063967</v>
      </c>
      <c r="H12653">
        <v>2020</v>
      </c>
      <c r="I12653">
        <v>791.19</v>
      </c>
      <c r="J12653" t="s">
        <v>717</v>
      </c>
    </row>
    <row r="12654" spans="1:10">
      <c r="A12654" t="s">
        <v>9</v>
      </c>
      <c r="B12654" t="s">
        <v>33</v>
      </c>
      <c r="C12654" t="s">
        <v>4</v>
      </c>
      <c r="D12654" t="s">
        <v>328</v>
      </c>
      <c r="E12654" t="s">
        <v>386</v>
      </c>
      <c r="F12654" s="2">
        <v>1218776.4756</v>
      </c>
      <c r="G12654" s="2">
        <f t="shared" si="327"/>
        <v>1540.434630872483</v>
      </c>
      <c r="H12654">
        <v>2020</v>
      </c>
      <c r="I12654">
        <v>791.19</v>
      </c>
      <c r="J12654" t="s">
        <v>717</v>
      </c>
    </row>
    <row r="12655" spans="1:10">
      <c r="A12655" t="s">
        <v>9</v>
      </c>
      <c r="B12655" t="s">
        <v>33</v>
      </c>
      <c r="C12655" t="s">
        <v>3</v>
      </c>
      <c r="D12655" t="s">
        <v>328</v>
      </c>
      <c r="E12655" t="s">
        <v>370</v>
      </c>
      <c r="F12655" s="2">
        <v>985251513.86226904</v>
      </c>
      <c r="G12655" s="2">
        <f t="shared" si="327"/>
        <v>1400838.17534055</v>
      </c>
      <c r="H12655">
        <v>2019</v>
      </c>
      <c r="I12655">
        <v>703.33</v>
      </c>
      <c r="J12655" t="s">
        <v>717</v>
      </c>
    </row>
    <row r="12656" spans="1:10">
      <c r="A12656" t="s">
        <v>9</v>
      </c>
      <c r="B12656" t="s">
        <v>33</v>
      </c>
      <c r="C12656" t="s">
        <v>3</v>
      </c>
      <c r="D12656" t="s">
        <v>328</v>
      </c>
      <c r="E12656" t="s">
        <v>434</v>
      </c>
      <c r="F12656" s="2">
        <v>2099988335.25857</v>
      </c>
      <c r="G12656" s="2">
        <f t="shared" si="327"/>
        <v>2985779.5561949154</v>
      </c>
      <c r="H12656">
        <v>2019</v>
      </c>
      <c r="I12656">
        <v>703.33</v>
      </c>
      <c r="J12656" t="s">
        <v>717</v>
      </c>
    </row>
    <row r="12657" spans="1:10">
      <c r="A12657" t="s">
        <v>9</v>
      </c>
      <c r="B12657" t="s">
        <v>33</v>
      </c>
      <c r="C12657" t="s">
        <v>3</v>
      </c>
      <c r="D12657" t="s">
        <v>1</v>
      </c>
      <c r="E12657" t="s">
        <v>434</v>
      </c>
      <c r="F12657" s="2">
        <v>2483424356.8018866</v>
      </c>
      <c r="G12657" s="2">
        <f t="shared" si="327"/>
        <v>3530951.8388265627</v>
      </c>
      <c r="H12657">
        <v>2019</v>
      </c>
      <c r="I12657">
        <v>703.33</v>
      </c>
      <c r="J12657" t="s">
        <v>717</v>
      </c>
    </row>
    <row r="12658" spans="1:10">
      <c r="A12658" t="s">
        <v>9</v>
      </c>
      <c r="B12658" t="s">
        <v>33</v>
      </c>
      <c r="C12658" t="s">
        <v>4</v>
      </c>
      <c r="D12658" t="s">
        <v>328</v>
      </c>
      <c r="E12658" t="s">
        <v>370</v>
      </c>
      <c r="F12658" s="2">
        <v>377045535.97358388</v>
      </c>
      <c r="G12658" s="2">
        <f t="shared" si="327"/>
        <v>536086.24112946109</v>
      </c>
      <c r="H12658">
        <v>2019</v>
      </c>
      <c r="I12658">
        <v>703.33</v>
      </c>
      <c r="J12658" t="s">
        <v>717</v>
      </c>
    </row>
    <row r="12659" spans="1:10">
      <c r="A12659" t="s">
        <v>9</v>
      </c>
      <c r="B12659" t="s">
        <v>33</v>
      </c>
      <c r="C12659" t="s">
        <v>4</v>
      </c>
      <c r="D12659" t="s">
        <v>328</v>
      </c>
      <c r="E12659" t="s">
        <v>434</v>
      </c>
      <c r="F12659" s="2">
        <v>524897463.08116519</v>
      </c>
      <c r="G12659" s="2">
        <f t="shared" si="327"/>
        <v>746303.2475241567</v>
      </c>
      <c r="H12659">
        <v>2019</v>
      </c>
      <c r="I12659">
        <v>703.33</v>
      </c>
      <c r="J12659" t="s">
        <v>717</v>
      </c>
    </row>
    <row r="12660" spans="1:10">
      <c r="A12660" t="s">
        <v>9</v>
      </c>
      <c r="B12660" t="s">
        <v>33</v>
      </c>
      <c r="C12660" t="s">
        <v>4</v>
      </c>
      <c r="D12660" t="s">
        <v>1</v>
      </c>
      <c r="E12660" t="s">
        <v>434</v>
      </c>
      <c r="F12660" s="2">
        <v>1320255624.4456894</v>
      </c>
      <c r="G12660" s="2">
        <f t="shared" si="327"/>
        <v>1877149.5947075901</v>
      </c>
      <c r="H12660">
        <v>2019</v>
      </c>
      <c r="I12660">
        <v>703.33</v>
      </c>
      <c r="J12660" t="s">
        <v>717</v>
      </c>
    </row>
    <row r="12661" spans="1:10">
      <c r="A12661" t="s">
        <v>138</v>
      </c>
      <c r="B12661" t="s">
        <v>41</v>
      </c>
      <c r="C12661" t="s">
        <v>4</v>
      </c>
      <c r="D12661" t="s">
        <v>328</v>
      </c>
      <c r="E12661" t="s">
        <v>626</v>
      </c>
      <c r="F12661" s="2">
        <v>7053283.4800000004</v>
      </c>
      <c r="G12661" s="2">
        <f t="shared" si="327"/>
        <v>287077.10353978345</v>
      </c>
      <c r="H12661">
        <v>2023</v>
      </c>
      <c r="I12661">
        <v>24.569299999999998</v>
      </c>
      <c r="J12661" s="40" t="s">
        <v>715</v>
      </c>
    </row>
    <row r="12662" spans="1:10">
      <c r="A12662" t="s">
        <v>9</v>
      </c>
      <c r="B12662" t="s">
        <v>33</v>
      </c>
      <c r="C12662" t="s">
        <v>3</v>
      </c>
      <c r="D12662" t="s">
        <v>328</v>
      </c>
      <c r="E12662" t="s">
        <v>370</v>
      </c>
      <c r="F12662" s="2">
        <v>1145413706.0799999</v>
      </c>
      <c r="G12662" s="2">
        <f t="shared" si="327"/>
        <v>1776826.9205758253</v>
      </c>
      <c r="H12662">
        <v>2018</v>
      </c>
      <c r="I12662">
        <v>644.64</v>
      </c>
      <c r="J12662" t="s">
        <v>717</v>
      </c>
    </row>
    <row r="12663" spans="1:10">
      <c r="A12663" t="s">
        <v>9</v>
      </c>
      <c r="B12663" t="s">
        <v>33</v>
      </c>
      <c r="C12663" t="s">
        <v>3</v>
      </c>
      <c r="D12663" t="s">
        <v>328</v>
      </c>
      <c r="E12663" t="s">
        <v>385</v>
      </c>
      <c r="F12663" s="2">
        <v>1017646269.4300001</v>
      </c>
      <c r="G12663" s="2">
        <f t="shared" si="327"/>
        <v>1578627.2484332342</v>
      </c>
      <c r="H12663">
        <v>2018</v>
      </c>
      <c r="I12663">
        <v>644.64</v>
      </c>
      <c r="J12663" t="s">
        <v>717</v>
      </c>
    </row>
    <row r="12664" spans="1:10">
      <c r="A12664" t="s">
        <v>9</v>
      </c>
      <c r="B12664" t="s">
        <v>33</v>
      </c>
      <c r="C12664" t="s">
        <v>3</v>
      </c>
      <c r="D12664" t="s">
        <v>328</v>
      </c>
      <c r="E12664" t="s">
        <v>386</v>
      </c>
      <c r="F12664" s="2">
        <v>124928160.28</v>
      </c>
      <c r="G12664" s="2">
        <f t="shared" si="327"/>
        <v>193795.23498386698</v>
      </c>
      <c r="H12664">
        <v>2018</v>
      </c>
      <c r="I12664">
        <v>644.64</v>
      </c>
      <c r="J12664" t="s">
        <v>717</v>
      </c>
    </row>
    <row r="12665" spans="1:10">
      <c r="A12665" t="s">
        <v>9</v>
      </c>
      <c r="B12665" t="s">
        <v>33</v>
      </c>
      <c r="C12665" t="s">
        <v>3</v>
      </c>
      <c r="D12665" t="s">
        <v>1</v>
      </c>
      <c r="E12665" t="s">
        <v>364</v>
      </c>
      <c r="F12665" s="2">
        <v>3768188361.4200001</v>
      </c>
      <c r="G12665" s="2">
        <f t="shared" si="327"/>
        <v>5845415.0555658974</v>
      </c>
      <c r="H12665">
        <v>2018</v>
      </c>
      <c r="I12665">
        <v>644.64</v>
      </c>
      <c r="J12665" t="s">
        <v>717</v>
      </c>
    </row>
    <row r="12666" spans="1:10">
      <c r="A12666" t="s">
        <v>9</v>
      </c>
      <c r="B12666" t="s">
        <v>33</v>
      </c>
      <c r="C12666" t="s">
        <v>4</v>
      </c>
      <c r="D12666" t="s">
        <v>328</v>
      </c>
      <c r="E12666" t="s">
        <v>370</v>
      </c>
      <c r="F12666" s="2">
        <v>884972122.16000009</v>
      </c>
      <c r="G12666" s="2">
        <f t="shared" si="327"/>
        <v>1372816.0246959545</v>
      </c>
      <c r="H12666">
        <v>2018</v>
      </c>
      <c r="I12666">
        <v>644.64</v>
      </c>
      <c r="J12666" t="s">
        <v>717</v>
      </c>
    </row>
    <row r="12667" spans="1:10">
      <c r="A12667" t="s">
        <v>9</v>
      </c>
      <c r="B12667" t="s">
        <v>33</v>
      </c>
      <c r="C12667" t="s">
        <v>4</v>
      </c>
      <c r="D12667" t="s">
        <v>328</v>
      </c>
      <c r="E12667" t="s">
        <v>385</v>
      </c>
      <c r="F12667" s="2">
        <v>88789409.590000004</v>
      </c>
      <c r="G12667" s="2">
        <f t="shared" si="327"/>
        <v>137734.87464321172</v>
      </c>
      <c r="H12667">
        <v>2018</v>
      </c>
      <c r="I12667">
        <v>644.64</v>
      </c>
      <c r="J12667" t="s">
        <v>717</v>
      </c>
    </row>
    <row r="12668" spans="1:10">
      <c r="A12668" t="s">
        <v>9</v>
      </c>
      <c r="B12668" t="s">
        <v>33</v>
      </c>
      <c r="C12668" t="s">
        <v>4</v>
      </c>
      <c r="D12668" t="s">
        <v>328</v>
      </c>
      <c r="E12668" t="s">
        <v>386</v>
      </c>
      <c r="F12668" s="2">
        <v>3170065.85</v>
      </c>
      <c r="G12668" s="2">
        <f t="shared" si="327"/>
        <v>4917.5754684785306</v>
      </c>
      <c r="H12668">
        <v>2018</v>
      </c>
      <c r="I12668">
        <v>644.64</v>
      </c>
      <c r="J12668" t="s">
        <v>717</v>
      </c>
    </row>
    <row r="12669" spans="1:10">
      <c r="A12669" t="s">
        <v>9</v>
      </c>
      <c r="B12669" t="s">
        <v>33</v>
      </c>
      <c r="C12669" t="s">
        <v>4</v>
      </c>
      <c r="D12669" t="s">
        <v>1</v>
      </c>
      <c r="E12669" t="s">
        <v>364</v>
      </c>
      <c r="F12669" s="2">
        <v>2798616829.75</v>
      </c>
      <c r="G12669" s="2">
        <f t="shared" si="327"/>
        <v>4341363.9081502855</v>
      </c>
      <c r="H12669">
        <v>2018</v>
      </c>
      <c r="I12669">
        <v>644.64</v>
      </c>
      <c r="J12669" t="s">
        <v>717</v>
      </c>
    </row>
    <row r="12670" spans="1:10">
      <c r="A12670" t="s">
        <v>9</v>
      </c>
      <c r="B12670" t="s">
        <v>33</v>
      </c>
      <c r="C12670" t="s">
        <v>3</v>
      </c>
      <c r="D12670" t="s">
        <v>328</v>
      </c>
      <c r="E12670" t="s">
        <v>370</v>
      </c>
      <c r="F12670" s="2">
        <v>1157197281.48</v>
      </c>
      <c r="G12670" s="2">
        <f t="shared" si="327"/>
        <v>1783266.4758059545</v>
      </c>
      <c r="H12670">
        <v>2017</v>
      </c>
      <c r="I12670">
        <v>648.91999999999996</v>
      </c>
      <c r="J12670" t="s">
        <v>717</v>
      </c>
    </row>
    <row r="12671" spans="1:10">
      <c r="A12671" t="s">
        <v>9</v>
      </c>
      <c r="B12671" t="s">
        <v>33</v>
      </c>
      <c r="C12671" t="s">
        <v>3</v>
      </c>
      <c r="D12671" t="s">
        <v>328</v>
      </c>
      <c r="E12671" t="s">
        <v>385</v>
      </c>
      <c r="F12671" s="2">
        <v>786230629.46000004</v>
      </c>
      <c r="G12671" s="2">
        <f t="shared" si="327"/>
        <v>1211598.7016273194</v>
      </c>
      <c r="H12671">
        <v>2017</v>
      </c>
      <c r="I12671">
        <v>648.91999999999996</v>
      </c>
      <c r="J12671" t="s">
        <v>717</v>
      </c>
    </row>
    <row r="12672" spans="1:10">
      <c r="A12672" t="s">
        <v>9</v>
      </c>
      <c r="B12672" t="s">
        <v>33</v>
      </c>
      <c r="C12672" t="s">
        <v>3</v>
      </c>
      <c r="D12672" t="s">
        <v>328</v>
      </c>
      <c r="E12672" t="s">
        <v>386</v>
      </c>
      <c r="F12672" s="2">
        <v>2867400.98</v>
      </c>
      <c r="G12672" s="2">
        <f t="shared" si="327"/>
        <v>4418.7280096159775</v>
      </c>
      <c r="H12672">
        <v>2017</v>
      </c>
      <c r="I12672">
        <v>648.91999999999996</v>
      </c>
      <c r="J12672" t="s">
        <v>717</v>
      </c>
    </row>
    <row r="12673" spans="1:10">
      <c r="A12673" t="s">
        <v>9</v>
      </c>
      <c r="B12673" t="s">
        <v>33</v>
      </c>
      <c r="C12673" t="s">
        <v>3</v>
      </c>
      <c r="D12673" t="s">
        <v>1</v>
      </c>
      <c r="E12673" t="s">
        <v>364</v>
      </c>
      <c r="F12673" s="2">
        <v>4239170968.46</v>
      </c>
      <c r="G12673" s="2">
        <f t="shared" si="327"/>
        <v>6532655.7487209523</v>
      </c>
      <c r="H12673">
        <v>2017</v>
      </c>
      <c r="I12673">
        <v>648.91999999999996</v>
      </c>
      <c r="J12673" t="s">
        <v>717</v>
      </c>
    </row>
    <row r="12674" spans="1:10">
      <c r="A12674" t="s">
        <v>9</v>
      </c>
      <c r="B12674" t="s">
        <v>33</v>
      </c>
      <c r="C12674" t="s">
        <v>4</v>
      </c>
      <c r="D12674" t="s">
        <v>328</v>
      </c>
      <c r="E12674" t="s">
        <v>370</v>
      </c>
      <c r="F12674" s="2">
        <v>577821494.67999995</v>
      </c>
      <c r="G12674" s="2">
        <f t="shared" si="327"/>
        <v>890435.63872280088</v>
      </c>
      <c r="H12674">
        <v>2017</v>
      </c>
      <c r="I12674">
        <v>648.91999999999996</v>
      </c>
      <c r="J12674" t="s">
        <v>717</v>
      </c>
    </row>
    <row r="12675" spans="1:10">
      <c r="A12675" t="s">
        <v>9</v>
      </c>
      <c r="B12675" t="s">
        <v>33</v>
      </c>
      <c r="C12675" t="s">
        <v>4</v>
      </c>
      <c r="D12675" t="s">
        <v>328</v>
      </c>
      <c r="E12675" t="s">
        <v>385</v>
      </c>
      <c r="F12675" s="2">
        <v>66137809.519999996</v>
      </c>
      <c r="G12675" s="2">
        <f t="shared" si="327"/>
        <v>101919.81988534797</v>
      </c>
      <c r="H12675">
        <v>2017</v>
      </c>
      <c r="I12675">
        <v>648.91999999999996</v>
      </c>
      <c r="J12675" t="s">
        <v>717</v>
      </c>
    </row>
    <row r="12676" spans="1:10">
      <c r="A12676" t="s">
        <v>9</v>
      </c>
      <c r="B12676" t="s">
        <v>33</v>
      </c>
      <c r="C12676" t="s">
        <v>4</v>
      </c>
      <c r="D12676" t="s">
        <v>328</v>
      </c>
      <c r="E12676" t="s">
        <v>386</v>
      </c>
      <c r="F12676" s="2">
        <v>11067631.82</v>
      </c>
      <c r="G12676" s="2">
        <f t="shared" si="327"/>
        <v>17055.464186648587</v>
      </c>
      <c r="H12676">
        <v>2017</v>
      </c>
      <c r="I12676">
        <v>648.91999999999996</v>
      </c>
      <c r="J12676" t="s">
        <v>717</v>
      </c>
    </row>
    <row r="12677" spans="1:10">
      <c r="A12677" t="s">
        <v>9</v>
      </c>
      <c r="B12677" t="s">
        <v>33</v>
      </c>
      <c r="C12677" t="s">
        <v>4</v>
      </c>
      <c r="D12677" t="s">
        <v>1</v>
      </c>
      <c r="E12677" t="s">
        <v>364</v>
      </c>
      <c r="F12677" s="2">
        <v>4462828244.8999996</v>
      </c>
      <c r="G12677" s="2">
        <f t="shared" si="327"/>
        <v>6877316.5334709976</v>
      </c>
      <c r="H12677">
        <v>2017</v>
      </c>
      <c r="I12677">
        <v>648.91999999999996</v>
      </c>
      <c r="J12677" t="s">
        <v>717</v>
      </c>
    </row>
    <row r="12678" spans="1:10">
      <c r="A12678" t="s">
        <v>9</v>
      </c>
      <c r="B12678" t="s">
        <v>33</v>
      </c>
      <c r="C12678" t="s">
        <v>3</v>
      </c>
      <c r="D12678" t="s">
        <v>328</v>
      </c>
      <c r="E12678" t="s">
        <v>370</v>
      </c>
      <c r="F12678" s="2">
        <f>G12678*I12678</f>
        <v>1831997527.3119633</v>
      </c>
      <c r="G12678" s="2">
        <v>2724565.031695365</v>
      </c>
      <c r="H12678">
        <v>2016</v>
      </c>
      <c r="I12678">
        <v>672.4</v>
      </c>
      <c r="J12678" t="s">
        <v>717</v>
      </c>
    </row>
    <row r="12679" spans="1:10">
      <c r="A12679" t="s">
        <v>9</v>
      </c>
      <c r="B12679" t="s">
        <v>33</v>
      </c>
      <c r="C12679" t="s">
        <v>3</v>
      </c>
      <c r="D12679" t="s">
        <v>328</v>
      </c>
      <c r="E12679" t="s">
        <v>419</v>
      </c>
      <c r="F12679" s="2">
        <f>G12679*I12679</f>
        <v>704605752.22167277</v>
      </c>
      <c r="G12679" s="2">
        <v>1047896.7165700071</v>
      </c>
      <c r="H12679">
        <v>2016</v>
      </c>
      <c r="I12679">
        <v>672.4</v>
      </c>
      <c r="J12679" t="s">
        <v>717</v>
      </c>
    </row>
    <row r="12680" spans="1:10">
      <c r="A12680" t="s">
        <v>9</v>
      </c>
      <c r="B12680" t="s">
        <v>33</v>
      </c>
      <c r="C12680" t="s">
        <v>3</v>
      </c>
      <c r="D12680" t="s">
        <v>328</v>
      </c>
      <c r="E12680" t="s">
        <v>432</v>
      </c>
      <c r="F12680" s="2">
        <f>G12680*I12680</f>
        <v>75564261.415576443</v>
      </c>
      <c r="G12680" s="2">
        <v>112379.92477033974</v>
      </c>
      <c r="H12680">
        <v>2016</v>
      </c>
      <c r="I12680">
        <v>672.4</v>
      </c>
      <c r="J12680" t="s">
        <v>717</v>
      </c>
    </row>
    <row r="12681" spans="1:10">
      <c r="A12681" t="s">
        <v>138</v>
      </c>
      <c r="B12681" t="s">
        <v>41</v>
      </c>
      <c r="C12681" t="s">
        <v>5</v>
      </c>
      <c r="D12681" t="s">
        <v>328</v>
      </c>
      <c r="E12681" t="s">
        <v>468</v>
      </c>
      <c r="F12681" s="2">
        <v>9661064.5800000001</v>
      </c>
      <c r="G12681" s="2">
        <f>F12681/I12681</f>
        <v>393301.76599902299</v>
      </c>
      <c r="H12681">
        <v>2022</v>
      </c>
      <c r="I12681">
        <v>24.564</v>
      </c>
      <c r="J12681" s="40" t="s">
        <v>715</v>
      </c>
    </row>
    <row r="12682" spans="1:10">
      <c r="A12682" t="s">
        <v>9</v>
      </c>
      <c r="B12682" t="s">
        <v>33</v>
      </c>
      <c r="C12682" t="s">
        <v>3</v>
      </c>
      <c r="D12682" t="s">
        <v>1</v>
      </c>
      <c r="F12682" s="2">
        <f t="shared" ref="F12682:F12692" si="328">G12682*I12682</f>
        <v>3290129812.2255692</v>
      </c>
      <c r="G12682" s="2">
        <v>4893113.9384675333</v>
      </c>
      <c r="H12682">
        <v>2016</v>
      </c>
      <c r="I12682">
        <v>672.4</v>
      </c>
      <c r="J12682" t="s">
        <v>717</v>
      </c>
    </row>
    <row r="12683" spans="1:10">
      <c r="A12683" t="s">
        <v>9</v>
      </c>
      <c r="B12683" t="s">
        <v>33</v>
      </c>
      <c r="C12683" t="s">
        <v>4</v>
      </c>
      <c r="D12683" t="s">
        <v>328</v>
      </c>
      <c r="E12683" t="s">
        <v>370</v>
      </c>
      <c r="F12683" s="2">
        <f t="shared" si="328"/>
        <v>1529718313.1771793</v>
      </c>
      <c r="G12683" s="2">
        <v>2275012.3634401835</v>
      </c>
      <c r="H12683">
        <v>2016</v>
      </c>
      <c r="I12683">
        <v>672.4</v>
      </c>
      <c r="J12683" t="s">
        <v>717</v>
      </c>
    </row>
    <row r="12684" spans="1:10">
      <c r="A12684" t="s">
        <v>9</v>
      </c>
      <c r="B12684" t="s">
        <v>33</v>
      </c>
      <c r="C12684" t="s">
        <v>4</v>
      </c>
      <c r="D12684" t="s">
        <v>328</v>
      </c>
      <c r="E12684" t="s">
        <v>432</v>
      </c>
      <c r="F12684" s="2">
        <f t="shared" si="328"/>
        <v>184014444.09477141</v>
      </c>
      <c r="G12684" s="2">
        <v>273668.12030751252</v>
      </c>
      <c r="H12684">
        <v>2016</v>
      </c>
      <c r="I12684">
        <v>672.4</v>
      </c>
      <c r="J12684" t="s">
        <v>717</v>
      </c>
    </row>
    <row r="12685" spans="1:10">
      <c r="A12685" t="s">
        <v>9</v>
      </c>
      <c r="B12685" t="s">
        <v>33</v>
      </c>
      <c r="C12685" t="s">
        <v>4</v>
      </c>
      <c r="D12685" t="s">
        <v>328</v>
      </c>
      <c r="E12685" t="s">
        <v>419</v>
      </c>
      <c r="F12685" s="2">
        <f t="shared" si="328"/>
        <v>15925024.502090547</v>
      </c>
      <c r="G12685" s="2">
        <v>23683.85559501866</v>
      </c>
      <c r="H12685">
        <v>2016</v>
      </c>
      <c r="I12685">
        <v>672.4</v>
      </c>
      <c r="J12685" t="s">
        <v>717</v>
      </c>
    </row>
    <row r="12686" spans="1:10">
      <c r="A12686" t="s">
        <v>9</v>
      </c>
      <c r="B12686" t="s">
        <v>33</v>
      </c>
      <c r="C12686" t="s">
        <v>4</v>
      </c>
      <c r="D12686" t="s">
        <v>1</v>
      </c>
      <c r="F12686" s="2">
        <f t="shared" si="328"/>
        <v>3462235755.9681697</v>
      </c>
      <c r="G12686" s="2">
        <v>5149071.6180371353</v>
      </c>
      <c r="H12686">
        <v>2016</v>
      </c>
      <c r="I12686">
        <v>672.4</v>
      </c>
      <c r="J12686" t="s">
        <v>717</v>
      </c>
    </row>
    <row r="12687" spans="1:10">
      <c r="A12687" t="s">
        <v>9</v>
      </c>
      <c r="B12687" t="s">
        <v>33</v>
      </c>
      <c r="C12687" t="s">
        <v>3</v>
      </c>
      <c r="D12687" t="s">
        <v>328</v>
      </c>
      <c r="E12687" t="s">
        <v>370</v>
      </c>
      <c r="F12687" s="2">
        <f t="shared" si="328"/>
        <v>1820917115.0441937</v>
      </c>
      <c r="G12687" s="2">
        <v>2783251.3359911782</v>
      </c>
      <c r="H12687">
        <v>2015</v>
      </c>
      <c r="I12687">
        <v>654.24099200000001</v>
      </c>
      <c r="J12687" t="s">
        <v>717</v>
      </c>
    </row>
    <row r="12688" spans="1:10">
      <c r="A12688" t="s">
        <v>9</v>
      </c>
      <c r="B12688" t="s">
        <v>33</v>
      </c>
      <c r="C12688" t="s">
        <v>3</v>
      </c>
      <c r="D12688" t="s">
        <v>328</v>
      </c>
      <c r="E12688" t="s">
        <v>419</v>
      </c>
      <c r="F12688" s="2">
        <f t="shared" si="328"/>
        <v>1002989159.439387</v>
      </c>
      <c r="G12688" s="2">
        <v>1533057.6526140186</v>
      </c>
      <c r="H12688">
        <v>2015</v>
      </c>
      <c r="I12688">
        <v>654.24099200000001</v>
      </c>
      <c r="J12688" t="s">
        <v>717</v>
      </c>
    </row>
    <row r="12689" spans="1:10">
      <c r="A12689" t="s">
        <v>9</v>
      </c>
      <c r="B12689" t="s">
        <v>33</v>
      </c>
      <c r="C12689" t="s">
        <v>3</v>
      </c>
      <c r="D12689" t="s">
        <v>328</v>
      </c>
      <c r="E12689" t="s">
        <v>432</v>
      </c>
      <c r="F12689" s="2">
        <f t="shared" si="328"/>
        <v>54857682.63567733</v>
      </c>
      <c r="G12689" s="2">
        <v>83849.351089999152</v>
      </c>
      <c r="H12689">
        <v>2015</v>
      </c>
      <c r="I12689">
        <v>654.24099200000001</v>
      </c>
      <c r="J12689" t="s">
        <v>717</v>
      </c>
    </row>
    <row r="12690" spans="1:10">
      <c r="A12690" t="s">
        <v>9</v>
      </c>
      <c r="B12690" t="s">
        <v>33</v>
      </c>
      <c r="C12690" t="s">
        <v>3</v>
      </c>
      <c r="D12690" t="s">
        <v>1</v>
      </c>
      <c r="F12690" s="2">
        <f t="shared" si="328"/>
        <v>7027691839.2900953</v>
      </c>
      <c r="G12690" s="2">
        <v>10741747.957135182</v>
      </c>
      <c r="H12690">
        <v>2015</v>
      </c>
      <c r="I12690">
        <v>654.24099200000001</v>
      </c>
      <c r="J12690" t="s">
        <v>717</v>
      </c>
    </row>
    <row r="12691" spans="1:10">
      <c r="A12691" t="s">
        <v>9</v>
      </c>
      <c r="B12691" t="s">
        <v>33</v>
      </c>
      <c r="C12691" t="s">
        <v>4</v>
      </c>
      <c r="D12691" t="s">
        <v>328</v>
      </c>
      <c r="E12691" t="s">
        <v>370</v>
      </c>
      <c r="F12691" s="2">
        <f t="shared" si="328"/>
        <v>821881112.50220835</v>
      </c>
      <c r="G12691" s="2">
        <v>1256236.0392456246</v>
      </c>
      <c r="H12691">
        <v>2015</v>
      </c>
      <c r="I12691">
        <v>654.24099200000001</v>
      </c>
      <c r="J12691" t="s">
        <v>717</v>
      </c>
    </row>
    <row r="12692" spans="1:10">
      <c r="A12692" t="s">
        <v>9</v>
      </c>
      <c r="B12692" t="s">
        <v>33</v>
      </c>
      <c r="C12692" t="s">
        <v>4</v>
      </c>
      <c r="D12692" t="s">
        <v>328</v>
      </c>
      <c r="E12692" t="s">
        <v>419</v>
      </c>
      <c r="F12692" s="2">
        <f t="shared" si="328"/>
        <v>79497855.716345742</v>
      </c>
      <c r="G12692" s="2">
        <v>121511.57859021121</v>
      </c>
      <c r="H12692">
        <v>2015</v>
      </c>
      <c r="I12692">
        <v>654.24099200000001</v>
      </c>
      <c r="J12692" t="s">
        <v>717</v>
      </c>
    </row>
    <row r="12693" spans="1:10">
      <c r="A12693" t="s">
        <v>138</v>
      </c>
      <c r="B12693" t="s">
        <v>41</v>
      </c>
      <c r="C12693" t="s">
        <v>3</v>
      </c>
      <c r="D12693" t="s">
        <v>328</v>
      </c>
      <c r="E12693" t="s">
        <v>468</v>
      </c>
      <c r="F12693" s="2">
        <v>17189576</v>
      </c>
      <c r="G12693" s="2">
        <f>F12693/I12693</f>
        <v>716339.78430097841</v>
      </c>
      <c r="H12693">
        <v>2021</v>
      </c>
      <c r="I12693">
        <v>23.996400000000001</v>
      </c>
      <c r="J12693" s="40" t="s">
        <v>715</v>
      </c>
    </row>
    <row r="12694" spans="1:10">
      <c r="A12694" t="s">
        <v>9</v>
      </c>
      <c r="B12694" t="s">
        <v>33</v>
      </c>
      <c r="C12694" t="s">
        <v>4</v>
      </c>
      <c r="D12694" t="s">
        <v>328</v>
      </c>
      <c r="E12694" t="s">
        <v>432</v>
      </c>
      <c r="F12694" s="2">
        <f t="shared" ref="F12694:F12704" si="329">G12694*I12694</f>
        <v>14381758.679854102</v>
      </c>
      <c r="G12694" s="2">
        <v>21982.356433963865</v>
      </c>
      <c r="H12694">
        <v>2015</v>
      </c>
      <c r="I12694">
        <v>654.24099200000001</v>
      </c>
      <c r="J12694" t="s">
        <v>717</v>
      </c>
    </row>
    <row r="12695" spans="1:10">
      <c r="A12695" t="s">
        <v>9</v>
      </c>
      <c r="B12695" t="s">
        <v>33</v>
      </c>
      <c r="C12695" t="s">
        <v>4</v>
      </c>
      <c r="D12695" t="s">
        <v>328</v>
      </c>
      <c r="E12695" t="s">
        <v>370</v>
      </c>
      <c r="F12695" s="2">
        <f t="shared" si="329"/>
        <v>52516.305563787231</v>
      </c>
      <c r="G12695" s="2">
        <v>78.10277448510891</v>
      </c>
      <c r="H12695">
        <v>2015</v>
      </c>
      <c r="I12695">
        <v>672.4</v>
      </c>
      <c r="J12695" t="s">
        <v>717</v>
      </c>
    </row>
    <row r="12696" spans="1:10">
      <c r="A12696" t="s">
        <v>9</v>
      </c>
      <c r="B12696" t="s">
        <v>33</v>
      </c>
      <c r="C12696" t="s">
        <v>4</v>
      </c>
      <c r="D12696" t="s">
        <v>328</v>
      </c>
      <c r="E12696" t="s">
        <v>419</v>
      </c>
      <c r="F12696" s="2">
        <f t="shared" si="329"/>
        <v>15822.379277864184</v>
      </c>
      <c r="G12696" s="2">
        <v>23.531200591707591</v>
      </c>
      <c r="H12696">
        <v>2015</v>
      </c>
      <c r="I12696">
        <v>672.4</v>
      </c>
      <c r="J12696" t="s">
        <v>717</v>
      </c>
    </row>
    <row r="12697" spans="1:10">
      <c r="A12697" t="s">
        <v>9</v>
      </c>
      <c r="B12697" t="s">
        <v>33</v>
      </c>
      <c r="C12697" t="s">
        <v>4</v>
      </c>
      <c r="D12697" t="s">
        <v>328</v>
      </c>
      <c r="E12697" t="s">
        <v>432</v>
      </c>
      <c r="F12697" s="2">
        <f t="shared" si="329"/>
        <v>13599.797281732321</v>
      </c>
      <c r="G12697" s="2">
        <v>20.225754434462107</v>
      </c>
      <c r="H12697">
        <v>2015</v>
      </c>
      <c r="I12697">
        <v>672.4</v>
      </c>
      <c r="J12697" t="s">
        <v>717</v>
      </c>
    </row>
    <row r="12698" spans="1:10">
      <c r="A12698" t="s">
        <v>9</v>
      </c>
      <c r="B12698" t="s">
        <v>33</v>
      </c>
      <c r="C12698" t="s">
        <v>4</v>
      </c>
      <c r="D12698" t="s">
        <v>1</v>
      </c>
      <c r="F12698" s="2">
        <f t="shared" si="329"/>
        <v>1117037828.4225633</v>
      </c>
      <c r="G12698" s="2">
        <v>1707379.7607939604</v>
      </c>
      <c r="H12698">
        <v>2015</v>
      </c>
      <c r="I12698">
        <v>654.24099200000001</v>
      </c>
      <c r="J12698" t="s">
        <v>717</v>
      </c>
    </row>
    <row r="12699" spans="1:10">
      <c r="A12699" t="s">
        <v>9</v>
      </c>
      <c r="B12699" t="s">
        <v>33</v>
      </c>
      <c r="C12699" t="s">
        <v>3</v>
      </c>
      <c r="D12699" t="s">
        <v>328</v>
      </c>
      <c r="E12699" t="s">
        <v>370</v>
      </c>
      <c r="F12699" s="2">
        <f t="shared" si="329"/>
        <v>1587452639.378247</v>
      </c>
      <c r="G12699" s="2">
        <v>2783251.3359911782</v>
      </c>
      <c r="H12699">
        <v>2014</v>
      </c>
      <c r="I12699">
        <v>570.3590684931512</v>
      </c>
      <c r="J12699" t="s">
        <v>717</v>
      </c>
    </row>
    <row r="12700" spans="1:10">
      <c r="A12700" t="s">
        <v>9</v>
      </c>
      <c r="B12700" t="s">
        <v>33</v>
      </c>
      <c r="C12700" t="s">
        <v>3</v>
      </c>
      <c r="D12700" t="s">
        <v>328</v>
      </c>
      <c r="E12700" t="s">
        <v>419</v>
      </c>
      <c r="F12700" s="2">
        <f t="shared" si="329"/>
        <v>1002989159.439387</v>
      </c>
      <c r="G12700" s="2">
        <v>1533057.6526140186</v>
      </c>
      <c r="H12700">
        <v>2014</v>
      </c>
      <c r="I12700">
        <v>654.24099200000001</v>
      </c>
      <c r="J12700" t="s">
        <v>717</v>
      </c>
    </row>
    <row r="12701" spans="1:10">
      <c r="A12701" t="s">
        <v>9</v>
      </c>
      <c r="B12701" t="s">
        <v>33</v>
      </c>
      <c r="C12701" t="s">
        <v>3</v>
      </c>
      <c r="D12701" t="s">
        <v>328</v>
      </c>
      <c r="E12701" t="s">
        <v>432</v>
      </c>
      <c r="F12701" s="2">
        <f t="shared" si="329"/>
        <v>54857682.63567733</v>
      </c>
      <c r="G12701" s="2">
        <v>83849.351089999152</v>
      </c>
      <c r="H12701">
        <v>2014</v>
      </c>
      <c r="I12701">
        <v>654.24099200000001</v>
      </c>
      <c r="J12701" t="s">
        <v>717</v>
      </c>
    </row>
    <row r="12702" spans="1:10">
      <c r="A12702" t="s">
        <v>9</v>
      </c>
      <c r="B12702" t="s">
        <v>33</v>
      </c>
      <c r="C12702" t="s">
        <v>3</v>
      </c>
      <c r="D12702" t="s">
        <v>1</v>
      </c>
      <c r="F12702" s="2">
        <f t="shared" si="329"/>
        <v>4956758174.7317171</v>
      </c>
      <c r="G12702" s="2">
        <v>8690592.3803878948</v>
      </c>
      <c r="H12702">
        <v>2014</v>
      </c>
      <c r="I12702">
        <v>570.3590684931512</v>
      </c>
      <c r="J12702" t="s">
        <v>717</v>
      </c>
    </row>
    <row r="12703" spans="1:10">
      <c r="A12703" t="s">
        <v>9</v>
      </c>
      <c r="B12703" t="s">
        <v>33</v>
      </c>
      <c r="C12703" t="s">
        <v>4</v>
      </c>
      <c r="D12703" t="s">
        <v>328</v>
      </c>
      <c r="E12703" t="s">
        <v>370</v>
      </c>
      <c r="F12703" s="2">
        <f t="shared" si="329"/>
        <v>1341083780.9051871</v>
      </c>
      <c r="G12703" s="2">
        <v>2351297.3756132899</v>
      </c>
      <c r="H12703">
        <v>2014</v>
      </c>
      <c r="I12703">
        <v>570.3590684931512</v>
      </c>
      <c r="J12703" t="s">
        <v>717</v>
      </c>
    </row>
    <row r="12704" spans="1:10">
      <c r="A12704" t="s">
        <v>9</v>
      </c>
      <c r="B12704" t="s">
        <v>33</v>
      </c>
      <c r="C12704" t="s">
        <v>4</v>
      </c>
      <c r="D12704" t="s">
        <v>328</v>
      </c>
      <c r="E12704" t="s">
        <v>419</v>
      </c>
      <c r="F12704" s="2">
        <f t="shared" si="329"/>
        <v>175882780.41703501</v>
      </c>
      <c r="G12704" s="2">
        <v>308372.02410352661</v>
      </c>
      <c r="H12704">
        <v>2014</v>
      </c>
      <c r="I12704">
        <v>570.3590684931512</v>
      </c>
      <c r="J12704" t="s">
        <v>717</v>
      </c>
    </row>
    <row r="12705" spans="1:10">
      <c r="A12705" s="8" t="s">
        <v>138</v>
      </c>
      <c r="B12705" t="s">
        <v>41</v>
      </c>
      <c r="C12705" t="s">
        <v>4</v>
      </c>
      <c r="D12705" t="s">
        <v>328</v>
      </c>
      <c r="E12705" t="s">
        <v>468</v>
      </c>
      <c r="F12705" s="2">
        <v>8251291</v>
      </c>
      <c r="G12705" s="2">
        <f>F12705/I12705</f>
        <v>343855.36997216247</v>
      </c>
      <c r="H12705">
        <v>2021</v>
      </c>
      <c r="I12705">
        <v>23.996400000000001</v>
      </c>
      <c r="J12705" s="40" t="s">
        <v>715</v>
      </c>
    </row>
    <row r="12706" spans="1:10">
      <c r="A12706" t="s">
        <v>9</v>
      </c>
      <c r="B12706" t="s">
        <v>33</v>
      </c>
      <c r="C12706" t="s">
        <v>4</v>
      </c>
      <c r="D12706" t="s">
        <v>328</v>
      </c>
      <c r="E12706" t="s">
        <v>432</v>
      </c>
      <c r="F12706" s="2">
        <f t="shared" ref="F12706:F12712" si="330">G12706*I12706</f>
        <v>-5205143.9241620358</v>
      </c>
      <c r="G12706" s="2">
        <v>-9126.0825183575362</v>
      </c>
      <c r="H12706">
        <v>2014</v>
      </c>
      <c r="I12706">
        <v>570.3590684931512</v>
      </c>
      <c r="J12706" t="s">
        <v>717</v>
      </c>
    </row>
    <row r="12707" spans="1:10">
      <c r="A12707" t="s">
        <v>9</v>
      </c>
      <c r="B12707" t="s">
        <v>33</v>
      </c>
      <c r="C12707" t="s">
        <v>4</v>
      </c>
      <c r="D12707" t="s">
        <v>1</v>
      </c>
      <c r="F12707" s="2">
        <f t="shared" si="330"/>
        <v>8342557336.3628368</v>
      </c>
      <c r="G12707" s="2">
        <v>14626851.394514143</v>
      </c>
      <c r="H12707">
        <v>2014</v>
      </c>
      <c r="I12707">
        <v>570.3590684931512</v>
      </c>
      <c r="J12707" t="s">
        <v>717</v>
      </c>
    </row>
    <row r="12708" spans="1:10">
      <c r="A12708" t="s">
        <v>9</v>
      </c>
      <c r="B12708" t="s">
        <v>33</v>
      </c>
      <c r="C12708" t="s">
        <v>3</v>
      </c>
      <c r="D12708" t="s">
        <v>328</v>
      </c>
      <c r="F12708" s="2">
        <f t="shared" si="330"/>
        <v>2507949551.5524993</v>
      </c>
      <c r="G12708" s="2">
        <v>5062836.0317702759</v>
      </c>
      <c r="H12708">
        <v>2013</v>
      </c>
      <c r="I12708">
        <v>495.36456164383571</v>
      </c>
      <c r="J12708" t="s">
        <v>717</v>
      </c>
    </row>
    <row r="12709" spans="1:10">
      <c r="A12709" t="s">
        <v>9</v>
      </c>
      <c r="B12709" t="s">
        <v>33</v>
      </c>
      <c r="C12709" t="s">
        <v>3</v>
      </c>
      <c r="D12709" t="s">
        <v>328</v>
      </c>
      <c r="F12709" s="2">
        <f t="shared" si="330"/>
        <v>0</v>
      </c>
      <c r="G12709" s="2">
        <v>0</v>
      </c>
      <c r="H12709">
        <v>2013</v>
      </c>
      <c r="I12709">
        <v>495.36456164383571</v>
      </c>
      <c r="J12709" t="s">
        <v>717</v>
      </c>
    </row>
    <row r="12710" spans="1:10">
      <c r="A12710" t="s">
        <v>9</v>
      </c>
      <c r="B12710" t="s">
        <v>33</v>
      </c>
      <c r="C12710" t="s">
        <v>3</v>
      </c>
      <c r="D12710" t="s">
        <v>1</v>
      </c>
      <c r="F12710" s="2">
        <f t="shared" si="330"/>
        <v>5764159114.7012339</v>
      </c>
      <c r="G12710" s="2">
        <v>11636195.967618756</v>
      </c>
      <c r="H12710">
        <v>2013</v>
      </c>
      <c r="I12710">
        <v>495.36456164383571</v>
      </c>
      <c r="J12710" t="s">
        <v>717</v>
      </c>
    </row>
    <row r="12711" spans="1:10">
      <c r="A12711" t="s">
        <v>9</v>
      </c>
      <c r="B12711" t="s">
        <v>33</v>
      </c>
      <c r="C12711" t="s">
        <v>3</v>
      </c>
      <c r="D12711" t="s">
        <v>1</v>
      </c>
      <c r="F12711" s="2">
        <f t="shared" si="330"/>
        <v>0</v>
      </c>
      <c r="G12711" s="2">
        <v>0</v>
      </c>
      <c r="H12711">
        <v>2013</v>
      </c>
      <c r="I12711">
        <v>495.36456164383571</v>
      </c>
      <c r="J12711" t="s">
        <v>717</v>
      </c>
    </row>
    <row r="12712" spans="1:10">
      <c r="A12712" t="s">
        <v>9</v>
      </c>
      <c r="B12712" t="s">
        <v>33</v>
      </c>
      <c r="C12712" t="s">
        <v>4</v>
      </c>
      <c r="D12712" t="s">
        <v>328</v>
      </c>
      <c r="F12712" s="2">
        <f t="shared" si="330"/>
        <v>1027264813.3294871</v>
      </c>
      <c r="G12712" s="2">
        <v>2073755.1550328394</v>
      </c>
      <c r="H12712">
        <v>2013</v>
      </c>
      <c r="I12712">
        <v>495.36456164383571</v>
      </c>
      <c r="J12712" t="s">
        <v>717</v>
      </c>
    </row>
    <row r="12713" spans="1:10">
      <c r="A12713" t="s">
        <v>138</v>
      </c>
      <c r="B12713" t="s">
        <v>41</v>
      </c>
      <c r="C12713" t="s">
        <v>3</v>
      </c>
      <c r="D12713" t="s">
        <v>328</v>
      </c>
      <c r="E12713" t="s">
        <v>370</v>
      </c>
      <c r="F12713" s="2">
        <v>13835000</v>
      </c>
      <c r="G12713" s="2">
        <v>562565.3140972727</v>
      </c>
      <c r="H12713">
        <v>2020</v>
      </c>
      <c r="I12713">
        <v>24.592700000000001</v>
      </c>
      <c r="J12713" s="40" t="s">
        <v>715</v>
      </c>
    </row>
    <row r="12714" spans="1:10">
      <c r="A12714" t="s">
        <v>9</v>
      </c>
      <c r="B12714" t="s">
        <v>33</v>
      </c>
      <c r="C12714" t="s">
        <v>4</v>
      </c>
      <c r="D12714" t="s">
        <v>328</v>
      </c>
      <c r="F12714" s="2">
        <f t="shared" ref="F12714:F12724" si="331">G12714*I12714</f>
        <v>0</v>
      </c>
      <c r="G12714" s="2">
        <v>0</v>
      </c>
      <c r="H12714">
        <v>2013</v>
      </c>
      <c r="I12714">
        <v>495.36456164383571</v>
      </c>
      <c r="J12714" t="s">
        <v>717</v>
      </c>
    </row>
    <row r="12715" spans="1:10">
      <c r="A12715" t="s">
        <v>9</v>
      </c>
      <c r="B12715" t="s">
        <v>33</v>
      </c>
      <c r="C12715" t="s">
        <v>4</v>
      </c>
      <c r="D12715" t="s">
        <v>1</v>
      </c>
      <c r="F12715" s="2">
        <f t="shared" si="331"/>
        <v>7489365318.9359198</v>
      </c>
      <c r="G12715" s="2">
        <v>15118896.059263784</v>
      </c>
      <c r="H12715">
        <v>2013</v>
      </c>
      <c r="I12715">
        <v>495.36456164383571</v>
      </c>
      <c r="J12715" t="s">
        <v>717</v>
      </c>
    </row>
    <row r="12716" spans="1:10">
      <c r="A12716" t="s">
        <v>9</v>
      </c>
      <c r="B12716" t="s">
        <v>33</v>
      </c>
      <c r="C12716" t="s">
        <v>4</v>
      </c>
      <c r="D12716" t="s">
        <v>1</v>
      </c>
      <c r="F12716" s="2">
        <f t="shared" si="331"/>
        <v>0</v>
      </c>
      <c r="G12716" s="2">
        <v>0</v>
      </c>
      <c r="H12716">
        <v>2013</v>
      </c>
      <c r="I12716">
        <v>495.36456164383571</v>
      </c>
      <c r="J12716" t="s">
        <v>717</v>
      </c>
    </row>
    <row r="12717" spans="1:10">
      <c r="A12717" t="s">
        <v>9</v>
      </c>
      <c r="B12717" t="s">
        <v>33</v>
      </c>
      <c r="C12717" t="s">
        <v>3</v>
      </c>
      <c r="D12717" t="s">
        <v>328</v>
      </c>
      <c r="F12717" s="2">
        <f t="shared" si="331"/>
        <v>3311175938.8786502</v>
      </c>
      <c r="G12717" s="2">
        <v>6808637.693272043</v>
      </c>
      <c r="H12717">
        <v>2012</v>
      </c>
      <c r="I12717">
        <v>486.31989071038242</v>
      </c>
      <c r="J12717" t="s">
        <v>717</v>
      </c>
    </row>
    <row r="12718" spans="1:10">
      <c r="A12718" t="s">
        <v>9</v>
      </c>
      <c r="B12718" t="s">
        <v>33</v>
      </c>
      <c r="C12718" t="s">
        <v>3</v>
      </c>
      <c r="D12718" t="s">
        <v>1</v>
      </c>
      <c r="F12718" s="2">
        <f t="shared" si="331"/>
        <v>6553284495.2009382</v>
      </c>
      <c r="G12718" s="2">
        <v>13475254.910154618</v>
      </c>
      <c r="H12718">
        <v>2012</v>
      </c>
      <c r="I12718">
        <v>486.31989071038242</v>
      </c>
      <c r="J12718" t="s">
        <v>717</v>
      </c>
    </row>
    <row r="12719" spans="1:10">
      <c r="A12719" t="s">
        <v>9</v>
      </c>
      <c r="B12719" t="s">
        <v>33</v>
      </c>
      <c r="C12719" t="s">
        <v>4</v>
      </c>
      <c r="D12719" t="s">
        <v>328</v>
      </c>
      <c r="F12719" s="2">
        <f t="shared" si="331"/>
        <v>1329254722.7587748</v>
      </c>
      <c r="G12719" s="2">
        <v>2733292.9377350607</v>
      </c>
      <c r="H12719">
        <v>2012</v>
      </c>
      <c r="I12719">
        <v>486.31989071038242</v>
      </c>
      <c r="J12719" t="s">
        <v>717</v>
      </c>
    </row>
    <row r="12720" spans="1:10">
      <c r="A12720" t="s">
        <v>9</v>
      </c>
      <c r="B12720" t="s">
        <v>33</v>
      </c>
      <c r="C12720" t="s">
        <v>4</v>
      </c>
      <c r="D12720" t="s">
        <v>1</v>
      </c>
      <c r="F12720" s="2">
        <f t="shared" si="331"/>
        <v>2711580907.2223401</v>
      </c>
      <c r="G12720" s="2">
        <v>5575714.5842039287</v>
      </c>
      <c r="H12720">
        <v>2012</v>
      </c>
      <c r="I12720">
        <v>486.31989071038242</v>
      </c>
      <c r="J12720" t="s">
        <v>717</v>
      </c>
    </row>
    <row r="12721" spans="1:10">
      <c r="A12721" t="s">
        <v>9</v>
      </c>
      <c r="B12721" t="s">
        <v>33</v>
      </c>
      <c r="C12721" t="s">
        <v>3</v>
      </c>
      <c r="D12721" t="s">
        <v>328</v>
      </c>
      <c r="F12721" s="2">
        <f t="shared" si="331"/>
        <v>3196017739.7149215</v>
      </c>
      <c r="G12721" s="2">
        <v>6611918.9189189188</v>
      </c>
      <c r="H12721">
        <v>2011</v>
      </c>
      <c r="I12721">
        <v>483.37219178082211</v>
      </c>
      <c r="J12721" t="s">
        <v>717</v>
      </c>
    </row>
    <row r="12722" spans="1:10">
      <c r="A12722" t="s">
        <v>9</v>
      </c>
      <c r="B12722" t="s">
        <v>33</v>
      </c>
      <c r="C12722" t="s">
        <v>3</v>
      </c>
      <c r="D12722" t="s">
        <v>1</v>
      </c>
      <c r="F12722" s="2">
        <f t="shared" si="331"/>
        <v>4623292889.2036018</v>
      </c>
      <c r="G12722" s="2">
        <v>9564664.5955586229</v>
      </c>
      <c r="H12722">
        <v>2011</v>
      </c>
      <c r="I12722">
        <v>483.37219178082211</v>
      </c>
      <c r="J12722" t="s">
        <v>717</v>
      </c>
    </row>
    <row r="12723" spans="1:10">
      <c r="A12723" t="s">
        <v>9</v>
      </c>
      <c r="B12723" t="s">
        <v>33</v>
      </c>
      <c r="C12723" t="s">
        <v>4</v>
      </c>
      <c r="D12723" t="s">
        <v>328</v>
      </c>
      <c r="F12723" s="2">
        <f t="shared" si="331"/>
        <v>1061879142.535789</v>
      </c>
      <c r="G12723" s="2">
        <v>2196814.7125378745</v>
      </c>
      <c r="H12723">
        <v>2011</v>
      </c>
      <c r="I12723">
        <v>483.37219178082211</v>
      </c>
      <c r="J12723" t="s">
        <v>717</v>
      </c>
    </row>
    <row r="12724" spans="1:10">
      <c r="A12724" t="s">
        <v>9</v>
      </c>
      <c r="B12724" t="s">
        <v>33</v>
      </c>
      <c r="C12724" t="s">
        <v>3</v>
      </c>
      <c r="D12724" t="s">
        <v>328</v>
      </c>
      <c r="F12724" s="2">
        <f t="shared" si="331"/>
        <v>3154131246.6486983</v>
      </c>
      <c r="G12724" s="2">
        <v>6184038.7096774196</v>
      </c>
      <c r="H12724">
        <v>2010</v>
      </c>
      <c r="I12724">
        <v>510.04390410958933</v>
      </c>
      <c r="J12724" t="s">
        <v>717</v>
      </c>
    </row>
    <row r="12725" spans="1:10">
      <c r="A12725" t="s">
        <v>138</v>
      </c>
      <c r="B12725" t="s">
        <v>41</v>
      </c>
      <c r="C12725" t="s">
        <v>4</v>
      </c>
      <c r="D12725" t="s">
        <v>328</v>
      </c>
      <c r="E12725" t="s">
        <v>370</v>
      </c>
      <c r="F12725" s="2">
        <v>4270100</v>
      </c>
      <c r="G12725" s="2">
        <v>173632.82600121174</v>
      </c>
      <c r="H12725">
        <v>2020</v>
      </c>
      <c r="I12725">
        <v>24.592700000000001</v>
      </c>
      <c r="J12725" s="40" t="s">
        <v>715</v>
      </c>
    </row>
    <row r="12726" spans="1:10">
      <c r="A12726" t="s">
        <v>9</v>
      </c>
      <c r="B12726" t="s">
        <v>33</v>
      </c>
      <c r="C12726" t="s">
        <v>3</v>
      </c>
      <c r="D12726" t="s">
        <v>1</v>
      </c>
      <c r="F12726" s="2">
        <f>G12726*I12726</f>
        <v>5341399040.1354074</v>
      </c>
      <c r="G12726" s="2">
        <v>10472429.916518992</v>
      </c>
      <c r="H12726">
        <v>2010</v>
      </c>
      <c r="I12726">
        <v>510.04390410958933</v>
      </c>
      <c r="J12726" t="s">
        <v>717</v>
      </c>
    </row>
    <row r="12727" spans="1:10">
      <c r="A12727" t="s">
        <v>9</v>
      </c>
      <c r="B12727" t="s">
        <v>33</v>
      </c>
      <c r="C12727" t="s">
        <v>4</v>
      </c>
      <c r="D12727" t="s">
        <v>328</v>
      </c>
      <c r="F12727" s="2">
        <f>G12727*I12727</f>
        <v>1273990292.4741046</v>
      </c>
      <c r="G12727" s="2">
        <v>2497805.1540448796</v>
      </c>
      <c r="H12727">
        <v>2010</v>
      </c>
      <c r="I12727">
        <v>510.04390410958933</v>
      </c>
      <c r="J12727" t="s">
        <v>717</v>
      </c>
    </row>
    <row r="12728" spans="1:10">
      <c r="A12728" t="s">
        <v>9</v>
      </c>
      <c r="B12728" t="s">
        <v>38</v>
      </c>
      <c r="C12728" t="s">
        <v>3</v>
      </c>
      <c r="D12728" t="s">
        <v>328</v>
      </c>
      <c r="E12728" t="s">
        <v>534</v>
      </c>
      <c r="F12728" s="2">
        <v>27293618601</v>
      </c>
      <c r="G12728" s="2">
        <v>6391948.1501170956</v>
      </c>
      <c r="H12728">
        <v>2024</v>
      </c>
      <c r="I12728" s="32">
        <v>4270</v>
      </c>
      <c r="J12728" t="s">
        <v>717</v>
      </c>
    </row>
    <row r="12729" spans="1:10">
      <c r="A12729" t="s">
        <v>9</v>
      </c>
      <c r="B12729" t="s">
        <v>38</v>
      </c>
      <c r="C12729" t="s">
        <v>3</v>
      </c>
      <c r="D12729" t="s">
        <v>1</v>
      </c>
      <c r="E12729" t="s">
        <v>686</v>
      </c>
      <c r="F12729" s="2">
        <v>1156483261</v>
      </c>
      <c r="G12729" s="2">
        <v>270839.17119437939</v>
      </c>
      <c r="H12729">
        <v>2024</v>
      </c>
      <c r="I12729" s="32">
        <v>4270</v>
      </c>
      <c r="J12729" t="s">
        <v>717</v>
      </c>
    </row>
    <row r="12730" spans="1:10">
      <c r="A12730" t="s">
        <v>9</v>
      </c>
      <c r="B12730" t="s">
        <v>38</v>
      </c>
      <c r="C12730" t="s">
        <v>4</v>
      </c>
      <c r="D12730" t="s">
        <v>328</v>
      </c>
      <c r="E12730" t="s">
        <v>534</v>
      </c>
      <c r="F12730" s="2">
        <v>91479863291</v>
      </c>
      <c r="G12730" s="2">
        <v>21423855.571662765</v>
      </c>
      <c r="H12730">
        <v>2024</v>
      </c>
      <c r="I12730" s="32">
        <v>4270</v>
      </c>
      <c r="J12730" t="s">
        <v>717</v>
      </c>
    </row>
    <row r="12731" spans="1:10">
      <c r="A12731" t="s">
        <v>9</v>
      </c>
      <c r="B12731" t="s">
        <v>38</v>
      </c>
      <c r="C12731" t="s">
        <v>4</v>
      </c>
      <c r="D12731" t="s">
        <v>1</v>
      </c>
      <c r="E12731" t="s">
        <v>686</v>
      </c>
      <c r="F12731" s="2">
        <v>615219592</v>
      </c>
      <c r="G12731" s="2">
        <v>144079.52974238875</v>
      </c>
      <c r="H12731">
        <v>2024</v>
      </c>
      <c r="I12731" s="32">
        <v>4270</v>
      </c>
      <c r="J12731" t="s">
        <v>717</v>
      </c>
    </row>
    <row r="12732" spans="1:10">
      <c r="A12732" t="s">
        <v>9</v>
      </c>
      <c r="B12732" t="s">
        <v>38</v>
      </c>
      <c r="C12732" t="s">
        <v>3</v>
      </c>
      <c r="D12732" t="s">
        <v>328</v>
      </c>
      <c r="E12732" t="s">
        <v>534</v>
      </c>
      <c r="F12732" s="2">
        <v>19526210000</v>
      </c>
      <c r="G12732" s="2">
        <f t="shared" ref="G12732:G12762" si="332">F12732/I12732</f>
        <v>4520604.8090235172</v>
      </c>
      <c r="H12732">
        <v>2023</v>
      </c>
      <c r="I12732">
        <v>4319.38</v>
      </c>
      <c r="J12732" t="s">
        <v>717</v>
      </c>
    </row>
    <row r="12733" spans="1:10">
      <c r="A12733" t="s">
        <v>9</v>
      </c>
      <c r="B12733" t="s">
        <v>38</v>
      </c>
      <c r="C12733" t="s">
        <v>3</v>
      </c>
      <c r="D12733" t="s">
        <v>1</v>
      </c>
      <c r="E12733" t="s">
        <v>638</v>
      </c>
      <c r="F12733" s="2">
        <v>1463090000</v>
      </c>
      <c r="G12733" s="2">
        <f t="shared" si="332"/>
        <v>338726.85431705473</v>
      </c>
      <c r="H12733">
        <v>2023</v>
      </c>
      <c r="I12733">
        <v>4319.38</v>
      </c>
      <c r="J12733" t="s">
        <v>717</v>
      </c>
    </row>
    <row r="12734" spans="1:10">
      <c r="A12734" t="s">
        <v>9</v>
      </c>
      <c r="B12734" t="s">
        <v>38</v>
      </c>
      <c r="C12734" t="s">
        <v>4</v>
      </c>
      <c r="D12734" t="s">
        <v>328</v>
      </c>
      <c r="E12734" t="s">
        <v>534</v>
      </c>
      <c r="F12734" s="2">
        <v>6436040000</v>
      </c>
      <c r="G12734" s="2">
        <f t="shared" si="332"/>
        <v>1490037.9221091915</v>
      </c>
      <c r="H12734">
        <v>2023</v>
      </c>
      <c r="I12734">
        <v>4319.38</v>
      </c>
      <c r="J12734" t="s">
        <v>717</v>
      </c>
    </row>
    <row r="12735" spans="1:10">
      <c r="A12735" t="s">
        <v>9</v>
      </c>
      <c r="B12735" t="s">
        <v>38</v>
      </c>
      <c r="C12735" t="s">
        <v>4</v>
      </c>
      <c r="D12735" t="s">
        <v>1</v>
      </c>
      <c r="E12735" t="s">
        <v>638</v>
      </c>
      <c r="F12735" s="2">
        <v>494710000</v>
      </c>
      <c r="G12735" s="2">
        <f t="shared" si="332"/>
        <v>114532.64125869916</v>
      </c>
      <c r="H12735">
        <v>2023</v>
      </c>
      <c r="I12735">
        <v>4319.38</v>
      </c>
      <c r="J12735" t="s">
        <v>717</v>
      </c>
    </row>
    <row r="12736" spans="1:10">
      <c r="A12736" s="8" t="s">
        <v>138</v>
      </c>
      <c r="B12736" t="s">
        <v>41</v>
      </c>
      <c r="C12736" t="s">
        <v>3</v>
      </c>
      <c r="D12736" t="s">
        <v>328</v>
      </c>
      <c r="E12736" t="s">
        <v>370</v>
      </c>
      <c r="F12736" s="2">
        <v>13883103.710000001</v>
      </c>
      <c r="G12736" s="2">
        <f t="shared" si="332"/>
        <v>566435.34411006304</v>
      </c>
      <c r="H12736">
        <v>2019</v>
      </c>
      <c r="I12736">
        <v>24.509599999999999</v>
      </c>
      <c r="J12736" s="40" t="s">
        <v>715</v>
      </c>
    </row>
    <row r="12737" spans="1:10">
      <c r="A12737" t="s">
        <v>9</v>
      </c>
      <c r="B12737" t="s">
        <v>38</v>
      </c>
      <c r="C12737" t="s">
        <v>3</v>
      </c>
      <c r="D12737" t="s">
        <v>328</v>
      </c>
      <c r="F12737" s="2">
        <v>21254100000</v>
      </c>
      <c r="G12737" s="2">
        <f t="shared" si="332"/>
        <v>4995088.1316098711</v>
      </c>
      <c r="H12737">
        <v>2022</v>
      </c>
      <c r="I12737" s="32">
        <v>4255</v>
      </c>
      <c r="J12737" t="s">
        <v>717</v>
      </c>
    </row>
    <row r="12738" spans="1:10">
      <c r="A12738" t="s">
        <v>9</v>
      </c>
      <c r="B12738" t="s">
        <v>38</v>
      </c>
      <c r="C12738" t="s">
        <v>3</v>
      </c>
      <c r="D12738" t="s">
        <v>1</v>
      </c>
      <c r="F12738" s="2">
        <v>1485820000</v>
      </c>
      <c r="G12738" s="2">
        <f t="shared" si="332"/>
        <v>349193.88954171562</v>
      </c>
      <c r="H12738">
        <v>2022</v>
      </c>
      <c r="I12738" s="32">
        <v>4255</v>
      </c>
      <c r="J12738" t="s">
        <v>717</v>
      </c>
    </row>
    <row r="12739" spans="1:10">
      <c r="A12739" t="s">
        <v>9</v>
      </c>
      <c r="B12739" t="s">
        <v>38</v>
      </c>
      <c r="C12739" t="s">
        <v>4</v>
      </c>
      <c r="D12739" t="s">
        <v>328</v>
      </c>
      <c r="F12739" s="2">
        <v>4308780000</v>
      </c>
      <c r="G12739" s="2">
        <f t="shared" si="332"/>
        <v>1012639.2479435958</v>
      </c>
      <c r="H12739">
        <v>2022</v>
      </c>
      <c r="I12739" s="32">
        <v>4255</v>
      </c>
      <c r="J12739" t="s">
        <v>717</v>
      </c>
    </row>
    <row r="12740" spans="1:10">
      <c r="A12740" t="s">
        <v>9</v>
      </c>
      <c r="B12740" t="s">
        <v>38</v>
      </c>
      <c r="C12740" t="s">
        <v>4</v>
      </c>
      <c r="D12740" t="s">
        <v>1</v>
      </c>
      <c r="F12740" s="2">
        <v>910520000</v>
      </c>
      <c r="G12740" s="2">
        <f t="shared" si="332"/>
        <v>213988.24911868389</v>
      </c>
      <c r="H12740">
        <v>2022</v>
      </c>
      <c r="I12740" s="32">
        <v>4255</v>
      </c>
      <c r="J12740" t="s">
        <v>717</v>
      </c>
    </row>
    <row r="12741" spans="1:10">
      <c r="A12741" t="s">
        <v>9</v>
      </c>
      <c r="B12741" t="s">
        <v>38</v>
      </c>
      <c r="C12741" t="s">
        <v>3</v>
      </c>
      <c r="D12741" t="s">
        <v>328</v>
      </c>
      <c r="F12741" s="2">
        <v>20007000000</v>
      </c>
      <c r="G12741" s="2">
        <f t="shared" si="332"/>
        <v>5337192.5518860379</v>
      </c>
      <c r="H12741">
        <v>2021</v>
      </c>
      <c r="I12741" s="32">
        <v>3748.6</v>
      </c>
      <c r="J12741" t="s">
        <v>717</v>
      </c>
    </row>
    <row r="12742" spans="1:10">
      <c r="A12742" t="s">
        <v>9</v>
      </c>
      <c r="B12742" t="s">
        <v>38</v>
      </c>
      <c r="C12742" t="s">
        <v>3</v>
      </c>
      <c r="D12742" t="s">
        <v>1</v>
      </c>
      <c r="F12742" s="2">
        <v>1922000000</v>
      </c>
      <c r="G12742" s="2">
        <f t="shared" si="332"/>
        <v>512724.7505735475</v>
      </c>
      <c r="H12742">
        <v>2021</v>
      </c>
      <c r="I12742" s="32">
        <v>3748.6</v>
      </c>
      <c r="J12742" t="s">
        <v>717</v>
      </c>
    </row>
    <row r="12743" spans="1:10">
      <c r="A12743" t="s">
        <v>9</v>
      </c>
      <c r="B12743" t="s">
        <v>38</v>
      </c>
      <c r="C12743" t="s">
        <v>4</v>
      </c>
      <c r="D12743" t="s">
        <v>328</v>
      </c>
      <c r="F12743" s="2">
        <v>7867000000</v>
      </c>
      <c r="G12743" s="2">
        <f t="shared" si="332"/>
        <v>2098650.1627274184</v>
      </c>
      <c r="H12743">
        <v>2021</v>
      </c>
      <c r="I12743" s="32">
        <v>3748.6</v>
      </c>
      <c r="J12743" t="s">
        <v>717</v>
      </c>
    </row>
    <row r="12744" spans="1:10">
      <c r="A12744" t="s">
        <v>9</v>
      </c>
      <c r="B12744" t="s">
        <v>38</v>
      </c>
      <c r="C12744" t="s">
        <v>4</v>
      </c>
      <c r="D12744" t="s">
        <v>1</v>
      </c>
      <c r="F12744" s="2">
        <v>438000000</v>
      </c>
      <c r="G12744" s="2">
        <f t="shared" si="332"/>
        <v>116843.62161873767</v>
      </c>
      <c r="H12744">
        <v>2021</v>
      </c>
      <c r="I12744" s="32">
        <v>3748.6</v>
      </c>
      <c r="J12744" t="s">
        <v>717</v>
      </c>
    </row>
    <row r="12745" spans="1:10">
      <c r="A12745" t="s">
        <v>9</v>
      </c>
      <c r="B12745" t="s">
        <v>38</v>
      </c>
      <c r="C12745" t="s">
        <v>3</v>
      </c>
      <c r="D12745" t="s">
        <v>328</v>
      </c>
      <c r="F12745" s="2">
        <v>20156000000</v>
      </c>
      <c r="G12745" s="2">
        <f t="shared" si="332"/>
        <v>5462937.616374719</v>
      </c>
      <c r="H12745">
        <v>2020</v>
      </c>
      <c r="I12745">
        <v>3689.59</v>
      </c>
      <c r="J12745" t="s">
        <v>717</v>
      </c>
    </row>
    <row r="12746" spans="1:10">
      <c r="A12746" s="8" t="s">
        <v>138</v>
      </c>
      <c r="B12746" t="s">
        <v>41</v>
      </c>
      <c r="C12746" t="s">
        <v>4</v>
      </c>
      <c r="D12746" t="s">
        <v>328</v>
      </c>
      <c r="E12746" t="s">
        <v>370</v>
      </c>
      <c r="F12746" s="2">
        <v>5689194.6600000001</v>
      </c>
      <c r="G12746" s="2">
        <f t="shared" si="332"/>
        <v>232121.07337533051</v>
      </c>
      <c r="H12746">
        <v>2019</v>
      </c>
      <c r="I12746">
        <v>24.509599999999999</v>
      </c>
      <c r="J12746" s="40" t="s">
        <v>715</v>
      </c>
    </row>
    <row r="12747" spans="1:10">
      <c r="A12747" t="s">
        <v>9</v>
      </c>
      <c r="B12747" t="s">
        <v>38</v>
      </c>
      <c r="C12747" t="s">
        <v>3</v>
      </c>
      <c r="D12747" t="s">
        <v>1</v>
      </c>
      <c r="F12747" s="2">
        <v>1324000000</v>
      </c>
      <c r="G12747" s="2">
        <f t="shared" si="332"/>
        <v>358847.46001588251</v>
      </c>
      <c r="H12747">
        <v>2020</v>
      </c>
      <c r="I12747">
        <v>3689.59</v>
      </c>
      <c r="J12747" t="s">
        <v>717</v>
      </c>
    </row>
    <row r="12748" spans="1:10">
      <c r="A12748" t="s">
        <v>9</v>
      </c>
      <c r="B12748" t="s">
        <v>38</v>
      </c>
      <c r="C12748" t="s">
        <v>4</v>
      </c>
      <c r="D12748" t="s">
        <v>328</v>
      </c>
      <c r="F12748" s="2">
        <v>5458000000</v>
      </c>
      <c r="G12748" s="2">
        <f t="shared" si="332"/>
        <v>1479297.1576787664</v>
      </c>
      <c r="H12748">
        <v>2020</v>
      </c>
      <c r="I12748">
        <v>3689.59</v>
      </c>
      <c r="J12748" t="s">
        <v>717</v>
      </c>
    </row>
    <row r="12749" spans="1:10">
      <c r="A12749" t="s">
        <v>9</v>
      </c>
      <c r="B12749" t="s">
        <v>38</v>
      </c>
      <c r="C12749" t="s">
        <v>4</v>
      </c>
      <c r="D12749" t="s">
        <v>1</v>
      </c>
      <c r="F12749" s="2">
        <v>1755000000</v>
      </c>
      <c r="G12749" s="2">
        <f t="shared" si="332"/>
        <v>475662.60749839409</v>
      </c>
      <c r="H12749">
        <v>2020</v>
      </c>
      <c r="I12749">
        <v>3689.59</v>
      </c>
      <c r="J12749" t="s">
        <v>717</v>
      </c>
    </row>
    <row r="12750" spans="1:10">
      <c r="A12750" t="s">
        <v>9</v>
      </c>
      <c r="B12750" t="s">
        <v>38</v>
      </c>
      <c r="C12750" t="s">
        <v>3</v>
      </c>
      <c r="D12750" t="s">
        <v>328</v>
      </c>
      <c r="F12750" s="2">
        <v>19510720000</v>
      </c>
      <c r="G12750" s="2">
        <f t="shared" si="332"/>
        <v>5943715.0046609677</v>
      </c>
      <c r="H12750">
        <v>2019</v>
      </c>
      <c r="I12750">
        <v>3282.58</v>
      </c>
      <c r="J12750" t="s">
        <v>717</v>
      </c>
    </row>
    <row r="12751" spans="1:10">
      <c r="A12751" t="s">
        <v>9</v>
      </c>
      <c r="B12751" t="s">
        <v>38</v>
      </c>
      <c r="C12751" t="s">
        <v>3</v>
      </c>
      <c r="D12751" t="s">
        <v>1</v>
      </c>
      <c r="F12751" s="2">
        <v>1816800000</v>
      </c>
      <c r="G12751" s="2">
        <f t="shared" si="332"/>
        <v>553467.08991098462</v>
      </c>
      <c r="H12751">
        <v>2019</v>
      </c>
      <c r="I12751">
        <v>3282.58</v>
      </c>
      <c r="J12751" t="s">
        <v>717</v>
      </c>
    </row>
    <row r="12752" spans="1:10">
      <c r="A12752" t="s">
        <v>9</v>
      </c>
      <c r="B12752" t="s">
        <v>38</v>
      </c>
      <c r="C12752" t="s">
        <v>4</v>
      </c>
      <c r="D12752" t="s">
        <v>328</v>
      </c>
      <c r="F12752" s="2">
        <v>5146970000</v>
      </c>
      <c r="G12752" s="2">
        <f t="shared" si="332"/>
        <v>1567964.8325402581</v>
      </c>
      <c r="H12752">
        <v>2019</v>
      </c>
      <c r="I12752">
        <v>3282.58</v>
      </c>
      <c r="J12752" t="s">
        <v>717</v>
      </c>
    </row>
    <row r="12753" spans="1:10">
      <c r="A12753" t="s">
        <v>9</v>
      </c>
      <c r="B12753" t="s">
        <v>38</v>
      </c>
      <c r="C12753" t="s">
        <v>4</v>
      </c>
      <c r="D12753" t="s">
        <v>1</v>
      </c>
      <c r="F12753" s="2">
        <v>486580000</v>
      </c>
      <c r="G12753" s="2">
        <f t="shared" si="332"/>
        <v>148230.96466803551</v>
      </c>
      <c r="H12753">
        <v>2019</v>
      </c>
      <c r="I12753">
        <v>3282.58</v>
      </c>
      <c r="J12753" t="s">
        <v>717</v>
      </c>
    </row>
    <row r="12754" spans="1:10">
      <c r="A12754" t="s">
        <v>9</v>
      </c>
      <c r="B12754" t="s">
        <v>38</v>
      </c>
      <c r="C12754" t="s">
        <v>3</v>
      </c>
      <c r="D12754" t="s">
        <v>328</v>
      </c>
      <c r="F12754" s="2">
        <v>17220000000</v>
      </c>
      <c r="G12754" s="2">
        <f t="shared" si="332"/>
        <v>5747567.630713773</v>
      </c>
      <c r="H12754">
        <v>2018</v>
      </c>
      <c r="I12754">
        <v>2996.05</v>
      </c>
      <c r="J12754" t="s">
        <v>717</v>
      </c>
    </row>
    <row r="12755" spans="1:10">
      <c r="A12755" t="s">
        <v>9</v>
      </c>
      <c r="B12755" t="s">
        <v>38</v>
      </c>
      <c r="C12755" t="s">
        <v>3</v>
      </c>
      <c r="D12755" t="s">
        <v>1</v>
      </c>
      <c r="E12755" t="s">
        <v>364</v>
      </c>
      <c r="F12755" s="2">
        <v>884000000</v>
      </c>
      <c r="G12755" s="2">
        <f t="shared" si="332"/>
        <v>295055.15595534118</v>
      </c>
      <c r="H12755">
        <v>2018</v>
      </c>
      <c r="I12755">
        <v>2996.05</v>
      </c>
      <c r="J12755" t="s">
        <v>717</v>
      </c>
    </row>
    <row r="12756" spans="1:10">
      <c r="A12756" t="s">
        <v>9</v>
      </c>
      <c r="B12756" t="s">
        <v>38</v>
      </c>
      <c r="C12756" t="s">
        <v>4</v>
      </c>
      <c r="D12756" t="s">
        <v>328</v>
      </c>
      <c r="F12756" s="2">
        <v>14906030000</v>
      </c>
      <c r="G12756" s="2">
        <f t="shared" si="332"/>
        <v>4975227.3827205822</v>
      </c>
      <c r="H12756">
        <v>2018</v>
      </c>
      <c r="I12756">
        <v>2996.05</v>
      </c>
      <c r="J12756" t="s">
        <v>717</v>
      </c>
    </row>
    <row r="12757" spans="1:10">
      <c r="A12757" s="5" t="s">
        <v>138</v>
      </c>
      <c r="B12757" t="s">
        <v>41</v>
      </c>
      <c r="C12757" t="s">
        <v>3</v>
      </c>
      <c r="D12757" t="s">
        <v>328</v>
      </c>
      <c r="E12757" t="s">
        <v>370</v>
      </c>
      <c r="F12757" s="2">
        <v>14223890</v>
      </c>
      <c r="G12757" s="2">
        <f t="shared" si="332"/>
        <v>594892.93182768719</v>
      </c>
      <c r="H12757">
        <v>2018</v>
      </c>
      <c r="I12757">
        <v>23.91</v>
      </c>
      <c r="J12757" s="40" t="s">
        <v>715</v>
      </c>
    </row>
    <row r="12758" spans="1:10">
      <c r="A12758" t="s">
        <v>9</v>
      </c>
      <c r="B12758" t="s">
        <v>38</v>
      </c>
      <c r="C12758" t="s">
        <v>4</v>
      </c>
      <c r="D12758" t="s">
        <v>1</v>
      </c>
      <c r="E12758" t="s">
        <v>364</v>
      </c>
      <c r="F12758" s="2">
        <v>380950000</v>
      </c>
      <c r="G12758" s="2">
        <f t="shared" si="332"/>
        <v>127150.74848550592</v>
      </c>
      <c r="H12758">
        <v>2018</v>
      </c>
      <c r="I12758">
        <v>2996.05</v>
      </c>
      <c r="J12758" t="s">
        <v>717</v>
      </c>
    </row>
    <row r="12759" spans="1:10">
      <c r="A12759" t="s">
        <v>9</v>
      </c>
      <c r="B12759" t="s">
        <v>38</v>
      </c>
      <c r="C12759" t="s">
        <v>3</v>
      </c>
      <c r="D12759" t="s">
        <v>328</v>
      </c>
      <c r="F12759" s="2">
        <v>21210000000</v>
      </c>
      <c r="G12759" s="2">
        <f t="shared" si="332"/>
        <v>7160073.7274918472</v>
      </c>
      <c r="H12759">
        <v>2017</v>
      </c>
      <c r="I12759">
        <v>2962.26</v>
      </c>
      <c r="J12759" t="s">
        <v>717</v>
      </c>
    </row>
    <row r="12760" spans="1:10">
      <c r="A12760" t="s">
        <v>9</v>
      </c>
      <c r="B12760" t="s">
        <v>38</v>
      </c>
      <c r="C12760" t="s">
        <v>3</v>
      </c>
      <c r="D12760" t="s">
        <v>1</v>
      </c>
      <c r="E12760" t="s">
        <v>364</v>
      </c>
      <c r="F12760" s="2">
        <v>1286000000</v>
      </c>
      <c r="G12760" s="2">
        <f t="shared" si="332"/>
        <v>435625.05081163114</v>
      </c>
      <c r="H12760">
        <v>2017</v>
      </c>
      <c r="I12760">
        <v>2952.08</v>
      </c>
      <c r="J12760" t="s">
        <v>717</v>
      </c>
    </row>
    <row r="12761" spans="1:10">
      <c r="A12761" t="s">
        <v>9</v>
      </c>
      <c r="B12761" t="s">
        <v>38</v>
      </c>
      <c r="C12761" t="s">
        <v>4</v>
      </c>
      <c r="D12761" t="s">
        <v>328</v>
      </c>
      <c r="F12761" s="2">
        <v>11010330000</v>
      </c>
      <c r="G12761" s="2">
        <f t="shared" si="332"/>
        <v>3716868.2019809196</v>
      </c>
      <c r="H12761">
        <v>2017</v>
      </c>
      <c r="I12761">
        <v>2962.26</v>
      </c>
      <c r="J12761" t="s">
        <v>717</v>
      </c>
    </row>
    <row r="12762" spans="1:10">
      <c r="A12762" t="s">
        <v>9</v>
      </c>
      <c r="B12762" t="s">
        <v>38</v>
      </c>
      <c r="C12762" t="s">
        <v>4</v>
      </c>
      <c r="D12762" t="s">
        <v>1</v>
      </c>
      <c r="E12762" t="s">
        <v>364</v>
      </c>
      <c r="F12762" s="2">
        <v>178000000</v>
      </c>
      <c r="G12762" s="2">
        <f t="shared" si="332"/>
        <v>60296.468930381292</v>
      </c>
      <c r="H12762">
        <v>2017</v>
      </c>
      <c r="I12762">
        <v>2952.08</v>
      </c>
      <c r="J12762" t="s">
        <v>717</v>
      </c>
    </row>
    <row r="12763" spans="1:10">
      <c r="A12763" t="s">
        <v>9</v>
      </c>
      <c r="B12763" t="s">
        <v>38</v>
      </c>
      <c r="C12763" t="s">
        <v>3</v>
      </c>
      <c r="D12763" t="s">
        <v>328</v>
      </c>
      <c r="F12763" s="2">
        <f>G12763*I12763</f>
        <v>21842040000</v>
      </c>
      <c r="G12763" s="2">
        <v>7157077.2754529277</v>
      </c>
      <c r="H12763">
        <v>2016</v>
      </c>
      <c r="I12763">
        <v>3051.81</v>
      </c>
      <c r="J12763" t="s">
        <v>717</v>
      </c>
    </row>
    <row r="12764" spans="1:10">
      <c r="A12764" t="s">
        <v>9</v>
      </c>
      <c r="B12764" t="s">
        <v>38</v>
      </c>
      <c r="C12764" t="s">
        <v>3</v>
      </c>
      <c r="D12764" t="s">
        <v>1</v>
      </c>
      <c r="F12764" s="2">
        <f>G12764*I12764</f>
        <v>1704213911</v>
      </c>
      <c r="G12764" s="2">
        <v>558427.26480351004</v>
      </c>
      <c r="H12764">
        <v>2016</v>
      </c>
      <c r="I12764">
        <v>3051.81</v>
      </c>
      <c r="J12764" t="s">
        <v>717</v>
      </c>
    </row>
    <row r="12765" spans="1:10">
      <c r="A12765" t="s">
        <v>9</v>
      </c>
      <c r="B12765" t="s">
        <v>38</v>
      </c>
      <c r="C12765" t="s">
        <v>4</v>
      </c>
      <c r="D12765" t="s">
        <v>328</v>
      </c>
      <c r="F12765" s="2">
        <f>G12765*I12765</f>
        <v>9312260000</v>
      </c>
      <c r="G12765" s="2">
        <v>3051389.1756039858</v>
      </c>
      <c r="H12765">
        <v>2016</v>
      </c>
      <c r="I12765">
        <v>3051.81</v>
      </c>
      <c r="J12765" t="s">
        <v>717</v>
      </c>
    </row>
    <row r="12766" spans="1:10">
      <c r="A12766" t="s">
        <v>9</v>
      </c>
      <c r="B12766" t="s">
        <v>38</v>
      </c>
      <c r="C12766" t="s">
        <v>4</v>
      </c>
      <c r="D12766" t="s">
        <v>1</v>
      </c>
      <c r="F12766" s="2">
        <f>G12766*I12766</f>
        <v>388486148</v>
      </c>
      <c r="G12766" s="2">
        <v>127296.96409671637</v>
      </c>
      <c r="H12766">
        <v>2016</v>
      </c>
      <c r="I12766">
        <v>3051.81</v>
      </c>
      <c r="J12766" t="s">
        <v>717</v>
      </c>
    </row>
    <row r="12767" spans="1:10">
      <c r="A12767" t="s">
        <v>9</v>
      </c>
      <c r="B12767" t="s">
        <v>38</v>
      </c>
      <c r="C12767" t="s">
        <v>3</v>
      </c>
      <c r="D12767" t="s">
        <v>328</v>
      </c>
      <c r="F12767" s="2">
        <f>G12767*I12767</f>
        <v>27355400000</v>
      </c>
      <c r="G12767" s="2">
        <v>9971397.6173596084</v>
      </c>
      <c r="H12767">
        <v>2015</v>
      </c>
      <c r="I12767">
        <v>2743.3867397260219</v>
      </c>
      <c r="J12767" t="s">
        <v>717</v>
      </c>
    </row>
    <row r="12768" spans="1:10">
      <c r="A12768" s="5" t="s">
        <v>138</v>
      </c>
      <c r="B12768" t="s">
        <v>41</v>
      </c>
      <c r="C12768" t="s">
        <v>4</v>
      </c>
      <c r="D12768" t="s">
        <v>328</v>
      </c>
      <c r="E12768" t="s">
        <v>370</v>
      </c>
      <c r="F12768" s="2">
        <v>3778430</v>
      </c>
      <c r="G12768" s="2">
        <f>F12768/I12768</f>
        <v>158027.1852781263</v>
      </c>
      <c r="H12768">
        <v>2018</v>
      </c>
      <c r="I12768">
        <v>23.91</v>
      </c>
      <c r="J12768" s="40" t="s">
        <v>715</v>
      </c>
    </row>
    <row r="12769" spans="1:10">
      <c r="A12769" t="s">
        <v>9</v>
      </c>
      <c r="B12769" t="s">
        <v>38</v>
      </c>
      <c r="C12769" t="s">
        <v>3</v>
      </c>
      <c r="D12769" t="s">
        <v>1</v>
      </c>
      <c r="F12769" s="2">
        <f t="shared" ref="F12769:F12791" si="333">G12769*I12769</f>
        <v>3479132816</v>
      </c>
      <c r="G12769" s="2">
        <v>1268188.9744598882</v>
      </c>
      <c r="H12769">
        <v>2015</v>
      </c>
      <c r="I12769">
        <v>2743.3867397260219</v>
      </c>
      <c r="J12769" t="s">
        <v>717</v>
      </c>
    </row>
    <row r="12770" spans="1:10">
      <c r="A12770" t="s">
        <v>9</v>
      </c>
      <c r="B12770" t="s">
        <v>38</v>
      </c>
      <c r="C12770" t="s">
        <v>4</v>
      </c>
      <c r="D12770" t="s">
        <v>328</v>
      </c>
      <c r="F12770" s="2">
        <f t="shared" si="333"/>
        <v>13461120000</v>
      </c>
      <c r="G12770" s="2">
        <v>4906752.5934547391</v>
      </c>
      <c r="H12770">
        <v>2015</v>
      </c>
      <c r="I12770">
        <v>2743.3867397260219</v>
      </c>
      <c r="J12770" t="s">
        <v>717</v>
      </c>
    </row>
    <row r="12771" spans="1:10">
      <c r="A12771" t="s">
        <v>9</v>
      </c>
      <c r="B12771" t="s">
        <v>38</v>
      </c>
      <c r="C12771" t="s">
        <v>4</v>
      </c>
      <c r="D12771" t="s">
        <v>1</v>
      </c>
      <c r="F12771" s="2">
        <f t="shared" si="333"/>
        <v>20652163</v>
      </c>
      <c r="G12771" s="2">
        <v>7527.9809080299419</v>
      </c>
      <c r="H12771">
        <v>2015</v>
      </c>
      <c r="I12771">
        <v>2743.3867397260219</v>
      </c>
      <c r="J12771" t="s">
        <v>717</v>
      </c>
    </row>
    <row r="12772" spans="1:10">
      <c r="A12772" t="s">
        <v>9</v>
      </c>
      <c r="B12772" t="s">
        <v>38</v>
      </c>
      <c r="C12772" t="s">
        <v>3</v>
      </c>
      <c r="D12772" t="s">
        <v>328</v>
      </c>
      <c r="F12772" s="2">
        <f t="shared" si="333"/>
        <v>24227570000</v>
      </c>
      <c r="G12772" s="2">
        <v>12115771.654612403</v>
      </c>
      <c r="H12772">
        <v>2014</v>
      </c>
      <c r="I12772">
        <v>1999.672054794521</v>
      </c>
      <c r="J12772" t="s">
        <v>717</v>
      </c>
    </row>
    <row r="12773" spans="1:10">
      <c r="A12773" t="s">
        <v>9</v>
      </c>
      <c r="B12773" t="s">
        <v>38</v>
      </c>
      <c r="C12773" t="s">
        <v>3</v>
      </c>
      <c r="D12773" t="s">
        <v>1</v>
      </c>
      <c r="F12773" s="2">
        <f t="shared" si="333"/>
        <v>4347240000</v>
      </c>
      <c r="G12773" s="2">
        <v>2173976.4725805032</v>
      </c>
      <c r="H12773">
        <v>2014</v>
      </c>
      <c r="I12773">
        <v>1999.672054794521</v>
      </c>
      <c r="J12773" t="s">
        <v>717</v>
      </c>
    </row>
    <row r="12774" spans="1:10">
      <c r="A12774" t="s">
        <v>9</v>
      </c>
      <c r="B12774" t="s">
        <v>38</v>
      </c>
      <c r="C12774" t="s">
        <v>4</v>
      </c>
      <c r="D12774" t="s">
        <v>328</v>
      </c>
      <c r="F12774" s="2">
        <f t="shared" si="333"/>
        <v>8686870000</v>
      </c>
      <c r="G12774" s="2">
        <v>4344147.3211429315</v>
      </c>
      <c r="H12774">
        <v>2014</v>
      </c>
      <c r="I12774">
        <v>1999.672054794521</v>
      </c>
      <c r="J12774" t="s">
        <v>717</v>
      </c>
    </row>
    <row r="12775" spans="1:10">
      <c r="A12775" t="s">
        <v>9</v>
      </c>
      <c r="B12775" t="s">
        <v>38</v>
      </c>
      <c r="C12775" t="s">
        <v>4</v>
      </c>
      <c r="D12775" t="s">
        <v>1</v>
      </c>
      <c r="F12775" s="2">
        <f t="shared" si="333"/>
        <v>2048550000.0000002</v>
      </c>
      <c r="G12775" s="2">
        <v>1024442.9805818843</v>
      </c>
      <c r="H12775">
        <v>2014</v>
      </c>
      <c r="I12775">
        <v>1999.672054794521</v>
      </c>
      <c r="J12775" t="s">
        <v>717</v>
      </c>
    </row>
    <row r="12776" spans="1:10">
      <c r="A12776" t="s">
        <v>9</v>
      </c>
      <c r="B12776" t="s">
        <v>38</v>
      </c>
      <c r="C12776" t="s">
        <v>3</v>
      </c>
      <c r="D12776" t="s">
        <v>328</v>
      </c>
      <c r="F12776" s="2">
        <f t="shared" si="333"/>
        <v>23597420000</v>
      </c>
      <c r="G12776" s="2">
        <v>12628535.940470314</v>
      </c>
      <c r="H12776">
        <v>2013</v>
      </c>
      <c r="I12776">
        <v>1868.5792328767116</v>
      </c>
      <c r="J12776" t="s">
        <v>717</v>
      </c>
    </row>
    <row r="12777" spans="1:10">
      <c r="A12777" t="s">
        <v>9</v>
      </c>
      <c r="B12777" t="s">
        <v>38</v>
      </c>
      <c r="C12777" t="s">
        <v>3</v>
      </c>
      <c r="D12777" t="s">
        <v>1</v>
      </c>
      <c r="F12777" s="2">
        <f t="shared" si="333"/>
        <v>5290112000</v>
      </c>
      <c r="G12777" s="2">
        <v>2831087.8698227727</v>
      </c>
      <c r="H12777">
        <v>2013</v>
      </c>
      <c r="I12777">
        <v>1868.5792328767116</v>
      </c>
      <c r="J12777" t="s">
        <v>717</v>
      </c>
    </row>
    <row r="12778" spans="1:10">
      <c r="A12778" t="s">
        <v>9</v>
      </c>
      <c r="B12778" t="s">
        <v>38</v>
      </c>
      <c r="C12778" t="s">
        <v>4</v>
      </c>
      <c r="D12778" t="s">
        <v>328</v>
      </c>
      <c r="F12778" s="2">
        <f t="shared" si="333"/>
        <v>18712314761</v>
      </c>
      <c r="G12778" s="2">
        <v>10014193.902921662</v>
      </c>
      <c r="H12778">
        <v>2013</v>
      </c>
      <c r="I12778">
        <v>1868.5792328767116</v>
      </c>
      <c r="J12778" t="s">
        <v>717</v>
      </c>
    </row>
    <row r="12779" spans="1:10">
      <c r="A12779" t="s">
        <v>9</v>
      </c>
      <c r="B12779" t="s">
        <v>38</v>
      </c>
      <c r="C12779" t="s">
        <v>4</v>
      </c>
      <c r="D12779" t="s">
        <v>1</v>
      </c>
      <c r="F12779" s="2">
        <f t="shared" si="333"/>
        <v>2095785837</v>
      </c>
      <c r="G12779" s="2">
        <v>1121593.2405357517</v>
      </c>
      <c r="H12779">
        <v>2013</v>
      </c>
      <c r="I12779">
        <v>1868.5792328767116</v>
      </c>
      <c r="J12779" t="s">
        <v>717</v>
      </c>
    </row>
    <row r="12780" spans="1:10">
      <c r="A12780" t="s">
        <v>9</v>
      </c>
      <c r="B12780" t="s">
        <v>38</v>
      </c>
      <c r="C12780" t="s">
        <v>3</v>
      </c>
      <c r="D12780" t="s">
        <v>328</v>
      </c>
      <c r="F12780" s="2">
        <f t="shared" si="333"/>
        <v>27128495002.56102</v>
      </c>
      <c r="G12780" s="2">
        <v>15094215.540747251</v>
      </c>
      <c r="H12780">
        <v>2012</v>
      </c>
      <c r="I12780">
        <v>1797.2775683060108</v>
      </c>
      <c r="J12780" t="s">
        <v>717</v>
      </c>
    </row>
    <row r="12781" spans="1:10">
      <c r="A12781" t="s">
        <v>9</v>
      </c>
      <c r="B12781" t="s">
        <v>38</v>
      </c>
      <c r="C12781" t="s">
        <v>3</v>
      </c>
      <c r="D12781" t="s">
        <v>1</v>
      </c>
      <c r="F12781" s="2">
        <f t="shared" si="333"/>
        <v>5121690009.7878456</v>
      </c>
      <c r="G12781" s="2">
        <v>2849693.3918867051</v>
      </c>
      <c r="H12781">
        <v>2012</v>
      </c>
      <c r="I12781">
        <v>1797.2775683060108</v>
      </c>
      <c r="J12781" t="s">
        <v>717</v>
      </c>
    </row>
    <row r="12782" spans="1:10">
      <c r="A12782" t="s">
        <v>9</v>
      </c>
      <c r="B12782" t="s">
        <v>38</v>
      </c>
      <c r="C12782" t="s">
        <v>4</v>
      </c>
      <c r="D12782" t="s">
        <v>328</v>
      </c>
      <c r="F12782" s="2">
        <f t="shared" si="333"/>
        <v>8101683180.5425444</v>
      </c>
      <c r="G12782" s="2">
        <v>4507752.9055117676</v>
      </c>
      <c r="H12782">
        <v>2012</v>
      </c>
      <c r="I12782">
        <v>1797.2775683060108</v>
      </c>
      <c r="J12782" t="s">
        <v>717</v>
      </c>
    </row>
    <row r="12783" spans="1:10">
      <c r="A12783" t="s">
        <v>9</v>
      </c>
      <c r="B12783" t="s">
        <v>38</v>
      </c>
      <c r="C12783" t="s">
        <v>4</v>
      </c>
      <c r="D12783" t="s">
        <v>1</v>
      </c>
      <c r="F12783" s="2">
        <f t="shared" si="333"/>
        <v>1015151005.7126044</v>
      </c>
      <c r="G12783" s="2">
        <v>564827.06044643698</v>
      </c>
      <c r="H12783">
        <v>2012</v>
      </c>
      <c r="I12783">
        <v>1797.2775683060108</v>
      </c>
      <c r="J12783" t="s">
        <v>717</v>
      </c>
    </row>
    <row r="12784" spans="1:10">
      <c r="A12784" t="s">
        <v>9</v>
      </c>
      <c r="B12784" t="s">
        <v>38</v>
      </c>
      <c r="C12784" t="s">
        <v>3</v>
      </c>
      <c r="D12784" t="s">
        <v>328</v>
      </c>
      <c r="F12784" s="2">
        <f t="shared" si="333"/>
        <v>26265448450.991184</v>
      </c>
      <c r="G12784" s="2">
        <v>14224401.017883344</v>
      </c>
      <c r="H12784">
        <v>2011</v>
      </c>
      <c r="I12784">
        <v>1846.5064657534242</v>
      </c>
      <c r="J12784" t="s">
        <v>717</v>
      </c>
    </row>
    <row r="12785" spans="1:10">
      <c r="A12785" t="s">
        <v>9</v>
      </c>
      <c r="B12785" t="s">
        <v>38</v>
      </c>
      <c r="C12785" t="s">
        <v>3</v>
      </c>
      <c r="D12785" t="s">
        <v>1</v>
      </c>
      <c r="F12785" s="2">
        <f t="shared" si="333"/>
        <v>2633106800.0312142</v>
      </c>
      <c r="G12785" s="2">
        <v>1425993.81527583</v>
      </c>
      <c r="H12785">
        <v>2011</v>
      </c>
      <c r="I12785">
        <v>1846.5064657534242</v>
      </c>
      <c r="J12785" t="s">
        <v>717</v>
      </c>
    </row>
    <row r="12786" spans="1:10">
      <c r="A12786" t="s">
        <v>9</v>
      </c>
      <c r="B12786" t="s">
        <v>38</v>
      </c>
      <c r="C12786" t="s">
        <v>4</v>
      </c>
      <c r="D12786" t="s">
        <v>328</v>
      </c>
      <c r="F12786" s="2">
        <f t="shared" si="333"/>
        <v>12249294222.669895</v>
      </c>
      <c r="G12786" s="2">
        <v>6633767.3059118446</v>
      </c>
      <c r="H12786">
        <v>2011</v>
      </c>
      <c r="I12786">
        <v>1846.5064657534242</v>
      </c>
      <c r="J12786" t="s">
        <v>717</v>
      </c>
    </row>
    <row r="12787" spans="1:10">
      <c r="A12787" t="s">
        <v>9</v>
      </c>
      <c r="B12787" t="s">
        <v>38</v>
      </c>
      <c r="C12787" t="s">
        <v>4</v>
      </c>
      <c r="D12787" t="s">
        <v>1</v>
      </c>
      <c r="F12787" s="2">
        <f t="shared" si="333"/>
        <v>17123744.37332641</v>
      </c>
      <c r="G12787" s="2">
        <v>9273.5902586398261</v>
      </c>
      <c r="H12787">
        <v>2011</v>
      </c>
      <c r="I12787">
        <v>1846.5064657534242</v>
      </c>
      <c r="J12787" t="s">
        <v>717</v>
      </c>
    </row>
    <row r="12788" spans="1:10">
      <c r="A12788" t="s">
        <v>9</v>
      </c>
      <c r="B12788" t="s">
        <v>38</v>
      </c>
      <c r="C12788" t="s">
        <v>3</v>
      </c>
      <c r="D12788" t="s">
        <v>328</v>
      </c>
      <c r="F12788" s="2">
        <f t="shared" si="333"/>
        <v>23976278586.711361</v>
      </c>
      <c r="G12788" s="2">
        <v>12630374.820928223</v>
      </c>
      <c r="H12788">
        <v>2010</v>
      </c>
      <c r="I12788">
        <v>1898.3030136986317</v>
      </c>
      <c r="J12788" t="s">
        <v>717</v>
      </c>
    </row>
    <row r="12789" spans="1:10">
      <c r="A12789" t="s">
        <v>9</v>
      </c>
      <c r="B12789" t="s">
        <v>38</v>
      </c>
      <c r="C12789" t="s">
        <v>3</v>
      </c>
      <c r="D12789" t="s">
        <v>1</v>
      </c>
      <c r="F12789" s="2">
        <f t="shared" si="333"/>
        <v>2715154654.1391225</v>
      </c>
      <c r="G12789" s="2">
        <v>1430306.2443381716</v>
      </c>
      <c r="H12789">
        <v>2010</v>
      </c>
      <c r="I12789">
        <v>1898.3030136986317</v>
      </c>
      <c r="J12789" t="s">
        <v>717</v>
      </c>
    </row>
    <row r="12790" spans="1:10">
      <c r="A12790" t="s">
        <v>9</v>
      </c>
      <c r="B12790" t="s">
        <v>38</v>
      </c>
      <c r="C12790" t="s">
        <v>4</v>
      </c>
      <c r="D12790" t="s">
        <v>328</v>
      </c>
      <c r="F12790" s="2">
        <f t="shared" si="333"/>
        <v>6300668727.9326744</v>
      </c>
      <c r="G12790" s="2">
        <v>3319105.8974597128</v>
      </c>
      <c r="H12790">
        <v>2010</v>
      </c>
      <c r="I12790">
        <v>1898.3030136986317</v>
      </c>
      <c r="J12790" t="s">
        <v>717</v>
      </c>
    </row>
    <row r="12791" spans="1:10">
      <c r="A12791" t="s">
        <v>9</v>
      </c>
      <c r="B12791" t="s">
        <v>38</v>
      </c>
      <c r="C12791" t="s">
        <v>4</v>
      </c>
      <c r="D12791" t="s">
        <v>1</v>
      </c>
      <c r="F12791" s="2">
        <f t="shared" si="333"/>
        <v>87145095.749579504</v>
      </c>
      <c r="G12791" s="2">
        <v>45906.841595213511</v>
      </c>
      <c r="H12791">
        <v>2010</v>
      </c>
      <c r="I12791">
        <v>1898.3030136986317</v>
      </c>
      <c r="J12791" t="s">
        <v>717</v>
      </c>
    </row>
    <row r="12792" spans="1:10">
      <c r="A12792" t="s">
        <v>9</v>
      </c>
      <c r="B12792" t="s">
        <v>40</v>
      </c>
      <c r="C12792" t="s">
        <v>3</v>
      </c>
      <c r="D12792" t="s">
        <v>328</v>
      </c>
      <c r="E12792" t="s">
        <v>448</v>
      </c>
      <c r="F12792" s="2">
        <v>82610000</v>
      </c>
      <c r="G12792" s="2">
        <f t="shared" ref="G12792:G12811" si="334">F12792/I12792</f>
        <v>160165.18670751096</v>
      </c>
      <c r="H12792">
        <v>2024</v>
      </c>
      <c r="I12792">
        <v>515.78</v>
      </c>
      <c r="J12792" t="s">
        <v>717</v>
      </c>
    </row>
    <row r="12793" spans="1:10">
      <c r="A12793" t="s">
        <v>9</v>
      </c>
      <c r="B12793" t="s">
        <v>40</v>
      </c>
      <c r="C12793" t="s">
        <v>4</v>
      </c>
      <c r="D12793" t="s">
        <v>328</v>
      </c>
      <c r="E12793" t="s">
        <v>448</v>
      </c>
      <c r="F12793" s="2">
        <v>22270000</v>
      </c>
      <c r="G12793" s="2">
        <f t="shared" si="334"/>
        <v>43177.323665128548</v>
      </c>
      <c r="H12793">
        <v>2024</v>
      </c>
      <c r="I12793">
        <v>515.78</v>
      </c>
      <c r="J12793" t="s">
        <v>717</v>
      </c>
    </row>
    <row r="12794" spans="1:10">
      <c r="A12794" t="s">
        <v>9</v>
      </c>
      <c r="B12794" t="s">
        <v>40</v>
      </c>
      <c r="C12794" t="s">
        <v>3</v>
      </c>
      <c r="D12794" t="s">
        <v>328</v>
      </c>
      <c r="E12794" t="s">
        <v>448</v>
      </c>
      <c r="F12794" s="2">
        <v>124619429</v>
      </c>
      <c r="G12794" s="2">
        <f t="shared" si="334"/>
        <v>230729.71987187795</v>
      </c>
      <c r="H12794">
        <v>2023</v>
      </c>
      <c r="I12794">
        <v>540.11</v>
      </c>
      <c r="J12794" t="s">
        <v>717</v>
      </c>
    </row>
    <row r="12795" spans="1:10">
      <c r="A12795" t="s">
        <v>9</v>
      </c>
      <c r="B12795" t="s">
        <v>40</v>
      </c>
      <c r="C12795" t="s">
        <v>4</v>
      </c>
      <c r="D12795" t="s">
        <v>328</v>
      </c>
      <c r="E12795" t="s">
        <v>448</v>
      </c>
      <c r="F12795" s="2">
        <v>5076126</v>
      </c>
      <c r="G12795" s="2">
        <f t="shared" si="334"/>
        <v>9398.318860972764</v>
      </c>
      <c r="H12795">
        <v>2023</v>
      </c>
      <c r="I12795">
        <v>540.11</v>
      </c>
      <c r="J12795" t="s">
        <v>717</v>
      </c>
    </row>
    <row r="12796" spans="1:10">
      <c r="A12796" t="s">
        <v>9</v>
      </c>
      <c r="B12796" t="s">
        <v>40</v>
      </c>
      <c r="C12796" t="s">
        <v>3</v>
      </c>
      <c r="D12796" t="s">
        <v>328</v>
      </c>
      <c r="F12796" s="2">
        <v>156370000</v>
      </c>
      <c r="G12796" s="2">
        <f t="shared" si="334"/>
        <v>243097.44418879424</v>
      </c>
      <c r="H12796">
        <v>2022</v>
      </c>
      <c r="I12796" s="32">
        <v>643.24</v>
      </c>
      <c r="J12796" t="s">
        <v>717</v>
      </c>
    </row>
    <row r="12797" spans="1:10">
      <c r="A12797" t="s">
        <v>9</v>
      </c>
      <c r="B12797" t="s">
        <v>40</v>
      </c>
      <c r="C12797" t="s">
        <v>4</v>
      </c>
      <c r="D12797" t="s">
        <v>328</v>
      </c>
      <c r="F12797" s="2">
        <v>25710000</v>
      </c>
      <c r="G12797" s="2">
        <f t="shared" si="334"/>
        <v>39969.529258130715</v>
      </c>
      <c r="H12797">
        <v>2022</v>
      </c>
      <c r="I12797" s="32">
        <v>643.24</v>
      </c>
      <c r="J12797" t="s">
        <v>717</v>
      </c>
    </row>
    <row r="12798" spans="1:10">
      <c r="A12798" t="s">
        <v>9</v>
      </c>
      <c r="B12798" t="s">
        <v>40</v>
      </c>
      <c r="C12798" t="s">
        <v>3</v>
      </c>
      <c r="D12798" t="s">
        <v>328</v>
      </c>
      <c r="F12798" s="2">
        <v>138000000</v>
      </c>
      <c r="G12798" s="2">
        <f t="shared" si="334"/>
        <v>222821.43606800897</v>
      </c>
      <c r="H12798">
        <v>2021</v>
      </c>
      <c r="I12798" s="32">
        <v>619.33000000000004</v>
      </c>
      <c r="J12798" t="s">
        <v>717</v>
      </c>
    </row>
    <row r="12799" spans="1:10">
      <c r="A12799" t="s">
        <v>9</v>
      </c>
      <c r="B12799" t="s">
        <v>40</v>
      </c>
      <c r="C12799" t="s">
        <v>4</v>
      </c>
      <c r="D12799" t="s">
        <v>328</v>
      </c>
      <c r="F12799" s="2">
        <v>21900000</v>
      </c>
      <c r="G12799" s="2">
        <f t="shared" si="334"/>
        <v>35360.79311514055</v>
      </c>
      <c r="H12799">
        <v>2021</v>
      </c>
      <c r="I12799" s="32">
        <v>619.33000000000004</v>
      </c>
      <c r="J12799" t="s">
        <v>717</v>
      </c>
    </row>
    <row r="12800" spans="1:10">
      <c r="A12800" t="s">
        <v>9</v>
      </c>
      <c r="B12800" t="s">
        <v>40</v>
      </c>
      <c r="C12800" t="s">
        <v>3</v>
      </c>
      <c r="D12800" t="s">
        <v>328</v>
      </c>
      <c r="F12800" s="2">
        <v>145484544.72</v>
      </c>
      <c r="G12800" s="2">
        <f t="shared" si="334"/>
        <v>249694.57602334162</v>
      </c>
      <c r="H12800">
        <v>2020</v>
      </c>
      <c r="I12800">
        <v>582.65</v>
      </c>
      <c r="J12800" t="s">
        <v>717</v>
      </c>
    </row>
    <row r="12801" spans="1:10">
      <c r="A12801" t="s">
        <v>9</v>
      </c>
      <c r="B12801" t="s">
        <v>40</v>
      </c>
      <c r="C12801" t="s">
        <v>4</v>
      </c>
      <c r="D12801" t="s">
        <v>328</v>
      </c>
      <c r="F12801" s="2">
        <v>186886685.41</v>
      </c>
      <c r="G12801" s="2">
        <f t="shared" si="334"/>
        <v>320752.9141165365</v>
      </c>
      <c r="H12801">
        <v>2020</v>
      </c>
      <c r="I12801">
        <v>582.65</v>
      </c>
      <c r="J12801" t="s">
        <v>717</v>
      </c>
    </row>
    <row r="12802" spans="1:10">
      <c r="A12802" t="s">
        <v>9</v>
      </c>
      <c r="B12802" t="s">
        <v>40</v>
      </c>
      <c r="C12802" t="s">
        <v>3</v>
      </c>
      <c r="D12802" t="s">
        <v>328</v>
      </c>
      <c r="E12802" t="s">
        <v>448</v>
      </c>
      <c r="F12802" s="2">
        <v>70468196.200000003</v>
      </c>
      <c r="G12802" s="2">
        <f t="shared" si="334"/>
        <v>120070.53485320929</v>
      </c>
      <c r="H12802">
        <v>2019</v>
      </c>
      <c r="I12802">
        <v>586.89</v>
      </c>
      <c r="J12802" t="s">
        <v>717</v>
      </c>
    </row>
    <row r="12803" spans="1:10">
      <c r="A12803" t="s">
        <v>9</v>
      </c>
      <c r="B12803" t="s">
        <v>40</v>
      </c>
      <c r="C12803" t="s">
        <v>4</v>
      </c>
      <c r="D12803" t="s">
        <v>328</v>
      </c>
      <c r="E12803" t="s">
        <v>448</v>
      </c>
      <c r="F12803" s="2">
        <v>15352003.800000001</v>
      </c>
      <c r="G12803" s="2">
        <f t="shared" si="334"/>
        <v>26158.230332771051</v>
      </c>
      <c r="H12803">
        <v>2019</v>
      </c>
      <c r="I12803">
        <v>586.89</v>
      </c>
      <c r="J12803" t="s">
        <v>717</v>
      </c>
    </row>
    <row r="12804" spans="1:10">
      <c r="A12804" t="s">
        <v>9</v>
      </c>
      <c r="B12804" t="s">
        <v>40</v>
      </c>
      <c r="C12804" t="s">
        <v>3</v>
      </c>
      <c r="D12804" t="s">
        <v>328</v>
      </c>
      <c r="F12804" s="2">
        <v>101700000</v>
      </c>
      <c r="G12804" s="2">
        <f t="shared" si="334"/>
        <v>176045.97621561735</v>
      </c>
      <c r="H12804">
        <v>2018</v>
      </c>
      <c r="I12804">
        <v>577.69000000000005</v>
      </c>
      <c r="J12804" t="s">
        <v>717</v>
      </c>
    </row>
    <row r="12805" spans="1:10">
      <c r="A12805" t="s">
        <v>9</v>
      </c>
      <c r="B12805" t="s">
        <v>40</v>
      </c>
      <c r="C12805" t="s">
        <v>3</v>
      </c>
      <c r="D12805" t="s">
        <v>1</v>
      </c>
      <c r="E12805" t="s">
        <v>364</v>
      </c>
      <c r="F12805" s="2">
        <v>0</v>
      </c>
      <c r="G12805" s="2">
        <f t="shared" si="334"/>
        <v>0</v>
      </c>
      <c r="H12805">
        <v>2018</v>
      </c>
      <c r="I12805">
        <v>577.69000000000005</v>
      </c>
      <c r="J12805" t="s">
        <v>717</v>
      </c>
    </row>
    <row r="12806" spans="1:10">
      <c r="A12806" t="s">
        <v>9</v>
      </c>
      <c r="B12806" t="s">
        <v>40</v>
      </c>
      <c r="C12806" t="s">
        <v>4</v>
      </c>
      <c r="D12806" t="s">
        <v>328</v>
      </c>
      <c r="F12806" s="2">
        <v>35600000</v>
      </c>
      <c r="G12806" s="2">
        <f t="shared" si="334"/>
        <v>61624.746836538623</v>
      </c>
      <c r="H12806">
        <v>2018</v>
      </c>
      <c r="I12806">
        <v>577.69000000000005</v>
      </c>
      <c r="J12806" t="s">
        <v>717</v>
      </c>
    </row>
    <row r="12807" spans="1:10">
      <c r="A12807" t="s">
        <v>9</v>
      </c>
      <c r="B12807" t="s">
        <v>40</v>
      </c>
      <c r="C12807" t="s">
        <v>4</v>
      </c>
      <c r="D12807" t="s">
        <v>1</v>
      </c>
      <c r="E12807" t="s">
        <v>364</v>
      </c>
      <c r="F12807" s="2">
        <v>0</v>
      </c>
      <c r="G12807" s="2">
        <f t="shared" si="334"/>
        <v>0</v>
      </c>
      <c r="H12807">
        <v>2018</v>
      </c>
      <c r="I12807">
        <v>577.69000000000005</v>
      </c>
      <c r="J12807" t="s">
        <v>717</v>
      </c>
    </row>
    <row r="12808" spans="1:10">
      <c r="A12808" t="s">
        <v>9</v>
      </c>
      <c r="B12808" t="s">
        <v>40</v>
      </c>
      <c r="C12808" t="s">
        <v>3</v>
      </c>
      <c r="D12808" t="s">
        <v>328</v>
      </c>
      <c r="F12808" s="2">
        <v>124600000</v>
      </c>
      <c r="G12808" s="2">
        <f t="shared" si="334"/>
        <v>219416.41572895204</v>
      </c>
      <c r="H12808">
        <v>2017</v>
      </c>
      <c r="I12808">
        <v>567.87</v>
      </c>
      <c r="J12808" t="s">
        <v>717</v>
      </c>
    </row>
    <row r="12809" spans="1:10">
      <c r="A12809" t="s">
        <v>9</v>
      </c>
      <c r="B12809" t="s">
        <v>40</v>
      </c>
      <c r="C12809" t="s">
        <v>3</v>
      </c>
      <c r="D12809" t="s">
        <v>1</v>
      </c>
      <c r="E12809" t="s">
        <v>364</v>
      </c>
      <c r="F12809" s="2">
        <v>30400000</v>
      </c>
      <c r="G12809" s="2">
        <f t="shared" si="334"/>
        <v>53533.379118460209</v>
      </c>
      <c r="H12809">
        <v>2017</v>
      </c>
      <c r="I12809">
        <v>567.87</v>
      </c>
      <c r="J12809" t="s">
        <v>717</v>
      </c>
    </row>
    <row r="12810" spans="1:10">
      <c r="A12810" t="s">
        <v>9</v>
      </c>
      <c r="B12810" t="s">
        <v>40</v>
      </c>
      <c r="C12810" t="s">
        <v>4</v>
      </c>
      <c r="D12810" t="s">
        <v>328</v>
      </c>
      <c r="F12810" s="2">
        <v>0</v>
      </c>
      <c r="G12810" s="2">
        <f t="shared" si="334"/>
        <v>0</v>
      </c>
      <c r="H12810">
        <v>2017</v>
      </c>
      <c r="I12810">
        <v>567.87</v>
      </c>
      <c r="J12810" t="s">
        <v>717</v>
      </c>
    </row>
    <row r="12811" spans="1:10">
      <c r="A12811" t="s">
        <v>9</v>
      </c>
      <c r="B12811" t="s">
        <v>40</v>
      </c>
      <c r="C12811" t="s">
        <v>4</v>
      </c>
      <c r="D12811" t="s">
        <v>1</v>
      </c>
      <c r="E12811" t="s">
        <v>364</v>
      </c>
      <c r="F12811" s="2">
        <v>0</v>
      </c>
      <c r="G12811" s="2">
        <f t="shared" si="334"/>
        <v>0</v>
      </c>
      <c r="H12811">
        <v>2017</v>
      </c>
      <c r="I12811">
        <v>567.87</v>
      </c>
      <c r="J12811" t="s">
        <v>717</v>
      </c>
    </row>
    <row r="12812" spans="1:10">
      <c r="A12812" t="s">
        <v>9</v>
      </c>
      <c r="B12812" t="s">
        <v>40</v>
      </c>
      <c r="C12812" t="s">
        <v>3</v>
      </c>
      <c r="D12812" t="s">
        <v>328</v>
      </c>
      <c r="F12812" s="2">
        <v>61835437.090000004</v>
      </c>
      <c r="G12812" s="2">
        <v>113379.94359921708</v>
      </c>
      <c r="H12812">
        <v>2016</v>
      </c>
      <c r="I12812">
        <v>545.38249999999994</v>
      </c>
      <c r="J12812" t="s">
        <v>717</v>
      </c>
    </row>
    <row r="12813" spans="1:10">
      <c r="A12813" t="s">
        <v>9</v>
      </c>
      <c r="B12813" t="s">
        <v>40</v>
      </c>
      <c r="C12813" t="s">
        <v>3</v>
      </c>
      <c r="D12813" t="s">
        <v>1</v>
      </c>
      <c r="F12813" s="2">
        <v>30401109.189999998</v>
      </c>
      <c r="G12813" s="2">
        <v>55742.729533859267</v>
      </c>
      <c r="H12813">
        <v>2016</v>
      </c>
      <c r="I12813">
        <v>545.38249999999994</v>
      </c>
      <c r="J12813" t="s">
        <v>717</v>
      </c>
    </row>
    <row r="12814" spans="1:10">
      <c r="A12814" t="s">
        <v>9</v>
      </c>
      <c r="B12814" t="s">
        <v>40</v>
      </c>
      <c r="C12814" t="s">
        <v>3</v>
      </c>
      <c r="D12814" t="s">
        <v>328</v>
      </c>
      <c r="F12814" s="2">
        <v>581633.78399999999</v>
      </c>
      <c r="G12814" s="2">
        <v>1088.0404512037712</v>
      </c>
      <c r="H12814">
        <v>2015</v>
      </c>
      <c r="I12814">
        <v>534.57000000000005</v>
      </c>
      <c r="J12814" t="s">
        <v>717</v>
      </c>
    </row>
    <row r="12815" spans="1:10">
      <c r="A12815" t="s">
        <v>9</v>
      </c>
      <c r="B12815" t="s">
        <v>40</v>
      </c>
      <c r="C12815" t="s">
        <v>3</v>
      </c>
      <c r="D12815" t="s">
        <v>328</v>
      </c>
      <c r="F12815" s="2">
        <v>2968447.855450301</v>
      </c>
      <c r="G12815" s="2">
        <v>5314.3703662035214</v>
      </c>
      <c r="H12815">
        <v>2014</v>
      </c>
      <c r="I12815">
        <v>558.57000000000005</v>
      </c>
      <c r="J12815" t="s">
        <v>717</v>
      </c>
    </row>
    <row r="12816" spans="1:10">
      <c r="A12816" t="s">
        <v>9</v>
      </c>
      <c r="B12816" t="s">
        <v>40</v>
      </c>
      <c r="C12816" t="s">
        <v>3</v>
      </c>
      <c r="D12816" t="s">
        <v>1</v>
      </c>
      <c r="F12816" s="2">
        <v>21359097.135019034</v>
      </c>
      <c r="G12816" s="2">
        <v>42213.740076128335</v>
      </c>
      <c r="H12816">
        <v>2014</v>
      </c>
      <c r="I12816">
        <v>505.97499999999997</v>
      </c>
      <c r="J12816" t="s">
        <v>717</v>
      </c>
    </row>
    <row r="12817" spans="1:10">
      <c r="A12817" t="s">
        <v>9</v>
      </c>
      <c r="B12817" t="s">
        <v>40</v>
      </c>
      <c r="C12817" t="s">
        <v>3</v>
      </c>
      <c r="D12817" t="s">
        <v>328</v>
      </c>
      <c r="F12817" s="2">
        <v>5717873.71</v>
      </c>
      <c r="G12817" s="2">
        <v>11300.704007114977</v>
      </c>
      <c r="H12817">
        <v>2013</v>
      </c>
      <c r="I12817">
        <v>505.97499999999997</v>
      </c>
      <c r="J12817" t="s">
        <v>717</v>
      </c>
    </row>
    <row r="12818" spans="1:10">
      <c r="A12818" t="s">
        <v>9</v>
      </c>
      <c r="B12818" t="s">
        <v>40</v>
      </c>
      <c r="C12818" t="s">
        <v>3</v>
      </c>
      <c r="D12818" t="s">
        <v>1</v>
      </c>
      <c r="F12818" s="2">
        <v>22089007.579999998</v>
      </c>
      <c r="G12818" s="2">
        <v>43656.322110776222</v>
      </c>
      <c r="H12818">
        <v>2013</v>
      </c>
      <c r="I12818">
        <v>505.97499999999997</v>
      </c>
      <c r="J12818" t="s">
        <v>717</v>
      </c>
    </row>
    <row r="12819" spans="1:10">
      <c r="A12819" t="s">
        <v>9</v>
      </c>
      <c r="B12819" t="s">
        <v>40</v>
      </c>
      <c r="C12819" t="s">
        <v>3</v>
      </c>
      <c r="D12819" t="s">
        <v>328</v>
      </c>
      <c r="F12819" s="2">
        <v>2624594.3408409185</v>
      </c>
      <c r="G12819" s="2">
        <v>5183.3600095604197</v>
      </c>
      <c r="H12819">
        <v>2012</v>
      </c>
      <c r="I12819">
        <v>506.35</v>
      </c>
      <c r="J12819" t="s">
        <v>717</v>
      </c>
    </row>
    <row r="12820" spans="1:10">
      <c r="A12820" t="s">
        <v>9</v>
      </c>
      <c r="B12820" t="s">
        <v>40</v>
      </c>
      <c r="C12820" t="s">
        <v>3</v>
      </c>
      <c r="D12820" t="s">
        <v>1</v>
      </c>
      <c r="F12820" s="2">
        <v>22596963.977576833</v>
      </c>
      <c r="G12820" s="2">
        <v>44627.162985241099</v>
      </c>
      <c r="H12820">
        <v>2012</v>
      </c>
      <c r="I12820">
        <v>506.35</v>
      </c>
      <c r="J12820" t="s">
        <v>717</v>
      </c>
    </row>
    <row r="12821" spans="1:10">
      <c r="A12821" t="s">
        <v>9</v>
      </c>
      <c r="B12821" t="s">
        <v>40</v>
      </c>
      <c r="C12821" t="s">
        <v>3</v>
      </c>
      <c r="D12821" t="s">
        <v>1</v>
      </c>
      <c r="F12821" s="2">
        <v>20950455.5</v>
      </c>
      <c r="G12821" s="2">
        <v>41253.235207246231</v>
      </c>
      <c r="H12821">
        <v>2011</v>
      </c>
      <c r="I12821">
        <v>507.85</v>
      </c>
      <c r="J12821" t="s">
        <v>717</v>
      </c>
    </row>
    <row r="12822" spans="1:10">
      <c r="A12822" t="s">
        <v>9</v>
      </c>
      <c r="B12822" t="s">
        <v>34</v>
      </c>
      <c r="C12822" t="s">
        <v>3</v>
      </c>
      <c r="D12822" t="s">
        <v>328</v>
      </c>
      <c r="E12822" t="s">
        <v>534</v>
      </c>
      <c r="F12822" s="2">
        <v>7009838.2400000002</v>
      </c>
      <c r="G12822" s="2">
        <f t="shared" ref="G12822:G12829" si="335">F12822/I12822</f>
        <v>7009838.2400000002</v>
      </c>
      <c r="H12822">
        <v>2024</v>
      </c>
      <c r="I12822">
        <v>1</v>
      </c>
      <c r="J12822" t="s">
        <v>717</v>
      </c>
    </row>
    <row r="12823" spans="1:10">
      <c r="A12823" t="s">
        <v>9</v>
      </c>
      <c r="B12823" t="s">
        <v>34</v>
      </c>
      <c r="C12823" t="s">
        <v>3</v>
      </c>
      <c r="D12823" t="s">
        <v>1</v>
      </c>
      <c r="E12823" t="s">
        <v>434</v>
      </c>
      <c r="F12823" s="2">
        <v>4400037.4400000004</v>
      </c>
      <c r="G12823" s="2">
        <f t="shared" si="335"/>
        <v>4400037.4400000004</v>
      </c>
      <c r="H12823">
        <v>2024</v>
      </c>
      <c r="I12823">
        <v>1</v>
      </c>
      <c r="J12823" t="s">
        <v>717</v>
      </c>
    </row>
    <row r="12824" spans="1:10">
      <c r="A12824" t="s">
        <v>9</v>
      </c>
      <c r="B12824" t="s">
        <v>34</v>
      </c>
      <c r="C12824" t="s">
        <v>4</v>
      </c>
      <c r="D12824" t="s">
        <v>328</v>
      </c>
      <c r="E12824" t="s">
        <v>534</v>
      </c>
      <c r="F12824" s="2">
        <v>1684967.55</v>
      </c>
      <c r="G12824" s="2">
        <f t="shared" si="335"/>
        <v>1684967.55</v>
      </c>
      <c r="H12824">
        <v>2024</v>
      </c>
      <c r="I12824">
        <v>1</v>
      </c>
      <c r="J12824" t="s">
        <v>717</v>
      </c>
    </row>
    <row r="12825" spans="1:10">
      <c r="A12825" t="s">
        <v>9</v>
      </c>
      <c r="B12825" t="s">
        <v>34</v>
      </c>
      <c r="C12825" t="s">
        <v>4</v>
      </c>
      <c r="D12825" t="s">
        <v>1</v>
      </c>
      <c r="E12825" t="s">
        <v>434</v>
      </c>
      <c r="F12825" s="2">
        <v>548808.95999999996</v>
      </c>
      <c r="G12825" s="2">
        <f t="shared" si="335"/>
        <v>548808.95999999996</v>
      </c>
      <c r="H12825">
        <v>2024</v>
      </c>
      <c r="I12825">
        <v>1</v>
      </c>
      <c r="J12825" t="s">
        <v>717</v>
      </c>
    </row>
    <row r="12826" spans="1:10">
      <c r="A12826" t="s">
        <v>9</v>
      </c>
      <c r="B12826" t="s">
        <v>34</v>
      </c>
      <c r="C12826" t="s">
        <v>3</v>
      </c>
      <c r="D12826" t="s">
        <v>328</v>
      </c>
      <c r="F12826" s="2">
        <v>6097886.6399999997</v>
      </c>
      <c r="G12826" s="2">
        <f t="shared" si="335"/>
        <v>6097886.6399999997</v>
      </c>
      <c r="H12826">
        <v>2022</v>
      </c>
      <c r="I12826">
        <v>1</v>
      </c>
      <c r="J12826" t="s">
        <v>717</v>
      </c>
    </row>
    <row r="12827" spans="1:10">
      <c r="A12827" t="s">
        <v>9</v>
      </c>
      <c r="B12827" t="s">
        <v>34</v>
      </c>
      <c r="C12827" t="s">
        <v>3</v>
      </c>
      <c r="D12827" t="s">
        <v>1</v>
      </c>
      <c r="F12827" s="2">
        <v>6311884.0800000001</v>
      </c>
      <c r="G12827" s="2">
        <f t="shared" si="335"/>
        <v>6311884.0800000001</v>
      </c>
      <c r="H12827">
        <v>2022</v>
      </c>
      <c r="I12827">
        <v>1</v>
      </c>
      <c r="J12827" t="s">
        <v>717</v>
      </c>
    </row>
    <row r="12828" spans="1:10">
      <c r="A12828" t="s">
        <v>9</v>
      </c>
      <c r="B12828" t="s">
        <v>34</v>
      </c>
      <c r="C12828" t="s">
        <v>5</v>
      </c>
      <c r="D12828" t="s">
        <v>328</v>
      </c>
      <c r="F12828" s="2">
        <v>2160841.2999999998</v>
      </c>
      <c r="G12828" s="2">
        <f t="shared" si="335"/>
        <v>2160841.2999999998</v>
      </c>
      <c r="H12828">
        <v>2022</v>
      </c>
      <c r="I12828">
        <v>1</v>
      </c>
      <c r="J12828" t="s">
        <v>717</v>
      </c>
    </row>
    <row r="12829" spans="1:10">
      <c r="A12829" t="s">
        <v>9</v>
      </c>
      <c r="B12829" t="s">
        <v>34</v>
      </c>
      <c r="C12829" t="s">
        <v>5</v>
      </c>
      <c r="D12829" t="s">
        <v>1</v>
      </c>
      <c r="F12829" s="2">
        <v>102983.81</v>
      </c>
      <c r="G12829" s="2">
        <f t="shared" si="335"/>
        <v>102983.81</v>
      </c>
      <c r="H12829">
        <v>2022</v>
      </c>
      <c r="I12829">
        <v>1</v>
      </c>
      <c r="J12829" t="s">
        <v>717</v>
      </c>
    </row>
    <row r="12830" spans="1:10">
      <c r="A12830" t="s">
        <v>9</v>
      </c>
      <c r="B12830" t="s">
        <v>34</v>
      </c>
      <c r="C12830" t="s">
        <v>3</v>
      </c>
      <c r="D12830" t="s">
        <v>328</v>
      </c>
      <c r="F12830" s="2">
        <v>4713134.21</v>
      </c>
      <c r="G12830" s="2">
        <v>4713134.21</v>
      </c>
      <c r="H12830">
        <v>2020</v>
      </c>
      <c r="I12830">
        <v>1</v>
      </c>
      <c r="J12830" t="s">
        <v>717</v>
      </c>
    </row>
    <row r="12831" spans="1:10">
      <c r="A12831" t="s">
        <v>9</v>
      </c>
      <c r="B12831" t="s">
        <v>34</v>
      </c>
      <c r="C12831" t="s">
        <v>3</v>
      </c>
      <c r="D12831" t="s">
        <v>1</v>
      </c>
      <c r="F12831" s="2">
        <v>4085665.05</v>
      </c>
      <c r="G12831" s="2">
        <v>4085665.05</v>
      </c>
      <c r="H12831">
        <v>2020</v>
      </c>
      <c r="I12831">
        <v>1</v>
      </c>
      <c r="J12831" t="s">
        <v>717</v>
      </c>
    </row>
    <row r="12832" spans="1:10">
      <c r="A12832" t="s">
        <v>9</v>
      </c>
      <c r="B12832" t="s">
        <v>34</v>
      </c>
      <c r="C12832" t="s">
        <v>4</v>
      </c>
      <c r="D12832" t="s">
        <v>328</v>
      </c>
      <c r="F12832" s="2">
        <v>2441346.02</v>
      </c>
      <c r="G12832" s="2">
        <v>2441346.02</v>
      </c>
      <c r="H12832">
        <v>2020</v>
      </c>
      <c r="I12832">
        <v>1</v>
      </c>
      <c r="J12832" t="s">
        <v>717</v>
      </c>
    </row>
    <row r="12833" spans="1:10">
      <c r="A12833" t="s">
        <v>9</v>
      </c>
      <c r="B12833" t="s">
        <v>34</v>
      </c>
      <c r="C12833" t="s">
        <v>4</v>
      </c>
      <c r="D12833" t="s">
        <v>1</v>
      </c>
      <c r="F12833" s="2">
        <v>325065.34000000003</v>
      </c>
      <c r="G12833" s="2">
        <v>325065.34000000003</v>
      </c>
      <c r="H12833">
        <v>2020</v>
      </c>
      <c r="I12833">
        <v>1</v>
      </c>
      <c r="J12833" t="s">
        <v>717</v>
      </c>
    </row>
    <row r="12834" spans="1:10">
      <c r="A12834" t="s">
        <v>9</v>
      </c>
      <c r="B12834" t="s">
        <v>34</v>
      </c>
      <c r="C12834" t="s">
        <v>3</v>
      </c>
      <c r="D12834" t="s">
        <v>328</v>
      </c>
      <c r="F12834" s="2">
        <f>G12834*I12834</f>
        <v>4660447</v>
      </c>
      <c r="G12834" s="2">
        <v>4660447</v>
      </c>
      <c r="H12834">
        <v>2019</v>
      </c>
      <c r="I12834">
        <v>1</v>
      </c>
      <c r="J12834" t="s">
        <v>717</v>
      </c>
    </row>
    <row r="12835" spans="1:10">
      <c r="A12835" t="s">
        <v>9</v>
      </c>
      <c r="B12835" t="s">
        <v>34</v>
      </c>
      <c r="C12835" t="s">
        <v>3</v>
      </c>
      <c r="D12835" t="s">
        <v>1</v>
      </c>
      <c r="F12835" s="2">
        <f>G12835*I12835</f>
        <v>3882302</v>
      </c>
      <c r="G12835" s="2">
        <v>3882302</v>
      </c>
      <c r="H12835">
        <v>2019</v>
      </c>
      <c r="I12835">
        <v>1</v>
      </c>
      <c r="J12835" t="s">
        <v>717</v>
      </c>
    </row>
    <row r="12836" spans="1:10">
      <c r="A12836" t="s">
        <v>9</v>
      </c>
      <c r="B12836" t="s">
        <v>34</v>
      </c>
      <c r="C12836" t="s">
        <v>4</v>
      </c>
      <c r="D12836" t="s">
        <v>328</v>
      </c>
      <c r="F12836" s="2">
        <f>G12836*I12836</f>
        <v>1779013</v>
      </c>
      <c r="G12836" s="2">
        <v>1779013</v>
      </c>
      <c r="H12836">
        <v>2019</v>
      </c>
      <c r="I12836">
        <v>1</v>
      </c>
      <c r="J12836" t="s">
        <v>717</v>
      </c>
    </row>
    <row r="12837" spans="1:10">
      <c r="A12837" t="s">
        <v>9</v>
      </c>
      <c r="B12837" t="s">
        <v>34</v>
      </c>
      <c r="C12837" t="s">
        <v>4</v>
      </c>
      <c r="D12837" t="s">
        <v>1</v>
      </c>
      <c r="F12837" s="2">
        <f>G12837*I12837</f>
        <v>172611</v>
      </c>
      <c r="G12837" s="2">
        <v>172611</v>
      </c>
      <c r="H12837">
        <v>2019</v>
      </c>
      <c r="I12837">
        <v>1</v>
      </c>
      <c r="J12837" t="s">
        <v>717</v>
      </c>
    </row>
    <row r="12838" spans="1:10">
      <c r="A12838" t="s">
        <v>9</v>
      </c>
      <c r="B12838" t="s">
        <v>34</v>
      </c>
      <c r="C12838" t="s">
        <v>3</v>
      </c>
      <c r="D12838" t="s">
        <v>328</v>
      </c>
      <c r="F12838" s="2">
        <v>4699329.49</v>
      </c>
      <c r="G12838" s="2">
        <f>F12838/I12838</f>
        <v>4699329.49</v>
      </c>
      <c r="H12838">
        <v>2018</v>
      </c>
      <c r="I12838">
        <v>1</v>
      </c>
      <c r="J12838" t="s">
        <v>717</v>
      </c>
    </row>
    <row r="12839" spans="1:10">
      <c r="A12839" t="s">
        <v>9</v>
      </c>
      <c r="B12839" t="s">
        <v>34</v>
      </c>
      <c r="C12839" t="s">
        <v>3</v>
      </c>
      <c r="D12839" t="s">
        <v>1</v>
      </c>
      <c r="E12839" t="s">
        <v>364</v>
      </c>
      <c r="F12839" s="2">
        <v>5592518.0899999999</v>
      </c>
      <c r="G12839" s="2">
        <f>F12839/I12839</f>
        <v>5592518.0899999999</v>
      </c>
      <c r="H12839">
        <v>2018</v>
      </c>
      <c r="I12839">
        <v>1</v>
      </c>
      <c r="J12839" t="s">
        <v>717</v>
      </c>
    </row>
    <row r="12840" spans="1:10">
      <c r="A12840" t="s">
        <v>9</v>
      </c>
      <c r="B12840" t="s">
        <v>34</v>
      </c>
      <c r="C12840" t="s">
        <v>4</v>
      </c>
      <c r="D12840" t="s">
        <v>328</v>
      </c>
      <c r="F12840" s="2"/>
      <c r="G12840" s="2">
        <v>0</v>
      </c>
      <c r="H12840">
        <v>2018</v>
      </c>
      <c r="I12840">
        <v>1</v>
      </c>
      <c r="J12840" t="s">
        <v>717</v>
      </c>
    </row>
    <row r="12841" spans="1:10">
      <c r="A12841" t="s">
        <v>9</v>
      </c>
      <c r="B12841" t="s">
        <v>34</v>
      </c>
      <c r="C12841" t="s">
        <v>4</v>
      </c>
      <c r="D12841" t="s">
        <v>1</v>
      </c>
      <c r="E12841" t="s">
        <v>364</v>
      </c>
      <c r="F12841" s="2"/>
      <c r="G12841" s="2">
        <v>0</v>
      </c>
      <c r="H12841">
        <v>2018</v>
      </c>
      <c r="I12841">
        <v>1</v>
      </c>
      <c r="J12841" t="s">
        <v>717</v>
      </c>
    </row>
    <row r="12842" spans="1:10">
      <c r="A12842" t="s">
        <v>9</v>
      </c>
      <c r="B12842" t="s">
        <v>34</v>
      </c>
      <c r="C12842" t="s">
        <v>3</v>
      </c>
      <c r="D12842" t="s">
        <v>328</v>
      </c>
      <c r="F12842" s="2">
        <v>4178130.52</v>
      </c>
      <c r="G12842" s="2">
        <f>F12842/I12842</f>
        <v>4178130.52</v>
      </c>
      <c r="H12842">
        <v>2017</v>
      </c>
      <c r="I12842">
        <v>1</v>
      </c>
      <c r="J12842" t="s">
        <v>717</v>
      </c>
    </row>
    <row r="12843" spans="1:10">
      <c r="A12843" t="s">
        <v>9</v>
      </c>
      <c r="B12843" t="s">
        <v>34</v>
      </c>
      <c r="C12843" t="s">
        <v>3</v>
      </c>
      <c r="D12843" t="s">
        <v>1</v>
      </c>
      <c r="E12843" t="s">
        <v>364</v>
      </c>
      <c r="F12843" s="2">
        <v>4441662.46</v>
      </c>
      <c r="G12843" s="2">
        <f>F12843/I12843</f>
        <v>4441662.46</v>
      </c>
      <c r="H12843">
        <v>2017</v>
      </c>
      <c r="I12843">
        <v>1</v>
      </c>
      <c r="J12843" t="s">
        <v>717</v>
      </c>
    </row>
    <row r="12844" spans="1:10">
      <c r="A12844" t="s">
        <v>9</v>
      </c>
      <c r="B12844" t="s">
        <v>34</v>
      </c>
      <c r="C12844" t="s">
        <v>4</v>
      </c>
      <c r="D12844" t="s">
        <v>328</v>
      </c>
      <c r="F12844" s="2"/>
      <c r="G12844" s="2">
        <v>1279114.22</v>
      </c>
      <c r="H12844">
        <v>2017</v>
      </c>
      <c r="I12844">
        <v>1</v>
      </c>
      <c r="J12844" t="s">
        <v>717</v>
      </c>
    </row>
    <row r="12845" spans="1:10">
      <c r="A12845" t="s">
        <v>9</v>
      </c>
      <c r="B12845" t="s">
        <v>34</v>
      </c>
      <c r="C12845" t="s">
        <v>4</v>
      </c>
      <c r="D12845" t="s">
        <v>1</v>
      </c>
      <c r="E12845" t="s">
        <v>364</v>
      </c>
      <c r="F12845" s="2"/>
      <c r="G12845" s="2">
        <v>73795.399999999994</v>
      </c>
      <c r="H12845">
        <v>2017</v>
      </c>
      <c r="I12845">
        <v>1</v>
      </c>
      <c r="J12845" t="s">
        <v>717</v>
      </c>
    </row>
    <row r="12846" spans="1:10">
      <c r="A12846" t="s">
        <v>9</v>
      </c>
      <c r="B12846" t="s">
        <v>34</v>
      </c>
      <c r="C12846" t="s">
        <v>3</v>
      </c>
      <c r="D12846" t="s">
        <v>328</v>
      </c>
      <c r="F12846" s="2">
        <v>3669298.51</v>
      </c>
      <c r="G12846" s="2">
        <v>3669298.51</v>
      </c>
      <c r="H12846">
        <v>2016</v>
      </c>
      <c r="I12846">
        <v>1</v>
      </c>
      <c r="J12846" t="s">
        <v>717</v>
      </c>
    </row>
    <row r="12847" spans="1:10">
      <c r="A12847" t="s">
        <v>9</v>
      </c>
      <c r="B12847" t="s">
        <v>34</v>
      </c>
      <c r="C12847" t="s">
        <v>3</v>
      </c>
      <c r="D12847" t="s">
        <v>1</v>
      </c>
      <c r="F12847" s="2">
        <v>3691604.95</v>
      </c>
      <c r="G12847" s="2">
        <v>3691604.95</v>
      </c>
      <c r="H12847">
        <v>2016</v>
      </c>
      <c r="I12847">
        <v>1</v>
      </c>
      <c r="J12847" t="s">
        <v>717</v>
      </c>
    </row>
    <row r="12848" spans="1:10">
      <c r="A12848" t="s">
        <v>9</v>
      </c>
      <c r="B12848" t="s">
        <v>34</v>
      </c>
      <c r="C12848" t="s">
        <v>4</v>
      </c>
      <c r="D12848" t="s">
        <v>328</v>
      </c>
      <c r="F12848" s="2">
        <v>1188669.46</v>
      </c>
      <c r="G12848" s="2">
        <v>1188669.46</v>
      </c>
      <c r="H12848">
        <v>2016</v>
      </c>
      <c r="I12848">
        <v>1</v>
      </c>
      <c r="J12848" t="s">
        <v>717</v>
      </c>
    </row>
    <row r="12849" spans="1:10">
      <c r="A12849" t="s">
        <v>9</v>
      </c>
      <c r="B12849" t="s">
        <v>34</v>
      </c>
      <c r="C12849" t="s">
        <v>4</v>
      </c>
      <c r="D12849" t="s">
        <v>1</v>
      </c>
      <c r="F12849" s="2">
        <v>90923.12</v>
      </c>
      <c r="G12849" s="2">
        <v>90923.12</v>
      </c>
      <c r="H12849">
        <v>2016</v>
      </c>
      <c r="I12849">
        <v>1</v>
      </c>
      <c r="J12849" t="s">
        <v>717</v>
      </c>
    </row>
    <row r="12850" spans="1:10">
      <c r="A12850" t="s">
        <v>9</v>
      </c>
      <c r="B12850" t="s">
        <v>34</v>
      </c>
      <c r="C12850" t="s">
        <v>3</v>
      </c>
      <c r="D12850" t="s">
        <v>328</v>
      </c>
      <c r="F12850" s="2">
        <v>4964656.24</v>
      </c>
      <c r="G12850" s="2">
        <v>4964656.24</v>
      </c>
      <c r="H12850">
        <v>2015</v>
      </c>
      <c r="I12850">
        <v>1</v>
      </c>
      <c r="J12850" t="s">
        <v>717</v>
      </c>
    </row>
    <row r="12851" spans="1:10">
      <c r="A12851" t="s">
        <v>9</v>
      </c>
      <c r="B12851" t="s">
        <v>34</v>
      </c>
      <c r="C12851" t="s">
        <v>3</v>
      </c>
      <c r="D12851" t="s">
        <v>1</v>
      </c>
      <c r="F12851" s="2">
        <v>2349476.79</v>
      </c>
      <c r="G12851" s="2">
        <v>2349476.79</v>
      </c>
      <c r="H12851">
        <v>2015</v>
      </c>
      <c r="I12851">
        <v>1</v>
      </c>
      <c r="J12851" t="s">
        <v>717</v>
      </c>
    </row>
    <row r="12852" spans="1:10">
      <c r="A12852" t="s">
        <v>9</v>
      </c>
      <c r="B12852" t="s">
        <v>34</v>
      </c>
      <c r="C12852" t="s">
        <v>4</v>
      </c>
      <c r="D12852" t="s">
        <v>328</v>
      </c>
      <c r="F12852" s="2">
        <v>1347890.99</v>
      </c>
      <c r="G12852" s="2">
        <v>1347890.99</v>
      </c>
      <c r="H12852">
        <v>2015</v>
      </c>
      <c r="I12852">
        <v>1</v>
      </c>
      <c r="J12852" t="s">
        <v>717</v>
      </c>
    </row>
    <row r="12853" spans="1:10">
      <c r="A12853" t="s">
        <v>9</v>
      </c>
      <c r="B12853" t="s">
        <v>34</v>
      </c>
      <c r="C12853" t="s">
        <v>4</v>
      </c>
      <c r="D12853" t="s">
        <v>1</v>
      </c>
      <c r="F12853" s="2">
        <v>5053.55</v>
      </c>
      <c r="G12853" s="2">
        <v>5053.55</v>
      </c>
      <c r="H12853">
        <v>2015</v>
      </c>
      <c r="I12853">
        <v>1</v>
      </c>
      <c r="J12853" t="s">
        <v>717</v>
      </c>
    </row>
    <row r="12854" spans="1:10">
      <c r="A12854" t="s">
        <v>9</v>
      </c>
      <c r="B12854" t="s">
        <v>34</v>
      </c>
      <c r="C12854" t="s">
        <v>3</v>
      </c>
      <c r="D12854" t="s">
        <v>328</v>
      </c>
      <c r="F12854" s="2">
        <v>7163609.3099999996</v>
      </c>
      <c r="G12854" s="2">
        <v>7163609.3099999996</v>
      </c>
      <c r="H12854">
        <v>2014</v>
      </c>
      <c r="I12854">
        <v>1</v>
      </c>
      <c r="J12854" t="s">
        <v>717</v>
      </c>
    </row>
    <row r="12855" spans="1:10">
      <c r="A12855" t="s">
        <v>9</v>
      </c>
      <c r="B12855" t="s">
        <v>34</v>
      </c>
      <c r="C12855" t="s">
        <v>3</v>
      </c>
      <c r="D12855" t="s">
        <v>1</v>
      </c>
      <c r="F12855" s="2">
        <v>4740753.49</v>
      </c>
      <c r="G12855" s="2">
        <v>4740753.49</v>
      </c>
      <c r="H12855">
        <v>2014</v>
      </c>
      <c r="I12855">
        <v>1</v>
      </c>
      <c r="J12855" t="s">
        <v>717</v>
      </c>
    </row>
    <row r="12856" spans="1:10">
      <c r="A12856" t="s">
        <v>9</v>
      </c>
      <c r="B12856" t="s">
        <v>34</v>
      </c>
      <c r="C12856" t="s">
        <v>4</v>
      </c>
      <c r="D12856" t="s">
        <v>328</v>
      </c>
      <c r="F12856" s="2">
        <v>3574826.2</v>
      </c>
      <c r="G12856" s="2">
        <v>3574826.2</v>
      </c>
      <c r="H12856">
        <v>2014</v>
      </c>
      <c r="I12856">
        <v>1</v>
      </c>
      <c r="J12856" t="s">
        <v>717</v>
      </c>
    </row>
    <row r="12857" spans="1:10">
      <c r="A12857" t="s">
        <v>9</v>
      </c>
      <c r="B12857" t="s">
        <v>34</v>
      </c>
      <c r="C12857" t="s">
        <v>4</v>
      </c>
      <c r="D12857" t="s">
        <v>1</v>
      </c>
      <c r="F12857" s="2">
        <v>76773.850000000006</v>
      </c>
      <c r="G12857" s="2">
        <v>76773.850000000006</v>
      </c>
      <c r="H12857">
        <v>2014</v>
      </c>
      <c r="I12857">
        <v>1</v>
      </c>
      <c r="J12857" t="s">
        <v>717</v>
      </c>
    </row>
    <row r="12858" spans="1:10">
      <c r="A12858" t="s">
        <v>9</v>
      </c>
      <c r="B12858" t="s">
        <v>34</v>
      </c>
      <c r="C12858" t="s">
        <v>3</v>
      </c>
      <c r="D12858" t="s">
        <v>328</v>
      </c>
      <c r="F12858" s="2">
        <v>7724536.6600000001</v>
      </c>
      <c r="G12858" s="2">
        <v>7724536.6600000001</v>
      </c>
      <c r="H12858">
        <v>2013</v>
      </c>
      <c r="I12858">
        <v>1</v>
      </c>
      <c r="J12858" t="s">
        <v>717</v>
      </c>
    </row>
    <row r="12859" spans="1:10">
      <c r="A12859" t="s">
        <v>9</v>
      </c>
      <c r="B12859" t="s">
        <v>34</v>
      </c>
      <c r="C12859" t="s">
        <v>3</v>
      </c>
      <c r="D12859" t="s">
        <v>1</v>
      </c>
      <c r="F12859" s="2">
        <v>4352668.47</v>
      </c>
      <c r="G12859" s="2">
        <v>4352668.47</v>
      </c>
      <c r="H12859">
        <v>2013</v>
      </c>
      <c r="I12859">
        <v>1</v>
      </c>
      <c r="J12859" t="s">
        <v>717</v>
      </c>
    </row>
    <row r="12860" spans="1:10">
      <c r="A12860" t="s">
        <v>9</v>
      </c>
      <c r="B12860" t="s">
        <v>34</v>
      </c>
      <c r="C12860" t="s">
        <v>4</v>
      </c>
      <c r="D12860" t="s">
        <v>328</v>
      </c>
      <c r="F12860" s="2">
        <v>2347293.21</v>
      </c>
      <c r="G12860" s="2">
        <v>2347293.21</v>
      </c>
      <c r="H12860">
        <v>2013</v>
      </c>
      <c r="I12860">
        <v>1</v>
      </c>
      <c r="J12860" t="s">
        <v>717</v>
      </c>
    </row>
    <row r="12861" spans="1:10">
      <c r="A12861" t="s">
        <v>9</v>
      </c>
      <c r="B12861" t="s">
        <v>34</v>
      </c>
      <c r="C12861" t="s">
        <v>4</v>
      </c>
      <c r="D12861" t="s">
        <v>1</v>
      </c>
      <c r="F12861" s="2">
        <v>277233.83</v>
      </c>
      <c r="G12861" s="2">
        <v>277233.83</v>
      </c>
      <c r="H12861">
        <v>2013</v>
      </c>
      <c r="I12861">
        <v>1</v>
      </c>
      <c r="J12861" t="s">
        <v>717</v>
      </c>
    </row>
    <row r="12862" spans="1:10">
      <c r="A12862" t="s">
        <v>9</v>
      </c>
      <c r="B12862" t="s">
        <v>34</v>
      </c>
      <c r="C12862" t="s">
        <v>3</v>
      </c>
      <c r="D12862" t="s">
        <v>328</v>
      </c>
      <c r="F12862" s="2">
        <v>5983000</v>
      </c>
      <c r="G12862" s="2">
        <v>5983000</v>
      </c>
      <c r="H12862">
        <v>2012</v>
      </c>
      <c r="I12862">
        <v>1</v>
      </c>
      <c r="J12862" t="s">
        <v>717</v>
      </c>
    </row>
    <row r="12863" spans="1:10">
      <c r="A12863" t="s">
        <v>9</v>
      </c>
      <c r="B12863" t="s">
        <v>34</v>
      </c>
      <c r="C12863" t="s">
        <v>3</v>
      </c>
      <c r="D12863" t="s">
        <v>1</v>
      </c>
      <c r="F12863" s="2">
        <v>1414000</v>
      </c>
      <c r="G12863" s="2">
        <v>1414000</v>
      </c>
      <c r="H12863">
        <v>2012</v>
      </c>
      <c r="I12863">
        <v>1</v>
      </c>
      <c r="J12863" t="s">
        <v>717</v>
      </c>
    </row>
    <row r="12864" spans="1:10">
      <c r="A12864" t="s">
        <v>9</v>
      </c>
      <c r="B12864" t="s">
        <v>34</v>
      </c>
      <c r="C12864" t="s">
        <v>4</v>
      </c>
      <c r="D12864" t="s">
        <v>328</v>
      </c>
      <c r="F12864" s="2">
        <v>1978000</v>
      </c>
      <c r="G12864" s="2">
        <v>1978000</v>
      </c>
      <c r="H12864">
        <v>2012</v>
      </c>
      <c r="I12864">
        <v>1</v>
      </c>
      <c r="J12864" t="s">
        <v>717</v>
      </c>
    </row>
    <row r="12865" spans="1:10">
      <c r="A12865" t="s">
        <v>9</v>
      </c>
      <c r="B12865" t="s">
        <v>34</v>
      </c>
      <c r="C12865" t="s">
        <v>4</v>
      </c>
      <c r="D12865" t="s">
        <v>1</v>
      </c>
      <c r="F12865" s="2">
        <v>82000</v>
      </c>
      <c r="G12865" s="2">
        <v>82000</v>
      </c>
      <c r="H12865">
        <v>2012</v>
      </c>
      <c r="I12865">
        <v>1</v>
      </c>
      <c r="J12865" t="s">
        <v>717</v>
      </c>
    </row>
    <row r="12866" spans="1:10">
      <c r="A12866" t="s">
        <v>9</v>
      </c>
      <c r="B12866" t="s">
        <v>34</v>
      </c>
      <c r="C12866" t="s">
        <v>3</v>
      </c>
      <c r="D12866" t="s">
        <v>328</v>
      </c>
      <c r="F12866" s="2">
        <v>6575000</v>
      </c>
      <c r="G12866" s="2">
        <v>6575000</v>
      </c>
      <c r="H12866">
        <v>2011</v>
      </c>
      <c r="I12866">
        <v>1</v>
      </c>
      <c r="J12866" t="s">
        <v>717</v>
      </c>
    </row>
    <row r="12867" spans="1:10">
      <c r="A12867" t="s">
        <v>9</v>
      </c>
      <c r="B12867" t="s">
        <v>34</v>
      </c>
      <c r="C12867" t="s">
        <v>3</v>
      </c>
      <c r="D12867" t="s">
        <v>1</v>
      </c>
      <c r="F12867" s="2">
        <v>1927000</v>
      </c>
      <c r="G12867" s="2">
        <v>1927000</v>
      </c>
      <c r="H12867">
        <v>2011</v>
      </c>
      <c r="I12867">
        <v>1</v>
      </c>
      <c r="J12867" t="s">
        <v>717</v>
      </c>
    </row>
    <row r="12868" spans="1:10">
      <c r="A12868" t="s">
        <v>9</v>
      </c>
      <c r="B12868" t="s">
        <v>34</v>
      </c>
      <c r="C12868" t="s">
        <v>4</v>
      </c>
      <c r="D12868" t="s">
        <v>328</v>
      </c>
      <c r="F12868" s="2">
        <v>2487000</v>
      </c>
      <c r="G12868" s="2">
        <v>2487000</v>
      </c>
      <c r="H12868">
        <v>2011</v>
      </c>
      <c r="I12868">
        <v>1</v>
      </c>
      <c r="J12868" t="s">
        <v>717</v>
      </c>
    </row>
    <row r="12869" spans="1:10">
      <c r="A12869" t="s">
        <v>9</v>
      </c>
      <c r="B12869" t="s">
        <v>34</v>
      </c>
      <c r="C12869" t="s">
        <v>4</v>
      </c>
      <c r="D12869" t="s">
        <v>1</v>
      </c>
      <c r="F12869" s="2">
        <v>7000</v>
      </c>
      <c r="G12869" s="2">
        <v>7000</v>
      </c>
      <c r="H12869">
        <v>2011</v>
      </c>
      <c r="I12869">
        <v>1</v>
      </c>
      <c r="J12869" t="s">
        <v>717</v>
      </c>
    </row>
    <row r="12870" spans="1:10">
      <c r="A12870" t="s">
        <v>9</v>
      </c>
      <c r="B12870" t="s">
        <v>34</v>
      </c>
      <c r="C12870" t="s">
        <v>3</v>
      </c>
      <c r="D12870" t="s">
        <v>328</v>
      </c>
      <c r="F12870" s="2">
        <v>0</v>
      </c>
      <c r="G12870" s="2">
        <v>0</v>
      </c>
      <c r="H12870">
        <v>2010</v>
      </c>
      <c r="I12870">
        <v>1</v>
      </c>
      <c r="J12870" t="s">
        <v>717</v>
      </c>
    </row>
    <row r="12871" spans="1:10">
      <c r="A12871" t="s">
        <v>9</v>
      </c>
      <c r="B12871" t="s">
        <v>34</v>
      </c>
      <c r="C12871" t="s">
        <v>3</v>
      </c>
      <c r="D12871" t="s">
        <v>328</v>
      </c>
      <c r="F12871" s="2">
        <v>0</v>
      </c>
      <c r="G12871" s="2">
        <v>0</v>
      </c>
      <c r="H12871">
        <v>2010</v>
      </c>
      <c r="I12871">
        <v>1</v>
      </c>
      <c r="J12871" t="s">
        <v>717</v>
      </c>
    </row>
    <row r="12872" spans="1:10">
      <c r="A12872" t="s">
        <v>9</v>
      </c>
      <c r="B12872" t="s">
        <v>34</v>
      </c>
      <c r="C12872" t="s">
        <v>3</v>
      </c>
      <c r="D12872" t="s">
        <v>1</v>
      </c>
      <c r="F12872" s="2">
        <v>0</v>
      </c>
      <c r="G12872" s="2">
        <v>0</v>
      </c>
      <c r="H12872">
        <v>2010</v>
      </c>
      <c r="I12872">
        <v>1</v>
      </c>
      <c r="J12872" t="s">
        <v>717</v>
      </c>
    </row>
    <row r="12873" spans="1:10">
      <c r="A12873" t="s">
        <v>9</v>
      </c>
      <c r="B12873" t="s">
        <v>34</v>
      </c>
      <c r="C12873" t="s">
        <v>3</v>
      </c>
      <c r="D12873" t="s">
        <v>1</v>
      </c>
      <c r="F12873" s="2">
        <v>0</v>
      </c>
      <c r="G12873" s="2">
        <v>0</v>
      </c>
      <c r="H12873">
        <v>2010</v>
      </c>
      <c r="I12873">
        <v>1</v>
      </c>
      <c r="J12873" t="s">
        <v>717</v>
      </c>
    </row>
    <row r="12874" spans="1:10">
      <c r="A12874" t="s">
        <v>9</v>
      </c>
      <c r="B12874" t="s">
        <v>34</v>
      </c>
      <c r="C12874" t="s">
        <v>4</v>
      </c>
      <c r="D12874" t="s">
        <v>328</v>
      </c>
      <c r="F12874" s="2">
        <v>3397000</v>
      </c>
      <c r="G12874" s="2">
        <v>3397000</v>
      </c>
      <c r="H12874">
        <v>2010</v>
      </c>
      <c r="I12874">
        <v>1</v>
      </c>
      <c r="J12874" t="s">
        <v>717</v>
      </c>
    </row>
    <row r="12875" spans="1:10">
      <c r="A12875" t="s">
        <v>9</v>
      </c>
      <c r="B12875" t="s">
        <v>34</v>
      </c>
      <c r="C12875" t="s">
        <v>4</v>
      </c>
      <c r="D12875" t="s">
        <v>1</v>
      </c>
      <c r="F12875" s="2">
        <v>2001000</v>
      </c>
      <c r="G12875" s="2">
        <v>2001000</v>
      </c>
      <c r="H12875">
        <v>2010</v>
      </c>
      <c r="I12875">
        <v>1</v>
      </c>
      <c r="J12875" t="s">
        <v>717</v>
      </c>
    </row>
    <row r="12876" spans="1:10">
      <c r="A12876" t="s">
        <v>9</v>
      </c>
      <c r="B12876" t="s">
        <v>34</v>
      </c>
      <c r="C12876" t="s">
        <v>4</v>
      </c>
      <c r="D12876" t="s">
        <v>1</v>
      </c>
      <c r="F12876" s="2">
        <v>0</v>
      </c>
      <c r="G12876" s="2">
        <v>0</v>
      </c>
      <c r="H12876">
        <v>2010</v>
      </c>
      <c r="I12876">
        <v>1</v>
      </c>
      <c r="J12876" t="s">
        <v>717</v>
      </c>
    </row>
    <row r="12877" spans="1:10">
      <c r="A12877" t="s">
        <v>9</v>
      </c>
      <c r="B12877" t="s">
        <v>42</v>
      </c>
      <c r="C12877" t="s">
        <v>3</v>
      </c>
      <c r="D12877" t="s">
        <v>328</v>
      </c>
      <c r="E12877" t="s">
        <v>689</v>
      </c>
      <c r="F12877" s="2">
        <v>224056</v>
      </c>
      <c r="G12877" s="2">
        <f t="shared" ref="G12877:G12891" si="336">F12877/I12877</f>
        <v>224056</v>
      </c>
      <c r="H12877">
        <v>2024</v>
      </c>
      <c r="I12877">
        <v>1</v>
      </c>
      <c r="J12877" t="s">
        <v>717</v>
      </c>
    </row>
    <row r="12878" spans="1:10">
      <c r="A12878" t="s">
        <v>9</v>
      </c>
      <c r="B12878" t="s">
        <v>42</v>
      </c>
      <c r="C12878" t="s">
        <v>3</v>
      </c>
      <c r="D12878" t="s">
        <v>328</v>
      </c>
      <c r="E12878" t="s">
        <v>626</v>
      </c>
      <c r="F12878" s="2">
        <v>1843002</v>
      </c>
      <c r="G12878" s="2">
        <f t="shared" si="336"/>
        <v>1843002</v>
      </c>
      <c r="H12878">
        <v>2024</v>
      </c>
      <c r="I12878">
        <v>1</v>
      </c>
      <c r="J12878" t="s">
        <v>717</v>
      </c>
    </row>
    <row r="12879" spans="1:10">
      <c r="A12879" t="s">
        <v>9</v>
      </c>
      <c r="B12879" t="s">
        <v>42</v>
      </c>
      <c r="C12879" t="s">
        <v>3</v>
      </c>
      <c r="D12879" t="s">
        <v>1</v>
      </c>
      <c r="E12879" t="s">
        <v>701</v>
      </c>
      <c r="F12879" s="2">
        <v>506442</v>
      </c>
      <c r="G12879" s="2">
        <f t="shared" si="336"/>
        <v>506442</v>
      </c>
      <c r="H12879">
        <v>2024</v>
      </c>
      <c r="I12879">
        <v>1</v>
      </c>
      <c r="J12879" t="s">
        <v>717</v>
      </c>
    </row>
    <row r="12880" spans="1:10">
      <c r="A12880" t="s">
        <v>9</v>
      </c>
      <c r="B12880" t="s">
        <v>42</v>
      </c>
      <c r="C12880" t="s">
        <v>4</v>
      </c>
      <c r="D12880" t="s">
        <v>328</v>
      </c>
      <c r="E12880" t="s">
        <v>689</v>
      </c>
      <c r="F12880" s="2">
        <v>313514</v>
      </c>
      <c r="G12880" s="2">
        <f t="shared" si="336"/>
        <v>313514</v>
      </c>
      <c r="H12880">
        <v>2024</v>
      </c>
      <c r="I12880">
        <v>1</v>
      </c>
      <c r="J12880" t="s">
        <v>717</v>
      </c>
    </row>
    <row r="12881" spans="1:10">
      <c r="A12881" t="s">
        <v>9</v>
      </c>
      <c r="B12881" t="s">
        <v>42</v>
      </c>
      <c r="C12881" t="s">
        <v>4</v>
      </c>
      <c r="D12881" t="s">
        <v>328</v>
      </c>
      <c r="E12881" t="s">
        <v>626</v>
      </c>
      <c r="F12881" s="2">
        <v>5282</v>
      </c>
      <c r="G12881" s="2">
        <f t="shared" si="336"/>
        <v>5282</v>
      </c>
      <c r="H12881">
        <v>2024</v>
      </c>
      <c r="I12881">
        <v>1</v>
      </c>
      <c r="J12881" t="s">
        <v>717</v>
      </c>
    </row>
    <row r="12882" spans="1:10">
      <c r="A12882" t="s">
        <v>9</v>
      </c>
      <c r="B12882" t="s">
        <v>42</v>
      </c>
      <c r="C12882" t="s">
        <v>4</v>
      </c>
      <c r="D12882" t="s">
        <v>1</v>
      </c>
      <c r="E12882" t="s">
        <v>701</v>
      </c>
      <c r="F12882" s="2">
        <v>297211</v>
      </c>
      <c r="G12882" s="2">
        <f t="shared" si="336"/>
        <v>297211</v>
      </c>
      <c r="H12882">
        <v>2024</v>
      </c>
      <c r="I12882">
        <v>1</v>
      </c>
      <c r="J12882" t="s">
        <v>717</v>
      </c>
    </row>
    <row r="12883" spans="1:10">
      <c r="A12883" t="s">
        <v>9</v>
      </c>
      <c r="B12883" t="s">
        <v>42</v>
      </c>
      <c r="C12883" t="s">
        <v>3</v>
      </c>
      <c r="D12883" t="s">
        <v>328</v>
      </c>
      <c r="E12883" t="s">
        <v>370</v>
      </c>
      <c r="F12883" s="2">
        <v>1514023</v>
      </c>
      <c r="G12883" s="2">
        <f t="shared" si="336"/>
        <v>1514023</v>
      </c>
      <c r="H12883">
        <v>2023</v>
      </c>
      <c r="I12883">
        <v>1</v>
      </c>
      <c r="J12883" t="s">
        <v>717</v>
      </c>
    </row>
    <row r="12884" spans="1:10">
      <c r="A12884" t="s">
        <v>9</v>
      </c>
      <c r="B12884" t="s">
        <v>42</v>
      </c>
      <c r="C12884" t="s">
        <v>3</v>
      </c>
      <c r="D12884" t="s">
        <v>328</v>
      </c>
      <c r="E12884" t="s">
        <v>434</v>
      </c>
      <c r="F12884" s="2">
        <v>200168</v>
      </c>
      <c r="G12884" s="2">
        <f t="shared" si="336"/>
        <v>200168</v>
      </c>
      <c r="H12884">
        <v>2023</v>
      </c>
      <c r="I12884">
        <v>1</v>
      </c>
      <c r="J12884" t="s">
        <v>717</v>
      </c>
    </row>
    <row r="12885" spans="1:10">
      <c r="A12885" t="s">
        <v>9</v>
      </c>
      <c r="B12885" t="s">
        <v>42</v>
      </c>
      <c r="C12885" t="s">
        <v>3</v>
      </c>
      <c r="D12885" t="s">
        <v>1</v>
      </c>
      <c r="E12885" t="s">
        <v>434</v>
      </c>
      <c r="F12885" s="2">
        <v>298202</v>
      </c>
      <c r="G12885" s="2">
        <f t="shared" si="336"/>
        <v>298202</v>
      </c>
      <c r="H12885">
        <v>2023</v>
      </c>
      <c r="I12885">
        <v>1</v>
      </c>
      <c r="J12885" t="s">
        <v>717</v>
      </c>
    </row>
    <row r="12886" spans="1:10">
      <c r="A12886" t="s">
        <v>9</v>
      </c>
      <c r="B12886" t="s">
        <v>42</v>
      </c>
      <c r="C12886" t="s">
        <v>4</v>
      </c>
      <c r="D12886" t="s">
        <v>328</v>
      </c>
      <c r="E12886" t="s">
        <v>370</v>
      </c>
      <c r="F12886" s="2">
        <v>103633</v>
      </c>
      <c r="G12886" s="2">
        <f t="shared" si="336"/>
        <v>103633</v>
      </c>
      <c r="H12886">
        <v>2023</v>
      </c>
      <c r="I12886">
        <v>1</v>
      </c>
      <c r="J12886" t="s">
        <v>717</v>
      </c>
    </row>
    <row r="12887" spans="1:10">
      <c r="A12887" t="s">
        <v>9</v>
      </c>
      <c r="B12887" t="s">
        <v>42</v>
      </c>
      <c r="C12887" t="s">
        <v>4</v>
      </c>
      <c r="D12887" t="s">
        <v>328</v>
      </c>
      <c r="E12887" t="s">
        <v>434</v>
      </c>
      <c r="F12887" s="2">
        <v>58991</v>
      </c>
      <c r="G12887" s="2">
        <f t="shared" si="336"/>
        <v>58991</v>
      </c>
      <c r="H12887">
        <v>2023</v>
      </c>
      <c r="I12887">
        <v>1</v>
      </c>
      <c r="J12887" t="s">
        <v>717</v>
      </c>
    </row>
    <row r="12888" spans="1:10">
      <c r="A12888" t="s">
        <v>9</v>
      </c>
      <c r="B12888" t="s">
        <v>41</v>
      </c>
      <c r="C12888" t="s">
        <v>3</v>
      </c>
      <c r="D12888" t="s">
        <v>328</v>
      </c>
      <c r="E12888" t="s">
        <v>692</v>
      </c>
      <c r="F12888" s="2">
        <v>44939803.960000001</v>
      </c>
      <c r="G12888" s="2">
        <f t="shared" si="336"/>
        <v>1807635.3805744718</v>
      </c>
      <c r="H12888">
        <v>2024</v>
      </c>
      <c r="I12888">
        <v>24.8611</v>
      </c>
      <c r="J12888" t="s">
        <v>717</v>
      </c>
    </row>
    <row r="12889" spans="1:10">
      <c r="A12889" t="s">
        <v>9</v>
      </c>
      <c r="B12889" t="s">
        <v>41</v>
      </c>
      <c r="C12889" t="s">
        <v>3</v>
      </c>
      <c r="D12889" t="s">
        <v>1</v>
      </c>
      <c r="E12889" t="s">
        <v>632</v>
      </c>
      <c r="F12889" s="2">
        <v>480449.51</v>
      </c>
      <c r="G12889" s="2">
        <f t="shared" si="336"/>
        <v>19325.352056023265</v>
      </c>
      <c r="H12889">
        <v>2024</v>
      </c>
      <c r="I12889">
        <v>24.8611</v>
      </c>
      <c r="J12889" t="s">
        <v>717</v>
      </c>
    </row>
    <row r="12890" spans="1:10">
      <c r="A12890" t="s">
        <v>9</v>
      </c>
      <c r="B12890" t="s">
        <v>41</v>
      </c>
      <c r="C12890" t="s">
        <v>4</v>
      </c>
      <c r="D12890" t="s">
        <v>328</v>
      </c>
      <c r="E12890" t="s">
        <v>692</v>
      </c>
      <c r="F12890" s="2">
        <v>2313939.59</v>
      </c>
      <c r="G12890" s="2">
        <f t="shared" si="336"/>
        <v>93074.706670259955</v>
      </c>
      <c r="H12890">
        <v>2024</v>
      </c>
      <c r="I12890">
        <v>24.8611</v>
      </c>
      <c r="J12890" t="s">
        <v>717</v>
      </c>
    </row>
    <row r="12891" spans="1:10">
      <c r="A12891" t="s">
        <v>9</v>
      </c>
      <c r="B12891" t="s">
        <v>41</v>
      </c>
      <c r="C12891" t="s">
        <v>5</v>
      </c>
      <c r="D12891" t="s">
        <v>328</v>
      </c>
      <c r="E12891" t="s">
        <v>468</v>
      </c>
      <c r="F12891" s="2">
        <v>9952560.0899999999</v>
      </c>
      <c r="G12891" s="2">
        <f t="shared" si="336"/>
        <v>405168.54298974108</v>
      </c>
      <c r="H12891">
        <v>2022</v>
      </c>
      <c r="I12891">
        <v>24.564</v>
      </c>
      <c r="J12891" t="s">
        <v>717</v>
      </c>
    </row>
    <row r="12892" spans="1:10">
      <c r="A12892" t="s">
        <v>9</v>
      </c>
      <c r="B12892" t="s">
        <v>41</v>
      </c>
      <c r="C12892" t="s">
        <v>3</v>
      </c>
      <c r="D12892" t="s">
        <v>328</v>
      </c>
      <c r="E12892" t="s">
        <v>370</v>
      </c>
      <c r="F12892" s="2">
        <v>30985000</v>
      </c>
      <c r="G12892" s="2">
        <v>1259926.7262236355</v>
      </c>
      <c r="H12892">
        <v>2020</v>
      </c>
      <c r="I12892">
        <v>24.592700000000001</v>
      </c>
      <c r="J12892" t="s">
        <v>717</v>
      </c>
    </row>
    <row r="12893" spans="1:10">
      <c r="A12893" t="s">
        <v>9</v>
      </c>
      <c r="B12893" t="s">
        <v>41</v>
      </c>
      <c r="C12893" t="s">
        <v>4</v>
      </c>
      <c r="D12893" t="s">
        <v>328</v>
      </c>
      <c r="E12893" t="s">
        <v>370</v>
      </c>
      <c r="F12893" s="2">
        <v>8563100</v>
      </c>
      <c r="G12893" s="2">
        <v>348196.82263435895</v>
      </c>
      <c r="H12893">
        <v>2020</v>
      </c>
      <c r="I12893">
        <v>24.592700000000001</v>
      </c>
      <c r="J12893" t="s">
        <v>717</v>
      </c>
    </row>
    <row r="12894" spans="1:10">
      <c r="A12894" t="s">
        <v>9</v>
      </c>
      <c r="B12894" t="s">
        <v>41</v>
      </c>
      <c r="C12894" t="s">
        <v>3</v>
      </c>
      <c r="D12894" t="s">
        <v>328</v>
      </c>
      <c r="E12894" t="s">
        <v>370</v>
      </c>
      <c r="F12894" s="2">
        <v>34236974.939999998</v>
      </c>
      <c r="G12894" s="2">
        <f t="shared" ref="G12894:G12899" si="337">F12894/I12894</f>
        <v>1396880.1995952607</v>
      </c>
      <c r="H12894">
        <v>2019</v>
      </c>
      <c r="I12894">
        <v>24.509599999999999</v>
      </c>
      <c r="J12894" t="s">
        <v>717</v>
      </c>
    </row>
    <row r="12895" spans="1:10">
      <c r="A12895" t="s">
        <v>9</v>
      </c>
      <c r="B12895" t="s">
        <v>41</v>
      </c>
      <c r="C12895" t="s">
        <v>4</v>
      </c>
      <c r="D12895" t="s">
        <v>328</v>
      </c>
      <c r="E12895" t="s">
        <v>370</v>
      </c>
      <c r="F12895" s="2">
        <v>5883812.2000000002</v>
      </c>
      <c r="G12895" s="2">
        <f t="shared" si="337"/>
        <v>240061.53507197183</v>
      </c>
      <c r="H12895">
        <v>2019</v>
      </c>
      <c r="I12895">
        <v>24.509599999999999</v>
      </c>
      <c r="J12895" t="s">
        <v>717</v>
      </c>
    </row>
    <row r="12896" spans="1:10">
      <c r="A12896" t="s">
        <v>9</v>
      </c>
      <c r="B12896" t="s">
        <v>41</v>
      </c>
      <c r="C12896" t="s">
        <v>3</v>
      </c>
      <c r="D12896" t="s">
        <v>328</v>
      </c>
      <c r="E12896" t="s">
        <v>370</v>
      </c>
      <c r="F12896" s="2">
        <v>32903629.999999996</v>
      </c>
      <c r="G12896" s="2">
        <f t="shared" si="337"/>
        <v>1376145.1275616896</v>
      </c>
      <c r="H12896">
        <v>2018</v>
      </c>
      <c r="I12896">
        <v>23.91</v>
      </c>
      <c r="J12896" t="s">
        <v>717</v>
      </c>
    </row>
    <row r="12897" spans="1:10">
      <c r="A12897" t="s">
        <v>9</v>
      </c>
      <c r="B12897" t="s">
        <v>41</v>
      </c>
      <c r="C12897" t="s">
        <v>4</v>
      </c>
      <c r="D12897" t="s">
        <v>328</v>
      </c>
      <c r="E12897" t="s">
        <v>370</v>
      </c>
      <c r="F12897" s="2">
        <v>7016560</v>
      </c>
      <c r="G12897" s="2">
        <f t="shared" si="337"/>
        <v>293457.13090757007</v>
      </c>
      <c r="H12897">
        <v>2018</v>
      </c>
      <c r="I12897">
        <v>23.91</v>
      </c>
      <c r="J12897" t="s">
        <v>717</v>
      </c>
    </row>
    <row r="12898" spans="1:10">
      <c r="A12898" t="s">
        <v>9</v>
      </c>
      <c r="B12898" t="s">
        <v>41</v>
      </c>
      <c r="C12898" t="s">
        <v>3</v>
      </c>
      <c r="D12898" t="s">
        <v>328</v>
      </c>
      <c r="E12898" t="s">
        <v>370</v>
      </c>
      <c r="F12898" s="2">
        <v>33584500</v>
      </c>
      <c r="G12898" s="2">
        <f t="shared" si="337"/>
        <v>1434621.9564288766</v>
      </c>
      <c r="H12898">
        <v>2017</v>
      </c>
      <c r="I12898">
        <v>23.41</v>
      </c>
      <c r="J12898" t="s">
        <v>717</v>
      </c>
    </row>
    <row r="12899" spans="1:10">
      <c r="A12899" t="s">
        <v>9</v>
      </c>
      <c r="B12899" t="s">
        <v>41</v>
      </c>
      <c r="C12899" t="s">
        <v>4</v>
      </c>
      <c r="D12899" t="s">
        <v>328</v>
      </c>
      <c r="E12899" t="s">
        <v>370</v>
      </c>
      <c r="F12899" s="2">
        <v>18774300</v>
      </c>
      <c r="G12899" s="2">
        <f t="shared" si="337"/>
        <v>801977.7872703973</v>
      </c>
      <c r="H12899">
        <v>2017</v>
      </c>
      <c r="I12899">
        <v>23.41</v>
      </c>
      <c r="J12899" t="s">
        <v>717</v>
      </c>
    </row>
    <row r="12900" spans="1:10">
      <c r="A12900" t="s">
        <v>9</v>
      </c>
      <c r="B12900" t="s">
        <v>41</v>
      </c>
      <c r="C12900" t="s">
        <v>3</v>
      </c>
      <c r="D12900" t="s">
        <v>328</v>
      </c>
      <c r="E12900" t="s">
        <v>370</v>
      </c>
      <c r="F12900" s="2">
        <v>34256000</v>
      </c>
      <c r="G12900" s="2">
        <v>1147132.0025584097</v>
      </c>
      <c r="H12900">
        <v>2016</v>
      </c>
      <c r="I12900">
        <v>29.862300000000001</v>
      </c>
      <c r="J12900" t="s">
        <v>717</v>
      </c>
    </row>
    <row r="12901" spans="1:10">
      <c r="A12901" t="s">
        <v>9</v>
      </c>
      <c r="B12901" t="s">
        <v>41</v>
      </c>
      <c r="C12901" t="s">
        <v>4</v>
      </c>
      <c r="D12901" t="s">
        <v>328</v>
      </c>
      <c r="E12901" t="s">
        <v>370</v>
      </c>
      <c r="F12901" s="2">
        <v>5729000</v>
      </c>
      <c r="G12901" s="2">
        <v>191847.24552362008</v>
      </c>
      <c r="H12901">
        <v>2016</v>
      </c>
      <c r="I12901">
        <v>29.862300000000001</v>
      </c>
      <c r="J12901" t="s">
        <v>717</v>
      </c>
    </row>
    <row r="12902" spans="1:10">
      <c r="A12902" t="s">
        <v>9</v>
      </c>
      <c r="B12902" t="s">
        <v>41</v>
      </c>
      <c r="C12902" t="s">
        <v>3</v>
      </c>
      <c r="D12902" t="s">
        <v>328</v>
      </c>
      <c r="E12902" t="s">
        <v>370</v>
      </c>
      <c r="F12902" s="2">
        <v>27246500.000000004</v>
      </c>
      <c r="G12902" s="2">
        <v>1261598.9405837902</v>
      </c>
      <c r="H12902">
        <v>2015</v>
      </c>
      <c r="I12902">
        <v>21.596800000000002</v>
      </c>
      <c r="J12902" t="s">
        <v>717</v>
      </c>
    </row>
    <row r="12903" spans="1:10">
      <c r="A12903" t="s">
        <v>9</v>
      </c>
      <c r="B12903" t="s">
        <v>41</v>
      </c>
      <c r="C12903" t="s">
        <v>4</v>
      </c>
      <c r="D12903" t="s">
        <v>328</v>
      </c>
      <c r="E12903" t="s">
        <v>370</v>
      </c>
      <c r="F12903" s="2">
        <v>12662300</v>
      </c>
      <c r="G12903" s="2">
        <v>586304.4525114831</v>
      </c>
      <c r="H12903">
        <v>2015</v>
      </c>
      <c r="I12903">
        <v>21.596800000000002</v>
      </c>
      <c r="J12903" t="s">
        <v>717</v>
      </c>
    </row>
    <row r="12904" spans="1:10">
      <c r="A12904" t="s">
        <v>9</v>
      </c>
      <c r="B12904" t="s">
        <v>41</v>
      </c>
      <c r="C12904" t="s">
        <v>3</v>
      </c>
      <c r="D12904" t="s">
        <v>328</v>
      </c>
      <c r="E12904" t="s">
        <v>370</v>
      </c>
      <c r="F12904" s="2">
        <v>21794769.510000002</v>
      </c>
      <c r="G12904" s="2">
        <v>1031229.1593147613</v>
      </c>
      <c r="H12904">
        <v>2014</v>
      </c>
      <c r="I12904">
        <v>21.134749064390643</v>
      </c>
      <c r="J12904" t="s">
        <v>717</v>
      </c>
    </row>
    <row r="12905" spans="1:10">
      <c r="A12905" t="s">
        <v>9</v>
      </c>
      <c r="B12905" t="s">
        <v>41</v>
      </c>
      <c r="C12905" t="s">
        <v>3</v>
      </c>
      <c r="D12905" t="s">
        <v>328</v>
      </c>
      <c r="E12905" t="s">
        <v>419</v>
      </c>
      <c r="F12905" s="2">
        <v>0</v>
      </c>
      <c r="G12905" s="2">
        <v>0</v>
      </c>
      <c r="H12905">
        <v>2014</v>
      </c>
      <c r="I12905">
        <v>21.134749064390643</v>
      </c>
      <c r="J12905" t="s">
        <v>717</v>
      </c>
    </row>
    <row r="12906" spans="1:10">
      <c r="A12906" t="s">
        <v>9</v>
      </c>
      <c r="B12906" t="s">
        <v>41</v>
      </c>
      <c r="C12906" t="s">
        <v>3</v>
      </c>
      <c r="D12906" t="s">
        <v>328</v>
      </c>
      <c r="E12906" t="s">
        <v>432</v>
      </c>
      <c r="F12906" s="2">
        <v>0</v>
      </c>
      <c r="G12906" s="2">
        <v>0</v>
      </c>
      <c r="H12906">
        <v>2014</v>
      </c>
      <c r="I12906">
        <v>21.134749064390643</v>
      </c>
      <c r="J12906" t="s">
        <v>717</v>
      </c>
    </row>
    <row r="12907" spans="1:10">
      <c r="A12907" t="s">
        <v>9</v>
      </c>
      <c r="B12907" t="s">
        <v>41</v>
      </c>
      <c r="C12907" t="s">
        <v>4</v>
      </c>
      <c r="D12907" t="s">
        <v>328</v>
      </c>
      <c r="E12907" t="s">
        <v>370</v>
      </c>
      <c r="F12907" s="2">
        <v>10559922.23</v>
      </c>
      <c r="G12907" s="2">
        <v>499647.3910254332</v>
      </c>
      <c r="H12907">
        <v>2014</v>
      </c>
      <c r="I12907">
        <v>21.134749064390643</v>
      </c>
      <c r="J12907" t="s">
        <v>717</v>
      </c>
    </row>
    <row r="12908" spans="1:10">
      <c r="A12908" t="s">
        <v>9</v>
      </c>
      <c r="B12908" t="s">
        <v>41</v>
      </c>
      <c r="C12908" t="s">
        <v>4</v>
      </c>
      <c r="D12908" t="s">
        <v>328</v>
      </c>
      <c r="E12908" t="s">
        <v>419</v>
      </c>
      <c r="F12908" s="2">
        <v>0</v>
      </c>
      <c r="G12908" s="2">
        <v>0</v>
      </c>
      <c r="H12908">
        <v>2014</v>
      </c>
      <c r="I12908">
        <v>21.134749064390643</v>
      </c>
      <c r="J12908" t="s">
        <v>717</v>
      </c>
    </row>
    <row r="12909" spans="1:10">
      <c r="A12909" t="s">
        <v>9</v>
      </c>
      <c r="B12909" t="s">
        <v>41</v>
      </c>
      <c r="C12909" t="s">
        <v>4</v>
      </c>
      <c r="D12909" t="s">
        <v>328</v>
      </c>
      <c r="E12909" t="s">
        <v>432</v>
      </c>
      <c r="F12909" s="2">
        <v>0</v>
      </c>
      <c r="G12909" s="2">
        <v>0</v>
      </c>
      <c r="H12909">
        <v>2014</v>
      </c>
      <c r="I12909">
        <v>21.134749064390643</v>
      </c>
      <c r="J12909" t="s">
        <v>717</v>
      </c>
    </row>
    <row r="12910" spans="1:10">
      <c r="A12910" t="s">
        <v>9</v>
      </c>
      <c r="B12910" t="s">
        <v>41</v>
      </c>
      <c r="C12910" t="s">
        <v>3</v>
      </c>
      <c r="D12910" t="s">
        <v>328</v>
      </c>
      <c r="F12910" s="2">
        <v>14579856.119999999</v>
      </c>
      <c r="G12910" s="2">
        <v>711382.78718040301</v>
      </c>
      <c r="H12910">
        <v>2013</v>
      </c>
      <c r="I12910">
        <v>20.495092631897801</v>
      </c>
      <c r="J12910" t="s">
        <v>717</v>
      </c>
    </row>
    <row r="12911" spans="1:10">
      <c r="A12911" t="s">
        <v>9</v>
      </c>
      <c r="B12911" t="s">
        <v>41</v>
      </c>
      <c r="C12911" t="s">
        <v>4</v>
      </c>
      <c r="D12911" t="s">
        <v>328</v>
      </c>
      <c r="F12911" s="2">
        <v>10304787.369999999</v>
      </c>
      <c r="G12911" s="2">
        <v>502792.91511773947</v>
      </c>
      <c r="H12911">
        <v>2013</v>
      </c>
      <c r="I12911">
        <v>20.495092631897801</v>
      </c>
      <c r="J12911" t="s">
        <v>717</v>
      </c>
    </row>
    <row r="12912" spans="1:10">
      <c r="A12912" t="s">
        <v>9</v>
      </c>
      <c r="B12912" t="s">
        <v>41</v>
      </c>
      <c r="C12912" t="s">
        <v>3</v>
      </c>
      <c r="D12912" t="s">
        <v>328</v>
      </c>
      <c r="F12912" s="2">
        <v>21144206.050000001</v>
      </c>
      <c r="G12912" s="2">
        <v>1076702.3729576219</v>
      </c>
      <c r="H12912">
        <v>2012</v>
      </c>
      <c r="I12912">
        <v>19.637930203421423</v>
      </c>
      <c r="J12912" t="s">
        <v>717</v>
      </c>
    </row>
    <row r="12913" spans="1:10">
      <c r="A12913" t="s">
        <v>9</v>
      </c>
      <c r="B12913" t="s">
        <v>41</v>
      </c>
      <c r="C12913" t="s">
        <v>4</v>
      </c>
      <c r="D12913" t="s">
        <v>328</v>
      </c>
      <c r="F12913" s="2">
        <v>2902317.6899999995</v>
      </c>
      <c r="G12913" s="2">
        <v>147791.42506038354</v>
      </c>
      <c r="H12913">
        <v>2012</v>
      </c>
      <c r="I12913">
        <v>19.637930203421423</v>
      </c>
      <c r="J12913" t="s">
        <v>717</v>
      </c>
    </row>
    <row r="12914" spans="1:10">
      <c r="A12914" t="s">
        <v>9</v>
      </c>
      <c r="B12914" t="s">
        <v>41</v>
      </c>
      <c r="C12914" t="s">
        <v>3</v>
      </c>
      <c r="D12914" t="s">
        <v>328</v>
      </c>
      <c r="F12914" s="2">
        <v>17843231.149999999</v>
      </c>
      <c r="G12914" s="2">
        <v>936723.70750034926</v>
      </c>
      <c r="H12914">
        <v>2011</v>
      </c>
      <c r="I12914">
        <v>19.048552958710449</v>
      </c>
      <c r="J12914" t="s">
        <v>717</v>
      </c>
    </row>
    <row r="12915" spans="1:10">
      <c r="A12915" t="s">
        <v>9</v>
      </c>
      <c r="B12915" t="s">
        <v>41</v>
      </c>
      <c r="C12915" t="s">
        <v>4</v>
      </c>
      <c r="D12915" t="s">
        <v>328</v>
      </c>
      <c r="F12915" s="2">
        <v>12017420.110000001</v>
      </c>
      <c r="G12915" s="2">
        <v>630883.62334130588</v>
      </c>
      <c r="H12915">
        <v>2011</v>
      </c>
      <c r="I12915">
        <v>19.048552958710449</v>
      </c>
      <c r="J12915" t="s">
        <v>717</v>
      </c>
    </row>
    <row r="12916" spans="1:10">
      <c r="A12916" t="s">
        <v>9</v>
      </c>
      <c r="B12916" t="s">
        <v>41</v>
      </c>
      <c r="C12916" t="s">
        <v>3</v>
      </c>
      <c r="D12916" t="s">
        <v>328</v>
      </c>
      <c r="F12916" s="2">
        <v>15681595.030000001</v>
      </c>
      <c r="G12916" s="2">
        <v>824181.28915309871</v>
      </c>
      <c r="H12916">
        <v>2010</v>
      </c>
      <c r="I12916">
        <v>19.026875805581422</v>
      </c>
      <c r="J12916" t="s">
        <v>717</v>
      </c>
    </row>
    <row r="12917" spans="1:10">
      <c r="A12917" t="s">
        <v>9</v>
      </c>
      <c r="B12917" t="s">
        <v>41</v>
      </c>
      <c r="C12917" t="s">
        <v>4</v>
      </c>
      <c r="D12917" t="s">
        <v>328</v>
      </c>
      <c r="F12917" s="2">
        <v>6323581.0300000003</v>
      </c>
      <c r="G12917" s="2">
        <v>332349.93987531128</v>
      </c>
      <c r="H12917">
        <v>2010</v>
      </c>
      <c r="I12917">
        <v>19.026875805581422</v>
      </c>
      <c r="J12917" t="s">
        <v>717</v>
      </c>
    </row>
    <row r="12918" spans="1:10">
      <c r="A12918" t="s">
        <v>9</v>
      </c>
      <c r="B12918" t="s">
        <v>41</v>
      </c>
      <c r="C12918" t="s">
        <v>3</v>
      </c>
      <c r="D12918" t="s">
        <v>1</v>
      </c>
      <c r="F12918" s="2">
        <v>0</v>
      </c>
      <c r="G12918" s="2">
        <v>0</v>
      </c>
      <c r="H12918">
        <v>2014</v>
      </c>
      <c r="I12918">
        <v>21.134749064390643</v>
      </c>
      <c r="J12918" t="s">
        <v>717</v>
      </c>
    </row>
    <row r="12919" spans="1:10">
      <c r="A12919" t="s">
        <v>9</v>
      </c>
      <c r="B12919" t="s">
        <v>41</v>
      </c>
      <c r="C12919" t="s">
        <v>4</v>
      </c>
      <c r="D12919" t="s">
        <v>1</v>
      </c>
      <c r="F12919" s="2">
        <v>0</v>
      </c>
      <c r="G12919" s="2">
        <v>0</v>
      </c>
      <c r="H12919">
        <v>2014</v>
      </c>
      <c r="I12919">
        <v>21.134749064390643</v>
      </c>
      <c r="J12919" t="s">
        <v>717</v>
      </c>
    </row>
    <row r="12920" spans="1:10">
      <c r="A12920" t="s">
        <v>9</v>
      </c>
      <c r="B12920" t="s">
        <v>41</v>
      </c>
      <c r="C12920" t="s">
        <v>3</v>
      </c>
      <c r="D12920" t="s">
        <v>1</v>
      </c>
      <c r="F12920" s="2">
        <v>-3000</v>
      </c>
      <c r="G12920" s="2">
        <v>-152.76559031039454</v>
      </c>
      <c r="H12920">
        <v>2012</v>
      </c>
      <c r="I12920">
        <v>19.637930203421423</v>
      </c>
      <c r="J12920" t="s">
        <v>717</v>
      </c>
    </row>
    <row r="12921" spans="1:10">
      <c r="A12921" t="s">
        <v>9</v>
      </c>
      <c r="B12921" t="s">
        <v>41</v>
      </c>
      <c r="C12921" t="s">
        <v>3</v>
      </c>
      <c r="D12921" t="s">
        <v>1</v>
      </c>
      <c r="F12921" s="2">
        <v>110812.84</v>
      </c>
      <c r="G12921" s="2">
        <v>5817.3888714905206</v>
      </c>
      <c r="H12921">
        <v>2011</v>
      </c>
      <c r="I12921">
        <v>19.048552958710449</v>
      </c>
      <c r="J12921" t="s">
        <v>717</v>
      </c>
    </row>
    <row r="12922" spans="1:10">
      <c r="A12922" t="s">
        <v>9</v>
      </c>
      <c r="B12922" t="s">
        <v>41</v>
      </c>
      <c r="C12922" t="s">
        <v>3</v>
      </c>
      <c r="D12922" t="s">
        <v>1</v>
      </c>
      <c r="F12922" s="2">
        <v>184757.1</v>
      </c>
      <c r="G12922" s="2">
        <v>9710.322487405032</v>
      </c>
      <c r="H12922">
        <v>2010</v>
      </c>
      <c r="I12922">
        <v>19.026875805581422</v>
      </c>
      <c r="J12922" t="s">
        <v>717</v>
      </c>
    </row>
    <row r="12923" spans="1:10">
      <c r="A12923" t="s">
        <v>9</v>
      </c>
      <c r="B12923" t="s">
        <v>6</v>
      </c>
      <c r="C12923" t="s">
        <v>3</v>
      </c>
      <c r="D12923" t="s">
        <v>328</v>
      </c>
      <c r="F12923" s="2">
        <v>1021308956.61</v>
      </c>
      <c r="G12923" s="2">
        <f t="shared" ref="G12923:G12934" si="338">F12923/I12923</f>
        <v>55779361.686637759</v>
      </c>
      <c r="H12923">
        <v>2024</v>
      </c>
      <c r="I12923">
        <v>18.309799999999999</v>
      </c>
      <c r="J12923" t="s">
        <v>717</v>
      </c>
    </row>
    <row r="12924" spans="1:10">
      <c r="A12924" t="s">
        <v>9</v>
      </c>
      <c r="B12924" t="s">
        <v>6</v>
      </c>
      <c r="C12924" t="s">
        <v>3</v>
      </c>
      <c r="D12924" t="s">
        <v>1</v>
      </c>
      <c r="F12924" s="2">
        <v>2365642879.21</v>
      </c>
      <c r="G12924" s="2">
        <f t="shared" si="338"/>
        <v>129200913.12903473</v>
      </c>
      <c r="H12924">
        <v>2024</v>
      </c>
      <c r="I12924">
        <v>18.309799999999999</v>
      </c>
      <c r="J12924" t="s">
        <v>717</v>
      </c>
    </row>
    <row r="12925" spans="1:10">
      <c r="A12925" t="s">
        <v>9</v>
      </c>
      <c r="B12925" t="s">
        <v>6</v>
      </c>
      <c r="C12925" t="s">
        <v>4</v>
      </c>
      <c r="D12925" t="s">
        <v>328</v>
      </c>
      <c r="F12925" s="2">
        <v>778015805.20999992</v>
      </c>
      <c r="G12925" s="2">
        <f t="shared" si="338"/>
        <v>42491769.719494477</v>
      </c>
      <c r="H12925">
        <v>2024</v>
      </c>
      <c r="I12925">
        <v>18.309799999999999</v>
      </c>
      <c r="J12925" t="s">
        <v>717</v>
      </c>
    </row>
    <row r="12926" spans="1:10">
      <c r="A12926" t="s">
        <v>9</v>
      </c>
      <c r="B12926" t="s">
        <v>6</v>
      </c>
      <c r="C12926" t="s">
        <v>4</v>
      </c>
      <c r="D12926" t="s">
        <v>1</v>
      </c>
      <c r="F12926" s="2">
        <v>4179949129</v>
      </c>
      <c r="G12926" s="2">
        <f t="shared" si="338"/>
        <v>228290266.90624693</v>
      </c>
      <c r="H12926">
        <v>2024</v>
      </c>
      <c r="I12926">
        <v>18.309799999999999</v>
      </c>
      <c r="J12926" t="s">
        <v>717</v>
      </c>
    </row>
    <row r="12927" spans="1:10">
      <c r="A12927" s="5" t="s">
        <v>9</v>
      </c>
      <c r="B12927" t="s">
        <v>6</v>
      </c>
      <c r="C12927" t="s">
        <v>3</v>
      </c>
      <c r="D12927" t="s">
        <v>328</v>
      </c>
      <c r="F12927" s="2">
        <v>1113957827</v>
      </c>
      <c r="G12927" s="2">
        <f t="shared" si="338"/>
        <v>55435404.708704285</v>
      </c>
      <c r="H12927">
        <v>2022</v>
      </c>
      <c r="I12927">
        <v>20.0947</v>
      </c>
      <c r="J12927" t="s">
        <v>717</v>
      </c>
    </row>
    <row r="12928" spans="1:10">
      <c r="A12928" s="5" t="s">
        <v>9</v>
      </c>
      <c r="B12928" t="s">
        <v>6</v>
      </c>
      <c r="C12928" t="s">
        <v>3</v>
      </c>
      <c r="D12928" t="s">
        <v>1</v>
      </c>
      <c r="F12928" s="2">
        <v>554067451</v>
      </c>
      <c r="G12928" s="2">
        <f t="shared" si="338"/>
        <v>27572815.269697979</v>
      </c>
      <c r="H12928">
        <v>2022</v>
      </c>
      <c r="I12928">
        <v>20.0947</v>
      </c>
      <c r="J12928" t="s">
        <v>717</v>
      </c>
    </row>
    <row r="12929" spans="1:10">
      <c r="A12929" s="5" t="s">
        <v>9</v>
      </c>
      <c r="B12929" t="s">
        <v>6</v>
      </c>
      <c r="C12929" t="s">
        <v>4</v>
      </c>
      <c r="D12929" t="s">
        <v>328</v>
      </c>
      <c r="F12929" s="2">
        <v>616119355</v>
      </c>
      <c r="G12929" s="2">
        <f t="shared" si="338"/>
        <v>30660788.914489891</v>
      </c>
      <c r="H12929">
        <v>2022</v>
      </c>
      <c r="I12929">
        <v>20.0947</v>
      </c>
      <c r="J12929" t="s">
        <v>717</v>
      </c>
    </row>
    <row r="12930" spans="1:10">
      <c r="A12930" s="5" t="s">
        <v>9</v>
      </c>
      <c r="B12930" t="s">
        <v>6</v>
      </c>
      <c r="C12930" t="s">
        <v>4</v>
      </c>
      <c r="D12930" t="s">
        <v>1</v>
      </c>
      <c r="F12930" s="2">
        <v>376189365</v>
      </c>
      <c r="G12930" s="2">
        <f t="shared" si="338"/>
        <v>18720825.142948139</v>
      </c>
      <c r="H12930">
        <v>2022</v>
      </c>
      <c r="I12930">
        <v>20.0947</v>
      </c>
      <c r="J12930" t="s">
        <v>717</v>
      </c>
    </row>
    <row r="12931" spans="1:10">
      <c r="A12931" s="5" t="s">
        <v>9</v>
      </c>
      <c r="B12931" t="s">
        <v>6</v>
      </c>
      <c r="C12931" t="s">
        <v>3</v>
      </c>
      <c r="D12931" t="s">
        <v>328</v>
      </c>
      <c r="F12931" s="2">
        <v>978020000</v>
      </c>
      <c r="G12931" s="2">
        <f t="shared" si="338"/>
        <v>48242014.08756388</v>
      </c>
      <c r="H12931">
        <v>2021</v>
      </c>
      <c r="I12931">
        <v>20.273199999999999</v>
      </c>
      <c r="J12931" t="s">
        <v>717</v>
      </c>
    </row>
    <row r="12932" spans="1:10">
      <c r="A12932" s="6" t="s">
        <v>9</v>
      </c>
      <c r="B12932" t="s">
        <v>6</v>
      </c>
      <c r="C12932" t="s">
        <v>3</v>
      </c>
      <c r="D12932" t="s">
        <v>1</v>
      </c>
      <c r="F12932" s="2">
        <v>4861580000</v>
      </c>
      <c r="G12932" s="2">
        <f t="shared" si="338"/>
        <v>239803287.09823808</v>
      </c>
      <c r="H12932">
        <v>2021</v>
      </c>
      <c r="I12932">
        <v>20.273199999999999</v>
      </c>
      <c r="J12932" t="s">
        <v>717</v>
      </c>
    </row>
    <row r="12933" spans="1:10">
      <c r="A12933" s="5" t="s">
        <v>9</v>
      </c>
      <c r="B12933" t="s">
        <v>6</v>
      </c>
      <c r="C12933" t="s">
        <v>4</v>
      </c>
      <c r="D12933" t="s">
        <v>328</v>
      </c>
      <c r="F12933" s="2">
        <v>441038541</v>
      </c>
      <c r="G12933" s="2">
        <f t="shared" si="338"/>
        <v>21754757.068445042</v>
      </c>
      <c r="H12933">
        <v>2021</v>
      </c>
      <c r="I12933">
        <v>20.273199999999999</v>
      </c>
      <c r="J12933" t="s">
        <v>717</v>
      </c>
    </row>
    <row r="12934" spans="1:10">
      <c r="A12934" s="6" t="s">
        <v>9</v>
      </c>
      <c r="B12934" t="s">
        <v>6</v>
      </c>
      <c r="C12934" t="s">
        <v>4</v>
      </c>
      <c r="D12934" t="s">
        <v>1</v>
      </c>
      <c r="F12934" s="2">
        <v>2999223828</v>
      </c>
      <c r="G12934" s="2">
        <f t="shared" si="338"/>
        <v>147940326.53947082</v>
      </c>
      <c r="H12934">
        <v>2021</v>
      </c>
      <c r="I12934">
        <v>20.273199999999999</v>
      </c>
      <c r="J12934" t="s">
        <v>717</v>
      </c>
    </row>
    <row r="12935" spans="1:10">
      <c r="A12935" t="s">
        <v>9</v>
      </c>
      <c r="B12935" t="s">
        <v>6</v>
      </c>
      <c r="C12935" t="s">
        <v>3</v>
      </c>
      <c r="D12935" t="s">
        <v>328</v>
      </c>
      <c r="F12935" s="2">
        <v>659730000</v>
      </c>
      <c r="G12935" s="2">
        <v>30726275.196542345</v>
      </c>
      <c r="H12935">
        <v>2020</v>
      </c>
      <c r="I12935">
        <v>21.4712</v>
      </c>
      <c r="J12935" t="s">
        <v>717</v>
      </c>
    </row>
    <row r="12936" spans="1:10">
      <c r="A12936" t="s">
        <v>9</v>
      </c>
      <c r="B12936" t="s">
        <v>6</v>
      </c>
      <c r="C12936" t="s">
        <v>3</v>
      </c>
      <c r="D12936" t="s">
        <v>1</v>
      </c>
      <c r="F12936" s="2">
        <v>216200000</v>
      </c>
      <c r="G12936" s="2">
        <v>10069302.134952867</v>
      </c>
      <c r="H12936">
        <v>2020</v>
      </c>
      <c r="I12936">
        <v>21.4712</v>
      </c>
      <c r="J12936" t="s">
        <v>717</v>
      </c>
    </row>
    <row r="12937" spans="1:10">
      <c r="A12937" t="s">
        <v>9</v>
      </c>
      <c r="B12937" t="s">
        <v>6</v>
      </c>
      <c r="C12937" t="s">
        <v>4</v>
      </c>
      <c r="D12937" t="s">
        <v>328</v>
      </c>
      <c r="F12937" s="2">
        <v>126870000</v>
      </c>
      <c r="G12937" s="2">
        <v>5908845.3370095761</v>
      </c>
      <c r="H12937">
        <v>2020</v>
      </c>
      <c r="I12937">
        <v>21.4712</v>
      </c>
      <c r="J12937" t="s">
        <v>717</v>
      </c>
    </row>
    <row r="12938" spans="1:10">
      <c r="A12938" t="s">
        <v>9</v>
      </c>
      <c r="B12938" t="s">
        <v>6</v>
      </c>
      <c r="C12938" t="s">
        <v>4</v>
      </c>
      <c r="D12938" t="s">
        <v>1</v>
      </c>
      <c r="F12938" s="2">
        <v>-11020000</v>
      </c>
      <c r="G12938" s="2">
        <v>-513245.6499869593</v>
      </c>
      <c r="H12938">
        <v>2020</v>
      </c>
      <c r="I12938">
        <v>21.4712</v>
      </c>
      <c r="J12938" t="s">
        <v>717</v>
      </c>
    </row>
    <row r="12939" spans="1:10">
      <c r="A12939" t="s">
        <v>9</v>
      </c>
      <c r="B12939" t="s">
        <v>6</v>
      </c>
      <c r="C12939" t="s">
        <v>3</v>
      </c>
      <c r="D12939" t="s">
        <v>328</v>
      </c>
      <c r="F12939" s="2">
        <v>978017419</v>
      </c>
      <c r="G12939" s="2">
        <f t="shared" ref="G12939:G12950" si="339">F12939/I12939</f>
        <v>50808475.14948751</v>
      </c>
      <c r="H12939">
        <v>2019</v>
      </c>
      <c r="I12939">
        <v>19.249099999999999</v>
      </c>
      <c r="J12939" t="s">
        <v>717</v>
      </c>
    </row>
    <row r="12940" spans="1:10">
      <c r="A12940" t="s">
        <v>9</v>
      </c>
      <c r="B12940" t="s">
        <v>6</v>
      </c>
      <c r="C12940" t="s">
        <v>3</v>
      </c>
      <c r="D12940" t="s">
        <v>1</v>
      </c>
      <c r="F12940" s="2">
        <v>4186904000</v>
      </c>
      <c r="G12940" s="2">
        <f t="shared" si="339"/>
        <v>217511675.8705602</v>
      </c>
      <c r="H12940">
        <v>2019</v>
      </c>
      <c r="I12940">
        <v>19.249099999999999</v>
      </c>
      <c r="J12940" t="s">
        <v>717</v>
      </c>
    </row>
    <row r="12941" spans="1:10">
      <c r="A12941" t="s">
        <v>9</v>
      </c>
      <c r="B12941" t="s">
        <v>6</v>
      </c>
      <c r="C12941" t="s">
        <v>4</v>
      </c>
      <c r="D12941" t="s">
        <v>1</v>
      </c>
      <c r="F12941" s="2">
        <v>-1064619000</v>
      </c>
      <c r="G12941" s="2">
        <f t="shared" si="339"/>
        <v>-55307468.920624867</v>
      </c>
      <c r="H12941">
        <v>2019</v>
      </c>
      <c r="I12941">
        <v>19.249099999999999</v>
      </c>
      <c r="J12941" t="s">
        <v>717</v>
      </c>
    </row>
    <row r="12942" spans="1:10">
      <c r="A12942" t="s">
        <v>9</v>
      </c>
      <c r="B12942" t="s">
        <v>6</v>
      </c>
      <c r="C12942" t="s">
        <v>4</v>
      </c>
      <c r="D12942" t="s">
        <v>328</v>
      </c>
      <c r="F12942" s="2">
        <v>694730000</v>
      </c>
      <c r="G12942" s="2">
        <f t="shared" si="339"/>
        <v>36091557.527364917</v>
      </c>
      <c r="H12942">
        <v>2019</v>
      </c>
      <c r="I12942">
        <v>19.249099999999999</v>
      </c>
      <c r="J12942" t="s">
        <v>717</v>
      </c>
    </row>
    <row r="12943" spans="1:10">
      <c r="A12943" t="s">
        <v>9</v>
      </c>
      <c r="B12943" t="s">
        <v>6</v>
      </c>
      <c r="C12943" t="s">
        <v>3</v>
      </c>
      <c r="D12943" t="s">
        <v>328</v>
      </c>
      <c r="F12943" s="2">
        <v>657976000</v>
      </c>
      <c r="G12943" s="2">
        <f t="shared" si="339"/>
        <v>34162824.506749734</v>
      </c>
      <c r="H12943">
        <v>2018</v>
      </c>
      <c r="I12943">
        <v>19.260000000000002</v>
      </c>
      <c r="J12943" t="s">
        <v>717</v>
      </c>
    </row>
    <row r="12944" spans="1:10">
      <c r="A12944" t="s">
        <v>9</v>
      </c>
      <c r="B12944" t="s">
        <v>6</v>
      </c>
      <c r="C12944" t="s">
        <v>3</v>
      </c>
      <c r="D12944" t="s">
        <v>1</v>
      </c>
      <c r="E12944" t="s">
        <v>364</v>
      </c>
      <c r="F12944" s="2">
        <v>680934000</v>
      </c>
      <c r="G12944" s="2">
        <f t="shared" si="339"/>
        <v>35354828.660436131</v>
      </c>
      <c r="H12944">
        <v>2018</v>
      </c>
      <c r="I12944">
        <v>19.260000000000002</v>
      </c>
      <c r="J12944" t="s">
        <v>717</v>
      </c>
    </row>
    <row r="12945" spans="1:10">
      <c r="A12945" t="s">
        <v>9</v>
      </c>
      <c r="B12945" t="s">
        <v>6</v>
      </c>
      <c r="C12945" t="s">
        <v>4</v>
      </c>
      <c r="D12945" t="s">
        <v>328</v>
      </c>
      <c r="F12945" s="2">
        <v>595875000</v>
      </c>
      <c r="G12945" s="2">
        <f t="shared" si="339"/>
        <v>30938473.520249218</v>
      </c>
      <c r="H12945">
        <v>2018</v>
      </c>
      <c r="I12945">
        <v>19.260000000000002</v>
      </c>
      <c r="J12945" t="s">
        <v>717</v>
      </c>
    </row>
    <row r="12946" spans="1:10">
      <c r="A12946" t="s">
        <v>9</v>
      </c>
      <c r="B12946" t="s">
        <v>6</v>
      </c>
      <c r="C12946" t="s">
        <v>4</v>
      </c>
      <c r="D12946" t="s">
        <v>1</v>
      </c>
      <c r="E12946" t="s">
        <v>364</v>
      </c>
      <c r="F12946" s="2">
        <v>880344000</v>
      </c>
      <c r="G12946" s="2">
        <f t="shared" si="339"/>
        <v>45708411.214953266</v>
      </c>
      <c r="H12946">
        <v>2018</v>
      </c>
      <c r="I12946">
        <v>19.260000000000002</v>
      </c>
      <c r="J12946" t="s">
        <v>717</v>
      </c>
    </row>
    <row r="12947" spans="1:10">
      <c r="A12947" t="s">
        <v>9</v>
      </c>
      <c r="B12947" t="s">
        <v>6</v>
      </c>
      <c r="C12947" t="s">
        <v>3</v>
      </c>
      <c r="D12947" t="s">
        <v>328</v>
      </c>
      <c r="F12947" s="2">
        <v>702019000</v>
      </c>
      <c r="G12947" s="2">
        <f t="shared" si="339"/>
        <v>37183209.745762713</v>
      </c>
      <c r="H12947">
        <v>2017</v>
      </c>
      <c r="I12947">
        <v>18.88</v>
      </c>
      <c r="J12947" t="s">
        <v>717</v>
      </c>
    </row>
    <row r="12948" spans="1:10">
      <c r="A12948" t="s">
        <v>9</v>
      </c>
      <c r="B12948" t="s">
        <v>6</v>
      </c>
      <c r="C12948" t="s">
        <v>3</v>
      </c>
      <c r="D12948" t="s">
        <v>1</v>
      </c>
      <c r="E12948" t="s">
        <v>364</v>
      </c>
      <c r="F12948" s="2">
        <v>4474862000</v>
      </c>
      <c r="G12948" s="2">
        <f t="shared" si="339"/>
        <v>237015995.76271188</v>
      </c>
      <c r="H12948">
        <v>2017</v>
      </c>
      <c r="I12948">
        <v>18.88</v>
      </c>
      <c r="J12948" t="s">
        <v>717</v>
      </c>
    </row>
    <row r="12949" spans="1:10">
      <c r="A12949" t="s">
        <v>9</v>
      </c>
      <c r="B12949" t="s">
        <v>6</v>
      </c>
      <c r="C12949" t="s">
        <v>4</v>
      </c>
      <c r="D12949" t="s">
        <v>328</v>
      </c>
      <c r="F12949" s="2">
        <v>450022656.89999998</v>
      </c>
      <c r="G12949" s="2">
        <f t="shared" si="339"/>
        <v>23835945.810381357</v>
      </c>
      <c r="H12949">
        <v>2017</v>
      </c>
      <c r="I12949">
        <v>18.88</v>
      </c>
      <c r="J12949" t="s">
        <v>717</v>
      </c>
    </row>
    <row r="12950" spans="1:10">
      <c r="A12950" t="s">
        <v>9</v>
      </c>
      <c r="B12950" t="s">
        <v>6</v>
      </c>
      <c r="C12950" t="s">
        <v>4</v>
      </c>
      <c r="D12950" t="s">
        <v>1</v>
      </c>
      <c r="E12950" t="s">
        <v>364</v>
      </c>
      <c r="F12950" s="2">
        <v>1470000000</v>
      </c>
      <c r="G12950" s="2">
        <f t="shared" si="339"/>
        <v>77860169.491525427</v>
      </c>
      <c r="H12950">
        <v>2017</v>
      </c>
      <c r="I12950">
        <v>18.88</v>
      </c>
      <c r="J12950" t="s">
        <v>717</v>
      </c>
    </row>
    <row r="12951" spans="1:10">
      <c r="A12951" t="s">
        <v>9</v>
      </c>
      <c r="B12951" t="s">
        <v>6</v>
      </c>
      <c r="C12951" t="s">
        <v>3</v>
      </c>
      <c r="D12951" t="s">
        <v>328</v>
      </c>
      <c r="F12951" s="2">
        <v>608523000</v>
      </c>
      <c r="G12951" s="2">
        <v>32562929.42914018</v>
      </c>
      <c r="H12951">
        <v>2016</v>
      </c>
      <c r="I12951">
        <v>18.6876</v>
      </c>
      <c r="J12951" t="s">
        <v>717</v>
      </c>
    </row>
    <row r="12952" spans="1:10">
      <c r="A12952" t="s">
        <v>9</v>
      </c>
      <c r="B12952" t="s">
        <v>6</v>
      </c>
      <c r="C12952" t="s">
        <v>3</v>
      </c>
      <c r="D12952" t="s">
        <v>1</v>
      </c>
      <c r="F12952" s="2">
        <v>608523000</v>
      </c>
      <c r="G12952" s="2">
        <v>32562929.42914018</v>
      </c>
      <c r="H12952">
        <v>2016</v>
      </c>
      <c r="I12952">
        <v>18.6876</v>
      </c>
      <c r="J12952" t="s">
        <v>717</v>
      </c>
    </row>
    <row r="12953" spans="1:10">
      <c r="A12953" t="s">
        <v>9</v>
      </c>
      <c r="B12953" t="s">
        <v>6</v>
      </c>
      <c r="C12953" t="s">
        <v>4</v>
      </c>
      <c r="D12953" t="s">
        <v>328</v>
      </c>
      <c r="F12953" s="2">
        <v>338730000</v>
      </c>
      <c r="G12953" s="2">
        <v>18125923.071983561</v>
      </c>
      <c r="H12953">
        <v>2016</v>
      </c>
      <c r="I12953">
        <v>18.6876</v>
      </c>
      <c r="J12953" t="s">
        <v>717</v>
      </c>
    </row>
    <row r="12954" spans="1:10">
      <c r="A12954" t="s">
        <v>9</v>
      </c>
      <c r="B12954" t="s">
        <v>6</v>
      </c>
      <c r="C12954" t="s">
        <v>4</v>
      </c>
      <c r="D12954" t="s">
        <v>1</v>
      </c>
      <c r="F12954" s="2">
        <v>2831718999.9999995</v>
      </c>
      <c r="G12954" s="2">
        <v>151529302.85322887</v>
      </c>
      <c r="H12954">
        <v>2016</v>
      </c>
      <c r="I12954">
        <v>18.6876</v>
      </c>
      <c r="J12954" t="s">
        <v>717</v>
      </c>
    </row>
    <row r="12955" spans="1:10">
      <c r="A12955" t="s">
        <v>9</v>
      </c>
      <c r="B12955" t="s">
        <v>6</v>
      </c>
      <c r="C12955" t="s">
        <v>3</v>
      </c>
      <c r="D12955" t="s">
        <v>328</v>
      </c>
      <c r="F12955" s="2">
        <v>548293661</v>
      </c>
      <c r="G12955" s="2">
        <v>34583548.510498248</v>
      </c>
      <c r="H12955">
        <v>2015</v>
      </c>
      <c r="I12955">
        <v>15.854175890410984</v>
      </c>
      <c r="J12955" t="s">
        <v>717</v>
      </c>
    </row>
    <row r="12956" spans="1:10">
      <c r="A12956" t="s">
        <v>9</v>
      </c>
      <c r="B12956" t="s">
        <v>6</v>
      </c>
      <c r="C12956" t="s">
        <v>3</v>
      </c>
      <c r="D12956" t="s">
        <v>1</v>
      </c>
      <c r="F12956" s="2">
        <v>1990178926</v>
      </c>
      <c r="G12956" s="2">
        <v>125530266.5844468</v>
      </c>
      <c r="H12956">
        <v>2015</v>
      </c>
      <c r="I12956">
        <v>15.854175890410984</v>
      </c>
      <c r="J12956" t="s">
        <v>717</v>
      </c>
    </row>
    <row r="12957" spans="1:10">
      <c r="A12957" t="s">
        <v>9</v>
      </c>
      <c r="B12957" t="s">
        <v>6</v>
      </c>
      <c r="C12957" t="s">
        <v>4</v>
      </c>
      <c r="D12957" t="s">
        <v>328</v>
      </c>
      <c r="F12957" s="2">
        <v>305989201</v>
      </c>
      <c r="G12957" s="2">
        <v>19300227.467835158</v>
      </c>
      <c r="H12957">
        <v>2015</v>
      </c>
      <c r="I12957">
        <v>15.854175890410984</v>
      </c>
      <c r="J12957" t="s">
        <v>717</v>
      </c>
    </row>
    <row r="12958" spans="1:10">
      <c r="A12958" t="s">
        <v>9</v>
      </c>
      <c r="B12958" t="s">
        <v>6</v>
      </c>
      <c r="C12958" t="s">
        <v>4</v>
      </c>
      <c r="D12958" t="s">
        <v>1</v>
      </c>
      <c r="F12958" s="2">
        <v>200410806</v>
      </c>
      <c r="G12958" s="2">
        <v>12640884.482757231</v>
      </c>
      <c r="H12958">
        <v>2015</v>
      </c>
      <c r="I12958">
        <v>15.854175890410984</v>
      </c>
      <c r="J12958" t="s">
        <v>717</v>
      </c>
    </row>
    <row r="12959" spans="1:10">
      <c r="A12959" t="s">
        <v>9</v>
      </c>
      <c r="B12959" t="s">
        <v>6</v>
      </c>
      <c r="C12959" t="s">
        <v>3</v>
      </c>
      <c r="D12959" t="s">
        <v>328</v>
      </c>
      <c r="F12959" s="2">
        <v>477871000</v>
      </c>
      <c r="G12959" s="2">
        <v>35921562.4722137</v>
      </c>
      <c r="H12959">
        <v>2014</v>
      </c>
      <c r="I12959">
        <v>13.303179681274893</v>
      </c>
      <c r="J12959" t="s">
        <v>717</v>
      </c>
    </row>
    <row r="12960" spans="1:10">
      <c r="A12960" t="s">
        <v>9</v>
      </c>
      <c r="B12960" t="s">
        <v>6</v>
      </c>
      <c r="C12960" t="s">
        <v>3</v>
      </c>
      <c r="D12960" t="s">
        <v>1</v>
      </c>
      <c r="F12960" s="2">
        <v>237664999.99999997</v>
      </c>
      <c r="G12960" s="2">
        <v>17865277.752696164</v>
      </c>
      <c r="H12960">
        <v>2014</v>
      </c>
      <c r="I12960">
        <v>13.303179681274893</v>
      </c>
      <c r="J12960" t="s">
        <v>717</v>
      </c>
    </row>
    <row r="12961" spans="1:10">
      <c r="A12961" t="s">
        <v>9</v>
      </c>
      <c r="B12961" t="s">
        <v>6</v>
      </c>
      <c r="C12961" t="s">
        <v>4</v>
      </c>
      <c r="D12961" t="s">
        <v>328</v>
      </c>
      <c r="F12961" s="2">
        <v>256677000</v>
      </c>
      <c r="G12961" s="2">
        <v>19294409.768913358</v>
      </c>
      <c r="H12961">
        <v>2014</v>
      </c>
      <c r="I12961">
        <v>13.303179681274893</v>
      </c>
      <c r="J12961" t="s">
        <v>717</v>
      </c>
    </row>
    <row r="12962" spans="1:10">
      <c r="A12962" t="s">
        <v>9</v>
      </c>
      <c r="B12962" t="s">
        <v>6</v>
      </c>
      <c r="C12962" t="s">
        <v>4</v>
      </c>
      <c r="D12962" t="s">
        <v>1</v>
      </c>
      <c r="F12962" s="2">
        <v>106541000</v>
      </c>
      <c r="G12962" s="2">
        <v>8008686.8367239693</v>
      </c>
      <c r="H12962">
        <v>2014</v>
      </c>
      <c r="I12962">
        <v>13.303179681274893</v>
      </c>
      <c r="J12962" t="s">
        <v>717</v>
      </c>
    </row>
    <row r="12963" spans="1:10">
      <c r="A12963" t="s">
        <v>9</v>
      </c>
      <c r="B12963" t="s">
        <v>6</v>
      </c>
      <c r="C12963" t="s">
        <v>3</v>
      </c>
      <c r="D12963" t="s">
        <v>328</v>
      </c>
      <c r="F12963" s="2">
        <v>423346000</v>
      </c>
      <c r="G12963" s="2">
        <v>33168160.051392637</v>
      </c>
      <c r="H12963">
        <v>2013</v>
      </c>
      <c r="I12963">
        <v>12.763626301369856</v>
      </c>
      <c r="J12963" t="s">
        <v>717</v>
      </c>
    </row>
    <row r="12964" spans="1:10">
      <c r="A12964" t="s">
        <v>9</v>
      </c>
      <c r="B12964" t="s">
        <v>6</v>
      </c>
      <c r="C12964" t="s">
        <v>3</v>
      </c>
      <c r="D12964" t="s">
        <v>328</v>
      </c>
      <c r="F12964" s="2">
        <v>33224811.708710678</v>
      </c>
      <c r="G12964" s="2">
        <v>2603085.590585242</v>
      </c>
      <c r="H12964">
        <v>2013</v>
      </c>
      <c r="I12964">
        <v>12.763626301369856</v>
      </c>
      <c r="J12964" t="s">
        <v>717</v>
      </c>
    </row>
    <row r="12965" spans="1:10">
      <c r="A12965" t="s">
        <v>9</v>
      </c>
      <c r="B12965" t="s">
        <v>6</v>
      </c>
      <c r="C12965" t="s">
        <v>3</v>
      </c>
      <c r="D12965" t="s">
        <v>1</v>
      </c>
      <c r="F12965" s="2">
        <v>181601000</v>
      </c>
      <c r="G12965" s="2">
        <v>14228009.792210046</v>
      </c>
      <c r="H12965">
        <v>2013</v>
      </c>
      <c r="I12965">
        <v>12.763626301369856</v>
      </c>
      <c r="J12965" t="s">
        <v>717</v>
      </c>
    </row>
    <row r="12966" spans="1:10">
      <c r="A12966" t="s">
        <v>9</v>
      </c>
      <c r="B12966" t="s">
        <v>6</v>
      </c>
      <c r="C12966" t="s">
        <v>3</v>
      </c>
      <c r="D12966" t="s">
        <v>1</v>
      </c>
      <c r="F12966" s="2">
        <v>14252311.421658805</v>
      </c>
      <c r="G12966" s="2">
        <v>1116634.9660463794</v>
      </c>
      <c r="H12966">
        <v>2013</v>
      </c>
      <c r="I12966">
        <v>12.763626301369856</v>
      </c>
      <c r="J12966" t="s">
        <v>717</v>
      </c>
    </row>
    <row r="12967" spans="1:10">
      <c r="A12967" t="s">
        <v>9</v>
      </c>
      <c r="B12967" t="s">
        <v>6</v>
      </c>
      <c r="C12967" t="s">
        <v>3</v>
      </c>
      <c r="D12967" t="s">
        <v>367</v>
      </c>
      <c r="F12967" s="2">
        <v>62685000</v>
      </c>
      <c r="G12967" s="2">
        <v>4911221.8205003645</v>
      </c>
      <c r="H12967">
        <v>2013</v>
      </c>
      <c r="I12967">
        <v>12.763626301369856</v>
      </c>
      <c r="J12967" t="s">
        <v>717</v>
      </c>
    </row>
    <row r="12968" spans="1:10">
      <c r="A12968" t="s">
        <v>9</v>
      </c>
      <c r="B12968" t="s">
        <v>6</v>
      </c>
      <c r="C12968" t="s">
        <v>3</v>
      </c>
      <c r="D12968" t="s">
        <v>367</v>
      </c>
      <c r="F12968" s="2">
        <v>4919610.2525133798</v>
      </c>
      <c r="G12968" s="2">
        <v>385439.85356147436</v>
      </c>
      <c r="H12968">
        <v>2013</v>
      </c>
      <c r="I12968">
        <v>12.763626301369856</v>
      </c>
      <c r="J12968" t="s">
        <v>717</v>
      </c>
    </row>
    <row r="12969" spans="1:10">
      <c r="A12969" t="s">
        <v>9</v>
      </c>
      <c r="B12969" t="s">
        <v>6</v>
      </c>
      <c r="C12969" t="s">
        <v>4</v>
      </c>
      <c r="D12969" t="s">
        <v>328</v>
      </c>
      <c r="F12969" s="2">
        <v>281630000</v>
      </c>
      <c r="G12969" s="2">
        <v>22065045.885100387</v>
      </c>
      <c r="H12969">
        <v>2013</v>
      </c>
      <c r="I12969">
        <v>12.763626301369856</v>
      </c>
      <c r="J12969" t="s">
        <v>717</v>
      </c>
    </row>
    <row r="12970" spans="1:10">
      <c r="A12970" t="s">
        <v>9</v>
      </c>
      <c r="B12970" t="s">
        <v>6</v>
      </c>
      <c r="C12970" t="s">
        <v>4</v>
      </c>
      <c r="D12970" t="s">
        <v>328</v>
      </c>
      <c r="F12970" s="2">
        <v>22102733.276148092</v>
      </c>
      <c r="G12970" s="2">
        <v>1731696.9922392601</v>
      </c>
      <c r="H12970">
        <v>2013</v>
      </c>
      <c r="I12970">
        <v>12.763626301369856</v>
      </c>
      <c r="J12970" t="s">
        <v>717</v>
      </c>
    </row>
    <row r="12971" spans="1:10">
      <c r="A12971" t="s">
        <v>9</v>
      </c>
      <c r="B12971" t="s">
        <v>6</v>
      </c>
      <c r="C12971" t="s">
        <v>4</v>
      </c>
      <c r="D12971" t="s">
        <v>1</v>
      </c>
      <c r="F12971" s="2">
        <v>81675000</v>
      </c>
      <c r="G12971" s="2">
        <v>6399043.5062513724</v>
      </c>
      <c r="H12971">
        <v>2013</v>
      </c>
      <c r="I12971">
        <v>12.763626301369856</v>
      </c>
      <c r="J12971" t="s">
        <v>717</v>
      </c>
    </row>
    <row r="12972" spans="1:10">
      <c r="A12972" t="s">
        <v>9</v>
      </c>
      <c r="B12972" t="s">
        <v>6</v>
      </c>
      <c r="C12972" t="s">
        <v>4</v>
      </c>
      <c r="D12972" t="s">
        <v>1</v>
      </c>
      <c r="F12972" s="2">
        <v>6409973.1574384663</v>
      </c>
      <c r="G12972" s="2">
        <v>502206.27007471351</v>
      </c>
      <c r="H12972">
        <v>2013</v>
      </c>
      <c r="I12972">
        <v>12.763626301369856</v>
      </c>
      <c r="J12972" t="s">
        <v>717</v>
      </c>
    </row>
    <row r="12973" spans="1:10">
      <c r="A12973" t="s">
        <v>9</v>
      </c>
      <c r="B12973" t="s">
        <v>6</v>
      </c>
      <c r="C12973" t="s">
        <v>4</v>
      </c>
      <c r="D12973" t="s">
        <v>367</v>
      </c>
      <c r="F12973" s="2">
        <v>18003000</v>
      </c>
      <c r="G12973" s="2">
        <v>1410492.5649592099</v>
      </c>
      <c r="H12973">
        <v>2013</v>
      </c>
      <c r="I12973">
        <v>12.763626301369856</v>
      </c>
      <c r="J12973" t="s">
        <v>717</v>
      </c>
    </row>
    <row r="12974" spans="1:10">
      <c r="A12974" t="s">
        <v>9</v>
      </c>
      <c r="B12974" t="s">
        <v>6</v>
      </c>
      <c r="C12974" t="s">
        <v>4</v>
      </c>
      <c r="D12974" t="s">
        <v>367</v>
      </c>
      <c r="F12974" s="2">
        <v>1412901.7049692648</v>
      </c>
      <c r="G12974" s="2">
        <v>110697.51429635833</v>
      </c>
      <c r="H12974">
        <v>2013</v>
      </c>
      <c r="I12974">
        <v>12.763626301369856</v>
      </c>
      <c r="J12974" t="s">
        <v>717</v>
      </c>
    </row>
    <row r="12975" spans="1:10">
      <c r="A12975" t="s">
        <v>9</v>
      </c>
      <c r="B12975" t="s">
        <v>6</v>
      </c>
      <c r="C12975" t="s">
        <v>3</v>
      </c>
      <c r="D12975" t="s">
        <v>328</v>
      </c>
      <c r="F12975" s="2">
        <v>466883000.00000006</v>
      </c>
      <c r="G12975" s="2">
        <v>35291943.307086609</v>
      </c>
      <c r="H12975">
        <v>2012</v>
      </c>
      <c r="I12975">
        <v>13.22916666666667</v>
      </c>
      <c r="J12975" t="s">
        <v>717</v>
      </c>
    </row>
    <row r="12976" spans="1:10">
      <c r="A12976" t="s">
        <v>9</v>
      </c>
      <c r="B12976" t="s">
        <v>6</v>
      </c>
      <c r="C12976" t="s">
        <v>3</v>
      </c>
      <c r="D12976" t="s">
        <v>328</v>
      </c>
      <c r="F12976" s="2">
        <v>35291943.307086609</v>
      </c>
      <c r="G12976" s="2">
        <v>2667737.4468348925</v>
      </c>
      <c r="H12976">
        <v>2012</v>
      </c>
      <c r="I12976">
        <v>13.22916666666667</v>
      </c>
      <c r="J12976" t="s">
        <v>717</v>
      </c>
    </row>
    <row r="12977" spans="1:10">
      <c r="A12977" t="s">
        <v>9</v>
      </c>
      <c r="B12977" t="s">
        <v>6</v>
      </c>
      <c r="C12977" t="s">
        <v>3</v>
      </c>
      <c r="D12977" t="s">
        <v>1</v>
      </c>
      <c r="F12977" s="2">
        <v>126947000</v>
      </c>
      <c r="G12977" s="2">
        <v>9595993.700787399</v>
      </c>
      <c r="H12977">
        <v>2012</v>
      </c>
      <c r="I12977">
        <v>13.22916666666667</v>
      </c>
      <c r="J12977" t="s">
        <v>717</v>
      </c>
    </row>
    <row r="12978" spans="1:10">
      <c r="A12978" t="s">
        <v>9</v>
      </c>
      <c r="B12978" t="s">
        <v>6</v>
      </c>
      <c r="C12978" t="s">
        <v>3</v>
      </c>
      <c r="D12978" t="s">
        <v>1</v>
      </c>
      <c r="F12978" s="2">
        <v>9595993.700787399</v>
      </c>
      <c r="G12978" s="2">
        <v>725366.45297290559</v>
      </c>
      <c r="H12978">
        <v>2012</v>
      </c>
      <c r="I12978">
        <v>13.22916666666667</v>
      </c>
      <c r="J12978" t="s">
        <v>717</v>
      </c>
    </row>
    <row r="12979" spans="1:10">
      <c r="A12979" t="s">
        <v>9</v>
      </c>
      <c r="B12979" t="s">
        <v>6</v>
      </c>
      <c r="C12979" t="s">
        <v>3</v>
      </c>
      <c r="D12979" t="s">
        <v>367</v>
      </c>
      <c r="F12979" s="2">
        <v>74188000</v>
      </c>
      <c r="G12979" s="2">
        <v>5607911.8110236209</v>
      </c>
      <c r="H12979">
        <v>2012</v>
      </c>
      <c r="I12979">
        <v>13.22916666666667</v>
      </c>
      <c r="J12979" t="s">
        <v>717</v>
      </c>
    </row>
    <row r="12980" spans="1:10">
      <c r="A12980" t="s">
        <v>9</v>
      </c>
      <c r="B12980" t="s">
        <v>6</v>
      </c>
      <c r="C12980" t="s">
        <v>3</v>
      </c>
      <c r="D12980" t="s">
        <v>367</v>
      </c>
      <c r="F12980" s="2">
        <v>5607911.8110236209</v>
      </c>
      <c r="G12980" s="2">
        <v>423905.14477028936</v>
      </c>
      <c r="H12980">
        <v>2012</v>
      </c>
      <c r="I12980">
        <v>13.22916666666667</v>
      </c>
      <c r="J12980" t="s">
        <v>717</v>
      </c>
    </row>
    <row r="12981" spans="1:10">
      <c r="A12981" t="s">
        <v>9</v>
      </c>
      <c r="B12981" t="s">
        <v>6</v>
      </c>
      <c r="C12981" t="s">
        <v>4</v>
      </c>
      <c r="D12981" t="s">
        <v>328</v>
      </c>
      <c r="F12981" s="2">
        <v>277261000</v>
      </c>
      <c r="G12981" s="2">
        <v>20958311.811023619</v>
      </c>
      <c r="H12981">
        <v>2012</v>
      </c>
      <c r="I12981">
        <v>13.22916666666667</v>
      </c>
      <c r="J12981" t="s">
        <v>717</v>
      </c>
    </row>
    <row r="12982" spans="1:10">
      <c r="A12982" t="s">
        <v>9</v>
      </c>
      <c r="B12982" t="s">
        <v>6</v>
      </c>
      <c r="C12982" t="s">
        <v>4</v>
      </c>
      <c r="D12982" t="s">
        <v>328</v>
      </c>
      <c r="F12982" s="2">
        <v>20958311.811023619</v>
      </c>
      <c r="G12982" s="2">
        <v>1584250.3416206827</v>
      </c>
      <c r="H12982">
        <v>2012</v>
      </c>
      <c r="I12982">
        <v>13.22916666666667</v>
      </c>
      <c r="J12982" t="s">
        <v>717</v>
      </c>
    </row>
    <row r="12983" spans="1:10">
      <c r="A12983" t="s">
        <v>9</v>
      </c>
      <c r="B12983" t="s">
        <v>6</v>
      </c>
      <c r="C12983" t="s">
        <v>4</v>
      </c>
      <c r="D12983" t="s">
        <v>1</v>
      </c>
      <c r="F12983" s="2">
        <v>129691999.99999999</v>
      </c>
      <c r="G12983" s="2">
        <v>9803489.7637795247</v>
      </c>
      <c r="H12983">
        <v>2012</v>
      </c>
      <c r="I12983">
        <v>13.22916666666667</v>
      </c>
      <c r="J12983" t="s">
        <v>717</v>
      </c>
    </row>
    <row r="12984" spans="1:10">
      <c r="A12984" t="s">
        <v>9</v>
      </c>
      <c r="B12984" t="s">
        <v>6</v>
      </c>
      <c r="C12984" t="s">
        <v>4</v>
      </c>
      <c r="D12984" t="s">
        <v>1</v>
      </c>
      <c r="F12984" s="2">
        <v>9803489.7637795247</v>
      </c>
      <c r="G12984" s="2">
        <v>741051.19474238914</v>
      </c>
      <c r="H12984">
        <v>2012</v>
      </c>
      <c r="I12984">
        <v>13.22916666666667</v>
      </c>
      <c r="J12984" t="s">
        <v>717</v>
      </c>
    </row>
    <row r="12985" spans="1:10">
      <c r="A12985" t="s">
        <v>9</v>
      </c>
      <c r="B12985" t="s">
        <v>6</v>
      </c>
      <c r="C12985" t="s">
        <v>4</v>
      </c>
      <c r="D12985" t="s">
        <v>367</v>
      </c>
      <c r="F12985" s="2">
        <v>5624000</v>
      </c>
      <c r="G12985" s="2">
        <v>425121.25984251959</v>
      </c>
      <c r="H12985">
        <v>2012</v>
      </c>
      <c r="I12985">
        <v>13.22916666666667</v>
      </c>
      <c r="J12985" t="s">
        <v>717</v>
      </c>
    </row>
    <row r="12986" spans="1:10">
      <c r="A12986" t="s">
        <v>9</v>
      </c>
      <c r="B12986" t="s">
        <v>6</v>
      </c>
      <c r="C12986" t="s">
        <v>4</v>
      </c>
      <c r="D12986" t="s">
        <v>367</v>
      </c>
      <c r="F12986" s="2">
        <v>425121.25984251959</v>
      </c>
      <c r="G12986" s="2">
        <v>32135.150350300686</v>
      </c>
      <c r="H12986">
        <v>2012</v>
      </c>
      <c r="I12986">
        <v>13.22916666666667</v>
      </c>
      <c r="J12986" t="s">
        <v>717</v>
      </c>
    </row>
    <row r="12987" spans="1:10">
      <c r="A12987" t="s">
        <v>9</v>
      </c>
      <c r="B12987" t="s">
        <v>6</v>
      </c>
      <c r="C12987" t="s">
        <v>3</v>
      </c>
      <c r="D12987" t="s">
        <v>328</v>
      </c>
      <c r="F12987" s="2">
        <v>399019000</v>
      </c>
      <c r="G12987" s="2">
        <v>32101287.208366852</v>
      </c>
      <c r="H12987">
        <v>2011</v>
      </c>
      <c r="I12987">
        <v>12.430000000000001</v>
      </c>
      <c r="J12987" t="s">
        <v>717</v>
      </c>
    </row>
    <row r="12988" spans="1:10">
      <c r="A12988" t="s">
        <v>9</v>
      </c>
      <c r="B12988" t="s">
        <v>6</v>
      </c>
      <c r="C12988" t="s">
        <v>3</v>
      </c>
      <c r="D12988" t="s">
        <v>328</v>
      </c>
      <c r="F12988" s="2">
        <v>32101287.208366849</v>
      </c>
      <c r="G12988" s="2">
        <v>2582565.3425878393</v>
      </c>
      <c r="H12988">
        <v>2011</v>
      </c>
      <c r="I12988">
        <v>12.430000000000001</v>
      </c>
      <c r="J12988" t="s">
        <v>717</v>
      </c>
    </row>
    <row r="12989" spans="1:10">
      <c r="A12989" t="s">
        <v>9</v>
      </c>
      <c r="B12989" t="s">
        <v>6</v>
      </c>
      <c r="C12989" t="s">
        <v>3</v>
      </c>
      <c r="D12989" t="s">
        <v>1</v>
      </c>
      <c r="F12989" s="2">
        <v>92721000</v>
      </c>
      <c r="G12989" s="2">
        <v>7459452.936444086</v>
      </c>
      <c r="H12989">
        <v>2011</v>
      </c>
      <c r="I12989">
        <v>12.430000000000001</v>
      </c>
      <c r="J12989" t="s">
        <v>717</v>
      </c>
    </row>
    <row r="12990" spans="1:10">
      <c r="A12990" t="s">
        <v>9</v>
      </c>
      <c r="B12990" t="s">
        <v>6</v>
      </c>
      <c r="C12990" t="s">
        <v>3</v>
      </c>
      <c r="D12990" t="s">
        <v>1</v>
      </c>
      <c r="F12990" s="2">
        <v>7459452.936444086</v>
      </c>
      <c r="G12990" s="2">
        <v>600116.88949670841</v>
      </c>
      <c r="H12990">
        <v>2011</v>
      </c>
      <c r="I12990">
        <v>12.430000000000001</v>
      </c>
      <c r="J12990" t="s">
        <v>717</v>
      </c>
    </row>
    <row r="12991" spans="1:10">
      <c r="A12991" t="s">
        <v>9</v>
      </c>
      <c r="B12991" t="s">
        <v>6</v>
      </c>
      <c r="C12991" t="s">
        <v>3</v>
      </c>
      <c r="D12991" t="s">
        <v>367</v>
      </c>
      <c r="F12991" s="2">
        <v>69541000</v>
      </c>
      <c r="G12991" s="2">
        <v>5594609.8149637962</v>
      </c>
      <c r="H12991">
        <v>2011</v>
      </c>
      <c r="I12991">
        <v>12.430000000000001</v>
      </c>
      <c r="J12991" t="s">
        <v>717</v>
      </c>
    </row>
    <row r="12992" spans="1:10">
      <c r="A12992" t="s">
        <v>9</v>
      </c>
      <c r="B12992" t="s">
        <v>6</v>
      </c>
      <c r="C12992" t="s">
        <v>3</v>
      </c>
      <c r="D12992" t="s">
        <v>367</v>
      </c>
      <c r="F12992" s="2">
        <v>5594609.8149637962</v>
      </c>
      <c r="G12992" s="2">
        <v>450089.28519419109</v>
      </c>
      <c r="H12992">
        <v>2011</v>
      </c>
      <c r="I12992">
        <v>12.430000000000001</v>
      </c>
      <c r="J12992" t="s">
        <v>717</v>
      </c>
    </row>
    <row r="12993" spans="1:10">
      <c r="A12993" t="s">
        <v>9</v>
      </c>
      <c r="B12993" t="s">
        <v>6</v>
      </c>
      <c r="C12993" t="s">
        <v>4</v>
      </c>
      <c r="D12993" t="s">
        <v>328</v>
      </c>
      <c r="F12993" s="2">
        <v>184492000</v>
      </c>
      <c r="G12993" s="2">
        <v>14842477.876106193</v>
      </c>
      <c r="H12993">
        <v>2011</v>
      </c>
      <c r="I12993">
        <v>12.430000000000001</v>
      </c>
      <c r="J12993" t="s">
        <v>717</v>
      </c>
    </row>
    <row r="12994" spans="1:10">
      <c r="A12994" t="s">
        <v>9</v>
      </c>
      <c r="B12994" t="s">
        <v>6</v>
      </c>
      <c r="C12994" t="s">
        <v>4</v>
      </c>
      <c r="D12994" t="s">
        <v>328</v>
      </c>
      <c r="F12994" s="2">
        <v>14842477.876106191</v>
      </c>
      <c r="G12994" s="2">
        <v>1194085.1066859365</v>
      </c>
      <c r="H12994">
        <v>2011</v>
      </c>
      <c r="I12994">
        <v>12.430000000000001</v>
      </c>
      <c r="J12994" t="s">
        <v>717</v>
      </c>
    </row>
    <row r="12995" spans="1:10">
      <c r="A12995" s="8" t="s">
        <v>138</v>
      </c>
      <c r="B12995" t="s">
        <v>41</v>
      </c>
      <c r="C12995" t="s">
        <v>3</v>
      </c>
      <c r="D12995" t="s">
        <v>1</v>
      </c>
      <c r="F12995" s="2">
        <v>489365.95999999996</v>
      </c>
      <c r="G12995" s="2">
        <f>F12995/I12995</f>
        <v>19922.079465885032</v>
      </c>
      <c r="H12995">
        <v>2022</v>
      </c>
      <c r="I12995">
        <v>24.564</v>
      </c>
      <c r="J12995" s="40" t="s">
        <v>715</v>
      </c>
    </row>
    <row r="12996" spans="1:10">
      <c r="A12996" t="s">
        <v>9</v>
      </c>
      <c r="B12996" t="s">
        <v>6</v>
      </c>
      <c r="C12996" t="s">
        <v>4</v>
      </c>
      <c r="D12996" t="s">
        <v>1</v>
      </c>
      <c r="F12996" s="2">
        <v>39374000</v>
      </c>
      <c r="G12996" s="2">
        <v>3167658.8897827831</v>
      </c>
      <c r="H12996">
        <v>2011</v>
      </c>
      <c r="I12996">
        <v>12.430000000000001</v>
      </c>
      <c r="J12996" t="s">
        <v>717</v>
      </c>
    </row>
    <row r="12997" spans="1:10">
      <c r="A12997" t="s">
        <v>9</v>
      </c>
      <c r="B12997" t="s">
        <v>6</v>
      </c>
      <c r="C12997" t="s">
        <v>4</v>
      </c>
      <c r="D12997" t="s">
        <v>1</v>
      </c>
      <c r="F12997" s="2">
        <v>3167658.8897827831</v>
      </c>
      <c r="G12997" s="2">
        <v>254839.81414181678</v>
      </c>
      <c r="H12997">
        <v>2011</v>
      </c>
      <c r="I12997">
        <v>12.430000000000001</v>
      </c>
      <c r="J12997" t="s">
        <v>717</v>
      </c>
    </row>
    <row r="12998" spans="1:10">
      <c r="A12998" t="s">
        <v>9</v>
      </c>
      <c r="B12998" t="s">
        <v>6</v>
      </c>
      <c r="C12998" t="s">
        <v>4</v>
      </c>
      <c r="D12998" t="s">
        <v>367</v>
      </c>
      <c r="F12998" s="2">
        <v>2018000</v>
      </c>
      <c r="G12998" s="2">
        <v>162349.15526950924</v>
      </c>
      <c r="H12998">
        <v>2011</v>
      </c>
      <c r="I12998">
        <v>12.430000000000001</v>
      </c>
      <c r="J12998" t="s">
        <v>717</v>
      </c>
    </row>
    <row r="12999" spans="1:10">
      <c r="A12999" t="s">
        <v>138</v>
      </c>
      <c r="B12999" t="s">
        <v>41</v>
      </c>
      <c r="C12999" t="s">
        <v>5</v>
      </c>
      <c r="D12999" t="s">
        <v>1</v>
      </c>
      <c r="F12999" s="2">
        <v>170000</v>
      </c>
      <c r="G12999" s="2">
        <f>F12999/I12999</f>
        <v>6920.6969548933403</v>
      </c>
      <c r="H12999">
        <v>2022</v>
      </c>
      <c r="I12999">
        <v>24.564</v>
      </c>
      <c r="J12999" s="40" t="s">
        <v>715</v>
      </c>
    </row>
    <row r="13000" spans="1:10">
      <c r="A13000" t="s">
        <v>9</v>
      </c>
      <c r="B13000" t="s">
        <v>6</v>
      </c>
      <c r="C13000" t="s">
        <v>4</v>
      </c>
      <c r="D13000" t="s">
        <v>367</v>
      </c>
      <c r="F13000" s="2">
        <v>162349.15526950921</v>
      </c>
      <c r="G13000" s="2">
        <v>13061.074438415864</v>
      </c>
      <c r="H13000">
        <v>2011</v>
      </c>
      <c r="I13000">
        <v>12.430000000000001</v>
      </c>
      <c r="J13000" t="s">
        <v>717</v>
      </c>
    </row>
    <row r="13001" spans="1:10">
      <c r="A13001" t="s">
        <v>9</v>
      </c>
      <c r="B13001" t="s">
        <v>6</v>
      </c>
      <c r="C13001" t="s">
        <v>3</v>
      </c>
      <c r="D13001" t="s">
        <v>328</v>
      </c>
      <c r="F13001" s="2">
        <v>325033000</v>
      </c>
      <c r="G13001" s="2">
        <v>25706162.261912603</v>
      </c>
      <c r="H13001">
        <v>2010</v>
      </c>
      <c r="I13001">
        <v>12.644166666666669</v>
      </c>
      <c r="J13001" t="s">
        <v>717</v>
      </c>
    </row>
    <row r="13002" spans="1:10">
      <c r="A13002" t="s">
        <v>9</v>
      </c>
      <c r="B13002" t="s">
        <v>6</v>
      </c>
      <c r="C13002" t="s">
        <v>3</v>
      </c>
      <c r="D13002" t="s">
        <v>328</v>
      </c>
      <c r="F13002" s="2">
        <v>25706162.261912603</v>
      </c>
      <c r="G13002" s="2">
        <v>2033045.1930597192</v>
      </c>
      <c r="H13002">
        <v>2010</v>
      </c>
      <c r="I13002">
        <v>12.644166666666669</v>
      </c>
      <c r="J13002" t="s">
        <v>717</v>
      </c>
    </row>
    <row r="13003" spans="1:10">
      <c r="A13003" t="s">
        <v>9</v>
      </c>
      <c r="B13003" t="s">
        <v>6</v>
      </c>
      <c r="C13003" t="s">
        <v>3</v>
      </c>
      <c r="D13003" t="s">
        <v>1</v>
      </c>
      <c r="F13003" s="2">
        <v>136934000</v>
      </c>
      <c r="G13003" s="2">
        <v>10829816.120740788</v>
      </c>
      <c r="H13003">
        <v>2010</v>
      </c>
      <c r="I13003">
        <v>12.644166666666669</v>
      </c>
      <c r="J13003" t="s">
        <v>717</v>
      </c>
    </row>
    <row r="13004" spans="1:10">
      <c r="A13004" t="s">
        <v>9</v>
      </c>
      <c r="B13004" t="s">
        <v>6</v>
      </c>
      <c r="C13004" t="s">
        <v>3</v>
      </c>
      <c r="D13004" t="s">
        <v>1</v>
      </c>
      <c r="F13004" s="2">
        <v>10829816.120740788</v>
      </c>
      <c r="G13004" s="2">
        <v>856506.90996434086</v>
      </c>
      <c r="H13004">
        <v>2010</v>
      </c>
      <c r="I13004">
        <v>12.644166666666669</v>
      </c>
      <c r="J13004" t="s">
        <v>717</v>
      </c>
    </row>
    <row r="13005" spans="1:10">
      <c r="A13005" t="s">
        <v>138</v>
      </c>
      <c r="B13005" t="s">
        <v>41</v>
      </c>
      <c r="C13005" t="s">
        <v>3</v>
      </c>
      <c r="D13005" t="s">
        <v>1</v>
      </c>
      <c r="E13005" t="s">
        <v>472</v>
      </c>
      <c r="F13005" s="2">
        <v>720651</v>
      </c>
      <c r="G13005" s="2">
        <f>F13005/I13005</f>
        <v>30031.629744461668</v>
      </c>
      <c r="H13005">
        <v>2021</v>
      </c>
      <c r="I13005">
        <v>23.996400000000001</v>
      </c>
      <c r="J13005" s="40" t="s">
        <v>715</v>
      </c>
    </row>
    <row r="13006" spans="1:10">
      <c r="A13006" t="s">
        <v>9</v>
      </c>
      <c r="B13006" t="s">
        <v>6</v>
      </c>
      <c r="C13006" t="s">
        <v>3</v>
      </c>
      <c r="D13006" t="s">
        <v>367</v>
      </c>
      <c r="F13006" s="2">
        <v>81433000</v>
      </c>
      <c r="G13006" s="2">
        <v>6440361.1678639678</v>
      </c>
      <c r="H13006">
        <v>2010</v>
      </c>
      <c r="I13006">
        <v>12.644166666666669</v>
      </c>
      <c r="J13006" t="s">
        <v>717</v>
      </c>
    </row>
    <row r="13007" spans="1:10">
      <c r="A13007" t="s">
        <v>9</v>
      </c>
      <c r="B13007" t="s">
        <v>6</v>
      </c>
      <c r="C13007" t="s">
        <v>3</v>
      </c>
      <c r="D13007" t="s">
        <v>367</v>
      </c>
      <c r="F13007" s="2">
        <v>6440361.1678639678</v>
      </c>
      <c r="G13007" s="2">
        <v>509354.34004064853</v>
      </c>
      <c r="H13007">
        <v>2010</v>
      </c>
      <c r="I13007">
        <v>12.644166666666669</v>
      </c>
      <c r="J13007" t="s">
        <v>717</v>
      </c>
    </row>
    <row r="13008" spans="1:10">
      <c r="A13008" t="s">
        <v>9</v>
      </c>
      <c r="B13008" t="s">
        <v>6</v>
      </c>
      <c r="C13008" t="s">
        <v>4</v>
      </c>
      <c r="D13008" t="s">
        <v>328</v>
      </c>
      <c r="F13008" s="2">
        <v>147507000</v>
      </c>
      <c r="G13008" s="2">
        <v>11666011.994991101</v>
      </c>
      <c r="H13008">
        <v>2010</v>
      </c>
      <c r="I13008">
        <v>12.644166666666669</v>
      </c>
      <c r="J13008" t="s">
        <v>717</v>
      </c>
    </row>
    <row r="13009" spans="1:10">
      <c r="A13009" t="s">
        <v>9</v>
      </c>
      <c r="B13009" t="s">
        <v>6</v>
      </c>
      <c r="C13009" t="s">
        <v>4</v>
      </c>
      <c r="D13009" t="s">
        <v>328</v>
      </c>
      <c r="F13009" s="2">
        <v>11666011.994991099</v>
      </c>
      <c r="G13009" s="2">
        <v>922639.84670067334</v>
      </c>
      <c r="H13009">
        <v>2010</v>
      </c>
      <c r="I13009">
        <v>12.644166666666669</v>
      </c>
      <c r="J13009" t="s">
        <v>717</v>
      </c>
    </row>
    <row r="13010" spans="1:10">
      <c r="A13010" t="s">
        <v>9</v>
      </c>
      <c r="B13010" t="s">
        <v>6</v>
      </c>
      <c r="C13010" t="s">
        <v>4</v>
      </c>
      <c r="D13010" t="s">
        <v>1</v>
      </c>
      <c r="F13010" s="2">
        <v>302929000</v>
      </c>
      <c r="G13010" s="2">
        <v>23958004.349831935</v>
      </c>
      <c r="H13010">
        <v>2010</v>
      </c>
      <c r="I13010">
        <v>12.644166666666669</v>
      </c>
      <c r="J13010" t="s">
        <v>717</v>
      </c>
    </row>
    <row r="13011" spans="1:10">
      <c r="A13011" s="8" t="s">
        <v>138</v>
      </c>
      <c r="B13011" t="s">
        <v>41</v>
      </c>
      <c r="C13011" t="s">
        <v>4</v>
      </c>
      <c r="D13011" t="s">
        <v>1</v>
      </c>
      <c r="E13011" t="s">
        <v>472</v>
      </c>
      <c r="F13011" s="2">
        <v>30497</v>
      </c>
      <c r="G13011" s="2">
        <f>F13011/I13011</f>
        <v>1270.8989681785602</v>
      </c>
      <c r="H13011">
        <v>2021</v>
      </c>
      <c r="I13011">
        <v>23.996400000000001</v>
      </c>
      <c r="J13011" s="40" t="s">
        <v>715</v>
      </c>
    </row>
    <row r="13012" spans="1:10">
      <c r="A13012" t="s">
        <v>9</v>
      </c>
      <c r="B13012" t="s">
        <v>6</v>
      </c>
      <c r="C13012" t="s">
        <v>4</v>
      </c>
      <c r="D13012" t="s">
        <v>1</v>
      </c>
      <c r="F13012" s="2">
        <v>23958004.349831935</v>
      </c>
      <c r="G13012" s="2">
        <v>1894787.1363473483</v>
      </c>
      <c r="H13012">
        <v>2010</v>
      </c>
      <c r="I13012">
        <v>12.644166666666669</v>
      </c>
      <c r="J13012" t="s">
        <v>717</v>
      </c>
    </row>
    <row r="13013" spans="1:10">
      <c r="A13013" t="s">
        <v>9</v>
      </c>
      <c r="B13013" t="s">
        <v>6</v>
      </c>
      <c r="C13013" t="s">
        <v>4</v>
      </c>
      <c r="D13013" t="s">
        <v>367</v>
      </c>
      <c r="F13013" s="2">
        <v>14164000</v>
      </c>
      <c r="G13013" s="2">
        <v>1120200.3558953402</v>
      </c>
      <c r="H13013">
        <v>2010</v>
      </c>
      <c r="I13013">
        <v>12.644166666666669</v>
      </c>
      <c r="J13013" t="s">
        <v>717</v>
      </c>
    </row>
    <row r="13014" spans="1:10">
      <c r="A13014" t="s">
        <v>9</v>
      </c>
      <c r="B13014" t="s">
        <v>6</v>
      </c>
      <c r="C13014" t="s">
        <v>4</v>
      </c>
      <c r="D13014" t="s">
        <v>367</v>
      </c>
      <c r="F13014" s="2">
        <v>1120200.3558953402</v>
      </c>
      <c r="G13014" s="2">
        <v>88594.241552389634</v>
      </c>
      <c r="H13014">
        <v>2010</v>
      </c>
      <c r="I13014">
        <v>12.644166666666669</v>
      </c>
      <c r="J13014" t="s">
        <v>717</v>
      </c>
    </row>
    <row r="13015" spans="1:10">
      <c r="A13015" t="s">
        <v>9</v>
      </c>
      <c r="B13015" t="s">
        <v>320</v>
      </c>
      <c r="C13015" t="s">
        <v>3</v>
      </c>
      <c r="D13015" t="s">
        <v>328</v>
      </c>
      <c r="E13015" t="s">
        <v>534</v>
      </c>
      <c r="F13015" s="2">
        <v>7530932.4800000004</v>
      </c>
      <c r="G13015" s="2">
        <f>F13015/I13015</f>
        <v>205654.17456320967</v>
      </c>
      <c r="H13015">
        <v>2024</v>
      </c>
      <c r="I13015">
        <v>36.619399999999999</v>
      </c>
      <c r="J13015" t="s">
        <v>717</v>
      </c>
    </row>
    <row r="13016" spans="1:10">
      <c r="A13016" t="s">
        <v>138</v>
      </c>
      <c r="B13016" t="s">
        <v>41</v>
      </c>
      <c r="C13016" t="s">
        <v>3</v>
      </c>
      <c r="D13016" t="s">
        <v>1</v>
      </c>
      <c r="F13016" s="2">
        <v>417700</v>
      </c>
      <c r="G13016" s="2">
        <v>16984.714976395433</v>
      </c>
      <c r="H13016">
        <v>2020</v>
      </c>
      <c r="I13016">
        <v>24.592700000000001</v>
      </c>
      <c r="J13016" s="40" t="s">
        <v>715</v>
      </c>
    </row>
    <row r="13017" spans="1:10">
      <c r="A13017" t="s">
        <v>9</v>
      </c>
      <c r="B13017" t="s">
        <v>320</v>
      </c>
      <c r="C13017" t="s">
        <v>4</v>
      </c>
      <c r="D13017" t="s">
        <v>328</v>
      </c>
      <c r="E13017" t="s">
        <v>534</v>
      </c>
      <c r="F13017" s="2">
        <v>1982371.94</v>
      </c>
      <c r="G13017" s="2">
        <f>F13017/I13017</f>
        <v>54134.473530423762</v>
      </c>
      <c r="H13017">
        <v>2024</v>
      </c>
      <c r="I13017">
        <v>36.619399999999999</v>
      </c>
      <c r="J13017" t="s">
        <v>717</v>
      </c>
    </row>
    <row r="13018" spans="1:10" ht="15.75">
      <c r="A13018" s="19" t="s">
        <v>9</v>
      </c>
      <c r="B13018" t="s">
        <v>320</v>
      </c>
      <c r="C13018" t="s">
        <v>3</v>
      </c>
      <c r="D13018" t="s">
        <v>328</v>
      </c>
      <c r="F13018" s="2">
        <v>8771931</v>
      </c>
      <c r="G13018" s="2">
        <f>F13018/I13018</f>
        <v>239803.9070957583</v>
      </c>
      <c r="H13018">
        <v>2023</v>
      </c>
      <c r="I13018">
        <v>36.579599999999999</v>
      </c>
      <c r="J13018" t="s">
        <v>717</v>
      </c>
    </row>
    <row r="13019" spans="1:10" ht="15.75">
      <c r="A13019" s="19" t="s">
        <v>9</v>
      </c>
      <c r="B13019" t="s">
        <v>320</v>
      </c>
      <c r="C13019" t="s">
        <v>4</v>
      </c>
      <c r="D13019" t="s">
        <v>328</v>
      </c>
      <c r="F13019" s="2">
        <v>980578</v>
      </c>
      <c r="G13019" s="2">
        <f>F13019/I13019</f>
        <v>26806.690067688003</v>
      </c>
      <c r="H13019">
        <v>2023</v>
      </c>
      <c r="I13019">
        <v>36.579599999999999</v>
      </c>
      <c r="J13019" t="s">
        <v>717</v>
      </c>
    </row>
    <row r="13020" spans="1:10">
      <c r="A13020" t="s">
        <v>9</v>
      </c>
      <c r="B13020" t="s">
        <v>320</v>
      </c>
      <c r="C13020" t="s">
        <v>3</v>
      </c>
      <c r="D13020" t="s">
        <v>328</v>
      </c>
      <c r="F13020" s="2">
        <v>10455645</v>
      </c>
      <c r="G13020" s="2">
        <f>F13020/I13020</f>
        <v>292188.52612487739</v>
      </c>
      <c r="H13020">
        <v>2022</v>
      </c>
      <c r="I13020">
        <v>35.783900000000003</v>
      </c>
      <c r="J13020" t="s">
        <v>717</v>
      </c>
    </row>
    <row r="13021" spans="1:10">
      <c r="A13021" t="s">
        <v>9</v>
      </c>
      <c r="B13021" t="s">
        <v>320</v>
      </c>
      <c r="C13021" t="s">
        <v>5</v>
      </c>
      <c r="D13021" t="s">
        <v>328</v>
      </c>
      <c r="F13021" s="2">
        <v>880041</v>
      </c>
      <c r="G13021" s="2">
        <f>F13021/I13021</f>
        <v>24593.210913287818</v>
      </c>
      <c r="H13021">
        <v>2022</v>
      </c>
      <c r="I13021">
        <v>35.783900000000003</v>
      </c>
      <c r="J13021" t="s">
        <v>717</v>
      </c>
    </row>
    <row r="13022" spans="1:10">
      <c r="A13022" t="s">
        <v>9</v>
      </c>
      <c r="B13022" t="s">
        <v>320</v>
      </c>
      <c r="C13022" t="s">
        <v>3</v>
      </c>
      <c r="D13022" t="s">
        <v>328</v>
      </c>
      <c r="F13022" s="2">
        <v>7264278</v>
      </c>
      <c r="G13022" s="2">
        <v>211897.73058748033</v>
      </c>
      <c r="H13022">
        <v>2020</v>
      </c>
      <c r="I13022">
        <v>34.281999999999996</v>
      </c>
      <c r="J13022" t="s">
        <v>717</v>
      </c>
    </row>
    <row r="13023" spans="1:10">
      <c r="A13023" t="s">
        <v>138</v>
      </c>
      <c r="B13023" t="s">
        <v>41</v>
      </c>
      <c r="C13023" t="s">
        <v>3</v>
      </c>
      <c r="D13023" t="s">
        <v>1</v>
      </c>
      <c r="E13023" t="s">
        <v>434</v>
      </c>
      <c r="F13023" s="2">
        <v>518301.8</v>
      </c>
      <c r="G13023" s="2">
        <f>F13023/I13023</f>
        <v>21146.889382119658</v>
      </c>
      <c r="H13023">
        <v>2019</v>
      </c>
      <c r="I13023">
        <v>24.509599999999999</v>
      </c>
      <c r="J13023" s="40" t="s">
        <v>715</v>
      </c>
    </row>
    <row r="13024" spans="1:10">
      <c r="A13024" t="s">
        <v>9</v>
      </c>
      <c r="B13024" t="s">
        <v>320</v>
      </c>
      <c r="C13024" t="s">
        <v>4</v>
      </c>
      <c r="D13024" t="s">
        <v>328</v>
      </c>
      <c r="F13024" s="2">
        <v>258359</v>
      </c>
      <c r="G13024" s="2">
        <v>7536.2872644536501</v>
      </c>
      <c r="H13024">
        <v>2020</v>
      </c>
      <c r="I13024">
        <v>34.281999999999996</v>
      </c>
      <c r="J13024" t="s">
        <v>717</v>
      </c>
    </row>
    <row r="13025" spans="1:10">
      <c r="A13025" t="s">
        <v>9</v>
      </c>
      <c r="B13025" t="s">
        <v>320</v>
      </c>
      <c r="C13025" t="s">
        <v>3</v>
      </c>
      <c r="D13025" t="s">
        <v>328</v>
      </c>
      <c r="F13025" s="2">
        <v>4744127.76</v>
      </c>
      <c r="G13025" s="2">
        <f>F13025/I13025</f>
        <v>142793.48055755379</v>
      </c>
      <c r="H13025">
        <v>2019</v>
      </c>
      <c r="I13025">
        <v>33.223700000000001</v>
      </c>
      <c r="J13025" t="s">
        <v>717</v>
      </c>
    </row>
    <row r="13026" spans="1:10">
      <c r="A13026" t="s">
        <v>9</v>
      </c>
      <c r="B13026" t="s">
        <v>320</v>
      </c>
      <c r="C13026" t="s">
        <v>4</v>
      </c>
      <c r="D13026" t="s">
        <v>328</v>
      </c>
      <c r="F13026" s="2">
        <v>626885.79</v>
      </c>
      <c r="G13026" s="2">
        <f>F13026/I13026</f>
        <v>18868.632632729048</v>
      </c>
      <c r="H13026">
        <v>2019</v>
      </c>
      <c r="I13026">
        <v>33.223700000000001</v>
      </c>
      <c r="J13026" t="s">
        <v>717</v>
      </c>
    </row>
    <row r="13027" spans="1:10">
      <c r="A13027" t="s">
        <v>9</v>
      </c>
      <c r="B13027" t="s">
        <v>320</v>
      </c>
      <c r="C13027" t="s">
        <v>3</v>
      </c>
      <c r="D13027" t="s">
        <v>328</v>
      </c>
      <c r="E13027" t="s">
        <v>488</v>
      </c>
      <c r="F13027" s="2">
        <v>6846093.9000000004</v>
      </c>
      <c r="G13027" s="2">
        <f>(F13027/I13027)</f>
        <v>216046.89156778593</v>
      </c>
      <c r="H13027">
        <v>2018</v>
      </c>
      <c r="I13027">
        <v>31.687999999999999</v>
      </c>
      <c r="J13027" t="s">
        <v>717</v>
      </c>
    </row>
    <row r="13028" spans="1:10">
      <c r="A13028" t="s">
        <v>9</v>
      </c>
      <c r="B13028" t="s">
        <v>320</v>
      </c>
      <c r="C13028" t="s">
        <v>4</v>
      </c>
      <c r="D13028" t="s">
        <v>328</v>
      </c>
      <c r="E13028" t="s">
        <v>488</v>
      </c>
      <c r="F13028" s="2">
        <v>1069151.6200000001</v>
      </c>
      <c r="G13028" s="2">
        <f>(F13028/I13028)</f>
        <v>33739.952663468823</v>
      </c>
      <c r="H13028">
        <v>2018</v>
      </c>
      <c r="I13028">
        <v>31.687999999999999</v>
      </c>
      <c r="J13028" t="s">
        <v>717</v>
      </c>
    </row>
    <row r="13029" spans="1:10">
      <c r="A13029" t="s">
        <v>9</v>
      </c>
      <c r="B13029" t="s">
        <v>320</v>
      </c>
      <c r="C13029" t="s">
        <v>3</v>
      </c>
      <c r="D13029" t="s">
        <v>328</v>
      </c>
      <c r="E13029" t="s">
        <v>488</v>
      </c>
      <c r="F13029" s="2">
        <v>8746207.1099999994</v>
      </c>
      <c r="G13029" s="2">
        <f>(F13029/I13029)</f>
        <v>291339.21294306923</v>
      </c>
      <c r="H13029">
        <v>2017</v>
      </c>
      <c r="I13029">
        <v>30.020700000000001</v>
      </c>
      <c r="J13029" t="s">
        <v>717</v>
      </c>
    </row>
    <row r="13030" spans="1:10">
      <c r="A13030" t="s">
        <v>138</v>
      </c>
      <c r="B13030" t="s">
        <v>41</v>
      </c>
      <c r="C13030" t="s">
        <v>3</v>
      </c>
      <c r="D13030" t="s">
        <v>1</v>
      </c>
      <c r="E13030" t="s">
        <v>364</v>
      </c>
      <c r="F13030" s="2">
        <v>498260</v>
      </c>
      <c r="G13030" s="2">
        <f>F13030/I13030</f>
        <v>20838.979506482643</v>
      </c>
      <c r="H13030">
        <v>2018</v>
      </c>
      <c r="I13030">
        <v>23.91</v>
      </c>
      <c r="J13030" s="40" t="s">
        <v>715</v>
      </c>
    </row>
    <row r="13031" spans="1:10">
      <c r="A13031" t="s">
        <v>9</v>
      </c>
      <c r="B13031" t="s">
        <v>320</v>
      </c>
      <c r="C13031" t="s">
        <v>4</v>
      </c>
      <c r="D13031" t="s">
        <v>328</v>
      </c>
      <c r="E13031" t="s">
        <v>488</v>
      </c>
      <c r="F13031" s="2">
        <v>-1190989.7</v>
      </c>
      <c r="G13031" s="2">
        <f>(F13031/I13031)</f>
        <v>-39672.2827915405</v>
      </c>
      <c r="H13031">
        <v>2017</v>
      </c>
      <c r="I13031">
        <v>30.020700000000001</v>
      </c>
      <c r="J13031" t="s">
        <v>717</v>
      </c>
    </row>
    <row r="13032" spans="1:10">
      <c r="A13032" t="s">
        <v>9</v>
      </c>
      <c r="B13032" t="s">
        <v>320</v>
      </c>
      <c r="C13032" t="s">
        <v>3</v>
      </c>
      <c r="D13032" t="s">
        <v>328</v>
      </c>
      <c r="F13032" s="2">
        <v>9012500.0000000093</v>
      </c>
      <c r="G13032" s="2">
        <v>314872.32911813364</v>
      </c>
      <c r="H13032">
        <v>2016</v>
      </c>
      <c r="I13032">
        <v>28.622712021857925</v>
      </c>
      <c r="J13032" t="s">
        <v>717</v>
      </c>
    </row>
    <row r="13033" spans="1:10">
      <c r="A13033" t="s">
        <v>9</v>
      </c>
      <c r="B13033" t="s">
        <v>320</v>
      </c>
      <c r="C13033" t="s">
        <v>4</v>
      </c>
      <c r="D13033" t="s">
        <v>328</v>
      </c>
      <c r="F13033" s="2">
        <v>8910300.0000000075</v>
      </c>
      <c r="G13033" s="2">
        <v>311301.73804619204</v>
      </c>
      <c r="H13033">
        <v>2016</v>
      </c>
      <c r="I13033">
        <v>28.622712021857925</v>
      </c>
      <c r="J13033" t="s">
        <v>717</v>
      </c>
    </row>
    <row r="13034" spans="1:10">
      <c r="A13034" t="s">
        <v>9</v>
      </c>
      <c r="B13034" t="s">
        <v>320</v>
      </c>
      <c r="C13034" t="s">
        <v>3</v>
      </c>
      <c r="D13034" t="s">
        <v>328</v>
      </c>
      <c r="F13034" s="2">
        <v>9851299.9702685047</v>
      </c>
      <c r="G13034" s="2">
        <v>366202.99355673743</v>
      </c>
      <c r="H13034">
        <v>2015</v>
      </c>
      <c r="I13034">
        <v>26.901199999999999</v>
      </c>
      <c r="J13034" t="s">
        <v>717</v>
      </c>
    </row>
    <row r="13035" spans="1:10">
      <c r="A13035" t="s">
        <v>9</v>
      </c>
      <c r="B13035" t="s">
        <v>320</v>
      </c>
      <c r="C13035" t="s">
        <v>4</v>
      </c>
      <c r="D13035" t="s">
        <v>328</v>
      </c>
      <c r="F13035" s="2">
        <v>8910300.0057337414</v>
      </c>
      <c r="G13035" s="2">
        <v>331223.14267518703</v>
      </c>
      <c r="H13035">
        <v>2015</v>
      </c>
      <c r="I13035">
        <v>26.901199999999999</v>
      </c>
      <c r="J13035" t="s">
        <v>717</v>
      </c>
    </row>
    <row r="13036" spans="1:10">
      <c r="A13036" t="s">
        <v>9</v>
      </c>
      <c r="B13036" t="s">
        <v>320</v>
      </c>
      <c r="C13036" t="s">
        <v>4</v>
      </c>
      <c r="D13036" t="s">
        <v>328</v>
      </c>
      <c r="F13036" s="2">
        <v>7031000</v>
      </c>
      <c r="G13036" s="2">
        <v>270822.54731478525</v>
      </c>
      <c r="H13036">
        <v>2014</v>
      </c>
      <c r="I13036">
        <v>25.961649315068495</v>
      </c>
      <c r="J13036" t="s">
        <v>717</v>
      </c>
    </row>
    <row r="13037" spans="1:10">
      <c r="A13037" t="s">
        <v>9</v>
      </c>
      <c r="B13037" t="s">
        <v>320</v>
      </c>
      <c r="C13037" t="s">
        <v>3</v>
      </c>
      <c r="D13037" t="s">
        <v>328</v>
      </c>
      <c r="F13037" s="2">
        <v>9498400</v>
      </c>
      <c r="G13037" s="2">
        <v>384196.48286397284</v>
      </c>
      <c r="H13037">
        <v>2013</v>
      </c>
      <c r="I13037">
        <v>24.722766666666669</v>
      </c>
      <c r="J13037" t="s">
        <v>717</v>
      </c>
    </row>
    <row r="13038" spans="1:10">
      <c r="A13038" t="s">
        <v>9</v>
      </c>
      <c r="B13038" t="s">
        <v>320</v>
      </c>
      <c r="C13038" t="s">
        <v>4</v>
      </c>
      <c r="D13038" t="s">
        <v>328</v>
      </c>
      <c r="F13038" s="2">
        <v>1793300</v>
      </c>
      <c r="G13038" s="2">
        <v>72536.380097696718</v>
      </c>
      <c r="H13038">
        <v>2013</v>
      </c>
      <c r="I13038">
        <v>24.722766666666669</v>
      </c>
      <c r="J13038" t="s">
        <v>717</v>
      </c>
    </row>
    <row r="13039" spans="1:10">
      <c r="A13039" t="s">
        <v>9</v>
      </c>
      <c r="B13039" t="s">
        <v>320</v>
      </c>
      <c r="C13039" t="s">
        <v>3</v>
      </c>
      <c r="D13039" t="s">
        <v>328</v>
      </c>
      <c r="F13039" s="2">
        <v>9394848.7610619459</v>
      </c>
      <c r="G13039" s="2">
        <v>398988.62199747155</v>
      </c>
      <c r="H13039">
        <v>2012</v>
      </c>
      <c r="I13039">
        <v>23.54665833333333</v>
      </c>
      <c r="J13039" t="s">
        <v>717</v>
      </c>
    </row>
    <row r="13040" spans="1:10">
      <c r="A13040" t="s">
        <v>9</v>
      </c>
      <c r="B13040" t="s">
        <v>320</v>
      </c>
      <c r="C13040" t="s">
        <v>4</v>
      </c>
      <c r="D13040" t="s">
        <v>328</v>
      </c>
      <c r="F13040" s="2">
        <v>2761709.5778325838</v>
      </c>
      <c r="G13040" s="2">
        <v>117286.6883587905</v>
      </c>
      <c r="H13040">
        <v>2012</v>
      </c>
      <c r="I13040">
        <v>23.54665833333333</v>
      </c>
      <c r="J13040" t="s">
        <v>717</v>
      </c>
    </row>
    <row r="13041" spans="1:10">
      <c r="A13041" t="s">
        <v>9</v>
      </c>
      <c r="B13041" t="s">
        <v>320</v>
      </c>
      <c r="C13041" t="s">
        <v>3</v>
      </c>
      <c r="D13041" t="s">
        <v>328</v>
      </c>
      <c r="F13041" s="2">
        <v>8527324.9671768937</v>
      </c>
      <c r="G13041" s="2">
        <v>380272.18878254929</v>
      </c>
      <c r="H13041">
        <v>2011</v>
      </c>
      <c r="I13041">
        <v>22.424266666666668</v>
      </c>
      <c r="J13041" t="s">
        <v>717</v>
      </c>
    </row>
    <row r="13042" spans="1:10">
      <c r="A13042" t="s">
        <v>9</v>
      </c>
      <c r="B13042" t="s">
        <v>320</v>
      </c>
      <c r="C13042" t="s">
        <v>4</v>
      </c>
      <c r="D13042" t="s">
        <v>328</v>
      </c>
      <c r="F13042" s="2">
        <v>2864628.4070384344</v>
      </c>
      <c r="G13042" s="2">
        <v>127746.80437138492</v>
      </c>
      <c r="H13042">
        <v>2011</v>
      </c>
      <c r="I13042">
        <v>22.424266666666668</v>
      </c>
      <c r="J13042" t="s">
        <v>717</v>
      </c>
    </row>
    <row r="13043" spans="1:10">
      <c r="A13043" t="s">
        <v>9</v>
      </c>
      <c r="B13043" t="s">
        <v>320</v>
      </c>
      <c r="C13043" t="s">
        <v>3</v>
      </c>
      <c r="D13043" t="s">
        <v>328</v>
      </c>
      <c r="F13043" s="2">
        <v>5461087.3931223573</v>
      </c>
      <c r="G13043" s="2">
        <v>255711.1847366617</v>
      </c>
      <c r="H13043">
        <v>2010</v>
      </c>
      <c r="I13043">
        <v>21.356466666666666</v>
      </c>
      <c r="J13043" t="s">
        <v>717</v>
      </c>
    </row>
    <row r="13044" spans="1:10">
      <c r="A13044" t="s">
        <v>9</v>
      </c>
      <c r="B13044" t="s">
        <v>320</v>
      </c>
      <c r="C13044" t="s">
        <v>4</v>
      </c>
      <c r="D13044" t="s">
        <v>328</v>
      </c>
      <c r="F13044" s="2">
        <v>433033.89740660338</v>
      </c>
      <c r="G13044" s="2">
        <v>20276.476636581741</v>
      </c>
      <c r="H13044">
        <v>2010</v>
      </c>
      <c r="I13044">
        <v>21.356466666666666</v>
      </c>
      <c r="J13044" t="s">
        <v>717</v>
      </c>
    </row>
    <row r="13045" spans="1:10">
      <c r="A13045" t="s">
        <v>9</v>
      </c>
      <c r="B13045" t="s">
        <v>37</v>
      </c>
      <c r="C13045" t="s">
        <v>3</v>
      </c>
      <c r="D13045" t="s">
        <v>328</v>
      </c>
      <c r="E13045" t="s">
        <v>370</v>
      </c>
      <c r="F13045" s="2">
        <v>9427820</v>
      </c>
      <c r="G13045" s="2">
        <f t="shared" ref="G13045:G13056" si="340">F13045/I13045</f>
        <v>9427820</v>
      </c>
      <c r="H13045">
        <v>2024</v>
      </c>
      <c r="I13045">
        <v>1</v>
      </c>
      <c r="J13045" t="s">
        <v>717</v>
      </c>
    </row>
    <row r="13046" spans="1:10">
      <c r="A13046" t="s">
        <v>9</v>
      </c>
      <c r="B13046" t="s">
        <v>37</v>
      </c>
      <c r="C13046" t="s">
        <v>3</v>
      </c>
      <c r="D13046" t="s">
        <v>1</v>
      </c>
      <c r="E13046" t="s">
        <v>434</v>
      </c>
      <c r="F13046" s="2">
        <v>2697892</v>
      </c>
      <c r="G13046" s="2">
        <f t="shared" si="340"/>
        <v>2697892</v>
      </c>
      <c r="H13046">
        <v>2024</v>
      </c>
      <c r="I13046">
        <v>1</v>
      </c>
      <c r="J13046" t="s">
        <v>717</v>
      </c>
    </row>
    <row r="13047" spans="1:10">
      <c r="A13047" t="s">
        <v>9</v>
      </c>
      <c r="B13047" t="s">
        <v>37</v>
      </c>
      <c r="C13047" t="s">
        <v>4</v>
      </c>
      <c r="D13047" t="s">
        <v>328</v>
      </c>
      <c r="E13047" t="s">
        <v>370</v>
      </c>
      <c r="F13047" s="2">
        <v>726372</v>
      </c>
      <c r="G13047" s="2">
        <f t="shared" si="340"/>
        <v>726372</v>
      </c>
      <c r="H13047">
        <v>2024</v>
      </c>
      <c r="I13047">
        <v>1</v>
      </c>
      <c r="J13047" t="s">
        <v>717</v>
      </c>
    </row>
    <row r="13048" spans="1:10">
      <c r="A13048" t="s">
        <v>9</v>
      </c>
      <c r="B13048" t="s">
        <v>37</v>
      </c>
      <c r="C13048" t="s">
        <v>4</v>
      </c>
      <c r="D13048" t="s">
        <v>1</v>
      </c>
      <c r="E13048" t="s">
        <v>434</v>
      </c>
      <c r="F13048" s="2">
        <v>1426889</v>
      </c>
      <c r="G13048" s="2">
        <f t="shared" si="340"/>
        <v>1426889</v>
      </c>
      <c r="H13048">
        <v>2024</v>
      </c>
      <c r="I13048">
        <v>1</v>
      </c>
      <c r="J13048" t="s">
        <v>717</v>
      </c>
    </row>
    <row r="13049" spans="1:10">
      <c r="A13049" t="s">
        <v>9</v>
      </c>
      <c r="B13049" t="s">
        <v>37</v>
      </c>
      <c r="C13049" t="s">
        <v>3</v>
      </c>
      <c r="D13049" t="s">
        <v>328</v>
      </c>
      <c r="E13049" t="s">
        <v>370</v>
      </c>
      <c r="F13049" s="2">
        <v>7057462</v>
      </c>
      <c r="G13049" s="2">
        <f t="shared" si="340"/>
        <v>7057462</v>
      </c>
      <c r="H13049">
        <v>2023</v>
      </c>
      <c r="I13049">
        <v>1</v>
      </c>
      <c r="J13049" t="s">
        <v>717</v>
      </c>
    </row>
    <row r="13050" spans="1:10">
      <c r="A13050" t="s">
        <v>9</v>
      </c>
      <c r="B13050" t="s">
        <v>37</v>
      </c>
      <c r="C13050" t="s">
        <v>3</v>
      </c>
      <c r="D13050" t="s">
        <v>1</v>
      </c>
      <c r="E13050" t="s">
        <v>434</v>
      </c>
      <c r="F13050" s="2">
        <v>5673306</v>
      </c>
      <c r="G13050" s="2">
        <f t="shared" si="340"/>
        <v>5673306</v>
      </c>
      <c r="H13050">
        <v>2023</v>
      </c>
      <c r="I13050">
        <v>1</v>
      </c>
      <c r="J13050" t="s">
        <v>717</v>
      </c>
    </row>
    <row r="13051" spans="1:10">
      <c r="A13051" t="s">
        <v>9</v>
      </c>
      <c r="B13051" t="s">
        <v>37</v>
      </c>
      <c r="C13051" t="s">
        <v>4</v>
      </c>
      <c r="D13051" t="s">
        <v>328</v>
      </c>
      <c r="E13051" t="s">
        <v>370</v>
      </c>
      <c r="F13051" s="2">
        <v>866048</v>
      </c>
      <c r="G13051" s="2">
        <f t="shared" si="340"/>
        <v>866048</v>
      </c>
      <c r="H13051">
        <v>2023</v>
      </c>
      <c r="I13051">
        <v>1</v>
      </c>
      <c r="J13051" t="s">
        <v>717</v>
      </c>
    </row>
    <row r="13052" spans="1:10">
      <c r="A13052" t="s">
        <v>9</v>
      </c>
      <c r="B13052" t="s">
        <v>37</v>
      </c>
      <c r="C13052" t="s">
        <v>4</v>
      </c>
      <c r="D13052" t="s">
        <v>1</v>
      </c>
      <c r="E13052" t="s">
        <v>434</v>
      </c>
      <c r="F13052" s="2">
        <v>9005782</v>
      </c>
      <c r="G13052" s="2">
        <f t="shared" si="340"/>
        <v>9005782</v>
      </c>
      <c r="H13052">
        <v>2023</v>
      </c>
      <c r="I13052">
        <v>1</v>
      </c>
      <c r="J13052" t="s">
        <v>717</v>
      </c>
    </row>
    <row r="13053" spans="1:10">
      <c r="A13053" s="6" t="s">
        <v>9</v>
      </c>
      <c r="B13053" t="s">
        <v>37</v>
      </c>
      <c r="C13053" t="s">
        <v>3</v>
      </c>
      <c r="D13053" t="s">
        <v>328</v>
      </c>
      <c r="E13053" t="s">
        <v>489</v>
      </c>
      <c r="F13053" s="2">
        <v>5279981</v>
      </c>
      <c r="G13053" s="2">
        <f t="shared" si="340"/>
        <v>5279981</v>
      </c>
      <c r="H13053">
        <v>2022</v>
      </c>
      <c r="I13053">
        <v>1</v>
      </c>
      <c r="J13053" t="s">
        <v>717</v>
      </c>
    </row>
    <row r="13054" spans="1:10">
      <c r="A13054" s="6" t="s">
        <v>9</v>
      </c>
      <c r="B13054" t="s">
        <v>37</v>
      </c>
      <c r="C13054" t="s">
        <v>3</v>
      </c>
      <c r="D13054" t="s">
        <v>1</v>
      </c>
      <c r="F13054" s="2">
        <v>4573928</v>
      </c>
      <c r="G13054" s="2">
        <f t="shared" si="340"/>
        <v>4573928</v>
      </c>
      <c r="H13054">
        <v>2022</v>
      </c>
      <c r="I13054">
        <v>1</v>
      </c>
      <c r="J13054" t="s">
        <v>717</v>
      </c>
    </row>
    <row r="13055" spans="1:10">
      <c r="A13055" s="6" t="s">
        <v>9</v>
      </c>
      <c r="B13055" t="s">
        <v>37</v>
      </c>
      <c r="C13055" t="s">
        <v>5</v>
      </c>
      <c r="D13055" t="s">
        <v>328</v>
      </c>
      <c r="E13055" t="s">
        <v>489</v>
      </c>
      <c r="F13055" s="2">
        <v>509006</v>
      </c>
      <c r="G13055" s="2">
        <f t="shared" si="340"/>
        <v>509006</v>
      </c>
      <c r="H13055">
        <v>2022</v>
      </c>
      <c r="I13055">
        <v>1</v>
      </c>
      <c r="J13055" t="s">
        <v>717</v>
      </c>
    </row>
    <row r="13056" spans="1:10">
      <c r="A13056" s="6" t="s">
        <v>9</v>
      </c>
      <c r="B13056" t="s">
        <v>37</v>
      </c>
      <c r="C13056" t="s">
        <v>5</v>
      </c>
      <c r="D13056" t="s">
        <v>1</v>
      </c>
      <c r="F13056" s="2">
        <v>3180496</v>
      </c>
      <c r="G13056" s="2">
        <f t="shared" si="340"/>
        <v>3180496</v>
      </c>
      <c r="H13056">
        <v>2022</v>
      </c>
      <c r="I13056">
        <v>1</v>
      </c>
      <c r="J13056" t="s">
        <v>717</v>
      </c>
    </row>
    <row r="13057" spans="1:10">
      <c r="A13057" t="s">
        <v>9</v>
      </c>
      <c r="B13057" t="s">
        <v>37</v>
      </c>
      <c r="C13057" t="s">
        <v>3</v>
      </c>
      <c r="D13057" t="s">
        <v>328</v>
      </c>
      <c r="E13057" t="s">
        <v>491</v>
      </c>
      <c r="F13057" s="2">
        <v>2956747.8</v>
      </c>
      <c r="G13057" s="2">
        <v>2956747.8</v>
      </c>
      <c r="H13057">
        <v>2020</v>
      </c>
      <c r="I13057">
        <v>1</v>
      </c>
      <c r="J13057" t="s">
        <v>717</v>
      </c>
    </row>
    <row r="13058" spans="1:10">
      <c r="A13058" t="s">
        <v>9</v>
      </c>
      <c r="B13058" t="s">
        <v>37</v>
      </c>
      <c r="C13058" t="s">
        <v>3</v>
      </c>
      <c r="D13058" t="s">
        <v>1</v>
      </c>
      <c r="F13058" s="2">
        <v>2129003.7599999998</v>
      </c>
      <c r="G13058" s="2">
        <v>2129003.7599999998</v>
      </c>
      <c r="H13058">
        <v>2020</v>
      </c>
      <c r="I13058">
        <v>1</v>
      </c>
      <c r="J13058" t="s">
        <v>717</v>
      </c>
    </row>
    <row r="13059" spans="1:10">
      <c r="A13059" t="s">
        <v>9</v>
      </c>
      <c r="B13059" t="s">
        <v>37</v>
      </c>
      <c r="C13059" t="s">
        <v>4</v>
      </c>
      <c r="D13059" t="s">
        <v>328</v>
      </c>
      <c r="E13059" t="s">
        <v>491</v>
      </c>
      <c r="F13059" s="2">
        <v>477193.21</v>
      </c>
      <c r="G13059" s="2">
        <v>477193.21</v>
      </c>
      <c r="H13059">
        <v>2020</v>
      </c>
      <c r="I13059">
        <v>1</v>
      </c>
      <c r="J13059" t="s">
        <v>717</v>
      </c>
    </row>
    <row r="13060" spans="1:10">
      <c r="A13060" t="s">
        <v>9</v>
      </c>
      <c r="B13060" t="s">
        <v>37</v>
      </c>
      <c r="C13060" t="s">
        <v>4</v>
      </c>
      <c r="D13060" t="s">
        <v>1</v>
      </c>
      <c r="F13060" s="2">
        <v>187368.39</v>
      </c>
      <c r="G13060" s="2">
        <v>187368.39</v>
      </c>
      <c r="H13060">
        <v>2020</v>
      </c>
      <c r="I13060">
        <v>1</v>
      </c>
      <c r="J13060" t="s">
        <v>717</v>
      </c>
    </row>
    <row r="13061" spans="1:10">
      <c r="A13061" t="s">
        <v>9</v>
      </c>
      <c r="B13061" t="s">
        <v>37</v>
      </c>
      <c r="C13061" t="s">
        <v>3</v>
      </c>
      <c r="D13061" t="s">
        <v>328</v>
      </c>
      <c r="F13061" s="2">
        <v>4308279.24</v>
      </c>
      <c r="G13061" s="2">
        <f t="shared" ref="G13061:G13066" si="341">F13061/I13061</f>
        <v>4308279.24</v>
      </c>
      <c r="H13061">
        <v>2019</v>
      </c>
      <c r="I13061">
        <v>1</v>
      </c>
      <c r="J13061" t="s">
        <v>717</v>
      </c>
    </row>
    <row r="13062" spans="1:10">
      <c r="A13062" t="s">
        <v>9</v>
      </c>
      <c r="B13062" t="s">
        <v>37</v>
      </c>
      <c r="C13062" t="s">
        <v>3</v>
      </c>
      <c r="D13062" t="s">
        <v>1</v>
      </c>
      <c r="F13062" s="2">
        <v>2377877</v>
      </c>
      <c r="G13062" s="2">
        <f t="shared" si="341"/>
        <v>2377877</v>
      </c>
      <c r="H13062">
        <v>2019</v>
      </c>
      <c r="I13062">
        <v>1</v>
      </c>
      <c r="J13062" t="s">
        <v>717</v>
      </c>
    </row>
    <row r="13063" spans="1:10">
      <c r="A13063" t="s">
        <v>9</v>
      </c>
      <c r="B13063" t="s">
        <v>37</v>
      </c>
      <c r="C13063" t="s">
        <v>4</v>
      </c>
      <c r="D13063" t="s">
        <v>328</v>
      </c>
      <c r="F13063" s="2">
        <v>718653.05</v>
      </c>
      <c r="G13063" s="2">
        <f t="shared" si="341"/>
        <v>718653.05</v>
      </c>
      <c r="H13063">
        <v>2019</v>
      </c>
      <c r="I13063">
        <v>1</v>
      </c>
      <c r="J13063" t="s">
        <v>717</v>
      </c>
    </row>
    <row r="13064" spans="1:10">
      <c r="A13064" t="s">
        <v>9</v>
      </c>
      <c r="B13064" t="s">
        <v>37</v>
      </c>
      <c r="C13064" t="s">
        <v>4</v>
      </c>
      <c r="D13064" t="s">
        <v>1</v>
      </c>
      <c r="F13064" s="2">
        <v>520868.23</v>
      </c>
      <c r="G13064" s="2">
        <f t="shared" si="341"/>
        <v>520868.23</v>
      </c>
      <c r="H13064">
        <v>2019</v>
      </c>
      <c r="I13064">
        <v>1</v>
      </c>
      <c r="J13064" t="s">
        <v>717</v>
      </c>
    </row>
    <row r="13065" spans="1:10">
      <c r="A13065" t="s">
        <v>9</v>
      </c>
      <c r="B13065" t="s">
        <v>37</v>
      </c>
      <c r="C13065" t="s">
        <v>3</v>
      </c>
      <c r="D13065" t="s">
        <v>328</v>
      </c>
      <c r="F13065" s="2">
        <v>2754937.05</v>
      </c>
      <c r="G13065" s="2">
        <f t="shared" si="341"/>
        <v>2754937.05</v>
      </c>
      <c r="H13065">
        <v>2018</v>
      </c>
      <c r="I13065">
        <v>1</v>
      </c>
      <c r="J13065" t="s">
        <v>717</v>
      </c>
    </row>
    <row r="13066" spans="1:10">
      <c r="A13066" t="s">
        <v>9</v>
      </c>
      <c r="B13066" t="s">
        <v>37</v>
      </c>
      <c r="C13066" t="s">
        <v>3</v>
      </c>
      <c r="D13066" t="s">
        <v>1</v>
      </c>
      <c r="E13066" t="s">
        <v>364</v>
      </c>
      <c r="F13066" s="2">
        <v>2536473.9700000002</v>
      </c>
      <c r="G13066" s="2">
        <f t="shared" si="341"/>
        <v>2536473.9700000002</v>
      </c>
      <c r="H13066">
        <v>2018</v>
      </c>
      <c r="I13066">
        <v>1</v>
      </c>
      <c r="J13066" t="s">
        <v>717</v>
      </c>
    </row>
    <row r="13067" spans="1:10">
      <c r="A13067" t="s">
        <v>9</v>
      </c>
      <c r="B13067" t="s">
        <v>37</v>
      </c>
      <c r="C13067" t="s">
        <v>4</v>
      </c>
      <c r="D13067" t="s">
        <v>328</v>
      </c>
      <c r="F13067" s="2"/>
      <c r="G13067" s="2">
        <v>1128987.53</v>
      </c>
      <c r="H13067">
        <v>2018</v>
      </c>
      <c r="I13067">
        <v>1</v>
      </c>
      <c r="J13067" t="s">
        <v>717</v>
      </c>
    </row>
    <row r="13068" spans="1:10">
      <c r="A13068" t="s">
        <v>9</v>
      </c>
      <c r="B13068" t="s">
        <v>37</v>
      </c>
      <c r="C13068" t="s">
        <v>4</v>
      </c>
      <c r="D13068" t="s">
        <v>1</v>
      </c>
      <c r="E13068" t="s">
        <v>364</v>
      </c>
      <c r="F13068" s="2"/>
      <c r="G13068" s="2">
        <v>5984472.0499999998</v>
      </c>
      <c r="H13068">
        <v>2018</v>
      </c>
      <c r="I13068">
        <v>1</v>
      </c>
      <c r="J13068" t="s">
        <v>717</v>
      </c>
    </row>
    <row r="13069" spans="1:10">
      <c r="A13069" t="s">
        <v>9</v>
      </c>
      <c r="B13069" t="s">
        <v>37</v>
      </c>
      <c r="C13069" t="s">
        <v>3</v>
      </c>
      <c r="D13069" t="s">
        <v>328</v>
      </c>
      <c r="F13069" s="2">
        <v>3011440.29</v>
      </c>
      <c r="G13069" s="2">
        <f>F13069/I13069</f>
        <v>3011440.29</v>
      </c>
      <c r="H13069">
        <v>2017</v>
      </c>
      <c r="I13069">
        <v>1</v>
      </c>
      <c r="J13069" t="s">
        <v>717</v>
      </c>
    </row>
    <row r="13070" spans="1:10">
      <c r="A13070" t="s">
        <v>9</v>
      </c>
      <c r="B13070" t="s">
        <v>37</v>
      </c>
      <c r="C13070" t="s">
        <v>3</v>
      </c>
      <c r="D13070" t="s">
        <v>1</v>
      </c>
      <c r="E13070" t="s">
        <v>364</v>
      </c>
      <c r="F13070" s="2">
        <v>3448229.07</v>
      </c>
      <c r="G13070" s="2">
        <f>F13070/I13070</f>
        <v>3448229.07</v>
      </c>
      <c r="H13070">
        <v>2017</v>
      </c>
      <c r="I13070">
        <v>1</v>
      </c>
      <c r="J13070" t="s">
        <v>717</v>
      </c>
    </row>
    <row r="13071" spans="1:10">
      <c r="A13071" t="s">
        <v>9</v>
      </c>
      <c r="B13071" t="s">
        <v>37</v>
      </c>
      <c r="C13071" t="s">
        <v>4</v>
      </c>
      <c r="D13071" t="s">
        <v>328</v>
      </c>
      <c r="F13071" s="2"/>
      <c r="G13071" s="2">
        <v>3635206.48</v>
      </c>
      <c r="H13071">
        <v>2017</v>
      </c>
      <c r="I13071">
        <v>1</v>
      </c>
      <c r="J13071" t="s">
        <v>717</v>
      </c>
    </row>
    <row r="13072" spans="1:10">
      <c r="A13072" t="s">
        <v>9</v>
      </c>
      <c r="B13072" t="s">
        <v>37</v>
      </c>
      <c r="C13072" t="s">
        <v>4</v>
      </c>
      <c r="D13072" t="s">
        <v>1</v>
      </c>
      <c r="E13072" t="s">
        <v>364</v>
      </c>
      <c r="F13072" s="2"/>
      <c r="G13072" s="2">
        <v>7609744.3499999996</v>
      </c>
      <c r="H13072">
        <v>2017</v>
      </c>
      <c r="I13072">
        <v>1</v>
      </c>
      <c r="J13072" t="s">
        <v>717</v>
      </c>
    </row>
    <row r="13073" spans="1:10">
      <c r="A13073" t="s">
        <v>9</v>
      </c>
      <c r="B13073" t="s">
        <v>37</v>
      </c>
      <c r="C13073" t="s">
        <v>3</v>
      </c>
      <c r="D13073" t="s">
        <v>328</v>
      </c>
      <c r="F13073" s="2">
        <v>3477445.98</v>
      </c>
      <c r="G13073" s="2">
        <v>3477445.98</v>
      </c>
      <c r="H13073">
        <v>2016</v>
      </c>
      <c r="I13073">
        <v>1</v>
      </c>
      <c r="J13073" t="s">
        <v>717</v>
      </c>
    </row>
    <row r="13074" spans="1:10">
      <c r="A13074" t="s">
        <v>9</v>
      </c>
      <c r="B13074" t="s">
        <v>37</v>
      </c>
      <c r="C13074" t="s">
        <v>3</v>
      </c>
      <c r="D13074" t="s">
        <v>1</v>
      </c>
      <c r="F13074" s="2">
        <v>8228527.0099999998</v>
      </c>
      <c r="G13074" s="2">
        <v>8228527.0099999998</v>
      </c>
      <c r="H13074">
        <v>2016</v>
      </c>
      <c r="I13074">
        <v>1</v>
      </c>
      <c r="J13074" t="s">
        <v>717</v>
      </c>
    </row>
    <row r="13075" spans="1:10">
      <c r="A13075" t="s">
        <v>9</v>
      </c>
      <c r="B13075" t="s">
        <v>37</v>
      </c>
      <c r="C13075" t="s">
        <v>4</v>
      </c>
      <c r="D13075" t="s">
        <v>328</v>
      </c>
      <c r="F13075" s="2">
        <v>2395126.2400000002</v>
      </c>
      <c r="G13075" s="2">
        <v>2395126.2400000002</v>
      </c>
      <c r="H13075">
        <v>2016</v>
      </c>
      <c r="I13075">
        <v>1</v>
      </c>
      <c r="J13075" t="s">
        <v>717</v>
      </c>
    </row>
    <row r="13076" spans="1:10">
      <c r="A13076" t="s">
        <v>9</v>
      </c>
      <c r="B13076" t="s">
        <v>37</v>
      </c>
      <c r="C13076" t="s">
        <v>4</v>
      </c>
      <c r="D13076" t="s">
        <v>1</v>
      </c>
      <c r="F13076" s="2">
        <v>523952.38</v>
      </c>
      <c r="G13076" s="2">
        <v>523952.38</v>
      </c>
      <c r="H13076">
        <v>2016</v>
      </c>
      <c r="I13076">
        <v>1</v>
      </c>
      <c r="J13076" t="s">
        <v>717</v>
      </c>
    </row>
    <row r="13077" spans="1:10">
      <c r="A13077" t="s">
        <v>9</v>
      </c>
      <c r="B13077" t="s">
        <v>37</v>
      </c>
      <c r="C13077" t="s">
        <v>3</v>
      </c>
      <c r="D13077" t="s">
        <v>328</v>
      </c>
      <c r="F13077" s="2">
        <v>3827713.23</v>
      </c>
      <c r="G13077" s="2">
        <v>3827713.23</v>
      </c>
      <c r="H13077">
        <v>2015</v>
      </c>
      <c r="I13077">
        <v>1</v>
      </c>
      <c r="J13077" t="s">
        <v>717</v>
      </c>
    </row>
    <row r="13078" spans="1:10">
      <c r="A13078" t="s">
        <v>9</v>
      </c>
      <c r="B13078" t="s">
        <v>37</v>
      </c>
      <c r="C13078" t="s">
        <v>3</v>
      </c>
      <c r="D13078" t="s">
        <v>1</v>
      </c>
      <c r="F13078" s="2">
        <v>9209658.6300000008</v>
      </c>
      <c r="G13078" s="2">
        <v>9209658.6300000008</v>
      </c>
      <c r="H13078">
        <v>2015</v>
      </c>
      <c r="I13078">
        <v>1</v>
      </c>
      <c r="J13078" t="s">
        <v>717</v>
      </c>
    </row>
    <row r="13079" spans="1:10">
      <c r="A13079" t="s">
        <v>9</v>
      </c>
      <c r="B13079" t="s">
        <v>37</v>
      </c>
      <c r="C13079" t="s">
        <v>4</v>
      </c>
      <c r="D13079" t="s">
        <v>328</v>
      </c>
      <c r="F13079" s="2">
        <v>94384.34</v>
      </c>
      <c r="G13079" s="2">
        <v>94384.34</v>
      </c>
      <c r="H13079">
        <v>2015</v>
      </c>
      <c r="I13079">
        <v>1</v>
      </c>
      <c r="J13079" t="s">
        <v>717</v>
      </c>
    </row>
    <row r="13080" spans="1:10">
      <c r="A13080" t="s">
        <v>9</v>
      </c>
      <c r="B13080" t="s">
        <v>37</v>
      </c>
      <c r="C13080" t="s">
        <v>4</v>
      </c>
      <c r="D13080" t="s">
        <v>1</v>
      </c>
      <c r="F13080" s="2">
        <v>6665255.79</v>
      </c>
      <c r="G13080" s="2">
        <v>6665255.79</v>
      </c>
      <c r="H13080">
        <v>2015</v>
      </c>
      <c r="I13080">
        <v>1</v>
      </c>
      <c r="J13080" t="s">
        <v>717</v>
      </c>
    </row>
    <row r="13081" spans="1:10">
      <c r="A13081" t="s">
        <v>9</v>
      </c>
      <c r="B13081" t="s">
        <v>37</v>
      </c>
      <c r="C13081" t="s">
        <v>3</v>
      </c>
      <c r="D13081" t="s">
        <v>328</v>
      </c>
      <c r="F13081" s="2">
        <v>3598504.76</v>
      </c>
      <c r="G13081" s="2">
        <v>3598504.76</v>
      </c>
      <c r="H13081">
        <v>2014</v>
      </c>
      <c r="I13081">
        <v>1</v>
      </c>
      <c r="J13081" t="s">
        <v>717</v>
      </c>
    </row>
    <row r="13082" spans="1:10">
      <c r="A13082" t="s">
        <v>9</v>
      </c>
      <c r="B13082" t="s">
        <v>37</v>
      </c>
      <c r="C13082" t="s">
        <v>3</v>
      </c>
      <c r="D13082" t="s">
        <v>1</v>
      </c>
      <c r="F13082" s="2">
        <v>676132.84</v>
      </c>
      <c r="G13082" s="2">
        <v>676132.84</v>
      </c>
      <c r="H13082">
        <v>2014</v>
      </c>
      <c r="I13082">
        <v>1</v>
      </c>
      <c r="J13082" t="s">
        <v>717</v>
      </c>
    </row>
    <row r="13083" spans="1:10">
      <c r="A13083" t="s">
        <v>9</v>
      </c>
      <c r="B13083" t="s">
        <v>37</v>
      </c>
      <c r="C13083" t="s">
        <v>4</v>
      </c>
      <c r="D13083" t="s">
        <v>328</v>
      </c>
      <c r="F13083" s="2">
        <v>861772.02</v>
      </c>
      <c r="G13083" s="2">
        <v>861772.02</v>
      </c>
      <c r="H13083">
        <v>2014</v>
      </c>
      <c r="I13083">
        <v>1</v>
      </c>
      <c r="J13083" t="s">
        <v>717</v>
      </c>
    </row>
    <row r="13084" spans="1:10">
      <c r="A13084" t="s">
        <v>9</v>
      </c>
      <c r="B13084" t="s">
        <v>37</v>
      </c>
      <c r="C13084" t="s">
        <v>4</v>
      </c>
      <c r="D13084" t="s">
        <v>1</v>
      </c>
      <c r="F13084" s="2">
        <v>653764.49</v>
      </c>
      <c r="G13084" s="2">
        <v>653764.49</v>
      </c>
      <c r="H13084">
        <v>2014</v>
      </c>
      <c r="I13084">
        <v>1</v>
      </c>
      <c r="J13084" t="s">
        <v>717</v>
      </c>
    </row>
    <row r="13085" spans="1:10">
      <c r="A13085" t="s">
        <v>9</v>
      </c>
      <c r="B13085" t="s">
        <v>37</v>
      </c>
      <c r="C13085" t="s">
        <v>3</v>
      </c>
      <c r="D13085" t="s">
        <v>328</v>
      </c>
      <c r="F13085" s="2">
        <v>3372138</v>
      </c>
      <c r="G13085" s="2">
        <v>3372138</v>
      </c>
      <c r="H13085">
        <v>2013</v>
      </c>
      <c r="I13085">
        <v>1</v>
      </c>
      <c r="J13085" t="s">
        <v>717</v>
      </c>
    </row>
    <row r="13086" spans="1:10">
      <c r="A13086" t="s">
        <v>9</v>
      </c>
      <c r="B13086" t="s">
        <v>37</v>
      </c>
      <c r="C13086" t="s">
        <v>3</v>
      </c>
      <c r="D13086" t="s">
        <v>1</v>
      </c>
      <c r="F13086" s="2">
        <v>3159813</v>
      </c>
      <c r="G13086" s="2">
        <v>3159813</v>
      </c>
      <c r="H13086">
        <v>2013</v>
      </c>
      <c r="I13086">
        <v>1</v>
      </c>
      <c r="J13086" t="s">
        <v>717</v>
      </c>
    </row>
    <row r="13087" spans="1:10">
      <c r="A13087" t="s">
        <v>9</v>
      </c>
      <c r="B13087" t="s">
        <v>37</v>
      </c>
      <c r="C13087" t="s">
        <v>4</v>
      </c>
      <c r="D13087" t="s">
        <v>328</v>
      </c>
      <c r="F13087" s="2">
        <v>618543</v>
      </c>
      <c r="G13087" s="2">
        <v>618543</v>
      </c>
      <c r="H13087">
        <v>2013</v>
      </c>
      <c r="I13087">
        <v>1</v>
      </c>
      <c r="J13087" t="s">
        <v>717</v>
      </c>
    </row>
    <row r="13088" spans="1:10">
      <c r="A13088" t="s">
        <v>9</v>
      </c>
      <c r="B13088" t="s">
        <v>37</v>
      </c>
      <c r="C13088" t="s">
        <v>3</v>
      </c>
      <c r="D13088" t="s">
        <v>328</v>
      </c>
      <c r="F13088" s="2">
        <v>4289184</v>
      </c>
      <c r="G13088" s="2">
        <v>4289184</v>
      </c>
      <c r="H13088">
        <v>2012</v>
      </c>
      <c r="I13088">
        <v>1</v>
      </c>
      <c r="J13088" t="s">
        <v>717</v>
      </c>
    </row>
    <row r="13089" spans="1:10">
      <c r="A13089" t="s">
        <v>9</v>
      </c>
      <c r="B13089" t="s">
        <v>37</v>
      </c>
      <c r="C13089" t="s">
        <v>3</v>
      </c>
      <c r="D13089" t="s">
        <v>1</v>
      </c>
      <c r="F13089" s="2">
        <v>3928925</v>
      </c>
      <c r="G13089" s="2">
        <v>3928925</v>
      </c>
      <c r="H13089">
        <v>2012</v>
      </c>
      <c r="I13089">
        <v>1</v>
      </c>
      <c r="J13089" t="s">
        <v>717</v>
      </c>
    </row>
    <row r="13090" spans="1:10">
      <c r="A13090" t="s">
        <v>9</v>
      </c>
      <c r="B13090" t="s">
        <v>37</v>
      </c>
      <c r="C13090" t="s">
        <v>4</v>
      </c>
      <c r="D13090" t="s">
        <v>328</v>
      </c>
      <c r="F13090" s="2">
        <v>398775</v>
      </c>
      <c r="G13090" s="2">
        <v>398775</v>
      </c>
      <c r="H13090">
        <v>2012</v>
      </c>
      <c r="I13090">
        <v>1</v>
      </c>
      <c r="J13090" t="s">
        <v>717</v>
      </c>
    </row>
    <row r="13091" spans="1:10">
      <c r="A13091" t="s">
        <v>9</v>
      </c>
      <c r="B13091" t="s">
        <v>37</v>
      </c>
      <c r="C13091" t="s">
        <v>3</v>
      </c>
      <c r="D13091" t="s">
        <v>328</v>
      </c>
      <c r="F13091" s="2">
        <v>4128294</v>
      </c>
      <c r="G13091" s="2">
        <v>4128294</v>
      </c>
      <c r="H13091">
        <v>2011</v>
      </c>
      <c r="I13091">
        <v>1</v>
      </c>
      <c r="J13091" t="s">
        <v>717</v>
      </c>
    </row>
    <row r="13092" spans="1:10">
      <c r="A13092" t="s">
        <v>9</v>
      </c>
      <c r="B13092" t="s">
        <v>37</v>
      </c>
      <c r="C13092" t="s">
        <v>3</v>
      </c>
      <c r="D13092" t="s">
        <v>328</v>
      </c>
      <c r="F13092" s="2">
        <v>4128294</v>
      </c>
      <c r="G13092" s="2">
        <v>4128294</v>
      </c>
      <c r="H13092">
        <v>2011</v>
      </c>
      <c r="I13092">
        <v>1</v>
      </c>
      <c r="J13092" t="s">
        <v>717</v>
      </c>
    </row>
    <row r="13093" spans="1:10">
      <c r="A13093" t="s">
        <v>9</v>
      </c>
      <c r="B13093" t="s">
        <v>37</v>
      </c>
      <c r="C13093" t="s">
        <v>3</v>
      </c>
      <c r="D13093" t="s">
        <v>1</v>
      </c>
      <c r="F13093" s="2">
        <v>3235488</v>
      </c>
      <c r="G13093" s="2">
        <v>3235488</v>
      </c>
      <c r="H13093">
        <v>2011</v>
      </c>
      <c r="I13093">
        <v>1</v>
      </c>
      <c r="J13093" t="s">
        <v>717</v>
      </c>
    </row>
    <row r="13094" spans="1:10">
      <c r="A13094" t="s">
        <v>9</v>
      </c>
      <c r="B13094" t="s">
        <v>37</v>
      </c>
      <c r="C13094" t="s">
        <v>3</v>
      </c>
      <c r="D13094" t="s">
        <v>1</v>
      </c>
      <c r="F13094" s="2">
        <v>3235488</v>
      </c>
      <c r="G13094" s="2">
        <v>3235488</v>
      </c>
      <c r="H13094">
        <v>2011</v>
      </c>
      <c r="I13094">
        <v>1</v>
      </c>
      <c r="J13094" t="s">
        <v>717</v>
      </c>
    </row>
    <row r="13095" spans="1:10">
      <c r="A13095" t="s">
        <v>9</v>
      </c>
      <c r="B13095" t="s">
        <v>37</v>
      </c>
      <c r="C13095" t="s">
        <v>4</v>
      </c>
      <c r="D13095" t="s">
        <v>328</v>
      </c>
      <c r="F13095" s="2">
        <v>314646</v>
      </c>
      <c r="G13095" s="2">
        <v>314646</v>
      </c>
      <c r="H13095">
        <v>2011</v>
      </c>
      <c r="I13095">
        <v>1</v>
      </c>
      <c r="J13095" t="s">
        <v>717</v>
      </c>
    </row>
    <row r="13096" spans="1:10">
      <c r="A13096" t="s">
        <v>9</v>
      </c>
      <c r="B13096" t="s">
        <v>37</v>
      </c>
      <c r="C13096" t="s">
        <v>4</v>
      </c>
      <c r="D13096" t="s">
        <v>328</v>
      </c>
      <c r="F13096" s="2">
        <v>314646</v>
      </c>
      <c r="G13096" s="2">
        <v>314646</v>
      </c>
      <c r="H13096">
        <v>2011</v>
      </c>
      <c r="I13096">
        <v>1</v>
      </c>
      <c r="J13096" t="s">
        <v>717</v>
      </c>
    </row>
    <row r="13097" spans="1:10">
      <c r="A13097" t="s">
        <v>9</v>
      </c>
      <c r="B13097" t="s">
        <v>319</v>
      </c>
      <c r="C13097" t="s">
        <v>3</v>
      </c>
      <c r="D13097" t="s">
        <v>328</v>
      </c>
      <c r="F13097" s="2">
        <v>38861963004</v>
      </c>
      <c r="G13097" s="2">
        <f t="shared" ref="G13097:G13102" si="342">F13097/I13097</f>
        <v>5144159.3052161736</v>
      </c>
      <c r="H13097">
        <v>2024</v>
      </c>
      <c r="I13097">
        <v>7554.58</v>
      </c>
      <c r="J13097" t="s">
        <v>717</v>
      </c>
    </row>
    <row r="13098" spans="1:10">
      <c r="A13098" t="s">
        <v>9</v>
      </c>
      <c r="B13098" t="s">
        <v>319</v>
      </c>
      <c r="C13098" t="s">
        <v>4</v>
      </c>
      <c r="D13098" t="s">
        <v>328</v>
      </c>
      <c r="F13098" s="2">
        <v>12205657532</v>
      </c>
      <c r="G13098" s="2">
        <f t="shared" si="342"/>
        <v>1615663.28399461</v>
      </c>
      <c r="H13098">
        <v>2024</v>
      </c>
      <c r="I13098">
        <v>7554.58</v>
      </c>
      <c r="J13098" t="s">
        <v>717</v>
      </c>
    </row>
    <row r="13099" spans="1:10" ht="15.75">
      <c r="A13099" s="19" t="s">
        <v>9</v>
      </c>
      <c r="B13099" t="s">
        <v>319</v>
      </c>
      <c r="C13099" t="s">
        <v>3</v>
      </c>
      <c r="D13099" t="s">
        <v>328</v>
      </c>
      <c r="F13099" s="2">
        <v>16583895342</v>
      </c>
      <c r="G13099" s="2">
        <f t="shared" si="342"/>
        <v>2277163.0496931085</v>
      </c>
      <c r="H13099">
        <v>2023</v>
      </c>
      <c r="I13099">
        <v>7282.7</v>
      </c>
      <c r="J13099" t="s">
        <v>717</v>
      </c>
    </row>
    <row r="13100" spans="1:10" ht="15.75">
      <c r="A13100" s="19" t="s">
        <v>9</v>
      </c>
      <c r="B13100" t="s">
        <v>319</v>
      </c>
      <c r="C13100" t="s">
        <v>4</v>
      </c>
      <c r="D13100" t="s">
        <v>328</v>
      </c>
      <c r="F13100" s="2">
        <v>14616327962</v>
      </c>
      <c r="G13100" s="2">
        <f t="shared" si="342"/>
        <v>2006993.005616049</v>
      </c>
      <c r="H13100">
        <v>2023</v>
      </c>
      <c r="I13100">
        <v>7282.7</v>
      </c>
      <c r="J13100" t="s">
        <v>717</v>
      </c>
    </row>
    <row r="13101" spans="1:10">
      <c r="A13101" s="5" t="s">
        <v>9</v>
      </c>
      <c r="B13101" t="s">
        <v>319</v>
      </c>
      <c r="C13101" t="s">
        <v>3</v>
      </c>
      <c r="D13101" t="s">
        <v>328</v>
      </c>
      <c r="F13101" s="2">
        <v>28306929461</v>
      </c>
      <c r="G13101" s="2">
        <f t="shared" si="342"/>
        <v>4058533.1579845352</v>
      </c>
      <c r="H13101">
        <v>2022</v>
      </c>
      <c r="I13101">
        <v>6974.67</v>
      </c>
      <c r="J13101" t="s">
        <v>717</v>
      </c>
    </row>
    <row r="13102" spans="1:10">
      <c r="A13102" t="s">
        <v>9</v>
      </c>
      <c r="B13102" t="s">
        <v>319</v>
      </c>
      <c r="C13102" t="s">
        <v>5</v>
      </c>
      <c r="D13102" t="s">
        <v>328</v>
      </c>
      <c r="F13102" s="2">
        <v>29968795239</v>
      </c>
      <c r="G13102" s="2">
        <f t="shared" si="342"/>
        <v>4296804.7576444475</v>
      </c>
      <c r="H13102">
        <v>2022</v>
      </c>
      <c r="I13102">
        <v>6974.67</v>
      </c>
      <c r="J13102" t="s">
        <v>717</v>
      </c>
    </row>
    <row r="13103" spans="1:10">
      <c r="A13103" t="s">
        <v>9</v>
      </c>
      <c r="B13103" t="s">
        <v>319</v>
      </c>
      <c r="C13103" t="s">
        <v>3</v>
      </c>
      <c r="D13103" t="s">
        <v>328</v>
      </c>
      <c r="F13103" s="2">
        <v>24026960307</v>
      </c>
      <c r="G13103" s="2">
        <v>3552423.7761586388</v>
      </c>
      <c r="H13103">
        <v>2020</v>
      </c>
      <c r="I13103">
        <v>6763.54</v>
      </c>
      <c r="J13103" t="s">
        <v>717</v>
      </c>
    </row>
    <row r="13104" spans="1:10">
      <c r="A13104" t="s">
        <v>9</v>
      </c>
      <c r="B13104" t="s">
        <v>319</v>
      </c>
      <c r="C13104" t="s">
        <v>3</v>
      </c>
      <c r="D13104" t="s">
        <v>328</v>
      </c>
      <c r="F13104" s="2">
        <v>16162799050</v>
      </c>
      <c r="G13104" s="2">
        <f t="shared" ref="G13104:G13109" si="343">F13104/I13104</f>
        <v>2591068.3019418423</v>
      </c>
      <c r="H13104">
        <v>2019</v>
      </c>
      <c r="I13104">
        <v>6237.89</v>
      </c>
      <c r="J13104" t="s">
        <v>717</v>
      </c>
    </row>
    <row r="13105" spans="1:10">
      <c r="A13105" t="s">
        <v>9</v>
      </c>
      <c r="B13105" t="s">
        <v>319</v>
      </c>
      <c r="C13105" t="s">
        <v>4</v>
      </c>
      <c r="D13105" t="s">
        <v>328</v>
      </c>
      <c r="F13105" s="2">
        <v>1856395030</v>
      </c>
      <c r="G13105" s="2">
        <f t="shared" si="343"/>
        <v>297599.83423882112</v>
      </c>
      <c r="H13105">
        <v>2019</v>
      </c>
      <c r="I13105">
        <v>6237.89</v>
      </c>
      <c r="J13105" t="s">
        <v>717</v>
      </c>
    </row>
    <row r="13106" spans="1:10">
      <c r="A13106" t="s">
        <v>9</v>
      </c>
      <c r="B13106" t="s">
        <v>319</v>
      </c>
      <c r="C13106" t="s">
        <v>3</v>
      </c>
      <c r="D13106" t="s">
        <v>328</v>
      </c>
      <c r="F13106" s="2">
        <v>14756139265</v>
      </c>
      <c r="G13106" s="2">
        <f t="shared" si="343"/>
        <v>2570196.2577835838</v>
      </c>
      <c r="H13106">
        <v>2018</v>
      </c>
      <c r="I13106">
        <v>5741.25</v>
      </c>
      <c r="J13106" t="s">
        <v>717</v>
      </c>
    </row>
    <row r="13107" spans="1:10">
      <c r="A13107" t="s">
        <v>9</v>
      </c>
      <c r="B13107" t="s">
        <v>319</v>
      </c>
      <c r="C13107" t="s">
        <v>4</v>
      </c>
      <c r="D13107" t="s">
        <v>328</v>
      </c>
      <c r="F13107" s="2">
        <v>1931044843</v>
      </c>
      <c r="G13107" s="2">
        <f t="shared" si="343"/>
        <v>336345.71617679077</v>
      </c>
      <c r="H13107">
        <v>2018</v>
      </c>
      <c r="I13107">
        <v>5741.25</v>
      </c>
      <c r="J13107" t="s">
        <v>717</v>
      </c>
    </row>
    <row r="13108" spans="1:10">
      <c r="A13108" t="s">
        <v>9</v>
      </c>
      <c r="B13108" t="s">
        <v>319</v>
      </c>
      <c r="C13108" t="s">
        <v>3</v>
      </c>
      <c r="D13108" t="s">
        <v>328</v>
      </c>
      <c r="F13108" s="2">
        <v>15831375304</v>
      </c>
      <c r="G13108" s="2">
        <f t="shared" si="343"/>
        <v>2810744.0463741357</v>
      </c>
      <c r="H13108">
        <v>2017</v>
      </c>
      <c r="I13108">
        <v>5632.45</v>
      </c>
      <c r="J13108" t="s">
        <v>717</v>
      </c>
    </row>
    <row r="13109" spans="1:10">
      <c r="A13109" t="s">
        <v>9</v>
      </c>
      <c r="B13109" t="s">
        <v>319</v>
      </c>
      <c r="C13109" t="s">
        <v>4</v>
      </c>
      <c r="D13109" t="s">
        <v>328</v>
      </c>
      <c r="F13109" s="2">
        <v>3874103760</v>
      </c>
      <c r="G13109" s="2">
        <f t="shared" si="343"/>
        <v>687818.57983648323</v>
      </c>
      <c r="H13109">
        <v>2017</v>
      </c>
      <c r="I13109">
        <v>5632.45</v>
      </c>
      <c r="J13109" t="s">
        <v>717</v>
      </c>
    </row>
    <row r="13110" spans="1:10">
      <c r="A13110" t="s">
        <v>9</v>
      </c>
      <c r="B13110" t="s">
        <v>319</v>
      </c>
      <c r="C13110" t="s">
        <v>3</v>
      </c>
      <c r="D13110" t="s">
        <v>328</v>
      </c>
      <c r="F13110" s="2">
        <v>15444792095</v>
      </c>
      <c r="G13110" s="2">
        <v>2715010.9155631079</v>
      </c>
      <c r="H13110">
        <v>2016</v>
      </c>
      <c r="I13110">
        <v>5688.666666666667</v>
      </c>
      <c r="J13110" t="s">
        <v>717</v>
      </c>
    </row>
    <row r="13111" spans="1:10">
      <c r="A13111" t="s">
        <v>9</v>
      </c>
      <c r="B13111" t="s">
        <v>319</v>
      </c>
      <c r="C13111" t="s">
        <v>3</v>
      </c>
      <c r="D13111" t="s">
        <v>1</v>
      </c>
      <c r="F13111" s="2">
        <v>2496788471</v>
      </c>
      <c r="G13111" s="2">
        <v>438905.74317356147</v>
      </c>
      <c r="H13111">
        <v>2016</v>
      </c>
      <c r="I13111">
        <v>5688.666666666667</v>
      </c>
      <c r="J13111" t="s">
        <v>717</v>
      </c>
    </row>
    <row r="13112" spans="1:10">
      <c r="A13112" t="s">
        <v>9</v>
      </c>
      <c r="B13112" t="s">
        <v>319</v>
      </c>
      <c r="C13112" t="s">
        <v>4</v>
      </c>
      <c r="D13112" t="s">
        <v>328</v>
      </c>
      <c r="F13112" s="2">
        <v>2396718433</v>
      </c>
      <c r="G13112" s="2">
        <v>421314.61965311144</v>
      </c>
      <c r="H13112">
        <v>2016</v>
      </c>
      <c r="I13112">
        <v>5688.666666666667</v>
      </c>
      <c r="J13112" t="s">
        <v>717</v>
      </c>
    </row>
    <row r="13113" spans="1:10">
      <c r="A13113" t="s">
        <v>9</v>
      </c>
      <c r="B13113" t="s">
        <v>319</v>
      </c>
      <c r="C13113" t="s">
        <v>4</v>
      </c>
      <c r="D13113" t="s">
        <v>1</v>
      </c>
      <c r="F13113" s="2">
        <v>31635613</v>
      </c>
      <c r="G13113" s="2">
        <v>5561.1648306574471</v>
      </c>
      <c r="H13113">
        <v>2016</v>
      </c>
      <c r="I13113">
        <v>5688.666666666667</v>
      </c>
      <c r="J13113" t="s">
        <v>717</v>
      </c>
    </row>
    <row r="13114" spans="1:10">
      <c r="A13114" t="s">
        <v>9</v>
      </c>
      <c r="B13114" t="s">
        <v>319</v>
      </c>
      <c r="C13114" t="s">
        <v>3</v>
      </c>
      <c r="D13114" t="s">
        <v>328</v>
      </c>
      <c r="F13114" s="2">
        <v>12306617136</v>
      </c>
      <c r="G13114" s="2">
        <v>2372332.4908049256</v>
      </c>
      <c r="H13114">
        <v>2015</v>
      </c>
      <c r="I13114">
        <v>5187.5600000000004</v>
      </c>
      <c r="J13114" t="s">
        <v>717</v>
      </c>
    </row>
    <row r="13115" spans="1:10">
      <c r="A13115" t="s">
        <v>9</v>
      </c>
      <c r="B13115" t="s">
        <v>319</v>
      </c>
      <c r="C13115" t="s">
        <v>3</v>
      </c>
      <c r="D13115" t="s">
        <v>1</v>
      </c>
      <c r="F13115" s="2">
        <v>1644060921</v>
      </c>
      <c r="G13115" s="2">
        <v>316923.74083384092</v>
      </c>
      <c r="H13115">
        <v>2015</v>
      </c>
      <c r="I13115">
        <v>5187.5600000000004</v>
      </c>
      <c r="J13115" t="s">
        <v>717</v>
      </c>
    </row>
    <row r="13116" spans="1:10">
      <c r="A13116" t="s">
        <v>9</v>
      </c>
      <c r="B13116" t="s">
        <v>319</v>
      </c>
      <c r="C13116" t="s">
        <v>4</v>
      </c>
      <c r="D13116" t="s">
        <v>328</v>
      </c>
      <c r="F13116" s="2">
        <v>2259361205</v>
      </c>
      <c r="G13116" s="2">
        <v>435534.47189044557</v>
      </c>
      <c r="H13116">
        <v>2015</v>
      </c>
      <c r="I13116">
        <v>5187.5600000000004</v>
      </c>
      <c r="J13116" t="s">
        <v>717</v>
      </c>
    </row>
    <row r="13117" spans="1:10">
      <c r="A13117" t="s">
        <v>9</v>
      </c>
      <c r="B13117" t="s">
        <v>319</v>
      </c>
      <c r="C13117" t="s">
        <v>3</v>
      </c>
      <c r="D13117" t="s">
        <v>328</v>
      </c>
      <c r="F13117" s="2">
        <v>8906060259</v>
      </c>
      <c r="G13117" s="2">
        <v>1994257.1515186699</v>
      </c>
      <c r="H13117">
        <v>2014</v>
      </c>
      <c r="I13117">
        <v>4465.8534894649083</v>
      </c>
      <c r="J13117" t="s">
        <v>717</v>
      </c>
    </row>
    <row r="13118" spans="1:10">
      <c r="A13118" t="s">
        <v>9</v>
      </c>
      <c r="B13118" t="s">
        <v>319</v>
      </c>
      <c r="C13118" t="s">
        <v>3</v>
      </c>
      <c r="D13118" t="s">
        <v>1</v>
      </c>
      <c r="F13118" s="2">
        <v>1084120874</v>
      </c>
      <c r="G13118" s="2">
        <v>242757.82368532149</v>
      </c>
      <c r="H13118">
        <v>2014</v>
      </c>
      <c r="I13118">
        <v>4465.8534894649083</v>
      </c>
      <c r="J13118" t="s">
        <v>717</v>
      </c>
    </row>
    <row r="13119" spans="1:10">
      <c r="A13119" t="s">
        <v>9</v>
      </c>
      <c r="B13119" t="s">
        <v>319</v>
      </c>
      <c r="C13119" t="s">
        <v>4</v>
      </c>
      <c r="D13119" t="s">
        <v>328</v>
      </c>
      <c r="F13119" s="2">
        <v>2401078675</v>
      </c>
      <c r="G13119" s="2">
        <v>537652.8094045677</v>
      </c>
      <c r="H13119">
        <v>2014</v>
      </c>
      <c r="I13119">
        <v>4465.8534894649083</v>
      </c>
      <c r="J13119" t="s">
        <v>717</v>
      </c>
    </row>
    <row r="13120" spans="1:10">
      <c r="A13120" t="s">
        <v>55</v>
      </c>
      <c r="B13120" t="s">
        <v>6</v>
      </c>
      <c r="C13120" t="s">
        <v>3</v>
      </c>
      <c r="D13120" t="s">
        <v>328</v>
      </c>
      <c r="F13120" s="2">
        <v>941071209.39999998</v>
      </c>
      <c r="G13120" s="2">
        <f>F13120/I13120</f>
        <v>51397132.104119107</v>
      </c>
      <c r="H13120">
        <v>2024</v>
      </c>
      <c r="I13120">
        <v>18.309799999999999</v>
      </c>
      <c r="J13120" s="40" t="s">
        <v>715</v>
      </c>
    </row>
    <row r="13121" spans="1:10">
      <c r="A13121" t="s">
        <v>25</v>
      </c>
      <c r="B13121" t="s">
        <v>6</v>
      </c>
      <c r="C13121" t="s">
        <v>3</v>
      </c>
      <c r="D13121" t="s">
        <v>328</v>
      </c>
      <c r="F13121" s="2">
        <v>837457746.61000001</v>
      </c>
      <c r="G13121" s="2">
        <f>F13121/I13121</f>
        <v>45738224.699887492</v>
      </c>
      <c r="H13121">
        <v>2024</v>
      </c>
      <c r="I13121">
        <v>18.309799999999999</v>
      </c>
      <c r="J13121" s="40" t="s">
        <v>715</v>
      </c>
    </row>
    <row r="13122" spans="1:10">
      <c r="A13122" t="s">
        <v>13</v>
      </c>
      <c r="B13122" t="s">
        <v>6</v>
      </c>
      <c r="C13122" t="s">
        <v>3</v>
      </c>
      <c r="D13122" t="s">
        <v>328</v>
      </c>
      <c r="F13122" s="2">
        <v>833603825.96000004</v>
      </c>
      <c r="G13122" s="2">
        <f>F13122/I13122</f>
        <v>45527740.661285214</v>
      </c>
      <c r="H13122">
        <v>2024</v>
      </c>
      <c r="I13122">
        <v>18.309799999999999</v>
      </c>
      <c r="J13122" s="40" t="s">
        <v>715</v>
      </c>
    </row>
    <row r="13123" spans="1:10">
      <c r="A13123" t="s">
        <v>7</v>
      </c>
      <c r="B13123" t="s">
        <v>6</v>
      </c>
      <c r="C13123" t="s">
        <v>3</v>
      </c>
      <c r="D13123" t="s">
        <v>328</v>
      </c>
      <c r="F13123" s="2">
        <v>766524276.47000003</v>
      </c>
      <c r="G13123" s="2">
        <f>F13123/I13123</f>
        <v>41864153.429857239</v>
      </c>
      <c r="H13123">
        <v>2024</v>
      </c>
      <c r="I13123">
        <v>18.309799999999999</v>
      </c>
      <c r="J13123" s="40" t="s">
        <v>715</v>
      </c>
    </row>
    <row r="13124" spans="1:10">
      <c r="A13124" t="s">
        <v>20</v>
      </c>
      <c r="B13124" t="s">
        <v>6</v>
      </c>
      <c r="C13124" t="s">
        <v>3</v>
      </c>
      <c r="D13124" t="s">
        <v>328</v>
      </c>
      <c r="F13124" s="2">
        <v>613355666.91999996</v>
      </c>
      <c r="G13124" s="2">
        <f>F13124/I13124</f>
        <v>33498763.881637156</v>
      </c>
      <c r="H13124">
        <v>2024</v>
      </c>
      <c r="I13124">
        <v>18.309799999999999</v>
      </c>
      <c r="J13124" s="40" t="s">
        <v>715</v>
      </c>
    </row>
    <row r="13125" spans="1:10">
      <c r="A13125" t="s">
        <v>9</v>
      </c>
      <c r="B13125" t="s">
        <v>319</v>
      </c>
      <c r="C13125" t="s">
        <v>4</v>
      </c>
      <c r="D13125" t="s">
        <v>1</v>
      </c>
      <c r="F13125" s="2">
        <v>5387967857.999999</v>
      </c>
      <c r="G13125" s="2">
        <v>1206481.1061783349</v>
      </c>
      <c r="H13125">
        <v>2014</v>
      </c>
      <c r="I13125">
        <v>4465.8534894649083</v>
      </c>
      <c r="J13125" t="s">
        <v>717</v>
      </c>
    </row>
    <row r="13126" spans="1:10">
      <c r="A13126" t="s">
        <v>636</v>
      </c>
      <c r="B13126" t="s">
        <v>6</v>
      </c>
      <c r="C13126" t="s">
        <v>3</v>
      </c>
      <c r="D13126" t="s">
        <v>328</v>
      </c>
      <c r="F13126" s="2">
        <v>557300270.85000002</v>
      </c>
      <c r="G13126" s="2">
        <f>F13126/I13126</f>
        <v>30437266.974516381</v>
      </c>
      <c r="H13126">
        <v>2024</v>
      </c>
      <c r="I13126">
        <v>18.309799999999999</v>
      </c>
      <c r="J13126" s="40" t="s">
        <v>715</v>
      </c>
    </row>
    <row r="13127" spans="1:10">
      <c r="A13127" t="s">
        <v>9</v>
      </c>
      <c r="B13127" t="s">
        <v>319</v>
      </c>
      <c r="C13127" t="s">
        <v>3</v>
      </c>
      <c r="D13127" t="s">
        <v>328</v>
      </c>
      <c r="F13127" s="2">
        <v>6292967298</v>
      </c>
      <c r="G13127" s="2">
        <v>1464256.8785693734</v>
      </c>
      <c r="H13127">
        <v>2013</v>
      </c>
      <c r="I13127">
        <v>4297.7208371719817</v>
      </c>
      <c r="J13127" t="s">
        <v>717</v>
      </c>
    </row>
    <row r="13128" spans="1:10">
      <c r="A13128" t="s">
        <v>9</v>
      </c>
      <c r="B13128" t="s">
        <v>319</v>
      </c>
      <c r="C13128" t="s">
        <v>3</v>
      </c>
      <c r="D13128" t="s">
        <v>328</v>
      </c>
      <c r="F13128" s="2">
        <v>6292967298</v>
      </c>
      <c r="G13128" s="2">
        <v>1464256.8785693734</v>
      </c>
      <c r="H13128">
        <v>2013</v>
      </c>
      <c r="I13128">
        <v>4297.7208371719817</v>
      </c>
      <c r="J13128" t="s">
        <v>717</v>
      </c>
    </row>
    <row r="13129" spans="1:10">
      <c r="A13129" t="s">
        <v>9</v>
      </c>
      <c r="B13129" t="s">
        <v>319</v>
      </c>
      <c r="C13129" t="s">
        <v>3</v>
      </c>
      <c r="D13129" t="s">
        <v>1</v>
      </c>
      <c r="F13129" s="2">
        <v>3377284255</v>
      </c>
      <c r="G13129" s="2">
        <v>785831.46345595259</v>
      </c>
      <c r="H13129">
        <v>2013</v>
      </c>
      <c r="I13129">
        <v>4297.7208371719817</v>
      </c>
      <c r="J13129" t="s">
        <v>717</v>
      </c>
    </row>
    <row r="13130" spans="1:10">
      <c r="A13130" t="s">
        <v>9</v>
      </c>
      <c r="B13130" t="s">
        <v>319</v>
      </c>
      <c r="C13130" t="s">
        <v>3</v>
      </c>
      <c r="D13130" t="s">
        <v>1</v>
      </c>
      <c r="F13130" s="2">
        <v>3377284255</v>
      </c>
      <c r="G13130" s="2">
        <v>785831.46345595259</v>
      </c>
      <c r="H13130">
        <v>2013</v>
      </c>
      <c r="I13130">
        <v>4297.7208371719817</v>
      </c>
      <c r="J13130" t="s">
        <v>717</v>
      </c>
    </row>
    <row r="13131" spans="1:10">
      <c r="A13131" t="s">
        <v>9</v>
      </c>
      <c r="B13131" t="s">
        <v>319</v>
      </c>
      <c r="C13131" t="s">
        <v>3</v>
      </c>
      <c r="D13131" t="s">
        <v>328</v>
      </c>
      <c r="F13131" s="2">
        <v>10459747565.243164</v>
      </c>
      <c r="G13131" s="2">
        <v>2368342.9210290001</v>
      </c>
      <c r="H13131">
        <v>2012</v>
      </c>
      <c r="I13131">
        <v>4416.4835558098157</v>
      </c>
      <c r="J13131" t="s">
        <v>717</v>
      </c>
    </row>
    <row r="13132" spans="1:10">
      <c r="A13132" t="s">
        <v>9</v>
      </c>
      <c r="B13132" t="s">
        <v>319</v>
      </c>
      <c r="C13132" t="s">
        <v>3</v>
      </c>
      <c r="D13132" t="s">
        <v>328</v>
      </c>
      <c r="F13132" s="2">
        <v>10459747565.243164</v>
      </c>
      <c r="G13132" s="2">
        <v>2368342.9210290001</v>
      </c>
      <c r="H13132">
        <v>2012</v>
      </c>
      <c r="I13132">
        <v>4416.4835558098157</v>
      </c>
      <c r="J13132" t="s">
        <v>717</v>
      </c>
    </row>
    <row r="13133" spans="1:10">
      <c r="A13133" t="s">
        <v>17</v>
      </c>
      <c r="B13133" t="s">
        <v>6</v>
      </c>
      <c r="C13133" t="s">
        <v>3</v>
      </c>
      <c r="D13133" t="s">
        <v>328</v>
      </c>
      <c r="F13133" s="2">
        <v>250747220.58000001</v>
      </c>
      <c r="G13133" s="2">
        <f>F13133/I13133</f>
        <v>13694700.137631215</v>
      </c>
      <c r="H13133">
        <v>2024</v>
      </c>
      <c r="I13133">
        <v>18.309799999999999</v>
      </c>
      <c r="J13133" s="40" t="s">
        <v>715</v>
      </c>
    </row>
    <row r="13134" spans="1:10">
      <c r="A13134" t="s">
        <v>9</v>
      </c>
      <c r="B13134" t="s">
        <v>319</v>
      </c>
      <c r="C13134" t="s">
        <v>3</v>
      </c>
      <c r="D13134" t="s">
        <v>1</v>
      </c>
      <c r="F13134" s="2">
        <v>4622190549.8642149</v>
      </c>
      <c r="G13134" s="2">
        <v>1046577.099508</v>
      </c>
      <c r="H13134">
        <v>2012</v>
      </c>
      <c r="I13134">
        <v>4416.4835558098157</v>
      </c>
      <c r="J13134" t="s">
        <v>717</v>
      </c>
    </row>
    <row r="13135" spans="1:10">
      <c r="A13135" t="s">
        <v>9</v>
      </c>
      <c r="B13135" t="s">
        <v>319</v>
      </c>
      <c r="C13135" t="s">
        <v>3</v>
      </c>
      <c r="D13135" t="s">
        <v>1</v>
      </c>
      <c r="F13135" s="2">
        <v>4622190549.8642149</v>
      </c>
      <c r="G13135" s="2">
        <v>1046577.099508</v>
      </c>
      <c r="H13135">
        <v>2012</v>
      </c>
      <c r="I13135">
        <v>4416.4835558098157</v>
      </c>
      <c r="J13135" t="s">
        <v>717</v>
      </c>
    </row>
    <row r="13136" spans="1:10">
      <c r="A13136" t="s">
        <v>9</v>
      </c>
      <c r="B13136" t="s">
        <v>319</v>
      </c>
      <c r="C13136" t="s">
        <v>3</v>
      </c>
      <c r="D13136" t="s">
        <v>328</v>
      </c>
      <c r="F13136" s="2">
        <v>9446965447.7404289</v>
      </c>
      <c r="G13136" s="2">
        <v>2256078.2940000002</v>
      </c>
      <c r="H13136">
        <v>2011</v>
      </c>
      <c r="I13136">
        <v>4187.3393635604152</v>
      </c>
      <c r="J13136" t="s">
        <v>717</v>
      </c>
    </row>
    <row r="13137" spans="1:10">
      <c r="A13137" t="s">
        <v>9</v>
      </c>
      <c r="B13137" t="s">
        <v>319</v>
      </c>
      <c r="C13137" t="s">
        <v>3</v>
      </c>
      <c r="D13137" t="s">
        <v>328</v>
      </c>
      <c r="F13137" s="2">
        <v>9446965447.7404289</v>
      </c>
      <c r="G13137" s="2">
        <v>2256078.2940000002</v>
      </c>
      <c r="H13137">
        <v>2011</v>
      </c>
      <c r="I13137">
        <v>4187.3393635604152</v>
      </c>
      <c r="J13137" t="s">
        <v>717</v>
      </c>
    </row>
    <row r="13138" spans="1:10">
      <c r="A13138" t="s">
        <v>9</v>
      </c>
      <c r="B13138" t="s">
        <v>319</v>
      </c>
      <c r="C13138" t="s">
        <v>3</v>
      </c>
      <c r="D13138" t="s">
        <v>1</v>
      </c>
      <c r="F13138" s="2">
        <v>1919397383.3309932</v>
      </c>
      <c r="G13138" s="2">
        <v>458381.13816000003</v>
      </c>
      <c r="H13138">
        <v>2011</v>
      </c>
      <c r="I13138">
        <v>4187.3393635604152</v>
      </c>
      <c r="J13138" t="s">
        <v>717</v>
      </c>
    </row>
    <row r="13139" spans="1:10">
      <c r="A13139" t="s">
        <v>9</v>
      </c>
      <c r="B13139" t="s">
        <v>319</v>
      </c>
      <c r="C13139" t="s">
        <v>3</v>
      </c>
      <c r="D13139" t="s">
        <v>1</v>
      </c>
      <c r="F13139" s="2">
        <v>1919397383.3309932</v>
      </c>
      <c r="G13139" s="2">
        <v>458381.13816000003</v>
      </c>
      <c r="H13139">
        <v>2011</v>
      </c>
      <c r="I13139">
        <v>4187.3393635604152</v>
      </c>
      <c r="J13139" t="s">
        <v>717</v>
      </c>
    </row>
    <row r="13140" spans="1:10">
      <c r="A13140" t="s">
        <v>9</v>
      </c>
      <c r="B13140" t="s">
        <v>319</v>
      </c>
      <c r="C13140" t="s">
        <v>3</v>
      </c>
      <c r="D13140" t="s">
        <v>328</v>
      </c>
      <c r="F13140" s="2">
        <v>11567829310.53352</v>
      </c>
      <c r="G13140" s="2">
        <v>2443754.5309080002</v>
      </c>
      <c r="H13140">
        <v>2010</v>
      </c>
      <c r="I13140">
        <v>4733.6298160173164</v>
      </c>
      <c r="J13140" t="s">
        <v>717</v>
      </c>
    </row>
    <row r="13141" spans="1:10">
      <c r="A13141" t="s">
        <v>9</v>
      </c>
      <c r="B13141" t="s">
        <v>319</v>
      </c>
      <c r="C13141" t="s">
        <v>3</v>
      </c>
      <c r="D13141" t="s">
        <v>328</v>
      </c>
      <c r="F13141" s="2">
        <v>11567829310.53352</v>
      </c>
      <c r="G13141" s="2">
        <v>2443754.5309080002</v>
      </c>
      <c r="H13141">
        <v>2010</v>
      </c>
      <c r="I13141">
        <v>4733.6298160173164</v>
      </c>
      <c r="J13141" t="s">
        <v>717</v>
      </c>
    </row>
    <row r="13142" spans="1:10">
      <c r="A13142" t="s">
        <v>9</v>
      </c>
      <c r="B13142" t="s">
        <v>319</v>
      </c>
      <c r="C13142" t="s">
        <v>3</v>
      </c>
      <c r="D13142" t="s">
        <v>1</v>
      </c>
      <c r="F13142" s="2">
        <v>391576692.62766999</v>
      </c>
      <c r="G13142" s="2">
        <v>82722.288782000003</v>
      </c>
      <c r="H13142">
        <v>2010</v>
      </c>
      <c r="I13142">
        <v>4733.6298160173164</v>
      </c>
      <c r="J13142" t="s">
        <v>717</v>
      </c>
    </row>
    <row r="13143" spans="1:10">
      <c r="A13143" t="s">
        <v>9</v>
      </c>
      <c r="B13143" t="s">
        <v>319</v>
      </c>
      <c r="C13143" t="s">
        <v>3</v>
      </c>
      <c r="D13143" t="s">
        <v>1</v>
      </c>
      <c r="F13143" s="2">
        <v>391576692.62766999</v>
      </c>
      <c r="G13143" s="2">
        <v>82722.288782000003</v>
      </c>
      <c r="H13143">
        <v>2010</v>
      </c>
      <c r="I13143">
        <v>4733.6298160173164</v>
      </c>
      <c r="J13143" t="s">
        <v>717</v>
      </c>
    </row>
    <row r="13144" spans="1:10">
      <c r="A13144" t="s">
        <v>7</v>
      </c>
      <c r="B13144" t="s">
        <v>6</v>
      </c>
      <c r="C13144" t="s">
        <v>3</v>
      </c>
      <c r="D13144" t="s">
        <v>1</v>
      </c>
      <c r="F13144" s="2">
        <v>1721208432.6400001</v>
      </c>
      <c r="G13144" s="2">
        <f t="shared" ref="G13144:G13177" si="344">F13144/I13144</f>
        <v>94004764.259576842</v>
      </c>
      <c r="H13144">
        <v>2024</v>
      </c>
      <c r="I13144">
        <v>18.309799999999999</v>
      </c>
      <c r="J13144" s="40" t="s">
        <v>715</v>
      </c>
    </row>
    <row r="13145" spans="1:10">
      <c r="A13145" t="s">
        <v>9</v>
      </c>
      <c r="B13145" t="s">
        <v>36</v>
      </c>
      <c r="C13145" t="s">
        <v>3</v>
      </c>
      <c r="D13145" t="s">
        <v>328</v>
      </c>
      <c r="E13145" t="s">
        <v>534</v>
      </c>
      <c r="F13145" s="2">
        <v>40088850</v>
      </c>
      <c r="G13145" s="2">
        <f t="shared" si="344"/>
        <v>10713787.481960554</v>
      </c>
      <c r="H13145">
        <v>2024</v>
      </c>
      <c r="I13145">
        <v>3.7418</v>
      </c>
      <c r="J13145" t="s">
        <v>717</v>
      </c>
    </row>
    <row r="13146" spans="1:10">
      <c r="A13146" t="s">
        <v>9</v>
      </c>
      <c r="B13146" t="s">
        <v>36</v>
      </c>
      <c r="C13146" t="s">
        <v>3</v>
      </c>
      <c r="D13146" t="s">
        <v>1</v>
      </c>
      <c r="E13146" t="s">
        <v>632</v>
      </c>
      <c r="F13146" s="2">
        <v>1188640</v>
      </c>
      <c r="G13146" s="2">
        <f t="shared" si="344"/>
        <v>317665.29477791436</v>
      </c>
      <c r="H13146">
        <v>2024</v>
      </c>
      <c r="I13146">
        <v>3.7418</v>
      </c>
      <c r="J13146" t="s">
        <v>717</v>
      </c>
    </row>
    <row r="13147" spans="1:10">
      <c r="A13147" t="s">
        <v>13</v>
      </c>
      <c r="B13147" t="s">
        <v>6</v>
      </c>
      <c r="C13147" t="s">
        <v>3</v>
      </c>
      <c r="D13147" t="s">
        <v>1</v>
      </c>
      <c r="F13147" s="2">
        <v>184164283.55000001</v>
      </c>
      <c r="G13147" s="2">
        <f t="shared" si="344"/>
        <v>10058235.674338333</v>
      </c>
      <c r="H13147">
        <v>2024</v>
      </c>
      <c r="I13147">
        <v>18.309799999999999</v>
      </c>
      <c r="J13147" s="40" t="s">
        <v>715</v>
      </c>
    </row>
    <row r="13148" spans="1:10">
      <c r="A13148" t="s">
        <v>9</v>
      </c>
      <c r="B13148" t="s">
        <v>36</v>
      </c>
      <c r="C13148" t="s">
        <v>4</v>
      </c>
      <c r="D13148" t="s">
        <v>328</v>
      </c>
      <c r="E13148" t="s">
        <v>534</v>
      </c>
      <c r="F13148" s="2">
        <v>6247700</v>
      </c>
      <c r="G13148" s="2">
        <f t="shared" si="344"/>
        <v>1669704.4203324602</v>
      </c>
      <c r="H13148">
        <v>2024</v>
      </c>
      <c r="I13148">
        <v>3.7418</v>
      </c>
      <c r="J13148" t="s">
        <v>717</v>
      </c>
    </row>
    <row r="13149" spans="1:10">
      <c r="A13149" t="s">
        <v>9</v>
      </c>
      <c r="B13149" t="s">
        <v>36</v>
      </c>
      <c r="C13149" t="s">
        <v>4</v>
      </c>
      <c r="D13149" t="s">
        <v>1</v>
      </c>
      <c r="E13149" t="s">
        <v>632</v>
      </c>
      <c r="F13149" s="2">
        <v>383210.00000000006</v>
      </c>
      <c r="G13149" s="2">
        <f t="shared" si="344"/>
        <v>102413.2770324443</v>
      </c>
      <c r="H13149">
        <v>2024</v>
      </c>
      <c r="I13149">
        <v>3.7418</v>
      </c>
      <c r="J13149" t="s">
        <v>717</v>
      </c>
    </row>
    <row r="13150" spans="1:10" ht="15.75">
      <c r="A13150" s="19" t="s">
        <v>9</v>
      </c>
      <c r="B13150" t="s">
        <v>36</v>
      </c>
      <c r="C13150" t="s">
        <v>3</v>
      </c>
      <c r="D13150" t="s">
        <v>1</v>
      </c>
      <c r="F13150" s="2">
        <v>1022630</v>
      </c>
      <c r="G13150" s="2">
        <f t="shared" si="344"/>
        <v>274340.05794613156</v>
      </c>
      <c r="H13150">
        <v>2023</v>
      </c>
      <c r="I13150">
        <v>3.7275999999999998</v>
      </c>
      <c r="J13150" t="s">
        <v>717</v>
      </c>
    </row>
    <row r="13151" spans="1:10" ht="15.75">
      <c r="A13151" s="19" t="s">
        <v>9</v>
      </c>
      <c r="B13151" t="s">
        <v>36</v>
      </c>
      <c r="C13151" t="s">
        <v>4</v>
      </c>
      <c r="D13151" t="s">
        <v>328</v>
      </c>
      <c r="E13151" t="s">
        <v>466</v>
      </c>
      <c r="F13151" s="2">
        <v>6678370</v>
      </c>
      <c r="G13151" s="2">
        <f t="shared" si="344"/>
        <v>1791600.4936151949</v>
      </c>
      <c r="H13151">
        <v>2023</v>
      </c>
      <c r="I13151">
        <v>3.7275999999999998</v>
      </c>
      <c r="J13151" t="s">
        <v>717</v>
      </c>
    </row>
    <row r="13152" spans="1:10" ht="15.75">
      <c r="A13152" s="19" t="s">
        <v>9</v>
      </c>
      <c r="B13152" t="s">
        <v>36</v>
      </c>
      <c r="C13152" t="s">
        <v>4</v>
      </c>
      <c r="D13152" t="s">
        <v>1</v>
      </c>
      <c r="F13152" s="2">
        <v>12840</v>
      </c>
      <c r="G13152" s="2">
        <f t="shared" si="344"/>
        <v>3444.5755982401547</v>
      </c>
      <c r="H13152">
        <v>2023</v>
      </c>
      <c r="I13152">
        <v>3.7275999999999998</v>
      </c>
      <c r="J13152" t="s">
        <v>717</v>
      </c>
    </row>
    <row r="13153" spans="1:10">
      <c r="A13153" t="s">
        <v>17</v>
      </c>
      <c r="B13153" t="s">
        <v>6</v>
      </c>
      <c r="C13153" t="s">
        <v>3</v>
      </c>
      <c r="D13153" t="s">
        <v>1</v>
      </c>
      <c r="F13153" s="2">
        <v>70963812.420000002</v>
      </c>
      <c r="G13153" s="2">
        <f t="shared" si="344"/>
        <v>3875728.4306764686</v>
      </c>
      <c r="H13153">
        <v>2024</v>
      </c>
      <c r="I13153">
        <v>18.309799999999999</v>
      </c>
      <c r="J13153" s="40" t="s">
        <v>715</v>
      </c>
    </row>
    <row r="13154" spans="1:10">
      <c r="A13154" t="s">
        <v>20</v>
      </c>
      <c r="B13154" t="s">
        <v>6</v>
      </c>
      <c r="C13154" t="s">
        <v>3</v>
      </c>
      <c r="D13154" t="s">
        <v>1</v>
      </c>
      <c r="F13154" s="2">
        <v>63893788.310000002</v>
      </c>
      <c r="G13154" s="2">
        <f t="shared" si="344"/>
        <v>3489595.0971610835</v>
      </c>
      <c r="H13154">
        <v>2024</v>
      </c>
      <c r="I13154">
        <v>18.309799999999999</v>
      </c>
      <c r="J13154" s="40" t="s">
        <v>715</v>
      </c>
    </row>
    <row r="13155" spans="1:10">
      <c r="A13155" t="s">
        <v>9</v>
      </c>
      <c r="B13155" t="s">
        <v>36</v>
      </c>
      <c r="C13155" t="s">
        <v>3</v>
      </c>
      <c r="D13155" t="s">
        <v>328</v>
      </c>
      <c r="F13155" s="2">
        <f>17895200+12997000</f>
        <v>30892200</v>
      </c>
      <c r="G13155" s="2">
        <f t="shared" si="344"/>
        <v>8078292.9316701964</v>
      </c>
      <c r="H13155">
        <v>2022</v>
      </c>
      <c r="I13155" s="32">
        <v>3.8241000000000001</v>
      </c>
      <c r="J13155" t="s">
        <v>717</v>
      </c>
    </row>
    <row r="13156" spans="1:10">
      <c r="A13156" t="s">
        <v>9</v>
      </c>
      <c r="B13156" t="s">
        <v>36</v>
      </c>
      <c r="C13156" t="s">
        <v>3</v>
      </c>
      <c r="D13156" t="s">
        <v>1</v>
      </c>
      <c r="F13156" s="2">
        <f>1172000+240000</f>
        <v>1412000</v>
      </c>
      <c r="G13156" s="2">
        <f t="shared" si="344"/>
        <v>369237.20614000678</v>
      </c>
      <c r="H13156">
        <v>2022</v>
      </c>
      <c r="I13156" s="32">
        <v>3.8241000000000001</v>
      </c>
      <c r="J13156" t="s">
        <v>717</v>
      </c>
    </row>
    <row r="13157" spans="1:10">
      <c r="A13157" t="s">
        <v>9</v>
      </c>
      <c r="B13157" t="s">
        <v>36</v>
      </c>
      <c r="C13157" t="s">
        <v>4</v>
      </c>
      <c r="D13157" t="s">
        <v>328</v>
      </c>
      <c r="F13157" s="2">
        <f>4162270+2157000</f>
        <v>6319270</v>
      </c>
      <c r="G13157" s="2">
        <f t="shared" si="344"/>
        <v>1652485.5521560628</v>
      </c>
      <c r="H13157">
        <v>2022</v>
      </c>
      <c r="I13157" s="32">
        <v>3.8241000000000001</v>
      </c>
      <c r="J13157" t="s">
        <v>717</v>
      </c>
    </row>
    <row r="13158" spans="1:10">
      <c r="A13158" t="s">
        <v>636</v>
      </c>
      <c r="B13158" t="s">
        <v>6</v>
      </c>
      <c r="C13158" t="s">
        <v>3</v>
      </c>
      <c r="D13158" t="s">
        <v>1</v>
      </c>
      <c r="F13158" s="2">
        <v>25066548.390000001</v>
      </c>
      <c r="G13158" s="2">
        <f t="shared" si="344"/>
        <v>1369023.6042993371</v>
      </c>
      <c r="H13158">
        <v>2024</v>
      </c>
      <c r="I13158">
        <v>18.309799999999999</v>
      </c>
      <c r="J13158" s="40" t="s">
        <v>715</v>
      </c>
    </row>
    <row r="13159" spans="1:10">
      <c r="A13159" t="s">
        <v>9</v>
      </c>
      <c r="B13159" t="s">
        <v>36</v>
      </c>
      <c r="C13159" t="s">
        <v>4</v>
      </c>
      <c r="D13159" t="s">
        <v>1</v>
      </c>
      <c r="E13159" s="15"/>
      <c r="F13159" s="2">
        <v>-238440</v>
      </c>
      <c r="G13159" s="2">
        <f t="shared" si="344"/>
        <v>-62351.925943359223</v>
      </c>
      <c r="H13159">
        <v>2022</v>
      </c>
      <c r="I13159" s="32">
        <v>3.8241000000000001</v>
      </c>
      <c r="J13159" t="s">
        <v>717</v>
      </c>
    </row>
    <row r="13160" spans="1:10">
      <c r="A13160" t="s">
        <v>9</v>
      </c>
      <c r="B13160" t="s">
        <v>36</v>
      </c>
      <c r="C13160" t="s">
        <v>3</v>
      </c>
      <c r="D13160" t="s">
        <v>328</v>
      </c>
      <c r="F13160" s="2">
        <v>30361000</v>
      </c>
      <c r="G13160" s="2">
        <f t="shared" si="344"/>
        <v>7829035.5853532748</v>
      </c>
      <c r="H13160">
        <v>2021</v>
      </c>
      <c r="I13160" s="32">
        <v>3.8780000000000001</v>
      </c>
      <c r="J13160" t="s">
        <v>717</v>
      </c>
    </row>
    <row r="13161" spans="1:10">
      <c r="A13161" t="s">
        <v>25</v>
      </c>
      <c r="B13161" t="s">
        <v>6</v>
      </c>
      <c r="C13161" t="s">
        <v>3</v>
      </c>
      <c r="D13161" t="s">
        <v>1</v>
      </c>
      <c r="F13161" s="2">
        <v>1747443.68</v>
      </c>
      <c r="G13161" s="2">
        <f t="shared" si="344"/>
        <v>95437.617013839583</v>
      </c>
      <c r="H13161">
        <v>2024</v>
      </c>
      <c r="I13161">
        <v>18.309799999999999</v>
      </c>
      <c r="J13161" s="40" t="s">
        <v>715</v>
      </c>
    </row>
    <row r="13162" spans="1:10">
      <c r="A13162" t="s">
        <v>9</v>
      </c>
      <c r="B13162" t="s">
        <v>36</v>
      </c>
      <c r="C13162" t="s">
        <v>3</v>
      </c>
      <c r="D13162" t="s">
        <v>1</v>
      </c>
      <c r="F13162" s="2">
        <v>1451000</v>
      </c>
      <c r="G13162" s="2">
        <f t="shared" si="344"/>
        <v>374161.93914388859</v>
      </c>
      <c r="H13162">
        <v>2021</v>
      </c>
      <c r="I13162" s="32">
        <v>3.8780000000000001</v>
      </c>
      <c r="J13162" t="s">
        <v>717</v>
      </c>
    </row>
    <row r="13163" spans="1:10">
      <c r="A13163" t="s">
        <v>9</v>
      </c>
      <c r="B13163" t="s">
        <v>36</v>
      </c>
      <c r="C13163" t="s">
        <v>4</v>
      </c>
      <c r="D13163" t="s">
        <v>328</v>
      </c>
      <c r="F13163" s="2">
        <v>4553000</v>
      </c>
      <c r="G13163" s="2">
        <f t="shared" si="344"/>
        <v>1174058.7931923671</v>
      </c>
      <c r="H13163">
        <v>2021</v>
      </c>
      <c r="I13163" s="32">
        <v>3.8780000000000001</v>
      </c>
      <c r="J13163" t="s">
        <v>717</v>
      </c>
    </row>
    <row r="13164" spans="1:10">
      <c r="A13164" t="s">
        <v>9</v>
      </c>
      <c r="B13164" t="s">
        <v>36</v>
      </c>
      <c r="C13164" t="s">
        <v>4</v>
      </c>
      <c r="D13164" t="s">
        <v>1</v>
      </c>
      <c r="F13164" s="2">
        <v>92000</v>
      </c>
      <c r="G13164" s="2">
        <f t="shared" si="344"/>
        <v>23723.568849922638</v>
      </c>
      <c r="H13164">
        <v>2021</v>
      </c>
      <c r="I13164" s="32">
        <v>3.8780000000000001</v>
      </c>
      <c r="J13164" t="s">
        <v>717</v>
      </c>
    </row>
    <row r="13165" spans="1:10">
      <c r="A13165" t="s">
        <v>9</v>
      </c>
      <c r="B13165" t="s">
        <v>36</v>
      </c>
      <c r="C13165" t="s">
        <v>3</v>
      </c>
      <c r="D13165" t="s">
        <v>328</v>
      </c>
      <c r="F13165" s="2">
        <v>20255000</v>
      </c>
      <c r="G13165" s="2">
        <f t="shared" si="344"/>
        <v>5798242.349640741</v>
      </c>
      <c r="H13165">
        <v>2020</v>
      </c>
      <c r="I13165">
        <v>3.4933000000000001</v>
      </c>
      <c r="J13165" t="s">
        <v>717</v>
      </c>
    </row>
    <row r="13166" spans="1:10">
      <c r="A13166" t="s">
        <v>9</v>
      </c>
      <c r="B13166" t="s">
        <v>36</v>
      </c>
      <c r="C13166" t="s">
        <v>3</v>
      </c>
      <c r="D13166" t="s">
        <v>1</v>
      </c>
      <c r="F13166" s="2">
        <v>1444000</v>
      </c>
      <c r="G13166" s="2">
        <f t="shared" si="344"/>
        <v>413362.72292674548</v>
      </c>
      <c r="H13166">
        <v>2020</v>
      </c>
      <c r="I13166">
        <v>3.4933000000000001</v>
      </c>
      <c r="J13166" t="s">
        <v>717</v>
      </c>
    </row>
    <row r="13167" spans="1:10">
      <c r="A13167" t="s">
        <v>55</v>
      </c>
      <c r="B13167" t="s">
        <v>6</v>
      </c>
      <c r="C13167" t="s">
        <v>4</v>
      </c>
      <c r="D13167" t="s">
        <v>328</v>
      </c>
      <c r="F13167" s="2">
        <v>922337158.19000006</v>
      </c>
      <c r="G13167" s="2">
        <f t="shared" si="344"/>
        <v>50373961.38625218</v>
      </c>
      <c r="H13167">
        <v>2024</v>
      </c>
      <c r="I13167">
        <v>18.309799999999999</v>
      </c>
      <c r="J13167" s="40" t="s">
        <v>715</v>
      </c>
    </row>
    <row r="13168" spans="1:10">
      <c r="A13168" t="s">
        <v>25</v>
      </c>
      <c r="B13168" t="s">
        <v>6</v>
      </c>
      <c r="C13168" t="s">
        <v>4</v>
      </c>
      <c r="D13168" t="s">
        <v>328</v>
      </c>
      <c r="F13168" s="2">
        <v>642619083.30999982</v>
      </c>
      <c r="G13168" s="2">
        <f t="shared" si="344"/>
        <v>35097001.786474995</v>
      </c>
      <c r="H13168">
        <v>2024</v>
      </c>
      <c r="I13168">
        <v>18.309799999999999</v>
      </c>
      <c r="J13168" s="40" t="s">
        <v>715</v>
      </c>
    </row>
    <row r="13169" spans="1:10">
      <c r="A13169" t="s">
        <v>13</v>
      </c>
      <c r="B13169" t="s">
        <v>6</v>
      </c>
      <c r="C13169" t="s">
        <v>4</v>
      </c>
      <c r="D13169" t="s">
        <v>328</v>
      </c>
      <c r="F13169" s="2">
        <v>780158084.90999985</v>
      </c>
      <c r="G13169" s="2">
        <f t="shared" si="344"/>
        <v>42608771.527269542</v>
      </c>
      <c r="H13169">
        <v>2024</v>
      </c>
      <c r="I13169">
        <v>18.309799999999999</v>
      </c>
      <c r="J13169" s="40" t="s">
        <v>715</v>
      </c>
    </row>
    <row r="13170" spans="1:10">
      <c r="A13170" t="s">
        <v>7</v>
      </c>
      <c r="B13170" t="s">
        <v>6</v>
      </c>
      <c r="C13170" t="s">
        <v>4</v>
      </c>
      <c r="D13170" t="s">
        <v>328</v>
      </c>
      <c r="F13170" s="2">
        <v>369161408.11000001</v>
      </c>
      <c r="G13170" s="2">
        <f t="shared" si="344"/>
        <v>20161957.427716307</v>
      </c>
      <c r="H13170">
        <v>2024</v>
      </c>
      <c r="I13170">
        <v>18.309799999999999</v>
      </c>
      <c r="J13170" s="40" t="s">
        <v>715</v>
      </c>
    </row>
    <row r="13171" spans="1:10">
      <c r="A13171" t="s">
        <v>20</v>
      </c>
      <c r="B13171" t="s">
        <v>6</v>
      </c>
      <c r="C13171" t="s">
        <v>4</v>
      </c>
      <c r="D13171" t="s">
        <v>328</v>
      </c>
      <c r="F13171" s="2">
        <v>229556543.69000006</v>
      </c>
      <c r="G13171" s="2">
        <f t="shared" si="344"/>
        <v>12537359.429922778</v>
      </c>
      <c r="H13171">
        <v>2024</v>
      </c>
      <c r="I13171">
        <v>18.309799999999999</v>
      </c>
      <c r="J13171" s="40" t="s">
        <v>715</v>
      </c>
    </row>
    <row r="13172" spans="1:10">
      <c r="A13172" t="s">
        <v>9</v>
      </c>
      <c r="B13172" t="s">
        <v>36</v>
      </c>
      <c r="C13172" t="s">
        <v>4</v>
      </c>
      <c r="D13172" t="s">
        <v>328</v>
      </c>
      <c r="F13172" s="2">
        <v>3538000</v>
      </c>
      <c r="G13172" s="2">
        <f t="shared" si="344"/>
        <v>1012795.9236252254</v>
      </c>
      <c r="H13172">
        <v>2020</v>
      </c>
      <c r="I13172">
        <v>3.4933000000000001</v>
      </c>
      <c r="J13172" t="s">
        <v>717</v>
      </c>
    </row>
    <row r="13173" spans="1:10">
      <c r="A13173" t="s">
        <v>636</v>
      </c>
      <c r="B13173" t="s">
        <v>6</v>
      </c>
      <c r="C13173" t="s">
        <v>4</v>
      </c>
      <c r="D13173" t="s">
        <v>328</v>
      </c>
      <c r="F13173" s="2">
        <v>214504227.06999993</v>
      </c>
      <c r="G13173" s="2">
        <f t="shared" si="344"/>
        <v>11715268.712383529</v>
      </c>
      <c r="H13173">
        <v>2024</v>
      </c>
      <c r="I13173">
        <v>18.309799999999999</v>
      </c>
      <c r="J13173" s="40" t="s">
        <v>715</v>
      </c>
    </row>
    <row r="13174" spans="1:10">
      <c r="A13174" t="s">
        <v>9</v>
      </c>
      <c r="B13174" t="s">
        <v>36</v>
      </c>
      <c r="C13174" t="s">
        <v>3</v>
      </c>
      <c r="D13174" t="s">
        <v>328</v>
      </c>
      <c r="E13174" t="s">
        <v>466</v>
      </c>
      <c r="F13174" s="2">
        <v>25458710</v>
      </c>
      <c r="G13174" s="2">
        <f t="shared" si="344"/>
        <v>7628992.2387701897</v>
      </c>
      <c r="H13174">
        <v>2019</v>
      </c>
      <c r="I13174">
        <v>3.3371</v>
      </c>
      <c r="J13174" t="s">
        <v>717</v>
      </c>
    </row>
    <row r="13175" spans="1:10">
      <c r="A13175" t="s">
        <v>9</v>
      </c>
      <c r="B13175" t="s">
        <v>36</v>
      </c>
      <c r="C13175" t="s">
        <v>3</v>
      </c>
      <c r="D13175" t="s">
        <v>1</v>
      </c>
      <c r="E13175" t="s">
        <v>434</v>
      </c>
      <c r="F13175" s="2">
        <v>1616780</v>
      </c>
      <c r="G13175" s="2">
        <f t="shared" si="344"/>
        <v>484486.53022085043</v>
      </c>
      <c r="H13175">
        <v>2019</v>
      </c>
      <c r="I13175">
        <v>3.3371</v>
      </c>
      <c r="J13175" t="s">
        <v>717</v>
      </c>
    </row>
    <row r="13176" spans="1:10">
      <c r="A13176" t="s">
        <v>9</v>
      </c>
      <c r="B13176" t="s">
        <v>36</v>
      </c>
      <c r="C13176" t="s">
        <v>4</v>
      </c>
      <c r="D13176" t="s">
        <v>328</v>
      </c>
      <c r="E13176" t="s">
        <v>466</v>
      </c>
      <c r="F13176" s="2">
        <v>6943610</v>
      </c>
      <c r="G13176" s="2">
        <f t="shared" si="344"/>
        <v>2080731.773096401</v>
      </c>
      <c r="H13176">
        <v>2019</v>
      </c>
      <c r="I13176">
        <v>3.3371</v>
      </c>
      <c r="J13176" t="s">
        <v>717</v>
      </c>
    </row>
    <row r="13177" spans="1:10">
      <c r="A13177" t="s">
        <v>9</v>
      </c>
      <c r="B13177" t="s">
        <v>36</v>
      </c>
      <c r="C13177" t="s">
        <v>4</v>
      </c>
      <c r="D13177" t="s">
        <v>1</v>
      </c>
      <c r="E13177" t="s">
        <v>434</v>
      </c>
      <c r="F13177" s="2">
        <v>2050</v>
      </c>
      <c r="G13177" s="2">
        <f t="shared" si="344"/>
        <v>614.30583440711996</v>
      </c>
      <c r="H13177">
        <v>2019</v>
      </c>
      <c r="I13177">
        <v>3.3371</v>
      </c>
      <c r="J13177" t="s">
        <v>717</v>
      </c>
    </row>
    <row r="13178" spans="1:10">
      <c r="A13178" t="s">
        <v>9</v>
      </c>
      <c r="B13178" t="s">
        <v>36</v>
      </c>
      <c r="C13178" t="s">
        <v>3</v>
      </c>
      <c r="D13178" t="s">
        <v>328</v>
      </c>
      <c r="E13178" t="s">
        <v>533</v>
      </c>
      <c r="F13178" s="2">
        <v>27073950</v>
      </c>
      <c r="G13178" s="2">
        <f>(F13178/I13178)</f>
        <v>8231916.446228222</v>
      </c>
      <c r="H13178">
        <v>2018</v>
      </c>
      <c r="I13178">
        <v>3.2888999999999999</v>
      </c>
      <c r="J13178" t="s">
        <v>717</v>
      </c>
    </row>
    <row r="13179" spans="1:10">
      <c r="A13179" t="s">
        <v>9</v>
      </c>
      <c r="B13179" t="s">
        <v>36</v>
      </c>
      <c r="C13179" t="s">
        <v>3</v>
      </c>
      <c r="D13179" t="s">
        <v>1</v>
      </c>
      <c r="E13179" t="s">
        <v>364</v>
      </c>
      <c r="F13179" s="2">
        <v>2500650</v>
      </c>
      <c r="G13179" s="2">
        <f>(F13179/I13179)</f>
        <v>760330.20158715686</v>
      </c>
      <c r="H13179">
        <v>2018</v>
      </c>
      <c r="I13179">
        <v>3.2888999999999999</v>
      </c>
      <c r="J13179" t="s">
        <v>717</v>
      </c>
    </row>
    <row r="13180" spans="1:10">
      <c r="A13180" t="s">
        <v>17</v>
      </c>
      <c r="B13180" t="s">
        <v>6</v>
      </c>
      <c r="C13180" t="s">
        <v>4</v>
      </c>
      <c r="D13180" t="s">
        <v>328</v>
      </c>
      <c r="F13180" s="2">
        <v>360807294.35999995</v>
      </c>
      <c r="G13180" s="2">
        <f>F13180/I13180</f>
        <v>19705692.818053719</v>
      </c>
      <c r="H13180">
        <v>2024</v>
      </c>
      <c r="I13180">
        <v>18.309799999999999</v>
      </c>
      <c r="J13180" s="40" t="s">
        <v>715</v>
      </c>
    </row>
    <row r="13181" spans="1:10">
      <c r="A13181" t="s">
        <v>9</v>
      </c>
      <c r="B13181" t="s">
        <v>36</v>
      </c>
      <c r="C13181" t="s">
        <v>4</v>
      </c>
      <c r="D13181" t="s">
        <v>328</v>
      </c>
      <c r="E13181" t="s">
        <v>533</v>
      </c>
      <c r="F13181" s="2">
        <v>8528730</v>
      </c>
      <c r="G13181" s="2">
        <f t="shared" ref="G13181:G13186" si="345">(F13181/I13181)</f>
        <v>2593186.1716683391</v>
      </c>
      <c r="H13181">
        <v>2018</v>
      </c>
      <c r="I13181">
        <v>3.2888999999999999</v>
      </c>
      <c r="J13181" t="s">
        <v>717</v>
      </c>
    </row>
    <row r="13182" spans="1:10">
      <c r="A13182" t="s">
        <v>9</v>
      </c>
      <c r="B13182" t="s">
        <v>36</v>
      </c>
      <c r="C13182" t="s">
        <v>4</v>
      </c>
      <c r="D13182" t="s">
        <v>1</v>
      </c>
      <c r="E13182" t="s">
        <v>364</v>
      </c>
      <c r="F13182" s="2">
        <v>-384480</v>
      </c>
      <c r="G13182" s="2">
        <f t="shared" si="345"/>
        <v>-116902.30776247378</v>
      </c>
      <c r="H13182">
        <v>2018</v>
      </c>
      <c r="I13182">
        <v>3.2888999999999999</v>
      </c>
      <c r="J13182" t="s">
        <v>717</v>
      </c>
    </row>
    <row r="13183" spans="1:10">
      <c r="A13183" t="s">
        <v>9</v>
      </c>
      <c r="B13183" t="s">
        <v>36</v>
      </c>
      <c r="C13183" t="s">
        <v>3</v>
      </c>
      <c r="D13183" t="s">
        <v>328</v>
      </c>
      <c r="E13183" t="s">
        <v>533</v>
      </c>
      <c r="F13183" s="2">
        <v>26062880</v>
      </c>
      <c r="G13183" s="2">
        <f t="shared" si="345"/>
        <v>7992787.0461236499</v>
      </c>
      <c r="H13183">
        <v>2017</v>
      </c>
      <c r="I13183">
        <v>3.2608000000000001</v>
      </c>
      <c r="J13183" t="s">
        <v>717</v>
      </c>
    </row>
    <row r="13184" spans="1:10">
      <c r="A13184" t="s">
        <v>9</v>
      </c>
      <c r="B13184" t="s">
        <v>36</v>
      </c>
      <c r="C13184" t="s">
        <v>3</v>
      </c>
      <c r="D13184" t="s">
        <v>1</v>
      </c>
      <c r="E13184" t="s">
        <v>364</v>
      </c>
      <c r="F13184" s="2">
        <v>143160</v>
      </c>
      <c r="G13184" s="2">
        <f t="shared" si="345"/>
        <v>43903.336604514225</v>
      </c>
      <c r="H13184">
        <v>2017</v>
      </c>
      <c r="I13184">
        <v>3.2608000000000001</v>
      </c>
      <c r="J13184" t="s">
        <v>717</v>
      </c>
    </row>
    <row r="13185" spans="1:10">
      <c r="A13185" t="s">
        <v>9</v>
      </c>
      <c r="B13185" t="s">
        <v>36</v>
      </c>
      <c r="C13185" t="s">
        <v>4</v>
      </c>
      <c r="D13185" t="s">
        <v>328</v>
      </c>
      <c r="E13185" t="s">
        <v>534</v>
      </c>
      <c r="F13185" s="2">
        <v>9508230</v>
      </c>
      <c r="G13185" s="2">
        <f t="shared" si="345"/>
        <v>2915919.4062806671</v>
      </c>
      <c r="H13185">
        <v>2017</v>
      </c>
      <c r="I13185">
        <v>3.2608000000000001</v>
      </c>
      <c r="J13185" t="s">
        <v>717</v>
      </c>
    </row>
    <row r="13186" spans="1:10">
      <c r="A13186" t="s">
        <v>9</v>
      </c>
      <c r="B13186" t="s">
        <v>36</v>
      </c>
      <c r="C13186" t="s">
        <v>4</v>
      </c>
      <c r="D13186" t="s">
        <v>1</v>
      </c>
      <c r="E13186" t="s">
        <v>364</v>
      </c>
      <c r="F13186" s="2">
        <v>-108050</v>
      </c>
      <c r="G13186" s="2">
        <f t="shared" si="345"/>
        <v>-33136.040235525026</v>
      </c>
      <c r="H13186">
        <v>2017</v>
      </c>
      <c r="I13186">
        <v>3.2608000000000001</v>
      </c>
      <c r="J13186" t="s">
        <v>717</v>
      </c>
    </row>
    <row r="13187" spans="1:10">
      <c r="A13187" t="s">
        <v>9</v>
      </c>
      <c r="B13187" t="s">
        <v>36</v>
      </c>
      <c r="C13187" t="s">
        <v>3</v>
      </c>
      <c r="D13187" t="s">
        <v>328</v>
      </c>
      <c r="F13187" s="2">
        <v>25543690</v>
      </c>
      <c r="G13187" s="2">
        <v>7569622.1662468519</v>
      </c>
      <c r="H13187">
        <v>2016</v>
      </c>
      <c r="I13187">
        <v>3.3744999999999998</v>
      </c>
      <c r="J13187" t="s">
        <v>717</v>
      </c>
    </row>
    <row r="13188" spans="1:10">
      <c r="A13188" t="s">
        <v>9</v>
      </c>
      <c r="B13188" t="s">
        <v>36</v>
      </c>
      <c r="C13188" t="s">
        <v>3</v>
      </c>
      <c r="D13188" t="s">
        <v>1</v>
      </c>
      <c r="F13188" s="2">
        <v>5884610</v>
      </c>
      <c r="G13188" s="2">
        <v>1743846.4957771522</v>
      </c>
      <c r="H13188">
        <v>2016</v>
      </c>
      <c r="I13188">
        <v>3.3744999999999998</v>
      </c>
      <c r="J13188" t="s">
        <v>717</v>
      </c>
    </row>
    <row r="13189" spans="1:10">
      <c r="A13189" t="s">
        <v>9</v>
      </c>
      <c r="B13189" t="s">
        <v>36</v>
      </c>
      <c r="C13189" t="s">
        <v>4</v>
      </c>
      <c r="D13189" t="s">
        <v>328</v>
      </c>
      <c r="F13189" s="2">
        <v>5295400</v>
      </c>
      <c r="G13189" s="2">
        <v>1569239.8873907246</v>
      </c>
      <c r="H13189">
        <v>2016</v>
      </c>
      <c r="I13189">
        <v>3.3744999999999998</v>
      </c>
      <c r="J13189" t="s">
        <v>717</v>
      </c>
    </row>
    <row r="13190" spans="1:10">
      <c r="A13190" t="s">
        <v>9</v>
      </c>
      <c r="B13190" t="s">
        <v>36</v>
      </c>
      <c r="C13190" t="s">
        <v>4</v>
      </c>
      <c r="D13190" t="s">
        <v>1</v>
      </c>
      <c r="F13190" s="2">
        <v>-1419540</v>
      </c>
      <c r="G13190" s="2">
        <v>-420666.76544673287</v>
      </c>
      <c r="H13190">
        <v>2016</v>
      </c>
      <c r="I13190">
        <v>3.3744999999999998</v>
      </c>
      <c r="J13190" t="s">
        <v>717</v>
      </c>
    </row>
    <row r="13191" spans="1:10">
      <c r="A13191" t="s">
        <v>9</v>
      </c>
      <c r="B13191" t="s">
        <v>36</v>
      </c>
      <c r="C13191" t="s">
        <v>3</v>
      </c>
      <c r="D13191" t="s">
        <v>328</v>
      </c>
      <c r="F13191" s="2">
        <v>27017000</v>
      </c>
      <c r="G13191" s="2">
        <v>8485238.6934673358</v>
      </c>
      <c r="H13191">
        <v>2015</v>
      </c>
      <c r="I13191">
        <v>3.1840000000000002</v>
      </c>
      <c r="J13191" t="s">
        <v>717</v>
      </c>
    </row>
    <row r="13192" spans="1:10">
      <c r="A13192" t="s">
        <v>7</v>
      </c>
      <c r="B13192" t="s">
        <v>6</v>
      </c>
      <c r="C13192" t="s">
        <v>4</v>
      </c>
      <c r="D13192" t="s">
        <v>1</v>
      </c>
      <c r="F13192" s="2">
        <v>1029824317</v>
      </c>
      <c r="G13192" s="2">
        <f>F13192/I13192</f>
        <v>56244432.872013897</v>
      </c>
      <c r="H13192">
        <v>2024</v>
      </c>
      <c r="I13192">
        <v>18.309799999999999</v>
      </c>
      <c r="J13192" s="40" t="s">
        <v>715</v>
      </c>
    </row>
    <row r="13193" spans="1:10">
      <c r="A13193" t="s">
        <v>9</v>
      </c>
      <c r="B13193" t="s">
        <v>36</v>
      </c>
      <c r="C13193" t="s">
        <v>3</v>
      </c>
      <c r="D13193" t="s">
        <v>1</v>
      </c>
      <c r="F13193" s="2">
        <v>5073000</v>
      </c>
      <c r="G13193" s="2">
        <v>1593278.8944723618</v>
      </c>
      <c r="H13193">
        <v>2015</v>
      </c>
      <c r="I13193">
        <v>3.1840000000000002</v>
      </c>
      <c r="J13193" t="s">
        <v>717</v>
      </c>
    </row>
    <row r="13194" spans="1:10">
      <c r="A13194" t="s">
        <v>9</v>
      </c>
      <c r="B13194" t="s">
        <v>36</v>
      </c>
      <c r="C13194" t="s">
        <v>4</v>
      </c>
      <c r="D13194" t="s">
        <v>328</v>
      </c>
      <c r="F13194" s="2">
        <v>11787000</v>
      </c>
      <c r="G13194" s="2">
        <v>3701947.2361809043</v>
      </c>
      <c r="H13194">
        <v>2015</v>
      </c>
      <c r="I13194">
        <v>3.1840000000000002</v>
      </c>
      <c r="J13194" t="s">
        <v>717</v>
      </c>
    </row>
    <row r="13195" spans="1:10">
      <c r="A13195" t="s">
        <v>13</v>
      </c>
      <c r="B13195" t="s">
        <v>6</v>
      </c>
      <c r="C13195" t="s">
        <v>4</v>
      </c>
      <c r="D13195" t="s">
        <v>1</v>
      </c>
      <c r="F13195" s="2">
        <v>29466476</v>
      </c>
      <c r="G13195" s="2">
        <f>F13195/I13195</f>
        <v>1609328.1193677704</v>
      </c>
      <c r="H13195">
        <v>2024</v>
      </c>
      <c r="I13195">
        <v>18.309799999999999</v>
      </c>
      <c r="J13195" s="40" t="s">
        <v>715</v>
      </c>
    </row>
    <row r="13196" spans="1:10">
      <c r="A13196" t="s">
        <v>9</v>
      </c>
      <c r="B13196" t="s">
        <v>36</v>
      </c>
      <c r="C13196" t="s">
        <v>4</v>
      </c>
      <c r="D13196" t="s">
        <v>1</v>
      </c>
      <c r="F13196" s="2">
        <v>3250000</v>
      </c>
      <c r="G13196" s="2">
        <v>1020728.6432160804</v>
      </c>
      <c r="H13196">
        <v>2015</v>
      </c>
      <c r="I13196">
        <v>3.1840000000000002</v>
      </c>
      <c r="J13196" t="s">
        <v>717</v>
      </c>
    </row>
    <row r="13197" spans="1:10">
      <c r="A13197" t="s">
        <v>9</v>
      </c>
      <c r="B13197" t="s">
        <v>36</v>
      </c>
      <c r="C13197" t="s">
        <v>3</v>
      </c>
      <c r="D13197" t="s">
        <v>328</v>
      </c>
      <c r="F13197" s="2">
        <v>24803640.199999999</v>
      </c>
      <c r="G13197" s="2">
        <v>8735579.705681704</v>
      </c>
      <c r="H13197">
        <v>2014</v>
      </c>
      <c r="I13197">
        <v>2.8393811327561327</v>
      </c>
      <c r="J13197" t="s">
        <v>717</v>
      </c>
    </row>
    <row r="13198" spans="1:10">
      <c r="A13198" t="s">
        <v>9</v>
      </c>
      <c r="B13198" t="s">
        <v>36</v>
      </c>
      <c r="C13198" t="s">
        <v>3</v>
      </c>
      <c r="D13198" t="s">
        <v>1</v>
      </c>
      <c r="F13198" s="2">
        <v>5519610.3899999997</v>
      </c>
      <c r="G13198" s="2">
        <v>1943948.3929521712</v>
      </c>
      <c r="H13198">
        <v>2014</v>
      </c>
      <c r="I13198">
        <v>2.8393811327561327</v>
      </c>
      <c r="J13198" t="s">
        <v>717</v>
      </c>
    </row>
    <row r="13199" spans="1:10">
      <c r="A13199" t="s">
        <v>9</v>
      </c>
      <c r="B13199" t="s">
        <v>36</v>
      </c>
      <c r="C13199" t="s">
        <v>4</v>
      </c>
      <c r="D13199" t="s">
        <v>328</v>
      </c>
      <c r="F13199" s="2">
        <v>5272250.0425119065</v>
      </c>
      <c r="G13199" s="2">
        <v>1856830.6951431471</v>
      </c>
      <c r="H13199">
        <v>2014</v>
      </c>
      <c r="I13199">
        <v>2.8393811327561327</v>
      </c>
      <c r="J13199" t="s">
        <v>717</v>
      </c>
    </row>
    <row r="13200" spans="1:10">
      <c r="A13200" t="s">
        <v>9</v>
      </c>
      <c r="B13200" t="s">
        <v>36</v>
      </c>
      <c r="C13200" t="s">
        <v>4</v>
      </c>
      <c r="D13200" t="s">
        <v>1</v>
      </c>
      <c r="F13200" s="2">
        <v>-514000.03631778323</v>
      </c>
      <c r="G13200" s="2">
        <v>-181025.37570180066</v>
      </c>
      <c r="H13200">
        <v>2014</v>
      </c>
      <c r="I13200">
        <v>2.8393811327561327</v>
      </c>
      <c r="J13200" t="s">
        <v>717</v>
      </c>
    </row>
    <row r="13201" spans="1:10" ht="15.75">
      <c r="A13201" s="19" t="s">
        <v>17</v>
      </c>
      <c r="B13201" t="s">
        <v>6</v>
      </c>
      <c r="C13201" t="s">
        <v>4</v>
      </c>
      <c r="D13201" t="s">
        <v>1</v>
      </c>
      <c r="F13201" s="2">
        <v>15575504</v>
      </c>
      <c r="G13201" s="2">
        <f>F13201/I13201</f>
        <v>850664.88984041335</v>
      </c>
      <c r="H13201">
        <v>2024</v>
      </c>
      <c r="I13201">
        <v>18.309799999999999</v>
      </c>
      <c r="J13201" s="40" t="s">
        <v>715</v>
      </c>
    </row>
    <row r="13202" spans="1:10" ht="15.75">
      <c r="A13202" s="19" t="s">
        <v>20</v>
      </c>
      <c r="B13202" t="s">
        <v>6</v>
      </c>
      <c r="C13202" t="s">
        <v>4</v>
      </c>
      <c r="D13202" t="s">
        <v>1</v>
      </c>
      <c r="F13202" s="2">
        <v>-754404</v>
      </c>
      <c r="G13202" s="2">
        <f>F13202/I13202</f>
        <v>-41202.197730177286</v>
      </c>
      <c r="H13202">
        <v>2024</v>
      </c>
      <c r="I13202">
        <v>18.309799999999999</v>
      </c>
      <c r="J13202" s="40" t="s">
        <v>715</v>
      </c>
    </row>
    <row r="13203" spans="1:10">
      <c r="A13203" t="s">
        <v>9</v>
      </c>
      <c r="B13203" t="s">
        <v>36</v>
      </c>
      <c r="C13203" t="s">
        <v>3</v>
      </c>
      <c r="D13203" t="s">
        <v>328</v>
      </c>
      <c r="F13203" s="2">
        <v>26788720.000000004</v>
      </c>
      <c r="G13203" s="2">
        <v>9911673.5429852922</v>
      </c>
      <c r="H13203">
        <v>2013</v>
      </c>
      <c r="I13203">
        <v>2.7027443835616403</v>
      </c>
      <c r="J13203" t="s">
        <v>717</v>
      </c>
    </row>
    <row r="13204" spans="1:10">
      <c r="A13204" t="s">
        <v>9</v>
      </c>
      <c r="B13204" t="s">
        <v>36</v>
      </c>
      <c r="C13204" t="s">
        <v>3</v>
      </c>
      <c r="D13204" t="s">
        <v>1</v>
      </c>
      <c r="F13204" s="2">
        <v>4977310</v>
      </c>
      <c r="G13204" s="2">
        <v>1841576.2993616762</v>
      </c>
      <c r="H13204">
        <v>2013</v>
      </c>
      <c r="I13204">
        <v>2.7027443835616403</v>
      </c>
      <c r="J13204" t="s">
        <v>717</v>
      </c>
    </row>
    <row r="13205" spans="1:10">
      <c r="A13205" t="s">
        <v>9</v>
      </c>
      <c r="B13205" t="s">
        <v>36</v>
      </c>
      <c r="C13205" t="s">
        <v>4</v>
      </c>
      <c r="D13205" t="s">
        <v>328</v>
      </c>
      <c r="F13205" s="2">
        <v>13233620</v>
      </c>
      <c r="G13205" s="2">
        <v>4896363.8886785563</v>
      </c>
      <c r="H13205">
        <v>2013</v>
      </c>
      <c r="I13205">
        <v>2.7027443835616403</v>
      </c>
      <c r="J13205" t="s">
        <v>717</v>
      </c>
    </row>
    <row r="13206" spans="1:10" ht="15.75">
      <c r="A13206" s="19" t="s">
        <v>636</v>
      </c>
      <c r="B13206" t="s">
        <v>6</v>
      </c>
      <c r="C13206" t="s">
        <v>4</v>
      </c>
      <c r="D13206" t="s">
        <v>1</v>
      </c>
      <c r="F13206" s="2">
        <v>12974200</v>
      </c>
      <c r="G13206" s="2">
        <f>F13206/I13206</f>
        <v>708593.21237807081</v>
      </c>
      <c r="H13206">
        <v>2024</v>
      </c>
      <c r="I13206">
        <v>18.309799999999999</v>
      </c>
      <c r="J13206" s="40" t="s">
        <v>715</v>
      </c>
    </row>
    <row r="13207" spans="1:10">
      <c r="A13207" t="s">
        <v>9</v>
      </c>
      <c r="B13207" t="s">
        <v>36</v>
      </c>
      <c r="C13207" t="s">
        <v>4</v>
      </c>
      <c r="D13207" t="s">
        <v>1</v>
      </c>
      <c r="F13207" s="2">
        <v>2237880</v>
      </c>
      <c r="G13207" s="2">
        <v>828002.8306084025</v>
      </c>
      <c r="H13207">
        <v>2013</v>
      </c>
      <c r="I13207">
        <v>2.7027443835616403</v>
      </c>
      <c r="J13207" t="s">
        <v>717</v>
      </c>
    </row>
    <row r="13208" spans="1:10">
      <c r="A13208" t="s">
        <v>9</v>
      </c>
      <c r="B13208" t="s">
        <v>36</v>
      </c>
      <c r="C13208" t="s">
        <v>3</v>
      </c>
      <c r="D13208" t="s">
        <v>328</v>
      </c>
      <c r="F13208" s="2">
        <v>25480691.148925826</v>
      </c>
      <c r="G13208" s="2">
        <v>9661099.6955859978</v>
      </c>
      <c r="H13208">
        <v>2012</v>
      </c>
      <c r="I13208">
        <v>2.6374524590163939</v>
      </c>
      <c r="J13208" t="s">
        <v>717</v>
      </c>
    </row>
    <row r="13209" spans="1:10" ht="15.75">
      <c r="A13209" s="19" t="s">
        <v>25</v>
      </c>
      <c r="B13209" t="s">
        <v>6</v>
      </c>
      <c r="C13209" t="s">
        <v>4</v>
      </c>
      <c r="D13209" t="s">
        <v>1</v>
      </c>
      <c r="F13209" s="2">
        <v>1148238</v>
      </c>
      <c r="G13209" s="2">
        <f>F13209/I13209</f>
        <v>62711.662606909966</v>
      </c>
      <c r="H13209">
        <v>2024</v>
      </c>
      <c r="I13209">
        <v>18.309799999999999</v>
      </c>
      <c r="J13209" s="40" t="s">
        <v>715</v>
      </c>
    </row>
    <row r="13210" spans="1:10">
      <c r="A13210" t="s">
        <v>9</v>
      </c>
      <c r="B13210" t="s">
        <v>36</v>
      </c>
      <c r="C13210" t="s">
        <v>3</v>
      </c>
      <c r="D13210" t="s">
        <v>1</v>
      </c>
      <c r="F13210" s="2">
        <v>4363558.7121790573</v>
      </c>
      <c r="G13210" s="2">
        <v>1654459.6651445969</v>
      </c>
      <c r="H13210">
        <v>2012</v>
      </c>
      <c r="I13210">
        <v>2.6374524590163939</v>
      </c>
      <c r="J13210" t="s">
        <v>717</v>
      </c>
    </row>
    <row r="13211" spans="1:10">
      <c r="A13211" t="s">
        <v>9</v>
      </c>
      <c r="B13211" t="s">
        <v>36</v>
      </c>
      <c r="C13211" t="s">
        <v>4</v>
      </c>
      <c r="D13211" t="s">
        <v>328</v>
      </c>
      <c r="F13211" s="2">
        <v>10777285.09267161</v>
      </c>
      <c r="G13211" s="2">
        <v>4086248.0974124814</v>
      </c>
      <c r="H13211">
        <v>2012</v>
      </c>
      <c r="I13211">
        <v>2.6374524590163939</v>
      </c>
      <c r="J13211" t="s">
        <v>717</v>
      </c>
    </row>
    <row r="13212" spans="1:10">
      <c r="A13212" t="s">
        <v>9</v>
      </c>
      <c r="B13212" t="s">
        <v>36</v>
      </c>
      <c r="C13212" t="s">
        <v>4</v>
      </c>
      <c r="D13212" t="s">
        <v>1</v>
      </c>
      <c r="F13212" s="2">
        <v>28973.840369788166</v>
      </c>
      <c r="G13212" s="2">
        <v>10985.540334855405</v>
      </c>
      <c r="H13212">
        <v>2012</v>
      </c>
      <c r="I13212">
        <v>2.6374524590163939</v>
      </c>
      <c r="J13212" t="s">
        <v>717</v>
      </c>
    </row>
    <row r="13213" spans="1:10">
      <c r="A13213" t="s">
        <v>9</v>
      </c>
      <c r="B13213" t="s">
        <v>36</v>
      </c>
      <c r="C13213" t="s">
        <v>3</v>
      </c>
      <c r="D13213" t="s">
        <v>328</v>
      </c>
      <c r="F13213" s="2">
        <v>25725103.590325113</v>
      </c>
      <c r="G13213" s="2">
        <v>9341783.8328792024</v>
      </c>
      <c r="H13213">
        <v>2011</v>
      </c>
      <c r="I13213">
        <v>2.7537678082191781</v>
      </c>
      <c r="J13213" t="s">
        <v>717</v>
      </c>
    </row>
    <row r="13214" spans="1:10" ht="15.75">
      <c r="A13214" s="19" t="s">
        <v>619</v>
      </c>
      <c r="B13214" t="s">
        <v>6</v>
      </c>
      <c r="C13214" t="s">
        <v>3</v>
      </c>
      <c r="D13214" t="s">
        <v>328</v>
      </c>
      <c r="F13214" s="2">
        <v>818422661</v>
      </c>
      <c r="G13214" s="2">
        <f>F13214/I13214</f>
        <v>46173872.822260343</v>
      </c>
      <c r="H13214">
        <v>2023</v>
      </c>
      <c r="I13214">
        <v>17.724799999999998</v>
      </c>
      <c r="J13214" s="40" t="s">
        <v>715</v>
      </c>
    </row>
    <row r="13215" spans="1:10">
      <c r="A13215" t="s">
        <v>9</v>
      </c>
      <c r="B13215" t="s">
        <v>36</v>
      </c>
      <c r="C13215" t="s">
        <v>3</v>
      </c>
      <c r="D13215" t="s">
        <v>1</v>
      </c>
      <c r="F13215" s="2">
        <v>3739181.4831995829</v>
      </c>
      <c r="G13215" s="2">
        <v>1357841.9618528613</v>
      </c>
      <c r="H13215">
        <v>2011</v>
      </c>
      <c r="I13215">
        <v>2.7537678082191781</v>
      </c>
      <c r="J13215" t="s">
        <v>717</v>
      </c>
    </row>
    <row r="13216" spans="1:10" ht="15.75">
      <c r="A13216" s="19" t="s">
        <v>55</v>
      </c>
      <c r="B13216" t="s">
        <v>6</v>
      </c>
      <c r="C13216" t="s">
        <v>3</v>
      </c>
      <c r="D13216" t="s">
        <v>328</v>
      </c>
      <c r="F13216" s="2">
        <v>739006772</v>
      </c>
      <c r="G13216" s="2">
        <f>F13216/I13216</f>
        <v>41693377.189023294</v>
      </c>
      <c r="H13216">
        <v>2023</v>
      </c>
      <c r="I13216">
        <v>17.724799999999998</v>
      </c>
      <c r="J13216" s="40" t="s">
        <v>715</v>
      </c>
    </row>
    <row r="13217" spans="1:10" ht="15.75">
      <c r="A13217" s="19" t="s">
        <v>612</v>
      </c>
      <c r="B13217" t="s">
        <v>6</v>
      </c>
      <c r="C13217" t="s">
        <v>3</v>
      </c>
      <c r="D13217" t="s">
        <v>328</v>
      </c>
      <c r="F13217" s="2">
        <v>675807497</v>
      </c>
      <c r="G13217" s="2">
        <f>F13217/I13217</f>
        <v>38127792.527983397</v>
      </c>
      <c r="H13217">
        <v>2023</v>
      </c>
      <c r="I13217">
        <v>17.724799999999998</v>
      </c>
      <c r="J13217" s="40" t="s">
        <v>715</v>
      </c>
    </row>
    <row r="13218" spans="1:10" ht="15.75">
      <c r="A13218" s="19" t="s">
        <v>481</v>
      </c>
      <c r="B13218" t="s">
        <v>6</v>
      </c>
      <c r="C13218" t="s">
        <v>3</v>
      </c>
      <c r="D13218" t="s">
        <v>328</v>
      </c>
      <c r="F13218" s="2">
        <v>474245928</v>
      </c>
      <c r="G13218" s="2">
        <f>F13218/I13218</f>
        <v>26756066.5282542</v>
      </c>
      <c r="H13218">
        <v>2023</v>
      </c>
      <c r="I13218">
        <v>17.724799999999998</v>
      </c>
      <c r="J13218" s="40" t="s">
        <v>715</v>
      </c>
    </row>
    <row r="13219" spans="1:10" ht="15.75">
      <c r="A13219" s="19" t="s">
        <v>653</v>
      </c>
      <c r="B13219" t="s">
        <v>6</v>
      </c>
      <c r="C13219" t="s">
        <v>3</v>
      </c>
      <c r="D13219" t="s">
        <v>328</v>
      </c>
      <c r="F13219" s="2">
        <v>673591744</v>
      </c>
      <c r="G13219" s="2">
        <f>F13219/I13219</f>
        <v>38002783.896010116</v>
      </c>
      <c r="H13219">
        <v>2023</v>
      </c>
      <c r="I13219">
        <v>17.724799999999998</v>
      </c>
      <c r="J13219" s="40" t="s">
        <v>715</v>
      </c>
    </row>
    <row r="13220" spans="1:10" ht="15.75">
      <c r="A13220" s="19" t="s">
        <v>20</v>
      </c>
      <c r="B13220" t="s">
        <v>6</v>
      </c>
      <c r="C13220" t="s">
        <v>3</v>
      </c>
      <c r="D13220" t="s">
        <v>328</v>
      </c>
      <c r="F13220" s="2">
        <v>597045331</v>
      </c>
      <c r="G13220" s="2">
        <f>F13220/I13220</f>
        <v>33684178.721339598</v>
      </c>
      <c r="H13220">
        <v>2023</v>
      </c>
      <c r="I13220">
        <v>17.724799999999998</v>
      </c>
      <c r="J13220" s="40" t="s">
        <v>715</v>
      </c>
    </row>
    <row r="13221" spans="1:10">
      <c r="A13221" t="s">
        <v>9</v>
      </c>
      <c r="B13221" t="s">
        <v>36</v>
      </c>
      <c r="C13221" t="s">
        <v>4</v>
      </c>
      <c r="D13221" t="s">
        <v>328</v>
      </c>
      <c r="F13221" s="2">
        <v>12671864.004337281</v>
      </c>
      <c r="G13221" s="2">
        <v>4601645.7765667588</v>
      </c>
      <c r="H13221">
        <v>2011</v>
      </c>
      <c r="I13221">
        <v>2.7537678082191781</v>
      </c>
      <c r="J13221" t="s">
        <v>717</v>
      </c>
    </row>
    <row r="13222" spans="1:10">
      <c r="A13222" t="s">
        <v>9</v>
      </c>
      <c r="B13222" t="s">
        <v>36</v>
      </c>
      <c r="C13222" t="s">
        <v>4</v>
      </c>
      <c r="D13222" t="s">
        <v>1</v>
      </c>
      <c r="F13222" s="2">
        <v>2114983.7181665488</v>
      </c>
      <c r="G13222" s="2">
        <v>768032.69754768407</v>
      </c>
      <c r="H13222">
        <v>2011</v>
      </c>
      <c r="I13222">
        <v>2.7537678082191781</v>
      </c>
      <c r="J13222" t="s">
        <v>717</v>
      </c>
    </row>
    <row r="13223" spans="1:10">
      <c r="A13223" t="s">
        <v>9</v>
      </c>
      <c r="B13223" t="s">
        <v>36</v>
      </c>
      <c r="C13223" t="s">
        <v>3</v>
      </c>
      <c r="D13223" t="s">
        <v>328</v>
      </c>
      <c r="F13223" s="2">
        <v>22641141.732468646</v>
      </c>
      <c r="G13223" s="2">
        <v>8014308.5106382985</v>
      </c>
      <c r="H13223">
        <v>2010</v>
      </c>
      <c r="I13223">
        <v>2.8250898630136958</v>
      </c>
      <c r="J13223" t="s">
        <v>717</v>
      </c>
    </row>
    <row r="13224" spans="1:10">
      <c r="A13224" t="s">
        <v>9</v>
      </c>
      <c r="B13224" t="s">
        <v>36</v>
      </c>
      <c r="C13224" t="s">
        <v>3</v>
      </c>
      <c r="D13224" t="s">
        <v>1</v>
      </c>
      <c r="F13224" s="2">
        <v>3091620.0609054663</v>
      </c>
      <c r="G13224" s="2">
        <v>1094343.9716312056</v>
      </c>
      <c r="H13224">
        <v>2010</v>
      </c>
      <c r="I13224">
        <v>2.8250898630136958</v>
      </c>
      <c r="J13224" t="s">
        <v>717</v>
      </c>
    </row>
    <row r="13225" spans="1:10" ht="15.75">
      <c r="A13225" s="19" t="s">
        <v>305</v>
      </c>
      <c r="B13225" t="s">
        <v>6</v>
      </c>
      <c r="C13225" t="s">
        <v>3</v>
      </c>
      <c r="D13225" t="s">
        <v>328</v>
      </c>
      <c r="F13225" s="2">
        <v>274944231</v>
      </c>
      <c r="G13225" s="2">
        <f>F13225/I13225</f>
        <v>15511838.271799965</v>
      </c>
      <c r="H13225">
        <v>2023</v>
      </c>
      <c r="I13225">
        <v>17.724799999999998</v>
      </c>
      <c r="J13225" s="40" t="s">
        <v>715</v>
      </c>
    </row>
    <row r="13226" spans="1:10">
      <c r="A13226" t="s">
        <v>9</v>
      </c>
      <c r="B13226" t="s">
        <v>36</v>
      </c>
      <c r="C13226" t="s">
        <v>4</v>
      </c>
      <c r="D13226" t="s">
        <v>328</v>
      </c>
      <c r="F13226" s="2">
        <v>12082488.586044872</v>
      </c>
      <c r="G13226" s="2">
        <v>4276851.0638297871</v>
      </c>
      <c r="H13226">
        <v>2010</v>
      </c>
      <c r="I13226">
        <v>2.8250898630136958</v>
      </c>
      <c r="J13226" t="s">
        <v>717</v>
      </c>
    </row>
    <row r="13227" spans="1:10">
      <c r="A13227" t="s">
        <v>9</v>
      </c>
      <c r="B13227" t="s">
        <v>36</v>
      </c>
      <c r="C13227" t="s">
        <v>4</v>
      </c>
      <c r="D13227" t="s">
        <v>1</v>
      </c>
      <c r="F13227" s="2">
        <v>1655472.6055785471</v>
      </c>
      <c r="G13227" s="2">
        <v>585989.36170212773</v>
      </c>
      <c r="H13227">
        <v>2010</v>
      </c>
      <c r="I13227">
        <v>2.8250898630136958</v>
      </c>
      <c r="J13227" t="s">
        <v>717</v>
      </c>
    </row>
    <row r="13228" spans="1:10">
      <c r="A13228" t="s">
        <v>9</v>
      </c>
      <c r="B13228" t="s">
        <v>39</v>
      </c>
      <c r="C13228" t="s">
        <v>3</v>
      </c>
      <c r="D13228" t="s">
        <v>328</v>
      </c>
      <c r="E13228" t="s">
        <v>534</v>
      </c>
      <c r="F13228" s="2">
        <v>142420363.22</v>
      </c>
      <c r="G13228" s="2">
        <f t="shared" ref="G13228:G13241" si="346">F13228/I13228</f>
        <v>2396801.8582655964</v>
      </c>
      <c r="H13228">
        <v>2024</v>
      </c>
      <c r="I13228">
        <v>59.420999999999999</v>
      </c>
      <c r="J13228" t="s">
        <v>717</v>
      </c>
    </row>
    <row r="13229" spans="1:10">
      <c r="A13229" t="s">
        <v>9</v>
      </c>
      <c r="B13229" t="s">
        <v>39</v>
      </c>
      <c r="C13229" t="s">
        <v>3</v>
      </c>
      <c r="D13229" t="s">
        <v>1</v>
      </c>
      <c r="E13229" t="s">
        <v>702</v>
      </c>
      <c r="F13229" s="2">
        <v>10986466.66</v>
      </c>
      <c r="G13229" s="2">
        <f t="shared" si="346"/>
        <v>184891.98532505345</v>
      </c>
      <c r="H13229">
        <v>2024</v>
      </c>
      <c r="I13229">
        <v>59.420999999999999</v>
      </c>
      <c r="J13229" t="s">
        <v>717</v>
      </c>
    </row>
    <row r="13230" spans="1:10">
      <c r="A13230" t="s">
        <v>9</v>
      </c>
      <c r="B13230" t="s">
        <v>39</v>
      </c>
      <c r="C13230" t="s">
        <v>3</v>
      </c>
      <c r="D13230" t="s">
        <v>328</v>
      </c>
      <c r="F13230" s="2">
        <v>137041228</v>
      </c>
      <c r="G13230" s="2">
        <f t="shared" si="346"/>
        <v>2446902.6175766881</v>
      </c>
      <c r="H13230">
        <v>2023</v>
      </c>
      <c r="I13230">
        <v>56.006</v>
      </c>
      <c r="J13230" t="s">
        <v>717</v>
      </c>
    </row>
    <row r="13231" spans="1:10">
      <c r="A13231" t="s">
        <v>9</v>
      </c>
      <c r="B13231" t="s">
        <v>39</v>
      </c>
      <c r="C13231" t="s">
        <v>3</v>
      </c>
      <c r="D13231" t="s">
        <v>1</v>
      </c>
      <c r="F13231" s="2">
        <v>8810020</v>
      </c>
      <c r="G13231" s="2">
        <f t="shared" si="346"/>
        <v>157304.93161446988</v>
      </c>
      <c r="H13231">
        <v>2023</v>
      </c>
      <c r="I13231">
        <v>56.006</v>
      </c>
      <c r="J13231" t="s">
        <v>717</v>
      </c>
    </row>
    <row r="13232" spans="1:10">
      <c r="A13232" t="s">
        <v>9</v>
      </c>
      <c r="B13232" t="s">
        <v>39</v>
      </c>
      <c r="C13232" t="s">
        <v>4</v>
      </c>
      <c r="D13232" t="s">
        <v>328</v>
      </c>
      <c r="F13232" s="2">
        <v>22437763</v>
      </c>
      <c r="G13232" s="2">
        <f t="shared" si="346"/>
        <v>400631.41449130449</v>
      </c>
      <c r="H13232">
        <v>2023</v>
      </c>
      <c r="I13232">
        <v>56.006</v>
      </c>
      <c r="J13232" t="s">
        <v>717</v>
      </c>
    </row>
    <row r="13233" spans="1:10">
      <c r="A13233" t="s">
        <v>9</v>
      </c>
      <c r="B13233" t="s">
        <v>39</v>
      </c>
      <c r="C13233" t="s">
        <v>4</v>
      </c>
      <c r="D13233" t="s">
        <v>1</v>
      </c>
      <c r="F13233" s="2">
        <v>10703647</v>
      </c>
      <c r="G13233" s="2">
        <f t="shared" si="346"/>
        <v>191116.07684890906</v>
      </c>
      <c r="H13233">
        <v>2023</v>
      </c>
      <c r="I13233">
        <v>56.006</v>
      </c>
      <c r="J13233" t="s">
        <v>717</v>
      </c>
    </row>
    <row r="13234" spans="1:10">
      <c r="A13234" t="s">
        <v>9</v>
      </c>
      <c r="B13234" t="s">
        <v>39</v>
      </c>
      <c r="C13234" t="s">
        <v>3</v>
      </c>
      <c r="D13234" t="s">
        <v>328</v>
      </c>
      <c r="F13234" s="2">
        <v>118604152.59999999</v>
      </c>
      <c r="G13234" s="2">
        <f t="shared" si="346"/>
        <v>2159776.9753255029</v>
      </c>
      <c r="H13234">
        <v>2022</v>
      </c>
      <c r="I13234" s="32">
        <v>54.914999999999999</v>
      </c>
      <c r="J13234" t="s">
        <v>717</v>
      </c>
    </row>
    <row r="13235" spans="1:10">
      <c r="A13235" t="s">
        <v>9</v>
      </c>
      <c r="B13235" t="s">
        <v>39</v>
      </c>
      <c r="C13235" t="s">
        <v>3</v>
      </c>
      <c r="D13235" t="s">
        <v>328</v>
      </c>
      <c r="F13235" s="2">
        <v>137117361</v>
      </c>
      <c r="G13235" s="2">
        <f t="shared" si="346"/>
        <v>2404302.3145712782</v>
      </c>
      <c r="H13235">
        <v>2021</v>
      </c>
      <c r="I13235" s="32">
        <v>57.03</v>
      </c>
      <c r="J13235" t="s">
        <v>717</v>
      </c>
    </row>
    <row r="13236" spans="1:10">
      <c r="A13236" t="s">
        <v>9</v>
      </c>
      <c r="B13236" t="s">
        <v>39</v>
      </c>
      <c r="C13236" t="s">
        <v>3</v>
      </c>
      <c r="D13236" t="s">
        <v>1</v>
      </c>
      <c r="F13236" s="2">
        <v>8573921</v>
      </c>
      <c r="G13236" s="2">
        <f t="shared" si="346"/>
        <v>150340.5400666316</v>
      </c>
      <c r="H13236">
        <v>2021</v>
      </c>
      <c r="I13236" s="32">
        <v>57.03</v>
      </c>
      <c r="J13236" t="s">
        <v>717</v>
      </c>
    </row>
    <row r="13237" spans="1:10">
      <c r="A13237" t="s">
        <v>9</v>
      </c>
      <c r="B13237" t="s">
        <v>39</v>
      </c>
      <c r="C13237" t="s">
        <v>3</v>
      </c>
      <c r="D13237" t="s">
        <v>328</v>
      </c>
      <c r="F13237" s="2">
        <v>59190382.890000001</v>
      </c>
      <c r="G13237" s="2">
        <f t="shared" si="346"/>
        <v>1047877.0472329428</v>
      </c>
      <c r="H13237">
        <v>2020</v>
      </c>
      <c r="I13237">
        <v>56.485999999999997</v>
      </c>
      <c r="J13237" t="s">
        <v>717</v>
      </c>
    </row>
    <row r="13238" spans="1:10">
      <c r="A13238" t="s">
        <v>9</v>
      </c>
      <c r="B13238" t="s">
        <v>39</v>
      </c>
      <c r="C13238" t="s">
        <v>3</v>
      </c>
      <c r="D13238" t="s">
        <v>1</v>
      </c>
      <c r="F13238" s="2">
        <v>15176907.309999999</v>
      </c>
      <c r="G13238" s="2">
        <f t="shared" si="346"/>
        <v>268684.40516234108</v>
      </c>
      <c r="H13238">
        <v>2020</v>
      </c>
      <c r="I13238">
        <v>56.485999999999997</v>
      </c>
      <c r="J13238" t="s">
        <v>717</v>
      </c>
    </row>
    <row r="13239" spans="1:10" ht="15.75">
      <c r="A13239" s="19" t="s">
        <v>653</v>
      </c>
      <c r="B13239" t="s">
        <v>6</v>
      </c>
      <c r="C13239" t="s">
        <v>3</v>
      </c>
      <c r="D13239" t="s">
        <v>1</v>
      </c>
      <c r="F13239" s="2">
        <v>2152527426</v>
      </c>
      <c r="G13239" s="2">
        <f t="shared" si="346"/>
        <v>121441563.5719444</v>
      </c>
      <c r="H13239">
        <v>2023</v>
      </c>
      <c r="I13239">
        <v>17.724799999999998</v>
      </c>
      <c r="J13239" s="40" t="s">
        <v>715</v>
      </c>
    </row>
    <row r="13240" spans="1:10">
      <c r="A13240" t="s">
        <v>9</v>
      </c>
      <c r="B13240" t="s">
        <v>39</v>
      </c>
      <c r="C13240" t="s">
        <v>3</v>
      </c>
      <c r="D13240" t="s">
        <v>328</v>
      </c>
      <c r="F13240" s="2">
        <v>56800613.460000001</v>
      </c>
      <c r="G13240" s="2">
        <f t="shared" si="346"/>
        <v>1107829.0969730068</v>
      </c>
      <c r="H13240">
        <v>2019</v>
      </c>
      <c r="I13240">
        <v>51.271999999999998</v>
      </c>
      <c r="J13240" t="s">
        <v>717</v>
      </c>
    </row>
    <row r="13241" spans="1:10">
      <c r="A13241" t="s">
        <v>9</v>
      </c>
      <c r="B13241" t="s">
        <v>39</v>
      </c>
      <c r="C13241" t="s">
        <v>3</v>
      </c>
      <c r="D13241" t="s">
        <v>1</v>
      </c>
      <c r="F13241" s="2">
        <v>21896346.07</v>
      </c>
      <c r="G13241" s="2">
        <f t="shared" si="346"/>
        <v>427062.45260571071</v>
      </c>
      <c r="H13241">
        <v>2019</v>
      </c>
      <c r="I13241">
        <v>51.271999999999998</v>
      </c>
      <c r="J13241" t="s">
        <v>717</v>
      </c>
    </row>
    <row r="13242" spans="1:10">
      <c r="A13242" t="s">
        <v>9</v>
      </c>
      <c r="B13242" t="s">
        <v>39</v>
      </c>
      <c r="C13242" t="s">
        <v>3</v>
      </c>
      <c r="D13242" t="s">
        <v>328</v>
      </c>
      <c r="E13242" t="s">
        <v>540</v>
      </c>
      <c r="F13242" s="2">
        <v>55356458</v>
      </c>
      <c r="G13242" s="2">
        <f>(F13242/I13242)</f>
        <v>1117747.7637556789</v>
      </c>
      <c r="H13242">
        <v>2018</v>
      </c>
      <c r="I13242">
        <v>49.524999999999999</v>
      </c>
      <c r="J13242" t="s">
        <v>717</v>
      </c>
    </row>
    <row r="13243" spans="1:10" ht="15.75">
      <c r="A13243" s="19" t="s">
        <v>619</v>
      </c>
      <c r="B13243" t="s">
        <v>6</v>
      </c>
      <c r="C13243" t="s">
        <v>3</v>
      </c>
      <c r="D13243" t="s">
        <v>1</v>
      </c>
      <c r="F13243" s="2">
        <v>158571802</v>
      </c>
      <c r="G13243" s="2">
        <f>F13243/I13243</f>
        <v>8946323.9077450819</v>
      </c>
      <c r="H13243">
        <v>2023</v>
      </c>
      <c r="I13243">
        <v>17.724799999999998</v>
      </c>
      <c r="J13243" s="40" t="s">
        <v>715</v>
      </c>
    </row>
    <row r="13244" spans="1:10">
      <c r="A13244" t="s">
        <v>9</v>
      </c>
      <c r="B13244" t="s">
        <v>39</v>
      </c>
      <c r="C13244" t="s">
        <v>3</v>
      </c>
      <c r="D13244" t="s">
        <v>1</v>
      </c>
      <c r="E13244" t="s">
        <v>364</v>
      </c>
      <c r="F13244" s="2">
        <v>15029877.693599999</v>
      </c>
      <c r="G13244" s="2">
        <f>(F13244/I13244)</f>
        <v>303480.61975971732</v>
      </c>
      <c r="H13244">
        <v>2018</v>
      </c>
      <c r="I13244">
        <v>49.524999999999999</v>
      </c>
      <c r="J13244" t="s">
        <v>717</v>
      </c>
    </row>
    <row r="13245" spans="1:10">
      <c r="A13245" t="s">
        <v>9</v>
      </c>
      <c r="B13245" t="s">
        <v>39</v>
      </c>
      <c r="C13245" t="s">
        <v>4</v>
      </c>
      <c r="D13245" t="s">
        <v>328</v>
      </c>
      <c r="E13245" t="s">
        <v>540</v>
      </c>
      <c r="F13245" s="2">
        <v>15945445</v>
      </c>
      <c r="G13245" s="2">
        <f>(F13245/I13245)</f>
        <v>321967.59212518932</v>
      </c>
      <c r="H13245">
        <v>2018</v>
      </c>
      <c r="I13245">
        <v>49.524999999999999</v>
      </c>
      <c r="J13245" t="s">
        <v>717</v>
      </c>
    </row>
    <row r="13246" spans="1:10">
      <c r="A13246" t="s">
        <v>9</v>
      </c>
      <c r="B13246" t="s">
        <v>39</v>
      </c>
      <c r="C13246" t="s">
        <v>4</v>
      </c>
      <c r="D13246" t="s">
        <v>1</v>
      </c>
      <c r="E13246" t="s">
        <v>364</v>
      </c>
      <c r="F13246" s="2">
        <v>28923793</v>
      </c>
      <c r="G13246" s="2">
        <f>(F13246/I13246)</f>
        <v>584024.08884401817</v>
      </c>
      <c r="H13246">
        <v>2018</v>
      </c>
      <c r="I13246">
        <v>49.524999999999999</v>
      </c>
      <c r="J13246" t="s">
        <v>717</v>
      </c>
    </row>
    <row r="13247" spans="1:10" ht="15.75">
      <c r="A13247" s="19" t="s">
        <v>305</v>
      </c>
      <c r="B13247" t="s">
        <v>6</v>
      </c>
      <c r="C13247" t="s">
        <v>3</v>
      </c>
      <c r="D13247" t="s">
        <v>1</v>
      </c>
      <c r="F13247" s="2">
        <v>63111801</v>
      </c>
      <c r="G13247" s="2">
        <f>F13247/I13247</f>
        <v>3560649.5418848172</v>
      </c>
      <c r="H13247">
        <v>2023</v>
      </c>
      <c r="I13247">
        <v>17.724799999999998</v>
      </c>
      <c r="J13247" s="40" t="s">
        <v>715</v>
      </c>
    </row>
    <row r="13248" spans="1:10">
      <c r="A13248" t="s">
        <v>9</v>
      </c>
      <c r="B13248" t="s">
        <v>39</v>
      </c>
      <c r="C13248" t="s">
        <v>3</v>
      </c>
      <c r="D13248" t="s">
        <v>328</v>
      </c>
      <c r="E13248" t="s">
        <v>540</v>
      </c>
      <c r="F13248" s="2">
        <v>41979809</v>
      </c>
      <c r="G13248" s="2">
        <f>(F13248/I13248)</f>
        <v>886379.27830915735</v>
      </c>
      <c r="H13248">
        <v>2017</v>
      </c>
      <c r="I13248">
        <v>47.360999999999997</v>
      </c>
      <c r="J13248" t="s">
        <v>717</v>
      </c>
    </row>
    <row r="13249" spans="1:10" ht="15.75">
      <c r="A13249" s="19" t="s">
        <v>481</v>
      </c>
      <c r="B13249" t="s">
        <v>6</v>
      </c>
      <c r="C13249" t="s">
        <v>3</v>
      </c>
      <c r="D13249" t="s">
        <v>1</v>
      </c>
      <c r="F13249" s="2">
        <v>36366465</v>
      </c>
      <c r="G13249" s="2">
        <f>F13249/I13249</f>
        <v>2051727.8051092257</v>
      </c>
      <c r="H13249">
        <v>2023</v>
      </c>
      <c r="I13249">
        <v>17.724799999999998</v>
      </c>
      <c r="J13249" s="40" t="s">
        <v>715</v>
      </c>
    </row>
    <row r="13250" spans="1:10">
      <c r="A13250" t="s">
        <v>9</v>
      </c>
      <c r="B13250" t="s">
        <v>39</v>
      </c>
      <c r="C13250" t="s">
        <v>3</v>
      </c>
      <c r="D13250" t="s">
        <v>1</v>
      </c>
      <c r="E13250" t="s">
        <v>364</v>
      </c>
      <c r="F13250" s="2">
        <v>13837261</v>
      </c>
      <c r="G13250" s="2">
        <f>(F13250/I13250)</f>
        <v>292165.72707501956</v>
      </c>
      <c r="H13250">
        <v>2017</v>
      </c>
      <c r="I13250">
        <v>47.360999999999997</v>
      </c>
      <c r="J13250" t="s">
        <v>717</v>
      </c>
    </row>
    <row r="13251" spans="1:10">
      <c r="A13251" t="s">
        <v>9</v>
      </c>
      <c r="B13251" t="s">
        <v>39</v>
      </c>
      <c r="C13251" t="s">
        <v>4</v>
      </c>
      <c r="D13251" t="s">
        <v>328</v>
      </c>
      <c r="E13251" t="s">
        <v>540</v>
      </c>
      <c r="F13251" s="2">
        <v>10610973</v>
      </c>
      <c r="G13251" s="2">
        <f>(F13251/I13251)</f>
        <v>224044.53030974854</v>
      </c>
      <c r="H13251">
        <v>2017</v>
      </c>
      <c r="I13251">
        <v>47.360999999999997</v>
      </c>
      <c r="J13251" t="s">
        <v>717</v>
      </c>
    </row>
    <row r="13252" spans="1:10" ht="15.75">
      <c r="A13252" s="19" t="s">
        <v>20</v>
      </c>
      <c r="B13252" t="s">
        <v>6</v>
      </c>
      <c r="C13252" t="s">
        <v>3</v>
      </c>
      <c r="D13252" t="s">
        <v>1</v>
      </c>
      <c r="F13252" s="2">
        <v>29030395</v>
      </c>
      <c r="G13252" s="2">
        <f>F13252/I13252</f>
        <v>1637840.4833905038</v>
      </c>
      <c r="H13252">
        <v>2023</v>
      </c>
      <c r="I13252">
        <v>17.724799999999998</v>
      </c>
      <c r="J13252" s="40" t="s">
        <v>715</v>
      </c>
    </row>
    <row r="13253" spans="1:10">
      <c r="A13253" t="s">
        <v>9</v>
      </c>
      <c r="B13253" t="s">
        <v>39</v>
      </c>
      <c r="C13253" t="s">
        <v>4</v>
      </c>
      <c r="D13253" t="s">
        <v>1</v>
      </c>
      <c r="E13253" t="s">
        <v>364</v>
      </c>
      <c r="F13253" s="2">
        <v>1362031</v>
      </c>
      <c r="G13253" s="2">
        <f>(F13253/I13253)</f>
        <v>28758.493275057539</v>
      </c>
      <c r="H13253">
        <v>2017</v>
      </c>
      <c r="I13253">
        <v>47.360999999999997</v>
      </c>
      <c r="J13253" t="s">
        <v>717</v>
      </c>
    </row>
    <row r="13254" spans="1:10">
      <c r="A13254" t="s">
        <v>9</v>
      </c>
      <c r="B13254" t="s">
        <v>39</v>
      </c>
      <c r="C13254" t="s">
        <v>3</v>
      </c>
      <c r="D13254" t="s">
        <v>328</v>
      </c>
      <c r="F13254" s="2">
        <v>88752324.409999996</v>
      </c>
      <c r="G13254" s="2">
        <v>1929188.6623193133</v>
      </c>
      <c r="H13254">
        <v>2016</v>
      </c>
      <c r="I13254">
        <v>46.004999999999995</v>
      </c>
      <c r="J13254" t="s">
        <v>717</v>
      </c>
    </row>
    <row r="13255" spans="1:10">
      <c r="A13255" t="s">
        <v>9</v>
      </c>
      <c r="B13255" t="s">
        <v>39</v>
      </c>
      <c r="C13255" t="s">
        <v>3</v>
      </c>
      <c r="D13255" t="s">
        <v>1</v>
      </c>
      <c r="F13255" s="2">
        <v>20493997.339999996</v>
      </c>
      <c r="G13255" s="2">
        <v>445473.26029779366</v>
      </c>
      <c r="H13255">
        <v>2016</v>
      </c>
      <c r="I13255">
        <v>46.004999999999995</v>
      </c>
      <c r="J13255" t="s">
        <v>717</v>
      </c>
    </row>
    <row r="13256" spans="1:10">
      <c r="A13256" t="s">
        <v>9</v>
      </c>
      <c r="B13256" t="s">
        <v>39</v>
      </c>
      <c r="C13256" t="s">
        <v>3</v>
      </c>
      <c r="D13256" t="s">
        <v>328</v>
      </c>
      <c r="F13256" s="2">
        <v>50310440.980000004</v>
      </c>
      <c r="G13256" s="2">
        <v>1123063.4066213185</v>
      </c>
      <c r="H13256">
        <v>2015</v>
      </c>
      <c r="I13256">
        <v>44.79750714285715</v>
      </c>
      <c r="J13256" t="s">
        <v>717</v>
      </c>
    </row>
    <row r="13257" spans="1:10" ht="15.75">
      <c r="A13257" s="19" t="s">
        <v>612</v>
      </c>
      <c r="B13257" t="s">
        <v>6</v>
      </c>
      <c r="C13257" t="s">
        <v>3</v>
      </c>
      <c r="D13257" t="s">
        <v>1</v>
      </c>
      <c r="F13257" s="2">
        <v>1048151</v>
      </c>
      <c r="G13257" s="2">
        <f>F13257/I13257</f>
        <v>59134.715201299878</v>
      </c>
      <c r="H13257">
        <v>2023</v>
      </c>
      <c r="I13257">
        <v>17.724799999999998</v>
      </c>
      <c r="J13257" s="40" t="s">
        <v>715</v>
      </c>
    </row>
    <row r="13258" spans="1:10">
      <c r="A13258" t="s">
        <v>9</v>
      </c>
      <c r="B13258" t="s">
        <v>39</v>
      </c>
      <c r="C13258" t="s">
        <v>3</v>
      </c>
      <c r="D13258" t="s">
        <v>1</v>
      </c>
      <c r="F13258" s="2">
        <v>16325684.42</v>
      </c>
      <c r="G13258" s="2">
        <v>364432.87721207697</v>
      </c>
      <c r="H13258">
        <v>2015</v>
      </c>
      <c r="I13258">
        <v>44.79750714285715</v>
      </c>
      <c r="J13258" t="s">
        <v>717</v>
      </c>
    </row>
    <row r="13259" spans="1:10">
      <c r="A13259" t="s">
        <v>9</v>
      </c>
      <c r="B13259" t="s">
        <v>39</v>
      </c>
      <c r="C13259" t="s">
        <v>3</v>
      </c>
      <c r="D13259" t="s">
        <v>328</v>
      </c>
      <c r="F13259" s="2">
        <v>42227074</v>
      </c>
      <c r="G13259" s="2">
        <v>972548.28531288158</v>
      </c>
      <c r="H13259">
        <v>2014</v>
      </c>
      <c r="I13259">
        <v>43.418999999999997</v>
      </c>
      <c r="J13259" t="s">
        <v>717</v>
      </c>
    </row>
    <row r="13260" spans="1:10">
      <c r="A13260" t="s">
        <v>9</v>
      </c>
      <c r="B13260" t="s">
        <v>39</v>
      </c>
      <c r="C13260" t="s">
        <v>3</v>
      </c>
      <c r="D13260" t="s">
        <v>1</v>
      </c>
      <c r="F13260" s="2">
        <v>15190688.999999996</v>
      </c>
      <c r="G13260" s="2">
        <v>349862.70987355761</v>
      </c>
      <c r="H13260">
        <v>2014</v>
      </c>
      <c r="I13260">
        <v>43.418999999999997</v>
      </c>
      <c r="J13260" t="s">
        <v>717</v>
      </c>
    </row>
    <row r="13261" spans="1:10">
      <c r="A13261" t="s">
        <v>9</v>
      </c>
      <c r="B13261" t="s">
        <v>39</v>
      </c>
      <c r="C13261" t="s">
        <v>3</v>
      </c>
      <c r="D13261" t="s">
        <v>328</v>
      </c>
      <c r="F13261" s="2">
        <v>47632945</v>
      </c>
      <c r="G13261" s="2">
        <v>1140735.0443099902</v>
      </c>
      <c r="H13261">
        <v>2013</v>
      </c>
      <c r="I13261">
        <v>41.75636160000002</v>
      </c>
      <c r="J13261" t="s">
        <v>717</v>
      </c>
    </row>
    <row r="13262" spans="1:10" ht="15.75">
      <c r="A13262" s="19" t="s">
        <v>619</v>
      </c>
      <c r="B13262" t="s">
        <v>6</v>
      </c>
      <c r="C13262" t="s">
        <v>4</v>
      </c>
      <c r="D13262" t="s">
        <v>328</v>
      </c>
      <c r="F13262" s="2">
        <v>607014616</v>
      </c>
      <c r="G13262" s="2">
        <f>F13262/I13262</f>
        <v>34246627.098754294</v>
      </c>
      <c r="H13262">
        <v>2023</v>
      </c>
      <c r="I13262">
        <v>17.724799999999998</v>
      </c>
      <c r="J13262" s="40" t="s">
        <v>715</v>
      </c>
    </row>
    <row r="13263" spans="1:10">
      <c r="A13263" t="s">
        <v>9</v>
      </c>
      <c r="B13263" t="s">
        <v>39</v>
      </c>
      <c r="C13263" t="s">
        <v>3</v>
      </c>
      <c r="D13263" t="s">
        <v>328</v>
      </c>
      <c r="F13263" s="2">
        <v>1132892</v>
      </c>
      <c r="G13263" s="2">
        <v>27131.003674419742</v>
      </c>
      <c r="H13263">
        <v>2013</v>
      </c>
      <c r="I13263">
        <v>41.75636160000002</v>
      </c>
      <c r="J13263" t="s">
        <v>717</v>
      </c>
    </row>
    <row r="13264" spans="1:10" ht="15.75">
      <c r="A13264" s="19" t="s">
        <v>55</v>
      </c>
      <c r="B13264" t="s">
        <v>6</v>
      </c>
      <c r="C13264" t="s">
        <v>4</v>
      </c>
      <c r="D13264" t="s">
        <v>328</v>
      </c>
      <c r="F13264" s="2">
        <v>501001708</v>
      </c>
      <c r="G13264" s="2">
        <f>F13264/I13264</f>
        <v>28265577.495937899</v>
      </c>
      <c r="H13264">
        <v>2023</v>
      </c>
      <c r="I13264">
        <v>17.724799999999998</v>
      </c>
      <c r="J13264" s="40" t="s">
        <v>715</v>
      </c>
    </row>
    <row r="13265" spans="1:10" ht="15.75">
      <c r="A13265" s="19" t="s">
        <v>612</v>
      </c>
      <c r="B13265" t="s">
        <v>6</v>
      </c>
      <c r="C13265" t="s">
        <v>4</v>
      </c>
      <c r="D13265" t="s">
        <v>328</v>
      </c>
      <c r="F13265" s="2">
        <v>471687097</v>
      </c>
      <c r="G13265" s="2">
        <f>F13265/I13265</f>
        <v>26611702.078443766</v>
      </c>
      <c r="H13265">
        <v>2023</v>
      </c>
      <c r="I13265">
        <v>17.724799999999998</v>
      </c>
      <c r="J13265" s="40" t="s">
        <v>715</v>
      </c>
    </row>
    <row r="13266" spans="1:10" ht="15.75">
      <c r="A13266" s="19" t="s">
        <v>653</v>
      </c>
      <c r="B13266" t="s">
        <v>6</v>
      </c>
      <c r="C13266" t="s">
        <v>4</v>
      </c>
      <c r="D13266" t="s">
        <v>328</v>
      </c>
      <c r="F13266" s="2">
        <v>325985957</v>
      </c>
      <c r="G13266" s="2">
        <f>F13266/I13266</f>
        <v>18391516.80131793</v>
      </c>
      <c r="H13266">
        <v>2023</v>
      </c>
      <c r="I13266">
        <v>17.724799999999998</v>
      </c>
      <c r="J13266" s="40" t="s">
        <v>715</v>
      </c>
    </row>
    <row r="13267" spans="1:10" ht="15.75">
      <c r="A13267" s="19" t="s">
        <v>20</v>
      </c>
      <c r="B13267" t="s">
        <v>6</v>
      </c>
      <c r="C13267" t="s">
        <v>4</v>
      </c>
      <c r="D13267" t="s">
        <v>328</v>
      </c>
      <c r="F13267" s="2">
        <v>338886487</v>
      </c>
      <c r="G13267" s="2">
        <f>F13267/I13267</f>
        <v>19119340.528525006</v>
      </c>
      <c r="H13267">
        <v>2023</v>
      </c>
      <c r="I13267">
        <v>17.724799999999998</v>
      </c>
      <c r="J13267" s="40" t="s">
        <v>715</v>
      </c>
    </row>
    <row r="13268" spans="1:10">
      <c r="A13268" t="s">
        <v>9</v>
      </c>
      <c r="B13268" t="s">
        <v>39</v>
      </c>
      <c r="C13268" t="s">
        <v>3</v>
      </c>
      <c r="D13268" t="s">
        <v>1</v>
      </c>
      <c r="F13268" s="2">
        <v>13409038</v>
      </c>
      <c r="G13268" s="2">
        <v>321125.63178876182</v>
      </c>
      <c r="H13268">
        <v>2013</v>
      </c>
      <c r="I13268">
        <v>41.75636160000002</v>
      </c>
      <c r="J13268" t="s">
        <v>717</v>
      </c>
    </row>
    <row r="13269" spans="1:10" ht="15.75">
      <c r="A13269" s="19" t="s">
        <v>481</v>
      </c>
      <c r="B13269" t="s">
        <v>6</v>
      </c>
      <c r="C13269" t="s">
        <v>4</v>
      </c>
      <c r="D13269" t="s">
        <v>328</v>
      </c>
      <c r="F13269" s="2">
        <v>211024137</v>
      </c>
      <c r="G13269" s="2">
        <f>F13269/I13269</f>
        <v>11905586.35358368</v>
      </c>
      <c r="H13269">
        <v>2023</v>
      </c>
      <c r="I13269">
        <v>17.724799999999998</v>
      </c>
      <c r="J13269" s="40" t="s">
        <v>715</v>
      </c>
    </row>
    <row r="13270" spans="1:10">
      <c r="A13270" t="s">
        <v>9</v>
      </c>
      <c r="B13270" t="s">
        <v>39</v>
      </c>
      <c r="C13270" t="s">
        <v>3</v>
      </c>
      <c r="D13270" t="s">
        <v>328</v>
      </c>
      <c r="F13270" s="2">
        <v>49954396.494567007</v>
      </c>
      <c r="G13270" s="2">
        <v>1271806.3577523173</v>
      </c>
      <c r="H13270">
        <v>2012</v>
      </c>
      <c r="I13270">
        <v>39.278303800000003</v>
      </c>
      <c r="J13270" t="s">
        <v>717</v>
      </c>
    </row>
    <row r="13271" spans="1:10">
      <c r="A13271" t="s">
        <v>9</v>
      </c>
      <c r="B13271" t="s">
        <v>39</v>
      </c>
      <c r="C13271" t="s">
        <v>3</v>
      </c>
      <c r="D13271" t="s">
        <v>1</v>
      </c>
      <c r="F13271" s="2">
        <v>11856358.11989725</v>
      </c>
      <c r="G13271" s="2">
        <v>301855.14578909206</v>
      </c>
      <c r="H13271">
        <v>2012</v>
      </c>
      <c r="I13271">
        <v>39.278303800000003</v>
      </c>
      <c r="J13271" t="s">
        <v>717</v>
      </c>
    </row>
    <row r="13272" spans="1:10">
      <c r="A13272" t="s">
        <v>9</v>
      </c>
      <c r="B13272" t="s">
        <v>39</v>
      </c>
      <c r="C13272" t="s">
        <v>3</v>
      </c>
      <c r="D13272" t="s">
        <v>328</v>
      </c>
      <c r="F13272" s="2">
        <v>59333360.090796977</v>
      </c>
      <c r="G13272" s="2">
        <v>1558902.322956586</v>
      </c>
      <c r="H13272">
        <v>2011</v>
      </c>
      <c r="I13272">
        <v>38.060986385770725</v>
      </c>
      <c r="J13272" t="s">
        <v>717</v>
      </c>
    </row>
    <row r="13273" spans="1:10" ht="15.75">
      <c r="A13273" s="19" t="s">
        <v>305</v>
      </c>
      <c r="B13273" t="s">
        <v>6</v>
      </c>
      <c r="C13273" t="s">
        <v>4</v>
      </c>
      <c r="D13273" t="s">
        <v>328</v>
      </c>
      <c r="F13273" s="2">
        <v>220498630</v>
      </c>
      <c r="G13273" s="2">
        <f>F13273/I13273</f>
        <v>12440119.493590903</v>
      </c>
      <c r="H13273">
        <v>2023</v>
      </c>
      <c r="I13273">
        <v>17.724799999999998</v>
      </c>
      <c r="J13273" s="40" t="s">
        <v>715</v>
      </c>
    </row>
    <row r="13274" spans="1:10">
      <c r="A13274" t="s">
        <v>9</v>
      </c>
      <c r="B13274" t="s">
        <v>39</v>
      </c>
      <c r="C13274" t="s">
        <v>3</v>
      </c>
      <c r="D13274" t="s">
        <v>1</v>
      </c>
      <c r="F13274" s="2">
        <v>12650129.210346686</v>
      </c>
      <c r="G13274" s="2">
        <v>332364.72334505746</v>
      </c>
      <c r="H13274">
        <v>2011</v>
      </c>
      <c r="I13274">
        <v>38.060986385770725</v>
      </c>
      <c r="J13274" t="s">
        <v>717</v>
      </c>
    </row>
    <row r="13275" spans="1:10">
      <c r="A13275" t="s">
        <v>9</v>
      </c>
      <c r="B13275" t="s">
        <v>39</v>
      </c>
      <c r="C13275" t="s">
        <v>3</v>
      </c>
      <c r="D13275" t="s">
        <v>328</v>
      </c>
      <c r="F13275" s="2">
        <v>46655240.877843507</v>
      </c>
      <c r="G13275" s="2">
        <v>1267988.0901060358</v>
      </c>
      <c r="H13275">
        <v>2010</v>
      </c>
      <c r="I13275">
        <v>36.794699604743094</v>
      </c>
      <c r="J13275" t="s">
        <v>717</v>
      </c>
    </row>
    <row r="13276" spans="1:10">
      <c r="A13276" t="s">
        <v>9</v>
      </c>
      <c r="B13276" t="s">
        <v>39</v>
      </c>
      <c r="C13276" t="s">
        <v>3</v>
      </c>
      <c r="D13276" t="s">
        <v>1</v>
      </c>
      <c r="F13276" s="2">
        <v>17507902.949396018</v>
      </c>
      <c r="G13276" s="2">
        <v>475826.76682972914</v>
      </c>
      <c r="H13276">
        <v>2010</v>
      </c>
      <c r="I13276">
        <v>36.794699604743094</v>
      </c>
      <c r="J13276" t="s">
        <v>717</v>
      </c>
    </row>
    <row r="13277" spans="1:10">
      <c r="A13277" t="s">
        <v>9</v>
      </c>
      <c r="B13277" t="s">
        <v>318</v>
      </c>
      <c r="C13277" t="s">
        <v>3</v>
      </c>
      <c r="D13277" t="s">
        <v>328</v>
      </c>
      <c r="E13277" t="s">
        <v>534</v>
      </c>
      <c r="F13277" s="2">
        <v>194938722.13</v>
      </c>
      <c r="G13277" s="2">
        <f t="shared" ref="G13277:G13293" si="347">F13277/I13277</f>
        <v>4851539.0965336682</v>
      </c>
      <c r="H13277">
        <v>2024</v>
      </c>
      <c r="I13277">
        <v>40.180799999999998</v>
      </c>
      <c r="J13277" t="s">
        <v>717</v>
      </c>
    </row>
    <row r="13278" spans="1:10">
      <c r="A13278" t="s">
        <v>9</v>
      </c>
      <c r="B13278" t="s">
        <v>318</v>
      </c>
      <c r="C13278" t="s">
        <v>4</v>
      </c>
      <c r="D13278" t="s">
        <v>328</v>
      </c>
      <c r="E13278" t="s">
        <v>534</v>
      </c>
      <c r="F13278" s="2">
        <v>97549746.939999998</v>
      </c>
      <c r="G13278" s="2">
        <f t="shared" si="347"/>
        <v>2427770.1524111019</v>
      </c>
      <c r="H13278">
        <v>2024</v>
      </c>
      <c r="I13278">
        <v>40.180799999999998</v>
      </c>
      <c r="J13278" t="s">
        <v>717</v>
      </c>
    </row>
    <row r="13279" spans="1:10">
      <c r="A13279" t="s">
        <v>9</v>
      </c>
      <c r="B13279" t="s">
        <v>318</v>
      </c>
      <c r="C13279" t="s">
        <v>3</v>
      </c>
      <c r="D13279" t="s">
        <v>328</v>
      </c>
      <c r="E13279" t="s">
        <v>534</v>
      </c>
      <c r="F13279" s="2">
        <v>219088441.34999999</v>
      </c>
      <c r="G13279" s="2">
        <f t="shared" si="347"/>
        <v>5643002.44560178</v>
      </c>
      <c r="H13279">
        <v>2023</v>
      </c>
      <c r="I13279">
        <v>38.824800000000003</v>
      </c>
      <c r="J13279" t="s">
        <v>717</v>
      </c>
    </row>
    <row r="13280" spans="1:10">
      <c r="A13280" t="s">
        <v>9</v>
      </c>
      <c r="B13280" t="s">
        <v>318</v>
      </c>
      <c r="C13280" t="s">
        <v>4</v>
      </c>
      <c r="D13280" t="s">
        <v>328</v>
      </c>
      <c r="E13280" t="s">
        <v>534</v>
      </c>
      <c r="F13280" s="2">
        <v>101199298.98999999</v>
      </c>
      <c r="G13280" s="2">
        <f t="shared" si="347"/>
        <v>2606563.3046403327</v>
      </c>
      <c r="H13280">
        <v>2023</v>
      </c>
      <c r="I13280">
        <v>38.824800000000003</v>
      </c>
      <c r="J13280" t="s">
        <v>717</v>
      </c>
    </row>
    <row r="13281" spans="1:10">
      <c r="A13281" t="s">
        <v>9</v>
      </c>
      <c r="B13281" t="s">
        <v>318</v>
      </c>
      <c r="C13281" t="s">
        <v>3</v>
      </c>
      <c r="D13281" t="s">
        <v>328</v>
      </c>
      <c r="E13281" t="s">
        <v>534</v>
      </c>
      <c r="F13281" s="2">
        <v>222774585.19</v>
      </c>
      <c r="G13281" s="2">
        <f t="shared" si="347"/>
        <v>5416207.8133091498</v>
      </c>
      <c r="H13281">
        <v>2022</v>
      </c>
      <c r="I13281" s="32">
        <v>41.131100000000004</v>
      </c>
      <c r="J13281" t="s">
        <v>717</v>
      </c>
    </row>
    <row r="13282" spans="1:10">
      <c r="A13282" t="s">
        <v>9</v>
      </c>
      <c r="B13282" t="s">
        <v>318</v>
      </c>
      <c r="C13282" t="s">
        <v>3</v>
      </c>
      <c r="D13282" t="s">
        <v>328</v>
      </c>
      <c r="E13282" t="s">
        <v>534</v>
      </c>
      <c r="F13282" s="2">
        <v>194521228</v>
      </c>
      <c r="G13282" s="2">
        <f t="shared" si="347"/>
        <v>4465962.017062935</v>
      </c>
      <c r="H13282">
        <v>2021</v>
      </c>
      <c r="I13282" s="32">
        <v>43.556399999999996</v>
      </c>
      <c r="J13282" t="s">
        <v>717</v>
      </c>
    </row>
    <row r="13283" spans="1:10">
      <c r="A13283" t="s">
        <v>9</v>
      </c>
      <c r="B13283" t="s">
        <v>318</v>
      </c>
      <c r="C13283" t="s">
        <v>4</v>
      </c>
      <c r="D13283" t="s">
        <v>328</v>
      </c>
      <c r="E13283" t="s">
        <v>534</v>
      </c>
      <c r="F13283" s="2">
        <v>89842180</v>
      </c>
      <c r="G13283" s="2">
        <f t="shared" si="347"/>
        <v>2062663.1218374339</v>
      </c>
      <c r="H13283">
        <v>2021</v>
      </c>
      <c r="I13283" s="32">
        <v>43.556399999999996</v>
      </c>
      <c r="J13283" t="s">
        <v>717</v>
      </c>
    </row>
    <row r="13284" spans="1:10">
      <c r="A13284" t="s">
        <v>9</v>
      </c>
      <c r="B13284" t="s">
        <v>318</v>
      </c>
      <c r="C13284" t="s">
        <v>3</v>
      </c>
      <c r="D13284" t="s">
        <v>328</v>
      </c>
      <c r="E13284" t="s">
        <v>534</v>
      </c>
      <c r="F13284" s="2">
        <v>215478930.93000001</v>
      </c>
      <c r="G13284" s="2">
        <f t="shared" si="347"/>
        <v>5131611.4580678968</v>
      </c>
      <c r="H13284">
        <v>2020</v>
      </c>
      <c r="I13284">
        <v>41.990499999999997</v>
      </c>
      <c r="J13284" t="s">
        <v>717</v>
      </c>
    </row>
    <row r="13285" spans="1:10">
      <c r="A13285" t="s">
        <v>9</v>
      </c>
      <c r="B13285" t="s">
        <v>318</v>
      </c>
      <c r="C13285" t="s">
        <v>4</v>
      </c>
      <c r="D13285" t="s">
        <v>328</v>
      </c>
      <c r="E13285" t="s">
        <v>534</v>
      </c>
      <c r="F13285" s="2">
        <v>38257017.640000001</v>
      </c>
      <c r="G13285" s="2">
        <f t="shared" si="347"/>
        <v>911087.45168550033</v>
      </c>
      <c r="H13285">
        <v>2020</v>
      </c>
      <c r="I13285">
        <v>41.990499999999997</v>
      </c>
      <c r="J13285" t="s">
        <v>717</v>
      </c>
    </row>
    <row r="13286" spans="1:10">
      <c r="A13286" t="s">
        <v>9</v>
      </c>
      <c r="B13286" t="s">
        <v>318</v>
      </c>
      <c r="C13286" t="s">
        <v>3</v>
      </c>
      <c r="D13286" t="s">
        <v>328</v>
      </c>
      <c r="E13286" t="s">
        <v>534</v>
      </c>
      <c r="F13286" s="2">
        <v>176643069.09</v>
      </c>
      <c r="G13286" s="2">
        <f t="shared" si="347"/>
        <v>5011918.6794572789</v>
      </c>
      <c r="H13286">
        <v>2019</v>
      </c>
      <c r="I13286">
        <v>35.244599999999998</v>
      </c>
      <c r="J13286" t="s">
        <v>717</v>
      </c>
    </row>
    <row r="13287" spans="1:10" ht="15.75">
      <c r="A13287" s="19" t="s">
        <v>653</v>
      </c>
      <c r="B13287" t="s">
        <v>6</v>
      </c>
      <c r="C13287" t="s">
        <v>4</v>
      </c>
      <c r="D13287" t="s">
        <v>1</v>
      </c>
      <c r="F13287" s="2">
        <v>1549626322</v>
      </c>
      <c r="G13287" s="2">
        <f t="shared" si="347"/>
        <v>87427013.111572489</v>
      </c>
      <c r="H13287">
        <v>2023</v>
      </c>
      <c r="I13287">
        <v>17.724799999999998</v>
      </c>
      <c r="J13287" s="40" t="s">
        <v>715</v>
      </c>
    </row>
    <row r="13288" spans="1:10">
      <c r="A13288" t="s">
        <v>9</v>
      </c>
      <c r="B13288" t="s">
        <v>318</v>
      </c>
      <c r="C13288" t="s">
        <v>4</v>
      </c>
      <c r="D13288" t="s">
        <v>328</v>
      </c>
      <c r="E13288" t="s">
        <v>534</v>
      </c>
      <c r="F13288" s="2">
        <v>60349346.490000002</v>
      </c>
      <c r="G13288" s="2">
        <f t="shared" si="347"/>
        <v>1712300.5081629527</v>
      </c>
      <c r="H13288">
        <v>2019</v>
      </c>
      <c r="I13288">
        <v>35.244599999999998</v>
      </c>
      <c r="J13288" t="s">
        <v>717</v>
      </c>
    </row>
    <row r="13289" spans="1:10">
      <c r="A13289" t="s">
        <v>9</v>
      </c>
      <c r="B13289" t="s">
        <v>318</v>
      </c>
      <c r="C13289" t="s">
        <v>3</v>
      </c>
      <c r="D13289" t="s">
        <v>328</v>
      </c>
      <c r="E13289" t="s">
        <v>534</v>
      </c>
      <c r="F13289" s="2">
        <v>265979916.58000001</v>
      </c>
      <c r="G13289" s="2">
        <f t="shared" si="347"/>
        <v>8621016.6625070907</v>
      </c>
      <c r="H13289">
        <v>2018</v>
      </c>
      <c r="I13289">
        <v>30.852499999999999</v>
      </c>
      <c r="J13289" t="s">
        <v>717</v>
      </c>
    </row>
    <row r="13290" spans="1:10">
      <c r="A13290" t="s">
        <v>9</v>
      </c>
      <c r="B13290" t="s">
        <v>318</v>
      </c>
      <c r="C13290" t="s">
        <v>4</v>
      </c>
      <c r="D13290" t="s">
        <v>328</v>
      </c>
      <c r="E13290" t="s">
        <v>534</v>
      </c>
      <c r="F13290" s="2">
        <v>24867540.350000001</v>
      </c>
      <c r="G13290" s="2">
        <f t="shared" si="347"/>
        <v>806013.78656510822</v>
      </c>
      <c r="H13290">
        <v>2018</v>
      </c>
      <c r="I13290">
        <v>30.852499999999999</v>
      </c>
      <c r="J13290" t="s">
        <v>717</v>
      </c>
    </row>
    <row r="13291" spans="1:10" ht="15.75">
      <c r="A13291" s="19" t="s">
        <v>619</v>
      </c>
      <c r="B13291" t="s">
        <v>6</v>
      </c>
      <c r="C13291" t="s">
        <v>4</v>
      </c>
      <c r="D13291" t="s">
        <v>1</v>
      </c>
      <c r="F13291" s="2">
        <v>210188586</v>
      </c>
      <c r="G13291" s="2">
        <f t="shared" si="347"/>
        <v>11858446.131973282</v>
      </c>
      <c r="H13291">
        <v>2023</v>
      </c>
      <c r="I13291">
        <v>17.724799999999998</v>
      </c>
      <c r="J13291" s="40" t="s">
        <v>715</v>
      </c>
    </row>
    <row r="13292" spans="1:10">
      <c r="A13292" t="s">
        <v>9</v>
      </c>
      <c r="B13292" t="s">
        <v>318</v>
      </c>
      <c r="C13292" t="s">
        <v>3</v>
      </c>
      <c r="D13292" t="s">
        <v>328</v>
      </c>
      <c r="E13292" t="s">
        <v>534</v>
      </c>
      <c r="F13292" s="2">
        <v>170765633.31</v>
      </c>
      <c r="G13292" s="2">
        <f t="shared" si="347"/>
        <v>5972914.7712486889</v>
      </c>
      <c r="H13292">
        <v>2017</v>
      </c>
      <c r="I13292">
        <v>28.59</v>
      </c>
      <c r="J13292" t="s">
        <v>717</v>
      </c>
    </row>
    <row r="13293" spans="1:10">
      <c r="A13293" t="s">
        <v>9</v>
      </c>
      <c r="B13293" t="s">
        <v>318</v>
      </c>
      <c r="C13293" t="s">
        <v>4</v>
      </c>
      <c r="D13293" t="s">
        <v>328</v>
      </c>
      <c r="E13293" t="s">
        <v>534</v>
      </c>
      <c r="F13293" s="2">
        <v>26512648.43</v>
      </c>
      <c r="G13293" s="2">
        <f t="shared" si="347"/>
        <v>927339.92409933545</v>
      </c>
      <c r="H13293">
        <v>2017</v>
      </c>
      <c r="I13293">
        <v>28.59</v>
      </c>
      <c r="J13293" t="s">
        <v>717</v>
      </c>
    </row>
    <row r="13294" spans="1:10">
      <c r="A13294" t="s">
        <v>9</v>
      </c>
      <c r="B13294" t="s">
        <v>318</v>
      </c>
      <c r="C13294" t="s">
        <v>3</v>
      </c>
      <c r="D13294" t="s">
        <v>328</v>
      </c>
      <c r="E13294" t="s">
        <v>534</v>
      </c>
      <c r="F13294" s="2">
        <v>180262118</v>
      </c>
      <c r="G13294" s="2">
        <v>5972982.3307699747</v>
      </c>
      <c r="H13294">
        <v>2016</v>
      </c>
      <c r="I13294">
        <v>30.17958333333333</v>
      </c>
      <c r="J13294" t="s">
        <v>717</v>
      </c>
    </row>
    <row r="13295" spans="1:10" ht="15.75">
      <c r="A13295" s="19" t="s">
        <v>305</v>
      </c>
      <c r="B13295" t="s">
        <v>6</v>
      </c>
      <c r="C13295" t="s">
        <v>4</v>
      </c>
      <c r="D13295" t="s">
        <v>1</v>
      </c>
      <c r="F13295" s="2">
        <v>283542924</v>
      </c>
      <c r="G13295" s="2">
        <f>F13295/I13295</f>
        <v>15996960.417042788</v>
      </c>
      <c r="H13295">
        <v>2023</v>
      </c>
      <c r="I13295">
        <v>17.724799999999998</v>
      </c>
      <c r="J13295" s="40" t="s">
        <v>715</v>
      </c>
    </row>
    <row r="13296" spans="1:10">
      <c r="A13296" t="s">
        <v>9</v>
      </c>
      <c r="B13296" t="s">
        <v>318</v>
      </c>
      <c r="C13296" t="s">
        <v>4</v>
      </c>
      <c r="D13296" t="s">
        <v>328</v>
      </c>
      <c r="E13296" t="s">
        <v>534</v>
      </c>
      <c r="F13296" s="2">
        <v>36016714</v>
      </c>
      <c r="G13296" s="2">
        <v>1193413.2291422184</v>
      </c>
      <c r="H13296">
        <v>2016</v>
      </c>
      <c r="I13296">
        <v>30.17958333333333</v>
      </c>
      <c r="J13296" t="s">
        <v>717</v>
      </c>
    </row>
    <row r="13297" spans="1:10" ht="15.75">
      <c r="A13297" s="19" t="s">
        <v>481</v>
      </c>
      <c r="B13297" t="s">
        <v>6</v>
      </c>
      <c r="C13297" t="s">
        <v>4</v>
      </c>
      <c r="D13297" t="s">
        <v>1</v>
      </c>
      <c r="F13297" s="2">
        <v>91272306</v>
      </c>
      <c r="G13297" s="2">
        <f>F13297/I13297</f>
        <v>5149412.4616356743</v>
      </c>
      <c r="H13297">
        <v>2023</v>
      </c>
      <c r="I13297">
        <v>17.724799999999998</v>
      </c>
      <c r="J13297" s="40" t="s">
        <v>715</v>
      </c>
    </row>
    <row r="13298" spans="1:10">
      <c r="A13298" t="s">
        <v>9</v>
      </c>
      <c r="B13298" t="s">
        <v>318</v>
      </c>
      <c r="C13298" t="s">
        <v>3</v>
      </c>
      <c r="D13298" t="s">
        <v>328</v>
      </c>
      <c r="E13298" t="s">
        <v>534</v>
      </c>
      <c r="F13298" s="2">
        <v>140971751.87</v>
      </c>
      <c r="G13298" s="2">
        <v>5127877.1198108485</v>
      </c>
      <c r="H13298">
        <v>2015</v>
      </c>
      <c r="I13298">
        <v>27.491250000000001</v>
      </c>
      <c r="J13298" t="s">
        <v>717</v>
      </c>
    </row>
    <row r="13299" spans="1:10">
      <c r="A13299" t="s">
        <v>9</v>
      </c>
      <c r="B13299" t="s">
        <v>318</v>
      </c>
      <c r="C13299" t="s">
        <v>4</v>
      </c>
      <c r="D13299" t="s">
        <v>328</v>
      </c>
      <c r="E13299" t="s">
        <v>534</v>
      </c>
      <c r="F13299" s="2">
        <v>66026748.929999992</v>
      </c>
      <c r="G13299" s="2">
        <v>2401736.8773700721</v>
      </c>
      <c r="H13299">
        <v>2015</v>
      </c>
      <c r="I13299">
        <v>27.491250000000001</v>
      </c>
      <c r="J13299" t="s">
        <v>717</v>
      </c>
    </row>
    <row r="13300" spans="1:10" ht="15.75">
      <c r="A13300" s="19" t="s">
        <v>20</v>
      </c>
      <c r="B13300" t="s">
        <v>6</v>
      </c>
      <c r="C13300" t="s">
        <v>4</v>
      </c>
      <c r="D13300" t="s">
        <v>1</v>
      </c>
      <c r="F13300" s="2">
        <v>117365741</v>
      </c>
      <c r="G13300" s="2">
        <f>F13300/I13300</f>
        <v>6621555.1656436184</v>
      </c>
      <c r="H13300">
        <v>2023</v>
      </c>
      <c r="I13300">
        <v>17.724799999999998</v>
      </c>
      <c r="J13300" s="40" t="s">
        <v>715</v>
      </c>
    </row>
    <row r="13301" spans="1:10">
      <c r="A13301" t="s">
        <v>9</v>
      </c>
      <c r="B13301" t="s">
        <v>318</v>
      </c>
      <c r="C13301" t="s">
        <v>3</v>
      </c>
      <c r="D13301" t="s">
        <v>328</v>
      </c>
      <c r="E13301" t="s">
        <v>534</v>
      </c>
      <c r="F13301" s="2">
        <v>181472755.52000001</v>
      </c>
      <c r="G13301" s="2">
        <v>6884398.9195751147</v>
      </c>
      <c r="H13301">
        <v>2014</v>
      </c>
      <c r="I13301">
        <v>26.36</v>
      </c>
      <c r="J13301" t="s">
        <v>717</v>
      </c>
    </row>
    <row r="13302" spans="1:10">
      <c r="A13302" t="s">
        <v>9</v>
      </c>
      <c r="B13302" t="s">
        <v>318</v>
      </c>
      <c r="C13302" t="s">
        <v>4</v>
      </c>
      <c r="D13302" t="s">
        <v>328</v>
      </c>
      <c r="E13302" t="s">
        <v>534</v>
      </c>
      <c r="F13302" s="2">
        <v>23525327.149999999</v>
      </c>
      <c r="G13302" s="2">
        <v>892463.09370257962</v>
      </c>
      <c r="H13302">
        <v>2014</v>
      </c>
      <c r="I13302">
        <v>26.36</v>
      </c>
      <c r="J13302" t="s">
        <v>717</v>
      </c>
    </row>
    <row r="13303" spans="1:10">
      <c r="A13303" t="s">
        <v>9</v>
      </c>
      <c r="B13303" t="s">
        <v>318</v>
      </c>
      <c r="C13303" t="s">
        <v>3</v>
      </c>
      <c r="D13303" t="s">
        <v>328</v>
      </c>
      <c r="E13303" t="s">
        <v>534</v>
      </c>
      <c r="F13303" s="2">
        <v>113562890.47</v>
      </c>
      <c r="G13303" s="2">
        <v>5588717.3894909034</v>
      </c>
      <c r="H13303">
        <v>2013</v>
      </c>
      <c r="I13303">
        <v>20.320027397260262</v>
      </c>
      <c r="J13303" t="s">
        <v>717</v>
      </c>
    </row>
    <row r="13304" spans="1:10">
      <c r="A13304" t="s">
        <v>9</v>
      </c>
      <c r="B13304" t="s">
        <v>318</v>
      </c>
      <c r="C13304" t="s">
        <v>4</v>
      </c>
      <c r="D13304" t="s">
        <v>328</v>
      </c>
      <c r="E13304" t="s">
        <v>534</v>
      </c>
      <c r="F13304" s="2">
        <v>16958560.91</v>
      </c>
      <c r="G13304" s="2">
        <v>834573.72268535988</v>
      </c>
      <c r="H13304">
        <v>2013</v>
      </c>
      <c r="I13304">
        <v>20.320027397260262</v>
      </c>
      <c r="J13304" t="s">
        <v>717</v>
      </c>
    </row>
    <row r="13305" spans="1:10" ht="15.75">
      <c r="A13305" s="19" t="s">
        <v>612</v>
      </c>
      <c r="B13305" t="s">
        <v>6</v>
      </c>
      <c r="C13305" t="s">
        <v>4</v>
      </c>
      <c r="D13305" t="s">
        <v>1</v>
      </c>
      <c r="F13305" s="2">
        <v>56687</v>
      </c>
      <c r="G13305" s="2">
        <f>F13305/I13305</f>
        <v>3198.1743094421377</v>
      </c>
      <c r="H13305">
        <v>2023</v>
      </c>
      <c r="I13305">
        <v>17.724799999999998</v>
      </c>
      <c r="J13305" s="40" t="s">
        <v>715</v>
      </c>
    </row>
    <row r="13306" spans="1:10">
      <c r="A13306" t="s">
        <v>9</v>
      </c>
      <c r="B13306" t="s">
        <v>318</v>
      </c>
      <c r="C13306" t="s">
        <v>3</v>
      </c>
      <c r="D13306" t="s">
        <v>328</v>
      </c>
      <c r="E13306" t="s">
        <v>534</v>
      </c>
      <c r="F13306" s="2">
        <v>130142300.70482257</v>
      </c>
      <c r="G13306" s="2">
        <v>6431569.7755610971</v>
      </c>
      <c r="H13306">
        <v>2012</v>
      </c>
      <c r="I13306">
        <v>20.234920127795522</v>
      </c>
      <c r="J13306" t="s">
        <v>717</v>
      </c>
    </row>
    <row r="13307" spans="1:10">
      <c r="A13307" t="s">
        <v>9</v>
      </c>
      <c r="B13307" t="s">
        <v>318</v>
      </c>
      <c r="C13307" t="s">
        <v>4</v>
      </c>
      <c r="D13307" t="s">
        <v>328</v>
      </c>
      <c r="E13307" t="s">
        <v>534</v>
      </c>
      <c r="F13307" s="2">
        <v>44439383.576603211</v>
      </c>
      <c r="G13307" s="2">
        <v>2196172.9177057357</v>
      </c>
      <c r="H13307">
        <v>2012</v>
      </c>
      <c r="I13307">
        <v>20.234920127795522</v>
      </c>
      <c r="J13307" t="s">
        <v>717</v>
      </c>
    </row>
    <row r="13308" spans="1:10">
      <c r="A13308" s="5" t="s">
        <v>17</v>
      </c>
      <c r="B13308" t="s">
        <v>6</v>
      </c>
      <c r="C13308" t="s">
        <v>3</v>
      </c>
      <c r="D13308" t="s">
        <v>328</v>
      </c>
      <c r="F13308" s="2">
        <v>245907496</v>
      </c>
      <c r="G13308" s="2">
        <f>F13308/I13308</f>
        <v>12237430.566268718</v>
      </c>
      <c r="H13308">
        <v>2022</v>
      </c>
      <c r="I13308">
        <v>20.0947</v>
      </c>
      <c r="J13308" s="40" t="s">
        <v>715</v>
      </c>
    </row>
    <row r="13309" spans="1:10">
      <c r="A13309" s="5" t="s">
        <v>13</v>
      </c>
      <c r="B13309" t="s">
        <v>6</v>
      </c>
      <c r="C13309" t="s">
        <v>3</v>
      </c>
      <c r="D13309" t="s">
        <v>328</v>
      </c>
      <c r="F13309" s="2">
        <v>820862680</v>
      </c>
      <c r="G13309" s="2">
        <f>F13309/I13309</f>
        <v>40849710.620213293</v>
      </c>
      <c r="H13309">
        <v>2022</v>
      </c>
      <c r="I13309">
        <v>20.0947</v>
      </c>
      <c r="J13309" s="40" t="s">
        <v>715</v>
      </c>
    </row>
    <row r="13310" spans="1:10">
      <c r="A13310" t="s">
        <v>9</v>
      </c>
      <c r="B13310" t="s">
        <v>318</v>
      </c>
      <c r="C13310" t="s">
        <v>3</v>
      </c>
      <c r="D13310" t="s">
        <v>328</v>
      </c>
      <c r="E13310" t="s">
        <v>534</v>
      </c>
      <c r="F13310" s="2">
        <v>122768540.539658</v>
      </c>
      <c r="G13310" s="2">
        <v>6087067.3958305791</v>
      </c>
      <c r="H13310">
        <v>2011</v>
      </c>
      <c r="I13310">
        <v>20.168749999999999</v>
      </c>
      <c r="J13310" t="s">
        <v>717</v>
      </c>
    </row>
    <row r="13311" spans="1:10">
      <c r="A13311" t="s">
        <v>9</v>
      </c>
      <c r="B13311" t="s">
        <v>318</v>
      </c>
      <c r="C13311" t="s">
        <v>4</v>
      </c>
      <c r="D13311" t="s">
        <v>328</v>
      </c>
      <c r="E13311" t="s">
        <v>534</v>
      </c>
      <c r="F13311" s="2">
        <v>16519157.258298593</v>
      </c>
      <c r="G13311" s="2">
        <v>819047.15256516112</v>
      </c>
      <c r="H13311">
        <v>2011</v>
      </c>
      <c r="I13311">
        <v>20.168749999999999</v>
      </c>
      <c r="J13311" t="s">
        <v>717</v>
      </c>
    </row>
    <row r="13312" spans="1:10">
      <c r="A13312" t="s">
        <v>9</v>
      </c>
      <c r="B13312" t="s">
        <v>318</v>
      </c>
      <c r="C13312" t="s">
        <v>3</v>
      </c>
      <c r="D13312" t="s">
        <v>328</v>
      </c>
      <c r="E13312" t="s">
        <v>534</v>
      </c>
      <c r="F13312" s="2">
        <v>97283053</v>
      </c>
      <c r="G13312" s="2">
        <v>4823454.7505422998</v>
      </c>
      <c r="H13312">
        <v>2010</v>
      </c>
      <c r="I13312">
        <v>20.168749999999999</v>
      </c>
      <c r="J13312" t="s">
        <v>717</v>
      </c>
    </row>
    <row r="13313" spans="1:10">
      <c r="A13313" t="s">
        <v>9</v>
      </c>
      <c r="B13313" t="s">
        <v>318</v>
      </c>
      <c r="C13313" t="s">
        <v>4</v>
      </c>
      <c r="D13313" t="s">
        <v>328</v>
      </c>
      <c r="E13313" t="s">
        <v>534</v>
      </c>
      <c r="F13313" s="2">
        <v>9367366</v>
      </c>
      <c r="G13313" s="2">
        <v>464449.50728230557</v>
      </c>
      <c r="H13313">
        <v>2010</v>
      </c>
      <c r="I13313">
        <v>20.168749999999999</v>
      </c>
      <c r="J13313" t="s">
        <v>717</v>
      </c>
    </row>
    <row r="13314" spans="1:10">
      <c r="A13314" t="s">
        <v>9</v>
      </c>
      <c r="B13314" t="s">
        <v>552</v>
      </c>
      <c r="C13314" t="s">
        <v>3</v>
      </c>
      <c r="D13314" t="s">
        <v>328</v>
      </c>
      <c r="F13314" s="2">
        <v>161606000</v>
      </c>
      <c r="G13314" s="2">
        <v>25713785.641547862</v>
      </c>
      <c r="H13314">
        <v>2015</v>
      </c>
      <c r="I13314">
        <v>6.2847999999999997</v>
      </c>
      <c r="J13314" t="s">
        <v>717</v>
      </c>
    </row>
    <row r="13315" spans="1:10">
      <c r="A13315" s="5" t="s">
        <v>20</v>
      </c>
      <c r="B13315" t="s">
        <v>6</v>
      </c>
      <c r="C13315" t="s">
        <v>3</v>
      </c>
      <c r="D13315" t="s">
        <v>328</v>
      </c>
      <c r="F13315" s="2">
        <v>873795637</v>
      </c>
      <c r="G13315" s="2">
        <f>F13315/I13315</f>
        <v>43483885.651440434</v>
      </c>
      <c r="H13315">
        <v>2022</v>
      </c>
      <c r="I13315">
        <v>20.0947</v>
      </c>
      <c r="J13315" s="40" t="s">
        <v>715</v>
      </c>
    </row>
    <row r="13316" spans="1:10">
      <c r="A13316" t="s">
        <v>9</v>
      </c>
      <c r="B13316" t="s">
        <v>552</v>
      </c>
      <c r="C13316" t="s">
        <v>3</v>
      </c>
      <c r="D13316" t="s">
        <v>1</v>
      </c>
      <c r="F13316" s="2">
        <v>11368000</v>
      </c>
      <c r="G13316" s="2">
        <v>1808808.5539714869</v>
      </c>
      <c r="H13316">
        <v>2015</v>
      </c>
      <c r="I13316">
        <v>6.2847999999999997</v>
      </c>
      <c r="J13316" t="s">
        <v>717</v>
      </c>
    </row>
    <row r="13317" spans="1:10">
      <c r="A13317" s="5" t="s">
        <v>7</v>
      </c>
      <c r="B13317" t="s">
        <v>6</v>
      </c>
      <c r="C13317" t="s">
        <v>3</v>
      </c>
      <c r="D13317" t="s">
        <v>328</v>
      </c>
      <c r="F13317" s="2">
        <v>665893102</v>
      </c>
      <c r="G13317" s="2">
        <f>F13317/I13317</f>
        <v>33137747.863864601</v>
      </c>
      <c r="H13317">
        <v>2022</v>
      </c>
      <c r="I13317">
        <v>20.0947</v>
      </c>
      <c r="J13317" s="40" t="s">
        <v>715</v>
      </c>
    </row>
    <row r="13318" spans="1:10">
      <c r="A13318" s="5" t="s">
        <v>55</v>
      </c>
      <c r="B13318" t="s">
        <v>6</v>
      </c>
      <c r="C13318" t="s">
        <v>3</v>
      </c>
      <c r="D13318" t="s">
        <v>328</v>
      </c>
      <c r="F13318" s="2">
        <v>255132211</v>
      </c>
      <c r="G13318" s="2">
        <f>F13318/I13318</f>
        <v>12696492.657267837</v>
      </c>
      <c r="H13318">
        <v>2022</v>
      </c>
      <c r="I13318">
        <v>20.0947</v>
      </c>
      <c r="J13318" s="40" t="s">
        <v>715</v>
      </c>
    </row>
    <row r="13319" spans="1:10">
      <c r="A13319" s="5" t="s">
        <v>19</v>
      </c>
      <c r="B13319" t="s">
        <v>6</v>
      </c>
      <c r="C13319" t="s">
        <v>3</v>
      </c>
      <c r="D13319" t="s">
        <v>328</v>
      </c>
      <c r="F13319" s="2">
        <v>520341181</v>
      </c>
      <c r="G13319" s="2">
        <f>F13319/I13319</f>
        <v>25894448.834767379</v>
      </c>
      <c r="H13319">
        <v>2022</v>
      </c>
      <c r="I13319">
        <v>20.0947</v>
      </c>
      <c r="J13319" s="40" t="s">
        <v>715</v>
      </c>
    </row>
    <row r="13320" spans="1:10">
      <c r="A13320" t="s">
        <v>9</v>
      </c>
      <c r="B13320" t="s">
        <v>552</v>
      </c>
      <c r="C13320" t="s">
        <v>4</v>
      </c>
      <c r="D13320" t="s">
        <v>328</v>
      </c>
      <c r="F13320" s="2">
        <v>44927000</v>
      </c>
      <c r="G13320" s="2">
        <v>7148517.0570264766</v>
      </c>
      <c r="H13320">
        <v>2015</v>
      </c>
      <c r="I13320">
        <v>6.2847999999999997</v>
      </c>
      <c r="J13320" t="s">
        <v>717</v>
      </c>
    </row>
    <row r="13321" spans="1:10">
      <c r="A13321" t="s">
        <v>9</v>
      </c>
      <c r="B13321" t="s">
        <v>552</v>
      </c>
      <c r="C13321" t="s">
        <v>4</v>
      </c>
      <c r="D13321" t="s">
        <v>1</v>
      </c>
      <c r="F13321" s="2">
        <v>2179000</v>
      </c>
      <c r="G13321" s="2">
        <v>346709.52138492872</v>
      </c>
      <c r="H13321">
        <v>2015</v>
      </c>
      <c r="I13321">
        <v>6.2847999999999997</v>
      </c>
      <c r="J13321" t="s">
        <v>717</v>
      </c>
    </row>
    <row r="13322" spans="1:10">
      <c r="A13322" t="s">
        <v>9</v>
      </c>
      <c r="B13322" t="s">
        <v>552</v>
      </c>
      <c r="C13322" t="s">
        <v>3</v>
      </c>
      <c r="D13322" t="s">
        <v>328</v>
      </c>
      <c r="F13322" s="2">
        <v>93524000</v>
      </c>
      <c r="G13322" s="2">
        <v>14863717.995581763</v>
      </c>
      <c r="H13322">
        <v>2014</v>
      </c>
      <c r="I13322">
        <v>6.2920999999999996</v>
      </c>
      <c r="J13322" t="s">
        <v>717</v>
      </c>
    </row>
    <row r="13323" spans="1:10">
      <c r="A13323" t="s">
        <v>9</v>
      </c>
      <c r="B13323" t="s">
        <v>552</v>
      </c>
      <c r="C13323" t="s">
        <v>3</v>
      </c>
      <c r="D13323" t="s">
        <v>1</v>
      </c>
      <c r="F13323" s="2">
        <v>8128000.0000000009</v>
      </c>
      <c r="G13323" s="2">
        <v>1291778.5794885652</v>
      </c>
      <c r="H13323">
        <v>2014</v>
      </c>
      <c r="I13323">
        <v>6.2920999999999996</v>
      </c>
      <c r="J13323" t="s">
        <v>717</v>
      </c>
    </row>
    <row r="13324" spans="1:10">
      <c r="A13324" t="s">
        <v>9</v>
      </c>
      <c r="B13324" t="s">
        <v>552</v>
      </c>
      <c r="C13324" t="s">
        <v>4</v>
      </c>
      <c r="D13324" t="s">
        <v>328</v>
      </c>
      <c r="F13324" s="2">
        <v>21811000</v>
      </c>
      <c r="G13324" s="2">
        <v>3466410.2604853706</v>
      </c>
      <c r="H13324">
        <v>2014</v>
      </c>
      <c r="I13324">
        <v>6.2920999999999996</v>
      </c>
      <c r="J13324" t="s">
        <v>717</v>
      </c>
    </row>
    <row r="13325" spans="1:10">
      <c r="A13325" t="s">
        <v>9</v>
      </c>
      <c r="B13325" t="s">
        <v>552</v>
      </c>
      <c r="C13325" t="s">
        <v>4</v>
      </c>
      <c r="D13325" t="s">
        <v>1</v>
      </c>
      <c r="F13325" s="2">
        <v>1267000</v>
      </c>
      <c r="G13325" s="2">
        <v>201363.61469143847</v>
      </c>
      <c r="H13325">
        <v>2014</v>
      </c>
      <c r="I13325">
        <v>6.2920999999999996</v>
      </c>
      <c r="J13325" t="s">
        <v>717</v>
      </c>
    </row>
    <row r="13326" spans="1:10">
      <c r="A13326" t="s">
        <v>9</v>
      </c>
      <c r="B13326" t="s">
        <v>552</v>
      </c>
      <c r="C13326" t="s">
        <v>3</v>
      </c>
      <c r="D13326" t="s">
        <v>328</v>
      </c>
      <c r="F13326" s="2">
        <v>67827000</v>
      </c>
      <c r="G13326" s="2">
        <v>10793259.285191432</v>
      </c>
      <c r="H13326">
        <v>2013</v>
      </c>
      <c r="I13326">
        <v>6.2842000000000002</v>
      </c>
      <c r="J13326" t="s">
        <v>717</v>
      </c>
    </row>
    <row r="13327" spans="1:10">
      <c r="A13327" t="s">
        <v>9</v>
      </c>
      <c r="B13327" t="s">
        <v>552</v>
      </c>
      <c r="C13327" t="s">
        <v>3</v>
      </c>
      <c r="D13327" t="s">
        <v>1</v>
      </c>
      <c r="F13327" s="2">
        <v>5284000</v>
      </c>
      <c r="G13327" s="2">
        <v>840838.92937844119</v>
      </c>
      <c r="H13327">
        <v>2013</v>
      </c>
      <c r="I13327">
        <v>6.2842000000000002</v>
      </c>
      <c r="J13327" t="s">
        <v>717</v>
      </c>
    </row>
    <row r="13328" spans="1:10">
      <c r="A13328" t="s">
        <v>9</v>
      </c>
      <c r="B13328" t="s">
        <v>552</v>
      </c>
      <c r="C13328" t="s">
        <v>4</v>
      </c>
      <c r="D13328" t="s">
        <v>328</v>
      </c>
      <c r="F13328" s="2">
        <v>16630999.999999998</v>
      </c>
      <c r="G13328" s="2">
        <v>2646478.469813182</v>
      </c>
      <c r="H13328">
        <v>2013</v>
      </c>
      <c r="I13328">
        <v>6.2842000000000002</v>
      </c>
      <c r="J13328" t="s">
        <v>717</v>
      </c>
    </row>
    <row r="13329" spans="1:10">
      <c r="A13329" t="s">
        <v>9</v>
      </c>
      <c r="B13329" t="s">
        <v>552</v>
      </c>
      <c r="C13329" t="s">
        <v>4</v>
      </c>
      <c r="D13329" t="s">
        <v>1</v>
      </c>
      <c r="F13329" s="2">
        <v>477999.99999999994</v>
      </c>
      <c r="G13329" s="2">
        <v>76063.779001304851</v>
      </c>
      <c r="H13329">
        <v>2013</v>
      </c>
      <c r="I13329">
        <v>6.2842000000000002</v>
      </c>
      <c r="J13329" t="s">
        <v>717</v>
      </c>
    </row>
    <row r="13330" spans="1:10">
      <c r="A13330" t="s">
        <v>9</v>
      </c>
      <c r="B13330" t="s">
        <v>552</v>
      </c>
      <c r="C13330" t="s">
        <v>3</v>
      </c>
      <c r="D13330" t="s">
        <v>328</v>
      </c>
      <c r="F13330" s="2">
        <v>62569000</v>
      </c>
      <c r="G13330" s="2">
        <v>14587228.685333319</v>
      </c>
      <c r="H13330">
        <v>2012</v>
      </c>
      <c r="I13330">
        <v>4.2892999999999857</v>
      </c>
      <c r="J13330" t="s">
        <v>717</v>
      </c>
    </row>
    <row r="13331" spans="1:10">
      <c r="A13331" t="s">
        <v>9</v>
      </c>
      <c r="B13331" t="s">
        <v>552</v>
      </c>
      <c r="C13331" t="s">
        <v>3</v>
      </c>
      <c r="D13331" t="s">
        <v>1</v>
      </c>
      <c r="F13331" s="2">
        <v>2888000</v>
      </c>
      <c r="G13331" s="2">
        <v>673303.33620870765</v>
      </c>
      <c r="H13331">
        <v>2012</v>
      </c>
      <c r="I13331">
        <v>4.2892999999999857</v>
      </c>
      <c r="J13331" t="s">
        <v>717</v>
      </c>
    </row>
    <row r="13332" spans="1:10">
      <c r="A13332" s="5" t="s">
        <v>25</v>
      </c>
      <c r="B13332" t="s">
        <v>6</v>
      </c>
      <c r="C13332" t="s">
        <v>3</v>
      </c>
      <c r="D13332" t="s">
        <v>328</v>
      </c>
      <c r="F13332" s="2">
        <v>329405487</v>
      </c>
      <c r="G13332" s="2">
        <f>F13332/I13332</f>
        <v>16392655.127969068</v>
      </c>
      <c r="H13332">
        <v>2022</v>
      </c>
      <c r="I13332">
        <v>20.0947</v>
      </c>
      <c r="J13332" s="40" t="s">
        <v>715</v>
      </c>
    </row>
    <row r="13333" spans="1:10">
      <c r="A13333" t="s">
        <v>9</v>
      </c>
      <c r="B13333" t="s">
        <v>552</v>
      </c>
      <c r="C13333" t="s">
        <v>4</v>
      </c>
      <c r="D13333" t="s">
        <v>328</v>
      </c>
      <c r="F13333" s="2">
        <v>27110000</v>
      </c>
      <c r="G13333" s="2">
        <v>6320378.6165575013</v>
      </c>
      <c r="H13333">
        <v>2012</v>
      </c>
      <c r="I13333">
        <v>4.2892999999999857</v>
      </c>
      <c r="J13333" t="s">
        <v>717</v>
      </c>
    </row>
    <row r="13334" spans="1:10">
      <c r="A13334" t="s">
        <v>9</v>
      </c>
      <c r="B13334" t="s">
        <v>552</v>
      </c>
      <c r="C13334" t="s">
        <v>4</v>
      </c>
      <c r="D13334" t="s">
        <v>1</v>
      </c>
      <c r="F13334" s="2">
        <v>1239000</v>
      </c>
      <c r="G13334" s="2">
        <v>288858.32187070249</v>
      </c>
      <c r="H13334">
        <v>2012</v>
      </c>
      <c r="I13334">
        <v>4.2892999999999857</v>
      </c>
      <c r="J13334" t="s">
        <v>717</v>
      </c>
    </row>
    <row r="13335" spans="1:10">
      <c r="A13335" s="5" t="s">
        <v>17</v>
      </c>
      <c r="B13335" t="s">
        <v>6</v>
      </c>
      <c r="C13335" t="s">
        <v>3</v>
      </c>
      <c r="D13335" t="s">
        <v>1</v>
      </c>
      <c r="F13335" s="2">
        <v>52876820</v>
      </c>
      <c r="G13335" s="2">
        <f>F13335/I13335</f>
        <v>2631381.4090282512</v>
      </c>
      <c r="H13335">
        <v>2022</v>
      </c>
      <c r="I13335">
        <v>20.0947</v>
      </c>
      <c r="J13335" s="40" t="s">
        <v>715</v>
      </c>
    </row>
    <row r="13336" spans="1:10">
      <c r="A13336" s="5" t="s">
        <v>13</v>
      </c>
      <c r="B13336" t="s">
        <v>6</v>
      </c>
      <c r="C13336" t="s">
        <v>3</v>
      </c>
      <c r="D13336" t="s">
        <v>1</v>
      </c>
      <c r="F13336" s="2">
        <v>160934210</v>
      </c>
      <c r="G13336" s="2">
        <f>F13336/I13336</f>
        <v>8008788.8846312715</v>
      </c>
      <c r="H13336">
        <v>2022</v>
      </c>
      <c r="I13336">
        <v>20.0947</v>
      </c>
      <c r="J13336" s="40" t="s">
        <v>715</v>
      </c>
    </row>
    <row r="13337" spans="1:10">
      <c r="A13337" t="s">
        <v>9</v>
      </c>
      <c r="B13337" t="s">
        <v>552</v>
      </c>
      <c r="C13337" t="s">
        <v>3</v>
      </c>
      <c r="D13337" t="s">
        <v>328</v>
      </c>
      <c r="F13337" s="2">
        <v>50541000.000000037</v>
      </c>
      <c r="G13337" s="2">
        <v>11783041.521926703</v>
      </c>
      <c r="H13337">
        <v>2011</v>
      </c>
      <c r="I13337">
        <v>4.2892999999999857</v>
      </c>
      <c r="J13337" t="s">
        <v>717</v>
      </c>
    </row>
    <row r="13338" spans="1:10">
      <c r="A13338" t="s">
        <v>9</v>
      </c>
      <c r="B13338" t="s">
        <v>552</v>
      </c>
      <c r="C13338" t="s">
        <v>3</v>
      </c>
      <c r="D13338" t="s">
        <v>1</v>
      </c>
      <c r="F13338" s="2">
        <v>2641000.0000000023</v>
      </c>
      <c r="G13338" s="2">
        <v>615718.18245401606</v>
      </c>
      <c r="H13338">
        <v>2011</v>
      </c>
      <c r="I13338">
        <v>4.2892999999999857</v>
      </c>
      <c r="J13338" t="s">
        <v>717</v>
      </c>
    </row>
    <row r="13339" spans="1:10">
      <c r="A13339" t="s">
        <v>9</v>
      </c>
      <c r="B13339" t="s">
        <v>552</v>
      </c>
      <c r="C13339" t="s">
        <v>4</v>
      </c>
      <c r="D13339" t="s">
        <v>328</v>
      </c>
      <c r="F13339" s="2">
        <v>13585000.000000011</v>
      </c>
      <c r="G13339" s="2">
        <v>3167183.4565080679</v>
      </c>
      <c r="H13339">
        <v>2011</v>
      </c>
      <c r="I13339">
        <v>4.2892999999999857</v>
      </c>
      <c r="J13339" t="s">
        <v>717</v>
      </c>
    </row>
    <row r="13340" spans="1:10">
      <c r="A13340" s="5" t="s">
        <v>20</v>
      </c>
      <c r="B13340" t="s">
        <v>6</v>
      </c>
      <c r="C13340" t="s">
        <v>3</v>
      </c>
      <c r="D13340" t="s">
        <v>1</v>
      </c>
      <c r="F13340" s="2">
        <v>31115241</v>
      </c>
      <c r="G13340" s="2">
        <f>F13340/I13340</f>
        <v>1548430.2328474673</v>
      </c>
      <c r="H13340">
        <v>2022</v>
      </c>
      <c r="I13340">
        <v>20.0947</v>
      </c>
      <c r="J13340" s="40" t="s">
        <v>715</v>
      </c>
    </row>
    <row r="13341" spans="1:10">
      <c r="A13341" t="s">
        <v>9</v>
      </c>
      <c r="B13341" t="s">
        <v>552</v>
      </c>
      <c r="C13341" t="s">
        <v>4</v>
      </c>
      <c r="D13341" t="s">
        <v>1</v>
      </c>
      <c r="F13341" s="2">
        <v>3915000.0000000033</v>
      </c>
      <c r="G13341" s="2">
        <v>912736.34392558609</v>
      </c>
      <c r="H13341">
        <v>2011</v>
      </c>
      <c r="I13341">
        <v>4.2892999999999857</v>
      </c>
      <c r="J13341" t="s">
        <v>717</v>
      </c>
    </row>
    <row r="13342" spans="1:10">
      <c r="A13342" s="5" t="s">
        <v>7</v>
      </c>
      <c r="B13342" t="s">
        <v>6</v>
      </c>
      <c r="C13342" t="s">
        <v>3</v>
      </c>
      <c r="D13342" t="s">
        <v>1</v>
      </c>
      <c r="F13342" s="2">
        <v>1644021274</v>
      </c>
      <c r="G13342" s="2">
        <f>F13342/I13342</f>
        <v>81813675.944403246</v>
      </c>
      <c r="H13342">
        <v>2022</v>
      </c>
      <c r="I13342">
        <v>20.0947</v>
      </c>
      <c r="J13342" s="40" t="s">
        <v>715</v>
      </c>
    </row>
    <row r="13343" spans="1:10">
      <c r="A13343" s="5" t="s">
        <v>19</v>
      </c>
      <c r="B13343" t="s">
        <v>6</v>
      </c>
      <c r="C13343" t="s">
        <v>3</v>
      </c>
      <c r="D13343" t="s">
        <v>1</v>
      </c>
      <c r="F13343" s="2">
        <v>31270012</v>
      </c>
      <c r="G13343" s="2">
        <f>F13343/I13343</f>
        <v>1556132.3134955983</v>
      </c>
      <c r="H13343">
        <v>2022</v>
      </c>
      <c r="I13343">
        <v>20.0947</v>
      </c>
      <c r="J13343" s="40" t="s">
        <v>715</v>
      </c>
    </row>
    <row r="13344" spans="1:10">
      <c r="A13344" t="s">
        <v>9</v>
      </c>
      <c r="B13344" t="s">
        <v>552</v>
      </c>
      <c r="C13344" t="s">
        <v>3</v>
      </c>
      <c r="D13344" t="s">
        <v>328</v>
      </c>
      <c r="F13344" s="2">
        <v>43110000</v>
      </c>
      <c r="G13344" s="2">
        <v>10190115.235602198</v>
      </c>
      <c r="H13344">
        <v>2010</v>
      </c>
      <c r="I13344">
        <v>4.2305704109588866</v>
      </c>
      <c r="J13344" t="s">
        <v>717</v>
      </c>
    </row>
    <row r="13345" spans="1:10">
      <c r="A13345" t="s">
        <v>9</v>
      </c>
      <c r="B13345" t="s">
        <v>552</v>
      </c>
      <c r="C13345" t="s">
        <v>3</v>
      </c>
      <c r="D13345" t="s">
        <v>1</v>
      </c>
      <c r="F13345" s="2">
        <v>2404000</v>
      </c>
      <c r="G13345" s="2">
        <v>568244.88578955422</v>
      </c>
      <c r="H13345">
        <v>2010</v>
      </c>
      <c r="I13345">
        <v>4.2305704109588866</v>
      </c>
      <c r="J13345" t="s">
        <v>717</v>
      </c>
    </row>
    <row r="13346" spans="1:10">
      <c r="A13346" t="s">
        <v>9</v>
      </c>
      <c r="B13346" t="s">
        <v>552</v>
      </c>
      <c r="C13346" t="s">
        <v>4</v>
      </c>
      <c r="D13346" t="s">
        <v>328</v>
      </c>
      <c r="F13346" s="2">
        <v>12614000</v>
      </c>
      <c r="G13346" s="2">
        <v>2981631.0271836258</v>
      </c>
      <c r="H13346">
        <v>2010</v>
      </c>
      <c r="I13346">
        <v>4.2305704109588866</v>
      </c>
      <c r="J13346" t="s">
        <v>717</v>
      </c>
    </row>
    <row r="13347" spans="1:10">
      <c r="A13347" t="s">
        <v>9</v>
      </c>
      <c r="B13347" t="s">
        <v>552</v>
      </c>
      <c r="C13347" t="s">
        <v>4</v>
      </c>
      <c r="D13347" t="s">
        <v>1</v>
      </c>
      <c r="F13347" s="2">
        <v>969000</v>
      </c>
      <c r="G13347" s="2">
        <v>229047.12742515726</v>
      </c>
      <c r="H13347">
        <v>2010</v>
      </c>
      <c r="I13347">
        <v>4.2305704109588866</v>
      </c>
      <c r="J13347" t="s">
        <v>717</v>
      </c>
    </row>
    <row r="13348" spans="1:10">
      <c r="A13348" t="s">
        <v>9</v>
      </c>
      <c r="B13348" t="s">
        <v>41</v>
      </c>
      <c r="C13348" t="s">
        <v>3</v>
      </c>
      <c r="D13348" t="s">
        <v>328</v>
      </c>
      <c r="F13348" s="2">
        <v>49407798.720000006</v>
      </c>
      <c r="G13348" s="2">
        <f>F13348/I13348</f>
        <v>2011390.6008793358</v>
      </c>
      <c r="H13348">
        <v>2022</v>
      </c>
      <c r="I13348">
        <v>24.564</v>
      </c>
      <c r="J13348" t="s">
        <v>717</v>
      </c>
    </row>
    <row r="13349" spans="1:10">
      <c r="A13349" t="s">
        <v>9</v>
      </c>
      <c r="B13349" t="s">
        <v>42</v>
      </c>
      <c r="C13349" t="s">
        <v>3</v>
      </c>
      <c r="D13349" t="s">
        <v>328</v>
      </c>
      <c r="E13349" t="s">
        <v>419</v>
      </c>
      <c r="F13349" s="2">
        <v>329366.31</v>
      </c>
      <c r="G13349" s="2">
        <v>329366.31</v>
      </c>
      <c r="H13349">
        <v>2022</v>
      </c>
      <c r="I13349">
        <v>1</v>
      </c>
      <c r="J13349" t="s">
        <v>717</v>
      </c>
    </row>
    <row r="13350" spans="1:10">
      <c r="A13350" t="s">
        <v>9</v>
      </c>
      <c r="B13350" t="s">
        <v>42</v>
      </c>
      <c r="C13350" t="s">
        <v>3</v>
      </c>
      <c r="D13350" t="s">
        <v>328</v>
      </c>
      <c r="E13350" t="s">
        <v>432</v>
      </c>
      <c r="F13350" s="2">
        <v>8160.6</v>
      </c>
      <c r="G13350" s="2">
        <v>8160.6</v>
      </c>
      <c r="H13350">
        <v>2022</v>
      </c>
      <c r="I13350">
        <v>1</v>
      </c>
      <c r="J13350" t="s">
        <v>717</v>
      </c>
    </row>
    <row r="13351" spans="1:10">
      <c r="A13351" t="s">
        <v>9</v>
      </c>
      <c r="B13351" t="s">
        <v>42</v>
      </c>
      <c r="C13351" t="s">
        <v>3</v>
      </c>
      <c r="D13351" t="s">
        <v>328</v>
      </c>
      <c r="E13351" t="s">
        <v>370</v>
      </c>
      <c r="F13351" s="2">
        <v>1482197.4</v>
      </c>
      <c r="G13351" s="2">
        <v>1482197.4</v>
      </c>
      <c r="H13351">
        <v>2022</v>
      </c>
      <c r="I13351">
        <v>1</v>
      </c>
      <c r="J13351" t="s">
        <v>717</v>
      </c>
    </row>
    <row r="13352" spans="1:10">
      <c r="A13352" t="s">
        <v>9</v>
      </c>
      <c r="B13352" t="s">
        <v>42</v>
      </c>
      <c r="C13352" t="s">
        <v>4</v>
      </c>
      <c r="D13352" t="s">
        <v>328</v>
      </c>
      <c r="E13352" t="s">
        <v>419</v>
      </c>
      <c r="F13352" s="2">
        <v>445236.78</v>
      </c>
      <c r="G13352" s="2">
        <v>445236.78</v>
      </c>
      <c r="H13352">
        <v>2022</v>
      </c>
      <c r="I13352">
        <v>1</v>
      </c>
      <c r="J13352" t="s">
        <v>717</v>
      </c>
    </row>
    <row r="13353" spans="1:10">
      <c r="A13353" s="5" t="s">
        <v>25</v>
      </c>
      <c r="B13353" t="s">
        <v>6</v>
      </c>
      <c r="C13353" t="s">
        <v>3</v>
      </c>
      <c r="D13353" t="s">
        <v>1</v>
      </c>
      <c r="F13353" s="2">
        <v>667145</v>
      </c>
      <c r="G13353" s="2">
        <f>F13353/I13353</f>
        <v>33200.047773791099</v>
      </c>
      <c r="H13353">
        <v>2022</v>
      </c>
      <c r="I13353">
        <v>20.0947</v>
      </c>
      <c r="J13353" s="40" t="s">
        <v>715</v>
      </c>
    </row>
    <row r="13354" spans="1:10">
      <c r="A13354" t="s">
        <v>9</v>
      </c>
      <c r="B13354" t="s">
        <v>42</v>
      </c>
      <c r="C13354" t="s">
        <v>4</v>
      </c>
      <c r="D13354" t="s">
        <v>328</v>
      </c>
      <c r="E13354" t="s">
        <v>370</v>
      </c>
      <c r="F13354" s="2">
        <v>24265.14</v>
      </c>
      <c r="G13354" s="2">
        <v>24265.14</v>
      </c>
      <c r="H13354">
        <v>2022</v>
      </c>
      <c r="I13354">
        <v>1</v>
      </c>
      <c r="J13354" t="s">
        <v>717</v>
      </c>
    </row>
    <row r="13355" spans="1:10">
      <c r="A13355" t="s">
        <v>9</v>
      </c>
      <c r="B13355" t="s">
        <v>42</v>
      </c>
      <c r="C13355" t="s">
        <v>3</v>
      </c>
      <c r="D13355" t="s">
        <v>1</v>
      </c>
      <c r="F13355" s="2">
        <v>149135.92000000001</v>
      </c>
      <c r="G13355" s="2">
        <v>149135.92000000001</v>
      </c>
      <c r="H13355">
        <v>2022</v>
      </c>
      <c r="I13355">
        <v>1</v>
      </c>
      <c r="J13355" t="s">
        <v>717</v>
      </c>
    </row>
    <row r="13356" spans="1:10">
      <c r="A13356" s="5" t="s">
        <v>17</v>
      </c>
      <c r="B13356" t="s">
        <v>6</v>
      </c>
      <c r="C13356" t="s">
        <v>4</v>
      </c>
      <c r="D13356" t="s">
        <v>328</v>
      </c>
      <c r="F13356" s="2">
        <v>291954522</v>
      </c>
      <c r="G13356" s="2">
        <f>F13356/I13356</f>
        <v>14528931.608832181</v>
      </c>
      <c r="H13356">
        <v>2022</v>
      </c>
      <c r="I13356">
        <v>20.0947</v>
      </c>
      <c r="J13356" s="40" t="s">
        <v>715</v>
      </c>
    </row>
    <row r="13357" spans="1:10">
      <c r="A13357" s="5" t="s">
        <v>13</v>
      </c>
      <c r="B13357" t="s">
        <v>6</v>
      </c>
      <c r="C13357" t="s">
        <v>4</v>
      </c>
      <c r="D13357" t="s">
        <v>328</v>
      </c>
      <c r="F13357" s="2">
        <v>299844625</v>
      </c>
      <c r="G13357" s="2">
        <f>F13357/I13357</f>
        <v>14921577.580157952</v>
      </c>
      <c r="H13357">
        <v>2022</v>
      </c>
      <c r="I13357">
        <v>20.0947</v>
      </c>
      <c r="J13357" s="40" t="s">
        <v>715</v>
      </c>
    </row>
    <row r="13358" spans="1:10">
      <c r="A13358" t="s">
        <v>9</v>
      </c>
      <c r="B13358" t="s">
        <v>42</v>
      </c>
      <c r="C13358" t="s">
        <v>4</v>
      </c>
      <c r="D13358" t="s">
        <v>1</v>
      </c>
      <c r="F13358" s="2">
        <v>105732.41</v>
      </c>
      <c r="G13358" s="2">
        <v>105732.41</v>
      </c>
      <c r="H13358">
        <v>2022</v>
      </c>
      <c r="I13358">
        <v>1</v>
      </c>
      <c r="J13358" t="s">
        <v>717</v>
      </c>
    </row>
    <row r="13359" spans="1:10">
      <c r="A13359" s="14" t="s">
        <v>310</v>
      </c>
      <c r="B13359" t="s">
        <v>35</v>
      </c>
      <c r="C13359" t="s">
        <v>3</v>
      </c>
      <c r="D13359" t="s">
        <v>328</v>
      </c>
      <c r="E13359" t="s">
        <v>329</v>
      </c>
      <c r="F13359" s="2">
        <v>295711210</v>
      </c>
      <c r="G13359" s="2">
        <f t="shared" ref="G13359:G13390" si="348">F13359/I13359</f>
        <v>3110025.851044138</v>
      </c>
      <c r="H13359">
        <v>2021</v>
      </c>
      <c r="I13359">
        <v>95.083200000000005</v>
      </c>
      <c r="J13359" t="s">
        <v>717</v>
      </c>
    </row>
    <row r="13360" spans="1:10">
      <c r="A13360" s="14" t="s">
        <v>310</v>
      </c>
      <c r="B13360" t="s">
        <v>35</v>
      </c>
      <c r="C13360" t="s">
        <v>4</v>
      </c>
      <c r="D13360" t="s">
        <v>328</v>
      </c>
      <c r="E13360" t="s">
        <v>329</v>
      </c>
      <c r="F13360" s="2">
        <v>23322551</v>
      </c>
      <c r="G13360" s="2">
        <f t="shared" si="348"/>
        <v>245285.71819206758</v>
      </c>
      <c r="H13360">
        <v>2021</v>
      </c>
      <c r="I13360">
        <v>95.083200000000005</v>
      </c>
      <c r="J13360" t="s">
        <v>717</v>
      </c>
    </row>
    <row r="13361" spans="1:10">
      <c r="A13361" t="s">
        <v>310</v>
      </c>
      <c r="B13361" t="s">
        <v>32</v>
      </c>
      <c r="C13361" t="s">
        <v>3</v>
      </c>
      <c r="D13361" t="s">
        <v>328</v>
      </c>
      <c r="E13361" t="s">
        <v>365</v>
      </c>
      <c r="F13361" s="2">
        <v>43031262</v>
      </c>
      <c r="G13361" s="2">
        <f t="shared" si="348"/>
        <v>8613832.5726639442</v>
      </c>
      <c r="H13361">
        <v>2023</v>
      </c>
      <c r="I13361">
        <v>4.9955999999999996</v>
      </c>
      <c r="J13361" t="s">
        <v>717</v>
      </c>
    </row>
    <row r="13362" spans="1:10">
      <c r="A13362" s="5" t="s">
        <v>20</v>
      </c>
      <c r="B13362" t="s">
        <v>6</v>
      </c>
      <c r="C13362" t="s">
        <v>4</v>
      </c>
      <c r="D13362" t="s">
        <v>328</v>
      </c>
      <c r="F13362" s="2">
        <v>746553865</v>
      </c>
      <c r="G13362" s="2">
        <f t="shared" si="348"/>
        <v>37151779.573718444</v>
      </c>
      <c r="H13362">
        <v>2022</v>
      </c>
      <c r="I13362">
        <v>20.0947</v>
      </c>
      <c r="J13362" s="40" t="s">
        <v>715</v>
      </c>
    </row>
    <row r="13363" spans="1:10">
      <c r="A13363" t="s">
        <v>310</v>
      </c>
      <c r="B13363" t="s">
        <v>32</v>
      </c>
      <c r="C13363" t="s">
        <v>4</v>
      </c>
      <c r="D13363" t="s">
        <v>328</v>
      </c>
      <c r="E13363" t="s">
        <v>365</v>
      </c>
      <c r="F13363" s="2">
        <v>18364114</v>
      </c>
      <c r="G13363" s="2">
        <f t="shared" si="348"/>
        <v>3676057.7308031069</v>
      </c>
      <c r="H13363">
        <v>2023</v>
      </c>
      <c r="I13363">
        <v>4.9955999999999996</v>
      </c>
      <c r="J13363" t="s">
        <v>717</v>
      </c>
    </row>
    <row r="13364" spans="1:10">
      <c r="A13364" s="5" t="s">
        <v>7</v>
      </c>
      <c r="B13364" t="s">
        <v>6</v>
      </c>
      <c r="C13364" t="s">
        <v>4</v>
      </c>
      <c r="D13364" t="s">
        <v>328</v>
      </c>
      <c r="F13364" s="2">
        <v>209333107</v>
      </c>
      <c r="G13364" s="2">
        <f t="shared" si="348"/>
        <v>10417329.29578446</v>
      </c>
      <c r="H13364">
        <v>2022</v>
      </c>
      <c r="I13364">
        <v>20.0947</v>
      </c>
      <c r="J13364" s="40" t="s">
        <v>715</v>
      </c>
    </row>
    <row r="13365" spans="1:10">
      <c r="A13365" s="5" t="s">
        <v>55</v>
      </c>
      <c r="B13365" t="s">
        <v>6</v>
      </c>
      <c r="C13365" t="s">
        <v>4</v>
      </c>
      <c r="D13365" t="s">
        <v>328</v>
      </c>
      <c r="F13365" s="2">
        <v>338510470</v>
      </c>
      <c r="G13365" s="2">
        <f t="shared" si="348"/>
        <v>16845758.831930809</v>
      </c>
      <c r="H13365">
        <v>2022</v>
      </c>
      <c r="I13365">
        <v>20.0947</v>
      </c>
      <c r="J13365" s="40" t="s">
        <v>715</v>
      </c>
    </row>
    <row r="13366" spans="1:10">
      <c r="A13366" s="5" t="s">
        <v>481</v>
      </c>
      <c r="B13366" t="s">
        <v>6</v>
      </c>
      <c r="C13366" t="s">
        <v>4</v>
      </c>
      <c r="D13366" t="s">
        <v>328</v>
      </c>
      <c r="F13366" s="2">
        <v>353468359</v>
      </c>
      <c r="G13366" s="2">
        <f t="shared" si="348"/>
        <v>17590128.690649774</v>
      </c>
      <c r="H13366">
        <v>2022</v>
      </c>
      <c r="I13366">
        <v>20.0947</v>
      </c>
      <c r="J13366" s="40" t="s">
        <v>715</v>
      </c>
    </row>
    <row r="13367" spans="1:10">
      <c r="A13367" t="s">
        <v>310</v>
      </c>
      <c r="B13367" t="s">
        <v>32</v>
      </c>
      <c r="C13367" t="s">
        <v>3</v>
      </c>
      <c r="D13367" t="s">
        <v>328</v>
      </c>
      <c r="E13367" t="s">
        <v>366</v>
      </c>
      <c r="F13367" s="2">
        <v>21772566</v>
      </c>
      <c r="G13367" s="2">
        <f t="shared" si="348"/>
        <v>4358348.5467211148</v>
      </c>
      <c r="H13367">
        <v>2023</v>
      </c>
      <c r="I13367">
        <v>4.9955999999999996</v>
      </c>
      <c r="J13367" t="s">
        <v>717</v>
      </c>
    </row>
    <row r="13368" spans="1:10">
      <c r="A13368" t="s">
        <v>310</v>
      </c>
      <c r="B13368" t="s">
        <v>32</v>
      </c>
      <c r="C13368" t="s">
        <v>4</v>
      </c>
      <c r="D13368" t="s">
        <v>328</v>
      </c>
      <c r="E13368" t="s">
        <v>366</v>
      </c>
      <c r="F13368" s="2">
        <v>3296244</v>
      </c>
      <c r="G13368" s="2">
        <f t="shared" si="348"/>
        <v>659829.44991592609</v>
      </c>
      <c r="H13368">
        <v>2023</v>
      </c>
      <c r="I13368">
        <v>4.9955999999999996</v>
      </c>
      <c r="J13368" t="s">
        <v>717</v>
      </c>
    </row>
    <row r="13369" spans="1:10">
      <c r="A13369" t="s">
        <v>310</v>
      </c>
      <c r="B13369" t="s">
        <v>32</v>
      </c>
      <c r="C13369" t="s">
        <v>3</v>
      </c>
      <c r="D13369" t="s">
        <v>367</v>
      </c>
      <c r="E13369" t="s">
        <v>366</v>
      </c>
      <c r="F13369" s="2">
        <v>2835415</v>
      </c>
      <c r="G13369" s="2">
        <f t="shared" si="348"/>
        <v>567582.47257586685</v>
      </c>
      <c r="H13369">
        <v>2023</v>
      </c>
      <c r="I13369">
        <v>4.9955999999999996</v>
      </c>
      <c r="J13369" t="s">
        <v>717</v>
      </c>
    </row>
    <row r="13370" spans="1:10">
      <c r="A13370" t="s">
        <v>310</v>
      </c>
      <c r="B13370" t="s">
        <v>32</v>
      </c>
      <c r="C13370" t="s">
        <v>4</v>
      </c>
      <c r="D13370" t="s">
        <v>367</v>
      </c>
      <c r="E13370" t="s">
        <v>366</v>
      </c>
      <c r="F13370" s="2">
        <v>3661872</v>
      </c>
      <c r="G13370" s="2">
        <f t="shared" si="348"/>
        <v>733019.45712226769</v>
      </c>
      <c r="H13370">
        <v>2023</v>
      </c>
      <c r="I13370">
        <v>4.9955999999999996</v>
      </c>
      <c r="J13370" t="s">
        <v>717</v>
      </c>
    </row>
    <row r="13371" spans="1:10">
      <c r="A13371" t="s">
        <v>310</v>
      </c>
      <c r="B13371" t="s">
        <v>32</v>
      </c>
      <c r="C13371" t="s">
        <v>3</v>
      </c>
      <c r="D13371" t="s">
        <v>367</v>
      </c>
      <c r="E13371" t="s">
        <v>368</v>
      </c>
      <c r="F13371" s="2">
        <v>118531</v>
      </c>
      <c r="G13371" s="2">
        <f t="shared" si="348"/>
        <v>23727.079830250623</v>
      </c>
      <c r="H13371">
        <v>2023</v>
      </c>
      <c r="I13371">
        <v>4.9955999999999996</v>
      </c>
      <c r="J13371" t="s">
        <v>717</v>
      </c>
    </row>
    <row r="13372" spans="1:10">
      <c r="A13372" t="s">
        <v>310</v>
      </c>
      <c r="B13372" t="s">
        <v>32</v>
      </c>
      <c r="C13372" t="s">
        <v>4</v>
      </c>
      <c r="D13372" t="s">
        <v>367</v>
      </c>
      <c r="E13372" t="s">
        <v>368</v>
      </c>
      <c r="F13372" s="2">
        <v>44001</v>
      </c>
      <c r="G13372" s="2">
        <f t="shared" si="348"/>
        <v>8807.9509968772527</v>
      </c>
      <c r="H13372">
        <v>2023</v>
      </c>
      <c r="I13372">
        <v>4.9955999999999996</v>
      </c>
      <c r="J13372" t="s">
        <v>717</v>
      </c>
    </row>
    <row r="13373" spans="1:10">
      <c r="A13373" t="s">
        <v>310</v>
      </c>
      <c r="B13373" t="s">
        <v>32</v>
      </c>
      <c r="C13373" t="s">
        <v>3</v>
      </c>
      <c r="D13373" t="s">
        <v>367</v>
      </c>
      <c r="E13373" t="s">
        <v>624</v>
      </c>
      <c r="F13373" s="2">
        <v>-131776</v>
      </c>
      <c r="G13373" s="2">
        <f t="shared" si="348"/>
        <v>-26378.413003443031</v>
      </c>
      <c r="H13373">
        <v>2023</v>
      </c>
      <c r="I13373">
        <v>4.9955999999999996</v>
      </c>
      <c r="J13373" t="s">
        <v>717</v>
      </c>
    </row>
    <row r="13374" spans="1:10">
      <c r="A13374" t="s">
        <v>310</v>
      </c>
      <c r="B13374" t="s">
        <v>32</v>
      </c>
      <c r="C13374" t="s">
        <v>4</v>
      </c>
      <c r="D13374" t="s">
        <v>367</v>
      </c>
      <c r="E13374" t="s">
        <v>624</v>
      </c>
      <c r="F13374" s="2">
        <v>-32934</v>
      </c>
      <c r="G13374" s="2">
        <f t="shared" si="348"/>
        <v>-6592.6014893105939</v>
      </c>
      <c r="H13374">
        <v>2023</v>
      </c>
      <c r="I13374">
        <v>4.9955999999999996</v>
      </c>
      <c r="J13374" t="s">
        <v>717</v>
      </c>
    </row>
    <row r="13375" spans="1:10">
      <c r="A13375" t="s">
        <v>310</v>
      </c>
      <c r="B13375" t="s">
        <v>32</v>
      </c>
      <c r="C13375" t="s">
        <v>3</v>
      </c>
      <c r="D13375" t="s">
        <v>367</v>
      </c>
      <c r="E13375" t="s">
        <v>370</v>
      </c>
      <c r="F13375" s="2">
        <v>100187784</v>
      </c>
      <c r="G13375" s="2">
        <f t="shared" si="348"/>
        <v>20055205.380735047</v>
      </c>
      <c r="H13375">
        <v>2023</v>
      </c>
      <c r="I13375">
        <v>4.9955999999999996</v>
      </c>
      <c r="J13375" t="s">
        <v>717</v>
      </c>
    </row>
    <row r="13376" spans="1:10">
      <c r="A13376" t="s">
        <v>310</v>
      </c>
      <c r="B13376" t="s">
        <v>32</v>
      </c>
      <c r="C13376" t="s">
        <v>3</v>
      </c>
      <c r="D13376" t="s">
        <v>367</v>
      </c>
      <c r="E13376" t="s">
        <v>371</v>
      </c>
      <c r="F13376" s="2">
        <v>34634027</v>
      </c>
      <c r="G13376" s="2">
        <f t="shared" si="348"/>
        <v>6932906.3575946838</v>
      </c>
      <c r="H13376">
        <v>2023</v>
      </c>
      <c r="I13376">
        <v>4.9955999999999996</v>
      </c>
      <c r="J13376" t="s">
        <v>717</v>
      </c>
    </row>
    <row r="13377" spans="1:10">
      <c r="A13377" t="s">
        <v>310</v>
      </c>
      <c r="B13377" t="s">
        <v>32</v>
      </c>
      <c r="C13377" t="s">
        <v>3</v>
      </c>
      <c r="D13377" t="s">
        <v>367</v>
      </c>
      <c r="E13377" t="s">
        <v>372</v>
      </c>
      <c r="F13377" s="2">
        <v>815318</v>
      </c>
      <c r="G13377" s="2">
        <f t="shared" si="348"/>
        <v>163207.222355673</v>
      </c>
      <c r="H13377">
        <v>2023</v>
      </c>
      <c r="I13377">
        <v>4.9955999999999996</v>
      </c>
      <c r="J13377" t="s">
        <v>717</v>
      </c>
    </row>
    <row r="13378" spans="1:10">
      <c r="A13378" t="s">
        <v>310</v>
      </c>
      <c r="B13378" t="s">
        <v>32</v>
      </c>
      <c r="C13378" t="s">
        <v>4</v>
      </c>
      <c r="D13378" t="s">
        <v>367</v>
      </c>
      <c r="E13378" t="s">
        <v>372</v>
      </c>
      <c r="F13378" s="2">
        <v>-1573</v>
      </c>
      <c r="G13378" s="2">
        <f t="shared" si="348"/>
        <v>-314.87709184081996</v>
      </c>
      <c r="H13378">
        <v>2023</v>
      </c>
      <c r="I13378">
        <v>4.9955999999999996</v>
      </c>
      <c r="J13378" t="s">
        <v>717</v>
      </c>
    </row>
    <row r="13379" spans="1:10">
      <c r="A13379" t="s">
        <v>310</v>
      </c>
      <c r="B13379" t="s">
        <v>32</v>
      </c>
      <c r="C13379" t="s">
        <v>3</v>
      </c>
      <c r="D13379" t="s">
        <v>373</v>
      </c>
      <c r="F13379" s="2">
        <v>31142127</v>
      </c>
      <c r="G13379" s="2">
        <f t="shared" si="348"/>
        <v>6233911.2418928659</v>
      </c>
      <c r="H13379">
        <v>2023</v>
      </c>
      <c r="I13379">
        <v>4.9955999999999996</v>
      </c>
      <c r="J13379" t="s">
        <v>717</v>
      </c>
    </row>
    <row r="13380" spans="1:10">
      <c r="A13380" s="5" t="s">
        <v>25</v>
      </c>
      <c r="B13380" t="s">
        <v>6</v>
      </c>
      <c r="C13380" t="s">
        <v>4</v>
      </c>
      <c r="D13380" t="s">
        <v>328</v>
      </c>
      <c r="F13380" s="2">
        <v>284101473</v>
      </c>
      <c r="G13380" s="2">
        <f t="shared" si="348"/>
        <v>14138129.606314102</v>
      </c>
      <c r="H13380">
        <v>2022</v>
      </c>
      <c r="I13380">
        <v>20.0947</v>
      </c>
      <c r="J13380" s="40" t="s">
        <v>715</v>
      </c>
    </row>
    <row r="13381" spans="1:10">
      <c r="A13381" s="5" t="s">
        <v>25</v>
      </c>
      <c r="B13381" t="s">
        <v>6</v>
      </c>
      <c r="C13381" t="s">
        <v>4</v>
      </c>
      <c r="D13381" t="s">
        <v>328</v>
      </c>
      <c r="F13381" s="2">
        <v>-6991379</v>
      </c>
      <c r="G13381" s="2">
        <f t="shared" si="348"/>
        <v>-347921.54150099278</v>
      </c>
      <c r="H13381">
        <v>2022</v>
      </c>
      <c r="I13381">
        <v>20.0947</v>
      </c>
      <c r="J13381" s="40" t="s">
        <v>715</v>
      </c>
    </row>
    <row r="13382" spans="1:10">
      <c r="A13382" t="s">
        <v>310</v>
      </c>
      <c r="B13382" t="s">
        <v>32</v>
      </c>
      <c r="C13382" t="s">
        <v>4</v>
      </c>
      <c r="D13382" t="s">
        <v>373</v>
      </c>
      <c r="F13382" s="2">
        <v>82593813</v>
      </c>
      <c r="G13382" s="2">
        <f t="shared" si="348"/>
        <v>16533311.914484749</v>
      </c>
      <c r="H13382">
        <v>2023</v>
      </c>
      <c r="I13382">
        <v>4.9955999999999996</v>
      </c>
      <c r="J13382" t="s">
        <v>717</v>
      </c>
    </row>
    <row r="13383" spans="1:10">
      <c r="A13383" t="s">
        <v>310</v>
      </c>
      <c r="B13383" t="s">
        <v>32</v>
      </c>
      <c r="C13383" t="s">
        <v>3</v>
      </c>
      <c r="D13383" t="s">
        <v>1</v>
      </c>
      <c r="F13383" s="2">
        <v>113438682</v>
      </c>
      <c r="G13383" s="2">
        <f t="shared" si="348"/>
        <v>22707719.192889746</v>
      </c>
      <c r="H13383">
        <v>2023</v>
      </c>
      <c r="I13383">
        <v>4.9955999999999996</v>
      </c>
      <c r="J13383" t="s">
        <v>717</v>
      </c>
    </row>
    <row r="13384" spans="1:10">
      <c r="A13384" s="5" t="s">
        <v>17</v>
      </c>
      <c r="B13384" t="s">
        <v>6</v>
      </c>
      <c r="C13384" t="s">
        <v>4</v>
      </c>
      <c r="D13384" t="s">
        <v>1</v>
      </c>
      <c r="F13384" s="2">
        <v>60952192</v>
      </c>
      <c r="G13384" s="2">
        <f t="shared" si="348"/>
        <v>3033247.1746281357</v>
      </c>
      <c r="H13384">
        <v>2022</v>
      </c>
      <c r="I13384">
        <v>20.0947</v>
      </c>
      <c r="J13384" s="40" t="s">
        <v>715</v>
      </c>
    </row>
    <row r="13385" spans="1:10">
      <c r="A13385" s="5" t="s">
        <v>13</v>
      </c>
      <c r="B13385" t="s">
        <v>6</v>
      </c>
      <c r="C13385" t="s">
        <v>4</v>
      </c>
      <c r="D13385" t="s">
        <v>1</v>
      </c>
      <c r="F13385" s="2">
        <v>70542695</v>
      </c>
      <c r="G13385" s="2">
        <f t="shared" si="348"/>
        <v>3510512.4734382699</v>
      </c>
      <c r="H13385">
        <v>2022</v>
      </c>
      <c r="I13385">
        <v>20.0947</v>
      </c>
      <c r="J13385" s="40" t="s">
        <v>715</v>
      </c>
    </row>
    <row r="13386" spans="1:10">
      <c r="A13386" t="s">
        <v>310</v>
      </c>
      <c r="B13386" t="s">
        <v>32</v>
      </c>
      <c r="C13386" t="s">
        <v>4</v>
      </c>
      <c r="D13386" t="s">
        <v>1</v>
      </c>
      <c r="F13386" s="2">
        <v>45322183</v>
      </c>
      <c r="G13386" s="2">
        <f t="shared" si="348"/>
        <v>9072420.3298903033</v>
      </c>
      <c r="H13386">
        <v>2023</v>
      </c>
      <c r="I13386">
        <v>4.9955999999999996</v>
      </c>
      <c r="J13386" t="s">
        <v>717</v>
      </c>
    </row>
    <row r="13387" spans="1:10">
      <c r="A13387" t="s">
        <v>310</v>
      </c>
      <c r="B13387" t="s">
        <v>32</v>
      </c>
      <c r="C13387" t="s">
        <v>3</v>
      </c>
      <c r="D13387" t="s">
        <v>374</v>
      </c>
      <c r="F13387" s="2">
        <v>195147810</v>
      </c>
      <c r="G13387" s="2">
        <f t="shared" si="348"/>
        <v>39063938.265673794</v>
      </c>
      <c r="H13387">
        <v>2023</v>
      </c>
      <c r="I13387">
        <v>4.9955999999999996</v>
      </c>
      <c r="J13387" t="s">
        <v>717</v>
      </c>
    </row>
    <row r="13388" spans="1:10">
      <c r="A13388" s="5" t="s">
        <v>20</v>
      </c>
      <c r="B13388" t="s">
        <v>6</v>
      </c>
      <c r="C13388" t="s">
        <v>4</v>
      </c>
      <c r="D13388" t="s">
        <v>1</v>
      </c>
      <c r="F13388" s="2">
        <v>-1788334</v>
      </c>
      <c r="G13388" s="2">
        <f t="shared" si="348"/>
        <v>-88995.307220311821</v>
      </c>
      <c r="H13388">
        <v>2022</v>
      </c>
      <c r="I13388">
        <v>20.0947</v>
      </c>
      <c r="J13388" s="40" t="s">
        <v>715</v>
      </c>
    </row>
    <row r="13389" spans="1:10">
      <c r="A13389" t="s">
        <v>310</v>
      </c>
      <c r="B13389" t="s">
        <v>32</v>
      </c>
      <c r="C13389" t="s">
        <v>4</v>
      </c>
      <c r="D13389" t="s">
        <v>374</v>
      </c>
      <c r="F13389" s="2">
        <v>-3577216</v>
      </c>
      <c r="G13389" s="2">
        <f t="shared" si="348"/>
        <v>-716073.34454319812</v>
      </c>
      <c r="H13389">
        <v>2023</v>
      </c>
      <c r="I13389">
        <v>4.9955999999999996</v>
      </c>
      <c r="J13389" t="s">
        <v>717</v>
      </c>
    </row>
    <row r="13390" spans="1:10">
      <c r="A13390" s="5" t="s">
        <v>7</v>
      </c>
      <c r="B13390" t="s">
        <v>6</v>
      </c>
      <c r="C13390" t="s">
        <v>4</v>
      </c>
      <c r="D13390" t="s">
        <v>1</v>
      </c>
      <c r="F13390" s="2">
        <v>1429906973</v>
      </c>
      <c r="G13390" s="2">
        <f t="shared" si="348"/>
        <v>71158413.561784953</v>
      </c>
      <c r="H13390">
        <v>2022</v>
      </c>
      <c r="I13390">
        <v>20.0947</v>
      </c>
      <c r="J13390" s="40" t="s">
        <v>715</v>
      </c>
    </row>
    <row r="13391" spans="1:10">
      <c r="A13391" s="5" t="s">
        <v>19</v>
      </c>
      <c r="B13391" t="s">
        <v>6</v>
      </c>
      <c r="C13391" t="s">
        <v>4</v>
      </c>
      <c r="D13391" t="s">
        <v>1</v>
      </c>
      <c r="F13391" s="2">
        <v>10499280</v>
      </c>
      <c r="G13391" s="2">
        <f t="shared" ref="G13391:G13422" si="349">F13391/I13391</f>
        <v>522490.00980358006</v>
      </c>
      <c r="H13391">
        <v>2022</v>
      </c>
      <c r="I13391">
        <v>20.0947</v>
      </c>
      <c r="J13391" s="40" t="s">
        <v>715</v>
      </c>
    </row>
    <row r="13392" spans="1:10">
      <c r="A13392" t="s">
        <v>310</v>
      </c>
      <c r="B13392" t="s">
        <v>34</v>
      </c>
      <c r="C13392" t="s">
        <v>3</v>
      </c>
      <c r="D13392" t="s">
        <v>328</v>
      </c>
      <c r="E13392" t="s">
        <v>534</v>
      </c>
      <c r="F13392" s="2">
        <v>8002105.6100000003</v>
      </c>
      <c r="G13392" s="2">
        <f t="shared" si="349"/>
        <v>8002105.6100000003</v>
      </c>
      <c r="H13392">
        <v>2023</v>
      </c>
      <c r="I13392">
        <v>1</v>
      </c>
      <c r="J13392" t="s">
        <v>717</v>
      </c>
    </row>
    <row r="13393" spans="1:10">
      <c r="A13393" t="s">
        <v>310</v>
      </c>
      <c r="B13393" t="s">
        <v>34</v>
      </c>
      <c r="C13393" t="s">
        <v>3</v>
      </c>
      <c r="D13393" t="s">
        <v>1</v>
      </c>
      <c r="E13393" t="s">
        <v>434</v>
      </c>
      <c r="F13393" s="2">
        <v>6060324.0199999996</v>
      </c>
      <c r="G13393" s="2">
        <f t="shared" si="349"/>
        <v>6060324.0199999996</v>
      </c>
      <c r="H13393">
        <v>2023</v>
      </c>
      <c r="I13393">
        <v>1</v>
      </c>
      <c r="J13393" t="s">
        <v>717</v>
      </c>
    </row>
    <row r="13394" spans="1:10">
      <c r="A13394" t="s">
        <v>310</v>
      </c>
      <c r="B13394" t="s">
        <v>34</v>
      </c>
      <c r="C13394" t="s">
        <v>4</v>
      </c>
      <c r="D13394" t="s">
        <v>328</v>
      </c>
      <c r="E13394" t="s">
        <v>534</v>
      </c>
      <c r="F13394" s="2">
        <v>2100389.85</v>
      </c>
      <c r="G13394" s="2">
        <f t="shared" si="349"/>
        <v>2100389.85</v>
      </c>
      <c r="H13394">
        <v>2023</v>
      </c>
      <c r="I13394">
        <v>1</v>
      </c>
      <c r="J13394" t="s">
        <v>717</v>
      </c>
    </row>
    <row r="13395" spans="1:10">
      <c r="A13395" t="s">
        <v>310</v>
      </c>
      <c r="B13395" t="s">
        <v>34</v>
      </c>
      <c r="C13395" t="s">
        <v>4</v>
      </c>
      <c r="D13395" t="s">
        <v>1</v>
      </c>
      <c r="E13395" t="s">
        <v>434</v>
      </c>
      <c r="F13395" s="2">
        <v>720914.49</v>
      </c>
      <c r="G13395" s="2">
        <f t="shared" si="349"/>
        <v>720914.49</v>
      </c>
      <c r="H13395">
        <v>2023</v>
      </c>
      <c r="I13395">
        <v>1</v>
      </c>
      <c r="J13395" t="s">
        <v>717</v>
      </c>
    </row>
    <row r="13396" spans="1:10">
      <c r="A13396" t="s">
        <v>310</v>
      </c>
      <c r="B13396" t="s">
        <v>41</v>
      </c>
      <c r="C13396" t="s">
        <v>3</v>
      </c>
      <c r="D13396" t="s">
        <v>328</v>
      </c>
      <c r="E13396" t="s">
        <v>626</v>
      </c>
      <c r="F13396" s="2">
        <v>46853637.350000001</v>
      </c>
      <c r="G13396" s="2">
        <f t="shared" si="349"/>
        <v>1906999.2775536953</v>
      </c>
      <c r="H13396">
        <v>2023</v>
      </c>
      <c r="I13396">
        <v>24.569299999999998</v>
      </c>
      <c r="J13396" t="s">
        <v>717</v>
      </c>
    </row>
    <row r="13397" spans="1:10">
      <c r="A13397" t="s">
        <v>310</v>
      </c>
      <c r="B13397" t="s">
        <v>41</v>
      </c>
      <c r="C13397" t="s">
        <v>3</v>
      </c>
      <c r="D13397" t="s">
        <v>1</v>
      </c>
      <c r="E13397" t="s">
        <v>632</v>
      </c>
      <c r="F13397" s="2">
        <v>231117.19</v>
      </c>
      <c r="G13397" s="2">
        <f t="shared" si="349"/>
        <v>9406.7470379701499</v>
      </c>
      <c r="H13397">
        <v>2023</v>
      </c>
      <c r="I13397">
        <v>24.569299999999998</v>
      </c>
      <c r="J13397" t="s">
        <v>717</v>
      </c>
    </row>
    <row r="13398" spans="1:10">
      <c r="A13398" t="s">
        <v>310</v>
      </c>
      <c r="B13398" t="s">
        <v>41</v>
      </c>
      <c r="C13398" t="s">
        <v>4</v>
      </c>
      <c r="D13398" t="s">
        <v>328</v>
      </c>
      <c r="E13398" t="s">
        <v>626</v>
      </c>
      <c r="F13398" s="2">
        <v>299075.68</v>
      </c>
      <c r="G13398" s="2">
        <f t="shared" si="349"/>
        <v>12172.739150077536</v>
      </c>
      <c r="H13398">
        <v>2023</v>
      </c>
      <c r="I13398">
        <v>24.569299999999998</v>
      </c>
      <c r="J13398" t="s">
        <v>717</v>
      </c>
    </row>
    <row r="13399" spans="1:10" ht="15.75">
      <c r="A13399" s="19" t="s">
        <v>310</v>
      </c>
      <c r="B13399" t="s">
        <v>6</v>
      </c>
      <c r="C13399" t="s">
        <v>3</v>
      </c>
      <c r="D13399" t="s">
        <v>328</v>
      </c>
      <c r="F13399" s="2">
        <v>1022738768</v>
      </c>
      <c r="G13399" s="2">
        <f t="shared" si="349"/>
        <v>57701004.693988092</v>
      </c>
      <c r="H13399">
        <v>2023</v>
      </c>
      <c r="I13399">
        <v>17.724799999999998</v>
      </c>
      <c r="J13399" t="s">
        <v>717</v>
      </c>
    </row>
    <row r="13400" spans="1:10">
      <c r="A13400" s="5" t="s">
        <v>25</v>
      </c>
      <c r="B13400" t="s">
        <v>6</v>
      </c>
      <c r="C13400" t="s">
        <v>4</v>
      </c>
      <c r="D13400" t="s">
        <v>1</v>
      </c>
      <c r="F13400" s="2">
        <v>746316</v>
      </c>
      <c r="G13400" s="2">
        <f t="shared" si="349"/>
        <v>37139.942372864491</v>
      </c>
      <c r="H13400">
        <v>2022</v>
      </c>
      <c r="I13400">
        <v>20.0947</v>
      </c>
      <c r="J13400" s="40" t="s">
        <v>715</v>
      </c>
    </row>
    <row r="13401" spans="1:10">
      <c r="A13401" s="5" t="s">
        <v>25</v>
      </c>
      <c r="B13401" t="s">
        <v>6</v>
      </c>
      <c r="C13401" t="s">
        <v>4</v>
      </c>
      <c r="D13401" t="s">
        <v>1</v>
      </c>
      <c r="F13401" s="2">
        <v>-9130</v>
      </c>
      <c r="G13401" s="2">
        <f t="shared" si="349"/>
        <v>-454.34865909916545</v>
      </c>
      <c r="H13401">
        <v>2022</v>
      </c>
      <c r="I13401">
        <v>20.0947</v>
      </c>
      <c r="J13401" s="40" t="s">
        <v>715</v>
      </c>
    </row>
    <row r="13402" spans="1:10" ht="15.75">
      <c r="A13402" s="19" t="s">
        <v>310</v>
      </c>
      <c r="B13402" t="s">
        <v>6</v>
      </c>
      <c r="C13402" t="s">
        <v>3</v>
      </c>
      <c r="D13402" t="s">
        <v>1</v>
      </c>
      <c r="F13402" s="2">
        <v>2208236023</v>
      </c>
      <c r="G13402" s="2">
        <f t="shared" si="349"/>
        <v>124584538.21763858</v>
      </c>
      <c r="H13402">
        <v>2023</v>
      </c>
      <c r="I13402">
        <v>17.724799999999998</v>
      </c>
      <c r="J13402" t="s">
        <v>717</v>
      </c>
    </row>
    <row r="13403" spans="1:10" ht="15.75">
      <c r="A13403" s="19" t="s">
        <v>310</v>
      </c>
      <c r="B13403" t="s">
        <v>6</v>
      </c>
      <c r="C13403" t="s">
        <v>4</v>
      </c>
      <c r="D13403" t="s">
        <v>328</v>
      </c>
      <c r="F13403" s="2">
        <v>659630638</v>
      </c>
      <c r="G13403" s="2">
        <f t="shared" si="349"/>
        <v>37215124.458385997</v>
      </c>
      <c r="H13403">
        <v>2023</v>
      </c>
      <c r="I13403">
        <v>17.724799999999998</v>
      </c>
      <c r="J13403" t="s">
        <v>717</v>
      </c>
    </row>
    <row r="13404" spans="1:10">
      <c r="A13404" s="5" t="s">
        <v>17</v>
      </c>
      <c r="B13404" t="s">
        <v>6</v>
      </c>
      <c r="C13404" t="s">
        <v>3</v>
      </c>
      <c r="D13404" t="s">
        <v>328</v>
      </c>
      <c r="F13404" s="2">
        <v>273590000</v>
      </c>
      <c r="G13404" s="2">
        <f t="shared" si="349"/>
        <v>13495156.166762032</v>
      </c>
      <c r="H13404">
        <v>2021</v>
      </c>
      <c r="I13404">
        <v>20.273199999999999</v>
      </c>
      <c r="J13404" s="40" t="s">
        <v>715</v>
      </c>
    </row>
    <row r="13405" spans="1:10">
      <c r="A13405" s="5" t="s">
        <v>13</v>
      </c>
      <c r="B13405" t="s">
        <v>6</v>
      </c>
      <c r="C13405" t="s">
        <v>3</v>
      </c>
      <c r="D13405" t="s">
        <v>328</v>
      </c>
      <c r="F13405" s="2">
        <v>776900000</v>
      </c>
      <c r="G13405" s="2">
        <f t="shared" si="349"/>
        <v>38321527.928496733</v>
      </c>
      <c r="H13405">
        <v>2021</v>
      </c>
      <c r="I13405">
        <v>20.273199999999999</v>
      </c>
      <c r="J13405" s="40" t="s">
        <v>715</v>
      </c>
    </row>
    <row r="13406" spans="1:10" ht="15.75">
      <c r="A13406" s="19" t="s">
        <v>310</v>
      </c>
      <c r="B13406" t="s">
        <v>6</v>
      </c>
      <c r="C13406" t="s">
        <v>4</v>
      </c>
      <c r="D13406" t="s">
        <v>1</v>
      </c>
      <c r="F13406" s="2">
        <v>13471751270</v>
      </c>
      <c r="G13406" s="2">
        <f t="shared" si="349"/>
        <v>760050960.80068612</v>
      </c>
      <c r="H13406">
        <v>2023</v>
      </c>
      <c r="I13406">
        <v>17.724799999999998</v>
      </c>
      <c r="J13406" t="s">
        <v>717</v>
      </c>
    </row>
    <row r="13407" spans="1:10">
      <c r="A13407" t="s">
        <v>310</v>
      </c>
      <c r="B13407" t="s">
        <v>320</v>
      </c>
      <c r="C13407" t="s">
        <v>3</v>
      </c>
      <c r="D13407" t="s">
        <v>328</v>
      </c>
      <c r="E13407" t="s">
        <v>450</v>
      </c>
      <c r="F13407" s="2">
        <v>9767948.6400000006</v>
      </c>
      <c r="G13407" s="2">
        <f t="shared" si="349"/>
        <v>279093.0183520054</v>
      </c>
      <c r="H13407">
        <v>2021</v>
      </c>
      <c r="I13407">
        <v>34.998899999999999</v>
      </c>
      <c r="J13407" t="s">
        <v>717</v>
      </c>
    </row>
    <row r="13408" spans="1:10">
      <c r="A13408" t="s">
        <v>310</v>
      </c>
      <c r="B13408" t="s">
        <v>320</v>
      </c>
      <c r="C13408" t="s">
        <v>4</v>
      </c>
      <c r="D13408" t="s">
        <v>328</v>
      </c>
      <c r="E13408" t="s">
        <v>450</v>
      </c>
      <c r="F13408" s="2">
        <v>690361.71</v>
      </c>
      <c r="G13408" s="2">
        <f t="shared" si="349"/>
        <v>19725.240221835542</v>
      </c>
      <c r="H13408">
        <v>2021</v>
      </c>
      <c r="I13408">
        <v>34.998899999999999</v>
      </c>
      <c r="J13408" t="s">
        <v>717</v>
      </c>
    </row>
    <row r="13409" spans="1:10" ht="15.75">
      <c r="A13409" s="19" t="s">
        <v>310</v>
      </c>
      <c r="B13409" t="s">
        <v>36</v>
      </c>
      <c r="C13409" t="s">
        <v>3</v>
      </c>
      <c r="D13409" t="s">
        <v>328</v>
      </c>
      <c r="E13409" t="s">
        <v>466</v>
      </c>
      <c r="F13409" s="2">
        <v>27651700</v>
      </c>
      <c r="G13409" s="2">
        <f t="shared" si="349"/>
        <v>7418097.4353471408</v>
      </c>
      <c r="H13409">
        <v>2023</v>
      </c>
      <c r="I13409">
        <v>3.7275999999999998</v>
      </c>
      <c r="J13409" t="s">
        <v>717</v>
      </c>
    </row>
    <row r="13410" spans="1:10">
      <c r="A13410" t="s">
        <v>288</v>
      </c>
      <c r="B13410" t="s">
        <v>34</v>
      </c>
      <c r="C13410" t="s">
        <v>3</v>
      </c>
      <c r="D13410" t="s">
        <v>328</v>
      </c>
      <c r="E13410" t="s">
        <v>450</v>
      </c>
      <c r="F13410" s="2">
        <v>5233296.5</v>
      </c>
      <c r="G13410" s="2">
        <f t="shared" si="349"/>
        <v>5233296.5</v>
      </c>
      <c r="H13410">
        <v>2021</v>
      </c>
      <c r="I13410">
        <v>1</v>
      </c>
      <c r="J13410" t="s">
        <v>717</v>
      </c>
    </row>
    <row r="13411" spans="1:10">
      <c r="A13411" t="s">
        <v>288</v>
      </c>
      <c r="B13411" t="s">
        <v>34</v>
      </c>
      <c r="C13411" t="s">
        <v>3</v>
      </c>
      <c r="D13411" t="s">
        <v>1</v>
      </c>
      <c r="E13411" t="s">
        <v>451</v>
      </c>
      <c r="F13411" s="2">
        <v>3679087.7</v>
      </c>
      <c r="G13411" s="2">
        <f t="shared" si="349"/>
        <v>3679087.7</v>
      </c>
      <c r="H13411">
        <v>2021</v>
      </c>
      <c r="I13411">
        <v>1</v>
      </c>
      <c r="J13411" t="s">
        <v>717</v>
      </c>
    </row>
    <row r="13412" spans="1:10">
      <c r="A13412" t="s">
        <v>288</v>
      </c>
      <c r="B13412" t="s">
        <v>34</v>
      </c>
      <c r="C13412" t="s">
        <v>4</v>
      </c>
      <c r="D13412" t="s">
        <v>328</v>
      </c>
      <c r="E13412" t="s">
        <v>450</v>
      </c>
      <c r="F13412" s="2">
        <v>1124361.6399999999</v>
      </c>
      <c r="G13412" s="2">
        <f t="shared" si="349"/>
        <v>1124361.6399999999</v>
      </c>
      <c r="H13412">
        <v>2021</v>
      </c>
      <c r="I13412">
        <v>1</v>
      </c>
      <c r="J13412" t="s">
        <v>717</v>
      </c>
    </row>
    <row r="13413" spans="1:10">
      <c r="A13413" s="5" t="s">
        <v>7</v>
      </c>
      <c r="B13413" t="s">
        <v>6</v>
      </c>
      <c r="C13413" t="s">
        <v>3</v>
      </c>
      <c r="D13413" t="s">
        <v>328</v>
      </c>
      <c r="F13413" s="2">
        <v>506060000</v>
      </c>
      <c r="G13413" s="2">
        <f t="shared" si="349"/>
        <v>24962018.822879467</v>
      </c>
      <c r="H13413">
        <v>2021</v>
      </c>
      <c r="I13413">
        <v>20.273199999999999</v>
      </c>
      <c r="J13413" s="40" t="s">
        <v>715</v>
      </c>
    </row>
    <row r="13414" spans="1:10">
      <c r="A13414" s="5" t="s">
        <v>20</v>
      </c>
      <c r="B13414" t="s">
        <v>6</v>
      </c>
      <c r="C13414" t="s">
        <v>3</v>
      </c>
      <c r="D13414" t="s">
        <v>328</v>
      </c>
      <c r="F13414" s="2">
        <v>864150000</v>
      </c>
      <c r="G13414" s="2">
        <f t="shared" si="349"/>
        <v>42625239.232089654</v>
      </c>
      <c r="H13414">
        <v>2021</v>
      </c>
      <c r="I13414">
        <v>20.273199999999999</v>
      </c>
      <c r="J13414" s="40" t="s">
        <v>715</v>
      </c>
    </row>
    <row r="13415" spans="1:10">
      <c r="A13415" s="5" t="s">
        <v>19</v>
      </c>
      <c r="B13415" t="s">
        <v>6</v>
      </c>
      <c r="C13415" t="s">
        <v>3</v>
      </c>
      <c r="D13415" t="s">
        <v>328</v>
      </c>
      <c r="F13415" s="2">
        <v>479810000</v>
      </c>
      <c r="G13415" s="2">
        <f t="shared" si="349"/>
        <v>23667205.966497645</v>
      </c>
      <c r="H13415">
        <v>2021</v>
      </c>
      <c r="I13415">
        <v>20.273199999999999</v>
      </c>
      <c r="J13415" s="40" t="s">
        <v>715</v>
      </c>
    </row>
    <row r="13416" spans="1:10">
      <c r="A13416" s="5" t="s">
        <v>19</v>
      </c>
      <c r="B13416" t="s">
        <v>6</v>
      </c>
      <c r="C13416" t="s">
        <v>3</v>
      </c>
      <c r="D13416" t="s">
        <v>328</v>
      </c>
      <c r="F13416" s="2">
        <v>247380000</v>
      </c>
      <c r="G13416" s="2">
        <f t="shared" si="349"/>
        <v>12202316.358542312</v>
      </c>
      <c r="H13416">
        <v>2021</v>
      </c>
      <c r="I13416">
        <v>20.273199999999999</v>
      </c>
      <c r="J13416" s="40" t="s">
        <v>715</v>
      </c>
    </row>
    <row r="13417" spans="1:10">
      <c r="A13417" t="s">
        <v>288</v>
      </c>
      <c r="B13417" t="s">
        <v>34</v>
      </c>
      <c r="C13417" t="s">
        <v>4</v>
      </c>
      <c r="D13417" t="s">
        <v>1</v>
      </c>
      <c r="E13417" t="s">
        <v>451</v>
      </c>
      <c r="F13417" s="2">
        <v>187576.11</v>
      </c>
      <c r="G13417" s="2">
        <f t="shared" si="349"/>
        <v>187576.11</v>
      </c>
      <c r="H13417">
        <v>2021</v>
      </c>
      <c r="I13417">
        <v>1</v>
      </c>
      <c r="J13417" t="s">
        <v>717</v>
      </c>
    </row>
    <row r="13418" spans="1:10">
      <c r="A13418" t="s">
        <v>288</v>
      </c>
      <c r="B13418" t="s">
        <v>41</v>
      </c>
      <c r="C13418" t="s">
        <v>3</v>
      </c>
      <c r="D13418" t="s">
        <v>328</v>
      </c>
      <c r="E13418" t="s">
        <v>468</v>
      </c>
      <c r="F13418" s="2">
        <v>41723079</v>
      </c>
      <c r="G13418" s="2">
        <f t="shared" si="349"/>
        <v>1738722.4333650046</v>
      </c>
      <c r="H13418">
        <v>2021</v>
      </c>
      <c r="I13418">
        <v>23.996400000000001</v>
      </c>
      <c r="J13418" t="s">
        <v>717</v>
      </c>
    </row>
    <row r="13419" spans="1:10">
      <c r="A13419" s="8" t="s">
        <v>288</v>
      </c>
      <c r="B13419" t="s">
        <v>41</v>
      </c>
      <c r="C13419" t="s">
        <v>4</v>
      </c>
      <c r="D13419" t="s">
        <v>328</v>
      </c>
      <c r="E13419" t="s">
        <v>468</v>
      </c>
      <c r="F13419" s="2">
        <v>10906473</v>
      </c>
      <c r="G13419" s="2">
        <f t="shared" si="349"/>
        <v>454504.55068260239</v>
      </c>
      <c r="H13419">
        <v>2021</v>
      </c>
      <c r="I13419">
        <v>23.996400000000001</v>
      </c>
      <c r="J13419" t="s">
        <v>717</v>
      </c>
    </row>
    <row r="13420" spans="1:10">
      <c r="A13420" s="6" t="s">
        <v>288</v>
      </c>
      <c r="B13420" t="s">
        <v>37</v>
      </c>
      <c r="C13420" t="s">
        <v>3</v>
      </c>
      <c r="D13420" t="s">
        <v>328</v>
      </c>
      <c r="E13420" t="s">
        <v>489</v>
      </c>
      <c r="F13420" s="2">
        <v>4151039</v>
      </c>
      <c r="G13420" s="2">
        <f t="shared" si="349"/>
        <v>4151039</v>
      </c>
      <c r="H13420">
        <v>2021</v>
      </c>
      <c r="I13420">
        <v>1</v>
      </c>
      <c r="J13420" t="s">
        <v>717</v>
      </c>
    </row>
    <row r="13421" spans="1:10">
      <c r="A13421" s="6" t="s">
        <v>288</v>
      </c>
      <c r="B13421" t="s">
        <v>37</v>
      </c>
      <c r="C13421" t="s">
        <v>3</v>
      </c>
      <c r="D13421" t="s">
        <v>1</v>
      </c>
      <c r="E13421" t="s">
        <v>464</v>
      </c>
      <c r="F13421" s="2">
        <v>2571882</v>
      </c>
      <c r="G13421" s="2">
        <f t="shared" si="349"/>
        <v>2571882</v>
      </c>
      <c r="H13421">
        <v>2021</v>
      </c>
      <c r="I13421">
        <v>1</v>
      </c>
      <c r="J13421" t="s">
        <v>717</v>
      </c>
    </row>
    <row r="13422" spans="1:10">
      <c r="A13422" s="6" t="s">
        <v>288</v>
      </c>
      <c r="B13422" t="s">
        <v>37</v>
      </c>
      <c r="C13422" t="s">
        <v>4</v>
      </c>
      <c r="D13422" t="s">
        <v>328</v>
      </c>
      <c r="E13422" t="s">
        <v>489</v>
      </c>
      <c r="F13422" s="2">
        <v>722671</v>
      </c>
      <c r="G13422" s="2">
        <f t="shared" si="349"/>
        <v>722671</v>
      </c>
      <c r="H13422">
        <v>2021</v>
      </c>
      <c r="I13422">
        <v>1</v>
      </c>
      <c r="J13422" t="s">
        <v>717</v>
      </c>
    </row>
    <row r="13423" spans="1:10">
      <c r="A13423" s="6" t="s">
        <v>288</v>
      </c>
      <c r="B13423" t="s">
        <v>37</v>
      </c>
      <c r="C13423" t="s">
        <v>4</v>
      </c>
      <c r="D13423" t="s">
        <v>1</v>
      </c>
      <c r="E13423" t="s">
        <v>464</v>
      </c>
      <c r="F13423" s="2">
        <v>67008</v>
      </c>
      <c r="G13423" s="2">
        <f t="shared" ref="G13423:G13426" si="350">F13423/I13423</f>
        <v>67008</v>
      </c>
      <c r="H13423">
        <v>2021</v>
      </c>
      <c r="I13423">
        <v>1</v>
      </c>
      <c r="J13423" t="s">
        <v>717</v>
      </c>
    </row>
    <row r="13424" spans="1:10">
      <c r="A13424" s="5" t="s">
        <v>288</v>
      </c>
      <c r="B13424" t="s">
        <v>319</v>
      </c>
      <c r="C13424" t="s">
        <v>3</v>
      </c>
      <c r="D13424" t="s">
        <v>328</v>
      </c>
      <c r="E13424" t="s">
        <v>361</v>
      </c>
      <c r="F13424" s="2">
        <v>28336629986</v>
      </c>
      <c r="G13424" s="2">
        <f t="shared" si="350"/>
        <v>4187751.5108881188</v>
      </c>
      <c r="H13424">
        <v>2021</v>
      </c>
      <c r="I13424">
        <v>6766.55</v>
      </c>
      <c r="J13424" t="s">
        <v>717</v>
      </c>
    </row>
    <row r="13425" spans="1:10">
      <c r="A13425" s="5" t="s">
        <v>288</v>
      </c>
      <c r="B13425" t="s">
        <v>319</v>
      </c>
      <c r="C13425" t="s">
        <v>4</v>
      </c>
      <c r="D13425" t="s">
        <v>328</v>
      </c>
      <c r="E13425" t="s">
        <v>361</v>
      </c>
      <c r="F13425" s="2">
        <v>9686720187</v>
      </c>
      <c r="G13425" s="2">
        <f t="shared" si="350"/>
        <v>1431559.6850684618</v>
      </c>
      <c r="H13425">
        <v>2021</v>
      </c>
      <c r="I13425">
        <v>6766.55</v>
      </c>
      <c r="J13425" t="s">
        <v>717</v>
      </c>
    </row>
    <row r="13426" spans="1:10">
      <c r="A13426" t="s">
        <v>183</v>
      </c>
      <c r="B13426" t="s">
        <v>39</v>
      </c>
      <c r="C13426" t="s">
        <v>3</v>
      </c>
      <c r="D13426" t="s">
        <v>1</v>
      </c>
      <c r="F13426" s="2">
        <v>8651295.6500000004</v>
      </c>
      <c r="G13426" s="2">
        <f t="shared" si="350"/>
        <v>157539.7550760266</v>
      </c>
      <c r="H13426">
        <v>2022</v>
      </c>
      <c r="I13426" s="32">
        <v>54.914999999999999</v>
      </c>
      <c r="J13426" t="s">
        <v>717</v>
      </c>
    </row>
    <row r="13427" spans="1:10">
      <c r="A13427" s="4" t="s">
        <v>430</v>
      </c>
      <c r="B13427" t="s">
        <v>32</v>
      </c>
      <c r="C13427" t="s">
        <v>3</v>
      </c>
      <c r="D13427" t="s">
        <v>328</v>
      </c>
      <c r="F13427" s="2">
        <v>6721990</v>
      </c>
      <c r="G13427" s="2">
        <v>3111924.3613274465</v>
      </c>
      <c r="H13427">
        <v>2013</v>
      </c>
      <c r="I13427">
        <v>2.1600749952459051</v>
      </c>
      <c r="J13427" t="s">
        <v>717</v>
      </c>
    </row>
    <row r="13428" spans="1:10">
      <c r="A13428" s="4" t="s">
        <v>430</v>
      </c>
      <c r="B13428" t="s">
        <v>32</v>
      </c>
      <c r="C13428" t="s">
        <v>3</v>
      </c>
      <c r="D13428" t="s">
        <v>328</v>
      </c>
      <c r="F13428" s="2">
        <v>5180184</v>
      </c>
      <c r="G13428" s="2">
        <v>2398150.0695119537</v>
      </c>
      <c r="H13428">
        <v>2013</v>
      </c>
      <c r="I13428">
        <v>2.1600749952459051</v>
      </c>
      <c r="J13428" t="s">
        <v>717</v>
      </c>
    </row>
    <row r="13429" spans="1:10">
      <c r="A13429" s="4" t="s">
        <v>430</v>
      </c>
      <c r="B13429" t="s">
        <v>32</v>
      </c>
      <c r="C13429" t="s">
        <v>3</v>
      </c>
      <c r="D13429" t="s">
        <v>328</v>
      </c>
      <c r="F13429" s="2">
        <v>1988674</v>
      </c>
      <c r="G13429" s="2">
        <v>920650.44240448112</v>
      </c>
      <c r="H13429">
        <v>2013</v>
      </c>
      <c r="I13429">
        <v>2.1600749952459051</v>
      </c>
      <c r="J13429" t="s">
        <v>717</v>
      </c>
    </row>
    <row r="13430" spans="1:10">
      <c r="A13430" s="5" t="s">
        <v>25</v>
      </c>
      <c r="B13430" t="s">
        <v>6</v>
      </c>
      <c r="C13430" t="s">
        <v>3</v>
      </c>
      <c r="D13430" t="s">
        <v>328</v>
      </c>
      <c r="F13430" s="2">
        <v>693250000</v>
      </c>
      <c r="G13430" s="2">
        <f>F13430/I13430</f>
        <v>34195390.959493324</v>
      </c>
      <c r="H13430">
        <v>2021</v>
      </c>
      <c r="I13430">
        <v>20.273199999999999</v>
      </c>
      <c r="J13430" s="40" t="s">
        <v>715</v>
      </c>
    </row>
    <row r="13431" spans="1:10">
      <c r="A13431" s="4" t="s">
        <v>430</v>
      </c>
      <c r="B13431" t="s">
        <v>32</v>
      </c>
      <c r="C13431" t="s">
        <v>3</v>
      </c>
      <c r="D13431" t="s">
        <v>1</v>
      </c>
      <c r="F13431" s="2">
        <v>4253396</v>
      </c>
      <c r="G13431" s="2">
        <v>1969096.4477443013</v>
      </c>
      <c r="H13431">
        <v>2013</v>
      </c>
      <c r="I13431">
        <v>2.1600749952459051</v>
      </c>
      <c r="J13431" t="s">
        <v>717</v>
      </c>
    </row>
    <row r="13432" spans="1:10">
      <c r="A13432" s="4" t="s">
        <v>430</v>
      </c>
      <c r="B13432" t="s">
        <v>32</v>
      </c>
      <c r="C13432" t="s">
        <v>4</v>
      </c>
      <c r="D13432" t="s">
        <v>328</v>
      </c>
      <c r="F13432" s="2">
        <v>5364783</v>
      </c>
      <c r="G13432" s="2">
        <v>2483609.602355157</v>
      </c>
      <c r="H13432">
        <v>2013</v>
      </c>
      <c r="I13432">
        <v>2.1600749952459051</v>
      </c>
      <c r="J13432" t="s">
        <v>717</v>
      </c>
    </row>
    <row r="13433" spans="1:10">
      <c r="A13433" s="6" t="s">
        <v>17</v>
      </c>
      <c r="B13433" t="s">
        <v>6</v>
      </c>
      <c r="C13433" t="s">
        <v>3</v>
      </c>
      <c r="D13433" t="s">
        <v>1</v>
      </c>
      <c r="F13433" s="2">
        <v>53290000</v>
      </c>
      <c r="G13433" s="2">
        <f>F13433/I13433</f>
        <v>2628593.413965235</v>
      </c>
      <c r="H13433">
        <v>2021</v>
      </c>
      <c r="I13433">
        <v>20.273199999999999</v>
      </c>
      <c r="J13433" s="40" t="s">
        <v>715</v>
      </c>
    </row>
    <row r="13434" spans="1:10">
      <c r="A13434" s="6" t="s">
        <v>13</v>
      </c>
      <c r="B13434" t="s">
        <v>6</v>
      </c>
      <c r="C13434" t="s">
        <v>3</v>
      </c>
      <c r="D13434" t="s">
        <v>1</v>
      </c>
      <c r="F13434" s="2">
        <v>176170000</v>
      </c>
      <c r="G13434" s="2">
        <f>F13434/I13434</f>
        <v>8689797.3679537512</v>
      </c>
      <c r="H13434">
        <v>2021</v>
      </c>
      <c r="I13434">
        <v>20.273199999999999</v>
      </c>
      <c r="J13434" s="40" t="s">
        <v>715</v>
      </c>
    </row>
    <row r="13435" spans="1:10">
      <c r="A13435" s="4" t="s">
        <v>430</v>
      </c>
      <c r="B13435" t="s">
        <v>32</v>
      </c>
      <c r="C13435" t="s">
        <v>4</v>
      </c>
      <c r="D13435" t="s">
        <v>328</v>
      </c>
      <c r="F13435" s="2">
        <v>2250541</v>
      </c>
      <c r="G13435" s="2">
        <v>1041880.9555007123</v>
      </c>
      <c r="H13435">
        <v>2013</v>
      </c>
      <c r="I13435">
        <v>2.1600749952459051</v>
      </c>
      <c r="J13435" t="s">
        <v>717</v>
      </c>
    </row>
    <row r="13436" spans="1:10">
      <c r="A13436" s="4" t="s">
        <v>430</v>
      </c>
      <c r="B13436" t="s">
        <v>32</v>
      </c>
      <c r="C13436" t="s">
        <v>4</v>
      </c>
      <c r="D13436" t="s">
        <v>328</v>
      </c>
      <c r="F13436" s="2">
        <v>242426</v>
      </c>
      <c r="G13436" s="2">
        <v>112230.36261868398</v>
      </c>
      <c r="H13436">
        <v>2013</v>
      </c>
      <c r="I13436">
        <v>2.1600749952459051</v>
      </c>
      <c r="J13436" t="s">
        <v>717</v>
      </c>
    </row>
    <row r="13437" spans="1:10">
      <c r="A13437" s="4" t="s">
        <v>430</v>
      </c>
      <c r="B13437" t="s">
        <v>32</v>
      </c>
      <c r="C13437" t="s">
        <v>4</v>
      </c>
      <c r="D13437" t="s">
        <v>1</v>
      </c>
      <c r="F13437" s="2">
        <v>-27125</v>
      </c>
      <c r="G13437" s="2">
        <v>-12557.434375981962</v>
      </c>
      <c r="H13437">
        <v>2013</v>
      </c>
      <c r="I13437">
        <v>2.1600749952459051</v>
      </c>
      <c r="J13437" t="s">
        <v>717</v>
      </c>
    </row>
    <row r="13438" spans="1:10">
      <c r="A13438" s="4" t="s">
        <v>430</v>
      </c>
      <c r="B13438" t="s">
        <v>32</v>
      </c>
      <c r="C13438" t="s">
        <v>3</v>
      </c>
      <c r="D13438" t="s">
        <v>328</v>
      </c>
      <c r="F13438" s="2">
        <v>14890599.053966427</v>
      </c>
      <c r="G13438" s="2">
        <v>7618922.4049809678</v>
      </c>
      <c r="H13438">
        <v>2012</v>
      </c>
      <c r="I13438">
        <v>1.9544232455014252</v>
      </c>
      <c r="J13438" t="s">
        <v>717</v>
      </c>
    </row>
    <row r="13439" spans="1:10">
      <c r="A13439" s="5" t="s">
        <v>7</v>
      </c>
      <c r="B13439" t="s">
        <v>6</v>
      </c>
      <c r="C13439" t="s">
        <v>3</v>
      </c>
      <c r="D13439" t="s">
        <v>1</v>
      </c>
      <c r="F13439" s="2">
        <v>1446040000</v>
      </c>
      <c r="G13439" s="2">
        <f>F13439/I13439</f>
        <v>71327664.108280882</v>
      </c>
      <c r="H13439">
        <v>2021</v>
      </c>
      <c r="I13439">
        <v>20.273199999999999</v>
      </c>
      <c r="J13439" s="40" t="s">
        <v>715</v>
      </c>
    </row>
    <row r="13440" spans="1:10">
      <c r="A13440" s="6" t="s">
        <v>20</v>
      </c>
      <c r="B13440" t="s">
        <v>6</v>
      </c>
      <c r="C13440" t="s">
        <v>3</v>
      </c>
      <c r="D13440" t="s">
        <v>1</v>
      </c>
      <c r="F13440" s="2">
        <v>28670000</v>
      </c>
      <c r="G13440" s="2">
        <f>F13440/I13440</f>
        <v>1414182.2701892154</v>
      </c>
      <c r="H13440">
        <v>2021</v>
      </c>
      <c r="I13440">
        <v>20.273199999999999</v>
      </c>
      <c r="J13440" s="40" t="s">
        <v>715</v>
      </c>
    </row>
    <row r="13441" spans="1:10">
      <c r="A13441" s="6" t="s">
        <v>19</v>
      </c>
      <c r="B13441" t="s">
        <v>6</v>
      </c>
      <c r="C13441" t="s">
        <v>3</v>
      </c>
      <c r="D13441" t="s">
        <v>1</v>
      </c>
      <c r="F13441" s="2">
        <v>23710000</v>
      </c>
      <c r="G13441" s="2">
        <f>F13441/I13441</f>
        <v>1169524.2980881163</v>
      </c>
      <c r="H13441">
        <v>2021</v>
      </c>
      <c r="I13441">
        <v>20.273199999999999</v>
      </c>
      <c r="J13441" s="40" t="s">
        <v>715</v>
      </c>
    </row>
    <row r="13442" spans="1:10">
      <c r="A13442" s="4" t="s">
        <v>430</v>
      </c>
      <c r="B13442" t="s">
        <v>32</v>
      </c>
      <c r="C13442" t="s">
        <v>3</v>
      </c>
      <c r="D13442" t="s">
        <v>328</v>
      </c>
      <c r="F13442" s="2">
        <v>3832508.4734921232</v>
      </c>
      <c r="G13442" s="2">
        <v>1960940.8976860885</v>
      </c>
      <c r="H13442">
        <v>2012</v>
      </c>
      <c r="I13442">
        <v>1.9544232455014252</v>
      </c>
      <c r="J13442" t="s">
        <v>717</v>
      </c>
    </row>
    <row r="13443" spans="1:10">
      <c r="A13443" s="4" t="s">
        <v>430</v>
      </c>
      <c r="B13443" t="s">
        <v>32</v>
      </c>
      <c r="C13443" t="s">
        <v>3</v>
      </c>
      <c r="D13443" t="s">
        <v>328</v>
      </c>
      <c r="F13443" s="2">
        <v>3215541.4067279175</v>
      </c>
      <c r="G13443" s="2">
        <v>1645263.5907443585</v>
      </c>
      <c r="H13443">
        <v>2012</v>
      </c>
      <c r="I13443">
        <v>1.9544232455014252</v>
      </c>
      <c r="J13443" t="s">
        <v>717</v>
      </c>
    </row>
    <row r="13444" spans="1:10">
      <c r="A13444" s="4" t="s">
        <v>430</v>
      </c>
      <c r="B13444" t="s">
        <v>32</v>
      </c>
      <c r="C13444" t="s">
        <v>3</v>
      </c>
      <c r="D13444" t="s">
        <v>1</v>
      </c>
      <c r="F13444" s="2">
        <v>3506224.7684133737</v>
      </c>
      <c r="G13444" s="2">
        <v>1793994.6101663457</v>
      </c>
      <c r="H13444">
        <v>2012</v>
      </c>
      <c r="I13444">
        <v>1.9544232455014252</v>
      </c>
      <c r="J13444" t="s">
        <v>717</v>
      </c>
    </row>
    <row r="13445" spans="1:10">
      <c r="A13445" s="4" t="s">
        <v>430</v>
      </c>
      <c r="B13445" t="s">
        <v>32</v>
      </c>
      <c r="C13445" t="s">
        <v>4</v>
      </c>
      <c r="D13445" t="s">
        <v>328</v>
      </c>
      <c r="F13445" s="2">
        <v>8454971.1757658031</v>
      </c>
      <c r="G13445" s="2">
        <v>4326069.6961249057</v>
      </c>
      <c r="H13445">
        <v>2012</v>
      </c>
      <c r="I13445">
        <v>1.9544232455014252</v>
      </c>
      <c r="J13445" t="s">
        <v>717</v>
      </c>
    </row>
    <row r="13446" spans="1:10">
      <c r="A13446" s="4" t="s">
        <v>430</v>
      </c>
      <c r="B13446" t="s">
        <v>32</v>
      </c>
      <c r="C13446" t="s">
        <v>4</v>
      </c>
      <c r="D13446" t="s">
        <v>328</v>
      </c>
      <c r="F13446" s="2">
        <v>2316588.5340437088</v>
      </c>
      <c r="G13446" s="2">
        <v>1185305.454883375</v>
      </c>
      <c r="H13446">
        <v>2012</v>
      </c>
      <c r="I13446">
        <v>1.9544232455014252</v>
      </c>
      <c r="J13446" t="s">
        <v>717</v>
      </c>
    </row>
    <row r="13447" spans="1:10">
      <c r="A13447" s="4" t="s">
        <v>430</v>
      </c>
      <c r="B13447" t="s">
        <v>32</v>
      </c>
      <c r="C13447" t="s">
        <v>4</v>
      </c>
      <c r="D13447" t="s">
        <v>328</v>
      </c>
      <c r="F13447" s="2">
        <v>454469.5146117339</v>
      </c>
      <c r="G13447" s="2">
        <v>232533.82585261649</v>
      </c>
      <c r="H13447">
        <v>2012</v>
      </c>
      <c r="I13447">
        <v>1.9544232455014252</v>
      </c>
      <c r="J13447" t="s">
        <v>717</v>
      </c>
    </row>
    <row r="13448" spans="1:10">
      <c r="A13448" s="4" t="s">
        <v>430</v>
      </c>
      <c r="B13448" t="s">
        <v>32</v>
      </c>
      <c r="C13448" t="s">
        <v>4</v>
      </c>
      <c r="D13448" t="s">
        <v>1</v>
      </c>
      <c r="F13448" s="2">
        <v>1650854.4209409077</v>
      </c>
      <c r="G13448" s="2">
        <v>844676.00594740466</v>
      </c>
      <c r="H13448">
        <v>2012</v>
      </c>
      <c r="I13448">
        <v>1.9544232455014252</v>
      </c>
      <c r="J13448" t="s">
        <v>717</v>
      </c>
    </row>
    <row r="13449" spans="1:10">
      <c r="A13449" s="4" t="s">
        <v>430</v>
      </c>
      <c r="B13449" t="s">
        <v>32</v>
      </c>
      <c r="C13449" t="s">
        <v>3</v>
      </c>
      <c r="D13449" t="s">
        <v>328</v>
      </c>
      <c r="F13449" s="2">
        <v>10501712.269982362</v>
      </c>
      <c r="G13449" s="2">
        <v>6272533.4513118984</v>
      </c>
      <c r="H13449">
        <v>2011</v>
      </c>
      <c r="I13449">
        <v>1.6742377464381528</v>
      </c>
      <c r="J13449" t="s">
        <v>717</v>
      </c>
    </row>
    <row r="13450" spans="1:10">
      <c r="A13450" s="6" t="s">
        <v>25</v>
      </c>
      <c r="B13450" t="s">
        <v>6</v>
      </c>
      <c r="C13450" t="s">
        <v>3</v>
      </c>
      <c r="D13450" t="s">
        <v>1</v>
      </c>
      <c r="F13450" s="2">
        <v>910000</v>
      </c>
      <c r="G13450" s="2">
        <f>F13450/I13450</f>
        <v>44886.845687903246</v>
      </c>
      <c r="H13450">
        <v>2021</v>
      </c>
      <c r="I13450">
        <v>20.273199999999999</v>
      </c>
      <c r="J13450" s="40" t="s">
        <v>715</v>
      </c>
    </row>
    <row r="13451" spans="1:10">
      <c r="A13451" s="4" t="s">
        <v>430</v>
      </c>
      <c r="B13451" t="s">
        <v>32</v>
      </c>
      <c r="C13451" t="s">
        <v>3</v>
      </c>
      <c r="D13451" t="s">
        <v>328</v>
      </c>
      <c r="F13451" s="2">
        <v>5850706.2179815155</v>
      </c>
      <c r="G13451" s="2">
        <v>3494549.2242237194</v>
      </c>
      <c r="H13451">
        <v>2011</v>
      </c>
      <c r="I13451">
        <v>1.6742377464381528</v>
      </c>
      <c r="J13451" t="s">
        <v>717</v>
      </c>
    </row>
    <row r="13452" spans="1:10">
      <c r="A13452" s="4" t="s">
        <v>430</v>
      </c>
      <c r="B13452" t="s">
        <v>32</v>
      </c>
      <c r="C13452" t="s">
        <v>3</v>
      </c>
      <c r="D13452" t="s">
        <v>328</v>
      </c>
      <c r="F13452" s="2">
        <v>2783421.6683592866</v>
      </c>
      <c r="G13452" s="2">
        <v>1662500.8451045023</v>
      </c>
      <c r="H13452">
        <v>2011</v>
      </c>
      <c r="I13452">
        <v>1.6742377464381528</v>
      </c>
      <c r="J13452" t="s">
        <v>717</v>
      </c>
    </row>
    <row r="13453" spans="1:10">
      <c r="A13453" s="4" t="s">
        <v>430</v>
      </c>
      <c r="B13453" t="s">
        <v>32</v>
      </c>
      <c r="C13453" t="s">
        <v>3</v>
      </c>
      <c r="D13453" t="s">
        <v>1</v>
      </c>
      <c r="F13453" s="2">
        <v>2633683.919059773</v>
      </c>
      <c r="G13453" s="2">
        <v>1573064.4734672769</v>
      </c>
      <c r="H13453">
        <v>2011</v>
      </c>
      <c r="I13453">
        <v>1.6742377464381528</v>
      </c>
      <c r="J13453" t="s">
        <v>717</v>
      </c>
    </row>
    <row r="13454" spans="1:10">
      <c r="A13454" s="5" t="s">
        <v>17</v>
      </c>
      <c r="B13454" t="s">
        <v>6</v>
      </c>
      <c r="C13454" t="s">
        <v>4</v>
      </c>
      <c r="D13454" t="s">
        <v>328</v>
      </c>
      <c r="F13454" s="2">
        <v>249147682</v>
      </c>
      <c r="G13454" s="2">
        <f>F13454/I13454</f>
        <v>12289509.401574492</v>
      </c>
      <c r="H13454">
        <v>2021</v>
      </c>
      <c r="I13454">
        <v>20.273199999999999</v>
      </c>
      <c r="J13454" s="40" t="s">
        <v>715</v>
      </c>
    </row>
    <row r="13455" spans="1:10">
      <c r="A13455" s="4" t="s">
        <v>430</v>
      </c>
      <c r="B13455" t="s">
        <v>32</v>
      </c>
      <c r="C13455" t="s">
        <v>4</v>
      </c>
      <c r="D13455" t="s">
        <v>328</v>
      </c>
      <c r="F13455" s="2">
        <v>8146476.8591040215</v>
      </c>
      <c r="G13455" s="2">
        <v>4865782.5786303021</v>
      </c>
      <c r="H13455">
        <v>2011</v>
      </c>
      <c r="I13455">
        <v>1.6742377464381528</v>
      </c>
      <c r="J13455" t="s">
        <v>717</v>
      </c>
    </row>
    <row r="13456" spans="1:10">
      <c r="A13456" s="5" t="s">
        <v>13</v>
      </c>
      <c r="B13456" t="s">
        <v>6</v>
      </c>
      <c r="C13456" t="s">
        <v>4</v>
      </c>
      <c r="D13456" t="s">
        <v>328</v>
      </c>
      <c r="F13456" s="2">
        <v>521392251</v>
      </c>
      <c r="G13456" s="2">
        <f>F13456/I13456</f>
        <v>25718300.564291775</v>
      </c>
      <c r="H13456">
        <v>2021</v>
      </c>
      <c r="I13456">
        <v>20.273199999999999</v>
      </c>
      <c r="J13456" s="40" t="s">
        <v>715</v>
      </c>
    </row>
    <row r="13457" spans="1:10">
      <c r="A13457" s="4" t="s">
        <v>430</v>
      </c>
      <c r="B13457" t="s">
        <v>32</v>
      </c>
      <c r="C13457" t="s">
        <v>4</v>
      </c>
      <c r="D13457" t="s">
        <v>328</v>
      </c>
      <c r="F13457" s="2">
        <v>2813489.1625192524</v>
      </c>
      <c r="G13457" s="2">
        <v>1680459.7605715159</v>
      </c>
      <c r="H13457">
        <v>2011</v>
      </c>
      <c r="I13457">
        <v>1.6742377464381528</v>
      </c>
      <c r="J13457" t="s">
        <v>717</v>
      </c>
    </row>
    <row r="13458" spans="1:10">
      <c r="A13458" s="4" t="s">
        <v>430</v>
      </c>
      <c r="B13458" t="s">
        <v>32</v>
      </c>
      <c r="C13458" t="s">
        <v>4</v>
      </c>
      <c r="D13458" t="s">
        <v>328</v>
      </c>
      <c r="F13458" s="2">
        <v>-7512.4054162309076</v>
      </c>
      <c r="G13458" s="2">
        <v>-4487.0601156933235</v>
      </c>
      <c r="H13458">
        <v>2011</v>
      </c>
      <c r="I13458">
        <v>1.6742377464381528</v>
      </c>
      <c r="J13458" t="s">
        <v>717</v>
      </c>
    </row>
    <row r="13459" spans="1:10">
      <c r="A13459" s="4" t="s">
        <v>430</v>
      </c>
      <c r="B13459" t="s">
        <v>32</v>
      </c>
      <c r="C13459" t="s">
        <v>4</v>
      </c>
      <c r="D13459" t="s">
        <v>1</v>
      </c>
      <c r="F13459" s="2">
        <v>-78116.704165549891</v>
      </c>
      <c r="G13459" s="2">
        <v>-46658.071311400548</v>
      </c>
      <c r="H13459">
        <v>2011</v>
      </c>
      <c r="I13459">
        <v>1.6742377464381528</v>
      </c>
      <c r="J13459" t="s">
        <v>717</v>
      </c>
    </row>
    <row r="13460" spans="1:10">
      <c r="A13460" s="4" t="s">
        <v>430</v>
      </c>
      <c r="B13460" t="s">
        <v>32</v>
      </c>
      <c r="C13460" t="s">
        <v>3</v>
      </c>
      <c r="D13460" t="s">
        <v>328</v>
      </c>
      <c r="F13460" s="2">
        <v>5219589.0818137452</v>
      </c>
      <c r="G13460" s="2">
        <v>2964180.7496574558</v>
      </c>
      <c r="H13460">
        <v>2010</v>
      </c>
      <c r="I13460">
        <v>1.7608875850154977</v>
      </c>
      <c r="J13460" t="s">
        <v>717</v>
      </c>
    </row>
    <row r="13461" spans="1:10">
      <c r="A13461" s="4" t="s">
        <v>430</v>
      </c>
      <c r="B13461" t="s">
        <v>32</v>
      </c>
      <c r="C13461" t="s">
        <v>3</v>
      </c>
      <c r="D13461" t="s">
        <v>328</v>
      </c>
      <c r="F13461" s="2">
        <v>2997578.1444225507</v>
      </c>
      <c r="G13461" s="2">
        <v>1702310.9083912184</v>
      </c>
      <c r="H13461">
        <v>2010</v>
      </c>
      <c r="I13461">
        <v>1.7608875850154977</v>
      </c>
      <c r="J13461" t="s">
        <v>717</v>
      </c>
    </row>
    <row r="13462" spans="1:10">
      <c r="A13462" s="4" t="s">
        <v>430</v>
      </c>
      <c r="B13462" t="s">
        <v>32</v>
      </c>
      <c r="C13462" t="s">
        <v>3</v>
      </c>
      <c r="D13462" t="s">
        <v>328</v>
      </c>
      <c r="F13462" s="2">
        <v>1735861.808095746</v>
      </c>
      <c r="G13462" s="2">
        <v>985787.97582951246</v>
      </c>
      <c r="H13462">
        <v>2010</v>
      </c>
      <c r="I13462">
        <v>1.7608875850154977</v>
      </c>
      <c r="J13462" t="s">
        <v>717</v>
      </c>
    </row>
    <row r="13463" spans="1:10">
      <c r="A13463" s="4" t="s">
        <v>430</v>
      </c>
      <c r="B13463" t="s">
        <v>32</v>
      </c>
      <c r="C13463" t="s">
        <v>3</v>
      </c>
      <c r="D13463" t="s">
        <v>1</v>
      </c>
      <c r="F13463" s="2">
        <v>2606124.9798237276</v>
      </c>
      <c r="G13463" s="2">
        <v>1480006.4478850823</v>
      </c>
      <c r="H13463">
        <v>2010</v>
      </c>
      <c r="I13463">
        <v>1.7608875850154977</v>
      </c>
      <c r="J13463" t="s">
        <v>717</v>
      </c>
    </row>
    <row r="13464" spans="1:10">
      <c r="A13464" s="4" t="s">
        <v>430</v>
      </c>
      <c r="B13464" t="s">
        <v>32</v>
      </c>
      <c r="C13464" t="s">
        <v>4</v>
      </c>
      <c r="D13464" t="s">
        <v>328</v>
      </c>
      <c r="F13464" s="2">
        <v>2354475.9457405405</v>
      </c>
      <c r="G13464" s="2">
        <v>1337096.113219413</v>
      </c>
      <c r="H13464">
        <v>2010</v>
      </c>
      <c r="I13464">
        <v>1.7608875850154977</v>
      </c>
      <c r="J13464" t="s">
        <v>717</v>
      </c>
    </row>
    <row r="13465" spans="1:10">
      <c r="A13465" s="5" t="s">
        <v>7</v>
      </c>
      <c r="B13465" t="s">
        <v>6</v>
      </c>
      <c r="C13465" t="s">
        <v>4</v>
      </c>
      <c r="D13465" t="s">
        <v>328</v>
      </c>
      <c r="F13465" s="2">
        <v>148089450</v>
      </c>
      <c r="G13465" s="2">
        <f>F13465/I13465</f>
        <v>7304690.4287433662</v>
      </c>
      <c r="H13465">
        <v>2021</v>
      </c>
      <c r="I13465">
        <v>20.273199999999999</v>
      </c>
      <c r="J13465" s="40" t="s">
        <v>715</v>
      </c>
    </row>
    <row r="13466" spans="1:10">
      <c r="A13466" s="5" t="s">
        <v>20</v>
      </c>
      <c r="B13466" t="s">
        <v>6</v>
      </c>
      <c r="C13466" t="s">
        <v>4</v>
      </c>
      <c r="D13466" t="s">
        <v>328</v>
      </c>
      <c r="F13466" s="2">
        <v>458503438</v>
      </c>
      <c r="G13466" s="2">
        <f>F13466/I13466</f>
        <v>22616234.141625397</v>
      </c>
      <c r="H13466">
        <v>2021</v>
      </c>
      <c r="I13466">
        <v>20.273199999999999</v>
      </c>
      <c r="J13466" s="40" t="s">
        <v>715</v>
      </c>
    </row>
    <row r="13467" spans="1:10">
      <c r="A13467" s="5" t="s">
        <v>19</v>
      </c>
      <c r="B13467" t="s">
        <v>6</v>
      </c>
      <c r="C13467" t="s">
        <v>4</v>
      </c>
      <c r="D13467" t="s">
        <v>328</v>
      </c>
      <c r="F13467" s="2">
        <v>232250099</v>
      </c>
      <c r="G13467" s="2">
        <f>F13467/I13467</f>
        <v>11456015.774520056</v>
      </c>
      <c r="H13467">
        <v>2021</v>
      </c>
      <c r="I13467">
        <v>20.273199999999999</v>
      </c>
      <c r="J13467" s="40" t="s">
        <v>715</v>
      </c>
    </row>
    <row r="13468" spans="1:10">
      <c r="A13468" s="5" t="s">
        <v>55</v>
      </c>
      <c r="B13468" t="s">
        <v>6</v>
      </c>
      <c r="C13468" t="s">
        <v>4</v>
      </c>
      <c r="D13468" t="s">
        <v>328</v>
      </c>
      <c r="F13468" s="2">
        <v>130367463</v>
      </c>
      <c r="G13468" s="2">
        <f>F13468/I13468</f>
        <v>6430532.0817631157</v>
      </c>
      <c r="H13468">
        <v>2021</v>
      </c>
      <c r="I13468">
        <v>20.273199999999999</v>
      </c>
      <c r="J13468" s="40" t="s">
        <v>715</v>
      </c>
    </row>
    <row r="13469" spans="1:10">
      <c r="A13469" s="4" t="s">
        <v>430</v>
      </c>
      <c r="B13469" t="s">
        <v>32</v>
      </c>
      <c r="C13469" t="s">
        <v>4</v>
      </c>
      <c r="D13469" t="s">
        <v>328</v>
      </c>
      <c r="F13469" s="2">
        <v>2124867.2660099384</v>
      </c>
      <c r="G13469" s="2">
        <v>1206702.3949125279</v>
      </c>
      <c r="H13469">
        <v>2010</v>
      </c>
      <c r="I13469">
        <v>1.7608875850154977</v>
      </c>
      <c r="J13469" t="s">
        <v>717</v>
      </c>
    </row>
    <row r="13470" spans="1:10">
      <c r="A13470" s="4" t="s">
        <v>430</v>
      </c>
      <c r="B13470" t="s">
        <v>32</v>
      </c>
      <c r="C13470" t="s">
        <v>4</v>
      </c>
      <c r="D13470" t="s">
        <v>328</v>
      </c>
      <c r="F13470" s="2">
        <v>248203.85444173211</v>
      </c>
      <c r="G13470" s="2">
        <v>140953.83291577222</v>
      </c>
      <c r="H13470">
        <v>2010</v>
      </c>
      <c r="I13470">
        <v>1.7608875850154977</v>
      </c>
      <c r="J13470" t="s">
        <v>717</v>
      </c>
    </row>
    <row r="13471" spans="1:10">
      <c r="A13471" s="4" t="s">
        <v>430</v>
      </c>
      <c r="B13471" t="s">
        <v>32</v>
      </c>
      <c r="C13471" t="s">
        <v>4</v>
      </c>
      <c r="D13471" t="s">
        <v>1</v>
      </c>
      <c r="F13471" s="2">
        <v>1609926.3496731832</v>
      </c>
      <c r="G13471" s="2">
        <v>914269.80539420072</v>
      </c>
      <c r="H13471">
        <v>2010</v>
      </c>
      <c r="I13471">
        <v>1.7608875850154977</v>
      </c>
      <c r="J13471" t="s">
        <v>717</v>
      </c>
    </row>
    <row r="13472" spans="1:10">
      <c r="A13472" t="s">
        <v>570</v>
      </c>
      <c r="B13472" t="s">
        <v>552</v>
      </c>
      <c r="C13472" t="s">
        <v>3</v>
      </c>
      <c r="D13472" t="s">
        <v>328</v>
      </c>
      <c r="F13472" s="2">
        <v>329366000</v>
      </c>
      <c r="G13472" s="2">
        <v>52406759.164969452</v>
      </c>
      <c r="H13472">
        <v>2015</v>
      </c>
      <c r="I13472">
        <v>6.2847999999999997</v>
      </c>
      <c r="J13472" t="s">
        <v>717</v>
      </c>
    </row>
    <row r="13473" spans="1:10">
      <c r="A13473" t="s">
        <v>570</v>
      </c>
      <c r="B13473" t="s">
        <v>552</v>
      </c>
      <c r="C13473" t="s">
        <v>3</v>
      </c>
      <c r="D13473" t="s">
        <v>1</v>
      </c>
      <c r="F13473" s="2">
        <v>28669000.000000004</v>
      </c>
      <c r="G13473" s="2">
        <v>4561640.7841140535</v>
      </c>
      <c r="H13473">
        <v>2015</v>
      </c>
      <c r="I13473">
        <v>6.2847999999999997</v>
      </c>
      <c r="J13473" t="s">
        <v>717</v>
      </c>
    </row>
    <row r="13474" spans="1:10">
      <c r="A13474" t="s">
        <v>570</v>
      </c>
      <c r="B13474" t="s">
        <v>552</v>
      </c>
      <c r="C13474" t="s">
        <v>4</v>
      </c>
      <c r="D13474" t="s">
        <v>328</v>
      </c>
      <c r="F13474" s="2">
        <v>40959000</v>
      </c>
      <c r="G13474" s="2">
        <v>6517152.4949083505</v>
      </c>
      <c r="H13474">
        <v>2015</v>
      </c>
      <c r="I13474">
        <v>6.2847999999999997</v>
      </c>
      <c r="J13474" t="s">
        <v>717</v>
      </c>
    </row>
    <row r="13475" spans="1:10">
      <c r="A13475" t="s">
        <v>570</v>
      </c>
      <c r="B13475" t="s">
        <v>552</v>
      </c>
      <c r="C13475" t="s">
        <v>4</v>
      </c>
      <c r="D13475" t="s">
        <v>1</v>
      </c>
      <c r="F13475" s="2">
        <v>9559000</v>
      </c>
      <c r="G13475" s="2">
        <v>1520971.2321792261</v>
      </c>
      <c r="H13475">
        <v>2015</v>
      </c>
      <c r="I13475">
        <v>6.2847999999999997</v>
      </c>
      <c r="J13475" t="s">
        <v>717</v>
      </c>
    </row>
    <row r="13476" spans="1:10">
      <c r="A13476" s="5" t="s">
        <v>25</v>
      </c>
      <c r="B13476" t="s">
        <v>6</v>
      </c>
      <c r="C13476" t="s">
        <v>4</v>
      </c>
      <c r="D13476" t="s">
        <v>328</v>
      </c>
      <c r="F13476" s="2">
        <v>499702914</v>
      </c>
      <c r="G13476" s="2">
        <f>F13476/I13476</f>
        <v>24648447.901663281</v>
      </c>
      <c r="H13476">
        <v>2021</v>
      </c>
      <c r="I13476">
        <v>20.273199999999999</v>
      </c>
      <c r="J13476" s="40" t="s">
        <v>715</v>
      </c>
    </row>
    <row r="13477" spans="1:10">
      <c r="A13477" t="s">
        <v>570</v>
      </c>
      <c r="B13477" t="s">
        <v>552</v>
      </c>
      <c r="C13477" t="s">
        <v>3</v>
      </c>
      <c r="D13477" t="s">
        <v>328</v>
      </c>
      <c r="F13477" s="2">
        <v>150469000</v>
      </c>
      <c r="G13477" s="2">
        <v>23913955.595111333</v>
      </c>
      <c r="H13477">
        <v>2014</v>
      </c>
      <c r="I13477">
        <v>6.2920999999999996</v>
      </c>
      <c r="J13477" t="s">
        <v>717</v>
      </c>
    </row>
    <row r="13478" spans="1:10">
      <c r="A13478" t="s">
        <v>570</v>
      </c>
      <c r="B13478" t="s">
        <v>552</v>
      </c>
      <c r="C13478" t="s">
        <v>3</v>
      </c>
      <c r="D13478" t="s">
        <v>1</v>
      </c>
      <c r="F13478" s="2">
        <v>22116000</v>
      </c>
      <c r="G13478" s="2">
        <v>3514883.7431064355</v>
      </c>
      <c r="H13478">
        <v>2014</v>
      </c>
      <c r="I13478">
        <v>6.2920999999999996</v>
      </c>
      <c r="J13478" t="s">
        <v>717</v>
      </c>
    </row>
    <row r="13479" spans="1:10">
      <c r="A13479" t="s">
        <v>570</v>
      </c>
      <c r="B13479" t="s">
        <v>552</v>
      </c>
      <c r="C13479" t="s">
        <v>4</v>
      </c>
      <c r="D13479" t="s">
        <v>328</v>
      </c>
      <c r="F13479" s="2">
        <v>18572999.999999996</v>
      </c>
      <c r="G13479" s="2">
        <v>2951796.6974460036</v>
      </c>
      <c r="H13479">
        <v>2014</v>
      </c>
      <c r="I13479">
        <v>6.2920999999999996</v>
      </c>
      <c r="J13479" t="s">
        <v>717</v>
      </c>
    </row>
    <row r="13480" spans="1:10">
      <c r="A13480" s="6" t="s">
        <v>17</v>
      </c>
      <c r="B13480" t="s">
        <v>6</v>
      </c>
      <c r="C13480" t="s">
        <v>4</v>
      </c>
      <c r="D13480" t="s">
        <v>1</v>
      </c>
      <c r="F13480" s="2">
        <v>129596692</v>
      </c>
      <c r="G13480" s="2">
        <f>F13480/I13480</f>
        <v>6392512.8741392577</v>
      </c>
      <c r="H13480">
        <v>2021</v>
      </c>
      <c r="I13480">
        <v>20.273199999999999</v>
      </c>
      <c r="J13480" s="40" t="s">
        <v>715</v>
      </c>
    </row>
    <row r="13481" spans="1:10">
      <c r="A13481" t="s">
        <v>570</v>
      </c>
      <c r="B13481" t="s">
        <v>552</v>
      </c>
      <c r="C13481" t="s">
        <v>4</v>
      </c>
      <c r="D13481" t="s">
        <v>1</v>
      </c>
      <c r="F13481" s="2">
        <v>1805000</v>
      </c>
      <c r="G13481" s="2">
        <v>286867.65944597195</v>
      </c>
      <c r="H13481">
        <v>2014</v>
      </c>
      <c r="I13481">
        <v>6.2920999999999996</v>
      </c>
      <c r="J13481" t="s">
        <v>717</v>
      </c>
    </row>
    <row r="13482" spans="1:10">
      <c r="A13482" s="6" t="s">
        <v>13</v>
      </c>
      <c r="B13482" t="s">
        <v>6</v>
      </c>
      <c r="C13482" t="s">
        <v>4</v>
      </c>
      <c r="D13482" t="s">
        <v>1</v>
      </c>
      <c r="F13482" s="2">
        <v>19248794</v>
      </c>
      <c r="G13482" s="2">
        <f>F13482/I13482</f>
        <v>949469.94061125035</v>
      </c>
      <c r="H13482">
        <v>2021</v>
      </c>
      <c r="I13482">
        <v>20.273199999999999</v>
      </c>
      <c r="J13482" s="40" t="s">
        <v>715</v>
      </c>
    </row>
    <row r="13483" spans="1:10">
      <c r="A13483" t="s">
        <v>570</v>
      </c>
      <c r="B13483" t="s">
        <v>552</v>
      </c>
      <c r="C13483" t="s">
        <v>3</v>
      </c>
      <c r="D13483" t="s">
        <v>328</v>
      </c>
      <c r="F13483" s="2">
        <v>108874000</v>
      </c>
      <c r="G13483" s="2">
        <v>17325037.395372521</v>
      </c>
      <c r="H13483">
        <v>2013</v>
      </c>
      <c r="I13483">
        <v>6.2842000000000002</v>
      </c>
      <c r="J13483" t="s">
        <v>717</v>
      </c>
    </row>
    <row r="13484" spans="1:10">
      <c r="A13484" t="s">
        <v>570</v>
      </c>
      <c r="B13484" t="s">
        <v>552</v>
      </c>
      <c r="C13484" t="s">
        <v>3</v>
      </c>
      <c r="D13484" t="s">
        <v>1</v>
      </c>
      <c r="F13484" s="2">
        <v>13031000</v>
      </c>
      <c r="G13484" s="2">
        <v>2073613.1886318068</v>
      </c>
      <c r="H13484">
        <v>2013</v>
      </c>
      <c r="I13484">
        <v>6.2842000000000002</v>
      </c>
      <c r="J13484" t="s">
        <v>717</v>
      </c>
    </row>
    <row r="13485" spans="1:10">
      <c r="A13485" t="s">
        <v>570</v>
      </c>
      <c r="B13485" t="s">
        <v>552</v>
      </c>
      <c r="C13485" t="s">
        <v>4</v>
      </c>
      <c r="D13485" t="s">
        <v>328</v>
      </c>
      <c r="F13485" s="2">
        <v>16682000</v>
      </c>
      <c r="G13485" s="2">
        <v>2654594.061296585</v>
      </c>
      <c r="H13485">
        <v>2013</v>
      </c>
      <c r="I13485">
        <v>6.2842000000000002</v>
      </c>
      <c r="J13485" t="s">
        <v>717</v>
      </c>
    </row>
    <row r="13486" spans="1:10">
      <c r="A13486" t="s">
        <v>570</v>
      </c>
      <c r="B13486" t="s">
        <v>552</v>
      </c>
      <c r="C13486" t="s">
        <v>4</v>
      </c>
      <c r="D13486" t="s">
        <v>1</v>
      </c>
      <c r="F13486" s="2">
        <v>117000</v>
      </c>
      <c r="G13486" s="2">
        <v>18618.121638394703</v>
      </c>
      <c r="H13486">
        <v>2013</v>
      </c>
      <c r="I13486">
        <v>6.2842000000000002</v>
      </c>
      <c r="J13486" t="s">
        <v>717</v>
      </c>
    </row>
    <row r="13487" spans="1:10">
      <c r="A13487" s="5" t="s">
        <v>7</v>
      </c>
      <c r="B13487" t="s">
        <v>6</v>
      </c>
      <c r="C13487" t="s">
        <v>4</v>
      </c>
      <c r="D13487" t="s">
        <v>1</v>
      </c>
      <c r="F13487" s="2">
        <v>838842744</v>
      </c>
      <c r="G13487" s="2">
        <f>F13487/I13487</f>
        <v>41376928.358621232</v>
      </c>
      <c r="H13487">
        <v>2021</v>
      </c>
      <c r="I13487">
        <v>20.273199999999999</v>
      </c>
      <c r="J13487" s="40" t="s">
        <v>715</v>
      </c>
    </row>
    <row r="13488" spans="1:10">
      <c r="A13488" s="6" t="s">
        <v>20</v>
      </c>
      <c r="B13488" t="s">
        <v>6</v>
      </c>
      <c r="C13488" t="s">
        <v>4</v>
      </c>
      <c r="D13488" t="s">
        <v>1</v>
      </c>
      <c r="F13488" s="2">
        <v>20016432</v>
      </c>
      <c r="G13488" s="2">
        <f>F13488/I13488</f>
        <v>987334.60923781153</v>
      </c>
      <c r="H13488">
        <v>2021</v>
      </c>
      <c r="I13488">
        <v>20.273199999999999</v>
      </c>
      <c r="J13488" s="40" t="s">
        <v>715</v>
      </c>
    </row>
    <row r="13489" spans="1:10">
      <c r="A13489" s="6" t="s">
        <v>19</v>
      </c>
      <c r="B13489" t="s">
        <v>6</v>
      </c>
      <c r="C13489" t="s">
        <v>4</v>
      </c>
      <c r="D13489" t="s">
        <v>1</v>
      </c>
      <c r="F13489" s="2">
        <v>-2494736</v>
      </c>
      <c r="G13489" s="2">
        <f>F13489/I13489</f>
        <v>-123055.85699346922</v>
      </c>
      <c r="H13489">
        <v>2021</v>
      </c>
      <c r="I13489">
        <v>20.273199999999999</v>
      </c>
      <c r="J13489" s="40" t="s">
        <v>715</v>
      </c>
    </row>
    <row r="13490" spans="1:10">
      <c r="A13490" t="s">
        <v>570</v>
      </c>
      <c r="B13490" t="s">
        <v>552</v>
      </c>
      <c r="C13490" t="s">
        <v>3</v>
      </c>
      <c r="D13490" t="s">
        <v>328</v>
      </c>
      <c r="F13490" s="2">
        <v>82970000</v>
      </c>
      <c r="G13490" s="2">
        <v>19343482.619541716</v>
      </c>
      <c r="H13490">
        <v>2012</v>
      </c>
      <c r="I13490">
        <v>4.2892999999999857</v>
      </c>
      <c r="J13490" t="s">
        <v>717</v>
      </c>
    </row>
    <row r="13491" spans="1:10">
      <c r="A13491" t="s">
        <v>570</v>
      </c>
      <c r="B13491" t="s">
        <v>552</v>
      </c>
      <c r="C13491" t="s">
        <v>3</v>
      </c>
      <c r="D13491" t="s">
        <v>1</v>
      </c>
      <c r="F13491" s="2">
        <v>13779000.000000002</v>
      </c>
      <c r="G13491" s="2">
        <v>3212412.2817243016</v>
      </c>
      <c r="H13491">
        <v>2012</v>
      </c>
      <c r="I13491">
        <v>4.2892999999999857</v>
      </c>
      <c r="J13491" t="s">
        <v>717</v>
      </c>
    </row>
    <row r="13492" spans="1:10">
      <c r="A13492" t="s">
        <v>570</v>
      </c>
      <c r="B13492" t="s">
        <v>552</v>
      </c>
      <c r="C13492" t="s">
        <v>4</v>
      </c>
      <c r="D13492" t="s">
        <v>328</v>
      </c>
      <c r="F13492" s="2">
        <v>19216000</v>
      </c>
      <c r="G13492" s="2">
        <v>4479985.0791504588</v>
      </c>
      <c r="H13492">
        <v>2012</v>
      </c>
      <c r="I13492">
        <v>4.2892999999999857</v>
      </c>
      <c r="J13492" t="s">
        <v>717</v>
      </c>
    </row>
    <row r="13493" spans="1:10">
      <c r="A13493" t="s">
        <v>570</v>
      </c>
      <c r="B13493" t="s">
        <v>552</v>
      </c>
      <c r="C13493" t="s">
        <v>4</v>
      </c>
      <c r="D13493" t="s">
        <v>1</v>
      </c>
      <c r="F13493" s="2">
        <v>9381000</v>
      </c>
      <c r="G13493" s="2">
        <v>2187070.1513067475</v>
      </c>
      <c r="H13493">
        <v>2012</v>
      </c>
      <c r="I13493">
        <v>4.2892999999999857</v>
      </c>
      <c r="J13493" t="s">
        <v>717</v>
      </c>
    </row>
    <row r="13494" spans="1:10">
      <c r="A13494" s="6" t="s">
        <v>25</v>
      </c>
      <c r="B13494" t="s">
        <v>6</v>
      </c>
      <c r="C13494" t="s">
        <v>4</v>
      </c>
      <c r="D13494" t="s">
        <v>1</v>
      </c>
      <c r="F13494" s="2">
        <v>8136531</v>
      </c>
      <c r="G13494" s="2">
        <f>F13494/I13494</f>
        <v>401344.18838663853</v>
      </c>
      <c r="H13494">
        <v>2021</v>
      </c>
      <c r="I13494">
        <v>20.273199999999999</v>
      </c>
      <c r="J13494" s="40" t="s">
        <v>715</v>
      </c>
    </row>
    <row r="13495" spans="1:10">
      <c r="A13495" t="s">
        <v>570</v>
      </c>
      <c r="B13495" t="s">
        <v>552</v>
      </c>
      <c r="C13495" t="s">
        <v>3</v>
      </c>
      <c r="D13495" t="s">
        <v>328</v>
      </c>
      <c r="F13495" s="2">
        <v>58382000.000000052</v>
      </c>
      <c r="G13495" s="2">
        <v>13611078.730795292</v>
      </c>
      <c r="H13495">
        <v>2011</v>
      </c>
      <c r="I13495">
        <v>4.2892999999999857</v>
      </c>
      <c r="J13495" t="s">
        <v>717</v>
      </c>
    </row>
    <row r="13496" spans="1:10">
      <c r="A13496" t="s">
        <v>570</v>
      </c>
      <c r="B13496" t="s">
        <v>552</v>
      </c>
      <c r="C13496" t="s">
        <v>3</v>
      </c>
      <c r="D13496" t="s">
        <v>1</v>
      </c>
      <c r="F13496" s="2">
        <v>15760000.000000013</v>
      </c>
      <c r="G13496" s="2">
        <v>3674259.2031333935</v>
      </c>
      <c r="H13496">
        <v>2011</v>
      </c>
      <c r="I13496">
        <v>4.2892999999999857</v>
      </c>
      <c r="J13496" t="s">
        <v>717</v>
      </c>
    </row>
    <row r="13497" spans="1:10">
      <c r="A13497" t="s">
        <v>570</v>
      </c>
      <c r="B13497" t="s">
        <v>552</v>
      </c>
      <c r="C13497" t="s">
        <v>4</v>
      </c>
      <c r="D13497" t="s">
        <v>328</v>
      </c>
      <c r="F13497" s="2">
        <v>16960000.000000015</v>
      </c>
      <c r="G13497" s="2">
        <v>3954025.1323059872</v>
      </c>
      <c r="H13497">
        <v>2011</v>
      </c>
      <c r="I13497">
        <v>4.2892999999999857</v>
      </c>
      <c r="J13497" t="s">
        <v>717</v>
      </c>
    </row>
    <row r="13498" spans="1:10">
      <c r="A13498" t="s">
        <v>570</v>
      </c>
      <c r="B13498" t="s">
        <v>552</v>
      </c>
      <c r="C13498" t="s">
        <v>4</v>
      </c>
      <c r="D13498" t="s">
        <v>1</v>
      </c>
      <c r="F13498" s="2">
        <v>838000.0000000007</v>
      </c>
      <c r="G13498" s="2">
        <v>195369.87387219441</v>
      </c>
      <c r="H13498">
        <v>2011</v>
      </c>
      <c r="I13498">
        <v>4.2892999999999857</v>
      </c>
      <c r="J13498" t="s">
        <v>717</v>
      </c>
    </row>
    <row r="13499" spans="1:10">
      <c r="A13499" t="s">
        <v>570</v>
      </c>
      <c r="B13499" t="s">
        <v>552</v>
      </c>
      <c r="C13499" t="s">
        <v>3</v>
      </c>
      <c r="D13499" t="s">
        <v>328</v>
      </c>
      <c r="F13499" s="2">
        <v>41636000</v>
      </c>
      <c r="G13499" s="2">
        <v>9841698.8622021135</v>
      </c>
      <c r="H13499">
        <v>2010</v>
      </c>
      <c r="I13499">
        <v>4.2305704109588866</v>
      </c>
      <c r="J13499" t="s">
        <v>717</v>
      </c>
    </row>
    <row r="13500" spans="1:10">
      <c r="A13500" t="s">
        <v>17</v>
      </c>
      <c r="B13500" t="s">
        <v>6</v>
      </c>
      <c r="C13500" t="s">
        <v>3</v>
      </c>
      <c r="D13500" t="s">
        <v>328</v>
      </c>
      <c r="F13500" s="2">
        <v>322080000</v>
      </c>
      <c r="G13500" s="2">
        <v>15000558.888185104</v>
      </c>
      <c r="H13500">
        <v>2020</v>
      </c>
      <c r="I13500">
        <v>21.4712</v>
      </c>
      <c r="J13500" s="40" t="s">
        <v>715</v>
      </c>
    </row>
    <row r="13501" spans="1:10">
      <c r="A13501" t="s">
        <v>17</v>
      </c>
      <c r="B13501" t="s">
        <v>6</v>
      </c>
      <c r="C13501" t="s">
        <v>3</v>
      </c>
      <c r="D13501" t="s">
        <v>1</v>
      </c>
      <c r="F13501" s="2">
        <v>76060000</v>
      </c>
      <c r="G13501" s="2">
        <v>3542419.613249376</v>
      </c>
      <c r="H13501">
        <v>2020</v>
      </c>
      <c r="I13501">
        <v>21.4712</v>
      </c>
      <c r="J13501" s="40" t="s">
        <v>715</v>
      </c>
    </row>
    <row r="13502" spans="1:10">
      <c r="A13502" t="s">
        <v>570</v>
      </c>
      <c r="B13502" t="s">
        <v>552</v>
      </c>
      <c r="C13502" t="s">
        <v>3</v>
      </c>
      <c r="D13502" t="s">
        <v>1</v>
      </c>
      <c r="F13502" s="2">
        <v>18693000</v>
      </c>
      <c r="G13502" s="2">
        <v>4418553.0990283433</v>
      </c>
      <c r="H13502">
        <v>2010</v>
      </c>
      <c r="I13502">
        <v>4.2305704109588866</v>
      </c>
      <c r="J13502" t="s">
        <v>717</v>
      </c>
    </row>
    <row r="13503" spans="1:10">
      <c r="A13503" t="s">
        <v>570</v>
      </c>
      <c r="B13503" t="s">
        <v>552</v>
      </c>
      <c r="C13503" t="s">
        <v>4</v>
      </c>
      <c r="D13503" t="s">
        <v>328</v>
      </c>
      <c r="F13503" s="2">
        <v>16587000</v>
      </c>
      <c r="G13503" s="2">
        <v>3920747.8871012214</v>
      </c>
      <c r="H13503">
        <v>2010</v>
      </c>
      <c r="I13503">
        <v>4.2305704109588866</v>
      </c>
      <c r="J13503" t="s">
        <v>717</v>
      </c>
    </row>
    <row r="13504" spans="1:10">
      <c r="A13504" t="s">
        <v>13</v>
      </c>
      <c r="B13504" t="s">
        <v>6</v>
      </c>
      <c r="C13504" t="s">
        <v>3</v>
      </c>
      <c r="D13504" t="s">
        <v>328</v>
      </c>
      <c r="F13504" s="2">
        <v>551600000</v>
      </c>
      <c r="G13504" s="2">
        <v>25690226.908603154</v>
      </c>
      <c r="H13504">
        <v>2020</v>
      </c>
      <c r="I13504">
        <v>21.4712</v>
      </c>
      <c r="J13504" s="40" t="s">
        <v>715</v>
      </c>
    </row>
    <row r="13505" spans="1:10">
      <c r="A13505" t="s">
        <v>13</v>
      </c>
      <c r="B13505" t="s">
        <v>6</v>
      </c>
      <c r="C13505" t="s">
        <v>3</v>
      </c>
      <c r="D13505" t="s">
        <v>1</v>
      </c>
      <c r="F13505" s="2">
        <v>167740000</v>
      </c>
      <c r="G13505" s="2">
        <v>7812325.3474421548</v>
      </c>
      <c r="H13505">
        <v>2020</v>
      </c>
      <c r="I13505">
        <v>21.4712</v>
      </c>
      <c r="J13505" s="40" t="s">
        <v>715</v>
      </c>
    </row>
    <row r="13506" spans="1:10">
      <c r="A13506" t="s">
        <v>570</v>
      </c>
      <c r="B13506" t="s">
        <v>552</v>
      </c>
      <c r="C13506" t="s">
        <v>4</v>
      </c>
      <c r="D13506" t="s">
        <v>1</v>
      </c>
      <c r="F13506" s="2">
        <v>36220000</v>
      </c>
      <c r="G13506" s="2">
        <v>8561493.245964082</v>
      </c>
      <c r="H13506">
        <v>2010</v>
      </c>
      <c r="I13506">
        <v>4.2305704109588866</v>
      </c>
      <c r="J13506" t="s">
        <v>717</v>
      </c>
    </row>
    <row r="13507" spans="1:10">
      <c r="A13507" t="s">
        <v>105</v>
      </c>
      <c r="B13507" s="18" t="s">
        <v>35</v>
      </c>
      <c r="C13507" s="18" t="s">
        <v>3</v>
      </c>
      <c r="D13507" s="18" t="s">
        <v>328</v>
      </c>
      <c r="E13507" s="18" t="s">
        <v>677</v>
      </c>
      <c r="F13507" s="2">
        <v>2948699989</v>
      </c>
      <c r="G13507" s="2">
        <f t="shared" ref="G13507:G13516" si="351">F13507/I13507</f>
        <v>3220968.8041081415</v>
      </c>
      <c r="H13507" s="18">
        <v>2024</v>
      </c>
      <c r="I13507" s="18">
        <v>915.46990000000005</v>
      </c>
      <c r="J13507" t="s">
        <v>717</v>
      </c>
    </row>
    <row r="13508" spans="1:10">
      <c r="A13508" t="s">
        <v>105</v>
      </c>
      <c r="B13508" s="18" t="s">
        <v>35</v>
      </c>
      <c r="C13508" s="18" t="s">
        <v>3</v>
      </c>
      <c r="D13508" s="18" t="s">
        <v>1</v>
      </c>
      <c r="E13508" s="18"/>
      <c r="F13508" s="2">
        <v>710925294</v>
      </c>
      <c r="G13508" s="2">
        <f t="shared" si="351"/>
        <v>776568.72607171466</v>
      </c>
      <c r="H13508" s="18">
        <v>2024</v>
      </c>
      <c r="I13508" s="18">
        <v>915.46990000000005</v>
      </c>
      <c r="J13508" t="s">
        <v>717</v>
      </c>
    </row>
    <row r="13509" spans="1:10">
      <c r="A13509" t="s">
        <v>105</v>
      </c>
      <c r="B13509" s="18" t="s">
        <v>35</v>
      </c>
      <c r="C13509" s="18" t="s">
        <v>4</v>
      </c>
      <c r="D13509" s="18" t="s">
        <v>328</v>
      </c>
      <c r="E13509" s="18" t="s">
        <v>677</v>
      </c>
      <c r="F13509" s="2">
        <v>-79801059</v>
      </c>
      <c r="G13509" s="2">
        <f t="shared" si="351"/>
        <v>-87169.50606459043</v>
      </c>
      <c r="H13509" s="18">
        <v>2024</v>
      </c>
      <c r="I13509" s="18">
        <v>915.46990000000005</v>
      </c>
      <c r="J13509" t="s">
        <v>717</v>
      </c>
    </row>
    <row r="13510" spans="1:10">
      <c r="A13510" t="s">
        <v>105</v>
      </c>
      <c r="B13510" s="18" t="s">
        <v>35</v>
      </c>
      <c r="C13510" s="18" t="s">
        <v>4</v>
      </c>
      <c r="D13510" s="18" t="s">
        <v>1</v>
      </c>
      <c r="E13510" s="18"/>
      <c r="F13510" s="2">
        <v>205119058</v>
      </c>
      <c r="G13510" s="2">
        <f t="shared" si="351"/>
        <v>224058.76807091088</v>
      </c>
      <c r="H13510" s="18">
        <v>2024</v>
      </c>
      <c r="I13510" s="18">
        <v>915.46990000000005</v>
      </c>
      <c r="J13510" t="s">
        <v>717</v>
      </c>
    </row>
    <row r="13511" spans="1:10">
      <c r="A13511" t="s">
        <v>105</v>
      </c>
      <c r="B13511" s="18" t="s">
        <v>35</v>
      </c>
      <c r="C13511" s="18" t="s">
        <v>3</v>
      </c>
      <c r="D13511" s="18" t="s">
        <v>328</v>
      </c>
      <c r="E13511" s="18"/>
      <c r="F13511" s="2">
        <v>886200790.5</v>
      </c>
      <c r="G13511" s="2">
        <f t="shared" si="351"/>
        <v>2994132.9995935522</v>
      </c>
      <c r="H13511" s="18">
        <v>2023</v>
      </c>
      <c r="I13511" s="18">
        <v>295.97910000000002</v>
      </c>
      <c r="J13511" t="s">
        <v>717</v>
      </c>
    </row>
    <row r="13512" spans="1:10">
      <c r="A13512" t="s">
        <v>105</v>
      </c>
      <c r="B13512" s="18" t="s">
        <v>35</v>
      </c>
      <c r="C13512" s="18" t="s">
        <v>3</v>
      </c>
      <c r="D13512" s="18" t="s">
        <v>1</v>
      </c>
      <c r="E13512" s="18"/>
      <c r="F13512" s="2">
        <v>158201219</v>
      </c>
      <c r="G13512" s="2">
        <f t="shared" si="351"/>
        <v>534501.31782953592</v>
      </c>
      <c r="H13512" s="18">
        <v>2023</v>
      </c>
      <c r="I13512" s="18">
        <v>295.97910000000002</v>
      </c>
      <c r="J13512" t="s">
        <v>717</v>
      </c>
    </row>
    <row r="13513" spans="1:10">
      <c r="A13513" t="s">
        <v>105</v>
      </c>
      <c r="B13513" s="18" t="s">
        <v>35</v>
      </c>
      <c r="C13513" s="18" t="s">
        <v>4</v>
      </c>
      <c r="D13513" s="18" t="s">
        <v>328</v>
      </c>
      <c r="E13513" s="18"/>
      <c r="F13513" s="2">
        <v>226194573.5</v>
      </c>
      <c r="G13513" s="2">
        <f t="shared" si="351"/>
        <v>764224.81688740861</v>
      </c>
      <c r="H13513" s="18">
        <v>2023</v>
      </c>
      <c r="I13513" s="18">
        <v>295.97910000000002</v>
      </c>
      <c r="J13513" t="s">
        <v>717</v>
      </c>
    </row>
    <row r="13514" spans="1:10">
      <c r="A13514" t="s">
        <v>105</v>
      </c>
      <c r="B13514" s="18" t="s">
        <v>35</v>
      </c>
      <c r="C13514" s="18" t="s">
        <v>4</v>
      </c>
      <c r="D13514" s="18" t="s">
        <v>1</v>
      </c>
      <c r="E13514" s="18"/>
      <c r="F13514" s="2">
        <v>9995782</v>
      </c>
      <c r="G13514" s="2">
        <f t="shared" si="351"/>
        <v>33771.918355046015</v>
      </c>
      <c r="H13514" s="18">
        <v>2023</v>
      </c>
      <c r="I13514" s="18">
        <v>295.97910000000002</v>
      </c>
      <c r="J13514" t="s">
        <v>717</v>
      </c>
    </row>
    <row r="13515" spans="1:10">
      <c r="A13515" s="14" t="s">
        <v>105</v>
      </c>
      <c r="B13515" t="s">
        <v>35</v>
      </c>
      <c r="C13515" t="s">
        <v>3</v>
      </c>
      <c r="D13515" t="s">
        <v>328</v>
      </c>
      <c r="F13515" s="2">
        <v>424171329</v>
      </c>
      <c r="G13515" s="2">
        <f t="shared" si="351"/>
        <v>3241076.3438921217</v>
      </c>
      <c r="H13515">
        <v>2022</v>
      </c>
      <c r="I13515">
        <v>130.87360000000001</v>
      </c>
      <c r="J13515" t="s">
        <v>717</v>
      </c>
    </row>
    <row r="13516" spans="1:10">
      <c r="A13516" s="14" t="s">
        <v>105</v>
      </c>
      <c r="B13516" t="s">
        <v>35</v>
      </c>
      <c r="C13516" t="s">
        <v>3</v>
      </c>
      <c r="D13516" t="s">
        <v>1</v>
      </c>
      <c r="F13516" s="2">
        <v>80969299</v>
      </c>
      <c r="G13516" s="2">
        <f t="shared" si="351"/>
        <v>618683.21036480996</v>
      </c>
      <c r="H13516">
        <v>2022</v>
      </c>
      <c r="I13516">
        <v>130.87360000000001</v>
      </c>
      <c r="J13516" t="s">
        <v>717</v>
      </c>
    </row>
    <row r="13517" spans="1:10">
      <c r="A13517" t="s">
        <v>20</v>
      </c>
      <c r="B13517" t="s">
        <v>6</v>
      </c>
      <c r="C13517" t="s">
        <v>3</v>
      </c>
      <c r="D13517" t="s">
        <v>328</v>
      </c>
      <c r="F13517" s="2">
        <v>845830000</v>
      </c>
      <c r="G13517" s="2">
        <v>39393699.467193261</v>
      </c>
      <c r="H13517">
        <v>2020</v>
      </c>
      <c r="I13517">
        <v>21.4712</v>
      </c>
      <c r="J13517" s="40" t="s">
        <v>715</v>
      </c>
    </row>
    <row r="13518" spans="1:10">
      <c r="A13518" t="s">
        <v>20</v>
      </c>
      <c r="B13518" t="s">
        <v>6</v>
      </c>
      <c r="C13518" t="s">
        <v>3</v>
      </c>
      <c r="D13518" t="s">
        <v>1</v>
      </c>
      <c r="F13518" s="2">
        <v>31610000</v>
      </c>
      <c r="G13518" s="2">
        <v>1472204.6275941727</v>
      </c>
      <c r="H13518">
        <v>2020</v>
      </c>
      <c r="I13518">
        <v>21.4712</v>
      </c>
      <c r="J13518" s="40" t="s">
        <v>715</v>
      </c>
    </row>
    <row r="13519" spans="1:10">
      <c r="A13519" s="14" t="s">
        <v>105</v>
      </c>
      <c r="B13519" t="s">
        <v>35</v>
      </c>
      <c r="C13519" t="s">
        <v>5</v>
      </c>
      <c r="D13519" t="s">
        <v>328</v>
      </c>
      <c r="F13519" s="2">
        <v>86879473</v>
      </c>
      <c r="G13519" s="2">
        <f>F13519/I13519</f>
        <v>663842.61608147097</v>
      </c>
      <c r="H13519">
        <v>2022</v>
      </c>
      <c r="I13519">
        <v>130.87360000000001</v>
      </c>
      <c r="J13519" t="s">
        <v>717</v>
      </c>
    </row>
    <row r="13520" spans="1:10">
      <c r="A13520" s="14" t="s">
        <v>105</v>
      </c>
      <c r="B13520" t="s">
        <v>35</v>
      </c>
      <c r="C13520" t="s">
        <v>5</v>
      </c>
      <c r="D13520" t="s">
        <v>1</v>
      </c>
      <c r="F13520" s="2">
        <v>11724896</v>
      </c>
      <c r="G13520" s="2">
        <f>F13520/I13520</f>
        <v>89589.46647757836</v>
      </c>
      <c r="H13520">
        <v>2022</v>
      </c>
      <c r="I13520">
        <v>130.87360000000001</v>
      </c>
      <c r="J13520" t="s">
        <v>717</v>
      </c>
    </row>
    <row r="13521" spans="1:10">
      <c r="A13521" t="s">
        <v>7</v>
      </c>
      <c r="B13521" t="s">
        <v>6</v>
      </c>
      <c r="C13521" t="s">
        <v>3</v>
      </c>
      <c r="D13521" t="s">
        <v>328</v>
      </c>
      <c r="F13521" s="2">
        <v>414840000</v>
      </c>
      <c r="G13521" s="2">
        <v>19320764.559037223</v>
      </c>
      <c r="H13521">
        <v>2020</v>
      </c>
      <c r="I13521">
        <v>21.4712</v>
      </c>
      <c r="J13521" s="40" t="s">
        <v>715</v>
      </c>
    </row>
    <row r="13522" spans="1:10">
      <c r="A13522" t="s">
        <v>7</v>
      </c>
      <c r="B13522" t="s">
        <v>6</v>
      </c>
      <c r="C13522" t="s">
        <v>3</v>
      </c>
      <c r="D13522" t="s">
        <v>1</v>
      </c>
      <c r="F13522" s="2">
        <v>1100490000</v>
      </c>
      <c r="G13522" s="2">
        <v>51254238.235403702</v>
      </c>
      <c r="H13522">
        <v>2020</v>
      </c>
      <c r="I13522">
        <v>21.4712</v>
      </c>
      <c r="J13522" s="40" t="s">
        <v>715</v>
      </c>
    </row>
    <row r="13523" spans="1:10">
      <c r="A13523" t="s">
        <v>19</v>
      </c>
      <c r="B13523" t="s">
        <v>6</v>
      </c>
      <c r="C13523" t="s">
        <v>3</v>
      </c>
      <c r="D13523" t="s">
        <v>328</v>
      </c>
      <c r="F13523" s="2">
        <v>428260000</v>
      </c>
      <c r="G13523" s="2">
        <v>19945787.846044935</v>
      </c>
      <c r="H13523">
        <v>2020</v>
      </c>
      <c r="I13523">
        <v>21.4712</v>
      </c>
      <c r="J13523" s="40" t="s">
        <v>715</v>
      </c>
    </row>
    <row r="13524" spans="1:10">
      <c r="A13524" t="s">
        <v>19</v>
      </c>
      <c r="B13524" t="s">
        <v>6</v>
      </c>
      <c r="C13524" t="s">
        <v>3</v>
      </c>
      <c r="D13524" t="s">
        <v>1</v>
      </c>
      <c r="F13524" s="2">
        <v>20930000</v>
      </c>
      <c r="G13524" s="2">
        <v>974794.1428518201</v>
      </c>
      <c r="H13524">
        <v>2020</v>
      </c>
      <c r="I13524">
        <v>21.4712</v>
      </c>
      <c r="J13524" s="40" t="s">
        <v>715</v>
      </c>
    </row>
    <row r="13525" spans="1:10">
      <c r="A13525" t="s">
        <v>55</v>
      </c>
      <c r="B13525" t="s">
        <v>6</v>
      </c>
      <c r="C13525" t="s">
        <v>3</v>
      </c>
      <c r="D13525" t="s">
        <v>328</v>
      </c>
      <c r="F13525" s="2">
        <v>229290000</v>
      </c>
      <c r="G13525" s="2">
        <v>10678955.996870227</v>
      </c>
      <c r="H13525">
        <v>2020</v>
      </c>
      <c r="I13525">
        <v>21.4712</v>
      </c>
      <c r="J13525" s="40" t="s">
        <v>715</v>
      </c>
    </row>
    <row r="13526" spans="1:10">
      <c r="A13526" s="14" t="s">
        <v>105</v>
      </c>
      <c r="B13526" t="s">
        <v>35</v>
      </c>
      <c r="C13526" t="s">
        <v>3</v>
      </c>
      <c r="D13526" t="s">
        <v>328</v>
      </c>
      <c r="E13526" t="s">
        <v>329</v>
      </c>
      <c r="F13526" s="2">
        <v>276407775</v>
      </c>
      <c r="G13526" s="2">
        <f>F13526/I13526</f>
        <v>2907009.5979100405</v>
      </c>
      <c r="H13526">
        <v>2021</v>
      </c>
      <c r="I13526">
        <v>95.083200000000005</v>
      </c>
      <c r="J13526" t="s">
        <v>717</v>
      </c>
    </row>
    <row r="13527" spans="1:10">
      <c r="A13527" s="14" t="s">
        <v>105</v>
      </c>
      <c r="B13527" t="s">
        <v>35</v>
      </c>
      <c r="C13527" t="s">
        <v>3</v>
      </c>
      <c r="D13527" t="s">
        <v>1</v>
      </c>
      <c r="E13527" t="s">
        <v>330</v>
      </c>
      <c r="F13527" s="2">
        <v>49514997</v>
      </c>
      <c r="G13527" s="2">
        <f>F13527/I13527</f>
        <v>520754.42349437124</v>
      </c>
      <c r="H13527">
        <v>2021</v>
      </c>
      <c r="I13527">
        <v>95.083200000000005</v>
      </c>
      <c r="J13527" t="s">
        <v>717</v>
      </c>
    </row>
    <row r="13528" spans="1:10">
      <c r="A13528" s="14" t="s">
        <v>105</v>
      </c>
      <c r="B13528" t="s">
        <v>35</v>
      </c>
      <c r="C13528" t="s">
        <v>4</v>
      </c>
      <c r="D13528" t="s">
        <v>328</v>
      </c>
      <c r="E13528" t="s">
        <v>329</v>
      </c>
      <c r="F13528" s="2">
        <v>84732482</v>
      </c>
      <c r="G13528" s="2">
        <f>F13528/I13528</f>
        <v>891140.41176569567</v>
      </c>
      <c r="H13528">
        <v>2021</v>
      </c>
      <c r="I13528">
        <v>95.083200000000005</v>
      </c>
      <c r="J13528" t="s">
        <v>717</v>
      </c>
    </row>
    <row r="13529" spans="1:10">
      <c r="A13529" s="14" t="s">
        <v>105</v>
      </c>
      <c r="B13529" t="s">
        <v>35</v>
      </c>
      <c r="C13529" t="s">
        <v>4</v>
      </c>
      <c r="D13529" t="s">
        <v>1</v>
      </c>
      <c r="E13529" t="s">
        <v>330</v>
      </c>
      <c r="F13529" s="2">
        <v>12608102</v>
      </c>
      <c r="G13529" s="2">
        <f>F13529/I13529</f>
        <v>132600.73283187777</v>
      </c>
      <c r="H13529">
        <v>2021</v>
      </c>
      <c r="I13529">
        <v>95.083200000000005</v>
      </c>
      <c r="J13529" t="s">
        <v>717</v>
      </c>
    </row>
    <row r="13530" spans="1:10">
      <c r="A13530" t="s">
        <v>105</v>
      </c>
      <c r="B13530" t="s">
        <v>35</v>
      </c>
      <c r="C13530" t="s">
        <v>3</v>
      </c>
      <c r="D13530" t="s">
        <v>328</v>
      </c>
      <c r="F13530" s="2">
        <v>150451990</v>
      </c>
      <c r="G13530" s="2">
        <v>2133271.9378842534</v>
      </c>
      <c r="H13530">
        <v>2020</v>
      </c>
      <c r="I13530">
        <v>70.526399999999995</v>
      </c>
      <c r="J13530" t="s">
        <v>717</v>
      </c>
    </row>
    <row r="13531" spans="1:10">
      <c r="A13531" t="s">
        <v>105</v>
      </c>
      <c r="B13531" t="s">
        <v>35</v>
      </c>
      <c r="C13531" t="s">
        <v>3</v>
      </c>
      <c r="D13531" t="s">
        <v>1</v>
      </c>
      <c r="F13531" s="2">
        <v>29911835</v>
      </c>
      <c r="G13531" s="2">
        <v>424122.52716713178</v>
      </c>
      <c r="H13531">
        <v>2020</v>
      </c>
      <c r="I13531">
        <v>70.526399999999995</v>
      </c>
      <c r="J13531" t="s">
        <v>717</v>
      </c>
    </row>
    <row r="13532" spans="1:10">
      <c r="A13532" t="s">
        <v>105</v>
      </c>
      <c r="B13532" t="s">
        <v>35</v>
      </c>
      <c r="C13532" t="s">
        <v>4</v>
      </c>
      <c r="D13532" t="s">
        <v>328</v>
      </c>
      <c r="F13532" s="2">
        <v>16427287</v>
      </c>
      <c r="G13532" s="2">
        <v>232923.94053857846</v>
      </c>
      <c r="H13532">
        <v>2020</v>
      </c>
      <c r="I13532">
        <v>70.526399999999995</v>
      </c>
      <c r="J13532" t="s">
        <v>717</v>
      </c>
    </row>
    <row r="13533" spans="1:10">
      <c r="A13533" t="s">
        <v>105</v>
      </c>
      <c r="B13533" t="s">
        <v>35</v>
      </c>
      <c r="C13533" t="s">
        <v>4</v>
      </c>
      <c r="D13533" t="s">
        <v>1</v>
      </c>
      <c r="F13533" s="2">
        <v>-1064705</v>
      </c>
      <c r="G13533" s="2">
        <v>-15096.545407109963</v>
      </c>
      <c r="H13533">
        <v>2020</v>
      </c>
      <c r="I13533">
        <v>70.526399999999995</v>
      </c>
      <c r="J13533" t="s">
        <v>717</v>
      </c>
    </row>
    <row r="13534" spans="1:10">
      <c r="A13534" s="1" t="s">
        <v>105</v>
      </c>
      <c r="B13534" t="s">
        <v>35</v>
      </c>
      <c r="C13534" t="s">
        <v>3</v>
      </c>
      <c r="D13534" t="s">
        <v>328</v>
      </c>
      <c r="E13534" t="s">
        <v>343</v>
      </c>
      <c r="F13534" s="2">
        <v>92115865</v>
      </c>
      <c r="G13534" s="2">
        <f t="shared" ref="G13534:G13541" si="352">F13534/I13534</f>
        <v>1910063.4297255042</v>
      </c>
      <c r="H13534">
        <v>2019</v>
      </c>
      <c r="I13534">
        <v>48.226599999999998</v>
      </c>
      <c r="J13534" t="s">
        <v>717</v>
      </c>
    </row>
    <row r="13535" spans="1:10">
      <c r="A13535" t="s">
        <v>105</v>
      </c>
      <c r="B13535" t="s">
        <v>35</v>
      </c>
      <c r="C13535" t="s">
        <v>3</v>
      </c>
      <c r="D13535" t="s">
        <v>1</v>
      </c>
      <c r="F13535" s="2">
        <v>16903207</v>
      </c>
      <c r="G13535" s="2">
        <f t="shared" si="352"/>
        <v>350495.5149232996</v>
      </c>
      <c r="H13535">
        <v>2019</v>
      </c>
      <c r="I13535">
        <v>48.226599999999998</v>
      </c>
      <c r="J13535" t="s">
        <v>717</v>
      </c>
    </row>
    <row r="13536" spans="1:10">
      <c r="A13536" s="1" t="s">
        <v>105</v>
      </c>
      <c r="B13536" t="s">
        <v>35</v>
      </c>
      <c r="C13536" t="s">
        <v>4</v>
      </c>
      <c r="D13536" t="s">
        <v>328</v>
      </c>
      <c r="E13536" t="s">
        <v>343</v>
      </c>
      <c r="F13536" s="2">
        <v>14631880</v>
      </c>
      <c r="G13536" s="2">
        <f t="shared" si="352"/>
        <v>303398.53939527151</v>
      </c>
      <c r="H13536">
        <v>2019</v>
      </c>
      <c r="I13536">
        <v>48.226599999999998</v>
      </c>
      <c r="J13536" t="s">
        <v>717</v>
      </c>
    </row>
    <row r="13537" spans="1:10">
      <c r="A13537" t="s">
        <v>105</v>
      </c>
      <c r="B13537" t="s">
        <v>35</v>
      </c>
      <c r="C13537" t="s">
        <v>4</v>
      </c>
      <c r="D13537" t="s">
        <v>1</v>
      </c>
      <c r="F13537" s="2">
        <v>15293509</v>
      </c>
      <c r="G13537" s="2">
        <f t="shared" si="352"/>
        <v>317117.71097278269</v>
      </c>
      <c r="H13537">
        <v>2019</v>
      </c>
      <c r="I13537">
        <v>48.226599999999998</v>
      </c>
      <c r="J13537" t="s">
        <v>717</v>
      </c>
    </row>
    <row r="13538" spans="1:10">
      <c r="A13538" s="3" t="s">
        <v>105</v>
      </c>
      <c r="B13538" t="s">
        <v>35</v>
      </c>
      <c r="C13538" t="s">
        <v>3</v>
      </c>
      <c r="D13538" t="s">
        <v>328</v>
      </c>
      <c r="F13538" s="2">
        <v>55000080</v>
      </c>
      <c r="G13538" s="2">
        <f t="shared" si="352"/>
        <v>1920890.1741371723</v>
      </c>
      <c r="H13538">
        <v>2018</v>
      </c>
      <c r="I13538">
        <v>28.6326</v>
      </c>
      <c r="J13538" t="s">
        <v>717</v>
      </c>
    </row>
    <row r="13539" spans="1:10">
      <c r="A13539" s="4" t="s">
        <v>105</v>
      </c>
      <c r="B13539" t="s">
        <v>35</v>
      </c>
      <c r="C13539" t="s">
        <v>3</v>
      </c>
      <c r="D13539" t="s">
        <v>1</v>
      </c>
      <c r="F13539" s="2">
        <v>9220759</v>
      </c>
      <c r="G13539" s="2">
        <f t="shared" si="352"/>
        <v>322037.08360400383</v>
      </c>
      <c r="H13539">
        <v>2018</v>
      </c>
      <c r="I13539">
        <v>28.6326</v>
      </c>
      <c r="J13539" t="s">
        <v>717</v>
      </c>
    </row>
    <row r="13540" spans="1:10">
      <c r="A13540" s="4" t="s">
        <v>105</v>
      </c>
      <c r="B13540" t="s">
        <v>35</v>
      </c>
      <c r="C13540" t="s">
        <v>4</v>
      </c>
      <c r="D13540" t="s">
        <v>328</v>
      </c>
      <c r="F13540" s="2">
        <f>-(-13109484)</f>
        <v>13109484</v>
      </c>
      <c r="G13540" s="2">
        <f t="shared" si="352"/>
        <v>457851.67955407471</v>
      </c>
      <c r="H13540">
        <v>2018</v>
      </c>
      <c r="I13540">
        <v>28.6326</v>
      </c>
      <c r="J13540" t="s">
        <v>717</v>
      </c>
    </row>
    <row r="13541" spans="1:10">
      <c r="A13541" s="4" t="s">
        <v>105</v>
      </c>
      <c r="B13541" t="s">
        <v>35</v>
      </c>
      <c r="C13541" t="s">
        <v>4</v>
      </c>
      <c r="D13541" t="s">
        <v>1</v>
      </c>
      <c r="F13541" s="2">
        <f>-(-2506480)</f>
        <v>2506480</v>
      </c>
      <c r="G13541" s="2">
        <f t="shared" si="352"/>
        <v>87539.378191292446</v>
      </c>
      <c r="H13541">
        <v>2018</v>
      </c>
      <c r="I13541">
        <v>28.6326</v>
      </c>
      <c r="J13541" t="s">
        <v>717</v>
      </c>
    </row>
    <row r="13542" spans="1:10">
      <c r="A13542" t="s">
        <v>25</v>
      </c>
      <c r="B13542" t="s">
        <v>6</v>
      </c>
      <c r="C13542" t="s">
        <v>3</v>
      </c>
      <c r="D13542" t="s">
        <v>328</v>
      </c>
      <c r="F13542" s="2">
        <v>677810000</v>
      </c>
      <c r="G13542" s="2">
        <v>31568333.395432021</v>
      </c>
      <c r="H13542">
        <v>2020</v>
      </c>
      <c r="I13542">
        <v>21.4712</v>
      </c>
      <c r="J13542" s="40" t="s">
        <v>715</v>
      </c>
    </row>
    <row r="13543" spans="1:10">
      <c r="A13543" t="s">
        <v>25</v>
      </c>
      <c r="B13543" t="s">
        <v>6</v>
      </c>
      <c r="C13543" t="s">
        <v>3</v>
      </c>
      <c r="D13543" t="s">
        <v>1</v>
      </c>
      <c r="F13543" s="2">
        <v>1070000</v>
      </c>
      <c r="G13543" s="2">
        <v>49834.196505085885</v>
      </c>
      <c r="H13543">
        <v>2020</v>
      </c>
      <c r="I13543">
        <v>21.4712</v>
      </c>
      <c r="J13543" s="40" t="s">
        <v>715</v>
      </c>
    </row>
    <row r="13544" spans="1:10">
      <c r="A13544" s="1" t="s">
        <v>105</v>
      </c>
      <c r="B13544" t="s">
        <v>35</v>
      </c>
      <c r="C13544" t="s">
        <v>3</v>
      </c>
      <c r="D13544" t="s">
        <v>328</v>
      </c>
      <c r="F13544" s="2">
        <v>34668515</v>
      </c>
      <c r="G13544" s="2">
        <f>(F13544/I13544)</f>
        <v>2095119.9200834939</v>
      </c>
      <c r="H13544">
        <v>2017</v>
      </c>
      <c r="I13544">
        <v>16.547270000000001</v>
      </c>
      <c r="J13544" t="s">
        <v>717</v>
      </c>
    </row>
    <row r="13545" spans="1:10">
      <c r="A13545" s="1" t="s">
        <v>105</v>
      </c>
      <c r="B13545" t="s">
        <v>35</v>
      </c>
      <c r="C13545" t="s">
        <v>3</v>
      </c>
      <c r="D13545" t="s">
        <v>1</v>
      </c>
      <c r="F13545" s="2">
        <v>6341746</v>
      </c>
      <c r="G13545" s="2">
        <f>(F13545/I13545)</f>
        <v>383250.28841615561</v>
      </c>
      <c r="H13545">
        <v>2017</v>
      </c>
      <c r="I13545">
        <v>16.547270000000001</v>
      </c>
      <c r="J13545" t="s">
        <v>717</v>
      </c>
    </row>
    <row r="13546" spans="1:10">
      <c r="A13546" s="1" t="s">
        <v>105</v>
      </c>
      <c r="B13546" t="s">
        <v>35</v>
      </c>
      <c r="C13546" t="s">
        <v>4</v>
      </c>
      <c r="D13546" t="s">
        <v>328</v>
      </c>
      <c r="F13546" s="2">
        <f>-(-6773236)</f>
        <v>6773236</v>
      </c>
      <c r="G13546" s="2">
        <f>(F13546/I13546)</f>
        <v>409326.49313149537</v>
      </c>
      <c r="H13546">
        <v>2017</v>
      </c>
      <c r="I13546">
        <v>16.547270000000001</v>
      </c>
      <c r="J13546" t="s">
        <v>717</v>
      </c>
    </row>
    <row r="13547" spans="1:10">
      <c r="A13547" s="1" t="s">
        <v>105</v>
      </c>
      <c r="B13547" t="s">
        <v>35</v>
      </c>
      <c r="C13547" t="s">
        <v>4</v>
      </c>
      <c r="D13547" t="s">
        <v>1</v>
      </c>
      <c r="F13547" s="2">
        <f>-(-2227658)</f>
        <v>2227658</v>
      </c>
      <c r="G13547" s="2">
        <f>(F13547/I13547)</f>
        <v>134623.89868540247</v>
      </c>
      <c r="H13547">
        <v>2017</v>
      </c>
      <c r="I13547">
        <v>16.547270000000001</v>
      </c>
      <c r="J13547" t="s">
        <v>717</v>
      </c>
    </row>
    <row r="13548" spans="1:10">
      <c r="A13548" t="s">
        <v>105</v>
      </c>
      <c r="B13548" t="s">
        <v>35</v>
      </c>
      <c r="C13548" t="s">
        <v>3</v>
      </c>
      <c r="D13548" t="s">
        <v>328</v>
      </c>
      <c r="F13548" s="2">
        <v>18554009</v>
      </c>
      <c r="G13548" s="2">
        <v>1256306.1745448143</v>
      </c>
      <c r="H13548">
        <v>2016</v>
      </c>
      <c r="I13548">
        <v>14.768700000000001</v>
      </c>
      <c r="J13548" t="s">
        <v>717</v>
      </c>
    </row>
    <row r="13549" spans="1:10">
      <c r="A13549" t="s">
        <v>17</v>
      </c>
      <c r="B13549" t="s">
        <v>6</v>
      </c>
      <c r="C13549" t="s">
        <v>4</v>
      </c>
      <c r="D13549" t="s">
        <v>328</v>
      </c>
      <c r="F13549" s="2">
        <v>43560000</v>
      </c>
      <c r="G13549" s="2">
        <v>2028764.1119266739</v>
      </c>
      <c r="H13549">
        <v>2020</v>
      </c>
      <c r="I13549">
        <v>21.4712</v>
      </c>
      <c r="J13549" s="40" t="s">
        <v>715</v>
      </c>
    </row>
    <row r="13550" spans="1:10">
      <c r="A13550" t="s">
        <v>17</v>
      </c>
      <c r="B13550" t="s">
        <v>6</v>
      </c>
      <c r="C13550" t="s">
        <v>4</v>
      </c>
      <c r="D13550" t="s">
        <v>1</v>
      </c>
      <c r="F13550" s="2">
        <v>14820000</v>
      </c>
      <c r="G13550" s="2">
        <v>690226.90860315214</v>
      </c>
      <c r="H13550">
        <v>2020</v>
      </c>
      <c r="I13550">
        <v>21.4712</v>
      </c>
      <c r="J13550" s="40" t="s">
        <v>715</v>
      </c>
    </row>
    <row r="13551" spans="1:10">
      <c r="A13551" t="s">
        <v>105</v>
      </c>
      <c r="B13551" t="s">
        <v>35</v>
      </c>
      <c r="C13551" t="s">
        <v>3</v>
      </c>
      <c r="D13551" t="s">
        <v>1</v>
      </c>
      <c r="F13551" s="2">
        <v>2556958</v>
      </c>
      <c r="G13551" s="2">
        <v>173133.58657160075</v>
      </c>
      <c r="H13551">
        <v>2016</v>
      </c>
      <c r="I13551">
        <v>14.768700000000001</v>
      </c>
      <c r="J13551" t="s">
        <v>717</v>
      </c>
    </row>
    <row r="13552" spans="1:10">
      <c r="A13552" t="s">
        <v>105</v>
      </c>
      <c r="B13552" t="s">
        <v>35</v>
      </c>
      <c r="C13552" t="s">
        <v>4</v>
      </c>
      <c r="D13552" t="s">
        <v>328</v>
      </c>
      <c r="F13552" s="2">
        <v>5377047</v>
      </c>
      <c r="G13552" s="2">
        <v>364083.97489284771</v>
      </c>
      <c r="H13552">
        <v>2016</v>
      </c>
      <c r="I13552">
        <v>14.768700000000001</v>
      </c>
      <c r="J13552" t="s">
        <v>717</v>
      </c>
    </row>
    <row r="13553" spans="1:10">
      <c r="A13553" t="s">
        <v>13</v>
      </c>
      <c r="B13553" t="s">
        <v>6</v>
      </c>
      <c r="C13553" t="s">
        <v>4</v>
      </c>
      <c r="D13553" t="s">
        <v>328</v>
      </c>
      <c r="F13553" s="2">
        <v>-82800000</v>
      </c>
      <c r="G13553" s="2">
        <v>-3856328.4772159918</v>
      </c>
      <c r="H13553">
        <v>2020</v>
      </c>
      <c r="I13553">
        <v>21.4712</v>
      </c>
      <c r="J13553" s="40" t="s">
        <v>715</v>
      </c>
    </row>
    <row r="13554" spans="1:10">
      <c r="A13554" t="s">
        <v>13</v>
      </c>
      <c r="B13554" t="s">
        <v>6</v>
      </c>
      <c r="C13554" t="s">
        <v>4</v>
      </c>
      <c r="D13554" t="s">
        <v>1</v>
      </c>
      <c r="F13554" s="2">
        <v>44750000</v>
      </c>
      <c r="G13554" s="2">
        <v>2084187.1902827974</v>
      </c>
      <c r="H13554">
        <v>2020</v>
      </c>
      <c r="I13554">
        <v>21.4712</v>
      </c>
      <c r="J13554" s="40" t="s">
        <v>715</v>
      </c>
    </row>
    <row r="13555" spans="1:10">
      <c r="A13555" t="s">
        <v>105</v>
      </c>
      <c r="B13555" t="s">
        <v>35</v>
      </c>
      <c r="C13555" t="s">
        <v>4</v>
      </c>
      <c r="D13555" t="s">
        <v>1</v>
      </c>
      <c r="F13555" s="2">
        <v>704402</v>
      </c>
      <c r="G13555" s="2">
        <v>47695.599477272881</v>
      </c>
      <c r="H13555">
        <v>2016</v>
      </c>
      <c r="I13555">
        <v>14.768700000000001</v>
      </c>
      <c r="J13555" t="s">
        <v>717</v>
      </c>
    </row>
    <row r="13556" spans="1:10">
      <c r="A13556" t="s">
        <v>105</v>
      </c>
      <c r="B13556" t="s">
        <v>35</v>
      </c>
      <c r="C13556" t="s">
        <v>3</v>
      </c>
      <c r="D13556" t="s">
        <v>328</v>
      </c>
      <c r="F13556" s="2">
        <v>11277347.999999998</v>
      </c>
      <c r="G13556" s="2">
        <v>1216621.1405268949</v>
      </c>
      <c r="H13556">
        <v>2015</v>
      </c>
      <c r="I13556">
        <v>9.2693999999999992</v>
      </c>
      <c r="J13556" t="s">
        <v>717</v>
      </c>
    </row>
    <row r="13557" spans="1:10">
      <c r="A13557" t="s">
        <v>105</v>
      </c>
      <c r="B13557" t="s">
        <v>35</v>
      </c>
      <c r="C13557" t="s">
        <v>3</v>
      </c>
      <c r="D13557" t="s">
        <v>1</v>
      </c>
      <c r="F13557" s="2">
        <v>1865579</v>
      </c>
      <c r="G13557" s="2">
        <v>201262.10973741559</v>
      </c>
      <c r="H13557">
        <v>2015</v>
      </c>
      <c r="I13557">
        <v>9.2693999999999992</v>
      </c>
      <c r="J13557" t="s">
        <v>717</v>
      </c>
    </row>
    <row r="13558" spans="1:10">
      <c r="A13558" t="s">
        <v>105</v>
      </c>
      <c r="B13558" t="s">
        <v>35</v>
      </c>
      <c r="C13558" t="s">
        <v>4</v>
      </c>
      <c r="D13558" t="s">
        <v>328</v>
      </c>
      <c r="F13558" s="2">
        <v>2296313</v>
      </c>
      <c r="G13558" s="2">
        <v>247730.48956782534</v>
      </c>
      <c r="H13558">
        <v>2015</v>
      </c>
      <c r="I13558">
        <v>9.2693999999999992</v>
      </c>
      <c r="J13558" t="s">
        <v>717</v>
      </c>
    </row>
    <row r="13559" spans="1:10">
      <c r="A13559" t="s">
        <v>105</v>
      </c>
      <c r="B13559" t="s">
        <v>35</v>
      </c>
      <c r="C13559" t="s">
        <v>4</v>
      </c>
      <c r="D13559" t="s">
        <v>1</v>
      </c>
      <c r="F13559" s="2">
        <v>365127</v>
      </c>
      <c r="G13559" s="2">
        <v>39390.575441776171</v>
      </c>
      <c r="H13559">
        <v>2015</v>
      </c>
      <c r="I13559">
        <v>9.2693999999999992</v>
      </c>
      <c r="J13559" t="s">
        <v>717</v>
      </c>
    </row>
    <row r="13560" spans="1:10">
      <c r="A13560" t="s">
        <v>105</v>
      </c>
      <c r="B13560" t="s">
        <v>35</v>
      </c>
      <c r="C13560" t="s">
        <v>3</v>
      </c>
      <c r="D13560" t="s">
        <v>328</v>
      </c>
      <c r="F13560" s="2">
        <v>9693876</v>
      </c>
      <c r="G13560" s="2">
        <v>1194214.9172879027</v>
      </c>
      <c r="H13560">
        <v>2014</v>
      </c>
      <c r="I13560">
        <v>8.1173630136986379</v>
      </c>
      <c r="J13560" t="s">
        <v>717</v>
      </c>
    </row>
    <row r="13561" spans="1:10">
      <c r="A13561" t="s">
        <v>105</v>
      </c>
      <c r="B13561" t="s">
        <v>35</v>
      </c>
      <c r="C13561" t="s">
        <v>3</v>
      </c>
      <c r="D13561" t="s">
        <v>1</v>
      </c>
      <c r="F13561" s="2">
        <v>1080944</v>
      </c>
      <c r="G13561" s="2">
        <v>133164.42768123449</v>
      </c>
      <c r="H13561">
        <v>2014</v>
      </c>
      <c r="I13561">
        <v>8.1173630136986379</v>
      </c>
      <c r="J13561" t="s">
        <v>717</v>
      </c>
    </row>
    <row r="13562" spans="1:10">
      <c r="A13562" t="s">
        <v>105</v>
      </c>
      <c r="B13562" t="s">
        <v>35</v>
      </c>
      <c r="C13562" t="s">
        <v>4</v>
      </c>
      <c r="D13562" t="s">
        <v>328</v>
      </c>
      <c r="F13562" s="2">
        <v>1279565</v>
      </c>
      <c r="G13562" s="2">
        <v>157633.08821357889</v>
      </c>
      <c r="H13562">
        <v>2014</v>
      </c>
      <c r="I13562">
        <v>8.1173630136986379</v>
      </c>
      <c r="J13562" t="s">
        <v>717</v>
      </c>
    </row>
    <row r="13563" spans="1:10">
      <c r="A13563" t="s">
        <v>20</v>
      </c>
      <c r="B13563" t="s">
        <v>6</v>
      </c>
      <c r="C13563" t="s">
        <v>4</v>
      </c>
      <c r="D13563" t="s">
        <v>328</v>
      </c>
      <c r="F13563" s="2">
        <v>151370000</v>
      </c>
      <c r="G13563" s="2">
        <v>7049908.714929767</v>
      </c>
      <c r="H13563">
        <v>2020</v>
      </c>
      <c r="I13563">
        <v>21.4712</v>
      </c>
      <c r="J13563" s="40" t="s">
        <v>715</v>
      </c>
    </row>
    <row r="13564" spans="1:10">
      <c r="A13564" t="s">
        <v>20</v>
      </c>
      <c r="B13564" t="s">
        <v>6</v>
      </c>
      <c r="C13564" t="s">
        <v>4</v>
      </c>
      <c r="D13564" t="s">
        <v>1</v>
      </c>
      <c r="F13564" s="2">
        <v>640000</v>
      </c>
      <c r="G13564" s="2">
        <v>29807.369872200903</v>
      </c>
      <c r="H13564">
        <v>2020</v>
      </c>
      <c r="I13564">
        <v>21.4712</v>
      </c>
      <c r="J13564" s="40" t="s">
        <v>715</v>
      </c>
    </row>
    <row r="13565" spans="1:10">
      <c r="A13565" t="s">
        <v>105</v>
      </c>
      <c r="B13565" t="s">
        <v>35</v>
      </c>
      <c r="C13565" t="s">
        <v>4</v>
      </c>
      <c r="D13565" t="s">
        <v>1</v>
      </c>
      <c r="F13565" s="2">
        <v>257036</v>
      </c>
      <c r="G13565" s="2">
        <v>31664.96306327968</v>
      </c>
      <c r="H13565">
        <v>2014</v>
      </c>
      <c r="I13565">
        <v>8.1173630136986379</v>
      </c>
      <c r="J13565" t="s">
        <v>717</v>
      </c>
    </row>
    <row r="13566" spans="1:10">
      <c r="A13566" t="s">
        <v>105</v>
      </c>
      <c r="B13566" t="s">
        <v>35</v>
      </c>
      <c r="C13566" t="s">
        <v>3</v>
      </c>
      <c r="D13566" t="s">
        <v>328</v>
      </c>
      <c r="F13566" s="2">
        <v>6689950</v>
      </c>
      <c r="G13566" s="2">
        <v>1221221.8521350529</v>
      </c>
      <c r="H13566">
        <v>2013</v>
      </c>
      <c r="I13566">
        <v>5.47807917808219</v>
      </c>
      <c r="J13566" t="s">
        <v>717</v>
      </c>
    </row>
    <row r="13567" spans="1:10">
      <c r="A13567" t="s">
        <v>7</v>
      </c>
      <c r="B13567" t="s">
        <v>6</v>
      </c>
      <c r="C13567" t="s">
        <v>4</v>
      </c>
      <c r="D13567" t="s">
        <v>328</v>
      </c>
      <c r="F13567" s="2">
        <v>54280000</v>
      </c>
      <c r="G13567" s="2">
        <v>2528037.557286039</v>
      </c>
      <c r="H13567">
        <v>2020</v>
      </c>
      <c r="I13567">
        <v>21.4712</v>
      </c>
      <c r="J13567" s="40" t="s">
        <v>715</v>
      </c>
    </row>
    <row r="13568" spans="1:10">
      <c r="A13568" t="s">
        <v>7</v>
      </c>
      <c r="B13568" t="s">
        <v>6</v>
      </c>
      <c r="C13568" t="s">
        <v>4</v>
      </c>
      <c r="D13568" t="s">
        <v>1</v>
      </c>
      <c r="F13568" s="2">
        <v>129250000</v>
      </c>
      <c r="G13568" s="2">
        <v>6019691.4937218232</v>
      </c>
      <c r="H13568">
        <v>2020</v>
      </c>
      <c r="I13568">
        <v>21.4712</v>
      </c>
      <c r="J13568" s="40" t="s">
        <v>715</v>
      </c>
    </row>
    <row r="13569" spans="1:10">
      <c r="A13569" t="s">
        <v>19</v>
      </c>
      <c r="B13569" t="s">
        <v>6</v>
      </c>
      <c r="C13569" t="s">
        <v>4</v>
      </c>
      <c r="D13569" t="s">
        <v>328</v>
      </c>
      <c r="F13569" s="2">
        <v>218960000</v>
      </c>
      <c r="G13569" s="2">
        <v>10197846.417526733</v>
      </c>
      <c r="H13569">
        <v>2020</v>
      </c>
      <c r="I13569">
        <v>21.4712</v>
      </c>
      <c r="J13569" s="40" t="s">
        <v>715</v>
      </c>
    </row>
    <row r="13570" spans="1:10">
      <c r="A13570" t="s">
        <v>19</v>
      </c>
      <c r="B13570" t="s">
        <v>6</v>
      </c>
      <c r="C13570" t="s">
        <v>4</v>
      </c>
      <c r="D13570" t="s">
        <v>1</v>
      </c>
      <c r="F13570" s="2">
        <v>11760000</v>
      </c>
      <c r="G13570" s="2">
        <v>547710.42140169162</v>
      </c>
      <c r="H13570">
        <v>2020</v>
      </c>
      <c r="I13570">
        <v>21.4712</v>
      </c>
      <c r="J13570" s="40" t="s">
        <v>715</v>
      </c>
    </row>
    <row r="13571" spans="1:10">
      <c r="A13571" t="s">
        <v>55</v>
      </c>
      <c r="B13571" t="s">
        <v>6</v>
      </c>
      <c r="C13571" t="s">
        <v>4</v>
      </c>
      <c r="D13571" t="s">
        <v>328</v>
      </c>
      <c r="F13571" s="2">
        <v>380000</v>
      </c>
      <c r="G13571" s="2">
        <v>17698.125861619286</v>
      </c>
      <c r="H13571">
        <v>2020</v>
      </c>
      <c r="I13571">
        <v>21.4712</v>
      </c>
      <c r="J13571" s="40" t="s">
        <v>715</v>
      </c>
    </row>
    <row r="13572" spans="1:10">
      <c r="A13572" t="s">
        <v>105</v>
      </c>
      <c r="B13572" t="s">
        <v>35</v>
      </c>
      <c r="C13572" t="s">
        <v>3</v>
      </c>
      <c r="D13572" t="s">
        <v>1</v>
      </c>
      <c r="F13572" s="2">
        <v>723931</v>
      </c>
      <c r="G13572" s="2">
        <v>132150.5178122379</v>
      </c>
      <c r="H13572">
        <v>2013</v>
      </c>
      <c r="I13572">
        <v>5.47807917808219</v>
      </c>
      <c r="J13572" t="s">
        <v>717</v>
      </c>
    </row>
    <row r="13573" spans="1:10">
      <c r="A13573" t="s">
        <v>105</v>
      </c>
      <c r="B13573" t="s">
        <v>35</v>
      </c>
      <c r="C13573" t="s">
        <v>4</v>
      </c>
      <c r="D13573" t="s">
        <v>328</v>
      </c>
      <c r="F13573" s="2">
        <v>626725</v>
      </c>
      <c r="G13573" s="2">
        <v>114405.97691751672</v>
      </c>
      <c r="H13573">
        <v>2013</v>
      </c>
      <c r="I13573">
        <v>5.47807917808219</v>
      </c>
      <c r="J13573" t="s">
        <v>717</v>
      </c>
    </row>
    <row r="13574" spans="1:10">
      <c r="A13574" t="s">
        <v>105</v>
      </c>
      <c r="B13574" t="s">
        <v>35</v>
      </c>
      <c r="C13574" t="s">
        <v>4</v>
      </c>
      <c r="D13574" t="s">
        <v>1</v>
      </c>
      <c r="F13574" s="2">
        <v>-8923</v>
      </c>
      <c r="G13574" s="2">
        <v>-1628.8556097730291</v>
      </c>
      <c r="H13574">
        <v>2013</v>
      </c>
      <c r="I13574">
        <v>5.47807917808219</v>
      </c>
      <c r="J13574" t="s">
        <v>717</v>
      </c>
    </row>
    <row r="13575" spans="1:10">
      <c r="A13575" t="s">
        <v>105</v>
      </c>
      <c r="B13575" t="s">
        <v>35</v>
      </c>
      <c r="C13575" t="s">
        <v>3</v>
      </c>
      <c r="D13575" t="s">
        <v>328</v>
      </c>
      <c r="F13575" s="2">
        <v>5178130</v>
      </c>
      <c r="G13575" s="2">
        <v>1137680.0362719027</v>
      </c>
      <c r="H13575">
        <v>2012</v>
      </c>
      <c r="I13575">
        <v>4.5514818181818208</v>
      </c>
      <c r="J13575" t="s">
        <v>717</v>
      </c>
    </row>
    <row r="13576" spans="1:10">
      <c r="A13576" t="s">
        <v>105</v>
      </c>
      <c r="B13576" t="s">
        <v>35</v>
      </c>
      <c r="C13576" t="s">
        <v>3</v>
      </c>
      <c r="D13576" t="s">
        <v>1</v>
      </c>
      <c r="F13576" s="2">
        <v>550090</v>
      </c>
      <c r="G13576" s="2">
        <v>120859.54024962892</v>
      </c>
      <c r="H13576">
        <v>2012</v>
      </c>
      <c r="I13576">
        <v>4.5514818181818208</v>
      </c>
      <c r="J13576" t="s">
        <v>717</v>
      </c>
    </row>
    <row r="13577" spans="1:10">
      <c r="A13577" t="s">
        <v>105</v>
      </c>
      <c r="B13577" t="s">
        <v>35</v>
      </c>
      <c r="C13577" t="s">
        <v>4</v>
      </c>
      <c r="D13577" t="s">
        <v>328</v>
      </c>
      <c r="F13577" s="2">
        <v>1503010</v>
      </c>
      <c r="G13577" s="2">
        <v>330224.32254830078</v>
      </c>
      <c r="H13577">
        <v>2012</v>
      </c>
      <c r="I13577">
        <v>4.5514818181818208</v>
      </c>
      <c r="J13577" t="s">
        <v>717</v>
      </c>
    </row>
    <row r="13578" spans="1:10">
      <c r="A13578" t="s">
        <v>105</v>
      </c>
      <c r="B13578" t="s">
        <v>35</v>
      </c>
      <c r="C13578" t="s">
        <v>4</v>
      </c>
      <c r="D13578" t="s">
        <v>1</v>
      </c>
      <c r="F13578" s="2">
        <v>118411</v>
      </c>
      <c r="G13578" s="2">
        <v>26015.922886252814</v>
      </c>
      <c r="H13578">
        <v>2012</v>
      </c>
      <c r="I13578">
        <v>4.5514818181818208</v>
      </c>
      <c r="J13578" t="s">
        <v>717</v>
      </c>
    </row>
    <row r="13579" spans="1:10">
      <c r="A13579" t="s">
        <v>105</v>
      </c>
      <c r="B13579" t="s">
        <v>35</v>
      </c>
      <c r="C13579" t="s">
        <v>3</v>
      </c>
      <c r="D13579" t="s">
        <v>328</v>
      </c>
      <c r="F13579" s="2">
        <v>1435884</v>
      </c>
      <c r="G13579" s="2">
        <v>347652.61102538009</v>
      </c>
      <c r="H13579">
        <v>2011</v>
      </c>
      <c r="I13579">
        <v>4.1302264227642302</v>
      </c>
      <c r="J13579" t="s">
        <v>717</v>
      </c>
    </row>
    <row r="13580" spans="1:10">
      <c r="A13580" t="s">
        <v>105</v>
      </c>
      <c r="B13580" t="s">
        <v>35</v>
      </c>
      <c r="C13580" t="s">
        <v>3</v>
      </c>
      <c r="D13580" t="s">
        <v>1</v>
      </c>
      <c r="F13580" s="2">
        <v>399399</v>
      </c>
      <c r="G13580" s="2">
        <v>96701.478107511313</v>
      </c>
      <c r="H13580">
        <v>2011</v>
      </c>
      <c r="I13580">
        <v>4.1302264227642302</v>
      </c>
      <c r="J13580" t="s">
        <v>717</v>
      </c>
    </row>
    <row r="13581" spans="1:10">
      <c r="A13581" t="s">
        <v>105</v>
      </c>
      <c r="B13581" t="s">
        <v>35</v>
      </c>
      <c r="C13581" t="s">
        <v>4</v>
      </c>
      <c r="D13581" t="s">
        <v>328</v>
      </c>
      <c r="F13581" s="2">
        <v>-172676</v>
      </c>
      <c r="G13581" s="2">
        <v>-41807.877420055192</v>
      </c>
      <c r="H13581">
        <v>2011</v>
      </c>
      <c r="I13581">
        <v>4.1302264227642302</v>
      </c>
      <c r="J13581" t="s">
        <v>717</v>
      </c>
    </row>
    <row r="13582" spans="1:10">
      <c r="A13582" t="s">
        <v>105</v>
      </c>
      <c r="B13582" t="s">
        <v>35</v>
      </c>
      <c r="C13582" t="s">
        <v>4</v>
      </c>
      <c r="D13582" t="s">
        <v>1</v>
      </c>
      <c r="F13582" s="2">
        <v>105108</v>
      </c>
      <c r="G13582" s="2">
        <v>25448.483749143837</v>
      </c>
      <c r="H13582">
        <v>2011</v>
      </c>
      <c r="I13582">
        <v>4.1302264227642302</v>
      </c>
      <c r="J13582" t="s">
        <v>717</v>
      </c>
    </row>
    <row r="13583" spans="1:10">
      <c r="A13583" t="s">
        <v>105</v>
      </c>
      <c r="B13583" t="s">
        <v>35</v>
      </c>
      <c r="C13583" t="s">
        <v>3</v>
      </c>
      <c r="D13583" t="s">
        <v>328</v>
      </c>
      <c r="F13583" s="2">
        <v>2780679</v>
      </c>
      <c r="G13583" s="2">
        <v>710682.9328449762</v>
      </c>
      <c r="H13583">
        <v>2010</v>
      </c>
      <c r="I13583">
        <v>3.9126857723577269</v>
      </c>
      <c r="J13583" t="s">
        <v>717</v>
      </c>
    </row>
    <row r="13584" spans="1:10">
      <c r="A13584" t="s">
        <v>105</v>
      </c>
      <c r="B13584" t="s">
        <v>35</v>
      </c>
      <c r="C13584" t="s">
        <v>4</v>
      </c>
      <c r="D13584" t="s">
        <v>328</v>
      </c>
      <c r="F13584" s="2">
        <v>236452</v>
      </c>
      <c r="G13584" s="2">
        <v>60432.14655019882</v>
      </c>
      <c r="H13584">
        <v>2010</v>
      </c>
      <c r="I13584">
        <v>3.9126857723577269</v>
      </c>
      <c r="J13584" t="s">
        <v>717</v>
      </c>
    </row>
    <row r="13585" spans="1:10">
      <c r="A13585" t="s">
        <v>105</v>
      </c>
      <c r="B13585" t="s">
        <v>35</v>
      </c>
      <c r="C13585" t="s">
        <v>4</v>
      </c>
      <c r="D13585" t="s">
        <v>1</v>
      </c>
      <c r="F13585" s="2">
        <v>99662</v>
      </c>
      <c r="G13585" s="2">
        <v>25471.506223190816</v>
      </c>
      <c r="H13585">
        <v>2010</v>
      </c>
      <c r="I13585">
        <v>3.9126857723577269</v>
      </c>
      <c r="J13585" t="s">
        <v>717</v>
      </c>
    </row>
    <row r="13586" spans="1:10">
      <c r="A13586" t="s">
        <v>203</v>
      </c>
      <c r="B13586" t="s">
        <v>44</v>
      </c>
      <c r="C13586" t="s">
        <v>4</v>
      </c>
      <c r="D13586" t="s">
        <v>328</v>
      </c>
      <c r="E13586" t="s">
        <v>534</v>
      </c>
      <c r="F13586" s="2">
        <f>G13586*I13586</f>
        <v>942357.6</v>
      </c>
      <c r="G13586" s="2">
        <v>136000</v>
      </c>
      <c r="H13586">
        <v>2024</v>
      </c>
      <c r="I13586">
        <v>6.9291</v>
      </c>
      <c r="J13586" t="s">
        <v>717</v>
      </c>
    </row>
    <row r="13587" spans="1:10">
      <c r="A13587" t="s">
        <v>203</v>
      </c>
      <c r="B13587" t="s">
        <v>44</v>
      </c>
      <c r="C13587" t="s">
        <v>3</v>
      </c>
      <c r="D13587" t="s">
        <v>328</v>
      </c>
      <c r="E13587" t="s">
        <v>466</v>
      </c>
      <c r="F13587" s="2">
        <f>G13587*I13587</f>
        <v>2743527.6</v>
      </c>
      <c r="G13587" s="2">
        <v>396000</v>
      </c>
      <c r="H13587">
        <v>2023</v>
      </c>
      <c r="I13587">
        <v>6.9280999999999997</v>
      </c>
      <c r="J13587" t="s">
        <v>717</v>
      </c>
    </row>
    <row r="13588" spans="1:10">
      <c r="A13588" t="s">
        <v>203</v>
      </c>
      <c r="B13588" t="s">
        <v>44</v>
      </c>
      <c r="C13588" t="s">
        <v>4</v>
      </c>
      <c r="D13588" t="s">
        <v>328</v>
      </c>
      <c r="E13588" t="s">
        <v>466</v>
      </c>
      <c r="F13588" s="2">
        <f>G13588*I13588</f>
        <v>512679.39999999997</v>
      </c>
      <c r="G13588" s="2">
        <v>74000</v>
      </c>
      <c r="H13588">
        <v>2023</v>
      </c>
      <c r="I13588">
        <v>6.9280999999999997</v>
      </c>
      <c r="J13588" t="s">
        <v>717</v>
      </c>
    </row>
    <row r="13589" spans="1:10">
      <c r="A13589" t="s">
        <v>25</v>
      </c>
      <c r="B13589" t="s">
        <v>6</v>
      </c>
      <c r="C13589" t="s">
        <v>4</v>
      </c>
      <c r="D13589" t="s">
        <v>328</v>
      </c>
      <c r="F13589" s="2">
        <v>35120000</v>
      </c>
      <c r="G13589" s="2">
        <v>1635679.4217370246</v>
      </c>
      <c r="H13589">
        <v>2020</v>
      </c>
      <c r="I13589">
        <v>21.4712</v>
      </c>
      <c r="J13589" s="40" t="s">
        <v>715</v>
      </c>
    </row>
    <row r="13590" spans="1:10">
      <c r="A13590" s="6" t="s">
        <v>203</v>
      </c>
      <c r="B13590" t="s">
        <v>44</v>
      </c>
      <c r="C13590" t="s">
        <v>3</v>
      </c>
      <c r="D13590" t="s">
        <v>328</v>
      </c>
      <c r="E13590" t="s">
        <v>466</v>
      </c>
      <c r="F13590" s="2">
        <f>G13590*I13590</f>
        <v>441465.59999999998</v>
      </c>
      <c r="G13590" s="2">
        <v>64000</v>
      </c>
      <c r="H13590">
        <v>2022</v>
      </c>
      <c r="I13590">
        <v>6.8978999999999999</v>
      </c>
      <c r="J13590" t="s">
        <v>717</v>
      </c>
    </row>
    <row r="13591" spans="1:10">
      <c r="A13591" s="6" t="s">
        <v>203</v>
      </c>
      <c r="B13591" t="s">
        <v>44</v>
      </c>
      <c r="C13591" t="s">
        <v>3</v>
      </c>
      <c r="D13591" t="s">
        <v>1</v>
      </c>
      <c r="E13591" t="s">
        <v>590</v>
      </c>
      <c r="F13591" s="2">
        <f>G13591*I13591</f>
        <v>6897.9</v>
      </c>
      <c r="G13591" s="2">
        <v>1000</v>
      </c>
      <c r="H13591">
        <v>2022</v>
      </c>
      <c r="I13591">
        <v>6.8978999999999999</v>
      </c>
      <c r="J13591" t="s">
        <v>717</v>
      </c>
    </row>
    <row r="13592" spans="1:10">
      <c r="A13592" s="6" t="s">
        <v>203</v>
      </c>
      <c r="B13592" t="s">
        <v>44</v>
      </c>
      <c r="C13592" t="s">
        <v>5</v>
      </c>
      <c r="D13592" t="s">
        <v>328</v>
      </c>
      <c r="E13592" t="s">
        <v>466</v>
      </c>
      <c r="F13592" s="2">
        <f>G13592*I13592</f>
        <v>6897.9</v>
      </c>
      <c r="G13592" s="2">
        <v>1000</v>
      </c>
      <c r="H13592">
        <v>2022</v>
      </c>
      <c r="I13592">
        <v>6.8978999999999999</v>
      </c>
      <c r="J13592" t="s">
        <v>717</v>
      </c>
    </row>
    <row r="13593" spans="1:10">
      <c r="A13593" t="s">
        <v>684</v>
      </c>
      <c r="B13593" t="s">
        <v>44</v>
      </c>
      <c r="C13593" t="s">
        <v>3</v>
      </c>
      <c r="D13593" t="s">
        <v>328</v>
      </c>
      <c r="E13593" t="s">
        <v>534</v>
      </c>
      <c r="F13593" s="2">
        <f>G13593*I13593</f>
        <v>3360613.5</v>
      </c>
      <c r="G13593" s="2">
        <v>485000</v>
      </c>
      <c r="H13593">
        <v>2024</v>
      </c>
      <c r="I13593">
        <v>6.9291</v>
      </c>
      <c r="J13593" t="s">
        <v>717</v>
      </c>
    </row>
    <row r="13594" spans="1:10">
      <c r="A13594" t="s">
        <v>82</v>
      </c>
      <c r="B13594" t="s">
        <v>319</v>
      </c>
      <c r="C13594" t="s">
        <v>3</v>
      </c>
      <c r="D13594" t="s">
        <v>328</v>
      </c>
      <c r="F13594" s="2">
        <v>496515344</v>
      </c>
      <c r="G13594" s="2">
        <v>115529.91988347031</v>
      </c>
      <c r="H13594">
        <v>2013</v>
      </c>
      <c r="I13594">
        <v>4297.7208371719817</v>
      </c>
      <c r="J13594" t="s">
        <v>717</v>
      </c>
    </row>
    <row r="13595" spans="1:10">
      <c r="A13595" t="s">
        <v>17</v>
      </c>
      <c r="B13595" t="s">
        <v>6</v>
      </c>
      <c r="C13595" t="s">
        <v>3</v>
      </c>
      <c r="D13595" t="s">
        <v>328</v>
      </c>
      <c r="F13595" s="2">
        <v>273591603</v>
      </c>
      <c r="G13595" s="2">
        <f>F13595/I13595</f>
        <v>14213215.319157779</v>
      </c>
      <c r="H13595">
        <v>2019</v>
      </c>
      <c r="I13595">
        <v>19.249099999999999</v>
      </c>
      <c r="J13595" s="40" t="s">
        <v>715</v>
      </c>
    </row>
    <row r="13596" spans="1:10">
      <c r="A13596" t="s">
        <v>82</v>
      </c>
      <c r="B13596" t="s">
        <v>319</v>
      </c>
      <c r="C13596" t="s">
        <v>3</v>
      </c>
      <c r="D13596" t="s">
        <v>328</v>
      </c>
      <c r="F13596" s="2">
        <v>496515344</v>
      </c>
      <c r="G13596" s="2">
        <v>115529.91988347031</v>
      </c>
      <c r="H13596">
        <v>2013</v>
      </c>
      <c r="I13596">
        <v>4297.7208371719817</v>
      </c>
      <c r="J13596" t="s">
        <v>717</v>
      </c>
    </row>
    <row r="13597" spans="1:10">
      <c r="A13597" t="s">
        <v>17</v>
      </c>
      <c r="B13597" t="s">
        <v>6</v>
      </c>
      <c r="C13597" t="s">
        <v>3</v>
      </c>
      <c r="D13597" t="s">
        <v>1</v>
      </c>
      <c r="F13597" s="2">
        <v>265755000</v>
      </c>
      <c r="G13597" s="2">
        <f>F13597/I13597</f>
        <v>13806100.025455737</v>
      </c>
      <c r="H13597">
        <v>2019</v>
      </c>
      <c r="I13597">
        <v>19.249099999999999</v>
      </c>
      <c r="J13597" s="40" t="s">
        <v>715</v>
      </c>
    </row>
    <row r="13598" spans="1:10">
      <c r="A13598" t="s">
        <v>13</v>
      </c>
      <c r="B13598" t="s">
        <v>6</v>
      </c>
      <c r="C13598" t="s">
        <v>3</v>
      </c>
      <c r="D13598" t="s">
        <v>328</v>
      </c>
      <c r="F13598" s="2">
        <v>776901320</v>
      </c>
      <c r="G13598" s="2">
        <f>F13598/I13598</f>
        <v>40360397.109475248</v>
      </c>
      <c r="H13598">
        <v>2019</v>
      </c>
      <c r="I13598">
        <v>19.249099999999999</v>
      </c>
      <c r="J13598" s="40" t="s">
        <v>715</v>
      </c>
    </row>
    <row r="13599" spans="1:10">
      <c r="A13599" t="s">
        <v>82</v>
      </c>
      <c r="B13599" t="s">
        <v>319</v>
      </c>
      <c r="C13599" t="s">
        <v>3</v>
      </c>
      <c r="D13599" t="s">
        <v>328</v>
      </c>
      <c r="F13599" s="2">
        <v>514175034.77531278</v>
      </c>
      <c r="G13599" s="2">
        <v>116421.815745</v>
      </c>
      <c r="H13599">
        <v>2012</v>
      </c>
      <c r="I13599">
        <v>4416.4835558098157</v>
      </c>
      <c r="J13599" t="s">
        <v>717</v>
      </c>
    </row>
    <row r="13600" spans="1:10">
      <c r="A13600" t="s">
        <v>82</v>
      </c>
      <c r="B13600" t="s">
        <v>319</v>
      </c>
      <c r="C13600" t="s">
        <v>3</v>
      </c>
      <c r="D13600" t="s">
        <v>328</v>
      </c>
      <c r="F13600" s="2">
        <v>514175034.77531278</v>
      </c>
      <c r="G13600" s="2">
        <v>116421.815745</v>
      </c>
      <c r="H13600">
        <v>2012</v>
      </c>
      <c r="I13600">
        <v>4416.4835558098157</v>
      </c>
      <c r="J13600" t="s">
        <v>717</v>
      </c>
    </row>
    <row r="13601" spans="1:10">
      <c r="A13601" t="s">
        <v>13</v>
      </c>
      <c r="B13601" t="s">
        <v>6</v>
      </c>
      <c r="C13601" t="s">
        <v>3</v>
      </c>
      <c r="D13601" t="s">
        <v>1</v>
      </c>
      <c r="F13601" s="2">
        <v>128354000</v>
      </c>
      <c r="G13601" s="2">
        <f>F13601/I13601</f>
        <v>6668052.0128213791</v>
      </c>
      <c r="H13601">
        <v>2019</v>
      </c>
      <c r="I13601">
        <v>19.249099999999999</v>
      </c>
      <c r="J13601" s="40" t="s">
        <v>715</v>
      </c>
    </row>
    <row r="13602" spans="1:10">
      <c r="A13602" t="s">
        <v>82</v>
      </c>
      <c r="B13602" t="s">
        <v>319</v>
      </c>
      <c r="C13602" t="s">
        <v>3</v>
      </c>
      <c r="D13602" t="s">
        <v>328</v>
      </c>
      <c r="F13602" s="2">
        <v>609887633.47407806</v>
      </c>
      <c r="G13602" s="2">
        <v>145650.39528</v>
      </c>
      <c r="H13602">
        <v>2011</v>
      </c>
      <c r="I13602">
        <v>4187.3393635604152</v>
      </c>
      <c r="J13602" t="s">
        <v>717</v>
      </c>
    </row>
    <row r="13603" spans="1:10">
      <c r="A13603" t="s">
        <v>82</v>
      </c>
      <c r="B13603" t="s">
        <v>319</v>
      </c>
      <c r="C13603" t="s">
        <v>3</v>
      </c>
      <c r="D13603" t="s">
        <v>328</v>
      </c>
      <c r="F13603" s="2">
        <v>609887633.47407806</v>
      </c>
      <c r="G13603" s="2">
        <v>145650.39528</v>
      </c>
      <c r="H13603">
        <v>2011</v>
      </c>
      <c r="I13603">
        <v>4187.3393635604152</v>
      </c>
      <c r="J13603" t="s">
        <v>717</v>
      </c>
    </row>
    <row r="13604" spans="1:10">
      <c r="A13604" t="s">
        <v>82</v>
      </c>
      <c r="B13604" t="s">
        <v>319</v>
      </c>
      <c r="C13604" t="s">
        <v>3</v>
      </c>
      <c r="D13604" t="s">
        <v>328</v>
      </c>
      <c r="F13604" s="2">
        <v>395385467.9188301</v>
      </c>
      <c r="G13604" s="2">
        <v>83526.909219000008</v>
      </c>
      <c r="H13604">
        <v>2010</v>
      </c>
      <c r="I13604">
        <v>4733.6298160173164</v>
      </c>
      <c r="J13604" t="s">
        <v>717</v>
      </c>
    </row>
    <row r="13605" spans="1:10">
      <c r="A13605" t="s">
        <v>82</v>
      </c>
      <c r="B13605" t="s">
        <v>319</v>
      </c>
      <c r="C13605" t="s">
        <v>3</v>
      </c>
      <c r="D13605" t="s">
        <v>328</v>
      </c>
      <c r="F13605" s="2">
        <v>395385467.9188301</v>
      </c>
      <c r="G13605" s="2">
        <v>83526.909219000008</v>
      </c>
      <c r="H13605">
        <v>2010</v>
      </c>
      <c r="I13605">
        <v>4733.6298160173164</v>
      </c>
      <c r="J13605" t="s">
        <v>717</v>
      </c>
    </row>
    <row r="13606" spans="1:10">
      <c r="A13606" t="s">
        <v>530</v>
      </c>
      <c r="B13606" t="s">
        <v>319</v>
      </c>
      <c r="C13606" t="s">
        <v>3</v>
      </c>
      <c r="D13606" t="s">
        <v>1</v>
      </c>
      <c r="F13606" s="2">
        <v>2601370</v>
      </c>
      <c r="G13606" s="2">
        <v>605.29059437740796</v>
      </c>
      <c r="H13606">
        <v>2013</v>
      </c>
      <c r="I13606">
        <v>4297.7208371719817</v>
      </c>
      <c r="J13606" t="s">
        <v>717</v>
      </c>
    </row>
    <row r="13607" spans="1:10">
      <c r="A13607" t="s">
        <v>530</v>
      </c>
      <c r="B13607" t="s">
        <v>319</v>
      </c>
      <c r="C13607" t="s">
        <v>3</v>
      </c>
      <c r="D13607" t="s">
        <v>1</v>
      </c>
      <c r="F13607" s="2">
        <v>2601370</v>
      </c>
      <c r="G13607" s="2">
        <v>605.29059437740796</v>
      </c>
      <c r="H13607">
        <v>2013</v>
      </c>
      <c r="I13607">
        <v>4297.7208371719817</v>
      </c>
      <c r="J13607" t="s">
        <v>717</v>
      </c>
    </row>
    <row r="13608" spans="1:10">
      <c r="A13608" t="s">
        <v>530</v>
      </c>
      <c r="B13608" t="s">
        <v>319</v>
      </c>
      <c r="C13608" t="s">
        <v>3</v>
      </c>
      <c r="D13608" t="s">
        <v>1</v>
      </c>
      <c r="F13608" s="2">
        <v>1559621.1433062293</v>
      </c>
      <c r="G13608" s="2">
        <v>353.13640899999996</v>
      </c>
      <c r="H13608">
        <v>2012</v>
      </c>
      <c r="I13608">
        <v>4416.4835558098157</v>
      </c>
      <c r="J13608" t="s">
        <v>717</v>
      </c>
    </row>
    <row r="13609" spans="1:10">
      <c r="A13609" t="s">
        <v>530</v>
      </c>
      <c r="B13609" t="s">
        <v>319</v>
      </c>
      <c r="C13609" t="s">
        <v>3</v>
      </c>
      <c r="D13609" t="s">
        <v>1</v>
      </c>
      <c r="F13609" s="2">
        <v>1559621.1433062293</v>
      </c>
      <c r="G13609" s="2">
        <v>353.13640899999996</v>
      </c>
      <c r="H13609">
        <v>2012</v>
      </c>
      <c r="I13609">
        <v>4416.4835558098157</v>
      </c>
      <c r="J13609" t="s">
        <v>717</v>
      </c>
    </row>
    <row r="13610" spans="1:10">
      <c r="A13610" t="s">
        <v>224</v>
      </c>
      <c r="B13610" s="18" t="s">
        <v>35</v>
      </c>
      <c r="C13610" s="18" t="s">
        <v>3</v>
      </c>
      <c r="D13610" s="18" t="s">
        <v>328</v>
      </c>
      <c r="E13610" s="18" t="s">
        <v>677</v>
      </c>
      <c r="F13610" s="2">
        <v>27406200</v>
      </c>
      <c r="G13610" s="2">
        <f t="shared" ref="G13610:G13624" si="353">F13610/I13610</f>
        <v>29936.757068692263</v>
      </c>
      <c r="H13610" s="18">
        <v>2024</v>
      </c>
      <c r="I13610" s="18">
        <v>915.46990000000005</v>
      </c>
      <c r="J13610" t="s">
        <v>717</v>
      </c>
    </row>
    <row r="13611" spans="1:10">
      <c r="A13611" t="s">
        <v>20</v>
      </c>
      <c r="B13611" t="s">
        <v>6</v>
      </c>
      <c r="C13611" t="s">
        <v>3</v>
      </c>
      <c r="D13611" t="s">
        <v>1</v>
      </c>
      <c r="F13611" s="2">
        <v>34571000</v>
      </c>
      <c r="G13611" s="2">
        <f t="shared" si="353"/>
        <v>1795980.0717955646</v>
      </c>
      <c r="H13611">
        <v>2019</v>
      </c>
      <c r="I13611">
        <v>19.249099999999999</v>
      </c>
      <c r="J13611" s="40" t="s">
        <v>715</v>
      </c>
    </row>
    <row r="13612" spans="1:10">
      <c r="A13612" t="s">
        <v>224</v>
      </c>
      <c r="B13612" s="18" t="s">
        <v>35</v>
      </c>
      <c r="C13612" s="18" t="s">
        <v>4</v>
      </c>
      <c r="D13612" s="18" t="s">
        <v>328</v>
      </c>
      <c r="E13612" s="18" t="s">
        <v>677</v>
      </c>
      <c r="F13612" s="2">
        <v>-495484</v>
      </c>
      <c r="G13612" s="2">
        <f t="shared" si="353"/>
        <v>-541.23461623369587</v>
      </c>
      <c r="H13612" s="18">
        <v>2024</v>
      </c>
      <c r="I13612" s="18">
        <v>915.46990000000005</v>
      </c>
      <c r="J13612" t="s">
        <v>717</v>
      </c>
    </row>
    <row r="13613" spans="1:10">
      <c r="A13613" t="s">
        <v>20</v>
      </c>
      <c r="B13613" t="s">
        <v>6</v>
      </c>
      <c r="C13613" t="s">
        <v>3</v>
      </c>
      <c r="D13613" t="s">
        <v>328</v>
      </c>
      <c r="F13613" s="2">
        <v>864151512</v>
      </c>
      <c r="G13613" s="2">
        <f t="shared" si="353"/>
        <v>44893086.533915877</v>
      </c>
      <c r="H13613">
        <v>2019</v>
      </c>
      <c r="I13613">
        <v>19.249099999999999</v>
      </c>
      <c r="J13613" s="40" t="s">
        <v>715</v>
      </c>
    </row>
    <row r="13614" spans="1:10">
      <c r="A13614" t="s">
        <v>224</v>
      </c>
      <c r="B13614" s="18" t="s">
        <v>35</v>
      </c>
      <c r="C13614" s="18" t="s">
        <v>3</v>
      </c>
      <c r="D13614" s="18" t="s">
        <v>328</v>
      </c>
      <c r="E13614" s="18"/>
      <c r="F13614" s="2">
        <v>9342434.5</v>
      </c>
      <c r="G13614" s="2">
        <f t="shared" si="353"/>
        <v>31564.507426368953</v>
      </c>
      <c r="H13614" s="18">
        <v>2023</v>
      </c>
      <c r="I13614" s="18">
        <v>295.97910000000002</v>
      </c>
      <c r="J13614" t="s">
        <v>717</v>
      </c>
    </row>
    <row r="13615" spans="1:10">
      <c r="A13615" t="s">
        <v>224</v>
      </c>
      <c r="B13615" s="18" t="s">
        <v>35</v>
      </c>
      <c r="C13615" s="18" t="s">
        <v>4</v>
      </c>
      <c r="D13615" s="18" t="s">
        <v>328</v>
      </c>
      <c r="E13615" s="18"/>
      <c r="F13615" s="2">
        <v>-241933</v>
      </c>
      <c r="G13615" s="2">
        <f t="shared" si="353"/>
        <v>-817.39893120831834</v>
      </c>
      <c r="H13615" s="18">
        <v>2023</v>
      </c>
      <c r="I13615" s="18">
        <v>295.97910000000002</v>
      </c>
      <c r="J13615" t="s">
        <v>717</v>
      </c>
    </row>
    <row r="13616" spans="1:10">
      <c r="A13616" t="s">
        <v>7</v>
      </c>
      <c r="B13616" t="s">
        <v>6</v>
      </c>
      <c r="C13616" t="s">
        <v>3</v>
      </c>
      <c r="D13616" t="s">
        <v>328</v>
      </c>
      <c r="F13616" s="2">
        <v>506060730</v>
      </c>
      <c r="G13616" s="2">
        <f t="shared" si="353"/>
        <v>26290098.238359198</v>
      </c>
      <c r="H13616">
        <v>2019</v>
      </c>
      <c r="I13616">
        <v>19.249099999999999</v>
      </c>
      <c r="J13616" s="40" t="s">
        <v>715</v>
      </c>
    </row>
    <row r="13617" spans="1:10">
      <c r="A13617" t="s">
        <v>7</v>
      </c>
      <c r="B13617" t="s">
        <v>6</v>
      </c>
      <c r="C13617" t="s">
        <v>3</v>
      </c>
      <c r="D13617" t="s">
        <v>1</v>
      </c>
      <c r="F13617" s="2">
        <v>1139059000</v>
      </c>
      <c r="G13617" s="2">
        <f t="shared" si="353"/>
        <v>59174662.711503401</v>
      </c>
      <c r="H13617">
        <v>2019</v>
      </c>
      <c r="I13617">
        <v>19.249099999999999</v>
      </c>
      <c r="J13617" s="40" t="s">
        <v>715</v>
      </c>
    </row>
    <row r="13618" spans="1:10">
      <c r="A13618" t="s">
        <v>19</v>
      </c>
      <c r="B13618" t="s">
        <v>6</v>
      </c>
      <c r="C13618" t="s">
        <v>3</v>
      </c>
      <c r="D13618" t="s">
        <v>328</v>
      </c>
      <c r="F13618" s="2">
        <v>479806635</v>
      </c>
      <c r="G13618" s="2">
        <f t="shared" si="353"/>
        <v>24926185.380095694</v>
      </c>
      <c r="H13618">
        <v>2019</v>
      </c>
      <c r="I13618">
        <v>19.249099999999999</v>
      </c>
      <c r="J13618" s="40" t="s">
        <v>715</v>
      </c>
    </row>
    <row r="13619" spans="1:10">
      <c r="A13619" t="s">
        <v>475</v>
      </c>
      <c r="B13619" t="s">
        <v>6</v>
      </c>
      <c r="C13619" t="s">
        <v>3</v>
      </c>
      <c r="D13619" t="s">
        <v>328</v>
      </c>
      <c r="F13619" s="2">
        <v>247384640</v>
      </c>
      <c r="G13619" s="2">
        <f t="shared" si="353"/>
        <v>12851750.990955422</v>
      </c>
      <c r="H13619">
        <v>2019</v>
      </c>
      <c r="I13619">
        <v>19.249099999999999</v>
      </c>
      <c r="J13619" s="40" t="s">
        <v>715</v>
      </c>
    </row>
    <row r="13620" spans="1:10">
      <c r="A13620" s="14" t="s">
        <v>224</v>
      </c>
      <c r="B13620" t="s">
        <v>35</v>
      </c>
      <c r="C13620" t="s">
        <v>3</v>
      </c>
      <c r="D13620" t="s">
        <v>328</v>
      </c>
      <c r="F13620" s="2">
        <v>2135514</v>
      </c>
      <c r="G13620" s="2">
        <f t="shared" si="353"/>
        <v>16317.377989143723</v>
      </c>
      <c r="H13620">
        <v>2022</v>
      </c>
      <c r="I13620">
        <v>130.87360000000001</v>
      </c>
      <c r="J13620" t="s">
        <v>717</v>
      </c>
    </row>
    <row r="13621" spans="1:10">
      <c r="A13621" t="s">
        <v>19</v>
      </c>
      <c r="B13621" t="s">
        <v>6</v>
      </c>
      <c r="C13621" t="s">
        <v>3</v>
      </c>
      <c r="D13621" t="s">
        <v>1</v>
      </c>
      <c r="F13621" s="2">
        <v>17602000</v>
      </c>
      <c r="G13621" s="2">
        <f t="shared" si="353"/>
        <v>914432.36307152035</v>
      </c>
      <c r="H13621">
        <v>2019</v>
      </c>
      <c r="I13621">
        <v>19.249099999999999</v>
      </c>
      <c r="J13621" s="40" t="s">
        <v>715</v>
      </c>
    </row>
    <row r="13622" spans="1:10">
      <c r="A13622" s="14" t="s">
        <v>224</v>
      </c>
      <c r="B13622" t="s">
        <v>35</v>
      </c>
      <c r="C13622" t="s">
        <v>5</v>
      </c>
      <c r="D13622" t="s">
        <v>328</v>
      </c>
      <c r="F13622" s="2">
        <v>1278813</v>
      </c>
      <c r="G13622" s="2">
        <f t="shared" si="353"/>
        <v>9771.3595408088404</v>
      </c>
      <c r="H13622">
        <v>2022</v>
      </c>
      <c r="I13622">
        <v>130.87360000000001</v>
      </c>
      <c r="J13622" t="s">
        <v>717</v>
      </c>
    </row>
    <row r="13623" spans="1:10">
      <c r="A13623" s="14" t="s">
        <v>224</v>
      </c>
      <c r="B13623" t="s">
        <v>35</v>
      </c>
      <c r="C13623" t="s">
        <v>3</v>
      </c>
      <c r="D13623" t="s">
        <v>328</v>
      </c>
      <c r="E13623" t="s">
        <v>329</v>
      </c>
      <c r="F13623" s="2">
        <v>808493</v>
      </c>
      <c r="G13623" s="2">
        <f t="shared" si="353"/>
        <v>8503.0057886146024</v>
      </c>
      <c r="H13623">
        <v>2021</v>
      </c>
      <c r="I13623">
        <v>95.083200000000005</v>
      </c>
      <c r="J13623" t="s">
        <v>717</v>
      </c>
    </row>
    <row r="13624" spans="1:10">
      <c r="A13624" s="14" t="s">
        <v>224</v>
      </c>
      <c r="B13624" t="s">
        <v>35</v>
      </c>
      <c r="C13624" t="s">
        <v>4</v>
      </c>
      <c r="D13624" t="s">
        <v>328</v>
      </c>
      <c r="E13624" t="s">
        <v>329</v>
      </c>
      <c r="F13624" s="2">
        <v>-2134</v>
      </c>
      <c r="G13624" s="2">
        <f t="shared" si="353"/>
        <v>-22.443502111834686</v>
      </c>
      <c r="H13624">
        <v>2021</v>
      </c>
      <c r="I13624">
        <v>95.083200000000005</v>
      </c>
      <c r="J13624" t="s">
        <v>717</v>
      </c>
    </row>
    <row r="13625" spans="1:10">
      <c r="A13625" t="s">
        <v>224</v>
      </c>
      <c r="B13625" t="s">
        <v>35</v>
      </c>
      <c r="C13625" t="s">
        <v>3</v>
      </c>
      <c r="D13625" t="s">
        <v>328</v>
      </c>
      <c r="F13625" s="2">
        <v>601663</v>
      </c>
      <c r="G13625" s="2">
        <v>8531.032351006148</v>
      </c>
      <c r="H13625">
        <v>2020</v>
      </c>
      <c r="I13625">
        <v>70.526399999999995</v>
      </c>
      <c r="J13625" t="s">
        <v>717</v>
      </c>
    </row>
    <row r="13626" spans="1:10">
      <c r="A13626" t="s">
        <v>224</v>
      </c>
      <c r="B13626" t="s">
        <v>35</v>
      </c>
      <c r="C13626" t="s">
        <v>4</v>
      </c>
      <c r="D13626" t="s">
        <v>328</v>
      </c>
      <c r="F13626" s="2">
        <v>7522</v>
      </c>
      <c r="G13626" s="2">
        <v>106.65509653122803</v>
      </c>
      <c r="H13626">
        <v>2020</v>
      </c>
      <c r="I13626">
        <v>70.526399999999995</v>
      </c>
      <c r="J13626" t="s">
        <v>717</v>
      </c>
    </row>
    <row r="13627" spans="1:10">
      <c r="A13627" s="1" t="s">
        <v>224</v>
      </c>
      <c r="B13627" t="s">
        <v>35</v>
      </c>
      <c r="C13627" t="s">
        <v>3</v>
      </c>
      <c r="D13627" t="s">
        <v>328</v>
      </c>
      <c r="E13627" t="s">
        <v>343</v>
      </c>
      <c r="F13627" s="2">
        <v>483529</v>
      </c>
      <c r="G13627" s="2">
        <f>F13627/I13627</f>
        <v>10026.188866725002</v>
      </c>
      <c r="H13627">
        <v>2019</v>
      </c>
      <c r="I13627">
        <v>48.226599999999998</v>
      </c>
      <c r="J13627" t="s">
        <v>717</v>
      </c>
    </row>
    <row r="13628" spans="1:10">
      <c r="A13628" s="1" t="s">
        <v>224</v>
      </c>
      <c r="B13628" t="s">
        <v>35</v>
      </c>
      <c r="C13628" t="s">
        <v>4</v>
      </c>
      <c r="D13628" t="s">
        <v>328</v>
      </c>
      <c r="E13628" t="s">
        <v>343</v>
      </c>
      <c r="F13628" s="2">
        <v>8225</v>
      </c>
      <c r="G13628" s="2">
        <f>F13628/I13628</f>
        <v>170.54903310621111</v>
      </c>
      <c r="H13628">
        <v>2019</v>
      </c>
      <c r="I13628">
        <v>48.226599999999998</v>
      </c>
      <c r="J13628" t="s">
        <v>717</v>
      </c>
    </row>
    <row r="13629" spans="1:10">
      <c r="A13629" s="3" t="s">
        <v>224</v>
      </c>
      <c r="B13629" t="s">
        <v>35</v>
      </c>
      <c r="C13629" t="s">
        <v>3</v>
      </c>
      <c r="D13629" t="s">
        <v>328</v>
      </c>
      <c r="F13629" s="2">
        <v>259364</v>
      </c>
      <c r="G13629" s="2">
        <f>F13629/I13629</f>
        <v>9058.3460810404922</v>
      </c>
      <c r="H13629">
        <v>2018</v>
      </c>
      <c r="I13629">
        <v>28.6326</v>
      </c>
      <c r="J13629" t="s">
        <v>717</v>
      </c>
    </row>
    <row r="13630" spans="1:10">
      <c r="A13630" s="4" t="s">
        <v>224</v>
      </c>
      <c r="B13630" t="s">
        <v>35</v>
      </c>
      <c r="C13630" t="s">
        <v>4</v>
      </c>
      <c r="D13630" t="s">
        <v>328</v>
      </c>
      <c r="F13630" s="2">
        <f>-(-33216)</f>
        <v>33216</v>
      </c>
      <c r="G13630" s="2">
        <f>F13630/I13630</f>
        <v>1160.0762766916032</v>
      </c>
      <c r="H13630">
        <v>2018</v>
      </c>
      <c r="I13630">
        <v>28.6326</v>
      </c>
      <c r="J13630" t="s">
        <v>717</v>
      </c>
    </row>
    <row r="13631" spans="1:10">
      <c r="A13631" s="1" t="s">
        <v>224</v>
      </c>
      <c r="B13631" t="s">
        <v>35</v>
      </c>
      <c r="C13631" t="s">
        <v>3</v>
      </c>
      <c r="D13631" t="s">
        <v>328</v>
      </c>
      <c r="F13631" s="2">
        <v>263079</v>
      </c>
      <c r="G13631" s="2">
        <f>(F13631/I13631)</f>
        <v>15898.634638825619</v>
      </c>
      <c r="H13631">
        <v>2017</v>
      </c>
      <c r="I13631">
        <v>16.547270000000001</v>
      </c>
      <c r="J13631" t="s">
        <v>717</v>
      </c>
    </row>
    <row r="13632" spans="1:10">
      <c r="A13632" s="1" t="s">
        <v>224</v>
      </c>
      <c r="B13632" t="s">
        <v>35</v>
      </c>
      <c r="C13632" t="s">
        <v>4</v>
      </c>
      <c r="D13632" t="s">
        <v>328</v>
      </c>
      <c r="F13632" s="2">
        <f>-(4510)</f>
        <v>-4510</v>
      </c>
      <c r="G13632" s="2">
        <f>(F13632/I13632)</f>
        <v>-272.55251168319609</v>
      </c>
      <c r="H13632">
        <v>2017</v>
      </c>
      <c r="I13632">
        <v>16.547270000000001</v>
      </c>
      <c r="J13632" t="s">
        <v>717</v>
      </c>
    </row>
    <row r="13633" spans="1:10">
      <c r="A13633" t="s">
        <v>224</v>
      </c>
      <c r="B13633" t="s">
        <v>35</v>
      </c>
      <c r="C13633" t="s">
        <v>3</v>
      </c>
      <c r="D13633" t="s">
        <v>328</v>
      </c>
      <c r="F13633" s="2">
        <v>183820</v>
      </c>
      <c r="G13633" s="2">
        <v>12446.593132774042</v>
      </c>
      <c r="H13633">
        <v>2016</v>
      </c>
      <c r="I13633">
        <v>14.768700000000001</v>
      </c>
      <c r="J13633" t="s">
        <v>717</v>
      </c>
    </row>
    <row r="13634" spans="1:10">
      <c r="A13634" t="s">
        <v>224</v>
      </c>
      <c r="B13634" t="s">
        <v>35</v>
      </c>
      <c r="C13634" t="s">
        <v>4</v>
      </c>
      <c r="D13634" t="s">
        <v>328</v>
      </c>
      <c r="F13634" s="2">
        <v>7353</v>
      </c>
      <c r="G13634" s="2">
        <v>497.87726746429945</v>
      </c>
      <c r="H13634">
        <v>2016</v>
      </c>
      <c r="I13634">
        <v>14.768700000000001</v>
      </c>
      <c r="J13634" t="s">
        <v>717</v>
      </c>
    </row>
    <row r="13635" spans="1:10">
      <c r="A13635" t="s">
        <v>25</v>
      </c>
      <c r="B13635" t="s">
        <v>6</v>
      </c>
      <c r="C13635" t="s">
        <v>3</v>
      </c>
      <c r="D13635" t="s">
        <v>1</v>
      </c>
      <c r="F13635" s="2">
        <v>1129000</v>
      </c>
      <c r="G13635" s="2">
        <f>F13635/I13635</f>
        <v>58652.0928251191</v>
      </c>
      <c r="H13635">
        <v>2019</v>
      </c>
      <c r="I13635">
        <v>19.249099999999999</v>
      </c>
      <c r="J13635" s="40" t="s">
        <v>715</v>
      </c>
    </row>
    <row r="13636" spans="1:10">
      <c r="A13636" t="s">
        <v>224</v>
      </c>
      <c r="B13636" t="s">
        <v>35</v>
      </c>
      <c r="C13636" t="s">
        <v>3</v>
      </c>
      <c r="D13636" t="s">
        <v>328</v>
      </c>
      <c r="F13636" s="2">
        <v>53580</v>
      </c>
      <c r="G13636" s="2">
        <v>5780.3094051394919</v>
      </c>
      <c r="H13636">
        <v>2015</v>
      </c>
      <c r="I13636">
        <v>9.2693999999999992</v>
      </c>
      <c r="J13636" t="s">
        <v>717</v>
      </c>
    </row>
    <row r="13637" spans="1:10">
      <c r="A13637" t="s">
        <v>25</v>
      </c>
      <c r="B13637" t="s">
        <v>6</v>
      </c>
      <c r="C13637" t="s">
        <v>3</v>
      </c>
      <c r="D13637" t="s">
        <v>328</v>
      </c>
      <c r="F13637" s="2">
        <v>693253636</v>
      </c>
      <c r="G13637" s="2">
        <f>F13637/I13637</f>
        <v>36014859.707726598</v>
      </c>
      <c r="H13637">
        <v>2019</v>
      </c>
      <c r="I13637">
        <v>19.249099999999999</v>
      </c>
      <c r="J13637" s="40" t="s">
        <v>715</v>
      </c>
    </row>
    <row r="13638" spans="1:10">
      <c r="A13638" t="s">
        <v>224</v>
      </c>
      <c r="B13638" t="s">
        <v>35</v>
      </c>
      <c r="C13638" t="s">
        <v>4</v>
      </c>
      <c r="D13638" t="s">
        <v>328</v>
      </c>
      <c r="F13638" s="2">
        <v>-1320</v>
      </c>
      <c r="G13638" s="2">
        <v>-142.40403909638167</v>
      </c>
      <c r="H13638">
        <v>2015</v>
      </c>
      <c r="I13638">
        <v>9.2693999999999992</v>
      </c>
      <c r="J13638" t="s">
        <v>717</v>
      </c>
    </row>
    <row r="13639" spans="1:10">
      <c r="A13639" t="s">
        <v>224</v>
      </c>
      <c r="B13639" t="s">
        <v>35</v>
      </c>
      <c r="C13639" t="s">
        <v>3</v>
      </c>
      <c r="D13639" t="s">
        <v>328</v>
      </c>
      <c r="F13639" s="2">
        <v>62299</v>
      </c>
      <c r="G13639" s="2">
        <v>7674.78304159441</v>
      </c>
      <c r="H13639">
        <v>2014</v>
      </c>
      <c r="I13639">
        <v>8.1173630136986379</v>
      </c>
      <c r="J13639" t="s">
        <v>717</v>
      </c>
    </row>
    <row r="13640" spans="1:10">
      <c r="A13640" t="s">
        <v>17</v>
      </c>
      <c r="B13640" t="s">
        <v>6</v>
      </c>
      <c r="C13640" t="s">
        <v>4</v>
      </c>
      <c r="D13640" t="s">
        <v>1</v>
      </c>
      <c r="F13640" s="2">
        <v>175700000</v>
      </c>
      <c r="G13640" s="2">
        <f>F13640/I13640</f>
        <v>9127699.4768586587</v>
      </c>
      <c r="H13640">
        <v>2019</v>
      </c>
      <c r="I13640">
        <v>19.249099999999999</v>
      </c>
      <c r="J13640" s="40" t="s">
        <v>715</v>
      </c>
    </row>
    <row r="13641" spans="1:10">
      <c r="A13641" t="s">
        <v>224</v>
      </c>
      <c r="B13641" t="s">
        <v>35</v>
      </c>
      <c r="C13641" t="s">
        <v>4</v>
      </c>
      <c r="D13641" t="s">
        <v>328</v>
      </c>
      <c r="F13641" s="2">
        <v>678</v>
      </c>
      <c r="G13641" s="2">
        <v>83.524661747395783</v>
      </c>
      <c r="H13641">
        <v>2014</v>
      </c>
      <c r="I13641">
        <v>8.1173630136986379</v>
      </c>
      <c r="J13641" t="s">
        <v>717</v>
      </c>
    </row>
    <row r="13642" spans="1:10">
      <c r="A13642" t="s">
        <v>224</v>
      </c>
      <c r="B13642" t="s">
        <v>35</v>
      </c>
      <c r="C13642" t="s">
        <v>3</v>
      </c>
      <c r="D13642" t="s">
        <v>328</v>
      </c>
      <c r="F13642" s="2">
        <v>49690</v>
      </c>
      <c r="G13642" s="2">
        <v>9070.6976632995429</v>
      </c>
      <c r="H13642">
        <v>2013</v>
      </c>
      <c r="I13642">
        <v>5.47807917808219</v>
      </c>
      <c r="J13642" t="s">
        <v>717</v>
      </c>
    </row>
    <row r="13643" spans="1:10">
      <c r="A13643" t="s">
        <v>224</v>
      </c>
      <c r="B13643" t="s">
        <v>35</v>
      </c>
      <c r="C13643" t="s">
        <v>4</v>
      </c>
      <c r="D13643" t="s">
        <v>328</v>
      </c>
      <c r="F13643" s="2">
        <v>1986</v>
      </c>
      <c r="G13643" s="2">
        <v>362.53583335304671</v>
      </c>
      <c r="H13643">
        <v>2013</v>
      </c>
      <c r="I13643">
        <v>5.47807917808219</v>
      </c>
      <c r="J13643" t="s">
        <v>717</v>
      </c>
    </row>
    <row r="13644" spans="1:10">
      <c r="A13644" t="s">
        <v>13</v>
      </c>
      <c r="B13644" t="s">
        <v>6</v>
      </c>
      <c r="C13644" t="s">
        <v>4</v>
      </c>
      <c r="D13644" t="s">
        <v>1</v>
      </c>
      <c r="F13644" s="2">
        <v>57415000</v>
      </c>
      <c r="G13644" s="2">
        <f t="shared" ref="G13644:G13675" si="354">F13644/I13644</f>
        <v>2982736.8552295952</v>
      </c>
      <c r="H13644">
        <v>2019</v>
      </c>
      <c r="I13644">
        <v>19.249099999999999</v>
      </c>
      <c r="J13644" s="40" t="s">
        <v>715</v>
      </c>
    </row>
    <row r="13645" spans="1:10">
      <c r="A13645" t="s">
        <v>674</v>
      </c>
      <c r="B13645" t="s">
        <v>39</v>
      </c>
      <c r="C13645" t="s">
        <v>3</v>
      </c>
      <c r="D13645" t="s">
        <v>328</v>
      </c>
      <c r="E13645" t="s">
        <v>534</v>
      </c>
      <c r="F13645" s="2">
        <v>76608.23000000001</v>
      </c>
      <c r="G13645" s="2">
        <f t="shared" si="354"/>
        <v>1289.245048046987</v>
      </c>
      <c r="H13645">
        <v>2024</v>
      </c>
      <c r="I13645">
        <v>59.420999999999999</v>
      </c>
      <c r="J13645" t="s">
        <v>717</v>
      </c>
    </row>
    <row r="13646" spans="1:10">
      <c r="A13646" t="s">
        <v>674</v>
      </c>
      <c r="B13646" t="s">
        <v>39</v>
      </c>
      <c r="C13646" t="s">
        <v>3</v>
      </c>
      <c r="D13646" t="s">
        <v>1</v>
      </c>
      <c r="E13646" t="s">
        <v>702</v>
      </c>
      <c r="F13646" s="2">
        <v>41274.99</v>
      </c>
      <c r="G13646" s="2">
        <f t="shared" si="354"/>
        <v>694.61957893673946</v>
      </c>
      <c r="H13646">
        <v>2024</v>
      </c>
      <c r="I13646">
        <v>59.420999999999999</v>
      </c>
      <c r="J13646" t="s">
        <v>717</v>
      </c>
    </row>
    <row r="13647" spans="1:10">
      <c r="A13647" t="s">
        <v>17</v>
      </c>
      <c r="B13647" t="s">
        <v>6</v>
      </c>
      <c r="C13647" t="s">
        <v>4</v>
      </c>
      <c r="D13647" t="s">
        <v>328</v>
      </c>
      <c r="F13647" s="2">
        <v>290632000</v>
      </c>
      <c r="G13647" s="2">
        <f t="shared" si="354"/>
        <v>15098472.136359623</v>
      </c>
      <c r="H13647">
        <v>2019</v>
      </c>
      <c r="I13647">
        <v>19.249099999999999</v>
      </c>
      <c r="J13647" s="40" t="s">
        <v>715</v>
      </c>
    </row>
    <row r="13648" spans="1:10">
      <c r="A13648" t="s">
        <v>674</v>
      </c>
      <c r="B13648" t="s">
        <v>39</v>
      </c>
      <c r="C13648" t="s">
        <v>3</v>
      </c>
      <c r="D13648" t="s">
        <v>328</v>
      </c>
      <c r="F13648" s="2">
        <v>161989</v>
      </c>
      <c r="G13648" s="2">
        <f t="shared" si="354"/>
        <v>2892.3508195550476</v>
      </c>
      <c r="H13648">
        <v>2023</v>
      </c>
      <c r="I13648">
        <v>56.006</v>
      </c>
      <c r="J13648" t="s">
        <v>717</v>
      </c>
    </row>
    <row r="13649" spans="1:10">
      <c r="A13649" t="s">
        <v>67</v>
      </c>
      <c r="B13649" t="s">
        <v>32</v>
      </c>
      <c r="C13649" t="s">
        <v>3</v>
      </c>
      <c r="D13649" t="s">
        <v>328</v>
      </c>
      <c r="E13649" t="s">
        <v>365</v>
      </c>
      <c r="F13649" s="2">
        <v>20459401</v>
      </c>
      <c r="G13649" s="2">
        <f t="shared" si="354"/>
        <v>3795173.5331762782</v>
      </c>
      <c r="H13649">
        <v>2024</v>
      </c>
      <c r="I13649">
        <v>5.3909000000000002</v>
      </c>
      <c r="J13649" t="s">
        <v>717</v>
      </c>
    </row>
    <row r="13650" spans="1:10">
      <c r="A13650" t="s">
        <v>13</v>
      </c>
      <c r="B13650" t="s">
        <v>6</v>
      </c>
      <c r="C13650" t="s">
        <v>4</v>
      </c>
      <c r="D13650" t="s">
        <v>328</v>
      </c>
      <c r="F13650" s="2">
        <v>924665000</v>
      </c>
      <c r="G13650" s="2">
        <f t="shared" si="354"/>
        <v>48036791.330503769</v>
      </c>
      <c r="H13650">
        <v>2019</v>
      </c>
      <c r="I13650">
        <v>19.249099999999999</v>
      </c>
      <c r="J13650" s="40" t="s">
        <v>715</v>
      </c>
    </row>
    <row r="13651" spans="1:10">
      <c r="A13651" s="21" t="s">
        <v>67</v>
      </c>
      <c r="B13651" t="s">
        <v>32</v>
      </c>
      <c r="C13651" t="s">
        <v>4</v>
      </c>
      <c r="D13651" t="s">
        <v>328</v>
      </c>
      <c r="E13651" t="s">
        <v>365</v>
      </c>
      <c r="F13651" s="2">
        <v>6897391</v>
      </c>
      <c r="G13651" s="2">
        <f t="shared" si="354"/>
        <v>1279450.7410636442</v>
      </c>
      <c r="H13651">
        <v>2024</v>
      </c>
      <c r="I13651">
        <v>5.3909000000000002</v>
      </c>
      <c r="J13651" t="s">
        <v>717</v>
      </c>
    </row>
    <row r="13652" spans="1:10">
      <c r="A13652" t="s">
        <v>67</v>
      </c>
      <c r="B13652" t="s">
        <v>32</v>
      </c>
      <c r="C13652" t="s">
        <v>3</v>
      </c>
      <c r="D13652" t="s">
        <v>328</v>
      </c>
      <c r="E13652" t="s">
        <v>366</v>
      </c>
      <c r="F13652" s="2">
        <v>13267412</v>
      </c>
      <c r="G13652" s="2">
        <f t="shared" si="354"/>
        <v>2461075.5161475819</v>
      </c>
      <c r="H13652">
        <v>2024</v>
      </c>
      <c r="I13652">
        <v>5.3909000000000002</v>
      </c>
      <c r="J13652" t="s">
        <v>717</v>
      </c>
    </row>
    <row r="13653" spans="1:10">
      <c r="A13653" t="s">
        <v>67</v>
      </c>
      <c r="B13653" t="s">
        <v>32</v>
      </c>
      <c r="C13653" t="s">
        <v>4</v>
      </c>
      <c r="D13653" t="s">
        <v>328</v>
      </c>
      <c r="E13653" t="s">
        <v>366</v>
      </c>
      <c r="F13653" s="2">
        <v>6239302</v>
      </c>
      <c r="G13653" s="2">
        <f t="shared" si="354"/>
        <v>1157376.6903485502</v>
      </c>
      <c r="H13653">
        <v>2024</v>
      </c>
      <c r="I13653">
        <v>5.3909000000000002</v>
      </c>
      <c r="J13653" t="s">
        <v>717</v>
      </c>
    </row>
    <row r="13654" spans="1:10">
      <c r="A13654" t="s">
        <v>67</v>
      </c>
      <c r="B13654" t="s">
        <v>32</v>
      </c>
      <c r="C13654" t="s">
        <v>4</v>
      </c>
      <c r="D13654" t="s">
        <v>1</v>
      </c>
      <c r="F13654" s="2">
        <v>-176033</v>
      </c>
      <c r="G13654" s="2">
        <f t="shared" si="354"/>
        <v>-32653.731287911109</v>
      </c>
      <c r="H13654">
        <v>2024</v>
      </c>
      <c r="I13654">
        <v>5.3909000000000002</v>
      </c>
      <c r="J13654" t="s">
        <v>717</v>
      </c>
    </row>
    <row r="13655" spans="1:10">
      <c r="A13655" t="s">
        <v>67</v>
      </c>
      <c r="B13655" t="s">
        <v>32</v>
      </c>
      <c r="C13655" t="s">
        <v>3</v>
      </c>
      <c r="D13655" t="s">
        <v>367</v>
      </c>
      <c r="E13655" t="s">
        <v>366</v>
      </c>
      <c r="F13655" s="2">
        <v>4108</v>
      </c>
      <c r="G13655" s="2">
        <f t="shared" si="354"/>
        <v>762.02489380251905</v>
      </c>
      <c r="H13655">
        <v>2024</v>
      </c>
      <c r="I13655">
        <v>5.3909000000000002</v>
      </c>
      <c r="J13655" t="s">
        <v>717</v>
      </c>
    </row>
    <row r="13656" spans="1:10">
      <c r="A13656" t="s">
        <v>20</v>
      </c>
      <c r="B13656" t="s">
        <v>6</v>
      </c>
      <c r="C13656" t="s">
        <v>4</v>
      </c>
      <c r="D13656" t="s">
        <v>1</v>
      </c>
      <c r="F13656" s="2">
        <v>31163000</v>
      </c>
      <c r="G13656" s="2">
        <f t="shared" si="354"/>
        <v>1618932.8332233715</v>
      </c>
      <c r="H13656">
        <v>2019</v>
      </c>
      <c r="I13656">
        <v>19.249099999999999</v>
      </c>
      <c r="J13656" s="40" t="s">
        <v>715</v>
      </c>
    </row>
    <row r="13657" spans="1:10">
      <c r="A13657" t="s">
        <v>67</v>
      </c>
      <c r="B13657" t="s">
        <v>32</v>
      </c>
      <c r="C13657" t="s">
        <v>4</v>
      </c>
      <c r="D13657" t="s">
        <v>367</v>
      </c>
      <c r="E13657" t="s">
        <v>366</v>
      </c>
      <c r="F13657" s="2">
        <v>-1036</v>
      </c>
      <c r="G13657" s="2">
        <f t="shared" si="354"/>
        <v>-192.17570350034316</v>
      </c>
      <c r="H13657">
        <v>2024</v>
      </c>
      <c r="I13657">
        <v>5.3909000000000002</v>
      </c>
      <c r="J13657" t="s">
        <v>717</v>
      </c>
    </row>
    <row r="13658" spans="1:10">
      <c r="A13658" t="s">
        <v>67</v>
      </c>
      <c r="B13658" t="s">
        <v>32</v>
      </c>
      <c r="C13658" t="s">
        <v>3</v>
      </c>
      <c r="D13658" t="s">
        <v>367</v>
      </c>
      <c r="E13658" t="s">
        <v>369</v>
      </c>
      <c r="F13658" s="2">
        <v>872</v>
      </c>
      <c r="G13658" s="2">
        <f t="shared" si="354"/>
        <v>161.75406703889888</v>
      </c>
      <c r="H13658">
        <v>2024</v>
      </c>
      <c r="I13658">
        <v>5.3909000000000002</v>
      </c>
      <c r="J13658" t="s">
        <v>717</v>
      </c>
    </row>
    <row r="13659" spans="1:10">
      <c r="A13659" t="s">
        <v>67</v>
      </c>
      <c r="B13659" t="s">
        <v>32</v>
      </c>
      <c r="C13659" t="s">
        <v>3</v>
      </c>
      <c r="D13659" t="s">
        <v>367</v>
      </c>
      <c r="E13659" t="s">
        <v>370</v>
      </c>
      <c r="F13659" s="2">
        <v>13294157</v>
      </c>
      <c r="G13659" s="2">
        <f t="shared" si="354"/>
        <v>2466036.65436198</v>
      </c>
      <c r="H13659">
        <v>2024</v>
      </c>
      <c r="I13659">
        <v>5.3909000000000002</v>
      </c>
      <c r="J13659" t="s">
        <v>717</v>
      </c>
    </row>
    <row r="13660" spans="1:10">
      <c r="A13660" t="s">
        <v>67</v>
      </c>
      <c r="B13660" t="s">
        <v>32</v>
      </c>
      <c r="C13660" t="s">
        <v>4</v>
      </c>
      <c r="D13660" t="s">
        <v>367</v>
      </c>
      <c r="E13660" t="s">
        <v>370</v>
      </c>
      <c r="F13660" s="2">
        <v>8705782</v>
      </c>
      <c r="G13660" s="2">
        <f t="shared" si="354"/>
        <v>1614903.2629060082</v>
      </c>
      <c r="H13660">
        <v>2024</v>
      </c>
      <c r="I13660">
        <v>5.3909000000000002</v>
      </c>
      <c r="J13660" t="s">
        <v>717</v>
      </c>
    </row>
    <row r="13661" spans="1:10">
      <c r="A13661" t="s">
        <v>67</v>
      </c>
      <c r="B13661" t="s">
        <v>32</v>
      </c>
      <c r="C13661" t="s">
        <v>3</v>
      </c>
      <c r="D13661" t="s">
        <v>367</v>
      </c>
      <c r="E13661" t="s">
        <v>371</v>
      </c>
      <c r="F13661" s="2">
        <v>10205323</v>
      </c>
      <c r="G13661" s="2">
        <f t="shared" si="354"/>
        <v>1893064.7943757072</v>
      </c>
      <c r="H13661">
        <v>2024</v>
      </c>
      <c r="I13661">
        <v>5.3909000000000002</v>
      </c>
      <c r="J13661" t="s">
        <v>717</v>
      </c>
    </row>
    <row r="13662" spans="1:10">
      <c r="A13662" t="s">
        <v>7</v>
      </c>
      <c r="B13662" t="s">
        <v>6</v>
      </c>
      <c r="C13662" t="s">
        <v>4</v>
      </c>
      <c r="D13662" t="s">
        <v>1</v>
      </c>
      <c r="F13662" s="2">
        <v>668617000</v>
      </c>
      <c r="G13662" s="2">
        <f t="shared" si="354"/>
        <v>34734974.622190133</v>
      </c>
      <c r="H13662">
        <v>2019</v>
      </c>
      <c r="I13662">
        <v>19.249099999999999</v>
      </c>
      <c r="J13662" s="40" t="s">
        <v>715</v>
      </c>
    </row>
    <row r="13663" spans="1:10">
      <c r="A13663" t="s">
        <v>20</v>
      </c>
      <c r="B13663" t="s">
        <v>6</v>
      </c>
      <c r="C13663" t="s">
        <v>4</v>
      </c>
      <c r="D13663" t="s">
        <v>328</v>
      </c>
      <c r="F13663" s="2">
        <v>579746000</v>
      </c>
      <c r="G13663" s="2">
        <f t="shared" si="354"/>
        <v>30118083.442862265</v>
      </c>
      <c r="H13663">
        <v>2019</v>
      </c>
      <c r="I13663">
        <v>19.249099999999999</v>
      </c>
      <c r="J13663" s="40" t="s">
        <v>715</v>
      </c>
    </row>
    <row r="13664" spans="1:10">
      <c r="A13664" t="s">
        <v>19</v>
      </c>
      <c r="B13664" t="s">
        <v>6</v>
      </c>
      <c r="C13664" t="s">
        <v>4</v>
      </c>
      <c r="D13664" t="s">
        <v>1</v>
      </c>
      <c r="F13664" s="2">
        <v>1921000</v>
      </c>
      <c r="G13664" s="2">
        <f t="shared" si="354"/>
        <v>99796.873620065366</v>
      </c>
      <c r="H13664">
        <v>2019</v>
      </c>
      <c r="I13664">
        <v>19.249099999999999</v>
      </c>
      <c r="J13664" s="40" t="s">
        <v>715</v>
      </c>
    </row>
    <row r="13665" spans="1:10">
      <c r="A13665" t="s">
        <v>67</v>
      </c>
      <c r="B13665" t="s">
        <v>32</v>
      </c>
      <c r="C13665" t="s">
        <v>4</v>
      </c>
      <c r="D13665" t="s">
        <v>367</v>
      </c>
      <c r="E13665" t="s">
        <v>371</v>
      </c>
      <c r="F13665" s="2">
        <v>4148041</v>
      </c>
      <c r="G13665" s="2">
        <f t="shared" si="354"/>
        <v>769452.41054369393</v>
      </c>
      <c r="H13665">
        <v>2024</v>
      </c>
      <c r="I13665">
        <v>5.3909000000000002</v>
      </c>
      <c r="J13665" t="s">
        <v>717</v>
      </c>
    </row>
    <row r="13666" spans="1:10">
      <c r="A13666" t="s">
        <v>7</v>
      </c>
      <c r="B13666" t="s">
        <v>6</v>
      </c>
      <c r="C13666" t="s">
        <v>4</v>
      </c>
      <c r="D13666" t="s">
        <v>328</v>
      </c>
      <c r="F13666" s="2">
        <v>166763000</v>
      </c>
      <c r="G13666" s="2">
        <f t="shared" si="354"/>
        <v>8663418.029933868</v>
      </c>
      <c r="H13666">
        <v>2019</v>
      </c>
      <c r="I13666">
        <v>19.249099999999999</v>
      </c>
      <c r="J13666" s="40" t="s">
        <v>715</v>
      </c>
    </row>
    <row r="13667" spans="1:10">
      <c r="A13667" t="s">
        <v>19</v>
      </c>
      <c r="B13667" t="s">
        <v>6</v>
      </c>
      <c r="C13667" t="s">
        <v>4</v>
      </c>
      <c r="D13667" t="s">
        <v>328</v>
      </c>
      <c r="F13667" s="2">
        <v>111705000</v>
      </c>
      <c r="G13667" s="2">
        <f t="shared" si="354"/>
        <v>5803128.4579538787</v>
      </c>
      <c r="H13667">
        <v>2019</v>
      </c>
      <c r="I13667">
        <v>19.249099999999999</v>
      </c>
      <c r="J13667" s="40" t="s">
        <v>715</v>
      </c>
    </row>
    <row r="13668" spans="1:10">
      <c r="A13668" t="s">
        <v>67</v>
      </c>
      <c r="B13668" t="s">
        <v>32</v>
      </c>
      <c r="C13668" t="s">
        <v>3</v>
      </c>
      <c r="D13668" t="s">
        <v>374</v>
      </c>
      <c r="F13668" s="2">
        <v>4396724</v>
      </c>
      <c r="G13668" s="2">
        <f t="shared" si="354"/>
        <v>815582.55578845832</v>
      </c>
      <c r="H13668">
        <v>2024</v>
      </c>
      <c r="I13668">
        <v>5.3909000000000002</v>
      </c>
      <c r="J13668" t="s">
        <v>717</v>
      </c>
    </row>
    <row r="13669" spans="1:10">
      <c r="A13669" t="s">
        <v>475</v>
      </c>
      <c r="B13669" t="s">
        <v>6</v>
      </c>
      <c r="C13669" t="s">
        <v>4</v>
      </c>
      <c r="D13669" t="s">
        <v>328</v>
      </c>
      <c r="F13669" s="2">
        <v>383617000</v>
      </c>
      <c r="G13669" s="2">
        <f t="shared" si="354"/>
        <v>19929087.59370568</v>
      </c>
      <c r="H13669">
        <v>2019</v>
      </c>
      <c r="I13669">
        <v>19.249099999999999</v>
      </c>
      <c r="J13669" s="40" t="s">
        <v>715</v>
      </c>
    </row>
    <row r="13670" spans="1:10">
      <c r="A13670" t="s">
        <v>67</v>
      </c>
      <c r="B13670" t="s">
        <v>32</v>
      </c>
      <c r="C13670" t="s">
        <v>4</v>
      </c>
      <c r="D13670" t="s">
        <v>374</v>
      </c>
      <c r="F13670" s="2">
        <v>5986</v>
      </c>
      <c r="G13670" s="2">
        <f t="shared" si="354"/>
        <v>1110.3897308427163</v>
      </c>
      <c r="H13670">
        <v>2024</v>
      </c>
      <c r="I13670">
        <v>5.3909000000000002</v>
      </c>
      <c r="J13670" t="s">
        <v>717</v>
      </c>
    </row>
    <row r="13671" spans="1:10">
      <c r="A13671" t="s">
        <v>67</v>
      </c>
      <c r="B13671" t="s">
        <v>32</v>
      </c>
      <c r="C13671" t="s">
        <v>3</v>
      </c>
      <c r="D13671" t="s">
        <v>328</v>
      </c>
      <c r="E13671" t="s">
        <v>365</v>
      </c>
      <c r="F13671" s="2">
        <v>24532388</v>
      </c>
      <c r="G13671" s="2">
        <f t="shared" si="354"/>
        <v>4910799.1032108255</v>
      </c>
      <c r="H13671">
        <v>2023</v>
      </c>
      <c r="I13671">
        <v>4.9955999999999996</v>
      </c>
      <c r="J13671" t="s">
        <v>717</v>
      </c>
    </row>
    <row r="13672" spans="1:10">
      <c r="A13672" t="s">
        <v>67</v>
      </c>
      <c r="B13672" t="s">
        <v>32</v>
      </c>
      <c r="C13672" t="s">
        <v>4</v>
      </c>
      <c r="D13672" t="s">
        <v>328</v>
      </c>
      <c r="E13672" t="s">
        <v>365</v>
      </c>
      <c r="F13672" s="2">
        <v>8202425</v>
      </c>
      <c r="G13672" s="2">
        <f t="shared" si="354"/>
        <v>1641929.8983105135</v>
      </c>
      <c r="H13672">
        <v>2023</v>
      </c>
      <c r="I13672">
        <v>4.9955999999999996</v>
      </c>
      <c r="J13672" t="s">
        <v>717</v>
      </c>
    </row>
    <row r="13673" spans="1:10">
      <c r="A13673" t="s">
        <v>67</v>
      </c>
      <c r="B13673" t="s">
        <v>32</v>
      </c>
      <c r="C13673" t="s">
        <v>4</v>
      </c>
      <c r="D13673" t="s">
        <v>367</v>
      </c>
      <c r="E13673" t="s">
        <v>371</v>
      </c>
      <c r="F13673" s="2">
        <v>3293365</v>
      </c>
      <c r="G13673" s="2">
        <f t="shared" si="354"/>
        <v>659253.14276563376</v>
      </c>
      <c r="H13673">
        <v>2023</v>
      </c>
      <c r="I13673">
        <v>4.9955999999999996</v>
      </c>
      <c r="J13673" t="s">
        <v>717</v>
      </c>
    </row>
    <row r="13674" spans="1:10">
      <c r="A13674" t="s">
        <v>67</v>
      </c>
      <c r="B13674" t="s">
        <v>32</v>
      </c>
      <c r="C13674" t="s">
        <v>4</v>
      </c>
      <c r="D13674" t="s">
        <v>374</v>
      </c>
      <c r="F13674" s="2">
        <v>-191</v>
      </c>
      <c r="G13674" s="2">
        <f t="shared" si="354"/>
        <v>-38.233645608135163</v>
      </c>
      <c r="H13674">
        <v>2023</v>
      </c>
      <c r="I13674">
        <v>4.9955999999999996</v>
      </c>
      <c r="J13674" t="s">
        <v>717</v>
      </c>
    </row>
    <row r="13675" spans="1:10">
      <c r="A13675" t="s">
        <v>67</v>
      </c>
      <c r="B13675" t="s">
        <v>32</v>
      </c>
      <c r="C13675" t="s">
        <v>3</v>
      </c>
      <c r="D13675" t="s">
        <v>328</v>
      </c>
      <c r="E13675" t="s">
        <v>365</v>
      </c>
      <c r="F13675" s="2">
        <v>29203086</v>
      </c>
      <c r="G13675" s="2">
        <f t="shared" si="354"/>
        <v>5657868.0616099965</v>
      </c>
      <c r="H13675">
        <v>2022</v>
      </c>
      <c r="I13675" s="32">
        <v>5.1615000000000002</v>
      </c>
      <c r="J13675" t="s">
        <v>717</v>
      </c>
    </row>
    <row r="13676" spans="1:10">
      <c r="A13676" t="s">
        <v>67</v>
      </c>
      <c r="B13676" t="s">
        <v>32</v>
      </c>
      <c r="C13676" t="s">
        <v>3</v>
      </c>
      <c r="D13676" t="s">
        <v>328</v>
      </c>
      <c r="E13676" t="s">
        <v>366</v>
      </c>
      <c r="F13676" s="2">
        <v>21934742</v>
      </c>
      <c r="G13676" s="2">
        <f t="shared" ref="G13676:G13707" si="355">F13676/I13676</f>
        <v>4249683.6191029735</v>
      </c>
      <c r="H13676">
        <v>2022</v>
      </c>
      <c r="I13676" s="32">
        <v>5.1615000000000002</v>
      </c>
      <c r="J13676" t="s">
        <v>717</v>
      </c>
    </row>
    <row r="13677" spans="1:10">
      <c r="A13677" t="s">
        <v>67</v>
      </c>
      <c r="B13677" t="s">
        <v>32</v>
      </c>
      <c r="C13677" t="s">
        <v>3</v>
      </c>
      <c r="D13677" t="s">
        <v>367</v>
      </c>
      <c r="E13677" t="s">
        <v>366</v>
      </c>
      <c r="F13677" s="2">
        <v>1777</v>
      </c>
      <c r="G13677" s="2">
        <f t="shared" si="355"/>
        <v>344.27976363460232</v>
      </c>
      <c r="H13677">
        <v>2022</v>
      </c>
      <c r="I13677" s="32">
        <v>5.1615000000000002</v>
      </c>
      <c r="J13677" t="s">
        <v>717</v>
      </c>
    </row>
    <row r="13678" spans="1:10">
      <c r="A13678" t="s">
        <v>67</v>
      </c>
      <c r="B13678" t="s">
        <v>32</v>
      </c>
      <c r="C13678" t="s">
        <v>3</v>
      </c>
      <c r="D13678" t="s">
        <v>367</v>
      </c>
      <c r="E13678" t="s">
        <v>369</v>
      </c>
      <c r="F13678" s="2">
        <v>813</v>
      </c>
      <c r="G13678" s="2">
        <f t="shared" si="355"/>
        <v>157.51235106073815</v>
      </c>
      <c r="H13678">
        <v>2022</v>
      </c>
      <c r="I13678" s="32">
        <v>5.1615000000000002</v>
      </c>
      <c r="J13678" t="s">
        <v>717</v>
      </c>
    </row>
    <row r="13679" spans="1:10">
      <c r="A13679" t="s">
        <v>67</v>
      </c>
      <c r="B13679" t="s">
        <v>32</v>
      </c>
      <c r="C13679" t="s">
        <v>3</v>
      </c>
      <c r="D13679" t="s">
        <v>367</v>
      </c>
      <c r="E13679" t="s">
        <v>370</v>
      </c>
      <c r="F13679" s="2">
        <v>19854954</v>
      </c>
      <c r="G13679" s="2">
        <f t="shared" si="355"/>
        <v>3846741.0636442895</v>
      </c>
      <c r="H13679">
        <v>2022</v>
      </c>
      <c r="I13679" s="32">
        <v>5.1615000000000002</v>
      </c>
      <c r="J13679" t="s">
        <v>717</v>
      </c>
    </row>
    <row r="13680" spans="1:10">
      <c r="A13680" t="s">
        <v>67</v>
      </c>
      <c r="B13680" t="s">
        <v>32</v>
      </c>
      <c r="C13680" t="s">
        <v>3</v>
      </c>
      <c r="D13680" t="s">
        <v>367</v>
      </c>
      <c r="E13680" t="s">
        <v>371</v>
      </c>
      <c r="F13680" s="2">
        <v>10767556</v>
      </c>
      <c r="G13680" s="2">
        <f t="shared" si="355"/>
        <v>2086129.2260001937</v>
      </c>
      <c r="H13680">
        <v>2022</v>
      </c>
      <c r="I13680" s="32">
        <v>5.1615000000000002</v>
      </c>
      <c r="J13680" t="s">
        <v>717</v>
      </c>
    </row>
    <row r="13681" spans="1:10">
      <c r="A13681" t="s">
        <v>67</v>
      </c>
      <c r="B13681" t="s">
        <v>32</v>
      </c>
      <c r="C13681" t="s">
        <v>3</v>
      </c>
      <c r="D13681" t="s">
        <v>374</v>
      </c>
      <c r="F13681" s="2">
        <v>6171162</v>
      </c>
      <c r="G13681" s="2">
        <f t="shared" si="355"/>
        <v>1195614.0656785818</v>
      </c>
      <c r="H13681">
        <v>2022</v>
      </c>
      <c r="I13681" s="32">
        <v>5.1615000000000002</v>
      </c>
      <c r="J13681" t="s">
        <v>717</v>
      </c>
    </row>
    <row r="13682" spans="1:10">
      <c r="A13682" t="s">
        <v>67</v>
      </c>
      <c r="B13682" t="s">
        <v>32</v>
      </c>
      <c r="C13682" t="s">
        <v>4</v>
      </c>
      <c r="D13682" t="s">
        <v>328</v>
      </c>
      <c r="E13682" t="s">
        <v>365</v>
      </c>
      <c r="F13682" s="2">
        <v>11942993</v>
      </c>
      <c r="G13682" s="2">
        <f t="shared" si="355"/>
        <v>2313860.8931512157</v>
      </c>
      <c r="H13682">
        <v>2022</v>
      </c>
      <c r="I13682" s="32">
        <v>5.1615000000000002</v>
      </c>
      <c r="J13682" t="s">
        <v>717</v>
      </c>
    </row>
    <row r="13683" spans="1:10">
      <c r="A13683" t="s">
        <v>67</v>
      </c>
      <c r="B13683" t="s">
        <v>32</v>
      </c>
      <c r="C13683" t="s">
        <v>4</v>
      </c>
      <c r="D13683" t="s">
        <v>328</v>
      </c>
      <c r="E13683" t="s">
        <v>366</v>
      </c>
      <c r="F13683" s="2">
        <v>12243018</v>
      </c>
      <c r="G13683" s="2">
        <f t="shared" si="355"/>
        <v>2371988.3754722462</v>
      </c>
      <c r="H13683">
        <v>2022</v>
      </c>
      <c r="I13683" s="32">
        <v>5.1615000000000002</v>
      </c>
      <c r="J13683" t="s">
        <v>717</v>
      </c>
    </row>
    <row r="13684" spans="1:10">
      <c r="A13684" t="s">
        <v>25</v>
      </c>
      <c r="B13684" t="s">
        <v>6</v>
      </c>
      <c r="C13684" t="s">
        <v>4</v>
      </c>
      <c r="D13684" t="s">
        <v>328</v>
      </c>
      <c r="F13684" s="2">
        <v>-22061000</v>
      </c>
      <c r="G13684" s="2">
        <f t="shared" si="355"/>
        <v>-1146079.5569662999</v>
      </c>
      <c r="H13684">
        <v>2019</v>
      </c>
      <c r="I13684">
        <v>19.249099999999999</v>
      </c>
      <c r="J13684" s="40" t="s">
        <v>715</v>
      </c>
    </row>
    <row r="13685" spans="1:10">
      <c r="A13685" t="s">
        <v>25</v>
      </c>
      <c r="B13685" t="s">
        <v>6</v>
      </c>
      <c r="C13685" t="s">
        <v>4</v>
      </c>
      <c r="D13685" t="s">
        <v>328</v>
      </c>
      <c r="F13685" s="2">
        <v>638235000</v>
      </c>
      <c r="G13685" s="2">
        <f t="shared" si="355"/>
        <v>33156615.114472888</v>
      </c>
      <c r="H13685">
        <v>2019</v>
      </c>
      <c r="I13685">
        <v>19.249099999999999</v>
      </c>
      <c r="J13685" s="40" t="s">
        <v>715</v>
      </c>
    </row>
    <row r="13686" spans="1:10">
      <c r="A13686" t="s">
        <v>25</v>
      </c>
      <c r="B13686" t="s">
        <v>6</v>
      </c>
      <c r="C13686" t="s">
        <v>4</v>
      </c>
      <c r="D13686" t="s">
        <v>1</v>
      </c>
      <c r="F13686" s="2">
        <v>-2046000</v>
      </c>
      <c r="G13686" s="2">
        <f t="shared" si="355"/>
        <v>-106290.68372027784</v>
      </c>
      <c r="H13686">
        <v>2019</v>
      </c>
      <c r="I13686">
        <v>19.249099999999999</v>
      </c>
      <c r="J13686" s="40" t="s">
        <v>715</v>
      </c>
    </row>
    <row r="13687" spans="1:10">
      <c r="A13687" t="s">
        <v>67</v>
      </c>
      <c r="B13687" t="s">
        <v>32</v>
      </c>
      <c r="C13687" t="s">
        <v>4</v>
      </c>
      <c r="D13687" t="s">
        <v>367</v>
      </c>
      <c r="E13687" t="s">
        <v>366</v>
      </c>
      <c r="F13687" s="2">
        <v>27</v>
      </c>
      <c r="G13687" s="2">
        <f t="shared" si="355"/>
        <v>5.2310374891020048</v>
      </c>
      <c r="H13687">
        <v>2022</v>
      </c>
      <c r="I13687" s="32">
        <v>5.1615000000000002</v>
      </c>
      <c r="J13687" t="s">
        <v>717</v>
      </c>
    </row>
    <row r="13688" spans="1:10">
      <c r="A13688" t="s">
        <v>67</v>
      </c>
      <c r="B13688" t="s">
        <v>32</v>
      </c>
      <c r="C13688" t="s">
        <v>4</v>
      </c>
      <c r="D13688" t="s">
        <v>367</v>
      </c>
      <c r="E13688" t="s">
        <v>369</v>
      </c>
      <c r="F13688" s="2">
        <v>0</v>
      </c>
      <c r="G13688" s="2">
        <f t="shared" si="355"/>
        <v>0</v>
      </c>
      <c r="H13688">
        <v>2022</v>
      </c>
      <c r="I13688" s="32">
        <v>5.1615000000000002</v>
      </c>
      <c r="J13688" t="s">
        <v>717</v>
      </c>
    </row>
    <row r="13689" spans="1:10">
      <c r="A13689" t="s">
        <v>67</v>
      </c>
      <c r="B13689" t="s">
        <v>32</v>
      </c>
      <c r="C13689" t="s">
        <v>4</v>
      </c>
      <c r="D13689" t="s">
        <v>367</v>
      </c>
      <c r="E13689" t="s">
        <v>370</v>
      </c>
      <c r="F13689" s="2">
        <v>19817297</v>
      </c>
      <c r="G13689" s="2">
        <f t="shared" si="355"/>
        <v>3839445.316284026</v>
      </c>
      <c r="H13689">
        <v>2022</v>
      </c>
      <c r="I13689" s="32">
        <v>5.1615000000000002</v>
      </c>
      <c r="J13689" t="s">
        <v>717</v>
      </c>
    </row>
    <row r="13690" spans="1:10">
      <c r="A13690" t="s">
        <v>67</v>
      </c>
      <c r="B13690" t="s">
        <v>32</v>
      </c>
      <c r="C13690" t="s">
        <v>4</v>
      </c>
      <c r="D13690" t="s">
        <v>367</v>
      </c>
      <c r="E13690" t="s">
        <v>371</v>
      </c>
      <c r="F13690" s="2">
        <v>5152283</v>
      </c>
      <c r="G13690" s="2">
        <f t="shared" si="355"/>
        <v>998214.27879492391</v>
      </c>
      <c r="H13690">
        <v>2022</v>
      </c>
      <c r="I13690" s="32">
        <v>5.1615000000000002</v>
      </c>
      <c r="J13690" t="s">
        <v>717</v>
      </c>
    </row>
    <row r="13691" spans="1:10">
      <c r="A13691" t="s">
        <v>67</v>
      </c>
      <c r="B13691" t="s">
        <v>32</v>
      </c>
      <c r="C13691" t="s">
        <v>4</v>
      </c>
      <c r="D13691" t="s">
        <v>374</v>
      </c>
      <c r="F13691" s="2">
        <v>17</v>
      </c>
      <c r="G13691" s="2">
        <f t="shared" si="355"/>
        <v>3.2936161968420032</v>
      </c>
      <c r="H13691">
        <v>2022</v>
      </c>
      <c r="I13691" s="32">
        <v>5.1615000000000002</v>
      </c>
      <c r="J13691" t="s">
        <v>717</v>
      </c>
    </row>
    <row r="13692" spans="1:10">
      <c r="A13692" t="s">
        <v>17</v>
      </c>
      <c r="B13692" t="s">
        <v>6</v>
      </c>
      <c r="C13692" t="s">
        <v>3</v>
      </c>
      <c r="D13692" t="s">
        <v>328</v>
      </c>
      <c r="F13692" s="2">
        <v>217492000</v>
      </c>
      <c r="G13692" s="2">
        <f t="shared" si="355"/>
        <v>11292419.522326063</v>
      </c>
      <c r="H13692">
        <v>2018</v>
      </c>
      <c r="I13692">
        <v>19.260000000000002</v>
      </c>
      <c r="J13692" s="40" t="s">
        <v>715</v>
      </c>
    </row>
    <row r="13693" spans="1:10">
      <c r="A13693" t="s">
        <v>17</v>
      </c>
      <c r="B13693" t="s">
        <v>6</v>
      </c>
      <c r="C13693" t="s">
        <v>3</v>
      </c>
      <c r="D13693" t="s">
        <v>1</v>
      </c>
      <c r="E13693" t="s">
        <v>364</v>
      </c>
      <c r="F13693" s="2">
        <v>125037000</v>
      </c>
      <c r="G13693" s="2">
        <f t="shared" si="355"/>
        <v>6492056.0747663546</v>
      </c>
      <c r="H13693">
        <v>2018</v>
      </c>
      <c r="I13693">
        <v>19.260000000000002</v>
      </c>
      <c r="J13693" s="40" t="s">
        <v>715</v>
      </c>
    </row>
    <row r="13694" spans="1:10">
      <c r="A13694" t="s">
        <v>67</v>
      </c>
      <c r="B13694" t="s">
        <v>32</v>
      </c>
      <c r="C13694" t="s">
        <v>3</v>
      </c>
      <c r="D13694" t="s">
        <v>328</v>
      </c>
      <c r="E13694" t="s">
        <v>375</v>
      </c>
      <c r="F13694" s="2">
        <v>27639631</v>
      </c>
      <c r="G13694" s="2">
        <f t="shared" si="355"/>
        <v>5121105.5732602095</v>
      </c>
      <c r="H13694">
        <v>2021</v>
      </c>
      <c r="I13694" s="32">
        <v>5.3971999999999998</v>
      </c>
      <c r="J13694" t="s">
        <v>717</v>
      </c>
    </row>
    <row r="13695" spans="1:10">
      <c r="A13695" t="s">
        <v>67</v>
      </c>
      <c r="B13695" t="s">
        <v>32</v>
      </c>
      <c r="C13695" t="s">
        <v>3</v>
      </c>
      <c r="D13695" t="s">
        <v>328</v>
      </c>
      <c r="E13695" t="s">
        <v>376</v>
      </c>
      <c r="F13695" s="2">
        <v>20174227</v>
      </c>
      <c r="G13695" s="2">
        <f t="shared" si="355"/>
        <v>3737906.1365152304</v>
      </c>
      <c r="H13695">
        <v>2021</v>
      </c>
      <c r="I13695" s="32">
        <v>5.3971999999999998</v>
      </c>
      <c r="J13695" t="s">
        <v>717</v>
      </c>
    </row>
    <row r="13696" spans="1:10">
      <c r="A13696" t="s">
        <v>13</v>
      </c>
      <c r="B13696" t="s">
        <v>6</v>
      </c>
      <c r="C13696" t="s">
        <v>3</v>
      </c>
      <c r="D13696" t="s">
        <v>328</v>
      </c>
      <c r="F13696" s="2">
        <v>726740000</v>
      </c>
      <c r="G13696" s="2">
        <f t="shared" si="355"/>
        <v>37733125.649013497</v>
      </c>
      <c r="H13696">
        <v>2018</v>
      </c>
      <c r="I13696">
        <v>19.260000000000002</v>
      </c>
      <c r="J13696" s="40" t="s">
        <v>715</v>
      </c>
    </row>
    <row r="13697" spans="1:10">
      <c r="A13697" t="s">
        <v>13</v>
      </c>
      <c r="B13697" t="s">
        <v>6</v>
      </c>
      <c r="C13697" t="s">
        <v>3</v>
      </c>
      <c r="D13697" t="s">
        <v>1</v>
      </c>
      <c r="E13697" t="s">
        <v>364</v>
      </c>
      <c r="F13697" s="2">
        <v>127382000</v>
      </c>
      <c r="G13697" s="2">
        <f t="shared" si="355"/>
        <v>6613811.0072689503</v>
      </c>
      <c r="H13697">
        <v>2018</v>
      </c>
      <c r="I13697">
        <v>19.260000000000002</v>
      </c>
      <c r="J13697" s="40" t="s">
        <v>715</v>
      </c>
    </row>
    <row r="13698" spans="1:10">
      <c r="A13698" t="s">
        <v>67</v>
      </c>
      <c r="B13698" t="s">
        <v>32</v>
      </c>
      <c r="C13698" t="s">
        <v>3</v>
      </c>
      <c r="D13698" t="s">
        <v>1</v>
      </c>
      <c r="F13698" s="2">
        <v>258035</v>
      </c>
      <c r="G13698" s="2">
        <f t="shared" si="355"/>
        <v>47809.049136589347</v>
      </c>
      <c r="H13698">
        <v>2021</v>
      </c>
      <c r="I13698" s="32">
        <v>5.3971999999999998</v>
      </c>
      <c r="J13698" t="s">
        <v>717</v>
      </c>
    </row>
    <row r="13699" spans="1:10">
      <c r="A13699" t="s">
        <v>67</v>
      </c>
      <c r="B13699" t="s">
        <v>32</v>
      </c>
      <c r="C13699" t="s">
        <v>3</v>
      </c>
      <c r="D13699" t="s">
        <v>367</v>
      </c>
      <c r="E13699" t="s">
        <v>376</v>
      </c>
      <c r="F13699" s="2">
        <v>1011</v>
      </c>
      <c r="G13699" s="2">
        <f t="shared" si="355"/>
        <v>187.31935077447565</v>
      </c>
      <c r="H13699">
        <v>2021</v>
      </c>
      <c r="I13699" s="32">
        <v>5.3971999999999998</v>
      </c>
      <c r="J13699" t="s">
        <v>717</v>
      </c>
    </row>
    <row r="13700" spans="1:10">
      <c r="A13700" t="s">
        <v>67</v>
      </c>
      <c r="B13700" t="s">
        <v>32</v>
      </c>
      <c r="C13700" t="s">
        <v>3</v>
      </c>
      <c r="D13700" t="s">
        <v>367</v>
      </c>
      <c r="E13700" t="s">
        <v>370</v>
      </c>
      <c r="F13700" s="2">
        <v>29929584</v>
      </c>
      <c r="G13700" s="2">
        <f t="shared" si="355"/>
        <v>5545390.9434521608</v>
      </c>
      <c r="H13700">
        <v>2021</v>
      </c>
      <c r="I13700" s="32">
        <v>5.3971999999999998</v>
      </c>
      <c r="J13700" t="s">
        <v>717</v>
      </c>
    </row>
    <row r="13701" spans="1:10">
      <c r="A13701" t="s">
        <v>67</v>
      </c>
      <c r="B13701" t="s">
        <v>32</v>
      </c>
      <c r="C13701" t="s">
        <v>3</v>
      </c>
      <c r="D13701" t="s">
        <v>367</v>
      </c>
      <c r="E13701" t="s">
        <v>378</v>
      </c>
      <c r="F13701" s="2">
        <v>18354241</v>
      </c>
      <c r="G13701" s="2">
        <f t="shared" si="355"/>
        <v>3400696.8428073819</v>
      </c>
      <c r="H13701">
        <v>2021</v>
      </c>
      <c r="I13701" s="32">
        <v>5.3971999999999998</v>
      </c>
      <c r="J13701" t="s">
        <v>717</v>
      </c>
    </row>
    <row r="13702" spans="1:10">
      <c r="A13702" t="s">
        <v>67</v>
      </c>
      <c r="B13702" t="s">
        <v>32</v>
      </c>
      <c r="C13702" t="s">
        <v>3</v>
      </c>
      <c r="D13702" t="s">
        <v>374</v>
      </c>
      <c r="F13702" s="2">
        <v>7473231</v>
      </c>
      <c r="G13702" s="2">
        <f t="shared" si="355"/>
        <v>1384649.6331431114</v>
      </c>
      <c r="H13702">
        <v>2021</v>
      </c>
      <c r="I13702" s="32">
        <v>5.3971999999999998</v>
      </c>
      <c r="J13702" t="s">
        <v>717</v>
      </c>
    </row>
    <row r="13703" spans="1:10">
      <c r="A13703" t="s">
        <v>67</v>
      </c>
      <c r="B13703" t="s">
        <v>32</v>
      </c>
      <c r="C13703" t="s">
        <v>4</v>
      </c>
      <c r="D13703" t="s">
        <v>328</v>
      </c>
      <c r="E13703" t="s">
        <v>375</v>
      </c>
      <c r="F13703" s="2">
        <v>11443156</v>
      </c>
      <c r="G13703" s="2">
        <f t="shared" si="355"/>
        <v>2120202.3271325873</v>
      </c>
      <c r="H13703">
        <v>2021</v>
      </c>
      <c r="I13703" s="32">
        <v>5.3971999999999998</v>
      </c>
      <c r="J13703" t="s">
        <v>717</v>
      </c>
    </row>
    <row r="13704" spans="1:10">
      <c r="A13704" t="s">
        <v>67</v>
      </c>
      <c r="B13704" t="s">
        <v>32</v>
      </c>
      <c r="C13704" t="s">
        <v>4</v>
      </c>
      <c r="D13704" t="s">
        <v>328</v>
      </c>
      <c r="E13704" t="s">
        <v>376</v>
      </c>
      <c r="F13704" s="2">
        <v>8276017</v>
      </c>
      <c r="G13704" s="2">
        <f t="shared" si="355"/>
        <v>1533390.8322834063</v>
      </c>
      <c r="H13704">
        <v>2021</v>
      </c>
      <c r="I13704" s="32">
        <v>5.3971999999999998</v>
      </c>
      <c r="J13704" t="s">
        <v>717</v>
      </c>
    </row>
    <row r="13705" spans="1:10">
      <c r="A13705" t="s">
        <v>67</v>
      </c>
      <c r="B13705" t="s">
        <v>32</v>
      </c>
      <c r="C13705" t="s">
        <v>4</v>
      </c>
      <c r="D13705" t="s">
        <v>1</v>
      </c>
      <c r="F13705" s="2">
        <v>5909</v>
      </c>
      <c r="G13705" s="2">
        <f t="shared" si="355"/>
        <v>1094.8269473060107</v>
      </c>
      <c r="H13705">
        <v>2021</v>
      </c>
      <c r="I13705" s="32">
        <v>5.3971999999999998</v>
      </c>
      <c r="J13705" t="s">
        <v>717</v>
      </c>
    </row>
    <row r="13706" spans="1:10">
      <c r="A13706" t="s">
        <v>67</v>
      </c>
      <c r="B13706" t="s">
        <v>32</v>
      </c>
      <c r="C13706" t="s">
        <v>4</v>
      </c>
      <c r="D13706" t="s">
        <v>367</v>
      </c>
      <c r="E13706" t="s">
        <v>376</v>
      </c>
      <c r="F13706" s="2">
        <v>-9</v>
      </c>
      <c r="G13706" s="2">
        <f t="shared" si="355"/>
        <v>-1.6675313125324243</v>
      </c>
      <c r="H13706">
        <v>2021</v>
      </c>
      <c r="I13706" s="32">
        <v>5.3971999999999998</v>
      </c>
      <c r="J13706" t="s">
        <v>717</v>
      </c>
    </row>
    <row r="13707" spans="1:10">
      <c r="A13707" t="s">
        <v>67</v>
      </c>
      <c r="B13707" t="s">
        <v>32</v>
      </c>
      <c r="C13707" t="s">
        <v>4</v>
      </c>
      <c r="D13707" t="s">
        <v>367</v>
      </c>
      <c r="E13707" t="s">
        <v>370</v>
      </c>
      <c r="F13707" s="2">
        <v>18870378</v>
      </c>
      <c r="G13707" s="2">
        <f t="shared" si="355"/>
        <v>3496327.3549247761</v>
      </c>
      <c r="H13707">
        <v>2021</v>
      </c>
      <c r="I13707" s="32">
        <v>5.3971999999999998</v>
      </c>
      <c r="J13707" t="s">
        <v>717</v>
      </c>
    </row>
    <row r="13708" spans="1:10">
      <c r="A13708" t="s">
        <v>20</v>
      </c>
      <c r="B13708" t="s">
        <v>6</v>
      </c>
      <c r="C13708" t="s">
        <v>3</v>
      </c>
      <c r="D13708" t="s">
        <v>328</v>
      </c>
      <c r="F13708" s="2">
        <v>623583000</v>
      </c>
      <c r="G13708" s="2">
        <f t="shared" ref="G13708:G13739" si="356">F13708/I13708</f>
        <v>32377102.803738315</v>
      </c>
      <c r="H13708">
        <v>2018</v>
      </c>
      <c r="I13708">
        <v>19.260000000000002</v>
      </c>
      <c r="J13708" s="40" t="s">
        <v>715</v>
      </c>
    </row>
    <row r="13709" spans="1:10">
      <c r="A13709" t="s">
        <v>20</v>
      </c>
      <c r="B13709" t="s">
        <v>6</v>
      </c>
      <c r="C13709" t="s">
        <v>3</v>
      </c>
      <c r="D13709" t="s">
        <v>1</v>
      </c>
      <c r="E13709" t="s">
        <v>364</v>
      </c>
      <c r="F13709" s="2">
        <v>30537000</v>
      </c>
      <c r="G13709" s="2">
        <f t="shared" si="356"/>
        <v>1585514.0186915887</v>
      </c>
      <c r="H13709">
        <v>2018</v>
      </c>
      <c r="I13709">
        <v>19.260000000000002</v>
      </c>
      <c r="J13709" s="40" t="s">
        <v>715</v>
      </c>
    </row>
    <row r="13710" spans="1:10">
      <c r="A13710" t="s">
        <v>67</v>
      </c>
      <c r="B13710" t="s">
        <v>32</v>
      </c>
      <c r="C13710" t="s">
        <v>4</v>
      </c>
      <c r="D13710" t="s">
        <v>367</v>
      </c>
      <c r="E13710" t="s">
        <v>378</v>
      </c>
      <c r="F13710" s="2">
        <v>13630894</v>
      </c>
      <c r="G13710" s="2">
        <f t="shared" si="356"/>
        <v>2525549.1736455942</v>
      </c>
      <c r="H13710">
        <v>2021</v>
      </c>
      <c r="I13710" s="32">
        <v>5.3971999999999998</v>
      </c>
      <c r="J13710" t="s">
        <v>717</v>
      </c>
    </row>
    <row r="13711" spans="1:10">
      <c r="A13711" t="s">
        <v>67</v>
      </c>
      <c r="B13711" t="s">
        <v>32</v>
      </c>
      <c r="C13711" t="s">
        <v>4</v>
      </c>
      <c r="D13711" t="s">
        <v>374</v>
      </c>
      <c r="F13711" s="2">
        <v>-9</v>
      </c>
      <c r="G13711" s="2">
        <f t="shared" si="356"/>
        <v>-1.6675313125324243</v>
      </c>
      <c r="H13711">
        <v>2021</v>
      </c>
      <c r="I13711" s="32">
        <v>5.3971999999999998</v>
      </c>
      <c r="J13711" t="s">
        <v>717</v>
      </c>
    </row>
    <row r="13712" spans="1:10">
      <c r="A13712" t="s">
        <v>7</v>
      </c>
      <c r="B13712" t="s">
        <v>6</v>
      </c>
      <c r="C13712" t="s">
        <v>3</v>
      </c>
      <c r="D13712" t="s">
        <v>328</v>
      </c>
      <c r="F13712" s="2">
        <v>242578000</v>
      </c>
      <c r="G13712" s="2">
        <f t="shared" si="356"/>
        <v>12594911.73416407</v>
      </c>
      <c r="H13712">
        <v>2018</v>
      </c>
      <c r="I13712">
        <v>19.260000000000002</v>
      </c>
      <c r="J13712" s="40" t="s">
        <v>715</v>
      </c>
    </row>
    <row r="13713" spans="1:10">
      <c r="A13713" t="s">
        <v>7</v>
      </c>
      <c r="B13713" t="s">
        <v>6</v>
      </c>
      <c r="C13713" t="s">
        <v>3</v>
      </c>
      <c r="D13713" t="s">
        <v>1</v>
      </c>
      <c r="E13713" t="s">
        <v>364</v>
      </c>
      <c r="F13713" s="2">
        <v>1023949000</v>
      </c>
      <c r="G13713" s="2">
        <f t="shared" si="356"/>
        <v>53164537.902388364</v>
      </c>
      <c r="H13713">
        <v>2018</v>
      </c>
      <c r="I13713">
        <v>19.260000000000002</v>
      </c>
      <c r="J13713" s="40" t="s">
        <v>715</v>
      </c>
    </row>
    <row r="13714" spans="1:10">
      <c r="A13714" t="s">
        <v>19</v>
      </c>
      <c r="B13714" t="s">
        <v>6</v>
      </c>
      <c r="C13714" t="s">
        <v>3</v>
      </c>
      <c r="D13714" t="s">
        <v>328</v>
      </c>
      <c r="F13714" s="2">
        <v>191045000</v>
      </c>
      <c r="G13714" s="2">
        <f t="shared" si="356"/>
        <v>9919262.7206645887</v>
      </c>
      <c r="H13714">
        <v>2018</v>
      </c>
      <c r="I13714">
        <v>19.260000000000002</v>
      </c>
      <c r="J13714" s="40" t="s">
        <v>715</v>
      </c>
    </row>
    <row r="13715" spans="1:10">
      <c r="A13715" t="s">
        <v>19</v>
      </c>
      <c r="B13715" t="s">
        <v>6</v>
      </c>
      <c r="C13715" t="s">
        <v>3</v>
      </c>
      <c r="D13715" t="s">
        <v>1</v>
      </c>
      <c r="E13715" t="s">
        <v>364</v>
      </c>
      <c r="F13715" s="2">
        <v>13797000</v>
      </c>
      <c r="G13715" s="2">
        <f t="shared" si="356"/>
        <v>716355.14018691587</v>
      </c>
      <c r="H13715">
        <v>2018</v>
      </c>
      <c r="I13715">
        <v>19.260000000000002</v>
      </c>
      <c r="J13715" s="40" t="s">
        <v>715</v>
      </c>
    </row>
    <row r="13716" spans="1:10">
      <c r="A13716" t="s">
        <v>476</v>
      </c>
      <c r="B13716" t="s">
        <v>6</v>
      </c>
      <c r="C13716" t="s">
        <v>3</v>
      </c>
      <c r="D13716" t="s">
        <v>328</v>
      </c>
      <c r="F13716" s="2">
        <v>125217000</v>
      </c>
      <c r="G13716" s="2">
        <f t="shared" si="356"/>
        <v>6501401.869158878</v>
      </c>
      <c r="H13716">
        <v>2018</v>
      </c>
      <c r="I13716">
        <v>19.260000000000002</v>
      </c>
      <c r="J13716" s="40" t="s">
        <v>715</v>
      </c>
    </row>
    <row r="13717" spans="1:10">
      <c r="A13717" t="s">
        <v>67</v>
      </c>
      <c r="B13717" t="s">
        <v>32</v>
      </c>
      <c r="C13717" t="s">
        <v>3</v>
      </c>
      <c r="D13717" t="s">
        <v>380</v>
      </c>
      <c r="F13717" s="2">
        <v>23236104</v>
      </c>
      <c r="G13717" s="2">
        <f t="shared" si="356"/>
        <v>4508975.6078629233</v>
      </c>
      <c r="H13717">
        <v>2020</v>
      </c>
      <c r="I13717">
        <v>5.1532999999999998</v>
      </c>
      <c r="J13717" t="s">
        <v>717</v>
      </c>
    </row>
    <row r="13718" spans="1:10">
      <c r="A13718" t="s">
        <v>67</v>
      </c>
      <c r="B13718" t="s">
        <v>32</v>
      </c>
      <c r="C13718" t="s">
        <v>3</v>
      </c>
      <c r="D13718" t="s">
        <v>328</v>
      </c>
      <c r="E13718" t="s">
        <v>365</v>
      </c>
      <c r="F13718" s="2">
        <v>21527629</v>
      </c>
      <c r="G13718" s="2">
        <f t="shared" si="356"/>
        <v>4177445.3262957716</v>
      </c>
      <c r="H13718">
        <v>2020</v>
      </c>
      <c r="I13718">
        <v>5.1532999999999998</v>
      </c>
      <c r="J13718" t="s">
        <v>717</v>
      </c>
    </row>
    <row r="13719" spans="1:10">
      <c r="A13719" t="s">
        <v>67</v>
      </c>
      <c r="B13719" t="s">
        <v>32</v>
      </c>
      <c r="C13719" t="s">
        <v>3</v>
      </c>
      <c r="D13719" t="s">
        <v>328</v>
      </c>
      <c r="E13719" t="s">
        <v>366</v>
      </c>
      <c r="F13719" s="2">
        <v>17791517</v>
      </c>
      <c r="G13719" s="2">
        <f t="shared" si="356"/>
        <v>3452451.2448334079</v>
      </c>
      <c r="H13719">
        <v>2020</v>
      </c>
      <c r="I13719">
        <v>5.1532999999999998</v>
      </c>
      <c r="J13719" t="s">
        <v>717</v>
      </c>
    </row>
    <row r="13720" spans="1:10">
      <c r="A13720" t="s">
        <v>67</v>
      </c>
      <c r="B13720" t="s">
        <v>32</v>
      </c>
      <c r="C13720" t="s">
        <v>3</v>
      </c>
      <c r="D13720" t="s">
        <v>367</v>
      </c>
      <c r="E13720" t="s">
        <v>366</v>
      </c>
      <c r="F13720" s="2">
        <v>849</v>
      </c>
      <c r="G13720" s="2">
        <f t="shared" si="356"/>
        <v>164.74880173869172</v>
      </c>
      <c r="H13720">
        <v>2020</v>
      </c>
      <c r="I13720">
        <v>5.1532999999999998</v>
      </c>
      <c r="J13720" t="s">
        <v>717</v>
      </c>
    </row>
    <row r="13721" spans="1:10">
      <c r="A13721" t="s">
        <v>67</v>
      </c>
      <c r="B13721" t="s">
        <v>32</v>
      </c>
      <c r="C13721" t="s">
        <v>3</v>
      </c>
      <c r="D13721" t="s">
        <v>367</v>
      </c>
      <c r="E13721" t="s">
        <v>386</v>
      </c>
      <c r="F13721" s="2">
        <v>109</v>
      </c>
      <c r="G13721" s="2">
        <f t="shared" si="356"/>
        <v>21.151495158442163</v>
      </c>
      <c r="H13721">
        <v>2020</v>
      </c>
      <c r="I13721">
        <v>5.1532999999999998</v>
      </c>
      <c r="J13721" t="s">
        <v>717</v>
      </c>
    </row>
    <row r="13722" spans="1:10">
      <c r="A13722" t="s">
        <v>67</v>
      </c>
      <c r="B13722" t="s">
        <v>32</v>
      </c>
      <c r="C13722" t="s">
        <v>3</v>
      </c>
      <c r="D13722" t="s">
        <v>367</v>
      </c>
      <c r="E13722" t="s">
        <v>370</v>
      </c>
      <c r="F13722" s="2">
        <v>15314053</v>
      </c>
      <c r="G13722" s="2">
        <f t="shared" si="356"/>
        <v>2971698.3292259332</v>
      </c>
      <c r="H13722">
        <v>2020</v>
      </c>
      <c r="I13722">
        <v>5.1532999999999998</v>
      </c>
      <c r="J13722" t="s">
        <v>717</v>
      </c>
    </row>
    <row r="13723" spans="1:10">
      <c r="A13723" t="s">
        <v>67</v>
      </c>
      <c r="B13723" t="s">
        <v>32</v>
      </c>
      <c r="C13723" t="s">
        <v>3</v>
      </c>
      <c r="D13723" t="s">
        <v>367</v>
      </c>
      <c r="E13723" t="s">
        <v>382</v>
      </c>
      <c r="F13723" s="2">
        <v>7972100</v>
      </c>
      <c r="G13723" s="2">
        <f t="shared" si="356"/>
        <v>1546989.3078221723</v>
      </c>
      <c r="H13723">
        <v>2020</v>
      </c>
      <c r="I13723">
        <v>5.1532999999999998</v>
      </c>
      <c r="J13723" t="s">
        <v>717</v>
      </c>
    </row>
    <row r="13724" spans="1:10">
      <c r="A13724" t="s">
        <v>67</v>
      </c>
      <c r="B13724" t="s">
        <v>32</v>
      </c>
      <c r="C13724" t="s">
        <v>3</v>
      </c>
      <c r="D13724" t="s">
        <v>367</v>
      </c>
      <c r="E13724" t="s">
        <v>385</v>
      </c>
      <c r="F13724" s="2">
        <v>239952</v>
      </c>
      <c r="G13724" s="2">
        <f t="shared" si="356"/>
        <v>46562.785011546002</v>
      </c>
      <c r="H13724">
        <v>2020</v>
      </c>
      <c r="I13724">
        <v>5.1532999999999998</v>
      </c>
      <c r="J13724" t="s">
        <v>717</v>
      </c>
    </row>
    <row r="13725" spans="1:10">
      <c r="A13725" t="s">
        <v>67</v>
      </c>
      <c r="B13725" t="s">
        <v>32</v>
      </c>
      <c r="C13725" t="s">
        <v>3</v>
      </c>
      <c r="D13725" t="s">
        <v>1</v>
      </c>
      <c r="F13725" s="2">
        <v>69191</v>
      </c>
      <c r="G13725" s="2">
        <f t="shared" si="356"/>
        <v>13426.54221566763</v>
      </c>
      <c r="H13725">
        <v>2020</v>
      </c>
      <c r="I13725">
        <v>5.1532999999999998</v>
      </c>
      <c r="J13725" t="s">
        <v>717</v>
      </c>
    </row>
    <row r="13726" spans="1:10">
      <c r="A13726" t="s">
        <v>67</v>
      </c>
      <c r="B13726" t="s">
        <v>32</v>
      </c>
      <c r="C13726" t="s">
        <v>4</v>
      </c>
      <c r="D13726" t="s">
        <v>380</v>
      </c>
      <c r="F13726" s="2">
        <v>-95</v>
      </c>
      <c r="G13726" s="2">
        <f t="shared" si="356"/>
        <v>-18.434789358275282</v>
      </c>
      <c r="H13726">
        <v>2020</v>
      </c>
      <c r="I13726">
        <v>5.1532999999999998</v>
      </c>
      <c r="J13726" t="s">
        <v>717</v>
      </c>
    </row>
    <row r="13727" spans="1:10">
      <c r="A13727" t="s">
        <v>67</v>
      </c>
      <c r="B13727" t="s">
        <v>32</v>
      </c>
      <c r="C13727" t="s">
        <v>4</v>
      </c>
      <c r="D13727" t="s">
        <v>328</v>
      </c>
      <c r="E13727" t="s">
        <v>365</v>
      </c>
      <c r="F13727" s="2">
        <v>5979739</v>
      </c>
      <c r="G13727" s="2">
        <f t="shared" si="356"/>
        <v>1160370.8303417228</v>
      </c>
      <c r="H13727">
        <v>2020</v>
      </c>
      <c r="I13727">
        <v>5.1532999999999998</v>
      </c>
      <c r="J13727" t="s">
        <v>717</v>
      </c>
    </row>
    <row r="13728" spans="1:10">
      <c r="A13728" t="s">
        <v>67</v>
      </c>
      <c r="B13728" t="s">
        <v>32</v>
      </c>
      <c r="C13728" t="s">
        <v>4</v>
      </c>
      <c r="D13728" t="s">
        <v>328</v>
      </c>
      <c r="E13728" t="s">
        <v>366</v>
      </c>
      <c r="F13728" s="2">
        <v>1673941</v>
      </c>
      <c r="G13728" s="2">
        <f t="shared" si="356"/>
        <v>324828.94455979666</v>
      </c>
      <c r="H13728">
        <v>2020</v>
      </c>
      <c r="I13728">
        <v>5.1532999999999998</v>
      </c>
      <c r="J13728" t="s">
        <v>717</v>
      </c>
    </row>
    <row r="13729" spans="1:10">
      <c r="A13729" t="s">
        <v>67</v>
      </c>
      <c r="B13729" t="s">
        <v>32</v>
      </c>
      <c r="C13729" t="s">
        <v>4</v>
      </c>
      <c r="D13729" t="s">
        <v>367</v>
      </c>
      <c r="E13729" t="s">
        <v>366</v>
      </c>
      <c r="F13729" s="2">
        <v>-34</v>
      </c>
      <c r="G13729" s="2">
        <f t="shared" si="356"/>
        <v>-6.5977140861195744</v>
      </c>
      <c r="H13729">
        <v>2020</v>
      </c>
      <c r="I13729">
        <v>5.1532999999999998</v>
      </c>
      <c r="J13729" t="s">
        <v>717</v>
      </c>
    </row>
    <row r="13730" spans="1:10">
      <c r="A13730" t="s">
        <v>67</v>
      </c>
      <c r="B13730" t="s">
        <v>32</v>
      </c>
      <c r="C13730" t="s">
        <v>4</v>
      </c>
      <c r="D13730" t="s">
        <v>367</v>
      </c>
      <c r="E13730" t="s">
        <v>386</v>
      </c>
      <c r="F13730" s="2">
        <v>0</v>
      </c>
      <c r="G13730" s="2">
        <f t="shared" si="356"/>
        <v>0</v>
      </c>
      <c r="H13730">
        <v>2020</v>
      </c>
      <c r="I13730">
        <v>5.1532999999999998</v>
      </c>
      <c r="J13730" t="s">
        <v>717</v>
      </c>
    </row>
    <row r="13731" spans="1:10">
      <c r="A13731" t="s">
        <v>67</v>
      </c>
      <c r="B13731" t="s">
        <v>32</v>
      </c>
      <c r="C13731" t="s">
        <v>4</v>
      </c>
      <c r="D13731" t="s">
        <v>367</v>
      </c>
      <c r="E13731" t="s">
        <v>370</v>
      </c>
      <c r="F13731" s="2">
        <v>8219111</v>
      </c>
      <c r="G13731" s="2">
        <f t="shared" si="356"/>
        <v>1594921.8947082453</v>
      </c>
      <c r="H13731">
        <v>2020</v>
      </c>
      <c r="I13731">
        <v>5.1532999999999998</v>
      </c>
      <c r="J13731" t="s">
        <v>717</v>
      </c>
    </row>
    <row r="13732" spans="1:10">
      <c r="A13732" t="s">
        <v>25</v>
      </c>
      <c r="B13732" t="s">
        <v>6</v>
      </c>
      <c r="C13732" t="s">
        <v>3</v>
      </c>
      <c r="D13732" t="s">
        <v>328</v>
      </c>
      <c r="F13732" s="2">
        <v>46128000</v>
      </c>
      <c r="G13732" s="2">
        <f t="shared" si="356"/>
        <v>2395015.5763239875</v>
      </c>
      <c r="H13732">
        <v>2018</v>
      </c>
      <c r="I13732">
        <v>19.260000000000002</v>
      </c>
      <c r="J13732" s="40" t="s">
        <v>715</v>
      </c>
    </row>
    <row r="13733" spans="1:10">
      <c r="A13733" t="s">
        <v>25</v>
      </c>
      <c r="B13733" t="s">
        <v>6</v>
      </c>
      <c r="C13733" t="s">
        <v>3</v>
      </c>
      <c r="D13733" t="s">
        <v>328</v>
      </c>
      <c r="F13733" s="2">
        <v>499451000</v>
      </c>
      <c r="G13733" s="2">
        <f t="shared" si="356"/>
        <v>25932035.306334369</v>
      </c>
      <c r="H13733">
        <v>2018</v>
      </c>
      <c r="I13733">
        <v>19.260000000000002</v>
      </c>
      <c r="J13733" s="40" t="s">
        <v>715</v>
      </c>
    </row>
    <row r="13734" spans="1:10">
      <c r="A13734" t="s">
        <v>25</v>
      </c>
      <c r="B13734" t="s">
        <v>6</v>
      </c>
      <c r="C13734" t="s">
        <v>3</v>
      </c>
      <c r="D13734" t="s">
        <v>1</v>
      </c>
      <c r="E13734" t="s">
        <v>364</v>
      </c>
      <c r="F13734" s="2">
        <v>2000</v>
      </c>
      <c r="G13734" s="2">
        <f t="shared" si="356"/>
        <v>103.84215991692626</v>
      </c>
      <c r="H13734">
        <v>2018</v>
      </c>
      <c r="I13734">
        <v>19.260000000000002</v>
      </c>
      <c r="J13734" s="40" t="s">
        <v>715</v>
      </c>
    </row>
    <row r="13735" spans="1:10">
      <c r="A13735" t="s">
        <v>25</v>
      </c>
      <c r="B13735" t="s">
        <v>6</v>
      </c>
      <c r="C13735" t="s">
        <v>3</v>
      </c>
      <c r="D13735" t="s">
        <v>1</v>
      </c>
      <c r="E13735" t="s">
        <v>364</v>
      </c>
      <c r="F13735" s="2">
        <v>965000</v>
      </c>
      <c r="G13735" s="2">
        <f t="shared" si="356"/>
        <v>50103.842159916923</v>
      </c>
      <c r="H13735">
        <v>2018</v>
      </c>
      <c r="I13735">
        <v>19.260000000000002</v>
      </c>
      <c r="J13735" s="40" t="s">
        <v>715</v>
      </c>
    </row>
    <row r="13736" spans="1:10">
      <c r="A13736" t="s">
        <v>67</v>
      </c>
      <c r="B13736" t="s">
        <v>32</v>
      </c>
      <c r="C13736" t="s">
        <v>4</v>
      </c>
      <c r="D13736" t="s">
        <v>367</v>
      </c>
      <c r="E13736" t="s">
        <v>382</v>
      </c>
      <c r="F13736" s="2">
        <v>3098983</v>
      </c>
      <c r="G13736" s="2">
        <f t="shared" si="356"/>
        <v>601358.93505132641</v>
      </c>
      <c r="H13736">
        <v>2020</v>
      </c>
      <c r="I13736">
        <v>5.1532999999999998</v>
      </c>
      <c r="J13736" t="s">
        <v>717</v>
      </c>
    </row>
    <row r="13737" spans="1:10">
      <c r="A13737" t="s">
        <v>67</v>
      </c>
      <c r="B13737" t="s">
        <v>32</v>
      </c>
      <c r="C13737" t="s">
        <v>4</v>
      </c>
      <c r="D13737" t="s">
        <v>367</v>
      </c>
      <c r="E13737" t="s">
        <v>385</v>
      </c>
      <c r="F13737" s="2">
        <v>0</v>
      </c>
      <c r="G13737" s="2">
        <f t="shared" si="356"/>
        <v>0</v>
      </c>
      <c r="H13737">
        <v>2020</v>
      </c>
      <c r="I13737">
        <v>5.1532999999999998</v>
      </c>
      <c r="J13737" t="s">
        <v>717</v>
      </c>
    </row>
    <row r="13738" spans="1:10">
      <c r="A13738" t="s">
        <v>67</v>
      </c>
      <c r="B13738" t="s">
        <v>32</v>
      </c>
      <c r="C13738" t="s">
        <v>4</v>
      </c>
      <c r="D13738" t="s">
        <v>1</v>
      </c>
      <c r="F13738" s="2">
        <v>155013</v>
      </c>
      <c r="G13738" s="2">
        <f t="shared" si="356"/>
        <v>30080.336871519223</v>
      </c>
      <c r="H13738">
        <v>2020</v>
      </c>
      <c r="I13738">
        <v>5.1532999999999998</v>
      </c>
      <c r="J13738" t="s">
        <v>717</v>
      </c>
    </row>
    <row r="13739" spans="1:10">
      <c r="A13739" t="s">
        <v>67</v>
      </c>
      <c r="B13739" t="s">
        <v>32</v>
      </c>
      <c r="C13739" t="s">
        <v>3</v>
      </c>
      <c r="D13739" t="s">
        <v>328</v>
      </c>
      <c r="E13739" t="s">
        <v>365</v>
      </c>
      <c r="F13739" s="2">
        <v>18617215</v>
      </c>
      <c r="G13739" s="2">
        <f t="shared" si="356"/>
        <v>4718355.424892921</v>
      </c>
      <c r="H13739">
        <v>2019</v>
      </c>
      <c r="I13739">
        <v>3.9457</v>
      </c>
      <c r="J13739" t="s">
        <v>717</v>
      </c>
    </row>
    <row r="13740" spans="1:10">
      <c r="A13740" t="s">
        <v>67</v>
      </c>
      <c r="B13740" t="s">
        <v>32</v>
      </c>
      <c r="C13740" t="s">
        <v>3</v>
      </c>
      <c r="D13740" t="s">
        <v>328</v>
      </c>
      <c r="E13740" t="s">
        <v>366</v>
      </c>
      <c r="F13740" s="2">
        <v>14490269</v>
      </c>
      <c r="G13740" s="2">
        <f t="shared" ref="G13740:G13771" si="357">F13740/I13740</f>
        <v>3672420.3563372786</v>
      </c>
      <c r="H13740">
        <v>2019</v>
      </c>
      <c r="I13740">
        <v>3.9457</v>
      </c>
      <c r="J13740" t="s">
        <v>717</v>
      </c>
    </row>
    <row r="13741" spans="1:10">
      <c r="A13741" t="s">
        <v>17</v>
      </c>
      <c r="B13741" t="s">
        <v>6</v>
      </c>
      <c r="C13741" t="s">
        <v>4</v>
      </c>
      <c r="D13741" t="s">
        <v>328</v>
      </c>
      <c r="F13741" s="2">
        <v>335492000</v>
      </c>
      <c r="G13741" s="2">
        <f t="shared" si="357"/>
        <v>17419106.957424711</v>
      </c>
      <c r="H13741">
        <v>2018</v>
      </c>
      <c r="I13741">
        <v>19.260000000000002</v>
      </c>
      <c r="J13741" s="40" t="s">
        <v>715</v>
      </c>
    </row>
    <row r="13742" spans="1:10">
      <c r="A13742" t="s">
        <v>17</v>
      </c>
      <c r="B13742" t="s">
        <v>6</v>
      </c>
      <c r="C13742" t="s">
        <v>4</v>
      </c>
      <c r="D13742" t="s">
        <v>1</v>
      </c>
      <c r="E13742" t="s">
        <v>364</v>
      </c>
      <c r="F13742" s="2">
        <v>212050000</v>
      </c>
      <c r="G13742" s="2">
        <f t="shared" si="357"/>
        <v>11009865.005192107</v>
      </c>
      <c r="H13742">
        <v>2018</v>
      </c>
      <c r="I13742">
        <v>19.260000000000002</v>
      </c>
      <c r="J13742" s="40" t="s">
        <v>715</v>
      </c>
    </row>
    <row r="13743" spans="1:10">
      <c r="A13743" t="s">
        <v>67</v>
      </c>
      <c r="B13743" t="s">
        <v>32</v>
      </c>
      <c r="C13743" t="s">
        <v>3</v>
      </c>
      <c r="D13743" t="s">
        <v>1</v>
      </c>
      <c r="F13743" s="2">
        <v>658012</v>
      </c>
      <c r="G13743" s="2">
        <f t="shared" si="357"/>
        <v>166766.86012621335</v>
      </c>
      <c r="H13743">
        <v>2019</v>
      </c>
      <c r="I13743">
        <v>3.9457</v>
      </c>
      <c r="J13743" t="s">
        <v>717</v>
      </c>
    </row>
    <row r="13744" spans="1:10">
      <c r="A13744" t="s">
        <v>67</v>
      </c>
      <c r="B13744" t="s">
        <v>32</v>
      </c>
      <c r="C13744" t="s">
        <v>3</v>
      </c>
      <c r="D13744" t="s">
        <v>367</v>
      </c>
      <c r="E13744" t="s">
        <v>366</v>
      </c>
      <c r="F13744" s="2">
        <v>703</v>
      </c>
      <c r="G13744" s="2">
        <f t="shared" si="357"/>
        <v>178.1686392782016</v>
      </c>
      <c r="H13744">
        <v>2019</v>
      </c>
      <c r="I13744">
        <v>3.9457</v>
      </c>
      <c r="J13744" t="s">
        <v>717</v>
      </c>
    </row>
    <row r="13745" spans="1:10">
      <c r="A13745" t="s">
        <v>13</v>
      </c>
      <c r="B13745" t="s">
        <v>6</v>
      </c>
      <c r="C13745" t="s">
        <v>4</v>
      </c>
      <c r="D13745" t="s">
        <v>328</v>
      </c>
      <c r="F13745" s="2">
        <v>512050000</v>
      </c>
      <c r="G13745" s="2">
        <f t="shared" si="357"/>
        <v>26586188.992731046</v>
      </c>
      <c r="H13745">
        <v>2018</v>
      </c>
      <c r="I13745">
        <v>19.260000000000002</v>
      </c>
      <c r="J13745" s="40" t="s">
        <v>715</v>
      </c>
    </row>
    <row r="13746" spans="1:10">
      <c r="A13746" t="s">
        <v>13</v>
      </c>
      <c r="B13746" t="s">
        <v>6</v>
      </c>
      <c r="C13746" t="s">
        <v>4</v>
      </c>
      <c r="D13746" t="s">
        <v>1</v>
      </c>
      <c r="E13746" t="s">
        <v>364</v>
      </c>
      <c r="F13746" s="2">
        <v>568691000</v>
      </c>
      <c r="G13746" s="2">
        <f t="shared" si="357"/>
        <v>29527050.882658359</v>
      </c>
      <c r="H13746">
        <v>2018</v>
      </c>
      <c r="I13746">
        <v>19.260000000000002</v>
      </c>
      <c r="J13746" s="40" t="s">
        <v>715</v>
      </c>
    </row>
    <row r="13747" spans="1:10">
      <c r="A13747" t="s">
        <v>67</v>
      </c>
      <c r="B13747" t="s">
        <v>32</v>
      </c>
      <c r="C13747" t="s">
        <v>3</v>
      </c>
      <c r="D13747" t="s">
        <v>367</v>
      </c>
      <c r="E13747" t="s">
        <v>386</v>
      </c>
      <c r="F13747" s="2">
        <v>180</v>
      </c>
      <c r="G13747" s="2">
        <f t="shared" si="357"/>
        <v>45.619281749752894</v>
      </c>
      <c r="H13747">
        <v>2019</v>
      </c>
      <c r="I13747">
        <v>3.9457</v>
      </c>
      <c r="J13747" t="s">
        <v>717</v>
      </c>
    </row>
    <row r="13748" spans="1:10">
      <c r="A13748" t="s">
        <v>67</v>
      </c>
      <c r="B13748" t="s">
        <v>32</v>
      </c>
      <c r="C13748" t="s">
        <v>3</v>
      </c>
      <c r="D13748" t="s">
        <v>367</v>
      </c>
      <c r="E13748" t="s">
        <v>370</v>
      </c>
      <c r="F13748" s="2">
        <v>14127792</v>
      </c>
      <c r="G13748" s="2">
        <f t="shared" si="357"/>
        <v>3580554.0208328054</v>
      </c>
      <c r="H13748">
        <v>2019</v>
      </c>
      <c r="I13748">
        <v>3.9457</v>
      </c>
      <c r="J13748" t="s">
        <v>717</v>
      </c>
    </row>
    <row r="13749" spans="1:10">
      <c r="A13749" t="s">
        <v>67</v>
      </c>
      <c r="B13749" t="s">
        <v>32</v>
      </c>
      <c r="C13749" t="s">
        <v>3</v>
      </c>
      <c r="D13749" t="s">
        <v>367</v>
      </c>
      <c r="E13749" t="s">
        <v>382</v>
      </c>
      <c r="F13749" s="2">
        <v>7428798</v>
      </c>
      <c r="G13749" s="2">
        <f t="shared" si="357"/>
        <v>1882757.9390222267</v>
      </c>
      <c r="H13749">
        <v>2019</v>
      </c>
      <c r="I13749">
        <v>3.9457</v>
      </c>
      <c r="J13749" t="s">
        <v>717</v>
      </c>
    </row>
    <row r="13750" spans="1:10">
      <c r="A13750" t="s">
        <v>67</v>
      </c>
      <c r="B13750" t="s">
        <v>32</v>
      </c>
      <c r="C13750" t="s">
        <v>3</v>
      </c>
      <c r="D13750" t="s">
        <v>367</v>
      </c>
      <c r="E13750" t="s">
        <v>385</v>
      </c>
      <c r="F13750" s="2">
        <v>415185</v>
      </c>
      <c r="G13750" s="2">
        <f t="shared" si="357"/>
        <v>105224.67496261753</v>
      </c>
      <c r="H13750">
        <v>2019</v>
      </c>
      <c r="I13750">
        <v>3.9457</v>
      </c>
      <c r="J13750" t="s">
        <v>717</v>
      </c>
    </row>
    <row r="13751" spans="1:10">
      <c r="A13751" t="s">
        <v>67</v>
      </c>
      <c r="B13751" t="s">
        <v>32</v>
      </c>
      <c r="C13751" t="s">
        <v>3</v>
      </c>
      <c r="D13751" t="s">
        <v>374</v>
      </c>
      <c r="F13751" s="2">
        <v>756001</v>
      </c>
      <c r="G13751" s="2">
        <f t="shared" si="357"/>
        <v>191601.23678941632</v>
      </c>
      <c r="H13751">
        <v>2019</v>
      </c>
      <c r="I13751">
        <v>3.9457</v>
      </c>
      <c r="J13751" t="s">
        <v>717</v>
      </c>
    </row>
    <row r="13752" spans="1:10">
      <c r="A13752" t="s">
        <v>67</v>
      </c>
      <c r="B13752" t="s">
        <v>32</v>
      </c>
      <c r="C13752" t="s">
        <v>4</v>
      </c>
      <c r="D13752" t="s">
        <v>328</v>
      </c>
      <c r="E13752" t="s">
        <v>365</v>
      </c>
      <c r="F13752" s="2">
        <v>8203186</v>
      </c>
      <c r="G13752" s="2">
        <f t="shared" si="357"/>
        <v>2079019.1854423804</v>
      </c>
      <c r="H13752">
        <v>2019</v>
      </c>
      <c r="I13752">
        <v>3.9457</v>
      </c>
      <c r="J13752" t="s">
        <v>717</v>
      </c>
    </row>
    <row r="13753" spans="1:10">
      <c r="A13753" t="s">
        <v>67</v>
      </c>
      <c r="B13753" t="s">
        <v>32</v>
      </c>
      <c r="C13753" t="s">
        <v>4</v>
      </c>
      <c r="D13753" t="s">
        <v>328</v>
      </c>
      <c r="E13753" t="s">
        <v>366</v>
      </c>
      <c r="F13753" s="2">
        <v>1416721</v>
      </c>
      <c r="G13753" s="2">
        <f t="shared" si="357"/>
        <v>359054.41366550932</v>
      </c>
      <c r="H13753">
        <v>2019</v>
      </c>
      <c r="I13753">
        <v>3.9457</v>
      </c>
      <c r="J13753" t="s">
        <v>717</v>
      </c>
    </row>
    <row r="13754" spans="1:10">
      <c r="A13754" t="s">
        <v>67</v>
      </c>
      <c r="B13754" t="s">
        <v>32</v>
      </c>
      <c r="C13754" t="s">
        <v>4</v>
      </c>
      <c r="D13754" t="s">
        <v>1</v>
      </c>
      <c r="F13754" s="2">
        <v>7335</v>
      </c>
      <c r="G13754" s="2">
        <f t="shared" si="357"/>
        <v>1858.9857313024304</v>
      </c>
      <c r="H13754">
        <v>2019</v>
      </c>
      <c r="I13754">
        <v>3.9457</v>
      </c>
      <c r="J13754" t="s">
        <v>717</v>
      </c>
    </row>
    <row r="13755" spans="1:10">
      <c r="A13755" t="s">
        <v>67</v>
      </c>
      <c r="B13755" t="s">
        <v>32</v>
      </c>
      <c r="C13755" t="s">
        <v>4</v>
      </c>
      <c r="D13755" t="s">
        <v>367</v>
      </c>
      <c r="E13755" t="s">
        <v>366</v>
      </c>
      <c r="F13755" s="2">
        <v>-51</v>
      </c>
      <c r="G13755" s="2">
        <f t="shared" si="357"/>
        <v>-12.925463162429986</v>
      </c>
      <c r="H13755">
        <v>2019</v>
      </c>
      <c r="I13755">
        <v>3.9457</v>
      </c>
      <c r="J13755" t="s">
        <v>717</v>
      </c>
    </row>
    <row r="13756" spans="1:10">
      <c r="A13756" t="s">
        <v>67</v>
      </c>
      <c r="B13756" t="s">
        <v>32</v>
      </c>
      <c r="C13756" t="s">
        <v>4</v>
      </c>
      <c r="D13756" t="s">
        <v>367</v>
      </c>
      <c r="E13756" t="s">
        <v>386</v>
      </c>
      <c r="F13756" s="2">
        <v>0</v>
      </c>
      <c r="G13756" s="2">
        <f t="shared" si="357"/>
        <v>0</v>
      </c>
      <c r="H13756">
        <v>2019</v>
      </c>
      <c r="I13756">
        <v>3.9457</v>
      </c>
      <c r="J13756" t="s">
        <v>717</v>
      </c>
    </row>
    <row r="13757" spans="1:10">
      <c r="A13757" t="s">
        <v>20</v>
      </c>
      <c r="B13757" t="s">
        <v>6</v>
      </c>
      <c r="C13757" t="s">
        <v>4</v>
      </c>
      <c r="D13757" t="s">
        <v>328</v>
      </c>
      <c r="F13757" s="2">
        <v>423631000</v>
      </c>
      <c r="G13757" s="2">
        <f t="shared" si="357"/>
        <v>21995379.023883697</v>
      </c>
      <c r="H13757">
        <v>2018</v>
      </c>
      <c r="I13757">
        <v>19.260000000000002</v>
      </c>
      <c r="J13757" s="40" t="s">
        <v>715</v>
      </c>
    </row>
    <row r="13758" spans="1:10">
      <c r="A13758" t="s">
        <v>20</v>
      </c>
      <c r="B13758" t="s">
        <v>6</v>
      </c>
      <c r="C13758" t="s">
        <v>4</v>
      </c>
      <c r="D13758" t="s">
        <v>1</v>
      </c>
      <c r="E13758" t="s">
        <v>364</v>
      </c>
      <c r="F13758" s="2">
        <v>8689000</v>
      </c>
      <c r="G13758" s="2">
        <f t="shared" si="357"/>
        <v>451142.26375908614</v>
      </c>
      <c r="H13758">
        <v>2018</v>
      </c>
      <c r="I13758">
        <v>19.260000000000002</v>
      </c>
      <c r="J13758" s="40" t="s">
        <v>715</v>
      </c>
    </row>
    <row r="13759" spans="1:10">
      <c r="A13759" t="s">
        <v>67</v>
      </c>
      <c r="B13759" t="s">
        <v>32</v>
      </c>
      <c r="C13759" t="s">
        <v>4</v>
      </c>
      <c r="D13759" t="s">
        <v>367</v>
      </c>
      <c r="E13759" t="s">
        <v>370</v>
      </c>
      <c r="F13759" s="2">
        <v>6507868</v>
      </c>
      <c r="G13759" s="2">
        <f t="shared" si="357"/>
        <v>1649357.0215677826</v>
      </c>
      <c r="H13759">
        <v>2019</v>
      </c>
      <c r="I13759">
        <v>3.9457</v>
      </c>
      <c r="J13759" t="s">
        <v>717</v>
      </c>
    </row>
    <row r="13760" spans="1:10">
      <c r="A13760" t="s">
        <v>67</v>
      </c>
      <c r="B13760" t="s">
        <v>32</v>
      </c>
      <c r="C13760" t="s">
        <v>4</v>
      </c>
      <c r="D13760" t="s">
        <v>367</v>
      </c>
      <c r="E13760" t="s">
        <v>382</v>
      </c>
      <c r="F13760" s="2">
        <v>3297523</v>
      </c>
      <c r="G13760" s="2">
        <f t="shared" si="357"/>
        <v>835725.72674050229</v>
      </c>
      <c r="H13760">
        <v>2019</v>
      </c>
      <c r="I13760">
        <v>3.9457</v>
      </c>
      <c r="J13760" t="s">
        <v>717</v>
      </c>
    </row>
    <row r="13761" spans="1:10">
      <c r="A13761" t="s">
        <v>7</v>
      </c>
      <c r="B13761" t="s">
        <v>6</v>
      </c>
      <c r="C13761" t="s">
        <v>4</v>
      </c>
      <c r="D13761" t="s">
        <v>328</v>
      </c>
      <c r="F13761" s="2">
        <v>113609000</v>
      </c>
      <c r="G13761" s="2">
        <f t="shared" si="357"/>
        <v>5898701.9730010377</v>
      </c>
      <c r="H13761">
        <v>2018</v>
      </c>
      <c r="I13761">
        <v>19.260000000000002</v>
      </c>
      <c r="J13761" s="40" t="s">
        <v>715</v>
      </c>
    </row>
    <row r="13762" spans="1:10">
      <c r="A13762" t="s">
        <v>7</v>
      </c>
      <c r="B13762" t="s">
        <v>6</v>
      </c>
      <c r="C13762" t="s">
        <v>4</v>
      </c>
      <c r="D13762" t="s">
        <v>1</v>
      </c>
      <c r="E13762" t="s">
        <v>364</v>
      </c>
      <c r="F13762" s="2">
        <v>346036000</v>
      </c>
      <c r="G13762" s="2">
        <f t="shared" si="357"/>
        <v>17966562.824506748</v>
      </c>
      <c r="H13762">
        <v>2018</v>
      </c>
      <c r="I13762">
        <v>19.260000000000002</v>
      </c>
      <c r="J13762" s="40" t="s">
        <v>715</v>
      </c>
    </row>
    <row r="13763" spans="1:10">
      <c r="A13763" t="s">
        <v>19</v>
      </c>
      <c r="B13763" t="s">
        <v>6</v>
      </c>
      <c r="C13763" t="s">
        <v>4</v>
      </c>
      <c r="D13763" t="s">
        <v>328</v>
      </c>
      <c r="F13763" s="2">
        <v>125834000</v>
      </c>
      <c r="G13763" s="2">
        <f t="shared" si="357"/>
        <v>6533437.1754932497</v>
      </c>
      <c r="H13763">
        <v>2018</v>
      </c>
      <c r="I13763">
        <v>19.260000000000002</v>
      </c>
      <c r="J13763" s="40" t="s">
        <v>715</v>
      </c>
    </row>
    <row r="13764" spans="1:10">
      <c r="A13764" t="s">
        <v>19</v>
      </c>
      <c r="B13764" t="s">
        <v>6</v>
      </c>
      <c r="C13764" t="s">
        <v>4</v>
      </c>
      <c r="D13764" t="s">
        <v>328</v>
      </c>
      <c r="F13764" s="2">
        <v>113291000</v>
      </c>
      <c r="G13764" s="2">
        <f t="shared" si="357"/>
        <v>5882191.0695742471</v>
      </c>
      <c r="H13764">
        <v>2018</v>
      </c>
      <c r="I13764">
        <v>19.260000000000002</v>
      </c>
      <c r="J13764" s="40" t="s">
        <v>715</v>
      </c>
    </row>
    <row r="13765" spans="1:10">
      <c r="A13765" t="s">
        <v>19</v>
      </c>
      <c r="B13765" t="s">
        <v>6</v>
      </c>
      <c r="C13765" t="s">
        <v>4</v>
      </c>
      <c r="D13765" t="s">
        <v>1</v>
      </c>
      <c r="E13765" t="s">
        <v>364</v>
      </c>
      <c r="F13765" s="2">
        <v>953000</v>
      </c>
      <c r="G13765" s="2">
        <f t="shared" si="357"/>
        <v>49480.789200415362</v>
      </c>
      <c r="H13765">
        <v>2018</v>
      </c>
      <c r="I13765">
        <v>19.260000000000002</v>
      </c>
      <c r="J13765" s="40" t="s">
        <v>715</v>
      </c>
    </row>
    <row r="13766" spans="1:10">
      <c r="A13766" t="s">
        <v>67</v>
      </c>
      <c r="B13766" t="s">
        <v>32</v>
      </c>
      <c r="C13766" t="s">
        <v>4</v>
      </c>
      <c r="D13766" t="s">
        <v>367</v>
      </c>
      <c r="E13766" t="s">
        <v>385</v>
      </c>
      <c r="F13766" s="2">
        <v>0</v>
      </c>
      <c r="G13766" s="2">
        <f t="shared" si="357"/>
        <v>0</v>
      </c>
      <c r="H13766">
        <v>2019</v>
      </c>
      <c r="I13766">
        <v>3.9457</v>
      </c>
      <c r="J13766" t="s">
        <v>717</v>
      </c>
    </row>
    <row r="13767" spans="1:10">
      <c r="A13767" t="s">
        <v>67</v>
      </c>
      <c r="B13767" t="s">
        <v>32</v>
      </c>
      <c r="C13767" t="s">
        <v>4</v>
      </c>
      <c r="D13767" t="s">
        <v>374</v>
      </c>
      <c r="F13767" s="2">
        <v>-106</v>
      </c>
      <c r="G13767" s="2">
        <f t="shared" si="357"/>
        <v>-26.86468814152115</v>
      </c>
      <c r="H13767">
        <v>2019</v>
      </c>
      <c r="I13767">
        <v>3.9457</v>
      </c>
      <c r="J13767" t="s">
        <v>717</v>
      </c>
    </row>
    <row r="13768" spans="1:10">
      <c r="A13768" t="s">
        <v>67</v>
      </c>
      <c r="B13768" t="s">
        <v>32</v>
      </c>
      <c r="C13768" t="s">
        <v>3</v>
      </c>
      <c r="D13768" t="s">
        <v>328</v>
      </c>
      <c r="E13768" t="s">
        <v>365</v>
      </c>
      <c r="F13768" s="2">
        <v>17106684</v>
      </c>
      <c r="G13768" s="2">
        <f t="shared" si="357"/>
        <v>4653993.5250428487</v>
      </c>
      <c r="H13768">
        <v>2018</v>
      </c>
      <c r="I13768">
        <v>3.6757</v>
      </c>
      <c r="J13768" t="s">
        <v>717</v>
      </c>
    </row>
    <row r="13769" spans="1:10">
      <c r="A13769" t="s">
        <v>67</v>
      </c>
      <c r="B13769" t="s">
        <v>32</v>
      </c>
      <c r="C13769" t="s">
        <v>3</v>
      </c>
      <c r="D13769" t="s">
        <v>328</v>
      </c>
      <c r="E13769" t="s">
        <v>366</v>
      </c>
      <c r="F13769" s="2">
        <v>11071526</v>
      </c>
      <c r="G13769" s="2">
        <f t="shared" si="357"/>
        <v>3012086.405310553</v>
      </c>
      <c r="H13769">
        <v>2018</v>
      </c>
      <c r="I13769">
        <v>3.6757</v>
      </c>
      <c r="J13769" t="s">
        <v>717</v>
      </c>
    </row>
    <row r="13770" spans="1:10">
      <c r="A13770" t="s">
        <v>67</v>
      </c>
      <c r="B13770" t="s">
        <v>32</v>
      </c>
      <c r="C13770" t="s">
        <v>3</v>
      </c>
      <c r="D13770" t="s">
        <v>1</v>
      </c>
      <c r="E13770" t="s">
        <v>364</v>
      </c>
      <c r="F13770" s="2">
        <v>0</v>
      </c>
      <c r="G13770" s="2">
        <f t="shared" si="357"/>
        <v>0</v>
      </c>
      <c r="H13770">
        <v>2018</v>
      </c>
      <c r="I13770">
        <v>3.6757</v>
      </c>
      <c r="J13770" t="s">
        <v>717</v>
      </c>
    </row>
    <row r="13771" spans="1:10">
      <c r="A13771" t="s">
        <v>67</v>
      </c>
      <c r="B13771" t="s">
        <v>32</v>
      </c>
      <c r="C13771" t="s">
        <v>3</v>
      </c>
      <c r="D13771" t="s">
        <v>367</v>
      </c>
      <c r="E13771" t="s">
        <v>370</v>
      </c>
      <c r="F13771" s="2">
        <v>11839186</v>
      </c>
      <c r="G13771" s="2">
        <f t="shared" si="357"/>
        <v>3220933.6997034578</v>
      </c>
      <c r="H13771">
        <v>2018</v>
      </c>
      <c r="I13771">
        <v>3.6757</v>
      </c>
      <c r="J13771" t="s">
        <v>717</v>
      </c>
    </row>
    <row r="13772" spans="1:10">
      <c r="A13772" t="s">
        <v>67</v>
      </c>
      <c r="B13772" t="s">
        <v>32</v>
      </c>
      <c r="C13772" t="s">
        <v>3</v>
      </c>
      <c r="D13772" t="s">
        <v>367</v>
      </c>
      <c r="E13772" t="s">
        <v>382</v>
      </c>
      <c r="F13772" s="2">
        <v>6049237</v>
      </c>
      <c r="G13772" s="2">
        <f t="shared" ref="G13772:G13802" si="358">F13772/I13772</f>
        <v>1645737.4105612535</v>
      </c>
      <c r="H13772">
        <v>2018</v>
      </c>
      <c r="I13772">
        <v>3.6757</v>
      </c>
      <c r="J13772" t="s">
        <v>717</v>
      </c>
    </row>
    <row r="13773" spans="1:10">
      <c r="A13773" t="s">
        <v>67</v>
      </c>
      <c r="B13773" t="s">
        <v>32</v>
      </c>
      <c r="C13773" t="s">
        <v>3</v>
      </c>
      <c r="D13773" t="s">
        <v>367</v>
      </c>
      <c r="E13773" t="s">
        <v>366</v>
      </c>
      <c r="F13773" s="2">
        <v>0</v>
      </c>
      <c r="G13773" s="2">
        <f t="shared" si="358"/>
        <v>0</v>
      </c>
      <c r="H13773">
        <v>2018</v>
      </c>
      <c r="I13773">
        <v>3.6757</v>
      </c>
      <c r="J13773" t="s">
        <v>717</v>
      </c>
    </row>
    <row r="13774" spans="1:10">
      <c r="A13774" t="s">
        <v>67</v>
      </c>
      <c r="B13774" t="s">
        <v>32</v>
      </c>
      <c r="C13774" t="s">
        <v>3</v>
      </c>
      <c r="D13774" t="s">
        <v>380</v>
      </c>
      <c r="F13774" s="2">
        <v>7843895</v>
      </c>
      <c r="G13774" s="2">
        <f t="shared" si="358"/>
        <v>2133986.7236172701</v>
      </c>
      <c r="H13774">
        <v>2018</v>
      </c>
      <c r="I13774">
        <v>3.6757</v>
      </c>
      <c r="J13774" t="s">
        <v>717</v>
      </c>
    </row>
    <row r="13775" spans="1:10">
      <c r="A13775" t="s">
        <v>67</v>
      </c>
      <c r="B13775" t="s">
        <v>32</v>
      </c>
      <c r="C13775" t="s">
        <v>4</v>
      </c>
      <c r="D13775" t="s">
        <v>328</v>
      </c>
      <c r="E13775" t="s">
        <v>365</v>
      </c>
      <c r="F13775" s="2">
        <v>10292333</v>
      </c>
      <c r="G13775" s="2">
        <f t="shared" si="358"/>
        <v>2800101.4772696355</v>
      </c>
      <c r="H13775">
        <v>2018</v>
      </c>
      <c r="I13775">
        <v>3.6757</v>
      </c>
      <c r="J13775" t="s">
        <v>717</v>
      </c>
    </row>
    <row r="13776" spans="1:10">
      <c r="A13776" t="s">
        <v>67</v>
      </c>
      <c r="B13776" t="s">
        <v>32</v>
      </c>
      <c r="C13776" t="s">
        <v>4</v>
      </c>
      <c r="D13776" t="s">
        <v>328</v>
      </c>
      <c r="E13776" t="s">
        <v>366</v>
      </c>
      <c r="F13776" s="2">
        <v>2647453</v>
      </c>
      <c r="G13776" s="2">
        <f t="shared" si="358"/>
        <v>720258.18211497134</v>
      </c>
      <c r="H13776">
        <v>2018</v>
      </c>
      <c r="I13776">
        <v>3.6757</v>
      </c>
      <c r="J13776" t="s">
        <v>717</v>
      </c>
    </row>
    <row r="13777" spans="1:10">
      <c r="A13777" t="s">
        <v>67</v>
      </c>
      <c r="B13777" t="s">
        <v>32</v>
      </c>
      <c r="C13777" t="s">
        <v>4</v>
      </c>
      <c r="D13777" t="s">
        <v>1</v>
      </c>
      <c r="E13777" t="s">
        <v>364</v>
      </c>
      <c r="F13777" s="2">
        <v>290</v>
      </c>
      <c r="G13777" s="2">
        <f t="shared" si="358"/>
        <v>78.896536714095276</v>
      </c>
      <c r="H13777">
        <v>2018</v>
      </c>
      <c r="I13777">
        <v>3.6757</v>
      </c>
      <c r="J13777" t="s">
        <v>717</v>
      </c>
    </row>
    <row r="13778" spans="1:10">
      <c r="A13778" t="s">
        <v>67</v>
      </c>
      <c r="B13778" t="s">
        <v>32</v>
      </c>
      <c r="C13778" t="s">
        <v>4</v>
      </c>
      <c r="D13778" t="s">
        <v>367</v>
      </c>
      <c r="E13778" t="s">
        <v>370</v>
      </c>
      <c r="F13778" s="2">
        <v>9109351</v>
      </c>
      <c r="G13778" s="2">
        <f t="shared" si="358"/>
        <v>2478262.9159071743</v>
      </c>
      <c r="H13778">
        <v>2018</v>
      </c>
      <c r="I13778">
        <v>3.6757</v>
      </c>
      <c r="J13778" t="s">
        <v>717</v>
      </c>
    </row>
    <row r="13779" spans="1:10">
      <c r="A13779" t="s">
        <v>67</v>
      </c>
      <c r="B13779" t="s">
        <v>32</v>
      </c>
      <c r="C13779" t="s">
        <v>4</v>
      </c>
      <c r="D13779" t="s">
        <v>367</v>
      </c>
      <c r="E13779" t="s">
        <v>382</v>
      </c>
      <c r="F13779" s="2">
        <v>4272549</v>
      </c>
      <c r="G13779" s="2">
        <f t="shared" si="358"/>
        <v>1162376.9622112794</v>
      </c>
      <c r="H13779">
        <v>2018</v>
      </c>
      <c r="I13779">
        <v>3.6757</v>
      </c>
      <c r="J13779" t="s">
        <v>717</v>
      </c>
    </row>
    <row r="13780" spans="1:10">
      <c r="A13780" t="s">
        <v>67</v>
      </c>
      <c r="B13780" t="s">
        <v>32</v>
      </c>
      <c r="C13780" t="s">
        <v>4</v>
      </c>
      <c r="D13780" t="s">
        <v>367</v>
      </c>
      <c r="E13780" t="s">
        <v>366</v>
      </c>
      <c r="F13780" s="2">
        <v>-5</v>
      </c>
      <c r="G13780" s="2">
        <f t="shared" si="358"/>
        <v>-1.3602851157602633</v>
      </c>
      <c r="H13780">
        <v>2018</v>
      </c>
      <c r="I13780">
        <v>3.6757</v>
      </c>
      <c r="J13780" t="s">
        <v>717</v>
      </c>
    </row>
    <row r="13781" spans="1:10">
      <c r="A13781" t="s">
        <v>25</v>
      </c>
      <c r="B13781" t="s">
        <v>6</v>
      </c>
      <c r="C13781" t="s">
        <v>4</v>
      </c>
      <c r="D13781" t="s">
        <v>328</v>
      </c>
      <c r="F13781" s="2">
        <v>92102000</v>
      </c>
      <c r="G13781" s="2">
        <f t="shared" si="358"/>
        <v>4782035.3063343717</v>
      </c>
      <c r="H13781">
        <v>2018</v>
      </c>
      <c r="I13781">
        <v>19.260000000000002</v>
      </c>
      <c r="J13781" s="40" t="s">
        <v>715</v>
      </c>
    </row>
    <row r="13782" spans="1:10">
      <c r="A13782" t="s">
        <v>25</v>
      </c>
      <c r="B13782" t="s">
        <v>6</v>
      </c>
      <c r="C13782" t="s">
        <v>4</v>
      </c>
      <c r="D13782" t="s">
        <v>328</v>
      </c>
      <c r="F13782" s="2">
        <v>500870000</v>
      </c>
      <c r="G13782" s="2">
        <f t="shared" si="358"/>
        <v>26005711.318795428</v>
      </c>
      <c r="H13782">
        <v>2018</v>
      </c>
      <c r="I13782">
        <v>19.260000000000002</v>
      </c>
      <c r="J13782" s="40" t="s">
        <v>715</v>
      </c>
    </row>
    <row r="13783" spans="1:10">
      <c r="A13783" t="s">
        <v>25</v>
      </c>
      <c r="B13783" t="s">
        <v>6</v>
      </c>
      <c r="C13783" t="s">
        <v>4</v>
      </c>
      <c r="D13783" t="s">
        <v>1</v>
      </c>
      <c r="E13783" t="s">
        <v>364</v>
      </c>
      <c r="F13783" s="2">
        <v>2963000</v>
      </c>
      <c r="G13783" s="2">
        <f t="shared" si="358"/>
        <v>153842.15991692626</v>
      </c>
      <c r="H13783">
        <v>2018</v>
      </c>
      <c r="I13783">
        <v>19.260000000000002</v>
      </c>
      <c r="J13783" s="40" t="s">
        <v>715</v>
      </c>
    </row>
    <row r="13784" spans="1:10">
      <c r="A13784" t="s">
        <v>67</v>
      </c>
      <c r="B13784" t="s">
        <v>32</v>
      </c>
      <c r="C13784" t="s">
        <v>4</v>
      </c>
      <c r="D13784" t="s">
        <v>380</v>
      </c>
      <c r="F13784" s="2">
        <v>-26</v>
      </c>
      <c r="G13784" s="2">
        <f t="shared" si="358"/>
        <v>-7.0734826019533692</v>
      </c>
      <c r="H13784">
        <v>2018</v>
      </c>
      <c r="I13784">
        <v>3.6757</v>
      </c>
      <c r="J13784" t="s">
        <v>717</v>
      </c>
    </row>
    <row r="13785" spans="1:10">
      <c r="A13785" t="s">
        <v>67</v>
      </c>
      <c r="B13785" t="s">
        <v>32</v>
      </c>
      <c r="C13785" t="s">
        <v>3</v>
      </c>
      <c r="D13785" t="s">
        <v>328</v>
      </c>
      <c r="E13785" t="s">
        <v>365</v>
      </c>
      <c r="F13785" s="2">
        <v>17891012</v>
      </c>
      <c r="G13785" s="2">
        <f t="shared" si="358"/>
        <v>5590941.25</v>
      </c>
      <c r="H13785">
        <v>2017</v>
      </c>
      <c r="I13785">
        <v>3.2</v>
      </c>
      <c r="J13785" t="s">
        <v>717</v>
      </c>
    </row>
    <row r="13786" spans="1:10">
      <c r="A13786" t="s">
        <v>67</v>
      </c>
      <c r="B13786" t="s">
        <v>32</v>
      </c>
      <c r="C13786" t="s">
        <v>3</v>
      </c>
      <c r="D13786" t="s">
        <v>328</v>
      </c>
      <c r="E13786" t="s">
        <v>366</v>
      </c>
      <c r="F13786" s="2">
        <v>10187365</v>
      </c>
      <c r="G13786" s="2">
        <f t="shared" si="358"/>
        <v>3183551.5625</v>
      </c>
      <c r="H13786">
        <v>2017</v>
      </c>
      <c r="I13786">
        <v>3.2</v>
      </c>
      <c r="J13786" t="s">
        <v>717</v>
      </c>
    </row>
    <row r="13787" spans="1:10">
      <c r="A13787" t="s">
        <v>67</v>
      </c>
      <c r="B13787" t="s">
        <v>32</v>
      </c>
      <c r="C13787" t="s">
        <v>3</v>
      </c>
      <c r="D13787" t="s">
        <v>367</v>
      </c>
      <c r="E13787" t="s">
        <v>370</v>
      </c>
      <c r="F13787" s="2">
        <v>11849631</v>
      </c>
      <c r="G13787" s="2">
        <f t="shared" si="358"/>
        <v>3703009.6875</v>
      </c>
      <c r="H13787">
        <v>2017</v>
      </c>
      <c r="I13787">
        <v>3.2</v>
      </c>
      <c r="J13787" t="s">
        <v>717</v>
      </c>
    </row>
    <row r="13788" spans="1:10">
      <c r="A13788" t="s">
        <v>67</v>
      </c>
      <c r="B13788" t="s">
        <v>32</v>
      </c>
      <c r="C13788" t="s">
        <v>3</v>
      </c>
      <c r="D13788" t="s">
        <v>367</v>
      </c>
      <c r="E13788" t="s">
        <v>382</v>
      </c>
      <c r="F13788" s="2">
        <v>5221414</v>
      </c>
      <c r="G13788" s="2">
        <f t="shared" si="358"/>
        <v>1631691.875</v>
      </c>
      <c r="H13788">
        <v>2017</v>
      </c>
      <c r="I13788">
        <v>3.2</v>
      </c>
      <c r="J13788" t="s">
        <v>717</v>
      </c>
    </row>
    <row r="13789" spans="1:10">
      <c r="A13789" t="s">
        <v>17</v>
      </c>
      <c r="B13789" t="s">
        <v>6</v>
      </c>
      <c r="C13789" t="s">
        <v>3</v>
      </c>
      <c r="D13789" t="s">
        <v>328</v>
      </c>
      <c r="F13789" s="2">
        <v>246808000</v>
      </c>
      <c r="G13789" s="2">
        <f t="shared" si="358"/>
        <v>13072457.627118645</v>
      </c>
      <c r="H13789">
        <v>2017</v>
      </c>
      <c r="I13789">
        <v>18.88</v>
      </c>
      <c r="J13789" s="40" t="s">
        <v>715</v>
      </c>
    </row>
    <row r="13790" spans="1:10">
      <c r="A13790" t="s">
        <v>17</v>
      </c>
      <c r="B13790" t="s">
        <v>6</v>
      </c>
      <c r="C13790" t="s">
        <v>3</v>
      </c>
      <c r="D13790" t="s">
        <v>1</v>
      </c>
      <c r="E13790" t="s">
        <v>364</v>
      </c>
      <c r="F13790" s="2">
        <v>278029000</v>
      </c>
      <c r="G13790" s="2">
        <f t="shared" si="358"/>
        <v>14726112.288135594</v>
      </c>
      <c r="H13790">
        <v>2017</v>
      </c>
      <c r="I13790">
        <v>18.88</v>
      </c>
      <c r="J13790" s="40" t="s">
        <v>715</v>
      </c>
    </row>
    <row r="13791" spans="1:10">
      <c r="A13791" t="s">
        <v>67</v>
      </c>
      <c r="B13791" t="s">
        <v>32</v>
      </c>
      <c r="C13791" t="s">
        <v>3</v>
      </c>
      <c r="D13791" t="s">
        <v>367</v>
      </c>
      <c r="E13791" t="s">
        <v>366</v>
      </c>
      <c r="F13791" s="2">
        <v>0</v>
      </c>
      <c r="G13791" s="2">
        <f t="shared" si="358"/>
        <v>0</v>
      </c>
      <c r="H13791">
        <v>2017</v>
      </c>
      <c r="I13791">
        <v>3.2</v>
      </c>
      <c r="J13791" t="s">
        <v>717</v>
      </c>
    </row>
    <row r="13792" spans="1:10">
      <c r="A13792" t="s">
        <v>67</v>
      </c>
      <c r="B13792" t="s">
        <v>32</v>
      </c>
      <c r="C13792" t="s">
        <v>3</v>
      </c>
      <c r="D13792" t="s">
        <v>367</v>
      </c>
      <c r="E13792" t="s">
        <v>381</v>
      </c>
      <c r="F13792" s="2">
        <v>0</v>
      </c>
      <c r="G13792" s="2">
        <f t="shared" si="358"/>
        <v>0</v>
      </c>
      <c r="H13792">
        <v>2017</v>
      </c>
      <c r="I13792">
        <v>3.2</v>
      </c>
      <c r="J13792" t="s">
        <v>717</v>
      </c>
    </row>
    <row r="13793" spans="1:10">
      <c r="A13793" t="s">
        <v>13</v>
      </c>
      <c r="B13793" t="s">
        <v>6</v>
      </c>
      <c r="C13793" t="s">
        <v>3</v>
      </c>
      <c r="D13793" t="s">
        <v>328</v>
      </c>
      <c r="F13793" s="2">
        <v>539417000</v>
      </c>
      <c r="G13793" s="2">
        <f t="shared" si="358"/>
        <v>28570815.677966103</v>
      </c>
      <c r="H13793">
        <v>2017</v>
      </c>
      <c r="I13793">
        <v>18.88</v>
      </c>
      <c r="J13793" s="40" t="s">
        <v>715</v>
      </c>
    </row>
    <row r="13794" spans="1:10">
      <c r="A13794" t="s">
        <v>13</v>
      </c>
      <c r="B13794" t="s">
        <v>6</v>
      </c>
      <c r="C13794" t="s">
        <v>3</v>
      </c>
      <c r="D13794" t="s">
        <v>1</v>
      </c>
      <c r="E13794" t="s">
        <v>364</v>
      </c>
      <c r="F13794" s="2">
        <v>760489000</v>
      </c>
      <c r="G13794" s="2">
        <f t="shared" si="358"/>
        <v>40280137.711864412</v>
      </c>
      <c r="H13794">
        <v>2017</v>
      </c>
      <c r="I13794">
        <v>18.88</v>
      </c>
      <c r="J13794" s="40" t="s">
        <v>715</v>
      </c>
    </row>
    <row r="13795" spans="1:10">
      <c r="A13795" t="s">
        <v>67</v>
      </c>
      <c r="B13795" t="s">
        <v>32</v>
      </c>
      <c r="C13795" t="s">
        <v>3</v>
      </c>
      <c r="D13795" t="s">
        <v>380</v>
      </c>
      <c r="F13795" s="2">
        <v>-3442630</v>
      </c>
      <c r="G13795" s="2">
        <f t="shared" si="358"/>
        <v>-1075821.875</v>
      </c>
      <c r="H13795">
        <v>2017</v>
      </c>
      <c r="I13795">
        <v>3.2</v>
      </c>
      <c r="J13795" t="s">
        <v>717</v>
      </c>
    </row>
    <row r="13796" spans="1:10">
      <c r="A13796" t="s">
        <v>67</v>
      </c>
      <c r="B13796" t="s">
        <v>32</v>
      </c>
      <c r="C13796" t="s">
        <v>4</v>
      </c>
      <c r="D13796" t="s">
        <v>328</v>
      </c>
      <c r="E13796" t="s">
        <v>365</v>
      </c>
      <c r="F13796" s="2">
        <v>10410251</v>
      </c>
      <c r="G13796" s="2">
        <f t="shared" si="358"/>
        <v>3253203.4375</v>
      </c>
      <c r="H13796">
        <v>2017</v>
      </c>
      <c r="I13796">
        <v>3.2</v>
      </c>
      <c r="J13796" t="s">
        <v>717</v>
      </c>
    </row>
    <row r="13797" spans="1:10">
      <c r="A13797" t="s">
        <v>67</v>
      </c>
      <c r="B13797" t="s">
        <v>32</v>
      </c>
      <c r="C13797" t="s">
        <v>4</v>
      </c>
      <c r="D13797" t="s">
        <v>328</v>
      </c>
      <c r="E13797" t="s">
        <v>366</v>
      </c>
      <c r="F13797" s="2">
        <v>1397546</v>
      </c>
      <c r="G13797" s="2">
        <f t="shared" si="358"/>
        <v>436733.125</v>
      </c>
      <c r="H13797">
        <v>2017</v>
      </c>
      <c r="I13797">
        <v>3.2</v>
      </c>
      <c r="J13797" t="s">
        <v>717</v>
      </c>
    </row>
    <row r="13798" spans="1:10">
      <c r="A13798" t="s">
        <v>67</v>
      </c>
      <c r="B13798" t="s">
        <v>32</v>
      </c>
      <c r="C13798" t="s">
        <v>4</v>
      </c>
      <c r="D13798" t="s">
        <v>367</v>
      </c>
      <c r="E13798" t="s">
        <v>370</v>
      </c>
      <c r="F13798" s="2">
        <v>6521965</v>
      </c>
      <c r="G13798" s="2">
        <f t="shared" si="358"/>
        <v>2038114.0625</v>
      </c>
      <c r="H13798">
        <v>2017</v>
      </c>
      <c r="I13798">
        <v>3.2</v>
      </c>
      <c r="J13798" t="s">
        <v>717</v>
      </c>
    </row>
    <row r="13799" spans="1:10">
      <c r="A13799" t="s">
        <v>67</v>
      </c>
      <c r="B13799" t="s">
        <v>32</v>
      </c>
      <c r="C13799" t="s">
        <v>4</v>
      </c>
      <c r="D13799" t="s">
        <v>367</v>
      </c>
      <c r="E13799" t="s">
        <v>382</v>
      </c>
      <c r="F13799" s="2">
        <v>3006041</v>
      </c>
      <c r="G13799" s="2">
        <f t="shared" si="358"/>
        <v>939387.8125</v>
      </c>
      <c r="H13799">
        <v>2017</v>
      </c>
      <c r="I13799">
        <v>3.2</v>
      </c>
      <c r="J13799" t="s">
        <v>717</v>
      </c>
    </row>
    <row r="13800" spans="1:10">
      <c r="A13800" t="s">
        <v>67</v>
      </c>
      <c r="B13800" t="s">
        <v>32</v>
      </c>
      <c r="C13800" t="s">
        <v>4</v>
      </c>
      <c r="D13800" t="s">
        <v>367</v>
      </c>
      <c r="E13800" t="s">
        <v>366</v>
      </c>
      <c r="F13800" s="2">
        <v>96549</v>
      </c>
      <c r="G13800" s="2">
        <f t="shared" si="358"/>
        <v>30171.5625</v>
      </c>
      <c r="H13800">
        <v>2017</v>
      </c>
      <c r="I13800">
        <v>3.2</v>
      </c>
      <c r="J13800" t="s">
        <v>717</v>
      </c>
    </row>
    <row r="13801" spans="1:10">
      <c r="A13801" t="s">
        <v>67</v>
      </c>
      <c r="B13801" t="s">
        <v>32</v>
      </c>
      <c r="C13801" t="s">
        <v>4</v>
      </c>
      <c r="D13801" t="s">
        <v>367</v>
      </c>
      <c r="E13801" t="s">
        <v>381</v>
      </c>
      <c r="F13801" s="2">
        <v>-8932</v>
      </c>
      <c r="G13801" s="2">
        <f t="shared" si="358"/>
        <v>-2791.25</v>
      </c>
      <c r="H13801">
        <v>2017</v>
      </c>
      <c r="I13801">
        <v>3.2</v>
      </c>
      <c r="J13801" t="s">
        <v>717</v>
      </c>
    </row>
    <row r="13802" spans="1:10">
      <c r="A13802" t="s">
        <v>67</v>
      </c>
      <c r="B13802" t="s">
        <v>32</v>
      </c>
      <c r="C13802" t="s">
        <v>4</v>
      </c>
      <c r="D13802" t="s">
        <v>380</v>
      </c>
      <c r="F13802" s="2">
        <v>3141114</v>
      </c>
      <c r="G13802" s="2">
        <f t="shared" si="358"/>
        <v>981598.125</v>
      </c>
      <c r="H13802">
        <v>2017</v>
      </c>
      <c r="I13802">
        <v>3.2</v>
      </c>
      <c r="J13802" t="s">
        <v>717</v>
      </c>
    </row>
    <row r="13803" spans="1:10">
      <c r="A13803" s="4" t="s">
        <v>67</v>
      </c>
      <c r="B13803" t="s">
        <v>32</v>
      </c>
      <c r="C13803" t="s">
        <v>3</v>
      </c>
      <c r="D13803" t="s">
        <v>328</v>
      </c>
      <c r="E13803" t="s">
        <v>365</v>
      </c>
      <c r="F13803" s="2">
        <v>50305616</v>
      </c>
      <c r="G13803" s="2">
        <v>14569372.785635</v>
      </c>
      <c r="H13803">
        <v>2016</v>
      </c>
      <c r="I13803">
        <v>3.4528333333333299</v>
      </c>
      <c r="J13803" t="s">
        <v>717</v>
      </c>
    </row>
    <row r="13804" spans="1:10">
      <c r="A13804" s="4" t="s">
        <v>67</v>
      </c>
      <c r="B13804" t="s">
        <v>32</v>
      </c>
      <c r="C13804" t="s">
        <v>3</v>
      </c>
      <c r="D13804" t="s">
        <v>328</v>
      </c>
      <c r="E13804" t="s">
        <v>366</v>
      </c>
      <c r="F13804" s="2">
        <v>11319830</v>
      </c>
      <c r="G13804" s="2">
        <v>3278417.7245740248</v>
      </c>
      <c r="H13804">
        <v>2016</v>
      </c>
      <c r="I13804">
        <v>3.4528333333333299</v>
      </c>
      <c r="J13804" t="s">
        <v>717</v>
      </c>
    </row>
    <row r="13805" spans="1:10">
      <c r="A13805" t="s">
        <v>20</v>
      </c>
      <c r="B13805" t="s">
        <v>6</v>
      </c>
      <c r="C13805" t="s">
        <v>3</v>
      </c>
      <c r="D13805" t="s">
        <v>328</v>
      </c>
      <c r="F13805" s="2">
        <v>579940000</v>
      </c>
      <c r="G13805" s="2">
        <f>F13805/I13805</f>
        <v>30717161.016949154</v>
      </c>
      <c r="H13805">
        <v>2017</v>
      </c>
      <c r="I13805">
        <v>18.88</v>
      </c>
      <c r="J13805" s="40" t="s">
        <v>715</v>
      </c>
    </row>
    <row r="13806" spans="1:10">
      <c r="A13806" t="s">
        <v>20</v>
      </c>
      <c r="B13806" t="s">
        <v>6</v>
      </c>
      <c r="C13806" t="s">
        <v>3</v>
      </c>
      <c r="D13806" t="s">
        <v>1</v>
      </c>
      <c r="E13806" t="s">
        <v>364</v>
      </c>
      <c r="F13806" s="2">
        <v>125271000</v>
      </c>
      <c r="G13806" s="2">
        <f>F13806/I13806</f>
        <v>6635116.5254237289</v>
      </c>
      <c r="H13806">
        <v>2017</v>
      </c>
      <c r="I13806">
        <v>18.88</v>
      </c>
      <c r="J13806" s="40" t="s">
        <v>715</v>
      </c>
    </row>
    <row r="13807" spans="1:10">
      <c r="A13807" s="4" t="s">
        <v>67</v>
      </c>
      <c r="B13807" t="s">
        <v>32</v>
      </c>
      <c r="C13807" t="s">
        <v>3</v>
      </c>
      <c r="D13807" t="s">
        <v>367</v>
      </c>
      <c r="E13807" t="s">
        <v>370</v>
      </c>
      <c r="F13807" s="2">
        <v>14158449</v>
      </c>
      <c r="G13807" s="2">
        <v>4100530.6752908281</v>
      </c>
      <c r="H13807">
        <v>2016</v>
      </c>
      <c r="I13807">
        <v>3.4528333333333299</v>
      </c>
      <c r="J13807" t="s">
        <v>717</v>
      </c>
    </row>
    <row r="13808" spans="1:10">
      <c r="A13808" s="4" t="s">
        <v>67</v>
      </c>
      <c r="B13808" t="s">
        <v>32</v>
      </c>
      <c r="C13808" t="s">
        <v>3</v>
      </c>
      <c r="D13808" t="s">
        <v>367</v>
      </c>
      <c r="E13808" t="s">
        <v>370</v>
      </c>
      <c r="F13808" s="2">
        <v>6818832</v>
      </c>
      <c r="G13808" s="2">
        <v>1974851.1850171376</v>
      </c>
      <c r="H13808">
        <v>2016</v>
      </c>
      <c r="I13808">
        <v>3.4528333333333299</v>
      </c>
      <c r="J13808" t="s">
        <v>717</v>
      </c>
    </row>
    <row r="13809" spans="1:10">
      <c r="A13809" t="s">
        <v>7</v>
      </c>
      <c r="B13809" t="s">
        <v>6</v>
      </c>
      <c r="C13809" t="s">
        <v>3</v>
      </c>
      <c r="D13809" t="s">
        <v>328</v>
      </c>
      <c r="F13809" s="2">
        <v>179539000</v>
      </c>
      <c r="G13809" s="2">
        <f>F13809/I13809</f>
        <v>9509480.9322033897</v>
      </c>
      <c r="H13809">
        <v>2017</v>
      </c>
      <c r="I13809">
        <v>18.88</v>
      </c>
      <c r="J13809" s="40" t="s">
        <v>715</v>
      </c>
    </row>
    <row r="13810" spans="1:10">
      <c r="A13810" t="s">
        <v>7</v>
      </c>
      <c r="B13810" t="s">
        <v>6</v>
      </c>
      <c r="C13810" t="s">
        <v>3</v>
      </c>
      <c r="D13810" t="s">
        <v>1</v>
      </c>
      <c r="E13810" t="s">
        <v>364</v>
      </c>
      <c r="F13810" s="2">
        <v>969878000</v>
      </c>
      <c r="G13810" s="2">
        <f>F13810/I13810</f>
        <v>51370656.779661022</v>
      </c>
      <c r="H13810">
        <v>2017</v>
      </c>
      <c r="I13810">
        <v>18.88</v>
      </c>
      <c r="J13810" s="40" t="s">
        <v>715</v>
      </c>
    </row>
    <row r="13811" spans="1:10">
      <c r="A13811" t="s">
        <v>19</v>
      </c>
      <c r="B13811" t="s">
        <v>6</v>
      </c>
      <c r="C13811" t="s">
        <v>3</v>
      </c>
      <c r="D13811" t="s">
        <v>328</v>
      </c>
      <c r="F13811" s="2">
        <v>164661000</v>
      </c>
      <c r="G13811" s="2">
        <f>F13811/I13811</f>
        <v>8721451.2711864412</v>
      </c>
      <c r="H13811">
        <v>2017</v>
      </c>
      <c r="I13811">
        <v>18.88</v>
      </c>
      <c r="J13811" s="40" t="s">
        <v>715</v>
      </c>
    </row>
    <row r="13812" spans="1:10">
      <c r="A13812" t="s">
        <v>19</v>
      </c>
      <c r="B13812" t="s">
        <v>6</v>
      </c>
      <c r="C13812" t="s">
        <v>3</v>
      </c>
      <c r="D13812" t="s">
        <v>1</v>
      </c>
      <c r="E13812" t="s">
        <v>364</v>
      </c>
      <c r="F13812" s="2">
        <v>9934000</v>
      </c>
      <c r="G13812" s="2">
        <f>F13812/I13812</f>
        <v>526165.25423728814</v>
      </c>
      <c r="H13812">
        <v>2017</v>
      </c>
      <c r="I13812">
        <v>18.88</v>
      </c>
      <c r="J13812" s="40" t="s">
        <v>715</v>
      </c>
    </row>
    <row r="13813" spans="1:10">
      <c r="A13813" t="s">
        <v>476</v>
      </c>
      <c r="B13813" t="s">
        <v>6</v>
      </c>
      <c r="C13813" t="s">
        <v>3</v>
      </c>
      <c r="D13813" t="s">
        <v>328</v>
      </c>
      <c r="F13813" s="2">
        <v>91699000</v>
      </c>
      <c r="G13813" s="2">
        <f>F13813/I13813</f>
        <v>4856938.559322034</v>
      </c>
      <c r="H13813">
        <v>2017</v>
      </c>
      <c r="I13813">
        <v>18.88</v>
      </c>
      <c r="J13813" s="40" t="s">
        <v>715</v>
      </c>
    </row>
    <row r="13814" spans="1:10">
      <c r="A13814" s="4" t="s">
        <v>67</v>
      </c>
      <c r="B13814" t="s">
        <v>32</v>
      </c>
      <c r="C13814" t="s">
        <v>3</v>
      </c>
      <c r="D13814" t="s">
        <v>367</v>
      </c>
      <c r="E13814" t="s">
        <v>370</v>
      </c>
      <c r="F13814" s="2">
        <v>511691.99999999994</v>
      </c>
      <c r="G13814" s="2">
        <v>148194.81585171612</v>
      </c>
      <c r="H13814">
        <v>2016</v>
      </c>
      <c r="I13814">
        <v>3.4528333333333299</v>
      </c>
      <c r="J13814" t="s">
        <v>717</v>
      </c>
    </row>
    <row r="13815" spans="1:10">
      <c r="A13815" s="4" t="s">
        <v>67</v>
      </c>
      <c r="B13815" t="s">
        <v>32</v>
      </c>
      <c r="C13815" t="s">
        <v>3</v>
      </c>
      <c r="D13815" t="s">
        <v>383</v>
      </c>
      <c r="F13815" s="2">
        <v>-21610</v>
      </c>
      <c r="G13815" s="2">
        <v>-6258.6281797557622</v>
      </c>
      <c r="H13815">
        <v>2016</v>
      </c>
      <c r="I13815">
        <v>3.4528333333333299</v>
      </c>
      <c r="J13815" t="s">
        <v>717</v>
      </c>
    </row>
    <row r="13816" spans="1:10">
      <c r="A13816" s="4" t="s">
        <v>67</v>
      </c>
      <c r="B13816" t="s">
        <v>32</v>
      </c>
      <c r="C13816" t="s">
        <v>4</v>
      </c>
      <c r="D13816" t="s">
        <v>328</v>
      </c>
      <c r="E13816" t="s">
        <v>365</v>
      </c>
      <c r="F13816" s="2">
        <v>11656090</v>
      </c>
      <c r="G13816" s="2">
        <v>3375804.4118356938</v>
      </c>
      <c r="H13816">
        <v>2016</v>
      </c>
      <c r="I13816">
        <v>3.4528333333333299</v>
      </c>
      <c r="J13816" t="s">
        <v>717</v>
      </c>
    </row>
    <row r="13817" spans="1:10">
      <c r="A13817" s="4" t="s">
        <v>67</v>
      </c>
      <c r="B13817" t="s">
        <v>32</v>
      </c>
      <c r="C13817" t="s">
        <v>4</v>
      </c>
      <c r="D13817" t="s">
        <v>328</v>
      </c>
      <c r="E13817" t="s">
        <v>366</v>
      </c>
      <c r="F13817" s="2">
        <v>4764126</v>
      </c>
      <c r="G13817" s="2">
        <v>1379772.9400975059</v>
      </c>
      <c r="H13817">
        <v>2016</v>
      </c>
      <c r="I13817">
        <v>3.4528333333333299</v>
      </c>
      <c r="J13817" t="s">
        <v>717</v>
      </c>
    </row>
    <row r="13818" spans="1:10">
      <c r="A13818" s="4" t="s">
        <v>67</v>
      </c>
      <c r="B13818" t="s">
        <v>32</v>
      </c>
      <c r="C13818" t="s">
        <v>4</v>
      </c>
      <c r="D13818" t="s">
        <v>367</v>
      </c>
      <c r="E13818" t="s">
        <v>370</v>
      </c>
      <c r="F13818" s="2">
        <v>7520768.9999999991</v>
      </c>
      <c r="G13818" s="2">
        <v>2178144.2293768423</v>
      </c>
      <c r="H13818">
        <v>2016</v>
      </c>
      <c r="I13818">
        <v>3.4528333333333299</v>
      </c>
      <c r="J13818" t="s">
        <v>717</v>
      </c>
    </row>
    <row r="13819" spans="1:10">
      <c r="A13819" s="4" t="s">
        <v>67</v>
      </c>
      <c r="B13819" t="s">
        <v>32</v>
      </c>
      <c r="C13819" t="s">
        <v>4</v>
      </c>
      <c r="D13819" t="s">
        <v>367</v>
      </c>
      <c r="E13819" t="s">
        <v>370</v>
      </c>
      <c r="F13819" s="2">
        <v>2717903</v>
      </c>
      <c r="G13819" s="2">
        <v>787151.51807694242</v>
      </c>
      <c r="H13819">
        <v>2016</v>
      </c>
      <c r="I13819">
        <v>3.4528333333333299</v>
      </c>
      <c r="J13819" t="s">
        <v>717</v>
      </c>
    </row>
    <row r="13820" spans="1:10">
      <c r="A13820" s="4" t="s">
        <v>67</v>
      </c>
      <c r="B13820" t="s">
        <v>32</v>
      </c>
      <c r="C13820" t="s">
        <v>4</v>
      </c>
      <c r="D13820" t="s">
        <v>367</v>
      </c>
      <c r="E13820" t="s">
        <v>370</v>
      </c>
      <c r="F13820" s="2">
        <v>1136</v>
      </c>
      <c r="G13820" s="2">
        <v>329.00516484046949</v>
      </c>
      <c r="H13820">
        <v>2016</v>
      </c>
      <c r="I13820">
        <v>3.4528333333333299</v>
      </c>
      <c r="J13820" t="s">
        <v>717</v>
      </c>
    </row>
    <row r="13821" spans="1:10">
      <c r="A13821" s="4" t="s">
        <v>67</v>
      </c>
      <c r="B13821" t="s">
        <v>32</v>
      </c>
      <c r="C13821" t="s">
        <v>4</v>
      </c>
      <c r="D13821" t="s">
        <v>367</v>
      </c>
      <c r="E13821" t="s">
        <v>370</v>
      </c>
      <c r="F13821" s="2">
        <v>-64196</v>
      </c>
      <c r="G13821" s="2">
        <v>-18592.267220157377</v>
      </c>
      <c r="H13821">
        <v>2016</v>
      </c>
      <c r="I13821">
        <v>3.4528333333333299</v>
      </c>
      <c r="J13821" t="s">
        <v>717</v>
      </c>
    </row>
    <row r="13822" spans="1:10">
      <c r="A13822" s="4" t="s">
        <v>67</v>
      </c>
      <c r="B13822" t="s">
        <v>32</v>
      </c>
      <c r="C13822" t="s">
        <v>4</v>
      </c>
      <c r="D13822" t="s">
        <v>380</v>
      </c>
      <c r="F13822" s="2">
        <v>672</v>
      </c>
      <c r="G13822" s="2">
        <v>194.62277356760146</v>
      </c>
      <c r="H13822">
        <v>2016</v>
      </c>
      <c r="I13822">
        <v>3.4528333333333339</v>
      </c>
      <c r="J13822" t="s">
        <v>717</v>
      </c>
    </row>
    <row r="13823" spans="1:10">
      <c r="A13823" s="4" t="s">
        <v>67</v>
      </c>
      <c r="B13823" t="s">
        <v>32</v>
      </c>
      <c r="C13823" t="s">
        <v>3</v>
      </c>
      <c r="D13823" t="s">
        <v>328</v>
      </c>
      <c r="E13823" t="s">
        <v>365</v>
      </c>
      <c r="F13823" s="2">
        <v>12894280</v>
      </c>
      <c r="G13823" s="2">
        <v>3924004.8691418138</v>
      </c>
      <c r="H13823">
        <v>2015</v>
      </c>
      <c r="I13823">
        <v>3.286</v>
      </c>
      <c r="J13823" t="s">
        <v>717</v>
      </c>
    </row>
    <row r="13824" spans="1:10">
      <c r="A13824" s="4" t="s">
        <v>67</v>
      </c>
      <c r="B13824" t="s">
        <v>32</v>
      </c>
      <c r="C13824" t="s">
        <v>3</v>
      </c>
      <c r="D13824" t="s">
        <v>328</v>
      </c>
      <c r="E13824" t="s">
        <v>366</v>
      </c>
      <c r="F13824" s="2">
        <v>10214092</v>
      </c>
      <c r="G13824" s="2">
        <v>3108366.4029214852</v>
      </c>
      <c r="H13824">
        <v>2015</v>
      </c>
      <c r="I13824">
        <v>3.286</v>
      </c>
      <c r="J13824" t="s">
        <v>717</v>
      </c>
    </row>
    <row r="13825" spans="1:10">
      <c r="A13825" s="4" t="s">
        <v>67</v>
      </c>
      <c r="B13825" t="s">
        <v>32</v>
      </c>
      <c r="C13825" t="s">
        <v>3</v>
      </c>
      <c r="D13825" t="s">
        <v>367</v>
      </c>
      <c r="E13825" t="s">
        <v>414</v>
      </c>
      <c r="F13825" s="2">
        <v>8777970</v>
      </c>
      <c r="G13825" s="2">
        <v>2671323.7979306146</v>
      </c>
      <c r="H13825">
        <v>2015</v>
      </c>
      <c r="I13825">
        <v>3.286</v>
      </c>
      <c r="J13825" t="s">
        <v>717</v>
      </c>
    </row>
    <row r="13826" spans="1:10">
      <c r="A13826" s="4" t="s">
        <v>67</v>
      </c>
      <c r="B13826" t="s">
        <v>32</v>
      </c>
      <c r="C13826" t="s">
        <v>3</v>
      </c>
      <c r="D13826" t="s">
        <v>367</v>
      </c>
      <c r="E13826" t="s">
        <v>415</v>
      </c>
      <c r="F13826" s="2">
        <v>4612448</v>
      </c>
      <c r="G13826" s="2">
        <v>1403666.4637857578</v>
      </c>
      <c r="H13826">
        <v>2015</v>
      </c>
      <c r="I13826">
        <v>3.286</v>
      </c>
      <c r="J13826" t="s">
        <v>717</v>
      </c>
    </row>
    <row r="13827" spans="1:10">
      <c r="A13827" s="4" t="s">
        <v>67</v>
      </c>
      <c r="B13827" t="s">
        <v>32</v>
      </c>
      <c r="C13827" t="s">
        <v>3</v>
      </c>
      <c r="D13827" t="s">
        <v>367</v>
      </c>
      <c r="E13827" t="s">
        <v>416</v>
      </c>
      <c r="F13827" s="2">
        <v>370740</v>
      </c>
      <c r="G13827" s="2">
        <v>112824.10225197808</v>
      </c>
      <c r="H13827">
        <v>2015</v>
      </c>
      <c r="I13827">
        <v>3.286</v>
      </c>
      <c r="J13827" t="s">
        <v>717</v>
      </c>
    </row>
    <row r="13828" spans="1:10">
      <c r="A13828" s="4" t="s">
        <v>67</v>
      </c>
      <c r="B13828" t="s">
        <v>32</v>
      </c>
      <c r="C13828" t="s">
        <v>3</v>
      </c>
      <c r="D13828" t="s">
        <v>367</v>
      </c>
      <c r="E13828" t="s">
        <v>417</v>
      </c>
      <c r="F13828" s="2">
        <v>370740</v>
      </c>
      <c r="G13828" s="2">
        <v>112824.10225197808</v>
      </c>
      <c r="H13828">
        <v>2015</v>
      </c>
      <c r="I13828">
        <v>3.286</v>
      </c>
      <c r="J13828" t="s">
        <v>717</v>
      </c>
    </row>
    <row r="13829" spans="1:10">
      <c r="A13829" t="s">
        <v>25</v>
      </c>
      <c r="B13829" t="s">
        <v>6</v>
      </c>
      <c r="C13829" t="s">
        <v>3</v>
      </c>
      <c r="D13829" t="s">
        <v>328</v>
      </c>
      <c r="F13829" s="2">
        <v>162960000</v>
      </c>
      <c r="G13829" s="2">
        <f>F13829/I13829</f>
        <v>8631355.9322033897</v>
      </c>
      <c r="H13829">
        <v>2017</v>
      </c>
      <c r="I13829">
        <v>18.88</v>
      </c>
      <c r="J13829" s="40" t="s">
        <v>715</v>
      </c>
    </row>
    <row r="13830" spans="1:10">
      <c r="A13830" t="s">
        <v>25</v>
      </c>
      <c r="B13830" t="s">
        <v>6</v>
      </c>
      <c r="C13830" t="s">
        <v>3</v>
      </c>
      <c r="D13830" t="s">
        <v>328</v>
      </c>
      <c r="F13830" s="2">
        <v>473767000</v>
      </c>
      <c r="G13830" s="2">
        <f>F13830/I13830</f>
        <v>25093591.101694915</v>
      </c>
      <c r="H13830">
        <v>2017</v>
      </c>
      <c r="I13830">
        <v>18.88</v>
      </c>
      <c r="J13830" s="40" t="s">
        <v>715</v>
      </c>
    </row>
    <row r="13831" spans="1:10">
      <c r="A13831" t="s">
        <v>25</v>
      </c>
      <c r="B13831" t="s">
        <v>6</v>
      </c>
      <c r="C13831" t="s">
        <v>3</v>
      </c>
      <c r="D13831" t="s">
        <v>1</v>
      </c>
      <c r="E13831" t="s">
        <v>364</v>
      </c>
      <c r="F13831" s="2">
        <v>119000</v>
      </c>
      <c r="G13831" s="2">
        <f>F13831/I13831</f>
        <v>6302.9661016949158</v>
      </c>
      <c r="H13831">
        <v>2017</v>
      </c>
      <c r="I13831">
        <v>18.88</v>
      </c>
      <c r="J13831" s="40" t="s">
        <v>715</v>
      </c>
    </row>
    <row r="13832" spans="1:10">
      <c r="A13832" t="s">
        <v>25</v>
      </c>
      <c r="B13832" t="s">
        <v>6</v>
      </c>
      <c r="C13832" t="s">
        <v>3</v>
      </c>
      <c r="D13832" t="s">
        <v>1</v>
      </c>
      <c r="E13832" t="s">
        <v>364</v>
      </c>
      <c r="F13832" s="2">
        <v>-1100000</v>
      </c>
      <c r="G13832" s="2">
        <f>F13832/I13832</f>
        <v>-58262.711864406781</v>
      </c>
      <c r="H13832">
        <v>2017</v>
      </c>
      <c r="I13832">
        <v>18.88</v>
      </c>
      <c r="J13832" s="40" t="s">
        <v>715</v>
      </c>
    </row>
    <row r="13833" spans="1:10">
      <c r="A13833" s="4" t="s">
        <v>67</v>
      </c>
      <c r="B13833" t="s">
        <v>32</v>
      </c>
      <c r="C13833" t="s">
        <v>3</v>
      </c>
      <c r="D13833" t="s">
        <v>367</v>
      </c>
      <c r="E13833" t="s">
        <v>413</v>
      </c>
      <c r="F13833" s="2">
        <v>32449.000000000004</v>
      </c>
      <c r="G13833" s="2">
        <v>9874.9239196591607</v>
      </c>
      <c r="H13833">
        <v>2015</v>
      </c>
      <c r="I13833">
        <v>3.286</v>
      </c>
      <c r="J13833" t="s">
        <v>717</v>
      </c>
    </row>
    <row r="13834" spans="1:10">
      <c r="A13834" s="4" t="s">
        <v>67</v>
      </c>
      <c r="B13834" t="s">
        <v>32</v>
      </c>
      <c r="C13834" t="s">
        <v>3</v>
      </c>
      <c r="D13834" t="s">
        <v>383</v>
      </c>
      <c r="F13834" s="2">
        <v>11227129</v>
      </c>
      <c r="G13834" s="2">
        <v>3416655.2038953132</v>
      </c>
      <c r="H13834">
        <v>2015</v>
      </c>
      <c r="I13834">
        <v>3.286</v>
      </c>
      <c r="J13834" t="s">
        <v>717</v>
      </c>
    </row>
    <row r="13835" spans="1:10">
      <c r="A13835" s="4" t="s">
        <v>67</v>
      </c>
      <c r="B13835" t="s">
        <v>32</v>
      </c>
      <c r="C13835" t="s">
        <v>4</v>
      </c>
      <c r="D13835" t="s">
        <v>328</v>
      </c>
      <c r="E13835" t="s">
        <v>365</v>
      </c>
      <c r="F13835" s="2">
        <v>7603607</v>
      </c>
      <c r="G13835" s="2">
        <v>2313940.048691418</v>
      </c>
      <c r="H13835">
        <v>2015</v>
      </c>
      <c r="I13835">
        <v>3.286</v>
      </c>
      <c r="J13835" t="s">
        <v>717</v>
      </c>
    </row>
    <row r="13836" spans="1:10">
      <c r="A13836" s="4" t="s">
        <v>67</v>
      </c>
      <c r="B13836" t="s">
        <v>32</v>
      </c>
      <c r="C13836" t="s">
        <v>4</v>
      </c>
      <c r="D13836" t="s">
        <v>328</v>
      </c>
      <c r="E13836" t="s">
        <v>366</v>
      </c>
      <c r="F13836" s="2">
        <v>-2992860</v>
      </c>
      <c r="G13836" s="2">
        <v>-910791.23554473522</v>
      </c>
      <c r="H13836">
        <v>2015</v>
      </c>
      <c r="I13836">
        <v>3.286</v>
      </c>
      <c r="J13836" t="s">
        <v>717</v>
      </c>
    </row>
    <row r="13837" spans="1:10">
      <c r="A13837" s="4" t="s">
        <v>67</v>
      </c>
      <c r="B13837" t="s">
        <v>32</v>
      </c>
      <c r="C13837" t="s">
        <v>4</v>
      </c>
      <c r="D13837" t="s">
        <v>367</v>
      </c>
      <c r="E13837" t="s">
        <v>414</v>
      </c>
      <c r="F13837" s="2">
        <v>4719163</v>
      </c>
      <c r="G13837" s="2">
        <v>1436142.1180766891</v>
      </c>
      <c r="H13837">
        <v>2015</v>
      </c>
      <c r="I13837">
        <v>3.286</v>
      </c>
      <c r="J13837" t="s">
        <v>717</v>
      </c>
    </row>
    <row r="13838" spans="1:10">
      <c r="A13838" t="s">
        <v>17</v>
      </c>
      <c r="B13838" t="s">
        <v>6</v>
      </c>
      <c r="C13838" t="s">
        <v>4</v>
      </c>
      <c r="D13838" t="s">
        <v>328</v>
      </c>
      <c r="F13838" s="2">
        <v>146343293.30000001</v>
      </c>
      <c r="G13838" s="2">
        <f>F13838/I13838</f>
        <v>7751233.7552966112</v>
      </c>
      <c r="H13838">
        <v>2017</v>
      </c>
      <c r="I13838">
        <v>18.88</v>
      </c>
      <c r="J13838" s="40" t="s">
        <v>715</v>
      </c>
    </row>
    <row r="13839" spans="1:10">
      <c r="A13839" t="s">
        <v>17</v>
      </c>
      <c r="B13839" t="s">
        <v>6</v>
      </c>
      <c r="C13839" t="s">
        <v>4</v>
      </c>
      <c r="D13839" t="s">
        <v>1</v>
      </c>
      <c r="E13839" t="s">
        <v>364</v>
      </c>
      <c r="F13839" s="2">
        <v>107000000</v>
      </c>
      <c r="G13839" s="2">
        <f>F13839/I13839</f>
        <v>5667372.8813559329</v>
      </c>
      <c r="H13839">
        <v>2017</v>
      </c>
      <c r="I13839">
        <v>18.88</v>
      </c>
      <c r="J13839" s="40" t="s">
        <v>715</v>
      </c>
    </row>
    <row r="13840" spans="1:10">
      <c r="A13840" s="4" t="s">
        <v>67</v>
      </c>
      <c r="B13840" t="s">
        <v>32</v>
      </c>
      <c r="C13840" t="s">
        <v>4</v>
      </c>
      <c r="D13840" t="s">
        <v>367</v>
      </c>
      <c r="E13840" t="s">
        <v>415</v>
      </c>
      <c r="F13840" s="2">
        <v>1441608</v>
      </c>
      <c r="G13840" s="2">
        <v>438712.11199026171</v>
      </c>
      <c r="H13840">
        <v>2015</v>
      </c>
      <c r="I13840">
        <v>3.286</v>
      </c>
      <c r="J13840" t="s">
        <v>717</v>
      </c>
    </row>
    <row r="13841" spans="1:10">
      <c r="A13841" s="4" t="s">
        <v>67</v>
      </c>
      <c r="B13841" t="s">
        <v>32</v>
      </c>
      <c r="C13841" t="s">
        <v>4</v>
      </c>
      <c r="D13841" t="s">
        <v>367</v>
      </c>
      <c r="E13841" t="s">
        <v>421</v>
      </c>
      <c r="F13841" s="2">
        <v>250957</v>
      </c>
      <c r="G13841" s="2">
        <v>76371.576384662199</v>
      </c>
      <c r="H13841">
        <v>2015</v>
      </c>
      <c r="I13841">
        <v>3.286</v>
      </c>
      <c r="J13841" t="s">
        <v>717</v>
      </c>
    </row>
    <row r="13842" spans="1:10">
      <c r="A13842" t="s">
        <v>13</v>
      </c>
      <c r="B13842" t="s">
        <v>6</v>
      </c>
      <c r="C13842" t="s">
        <v>4</v>
      </c>
      <c r="D13842" t="s">
        <v>328</v>
      </c>
      <c r="F13842" s="2">
        <v>411913764</v>
      </c>
      <c r="G13842" s="2">
        <f>F13842/I13842</f>
        <v>21817466.313559324</v>
      </c>
      <c r="H13842">
        <v>2017</v>
      </c>
      <c r="I13842">
        <v>18.88</v>
      </c>
      <c r="J13842" s="40" t="s">
        <v>715</v>
      </c>
    </row>
    <row r="13843" spans="1:10">
      <c r="A13843" t="s">
        <v>13</v>
      </c>
      <c r="B13843" t="s">
        <v>6</v>
      </c>
      <c r="C13843" t="s">
        <v>4</v>
      </c>
      <c r="D13843" t="s">
        <v>1</v>
      </c>
      <c r="E13843" t="s">
        <v>364</v>
      </c>
      <c r="F13843" s="2">
        <v>70603623</v>
      </c>
      <c r="G13843" s="2">
        <f>F13843/I13843</f>
        <v>3739598.6758474577</v>
      </c>
      <c r="H13843">
        <v>2017</v>
      </c>
      <c r="I13843">
        <v>18.88</v>
      </c>
      <c r="J13843" s="40" t="s">
        <v>715</v>
      </c>
    </row>
    <row r="13844" spans="1:10">
      <c r="A13844" s="4" t="s">
        <v>67</v>
      </c>
      <c r="B13844" t="s">
        <v>32</v>
      </c>
      <c r="C13844" t="s">
        <v>4</v>
      </c>
      <c r="D13844" t="s">
        <v>367</v>
      </c>
      <c r="E13844" t="s">
        <v>417</v>
      </c>
      <c r="F13844" s="2">
        <v>250957</v>
      </c>
      <c r="G13844" s="2">
        <v>76371.576384662199</v>
      </c>
      <c r="H13844">
        <v>2015</v>
      </c>
      <c r="I13844">
        <v>3.286</v>
      </c>
      <c r="J13844" t="s">
        <v>717</v>
      </c>
    </row>
    <row r="13845" spans="1:10">
      <c r="A13845" s="4" t="s">
        <v>67</v>
      </c>
      <c r="B13845" t="s">
        <v>32</v>
      </c>
      <c r="C13845" t="s">
        <v>4</v>
      </c>
      <c r="D13845" t="s">
        <v>383</v>
      </c>
      <c r="F13845" s="2">
        <v>26416</v>
      </c>
      <c r="G13845" s="2">
        <v>8038.9531345100422</v>
      </c>
      <c r="H13845">
        <v>2015</v>
      </c>
      <c r="I13845">
        <v>3.286</v>
      </c>
      <c r="J13845" t="s">
        <v>717</v>
      </c>
    </row>
    <row r="13846" spans="1:10">
      <c r="A13846" s="4" t="s">
        <v>67</v>
      </c>
      <c r="B13846" t="s">
        <v>32</v>
      </c>
      <c r="C13846" t="s">
        <v>3</v>
      </c>
      <c r="D13846" t="s">
        <v>328</v>
      </c>
      <c r="E13846" t="s">
        <v>365</v>
      </c>
      <c r="F13846" s="2">
        <v>12477420</v>
      </c>
      <c r="G13846" s="2">
        <v>5300512.0977268666</v>
      </c>
      <c r="H13846">
        <v>2014</v>
      </c>
      <c r="I13846">
        <v>2.3540027397260279</v>
      </c>
      <c r="J13846" t="s">
        <v>717</v>
      </c>
    </row>
    <row r="13847" spans="1:10">
      <c r="A13847" s="4" t="s">
        <v>67</v>
      </c>
      <c r="B13847" t="s">
        <v>32</v>
      </c>
      <c r="C13847" t="s">
        <v>3</v>
      </c>
      <c r="D13847" t="s">
        <v>1</v>
      </c>
      <c r="F13847" s="2">
        <v>4805200</v>
      </c>
      <c r="G13847" s="2">
        <v>2041289.043087204</v>
      </c>
      <c r="H13847">
        <v>2014</v>
      </c>
      <c r="I13847">
        <v>2.3540027397260279</v>
      </c>
      <c r="J13847" t="s">
        <v>717</v>
      </c>
    </row>
    <row r="13848" spans="1:10">
      <c r="A13848" s="4" t="s">
        <v>67</v>
      </c>
      <c r="B13848" t="s">
        <v>32</v>
      </c>
      <c r="C13848" t="s">
        <v>3</v>
      </c>
      <c r="D13848" t="s">
        <v>367</v>
      </c>
      <c r="F13848" s="2">
        <v>1106842</v>
      </c>
      <c r="G13848" s="2">
        <v>470195.71444034111</v>
      </c>
      <c r="H13848">
        <v>2014</v>
      </c>
      <c r="I13848">
        <v>2.3540027397260279</v>
      </c>
      <c r="J13848" t="s">
        <v>717</v>
      </c>
    </row>
    <row r="13849" spans="1:10">
      <c r="A13849" s="4" t="s">
        <v>67</v>
      </c>
      <c r="B13849" t="s">
        <v>32</v>
      </c>
      <c r="C13849" t="s">
        <v>4</v>
      </c>
      <c r="D13849" t="s">
        <v>328</v>
      </c>
      <c r="E13849" t="s">
        <v>365</v>
      </c>
      <c r="F13849" s="2">
        <v>13386793</v>
      </c>
      <c r="G13849" s="2">
        <v>5686821.3337585283</v>
      </c>
      <c r="H13849">
        <v>2014</v>
      </c>
      <c r="I13849">
        <v>2.3540027397260279</v>
      </c>
      <c r="J13849" t="s">
        <v>717</v>
      </c>
    </row>
    <row r="13850" spans="1:10">
      <c r="A13850" s="4" t="s">
        <v>67</v>
      </c>
      <c r="B13850" t="s">
        <v>32</v>
      </c>
      <c r="C13850" t="s">
        <v>4</v>
      </c>
      <c r="D13850" t="s">
        <v>328</v>
      </c>
      <c r="E13850" t="s">
        <v>366</v>
      </c>
      <c r="F13850" s="2">
        <v>6462045</v>
      </c>
      <c r="G13850" s="2">
        <v>2745130.619836105</v>
      </c>
      <c r="H13850">
        <v>2014</v>
      </c>
      <c r="I13850">
        <v>2.3540027397260279</v>
      </c>
      <c r="J13850" t="s">
        <v>717</v>
      </c>
    </row>
    <row r="13851" spans="1:10">
      <c r="A13851" s="4" t="s">
        <v>67</v>
      </c>
      <c r="B13851" t="s">
        <v>32</v>
      </c>
      <c r="C13851" t="s">
        <v>4</v>
      </c>
      <c r="D13851" t="s">
        <v>367</v>
      </c>
      <c r="F13851" s="2">
        <v>2213424</v>
      </c>
      <c r="G13851" s="2">
        <v>940280.97871186456</v>
      </c>
      <c r="H13851">
        <v>2014</v>
      </c>
      <c r="I13851">
        <v>2.3540027397260279</v>
      </c>
      <c r="J13851" t="s">
        <v>717</v>
      </c>
    </row>
    <row r="13852" spans="1:10">
      <c r="A13852" s="4" t="s">
        <v>67</v>
      </c>
      <c r="B13852" t="s">
        <v>32</v>
      </c>
      <c r="C13852" t="s">
        <v>4</v>
      </c>
      <c r="D13852" t="s">
        <v>367</v>
      </c>
      <c r="F13852" s="2">
        <v>3668</v>
      </c>
      <c r="G13852" s="2">
        <v>1558.196997012375</v>
      </c>
      <c r="H13852">
        <v>2014</v>
      </c>
      <c r="I13852">
        <v>2.3540027397260279</v>
      </c>
      <c r="J13852" t="s">
        <v>717</v>
      </c>
    </row>
    <row r="13853" spans="1:10">
      <c r="A13853" s="4" t="s">
        <v>67</v>
      </c>
      <c r="B13853" t="s">
        <v>32</v>
      </c>
      <c r="C13853" t="s">
        <v>3</v>
      </c>
      <c r="D13853" t="s">
        <v>328</v>
      </c>
      <c r="F13853" s="2">
        <v>13043063</v>
      </c>
      <c r="G13853" s="2">
        <v>6038245.4445824297</v>
      </c>
      <c r="H13853">
        <v>2013</v>
      </c>
      <c r="I13853">
        <v>2.1600749952459051</v>
      </c>
      <c r="J13853" t="s">
        <v>717</v>
      </c>
    </row>
    <row r="13854" spans="1:10">
      <c r="A13854" t="s">
        <v>20</v>
      </c>
      <c r="B13854" t="s">
        <v>6</v>
      </c>
      <c r="C13854" t="s">
        <v>4</v>
      </c>
      <c r="D13854" t="s">
        <v>328</v>
      </c>
      <c r="F13854" s="2">
        <v>585530062.20000005</v>
      </c>
      <c r="G13854" s="2">
        <f>F13854/I13854</f>
        <v>31013244.819915257</v>
      </c>
      <c r="H13854">
        <v>2017</v>
      </c>
      <c r="I13854">
        <v>18.88</v>
      </c>
      <c r="J13854" s="40" t="s">
        <v>715</v>
      </c>
    </row>
    <row r="13855" spans="1:10">
      <c r="A13855" t="s">
        <v>20</v>
      </c>
      <c r="B13855" t="s">
        <v>6</v>
      </c>
      <c r="C13855" t="s">
        <v>4</v>
      </c>
      <c r="D13855" t="s">
        <v>1</v>
      </c>
      <c r="E13855" t="s">
        <v>364</v>
      </c>
      <c r="F13855" s="2">
        <v>0</v>
      </c>
      <c r="G13855" s="2">
        <f>F13855/I13855</f>
        <v>0</v>
      </c>
      <c r="H13855">
        <v>2017</v>
      </c>
      <c r="I13855">
        <v>18.88</v>
      </c>
      <c r="J13855" s="40" t="s">
        <v>715</v>
      </c>
    </row>
    <row r="13856" spans="1:10">
      <c r="A13856" s="4" t="s">
        <v>67</v>
      </c>
      <c r="B13856" t="s">
        <v>32</v>
      </c>
      <c r="C13856" t="s">
        <v>3</v>
      </c>
      <c r="D13856" t="s">
        <v>328</v>
      </c>
      <c r="F13856" s="2">
        <v>8746712</v>
      </c>
      <c r="G13856" s="2">
        <v>4049263.1132023572</v>
      </c>
      <c r="H13856">
        <v>2013</v>
      </c>
      <c r="I13856">
        <v>2.1600749952459051</v>
      </c>
      <c r="J13856" t="s">
        <v>717</v>
      </c>
    </row>
    <row r="13857" spans="1:10">
      <c r="A13857" s="4" t="s">
        <v>67</v>
      </c>
      <c r="B13857" t="s">
        <v>32</v>
      </c>
      <c r="C13857" t="s">
        <v>3</v>
      </c>
      <c r="D13857" t="s">
        <v>328</v>
      </c>
      <c r="F13857" s="2">
        <v>4498093</v>
      </c>
      <c r="G13857" s="2">
        <v>2082378.162748897</v>
      </c>
      <c r="H13857">
        <v>2013</v>
      </c>
      <c r="I13857">
        <v>2.1600749952459051</v>
      </c>
      <c r="J13857" t="s">
        <v>717</v>
      </c>
    </row>
    <row r="13858" spans="1:10">
      <c r="A13858" t="s">
        <v>7</v>
      </c>
      <c r="B13858" t="s">
        <v>6</v>
      </c>
      <c r="C13858" t="s">
        <v>4</v>
      </c>
      <c r="D13858" t="s">
        <v>328</v>
      </c>
      <c r="F13858" s="2">
        <v>107289640.2</v>
      </c>
      <c r="G13858" s="2">
        <f>F13858/I13858</f>
        <v>5682713.993644068</v>
      </c>
      <c r="H13858">
        <v>2017</v>
      </c>
      <c r="I13858">
        <v>18.88</v>
      </c>
      <c r="J13858" s="40" t="s">
        <v>715</v>
      </c>
    </row>
    <row r="13859" spans="1:10">
      <c r="A13859" t="s">
        <v>7</v>
      </c>
      <c r="B13859" t="s">
        <v>6</v>
      </c>
      <c r="C13859" t="s">
        <v>4</v>
      </c>
      <c r="D13859" t="s">
        <v>1</v>
      </c>
      <c r="E13859" t="s">
        <v>364</v>
      </c>
      <c r="F13859" s="2">
        <v>181000000</v>
      </c>
      <c r="G13859" s="2">
        <f>F13859/I13859</f>
        <v>9586864.4067796618</v>
      </c>
      <c r="H13859">
        <v>2017</v>
      </c>
      <c r="I13859">
        <v>18.88</v>
      </c>
      <c r="J13859" s="40" t="s">
        <v>715</v>
      </c>
    </row>
    <row r="13860" spans="1:10">
      <c r="A13860" t="s">
        <v>19</v>
      </c>
      <c r="B13860" t="s">
        <v>6</v>
      </c>
      <c r="C13860" t="s">
        <v>4</v>
      </c>
      <c r="D13860" t="s">
        <v>328</v>
      </c>
      <c r="F13860" s="2">
        <v>127375240.40000001</v>
      </c>
      <c r="G13860" s="2">
        <f>F13860/I13860</f>
        <v>6746569.9364406783</v>
      </c>
      <c r="H13860">
        <v>2017</v>
      </c>
      <c r="I13860">
        <v>18.88</v>
      </c>
      <c r="J13860" s="40" t="s">
        <v>715</v>
      </c>
    </row>
    <row r="13861" spans="1:10">
      <c r="A13861" t="s">
        <v>19</v>
      </c>
      <c r="B13861" t="s">
        <v>6</v>
      </c>
      <c r="C13861" t="s">
        <v>4</v>
      </c>
      <c r="D13861" t="s">
        <v>328</v>
      </c>
      <c r="F13861" s="2">
        <v>117570568.7</v>
      </c>
      <c r="G13861" s="2">
        <f>F13861/I13861</f>
        <v>6227254.6980932206</v>
      </c>
      <c r="H13861">
        <v>2017</v>
      </c>
      <c r="I13861">
        <v>18.88</v>
      </c>
      <c r="J13861" s="40" t="s">
        <v>715</v>
      </c>
    </row>
    <row r="13862" spans="1:10">
      <c r="A13862" t="s">
        <v>19</v>
      </c>
      <c r="B13862" t="s">
        <v>6</v>
      </c>
      <c r="C13862" t="s">
        <v>4</v>
      </c>
      <c r="D13862" t="s">
        <v>1</v>
      </c>
      <c r="E13862" t="s">
        <v>364</v>
      </c>
      <c r="F13862" s="2">
        <v>2917942</v>
      </c>
      <c r="G13862" s="2">
        <f>F13862/I13862</f>
        <v>154552.0127118644</v>
      </c>
      <c r="H13862">
        <v>2017</v>
      </c>
      <c r="I13862">
        <v>18.88</v>
      </c>
      <c r="J13862" s="40" t="s">
        <v>715</v>
      </c>
    </row>
    <row r="13863" spans="1:10">
      <c r="A13863" s="4" t="s">
        <v>67</v>
      </c>
      <c r="B13863" t="s">
        <v>32</v>
      </c>
      <c r="C13863" t="s">
        <v>4</v>
      </c>
      <c r="D13863" t="s">
        <v>328</v>
      </c>
      <c r="F13863" s="2">
        <v>6027710</v>
      </c>
      <c r="G13863" s="2">
        <v>2790509.5949290409</v>
      </c>
      <c r="H13863">
        <v>2013</v>
      </c>
      <c r="I13863">
        <v>2.1600749952459051</v>
      </c>
      <c r="J13863" t="s">
        <v>717</v>
      </c>
    </row>
    <row r="13864" spans="1:10">
      <c r="A13864" s="4" t="s">
        <v>67</v>
      </c>
      <c r="B13864" t="s">
        <v>32</v>
      </c>
      <c r="C13864" t="s">
        <v>4</v>
      </c>
      <c r="D13864" t="s">
        <v>328</v>
      </c>
      <c r="F13864" s="2">
        <v>1917810</v>
      </c>
      <c r="G13864" s="2">
        <v>887844.17403140885</v>
      </c>
      <c r="H13864">
        <v>2013</v>
      </c>
      <c r="I13864">
        <v>2.1600749952459051</v>
      </c>
      <c r="J13864" t="s">
        <v>717</v>
      </c>
    </row>
    <row r="13865" spans="1:10">
      <c r="A13865" s="4" t="s">
        <v>67</v>
      </c>
      <c r="B13865" t="s">
        <v>32</v>
      </c>
      <c r="C13865" t="s">
        <v>4</v>
      </c>
      <c r="D13865" t="s">
        <v>328</v>
      </c>
      <c r="F13865" s="2">
        <v>1899419</v>
      </c>
      <c r="G13865" s="2">
        <v>879330.11778777069</v>
      </c>
      <c r="H13865">
        <v>2013</v>
      </c>
      <c r="I13865">
        <v>2.1600749952459051</v>
      </c>
      <c r="J13865" t="s">
        <v>717</v>
      </c>
    </row>
    <row r="13866" spans="1:10">
      <c r="A13866" s="4" t="s">
        <v>67</v>
      </c>
      <c r="B13866" t="s">
        <v>32</v>
      </c>
      <c r="C13866" t="s">
        <v>3</v>
      </c>
      <c r="D13866" t="s">
        <v>328</v>
      </c>
      <c r="F13866" s="2">
        <v>12036650.012434613</v>
      </c>
      <c r="G13866" s="2">
        <v>6158671.127218659</v>
      </c>
      <c r="H13866">
        <v>2012</v>
      </c>
      <c r="I13866">
        <v>1.9544232455014252</v>
      </c>
      <c r="J13866" t="s">
        <v>717</v>
      </c>
    </row>
    <row r="13867" spans="1:10">
      <c r="A13867" s="4" t="s">
        <v>67</v>
      </c>
      <c r="B13867" t="s">
        <v>32</v>
      </c>
      <c r="C13867" t="s">
        <v>3</v>
      </c>
      <c r="D13867" t="s">
        <v>328</v>
      </c>
      <c r="F13867" s="2">
        <v>9163484.8367280215</v>
      </c>
      <c r="G13867" s="2">
        <v>4688587.7241892125</v>
      </c>
      <c r="H13867">
        <v>2012</v>
      </c>
      <c r="I13867">
        <v>1.9544232455014252</v>
      </c>
      <c r="J13867" t="s">
        <v>717</v>
      </c>
    </row>
    <row r="13868" spans="1:10">
      <c r="A13868" s="4" t="s">
        <v>67</v>
      </c>
      <c r="B13868" t="s">
        <v>32</v>
      </c>
      <c r="C13868" t="s">
        <v>3</v>
      </c>
      <c r="D13868" t="s">
        <v>328</v>
      </c>
      <c r="F13868" s="2">
        <v>4141660.7806866877</v>
      </c>
      <c r="G13868" s="2">
        <v>2119121.7358981557</v>
      </c>
      <c r="H13868">
        <v>2012</v>
      </c>
      <c r="I13868">
        <v>1.9544232455014252</v>
      </c>
      <c r="J13868" t="s">
        <v>717</v>
      </c>
    </row>
    <row r="13869" spans="1:10">
      <c r="A13869" s="4" t="s">
        <v>67</v>
      </c>
      <c r="B13869" t="s">
        <v>32</v>
      </c>
      <c r="C13869" t="s">
        <v>3</v>
      </c>
      <c r="D13869" t="s">
        <v>380</v>
      </c>
      <c r="F13869" s="2">
        <v>25331445.868130505</v>
      </c>
      <c r="G13869" s="2">
        <v>12961085.029272404</v>
      </c>
      <c r="H13869">
        <v>2012</v>
      </c>
      <c r="I13869">
        <v>1.9544232455014252</v>
      </c>
      <c r="J13869" t="s">
        <v>717</v>
      </c>
    </row>
    <row r="13870" spans="1:10">
      <c r="A13870" s="4" t="s">
        <v>67</v>
      </c>
      <c r="B13870" t="s">
        <v>32</v>
      </c>
      <c r="C13870" t="s">
        <v>3</v>
      </c>
      <c r="D13870" t="s">
        <v>380</v>
      </c>
      <c r="F13870" s="2">
        <v>25331445.868130505</v>
      </c>
      <c r="G13870" s="2">
        <v>12961085.029272404</v>
      </c>
      <c r="H13870">
        <v>2012</v>
      </c>
      <c r="I13870">
        <v>1.9544232455014252</v>
      </c>
      <c r="J13870" t="s">
        <v>717</v>
      </c>
    </row>
    <row r="13871" spans="1:10">
      <c r="A13871" s="4" t="s">
        <v>67</v>
      </c>
      <c r="B13871" t="s">
        <v>32</v>
      </c>
      <c r="C13871" t="s">
        <v>4</v>
      </c>
      <c r="D13871" t="s">
        <v>328</v>
      </c>
      <c r="F13871" s="2">
        <v>3699534.8627895284</v>
      </c>
      <c r="G13871" s="2">
        <v>1892903.633491311</v>
      </c>
      <c r="H13871">
        <v>2012</v>
      </c>
      <c r="I13871">
        <v>1.9544232455014252</v>
      </c>
      <c r="J13871" t="s">
        <v>717</v>
      </c>
    </row>
    <row r="13872" spans="1:10">
      <c r="A13872" s="4" t="s">
        <v>67</v>
      </c>
      <c r="B13872" t="s">
        <v>32</v>
      </c>
      <c r="C13872" t="s">
        <v>4</v>
      </c>
      <c r="D13872" t="s">
        <v>328</v>
      </c>
      <c r="F13872" s="2">
        <v>2181859.8291089009</v>
      </c>
      <c r="G13872" s="2">
        <v>1116370.179351364</v>
      </c>
      <c r="H13872">
        <v>2012</v>
      </c>
      <c r="I13872">
        <v>1.9544232455014252</v>
      </c>
      <c r="J13872" t="s">
        <v>717</v>
      </c>
    </row>
    <row r="13873" spans="1:10">
      <c r="A13873" s="4" t="s">
        <v>67</v>
      </c>
      <c r="B13873" t="s">
        <v>32</v>
      </c>
      <c r="C13873" t="s">
        <v>4</v>
      </c>
      <c r="D13873" t="s">
        <v>328</v>
      </c>
      <c r="F13873" s="2">
        <v>2037371.7214143979</v>
      </c>
      <c r="G13873" s="2">
        <v>1042441.408791007</v>
      </c>
      <c r="H13873">
        <v>2012</v>
      </c>
      <c r="I13873">
        <v>1.9544232455014252</v>
      </c>
      <c r="J13873" t="s">
        <v>717</v>
      </c>
    </row>
    <row r="13874" spans="1:10">
      <c r="A13874" s="4" t="s">
        <v>67</v>
      </c>
      <c r="B13874" t="s">
        <v>32</v>
      </c>
      <c r="C13874" t="s">
        <v>4</v>
      </c>
      <c r="D13874" t="s">
        <v>328</v>
      </c>
      <c r="F13874" s="2">
        <v>-71606.246409988351</v>
      </c>
      <c r="G13874" s="2">
        <v>-36638.044791376349</v>
      </c>
      <c r="H13874">
        <v>2012</v>
      </c>
      <c r="I13874">
        <v>1.9544232455014252</v>
      </c>
      <c r="J13874" t="s">
        <v>717</v>
      </c>
    </row>
    <row r="13875" spans="1:10">
      <c r="A13875" s="4" t="s">
        <v>67</v>
      </c>
      <c r="B13875" t="s">
        <v>32</v>
      </c>
      <c r="C13875" t="s">
        <v>3</v>
      </c>
      <c r="D13875" t="s">
        <v>328</v>
      </c>
      <c r="F13875" s="2">
        <v>7023926.2967238193</v>
      </c>
      <c r="G13875" s="2">
        <v>4195298.0164656006</v>
      </c>
      <c r="H13875">
        <v>2011</v>
      </c>
      <c r="I13875">
        <v>1.6742377464381528</v>
      </c>
      <c r="J13875" t="s">
        <v>717</v>
      </c>
    </row>
    <row r="13876" spans="1:10">
      <c r="A13876" s="4" t="s">
        <v>67</v>
      </c>
      <c r="B13876" t="s">
        <v>32</v>
      </c>
      <c r="C13876" t="s">
        <v>3</v>
      </c>
      <c r="D13876" t="s">
        <v>328</v>
      </c>
      <c r="F13876" s="2">
        <v>6493648.3758940957</v>
      </c>
      <c r="G13876" s="2">
        <v>3878570.0475986577</v>
      </c>
      <c r="H13876">
        <v>2011</v>
      </c>
      <c r="I13876">
        <v>1.6742377464381528</v>
      </c>
      <c r="J13876" t="s">
        <v>717</v>
      </c>
    </row>
    <row r="13877" spans="1:10">
      <c r="A13877" s="4" t="s">
        <v>67</v>
      </c>
      <c r="B13877" t="s">
        <v>32</v>
      </c>
      <c r="C13877" t="s">
        <v>3</v>
      </c>
      <c r="D13877" t="s">
        <v>328</v>
      </c>
      <c r="F13877" s="2">
        <v>3268707.5687520998</v>
      </c>
      <c r="G13877" s="2">
        <v>1952355.6769079494</v>
      </c>
      <c r="H13877">
        <v>2011</v>
      </c>
      <c r="I13877">
        <v>1.6742377464381528</v>
      </c>
      <c r="J13877" t="s">
        <v>717</v>
      </c>
    </row>
    <row r="13878" spans="1:10">
      <c r="A13878" t="s">
        <v>25</v>
      </c>
      <c r="B13878" t="s">
        <v>6</v>
      </c>
      <c r="C13878" t="s">
        <v>4</v>
      </c>
      <c r="D13878" t="s">
        <v>328</v>
      </c>
      <c r="F13878" s="2">
        <v>82226586.909999996</v>
      </c>
      <c r="G13878" s="2">
        <f>F13878/I13878</f>
        <v>4355221.7643008474</v>
      </c>
      <c r="H13878">
        <v>2017</v>
      </c>
      <c r="I13878">
        <v>18.88</v>
      </c>
      <c r="J13878" s="40" t="s">
        <v>715</v>
      </c>
    </row>
    <row r="13879" spans="1:10">
      <c r="A13879" t="s">
        <v>25</v>
      </c>
      <c r="B13879" t="s">
        <v>6</v>
      </c>
      <c r="C13879" t="s">
        <v>4</v>
      </c>
      <c r="D13879" t="s">
        <v>328</v>
      </c>
      <c r="F13879" s="2">
        <v>479806494.89999998</v>
      </c>
      <c r="G13879" s="2">
        <f>F13879/I13879</f>
        <v>25413479.602754239</v>
      </c>
      <c r="H13879">
        <v>2017</v>
      </c>
      <c r="I13879">
        <v>18.88</v>
      </c>
      <c r="J13879" s="40" t="s">
        <v>715</v>
      </c>
    </row>
    <row r="13880" spans="1:10">
      <c r="A13880" t="s">
        <v>25</v>
      </c>
      <c r="B13880" t="s">
        <v>6</v>
      </c>
      <c r="C13880" t="s">
        <v>4</v>
      </c>
      <c r="D13880" t="s">
        <v>1</v>
      </c>
      <c r="E13880" t="s">
        <v>364</v>
      </c>
      <c r="F13880" s="2">
        <v>5166521</v>
      </c>
      <c r="G13880" s="2">
        <f>F13880/I13880</f>
        <v>273650.47669491527</v>
      </c>
      <c r="H13880">
        <v>2017</v>
      </c>
      <c r="I13880">
        <v>18.88</v>
      </c>
      <c r="J13880" s="40" t="s">
        <v>715</v>
      </c>
    </row>
    <row r="13881" spans="1:10">
      <c r="A13881" s="4" t="s">
        <v>67</v>
      </c>
      <c r="B13881" t="s">
        <v>32</v>
      </c>
      <c r="C13881" t="s">
        <v>3</v>
      </c>
      <c r="D13881" t="s">
        <v>328</v>
      </c>
      <c r="F13881" s="2">
        <v>315697.76659934135</v>
      </c>
      <c r="G13881" s="2">
        <v>188562.08878994081</v>
      </c>
      <c r="H13881">
        <v>2011</v>
      </c>
      <c r="I13881">
        <v>1.6742377464381528</v>
      </c>
      <c r="J13881" t="s">
        <v>717</v>
      </c>
    </row>
    <row r="13882" spans="1:10">
      <c r="A13882" s="4" t="s">
        <v>67</v>
      </c>
      <c r="B13882" t="s">
        <v>32</v>
      </c>
      <c r="C13882" t="s">
        <v>4</v>
      </c>
      <c r="D13882" t="s">
        <v>328</v>
      </c>
      <c r="F13882" s="2">
        <v>2435532.5594390854</v>
      </c>
      <c r="G13882" s="2">
        <v>1454711.2945103196</v>
      </c>
      <c r="H13882">
        <v>2011</v>
      </c>
      <c r="I13882">
        <v>1.6742377464381528</v>
      </c>
      <c r="J13882" t="s">
        <v>717</v>
      </c>
    </row>
    <row r="13883" spans="1:10">
      <c r="A13883" s="4" t="s">
        <v>67</v>
      </c>
      <c r="B13883" t="s">
        <v>32</v>
      </c>
      <c r="C13883" t="s">
        <v>4</v>
      </c>
      <c r="D13883" t="s">
        <v>328</v>
      </c>
      <c r="F13883" s="2">
        <v>1503611.022099429</v>
      </c>
      <c r="G13883" s="2">
        <v>898086.92062897119</v>
      </c>
      <c r="H13883">
        <v>2011</v>
      </c>
      <c r="I13883">
        <v>1.6742377464381528</v>
      </c>
      <c r="J13883" t="s">
        <v>717</v>
      </c>
    </row>
    <row r="13884" spans="1:10">
      <c r="A13884" s="4" t="s">
        <v>67</v>
      </c>
      <c r="B13884" t="s">
        <v>32</v>
      </c>
      <c r="C13884" t="s">
        <v>4</v>
      </c>
      <c r="D13884" t="s">
        <v>328</v>
      </c>
      <c r="F13884" s="2">
        <v>1365111.100516133</v>
      </c>
      <c r="G13884" s="2">
        <v>815362.75443576078</v>
      </c>
      <c r="H13884">
        <v>2011</v>
      </c>
      <c r="I13884">
        <v>1.6742377464381528</v>
      </c>
      <c r="J13884" t="s">
        <v>717</v>
      </c>
    </row>
    <row r="13885" spans="1:10">
      <c r="A13885" s="4" t="s">
        <v>67</v>
      </c>
      <c r="B13885" t="s">
        <v>32</v>
      </c>
      <c r="C13885" t="s">
        <v>4</v>
      </c>
      <c r="D13885" t="s">
        <v>328</v>
      </c>
      <c r="F13885" s="2">
        <v>440136.99916608346</v>
      </c>
      <c r="G13885" s="2">
        <v>262887.99192495231</v>
      </c>
      <c r="H13885">
        <v>2011</v>
      </c>
      <c r="I13885">
        <v>1.6742377464381528</v>
      </c>
      <c r="J13885" t="s">
        <v>717</v>
      </c>
    </row>
    <row r="13886" spans="1:10">
      <c r="A13886" s="4" t="s">
        <v>67</v>
      </c>
      <c r="B13886" t="s">
        <v>32</v>
      </c>
      <c r="C13886" t="s">
        <v>3</v>
      </c>
      <c r="D13886" t="s">
        <v>328</v>
      </c>
      <c r="F13886" s="2">
        <v>6318672.3499427363</v>
      </c>
      <c r="G13886" s="2">
        <v>3588345.1071563577</v>
      </c>
      <c r="H13886">
        <v>2010</v>
      </c>
      <c r="I13886">
        <v>1.7608875850154977</v>
      </c>
      <c r="J13886" t="s">
        <v>717</v>
      </c>
    </row>
    <row r="13887" spans="1:10">
      <c r="A13887" s="4" t="s">
        <v>67</v>
      </c>
      <c r="B13887" t="s">
        <v>32</v>
      </c>
      <c r="C13887" t="s">
        <v>3</v>
      </c>
      <c r="D13887" t="s">
        <v>328</v>
      </c>
      <c r="F13887" s="2">
        <v>5372471.3021490602</v>
      </c>
      <c r="G13887" s="2">
        <v>3051001.8628484891</v>
      </c>
      <c r="H13887">
        <v>2010</v>
      </c>
      <c r="I13887">
        <v>1.7608875850154977</v>
      </c>
      <c r="J13887" t="s">
        <v>717</v>
      </c>
    </row>
    <row r="13888" spans="1:10">
      <c r="A13888" s="4" t="s">
        <v>67</v>
      </c>
      <c r="B13888" t="s">
        <v>32</v>
      </c>
      <c r="C13888" t="s">
        <v>3</v>
      </c>
      <c r="D13888" t="s">
        <v>328</v>
      </c>
      <c r="F13888" s="2">
        <v>2106042.2127616648</v>
      </c>
      <c r="G13888" s="2">
        <v>1196011.7333345441</v>
      </c>
      <c r="H13888">
        <v>2010</v>
      </c>
      <c r="I13888">
        <v>1.7608875850154977</v>
      </c>
      <c r="J13888" t="s">
        <v>717</v>
      </c>
    </row>
    <row r="13889" spans="1:10">
      <c r="A13889" t="s">
        <v>17</v>
      </c>
      <c r="B13889" t="s">
        <v>6</v>
      </c>
      <c r="C13889" t="s">
        <v>3</v>
      </c>
      <c r="D13889" t="s">
        <v>328</v>
      </c>
      <c r="F13889" s="2">
        <v>368090000</v>
      </c>
      <c r="G13889" s="2">
        <v>19697018.34371455</v>
      </c>
      <c r="H13889">
        <v>2016</v>
      </c>
      <c r="I13889">
        <v>18.6876</v>
      </c>
      <c r="J13889" s="40" t="s">
        <v>715</v>
      </c>
    </row>
    <row r="13890" spans="1:10">
      <c r="A13890" t="s">
        <v>17</v>
      </c>
      <c r="B13890" t="s">
        <v>6</v>
      </c>
      <c r="C13890" t="s">
        <v>3</v>
      </c>
      <c r="D13890" t="s">
        <v>1</v>
      </c>
      <c r="F13890" s="2">
        <v>368090000</v>
      </c>
      <c r="G13890" s="2">
        <v>19697018.34371455</v>
      </c>
      <c r="H13890">
        <v>2016</v>
      </c>
      <c r="I13890">
        <v>18.6876</v>
      </c>
      <c r="J13890" s="40" t="s">
        <v>715</v>
      </c>
    </row>
    <row r="13891" spans="1:10">
      <c r="A13891" s="4" t="s">
        <v>67</v>
      </c>
      <c r="B13891" t="s">
        <v>32</v>
      </c>
      <c r="C13891" t="s">
        <v>3</v>
      </c>
      <c r="D13891" t="s">
        <v>328</v>
      </c>
      <c r="F13891" s="2">
        <v>826172.46830380626</v>
      </c>
      <c r="G13891" s="2">
        <v>469179.56338282384</v>
      </c>
      <c r="H13891">
        <v>2010</v>
      </c>
      <c r="I13891">
        <v>1.7608875850154977</v>
      </c>
      <c r="J13891" t="s">
        <v>717</v>
      </c>
    </row>
    <row r="13892" spans="1:10">
      <c r="A13892" s="4" t="s">
        <v>67</v>
      </c>
      <c r="B13892" t="s">
        <v>32</v>
      </c>
      <c r="C13892" t="s">
        <v>3</v>
      </c>
      <c r="D13892" t="s">
        <v>328</v>
      </c>
      <c r="F13892" s="2">
        <v>-221.88276193877033</v>
      </c>
      <c r="G13892" s="2">
        <v>-126.00620495420071</v>
      </c>
      <c r="H13892">
        <v>2010</v>
      </c>
      <c r="I13892">
        <v>1.7608875850154977</v>
      </c>
      <c r="J13892" t="s">
        <v>717</v>
      </c>
    </row>
    <row r="13893" spans="1:10">
      <c r="A13893" t="s">
        <v>13</v>
      </c>
      <c r="B13893" t="s">
        <v>6</v>
      </c>
      <c r="C13893" t="s">
        <v>3</v>
      </c>
      <c r="D13893" t="s">
        <v>328</v>
      </c>
      <c r="F13893" s="2">
        <v>594957000</v>
      </c>
      <c r="G13893" s="2">
        <v>31836993.514415976</v>
      </c>
      <c r="H13893">
        <v>2016</v>
      </c>
      <c r="I13893">
        <v>18.6876</v>
      </c>
      <c r="J13893" s="40" t="s">
        <v>715</v>
      </c>
    </row>
    <row r="13894" spans="1:10">
      <c r="A13894" t="s">
        <v>13</v>
      </c>
      <c r="B13894" t="s">
        <v>6</v>
      </c>
      <c r="C13894" t="s">
        <v>3</v>
      </c>
      <c r="D13894" t="s">
        <v>1</v>
      </c>
      <c r="F13894" s="2">
        <v>594957000</v>
      </c>
      <c r="G13894" s="2">
        <v>31836993.514415976</v>
      </c>
      <c r="H13894">
        <v>2016</v>
      </c>
      <c r="I13894">
        <v>18.6876</v>
      </c>
      <c r="J13894" s="40" t="s">
        <v>715</v>
      </c>
    </row>
    <row r="13895" spans="1:10">
      <c r="A13895" s="4" t="s">
        <v>67</v>
      </c>
      <c r="B13895" t="s">
        <v>32</v>
      </c>
      <c r="C13895" t="s">
        <v>4</v>
      </c>
      <c r="D13895" t="s">
        <v>328</v>
      </c>
      <c r="F13895" s="2">
        <v>1895671.3681742945</v>
      </c>
      <c r="G13895" s="2">
        <v>1076543.0935544989</v>
      </c>
      <c r="H13895">
        <v>2010</v>
      </c>
      <c r="I13895">
        <v>1.7608875850154977</v>
      </c>
      <c r="J13895" t="s">
        <v>717</v>
      </c>
    </row>
    <row r="13896" spans="1:10">
      <c r="A13896" s="4" t="s">
        <v>67</v>
      </c>
      <c r="B13896" t="s">
        <v>32</v>
      </c>
      <c r="C13896" t="s">
        <v>4</v>
      </c>
      <c r="D13896" t="s">
        <v>328</v>
      </c>
      <c r="F13896" s="2">
        <v>1256816.9250699407</v>
      </c>
      <c r="G13896" s="2">
        <v>713740.57933339302</v>
      </c>
      <c r="H13896">
        <v>2010</v>
      </c>
      <c r="I13896">
        <v>1.7608875850154977</v>
      </c>
      <c r="J13896" t="s">
        <v>717</v>
      </c>
    </row>
    <row r="13897" spans="1:10">
      <c r="A13897" s="4" t="s">
        <v>67</v>
      </c>
      <c r="B13897" t="s">
        <v>32</v>
      </c>
      <c r="C13897" t="s">
        <v>4</v>
      </c>
      <c r="D13897" t="s">
        <v>328</v>
      </c>
      <c r="F13897" s="2">
        <v>377002.79985958582</v>
      </c>
      <c r="G13897" s="2">
        <v>214098.16450961449</v>
      </c>
      <c r="H13897">
        <v>2010</v>
      </c>
      <c r="I13897">
        <v>1.7608875850154977</v>
      </c>
      <c r="J13897" t="s">
        <v>717</v>
      </c>
    </row>
    <row r="13898" spans="1:10">
      <c r="A13898" t="s">
        <v>620</v>
      </c>
      <c r="B13898" t="s">
        <v>32</v>
      </c>
      <c r="C13898" t="s">
        <v>3</v>
      </c>
      <c r="D13898" t="s">
        <v>328</v>
      </c>
      <c r="E13898" t="s">
        <v>366</v>
      </c>
      <c r="F13898" s="2">
        <v>13297547</v>
      </c>
      <c r="G13898" s="2">
        <f t="shared" ref="G13898:G13910" si="359">F13898/I13898</f>
        <v>2661851.8296100572</v>
      </c>
      <c r="H13898">
        <v>2023</v>
      </c>
      <c r="I13898">
        <v>4.9955999999999996</v>
      </c>
      <c r="J13898" t="s">
        <v>717</v>
      </c>
    </row>
    <row r="13899" spans="1:10">
      <c r="A13899" t="s">
        <v>620</v>
      </c>
      <c r="B13899" t="s">
        <v>32</v>
      </c>
      <c r="C13899" t="s">
        <v>4</v>
      </c>
      <c r="D13899" t="s">
        <v>328</v>
      </c>
      <c r="E13899" t="s">
        <v>366</v>
      </c>
      <c r="F13899" s="2">
        <v>-1387016</v>
      </c>
      <c r="G13899" s="2">
        <f t="shared" si="359"/>
        <v>-277647.52982624713</v>
      </c>
      <c r="H13899">
        <v>2023</v>
      </c>
      <c r="I13899">
        <v>4.9955999999999996</v>
      </c>
      <c r="J13899" t="s">
        <v>717</v>
      </c>
    </row>
    <row r="13900" spans="1:10">
      <c r="A13900" t="s">
        <v>620</v>
      </c>
      <c r="B13900" t="s">
        <v>32</v>
      </c>
      <c r="C13900" t="s">
        <v>3</v>
      </c>
      <c r="D13900" t="s">
        <v>367</v>
      </c>
      <c r="E13900" t="s">
        <v>366</v>
      </c>
      <c r="F13900" s="2">
        <v>1553</v>
      </c>
      <c r="G13900" s="2">
        <f t="shared" si="359"/>
        <v>310.87356874049163</v>
      </c>
      <c r="H13900">
        <v>2023</v>
      </c>
      <c r="I13900">
        <v>4.9955999999999996</v>
      </c>
      <c r="J13900" t="s">
        <v>717</v>
      </c>
    </row>
    <row r="13901" spans="1:10">
      <c r="A13901" t="s">
        <v>620</v>
      </c>
      <c r="B13901" t="s">
        <v>32</v>
      </c>
      <c r="C13901" t="s">
        <v>4</v>
      </c>
      <c r="D13901" t="s">
        <v>367</v>
      </c>
      <c r="E13901" t="s">
        <v>366</v>
      </c>
      <c r="F13901" s="2">
        <v>-214</v>
      </c>
      <c r="G13901" s="2">
        <f t="shared" si="359"/>
        <v>-42.837697173512694</v>
      </c>
      <c r="H13901">
        <v>2023</v>
      </c>
      <c r="I13901">
        <v>4.9955999999999996</v>
      </c>
      <c r="J13901" t="s">
        <v>717</v>
      </c>
    </row>
    <row r="13902" spans="1:10">
      <c r="A13902" t="s">
        <v>620</v>
      </c>
      <c r="B13902" t="s">
        <v>32</v>
      </c>
      <c r="C13902" t="s">
        <v>3</v>
      </c>
      <c r="D13902" t="s">
        <v>367</v>
      </c>
      <c r="E13902" t="s">
        <v>624</v>
      </c>
      <c r="F13902" s="2">
        <v>1043</v>
      </c>
      <c r="G13902" s="2">
        <f t="shared" si="359"/>
        <v>208.78372968212028</v>
      </c>
      <c r="H13902">
        <v>2023</v>
      </c>
      <c r="I13902">
        <v>4.9955999999999996</v>
      </c>
      <c r="J13902" t="s">
        <v>717</v>
      </c>
    </row>
    <row r="13903" spans="1:10">
      <c r="A13903" t="s">
        <v>620</v>
      </c>
      <c r="B13903" t="s">
        <v>32</v>
      </c>
      <c r="C13903" t="s">
        <v>3</v>
      </c>
      <c r="D13903" t="s">
        <v>367</v>
      </c>
      <c r="E13903" t="s">
        <v>370</v>
      </c>
      <c r="F13903" s="2">
        <v>16587274</v>
      </c>
      <c r="G13903" s="2">
        <f t="shared" si="359"/>
        <v>3320376.731523741</v>
      </c>
      <c r="H13903">
        <v>2023</v>
      </c>
      <c r="I13903">
        <v>4.9955999999999996</v>
      </c>
      <c r="J13903" t="s">
        <v>717</v>
      </c>
    </row>
    <row r="13904" spans="1:10">
      <c r="A13904" t="s">
        <v>620</v>
      </c>
      <c r="B13904" t="s">
        <v>32</v>
      </c>
      <c r="C13904" t="s">
        <v>4</v>
      </c>
      <c r="D13904" t="s">
        <v>367</v>
      </c>
      <c r="E13904" t="s">
        <v>370</v>
      </c>
      <c r="F13904" s="2">
        <v>6759358</v>
      </c>
      <c r="G13904" s="2">
        <f t="shared" si="359"/>
        <v>1353062.2948194412</v>
      </c>
      <c r="H13904">
        <v>2023</v>
      </c>
      <c r="I13904">
        <v>4.9955999999999996</v>
      </c>
      <c r="J13904" t="s">
        <v>717</v>
      </c>
    </row>
    <row r="13905" spans="1:10">
      <c r="A13905" t="s">
        <v>620</v>
      </c>
      <c r="B13905" t="s">
        <v>32</v>
      </c>
      <c r="C13905" t="s">
        <v>3</v>
      </c>
      <c r="D13905" t="s">
        <v>367</v>
      </c>
      <c r="E13905" t="s">
        <v>371</v>
      </c>
      <c r="F13905" s="2">
        <v>9867296</v>
      </c>
      <c r="G13905" s="2">
        <f t="shared" si="359"/>
        <v>1975197.3736888464</v>
      </c>
      <c r="H13905">
        <v>2023</v>
      </c>
      <c r="I13905">
        <v>4.9955999999999996</v>
      </c>
      <c r="J13905" t="s">
        <v>717</v>
      </c>
    </row>
    <row r="13906" spans="1:10">
      <c r="A13906" t="s">
        <v>620</v>
      </c>
      <c r="B13906" t="s">
        <v>32</v>
      </c>
      <c r="C13906" t="s">
        <v>4</v>
      </c>
      <c r="D13906" t="s">
        <v>1</v>
      </c>
      <c r="F13906" s="2">
        <v>67949</v>
      </c>
      <c r="G13906" s="2">
        <f t="shared" si="359"/>
        <v>13601.769557210346</v>
      </c>
      <c r="H13906">
        <v>2023</v>
      </c>
      <c r="I13906">
        <v>4.9955999999999996</v>
      </c>
      <c r="J13906" t="s">
        <v>717</v>
      </c>
    </row>
    <row r="13907" spans="1:10">
      <c r="A13907" t="s">
        <v>620</v>
      </c>
      <c r="B13907" t="s">
        <v>32</v>
      </c>
      <c r="C13907" t="s">
        <v>3</v>
      </c>
      <c r="D13907" t="s">
        <v>374</v>
      </c>
      <c r="F13907" s="2">
        <v>14342834</v>
      </c>
      <c r="G13907" s="2">
        <f t="shared" si="359"/>
        <v>2871093.3621586999</v>
      </c>
      <c r="H13907">
        <v>2023</v>
      </c>
      <c r="I13907">
        <v>4.9955999999999996</v>
      </c>
      <c r="J13907" t="s">
        <v>717</v>
      </c>
    </row>
    <row r="13908" spans="1:10">
      <c r="A13908" t="s">
        <v>120</v>
      </c>
      <c r="B13908" t="s">
        <v>37</v>
      </c>
      <c r="C13908" t="s">
        <v>3</v>
      </c>
      <c r="D13908" t="s">
        <v>328</v>
      </c>
      <c r="E13908" t="s">
        <v>370</v>
      </c>
      <c r="F13908" s="2">
        <v>16551</v>
      </c>
      <c r="G13908" s="2">
        <f t="shared" si="359"/>
        <v>16551</v>
      </c>
      <c r="H13908">
        <v>2024</v>
      </c>
      <c r="I13908">
        <v>1</v>
      </c>
      <c r="J13908" t="s">
        <v>717</v>
      </c>
    </row>
    <row r="13909" spans="1:10">
      <c r="A13909" t="s">
        <v>120</v>
      </c>
      <c r="B13909" t="s">
        <v>37</v>
      </c>
      <c r="C13909" t="s">
        <v>3</v>
      </c>
      <c r="D13909" t="s">
        <v>1</v>
      </c>
      <c r="E13909" t="s">
        <v>434</v>
      </c>
      <c r="F13909" s="2">
        <v>7078818</v>
      </c>
      <c r="G13909" s="2">
        <f t="shared" si="359"/>
        <v>7078818</v>
      </c>
      <c r="H13909">
        <v>2024</v>
      </c>
      <c r="I13909">
        <v>1</v>
      </c>
      <c r="J13909" t="s">
        <v>717</v>
      </c>
    </row>
    <row r="13910" spans="1:10">
      <c r="A13910" t="s">
        <v>120</v>
      </c>
      <c r="B13910" t="s">
        <v>37</v>
      </c>
      <c r="C13910" t="s">
        <v>4</v>
      </c>
      <c r="D13910" t="s">
        <v>1</v>
      </c>
      <c r="E13910" t="s">
        <v>434</v>
      </c>
      <c r="F13910" s="2">
        <v>9349873</v>
      </c>
      <c r="G13910" s="2">
        <f t="shared" si="359"/>
        <v>9349873</v>
      </c>
      <c r="H13910">
        <v>2024</v>
      </c>
      <c r="I13910">
        <v>1</v>
      </c>
      <c r="J13910" t="s">
        <v>717</v>
      </c>
    </row>
    <row r="13911" spans="1:10">
      <c r="A13911" t="s">
        <v>7</v>
      </c>
      <c r="B13911" t="s">
        <v>6</v>
      </c>
      <c r="C13911" t="s">
        <v>3</v>
      </c>
      <c r="D13911" t="s">
        <v>328</v>
      </c>
      <c r="F13911" s="2">
        <v>148481000</v>
      </c>
      <c r="G13911" s="2">
        <v>7945429.0545602432</v>
      </c>
      <c r="H13911">
        <v>2016</v>
      </c>
      <c r="I13911">
        <v>18.6876</v>
      </c>
      <c r="J13911" s="40" t="s">
        <v>715</v>
      </c>
    </row>
    <row r="13912" spans="1:10">
      <c r="A13912" t="s">
        <v>7</v>
      </c>
      <c r="B13912" t="s">
        <v>6</v>
      </c>
      <c r="C13912" t="s">
        <v>3</v>
      </c>
      <c r="D13912" t="s">
        <v>1</v>
      </c>
      <c r="F13912" s="2">
        <v>142011000</v>
      </c>
      <c r="G13912" s="2">
        <v>7599210.1714505879</v>
      </c>
      <c r="H13912">
        <v>2016</v>
      </c>
      <c r="I13912">
        <v>18.6876</v>
      </c>
      <c r="J13912" s="40" t="s">
        <v>715</v>
      </c>
    </row>
    <row r="13913" spans="1:10">
      <c r="A13913" t="s">
        <v>20</v>
      </c>
      <c r="B13913" t="s">
        <v>6</v>
      </c>
      <c r="C13913" t="s">
        <v>3</v>
      </c>
      <c r="D13913" t="s">
        <v>328</v>
      </c>
      <c r="F13913" s="2">
        <v>393466000</v>
      </c>
      <c r="G13913" s="2">
        <v>21054924.120807379</v>
      </c>
      <c r="H13913">
        <v>2016</v>
      </c>
      <c r="I13913">
        <v>18.6876</v>
      </c>
      <c r="J13913" s="40" t="s">
        <v>715</v>
      </c>
    </row>
    <row r="13914" spans="1:10">
      <c r="A13914" t="s">
        <v>20</v>
      </c>
      <c r="B13914" t="s">
        <v>6</v>
      </c>
      <c r="C13914" t="s">
        <v>3</v>
      </c>
      <c r="D13914" t="s">
        <v>1</v>
      </c>
      <c r="F13914" s="2">
        <v>393466000</v>
      </c>
      <c r="G13914" s="2">
        <v>21054924.120807379</v>
      </c>
      <c r="H13914">
        <v>2016</v>
      </c>
      <c r="I13914">
        <v>18.6876</v>
      </c>
      <c r="J13914" s="40" t="s">
        <v>715</v>
      </c>
    </row>
    <row r="13915" spans="1:10">
      <c r="A13915" t="s">
        <v>19</v>
      </c>
      <c r="B13915" t="s">
        <v>6</v>
      </c>
      <c r="C13915" t="s">
        <v>3</v>
      </c>
      <c r="D13915" t="s">
        <v>328</v>
      </c>
      <c r="F13915" s="2">
        <v>121300000</v>
      </c>
      <c r="G13915" s="2">
        <v>6490935.1655643312</v>
      </c>
      <c r="H13915">
        <v>2016</v>
      </c>
      <c r="I13915">
        <v>18.6876</v>
      </c>
      <c r="J13915" s="40" t="s">
        <v>715</v>
      </c>
    </row>
    <row r="13916" spans="1:10">
      <c r="A13916" t="s">
        <v>19</v>
      </c>
      <c r="B13916" t="s">
        <v>6</v>
      </c>
      <c r="C13916" t="s">
        <v>3</v>
      </c>
      <c r="D13916" t="s">
        <v>1</v>
      </c>
      <c r="F13916" s="2">
        <v>93546000</v>
      </c>
      <c r="G13916" s="2">
        <v>5005779.233288384</v>
      </c>
      <c r="H13916">
        <v>2016</v>
      </c>
      <c r="I13916">
        <v>18.6876</v>
      </c>
      <c r="J13916" s="40" t="s">
        <v>715</v>
      </c>
    </row>
    <row r="13917" spans="1:10">
      <c r="A13917" t="s">
        <v>481</v>
      </c>
      <c r="B13917" t="s">
        <v>6</v>
      </c>
      <c r="C13917" t="s">
        <v>3</v>
      </c>
      <c r="D13917" t="s">
        <v>328</v>
      </c>
      <c r="F13917" s="2">
        <v>93546000</v>
      </c>
      <c r="G13917" s="2">
        <v>5005779.233288384</v>
      </c>
      <c r="H13917">
        <v>2016</v>
      </c>
      <c r="I13917">
        <v>18.6876</v>
      </c>
      <c r="J13917" s="40" t="s">
        <v>715</v>
      </c>
    </row>
    <row r="13918" spans="1:10">
      <c r="A13918" t="s">
        <v>481</v>
      </c>
      <c r="B13918" t="s">
        <v>6</v>
      </c>
      <c r="C13918" t="s">
        <v>3</v>
      </c>
      <c r="D13918" t="s">
        <v>1</v>
      </c>
      <c r="F13918" s="2">
        <v>121300000</v>
      </c>
      <c r="G13918" s="2">
        <v>6490935.1655643312</v>
      </c>
      <c r="H13918">
        <v>2016</v>
      </c>
      <c r="I13918">
        <v>18.6876</v>
      </c>
      <c r="J13918" s="40" t="s">
        <v>715</v>
      </c>
    </row>
    <row r="13919" spans="1:10">
      <c r="A13919" t="s">
        <v>120</v>
      </c>
      <c r="B13919" t="s">
        <v>37</v>
      </c>
      <c r="C13919" t="s">
        <v>3</v>
      </c>
      <c r="D13919" t="s">
        <v>328</v>
      </c>
      <c r="E13919" t="s">
        <v>370</v>
      </c>
      <c r="F13919" s="2">
        <v>17839</v>
      </c>
      <c r="G13919" s="2">
        <f t="shared" ref="G13919:G13926" si="360">F13919/I13919</f>
        <v>17839</v>
      </c>
      <c r="H13919">
        <v>2023</v>
      </c>
      <c r="I13919">
        <v>1</v>
      </c>
      <c r="J13919" t="s">
        <v>717</v>
      </c>
    </row>
    <row r="13920" spans="1:10">
      <c r="A13920" t="s">
        <v>120</v>
      </c>
      <c r="B13920" t="s">
        <v>37</v>
      </c>
      <c r="C13920" t="s">
        <v>3</v>
      </c>
      <c r="D13920" t="s">
        <v>1</v>
      </c>
      <c r="E13920" t="s">
        <v>434</v>
      </c>
      <c r="F13920" s="2">
        <v>3800909</v>
      </c>
      <c r="G13920" s="2">
        <f t="shared" si="360"/>
        <v>3800909</v>
      </c>
      <c r="H13920">
        <v>2023</v>
      </c>
      <c r="I13920">
        <v>1</v>
      </c>
      <c r="J13920" t="s">
        <v>717</v>
      </c>
    </row>
    <row r="13921" spans="1:10">
      <c r="A13921" t="s">
        <v>120</v>
      </c>
      <c r="B13921" t="s">
        <v>37</v>
      </c>
      <c r="C13921" t="s">
        <v>4</v>
      </c>
      <c r="D13921" t="s">
        <v>328</v>
      </c>
      <c r="E13921" t="s">
        <v>370</v>
      </c>
      <c r="F13921" s="2">
        <v>1733</v>
      </c>
      <c r="G13921" s="2">
        <f t="shared" si="360"/>
        <v>1733</v>
      </c>
      <c r="H13921">
        <v>2023</v>
      </c>
      <c r="I13921">
        <v>1</v>
      </c>
      <c r="J13921" t="s">
        <v>717</v>
      </c>
    </row>
    <row r="13922" spans="1:10">
      <c r="A13922" t="s">
        <v>120</v>
      </c>
      <c r="B13922" t="s">
        <v>37</v>
      </c>
      <c r="C13922" t="s">
        <v>4</v>
      </c>
      <c r="D13922" t="s">
        <v>1</v>
      </c>
      <c r="E13922" t="s">
        <v>434</v>
      </c>
      <c r="F13922" s="2">
        <v>49539</v>
      </c>
      <c r="G13922" s="2">
        <f t="shared" si="360"/>
        <v>49539</v>
      </c>
      <c r="H13922">
        <v>2023</v>
      </c>
      <c r="I13922">
        <v>1</v>
      </c>
      <c r="J13922" t="s">
        <v>717</v>
      </c>
    </row>
    <row r="13923" spans="1:10">
      <c r="A13923" s="6" t="s">
        <v>120</v>
      </c>
      <c r="B13923" t="s">
        <v>37</v>
      </c>
      <c r="C13923" t="s">
        <v>3</v>
      </c>
      <c r="D13923" t="s">
        <v>328</v>
      </c>
      <c r="E13923" t="s">
        <v>489</v>
      </c>
      <c r="F13923" s="2">
        <v>6427</v>
      </c>
      <c r="G13923" s="2">
        <f t="shared" si="360"/>
        <v>6427</v>
      </c>
      <c r="H13923">
        <v>2022</v>
      </c>
      <c r="I13923">
        <v>1</v>
      </c>
      <c r="J13923" t="s">
        <v>717</v>
      </c>
    </row>
    <row r="13924" spans="1:10">
      <c r="A13924" s="6" t="s">
        <v>120</v>
      </c>
      <c r="B13924" t="s">
        <v>37</v>
      </c>
      <c r="C13924" t="s">
        <v>3</v>
      </c>
      <c r="D13924" t="s">
        <v>1</v>
      </c>
      <c r="F13924" s="2">
        <v>2733038</v>
      </c>
      <c r="G13924" s="2">
        <f t="shared" si="360"/>
        <v>2733038</v>
      </c>
      <c r="H13924">
        <v>2022</v>
      </c>
      <c r="I13924">
        <v>1</v>
      </c>
      <c r="J13924" t="s">
        <v>717</v>
      </c>
    </row>
    <row r="13925" spans="1:10">
      <c r="A13925" s="6" t="s">
        <v>120</v>
      </c>
      <c r="B13925" t="s">
        <v>37</v>
      </c>
      <c r="C13925" t="s">
        <v>5</v>
      </c>
      <c r="D13925" t="s">
        <v>328</v>
      </c>
      <c r="E13925" t="s">
        <v>489</v>
      </c>
      <c r="F13925" s="2">
        <v>2677</v>
      </c>
      <c r="G13925" s="2">
        <f t="shared" si="360"/>
        <v>2677</v>
      </c>
      <c r="H13925">
        <v>2022</v>
      </c>
      <c r="I13925">
        <v>1</v>
      </c>
      <c r="J13925" t="s">
        <v>717</v>
      </c>
    </row>
    <row r="13926" spans="1:10">
      <c r="A13926" s="6" t="s">
        <v>120</v>
      </c>
      <c r="B13926" t="s">
        <v>37</v>
      </c>
      <c r="C13926" t="s">
        <v>5</v>
      </c>
      <c r="D13926" t="s">
        <v>1</v>
      </c>
      <c r="F13926" s="2">
        <v>1181798</v>
      </c>
      <c r="G13926" s="2">
        <f t="shared" si="360"/>
        <v>1181798</v>
      </c>
      <c r="H13926">
        <v>2022</v>
      </c>
      <c r="I13926">
        <v>1</v>
      </c>
      <c r="J13926" t="s">
        <v>717</v>
      </c>
    </row>
    <row r="13927" spans="1:10">
      <c r="A13927" t="s">
        <v>120</v>
      </c>
      <c r="B13927" t="s">
        <v>37</v>
      </c>
      <c r="C13927" t="s">
        <v>3</v>
      </c>
      <c r="D13927" t="s">
        <v>328</v>
      </c>
      <c r="E13927" t="s">
        <v>491</v>
      </c>
      <c r="F13927" s="2">
        <v>5806.63</v>
      </c>
      <c r="G13927" s="2">
        <v>5806.63</v>
      </c>
      <c r="H13927">
        <v>2020</v>
      </c>
      <c r="I13927">
        <v>1</v>
      </c>
      <c r="J13927" t="s">
        <v>717</v>
      </c>
    </row>
    <row r="13928" spans="1:10">
      <c r="A13928" t="s">
        <v>120</v>
      </c>
      <c r="B13928" t="s">
        <v>37</v>
      </c>
      <c r="C13928" t="s">
        <v>3</v>
      </c>
      <c r="D13928" t="s">
        <v>1</v>
      </c>
      <c r="F13928" s="2">
        <v>2803565.54</v>
      </c>
      <c r="G13928" s="2">
        <v>2803565.54</v>
      </c>
      <c r="H13928">
        <v>2020</v>
      </c>
      <c r="I13928">
        <v>1</v>
      </c>
      <c r="J13928" t="s">
        <v>717</v>
      </c>
    </row>
    <row r="13929" spans="1:10">
      <c r="A13929" t="s">
        <v>120</v>
      </c>
      <c r="B13929" t="s">
        <v>37</v>
      </c>
      <c r="C13929" t="s">
        <v>4</v>
      </c>
      <c r="D13929" t="s">
        <v>1</v>
      </c>
      <c r="F13929" s="2">
        <v>370316.86</v>
      </c>
      <c r="G13929" s="2">
        <v>370316.86</v>
      </c>
      <c r="H13929">
        <v>2020</v>
      </c>
      <c r="I13929">
        <v>1</v>
      </c>
      <c r="J13929" t="s">
        <v>717</v>
      </c>
    </row>
    <row r="13930" spans="1:10">
      <c r="A13930" t="s">
        <v>120</v>
      </c>
      <c r="B13930" t="s">
        <v>37</v>
      </c>
      <c r="C13930" t="s">
        <v>3</v>
      </c>
      <c r="D13930" t="s">
        <v>328</v>
      </c>
      <c r="F13930" s="2">
        <v>20207.78</v>
      </c>
      <c r="G13930" s="2">
        <f>F13930/I13930</f>
        <v>20207.78</v>
      </c>
      <c r="H13930">
        <v>2019</v>
      </c>
      <c r="I13930">
        <v>1</v>
      </c>
      <c r="J13930" t="s">
        <v>717</v>
      </c>
    </row>
    <row r="13931" spans="1:10">
      <c r="A13931" t="s">
        <v>120</v>
      </c>
      <c r="B13931" t="s">
        <v>37</v>
      </c>
      <c r="C13931" t="s">
        <v>3</v>
      </c>
      <c r="D13931" t="s">
        <v>1</v>
      </c>
      <c r="F13931" s="2">
        <v>2654069</v>
      </c>
      <c r="G13931" s="2">
        <f>F13931/I13931</f>
        <v>2654069</v>
      </c>
      <c r="H13931">
        <v>2019</v>
      </c>
      <c r="I13931">
        <v>1</v>
      </c>
      <c r="J13931" t="s">
        <v>717</v>
      </c>
    </row>
    <row r="13932" spans="1:10">
      <c r="A13932" t="s">
        <v>120</v>
      </c>
      <c r="B13932" t="s">
        <v>37</v>
      </c>
      <c r="C13932" t="s">
        <v>4</v>
      </c>
      <c r="D13932" t="s">
        <v>1</v>
      </c>
      <c r="F13932" s="2">
        <v>92052</v>
      </c>
      <c r="G13932" s="2">
        <f>F13932/I13932</f>
        <v>92052</v>
      </c>
      <c r="H13932">
        <v>2019</v>
      </c>
      <c r="I13932">
        <v>1</v>
      </c>
      <c r="J13932" t="s">
        <v>717</v>
      </c>
    </row>
    <row r="13933" spans="1:10">
      <c r="A13933" t="s">
        <v>120</v>
      </c>
      <c r="B13933" t="s">
        <v>37</v>
      </c>
      <c r="C13933" t="s">
        <v>3</v>
      </c>
      <c r="D13933" t="s">
        <v>328</v>
      </c>
      <c r="F13933" s="2">
        <v>21521.97</v>
      </c>
      <c r="G13933" s="2">
        <f>F13933/I13933</f>
        <v>21521.97</v>
      </c>
      <c r="H13933">
        <v>2018</v>
      </c>
      <c r="I13933">
        <v>1</v>
      </c>
      <c r="J13933" t="s">
        <v>717</v>
      </c>
    </row>
    <row r="13934" spans="1:10">
      <c r="A13934" t="s">
        <v>120</v>
      </c>
      <c r="B13934" t="s">
        <v>37</v>
      </c>
      <c r="C13934" t="s">
        <v>3</v>
      </c>
      <c r="D13934" t="s">
        <v>1</v>
      </c>
      <c r="E13934" t="s">
        <v>364</v>
      </c>
      <c r="F13934" s="2">
        <v>2207619.73</v>
      </c>
      <c r="G13934" s="2">
        <f>F13934/I13934</f>
        <v>2207619.73</v>
      </c>
      <c r="H13934">
        <v>2018</v>
      </c>
      <c r="I13934">
        <v>1</v>
      </c>
      <c r="J13934" t="s">
        <v>717</v>
      </c>
    </row>
    <row r="13935" spans="1:10">
      <c r="A13935" t="s">
        <v>120</v>
      </c>
      <c r="B13935" t="s">
        <v>37</v>
      </c>
      <c r="C13935" t="s">
        <v>4</v>
      </c>
      <c r="D13935" t="s">
        <v>328</v>
      </c>
      <c r="F13935" s="2"/>
      <c r="G13935" s="2">
        <v>10667.37</v>
      </c>
      <c r="H13935">
        <v>2018</v>
      </c>
      <c r="I13935">
        <v>1</v>
      </c>
      <c r="J13935" t="s">
        <v>717</v>
      </c>
    </row>
    <row r="13936" spans="1:10">
      <c r="A13936" t="s">
        <v>120</v>
      </c>
      <c r="B13936" t="s">
        <v>37</v>
      </c>
      <c r="C13936" t="s">
        <v>4</v>
      </c>
      <c r="D13936" t="s">
        <v>1</v>
      </c>
      <c r="E13936" t="s">
        <v>364</v>
      </c>
      <c r="F13936" s="2"/>
      <c r="G13936" s="2">
        <v>17120.490000000002</v>
      </c>
      <c r="H13936">
        <v>2018</v>
      </c>
      <c r="I13936">
        <v>1</v>
      </c>
      <c r="J13936" t="s">
        <v>717</v>
      </c>
    </row>
    <row r="13937" spans="1:10">
      <c r="A13937" t="s">
        <v>120</v>
      </c>
      <c r="B13937" t="s">
        <v>37</v>
      </c>
      <c r="C13937" t="s">
        <v>3</v>
      </c>
      <c r="D13937" t="s">
        <v>328</v>
      </c>
      <c r="F13937" s="2">
        <v>25116.54</v>
      </c>
      <c r="G13937" s="2">
        <f>F13937/I13937</f>
        <v>25116.54</v>
      </c>
      <c r="H13937">
        <v>2017</v>
      </c>
      <c r="I13937">
        <v>1</v>
      </c>
      <c r="J13937" t="s">
        <v>717</v>
      </c>
    </row>
    <row r="13938" spans="1:10">
      <c r="A13938" t="s">
        <v>120</v>
      </c>
      <c r="B13938" t="s">
        <v>37</v>
      </c>
      <c r="C13938" t="s">
        <v>3</v>
      </c>
      <c r="D13938" t="s">
        <v>1</v>
      </c>
      <c r="E13938" t="s">
        <v>364</v>
      </c>
      <c r="F13938" s="2">
        <v>1280397.71</v>
      </c>
      <c r="G13938" s="2">
        <f>F13938/I13938</f>
        <v>1280397.71</v>
      </c>
      <c r="H13938">
        <v>2017</v>
      </c>
      <c r="I13938">
        <v>1</v>
      </c>
      <c r="J13938" t="s">
        <v>717</v>
      </c>
    </row>
    <row r="13939" spans="1:10">
      <c r="A13939" t="s">
        <v>120</v>
      </c>
      <c r="B13939" t="s">
        <v>37</v>
      </c>
      <c r="C13939" t="s">
        <v>4</v>
      </c>
      <c r="D13939" t="s">
        <v>328</v>
      </c>
      <c r="F13939" s="2"/>
      <c r="G13939" s="2">
        <v>0</v>
      </c>
      <c r="H13939">
        <v>2017</v>
      </c>
      <c r="I13939">
        <v>1</v>
      </c>
      <c r="J13939" t="s">
        <v>717</v>
      </c>
    </row>
    <row r="13940" spans="1:10">
      <c r="A13940" t="s">
        <v>120</v>
      </c>
      <c r="B13940" t="s">
        <v>37</v>
      </c>
      <c r="C13940" t="s">
        <v>4</v>
      </c>
      <c r="D13940" t="s">
        <v>1</v>
      </c>
      <c r="E13940" t="s">
        <v>364</v>
      </c>
      <c r="F13940" s="2"/>
      <c r="G13940" s="2">
        <v>61262.41</v>
      </c>
      <c r="H13940">
        <v>2017</v>
      </c>
      <c r="I13940">
        <v>1</v>
      </c>
      <c r="J13940" t="s">
        <v>717</v>
      </c>
    </row>
    <row r="13941" spans="1:10">
      <c r="A13941" t="s">
        <v>120</v>
      </c>
      <c r="B13941" t="s">
        <v>37</v>
      </c>
      <c r="C13941" t="s">
        <v>3</v>
      </c>
      <c r="D13941" t="s">
        <v>328</v>
      </c>
      <c r="F13941" s="2">
        <v>14450.65</v>
      </c>
      <c r="G13941" s="2">
        <v>14450.65</v>
      </c>
      <c r="H13941">
        <v>2016</v>
      </c>
      <c r="I13941">
        <v>1</v>
      </c>
      <c r="J13941" t="s">
        <v>717</v>
      </c>
    </row>
    <row r="13942" spans="1:10">
      <c r="A13942" t="s">
        <v>120</v>
      </c>
      <c r="B13942" t="s">
        <v>37</v>
      </c>
      <c r="C13942" t="s">
        <v>3</v>
      </c>
      <c r="D13942" t="s">
        <v>1</v>
      </c>
      <c r="F13942" s="2">
        <v>758809.27</v>
      </c>
      <c r="G13942" s="2">
        <v>758809.27</v>
      </c>
      <c r="H13942">
        <v>2016</v>
      </c>
      <c r="I13942">
        <v>1</v>
      </c>
      <c r="J13942" t="s">
        <v>717</v>
      </c>
    </row>
    <row r="13943" spans="1:10">
      <c r="A13943" t="s">
        <v>25</v>
      </c>
      <c r="B13943" t="s">
        <v>6</v>
      </c>
      <c r="C13943" t="s">
        <v>3</v>
      </c>
      <c r="D13943" t="s">
        <v>328</v>
      </c>
      <c r="F13943" s="2">
        <v>440284000</v>
      </c>
      <c r="G13943" s="2">
        <v>23560221.751321733</v>
      </c>
      <c r="H13943">
        <v>2016</v>
      </c>
      <c r="I13943">
        <v>18.6876</v>
      </c>
      <c r="J13943" s="40" t="s">
        <v>715</v>
      </c>
    </row>
    <row r="13944" spans="1:10">
      <c r="A13944" t="s">
        <v>25</v>
      </c>
      <c r="B13944" t="s">
        <v>6</v>
      </c>
      <c r="C13944" t="s">
        <v>3</v>
      </c>
      <c r="D13944" t="s">
        <v>1</v>
      </c>
      <c r="F13944" s="2">
        <v>440284000</v>
      </c>
      <c r="G13944" s="2">
        <v>23560221.751321733</v>
      </c>
      <c r="H13944">
        <v>2016</v>
      </c>
      <c r="I13944">
        <v>18.6876</v>
      </c>
      <c r="J13944" s="40" t="s">
        <v>715</v>
      </c>
    </row>
    <row r="13945" spans="1:10">
      <c r="A13945" t="s">
        <v>120</v>
      </c>
      <c r="B13945" t="s">
        <v>37</v>
      </c>
      <c r="C13945" t="s">
        <v>4</v>
      </c>
      <c r="D13945" t="s">
        <v>328</v>
      </c>
      <c r="F13945" s="2">
        <v>444.05</v>
      </c>
      <c r="G13945" s="2">
        <v>444.05</v>
      </c>
      <c r="H13945">
        <v>2016</v>
      </c>
      <c r="I13945">
        <v>1</v>
      </c>
      <c r="J13945" t="s">
        <v>717</v>
      </c>
    </row>
    <row r="13946" spans="1:10">
      <c r="A13946" t="s">
        <v>120</v>
      </c>
      <c r="B13946" t="s">
        <v>37</v>
      </c>
      <c r="C13946" t="s">
        <v>3</v>
      </c>
      <c r="D13946" t="s">
        <v>1</v>
      </c>
      <c r="F13946" s="2">
        <v>140995.01999999999</v>
      </c>
      <c r="G13946" s="2">
        <v>140995.01999999999</v>
      </c>
      <c r="H13946">
        <v>2015</v>
      </c>
      <c r="I13946">
        <v>1</v>
      </c>
      <c r="J13946" t="s">
        <v>717</v>
      </c>
    </row>
    <row r="13947" spans="1:10">
      <c r="A13947" t="s">
        <v>120</v>
      </c>
      <c r="B13947" t="s">
        <v>37</v>
      </c>
      <c r="C13947" t="s">
        <v>4</v>
      </c>
      <c r="D13947" t="s">
        <v>328</v>
      </c>
      <c r="F13947" s="2">
        <v>393170.8</v>
      </c>
      <c r="G13947" s="2">
        <v>393170.8</v>
      </c>
      <c r="H13947">
        <v>2015</v>
      </c>
      <c r="I13947">
        <v>1</v>
      </c>
      <c r="J13947" t="s">
        <v>717</v>
      </c>
    </row>
    <row r="13948" spans="1:10">
      <c r="A13948" t="s">
        <v>120</v>
      </c>
      <c r="B13948" t="s">
        <v>37</v>
      </c>
      <c r="C13948" t="s">
        <v>3</v>
      </c>
      <c r="D13948" t="s">
        <v>328</v>
      </c>
      <c r="F13948" s="2">
        <v>6790.56</v>
      </c>
      <c r="G13948" s="2">
        <v>6790.56</v>
      </c>
      <c r="H13948">
        <v>2014</v>
      </c>
      <c r="I13948">
        <v>1</v>
      </c>
      <c r="J13948" t="s">
        <v>717</v>
      </c>
    </row>
    <row r="13949" spans="1:10">
      <c r="A13949" t="s">
        <v>120</v>
      </c>
      <c r="B13949" t="s">
        <v>37</v>
      </c>
      <c r="C13949" t="s">
        <v>3</v>
      </c>
      <c r="D13949" t="s">
        <v>1</v>
      </c>
      <c r="F13949" s="2">
        <v>188062.09</v>
      </c>
      <c r="G13949" s="2">
        <v>188062.09</v>
      </c>
      <c r="H13949">
        <v>2014</v>
      </c>
      <c r="I13949">
        <v>1</v>
      </c>
      <c r="J13949" t="s">
        <v>717</v>
      </c>
    </row>
    <row r="13950" spans="1:10">
      <c r="A13950" t="s">
        <v>120</v>
      </c>
      <c r="B13950" t="s">
        <v>37</v>
      </c>
      <c r="C13950" t="s">
        <v>3</v>
      </c>
      <c r="D13950" t="s">
        <v>328</v>
      </c>
      <c r="F13950" s="2">
        <v>13534</v>
      </c>
      <c r="G13950" s="2">
        <v>13534</v>
      </c>
      <c r="H13950">
        <v>2013</v>
      </c>
      <c r="I13950">
        <v>1</v>
      </c>
      <c r="J13950" t="s">
        <v>717</v>
      </c>
    </row>
    <row r="13951" spans="1:10">
      <c r="A13951" t="s">
        <v>120</v>
      </c>
      <c r="B13951" t="s">
        <v>37</v>
      </c>
      <c r="C13951" t="s">
        <v>3</v>
      </c>
      <c r="D13951" t="s">
        <v>1</v>
      </c>
      <c r="F13951" s="2">
        <v>137711</v>
      </c>
      <c r="G13951" s="2">
        <v>137711</v>
      </c>
      <c r="H13951">
        <v>2013</v>
      </c>
      <c r="I13951">
        <v>1</v>
      </c>
      <c r="J13951" t="s">
        <v>717</v>
      </c>
    </row>
    <row r="13952" spans="1:10">
      <c r="A13952" t="s">
        <v>17</v>
      </c>
      <c r="B13952" t="s">
        <v>6</v>
      </c>
      <c r="C13952" t="s">
        <v>4</v>
      </c>
      <c r="D13952" t="s">
        <v>328</v>
      </c>
      <c r="F13952" s="2">
        <v>307113000</v>
      </c>
      <c r="G13952" s="2">
        <v>16434052.526809221</v>
      </c>
      <c r="H13952">
        <v>2016</v>
      </c>
      <c r="I13952">
        <v>18.6876</v>
      </c>
      <c r="J13952" s="40" t="s">
        <v>715</v>
      </c>
    </row>
    <row r="13953" spans="1:10">
      <c r="A13953" t="s">
        <v>17</v>
      </c>
      <c r="B13953" t="s">
        <v>6</v>
      </c>
      <c r="C13953" t="s">
        <v>4</v>
      </c>
      <c r="D13953" t="s">
        <v>1</v>
      </c>
      <c r="F13953" s="2">
        <v>102774999.99999999</v>
      </c>
      <c r="G13953" s="2">
        <v>5499636.1223485088</v>
      </c>
      <c r="H13953">
        <v>2016</v>
      </c>
      <c r="I13953">
        <v>18.6876</v>
      </c>
      <c r="J13953" s="40" t="s">
        <v>715</v>
      </c>
    </row>
    <row r="13954" spans="1:10">
      <c r="A13954" t="s">
        <v>120</v>
      </c>
      <c r="B13954" t="s">
        <v>37</v>
      </c>
      <c r="C13954" t="s">
        <v>3</v>
      </c>
      <c r="D13954" t="s">
        <v>328</v>
      </c>
      <c r="F13954" s="2">
        <v>7650</v>
      </c>
      <c r="G13954" s="2">
        <v>7650</v>
      </c>
      <c r="H13954">
        <v>2012</v>
      </c>
      <c r="I13954">
        <v>1</v>
      </c>
      <c r="J13954" t="s">
        <v>717</v>
      </c>
    </row>
    <row r="13955" spans="1:10">
      <c r="A13955" s="6" t="s">
        <v>273</v>
      </c>
      <c r="B13955" t="s">
        <v>37</v>
      </c>
      <c r="C13955" t="s">
        <v>3</v>
      </c>
      <c r="D13955" t="s">
        <v>328</v>
      </c>
      <c r="E13955" t="s">
        <v>489</v>
      </c>
      <c r="F13955" s="2">
        <v>21608</v>
      </c>
      <c r="G13955" s="2">
        <f>F13955/I13955</f>
        <v>21608</v>
      </c>
      <c r="H13955">
        <v>2021</v>
      </c>
      <c r="I13955">
        <v>1</v>
      </c>
      <c r="J13955" t="s">
        <v>717</v>
      </c>
    </row>
    <row r="13956" spans="1:10">
      <c r="A13956" t="s">
        <v>13</v>
      </c>
      <c r="B13956" t="s">
        <v>6</v>
      </c>
      <c r="C13956" t="s">
        <v>4</v>
      </c>
      <c r="D13956" t="s">
        <v>328</v>
      </c>
      <c r="F13956" s="2">
        <v>362485000</v>
      </c>
      <c r="G13956" s="2">
        <v>19397086.838331301</v>
      </c>
      <c r="H13956">
        <v>2016</v>
      </c>
      <c r="I13956">
        <v>18.6876</v>
      </c>
      <c r="J13956" s="40" t="s">
        <v>715</v>
      </c>
    </row>
    <row r="13957" spans="1:10">
      <c r="A13957" t="s">
        <v>13</v>
      </c>
      <c r="B13957" t="s">
        <v>6</v>
      </c>
      <c r="C13957" t="s">
        <v>4</v>
      </c>
      <c r="D13957" t="s">
        <v>1</v>
      </c>
      <c r="F13957" s="2">
        <v>136359000</v>
      </c>
      <c r="G13957" s="2">
        <v>7296763.6293585049</v>
      </c>
      <c r="H13957">
        <v>2016</v>
      </c>
      <c r="I13957">
        <v>18.6876</v>
      </c>
      <c r="J13957" s="40" t="s">
        <v>715</v>
      </c>
    </row>
    <row r="13958" spans="1:10">
      <c r="A13958" s="6" t="s">
        <v>273</v>
      </c>
      <c r="B13958" t="s">
        <v>37</v>
      </c>
      <c r="C13958" t="s">
        <v>3</v>
      </c>
      <c r="D13958" t="s">
        <v>1</v>
      </c>
      <c r="E13958" t="s">
        <v>464</v>
      </c>
      <c r="F13958" s="2">
        <v>3186556</v>
      </c>
      <c r="G13958" s="2">
        <f>F13958/I13958</f>
        <v>3186556</v>
      </c>
      <c r="H13958">
        <v>2021</v>
      </c>
      <c r="I13958">
        <v>1</v>
      </c>
      <c r="J13958" t="s">
        <v>717</v>
      </c>
    </row>
    <row r="13959" spans="1:10">
      <c r="A13959" s="6" t="s">
        <v>273</v>
      </c>
      <c r="B13959" t="s">
        <v>37</v>
      </c>
      <c r="C13959" t="s">
        <v>4</v>
      </c>
      <c r="D13959" t="s">
        <v>328</v>
      </c>
      <c r="E13959" t="s">
        <v>489</v>
      </c>
      <c r="F13959" s="2">
        <v>593</v>
      </c>
      <c r="G13959" s="2">
        <f>F13959/I13959</f>
        <v>593</v>
      </c>
      <c r="H13959">
        <v>2021</v>
      </c>
      <c r="I13959">
        <v>1</v>
      </c>
      <c r="J13959" t="s">
        <v>717</v>
      </c>
    </row>
    <row r="13960" spans="1:10">
      <c r="A13960" s="6" t="s">
        <v>273</v>
      </c>
      <c r="B13960" t="s">
        <v>37</v>
      </c>
      <c r="C13960" t="s">
        <v>4</v>
      </c>
      <c r="D13960" t="s">
        <v>1</v>
      </c>
      <c r="E13960" t="s">
        <v>464</v>
      </c>
      <c r="F13960" s="2">
        <v>6041</v>
      </c>
      <c r="G13960" s="2">
        <f>F13960/I13960</f>
        <v>6041</v>
      </c>
      <c r="H13960">
        <v>2021</v>
      </c>
      <c r="I13960">
        <v>1</v>
      </c>
      <c r="J13960" t="s">
        <v>717</v>
      </c>
    </row>
    <row r="13961" spans="1:10">
      <c r="A13961" t="s">
        <v>571</v>
      </c>
      <c r="B13961" t="s">
        <v>552</v>
      </c>
      <c r="C13961" t="s">
        <v>3</v>
      </c>
      <c r="D13961" t="s">
        <v>328</v>
      </c>
      <c r="F13961" s="2">
        <v>141347000</v>
      </c>
      <c r="G13961" s="2">
        <v>22490294.042769857</v>
      </c>
      <c r="H13961">
        <v>2015</v>
      </c>
      <c r="I13961">
        <v>6.2847999999999997</v>
      </c>
      <c r="J13961" t="s">
        <v>717</v>
      </c>
    </row>
    <row r="13962" spans="1:10">
      <c r="A13962" t="s">
        <v>571</v>
      </c>
      <c r="B13962" t="s">
        <v>552</v>
      </c>
      <c r="C13962" t="s">
        <v>3</v>
      </c>
      <c r="D13962" t="s">
        <v>1</v>
      </c>
      <c r="F13962" s="2">
        <v>42863000</v>
      </c>
      <c r="G13962" s="2">
        <v>6820105.6517311614</v>
      </c>
      <c r="H13962">
        <v>2015</v>
      </c>
      <c r="I13962">
        <v>6.2847999999999997</v>
      </c>
      <c r="J13962" t="s">
        <v>717</v>
      </c>
    </row>
    <row r="13963" spans="1:10">
      <c r="A13963" t="s">
        <v>571</v>
      </c>
      <c r="B13963" t="s">
        <v>552</v>
      </c>
      <c r="C13963" t="s">
        <v>3</v>
      </c>
      <c r="D13963" t="s">
        <v>328</v>
      </c>
      <c r="F13963" s="2">
        <v>80513000</v>
      </c>
      <c r="G13963" s="2">
        <v>12795886.905802516</v>
      </c>
      <c r="H13963">
        <v>2014</v>
      </c>
      <c r="I13963">
        <v>6.2920999999999996</v>
      </c>
      <c r="J13963" t="s">
        <v>717</v>
      </c>
    </row>
    <row r="13964" spans="1:10">
      <c r="A13964" t="s">
        <v>571</v>
      </c>
      <c r="B13964" t="s">
        <v>552</v>
      </c>
      <c r="C13964" t="s">
        <v>3</v>
      </c>
      <c r="D13964" t="s">
        <v>1</v>
      </c>
      <c r="F13964" s="2">
        <v>18326000</v>
      </c>
      <c r="G13964" s="2">
        <v>2912541.1229955023</v>
      </c>
      <c r="H13964">
        <v>2014</v>
      </c>
      <c r="I13964">
        <v>6.2920999999999996</v>
      </c>
      <c r="J13964" t="s">
        <v>717</v>
      </c>
    </row>
    <row r="13965" spans="1:10">
      <c r="A13965" t="s">
        <v>571</v>
      </c>
      <c r="B13965" t="s">
        <v>552</v>
      </c>
      <c r="C13965" t="s">
        <v>4</v>
      </c>
      <c r="D13965" t="s">
        <v>328</v>
      </c>
      <c r="F13965" s="2">
        <v>22855000</v>
      </c>
      <c r="G13965" s="2">
        <v>3632332.6075555063</v>
      </c>
      <c r="H13965">
        <v>2014</v>
      </c>
      <c r="I13965">
        <v>6.2920999999999996</v>
      </c>
      <c r="J13965" t="s">
        <v>717</v>
      </c>
    </row>
    <row r="13966" spans="1:10">
      <c r="A13966" t="s">
        <v>571</v>
      </c>
      <c r="B13966" t="s">
        <v>552</v>
      </c>
      <c r="C13966" t="s">
        <v>4</v>
      </c>
      <c r="D13966" t="s">
        <v>1</v>
      </c>
      <c r="F13966" s="2">
        <v>6099999.9999999991</v>
      </c>
      <c r="G13966" s="2">
        <v>969469.65242129017</v>
      </c>
      <c r="H13966">
        <v>2014</v>
      </c>
      <c r="I13966">
        <v>6.2920999999999996</v>
      </c>
      <c r="J13966" t="s">
        <v>717</v>
      </c>
    </row>
    <row r="13967" spans="1:10">
      <c r="A13967" t="s">
        <v>571</v>
      </c>
      <c r="B13967" t="s">
        <v>552</v>
      </c>
      <c r="C13967" t="s">
        <v>3</v>
      </c>
      <c r="D13967" t="s">
        <v>328</v>
      </c>
      <c r="F13967" s="2">
        <v>66158999.999999993</v>
      </c>
      <c r="G13967" s="2">
        <v>10527831.704910727</v>
      </c>
      <c r="H13967">
        <v>2013</v>
      </c>
      <c r="I13967">
        <v>6.2842000000000002</v>
      </c>
      <c r="J13967" t="s">
        <v>717</v>
      </c>
    </row>
    <row r="13968" spans="1:10">
      <c r="A13968" t="s">
        <v>571</v>
      </c>
      <c r="B13968" t="s">
        <v>552</v>
      </c>
      <c r="C13968" t="s">
        <v>3</v>
      </c>
      <c r="D13968" t="s">
        <v>1</v>
      </c>
      <c r="F13968" s="2">
        <v>11225000</v>
      </c>
      <c r="G13968" s="2">
        <v>1786225.7725724834</v>
      </c>
      <c r="H13968">
        <v>2013</v>
      </c>
      <c r="I13968">
        <v>6.2842000000000002</v>
      </c>
      <c r="J13968" t="s">
        <v>717</v>
      </c>
    </row>
    <row r="13969" spans="1:10">
      <c r="A13969" t="s">
        <v>571</v>
      </c>
      <c r="B13969" t="s">
        <v>552</v>
      </c>
      <c r="C13969" t="s">
        <v>4</v>
      </c>
      <c r="D13969" t="s">
        <v>328</v>
      </c>
      <c r="F13969" s="2">
        <v>79333000</v>
      </c>
      <c r="G13969" s="2">
        <v>12624200.375545017</v>
      </c>
      <c r="H13969">
        <v>2013</v>
      </c>
      <c r="I13969">
        <v>6.2842000000000002</v>
      </c>
      <c r="J13969" t="s">
        <v>717</v>
      </c>
    </row>
    <row r="13970" spans="1:10">
      <c r="A13970" t="s">
        <v>7</v>
      </c>
      <c r="B13970" t="s">
        <v>6</v>
      </c>
      <c r="C13970" t="s">
        <v>4</v>
      </c>
      <c r="D13970" t="s">
        <v>328</v>
      </c>
      <c r="F13970" s="2">
        <v>69542000</v>
      </c>
      <c r="G13970" s="2">
        <v>3721291.1235257606</v>
      </c>
      <c r="H13970">
        <v>2016</v>
      </c>
      <c r="I13970">
        <v>18.6876</v>
      </c>
      <c r="J13970" s="40" t="s">
        <v>715</v>
      </c>
    </row>
    <row r="13971" spans="1:10">
      <c r="A13971" t="s">
        <v>7</v>
      </c>
      <c r="B13971" t="s">
        <v>6</v>
      </c>
      <c r="C13971" t="s">
        <v>4</v>
      </c>
      <c r="D13971" t="s">
        <v>1</v>
      </c>
      <c r="F13971" s="2">
        <v>527847000</v>
      </c>
      <c r="G13971" s="2">
        <v>28245842.162717525</v>
      </c>
      <c r="H13971">
        <v>2016</v>
      </c>
      <c r="I13971">
        <v>18.6876</v>
      </c>
      <c r="J13971" s="40" t="s">
        <v>715</v>
      </c>
    </row>
    <row r="13972" spans="1:10">
      <c r="A13972" t="s">
        <v>20</v>
      </c>
      <c r="B13972" t="s">
        <v>6</v>
      </c>
      <c r="C13972" t="s">
        <v>4</v>
      </c>
      <c r="D13972" t="s">
        <v>328</v>
      </c>
      <c r="F13972" s="2">
        <v>337414000</v>
      </c>
      <c r="G13972" s="2">
        <v>18055502.044136219</v>
      </c>
      <c r="H13972">
        <v>2016</v>
      </c>
      <c r="I13972">
        <v>18.6876</v>
      </c>
      <c r="J13972" s="40" t="s">
        <v>715</v>
      </c>
    </row>
    <row r="13973" spans="1:10">
      <c r="A13973" t="s">
        <v>20</v>
      </c>
      <c r="B13973" t="s">
        <v>6</v>
      </c>
      <c r="C13973" t="s">
        <v>4</v>
      </c>
      <c r="D13973" t="s">
        <v>1</v>
      </c>
      <c r="F13973" s="2">
        <v>392301000</v>
      </c>
      <c r="G13973" s="2">
        <v>20992583.317279909</v>
      </c>
      <c r="H13973">
        <v>2016</v>
      </c>
      <c r="I13973">
        <v>18.6876</v>
      </c>
      <c r="J13973" s="40" t="s">
        <v>715</v>
      </c>
    </row>
    <row r="13974" spans="1:10">
      <c r="A13974" t="s">
        <v>19</v>
      </c>
      <c r="B13974" t="s">
        <v>6</v>
      </c>
      <c r="C13974" t="s">
        <v>4</v>
      </c>
      <c r="D13974" t="s">
        <v>328</v>
      </c>
      <c r="F13974" s="2">
        <v>47558000</v>
      </c>
      <c r="G13974" s="2">
        <v>2544896.0808236478</v>
      </c>
      <c r="H13974">
        <v>2016</v>
      </c>
      <c r="I13974">
        <v>18.6876</v>
      </c>
      <c r="J13974" s="40" t="s">
        <v>715</v>
      </c>
    </row>
    <row r="13975" spans="1:10">
      <c r="A13975" t="s">
        <v>481</v>
      </c>
      <c r="B13975" t="s">
        <v>6</v>
      </c>
      <c r="C13975" t="s">
        <v>4</v>
      </c>
      <c r="D13975" t="s">
        <v>328</v>
      </c>
      <c r="F13975" s="2">
        <v>9271000</v>
      </c>
      <c r="G13975" s="2">
        <v>496104.36867227469</v>
      </c>
      <c r="H13975">
        <v>2016</v>
      </c>
      <c r="I13975">
        <v>18.6876</v>
      </c>
      <c r="J13975" s="40" t="s">
        <v>715</v>
      </c>
    </row>
    <row r="13976" spans="1:10">
      <c r="A13976" t="s">
        <v>481</v>
      </c>
      <c r="B13976" t="s">
        <v>6</v>
      </c>
      <c r="C13976" t="s">
        <v>4</v>
      </c>
      <c r="D13976" t="s">
        <v>1</v>
      </c>
      <c r="F13976" s="2">
        <v>468000</v>
      </c>
      <c r="G13976" s="2">
        <v>25043.344249662878</v>
      </c>
      <c r="H13976">
        <v>2016</v>
      </c>
      <c r="I13976">
        <v>18.6876</v>
      </c>
      <c r="J13976" s="40" t="s">
        <v>715</v>
      </c>
    </row>
    <row r="13977" spans="1:10">
      <c r="A13977" t="s">
        <v>571</v>
      </c>
      <c r="B13977" t="s">
        <v>552</v>
      </c>
      <c r="C13977" t="s">
        <v>4</v>
      </c>
      <c r="D13977" t="s">
        <v>1</v>
      </c>
      <c r="F13977" s="2">
        <v>2212000</v>
      </c>
      <c r="G13977" s="2">
        <v>351993.88943700073</v>
      </c>
      <c r="H13977">
        <v>2013</v>
      </c>
      <c r="I13977">
        <v>6.2842000000000002</v>
      </c>
      <c r="J13977" t="s">
        <v>717</v>
      </c>
    </row>
    <row r="13978" spans="1:10">
      <c r="A13978" t="s">
        <v>571</v>
      </c>
      <c r="B13978" t="s">
        <v>552</v>
      </c>
      <c r="C13978" t="s">
        <v>3</v>
      </c>
      <c r="D13978" t="s">
        <v>328</v>
      </c>
      <c r="F13978" s="2">
        <v>63635000</v>
      </c>
      <c r="G13978" s="2">
        <v>14835754.085748307</v>
      </c>
      <c r="H13978">
        <v>2012</v>
      </c>
      <c r="I13978">
        <v>4.2892999999999857</v>
      </c>
      <c r="J13978" t="s">
        <v>717</v>
      </c>
    </row>
    <row r="13979" spans="1:10">
      <c r="A13979" t="s">
        <v>571</v>
      </c>
      <c r="B13979" t="s">
        <v>552</v>
      </c>
      <c r="C13979" t="s">
        <v>3</v>
      </c>
      <c r="D13979" t="s">
        <v>1</v>
      </c>
      <c r="F13979" s="2">
        <v>7475000</v>
      </c>
      <c r="G13979" s="2">
        <v>1742708.6004709452</v>
      </c>
      <c r="H13979">
        <v>2012</v>
      </c>
      <c r="I13979">
        <v>4.2892999999999857</v>
      </c>
      <c r="J13979" t="s">
        <v>717</v>
      </c>
    </row>
    <row r="13980" spans="1:10">
      <c r="A13980" t="s">
        <v>571</v>
      </c>
      <c r="B13980" t="s">
        <v>552</v>
      </c>
      <c r="C13980" t="s">
        <v>4</v>
      </c>
      <c r="D13980" t="s">
        <v>328</v>
      </c>
      <c r="F13980" s="2">
        <v>10947000</v>
      </c>
      <c r="G13980" s="2">
        <v>2552164.6888769814</v>
      </c>
      <c r="H13980">
        <v>2012</v>
      </c>
      <c r="I13980">
        <v>4.2892999999999857</v>
      </c>
      <c r="J13980" t="s">
        <v>717</v>
      </c>
    </row>
    <row r="13981" spans="1:10">
      <c r="A13981" t="s">
        <v>571</v>
      </c>
      <c r="B13981" t="s">
        <v>552</v>
      </c>
      <c r="C13981" t="s">
        <v>4</v>
      </c>
      <c r="D13981" t="s">
        <v>1</v>
      </c>
      <c r="F13981" s="2">
        <v>2304000</v>
      </c>
      <c r="G13981" s="2">
        <v>537150.58401137893</v>
      </c>
      <c r="H13981">
        <v>2012</v>
      </c>
      <c r="I13981">
        <v>4.2892999999999857</v>
      </c>
      <c r="J13981" t="s">
        <v>717</v>
      </c>
    </row>
    <row r="13982" spans="1:10">
      <c r="A13982" t="s">
        <v>571</v>
      </c>
      <c r="B13982" t="s">
        <v>552</v>
      </c>
      <c r="C13982" t="s">
        <v>3</v>
      </c>
      <c r="D13982" t="s">
        <v>328</v>
      </c>
      <c r="F13982" s="2">
        <v>44365000.000000037</v>
      </c>
      <c r="G13982" s="2">
        <v>10343179.539785089</v>
      </c>
      <c r="H13982">
        <v>2011</v>
      </c>
      <c r="I13982">
        <v>4.2892999999999857</v>
      </c>
      <c r="J13982" t="s">
        <v>717</v>
      </c>
    </row>
    <row r="13983" spans="1:10">
      <c r="A13983" t="s">
        <v>571</v>
      </c>
      <c r="B13983" t="s">
        <v>552</v>
      </c>
      <c r="C13983" t="s">
        <v>3</v>
      </c>
      <c r="D13983" t="s">
        <v>1</v>
      </c>
      <c r="F13983" s="2">
        <v>7553000.0000000065</v>
      </c>
      <c r="G13983" s="2">
        <v>1760893.3858671652</v>
      </c>
      <c r="H13983">
        <v>2011</v>
      </c>
      <c r="I13983">
        <v>4.2892999999999857</v>
      </c>
      <c r="J13983" t="s">
        <v>717</v>
      </c>
    </row>
    <row r="13984" spans="1:10">
      <c r="A13984" t="s">
        <v>571</v>
      </c>
      <c r="B13984" t="s">
        <v>552</v>
      </c>
      <c r="C13984" t="s">
        <v>4</v>
      </c>
      <c r="D13984" t="s">
        <v>328</v>
      </c>
      <c r="F13984" s="2">
        <v>8695000.0000000075</v>
      </c>
      <c r="G13984" s="2">
        <v>2027137.2951297499</v>
      </c>
      <c r="H13984">
        <v>2011</v>
      </c>
      <c r="I13984">
        <v>4.2892999999999857</v>
      </c>
      <c r="J13984" t="s">
        <v>717</v>
      </c>
    </row>
    <row r="13985" spans="1:10">
      <c r="A13985" t="s">
        <v>571</v>
      </c>
      <c r="B13985" t="s">
        <v>552</v>
      </c>
      <c r="C13985" t="s">
        <v>4</v>
      </c>
      <c r="D13985" t="s">
        <v>1</v>
      </c>
      <c r="F13985" s="2">
        <v>3839000.0000000033</v>
      </c>
      <c r="G13985" s="2">
        <v>895017.83507798845</v>
      </c>
      <c r="H13985">
        <v>2011</v>
      </c>
      <c r="I13985">
        <v>4.2892999999999857</v>
      </c>
      <c r="J13985" t="s">
        <v>717</v>
      </c>
    </row>
    <row r="13986" spans="1:10">
      <c r="A13986" t="s">
        <v>571</v>
      </c>
      <c r="B13986" t="s">
        <v>552</v>
      </c>
      <c r="C13986" t="s">
        <v>3</v>
      </c>
      <c r="D13986" t="s">
        <v>328</v>
      </c>
      <c r="F13986" s="2">
        <v>37790000</v>
      </c>
      <c r="G13986" s="2">
        <v>8932601.5948366281</v>
      </c>
      <c r="H13986">
        <v>2010</v>
      </c>
      <c r="I13986">
        <v>4.2305704109588866</v>
      </c>
      <c r="J13986" t="s">
        <v>717</v>
      </c>
    </row>
    <row r="13987" spans="1:10">
      <c r="A13987" t="s">
        <v>571</v>
      </c>
      <c r="B13987" t="s">
        <v>552</v>
      </c>
      <c r="C13987" t="s">
        <v>3</v>
      </c>
      <c r="D13987" t="s">
        <v>1</v>
      </c>
      <c r="F13987" s="2">
        <v>7592999.9999999991</v>
      </c>
      <c r="G13987" s="2">
        <v>1794793.4350249937</v>
      </c>
      <c r="H13987">
        <v>2010</v>
      </c>
      <c r="I13987">
        <v>4.2305704109588866</v>
      </c>
      <c r="J13987" t="s">
        <v>717</v>
      </c>
    </row>
    <row r="13988" spans="1:10">
      <c r="A13988" t="s">
        <v>571</v>
      </c>
      <c r="B13988" t="s">
        <v>552</v>
      </c>
      <c r="C13988" t="s">
        <v>4</v>
      </c>
      <c r="D13988" t="s">
        <v>328</v>
      </c>
      <c r="F13988" s="2">
        <v>12163000</v>
      </c>
      <c r="G13988" s="2">
        <v>2875026.0174119584</v>
      </c>
      <c r="H13988">
        <v>2010</v>
      </c>
      <c r="I13988">
        <v>4.2305704109588866</v>
      </c>
      <c r="J13988" t="s">
        <v>717</v>
      </c>
    </row>
    <row r="13989" spans="1:10">
      <c r="A13989" t="s">
        <v>571</v>
      </c>
      <c r="B13989" t="s">
        <v>552</v>
      </c>
      <c r="C13989" t="s">
        <v>4</v>
      </c>
      <c r="D13989" t="s">
        <v>1</v>
      </c>
      <c r="F13989" s="2">
        <v>5394000</v>
      </c>
      <c r="G13989" s="2">
        <v>1275005.3718589249</v>
      </c>
      <c r="H13989">
        <v>2010</v>
      </c>
      <c r="I13989">
        <v>4.2305704109588866</v>
      </c>
      <c r="J13989" t="s">
        <v>717</v>
      </c>
    </row>
    <row r="13990" spans="1:10">
      <c r="A13990" t="s">
        <v>317</v>
      </c>
      <c r="B13990" t="s">
        <v>39</v>
      </c>
      <c r="C13990" t="s">
        <v>3</v>
      </c>
      <c r="D13990" t="s">
        <v>328</v>
      </c>
      <c r="E13990" t="s">
        <v>534</v>
      </c>
      <c r="F13990" s="2">
        <v>460207.41</v>
      </c>
      <c r="G13990" s="2">
        <f>F13990/I13990</f>
        <v>7744.8614126318971</v>
      </c>
      <c r="H13990">
        <v>2024</v>
      </c>
      <c r="I13990">
        <v>59.420999999999999</v>
      </c>
      <c r="J13990" t="s">
        <v>717</v>
      </c>
    </row>
    <row r="13991" spans="1:10">
      <c r="A13991" t="s">
        <v>317</v>
      </c>
      <c r="B13991" t="s">
        <v>39</v>
      </c>
      <c r="C13991" t="s">
        <v>3</v>
      </c>
      <c r="D13991" t="s">
        <v>1</v>
      </c>
      <c r="E13991" t="s">
        <v>702</v>
      </c>
      <c r="F13991" s="2">
        <v>2685030.6</v>
      </c>
      <c r="G13991" s="2">
        <f>F13991/I13991</f>
        <v>45186.560306962187</v>
      </c>
      <c r="H13991">
        <v>2024</v>
      </c>
      <c r="I13991">
        <v>59.420999999999999</v>
      </c>
      <c r="J13991" t="s">
        <v>717</v>
      </c>
    </row>
    <row r="13992" spans="1:10">
      <c r="A13992" t="s">
        <v>317</v>
      </c>
      <c r="B13992" t="s">
        <v>39</v>
      </c>
      <c r="C13992" t="s">
        <v>3</v>
      </c>
      <c r="D13992" t="s">
        <v>328</v>
      </c>
      <c r="F13992" s="2">
        <v>303961</v>
      </c>
      <c r="G13992" s="2">
        <f>F13992/I13992</f>
        <v>5427.2935042673998</v>
      </c>
      <c r="H13992">
        <v>2023</v>
      </c>
      <c r="I13992">
        <v>56.006</v>
      </c>
      <c r="J13992" t="s">
        <v>717</v>
      </c>
    </row>
    <row r="13993" spans="1:10">
      <c r="A13993" t="s">
        <v>317</v>
      </c>
      <c r="B13993" t="s">
        <v>39</v>
      </c>
      <c r="C13993" t="s">
        <v>3</v>
      </c>
      <c r="D13993" t="s">
        <v>1</v>
      </c>
      <c r="F13993" s="2">
        <v>2188756</v>
      </c>
      <c r="G13993" s="2">
        <f>F13993/I13993</f>
        <v>39080.741349141164</v>
      </c>
      <c r="H13993">
        <v>2023</v>
      </c>
      <c r="I13993">
        <v>56.006</v>
      </c>
      <c r="J13993" t="s">
        <v>717</v>
      </c>
    </row>
    <row r="13994" spans="1:10">
      <c r="A13994" t="s">
        <v>25</v>
      </c>
      <c r="B13994" t="s">
        <v>6</v>
      </c>
      <c r="C13994" t="s">
        <v>4</v>
      </c>
      <c r="D13994" t="s">
        <v>328</v>
      </c>
      <c r="F13994" s="2">
        <v>250898000</v>
      </c>
      <c r="G13994" s="2">
        <v>13425908.088786148</v>
      </c>
      <c r="H13994">
        <v>2016</v>
      </c>
      <c r="I13994">
        <v>18.6876</v>
      </c>
      <c r="J13994" s="40" t="s">
        <v>715</v>
      </c>
    </row>
    <row r="13995" spans="1:10">
      <c r="A13995" t="s">
        <v>25</v>
      </c>
      <c r="B13995" t="s">
        <v>6</v>
      </c>
      <c r="C13995" t="s">
        <v>4</v>
      </c>
      <c r="D13995" t="s">
        <v>1</v>
      </c>
      <c r="F13995" s="2">
        <v>11476000</v>
      </c>
      <c r="G13995" s="2">
        <v>614097.04831010941</v>
      </c>
      <c r="H13995">
        <v>2016</v>
      </c>
      <c r="I13995">
        <v>18.6876</v>
      </c>
      <c r="J13995" s="40" t="s">
        <v>715</v>
      </c>
    </row>
    <row r="13996" spans="1:10">
      <c r="A13996" t="s">
        <v>317</v>
      </c>
      <c r="B13996" t="s">
        <v>39</v>
      </c>
      <c r="C13996" t="s">
        <v>4</v>
      </c>
      <c r="D13996" t="s">
        <v>328</v>
      </c>
      <c r="F13996" s="2">
        <v>235455</v>
      </c>
      <c r="G13996" s="2">
        <f t="shared" ref="G13996:G14002" si="361">F13996/I13996</f>
        <v>4204.1031318073065</v>
      </c>
      <c r="H13996">
        <v>2023</v>
      </c>
      <c r="I13996">
        <v>56.006</v>
      </c>
      <c r="J13996" t="s">
        <v>717</v>
      </c>
    </row>
    <row r="13997" spans="1:10">
      <c r="A13997" t="s">
        <v>317</v>
      </c>
      <c r="B13997" t="s">
        <v>39</v>
      </c>
      <c r="C13997" t="s">
        <v>4</v>
      </c>
      <c r="D13997" t="s">
        <v>1</v>
      </c>
      <c r="F13997" s="2">
        <v>1642583</v>
      </c>
      <c r="G13997" s="2">
        <f t="shared" si="361"/>
        <v>29328.69692532943</v>
      </c>
      <c r="H13997">
        <v>2023</v>
      </c>
      <c r="I13997">
        <v>56.006</v>
      </c>
      <c r="J13997" t="s">
        <v>717</v>
      </c>
    </row>
    <row r="13998" spans="1:10">
      <c r="A13998" t="s">
        <v>317</v>
      </c>
      <c r="B13998" t="s">
        <v>39</v>
      </c>
      <c r="C13998" t="s">
        <v>3</v>
      </c>
      <c r="D13998" t="s">
        <v>328</v>
      </c>
      <c r="F13998" s="2">
        <v>584729</v>
      </c>
      <c r="G13998" s="2">
        <f t="shared" si="361"/>
        <v>10253.007189198666</v>
      </c>
      <c r="H13998">
        <v>2021</v>
      </c>
      <c r="I13998" s="32">
        <v>57.03</v>
      </c>
      <c r="J13998" t="s">
        <v>717</v>
      </c>
    </row>
    <row r="13999" spans="1:10">
      <c r="A13999" t="s">
        <v>317</v>
      </c>
      <c r="B13999" t="s">
        <v>39</v>
      </c>
      <c r="C13999" t="s">
        <v>3</v>
      </c>
      <c r="D13999" t="s">
        <v>1</v>
      </c>
      <c r="F13999" s="2">
        <v>2251419</v>
      </c>
      <c r="G13999" s="2">
        <f t="shared" si="361"/>
        <v>39477.801157285641</v>
      </c>
      <c r="H13999">
        <v>2021</v>
      </c>
      <c r="I13999" s="32">
        <v>57.03</v>
      </c>
      <c r="J13999" t="s">
        <v>717</v>
      </c>
    </row>
    <row r="14000" spans="1:10">
      <c r="A14000" t="s">
        <v>317</v>
      </c>
      <c r="B14000" t="s">
        <v>39</v>
      </c>
      <c r="C14000" t="s">
        <v>3</v>
      </c>
      <c r="D14000" t="s">
        <v>328</v>
      </c>
      <c r="F14000" s="2">
        <v>520971.03</v>
      </c>
      <c r="G14000" s="2">
        <f t="shared" si="361"/>
        <v>9223.0115426831435</v>
      </c>
      <c r="H14000">
        <v>2020</v>
      </c>
      <c r="I14000">
        <v>56.485999999999997</v>
      </c>
      <c r="J14000" t="s">
        <v>717</v>
      </c>
    </row>
    <row r="14001" spans="1:10">
      <c r="A14001" t="s">
        <v>317</v>
      </c>
      <c r="B14001" t="s">
        <v>39</v>
      </c>
      <c r="C14001" t="s">
        <v>3</v>
      </c>
      <c r="D14001" t="s">
        <v>1</v>
      </c>
      <c r="F14001" s="2">
        <v>2157807.52</v>
      </c>
      <c r="G14001" s="2">
        <f t="shared" si="361"/>
        <v>38200.749212194176</v>
      </c>
      <c r="H14001">
        <v>2020</v>
      </c>
      <c r="I14001">
        <v>56.485999999999997</v>
      </c>
      <c r="J14001" t="s">
        <v>717</v>
      </c>
    </row>
    <row r="14002" spans="1:10">
      <c r="A14002" t="s">
        <v>317</v>
      </c>
      <c r="B14002" t="s">
        <v>39</v>
      </c>
      <c r="C14002" t="s">
        <v>3</v>
      </c>
      <c r="D14002" t="s">
        <v>328</v>
      </c>
      <c r="F14002" s="2">
        <v>287669.61000000004</v>
      </c>
      <c r="G14002" s="2">
        <f t="shared" si="361"/>
        <v>5610.6570837884237</v>
      </c>
      <c r="H14002">
        <v>2019</v>
      </c>
      <c r="I14002">
        <v>51.271999999999998</v>
      </c>
      <c r="J14002" t="s">
        <v>717</v>
      </c>
    </row>
    <row r="14003" spans="1:10">
      <c r="A14003" t="s">
        <v>17</v>
      </c>
      <c r="B14003" t="s">
        <v>6</v>
      </c>
      <c r="C14003" t="s">
        <v>3</v>
      </c>
      <c r="D14003" t="s">
        <v>328</v>
      </c>
      <c r="F14003" s="2">
        <v>333679911</v>
      </c>
      <c r="G14003" s="2">
        <v>21046815.255898494</v>
      </c>
      <c r="H14003">
        <v>2015</v>
      </c>
      <c r="I14003">
        <v>15.854175890410984</v>
      </c>
      <c r="J14003" s="40" t="s">
        <v>715</v>
      </c>
    </row>
    <row r="14004" spans="1:10">
      <c r="A14004" t="s">
        <v>17</v>
      </c>
      <c r="B14004" t="s">
        <v>6</v>
      </c>
      <c r="C14004" t="s">
        <v>3</v>
      </c>
      <c r="D14004" t="s">
        <v>1</v>
      </c>
      <c r="F14004" s="2">
        <v>242961039</v>
      </c>
      <c r="G14004" s="2">
        <v>15324734.674285349</v>
      </c>
      <c r="H14004">
        <v>2015</v>
      </c>
      <c r="I14004">
        <v>15.854175890410984</v>
      </c>
      <c r="J14004" s="40" t="s">
        <v>715</v>
      </c>
    </row>
    <row r="14005" spans="1:10">
      <c r="A14005" t="s">
        <v>317</v>
      </c>
      <c r="B14005" t="s">
        <v>39</v>
      </c>
      <c r="C14005" t="s">
        <v>3</v>
      </c>
      <c r="D14005" t="s">
        <v>1</v>
      </c>
      <c r="F14005" s="2">
        <v>2587245.0500000003</v>
      </c>
      <c r="G14005" s="2">
        <f>F14005/I14005</f>
        <v>50461.168864097373</v>
      </c>
      <c r="H14005">
        <v>2019</v>
      </c>
      <c r="I14005">
        <v>51.271999999999998</v>
      </c>
      <c r="J14005" t="s">
        <v>717</v>
      </c>
    </row>
    <row r="14006" spans="1:10">
      <c r="A14006" t="s">
        <v>205</v>
      </c>
      <c r="B14006" t="s">
        <v>39</v>
      </c>
      <c r="C14006" t="s">
        <v>3</v>
      </c>
      <c r="D14006" t="s">
        <v>328</v>
      </c>
      <c r="F14006" s="2">
        <v>648040</v>
      </c>
      <c r="G14006" s="2">
        <f>F14006/I14006</f>
        <v>11800.783028316489</v>
      </c>
      <c r="H14006">
        <v>2022</v>
      </c>
      <c r="I14006" s="32">
        <v>54.914999999999999</v>
      </c>
      <c r="J14006" t="s">
        <v>717</v>
      </c>
    </row>
    <row r="14007" spans="1:10">
      <c r="A14007" t="s">
        <v>13</v>
      </c>
      <c r="B14007" t="s">
        <v>6</v>
      </c>
      <c r="C14007" t="s">
        <v>3</v>
      </c>
      <c r="D14007" t="s">
        <v>328</v>
      </c>
      <c r="F14007" s="2">
        <v>594077012</v>
      </c>
      <c r="G14007" s="2">
        <v>37471327.182595037</v>
      </c>
      <c r="H14007">
        <v>2015</v>
      </c>
      <c r="I14007">
        <v>15.854175890410984</v>
      </c>
      <c r="J14007" s="40" t="s">
        <v>715</v>
      </c>
    </row>
    <row r="14008" spans="1:10">
      <c r="A14008" t="s">
        <v>13</v>
      </c>
      <c r="B14008" t="s">
        <v>6</v>
      </c>
      <c r="C14008" t="s">
        <v>3</v>
      </c>
      <c r="D14008" t="s">
        <v>1</v>
      </c>
      <c r="F14008" s="2">
        <v>471187887</v>
      </c>
      <c r="G14008" s="2">
        <v>29720112.244054683</v>
      </c>
      <c r="H14008">
        <v>2015</v>
      </c>
      <c r="I14008">
        <v>15.854175890410984</v>
      </c>
      <c r="J14008" s="40" t="s">
        <v>715</v>
      </c>
    </row>
    <row r="14009" spans="1:10">
      <c r="A14009" t="s">
        <v>205</v>
      </c>
      <c r="B14009" t="s">
        <v>39</v>
      </c>
      <c r="C14009" t="s">
        <v>3</v>
      </c>
      <c r="D14009" t="s">
        <v>1</v>
      </c>
      <c r="F14009" s="2">
        <v>2630350</v>
      </c>
      <c r="G14009" s="2">
        <f>F14009/I14009</f>
        <v>47898.570518073386</v>
      </c>
      <c r="H14009">
        <v>2022</v>
      </c>
      <c r="I14009" s="32">
        <v>54.914999999999999</v>
      </c>
      <c r="J14009" t="s">
        <v>717</v>
      </c>
    </row>
    <row r="14010" spans="1:10">
      <c r="A14010" t="s">
        <v>483</v>
      </c>
      <c r="B14010" t="s">
        <v>6</v>
      </c>
      <c r="C14010" t="s">
        <v>3</v>
      </c>
      <c r="D14010" t="s">
        <v>328</v>
      </c>
      <c r="F14010" s="2">
        <v>4895000</v>
      </c>
      <c r="G14010" s="2">
        <v>261938.39765405937</v>
      </c>
      <c r="H14010">
        <v>2016</v>
      </c>
      <c r="I14010">
        <v>18.6876</v>
      </c>
      <c r="J14010" t="s">
        <v>717</v>
      </c>
    </row>
    <row r="14011" spans="1:10">
      <c r="A14011" t="s">
        <v>483</v>
      </c>
      <c r="B14011" t="s">
        <v>6</v>
      </c>
      <c r="C14011" t="s">
        <v>3</v>
      </c>
      <c r="D14011" t="s">
        <v>1</v>
      </c>
      <c r="F14011" s="2">
        <v>4895000</v>
      </c>
      <c r="G14011" s="2">
        <v>261938.39765405937</v>
      </c>
      <c r="H14011">
        <v>2016</v>
      </c>
      <c r="I14011">
        <v>18.6876</v>
      </c>
      <c r="J14011" t="s">
        <v>717</v>
      </c>
    </row>
    <row r="14012" spans="1:10">
      <c r="A14012" t="s">
        <v>483</v>
      </c>
      <c r="B14012" t="s">
        <v>6</v>
      </c>
      <c r="C14012" t="s">
        <v>4</v>
      </c>
      <c r="D14012" t="s">
        <v>328</v>
      </c>
      <c r="F14012" s="2">
        <v>438000</v>
      </c>
      <c r="G14012" s="2">
        <v>23438.001669556284</v>
      </c>
      <c r="H14012">
        <v>2016</v>
      </c>
      <c r="I14012">
        <v>18.6876</v>
      </c>
      <c r="J14012" t="s">
        <v>717</v>
      </c>
    </row>
    <row r="14013" spans="1:10">
      <c r="A14013" t="s">
        <v>483</v>
      </c>
      <c r="B14013" t="s">
        <v>6</v>
      </c>
      <c r="C14013" t="s">
        <v>4</v>
      </c>
      <c r="D14013" t="s">
        <v>1</v>
      </c>
      <c r="F14013" s="2">
        <v>11354000</v>
      </c>
      <c r="G14013" s="2">
        <v>607568.65515100921</v>
      </c>
      <c r="H14013">
        <v>2016</v>
      </c>
      <c r="I14013">
        <v>18.6876</v>
      </c>
      <c r="J14013" t="s">
        <v>717</v>
      </c>
    </row>
    <row r="14014" spans="1:10">
      <c r="A14014" t="s">
        <v>483</v>
      </c>
      <c r="B14014" t="s">
        <v>6</v>
      </c>
      <c r="C14014" t="s">
        <v>3</v>
      </c>
      <c r="D14014" t="s">
        <v>328</v>
      </c>
      <c r="F14014" s="2">
        <v>3367930</v>
      </c>
      <c r="G14014" s="2">
        <v>212431.72923526168</v>
      </c>
      <c r="H14014">
        <v>2015</v>
      </c>
      <c r="I14014">
        <v>15.854175890410984</v>
      </c>
      <c r="J14014" t="s">
        <v>717</v>
      </c>
    </row>
    <row r="14015" spans="1:10">
      <c r="A14015" t="s">
        <v>483</v>
      </c>
      <c r="B14015" t="s">
        <v>6</v>
      </c>
      <c r="C14015" t="s">
        <v>3</v>
      </c>
      <c r="D14015" t="s">
        <v>1</v>
      </c>
      <c r="F14015" s="2">
        <v>5871107</v>
      </c>
      <c r="G14015" s="2">
        <v>370319.27995393297</v>
      </c>
      <c r="H14015">
        <v>2015</v>
      </c>
      <c r="I14015">
        <v>15.854175890410984</v>
      </c>
      <c r="J14015" t="s">
        <v>717</v>
      </c>
    </row>
    <row r="14016" spans="1:10">
      <c r="A14016" t="s">
        <v>483</v>
      </c>
      <c r="B14016" t="s">
        <v>6</v>
      </c>
      <c r="C14016" t="s">
        <v>4</v>
      </c>
      <c r="D14016" t="s">
        <v>328</v>
      </c>
      <c r="F14016" s="2">
        <v>1091511</v>
      </c>
      <c r="G14016" s="2">
        <v>68846.908697422376</v>
      </c>
      <c r="H14016">
        <v>2015</v>
      </c>
      <c r="I14016">
        <v>15.854175890410984</v>
      </c>
      <c r="J14016" t="s">
        <v>717</v>
      </c>
    </row>
    <row r="14017" spans="1:10">
      <c r="A14017" t="s">
        <v>483</v>
      </c>
      <c r="B14017" t="s">
        <v>6</v>
      </c>
      <c r="C14017" t="s">
        <v>4</v>
      </c>
      <c r="D14017" t="s">
        <v>1</v>
      </c>
      <c r="F14017" s="2">
        <v>115073</v>
      </c>
      <c r="G14017" s="2">
        <v>7258.2139113013836</v>
      </c>
      <c r="H14017">
        <v>2015</v>
      </c>
      <c r="I14017">
        <v>15.854175890410984</v>
      </c>
      <c r="J14017" t="s">
        <v>717</v>
      </c>
    </row>
    <row r="14018" spans="1:10">
      <c r="A14018" t="s">
        <v>483</v>
      </c>
      <c r="B14018" t="s">
        <v>6</v>
      </c>
      <c r="C14018" t="s">
        <v>3</v>
      </c>
      <c r="D14018" t="s">
        <v>328</v>
      </c>
      <c r="F14018" s="2">
        <v>2981000</v>
      </c>
      <c r="G14018" s="2">
        <v>224081.76627095815</v>
      </c>
      <c r="H14018">
        <v>2014</v>
      </c>
      <c r="I14018">
        <v>13.303179681274893</v>
      </c>
      <c r="J14018" t="s">
        <v>717</v>
      </c>
    </row>
    <row r="14019" spans="1:10">
      <c r="A14019" t="s">
        <v>483</v>
      </c>
      <c r="B14019" t="s">
        <v>6</v>
      </c>
      <c r="C14019" t="s">
        <v>3</v>
      </c>
      <c r="D14019" t="s">
        <v>1</v>
      </c>
      <c r="F14019" s="2">
        <v>3899000</v>
      </c>
      <c r="G14019" s="2">
        <v>293087.82512259838</v>
      </c>
      <c r="H14019">
        <v>2014</v>
      </c>
      <c r="I14019">
        <v>13.303179681274893</v>
      </c>
      <c r="J14019" t="s">
        <v>717</v>
      </c>
    </row>
    <row r="14020" spans="1:10">
      <c r="A14020" t="s">
        <v>483</v>
      </c>
      <c r="B14020" t="s">
        <v>6</v>
      </c>
      <c r="C14020" t="s">
        <v>4</v>
      </c>
      <c r="D14020" t="s">
        <v>328</v>
      </c>
      <c r="F14020" s="2">
        <v>651000</v>
      </c>
      <c r="G14020" s="2">
        <v>48935.669185640305</v>
      </c>
      <c r="H14020">
        <v>2014</v>
      </c>
      <c r="I14020">
        <v>13.303179681274893</v>
      </c>
      <c r="J14020" t="s">
        <v>717</v>
      </c>
    </row>
    <row r="14021" spans="1:10">
      <c r="A14021" t="s">
        <v>7</v>
      </c>
      <c r="B14021" t="s">
        <v>6</v>
      </c>
      <c r="C14021" t="s">
        <v>3</v>
      </c>
      <c r="D14021" t="s">
        <v>328</v>
      </c>
      <c r="F14021" s="2">
        <v>148481165</v>
      </c>
      <c r="G14021" s="2">
        <v>9365429.4002001863</v>
      </c>
      <c r="H14021">
        <v>2015</v>
      </c>
      <c r="I14021">
        <v>15.854175890410984</v>
      </c>
      <c r="J14021" s="40" t="s">
        <v>715</v>
      </c>
    </row>
    <row r="14022" spans="1:10">
      <c r="A14022" t="s">
        <v>7</v>
      </c>
      <c r="B14022" t="s">
        <v>6</v>
      </c>
      <c r="C14022" t="s">
        <v>3</v>
      </c>
      <c r="D14022" t="s">
        <v>1</v>
      </c>
      <c r="F14022" s="2">
        <v>1034107438</v>
      </c>
      <c r="G14022" s="2">
        <v>65226186.788141727</v>
      </c>
      <c r="H14022">
        <v>2015</v>
      </c>
      <c r="I14022">
        <v>15.854175890410984</v>
      </c>
      <c r="J14022" s="40" t="s">
        <v>715</v>
      </c>
    </row>
    <row r="14023" spans="1:10">
      <c r="A14023" t="s">
        <v>20</v>
      </c>
      <c r="B14023" t="s">
        <v>6</v>
      </c>
      <c r="C14023" t="s">
        <v>3</v>
      </c>
      <c r="D14023" t="s">
        <v>328</v>
      </c>
      <c r="F14023" s="2">
        <v>378261249</v>
      </c>
      <c r="G14023" s="2">
        <v>23858777.120593332</v>
      </c>
      <c r="H14023">
        <v>2015</v>
      </c>
      <c r="I14023">
        <v>15.854175890410984</v>
      </c>
      <c r="J14023" s="40" t="s">
        <v>715</v>
      </c>
    </row>
    <row r="14024" spans="1:10">
      <c r="A14024" t="s">
        <v>20</v>
      </c>
      <c r="B14024" t="s">
        <v>6</v>
      </c>
      <c r="C14024" t="s">
        <v>3</v>
      </c>
      <c r="D14024" t="s">
        <v>1</v>
      </c>
      <c r="F14024" s="2">
        <v>349167244</v>
      </c>
      <c r="G14024" s="2">
        <v>22023676.690201562</v>
      </c>
      <c r="H14024">
        <v>2015</v>
      </c>
      <c r="I14024">
        <v>15.854175890410984</v>
      </c>
      <c r="J14024" s="40" t="s">
        <v>715</v>
      </c>
    </row>
    <row r="14025" spans="1:10">
      <c r="A14025" t="s">
        <v>19</v>
      </c>
      <c r="B14025" t="s">
        <v>6</v>
      </c>
      <c r="C14025" t="s">
        <v>3</v>
      </c>
      <c r="D14025" t="s">
        <v>328</v>
      </c>
      <c r="F14025" s="2">
        <v>81029985</v>
      </c>
      <c r="G14025" s="2">
        <v>5110955.3445164589</v>
      </c>
      <c r="H14025">
        <v>2015</v>
      </c>
      <c r="I14025">
        <v>15.854175890410984</v>
      </c>
      <c r="J14025" s="40" t="s">
        <v>715</v>
      </c>
    </row>
    <row r="14026" spans="1:10">
      <c r="A14026" t="s">
        <v>19</v>
      </c>
      <c r="B14026" t="s">
        <v>6</v>
      </c>
      <c r="C14026" t="s">
        <v>3</v>
      </c>
      <c r="D14026" t="s">
        <v>328</v>
      </c>
      <c r="F14026" s="2">
        <v>56452935</v>
      </c>
      <c r="G14026" s="2">
        <v>3560761.2398285675</v>
      </c>
      <c r="H14026">
        <v>2015</v>
      </c>
      <c r="I14026">
        <v>15.854175890410984</v>
      </c>
      <c r="J14026" s="40" t="s">
        <v>715</v>
      </c>
    </row>
    <row r="14027" spans="1:10">
      <c r="A14027" t="s">
        <v>19</v>
      </c>
      <c r="B14027" t="s">
        <v>6</v>
      </c>
      <c r="C14027" t="s">
        <v>3</v>
      </c>
      <c r="D14027" t="s">
        <v>1</v>
      </c>
      <c r="F14027" s="2">
        <v>5146014</v>
      </c>
      <c r="G14027" s="2">
        <v>324584.13704823615</v>
      </c>
      <c r="H14027">
        <v>2015</v>
      </c>
      <c r="I14027">
        <v>15.854175890410984</v>
      </c>
      <c r="J14027" s="40" t="s">
        <v>715</v>
      </c>
    </row>
    <row r="14028" spans="1:10">
      <c r="A14028" t="s">
        <v>483</v>
      </c>
      <c r="B14028" t="s">
        <v>6</v>
      </c>
      <c r="C14028" t="s">
        <v>4</v>
      </c>
      <c r="D14028" t="s">
        <v>1</v>
      </c>
      <c r="F14028" s="2">
        <v>112000</v>
      </c>
      <c r="G14028" s="2">
        <v>8419.0398598951069</v>
      </c>
      <c r="H14028">
        <v>2014</v>
      </c>
      <c r="I14028">
        <v>13.303179681274893</v>
      </c>
      <c r="J14028" t="s">
        <v>717</v>
      </c>
    </row>
    <row r="14029" spans="1:10">
      <c r="A14029" t="s">
        <v>483</v>
      </c>
      <c r="B14029" t="s">
        <v>6</v>
      </c>
      <c r="C14029" t="s">
        <v>3</v>
      </c>
      <c r="D14029" t="s">
        <v>328</v>
      </c>
      <c r="F14029" s="2">
        <v>3193000</v>
      </c>
      <c r="G14029" s="2">
        <v>250164.01488167289</v>
      </c>
      <c r="H14029">
        <v>2013</v>
      </c>
      <c r="I14029">
        <v>12.763626301369856</v>
      </c>
      <c r="J14029" t="s">
        <v>717</v>
      </c>
    </row>
    <row r="14030" spans="1:10">
      <c r="A14030" t="s">
        <v>483</v>
      </c>
      <c r="B14030" t="s">
        <v>6</v>
      </c>
      <c r="C14030" t="s">
        <v>3</v>
      </c>
      <c r="D14030" t="s">
        <v>328</v>
      </c>
      <c r="F14030" s="2">
        <v>250591.29833732505</v>
      </c>
      <c r="G14030" s="2">
        <v>19633.236857649958</v>
      </c>
      <c r="H14030">
        <v>2013</v>
      </c>
      <c r="I14030">
        <v>12.763626301369856</v>
      </c>
      <c r="J14030" t="s">
        <v>717</v>
      </c>
    </row>
    <row r="14031" spans="1:10">
      <c r="A14031" t="s">
        <v>483</v>
      </c>
      <c r="B14031" t="s">
        <v>6</v>
      </c>
      <c r="C14031" t="s">
        <v>3</v>
      </c>
      <c r="D14031" t="s">
        <v>1</v>
      </c>
      <c r="F14031" s="2">
        <v>4563000</v>
      </c>
      <c r="G14031" s="2">
        <v>357500.28183685354</v>
      </c>
      <c r="H14031">
        <v>2013</v>
      </c>
      <c r="I14031">
        <v>12.763626301369856</v>
      </c>
      <c r="J14031" t="s">
        <v>717</v>
      </c>
    </row>
    <row r="14032" spans="1:10">
      <c r="A14032" t="s">
        <v>483</v>
      </c>
      <c r="B14032" t="s">
        <v>6</v>
      </c>
      <c r="C14032" t="s">
        <v>3</v>
      </c>
      <c r="D14032" t="s">
        <v>1</v>
      </c>
      <c r="F14032" s="2">
        <v>358110.89706019859</v>
      </c>
      <c r="G14032" s="2">
        <v>28057.143683512917</v>
      </c>
      <c r="H14032">
        <v>2013</v>
      </c>
      <c r="I14032">
        <v>12.763626301369856</v>
      </c>
      <c r="J14032" t="s">
        <v>717</v>
      </c>
    </row>
    <row r="14033" spans="1:10">
      <c r="A14033" t="s">
        <v>483</v>
      </c>
      <c r="B14033" t="s">
        <v>6</v>
      </c>
      <c r="C14033" t="s">
        <v>3</v>
      </c>
      <c r="D14033" t="s">
        <v>367</v>
      </c>
      <c r="F14033" s="2">
        <v>1877000</v>
      </c>
      <c r="G14033" s="2">
        <v>147058.52049260883</v>
      </c>
      <c r="H14033">
        <v>2013</v>
      </c>
      <c r="I14033">
        <v>12.763626301369856</v>
      </c>
      <c r="J14033" t="s">
        <v>717</v>
      </c>
    </row>
    <row r="14034" spans="1:10">
      <c r="A14034" t="s">
        <v>483</v>
      </c>
      <c r="B14034" t="s">
        <v>6</v>
      </c>
      <c r="C14034" t="s">
        <v>3</v>
      </c>
      <c r="D14034" t="s">
        <v>367</v>
      </c>
      <c r="F14034" s="2">
        <v>147309.69839622898</v>
      </c>
      <c r="G14034" s="2">
        <v>11541.367235142177</v>
      </c>
      <c r="H14034">
        <v>2013</v>
      </c>
      <c r="I14034">
        <v>12.763626301369856</v>
      </c>
      <c r="J14034" t="s">
        <v>717</v>
      </c>
    </row>
    <row r="14035" spans="1:10">
      <c r="A14035" t="s">
        <v>483</v>
      </c>
      <c r="B14035" t="s">
        <v>6</v>
      </c>
      <c r="C14035" t="s">
        <v>4</v>
      </c>
      <c r="D14035" t="s">
        <v>328</v>
      </c>
      <c r="F14035" s="2">
        <v>-4159.5173228556932</v>
      </c>
      <c r="G14035" s="2">
        <v>-325.88836625601249</v>
      </c>
      <c r="H14035">
        <v>2013</v>
      </c>
      <c r="I14035">
        <v>12.763626301369856</v>
      </c>
      <c r="J14035" t="s">
        <v>717</v>
      </c>
    </row>
    <row r="14036" spans="1:10">
      <c r="A14036" t="s">
        <v>483</v>
      </c>
      <c r="B14036" t="s">
        <v>6</v>
      </c>
      <c r="C14036" t="s">
        <v>4</v>
      </c>
      <c r="D14036" t="s">
        <v>328</v>
      </c>
      <c r="F14036" s="2">
        <v>-53000</v>
      </c>
      <c r="G14036" s="2">
        <v>-4152.4249260033394</v>
      </c>
      <c r="H14036">
        <v>2013</v>
      </c>
      <c r="I14036">
        <v>12.763626301369856</v>
      </c>
      <c r="J14036" t="s">
        <v>717</v>
      </c>
    </row>
    <row r="14037" spans="1:10">
      <c r="A14037" t="s">
        <v>483</v>
      </c>
      <c r="B14037" t="s">
        <v>6</v>
      </c>
      <c r="C14037" t="s">
        <v>4</v>
      </c>
      <c r="D14037" t="s">
        <v>1</v>
      </c>
      <c r="F14037" s="2">
        <v>406000</v>
      </c>
      <c r="G14037" s="2">
        <v>31809.141885987847</v>
      </c>
      <c r="H14037">
        <v>2013</v>
      </c>
      <c r="I14037">
        <v>12.763626301369856</v>
      </c>
      <c r="J14037" t="s">
        <v>717</v>
      </c>
    </row>
    <row r="14038" spans="1:10">
      <c r="A14038" t="s">
        <v>483</v>
      </c>
      <c r="B14038" t="s">
        <v>6</v>
      </c>
      <c r="C14038" t="s">
        <v>4</v>
      </c>
      <c r="D14038" t="s">
        <v>1</v>
      </c>
      <c r="F14038" s="2">
        <v>31863.472322253045</v>
      </c>
      <c r="G14038" s="2">
        <v>2496.4278622630386</v>
      </c>
      <c r="H14038">
        <v>2013</v>
      </c>
      <c r="I14038">
        <v>12.763626301369856</v>
      </c>
      <c r="J14038" t="s">
        <v>717</v>
      </c>
    </row>
    <row r="14039" spans="1:10">
      <c r="A14039" t="s">
        <v>483</v>
      </c>
      <c r="B14039" t="s">
        <v>6</v>
      </c>
      <c r="C14039" t="s">
        <v>4</v>
      </c>
      <c r="D14039" t="s">
        <v>367</v>
      </c>
      <c r="F14039" s="2">
        <v>2000</v>
      </c>
      <c r="G14039" s="2">
        <v>156.69528022654112</v>
      </c>
      <c r="H14039">
        <v>2013</v>
      </c>
      <c r="I14039">
        <v>12.763626301369856</v>
      </c>
      <c r="J14039" t="s">
        <v>717</v>
      </c>
    </row>
    <row r="14040" spans="1:10">
      <c r="A14040" t="s">
        <v>483</v>
      </c>
      <c r="B14040" t="s">
        <v>6</v>
      </c>
      <c r="C14040" t="s">
        <v>4</v>
      </c>
      <c r="D14040" t="s">
        <v>367</v>
      </c>
      <c r="F14040" s="2">
        <v>156.96291784361105</v>
      </c>
      <c r="G14040" s="2">
        <v>12.297674198340092</v>
      </c>
      <c r="H14040">
        <v>2013</v>
      </c>
      <c r="I14040">
        <v>12.763626301369856</v>
      </c>
      <c r="J14040" t="s">
        <v>717</v>
      </c>
    </row>
    <row r="14041" spans="1:10">
      <c r="A14041" t="s">
        <v>483</v>
      </c>
      <c r="B14041" t="s">
        <v>6</v>
      </c>
      <c r="C14041" t="s">
        <v>3</v>
      </c>
      <c r="D14041" t="s">
        <v>328</v>
      </c>
      <c r="F14041" s="2">
        <v>2707000</v>
      </c>
      <c r="G14041" s="2">
        <v>204623.62204724405</v>
      </c>
      <c r="H14041">
        <v>2012</v>
      </c>
      <c r="I14041">
        <v>13.22916666666667</v>
      </c>
      <c r="J14041" t="s">
        <v>717</v>
      </c>
    </row>
    <row r="14042" spans="1:10">
      <c r="A14042" t="s">
        <v>483</v>
      </c>
      <c r="B14042" t="s">
        <v>6</v>
      </c>
      <c r="C14042" t="s">
        <v>3</v>
      </c>
      <c r="D14042" t="s">
        <v>328</v>
      </c>
      <c r="F14042" s="2">
        <v>204623.62204724405</v>
      </c>
      <c r="G14042" s="2">
        <v>15467.612375224744</v>
      </c>
      <c r="H14042">
        <v>2012</v>
      </c>
      <c r="I14042">
        <v>13.22916666666667</v>
      </c>
      <c r="J14042" t="s">
        <v>717</v>
      </c>
    </row>
    <row r="14043" spans="1:10">
      <c r="A14043" t="s">
        <v>483</v>
      </c>
      <c r="B14043" t="s">
        <v>6</v>
      </c>
      <c r="C14043" t="s">
        <v>3</v>
      </c>
      <c r="D14043" t="s">
        <v>1</v>
      </c>
      <c r="F14043" s="2">
        <v>4421000</v>
      </c>
      <c r="G14043" s="2">
        <v>334185.82677165349</v>
      </c>
      <c r="H14043">
        <v>2012</v>
      </c>
      <c r="I14043">
        <v>13.22916666666667</v>
      </c>
      <c r="J14043" t="s">
        <v>717</v>
      </c>
    </row>
    <row r="14044" spans="1:10">
      <c r="A14044" t="s">
        <v>25</v>
      </c>
      <c r="B14044" t="s">
        <v>6</v>
      </c>
      <c r="C14044" t="s">
        <v>3</v>
      </c>
      <c r="D14044" t="s">
        <v>328</v>
      </c>
      <c r="F14044" s="2">
        <v>380870585</v>
      </c>
      <c r="G14044" s="2">
        <v>24023360.635878928</v>
      </c>
      <c r="H14044">
        <v>2015</v>
      </c>
      <c r="I14044">
        <v>15.854175890410984</v>
      </c>
      <c r="J14044" s="40" t="s">
        <v>715</v>
      </c>
    </row>
    <row r="14045" spans="1:10">
      <c r="A14045" t="s">
        <v>25</v>
      </c>
      <c r="B14045" t="s">
        <v>6</v>
      </c>
      <c r="C14045" t="s">
        <v>3</v>
      </c>
      <c r="D14045" t="s">
        <v>1</v>
      </c>
      <c r="F14045" s="2">
        <v>21292624</v>
      </c>
      <c r="G14045" s="2">
        <v>1343029.3789586585</v>
      </c>
      <c r="H14045">
        <v>2015</v>
      </c>
      <c r="I14045">
        <v>15.854175890410984</v>
      </c>
      <c r="J14045" s="40" t="s">
        <v>715</v>
      </c>
    </row>
    <row r="14046" spans="1:10">
      <c r="A14046" t="s">
        <v>483</v>
      </c>
      <c r="B14046" t="s">
        <v>6</v>
      </c>
      <c r="C14046" t="s">
        <v>3</v>
      </c>
      <c r="D14046" t="s">
        <v>1</v>
      </c>
      <c r="F14046" s="2">
        <v>334185.82677165349</v>
      </c>
      <c r="G14046" s="2">
        <v>25261.290842581675</v>
      </c>
      <c r="H14046">
        <v>2012</v>
      </c>
      <c r="I14046">
        <v>13.22916666666667</v>
      </c>
      <c r="J14046" t="s">
        <v>717</v>
      </c>
    </row>
    <row r="14047" spans="1:10">
      <c r="A14047" t="s">
        <v>483</v>
      </c>
      <c r="B14047" t="s">
        <v>6</v>
      </c>
      <c r="C14047" t="s">
        <v>3</v>
      </c>
      <c r="D14047" t="s">
        <v>367</v>
      </c>
      <c r="F14047" s="2">
        <v>1600000</v>
      </c>
      <c r="G14047" s="2">
        <v>120944.88188976375</v>
      </c>
      <c r="H14047">
        <v>2012</v>
      </c>
      <c r="I14047">
        <v>13.22916666666667</v>
      </c>
      <c r="J14047" t="s">
        <v>717</v>
      </c>
    </row>
    <row r="14048" spans="1:10">
      <c r="A14048" t="s">
        <v>483</v>
      </c>
      <c r="B14048" t="s">
        <v>6</v>
      </c>
      <c r="C14048" t="s">
        <v>3</v>
      </c>
      <c r="D14048" t="s">
        <v>367</v>
      </c>
      <c r="F14048" s="2">
        <v>120944.88188976375</v>
      </c>
      <c r="G14048" s="2">
        <v>9142.2902845805656</v>
      </c>
      <c r="H14048">
        <v>2012</v>
      </c>
      <c r="I14048">
        <v>13.22916666666667</v>
      </c>
      <c r="J14048" t="s">
        <v>717</v>
      </c>
    </row>
    <row r="14049" spans="1:10">
      <c r="A14049" t="s">
        <v>483</v>
      </c>
      <c r="B14049" t="s">
        <v>6</v>
      </c>
      <c r="C14049" t="s">
        <v>4</v>
      </c>
      <c r="D14049" t="s">
        <v>328</v>
      </c>
      <c r="F14049" s="2">
        <v>484000</v>
      </c>
      <c r="G14049" s="2">
        <v>36585.826771653534</v>
      </c>
      <c r="H14049">
        <v>2012</v>
      </c>
      <c r="I14049">
        <v>13.22916666666667</v>
      </c>
      <c r="J14049" t="s">
        <v>717</v>
      </c>
    </row>
    <row r="14050" spans="1:10">
      <c r="A14050" t="s">
        <v>483</v>
      </c>
      <c r="B14050" t="s">
        <v>6</v>
      </c>
      <c r="C14050" t="s">
        <v>4</v>
      </c>
      <c r="D14050" t="s">
        <v>328</v>
      </c>
      <c r="F14050" s="2">
        <v>36585.826771653534</v>
      </c>
      <c r="G14050" s="2">
        <v>2765.542811085621</v>
      </c>
      <c r="H14050">
        <v>2012</v>
      </c>
      <c r="I14050">
        <v>13.22916666666667</v>
      </c>
      <c r="J14050" t="s">
        <v>717</v>
      </c>
    </row>
    <row r="14051" spans="1:10">
      <c r="A14051" t="s">
        <v>483</v>
      </c>
      <c r="B14051" t="s">
        <v>6</v>
      </c>
      <c r="C14051" t="s">
        <v>4</v>
      </c>
      <c r="D14051" t="s">
        <v>1</v>
      </c>
      <c r="F14051" s="2">
        <v>514999.99999999994</v>
      </c>
      <c r="G14051" s="2">
        <v>38929.133858267705</v>
      </c>
      <c r="H14051">
        <v>2012</v>
      </c>
      <c r="I14051">
        <v>13.22916666666667</v>
      </c>
      <c r="J14051" t="s">
        <v>717</v>
      </c>
    </row>
    <row r="14052" spans="1:10">
      <c r="A14052" t="s">
        <v>483</v>
      </c>
      <c r="B14052" t="s">
        <v>6</v>
      </c>
      <c r="C14052" t="s">
        <v>4</v>
      </c>
      <c r="D14052" t="s">
        <v>1</v>
      </c>
      <c r="F14052" s="2">
        <v>38929.133858267705</v>
      </c>
      <c r="G14052" s="2">
        <v>2942.6746853493692</v>
      </c>
      <c r="H14052">
        <v>2012</v>
      </c>
      <c r="I14052">
        <v>13.22916666666667</v>
      </c>
      <c r="J14052" t="s">
        <v>717</v>
      </c>
    </row>
    <row r="14053" spans="1:10">
      <c r="A14053" t="s">
        <v>17</v>
      </c>
      <c r="B14053" t="s">
        <v>6</v>
      </c>
      <c r="C14053" t="s">
        <v>4</v>
      </c>
      <c r="D14053" t="s">
        <v>328</v>
      </c>
      <c r="F14053" s="2">
        <v>815395690</v>
      </c>
      <c r="G14053" s="2">
        <v>51430972.863948889</v>
      </c>
      <c r="H14053">
        <v>2015</v>
      </c>
      <c r="I14053">
        <v>15.854175890410984</v>
      </c>
      <c r="J14053" s="40" t="s">
        <v>715</v>
      </c>
    </row>
    <row r="14054" spans="1:10">
      <c r="A14054" t="s">
        <v>17</v>
      </c>
      <c r="B14054" t="s">
        <v>6</v>
      </c>
      <c r="C14054" t="s">
        <v>4</v>
      </c>
      <c r="D14054" t="s">
        <v>1</v>
      </c>
      <c r="F14054" s="2">
        <v>64274134</v>
      </c>
      <c r="G14054" s="2">
        <v>4054082.3089312804</v>
      </c>
      <c r="H14054">
        <v>2015</v>
      </c>
      <c r="I14054">
        <v>15.854175890410984</v>
      </c>
      <c r="J14054" s="40" t="s">
        <v>715</v>
      </c>
    </row>
    <row r="14055" spans="1:10">
      <c r="A14055" t="s">
        <v>483</v>
      </c>
      <c r="B14055" t="s">
        <v>6</v>
      </c>
      <c r="C14055" t="s">
        <v>4</v>
      </c>
      <c r="D14055" t="s">
        <v>367</v>
      </c>
      <c r="F14055" s="2">
        <v>-5896.0629921259833</v>
      </c>
      <c r="G14055" s="2">
        <v>-445.6866513733026</v>
      </c>
      <c r="H14055">
        <v>2012</v>
      </c>
      <c r="I14055">
        <v>13.22916666666667</v>
      </c>
      <c r="J14055" t="s">
        <v>717</v>
      </c>
    </row>
    <row r="14056" spans="1:10">
      <c r="A14056" t="s">
        <v>483</v>
      </c>
      <c r="B14056" t="s">
        <v>6</v>
      </c>
      <c r="C14056" t="s">
        <v>4</v>
      </c>
      <c r="D14056" t="s">
        <v>367</v>
      </c>
      <c r="F14056" s="2">
        <v>-78000</v>
      </c>
      <c r="G14056" s="2">
        <v>-5896.0629921259833</v>
      </c>
      <c r="H14056">
        <v>2012</v>
      </c>
      <c r="I14056">
        <v>13.22916666666667</v>
      </c>
      <c r="J14056" t="s">
        <v>717</v>
      </c>
    </row>
    <row r="14057" spans="1:10">
      <c r="A14057" t="s">
        <v>13</v>
      </c>
      <c r="B14057" t="s">
        <v>6</v>
      </c>
      <c r="C14057" t="s">
        <v>4</v>
      </c>
      <c r="D14057" t="s">
        <v>328</v>
      </c>
      <c r="F14057" s="2">
        <v>252234537</v>
      </c>
      <c r="G14057" s="2">
        <v>15909659.306388671</v>
      </c>
      <c r="H14057">
        <v>2015</v>
      </c>
      <c r="I14057">
        <v>15.854175890410984</v>
      </c>
      <c r="J14057" s="40" t="s">
        <v>715</v>
      </c>
    </row>
    <row r="14058" spans="1:10">
      <c r="A14058" t="s">
        <v>13</v>
      </c>
      <c r="B14058" t="s">
        <v>6</v>
      </c>
      <c r="C14058" t="s">
        <v>4</v>
      </c>
      <c r="D14058" t="s">
        <v>1</v>
      </c>
      <c r="F14058" s="2">
        <v>76715435</v>
      </c>
      <c r="G14058" s="2">
        <v>4838815.6868121717</v>
      </c>
      <c r="H14058">
        <v>2015</v>
      </c>
      <c r="I14058">
        <v>15.854175890410984</v>
      </c>
      <c r="J14058" s="40" t="s">
        <v>715</v>
      </c>
    </row>
    <row r="14059" spans="1:10">
      <c r="A14059" t="s">
        <v>483</v>
      </c>
      <c r="B14059" t="s">
        <v>6</v>
      </c>
      <c r="C14059" t="s">
        <v>3</v>
      </c>
      <c r="D14059" t="s">
        <v>328</v>
      </c>
      <c r="F14059" s="2">
        <v>6744000.0000000009</v>
      </c>
      <c r="G14059" s="2">
        <v>542558.32662912307</v>
      </c>
      <c r="H14059">
        <v>2011</v>
      </c>
      <c r="I14059">
        <v>12.430000000000001</v>
      </c>
      <c r="J14059" t="s">
        <v>717</v>
      </c>
    </row>
    <row r="14060" spans="1:10">
      <c r="A14060" t="s">
        <v>483</v>
      </c>
      <c r="B14060" t="s">
        <v>6</v>
      </c>
      <c r="C14060" t="s">
        <v>3</v>
      </c>
      <c r="D14060" t="s">
        <v>328</v>
      </c>
      <c r="F14060" s="2">
        <v>542558.32662912295</v>
      </c>
      <c r="G14060" s="2">
        <v>43649.101096470062</v>
      </c>
      <c r="H14060">
        <v>2011</v>
      </c>
      <c r="I14060">
        <v>12.430000000000001</v>
      </c>
      <c r="J14060" t="s">
        <v>717</v>
      </c>
    </row>
    <row r="14061" spans="1:10">
      <c r="A14061" t="s">
        <v>483</v>
      </c>
      <c r="B14061" t="s">
        <v>6</v>
      </c>
      <c r="C14061" t="s">
        <v>3</v>
      </c>
      <c r="D14061" t="s">
        <v>1</v>
      </c>
      <c r="F14061" s="2">
        <v>3079000</v>
      </c>
      <c r="G14061" s="2">
        <v>247707.16009654061</v>
      </c>
      <c r="H14061">
        <v>2011</v>
      </c>
      <c r="I14061">
        <v>12.430000000000001</v>
      </c>
      <c r="J14061" t="s">
        <v>717</v>
      </c>
    </row>
    <row r="14062" spans="1:10">
      <c r="A14062" t="s">
        <v>483</v>
      </c>
      <c r="B14062" t="s">
        <v>6</v>
      </c>
      <c r="C14062" t="s">
        <v>3</v>
      </c>
      <c r="D14062" t="s">
        <v>1</v>
      </c>
      <c r="F14062" s="2">
        <v>247707.16009654055</v>
      </c>
      <c r="G14062" s="2">
        <v>19928.170562875344</v>
      </c>
      <c r="H14062">
        <v>2011</v>
      </c>
      <c r="I14062">
        <v>12.430000000000001</v>
      </c>
      <c r="J14062" t="s">
        <v>717</v>
      </c>
    </row>
    <row r="14063" spans="1:10">
      <c r="A14063" t="s">
        <v>483</v>
      </c>
      <c r="B14063" t="s">
        <v>6</v>
      </c>
      <c r="C14063" t="s">
        <v>3</v>
      </c>
      <c r="D14063" t="s">
        <v>367</v>
      </c>
      <c r="F14063" s="2">
        <v>1492000</v>
      </c>
      <c r="G14063" s="2">
        <v>120032.18020917135</v>
      </c>
      <c r="H14063">
        <v>2011</v>
      </c>
      <c r="I14063">
        <v>12.430000000000001</v>
      </c>
      <c r="J14063" t="s">
        <v>717</v>
      </c>
    </row>
    <row r="14064" spans="1:10">
      <c r="A14064" t="s">
        <v>483</v>
      </c>
      <c r="B14064" t="s">
        <v>6</v>
      </c>
      <c r="C14064" t="s">
        <v>3</v>
      </c>
      <c r="D14064" t="s">
        <v>367</v>
      </c>
      <c r="F14064" s="2">
        <v>120032.18020917135</v>
      </c>
      <c r="G14064" s="2">
        <v>9656.6516660636626</v>
      </c>
      <c r="H14064">
        <v>2011</v>
      </c>
      <c r="I14064">
        <v>12.430000000000001</v>
      </c>
      <c r="J14064" t="s">
        <v>717</v>
      </c>
    </row>
    <row r="14065" spans="1:10">
      <c r="A14065" t="s">
        <v>483</v>
      </c>
      <c r="B14065" t="s">
        <v>6</v>
      </c>
      <c r="C14065" t="s">
        <v>4</v>
      </c>
      <c r="D14065" t="s">
        <v>328</v>
      </c>
      <c r="F14065" s="2">
        <v>3805000</v>
      </c>
      <c r="G14065" s="2">
        <v>306114.23974255827</v>
      </c>
      <c r="H14065">
        <v>2011</v>
      </c>
      <c r="I14065">
        <v>12.430000000000001</v>
      </c>
      <c r="J14065" t="s">
        <v>717</v>
      </c>
    </row>
    <row r="14066" spans="1:10">
      <c r="A14066" t="s">
        <v>7</v>
      </c>
      <c r="B14066" t="s">
        <v>6</v>
      </c>
      <c r="C14066" t="s">
        <v>4</v>
      </c>
      <c r="D14066" t="s">
        <v>328</v>
      </c>
      <c r="F14066" s="2">
        <v>59665759</v>
      </c>
      <c r="G14066" s="2">
        <v>3763409.6790920175</v>
      </c>
      <c r="H14066">
        <v>2015</v>
      </c>
      <c r="I14066">
        <v>15.854175890410984</v>
      </c>
      <c r="J14066" s="40" t="s">
        <v>715</v>
      </c>
    </row>
    <row r="14067" spans="1:10">
      <c r="A14067" t="s">
        <v>7</v>
      </c>
      <c r="B14067" t="s">
        <v>6</v>
      </c>
      <c r="C14067" t="s">
        <v>4</v>
      </c>
      <c r="D14067" t="s">
        <v>1</v>
      </c>
      <c r="F14067" s="2">
        <v>1229611421</v>
      </c>
      <c r="G14067" s="2">
        <v>77557574.073824987</v>
      </c>
      <c r="H14067">
        <v>2015</v>
      </c>
      <c r="I14067">
        <v>15.854175890410984</v>
      </c>
      <c r="J14067" s="40" t="s">
        <v>715</v>
      </c>
    </row>
    <row r="14068" spans="1:10">
      <c r="A14068" t="s">
        <v>20</v>
      </c>
      <c r="B14068" t="s">
        <v>6</v>
      </c>
      <c r="C14068" t="s">
        <v>4</v>
      </c>
      <c r="D14068" t="s">
        <v>328</v>
      </c>
      <c r="F14068" s="2">
        <v>162299720</v>
      </c>
      <c r="G14068" s="2">
        <v>10237032.887856573</v>
      </c>
      <c r="H14068">
        <v>2015</v>
      </c>
      <c r="I14068">
        <v>15.854175890410984</v>
      </c>
      <c r="J14068" s="40" t="s">
        <v>715</v>
      </c>
    </row>
    <row r="14069" spans="1:10">
      <c r="A14069" t="s">
        <v>20</v>
      </c>
      <c r="B14069" t="s">
        <v>6</v>
      </c>
      <c r="C14069" t="s">
        <v>4</v>
      </c>
      <c r="D14069" t="s">
        <v>1</v>
      </c>
      <c r="F14069" s="2">
        <v>-2819893</v>
      </c>
      <c r="G14069" s="2">
        <v>-177864.36958262487</v>
      </c>
      <c r="H14069">
        <v>2015</v>
      </c>
      <c r="I14069">
        <v>15.854175890410984</v>
      </c>
      <c r="J14069" s="40" t="s">
        <v>715</v>
      </c>
    </row>
    <row r="14070" spans="1:10">
      <c r="A14070" t="s">
        <v>19</v>
      </c>
      <c r="B14070" t="s">
        <v>6</v>
      </c>
      <c r="C14070" t="s">
        <v>4</v>
      </c>
      <c r="D14070" t="s">
        <v>328</v>
      </c>
      <c r="F14070" s="2">
        <v>72724553</v>
      </c>
      <c r="G14070" s="2">
        <v>4587091.3444315763</v>
      </c>
      <c r="H14070">
        <v>2015</v>
      </c>
      <c r="I14070">
        <v>15.854175890410984</v>
      </c>
      <c r="J14070" s="40" t="s">
        <v>715</v>
      </c>
    </row>
    <row r="14071" spans="1:10">
      <c r="A14071" t="s">
        <v>19</v>
      </c>
      <c r="B14071" t="s">
        <v>6</v>
      </c>
      <c r="C14071" t="s">
        <v>4</v>
      </c>
      <c r="D14071" t="s">
        <v>328</v>
      </c>
      <c r="F14071" s="2">
        <v>28213593</v>
      </c>
      <c r="G14071" s="2">
        <v>1779568.5625680683</v>
      </c>
      <c r="H14071">
        <v>2015</v>
      </c>
      <c r="I14071">
        <v>15.854175890410984</v>
      </c>
      <c r="J14071" s="40" t="s">
        <v>715</v>
      </c>
    </row>
    <row r="14072" spans="1:10">
      <c r="A14072" t="s">
        <v>19</v>
      </c>
      <c r="B14072" t="s">
        <v>6</v>
      </c>
      <c r="C14072" t="s">
        <v>4</v>
      </c>
      <c r="D14072" t="s">
        <v>1</v>
      </c>
      <c r="F14072" s="2">
        <v>1291207</v>
      </c>
      <c r="G14072" s="2">
        <v>81442.706888407585</v>
      </c>
      <c r="H14072">
        <v>2015</v>
      </c>
      <c r="I14072">
        <v>15.854175890410984</v>
      </c>
      <c r="J14072" s="40" t="s">
        <v>715</v>
      </c>
    </row>
    <row r="14073" spans="1:10">
      <c r="A14073" t="s">
        <v>483</v>
      </c>
      <c r="B14073" t="s">
        <v>6</v>
      </c>
      <c r="C14073" t="s">
        <v>4</v>
      </c>
      <c r="D14073" t="s">
        <v>328</v>
      </c>
      <c r="F14073" s="2">
        <v>306114.23974255827</v>
      </c>
      <c r="G14073" s="2">
        <v>24627.05066311812</v>
      </c>
      <c r="H14073">
        <v>2011</v>
      </c>
      <c r="I14073">
        <v>12.430000000000001</v>
      </c>
      <c r="J14073" t="s">
        <v>717</v>
      </c>
    </row>
    <row r="14074" spans="1:10">
      <c r="A14074" t="s">
        <v>483</v>
      </c>
      <c r="B14074" t="s">
        <v>6</v>
      </c>
      <c r="C14074" t="s">
        <v>4</v>
      </c>
      <c r="D14074" t="s">
        <v>1</v>
      </c>
      <c r="F14074" s="2">
        <v>-268543.84553499595</v>
      </c>
      <c r="G14074" s="2">
        <v>-21604.492802493638</v>
      </c>
      <c r="H14074">
        <v>2011</v>
      </c>
      <c r="I14074">
        <v>12.430000000000001</v>
      </c>
      <c r="J14074" t="s">
        <v>717</v>
      </c>
    </row>
    <row r="14075" spans="1:10">
      <c r="A14075" t="s">
        <v>483</v>
      </c>
      <c r="B14075" t="s">
        <v>6</v>
      </c>
      <c r="C14075" t="s">
        <v>4</v>
      </c>
      <c r="D14075" t="s">
        <v>1</v>
      </c>
      <c r="F14075" s="2">
        <v>-3338000</v>
      </c>
      <c r="G14075" s="2">
        <v>-268543.84553499595</v>
      </c>
      <c r="H14075">
        <v>2011</v>
      </c>
      <c r="I14075">
        <v>12.430000000000001</v>
      </c>
      <c r="J14075" t="s">
        <v>717</v>
      </c>
    </row>
    <row r="14076" spans="1:10">
      <c r="A14076" t="s">
        <v>483</v>
      </c>
      <c r="B14076" t="s">
        <v>6</v>
      </c>
      <c r="C14076" t="s">
        <v>4</v>
      </c>
      <c r="D14076" t="s">
        <v>367</v>
      </c>
      <c r="F14076" s="2">
        <v>52999.999999999993</v>
      </c>
      <c r="G14076" s="2">
        <v>4263.877715205148</v>
      </c>
      <c r="H14076">
        <v>2011</v>
      </c>
      <c r="I14076">
        <v>12.430000000000001</v>
      </c>
      <c r="J14076" t="s">
        <v>717</v>
      </c>
    </row>
    <row r="14077" spans="1:10">
      <c r="A14077" t="s">
        <v>483</v>
      </c>
      <c r="B14077" t="s">
        <v>6</v>
      </c>
      <c r="C14077" t="s">
        <v>4</v>
      </c>
      <c r="D14077" t="s">
        <v>367</v>
      </c>
      <c r="F14077" s="2">
        <v>4263.877715205148</v>
      </c>
      <c r="G14077" s="2">
        <v>343.03119189100141</v>
      </c>
      <c r="H14077">
        <v>2011</v>
      </c>
      <c r="I14077">
        <v>12.430000000000001</v>
      </c>
      <c r="J14077" t="s">
        <v>717</v>
      </c>
    </row>
    <row r="14078" spans="1:10">
      <c r="A14078" t="s">
        <v>483</v>
      </c>
      <c r="B14078" t="s">
        <v>6</v>
      </c>
      <c r="C14078" t="s">
        <v>3</v>
      </c>
      <c r="D14078" t="s">
        <v>328</v>
      </c>
      <c r="F14078" s="2">
        <v>5656000</v>
      </c>
      <c r="G14078" s="2">
        <v>447320.89896526717</v>
      </c>
      <c r="H14078">
        <v>2010</v>
      </c>
      <c r="I14078">
        <v>12.644166666666669</v>
      </c>
      <c r="J14078" t="s">
        <v>717</v>
      </c>
    </row>
    <row r="14079" spans="1:10">
      <c r="A14079" t="s">
        <v>483</v>
      </c>
      <c r="B14079" t="s">
        <v>6</v>
      </c>
      <c r="C14079" t="s">
        <v>3</v>
      </c>
      <c r="D14079" t="s">
        <v>328</v>
      </c>
      <c r="F14079" s="2">
        <v>447320.89896526723</v>
      </c>
      <c r="G14079" s="2">
        <v>35377.649690787621</v>
      </c>
      <c r="H14079">
        <v>2010</v>
      </c>
      <c r="I14079">
        <v>12.644166666666669</v>
      </c>
      <c r="J14079" t="s">
        <v>717</v>
      </c>
    </row>
    <row r="14080" spans="1:10">
      <c r="A14080" t="s">
        <v>483</v>
      </c>
      <c r="B14080" t="s">
        <v>6</v>
      </c>
      <c r="C14080" t="s">
        <v>3</v>
      </c>
      <c r="D14080" t="s">
        <v>1</v>
      </c>
      <c r="F14080" s="2">
        <v>4773000</v>
      </c>
      <c r="G14080" s="2">
        <v>377486.32439201209</v>
      </c>
      <c r="H14080">
        <v>2010</v>
      </c>
      <c r="I14080">
        <v>12.644166666666669</v>
      </c>
      <c r="J14080" t="s">
        <v>717</v>
      </c>
    </row>
    <row r="14081" spans="1:10">
      <c r="A14081" t="s">
        <v>483</v>
      </c>
      <c r="B14081" t="s">
        <v>6</v>
      </c>
      <c r="C14081" t="s">
        <v>3</v>
      </c>
      <c r="D14081" t="s">
        <v>1</v>
      </c>
      <c r="F14081" s="2">
        <v>377486.32439201203</v>
      </c>
      <c r="G14081" s="2">
        <v>29854.583093021443</v>
      </c>
      <c r="H14081">
        <v>2010</v>
      </c>
      <c r="I14081">
        <v>12.644166666666669</v>
      </c>
      <c r="J14081" t="s">
        <v>717</v>
      </c>
    </row>
    <row r="14082" spans="1:10">
      <c r="A14082" t="s">
        <v>483</v>
      </c>
      <c r="B14082" t="s">
        <v>6</v>
      </c>
      <c r="C14082" t="s">
        <v>3</v>
      </c>
      <c r="D14082" t="s">
        <v>367</v>
      </c>
      <c r="F14082" s="2">
        <v>3539000</v>
      </c>
      <c r="G14082" s="2">
        <v>279891.91326698737</v>
      </c>
      <c r="H14082">
        <v>2010</v>
      </c>
      <c r="I14082">
        <v>12.644166666666669</v>
      </c>
      <c r="J14082" t="s">
        <v>717</v>
      </c>
    </row>
    <row r="14083" spans="1:10">
      <c r="A14083" t="s">
        <v>483</v>
      </c>
      <c r="B14083" t="s">
        <v>6</v>
      </c>
      <c r="C14083" t="s">
        <v>3</v>
      </c>
      <c r="D14083" t="s">
        <v>367</v>
      </c>
      <c r="F14083" s="2">
        <v>279891.91326698737</v>
      </c>
      <c r="G14083" s="2">
        <v>22136.050610979026</v>
      </c>
      <c r="H14083">
        <v>2010</v>
      </c>
      <c r="I14083">
        <v>12.644166666666669</v>
      </c>
      <c r="J14083" t="s">
        <v>717</v>
      </c>
    </row>
    <row r="14084" spans="1:10">
      <c r="A14084" t="s">
        <v>483</v>
      </c>
      <c r="B14084" t="s">
        <v>6</v>
      </c>
      <c r="C14084" t="s">
        <v>4</v>
      </c>
      <c r="D14084" t="s">
        <v>328</v>
      </c>
      <c r="F14084" s="2">
        <v>14579999.999999998</v>
      </c>
      <c r="G14084" s="2">
        <v>1153100.9029196596</v>
      </c>
      <c r="H14084">
        <v>2010</v>
      </c>
      <c r="I14084">
        <v>12.644166666666669</v>
      </c>
      <c r="J14084" t="s">
        <v>717</v>
      </c>
    </row>
    <row r="14085" spans="1:10">
      <c r="A14085" t="s">
        <v>483</v>
      </c>
      <c r="B14085" t="s">
        <v>6</v>
      </c>
      <c r="C14085" t="s">
        <v>4</v>
      </c>
      <c r="D14085" t="s">
        <v>328</v>
      </c>
      <c r="F14085" s="2">
        <v>1153100.9029196596</v>
      </c>
      <c r="G14085" s="2">
        <v>91196.275193013338</v>
      </c>
      <c r="H14085">
        <v>2010</v>
      </c>
      <c r="I14085">
        <v>12.644166666666669</v>
      </c>
      <c r="J14085" t="s">
        <v>717</v>
      </c>
    </row>
    <row r="14086" spans="1:10">
      <c r="A14086" t="s">
        <v>483</v>
      </c>
      <c r="B14086" t="s">
        <v>6</v>
      </c>
      <c r="C14086" t="s">
        <v>4</v>
      </c>
      <c r="D14086" t="s">
        <v>1</v>
      </c>
      <c r="F14086" s="2">
        <v>3753000</v>
      </c>
      <c r="G14086" s="2">
        <v>296816.71389969019</v>
      </c>
      <c r="H14086">
        <v>2010</v>
      </c>
      <c r="I14086">
        <v>12.644166666666669</v>
      </c>
      <c r="J14086" t="s">
        <v>717</v>
      </c>
    </row>
    <row r="14087" spans="1:10">
      <c r="A14087" t="s">
        <v>483</v>
      </c>
      <c r="B14087" t="s">
        <v>6</v>
      </c>
      <c r="C14087" t="s">
        <v>4</v>
      </c>
      <c r="D14087" t="s">
        <v>1</v>
      </c>
      <c r="F14087" s="2">
        <v>296816.71389969019</v>
      </c>
      <c r="G14087" s="2">
        <v>23474.596762646026</v>
      </c>
      <c r="H14087">
        <v>2010</v>
      </c>
      <c r="I14087">
        <v>12.644166666666669</v>
      </c>
      <c r="J14087" t="s">
        <v>717</v>
      </c>
    </row>
    <row r="14088" spans="1:10">
      <c r="A14088" t="s">
        <v>25</v>
      </c>
      <c r="B14088" t="s">
        <v>6</v>
      </c>
      <c r="C14088" t="s">
        <v>4</v>
      </c>
      <c r="D14088" t="s">
        <v>328</v>
      </c>
      <c r="F14088" s="2">
        <v>204275366</v>
      </c>
      <c r="G14088" s="2">
        <v>12884641.082072958</v>
      </c>
      <c r="H14088">
        <v>2015</v>
      </c>
      <c r="I14088">
        <v>15.854175890410984</v>
      </c>
      <c r="J14088" s="40" t="s">
        <v>715</v>
      </c>
    </row>
    <row r="14089" spans="1:10">
      <c r="A14089" t="s">
        <v>25</v>
      </c>
      <c r="B14089" t="s">
        <v>6</v>
      </c>
      <c r="C14089" t="s">
        <v>4</v>
      </c>
      <c r="D14089" t="s">
        <v>1</v>
      </c>
      <c r="F14089" s="2">
        <v>1203951</v>
      </c>
      <c r="G14089" s="2">
        <v>75939.046489838729</v>
      </c>
      <c r="H14089">
        <v>2015</v>
      </c>
      <c r="I14089">
        <v>15.854175890410984</v>
      </c>
      <c r="J14089" s="40" t="s">
        <v>715</v>
      </c>
    </row>
    <row r="14090" spans="1:10">
      <c r="A14090" t="s">
        <v>483</v>
      </c>
      <c r="B14090" t="s">
        <v>6</v>
      </c>
      <c r="C14090" t="s">
        <v>4</v>
      </c>
      <c r="D14090" t="s">
        <v>367</v>
      </c>
      <c r="F14090" s="2">
        <v>38000</v>
      </c>
      <c r="G14090" s="2">
        <v>3005.3384301061092</v>
      </c>
      <c r="H14090">
        <v>2010</v>
      </c>
      <c r="I14090">
        <v>12.644166666666669</v>
      </c>
      <c r="J14090" t="s">
        <v>717</v>
      </c>
    </row>
    <row r="14091" spans="1:10">
      <c r="A14091" t="s">
        <v>483</v>
      </c>
      <c r="B14091" t="s">
        <v>6</v>
      </c>
      <c r="C14091" t="s">
        <v>4</v>
      </c>
      <c r="D14091" t="s">
        <v>367</v>
      </c>
      <c r="F14091" s="2">
        <v>3005.3384301061092</v>
      </c>
      <c r="G14091" s="2">
        <v>237.68576524928034</v>
      </c>
      <c r="H14091">
        <v>2010</v>
      </c>
      <c r="I14091">
        <v>12.644166666666669</v>
      </c>
      <c r="J14091" t="s">
        <v>717</v>
      </c>
    </row>
    <row r="14092" spans="1:10">
      <c r="A14092" t="s">
        <v>504</v>
      </c>
      <c r="B14092" t="s">
        <v>38</v>
      </c>
      <c r="C14092" t="s">
        <v>3</v>
      </c>
      <c r="D14092" t="s">
        <v>328</v>
      </c>
      <c r="E14092" t="s">
        <v>534</v>
      </c>
      <c r="F14092" s="2">
        <v>741751356</v>
      </c>
      <c r="G14092" s="2">
        <v>173712.26135831382</v>
      </c>
      <c r="H14092">
        <v>2024</v>
      </c>
      <c r="I14092" s="32">
        <v>4270</v>
      </c>
      <c r="J14092" t="s">
        <v>717</v>
      </c>
    </row>
    <row r="14093" spans="1:10">
      <c r="A14093" t="s">
        <v>504</v>
      </c>
      <c r="B14093" t="s">
        <v>37</v>
      </c>
      <c r="C14093" t="s">
        <v>3</v>
      </c>
      <c r="D14093" t="s">
        <v>328</v>
      </c>
      <c r="F14093" s="2">
        <v>3206633</v>
      </c>
      <c r="G14093" s="2">
        <v>3206633</v>
      </c>
      <c r="H14093">
        <v>2010</v>
      </c>
      <c r="I14093">
        <v>1</v>
      </c>
      <c r="J14093" t="s">
        <v>717</v>
      </c>
    </row>
    <row r="14094" spans="1:10">
      <c r="A14094" t="s">
        <v>504</v>
      </c>
      <c r="B14094" t="s">
        <v>37</v>
      </c>
      <c r="C14094" t="s">
        <v>3</v>
      </c>
      <c r="D14094" t="s">
        <v>328</v>
      </c>
      <c r="F14094" s="2">
        <v>3206633</v>
      </c>
      <c r="G14094" s="2">
        <v>3206633</v>
      </c>
      <c r="H14094">
        <v>2010</v>
      </c>
      <c r="I14094">
        <v>1</v>
      </c>
      <c r="J14094" t="s">
        <v>717</v>
      </c>
    </row>
    <row r="14095" spans="1:10">
      <c r="A14095" t="s">
        <v>504</v>
      </c>
      <c r="B14095" t="s">
        <v>37</v>
      </c>
      <c r="C14095" t="s">
        <v>4</v>
      </c>
      <c r="D14095" t="s">
        <v>328</v>
      </c>
      <c r="F14095" s="2">
        <v>424079</v>
      </c>
      <c r="G14095" s="2">
        <v>424079</v>
      </c>
      <c r="H14095">
        <v>2010</v>
      </c>
      <c r="I14095">
        <v>1</v>
      </c>
      <c r="J14095" t="s">
        <v>717</v>
      </c>
    </row>
    <row r="14096" spans="1:10">
      <c r="A14096" t="s">
        <v>504</v>
      </c>
      <c r="B14096" t="s">
        <v>37</v>
      </c>
      <c r="C14096" t="s">
        <v>4</v>
      </c>
      <c r="D14096" t="s">
        <v>328</v>
      </c>
      <c r="F14096" s="2">
        <v>424079</v>
      </c>
      <c r="G14096" s="2">
        <v>424079</v>
      </c>
      <c r="H14096">
        <v>2010</v>
      </c>
      <c r="I14096">
        <v>1</v>
      </c>
      <c r="J14096" t="s">
        <v>717</v>
      </c>
    </row>
    <row r="14097" spans="1:10">
      <c r="A14097" t="s">
        <v>17</v>
      </c>
      <c r="B14097" t="s">
        <v>6</v>
      </c>
      <c r="C14097" t="s">
        <v>3</v>
      </c>
      <c r="D14097" t="s">
        <v>328</v>
      </c>
      <c r="F14097" s="2">
        <v>321046000</v>
      </c>
      <c r="G14097" s="2">
        <v>24133027.418391824</v>
      </c>
      <c r="H14097">
        <v>2014</v>
      </c>
      <c r="I14097">
        <v>13.303179681274893</v>
      </c>
      <c r="J14097" s="40" t="s">
        <v>715</v>
      </c>
    </row>
    <row r="14098" spans="1:10">
      <c r="A14098" t="s">
        <v>17</v>
      </c>
      <c r="B14098" t="s">
        <v>6</v>
      </c>
      <c r="C14098" t="s">
        <v>3</v>
      </c>
      <c r="D14098" t="s">
        <v>1</v>
      </c>
      <c r="F14098" s="2">
        <v>159138000</v>
      </c>
      <c r="G14098" s="2">
        <v>11962403.260928459</v>
      </c>
      <c r="H14098">
        <v>2014</v>
      </c>
      <c r="I14098">
        <v>13.303179681274893</v>
      </c>
      <c r="J14098" s="40" t="s">
        <v>715</v>
      </c>
    </row>
    <row r="14099" spans="1:10">
      <c r="A14099" t="s">
        <v>504</v>
      </c>
      <c r="B14099" t="s">
        <v>552</v>
      </c>
      <c r="C14099" t="s">
        <v>4</v>
      </c>
      <c r="D14099" t="s">
        <v>328</v>
      </c>
      <c r="F14099" s="2">
        <v>25536000</v>
      </c>
      <c r="G14099" s="2">
        <v>4063136.4562118128</v>
      </c>
      <c r="H14099">
        <v>2015</v>
      </c>
      <c r="I14099">
        <v>6.2847999999999997</v>
      </c>
      <c r="J14099" t="s">
        <v>717</v>
      </c>
    </row>
    <row r="14100" spans="1:10">
      <c r="A14100" t="s">
        <v>504</v>
      </c>
      <c r="B14100" t="s">
        <v>552</v>
      </c>
      <c r="C14100" t="s">
        <v>4</v>
      </c>
      <c r="D14100" t="s">
        <v>1</v>
      </c>
      <c r="F14100" s="2">
        <v>3254000</v>
      </c>
      <c r="G14100" s="2">
        <v>517757.12830957235</v>
      </c>
      <c r="H14100">
        <v>2015</v>
      </c>
      <c r="I14100">
        <v>6.2847999999999997</v>
      </c>
      <c r="J14100" t="s">
        <v>717</v>
      </c>
    </row>
    <row r="14101" spans="1:10">
      <c r="A14101" t="s">
        <v>13</v>
      </c>
      <c r="B14101" t="s">
        <v>6</v>
      </c>
      <c r="C14101" t="s">
        <v>3</v>
      </c>
      <c r="D14101" t="s">
        <v>328</v>
      </c>
      <c r="F14101" s="2">
        <v>578599000</v>
      </c>
      <c r="G14101" s="2">
        <v>43493286.106209368</v>
      </c>
      <c r="H14101">
        <v>2014</v>
      </c>
      <c r="I14101">
        <v>13.303179681274893</v>
      </c>
      <c r="J14101" s="40" t="s">
        <v>715</v>
      </c>
    </row>
    <row r="14102" spans="1:10">
      <c r="A14102" t="s">
        <v>13</v>
      </c>
      <c r="B14102" t="s">
        <v>6</v>
      </c>
      <c r="C14102" t="s">
        <v>3</v>
      </c>
      <c r="D14102" t="s">
        <v>1</v>
      </c>
      <c r="F14102" s="2">
        <v>405429000</v>
      </c>
      <c r="G14102" s="2">
        <v>30476097.422834046</v>
      </c>
      <c r="H14102">
        <v>2014</v>
      </c>
      <c r="I14102">
        <v>13.303179681274893</v>
      </c>
      <c r="J14102" s="40" t="s">
        <v>715</v>
      </c>
    </row>
    <row r="14103" spans="1:10">
      <c r="A14103" s="4" t="s">
        <v>445</v>
      </c>
      <c r="B14103" t="s">
        <v>33</v>
      </c>
      <c r="C14103" t="s">
        <v>3</v>
      </c>
      <c r="D14103" t="s">
        <v>328</v>
      </c>
      <c r="F14103" s="2">
        <f>G14103*I14103</f>
        <v>0</v>
      </c>
      <c r="G14103" s="2">
        <v>0</v>
      </c>
      <c r="H14103">
        <v>2011</v>
      </c>
      <c r="I14103">
        <v>483.37219178082211</v>
      </c>
      <c r="J14103" t="s">
        <v>717</v>
      </c>
    </row>
    <row r="14104" spans="1:10">
      <c r="A14104" s="4" t="s">
        <v>445</v>
      </c>
      <c r="B14104" t="s">
        <v>33</v>
      </c>
      <c r="C14104" t="s">
        <v>3</v>
      </c>
      <c r="D14104" t="s">
        <v>328</v>
      </c>
      <c r="F14104" s="2">
        <f>G14104*I14104</f>
        <v>0</v>
      </c>
      <c r="G14104" s="2">
        <v>0</v>
      </c>
      <c r="H14104">
        <v>2010</v>
      </c>
      <c r="I14104">
        <v>510.04390410958933</v>
      </c>
      <c r="J14104" t="s">
        <v>717</v>
      </c>
    </row>
    <row r="14105" spans="1:10">
      <c r="A14105" s="4" t="s">
        <v>404</v>
      </c>
      <c r="B14105" t="s">
        <v>32</v>
      </c>
      <c r="C14105" t="s">
        <v>3</v>
      </c>
      <c r="D14105" t="s">
        <v>380</v>
      </c>
      <c r="F14105" s="2">
        <v>4619786</v>
      </c>
      <c r="G14105" s="2">
        <v>1337969.5901916299</v>
      </c>
      <c r="H14105">
        <v>2016</v>
      </c>
      <c r="I14105">
        <v>3.4528333333333339</v>
      </c>
      <c r="J14105" t="s">
        <v>717</v>
      </c>
    </row>
    <row r="14106" spans="1:10">
      <c r="A14106" t="s">
        <v>143</v>
      </c>
      <c r="B14106" t="s">
        <v>44</v>
      </c>
      <c r="C14106" t="s">
        <v>3</v>
      </c>
      <c r="D14106" t="s">
        <v>328</v>
      </c>
      <c r="E14106" t="s">
        <v>534</v>
      </c>
      <c r="F14106" s="2">
        <f>G14106*I14106</f>
        <v>8065472.4000000004</v>
      </c>
      <c r="G14106" s="2">
        <v>1164000</v>
      </c>
      <c r="H14106">
        <v>2024</v>
      </c>
      <c r="I14106">
        <v>6.9291</v>
      </c>
      <c r="J14106" t="s">
        <v>717</v>
      </c>
    </row>
    <row r="14107" spans="1:10">
      <c r="A14107" t="s">
        <v>143</v>
      </c>
      <c r="B14107" t="s">
        <v>44</v>
      </c>
      <c r="C14107" t="s">
        <v>3</v>
      </c>
      <c r="D14107" t="s">
        <v>1</v>
      </c>
      <c r="E14107" t="s">
        <v>590</v>
      </c>
      <c r="F14107" s="2">
        <f>G14107*I14107</f>
        <v>27716.400000000001</v>
      </c>
      <c r="G14107" s="2">
        <v>4000</v>
      </c>
      <c r="H14107">
        <v>2024</v>
      </c>
      <c r="I14107">
        <v>6.9291</v>
      </c>
      <c r="J14107" t="s">
        <v>717</v>
      </c>
    </row>
    <row r="14108" spans="1:10">
      <c r="A14108" t="s">
        <v>143</v>
      </c>
      <c r="B14108" t="s">
        <v>44</v>
      </c>
      <c r="C14108" t="s">
        <v>4</v>
      </c>
      <c r="D14108" t="s">
        <v>328</v>
      </c>
      <c r="E14108" t="s">
        <v>534</v>
      </c>
      <c r="F14108" s="2">
        <f>G14108*I14108</f>
        <v>6762801.5999999996</v>
      </c>
      <c r="G14108" s="2">
        <v>976000</v>
      </c>
      <c r="H14108">
        <v>2024</v>
      </c>
      <c r="I14108">
        <v>6.9291</v>
      </c>
      <c r="J14108" t="s">
        <v>717</v>
      </c>
    </row>
    <row r="14109" spans="1:10">
      <c r="A14109" t="s">
        <v>143</v>
      </c>
      <c r="B14109" t="s">
        <v>44</v>
      </c>
      <c r="C14109" t="s">
        <v>3</v>
      </c>
      <c r="D14109" t="s">
        <v>328</v>
      </c>
      <c r="E14109" t="s">
        <v>466</v>
      </c>
      <c r="F14109" s="2">
        <f>G14109*I14109</f>
        <v>11029535.199999999</v>
      </c>
      <c r="G14109" s="2">
        <v>1592000</v>
      </c>
      <c r="H14109">
        <v>2023</v>
      </c>
      <c r="I14109">
        <v>6.9280999999999997</v>
      </c>
      <c r="J14109" t="s">
        <v>717</v>
      </c>
    </row>
    <row r="14110" spans="1:10">
      <c r="A14110" t="s">
        <v>143</v>
      </c>
      <c r="B14110" t="s">
        <v>44</v>
      </c>
      <c r="C14110" t="s">
        <v>3</v>
      </c>
      <c r="D14110" t="s">
        <v>1</v>
      </c>
      <c r="E14110" t="s">
        <v>590</v>
      </c>
      <c r="F14110" s="2">
        <f>G14110*I14110</f>
        <v>20784.3</v>
      </c>
      <c r="G14110" s="2">
        <v>3000</v>
      </c>
      <c r="H14110">
        <v>2023</v>
      </c>
      <c r="I14110">
        <v>6.9280999999999997</v>
      </c>
      <c r="J14110" t="s">
        <v>717</v>
      </c>
    </row>
    <row r="14111" spans="1:10">
      <c r="A14111" t="s">
        <v>20</v>
      </c>
      <c r="B14111" t="s">
        <v>6</v>
      </c>
      <c r="C14111" t="s">
        <v>3</v>
      </c>
      <c r="D14111" t="s">
        <v>328</v>
      </c>
      <c r="F14111" s="2">
        <v>248338000.00000003</v>
      </c>
      <c r="G14111" s="2">
        <v>18667567.149344921</v>
      </c>
      <c r="H14111">
        <v>2014</v>
      </c>
      <c r="I14111">
        <v>13.303179681274893</v>
      </c>
      <c r="J14111" s="40" t="s">
        <v>715</v>
      </c>
    </row>
    <row r="14112" spans="1:10">
      <c r="A14112" t="s">
        <v>20</v>
      </c>
      <c r="B14112" t="s">
        <v>6</v>
      </c>
      <c r="C14112" t="s">
        <v>3</v>
      </c>
      <c r="D14112" t="s">
        <v>1</v>
      </c>
      <c r="F14112" s="2">
        <v>30597000.000000004</v>
      </c>
      <c r="G14112" s="2">
        <v>2299976.4517250946</v>
      </c>
      <c r="H14112">
        <v>2014</v>
      </c>
      <c r="I14112">
        <v>13.303179681274893</v>
      </c>
      <c r="J14112" s="40" t="s">
        <v>715</v>
      </c>
    </row>
    <row r="14113" spans="1:10">
      <c r="A14113" t="s">
        <v>143</v>
      </c>
      <c r="B14113" t="s">
        <v>44</v>
      </c>
      <c r="C14113" t="s">
        <v>4</v>
      </c>
      <c r="D14113" t="s">
        <v>328</v>
      </c>
      <c r="E14113" t="s">
        <v>466</v>
      </c>
      <c r="F14113" s="2">
        <f>G14113*I14113</f>
        <v>4745748.5</v>
      </c>
      <c r="G14113" s="2">
        <v>685000</v>
      </c>
      <c r="H14113">
        <v>2023</v>
      </c>
      <c r="I14113">
        <v>6.9280999999999997</v>
      </c>
      <c r="J14113" t="s">
        <v>717</v>
      </c>
    </row>
    <row r="14114" spans="1:10">
      <c r="A14114" s="6" t="s">
        <v>143</v>
      </c>
      <c r="B14114" t="s">
        <v>44</v>
      </c>
      <c r="C14114" t="s">
        <v>3</v>
      </c>
      <c r="D14114" t="s">
        <v>328</v>
      </c>
      <c r="E14114" t="s">
        <v>466</v>
      </c>
      <c r="F14114" s="2">
        <f>G14114*I14114</f>
        <v>8394744.3000000007</v>
      </c>
      <c r="G14114" s="2">
        <v>1217000</v>
      </c>
      <c r="H14114">
        <v>2022</v>
      </c>
      <c r="I14114">
        <v>6.8978999999999999</v>
      </c>
      <c r="J14114" t="s">
        <v>717</v>
      </c>
    </row>
    <row r="14115" spans="1:10">
      <c r="A14115" t="s">
        <v>7</v>
      </c>
      <c r="B14115" t="s">
        <v>6</v>
      </c>
      <c r="C14115" t="s">
        <v>3</v>
      </c>
      <c r="D14115" t="s">
        <v>328</v>
      </c>
      <c r="F14115" s="2">
        <v>96992000</v>
      </c>
      <c r="G14115" s="2">
        <v>7290888.5186691619</v>
      </c>
      <c r="H14115">
        <v>2014</v>
      </c>
      <c r="I14115">
        <v>13.303179681274893</v>
      </c>
      <c r="J14115" s="40" t="s">
        <v>715</v>
      </c>
    </row>
    <row r="14116" spans="1:10">
      <c r="A14116" t="s">
        <v>7</v>
      </c>
      <c r="B14116" t="s">
        <v>6</v>
      </c>
      <c r="C14116" t="s">
        <v>3</v>
      </c>
      <c r="D14116" t="s">
        <v>1</v>
      </c>
      <c r="F14116" s="2">
        <v>815882000</v>
      </c>
      <c r="G14116" s="2">
        <v>61329848.919383384</v>
      </c>
      <c r="H14116">
        <v>2014</v>
      </c>
      <c r="I14116">
        <v>13.303179681274893</v>
      </c>
      <c r="J14116" s="40" t="s">
        <v>715</v>
      </c>
    </row>
    <row r="14117" spans="1:10">
      <c r="A14117" t="s">
        <v>19</v>
      </c>
      <c r="B14117" t="s">
        <v>6</v>
      </c>
      <c r="C14117" t="s">
        <v>3</v>
      </c>
      <c r="D14117" t="s">
        <v>328</v>
      </c>
      <c r="F14117" s="2">
        <v>52601000</v>
      </c>
      <c r="G14117" s="2">
        <v>3954017.1041994868</v>
      </c>
      <c r="H14117">
        <v>2014</v>
      </c>
      <c r="I14117">
        <v>13.303179681274893</v>
      </c>
      <c r="J14117" s="40" t="s">
        <v>715</v>
      </c>
    </row>
    <row r="14118" spans="1:10">
      <c r="A14118" t="s">
        <v>19</v>
      </c>
      <c r="B14118" t="s">
        <v>6</v>
      </c>
      <c r="C14118" t="s">
        <v>3</v>
      </c>
      <c r="D14118" t="s">
        <v>328</v>
      </c>
      <c r="F14118" s="2">
        <v>50577000</v>
      </c>
      <c r="G14118" s="2">
        <v>3801873.0267313821</v>
      </c>
      <c r="H14118">
        <v>2014</v>
      </c>
      <c r="I14118">
        <v>13.303179681274893</v>
      </c>
      <c r="J14118" s="40" t="s">
        <v>715</v>
      </c>
    </row>
    <row r="14119" spans="1:10">
      <c r="A14119" t="s">
        <v>19</v>
      </c>
      <c r="B14119" t="s">
        <v>6</v>
      </c>
      <c r="C14119" t="s">
        <v>3</v>
      </c>
      <c r="D14119" t="s">
        <v>1</v>
      </c>
      <c r="F14119" s="2">
        <v>4056000</v>
      </c>
      <c r="G14119" s="2">
        <v>304889.51492620137</v>
      </c>
      <c r="H14119">
        <v>2014</v>
      </c>
      <c r="I14119">
        <v>13.303179681274893</v>
      </c>
      <c r="J14119" s="40" t="s">
        <v>715</v>
      </c>
    </row>
    <row r="14120" spans="1:10">
      <c r="A14120" s="6" t="s">
        <v>143</v>
      </c>
      <c r="B14120" t="s">
        <v>44</v>
      </c>
      <c r="C14120" t="s">
        <v>5</v>
      </c>
      <c r="D14120" t="s">
        <v>328</v>
      </c>
      <c r="E14120" t="s">
        <v>466</v>
      </c>
      <c r="F14120" s="2">
        <f>G14120*I14120</f>
        <v>5090650.2</v>
      </c>
      <c r="G14120" s="2">
        <v>738000</v>
      </c>
      <c r="H14120">
        <v>2022</v>
      </c>
      <c r="I14120">
        <v>6.8978999999999999</v>
      </c>
      <c r="J14120" t="s">
        <v>717</v>
      </c>
    </row>
    <row r="14121" spans="1:10">
      <c r="A14121" t="s">
        <v>143</v>
      </c>
      <c r="B14121" t="s">
        <v>44</v>
      </c>
      <c r="C14121" t="s">
        <v>3</v>
      </c>
      <c r="D14121" t="s">
        <v>328</v>
      </c>
      <c r="F14121" s="2">
        <v>4701419.7</v>
      </c>
      <c r="G14121" s="2">
        <v>681000</v>
      </c>
      <c r="H14121">
        <v>2020</v>
      </c>
      <c r="I14121">
        <v>6.9036999999999997</v>
      </c>
      <c r="J14121" t="s">
        <v>717</v>
      </c>
    </row>
    <row r="14122" spans="1:10">
      <c r="A14122" t="s">
        <v>143</v>
      </c>
      <c r="B14122" t="s">
        <v>44</v>
      </c>
      <c r="C14122" t="s">
        <v>3</v>
      </c>
      <c r="D14122" t="s">
        <v>1</v>
      </c>
      <c r="F14122" s="2">
        <v>13807.4</v>
      </c>
      <c r="G14122" s="2">
        <v>2000</v>
      </c>
      <c r="H14122">
        <v>2020</v>
      </c>
      <c r="I14122">
        <v>6.9036999999999997</v>
      </c>
      <c r="J14122" t="s">
        <v>717</v>
      </c>
    </row>
    <row r="14123" spans="1:10">
      <c r="A14123" t="s">
        <v>143</v>
      </c>
      <c r="B14123" t="s">
        <v>44</v>
      </c>
      <c r="C14123" t="s">
        <v>4</v>
      </c>
      <c r="D14123" t="s">
        <v>328</v>
      </c>
      <c r="F14123" s="2">
        <v>2133243.2999999998</v>
      </c>
      <c r="G14123" s="2">
        <v>309000</v>
      </c>
      <c r="H14123">
        <v>2020</v>
      </c>
      <c r="I14123">
        <v>6.9036999999999997</v>
      </c>
      <c r="J14123" t="s">
        <v>717</v>
      </c>
    </row>
    <row r="14124" spans="1:10">
      <c r="A14124" s="4" t="s">
        <v>143</v>
      </c>
      <c r="B14124" t="s">
        <v>44</v>
      </c>
      <c r="C14124" t="s">
        <v>3</v>
      </c>
      <c r="D14124" t="s">
        <v>328</v>
      </c>
      <c r="F14124" s="2">
        <f t="shared" ref="F14124:F14131" si="362">G14124*I14124</f>
        <v>4091197.5</v>
      </c>
      <c r="G14124" s="2">
        <v>591000</v>
      </c>
      <c r="H14124">
        <v>2019</v>
      </c>
      <c r="I14124">
        <v>6.9225000000000003</v>
      </c>
      <c r="J14124" t="s">
        <v>717</v>
      </c>
    </row>
    <row r="14125" spans="1:10">
      <c r="A14125" s="4" t="s">
        <v>143</v>
      </c>
      <c r="B14125" t="s">
        <v>44</v>
      </c>
      <c r="C14125" t="s">
        <v>4</v>
      </c>
      <c r="D14125" t="s">
        <v>328</v>
      </c>
      <c r="F14125" s="2">
        <f t="shared" si="362"/>
        <v>2235967.5</v>
      </c>
      <c r="G14125" s="2">
        <v>323000</v>
      </c>
      <c r="H14125">
        <v>2019</v>
      </c>
      <c r="I14125">
        <v>6.9225000000000003</v>
      </c>
      <c r="J14125" t="s">
        <v>717</v>
      </c>
    </row>
    <row r="14126" spans="1:10">
      <c r="A14126" s="5" t="s">
        <v>143</v>
      </c>
      <c r="B14126" t="s">
        <v>44</v>
      </c>
      <c r="C14126" t="s">
        <v>3</v>
      </c>
      <c r="D14126" t="s">
        <v>328</v>
      </c>
      <c r="F14126" s="2">
        <f t="shared" si="362"/>
        <v>4461374.4000000004</v>
      </c>
      <c r="G14126" s="2">
        <v>644000</v>
      </c>
      <c r="H14126">
        <v>2018</v>
      </c>
      <c r="I14126">
        <v>6.9276</v>
      </c>
      <c r="J14126" t="s">
        <v>717</v>
      </c>
    </row>
    <row r="14127" spans="1:10">
      <c r="A14127" s="5" t="s">
        <v>143</v>
      </c>
      <c r="B14127" t="s">
        <v>44</v>
      </c>
      <c r="C14127" t="s">
        <v>3</v>
      </c>
      <c r="D14127" t="s">
        <v>1</v>
      </c>
      <c r="E14127" t="s">
        <v>364</v>
      </c>
      <c r="F14127" s="2">
        <f t="shared" si="362"/>
        <v>0</v>
      </c>
      <c r="G14127" s="2">
        <v>0</v>
      </c>
      <c r="H14127">
        <v>2018</v>
      </c>
      <c r="I14127">
        <v>6.9276</v>
      </c>
      <c r="J14127" t="s">
        <v>717</v>
      </c>
    </row>
    <row r="14128" spans="1:10">
      <c r="A14128" s="5" t="s">
        <v>143</v>
      </c>
      <c r="B14128" t="s">
        <v>44</v>
      </c>
      <c r="C14128" t="s">
        <v>4</v>
      </c>
      <c r="D14128" t="s">
        <v>328</v>
      </c>
      <c r="F14128" s="2">
        <f t="shared" si="362"/>
        <v>935226</v>
      </c>
      <c r="G14128" s="2">
        <v>135000</v>
      </c>
      <c r="H14128">
        <v>2018</v>
      </c>
      <c r="I14128">
        <v>6.9276</v>
      </c>
      <c r="J14128" t="s">
        <v>717</v>
      </c>
    </row>
    <row r="14129" spans="1:10">
      <c r="A14129" s="5" t="s">
        <v>143</v>
      </c>
      <c r="B14129" t="s">
        <v>44</v>
      </c>
      <c r="C14129" t="s">
        <v>3</v>
      </c>
      <c r="D14129" t="s">
        <v>328</v>
      </c>
      <c r="F14129" s="2">
        <f t="shared" si="362"/>
        <v>4393853.5999999996</v>
      </c>
      <c r="G14129" s="2">
        <v>632000</v>
      </c>
      <c r="H14129">
        <v>2017</v>
      </c>
      <c r="I14129">
        <v>6.9523000000000001</v>
      </c>
      <c r="J14129" t="s">
        <v>717</v>
      </c>
    </row>
    <row r="14130" spans="1:10">
      <c r="A14130" s="5" t="s">
        <v>143</v>
      </c>
      <c r="B14130" t="s">
        <v>44</v>
      </c>
      <c r="C14130" t="s">
        <v>3</v>
      </c>
      <c r="D14130" t="s">
        <v>1</v>
      </c>
      <c r="E14130" t="s">
        <v>364</v>
      </c>
      <c r="F14130" s="2">
        <f t="shared" si="362"/>
        <v>0</v>
      </c>
      <c r="G14130" s="2">
        <v>0</v>
      </c>
      <c r="H14130">
        <v>2017</v>
      </c>
      <c r="I14130">
        <v>6.9523000000000001</v>
      </c>
      <c r="J14130" t="s">
        <v>717</v>
      </c>
    </row>
    <row r="14131" spans="1:10">
      <c r="A14131" s="5" t="s">
        <v>143</v>
      </c>
      <c r="B14131" t="s">
        <v>44</v>
      </c>
      <c r="C14131" t="s">
        <v>4</v>
      </c>
      <c r="D14131" t="s">
        <v>328</v>
      </c>
      <c r="F14131" s="2">
        <f t="shared" si="362"/>
        <v>660468.5</v>
      </c>
      <c r="G14131" s="2">
        <v>95000</v>
      </c>
      <c r="H14131">
        <v>2017</v>
      </c>
      <c r="I14131">
        <v>6.9523000000000001</v>
      </c>
      <c r="J14131" t="s">
        <v>717</v>
      </c>
    </row>
    <row r="14132" spans="1:10">
      <c r="A14132" t="s">
        <v>143</v>
      </c>
      <c r="B14132" t="s">
        <v>44</v>
      </c>
      <c r="C14132" t="s">
        <v>3</v>
      </c>
      <c r="D14132" t="s">
        <v>328</v>
      </c>
      <c r="F14132" s="2">
        <v>3552346.52</v>
      </c>
      <c r="G14132" s="2">
        <v>514000</v>
      </c>
      <c r="H14132">
        <v>2016</v>
      </c>
      <c r="I14132">
        <v>6.9111799999999999</v>
      </c>
      <c r="J14132" t="s">
        <v>717</v>
      </c>
    </row>
    <row r="14133" spans="1:10">
      <c r="A14133" t="s">
        <v>143</v>
      </c>
      <c r="B14133" t="s">
        <v>44</v>
      </c>
      <c r="C14133" t="s">
        <v>4</v>
      </c>
      <c r="D14133" t="s">
        <v>328</v>
      </c>
      <c r="F14133" s="2">
        <v>373203.72</v>
      </c>
      <c r="G14133" s="2">
        <v>54000</v>
      </c>
      <c r="H14133">
        <v>2016</v>
      </c>
      <c r="I14133">
        <v>6.9111799999999999</v>
      </c>
      <c r="J14133" t="s">
        <v>717</v>
      </c>
    </row>
    <row r="14134" spans="1:10">
      <c r="A14134" t="s">
        <v>143</v>
      </c>
      <c r="B14134" t="s">
        <v>44</v>
      </c>
      <c r="C14134" t="s">
        <v>3</v>
      </c>
      <c r="D14134" t="s">
        <v>328</v>
      </c>
      <c r="F14134" s="2">
        <v>3458703.6</v>
      </c>
      <c r="G14134" s="2">
        <v>501000</v>
      </c>
      <c r="H14134">
        <v>2015</v>
      </c>
      <c r="I14134">
        <v>6.9036</v>
      </c>
      <c r="J14134" t="s">
        <v>717</v>
      </c>
    </row>
    <row r="14135" spans="1:10">
      <c r="A14135" t="s">
        <v>143</v>
      </c>
      <c r="B14135" t="s">
        <v>44</v>
      </c>
      <c r="C14135" t="s">
        <v>4</v>
      </c>
      <c r="D14135" t="s">
        <v>328</v>
      </c>
      <c r="F14135" s="2">
        <v>2264380.7999999998</v>
      </c>
      <c r="G14135" s="2">
        <v>328000</v>
      </c>
      <c r="H14135">
        <v>2015</v>
      </c>
      <c r="I14135">
        <v>6.9036</v>
      </c>
      <c r="J14135" t="s">
        <v>717</v>
      </c>
    </row>
    <row r="14136" spans="1:10">
      <c r="A14136" t="s">
        <v>143</v>
      </c>
      <c r="B14136" t="s">
        <v>44</v>
      </c>
      <c r="C14136" t="s">
        <v>4</v>
      </c>
      <c r="D14136" t="s">
        <v>1</v>
      </c>
      <c r="F14136" s="2">
        <v>13807.2</v>
      </c>
      <c r="G14136" s="2">
        <v>2000</v>
      </c>
      <c r="H14136">
        <v>2015</v>
      </c>
      <c r="I14136">
        <v>6.9036</v>
      </c>
      <c r="J14136" t="s">
        <v>717</v>
      </c>
    </row>
    <row r="14137" spans="1:10">
      <c r="A14137" t="s">
        <v>143</v>
      </c>
      <c r="B14137" t="s">
        <v>44</v>
      </c>
      <c r="C14137" t="s">
        <v>4</v>
      </c>
      <c r="D14137" t="s">
        <v>328</v>
      </c>
      <c r="F14137" s="2">
        <v>1679916.5172928756</v>
      </c>
      <c r="G14137" s="2">
        <v>245000</v>
      </c>
      <c r="H14137">
        <v>2014</v>
      </c>
      <c r="I14137">
        <v>6.8568021113994924</v>
      </c>
      <c r="J14137" t="s">
        <v>717</v>
      </c>
    </row>
    <row r="14138" spans="1:10">
      <c r="A14138" t="s">
        <v>25</v>
      </c>
      <c r="B14138" t="s">
        <v>6</v>
      </c>
      <c r="C14138" t="s">
        <v>3</v>
      </c>
      <c r="D14138" t="s">
        <v>328</v>
      </c>
      <c r="F14138" s="2">
        <v>291202000</v>
      </c>
      <c r="G14138" s="2">
        <v>21889653.975724775</v>
      </c>
      <c r="H14138">
        <v>2014</v>
      </c>
      <c r="I14138">
        <v>13.303179681274893</v>
      </c>
      <c r="J14138" s="40" t="s">
        <v>715</v>
      </c>
    </row>
    <row r="14139" spans="1:10">
      <c r="A14139" t="s">
        <v>25</v>
      </c>
      <c r="B14139" t="s">
        <v>6</v>
      </c>
      <c r="C14139" t="s">
        <v>3</v>
      </c>
      <c r="D14139" t="s">
        <v>1</v>
      </c>
      <c r="F14139" s="2">
        <v>14567999.999999998</v>
      </c>
      <c r="G14139" s="2">
        <v>1095076.5417763563</v>
      </c>
      <c r="H14139">
        <v>2014</v>
      </c>
      <c r="I14139">
        <v>13.303179681274893</v>
      </c>
      <c r="J14139" s="40" t="s">
        <v>715</v>
      </c>
    </row>
    <row r="14140" spans="1:10">
      <c r="A14140" t="s">
        <v>143</v>
      </c>
      <c r="B14140" t="s">
        <v>44</v>
      </c>
      <c r="C14140" t="s">
        <v>3</v>
      </c>
      <c r="D14140" t="s">
        <v>328</v>
      </c>
      <c r="F14140" s="2">
        <v>7763882.1052631568</v>
      </c>
      <c r="G14140" s="2">
        <v>1124000</v>
      </c>
      <c r="H14140">
        <v>2013</v>
      </c>
      <c r="I14140">
        <v>6.9073684210526309</v>
      </c>
      <c r="J14140" t="s">
        <v>717</v>
      </c>
    </row>
    <row r="14141" spans="1:10">
      <c r="A14141" t="s">
        <v>143</v>
      </c>
      <c r="B14141" t="s">
        <v>44</v>
      </c>
      <c r="C14141" t="s">
        <v>4</v>
      </c>
      <c r="D14141" t="s">
        <v>328</v>
      </c>
      <c r="F14141" s="2">
        <v>2210357.8947368418</v>
      </c>
      <c r="G14141" s="2">
        <v>320000</v>
      </c>
      <c r="H14141">
        <v>2013</v>
      </c>
      <c r="I14141">
        <v>6.9073684210526309</v>
      </c>
      <c r="J14141" t="s">
        <v>717</v>
      </c>
    </row>
    <row r="14142" spans="1:10">
      <c r="A14142" t="s">
        <v>143</v>
      </c>
      <c r="B14142" t="s">
        <v>44</v>
      </c>
      <c r="C14142" t="s">
        <v>3</v>
      </c>
      <c r="D14142" t="s">
        <v>328</v>
      </c>
      <c r="F14142" s="2">
        <v>10399550.000000002</v>
      </c>
      <c r="G14142" s="2">
        <v>1505000</v>
      </c>
      <c r="H14142">
        <v>2012</v>
      </c>
      <c r="I14142">
        <v>6.910000000000001</v>
      </c>
      <c r="J14142" t="s">
        <v>717</v>
      </c>
    </row>
    <row r="14143" spans="1:10">
      <c r="A14143" t="s">
        <v>143</v>
      </c>
      <c r="B14143" t="s">
        <v>44</v>
      </c>
      <c r="C14143" t="s">
        <v>3</v>
      </c>
      <c r="D14143" t="s">
        <v>1</v>
      </c>
      <c r="F14143" s="2">
        <v>13820.000000000002</v>
      </c>
      <c r="G14143" s="2">
        <v>2000</v>
      </c>
      <c r="H14143">
        <v>2012</v>
      </c>
      <c r="I14143">
        <v>6.910000000000001</v>
      </c>
      <c r="J14143" t="s">
        <v>717</v>
      </c>
    </row>
    <row r="14144" spans="1:10">
      <c r="A14144" t="s">
        <v>143</v>
      </c>
      <c r="B14144" t="s">
        <v>44</v>
      </c>
      <c r="C14144" t="s">
        <v>4</v>
      </c>
      <c r="D14144" t="s">
        <v>328</v>
      </c>
      <c r="F14144" s="2">
        <v>4215100.0000000009</v>
      </c>
      <c r="G14144" s="2">
        <v>610000</v>
      </c>
      <c r="H14144">
        <v>2012</v>
      </c>
      <c r="I14144">
        <v>6.910000000000001</v>
      </c>
      <c r="J14144" t="s">
        <v>717</v>
      </c>
    </row>
    <row r="14145" spans="1:10">
      <c r="A14145" t="s">
        <v>143</v>
      </c>
      <c r="B14145" t="s">
        <v>44</v>
      </c>
      <c r="C14145" t="s">
        <v>3</v>
      </c>
      <c r="D14145" t="s">
        <v>328</v>
      </c>
      <c r="F14145" s="2">
        <v>9082498.7500000037</v>
      </c>
      <c r="G14145" s="2">
        <v>1311000</v>
      </c>
      <c r="H14145">
        <v>2011</v>
      </c>
      <c r="I14145">
        <v>6.9279166666666692</v>
      </c>
      <c r="J14145" t="s">
        <v>717</v>
      </c>
    </row>
    <row r="14146" spans="1:10">
      <c r="A14146" t="s">
        <v>143</v>
      </c>
      <c r="B14146" t="s">
        <v>44</v>
      </c>
      <c r="C14146" t="s">
        <v>3</v>
      </c>
      <c r="D14146" t="s">
        <v>1</v>
      </c>
      <c r="F14146" s="2">
        <v>62351.250000000022</v>
      </c>
      <c r="G14146" s="2">
        <v>9000</v>
      </c>
      <c r="H14146">
        <v>2011</v>
      </c>
      <c r="I14146">
        <v>6.9279166666666692</v>
      </c>
      <c r="J14146" t="s">
        <v>717</v>
      </c>
    </row>
    <row r="14147" spans="1:10">
      <c r="A14147" t="s">
        <v>17</v>
      </c>
      <c r="B14147" t="s">
        <v>6</v>
      </c>
      <c r="C14147" t="s">
        <v>4</v>
      </c>
      <c r="D14147" t="s">
        <v>328</v>
      </c>
      <c r="F14147" s="2">
        <v>178042000</v>
      </c>
      <c r="G14147" s="2">
        <v>13383416.917280756</v>
      </c>
      <c r="H14147">
        <v>2014</v>
      </c>
      <c r="I14147">
        <v>13.303179681274893</v>
      </c>
      <c r="J14147" s="40" t="s">
        <v>715</v>
      </c>
    </row>
    <row r="14148" spans="1:10">
      <c r="A14148" t="s">
        <v>17</v>
      </c>
      <c r="B14148" t="s">
        <v>6</v>
      </c>
      <c r="C14148" t="s">
        <v>4</v>
      </c>
      <c r="D14148" t="s">
        <v>1</v>
      </c>
      <c r="F14148" s="2">
        <v>9922000</v>
      </c>
      <c r="G14148" s="2">
        <v>745836.72758820758</v>
      </c>
      <c r="H14148">
        <v>2014</v>
      </c>
      <c r="I14148">
        <v>13.303179681274893</v>
      </c>
      <c r="J14148" s="40" t="s">
        <v>715</v>
      </c>
    </row>
    <row r="14149" spans="1:10">
      <c r="A14149" t="s">
        <v>143</v>
      </c>
      <c r="B14149" t="s">
        <v>44</v>
      </c>
      <c r="C14149" t="s">
        <v>4</v>
      </c>
      <c r="D14149" t="s">
        <v>328</v>
      </c>
      <c r="F14149" s="2">
        <v>2417842.9166666674</v>
      </c>
      <c r="G14149" s="2">
        <v>349000</v>
      </c>
      <c r="H14149">
        <v>2011</v>
      </c>
      <c r="I14149">
        <v>6.9279166666666692</v>
      </c>
      <c r="J14149" t="s">
        <v>717</v>
      </c>
    </row>
    <row r="14150" spans="1:10">
      <c r="A14150" t="s">
        <v>143</v>
      </c>
      <c r="B14150" t="s">
        <v>44</v>
      </c>
      <c r="C14150" t="s">
        <v>3</v>
      </c>
      <c r="D14150" t="s">
        <v>328</v>
      </c>
      <c r="F14150" s="2">
        <v>5865236.666666666</v>
      </c>
      <c r="G14150" s="2">
        <v>836000</v>
      </c>
      <c r="H14150">
        <v>2010</v>
      </c>
      <c r="I14150">
        <v>7.0158333333333323</v>
      </c>
      <c r="J14150" t="s">
        <v>717</v>
      </c>
    </row>
    <row r="14151" spans="1:10">
      <c r="A14151" t="s">
        <v>13</v>
      </c>
      <c r="B14151" t="s">
        <v>6</v>
      </c>
      <c r="C14151" t="s">
        <v>4</v>
      </c>
      <c r="D14151" t="s">
        <v>328</v>
      </c>
      <c r="F14151" s="2">
        <v>319519000</v>
      </c>
      <c r="G14151" s="2">
        <v>24018242.830302004</v>
      </c>
      <c r="H14151">
        <v>2014</v>
      </c>
      <c r="I14151">
        <v>13.303179681274893</v>
      </c>
      <c r="J14151" s="40" t="s">
        <v>715</v>
      </c>
    </row>
    <row r="14152" spans="1:10">
      <c r="A14152" t="s">
        <v>13</v>
      </c>
      <c r="B14152" t="s">
        <v>6</v>
      </c>
      <c r="C14152" t="s">
        <v>4</v>
      </c>
      <c r="D14152" t="s">
        <v>1</v>
      </c>
      <c r="F14152" s="2">
        <v>87728000</v>
      </c>
      <c r="G14152" s="2">
        <v>6594513.6502578389</v>
      </c>
      <c r="H14152">
        <v>2014</v>
      </c>
      <c r="I14152">
        <v>13.303179681274893</v>
      </c>
      <c r="J14152" s="40" t="s">
        <v>715</v>
      </c>
    </row>
    <row r="14153" spans="1:10">
      <c r="A14153" t="s">
        <v>143</v>
      </c>
      <c r="B14153" t="s">
        <v>44</v>
      </c>
      <c r="C14153" t="s">
        <v>3</v>
      </c>
      <c r="D14153" t="s">
        <v>1</v>
      </c>
      <c r="F14153" s="2">
        <v>49110.833333333328</v>
      </c>
      <c r="G14153" s="2">
        <v>7000</v>
      </c>
      <c r="H14153">
        <v>2010</v>
      </c>
      <c r="I14153">
        <v>7.0158333333333323</v>
      </c>
      <c r="J14153" t="s">
        <v>717</v>
      </c>
    </row>
    <row r="14154" spans="1:10">
      <c r="A14154" t="s">
        <v>143</v>
      </c>
      <c r="B14154" t="s">
        <v>44</v>
      </c>
      <c r="C14154" t="s">
        <v>4</v>
      </c>
      <c r="D14154" t="s">
        <v>328</v>
      </c>
      <c r="F14154" s="2">
        <v>1796053.333333333</v>
      </c>
      <c r="G14154" s="2">
        <v>256000</v>
      </c>
      <c r="H14154">
        <v>2010</v>
      </c>
      <c r="I14154">
        <v>7.0158333333333323</v>
      </c>
      <c r="J14154" t="s">
        <v>717</v>
      </c>
    </row>
    <row r="14155" spans="1:10">
      <c r="A14155" t="s">
        <v>143</v>
      </c>
      <c r="B14155" t="s">
        <v>37</v>
      </c>
      <c r="C14155" t="s">
        <v>3</v>
      </c>
      <c r="D14155" t="s">
        <v>1</v>
      </c>
      <c r="F14155" s="2">
        <v>99377.75</v>
      </c>
      <c r="G14155" s="2">
        <v>99377.75</v>
      </c>
      <c r="H14155">
        <v>2020</v>
      </c>
      <c r="I14155">
        <v>1</v>
      </c>
      <c r="J14155" t="s">
        <v>717</v>
      </c>
    </row>
    <row r="14156" spans="1:10">
      <c r="A14156" t="s">
        <v>143</v>
      </c>
      <c r="B14156" t="s">
        <v>37</v>
      </c>
      <c r="C14156" t="s">
        <v>4</v>
      </c>
      <c r="D14156" t="s">
        <v>1</v>
      </c>
      <c r="F14156" s="2">
        <v>17763.75</v>
      </c>
      <c r="G14156" s="2">
        <v>17763.75</v>
      </c>
      <c r="H14156">
        <v>2020</v>
      </c>
      <c r="I14156">
        <v>1</v>
      </c>
      <c r="J14156" t="s">
        <v>717</v>
      </c>
    </row>
    <row r="14157" spans="1:10">
      <c r="A14157" t="s">
        <v>143</v>
      </c>
      <c r="B14157" t="s">
        <v>37</v>
      </c>
      <c r="C14157" t="s">
        <v>3</v>
      </c>
      <c r="D14157" t="s">
        <v>328</v>
      </c>
      <c r="F14157" s="2">
        <v>80301.58</v>
      </c>
      <c r="G14157" s="2">
        <f>F14157/I14157</f>
        <v>80301.58</v>
      </c>
      <c r="H14157">
        <v>2019</v>
      </c>
      <c r="I14157">
        <v>1</v>
      </c>
      <c r="J14157" t="s">
        <v>717</v>
      </c>
    </row>
    <row r="14158" spans="1:10">
      <c r="A14158" t="s">
        <v>143</v>
      </c>
      <c r="B14158" t="s">
        <v>37</v>
      </c>
      <c r="C14158" t="s">
        <v>3</v>
      </c>
      <c r="D14158" t="s">
        <v>1</v>
      </c>
      <c r="F14158" s="2">
        <v>46906</v>
      </c>
      <c r="G14158" s="2">
        <f>F14158/I14158</f>
        <v>46906</v>
      </c>
      <c r="H14158">
        <v>2019</v>
      </c>
      <c r="I14158">
        <v>1</v>
      </c>
      <c r="J14158" t="s">
        <v>717</v>
      </c>
    </row>
    <row r="14159" spans="1:10">
      <c r="A14159" t="s">
        <v>143</v>
      </c>
      <c r="B14159" t="s">
        <v>37</v>
      </c>
      <c r="C14159" t="s">
        <v>4</v>
      </c>
      <c r="D14159" t="s">
        <v>328</v>
      </c>
      <c r="F14159" s="2">
        <v>2067.42</v>
      </c>
      <c r="G14159" s="2">
        <f>F14159/I14159</f>
        <v>2067.42</v>
      </c>
      <c r="H14159">
        <v>2019</v>
      </c>
      <c r="I14159">
        <v>1</v>
      </c>
      <c r="J14159" t="s">
        <v>717</v>
      </c>
    </row>
    <row r="14160" spans="1:10">
      <c r="A14160" t="s">
        <v>143</v>
      </c>
      <c r="B14160" t="s">
        <v>37</v>
      </c>
      <c r="C14160" t="s">
        <v>3</v>
      </c>
      <c r="D14160" t="s">
        <v>328</v>
      </c>
      <c r="F14160" s="2">
        <v>67176.649999999994</v>
      </c>
      <c r="G14160" s="2">
        <f>F14160/I14160</f>
        <v>67176.649999999994</v>
      </c>
      <c r="H14160">
        <v>2018</v>
      </c>
      <c r="I14160">
        <v>1</v>
      </c>
      <c r="J14160" t="s">
        <v>717</v>
      </c>
    </row>
    <row r="14161" spans="1:10">
      <c r="A14161" t="s">
        <v>20</v>
      </c>
      <c r="B14161" t="s">
        <v>6</v>
      </c>
      <c r="C14161" t="s">
        <v>4</v>
      </c>
      <c r="D14161" t="s">
        <v>328</v>
      </c>
      <c r="F14161" s="2">
        <v>89778000</v>
      </c>
      <c r="G14161" s="2">
        <v>6748612.1476934189</v>
      </c>
      <c r="H14161">
        <v>2014</v>
      </c>
      <c r="I14161">
        <v>13.303179681274893</v>
      </c>
      <c r="J14161" s="40" t="s">
        <v>715</v>
      </c>
    </row>
    <row r="14162" spans="1:10">
      <c r="A14162" t="s">
        <v>20</v>
      </c>
      <c r="B14162" t="s">
        <v>6</v>
      </c>
      <c r="C14162" t="s">
        <v>4</v>
      </c>
      <c r="D14162" t="s">
        <v>1</v>
      </c>
      <c r="F14162" s="2">
        <v>-10488000</v>
      </c>
      <c r="G14162" s="2">
        <v>-788382.94688017748</v>
      </c>
      <c r="H14162">
        <v>2014</v>
      </c>
      <c r="I14162">
        <v>13.303179681274893</v>
      </c>
      <c r="J14162" s="40" t="s">
        <v>715</v>
      </c>
    </row>
    <row r="14163" spans="1:10">
      <c r="A14163" t="s">
        <v>143</v>
      </c>
      <c r="B14163" t="s">
        <v>37</v>
      </c>
      <c r="C14163" t="s">
        <v>3</v>
      </c>
      <c r="D14163" t="s">
        <v>1</v>
      </c>
      <c r="E14163" t="s">
        <v>364</v>
      </c>
      <c r="F14163" s="2">
        <v>436137.46</v>
      </c>
      <c r="G14163" s="2">
        <f>F14163/I14163</f>
        <v>436137.46</v>
      </c>
      <c r="H14163">
        <v>2018</v>
      </c>
      <c r="I14163">
        <v>1</v>
      </c>
      <c r="J14163" t="s">
        <v>717</v>
      </c>
    </row>
    <row r="14164" spans="1:10">
      <c r="A14164" t="s">
        <v>143</v>
      </c>
      <c r="B14164" t="s">
        <v>37</v>
      </c>
      <c r="C14164" t="s">
        <v>4</v>
      </c>
      <c r="D14164" t="s">
        <v>328</v>
      </c>
      <c r="F14164" s="2"/>
      <c r="G14164" s="2">
        <v>6752.12</v>
      </c>
      <c r="H14164">
        <v>2018</v>
      </c>
      <c r="I14164">
        <v>1</v>
      </c>
      <c r="J14164" t="s">
        <v>717</v>
      </c>
    </row>
    <row r="14165" spans="1:10">
      <c r="A14165" t="s">
        <v>7</v>
      </c>
      <c r="B14165" t="s">
        <v>6</v>
      </c>
      <c r="C14165" t="s">
        <v>4</v>
      </c>
      <c r="D14165" t="s">
        <v>328</v>
      </c>
      <c r="F14165" s="2">
        <v>34150000</v>
      </c>
      <c r="G14165" s="2">
        <v>2567055.4572805171</v>
      </c>
      <c r="H14165">
        <v>2014</v>
      </c>
      <c r="I14165">
        <v>13.303179681274893</v>
      </c>
      <c r="J14165" s="40" t="s">
        <v>715</v>
      </c>
    </row>
    <row r="14166" spans="1:10">
      <c r="A14166" t="s">
        <v>7</v>
      </c>
      <c r="B14166" t="s">
        <v>6</v>
      </c>
      <c r="C14166" t="s">
        <v>4</v>
      </c>
      <c r="D14166" t="s">
        <v>1</v>
      </c>
      <c r="F14166" s="2">
        <v>522041000.00000006</v>
      </c>
      <c r="G14166" s="2">
        <v>39241821.316959836</v>
      </c>
      <c r="H14166">
        <v>2014</v>
      </c>
      <c r="I14166">
        <v>13.303179681274893</v>
      </c>
      <c r="J14166" s="40" t="s">
        <v>715</v>
      </c>
    </row>
    <row r="14167" spans="1:10">
      <c r="A14167" t="s">
        <v>19</v>
      </c>
      <c r="B14167" t="s">
        <v>6</v>
      </c>
      <c r="C14167" t="s">
        <v>4</v>
      </c>
      <c r="D14167" t="s">
        <v>328</v>
      </c>
      <c r="F14167" s="2">
        <v>58792000</v>
      </c>
      <c r="G14167" s="2">
        <v>4419394.5664549386</v>
      </c>
      <c r="H14167">
        <v>2014</v>
      </c>
      <c r="I14167">
        <v>13.303179681274893</v>
      </c>
      <c r="J14167" s="40" t="s">
        <v>715</v>
      </c>
    </row>
    <row r="14168" spans="1:10">
      <c r="A14168" t="s">
        <v>19</v>
      </c>
      <c r="B14168" t="s">
        <v>6</v>
      </c>
      <c r="C14168" t="s">
        <v>4</v>
      </c>
      <c r="D14168" t="s">
        <v>328</v>
      </c>
      <c r="F14168" s="2">
        <v>12566000</v>
      </c>
      <c r="G14168" s="2">
        <v>944586.20428073138</v>
      </c>
      <c r="H14168">
        <v>2014</v>
      </c>
      <c r="I14168">
        <v>13.303179681274893</v>
      </c>
      <c r="J14168" s="40" t="s">
        <v>715</v>
      </c>
    </row>
    <row r="14169" spans="1:10">
      <c r="A14169" t="s">
        <v>19</v>
      </c>
      <c r="B14169" t="s">
        <v>6</v>
      </c>
      <c r="C14169" t="s">
        <v>4</v>
      </c>
      <c r="D14169" t="s">
        <v>1</v>
      </c>
      <c r="F14169" s="2">
        <v>129000</v>
      </c>
      <c r="G14169" s="2">
        <v>9696.9298386291848</v>
      </c>
      <c r="H14169">
        <v>2014</v>
      </c>
      <c r="I14169">
        <v>13.303179681274893</v>
      </c>
      <c r="J14169" s="40" t="s">
        <v>715</v>
      </c>
    </row>
    <row r="14170" spans="1:10">
      <c r="A14170" t="s">
        <v>143</v>
      </c>
      <c r="B14170" t="s">
        <v>37</v>
      </c>
      <c r="C14170" t="s">
        <v>4</v>
      </c>
      <c r="D14170" t="s">
        <v>1</v>
      </c>
      <c r="E14170" t="s">
        <v>364</v>
      </c>
      <c r="F14170" s="2"/>
      <c r="G14170" s="2">
        <v>25700</v>
      </c>
      <c r="H14170">
        <v>2018</v>
      </c>
      <c r="I14170">
        <v>1</v>
      </c>
      <c r="J14170" t="s">
        <v>717</v>
      </c>
    </row>
    <row r="14171" spans="1:10">
      <c r="A14171" t="s">
        <v>143</v>
      </c>
      <c r="B14171" t="s">
        <v>37</v>
      </c>
      <c r="C14171" t="s">
        <v>3</v>
      </c>
      <c r="D14171" t="s">
        <v>328</v>
      </c>
      <c r="F14171" s="2">
        <v>56656.63</v>
      </c>
      <c r="G14171" s="2">
        <f>F14171/I14171</f>
        <v>56656.63</v>
      </c>
      <c r="H14171">
        <v>2017</v>
      </c>
      <c r="I14171">
        <v>1</v>
      </c>
      <c r="J14171" t="s">
        <v>717</v>
      </c>
    </row>
    <row r="14172" spans="1:10">
      <c r="A14172" t="s">
        <v>143</v>
      </c>
      <c r="B14172" t="s">
        <v>37</v>
      </c>
      <c r="C14172" t="s">
        <v>3</v>
      </c>
      <c r="D14172" t="s">
        <v>1</v>
      </c>
      <c r="E14172" t="s">
        <v>364</v>
      </c>
      <c r="F14172" s="2">
        <v>354287.53</v>
      </c>
      <c r="G14172" s="2">
        <f>F14172/I14172</f>
        <v>354287.53</v>
      </c>
      <c r="H14172">
        <v>2017</v>
      </c>
      <c r="I14172">
        <v>1</v>
      </c>
      <c r="J14172" t="s">
        <v>717</v>
      </c>
    </row>
    <row r="14173" spans="1:10">
      <c r="A14173" t="s">
        <v>143</v>
      </c>
      <c r="B14173" t="s">
        <v>37</v>
      </c>
      <c r="C14173" t="s">
        <v>4</v>
      </c>
      <c r="D14173" t="s">
        <v>328</v>
      </c>
      <c r="F14173" s="2"/>
      <c r="G14173" s="2">
        <v>679.89</v>
      </c>
      <c r="H14173">
        <v>2017</v>
      </c>
      <c r="I14173">
        <v>1</v>
      </c>
      <c r="J14173" t="s">
        <v>717</v>
      </c>
    </row>
    <row r="14174" spans="1:10">
      <c r="A14174" t="s">
        <v>143</v>
      </c>
      <c r="B14174" t="s">
        <v>37</v>
      </c>
      <c r="C14174" t="s">
        <v>4</v>
      </c>
      <c r="D14174" t="s">
        <v>1</v>
      </c>
      <c r="E14174" t="s">
        <v>364</v>
      </c>
      <c r="F14174" s="2"/>
      <c r="G14174" s="2">
        <v>0</v>
      </c>
      <c r="H14174">
        <v>2017</v>
      </c>
      <c r="I14174">
        <v>1</v>
      </c>
      <c r="J14174" t="s">
        <v>717</v>
      </c>
    </row>
    <row r="14175" spans="1:10">
      <c r="A14175" t="s">
        <v>143</v>
      </c>
      <c r="B14175" t="s">
        <v>37</v>
      </c>
      <c r="C14175" t="s">
        <v>3</v>
      </c>
      <c r="D14175" t="s">
        <v>328</v>
      </c>
      <c r="F14175" s="2">
        <v>105872.45</v>
      </c>
      <c r="G14175" s="2">
        <v>105872.45</v>
      </c>
      <c r="H14175">
        <v>2016</v>
      </c>
      <c r="I14175">
        <v>1</v>
      </c>
      <c r="J14175" t="s">
        <v>717</v>
      </c>
    </row>
    <row r="14176" spans="1:10">
      <c r="A14176" t="s">
        <v>143</v>
      </c>
      <c r="B14176" t="s">
        <v>37</v>
      </c>
      <c r="C14176" t="s">
        <v>3</v>
      </c>
      <c r="D14176" t="s">
        <v>1</v>
      </c>
      <c r="F14176" s="2">
        <v>402065.19</v>
      </c>
      <c r="G14176" s="2">
        <v>402065.19</v>
      </c>
      <c r="H14176">
        <v>2016</v>
      </c>
      <c r="I14176">
        <v>1</v>
      </c>
      <c r="J14176" t="s">
        <v>717</v>
      </c>
    </row>
    <row r="14177" spans="1:10">
      <c r="A14177" t="s">
        <v>143</v>
      </c>
      <c r="B14177" t="s">
        <v>37</v>
      </c>
      <c r="C14177" t="s">
        <v>4</v>
      </c>
      <c r="D14177" t="s">
        <v>328</v>
      </c>
      <c r="F14177" s="2">
        <v>1923.91</v>
      </c>
      <c r="G14177" s="2">
        <v>1923.91</v>
      </c>
      <c r="H14177">
        <v>2016</v>
      </c>
      <c r="I14177">
        <v>1</v>
      </c>
      <c r="J14177" t="s">
        <v>717</v>
      </c>
    </row>
    <row r="14178" spans="1:10">
      <c r="A14178" t="s">
        <v>143</v>
      </c>
      <c r="B14178" t="s">
        <v>37</v>
      </c>
      <c r="C14178" t="s">
        <v>3</v>
      </c>
      <c r="D14178" t="s">
        <v>328</v>
      </c>
      <c r="F14178" s="2">
        <v>74250.83</v>
      </c>
      <c r="G14178" s="2">
        <v>74250.83</v>
      </c>
      <c r="H14178">
        <v>2015</v>
      </c>
      <c r="I14178">
        <v>1</v>
      </c>
      <c r="J14178" t="s">
        <v>717</v>
      </c>
    </row>
    <row r="14179" spans="1:10">
      <c r="A14179" t="s">
        <v>143</v>
      </c>
      <c r="B14179" t="s">
        <v>37</v>
      </c>
      <c r="C14179" t="s">
        <v>3</v>
      </c>
      <c r="D14179" t="s">
        <v>1</v>
      </c>
      <c r="F14179" s="2">
        <v>227734.57</v>
      </c>
      <c r="G14179" s="2">
        <v>227734.57</v>
      </c>
      <c r="H14179">
        <v>2015</v>
      </c>
      <c r="I14179">
        <v>1</v>
      </c>
      <c r="J14179" t="s">
        <v>717</v>
      </c>
    </row>
    <row r="14180" spans="1:10">
      <c r="A14180" t="s">
        <v>143</v>
      </c>
      <c r="B14180" t="s">
        <v>37</v>
      </c>
      <c r="C14180" t="s">
        <v>4</v>
      </c>
      <c r="D14180" t="s">
        <v>328</v>
      </c>
      <c r="F14180" s="2">
        <v>3284.14</v>
      </c>
      <c r="G14180" s="2">
        <v>3284.14</v>
      </c>
      <c r="H14180">
        <v>2015</v>
      </c>
      <c r="I14180">
        <v>1</v>
      </c>
      <c r="J14180" t="s">
        <v>717</v>
      </c>
    </row>
    <row r="14181" spans="1:10">
      <c r="A14181" t="s">
        <v>143</v>
      </c>
      <c r="B14181" t="s">
        <v>37</v>
      </c>
      <c r="C14181" t="s">
        <v>4</v>
      </c>
      <c r="D14181" t="s">
        <v>1</v>
      </c>
      <c r="F14181" s="2">
        <v>1312.38</v>
      </c>
      <c r="G14181" s="2">
        <v>1312.38</v>
      </c>
      <c r="H14181">
        <v>2015</v>
      </c>
      <c r="I14181">
        <v>1</v>
      </c>
      <c r="J14181" t="s">
        <v>717</v>
      </c>
    </row>
    <row r="14182" spans="1:10">
      <c r="A14182" t="s">
        <v>143</v>
      </c>
      <c r="B14182" t="s">
        <v>37</v>
      </c>
      <c r="C14182" t="s">
        <v>3</v>
      </c>
      <c r="D14182" t="s">
        <v>328</v>
      </c>
      <c r="F14182" s="2">
        <v>22047.919999999998</v>
      </c>
      <c r="G14182" s="2">
        <v>22047.919999999998</v>
      </c>
      <c r="H14182">
        <v>2014</v>
      </c>
      <c r="I14182">
        <v>1</v>
      </c>
      <c r="J14182" t="s">
        <v>717</v>
      </c>
    </row>
    <row r="14183" spans="1:10">
      <c r="A14183" t="s">
        <v>143</v>
      </c>
      <c r="B14183" t="s">
        <v>37</v>
      </c>
      <c r="C14183" t="s">
        <v>3</v>
      </c>
      <c r="D14183" t="s">
        <v>1</v>
      </c>
      <c r="F14183" s="2">
        <v>157772.06</v>
      </c>
      <c r="G14183" s="2">
        <v>157772.06</v>
      </c>
      <c r="H14183">
        <v>2014</v>
      </c>
      <c r="I14183">
        <v>1</v>
      </c>
      <c r="J14183" t="s">
        <v>717</v>
      </c>
    </row>
    <row r="14184" spans="1:10">
      <c r="A14184" t="s">
        <v>143</v>
      </c>
      <c r="B14184" t="s">
        <v>37</v>
      </c>
      <c r="C14184" t="s">
        <v>4</v>
      </c>
      <c r="D14184" t="s">
        <v>328</v>
      </c>
      <c r="F14184" s="2">
        <v>6302.47</v>
      </c>
      <c r="G14184" s="2">
        <v>6302.47</v>
      </c>
      <c r="H14184">
        <v>2014</v>
      </c>
      <c r="I14184">
        <v>1</v>
      </c>
      <c r="J14184" t="s">
        <v>717</v>
      </c>
    </row>
    <row r="14185" spans="1:10">
      <c r="A14185" t="s">
        <v>143</v>
      </c>
      <c r="B14185" t="s">
        <v>37</v>
      </c>
      <c r="C14185" t="s">
        <v>3</v>
      </c>
      <c r="D14185" t="s">
        <v>328</v>
      </c>
      <c r="F14185" s="2">
        <v>2422</v>
      </c>
      <c r="G14185" s="2">
        <v>2422</v>
      </c>
      <c r="H14185">
        <v>2013</v>
      </c>
      <c r="I14185">
        <v>1</v>
      </c>
      <c r="J14185" t="s">
        <v>717</v>
      </c>
    </row>
    <row r="14186" spans="1:10">
      <c r="A14186" t="s">
        <v>143</v>
      </c>
      <c r="B14186" t="s">
        <v>37</v>
      </c>
      <c r="C14186" t="s">
        <v>3</v>
      </c>
      <c r="D14186" t="s">
        <v>1</v>
      </c>
      <c r="F14186" s="2">
        <v>7676</v>
      </c>
      <c r="G14186" s="2">
        <v>7676</v>
      </c>
      <c r="H14186">
        <v>2013</v>
      </c>
      <c r="I14186">
        <v>1</v>
      </c>
      <c r="J14186" t="s">
        <v>717</v>
      </c>
    </row>
    <row r="14187" spans="1:10">
      <c r="A14187" t="s">
        <v>143</v>
      </c>
      <c r="B14187" t="s">
        <v>37</v>
      </c>
      <c r="C14187" t="s">
        <v>4</v>
      </c>
      <c r="D14187" t="s">
        <v>328</v>
      </c>
      <c r="F14187" s="2">
        <v>219</v>
      </c>
      <c r="G14187" s="2">
        <v>219</v>
      </c>
      <c r="H14187">
        <v>2013</v>
      </c>
      <c r="I14187">
        <v>1</v>
      </c>
      <c r="J14187" t="s">
        <v>717</v>
      </c>
    </row>
    <row r="14188" spans="1:10">
      <c r="A14188" t="s">
        <v>25</v>
      </c>
      <c r="B14188" t="s">
        <v>6</v>
      </c>
      <c r="C14188" t="s">
        <v>4</v>
      </c>
      <c r="D14188" t="s">
        <v>328</v>
      </c>
      <c r="F14188" s="2">
        <v>200827000</v>
      </c>
      <c r="G14188" s="2">
        <v>15096165.338778166</v>
      </c>
      <c r="H14188">
        <v>2014</v>
      </c>
      <c r="I14188">
        <v>13.303179681274893</v>
      </c>
      <c r="J14188" s="40" t="s">
        <v>715</v>
      </c>
    </row>
    <row r="14189" spans="1:10">
      <c r="A14189" t="s">
        <v>25</v>
      </c>
      <c r="B14189" t="s">
        <v>6</v>
      </c>
      <c r="C14189" t="s">
        <v>4</v>
      </c>
      <c r="D14189" t="s">
        <v>1</v>
      </c>
      <c r="F14189" s="2">
        <v>5160000</v>
      </c>
      <c r="G14189" s="2">
        <v>387877.19354516739</v>
      </c>
      <c r="H14189">
        <v>2014</v>
      </c>
      <c r="I14189">
        <v>13.303179681274893</v>
      </c>
      <c r="J14189" s="40" t="s">
        <v>715</v>
      </c>
    </row>
    <row r="14190" spans="1:10">
      <c r="A14190" t="s">
        <v>143</v>
      </c>
      <c r="B14190" t="s">
        <v>37</v>
      </c>
      <c r="C14190" t="s">
        <v>3</v>
      </c>
      <c r="D14190" t="s">
        <v>328</v>
      </c>
      <c r="F14190" s="2">
        <v>17194</v>
      </c>
      <c r="G14190" s="2">
        <v>17194</v>
      </c>
      <c r="H14190">
        <v>2012</v>
      </c>
      <c r="I14190">
        <v>1</v>
      </c>
      <c r="J14190" t="s">
        <v>717</v>
      </c>
    </row>
    <row r="14191" spans="1:10">
      <c r="A14191" t="s">
        <v>143</v>
      </c>
      <c r="B14191" t="s">
        <v>37</v>
      </c>
      <c r="C14191" t="s">
        <v>3</v>
      </c>
      <c r="D14191" t="s">
        <v>1</v>
      </c>
      <c r="F14191" s="2">
        <v>3062</v>
      </c>
      <c r="G14191" s="2">
        <v>3062</v>
      </c>
      <c r="H14191">
        <v>2012</v>
      </c>
      <c r="I14191">
        <v>1</v>
      </c>
      <c r="J14191" t="s">
        <v>717</v>
      </c>
    </row>
    <row r="14192" spans="1:10">
      <c r="A14192" t="s">
        <v>143</v>
      </c>
      <c r="B14192" t="s">
        <v>37</v>
      </c>
      <c r="C14192" t="s">
        <v>3</v>
      </c>
      <c r="D14192" t="s">
        <v>328</v>
      </c>
      <c r="F14192" s="2">
        <v>1075</v>
      </c>
      <c r="G14192" s="2">
        <v>1075</v>
      </c>
      <c r="H14192">
        <v>2011</v>
      </c>
      <c r="I14192">
        <v>1</v>
      </c>
      <c r="J14192" t="s">
        <v>717</v>
      </c>
    </row>
    <row r="14193" spans="1:10">
      <c r="A14193" t="s">
        <v>143</v>
      </c>
      <c r="B14193" t="s">
        <v>37</v>
      </c>
      <c r="C14193" t="s">
        <v>3</v>
      </c>
      <c r="D14193" t="s">
        <v>328</v>
      </c>
      <c r="F14193" s="2">
        <v>1075</v>
      </c>
      <c r="G14193" s="2">
        <v>1075</v>
      </c>
      <c r="H14193">
        <v>2011</v>
      </c>
      <c r="I14193">
        <v>1</v>
      </c>
      <c r="J14193" t="s">
        <v>717</v>
      </c>
    </row>
    <row r="14194" spans="1:10">
      <c r="A14194" t="s">
        <v>143</v>
      </c>
      <c r="B14194" t="s">
        <v>37</v>
      </c>
      <c r="C14194" t="s">
        <v>3</v>
      </c>
      <c r="D14194" t="s">
        <v>328</v>
      </c>
      <c r="F14194" s="2">
        <v>3303</v>
      </c>
      <c r="G14194" s="2">
        <v>3303</v>
      </c>
      <c r="H14194">
        <v>2010</v>
      </c>
      <c r="I14194">
        <v>1</v>
      </c>
      <c r="J14194" t="s">
        <v>717</v>
      </c>
    </row>
    <row r="14195" spans="1:10">
      <c r="A14195" t="s">
        <v>143</v>
      </c>
      <c r="B14195" t="s">
        <v>37</v>
      </c>
      <c r="C14195" t="s">
        <v>3</v>
      </c>
      <c r="D14195" t="s">
        <v>328</v>
      </c>
      <c r="F14195" s="2">
        <v>3303</v>
      </c>
      <c r="G14195" s="2">
        <v>3303</v>
      </c>
      <c r="H14195">
        <v>2010</v>
      </c>
      <c r="I14195">
        <v>1</v>
      </c>
      <c r="J14195" t="s">
        <v>717</v>
      </c>
    </row>
    <row r="14196" spans="1:10">
      <c r="A14196" t="s">
        <v>494</v>
      </c>
      <c r="B14196" t="s">
        <v>37</v>
      </c>
      <c r="C14196" t="s">
        <v>3</v>
      </c>
      <c r="D14196" t="s">
        <v>328</v>
      </c>
      <c r="E14196" t="s">
        <v>491</v>
      </c>
      <c r="F14196" s="2">
        <v>54460.12</v>
      </c>
      <c r="G14196" s="2">
        <v>54460.12</v>
      </c>
      <c r="H14196">
        <v>2020</v>
      </c>
      <c r="I14196">
        <v>1</v>
      </c>
      <c r="J14196" t="s">
        <v>717</v>
      </c>
    </row>
    <row r="14197" spans="1:10">
      <c r="A14197" t="s">
        <v>494</v>
      </c>
      <c r="B14197" t="s">
        <v>37</v>
      </c>
      <c r="C14197" t="s">
        <v>3</v>
      </c>
      <c r="D14197" t="s">
        <v>328</v>
      </c>
      <c r="E14197" t="s">
        <v>492</v>
      </c>
      <c r="F14197" s="2">
        <v>667651.69999999995</v>
      </c>
      <c r="G14197" s="2">
        <v>667651.69999999995</v>
      </c>
      <c r="H14197">
        <v>2020</v>
      </c>
      <c r="I14197">
        <v>1</v>
      </c>
      <c r="J14197" t="s">
        <v>717</v>
      </c>
    </row>
    <row r="14198" spans="1:10">
      <c r="A14198" t="s">
        <v>494</v>
      </c>
      <c r="B14198" t="s">
        <v>37</v>
      </c>
      <c r="C14198" t="s">
        <v>4</v>
      </c>
      <c r="D14198" t="s">
        <v>328</v>
      </c>
      <c r="E14198" t="s">
        <v>492</v>
      </c>
      <c r="F14198" s="2">
        <v>175307.43</v>
      </c>
      <c r="G14198" s="2">
        <v>175307.43</v>
      </c>
      <c r="H14198">
        <v>2020</v>
      </c>
      <c r="I14198">
        <v>1</v>
      </c>
      <c r="J14198" t="s">
        <v>717</v>
      </c>
    </row>
    <row r="14199" spans="1:10">
      <c r="A14199" s="6" t="s">
        <v>243</v>
      </c>
      <c r="B14199" t="s">
        <v>44</v>
      </c>
      <c r="C14199" t="s">
        <v>3</v>
      </c>
      <c r="D14199" t="s">
        <v>328</v>
      </c>
      <c r="E14199" t="s">
        <v>466</v>
      </c>
      <c r="F14199" s="2">
        <f>G14199*I14199</f>
        <v>8444081.1999999993</v>
      </c>
      <c r="G14199" s="2">
        <v>1223000</v>
      </c>
      <c r="H14199">
        <v>2021</v>
      </c>
      <c r="I14199">
        <v>6.9043999999999999</v>
      </c>
      <c r="J14199" t="s">
        <v>717</v>
      </c>
    </row>
    <row r="14200" spans="1:10">
      <c r="A14200" s="6" t="s">
        <v>243</v>
      </c>
      <c r="B14200" t="s">
        <v>44</v>
      </c>
      <c r="C14200" t="s">
        <v>3</v>
      </c>
      <c r="D14200" t="s">
        <v>1</v>
      </c>
      <c r="E14200" t="s">
        <v>590</v>
      </c>
      <c r="F14200" s="2">
        <f>G14200*I14200</f>
        <v>13808.8</v>
      </c>
      <c r="G14200" s="2">
        <v>2000</v>
      </c>
      <c r="H14200">
        <v>2021</v>
      </c>
      <c r="I14200">
        <v>6.9043999999999999</v>
      </c>
      <c r="J14200" t="s">
        <v>717</v>
      </c>
    </row>
    <row r="14201" spans="1:10">
      <c r="A14201" s="6" t="s">
        <v>243</v>
      </c>
      <c r="B14201" t="s">
        <v>44</v>
      </c>
      <c r="C14201" t="s">
        <v>4</v>
      </c>
      <c r="D14201" t="s">
        <v>328</v>
      </c>
      <c r="E14201" s="17" t="s">
        <v>466</v>
      </c>
      <c r="F14201" s="2">
        <f>G14201*I14201</f>
        <v>3652427.6</v>
      </c>
      <c r="G14201" s="2">
        <v>529000</v>
      </c>
      <c r="H14201">
        <v>2021</v>
      </c>
      <c r="I14201">
        <v>6.9043999999999999</v>
      </c>
      <c r="J14201" t="s">
        <v>717</v>
      </c>
    </row>
    <row r="14202" spans="1:10">
      <c r="A14202" s="6" t="s">
        <v>173</v>
      </c>
      <c r="B14202" t="s">
        <v>37</v>
      </c>
      <c r="C14202" t="s">
        <v>3</v>
      </c>
      <c r="D14202" t="s">
        <v>328</v>
      </c>
      <c r="E14202" t="s">
        <v>489</v>
      </c>
      <c r="F14202" s="2">
        <v>12679</v>
      </c>
      <c r="G14202" s="2">
        <f t="shared" ref="G14202:G14209" si="363">F14202/I14202</f>
        <v>12679</v>
      </c>
      <c r="H14202">
        <v>2022</v>
      </c>
      <c r="I14202">
        <v>1</v>
      </c>
      <c r="J14202" t="s">
        <v>717</v>
      </c>
    </row>
    <row r="14203" spans="1:10">
      <c r="A14203" s="6" t="s">
        <v>173</v>
      </c>
      <c r="B14203" t="s">
        <v>37</v>
      </c>
      <c r="C14203" t="s">
        <v>3</v>
      </c>
      <c r="D14203" t="s">
        <v>328</v>
      </c>
      <c r="E14203" t="s">
        <v>490</v>
      </c>
      <c r="F14203" s="2">
        <v>48485</v>
      </c>
      <c r="G14203" s="2">
        <f t="shared" si="363"/>
        <v>48485</v>
      </c>
      <c r="H14203">
        <v>2022</v>
      </c>
      <c r="I14203">
        <v>1</v>
      </c>
      <c r="J14203" t="s">
        <v>717</v>
      </c>
    </row>
    <row r="14204" spans="1:10">
      <c r="A14204" s="6" t="s">
        <v>173</v>
      </c>
      <c r="B14204" t="s">
        <v>37</v>
      </c>
      <c r="C14204" t="s">
        <v>3</v>
      </c>
      <c r="D14204" t="s">
        <v>1</v>
      </c>
      <c r="F14204" s="2">
        <v>226672</v>
      </c>
      <c r="G14204" s="2">
        <f t="shared" si="363"/>
        <v>226672</v>
      </c>
      <c r="H14204">
        <v>2022</v>
      </c>
      <c r="I14204">
        <v>1</v>
      </c>
      <c r="J14204" t="s">
        <v>717</v>
      </c>
    </row>
    <row r="14205" spans="1:10">
      <c r="A14205" s="6" t="s">
        <v>173</v>
      </c>
      <c r="B14205" t="s">
        <v>37</v>
      </c>
      <c r="C14205" t="s">
        <v>5</v>
      </c>
      <c r="D14205" t="s">
        <v>328</v>
      </c>
      <c r="E14205" t="s">
        <v>489</v>
      </c>
      <c r="F14205" s="2">
        <v>5406</v>
      </c>
      <c r="G14205" s="2">
        <f t="shared" si="363"/>
        <v>5406</v>
      </c>
      <c r="H14205">
        <v>2022</v>
      </c>
      <c r="I14205">
        <v>1</v>
      </c>
      <c r="J14205" t="s">
        <v>717</v>
      </c>
    </row>
    <row r="14206" spans="1:10">
      <c r="A14206" s="6" t="s">
        <v>173</v>
      </c>
      <c r="B14206" t="s">
        <v>37</v>
      </c>
      <c r="C14206" t="s">
        <v>5</v>
      </c>
      <c r="D14206" t="s">
        <v>328</v>
      </c>
      <c r="E14206" t="s">
        <v>490</v>
      </c>
      <c r="F14206" s="2">
        <v>16410</v>
      </c>
      <c r="G14206" s="2">
        <f t="shared" si="363"/>
        <v>16410</v>
      </c>
      <c r="H14206">
        <v>2022</v>
      </c>
      <c r="I14206">
        <v>1</v>
      </c>
      <c r="J14206" t="s">
        <v>717</v>
      </c>
    </row>
    <row r="14207" spans="1:10">
      <c r="A14207" s="6" t="s">
        <v>173</v>
      </c>
      <c r="B14207" t="s">
        <v>37</v>
      </c>
      <c r="C14207" t="s">
        <v>5</v>
      </c>
      <c r="D14207" t="s">
        <v>1</v>
      </c>
      <c r="F14207" s="2">
        <v>72033</v>
      </c>
      <c r="G14207" s="2">
        <f t="shared" si="363"/>
        <v>72033</v>
      </c>
      <c r="H14207">
        <v>2022</v>
      </c>
      <c r="I14207">
        <v>1</v>
      </c>
      <c r="J14207" t="s">
        <v>717</v>
      </c>
    </row>
    <row r="14208" spans="1:10">
      <c r="A14208" s="6" t="s">
        <v>250</v>
      </c>
      <c r="B14208" t="s">
        <v>37</v>
      </c>
      <c r="C14208" t="s">
        <v>3</v>
      </c>
      <c r="D14208" t="s">
        <v>328</v>
      </c>
      <c r="E14208" t="s">
        <v>489</v>
      </c>
      <c r="F14208" s="2">
        <v>30113</v>
      </c>
      <c r="G14208" s="2">
        <f t="shared" si="363"/>
        <v>30113</v>
      </c>
      <c r="H14208">
        <v>2021</v>
      </c>
      <c r="I14208">
        <v>1</v>
      </c>
      <c r="J14208" t="s">
        <v>717</v>
      </c>
    </row>
    <row r="14209" spans="1:10">
      <c r="A14209" s="6" t="s">
        <v>250</v>
      </c>
      <c r="B14209" t="s">
        <v>37</v>
      </c>
      <c r="C14209" t="s">
        <v>3</v>
      </c>
      <c r="D14209" t="s">
        <v>328</v>
      </c>
      <c r="E14209" t="s">
        <v>490</v>
      </c>
      <c r="F14209" s="2">
        <v>337469</v>
      </c>
      <c r="G14209" s="2">
        <f t="shared" si="363"/>
        <v>337469</v>
      </c>
      <c r="H14209">
        <v>2021</v>
      </c>
      <c r="I14209">
        <v>1</v>
      </c>
      <c r="J14209" t="s">
        <v>717</v>
      </c>
    </row>
    <row r="14210" spans="1:10">
      <c r="A14210" t="s">
        <v>17</v>
      </c>
      <c r="B14210" t="s">
        <v>6</v>
      </c>
      <c r="C14210" t="s">
        <v>3</v>
      </c>
      <c r="D14210" t="s">
        <v>328</v>
      </c>
      <c r="F14210" s="2">
        <v>307120000</v>
      </c>
      <c r="G14210" s="2">
        <v>24062127.231587652</v>
      </c>
      <c r="H14210">
        <v>2013</v>
      </c>
      <c r="I14210">
        <v>12.763626301369856</v>
      </c>
      <c r="J14210" s="40" t="s">
        <v>715</v>
      </c>
    </row>
    <row r="14211" spans="1:10">
      <c r="A14211" t="s">
        <v>17</v>
      </c>
      <c r="B14211" t="s">
        <v>6</v>
      </c>
      <c r="C14211" t="s">
        <v>3</v>
      </c>
      <c r="D14211" t="s">
        <v>328</v>
      </c>
      <c r="F14211" s="2">
        <v>24103225.664064914</v>
      </c>
      <c r="G14211" s="2">
        <v>1888430.8498971045</v>
      </c>
      <c r="H14211">
        <v>2013</v>
      </c>
      <c r="I14211">
        <v>12.763626301369856</v>
      </c>
      <c r="J14211" s="40" t="s">
        <v>715</v>
      </c>
    </row>
    <row r="14212" spans="1:10">
      <c r="A14212" t="s">
        <v>17</v>
      </c>
      <c r="B14212" t="s">
        <v>6</v>
      </c>
      <c r="C14212" t="s">
        <v>3</v>
      </c>
      <c r="D14212" t="s">
        <v>1</v>
      </c>
      <c r="F14212" s="2">
        <v>152103000</v>
      </c>
      <c r="G14212" s="2">
        <v>11916911.104148792</v>
      </c>
      <c r="H14212">
        <v>2013</v>
      </c>
      <c r="I14212">
        <v>12.763626301369856</v>
      </c>
      <c r="J14212" s="40" t="s">
        <v>715</v>
      </c>
    </row>
    <row r="14213" spans="1:10">
      <c r="A14213" t="s">
        <v>17</v>
      </c>
      <c r="B14213" t="s">
        <v>6</v>
      </c>
      <c r="C14213" t="s">
        <v>3</v>
      </c>
      <c r="D14213" t="s">
        <v>1</v>
      </c>
      <c r="F14213" s="2">
        <v>11937265.346383385</v>
      </c>
      <c r="G14213" s="2">
        <v>935256.5692950614</v>
      </c>
      <c r="H14213">
        <v>2013</v>
      </c>
      <c r="I14213">
        <v>12.763626301369856</v>
      </c>
      <c r="J14213" s="40" t="s">
        <v>715</v>
      </c>
    </row>
    <row r="14214" spans="1:10">
      <c r="A14214" t="s">
        <v>17</v>
      </c>
      <c r="B14214" t="s">
        <v>6</v>
      </c>
      <c r="C14214" t="s">
        <v>3</v>
      </c>
      <c r="D14214" t="s">
        <v>367</v>
      </c>
      <c r="F14214" s="2">
        <v>34355000</v>
      </c>
      <c r="G14214" s="2">
        <v>2691633.1760914098</v>
      </c>
      <c r="H14214">
        <v>2013</v>
      </c>
      <c r="I14214">
        <v>12.763626301369856</v>
      </c>
      <c r="J14214" s="40" t="s">
        <v>715</v>
      </c>
    </row>
    <row r="14215" spans="1:10">
      <c r="A14215" t="s">
        <v>17</v>
      </c>
      <c r="B14215" t="s">
        <v>6</v>
      </c>
      <c r="C14215" t="s">
        <v>3</v>
      </c>
      <c r="D14215" t="s">
        <v>367</v>
      </c>
      <c r="F14215" s="2">
        <v>2696230.5212586289</v>
      </c>
      <c r="G14215" s="2">
        <v>211243.29854198694</v>
      </c>
      <c r="H14215">
        <v>2013</v>
      </c>
      <c r="I14215">
        <v>12.763626301369856</v>
      </c>
      <c r="J14215" s="40" t="s">
        <v>715</v>
      </c>
    </row>
    <row r="14216" spans="1:10">
      <c r="A14216" s="6" t="s">
        <v>250</v>
      </c>
      <c r="B14216" t="s">
        <v>37</v>
      </c>
      <c r="C14216" t="s">
        <v>3</v>
      </c>
      <c r="D14216" t="s">
        <v>1</v>
      </c>
      <c r="E14216" t="s">
        <v>464</v>
      </c>
      <c r="F14216" s="2">
        <v>159605</v>
      </c>
      <c r="G14216" s="2">
        <f>F14216/I14216</f>
        <v>159605</v>
      </c>
      <c r="H14216">
        <v>2021</v>
      </c>
      <c r="I14216">
        <v>1</v>
      </c>
      <c r="J14216" t="s">
        <v>717</v>
      </c>
    </row>
    <row r="14217" spans="1:10">
      <c r="A14217" s="6" t="s">
        <v>250</v>
      </c>
      <c r="B14217" t="s">
        <v>37</v>
      </c>
      <c r="C14217" t="s">
        <v>4</v>
      </c>
      <c r="D14217" t="s">
        <v>328</v>
      </c>
      <c r="E14217" t="s">
        <v>489</v>
      </c>
      <c r="F14217" s="2">
        <v>4515</v>
      </c>
      <c r="G14217" s="2">
        <f>F14217/I14217</f>
        <v>4515</v>
      </c>
      <c r="H14217">
        <v>2021</v>
      </c>
      <c r="I14217">
        <v>1</v>
      </c>
      <c r="J14217" t="s">
        <v>717</v>
      </c>
    </row>
    <row r="14218" spans="1:10">
      <c r="A14218" s="6" t="s">
        <v>250</v>
      </c>
      <c r="B14218" t="s">
        <v>37</v>
      </c>
      <c r="C14218" t="s">
        <v>4</v>
      </c>
      <c r="D14218" t="s">
        <v>328</v>
      </c>
      <c r="E14218" t="s">
        <v>490</v>
      </c>
      <c r="F14218" s="2">
        <v>731481</v>
      </c>
      <c r="G14218" s="2">
        <f>F14218/I14218</f>
        <v>731481</v>
      </c>
      <c r="H14218">
        <v>2021</v>
      </c>
      <c r="I14218">
        <v>1</v>
      </c>
      <c r="J14218" t="s">
        <v>717</v>
      </c>
    </row>
    <row r="14219" spans="1:10">
      <c r="A14219" s="6" t="s">
        <v>250</v>
      </c>
      <c r="B14219" t="s">
        <v>37</v>
      </c>
      <c r="C14219" t="s">
        <v>4</v>
      </c>
      <c r="D14219" t="s">
        <v>1</v>
      </c>
      <c r="E14219" t="s">
        <v>464</v>
      </c>
      <c r="F14219" s="2">
        <v>4414</v>
      </c>
      <c r="G14219" s="2">
        <f>F14219/I14219</f>
        <v>4414</v>
      </c>
      <c r="H14219">
        <v>2021</v>
      </c>
      <c r="I14219">
        <v>1</v>
      </c>
      <c r="J14219" t="s">
        <v>717</v>
      </c>
    </row>
    <row r="14220" spans="1:10">
      <c r="A14220" t="s">
        <v>503</v>
      </c>
      <c r="B14220" t="s">
        <v>37</v>
      </c>
      <c r="C14220" t="s">
        <v>3</v>
      </c>
      <c r="D14220" t="s">
        <v>328</v>
      </c>
      <c r="F14220" s="2">
        <v>1037619</v>
      </c>
      <c r="G14220" s="2">
        <v>1037619</v>
      </c>
      <c r="H14220">
        <v>2011</v>
      </c>
      <c r="I14220">
        <v>1</v>
      </c>
      <c r="J14220" t="s">
        <v>717</v>
      </c>
    </row>
    <row r="14221" spans="1:10">
      <c r="A14221" t="s">
        <v>503</v>
      </c>
      <c r="B14221" t="s">
        <v>37</v>
      </c>
      <c r="C14221" t="s">
        <v>3</v>
      </c>
      <c r="D14221" t="s">
        <v>328</v>
      </c>
      <c r="F14221" s="2">
        <v>1037619</v>
      </c>
      <c r="G14221" s="2">
        <v>1037619</v>
      </c>
      <c r="H14221">
        <v>2011</v>
      </c>
      <c r="I14221">
        <v>1</v>
      </c>
      <c r="J14221" t="s">
        <v>717</v>
      </c>
    </row>
    <row r="14222" spans="1:10">
      <c r="A14222" t="s">
        <v>13</v>
      </c>
      <c r="B14222" t="s">
        <v>6</v>
      </c>
      <c r="C14222" t="s">
        <v>3</v>
      </c>
      <c r="D14222" t="s">
        <v>328</v>
      </c>
      <c r="F14222" s="2">
        <v>527402999.99999994</v>
      </c>
      <c r="G14222" s="2">
        <v>41320780.438659228</v>
      </c>
      <c r="H14222">
        <v>2013</v>
      </c>
      <c r="I14222">
        <v>12.763626301369856</v>
      </c>
      <c r="J14222" s="40" t="s">
        <v>715</v>
      </c>
    </row>
    <row r="14223" spans="1:10">
      <c r="A14223" t="s">
        <v>13</v>
      </c>
      <c r="B14223" t="s">
        <v>6</v>
      </c>
      <c r="C14223" t="s">
        <v>3</v>
      </c>
      <c r="D14223" t="s">
        <v>328</v>
      </c>
      <c r="F14223" s="2">
        <v>41391356.879736997</v>
      </c>
      <c r="G14223" s="2">
        <v>3242915.1326135797</v>
      </c>
      <c r="H14223">
        <v>2013</v>
      </c>
      <c r="I14223">
        <v>12.763626301369856</v>
      </c>
      <c r="J14223" s="40" t="s">
        <v>715</v>
      </c>
    </row>
    <row r="14224" spans="1:10">
      <c r="A14224" t="s">
        <v>13</v>
      </c>
      <c r="B14224" t="s">
        <v>6</v>
      </c>
      <c r="C14224" t="s">
        <v>3</v>
      </c>
      <c r="D14224" t="s">
        <v>1</v>
      </c>
      <c r="F14224" s="2">
        <v>473246999.99999994</v>
      </c>
      <c r="G14224" s="2">
        <v>37077785.640684947</v>
      </c>
      <c r="H14224">
        <v>2013</v>
      </c>
      <c r="I14224">
        <v>12.763626301369856</v>
      </c>
      <c r="J14224" s="40" t="s">
        <v>715</v>
      </c>
    </row>
    <row r="14225" spans="1:10">
      <c r="A14225" t="s">
        <v>13</v>
      </c>
      <c r="B14225" t="s">
        <v>6</v>
      </c>
      <c r="C14225" t="s">
        <v>3</v>
      </c>
      <c r="D14225" t="s">
        <v>1</v>
      </c>
      <c r="F14225" s="2">
        <v>37141114.990367703</v>
      </c>
      <c r="G14225" s="2">
        <v>2909918.7106709271</v>
      </c>
      <c r="H14225">
        <v>2013</v>
      </c>
      <c r="I14225">
        <v>12.763626301369856</v>
      </c>
      <c r="J14225" s="40" t="s">
        <v>715</v>
      </c>
    </row>
    <row r="14226" spans="1:10">
      <c r="A14226" t="s">
        <v>13</v>
      </c>
      <c r="B14226" t="s">
        <v>6</v>
      </c>
      <c r="C14226" t="s">
        <v>3</v>
      </c>
      <c r="D14226" t="s">
        <v>367</v>
      </c>
      <c r="F14226" s="2">
        <v>111259000</v>
      </c>
      <c r="G14226" s="2">
        <v>8716880.0913623683</v>
      </c>
      <c r="H14226">
        <v>2013</v>
      </c>
      <c r="I14226">
        <v>12.763626301369856</v>
      </c>
      <c r="J14226" s="40" t="s">
        <v>715</v>
      </c>
    </row>
    <row r="14227" spans="1:10">
      <c r="A14227" t="s">
        <v>13</v>
      </c>
      <c r="B14227" t="s">
        <v>6</v>
      </c>
      <c r="C14227" t="s">
        <v>3</v>
      </c>
      <c r="D14227" t="s">
        <v>367</v>
      </c>
      <c r="F14227" s="2">
        <v>8731768.6381811611</v>
      </c>
      <c r="G14227" s="2">
        <v>684113.46681656013</v>
      </c>
      <c r="H14227">
        <v>2013</v>
      </c>
      <c r="I14227">
        <v>12.763626301369856</v>
      </c>
      <c r="J14227" s="40" t="s">
        <v>715</v>
      </c>
    </row>
    <row r="14228" spans="1:10">
      <c r="A14228" t="s">
        <v>503</v>
      </c>
      <c r="B14228" t="s">
        <v>37</v>
      </c>
      <c r="C14228" t="s">
        <v>4</v>
      </c>
      <c r="D14228" t="s">
        <v>328</v>
      </c>
      <c r="F14228" s="2">
        <v>51273</v>
      </c>
      <c r="G14228" s="2">
        <v>51273</v>
      </c>
      <c r="H14228">
        <v>2011</v>
      </c>
      <c r="I14228">
        <v>1</v>
      </c>
      <c r="J14228" t="s">
        <v>717</v>
      </c>
    </row>
    <row r="14229" spans="1:10">
      <c r="A14229" t="s">
        <v>503</v>
      </c>
      <c r="B14229" t="s">
        <v>37</v>
      </c>
      <c r="C14229" t="s">
        <v>4</v>
      </c>
      <c r="D14229" t="s">
        <v>328</v>
      </c>
      <c r="F14229" s="2">
        <v>51273</v>
      </c>
      <c r="G14229" s="2">
        <v>51273</v>
      </c>
      <c r="H14229">
        <v>2011</v>
      </c>
      <c r="I14229">
        <v>1</v>
      </c>
      <c r="J14229" t="s">
        <v>717</v>
      </c>
    </row>
    <row r="14230" spans="1:10">
      <c r="A14230" t="s">
        <v>503</v>
      </c>
      <c r="B14230" t="s">
        <v>37</v>
      </c>
      <c r="C14230" t="s">
        <v>3</v>
      </c>
      <c r="D14230" t="s">
        <v>328</v>
      </c>
      <c r="F14230" s="2">
        <v>1232973</v>
      </c>
      <c r="G14230" s="2">
        <v>1232973</v>
      </c>
      <c r="H14230">
        <v>2010</v>
      </c>
      <c r="I14230">
        <v>1</v>
      </c>
      <c r="J14230" t="s">
        <v>717</v>
      </c>
    </row>
    <row r="14231" spans="1:10">
      <c r="A14231" t="s">
        <v>503</v>
      </c>
      <c r="B14231" t="s">
        <v>37</v>
      </c>
      <c r="C14231" t="s">
        <v>3</v>
      </c>
      <c r="D14231" t="s">
        <v>328</v>
      </c>
      <c r="F14231" s="2">
        <v>1232973</v>
      </c>
      <c r="G14231" s="2">
        <v>1232973</v>
      </c>
      <c r="H14231">
        <v>2010</v>
      </c>
      <c r="I14231">
        <v>1</v>
      </c>
      <c r="J14231" t="s">
        <v>717</v>
      </c>
    </row>
    <row r="14232" spans="1:10">
      <c r="A14232" t="s">
        <v>503</v>
      </c>
      <c r="B14232" t="s">
        <v>37</v>
      </c>
      <c r="C14232" t="s">
        <v>4</v>
      </c>
      <c r="D14232" t="s">
        <v>328</v>
      </c>
      <c r="F14232" s="2">
        <v>-11802</v>
      </c>
      <c r="G14232" s="2">
        <v>-11802</v>
      </c>
      <c r="H14232">
        <v>2010</v>
      </c>
      <c r="I14232">
        <v>1</v>
      </c>
      <c r="J14232" t="s">
        <v>717</v>
      </c>
    </row>
    <row r="14233" spans="1:10">
      <c r="A14233" t="s">
        <v>503</v>
      </c>
      <c r="B14233" t="s">
        <v>37</v>
      </c>
      <c r="C14233" t="s">
        <v>4</v>
      </c>
      <c r="D14233" t="s">
        <v>328</v>
      </c>
      <c r="F14233" s="2">
        <v>-11802</v>
      </c>
      <c r="G14233" s="2">
        <v>-11802</v>
      </c>
      <c r="H14233">
        <v>2010</v>
      </c>
      <c r="I14233">
        <v>1</v>
      </c>
      <c r="J14233" t="s">
        <v>717</v>
      </c>
    </row>
    <row r="14234" spans="1:10">
      <c r="A14234" t="s">
        <v>189</v>
      </c>
      <c r="B14234" s="18" t="s">
        <v>35</v>
      </c>
      <c r="C14234" s="18" t="s">
        <v>3</v>
      </c>
      <c r="D14234" s="18" t="s">
        <v>328</v>
      </c>
      <c r="E14234" s="18" t="s">
        <v>677</v>
      </c>
      <c r="F14234" s="2">
        <v>147654826</v>
      </c>
      <c r="G14234" s="2">
        <f t="shared" ref="G14234:G14242" si="364">F14234/I14234</f>
        <v>161288.56448475257</v>
      </c>
      <c r="H14234" s="18">
        <v>2024</v>
      </c>
      <c r="I14234" s="18">
        <v>915.46990000000005</v>
      </c>
      <c r="J14234" t="s">
        <v>717</v>
      </c>
    </row>
    <row r="14235" spans="1:10">
      <c r="A14235" t="s">
        <v>189</v>
      </c>
      <c r="B14235" s="18" t="s">
        <v>35</v>
      </c>
      <c r="C14235" s="18" t="s">
        <v>3</v>
      </c>
      <c r="D14235" s="18" t="s">
        <v>1</v>
      </c>
      <c r="E14235" s="18"/>
      <c r="F14235" s="2">
        <v>19830671</v>
      </c>
      <c r="G14235" s="2">
        <f t="shared" si="364"/>
        <v>21661.740052840622</v>
      </c>
      <c r="H14235" s="18">
        <v>2024</v>
      </c>
      <c r="I14235" s="18">
        <v>915.46990000000005</v>
      </c>
      <c r="J14235" t="s">
        <v>717</v>
      </c>
    </row>
    <row r="14236" spans="1:10">
      <c r="A14236" t="s">
        <v>189</v>
      </c>
      <c r="B14236" s="18" t="s">
        <v>35</v>
      </c>
      <c r="C14236" s="18" t="s">
        <v>4</v>
      </c>
      <c r="D14236" s="18" t="s">
        <v>328</v>
      </c>
      <c r="E14236" s="18" t="s">
        <v>677</v>
      </c>
      <c r="F14236" s="2">
        <v>3174101</v>
      </c>
      <c r="G14236" s="2">
        <f t="shared" si="364"/>
        <v>3467.1822634474379</v>
      </c>
      <c r="H14236" s="18">
        <v>2024</v>
      </c>
      <c r="I14236" s="18">
        <v>915.46990000000005</v>
      </c>
      <c r="J14236" t="s">
        <v>717</v>
      </c>
    </row>
    <row r="14237" spans="1:10">
      <c r="A14237" t="s">
        <v>189</v>
      </c>
      <c r="B14237" s="18" t="s">
        <v>35</v>
      </c>
      <c r="C14237" s="18" t="s">
        <v>3</v>
      </c>
      <c r="D14237" s="18" t="s">
        <v>328</v>
      </c>
      <c r="E14237" s="18"/>
      <c r="F14237" s="2">
        <v>11504919.5</v>
      </c>
      <c r="G14237" s="2">
        <f t="shared" si="364"/>
        <v>38870.715871492277</v>
      </c>
      <c r="H14237" s="18">
        <v>2023</v>
      </c>
      <c r="I14237" s="18">
        <v>295.97910000000002</v>
      </c>
      <c r="J14237" t="s">
        <v>717</v>
      </c>
    </row>
    <row r="14238" spans="1:10">
      <c r="A14238" t="s">
        <v>189</v>
      </c>
      <c r="B14238" s="18" t="s">
        <v>35</v>
      </c>
      <c r="C14238" s="18" t="s">
        <v>4</v>
      </c>
      <c r="D14238" s="18" t="s">
        <v>328</v>
      </c>
      <c r="E14238" s="18"/>
      <c r="F14238" s="2">
        <v>3435542.5</v>
      </c>
      <c r="G14238" s="2">
        <f t="shared" si="364"/>
        <v>11607.382075288424</v>
      </c>
      <c r="H14238" s="18">
        <v>2023</v>
      </c>
      <c r="I14238" s="18">
        <v>295.97910000000002</v>
      </c>
      <c r="J14238" t="s">
        <v>717</v>
      </c>
    </row>
    <row r="14239" spans="1:10">
      <c r="A14239" s="14" t="s">
        <v>189</v>
      </c>
      <c r="B14239" t="s">
        <v>35</v>
      </c>
      <c r="C14239" t="s">
        <v>3</v>
      </c>
      <c r="D14239" t="s">
        <v>328</v>
      </c>
      <c r="F14239" s="2">
        <v>17112855</v>
      </c>
      <c r="G14239" s="2">
        <f t="shared" si="364"/>
        <v>130758.6480390239</v>
      </c>
      <c r="H14239">
        <v>2022</v>
      </c>
      <c r="I14239">
        <v>130.87360000000001</v>
      </c>
      <c r="J14239" t="s">
        <v>717</v>
      </c>
    </row>
    <row r="14240" spans="1:10">
      <c r="A14240" s="14" t="s">
        <v>189</v>
      </c>
      <c r="B14240" t="s">
        <v>35</v>
      </c>
      <c r="C14240" t="s">
        <v>5</v>
      </c>
      <c r="D14240" t="s">
        <v>328</v>
      </c>
      <c r="F14240" s="2">
        <v>4329292</v>
      </c>
      <c r="G14240" s="2">
        <f t="shared" si="364"/>
        <v>33079.948897256589</v>
      </c>
      <c r="H14240">
        <v>2022</v>
      </c>
      <c r="I14240">
        <v>130.87360000000001</v>
      </c>
      <c r="J14240" t="s">
        <v>717</v>
      </c>
    </row>
    <row r="14241" spans="1:10">
      <c r="A14241" s="14" t="s">
        <v>189</v>
      </c>
      <c r="B14241" t="s">
        <v>35</v>
      </c>
      <c r="C14241" t="s">
        <v>3</v>
      </c>
      <c r="D14241" t="s">
        <v>328</v>
      </c>
      <c r="E14241" t="s">
        <v>329</v>
      </c>
      <c r="F14241" s="2">
        <v>11811791</v>
      </c>
      <c r="G14241" s="2">
        <f t="shared" si="364"/>
        <v>124225.84641661197</v>
      </c>
      <c r="H14241">
        <v>2021</v>
      </c>
      <c r="I14241">
        <v>95.083200000000005</v>
      </c>
      <c r="J14241" t="s">
        <v>717</v>
      </c>
    </row>
    <row r="14242" spans="1:10">
      <c r="A14242" s="14" t="s">
        <v>189</v>
      </c>
      <c r="B14242" t="s">
        <v>35</v>
      </c>
      <c r="C14242" t="s">
        <v>4</v>
      </c>
      <c r="D14242" t="s">
        <v>328</v>
      </c>
      <c r="E14242" t="s">
        <v>329</v>
      </c>
      <c r="F14242" s="2">
        <v>668504</v>
      </c>
      <c r="G14242" s="2">
        <f t="shared" si="364"/>
        <v>7030.7267740252746</v>
      </c>
      <c r="H14242">
        <v>2021</v>
      </c>
      <c r="I14242">
        <v>95.083200000000005</v>
      </c>
      <c r="J14242" t="s">
        <v>717</v>
      </c>
    </row>
    <row r="14243" spans="1:10">
      <c r="A14243" t="s">
        <v>189</v>
      </c>
      <c r="B14243" t="s">
        <v>35</v>
      </c>
      <c r="C14243" t="s">
        <v>3</v>
      </c>
      <c r="D14243" t="s">
        <v>328</v>
      </c>
      <c r="F14243" s="2">
        <v>6657887</v>
      </c>
      <c r="G14243" s="2">
        <v>94402.76265341774</v>
      </c>
      <c r="H14243">
        <v>2020</v>
      </c>
      <c r="I14243">
        <v>70.526399999999995</v>
      </c>
      <c r="J14243" t="s">
        <v>717</v>
      </c>
    </row>
    <row r="14244" spans="1:10">
      <c r="A14244" t="s">
        <v>189</v>
      </c>
      <c r="B14244" t="s">
        <v>35</v>
      </c>
      <c r="C14244" t="s">
        <v>3</v>
      </c>
      <c r="D14244" t="s">
        <v>1</v>
      </c>
      <c r="F14244" s="2">
        <v>-51010</v>
      </c>
      <c r="G14244" s="2">
        <v>-723.27525579073938</v>
      </c>
      <c r="H14244">
        <v>2020</v>
      </c>
      <c r="I14244">
        <v>70.526399999999995</v>
      </c>
      <c r="J14244" t="s">
        <v>717</v>
      </c>
    </row>
    <row r="14245" spans="1:10">
      <c r="A14245" t="s">
        <v>189</v>
      </c>
      <c r="B14245" t="s">
        <v>35</v>
      </c>
      <c r="C14245" t="s">
        <v>4</v>
      </c>
      <c r="D14245" t="s">
        <v>328</v>
      </c>
      <c r="F14245" s="2">
        <v>308591</v>
      </c>
      <c r="G14245" s="2">
        <v>4375.5388053267998</v>
      </c>
      <c r="H14245">
        <v>2020</v>
      </c>
      <c r="I14245">
        <v>70.526399999999995</v>
      </c>
      <c r="J14245" t="s">
        <v>717</v>
      </c>
    </row>
    <row r="14246" spans="1:10">
      <c r="A14246" t="s">
        <v>20</v>
      </c>
      <c r="B14246" t="s">
        <v>6</v>
      </c>
      <c r="C14246" t="s">
        <v>3</v>
      </c>
      <c r="D14246" t="s">
        <v>328</v>
      </c>
      <c r="F14246" s="2">
        <v>287400000</v>
      </c>
      <c r="G14246" s="2">
        <v>22517111.768553957</v>
      </c>
      <c r="H14246">
        <v>2013</v>
      </c>
      <c r="I14246">
        <v>12.763626301369856</v>
      </c>
      <c r="J14246" s="40" t="s">
        <v>715</v>
      </c>
    </row>
    <row r="14247" spans="1:10">
      <c r="A14247" t="s">
        <v>20</v>
      </c>
      <c r="B14247" t="s">
        <v>6</v>
      </c>
      <c r="C14247" t="s">
        <v>3</v>
      </c>
      <c r="D14247" t="s">
        <v>328</v>
      </c>
      <c r="F14247" s="2">
        <v>22555571.294126909</v>
      </c>
      <c r="G14247" s="2">
        <v>1767175.7823014713</v>
      </c>
      <c r="H14247">
        <v>2013</v>
      </c>
      <c r="I14247">
        <v>12.763626301369856</v>
      </c>
      <c r="J14247" s="40" t="s">
        <v>715</v>
      </c>
    </row>
    <row r="14248" spans="1:10">
      <c r="A14248" t="s">
        <v>20</v>
      </c>
      <c r="B14248" t="s">
        <v>6</v>
      </c>
      <c r="C14248" t="s">
        <v>3</v>
      </c>
      <c r="D14248" t="s">
        <v>1</v>
      </c>
      <c r="F14248" s="2">
        <v>21066000</v>
      </c>
      <c r="G14248" s="2">
        <v>1650471.3866261574</v>
      </c>
      <c r="H14248">
        <v>2013</v>
      </c>
      <c r="I14248">
        <v>12.763626301369856</v>
      </c>
      <c r="J14248" s="40" t="s">
        <v>715</v>
      </c>
    </row>
    <row r="14249" spans="1:10">
      <c r="A14249" t="s">
        <v>20</v>
      </c>
      <c r="B14249" t="s">
        <v>6</v>
      </c>
      <c r="C14249" t="s">
        <v>3</v>
      </c>
      <c r="D14249" t="s">
        <v>1</v>
      </c>
      <c r="F14249" s="2">
        <v>1653290.4136467553</v>
      </c>
      <c r="G14249" s="2">
        <v>129531.40233111619</v>
      </c>
      <c r="H14249">
        <v>2013</v>
      </c>
      <c r="I14249">
        <v>12.763626301369856</v>
      </c>
      <c r="J14249" s="40" t="s">
        <v>715</v>
      </c>
    </row>
    <row r="14250" spans="1:10">
      <c r="A14250" t="s">
        <v>20</v>
      </c>
      <c r="B14250" t="s">
        <v>6</v>
      </c>
      <c r="C14250" t="s">
        <v>3</v>
      </c>
      <c r="D14250" t="s">
        <v>367</v>
      </c>
      <c r="F14250" s="2">
        <v>13423000</v>
      </c>
      <c r="G14250" s="2">
        <v>1051660.3732404306</v>
      </c>
      <c r="H14250">
        <v>2013</v>
      </c>
      <c r="I14250">
        <v>12.763626301369856</v>
      </c>
      <c r="J14250" s="40" t="s">
        <v>715</v>
      </c>
    </row>
    <row r="14251" spans="1:10">
      <c r="A14251" t="s">
        <v>20</v>
      </c>
      <c r="B14251" t="s">
        <v>6</v>
      </c>
      <c r="C14251" t="s">
        <v>3</v>
      </c>
      <c r="D14251" t="s">
        <v>367</v>
      </c>
      <c r="F14251" s="2">
        <v>1053456.6231073956</v>
      </c>
      <c r="G14251" s="2">
        <v>82535.840382159528</v>
      </c>
      <c r="H14251">
        <v>2013</v>
      </c>
      <c r="I14251">
        <v>12.763626301369856</v>
      </c>
      <c r="J14251" s="40" t="s">
        <v>715</v>
      </c>
    </row>
    <row r="14252" spans="1:10">
      <c r="A14252" t="s">
        <v>189</v>
      </c>
      <c r="B14252" t="s">
        <v>35</v>
      </c>
      <c r="C14252" t="s">
        <v>4</v>
      </c>
      <c r="D14252" t="s">
        <v>1</v>
      </c>
      <c r="F14252" s="2">
        <v>0</v>
      </c>
      <c r="G14252" s="2">
        <v>0</v>
      </c>
      <c r="H14252">
        <v>2020</v>
      </c>
      <c r="I14252">
        <v>70.526399999999995</v>
      </c>
      <c r="J14252" t="s">
        <v>717</v>
      </c>
    </row>
    <row r="14253" spans="1:10">
      <c r="A14253" s="1" t="s">
        <v>189</v>
      </c>
      <c r="B14253" t="s">
        <v>35</v>
      </c>
      <c r="C14253" t="s">
        <v>3</v>
      </c>
      <c r="D14253" t="s">
        <v>328</v>
      </c>
      <c r="E14253" t="s">
        <v>343</v>
      </c>
      <c r="F14253" s="2">
        <v>3776953</v>
      </c>
      <c r="G14253" s="2">
        <f t="shared" ref="G14253:G14259" si="365">F14253/I14253</f>
        <v>78316.800272049033</v>
      </c>
      <c r="H14253">
        <v>2019</v>
      </c>
      <c r="I14253">
        <v>48.226599999999998</v>
      </c>
      <c r="J14253" t="s">
        <v>717</v>
      </c>
    </row>
    <row r="14254" spans="1:10">
      <c r="A14254" t="s">
        <v>189</v>
      </c>
      <c r="B14254" t="s">
        <v>35</v>
      </c>
      <c r="C14254" t="s">
        <v>3</v>
      </c>
      <c r="D14254" t="s">
        <v>1</v>
      </c>
      <c r="F14254" s="2">
        <v>119450</v>
      </c>
      <c r="G14254" s="2">
        <f t="shared" si="365"/>
        <v>2476.8488759315401</v>
      </c>
      <c r="H14254">
        <v>2019</v>
      </c>
      <c r="I14254">
        <v>48.226599999999998</v>
      </c>
      <c r="J14254" t="s">
        <v>717</v>
      </c>
    </row>
    <row r="14255" spans="1:10">
      <c r="A14255" s="1" t="s">
        <v>189</v>
      </c>
      <c r="B14255" t="s">
        <v>35</v>
      </c>
      <c r="C14255" t="s">
        <v>4</v>
      </c>
      <c r="D14255" t="s">
        <v>328</v>
      </c>
      <c r="E14255" t="s">
        <v>343</v>
      </c>
      <c r="F14255" s="2">
        <v>200889</v>
      </c>
      <c r="G14255" s="2">
        <f t="shared" si="365"/>
        <v>4165.5227612977069</v>
      </c>
      <c r="H14255">
        <v>2019</v>
      </c>
      <c r="I14255">
        <v>48.226599999999998</v>
      </c>
      <c r="J14255" t="s">
        <v>717</v>
      </c>
    </row>
    <row r="14256" spans="1:10">
      <c r="A14256" t="s">
        <v>189</v>
      </c>
      <c r="B14256" t="s">
        <v>35</v>
      </c>
      <c r="C14256" t="s">
        <v>4</v>
      </c>
      <c r="D14256" t="s">
        <v>1</v>
      </c>
      <c r="F14256" s="2">
        <v>0</v>
      </c>
      <c r="G14256" s="2">
        <f t="shared" si="365"/>
        <v>0</v>
      </c>
      <c r="H14256">
        <v>2019</v>
      </c>
      <c r="I14256">
        <v>48.226599999999998</v>
      </c>
      <c r="J14256" t="s">
        <v>717</v>
      </c>
    </row>
    <row r="14257" spans="1:10">
      <c r="A14257" s="3" t="s">
        <v>189</v>
      </c>
      <c r="B14257" t="s">
        <v>35</v>
      </c>
      <c r="C14257" t="s">
        <v>3</v>
      </c>
      <c r="D14257" t="s">
        <v>328</v>
      </c>
      <c r="F14257" s="2">
        <v>2533966</v>
      </c>
      <c r="G14257" s="2">
        <f t="shared" si="365"/>
        <v>88499.332928200718</v>
      </c>
      <c r="H14257">
        <v>2018</v>
      </c>
      <c r="I14257">
        <v>28.6326</v>
      </c>
      <c r="J14257" t="s">
        <v>717</v>
      </c>
    </row>
    <row r="14258" spans="1:10">
      <c r="A14258" s="4" t="s">
        <v>189</v>
      </c>
      <c r="B14258" t="s">
        <v>35</v>
      </c>
      <c r="C14258" t="s">
        <v>3</v>
      </c>
      <c r="D14258" t="s">
        <v>1</v>
      </c>
      <c r="F14258" s="2">
        <v>59239</v>
      </c>
      <c r="G14258" s="2">
        <f t="shared" si="365"/>
        <v>2068.9354092887129</v>
      </c>
      <c r="H14258">
        <v>2018</v>
      </c>
      <c r="I14258">
        <v>28.6326</v>
      </c>
      <c r="J14258" t="s">
        <v>717</v>
      </c>
    </row>
    <row r="14259" spans="1:10">
      <c r="A14259" s="4" t="s">
        <v>189</v>
      </c>
      <c r="B14259" t="s">
        <v>35</v>
      </c>
      <c r="C14259" t="s">
        <v>4</v>
      </c>
      <c r="D14259" t="s">
        <v>328</v>
      </c>
      <c r="F14259" s="2">
        <f>-(-357889)</f>
        <v>357889</v>
      </c>
      <c r="G14259" s="2">
        <f t="shared" si="365"/>
        <v>12499.353883335778</v>
      </c>
      <c r="H14259">
        <v>2018</v>
      </c>
      <c r="I14259">
        <v>28.6326</v>
      </c>
      <c r="J14259" t="s">
        <v>717</v>
      </c>
    </row>
    <row r="14260" spans="1:10">
      <c r="A14260" t="s">
        <v>7</v>
      </c>
      <c r="B14260" t="s">
        <v>6</v>
      </c>
      <c r="C14260" t="s">
        <v>3</v>
      </c>
      <c r="D14260" t="s">
        <v>328</v>
      </c>
      <c r="F14260" s="2">
        <v>117336000</v>
      </c>
      <c r="G14260" s="2">
        <v>9192998.7003307138</v>
      </c>
      <c r="H14260">
        <v>2013</v>
      </c>
      <c r="I14260">
        <v>12.763626301369856</v>
      </c>
      <c r="J14260" s="40" t="s">
        <v>715</v>
      </c>
    </row>
    <row r="14261" spans="1:10">
      <c r="A14261" t="s">
        <v>7</v>
      </c>
      <c r="B14261" t="s">
        <v>6</v>
      </c>
      <c r="C14261" t="s">
        <v>3</v>
      </c>
      <c r="D14261" t="s">
        <v>328</v>
      </c>
      <c r="F14261" s="2">
        <v>9208700.4640489724</v>
      </c>
      <c r="G14261" s="2">
        <v>721479.94986821641</v>
      </c>
      <c r="H14261">
        <v>2013</v>
      </c>
      <c r="I14261">
        <v>12.763626301369856</v>
      </c>
      <c r="J14261" s="40" t="s">
        <v>715</v>
      </c>
    </row>
    <row r="14262" spans="1:10">
      <c r="A14262" t="s">
        <v>7</v>
      </c>
      <c r="B14262" t="s">
        <v>6</v>
      </c>
      <c r="C14262" t="s">
        <v>3</v>
      </c>
      <c r="D14262" t="s">
        <v>1</v>
      </c>
      <c r="F14262" s="2">
        <v>696880000</v>
      </c>
      <c r="G14262" s="2">
        <v>54598903.442135982</v>
      </c>
      <c r="H14262">
        <v>2013</v>
      </c>
      <c r="I14262">
        <v>12.763626301369856</v>
      </c>
      <c r="J14262" s="40" t="s">
        <v>715</v>
      </c>
    </row>
    <row r="14263" spans="1:10">
      <c r="A14263" t="s">
        <v>7</v>
      </c>
      <c r="B14263" t="s">
        <v>6</v>
      </c>
      <c r="C14263" t="s">
        <v>3</v>
      </c>
      <c r="D14263" t="s">
        <v>1</v>
      </c>
      <c r="F14263" s="2">
        <v>54692159.093427837</v>
      </c>
      <c r="G14263" s="2">
        <v>4285001.5976696219</v>
      </c>
      <c r="H14263">
        <v>2013</v>
      </c>
      <c r="I14263">
        <v>12.763626301369856</v>
      </c>
      <c r="J14263" s="40" t="s">
        <v>715</v>
      </c>
    </row>
    <row r="14264" spans="1:10">
      <c r="A14264" t="s">
        <v>7</v>
      </c>
      <c r="B14264" t="s">
        <v>6</v>
      </c>
      <c r="C14264" t="s">
        <v>3</v>
      </c>
      <c r="D14264" t="s">
        <v>367</v>
      </c>
      <c r="F14264" s="2">
        <v>222897000</v>
      </c>
      <c r="G14264" s="2">
        <v>17463453.938327666</v>
      </c>
      <c r="H14264">
        <v>2013</v>
      </c>
      <c r="I14264">
        <v>12.763626301369856</v>
      </c>
      <c r="J14264" s="40" t="s">
        <v>715</v>
      </c>
    </row>
    <row r="14265" spans="1:10">
      <c r="A14265" t="s">
        <v>7</v>
      </c>
      <c r="B14265" t="s">
        <v>6</v>
      </c>
      <c r="C14265" t="s">
        <v>3</v>
      </c>
      <c r="D14265" t="s">
        <v>367</v>
      </c>
      <c r="F14265" s="2">
        <v>17493281.749293685</v>
      </c>
      <c r="G14265" s="2">
        <v>1370557.3428937057</v>
      </c>
      <c r="H14265">
        <v>2013</v>
      </c>
      <c r="I14265">
        <v>12.763626301369856</v>
      </c>
      <c r="J14265" s="40" t="s">
        <v>715</v>
      </c>
    </row>
    <row r="14266" spans="1:10">
      <c r="A14266" t="s">
        <v>19</v>
      </c>
      <c r="B14266" t="s">
        <v>6</v>
      </c>
      <c r="C14266" t="s">
        <v>3</v>
      </c>
      <c r="D14266" t="s">
        <v>328</v>
      </c>
      <c r="F14266" s="2">
        <v>39343000</v>
      </c>
      <c r="G14266" s="2">
        <v>3082431.2049764036</v>
      </c>
      <c r="H14266">
        <v>2013</v>
      </c>
      <c r="I14266">
        <v>12.763626301369856</v>
      </c>
      <c r="J14266" s="40" t="s">
        <v>715</v>
      </c>
    </row>
    <row r="14267" spans="1:10">
      <c r="A14267" t="s">
        <v>19</v>
      </c>
      <c r="B14267" t="s">
        <v>6</v>
      </c>
      <c r="C14267" t="s">
        <v>3</v>
      </c>
      <c r="D14267" t="s">
        <v>328</v>
      </c>
      <c r="F14267" s="2">
        <v>37816000</v>
      </c>
      <c r="G14267" s="2">
        <v>2962794.3585234392</v>
      </c>
      <c r="H14267">
        <v>2013</v>
      </c>
      <c r="I14267">
        <v>12.763626301369856</v>
      </c>
      <c r="J14267" s="40" t="s">
        <v>715</v>
      </c>
    </row>
    <row r="14268" spans="1:10">
      <c r="A14268" t="s">
        <v>19</v>
      </c>
      <c r="B14268" t="s">
        <v>6</v>
      </c>
      <c r="C14268" t="s">
        <v>3</v>
      </c>
      <c r="D14268" t="s">
        <v>328</v>
      </c>
      <c r="F14268" s="2">
        <v>3087696.0383605948</v>
      </c>
      <c r="G14268" s="2">
        <v>241913.69799264712</v>
      </c>
      <c r="H14268">
        <v>2013</v>
      </c>
      <c r="I14268">
        <v>12.763626301369856</v>
      </c>
      <c r="J14268" s="40" t="s">
        <v>715</v>
      </c>
    </row>
    <row r="14269" spans="1:10">
      <c r="A14269" t="s">
        <v>19</v>
      </c>
      <c r="B14269" t="s">
        <v>6</v>
      </c>
      <c r="C14269" t="s">
        <v>3</v>
      </c>
      <c r="D14269" t="s">
        <v>328</v>
      </c>
      <c r="F14269" s="2">
        <v>2967854.8505869978</v>
      </c>
      <c r="G14269" s="2">
        <v>232524.42374221445</v>
      </c>
      <c r="H14269">
        <v>2013</v>
      </c>
      <c r="I14269">
        <v>12.763626301369856</v>
      </c>
      <c r="J14269" s="40" t="s">
        <v>715</v>
      </c>
    </row>
    <row r="14270" spans="1:10">
      <c r="A14270" t="s">
        <v>19</v>
      </c>
      <c r="B14270" t="s">
        <v>6</v>
      </c>
      <c r="C14270" t="s">
        <v>3</v>
      </c>
      <c r="D14270" t="s">
        <v>1</v>
      </c>
      <c r="F14270" s="2">
        <v>3460000</v>
      </c>
      <c r="G14270" s="2">
        <v>271082.83479191613</v>
      </c>
      <c r="H14270">
        <v>2013</v>
      </c>
      <c r="I14270">
        <v>12.763626301369856</v>
      </c>
      <c r="J14270" s="40" t="s">
        <v>715</v>
      </c>
    </row>
    <row r="14271" spans="1:10">
      <c r="A14271" t="s">
        <v>19</v>
      </c>
      <c r="B14271" t="s">
        <v>6</v>
      </c>
      <c r="C14271" t="s">
        <v>3</v>
      </c>
      <c r="D14271" t="s">
        <v>1</v>
      </c>
      <c r="F14271" s="2">
        <v>271545.84786944714</v>
      </c>
      <c r="G14271" s="2">
        <v>21274.97636312836</v>
      </c>
      <c r="H14271">
        <v>2013</v>
      </c>
      <c r="I14271">
        <v>12.763626301369856</v>
      </c>
      <c r="J14271" s="40" t="s">
        <v>715</v>
      </c>
    </row>
    <row r="14272" spans="1:10">
      <c r="A14272" s="4" t="s">
        <v>189</v>
      </c>
      <c r="B14272" t="s">
        <v>35</v>
      </c>
      <c r="C14272" t="s">
        <v>4</v>
      </c>
      <c r="D14272" t="s">
        <v>1</v>
      </c>
      <c r="F14272" s="2">
        <v>0</v>
      </c>
      <c r="G14272" s="2">
        <f>F14272/I14272</f>
        <v>0</v>
      </c>
      <c r="H14272">
        <v>2018</v>
      </c>
      <c r="I14272">
        <v>28.6326</v>
      </c>
      <c r="J14272" t="s">
        <v>717</v>
      </c>
    </row>
    <row r="14273" spans="1:10">
      <c r="A14273" s="1" t="s">
        <v>189</v>
      </c>
      <c r="B14273" t="s">
        <v>35</v>
      </c>
      <c r="C14273" t="s">
        <v>3</v>
      </c>
      <c r="D14273" t="s">
        <v>328</v>
      </c>
      <c r="F14273" s="2">
        <v>1892408</v>
      </c>
      <c r="G14273" s="2">
        <f>(F14273/I14273)</f>
        <v>114363.75909742211</v>
      </c>
      <c r="H14273">
        <v>2017</v>
      </c>
      <c r="I14273">
        <v>16.547270000000001</v>
      </c>
      <c r="J14273" t="s">
        <v>717</v>
      </c>
    </row>
    <row r="14274" spans="1:10">
      <c r="A14274" s="1" t="s">
        <v>189</v>
      </c>
      <c r="B14274" t="s">
        <v>35</v>
      </c>
      <c r="C14274" t="s">
        <v>3</v>
      </c>
      <c r="D14274" t="s">
        <v>1</v>
      </c>
      <c r="F14274" s="2">
        <v>35760</v>
      </c>
      <c r="G14274" s="2">
        <f>(F14274/I14274)</f>
        <v>2161.0815560512397</v>
      </c>
      <c r="H14274">
        <v>2017</v>
      </c>
      <c r="I14274">
        <v>16.547270000000001</v>
      </c>
      <c r="J14274" t="s">
        <v>717</v>
      </c>
    </row>
    <row r="14275" spans="1:10">
      <c r="A14275" s="1" t="s">
        <v>189</v>
      </c>
      <c r="B14275" t="s">
        <v>35</v>
      </c>
      <c r="C14275" t="s">
        <v>4</v>
      </c>
      <c r="D14275" t="s">
        <v>328</v>
      </c>
      <c r="F14275" s="2">
        <f>-(-680410)</f>
        <v>680410</v>
      </c>
      <c r="G14275" s="2">
        <f>(F14275/I14275)</f>
        <v>41119.169506510741</v>
      </c>
      <c r="H14275">
        <v>2017</v>
      </c>
      <c r="I14275">
        <v>16.547270000000001</v>
      </c>
      <c r="J14275" t="s">
        <v>717</v>
      </c>
    </row>
    <row r="14276" spans="1:10">
      <c r="A14276" s="1" t="s">
        <v>189</v>
      </c>
      <c r="B14276" t="s">
        <v>35</v>
      </c>
      <c r="C14276" t="s">
        <v>4</v>
      </c>
      <c r="D14276" t="s">
        <v>1</v>
      </c>
      <c r="F14276" s="2">
        <v>0</v>
      </c>
      <c r="G14276" s="2">
        <f>(F14276/I14276)</f>
        <v>0</v>
      </c>
      <c r="H14276">
        <v>2017</v>
      </c>
      <c r="I14276">
        <v>16.547270000000001</v>
      </c>
      <c r="J14276" t="s">
        <v>717</v>
      </c>
    </row>
    <row r="14277" spans="1:10">
      <c r="A14277" t="s">
        <v>189</v>
      </c>
      <c r="B14277" t="s">
        <v>35</v>
      </c>
      <c r="C14277" t="s">
        <v>3</v>
      </c>
      <c r="D14277" t="s">
        <v>328</v>
      </c>
      <c r="F14277" s="2">
        <v>754855</v>
      </c>
      <c r="G14277" s="2">
        <v>51111.81078903356</v>
      </c>
      <c r="H14277">
        <v>2016</v>
      </c>
      <c r="I14277">
        <v>14.768700000000001</v>
      </c>
      <c r="J14277" t="s">
        <v>717</v>
      </c>
    </row>
    <row r="14278" spans="1:10">
      <c r="A14278" t="s">
        <v>189</v>
      </c>
      <c r="B14278" t="s">
        <v>35</v>
      </c>
      <c r="C14278" t="s">
        <v>3</v>
      </c>
      <c r="D14278" t="s">
        <v>1</v>
      </c>
      <c r="F14278" s="2">
        <v>9136</v>
      </c>
      <c r="G14278" s="2">
        <v>618.60556447080648</v>
      </c>
      <c r="H14278">
        <v>2016</v>
      </c>
      <c r="I14278">
        <v>14.768700000000001</v>
      </c>
      <c r="J14278" t="s">
        <v>717</v>
      </c>
    </row>
    <row r="14279" spans="1:10">
      <c r="A14279" t="s">
        <v>189</v>
      </c>
      <c r="B14279" t="s">
        <v>35</v>
      </c>
      <c r="C14279" t="s">
        <v>4</v>
      </c>
      <c r="D14279" t="s">
        <v>328</v>
      </c>
      <c r="F14279" s="2">
        <v>47127</v>
      </c>
      <c r="G14279" s="2">
        <v>3191.0053017530317</v>
      </c>
      <c r="H14279">
        <v>2016</v>
      </c>
      <c r="I14279">
        <v>14.768700000000001</v>
      </c>
      <c r="J14279" t="s">
        <v>717</v>
      </c>
    </row>
    <row r="14280" spans="1:10">
      <c r="A14280" t="s">
        <v>189</v>
      </c>
      <c r="B14280" t="s">
        <v>35</v>
      </c>
      <c r="C14280" t="s">
        <v>4</v>
      </c>
      <c r="D14280" t="s">
        <v>1</v>
      </c>
      <c r="F14280" s="2">
        <v>0</v>
      </c>
      <c r="G14280" s="2">
        <v>0</v>
      </c>
      <c r="H14280">
        <v>2016</v>
      </c>
      <c r="I14280">
        <v>14.768700000000001</v>
      </c>
      <c r="J14280" t="s">
        <v>717</v>
      </c>
    </row>
    <row r="14281" spans="1:10">
      <c r="A14281" t="s">
        <v>189</v>
      </c>
      <c r="B14281" t="s">
        <v>35</v>
      </c>
      <c r="C14281" t="s">
        <v>3</v>
      </c>
      <c r="D14281" t="s">
        <v>328</v>
      </c>
      <c r="F14281" s="2">
        <v>587268</v>
      </c>
      <c r="G14281" s="2">
        <v>63355.556993980201</v>
      </c>
      <c r="H14281">
        <v>2015</v>
      </c>
      <c r="I14281">
        <v>9.2693999999999992</v>
      </c>
      <c r="J14281" t="s">
        <v>717</v>
      </c>
    </row>
    <row r="14282" spans="1:10">
      <c r="A14282" t="s">
        <v>189</v>
      </c>
      <c r="B14282" t="s">
        <v>35</v>
      </c>
      <c r="C14282" t="s">
        <v>3</v>
      </c>
      <c r="D14282" t="s">
        <v>1</v>
      </c>
      <c r="F14282" s="2">
        <v>13459</v>
      </c>
      <c r="G14282" s="2">
        <v>1451.9817895440915</v>
      </c>
      <c r="H14282">
        <v>2015</v>
      </c>
      <c r="I14282">
        <v>9.2693999999999992</v>
      </c>
      <c r="J14282" t="s">
        <v>717</v>
      </c>
    </row>
    <row r="14283" spans="1:10">
      <c r="A14283" t="s">
        <v>189</v>
      </c>
      <c r="B14283" t="s">
        <v>35</v>
      </c>
      <c r="C14283" t="s">
        <v>4</v>
      </c>
      <c r="D14283" t="s">
        <v>328</v>
      </c>
      <c r="F14283" s="2">
        <v>239168</v>
      </c>
      <c r="G14283" s="2">
        <v>25801.885774699553</v>
      </c>
      <c r="H14283">
        <v>2015</v>
      </c>
      <c r="I14283">
        <v>9.2693999999999992</v>
      </c>
      <c r="J14283" t="s">
        <v>717</v>
      </c>
    </row>
    <row r="14284" spans="1:10">
      <c r="A14284" t="s">
        <v>189</v>
      </c>
      <c r="B14284" t="s">
        <v>35</v>
      </c>
      <c r="C14284" t="s">
        <v>3</v>
      </c>
      <c r="D14284" t="s">
        <v>328</v>
      </c>
      <c r="F14284" s="2">
        <v>458989</v>
      </c>
      <c r="G14284" s="2">
        <v>56544.101726807443</v>
      </c>
      <c r="H14284">
        <v>2014</v>
      </c>
      <c r="I14284">
        <v>8.1173630136986379</v>
      </c>
      <c r="J14284" t="s">
        <v>717</v>
      </c>
    </row>
    <row r="14285" spans="1:10">
      <c r="A14285" t="s">
        <v>189</v>
      </c>
      <c r="B14285" t="s">
        <v>35</v>
      </c>
      <c r="C14285" t="s">
        <v>3</v>
      </c>
      <c r="D14285" t="s">
        <v>1</v>
      </c>
      <c r="F14285" s="2">
        <v>3836</v>
      </c>
      <c r="G14285" s="2">
        <v>472.56726026992658</v>
      </c>
      <c r="H14285">
        <v>2014</v>
      </c>
      <c r="I14285">
        <v>8.1173630136986379</v>
      </c>
      <c r="J14285" t="s">
        <v>717</v>
      </c>
    </row>
    <row r="14286" spans="1:10">
      <c r="A14286" t="s">
        <v>189</v>
      </c>
      <c r="B14286" t="s">
        <v>35</v>
      </c>
      <c r="C14286" t="s">
        <v>4</v>
      </c>
      <c r="D14286" t="s">
        <v>328</v>
      </c>
      <c r="F14286" s="2">
        <v>62354</v>
      </c>
      <c r="G14286" s="2">
        <v>7681.5586409986972</v>
      </c>
      <c r="H14286">
        <v>2014</v>
      </c>
      <c r="I14286">
        <v>8.1173630136986379</v>
      </c>
      <c r="J14286" t="s">
        <v>717</v>
      </c>
    </row>
    <row r="14287" spans="1:10">
      <c r="A14287" t="s">
        <v>189</v>
      </c>
      <c r="B14287" t="s">
        <v>35</v>
      </c>
      <c r="C14287" t="s">
        <v>4</v>
      </c>
      <c r="D14287" t="s">
        <v>1</v>
      </c>
      <c r="F14287" s="2">
        <v>0</v>
      </c>
      <c r="G14287" s="2">
        <v>0</v>
      </c>
      <c r="H14287">
        <v>2014</v>
      </c>
      <c r="I14287">
        <v>8.1173630136986379</v>
      </c>
      <c r="J14287" t="s">
        <v>717</v>
      </c>
    </row>
    <row r="14288" spans="1:10">
      <c r="A14288" t="s">
        <v>189</v>
      </c>
      <c r="B14288" t="s">
        <v>35</v>
      </c>
      <c r="C14288" t="s">
        <v>3</v>
      </c>
      <c r="D14288" t="s">
        <v>328</v>
      </c>
      <c r="F14288" s="2">
        <v>414093</v>
      </c>
      <c r="G14288" s="2">
        <v>75590.911802952251</v>
      </c>
      <c r="H14288">
        <v>2013</v>
      </c>
      <c r="I14288">
        <v>5.47807917808219</v>
      </c>
      <c r="J14288" t="s">
        <v>717</v>
      </c>
    </row>
    <row r="14289" spans="1:10">
      <c r="A14289" t="s">
        <v>189</v>
      </c>
      <c r="B14289" t="s">
        <v>35</v>
      </c>
      <c r="C14289" t="s">
        <v>3</v>
      </c>
      <c r="D14289" t="s">
        <v>1</v>
      </c>
      <c r="F14289" s="2">
        <v>3774</v>
      </c>
      <c r="G14289" s="2">
        <v>688.92761081288938</v>
      </c>
      <c r="H14289">
        <v>2013</v>
      </c>
      <c r="I14289">
        <v>5.47807917808219</v>
      </c>
      <c r="J14289" t="s">
        <v>717</v>
      </c>
    </row>
    <row r="14290" spans="1:10">
      <c r="A14290" t="s">
        <v>189</v>
      </c>
      <c r="B14290" t="s">
        <v>35</v>
      </c>
      <c r="C14290" t="s">
        <v>4</v>
      </c>
      <c r="D14290" t="s">
        <v>328</v>
      </c>
      <c r="F14290" s="2">
        <v>56445</v>
      </c>
      <c r="G14290" s="2">
        <v>10303.79411561567</v>
      </c>
      <c r="H14290">
        <v>2013</v>
      </c>
      <c r="I14290">
        <v>5.47807917808219</v>
      </c>
      <c r="J14290" t="s">
        <v>717</v>
      </c>
    </row>
    <row r="14291" spans="1:10">
      <c r="A14291" t="s">
        <v>189</v>
      </c>
      <c r="B14291" t="s">
        <v>35</v>
      </c>
      <c r="C14291" t="s">
        <v>4</v>
      </c>
      <c r="D14291" t="s">
        <v>1</v>
      </c>
      <c r="F14291" s="2">
        <v>0</v>
      </c>
      <c r="G14291" s="2">
        <v>0</v>
      </c>
      <c r="H14291">
        <v>2013</v>
      </c>
      <c r="I14291">
        <v>5.47807917808219</v>
      </c>
      <c r="J14291" t="s">
        <v>717</v>
      </c>
    </row>
    <row r="14292" spans="1:10">
      <c r="A14292" t="s">
        <v>189</v>
      </c>
      <c r="B14292" t="s">
        <v>35</v>
      </c>
      <c r="C14292" t="s">
        <v>3</v>
      </c>
      <c r="D14292" t="s">
        <v>328</v>
      </c>
      <c r="F14292" s="2">
        <v>305021</v>
      </c>
      <c r="G14292" s="2">
        <v>67015.757106077304</v>
      </c>
      <c r="H14292">
        <v>2012</v>
      </c>
      <c r="I14292">
        <v>4.5514818181818208</v>
      </c>
      <c r="J14292" t="s">
        <v>717</v>
      </c>
    </row>
    <row r="14293" spans="1:10">
      <c r="A14293" t="s">
        <v>189</v>
      </c>
      <c r="B14293" t="s">
        <v>35</v>
      </c>
      <c r="C14293" t="s">
        <v>4</v>
      </c>
      <c r="D14293" t="s">
        <v>328</v>
      </c>
      <c r="F14293" s="2">
        <v>71996</v>
      </c>
      <c r="G14293" s="2">
        <v>15818.145139544955</v>
      </c>
      <c r="H14293">
        <v>2012</v>
      </c>
      <c r="I14293">
        <v>4.5514818181818208</v>
      </c>
      <c r="J14293" t="s">
        <v>717</v>
      </c>
    </row>
    <row r="14294" spans="1:10">
      <c r="A14294" t="s">
        <v>189</v>
      </c>
      <c r="B14294" t="s">
        <v>35</v>
      </c>
      <c r="C14294" t="s">
        <v>3</v>
      </c>
      <c r="D14294" t="s">
        <v>328</v>
      </c>
      <c r="F14294" s="2">
        <v>930589</v>
      </c>
      <c r="G14294" s="2">
        <v>225311.86059702415</v>
      </c>
      <c r="H14294">
        <v>2011</v>
      </c>
      <c r="I14294">
        <v>4.1302264227642302</v>
      </c>
      <c r="J14294" t="s">
        <v>717</v>
      </c>
    </row>
    <row r="14295" spans="1:10">
      <c r="A14295" t="s">
        <v>189</v>
      </c>
      <c r="B14295" t="s">
        <v>35</v>
      </c>
      <c r="C14295" t="s">
        <v>4</v>
      </c>
      <c r="D14295" t="s">
        <v>328</v>
      </c>
      <c r="F14295" s="2">
        <v>457719</v>
      </c>
      <c r="G14295" s="2">
        <v>110821.76935318309</v>
      </c>
      <c r="H14295">
        <v>2011</v>
      </c>
      <c r="I14295">
        <v>4.1302264227642302</v>
      </c>
      <c r="J14295" t="s">
        <v>717</v>
      </c>
    </row>
    <row r="14296" spans="1:10">
      <c r="A14296" t="s">
        <v>189</v>
      </c>
      <c r="B14296" t="s">
        <v>35</v>
      </c>
      <c r="C14296" t="s">
        <v>3</v>
      </c>
      <c r="D14296" t="s">
        <v>328</v>
      </c>
      <c r="F14296" s="2">
        <v>221514</v>
      </c>
      <c r="G14296" s="2">
        <v>56614.308658504648</v>
      </c>
      <c r="H14296">
        <v>2010</v>
      </c>
      <c r="I14296">
        <v>3.9126857723577269</v>
      </c>
      <c r="J14296" t="s">
        <v>717</v>
      </c>
    </row>
    <row r="14297" spans="1:10">
      <c r="A14297" t="s">
        <v>189</v>
      </c>
      <c r="B14297" t="s">
        <v>35</v>
      </c>
      <c r="C14297" t="s">
        <v>4</v>
      </c>
      <c r="D14297" t="s">
        <v>328</v>
      </c>
      <c r="F14297" s="2">
        <v>261115</v>
      </c>
      <c r="G14297" s="2">
        <v>66735.489428954563</v>
      </c>
      <c r="H14297">
        <v>2010</v>
      </c>
      <c r="I14297">
        <v>3.9126857723577269</v>
      </c>
      <c r="J14297" t="s">
        <v>717</v>
      </c>
    </row>
    <row r="14298" spans="1:10">
      <c r="A14298" t="s">
        <v>233</v>
      </c>
      <c r="B14298" s="18" t="s">
        <v>35</v>
      </c>
      <c r="C14298" s="18" t="s">
        <v>3</v>
      </c>
      <c r="D14298" s="18" t="s">
        <v>328</v>
      </c>
      <c r="E14298" s="18" t="s">
        <v>677</v>
      </c>
      <c r="F14298" s="2">
        <v>608204</v>
      </c>
      <c r="G14298" s="2">
        <f t="shared" ref="G14298:G14313" si="366">F14298/I14298</f>
        <v>664.36264043197923</v>
      </c>
      <c r="H14298" s="18">
        <v>2024</v>
      </c>
      <c r="I14298" s="18">
        <v>915.46990000000005</v>
      </c>
      <c r="J14298" t="s">
        <v>717</v>
      </c>
    </row>
    <row r="14299" spans="1:10">
      <c r="A14299" t="s">
        <v>233</v>
      </c>
      <c r="B14299" s="18" t="s">
        <v>35</v>
      </c>
      <c r="C14299" s="18" t="s">
        <v>3</v>
      </c>
      <c r="D14299" s="18" t="s">
        <v>1</v>
      </c>
      <c r="E14299" s="18"/>
      <c r="F14299" s="2">
        <v>-30715</v>
      </c>
      <c r="G14299" s="2">
        <f t="shared" si="366"/>
        <v>-33.551075791787362</v>
      </c>
      <c r="H14299" s="18">
        <v>2024</v>
      </c>
      <c r="I14299" s="18">
        <v>915.46990000000005</v>
      </c>
      <c r="J14299" t="s">
        <v>717</v>
      </c>
    </row>
    <row r="14300" spans="1:10">
      <c r="A14300" t="s">
        <v>233</v>
      </c>
      <c r="B14300" s="18" t="s">
        <v>35</v>
      </c>
      <c r="C14300" s="18" t="s">
        <v>4</v>
      </c>
      <c r="D14300" s="18" t="s">
        <v>328</v>
      </c>
      <c r="E14300" s="18" t="s">
        <v>677</v>
      </c>
      <c r="F14300" s="2">
        <v>-110972</v>
      </c>
      <c r="G14300" s="2">
        <f t="shared" si="366"/>
        <v>-121.21862226163853</v>
      </c>
      <c r="H14300" s="18">
        <v>2024</v>
      </c>
      <c r="I14300" s="18">
        <v>915.46990000000005</v>
      </c>
      <c r="J14300" t="s">
        <v>717</v>
      </c>
    </row>
    <row r="14301" spans="1:10">
      <c r="A14301" t="s">
        <v>233</v>
      </c>
      <c r="B14301" s="18" t="s">
        <v>35</v>
      </c>
      <c r="C14301" s="18" t="s">
        <v>4</v>
      </c>
      <c r="D14301" s="18" t="s">
        <v>1</v>
      </c>
      <c r="E14301" s="18"/>
      <c r="F14301" s="2">
        <v>704</v>
      </c>
      <c r="G14301" s="2">
        <f t="shared" si="366"/>
        <v>0.76900398363725553</v>
      </c>
      <c r="H14301" s="18">
        <v>2024</v>
      </c>
      <c r="I14301" s="18">
        <v>915.46990000000005</v>
      </c>
      <c r="J14301" t="s">
        <v>717</v>
      </c>
    </row>
    <row r="14302" spans="1:10">
      <c r="A14302" t="s">
        <v>233</v>
      </c>
      <c r="B14302" s="18" t="s">
        <v>35</v>
      </c>
      <c r="C14302" s="18" t="s">
        <v>3</v>
      </c>
      <c r="D14302" s="18" t="s">
        <v>328</v>
      </c>
      <c r="E14302" s="18"/>
      <c r="F14302" s="2">
        <v>443821.5</v>
      </c>
      <c r="G14302" s="2">
        <f t="shared" si="366"/>
        <v>1499.5028365178487</v>
      </c>
      <c r="H14302" s="18">
        <v>2023</v>
      </c>
      <c r="I14302" s="18">
        <v>295.97910000000002</v>
      </c>
      <c r="J14302" t="s">
        <v>717</v>
      </c>
    </row>
    <row r="14303" spans="1:10">
      <c r="A14303" t="s">
        <v>233</v>
      </c>
      <c r="B14303" s="18" t="s">
        <v>35</v>
      </c>
      <c r="C14303" s="18" t="s">
        <v>3</v>
      </c>
      <c r="D14303" s="18" t="s">
        <v>1</v>
      </c>
      <c r="E14303" s="18"/>
      <c r="F14303" s="2">
        <v>-2595.5</v>
      </c>
      <c r="G14303" s="2">
        <f t="shared" si="366"/>
        <v>-8.7692002577208985</v>
      </c>
      <c r="H14303" s="18">
        <v>2023</v>
      </c>
      <c r="I14303" s="18">
        <v>295.97910000000002</v>
      </c>
      <c r="J14303" t="s">
        <v>717</v>
      </c>
    </row>
    <row r="14304" spans="1:10">
      <c r="A14304" t="s">
        <v>233</v>
      </c>
      <c r="B14304" s="18" t="s">
        <v>35</v>
      </c>
      <c r="C14304" s="18" t="s">
        <v>4</v>
      </c>
      <c r="D14304" s="18" t="s">
        <v>328</v>
      </c>
      <c r="E14304" s="18"/>
      <c r="F14304" s="2">
        <v>-28731</v>
      </c>
      <c r="G14304" s="2">
        <f t="shared" si="366"/>
        <v>-97.07104319190104</v>
      </c>
      <c r="H14304" s="18">
        <v>2023</v>
      </c>
      <c r="I14304" s="18">
        <v>295.97910000000002</v>
      </c>
      <c r="J14304" t="s">
        <v>717</v>
      </c>
    </row>
    <row r="14305" spans="1:10">
      <c r="A14305" t="s">
        <v>233</v>
      </c>
      <c r="B14305" s="18" t="s">
        <v>35</v>
      </c>
      <c r="C14305" s="18" t="s">
        <v>4</v>
      </c>
      <c r="D14305" s="18" t="s">
        <v>1</v>
      </c>
      <c r="E14305" s="18"/>
      <c r="F14305" s="2">
        <v>-609</v>
      </c>
      <c r="G14305" s="2">
        <f t="shared" si="366"/>
        <v>-2.0575777141021105</v>
      </c>
      <c r="H14305" s="18">
        <v>2023</v>
      </c>
      <c r="I14305" s="18">
        <v>295.97910000000002</v>
      </c>
      <c r="J14305" t="s">
        <v>717</v>
      </c>
    </row>
    <row r="14306" spans="1:10">
      <c r="A14306" s="14" t="s">
        <v>233</v>
      </c>
      <c r="B14306" t="s">
        <v>35</v>
      </c>
      <c r="C14306" t="s">
        <v>3</v>
      </c>
      <c r="D14306" t="s">
        <v>328</v>
      </c>
      <c r="F14306" s="2">
        <v>304080</v>
      </c>
      <c r="G14306" s="2">
        <f t="shared" si="366"/>
        <v>2323.4632500366765</v>
      </c>
      <c r="H14306">
        <v>2022</v>
      </c>
      <c r="I14306">
        <v>130.87360000000001</v>
      </c>
      <c r="J14306" t="s">
        <v>717</v>
      </c>
    </row>
    <row r="14307" spans="1:10">
      <c r="A14307" s="14" t="s">
        <v>233</v>
      </c>
      <c r="B14307" t="s">
        <v>35</v>
      </c>
      <c r="C14307" t="s">
        <v>3</v>
      </c>
      <c r="D14307" t="s">
        <v>1</v>
      </c>
      <c r="F14307" s="2">
        <v>4405</v>
      </c>
      <c r="G14307" s="2">
        <f t="shared" si="366"/>
        <v>33.658430730109046</v>
      </c>
      <c r="H14307">
        <v>2022</v>
      </c>
      <c r="I14307">
        <v>130.87360000000001</v>
      </c>
      <c r="J14307" t="s">
        <v>717</v>
      </c>
    </row>
    <row r="14308" spans="1:10">
      <c r="A14308" s="14" t="s">
        <v>233</v>
      </c>
      <c r="B14308" t="s">
        <v>35</v>
      </c>
      <c r="C14308" t="s">
        <v>5</v>
      </c>
      <c r="D14308" t="s">
        <v>328</v>
      </c>
      <c r="F14308" s="2">
        <v>-159393</v>
      </c>
      <c r="G14308" s="2">
        <f t="shared" si="366"/>
        <v>-1217.9156071201526</v>
      </c>
      <c r="H14308">
        <v>2022</v>
      </c>
      <c r="I14308">
        <v>130.87360000000001</v>
      </c>
      <c r="J14308" t="s">
        <v>717</v>
      </c>
    </row>
    <row r="14309" spans="1:10">
      <c r="A14309" s="14" t="s">
        <v>233</v>
      </c>
      <c r="B14309" t="s">
        <v>35</v>
      </c>
      <c r="C14309" t="s">
        <v>5</v>
      </c>
      <c r="D14309" t="s">
        <v>1</v>
      </c>
      <c r="F14309" s="2">
        <v>121</v>
      </c>
      <c r="G14309" s="2">
        <f t="shared" si="366"/>
        <v>0.92455621301775137</v>
      </c>
      <c r="H14309">
        <v>2022</v>
      </c>
      <c r="I14309">
        <v>130.87360000000001</v>
      </c>
      <c r="J14309" t="s">
        <v>717</v>
      </c>
    </row>
    <row r="14310" spans="1:10">
      <c r="A14310" s="14" t="s">
        <v>233</v>
      </c>
      <c r="B14310" t="s">
        <v>35</v>
      </c>
      <c r="C14310" t="s">
        <v>3</v>
      </c>
      <c r="D14310" t="s">
        <v>328</v>
      </c>
      <c r="E14310" t="s">
        <v>329</v>
      </c>
      <c r="F14310" s="2">
        <v>226204</v>
      </c>
      <c r="G14310" s="2">
        <f t="shared" si="366"/>
        <v>2379.0112238544766</v>
      </c>
      <c r="H14310">
        <v>2021</v>
      </c>
      <c r="I14310">
        <v>95.083200000000005</v>
      </c>
      <c r="J14310" t="s">
        <v>717</v>
      </c>
    </row>
    <row r="14311" spans="1:10">
      <c r="A14311" s="14" t="s">
        <v>233</v>
      </c>
      <c r="B14311" t="s">
        <v>35</v>
      </c>
      <c r="C14311" t="s">
        <v>3</v>
      </c>
      <c r="D14311" t="s">
        <v>1</v>
      </c>
      <c r="E14311" t="s">
        <v>330</v>
      </c>
      <c r="F14311" s="2">
        <v>14178</v>
      </c>
      <c r="G14311" s="2">
        <f t="shared" si="366"/>
        <v>149.11151496794386</v>
      </c>
      <c r="H14311">
        <v>2021</v>
      </c>
      <c r="I14311">
        <v>95.083200000000005</v>
      </c>
      <c r="J14311" t="s">
        <v>717</v>
      </c>
    </row>
    <row r="14312" spans="1:10">
      <c r="A14312" s="14" t="s">
        <v>233</v>
      </c>
      <c r="B14312" t="s">
        <v>35</v>
      </c>
      <c r="C14312" t="s">
        <v>4</v>
      </c>
      <c r="D14312" t="s">
        <v>328</v>
      </c>
      <c r="E14312" t="s">
        <v>329</v>
      </c>
      <c r="F14312" s="2">
        <v>80658</v>
      </c>
      <c r="G14312" s="2">
        <f t="shared" si="366"/>
        <v>848.28865667120999</v>
      </c>
      <c r="H14312">
        <v>2021</v>
      </c>
      <c r="I14312">
        <v>95.083200000000005</v>
      </c>
      <c r="J14312" t="s">
        <v>717</v>
      </c>
    </row>
    <row r="14313" spans="1:10">
      <c r="A14313" s="14" t="s">
        <v>233</v>
      </c>
      <c r="B14313" t="s">
        <v>35</v>
      </c>
      <c r="C14313" t="s">
        <v>4</v>
      </c>
      <c r="D14313" t="s">
        <v>1</v>
      </c>
      <c r="E14313" t="s">
        <v>330</v>
      </c>
      <c r="F14313" s="2">
        <v>235</v>
      </c>
      <c r="G14313" s="2">
        <f t="shared" si="366"/>
        <v>2.4715196796069128</v>
      </c>
      <c r="H14313">
        <v>2021</v>
      </c>
      <c r="I14313">
        <v>95.083200000000005</v>
      </c>
      <c r="J14313" t="s">
        <v>717</v>
      </c>
    </row>
    <row r="14314" spans="1:10">
      <c r="A14314" t="s">
        <v>233</v>
      </c>
      <c r="B14314" t="s">
        <v>35</v>
      </c>
      <c r="C14314" t="s">
        <v>3</v>
      </c>
      <c r="D14314" t="s">
        <v>328</v>
      </c>
      <c r="F14314" s="2">
        <v>344799</v>
      </c>
      <c r="G14314" s="2">
        <v>4888.935207241544</v>
      </c>
      <c r="H14314">
        <v>2020</v>
      </c>
      <c r="I14314">
        <v>70.526399999999995</v>
      </c>
      <c r="J14314" t="s">
        <v>717</v>
      </c>
    </row>
    <row r="14315" spans="1:10">
      <c r="A14315" t="s">
        <v>233</v>
      </c>
      <c r="B14315" t="s">
        <v>35</v>
      </c>
      <c r="C14315" t="s">
        <v>3</v>
      </c>
      <c r="D14315" t="s">
        <v>1</v>
      </c>
      <c r="F14315" s="2">
        <v>2853</v>
      </c>
      <c r="G14315" s="2">
        <v>40.452936772612809</v>
      </c>
      <c r="H14315">
        <v>2020</v>
      </c>
      <c r="I14315">
        <v>70.526399999999995</v>
      </c>
      <c r="J14315" t="s">
        <v>717</v>
      </c>
    </row>
    <row r="14316" spans="1:10">
      <c r="A14316" t="s">
        <v>233</v>
      </c>
      <c r="B14316" t="s">
        <v>35</v>
      </c>
      <c r="C14316" t="s">
        <v>4</v>
      </c>
      <c r="D14316" t="s">
        <v>328</v>
      </c>
      <c r="F14316" s="2">
        <v>53671</v>
      </c>
      <c r="G14316" s="2">
        <v>761.00580775425942</v>
      </c>
      <c r="H14316">
        <v>2020</v>
      </c>
      <c r="I14316">
        <v>70.526399999999995</v>
      </c>
      <c r="J14316" t="s">
        <v>717</v>
      </c>
    </row>
    <row r="14317" spans="1:10">
      <c r="A14317" t="s">
        <v>233</v>
      </c>
      <c r="B14317" t="s">
        <v>35</v>
      </c>
      <c r="C14317" t="s">
        <v>4</v>
      </c>
      <c r="D14317" t="s">
        <v>1</v>
      </c>
      <c r="F14317" s="2">
        <v>-11</v>
      </c>
      <c r="G14317" s="2">
        <v>-0.15596996302093968</v>
      </c>
      <c r="H14317">
        <v>2020</v>
      </c>
      <c r="I14317">
        <v>70.526399999999995</v>
      </c>
      <c r="J14317" t="s">
        <v>717</v>
      </c>
    </row>
    <row r="14318" spans="1:10">
      <c r="A14318" s="1" t="s">
        <v>233</v>
      </c>
      <c r="B14318" t="s">
        <v>35</v>
      </c>
      <c r="C14318" t="s">
        <v>3</v>
      </c>
      <c r="D14318" t="s">
        <v>328</v>
      </c>
      <c r="E14318" t="s">
        <v>343</v>
      </c>
      <c r="F14318" s="2">
        <v>147696</v>
      </c>
      <c r="G14318" s="2">
        <f>F14318/I14318</f>
        <v>3062.5422484686874</v>
      </c>
      <c r="H14318">
        <v>2019</v>
      </c>
      <c r="I14318">
        <v>48.226599999999998</v>
      </c>
      <c r="J14318" t="s">
        <v>717</v>
      </c>
    </row>
    <row r="14319" spans="1:10">
      <c r="A14319" s="1" t="s">
        <v>233</v>
      </c>
      <c r="B14319" t="s">
        <v>35</v>
      </c>
      <c r="C14319" t="s">
        <v>4</v>
      </c>
      <c r="D14319" t="s">
        <v>328</v>
      </c>
      <c r="E14319" t="s">
        <v>343</v>
      </c>
      <c r="F14319" s="2">
        <v>3021</v>
      </c>
      <c r="G14319" s="2">
        <f>F14319/I14319</f>
        <v>62.641778603509273</v>
      </c>
      <c r="H14319">
        <v>2019</v>
      </c>
      <c r="I14319">
        <v>48.226599999999998</v>
      </c>
      <c r="J14319" t="s">
        <v>717</v>
      </c>
    </row>
    <row r="14320" spans="1:10">
      <c r="A14320" t="s">
        <v>25</v>
      </c>
      <c r="B14320" t="s">
        <v>6</v>
      </c>
      <c r="C14320" t="s">
        <v>3</v>
      </c>
      <c r="D14320" t="s">
        <v>328</v>
      </c>
      <c r="F14320" s="2">
        <v>314316000</v>
      </c>
      <c r="G14320" s="2">
        <v>24625916.84984275</v>
      </c>
      <c r="H14320">
        <v>2013</v>
      </c>
      <c r="I14320">
        <v>12.763626301369856</v>
      </c>
      <c r="J14320" s="40" t="s">
        <v>715</v>
      </c>
    </row>
    <row r="14321" spans="1:10">
      <c r="A14321" t="s">
        <v>25</v>
      </c>
      <c r="B14321" t="s">
        <v>6</v>
      </c>
      <c r="C14321" t="s">
        <v>3</v>
      </c>
      <c r="D14321" t="s">
        <v>328</v>
      </c>
      <c r="F14321" s="2">
        <v>24667978.242466226</v>
      </c>
      <c r="G14321" s="2">
        <v>1932677.8816627322</v>
      </c>
      <c r="H14321">
        <v>2013</v>
      </c>
      <c r="I14321">
        <v>12.763626301369856</v>
      </c>
      <c r="J14321" s="40" t="s">
        <v>715</v>
      </c>
    </row>
    <row r="14322" spans="1:10">
      <c r="A14322" t="s">
        <v>25</v>
      </c>
      <c r="B14322" t="s">
        <v>6</v>
      </c>
      <c r="C14322" t="s">
        <v>3</v>
      </c>
      <c r="D14322" t="s">
        <v>1</v>
      </c>
      <c r="F14322" s="2">
        <v>15712000</v>
      </c>
      <c r="G14322" s="2">
        <v>1230998.1214597069</v>
      </c>
      <c r="H14322">
        <v>2013</v>
      </c>
      <c r="I14322">
        <v>12.763626301369856</v>
      </c>
      <c r="J14322" s="40" t="s">
        <v>715</v>
      </c>
    </row>
    <row r="14323" spans="1:10">
      <c r="A14323" t="s">
        <v>25</v>
      </c>
      <c r="B14323" t="s">
        <v>6</v>
      </c>
      <c r="C14323" t="s">
        <v>3</v>
      </c>
      <c r="D14323" t="s">
        <v>1</v>
      </c>
      <c r="F14323" s="2">
        <v>1233100.6825794084</v>
      </c>
      <c r="G14323" s="2">
        <v>96610.528502159767</v>
      </c>
      <c r="H14323">
        <v>2013</v>
      </c>
      <c r="I14323">
        <v>12.763626301369856</v>
      </c>
      <c r="J14323" s="40" t="s">
        <v>715</v>
      </c>
    </row>
    <row r="14324" spans="1:10">
      <c r="A14324" s="3" t="s">
        <v>233</v>
      </c>
      <c r="B14324" t="s">
        <v>35</v>
      </c>
      <c r="C14324" t="s">
        <v>3</v>
      </c>
      <c r="D14324" t="s">
        <v>328</v>
      </c>
      <c r="F14324" s="2">
        <v>155762</v>
      </c>
      <c r="G14324" s="2">
        <f>F14324/I14324</f>
        <v>5440.0229109476613</v>
      </c>
      <c r="H14324">
        <v>2018</v>
      </c>
      <c r="I14324">
        <v>28.6326</v>
      </c>
      <c r="J14324" t="s">
        <v>717</v>
      </c>
    </row>
    <row r="14325" spans="1:10">
      <c r="A14325" s="4" t="s">
        <v>233</v>
      </c>
      <c r="B14325" t="s">
        <v>35</v>
      </c>
      <c r="C14325" t="s">
        <v>4</v>
      </c>
      <c r="D14325" t="s">
        <v>328</v>
      </c>
      <c r="F14325" s="2">
        <f>-(-405)</f>
        <v>405</v>
      </c>
      <c r="G14325" s="2">
        <f>F14325/I14325</f>
        <v>14.144716162695669</v>
      </c>
      <c r="H14325">
        <v>2018</v>
      </c>
      <c r="I14325">
        <v>28.6326</v>
      </c>
      <c r="J14325" t="s">
        <v>717</v>
      </c>
    </row>
    <row r="14326" spans="1:10">
      <c r="A14326" s="1" t="s">
        <v>233</v>
      </c>
      <c r="B14326" t="s">
        <v>35</v>
      </c>
      <c r="C14326" t="s">
        <v>3</v>
      </c>
      <c r="D14326" t="s">
        <v>328</v>
      </c>
      <c r="F14326" s="2">
        <v>94770</v>
      </c>
      <c r="G14326" s="2">
        <f>(F14326/I14326)</f>
        <v>5727.2287211123039</v>
      </c>
      <c r="H14326">
        <v>2017</v>
      </c>
      <c r="I14326">
        <v>16.547270000000001</v>
      </c>
      <c r="J14326" t="s">
        <v>717</v>
      </c>
    </row>
    <row r="14327" spans="1:10">
      <c r="A14327" s="1" t="s">
        <v>233</v>
      </c>
      <c r="B14327" t="s">
        <v>35</v>
      </c>
      <c r="C14327" t="s">
        <v>3</v>
      </c>
      <c r="D14327" t="s">
        <v>1</v>
      </c>
      <c r="F14327" s="2">
        <v>6678</v>
      </c>
      <c r="G14327" s="2">
        <f>(F14327/I14327)</f>
        <v>403.57110266527349</v>
      </c>
      <c r="H14327">
        <v>2017</v>
      </c>
      <c r="I14327">
        <v>16.547270000000001</v>
      </c>
      <c r="J14327" t="s">
        <v>717</v>
      </c>
    </row>
    <row r="14328" spans="1:10">
      <c r="A14328" s="1" t="s">
        <v>233</v>
      </c>
      <c r="B14328" t="s">
        <v>35</v>
      </c>
      <c r="C14328" t="s">
        <v>4</v>
      </c>
      <c r="D14328" t="s">
        <v>328</v>
      </c>
      <c r="F14328" s="2">
        <f>-(1260)</f>
        <v>-1260</v>
      </c>
      <c r="G14328" s="2">
        <f>(F14328/I14328)</f>
        <v>-76.145491068919526</v>
      </c>
      <c r="H14328">
        <v>2017</v>
      </c>
      <c r="I14328">
        <v>16.547270000000001</v>
      </c>
      <c r="J14328" t="s">
        <v>717</v>
      </c>
    </row>
    <row r="14329" spans="1:10">
      <c r="A14329" s="1" t="s">
        <v>233</v>
      </c>
      <c r="B14329" t="s">
        <v>35</v>
      </c>
      <c r="C14329" t="s">
        <v>4</v>
      </c>
      <c r="D14329" t="s">
        <v>1</v>
      </c>
      <c r="F14329" s="2">
        <f>-(-105)</f>
        <v>105</v>
      </c>
      <c r="G14329" s="2">
        <f>(F14329/I14329)</f>
        <v>6.3454575890766272</v>
      </c>
      <c r="H14329">
        <v>2017</v>
      </c>
      <c r="I14329">
        <v>16.547270000000001</v>
      </c>
      <c r="J14329" t="s">
        <v>717</v>
      </c>
    </row>
    <row r="14330" spans="1:10">
      <c r="A14330" t="s">
        <v>233</v>
      </c>
      <c r="B14330" t="s">
        <v>35</v>
      </c>
      <c r="C14330" t="s">
        <v>3</v>
      </c>
      <c r="D14330" t="s">
        <v>328</v>
      </c>
      <c r="F14330" s="2">
        <v>101940</v>
      </c>
      <c r="G14330" s="2">
        <v>6902.4355562778037</v>
      </c>
      <c r="H14330">
        <v>2016</v>
      </c>
      <c r="I14330">
        <v>14.768700000000001</v>
      </c>
      <c r="J14330" t="s">
        <v>717</v>
      </c>
    </row>
    <row r="14331" spans="1:10">
      <c r="A14331" t="s">
        <v>233</v>
      </c>
      <c r="B14331" t="s">
        <v>35</v>
      </c>
      <c r="C14331" t="s">
        <v>4</v>
      </c>
      <c r="D14331" t="s">
        <v>328</v>
      </c>
      <c r="F14331" s="2">
        <v>-339</v>
      </c>
      <c r="G14331" s="2">
        <v>-22.953949907574803</v>
      </c>
      <c r="H14331">
        <v>2016</v>
      </c>
      <c r="I14331">
        <v>14.768700000000001</v>
      </c>
      <c r="J14331" t="s">
        <v>717</v>
      </c>
    </row>
    <row r="14332" spans="1:10">
      <c r="A14332" t="s">
        <v>233</v>
      </c>
      <c r="B14332" t="s">
        <v>35</v>
      </c>
      <c r="C14332" t="s">
        <v>3</v>
      </c>
      <c r="D14332" t="s">
        <v>328</v>
      </c>
      <c r="F14332" s="2">
        <v>22038</v>
      </c>
      <c r="G14332" s="2">
        <v>2377.500161822772</v>
      </c>
      <c r="H14332">
        <v>2015</v>
      </c>
      <c r="I14332">
        <v>9.2693999999999992</v>
      </c>
      <c r="J14332" t="s">
        <v>717</v>
      </c>
    </row>
    <row r="14333" spans="1:10">
      <c r="A14333" t="s">
        <v>233</v>
      </c>
      <c r="B14333" t="s">
        <v>35</v>
      </c>
      <c r="C14333" t="s">
        <v>4</v>
      </c>
      <c r="D14333" t="s">
        <v>328</v>
      </c>
      <c r="F14333" s="2">
        <v>-4794</v>
      </c>
      <c r="G14333" s="2">
        <v>-517.18557835458614</v>
      </c>
      <c r="H14333">
        <v>2015</v>
      </c>
      <c r="I14333">
        <v>9.2693999999999992</v>
      </c>
      <c r="J14333" t="s">
        <v>717</v>
      </c>
    </row>
    <row r="14334" spans="1:10">
      <c r="A14334" t="s">
        <v>233</v>
      </c>
      <c r="B14334" t="s">
        <v>35</v>
      </c>
      <c r="C14334" t="s">
        <v>3</v>
      </c>
      <c r="D14334" t="s">
        <v>328</v>
      </c>
      <c r="F14334" s="2">
        <v>140406</v>
      </c>
      <c r="G14334" s="2">
        <v>17296.996544697424</v>
      </c>
      <c r="H14334">
        <v>2014</v>
      </c>
      <c r="I14334">
        <v>8.1173630136986379</v>
      </c>
      <c r="J14334" t="s">
        <v>717</v>
      </c>
    </row>
    <row r="14335" spans="1:10">
      <c r="A14335" t="s">
        <v>233</v>
      </c>
      <c r="B14335" t="s">
        <v>35</v>
      </c>
      <c r="C14335" t="s">
        <v>3</v>
      </c>
      <c r="D14335" t="s">
        <v>1</v>
      </c>
      <c r="F14335" s="2">
        <v>1699</v>
      </c>
      <c r="G14335" s="2">
        <v>209.3044252342558</v>
      </c>
      <c r="H14335">
        <v>2014</v>
      </c>
      <c r="I14335">
        <v>8.1173630136986379</v>
      </c>
      <c r="J14335" t="s">
        <v>717</v>
      </c>
    </row>
    <row r="14336" spans="1:10">
      <c r="A14336" t="s">
        <v>233</v>
      </c>
      <c r="B14336" t="s">
        <v>35</v>
      </c>
      <c r="C14336" t="s">
        <v>4</v>
      </c>
      <c r="D14336" t="s">
        <v>328</v>
      </c>
      <c r="F14336" s="2">
        <v>506</v>
      </c>
      <c r="G14336" s="2">
        <v>62.335514519442874</v>
      </c>
      <c r="H14336">
        <v>2014</v>
      </c>
      <c r="I14336">
        <v>8.1173630136986379</v>
      </c>
      <c r="J14336" t="s">
        <v>717</v>
      </c>
    </row>
    <row r="14337" spans="1:10">
      <c r="A14337" t="s">
        <v>233</v>
      </c>
      <c r="B14337" t="s">
        <v>35</v>
      </c>
      <c r="C14337" t="s">
        <v>4</v>
      </c>
      <c r="D14337" t="s">
        <v>1</v>
      </c>
      <c r="F14337" s="2">
        <v>-3</v>
      </c>
      <c r="G14337" s="2">
        <v>-0.36957814932476013</v>
      </c>
      <c r="H14337">
        <v>2014</v>
      </c>
      <c r="I14337">
        <v>8.1173630136986379</v>
      </c>
      <c r="J14337" t="s">
        <v>717</v>
      </c>
    </row>
    <row r="14338" spans="1:10">
      <c r="A14338" t="s">
        <v>233</v>
      </c>
      <c r="B14338" t="s">
        <v>35</v>
      </c>
      <c r="C14338" t="s">
        <v>3</v>
      </c>
      <c r="D14338" t="s">
        <v>328</v>
      </c>
      <c r="F14338" s="2">
        <v>62212</v>
      </c>
      <c r="G14338" s="2">
        <v>11356.535379939447</v>
      </c>
      <c r="H14338">
        <v>2013</v>
      </c>
      <c r="I14338">
        <v>5.47807917808219</v>
      </c>
      <c r="J14338" t="s">
        <v>717</v>
      </c>
    </row>
    <row r="14339" spans="1:10">
      <c r="A14339" t="s">
        <v>233</v>
      </c>
      <c r="B14339" t="s">
        <v>35</v>
      </c>
      <c r="C14339" t="s">
        <v>4</v>
      </c>
      <c r="D14339" t="s">
        <v>328</v>
      </c>
      <c r="F14339" s="2">
        <v>2748</v>
      </c>
      <c r="G14339" s="2">
        <v>501.63568482083201</v>
      </c>
      <c r="H14339">
        <v>2013</v>
      </c>
      <c r="I14339">
        <v>5.47807917808219</v>
      </c>
      <c r="J14339" t="s">
        <v>717</v>
      </c>
    </row>
    <row r="14340" spans="1:10">
      <c r="A14340" t="s">
        <v>233</v>
      </c>
      <c r="B14340" t="s">
        <v>35</v>
      </c>
      <c r="C14340" t="s">
        <v>3</v>
      </c>
      <c r="D14340" t="s">
        <v>328</v>
      </c>
      <c r="F14340" s="2">
        <v>32445</v>
      </c>
      <c r="G14340" s="2">
        <v>7128.4476783784658</v>
      </c>
      <c r="H14340">
        <v>2012</v>
      </c>
      <c r="I14340">
        <v>4.5514818181818208</v>
      </c>
      <c r="J14340" t="s">
        <v>717</v>
      </c>
    </row>
    <row r="14341" spans="1:10">
      <c r="A14341" t="s">
        <v>233</v>
      </c>
      <c r="B14341" t="s">
        <v>35</v>
      </c>
      <c r="C14341" t="s">
        <v>4</v>
      </c>
      <c r="D14341" t="s">
        <v>328</v>
      </c>
      <c r="F14341" s="2">
        <v>-9601</v>
      </c>
      <c r="G14341" s="2">
        <v>-2109.4229052276669</v>
      </c>
      <c r="H14341">
        <v>2012</v>
      </c>
      <c r="I14341">
        <v>4.5514818181818208</v>
      </c>
      <c r="J14341" t="s">
        <v>717</v>
      </c>
    </row>
    <row r="14342" spans="1:10">
      <c r="A14342" t="s">
        <v>233</v>
      </c>
      <c r="B14342" t="s">
        <v>35</v>
      </c>
      <c r="C14342" t="s">
        <v>3</v>
      </c>
      <c r="D14342" t="s">
        <v>328</v>
      </c>
      <c r="F14342" s="2">
        <v>5005</v>
      </c>
      <c r="G14342" s="2">
        <v>1279.1724894851602</v>
      </c>
      <c r="H14342">
        <v>2010</v>
      </c>
      <c r="I14342">
        <v>3.9126857723577269</v>
      </c>
      <c r="J14342" t="s">
        <v>717</v>
      </c>
    </row>
    <row r="14343" spans="1:10">
      <c r="A14343" t="s">
        <v>233</v>
      </c>
      <c r="B14343" t="s">
        <v>35</v>
      </c>
      <c r="C14343" t="s">
        <v>4</v>
      </c>
      <c r="D14343" t="s">
        <v>328</v>
      </c>
      <c r="F14343" s="2">
        <v>-268</v>
      </c>
      <c r="G14343" s="2">
        <v>-68.495150286118459</v>
      </c>
      <c r="H14343">
        <v>2010</v>
      </c>
      <c r="I14343">
        <v>3.9126857723577269</v>
      </c>
      <c r="J14343" t="s">
        <v>717</v>
      </c>
    </row>
    <row r="14344" spans="1:10">
      <c r="A14344" t="s">
        <v>17</v>
      </c>
      <c r="B14344" t="s">
        <v>6</v>
      </c>
      <c r="C14344" t="s">
        <v>4</v>
      </c>
      <c r="D14344" t="s">
        <v>328</v>
      </c>
      <c r="F14344" s="2">
        <v>191831000</v>
      </c>
      <c r="G14344" s="2">
        <v>15029506.150568804</v>
      </c>
      <c r="H14344">
        <v>2013</v>
      </c>
      <c r="I14344">
        <v>12.763626301369856</v>
      </c>
      <c r="J14344" s="40" t="s">
        <v>715</v>
      </c>
    </row>
    <row r="14345" spans="1:10">
      <c r="A14345" t="s">
        <v>17</v>
      </c>
      <c r="B14345" t="s">
        <v>6</v>
      </c>
      <c r="C14345" t="s">
        <v>4</v>
      </c>
      <c r="D14345" t="s">
        <v>328</v>
      </c>
      <c r="F14345" s="2">
        <v>15055176.746428875</v>
      </c>
      <c r="G14345" s="2">
        <v>1179537.569570889</v>
      </c>
      <c r="H14345">
        <v>2013</v>
      </c>
      <c r="I14345">
        <v>12.763626301369856</v>
      </c>
      <c r="J14345" s="40" t="s">
        <v>715</v>
      </c>
    </row>
    <row r="14346" spans="1:10">
      <c r="A14346" t="s">
        <v>17</v>
      </c>
      <c r="B14346" t="s">
        <v>6</v>
      </c>
      <c r="C14346" t="s">
        <v>4</v>
      </c>
      <c r="D14346" t="s">
        <v>1</v>
      </c>
      <c r="F14346" s="2">
        <v>106176000</v>
      </c>
      <c r="G14346" s="2">
        <v>8318639.0366666149</v>
      </c>
      <c r="H14346">
        <v>2013</v>
      </c>
      <c r="I14346">
        <v>12.763626301369856</v>
      </c>
      <c r="J14346" s="40" t="s">
        <v>715</v>
      </c>
    </row>
    <row r="14347" spans="1:10">
      <c r="A14347" t="s">
        <v>17</v>
      </c>
      <c r="B14347" t="s">
        <v>6</v>
      </c>
      <c r="C14347" t="s">
        <v>4</v>
      </c>
      <c r="D14347" t="s">
        <v>1</v>
      </c>
      <c r="F14347" s="2">
        <v>8332847.3824816244</v>
      </c>
      <c r="G14347" s="2">
        <v>652858.92784147884</v>
      </c>
      <c r="H14347">
        <v>2013</v>
      </c>
      <c r="I14347">
        <v>12.763626301369856</v>
      </c>
      <c r="J14347" s="40" t="s">
        <v>715</v>
      </c>
    </row>
    <row r="14348" spans="1:10">
      <c r="A14348" t="s">
        <v>17</v>
      </c>
      <c r="B14348" t="s">
        <v>6</v>
      </c>
      <c r="C14348" t="s">
        <v>4</v>
      </c>
      <c r="D14348" t="s">
        <v>367</v>
      </c>
      <c r="F14348" s="2">
        <v>2839000</v>
      </c>
      <c r="G14348" s="2">
        <v>222428.95028157512</v>
      </c>
      <c r="H14348">
        <v>2013</v>
      </c>
      <c r="I14348">
        <v>12.763626301369856</v>
      </c>
      <c r="J14348" s="40" t="s">
        <v>715</v>
      </c>
    </row>
    <row r="14349" spans="1:10">
      <c r="A14349" t="s">
        <v>17</v>
      </c>
      <c r="B14349" t="s">
        <v>6</v>
      </c>
      <c r="C14349" t="s">
        <v>4</v>
      </c>
      <c r="D14349" t="s">
        <v>367</v>
      </c>
      <c r="F14349" s="2">
        <v>222808.86187900588</v>
      </c>
      <c r="G14349" s="2">
        <v>17456.548524543759</v>
      </c>
      <c r="H14349">
        <v>2013</v>
      </c>
      <c r="I14349">
        <v>12.763626301369856</v>
      </c>
      <c r="J14349" s="40" t="s">
        <v>715</v>
      </c>
    </row>
    <row r="14350" spans="1:10">
      <c r="A14350" t="s">
        <v>195</v>
      </c>
      <c r="B14350" t="s">
        <v>319</v>
      </c>
      <c r="C14350" t="s">
        <v>3</v>
      </c>
      <c r="D14350" t="s">
        <v>328</v>
      </c>
      <c r="F14350" s="2">
        <v>764162546</v>
      </c>
      <c r="G14350" s="2">
        <f t="shared" ref="G14350:G14355" si="367">F14350/I14350</f>
        <v>101152.22103677504</v>
      </c>
      <c r="H14350">
        <v>2024</v>
      </c>
      <c r="I14350">
        <v>7554.58</v>
      </c>
      <c r="J14350" t="s">
        <v>717</v>
      </c>
    </row>
    <row r="14351" spans="1:10">
      <c r="A14351" t="s">
        <v>195</v>
      </c>
      <c r="B14351" t="s">
        <v>319</v>
      </c>
      <c r="C14351" t="s">
        <v>4</v>
      </c>
      <c r="D14351" t="s">
        <v>328</v>
      </c>
      <c r="F14351" s="2">
        <v>42079610</v>
      </c>
      <c r="G14351" s="2">
        <f t="shared" si="367"/>
        <v>5570.0793425974707</v>
      </c>
      <c r="H14351">
        <v>2024</v>
      </c>
      <c r="I14351">
        <v>7554.58</v>
      </c>
      <c r="J14351" t="s">
        <v>717</v>
      </c>
    </row>
    <row r="14352" spans="1:10" ht="15.75">
      <c r="A14352" s="19" t="s">
        <v>195</v>
      </c>
      <c r="B14352" t="s">
        <v>319</v>
      </c>
      <c r="C14352" t="s">
        <v>3</v>
      </c>
      <c r="D14352" t="s">
        <v>328</v>
      </c>
      <c r="F14352" s="2">
        <v>233160359</v>
      </c>
      <c r="G14352" s="2">
        <f t="shared" si="367"/>
        <v>32015.647905309845</v>
      </c>
      <c r="H14352">
        <v>2023</v>
      </c>
      <c r="I14352">
        <v>7282.7</v>
      </c>
      <c r="J14352" t="s">
        <v>717</v>
      </c>
    </row>
    <row r="14353" spans="1:10" ht="15.75">
      <c r="A14353" s="19" t="s">
        <v>195</v>
      </c>
      <c r="B14353" t="s">
        <v>319</v>
      </c>
      <c r="C14353" t="s">
        <v>4</v>
      </c>
      <c r="D14353" t="s">
        <v>328</v>
      </c>
      <c r="F14353" s="2">
        <v>26703343</v>
      </c>
      <c r="G14353" s="2">
        <f t="shared" si="367"/>
        <v>3666.6817251843408</v>
      </c>
      <c r="H14353">
        <v>2023</v>
      </c>
      <c r="I14353">
        <v>7282.7</v>
      </c>
      <c r="J14353" t="s">
        <v>717</v>
      </c>
    </row>
    <row r="14354" spans="1:10">
      <c r="A14354" s="5" t="s">
        <v>195</v>
      </c>
      <c r="B14354" t="s">
        <v>319</v>
      </c>
      <c r="C14354" t="s">
        <v>3</v>
      </c>
      <c r="D14354" t="s">
        <v>328</v>
      </c>
      <c r="F14354" s="2">
        <v>706699870</v>
      </c>
      <c r="G14354" s="2">
        <f t="shared" si="367"/>
        <v>101323.77159062722</v>
      </c>
      <c r="H14354">
        <v>2022</v>
      </c>
      <c r="I14354">
        <v>6974.67</v>
      </c>
      <c r="J14354" t="s">
        <v>717</v>
      </c>
    </row>
    <row r="14355" spans="1:10">
      <c r="A14355" s="5" t="s">
        <v>195</v>
      </c>
      <c r="B14355" t="s">
        <v>319</v>
      </c>
      <c r="C14355" t="s">
        <v>5</v>
      </c>
      <c r="D14355" t="s">
        <v>328</v>
      </c>
      <c r="F14355" s="2">
        <v>344394844</v>
      </c>
      <c r="G14355" s="2">
        <f t="shared" si="367"/>
        <v>49377.941035203097</v>
      </c>
      <c r="H14355">
        <v>2022</v>
      </c>
      <c r="I14355">
        <v>6974.67</v>
      </c>
      <c r="J14355" t="s">
        <v>717</v>
      </c>
    </row>
    <row r="14356" spans="1:10">
      <c r="A14356" t="s">
        <v>13</v>
      </c>
      <c r="B14356" t="s">
        <v>6</v>
      </c>
      <c r="C14356" t="s">
        <v>4</v>
      </c>
      <c r="D14356" t="s">
        <v>328</v>
      </c>
      <c r="F14356" s="2">
        <v>273059000</v>
      </c>
      <c r="G14356" s="2">
        <v>21393528.261689544</v>
      </c>
      <c r="H14356">
        <v>2013</v>
      </c>
      <c r="I14356">
        <v>12.763626301369856</v>
      </c>
      <c r="J14356" s="40" t="s">
        <v>715</v>
      </c>
    </row>
    <row r="14357" spans="1:10">
      <c r="A14357" t="s">
        <v>13</v>
      </c>
      <c r="B14357" t="s">
        <v>6</v>
      </c>
      <c r="C14357" t="s">
        <v>4</v>
      </c>
      <c r="D14357" t="s">
        <v>328</v>
      </c>
      <c r="F14357" s="2">
        <v>21430068.691729296</v>
      </c>
      <c r="G14357" s="2">
        <v>1678995.3094622737</v>
      </c>
      <c r="H14357">
        <v>2013</v>
      </c>
      <c r="I14357">
        <v>12.763626301369856</v>
      </c>
      <c r="J14357" s="40" t="s">
        <v>715</v>
      </c>
    </row>
    <row r="14358" spans="1:10">
      <c r="A14358" t="s">
        <v>13</v>
      </c>
      <c r="B14358" t="s">
        <v>6</v>
      </c>
      <c r="C14358" t="s">
        <v>4</v>
      </c>
      <c r="D14358" t="s">
        <v>1</v>
      </c>
      <c r="F14358" s="2">
        <v>26528000</v>
      </c>
      <c r="G14358" s="2">
        <v>2078406.1969248413</v>
      </c>
      <c r="H14358">
        <v>2013</v>
      </c>
      <c r="I14358">
        <v>12.763626301369856</v>
      </c>
      <c r="J14358" s="40" t="s">
        <v>715</v>
      </c>
    </row>
    <row r="14359" spans="1:10">
      <c r="A14359" t="s">
        <v>13</v>
      </c>
      <c r="B14359" t="s">
        <v>6</v>
      </c>
      <c r="C14359" t="s">
        <v>4</v>
      </c>
      <c r="D14359" t="s">
        <v>1</v>
      </c>
      <c r="F14359" s="2">
        <v>2081956.1422776571</v>
      </c>
      <c r="G14359" s="2">
        <v>163116.35056678299</v>
      </c>
      <c r="H14359">
        <v>2013</v>
      </c>
      <c r="I14359">
        <v>12.763626301369856</v>
      </c>
      <c r="J14359" s="40" t="s">
        <v>715</v>
      </c>
    </row>
    <row r="14360" spans="1:10">
      <c r="A14360" t="s">
        <v>13</v>
      </c>
      <c r="B14360" t="s">
        <v>6</v>
      </c>
      <c r="C14360" t="s">
        <v>4</v>
      </c>
      <c r="D14360" t="s">
        <v>367</v>
      </c>
      <c r="F14360" s="2">
        <v>-482739.45382802578</v>
      </c>
      <c r="G14360" s="2">
        <v>-37821.496996994952</v>
      </c>
      <c r="H14360">
        <v>2013</v>
      </c>
      <c r="I14360">
        <v>12.763626301369856</v>
      </c>
      <c r="J14360" s="40" t="s">
        <v>715</v>
      </c>
    </row>
    <row r="14361" spans="1:10">
      <c r="A14361" t="s">
        <v>13</v>
      </c>
      <c r="B14361" t="s">
        <v>6</v>
      </c>
      <c r="C14361" t="s">
        <v>4</v>
      </c>
      <c r="D14361" t="s">
        <v>367</v>
      </c>
      <c r="F14361" s="2">
        <v>-6151000</v>
      </c>
      <c r="G14361" s="2">
        <v>-481916.33433672716</v>
      </c>
      <c r="H14361">
        <v>2013</v>
      </c>
      <c r="I14361">
        <v>12.763626301369856</v>
      </c>
      <c r="J14361" s="40" t="s">
        <v>715</v>
      </c>
    </row>
    <row r="14362" spans="1:10">
      <c r="A14362" t="s">
        <v>195</v>
      </c>
      <c r="B14362" t="s">
        <v>319</v>
      </c>
      <c r="C14362" t="s">
        <v>3</v>
      </c>
      <c r="D14362" t="s">
        <v>328</v>
      </c>
      <c r="F14362" s="2">
        <v>630198636</v>
      </c>
      <c r="G14362" s="2">
        <v>93175.857021618853</v>
      </c>
      <c r="H14362">
        <v>2020</v>
      </c>
      <c r="I14362">
        <v>6763.54</v>
      </c>
      <c r="J14362" t="s">
        <v>717</v>
      </c>
    </row>
    <row r="14363" spans="1:10">
      <c r="A14363" s="5" t="s">
        <v>195</v>
      </c>
      <c r="B14363" t="s">
        <v>319</v>
      </c>
      <c r="C14363" t="s">
        <v>3</v>
      </c>
      <c r="D14363" t="s">
        <v>328</v>
      </c>
      <c r="F14363" s="2">
        <v>90609737</v>
      </c>
      <c r="G14363" s="2">
        <f t="shared" ref="G14363:G14369" si="368">F14363/I14363</f>
        <v>14525.70292198163</v>
      </c>
      <c r="H14363">
        <v>2019</v>
      </c>
      <c r="I14363">
        <v>6237.89</v>
      </c>
      <c r="J14363" t="s">
        <v>717</v>
      </c>
    </row>
    <row r="14364" spans="1:10">
      <c r="A14364" s="5" t="s">
        <v>195</v>
      </c>
      <c r="B14364" t="s">
        <v>319</v>
      </c>
      <c r="C14364" t="s">
        <v>3</v>
      </c>
      <c r="D14364" t="s">
        <v>328</v>
      </c>
      <c r="F14364" s="2">
        <v>12685656</v>
      </c>
      <c r="G14364" s="2">
        <f t="shared" si="368"/>
        <v>2209.5634225996082</v>
      </c>
      <c r="H14364">
        <v>2018</v>
      </c>
      <c r="I14364">
        <v>5741.25</v>
      </c>
      <c r="J14364" t="s">
        <v>717</v>
      </c>
    </row>
    <row r="14365" spans="1:10">
      <c r="A14365" s="5" t="s">
        <v>195</v>
      </c>
      <c r="B14365" t="s">
        <v>319</v>
      </c>
      <c r="C14365" t="s">
        <v>4</v>
      </c>
      <c r="D14365" t="s">
        <v>328</v>
      </c>
      <c r="F14365" s="2">
        <v>0</v>
      </c>
      <c r="G14365" s="2">
        <f t="shared" si="368"/>
        <v>0</v>
      </c>
      <c r="H14365">
        <v>2018</v>
      </c>
      <c r="I14365">
        <v>5741.25</v>
      </c>
      <c r="J14365" t="s">
        <v>717</v>
      </c>
    </row>
    <row r="14366" spans="1:10">
      <c r="A14366" s="5" t="s">
        <v>195</v>
      </c>
      <c r="B14366" t="s">
        <v>319</v>
      </c>
      <c r="C14366" t="s">
        <v>3</v>
      </c>
      <c r="D14366" t="s">
        <v>328</v>
      </c>
      <c r="F14366" s="2">
        <v>1700593</v>
      </c>
      <c r="G14366" s="2">
        <f t="shared" si="368"/>
        <v>301.92775790286646</v>
      </c>
      <c r="H14366">
        <v>2017</v>
      </c>
      <c r="I14366">
        <v>5632.45</v>
      </c>
      <c r="J14366" t="s">
        <v>717</v>
      </c>
    </row>
    <row r="14367" spans="1:10">
      <c r="A14367" s="5" t="s">
        <v>195</v>
      </c>
      <c r="B14367" t="s">
        <v>319</v>
      </c>
      <c r="C14367" t="s">
        <v>4</v>
      </c>
      <c r="D14367" t="s">
        <v>328</v>
      </c>
      <c r="F14367" s="2">
        <v>0</v>
      </c>
      <c r="G14367" s="2">
        <f t="shared" si="368"/>
        <v>0</v>
      </c>
      <c r="H14367">
        <v>2017</v>
      </c>
      <c r="I14367">
        <v>5632.45</v>
      </c>
      <c r="J14367" t="s">
        <v>717</v>
      </c>
    </row>
    <row r="14368" spans="1:10">
      <c r="A14368" s="5" t="s">
        <v>245</v>
      </c>
      <c r="B14368" t="s">
        <v>319</v>
      </c>
      <c r="C14368" t="s">
        <v>3</v>
      </c>
      <c r="D14368" t="s">
        <v>328</v>
      </c>
      <c r="E14368" t="s">
        <v>361</v>
      </c>
      <c r="F14368" s="2">
        <v>726032640</v>
      </c>
      <c r="G14368" s="2">
        <f t="shared" si="368"/>
        <v>107297.3139930984</v>
      </c>
      <c r="H14368">
        <v>2021</v>
      </c>
      <c r="I14368">
        <v>6766.55</v>
      </c>
      <c r="J14368" t="s">
        <v>717</v>
      </c>
    </row>
    <row r="14369" spans="1:10">
      <c r="A14369" s="5" t="s">
        <v>245</v>
      </c>
      <c r="B14369" t="s">
        <v>319</v>
      </c>
      <c r="C14369" t="s">
        <v>4</v>
      </c>
      <c r="D14369" t="s">
        <v>328</v>
      </c>
      <c r="E14369" t="s">
        <v>361</v>
      </c>
      <c r="F14369" s="2">
        <v>390463768</v>
      </c>
      <c r="G14369" s="2">
        <f t="shared" si="368"/>
        <v>57705.000036946447</v>
      </c>
      <c r="H14369">
        <v>2021</v>
      </c>
      <c r="I14369">
        <v>6766.55</v>
      </c>
      <c r="J14369" t="s">
        <v>717</v>
      </c>
    </row>
    <row r="14370" spans="1:10">
      <c r="A14370" s="4" t="s">
        <v>412</v>
      </c>
      <c r="B14370" t="s">
        <v>32</v>
      </c>
      <c r="C14370" t="s">
        <v>4</v>
      </c>
      <c r="D14370" t="s">
        <v>328</v>
      </c>
      <c r="E14370" t="s">
        <v>365</v>
      </c>
      <c r="F14370" s="2">
        <v>-2389</v>
      </c>
      <c r="G14370" s="2">
        <v>-691.89554472172676</v>
      </c>
      <c r="H14370">
        <v>2016</v>
      </c>
      <c r="I14370">
        <v>3.4528333333333299</v>
      </c>
      <c r="J14370" t="s">
        <v>717</v>
      </c>
    </row>
    <row r="14371" spans="1:10">
      <c r="A14371" s="4" t="s">
        <v>412</v>
      </c>
      <c r="B14371" t="s">
        <v>32</v>
      </c>
      <c r="C14371" t="s">
        <v>3</v>
      </c>
      <c r="D14371" t="s">
        <v>328</v>
      </c>
      <c r="E14371" t="s">
        <v>365</v>
      </c>
      <c r="F14371" s="2">
        <v>40250</v>
      </c>
      <c r="G14371" s="2">
        <v>12248.93487522824</v>
      </c>
      <c r="H14371">
        <v>2015</v>
      </c>
      <c r="I14371">
        <v>3.286</v>
      </c>
      <c r="J14371" t="s">
        <v>717</v>
      </c>
    </row>
    <row r="14372" spans="1:10">
      <c r="A14372" s="4" t="s">
        <v>412</v>
      </c>
      <c r="B14372" t="s">
        <v>32</v>
      </c>
      <c r="C14372" t="s">
        <v>4</v>
      </c>
      <c r="D14372" t="s">
        <v>328</v>
      </c>
      <c r="E14372" t="s">
        <v>365</v>
      </c>
      <c r="F14372" s="2">
        <v>2389</v>
      </c>
      <c r="G14372" s="2">
        <v>727.02373706634205</v>
      </c>
      <c r="H14372">
        <v>2015</v>
      </c>
      <c r="I14372">
        <v>3.286</v>
      </c>
      <c r="J14372" t="s">
        <v>717</v>
      </c>
    </row>
    <row r="14373" spans="1:10">
      <c r="A14373" t="s">
        <v>133</v>
      </c>
      <c r="B14373" s="18" t="s">
        <v>35</v>
      </c>
      <c r="C14373" s="18" t="s">
        <v>3</v>
      </c>
      <c r="D14373" s="18" t="s">
        <v>328</v>
      </c>
      <c r="E14373" s="18" t="s">
        <v>677</v>
      </c>
      <c r="F14373" s="2">
        <v>1335737163</v>
      </c>
      <c r="G14373" s="2">
        <f t="shared" ref="G14373:G14379" si="369">F14373/I14373</f>
        <v>1459072.7264763154</v>
      </c>
      <c r="H14373" s="18">
        <v>2024</v>
      </c>
      <c r="I14373" s="18">
        <v>915.46990000000005</v>
      </c>
      <c r="J14373" t="s">
        <v>717</v>
      </c>
    </row>
    <row r="14374" spans="1:10">
      <c r="A14374" t="s">
        <v>133</v>
      </c>
      <c r="B14374" s="18" t="s">
        <v>35</v>
      </c>
      <c r="C14374" s="18" t="s">
        <v>3</v>
      </c>
      <c r="D14374" s="18" t="s">
        <v>1</v>
      </c>
      <c r="E14374" s="18"/>
      <c r="F14374" s="2">
        <v>45891480</v>
      </c>
      <c r="G14374" s="2">
        <f t="shared" si="369"/>
        <v>50128.879169047497</v>
      </c>
      <c r="H14374" s="18">
        <v>2024</v>
      </c>
      <c r="I14374" s="18">
        <v>915.46990000000005</v>
      </c>
      <c r="J14374" t="s">
        <v>717</v>
      </c>
    </row>
    <row r="14375" spans="1:10">
      <c r="A14375" t="s">
        <v>133</v>
      </c>
      <c r="B14375" s="18" t="s">
        <v>35</v>
      </c>
      <c r="C14375" s="18" t="s">
        <v>4</v>
      </c>
      <c r="D14375" s="18" t="s">
        <v>328</v>
      </c>
      <c r="E14375" s="18" t="s">
        <v>677</v>
      </c>
      <c r="F14375" s="2">
        <v>478780358</v>
      </c>
      <c r="G14375" s="2">
        <f t="shared" si="369"/>
        <v>522988.64004157862</v>
      </c>
      <c r="H14375" s="18">
        <v>2024</v>
      </c>
      <c r="I14375" s="18">
        <v>915.46990000000005</v>
      </c>
      <c r="J14375" t="s">
        <v>717</v>
      </c>
    </row>
    <row r="14376" spans="1:10">
      <c r="A14376" t="s">
        <v>133</v>
      </c>
      <c r="B14376" s="18" t="s">
        <v>35</v>
      </c>
      <c r="C14376" s="18" t="s">
        <v>4</v>
      </c>
      <c r="D14376" s="18" t="s">
        <v>1</v>
      </c>
      <c r="E14376" s="18"/>
      <c r="F14376" s="2">
        <v>9094104</v>
      </c>
      <c r="G14376" s="2">
        <f t="shared" si="369"/>
        <v>9933.8099483117894</v>
      </c>
      <c r="H14376" s="18">
        <v>2024</v>
      </c>
      <c r="I14376" s="18">
        <v>915.46990000000005</v>
      </c>
      <c r="J14376" t="s">
        <v>717</v>
      </c>
    </row>
    <row r="14377" spans="1:10">
      <c r="A14377" t="s">
        <v>133</v>
      </c>
      <c r="B14377" s="18" t="s">
        <v>35</v>
      </c>
      <c r="C14377" s="18" t="s">
        <v>3</v>
      </c>
      <c r="D14377" s="18" t="s">
        <v>328</v>
      </c>
      <c r="E14377" s="18"/>
      <c r="F14377" s="2">
        <v>499081480</v>
      </c>
      <c r="G14377" s="2">
        <f t="shared" si="369"/>
        <v>1686205.1408359576</v>
      </c>
      <c r="H14377" s="18">
        <v>2023</v>
      </c>
      <c r="I14377" s="18">
        <v>295.97910000000002</v>
      </c>
      <c r="J14377" t="s">
        <v>717</v>
      </c>
    </row>
    <row r="14378" spans="1:10">
      <c r="A14378" t="s">
        <v>133</v>
      </c>
      <c r="B14378" s="18" t="s">
        <v>35</v>
      </c>
      <c r="C14378" s="18" t="s">
        <v>3</v>
      </c>
      <c r="D14378" s="18" t="s">
        <v>1</v>
      </c>
      <c r="E14378" s="18"/>
      <c r="F14378" s="2">
        <v>17657498</v>
      </c>
      <c r="G14378" s="2">
        <f t="shared" si="369"/>
        <v>59657.921792450885</v>
      </c>
      <c r="H14378" s="18">
        <v>2023</v>
      </c>
      <c r="I14378" s="18">
        <v>295.97910000000002</v>
      </c>
      <c r="J14378" t="s">
        <v>717</v>
      </c>
    </row>
    <row r="14379" spans="1:10">
      <c r="A14379" t="s">
        <v>133</v>
      </c>
      <c r="B14379" s="18" t="s">
        <v>35</v>
      </c>
      <c r="C14379" s="18" t="s">
        <v>4</v>
      </c>
      <c r="D14379" s="18" t="s">
        <v>328</v>
      </c>
      <c r="E14379" s="18"/>
      <c r="F14379" s="2">
        <v>111602271.5</v>
      </c>
      <c r="G14379" s="2">
        <f t="shared" si="369"/>
        <v>377061.32460028428</v>
      </c>
      <c r="H14379" s="18">
        <v>2023</v>
      </c>
      <c r="I14379" s="18">
        <v>295.97910000000002</v>
      </c>
      <c r="J14379" t="s">
        <v>717</v>
      </c>
    </row>
    <row r="14380" spans="1:10">
      <c r="A14380" t="s">
        <v>20</v>
      </c>
      <c r="B14380" t="s">
        <v>6</v>
      </c>
      <c r="C14380" t="s">
        <v>4</v>
      </c>
      <c r="D14380" t="s">
        <v>328</v>
      </c>
      <c r="F14380" s="2">
        <v>147988000</v>
      </c>
      <c r="G14380" s="2">
        <v>11594510.565082682</v>
      </c>
      <c r="H14380">
        <v>2013</v>
      </c>
      <c r="I14380">
        <v>12.763626301369856</v>
      </c>
      <c r="J14380" s="40" t="s">
        <v>715</v>
      </c>
    </row>
    <row r="14381" spans="1:10">
      <c r="A14381" t="s">
        <v>20</v>
      </c>
      <c r="B14381" t="s">
        <v>6</v>
      </c>
      <c r="C14381" t="s">
        <v>4</v>
      </c>
      <c r="D14381" t="s">
        <v>328</v>
      </c>
      <c r="F14381" s="2">
        <v>11614314.142920157</v>
      </c>
      <c r="G14381" s="2">
        <v>909954.10463197681</v>
      </c>
      <c r="H14381">
        <v>2013</v>
      </c>
      <c r="I14381">
        <v>12.763626301369856</v>
      </c>
      <c r="J14381" s="40" t="s">
        <v>715</v>
      </c>
    </row>
    <row r="14382" spans="1:10">
      <c r="A14382" t="s">
        <v>20</v>
      </c>
      <c r="B14382" t="s">
        <v>6</v>
      </c>
      <c r="C14382" t="s">
        <v>4</v>
      </c>
      <c r="D14382" t="s">
        <v>1</v>
      </c>
      <c r="F14382" s="2">
        <v>13437000</v>
      </c>
      <c r="G14382" s="2">
        <v>1052757.2402020164</v>
      </c>
      <c r="H14382">
        <v>2013</v>
      </c>
      <c r="I14382">
        <v>12.763626301369856</v>
      </c>
      <c r="J14382" s="40" t="s">
        <v>715</v>
      </c>
    </row>
    <row r="14383" spans="1:10">
      <c r="A14383" t="s">
        <v>20</v>
      </c>
      <c r="B14383" t="s">
        <v>6</v>
      </c>
      <c r="C14383" t="s">
        <v>4</v>
      </c>
      <c r="D14383" t="s">
        <v>1</v>
      </c>
      <c r="F14383" s="2">
        <v>1054555.3635323008</v>
      </c>
      <c r="G14383" s="2">
        <v>82621.924101547906</v>
      </c>
      <c r="H14383">
        <v>2013</v>
      </c>
      <c r="I14383">
        <v>12.763626301369856</v>
      </c>
      <c r="J14383" s="40" t="s">
        <v>715</v>
      </c>
    </row>
    <row r="14384" spans="1:10">
      <c r="A14384" t="s">
        <v>20</v>
      </c>
      <c r="B14384" t="s">
        <v>6</v>
      </c>
      <c r="C14384" t="s">
        <v>4</v>
      </c>
      <c r="D14384" t="s">
        <v>367</v>
      </c>
      <c r="F14384" s="2">
        <v>10894000</v>
      </c>
      <c r="G14384" s="2">
        <v>853519.19139396946</v>
      </c>
      <c r="H14384">
        <v>2013</v>
      </c>
      <c r="I14384">
        <v>12.763626301369856</v>
      </c>
      <c r="J14384" s="40" t="s">
        <v>715</v>
      </c>
    </row>
    <row r="14385" spans="1:10">
      <c r="A14385" t="s">
        <v>20</v>
      </c>
      <c r="B14385" t="s">
        <v>6</v>
      </c>
      <c r="C14385" t="s">
        <v>4</v>
      </c>
      <c r="D14385" t="s">
        <v>367</v>
      </c>
      <c r="F14385" s="2">
        <v>854977.01349414955</v>
      </c>
      <c r="G14385" s="2">
        <v>66985.431358358488</v>
      </c>
      <c r="H14385">
        <v>2013</v>
      </c>
      <c r="I14385">
        <v>12.763626301369856</v>
      </c>
      <c r="J14385" s="40" t="s">
        <v>715</v>
      </c>
    </row>
    <row r="14386" spans="1:10">
      <c r="A14386" t="s">
        <v>133</v>
      </c>
      <c r="B14386" s="18" t="s">
        <v>35</v>
      </c>
      <c r="C14386" s="18" t="s">
        <v>4</v>
      </c>
      <c r="D14386" s="18" t="s">
        <v>1</v>
      </c>
      <c r="E14386" s="18"/>
      <c r="F14386" s="2">
        <v>1829414.5</v>
      </c>
      <c r="G14386" s="2">
        <f t="shared" ref="G14386:G14393" si="370">F14386/I14386</f>
        <v>6180.8908128986131</v>
      </c>
      <c r="H14386" s="18">
        <v>2023</v>
      </c>
      <c r="I14386" s="18">
        <v>295.97910000000002</v>
      </c>
      <c r="J14386" t="s">
        <v>717</v>
      </c>
    </row>
    <row r="14387" spans="1:10">
      <c r="A14387" s="14" t="s">
        <v>133</v>
      </c>
      <c r="B14387" t="s">
        <v>35</v>
      </c>
      <c r="C14387" t="s">
        <v>3</v>
      </c>
      <c r="D14387" t="s">
        <v>328</v>
      </c>
      <c r="F14387" s="2">
        <v>205926955</v>
      </c>
      <c r="G14387" s="2">
        <f t="shared" si="370"/>
        <v>1573479.7163064207</v>
      </c>
      <c r="H14387">
        <v>2022</v>
      </c>
      <c r="I14387">
        <v>130.87360000000001</v>
      </c>
      <c r="J14387" t="s">
        <v>717</v>
      </c>
    </row>
    <row r="14388" spans="1:10">
      <c r="A14388" s="14" t="s">
        <v>133</v>
      </c>
      <c r="B14388" t="s">
        <v>35</v>
      </c>
      <c r="C14388" t="s">
        <v>3</v>
      </c>
      <c r="D14388" t="s">
        <v>1</v>
      </c>
      <c r="F14388" s="2">
        <v>8520600</v>
      </c>
      <c r="G14388" s="2">
        <f t="shared" si="370"/>
        <v>65105.56750941366</v>
      </c>
      <c r="H14388">
        <v>2022</v>
      </c>
      <c r="I14388">
        <v>130.87360000000001</v>
      </c>
      <c r="J14388" t="s">
        <v>717</v>
      </c>
    </row>
    <row r="14389" spans="1:10">
      <c r="A14389" s="14" t="s">
        <v>133</v>
      </c>
      <c r="B14389" t="s">
        <v>35</v>
      </c>
      <c r="C14389" t="s">
        <v>5</v>
      </c>
      <c r="D14389" t="s">
        <v>328</v>
      </c>
      <c r="F14389" s="2">
        <v>35367167</v>
      </c>
      <c r="G14389" s="2">
        <f t="shared" si="370"/>
        <v>270239.12385691231</v>
      </c>
      <c r="H14389">
        <v>2022</v>
      </c>
      <c r="I14389">
        <v>130.87360000000001</v>
      </c>
      <c r="J14389" t="s">
        <v>717</v>
      </c>
    </row>
    <row r="14390" spans="1:10">
      <c r="A14390" s="14" t="s">
        <v>133</v>
      </c>
      <c r="B14390" t="s">
        <v>35</v>
      </c>
      <c r="C14390" t="s">
        <v>5</v>
      </c>
      <c r="D14390" t="s">
        <v>1</v>
      </c>
      <c r="F14390" s="2">
        <v>372043</v>
      </c>
      <c r="G14390" s="2">
        <f t="shared" si="370"/>
        <v>2842.7658442955644</v>
      </c>
      <c r="H14390">
        <v>2022</v>
      </c>
      <c r="I14390">
        <v>130.87360000000001</v>
      </c>
      <c r="J14390" t="s">
        <v>717</v>
      </c>
    </row>
    <row r="14391" spans="1:10">
      <c r="A14391" s="14" t="s">
        <v>133</v>
      </c>
      <c r="B14391" t="s">
        <v>35</v>
      </c>
      <c r="C14391" t="s">
        <v>3</v>
      </c>
      <c r="D14391" t="s">
        <v>328</v>
      </c>
      <c r="E14391" t="s">
        <v>329</v>
      </c>
      <c r="F14391" s="2">
        <v>125178562</v>
      </c>
      <c r="G14391" s="2">
        <f t="shared" si="370"/>
        <v>1316516.0827569959</v>
      </c>
      <c r="H14391">
        <v>2021</v>
      </c>
      <c r="I14391">
        <v>95.083200000000005</v>
      </c>
      <c r="J14391" t="s">
        <v>717</v>
      </c>
    </row>
    <row r="14392" spans="1:10">
      <c r="A14392" s="14" t="s">
        <v>133</v>
      </c>
      <c r="B14392" t="s">
        <v>35</v>
      </c>
      <c r="C14392" t="s">
        <v>3</v>
      </c>
      <c r="D14392" t="s">
        <v>1</v>
      </c>
      <c r="E14392" t="s">
        <v>330</v>
      </c>
      <c r="F14392" s="2">
        <v>4649953</v>
      </c>
      <c r="G14392" s="2">
        <f t="shared" si="370"/>
        <v>48904.044037222135</v>
      </c>
      <c r="H14392">
        <v>2021</v>
      </c>
      <c r="I14392">
        <v>95.083200000000005</v>
      </c>
      <c r="J14392" t="s">
        <v>717</v>
      </c>
    </row>
    <row r="14393" spans="1:10">
      <c r="A14393" s="14" t="s">
        <v>133</v>
      </c>
      <c r="B14393" t="s">
        <v>35</v>
      </c>
      <c r="C14393" t="s">
        <v>4</v>
      </c>
      <c r="D14393" t="s">
        <v>328</v>
      </c>
      <c r="E14393" t="s">
        <v>329</v>
      </c>
      <c r="F14393" s="2">
        <v>12778020</v>
      </c>
      <c r="G14393" s="2">
        <f t="shared" si="370"/>
        <v>134387.77828259883</v>
      </c>
      <c r="H14393">
        <v>2021</v>
      </c>
      <c r="I14393">
        <v>95.083200000000005</v>
      </c>
      <c r="J14393" t="s">
        <v>717</v>
      </c>
    </row>
    <row r="14394" spans="1:10">
      <c r="A14394" t="s">
        <v>7</v>
      </c>
      <c r="B14394" t="s">
        <v>6</v>
      </c>
      <c r="C14394" t="s">
        <v>4</v>
      </c>
      <c r="D14394" t="s">
        <v>328</v>
      </c>
      <c r="F14394" s="2">
        <v>59922000</v>
      </c>
      <c r="G14394" s="2">
        <v>4694747.2908673985</v>
      </c>
      <c r="H14394">
        <v>2013</v>
      </c>
      <c r="I14394">
        <v>12.763626301369856</v>
      </c>
      <c r="J14394" s="40" t="s">
        <v>715</v>
      </c>
    </row>
    <row r="14395" spans="1:10">
      <c r="A14395" t="s">
        <v>7</v>
      </c>
      <c r="B14395" t="s">
        <v>6</v>
      </c>
      <c r="C14395" t="s">
        <v>4</v>
      </c>
      <c r="D14395" t="s">
        <v>328</v>
      </c>
      <c r="F14395" s="2">
        <v>4702765.9815124311</v>
      </c>
      <c r="G14395" s="2">
        <v>368450.61665646749</v>
      </c>
      <c r="H14395">
        <v>2013</v>
      </c>
      <c r="I14395">
        <v>12.763626301369856</v>
      </c>
      <c r="J14395" s="40" t="s">
        <v>715</v>
      </c>
    </row>
    <row r="14396" spans="1:10">
      <c r="A14396" t="s">
        <v>7</v>
      </c>
      <c r="B14396" t="s">
        <v>6</v>
      </c>
      <c r="C14396" t="s">
        <v>4</v>
      </c>
      <c r="D14396" t="s">
        <v>1</v>
      </c>
      <c r="F14396" s="2">
        <v>361093000</v>
      </c>
      <c r="G14396" s="2">
        <v>28290784.411421206</v>
      </c>
      <c r="H14396">
        <v>2013</v>
      </c>
      <c r="I14396">
        <v>12.763626301369856</v>
      </c>
      <c r="J14396" s="40" t="s">
        <v>715</v>
      </c>
    </row>
    <row r="14397" spans="1:10">
      <c r="A14397" t="s">
        <v>7</v>
      </c>
      <c r="B14397" t="s">
        <v>6</v>
      </c>
      <c r="C14397" t="s">
        <v>4</v>
      </c>
      <c r="D14397" t="s">
        <v>1</v>
      </c>
      <c r="F14397" s="2">
        <v>28339105.446451522</v>
      </c>
      <c r="G14397" s="2">
        <v>2220302.0346506094</v>
      </c>
      <c r="H14397">
        <v>2013</v>
      </c>
      <c r="I14397">
        <v>12.763626301369856</v>
      </c>
      <c r="J14397" s="40" t="s">
        <v>715</v>
      </c>
    </row>
    <row r="14398" spans="1:10">
      <c r="A14398" t="s">
        <v>7</v>
      </c>
      <c r="B14398" t="s">
        <v>6</v>
      </c>
      <c r="C14398" t="s">
        <v>4</v>
      </c>
      <c r="D14398" t="s">
        <v>367</v>
      </c>
      <c r="F14398" s="2">
        <v>33042000.000000004</v>
      </c>
      <c r="G14398" s="2">
        <v>2588762.7246226859</v>
      </c>
      <c r="H14398">
        <v>2013</v>
      </c>
      <c r="I14398">
        <v>12.763626301369856</v>
      </c>
      <c r="J14398" s="40" t="s">
        <v>715</v>
      </c>
    </row>
    <row r="14399" spans="1:10">
      <c r="A14399" t="s">
        <v>7</v>
      </c>
      <c r="B14399" t="s">
        <v>6</v>
      </c>
      <c r="C14399" t="s">
        <v>4</v>
      </c>
      <c r="D14399" t="s">
        <v>367</v>
      </c>
      <c r="F14399" s="2">
        <v>2593184.3656942984</v>
      </c>
      <c r="G14399" s="2">
        <v>203169.87543077668</v>
      </c>
      <c r="H14399">
        <v>2013</v>
      </c>
      <c r="I14399">
        <v>12.763626301369856</v>
      </c>
      <c r="J14399" s="40" t="s">
        <v>715</v>
      </c>
    </row>
    <row r="14400" spans="1:10">
      <c r="A14400" t="s">
        <v>19</v>
      </c>
      <c r="B14400" t="s">
        <v>6</v>
      </c>
      <c r="C14400" t="s">
        <v>4</v>
      </c>
      <c r="D14400" t="s">
        <v>328</v>
      </c>
      <c r="F14400" s="2">
        <v>41616000</v>
      </c>
      <c r="G14400" s="2">
        <v>3260515.3909538672</v>
      </c>
      <c r="H14400">
        <v>2013</v>
      </c>
      <c r="I14400">
        <v>12.763626301369856</v>
      </c>
      <c r="J14400" s="40" t="s">
        <v>715</v>
      </c>
    </row>
    <row r="14401" spans="1:10">
      <c r="A14401" t="s">
        <v>19</v>
      </c>
      <c r="B14401" t="s">
        <v>6</v>
      </c>
      <c r="C14401" t="s">
        <v>4</v>
      </c>
      <c r="D14401" t="s">
        <v>328</v>
      </c>
      <c r="F14401" s="2">
        <v>12018000</v>
      </c>
      <c r="G14401" s="2">
        <v>941581.93888128549</v>
      </c>
      <c r="H14401">
        <v>2013</v>
      </c>
      <c r="I14401">
        <v>12.763626301369856</v>
      </c>
      <c r="J14401" s="40" t="s">
        <v>715</v>
      </c>
    </row>
    <row r="14402" spans="1:10">
      <c r="A14402" t="s">
        <v>19</v>
      </c>
      <c r="B14402" t="s">
        <v>6</v>
      </c>
      <c r="C14402" t="s">
        <v>4</v>
      </c>
      <c r="D14402" t="s">
        <v>328</v>
      </c>
      <c r="F14402" s="2">
        <v>3266084.3944898588</v>
      </c>
      <c r="G14402" s="2">
        <v>255890.00471906064</v>
      </c>
      <c r="H14402">
        <v>2013</v>
      </c>
      <c r="I14402">
        <v>12.763626301369856</v>
      </c>
      <c r="J14402" s="40" t="s">
        <v>715</v>
      </c>
    </row>
    <row r="14403" spans="1:10">
      <c r="A14403" t="s">
        <v>19</v>
      </c>
      <c r="B14403" t="s">
        <v>6</v>
      </c>
      <c r="C14403" t="s">
        <v>4</v>
      </c>
      <c r="D14403" t="s">
        <v>328</v>
      </c>
      <c r="F14403" s="2">
        <v>943190.17332225875</v>
      </c>
      <c r="G14403" s="2">
        <v>73896.724257825612</v>
      </c>
      <c r="H14403">
        <v>2013</v>
      </c>
      <c r="I14403">
        <v>12.763626301369856</v>
      </c>
      <c r="J14403" s="40" t="s">
        <v>715</v>
      </c>
    </row>
    <row r="14404" spans="1:10">
      <c r="A14404" t="s">
        <v>19</v>
      </c>
      <c r="B14404" t="s">
        <v>6</v>
      </c>
      <c r="C14404" t="s">
        <v>4</v>
      </c>
      <c r="D14404" t="s">
        <v>1</v>
      </c>
      <c r="F14404" s="2">
        <v>-8162.0717278677757</v>
      </c>
      <c r="G14404" s="2">
        <v>-639.47905831368485</v>
      </c>
      <c r="H14404">
        <v>2013</v>
      </c>
      <c r="I14404">
        <v>12.763626301369856</v>
      </c>
      <c r="J14404" s="40" t="s">
        <v>715</v>
      </c>
    </row>
    <row r="14405" spans="1:10">
      <c r="A14405" t="s">
        <v>19</v>
      </c>
      <c r="B14405" t="s">
        <v>6</v>
      </c>
      <c r="C14405" t="s">
        <v>4</v>
      </c>
      <c r="D14405" t="s">
        <v>1</v>
      </c>
      <c r="F14405" s="2">
        <v>-104000</v>
      </c>
      <c r="G14405" s="2">
        <v>-8148.1545717801382</v>
      </c>
      <c r="H14405">
        <v>2013</v>
      </c>
      <c r="I14405">
        <v>12.763626301369856</v>
      </c>
      <c r="J14405" s="40" t="s">
        <v>715</v>
      </c>
    </row>
    <row r="14406" spans="1:10">
      <c r="A14406" s="14" t="s">
        <v>133</v>
      </c>
      <c r="B14406" t="s">
        <v>35</v>
      </c>
      <c r="C14406" t="s">
        <v>4</v>
      </c>
      <c r="D14406" t="s">
        <v>1</v>
      </c>
      <c r="E14406" t="s">
        <v>330</v>
      </c>
      <c r="F14406" s="2">
        <v>1092460</v>
      </c>
      <c r="G14406" s="2">
        <f>F14406/I14406</f>
        <v>11489.516549716458</v>
      </c>
      <c r="H14406">
        <v>2021</v>
      </c>
      <c r="I14406">
        <v>95.083200000000005</v>
      </c>
      <c r="J14406" t="s">
        <v>717</v>
      </c>
    </row>
    <row r="14407" spans="1:10">
      <c r="A14407" t="s">
        <v>133</v>
      </c>
      <c r="B14407" t="s">
        <v>35</v>
      </c>
      <c r="C14407" t="s">
        <v>3</v>
      </c>
      <c r="D14407" t="s">
        <v>328</v>
      </c>
      <c r="F14407" s="2">
        <v>57317055</v>
      </c>
      <c r="G14407" s="2">
        <v>812703.54080174235</v>
      </c>
      <c r="H14407">
        <v>2020</v>
      </c>
      <c r="I14407">
        <v>70.526399999999995</v>
      </c>
      <c r="J14407" t="s">
        <v>717</v>
      </c>
    </row>
    <row r="14408" spans="1:10">
      <c r="A14408" t="s">
        <v>133</v>
      </c>
      <c r="B14408" t="s">
        <v>35</v>
      </c>
      <c r="C14408" t="s">
        <v>3</v>
      </c>
      <c r="D14408" t="s">
        <v>1</v>
      </c>
      <c r="F14408" s="2">
        <v>2751711</v>
      </c>
      <c r="G14408" s="2">
        <v>39016.751174028454</v>
      </c>
      <c r="H14408">
        <v>2020</v>
      </c>
      <c r="I14408">
        <v>70.526399999999995</v>
      </c>
      <c r="J14408" t="s">
        <v>717</v>
      </c>
    </row>
    <row r="14409" spans="1:10">
      <c r="A14409" t="s">
        <v>133</v>
      </c>
      <c r="B14409" t="s">
        <v>35</v>
      </c>
      <c r="C14409" t="s">
        <v>4</v>
      </c>
      <c r="D14409" t="s">
        <v>328</v>
      </c>
      <c r="F14409" s="2">
        <v>11168454</v>
      </c>
      <c r="G14409" s="2">
        <v>158358.48703464237</v>
      </c>
      <c r="H14409">
        <v>2020</v>
      </c>
      <c r="I14409">
        <v>70.526399999999995</v>
      </c>
      <c r="J14409" t="s">
        <v>717</v>
      </c>
    </row>
    <row r="14410" spans="1:10">
      <c r="A14410" t="s">
        <v>133</v>
      </c>
      <c r="B14410" t="s">
        <v>35</v>
      </c>
      <c r="C14410" t="s">
        <v>4</v>
      </c>
      <c r="D14410" t="s">
        <v>1</v>
      </c>
      <c r="F14410" s="2">
        <v>499754</v>
      </c>
      <c r="G14410" s="2">
        <v>7086.0557181424265</v>
      </c>
      <c r="H14410">
        <v>2020</v>
      </c>
      <c r="I14410">
        <v>70.526399999999995</v>
      </c>
      <c r="J14410" t="s">
        <v>717</v>
      </c>
    </row>
    <row r="14411" spans="1:10">
      <c r="A14411" s="1" t="s">
        <v>133</v>
      </c>
      <c r="B14411" t="s">
        <v>35</v>
      </c>
      <c r="C14411" t="s">
        <v>3</v>
      </c>
      <c r="D14411" t="s">
        <v>328</v>
      </c>
      <c r="E14411" t="s">
        <v>343</v>
      </c>
      <c r="F14411" s="2">
        <v>31431816</v>
      </c>
      <c r="G14411" s="2">
        <f t="shared" ref="G14411:G14418" si="371">F14411/I14411</f>
        <v>651752.68420332356</v>
      </c>
      <c r="H14411">
        <v>2019</v>
      </c>
      <c r="I14411">
        <v>48.226599999999998</v>
      </c>
      <c r="J14411" t="s">
        <v>717</v>
      </c>
    </row>
    <row r="14412" spans="1:10">
      <c r="A14412" t="s">
        <v>133</v>
      </c>
      <c r="B14412" t="s">
        <v>35</v>
      </c>
      <c r="C14412" t="s">
        <v>3</v>
      </c>
      <c r="D14412" t="s">
        <v>1</v>
      </c>
      <c r="F14412" s="2">
        <v>1521895</v>
      </c>
      <c r="G14412" s="2">
        <f t="shared" si="371"/>
        <v>31557.169694732784</v>
      </c>
      <c r="H14412">
        <v>2019</v>
      </c>
      <c r="I14412">
        <v>48.226599999999998</v>
      </c>
      <c r="J14412" t="s">
        <v>717</v>
      </c>
    </row>
    <row r="14413" spans="1:10">
      <c r="A14413" s="1" t="s">
        <v>133</v>
      </c>
      <c r="B14413" t="s">
        <v>35</v>
      </c>
      <c r="C14413" t="s">
        <v>4</v>
      </c>
      <c r="D14413" t="s">
        <v>328</v>
      </c>
      <c r="E14413" t="s">
        <v>343</v>
      </c>
      <c r="F14413" s="2">
        <v>6148422</v>
      </c>
      <c r="G14413" s="2">
        <f t="shared" si="371"/>
        <v>127490.26470868774</v>
      </c>
      <c r="H14413">
        <v>2019</v>
      </c>
      <c r="I14413">
        <v>48.226599999999998</v>
      </c>
      <c r="J14413" t="s">
        <v>717</v>
      </c>
    </row>
    <row r="14414" spans="1:10">
      <c r="A14414" t="s">
        <v>133</v>
      </c>
      <c r="B14414" t="s">
        <v>35</v>
      </c>
      <c r="C14414" t="s">
        <v>4</v>
      </c>
      <c r="D14414" t="s">
        <v>1</v>
      </c>
      <c r="F14414" s="2">
        <v>773254</v>
      </c>
      <c r="G14414" s="2">
        <f t="shared" si="371"/>
        <v>16033.765598238317</v>
      </c>
      <c r="H14414">
        <v>2019</v>
      </c>
      <c r="I14414">
        <v>48.226599999999998</v>
      </c>
      <c r="J14414" t="s">
        <v>717</v>
      </c>
    </row>
    <row r="14415" spans="1:10">
      <c r="A14415" s="3" t="s">
        <v>133</v>
      </c>
      <c r="B14415" t="s">
        <v>35</v>
      </c>
      <c r="C14415" t="s">
        <v>3</v>
      </c>
      <c r="D14415" t="s">
        <v>328</v>
      </c>
      <c r="F14415" s="2">
        <v>23693706</v>
      </c>
      <c r="G14415" s="2">
        <f t="shared" si="371"/>
        <v>827508.01533915882</v>
      </c>
      <c r="H14415">
        <v>2018</v>
      </c>
      <c r="I14415">
        <v>28.6326</v>
      </c>
      <c r="J14415" t="s">
        <v>717</v>
      </c>
    </row>
    <row r="14416" spans="1:10">
      <c r="A14416" s="4" t="s">
        <v>133</v>
      </c>
      <c r="B14416" t="s">
        <v>35</v>
      </c>
      <c r="C14416" t="s">
        <v>3</v>
      </c>
      <c r="D14416" t="s">
        <v>1</v>
      </c>
      <c r="F14416" s="2">
        <v>977477</v>
      </c>
      <c r="G14416" s="2">
        <f t="shared" si="371"/>
        <v>34138.604248304378</v>
      </c>
      <c r="H14416">
        <v>2018</v>
      </c>
      <c r="I14416">
        <v>28.6326</v>
      </c>
      <c r="J14416" t="s">
        <v>717</v>
      </c>
    </row>
    <row r="14417" spans="1:10">
      <c r="A14417" s="4" t="s">
        <v>133</v>
      </c>
      <c r="B14417" t="s">
        <v>35</v>
      </c>
      <c r="C14417" t="s">
        <v>4</v>
      </c>
      <c r="D14417" t="s">
        <v>328</v>
      </c>
      <c r="F14417" s="2">
        <f>-(-3286547)</f>
        <v>3286547</v>
      </c>
      <c r="G14417" s="2">
        <f t="shared" si="371"/>
        <v>114783.39375397275</v>
      </c>
      <c r="H14417">
        <v>2018</v>
      </c>
      <c r="I14417">
        <v>28.6326</v>
      </c>
      <c r="J14417" t="s">
        <v>717</v>
      </c>
    </row>
    <row r="14418" spans="1:10">
      <c r="A14418" s="4" t="s">
        <v>133</v>
      </c>
      <c r="B14418" t="s">
        <v>35</v>
      </c>
      <c r="C14418" t="s">
        <v>4</v>
      </c>
      <c r="D14418" t="s">
        <v>1</v>
      </c>
      <c r="F14418" s="2">
        <f>-(-720334)</f>
        <v>720334</v>
      </c>
      <c r="G14418" s="2">
        <f t="shared" si="371"/>
        <v>25157.82709219561</v>
      </c>
      <c r="H14418">
        <v>2018</v>
      </c>
      <c r="I14418">
        <v>28.6326</v>
      </c>
      <c r="J14418" t="s">
        <v>717</v>
      </c>
    </row>
    <row r="14419" spans="1:10">
      <c r="A14419" s="1" t="s">
        <v>133</v>
      </c>
      <c r="B14419" t="s">
        <v>35</v>
      </c>
      <c r="C14419" t="s">
        <v>3</v>
      </c>
      <c r="D14419" t="s">
        <v>328</v>
      </c>
      <c r="F14419" s="2">
        <v>17420880</v>
      </c>
      <c r="G14419" s="2">
        <f>(F14419/I14419)</f>
        <v>1052794.8114704117</v>
      </c>
      <c r="H14419">
        <v>2017</v>
      </c>
      <c r="I14419">
        <v>16.547270000000001</v>
      </c>
      <c r="J14419" t="s">
        <v>717</v>
      </c>
    </row>
    <row r="14420" spans="1:10">
      <c r="A14420" s="1" t="s">
        <v>133</v>
      </c>
      <c r="B14420" t="s">
        <v>35</v>
      </c>
      <c r="C14420" t="s">
        <v>3</v>
      </c>
      <c r="D14420" t="s">
        <v>1</v>
      </c>
      <c r="F14420" s="2">
        <v>722320</v>
      </c>
      <c r="G14420" s="2">
        <f>(F14420/I14420)</f>
        <v>43651.913578493608</v>
      </c>
      <c r="H14420">
        <v>2017</v>
      </c>
      <c r="I14420">
        <v>16.547270000000001</v>
      </c>
      <c r="J14420" t="s">
        <v>717</v>
      </c>
    </row>
    <row r="14421" spans="1:10">
      <c r="A14421" s="1" t="s">
        <v>133</v>
      </c>
      <c r="B14421" t="s">
        <v>35</v>
      </c>
      <c r="C14421" t="s">
        <v>4</v>
      </c>
      <c r="D14421" t="s">
        <v>328</v>
      </c>
      <c r="F14421" s="2">
        <f>-(-2672361)</f>
        <v>2672361</v>
      </c>
      <c r="G14421" s="2">
        <f>(F14421/I14421)</f>
        <v>161498.60369716576</v>
      </c>
      <c r="H14421">
        <v>2017</v>
      </c>
      <c r="I14421">
        <v>16.547270000000001</v>
      </c>
      <c r="J14421" t="s">
        <v>717</v>
      </c>
    </row>
    <row r="14422" spans="1:10">
      <c r="A14422" s="1" t="s">
        <v>133</v>
      </c>
      <c r="B14422" t="s">
        <v>35</v>
      </c>
      <c r="C14422" t="s">
        <v>4</v>
      </c>
      <c r="D14422" t="s">
        <v>1</v>
      </c>
      <c r="F14422" s="2">
        <f>-(-401172)</f>
        <v>401172</v>
      </c>
      <c r="G14422" s="2">
        <f>(F14422/I14422)</f>
        <v>24243.999161190939</v>
      </c>
      <c r="H14422">
        <v>2017</v>
      </c>
      <c r="I14422">
        <v>16.547270000000001</v>
      </c>
      <c r="J14422" t="s">
        <v>717</v>
      </c>
    </row>
    <row r="14423" spans="1:10">
      <c r="A14423" t="s">
        <v>133</v>
      </c>
      <c r="B14423" t="s">
        <v>35</v>
      </c>
      <c r="C14423" t="s">
        <v>3</v>
      </c>
      <c r="D14423" t="s">
        <v>328</v>
      </c>
      <c r="F14423" s="2">
        <v>7812850.9999999991</v>
      </c>
      <c r="G14423" s="2">
        <v>529014.13123700791</v>
      </c>
      <c r="H14423">
        <v>2016</v>
      </c>
      <c r="I14423">
        <v>14.768700000000001</v>
      </c>
      <c r="J14423" t="s">
        <v>717</v>
      </c>
    </row>
    <row r="14424" spans="1:10">
      <c r="A14424" t="s">
        <v>133</v>
      </c>
      <c r="B14424" t="s">
        <v>35</v>
      </c>
      <c r="C14424" t="s">
        <v>3</v>
      </c>
      <c r="D14424" t="s">
        <v>1</v>
      </c>
      <c r="F14424" s="2">
        <v>289226</v>
      </c>
      <c r="G14424" s="2">
        <v>19583.714206395958</v>
      </c>
      <c r="H14424">
        <v>2016</v>
      </c>
      <c r="I14424">
        <v>14.768700000000001</v>
      </c>
      <c r="J14424" t="s">
        <v>717</v>
      </c>
    </row>
    <row r="14425" spans="1:10">
      <c r="A14425" t="s">
        <v>133</v>
      </c>
      <c r="B14425" t="s">
        <v>35</v>
      </c>
      <c r="C14425" t="s">
        <v>4</v>
      </c>
      <c r="D14425" t="s">
        <v>328</v>
      </c>
      <c r="F14425" s="2">
        <v>2055531</v>
      </c>
      <c r="G14425" s="2">
        <v>139181.57996302992</v>
      </c>
      <c r="H14425">
        <v>2016</v>
      </c>
      <c r="I14425">
        <v>14.768700000000001</v>
      </c>
      <c r="J14425" t="s">
        <v>717</v>
      </c>
    </row>
    <row r="14426" spans="1:10">
      <c r="A14426" t="s">
        <v>133</v>
      </c>
      <c r="B14426" t="s">
        <v>35</v>
      </c>
      <c r="C14426" t="s">
        <v>4</v>
      </c>
      <c r="D14426" t="s">
        <v>1</v>
      </c>
      <c r="F14426" s="2">
        <v>75850</v>
      </c>
      <c r="G14426" s="2">
        <v>5135.8616533615004</v>
      </c>
      <c r="H14426">
        <v>2016</v>
      </c>
      <c r="I14426">
        <v>14.768700000000001</v>
      </c>
      <c r="J14426" t="s">
        <v>717</v>
      </c>
    </row>
    <row r="14427" spans="1:10">
      <c r="A14427" t="s">
        <v>133</v>
      </c>
      <c r="B14427" t="s">
        <v>35</v>
      </c>
      <c r="C14427" t="s">
        <v>3</v>
      </c>
      <c r="D14427" t="s">
        <v>328</v>
      </c>
      <c r="F14427" s="2">
        <v>5001093.9999999991</v>
      </c>
      <c r="G14427" s="2">
        <v>539527.26174293912</v>
      </c>
      <c r="H14427">
        <v>2015</v>
      </c>
      <c r="I14427">
        <v>9.2693999999999992</v>
      </c>
      <c r="J14427" t="s">
        <v>717</v>
      </c>
    </row>
    <row r="14428" spans="1:10">
      <c r="A14428" t="s">
        <v>133</v>
      </c>
      <c r="B14428" t="s">
        <v>35</v>
      </c>
      <c r="C14428" t="s">
        <v>3</v>
      </c>
      <c r="D14428" t="s">
        <v>1</v>
      </c>
      <c r="F14428" s="2">
        <v>175571</v>
      </c>
      <c r="G14428" s="2">
        <v>18940.923900144564</v>
      </c>
      <c r="H14428">
        <v>2015</v>
      </c>
      <c r="I14428">
        <v>9.2693999999999992</v>
      </c>
      <c r="J14428" t="s">
        <v>717</v>
      </c>
    </row>
    <row r="14429" spans="1:10">
      <c r="A14429" t="s">
        <v>133</v>
      </c>
      <c r="B14429" t="s">
        <v>35</v>
      </c>
      <c r="C14429" t="s">
        <v>4</v>
      </c>
      <c r="D14429" t="s">
        <v>328</v>
      </c>
      <c r="F14429" s="2">
        <v>964312</v>
      </c>
      <c r="G14429" s="2">
        <v>104031.76041599241</v>
      </c>
      <c r="H14429">
        <v>2015</v>
      </c>
      <c r="I14429">
        <v>9.2693999999999992</v>
      </c>
      <c r="J14429" t="s">
        <v>717</v>
      </c>
    </row>
    <row r="14430" spans="1:10">
      <c r="A14430" t="s">
        <v>133</v>
      </c>
      <c r="B14430" t="s">
        <v>35</v>
      </c>
      <c r="C14430" t="s">
        <v>4</v>
      </c>
      <c r="D14430" t="s">
        <v>1</v>
      </c>
      <c r="F14430" s="2">
        <v>7921.9999999999991</v>
      </c>
      <c r="G14430" s="2">
        <v>854.63999827389046</v>
      </c>
      <c r="H14430">
        <v>2015</v>
      </c>
      <c r="I14430">
        <v>9.2693999999999992</v>
      </c>
      <c r="J14430" t="s">
        <v>717</v>
      </c>
    </row>
    <row r="14431" spans="1:10">
      <c r="A14431" t="s">
        <v>133</v>
      </c>
      <c r="B14431" t="s">
        <v>35</v>
      </c>
      <c r="C14431" t="s">
        <v>3</v>
      </c>
      <c r="D14431" t="s">
        <v>328</v>
      </c>
      <c r="F14431" s="2">
        <v>3785895</v>
      </c>
      <c r="G14431" s="2">
        <v>466394.6892126209</v>
      </c>
      <c r="H14431">
        <v>2014</v>
      </c>
      <c r="I14431">
        <v>8.1173630136986379</v>
      </c>
      <c r="J14431" t="s">
        <v>717</v>
      </c>
    </row>
    <row r="14432" spans="1:10">
      <c r="A14432" t="s">
        <v>133</v>
      </c>
      <c r="B14432" t="s">
        <v>35</v>
      </c>
      <c r="C14432" t="s">
        <v>3</v>
      </c>
      <c r="D14432" t="s">
        <v>1</v>
      </c>
      <c r="F14432" s="2">
        <v>104243</v>
      </c>
      <c r="G14432" s="2">
        <v>12841.978340020323</v>
      </c>
      <c r="H14432">
        <v>2014</v>
      </c>
      <c r="I14432">
        <v>8.1173630136986379</v>
      </c>
      <c r="J14432" t="s">
        <v>717</v>
      </c>
    </row>
    <row r="14433" spans="1:10">
      <c r="A14433" t="s">
        <v>133</v>
      </c>
      <c r="B14433" t="s">
        <v>35</v>
      </c>
      <c r="C14433" t="s">
        <v>4</v>
      </c>
      <c r="D14433" t="s">
        <v>328</v>
      </c>
      <c r="F14433" s="2">
        <v>262715</v>
      </c>
      <c r="G14433" s="2">
        <v>32364.57449995145</v>
      </c>
      <c r="H14433">
        <v>2014</v>
      </c>
      <c r="I14433">
        <v>8.1173630136986379</v>
      </c>
      <c r="J14433" t="s">
        <v>717</v>
      </c>
    </row>
    <row r="14434" spans="1:10">
      <c r="A14434" t="s">
        <v>133</v>
      </c>
      <c r="B14434" t="s">
        <v>35</v>
      </c>
      <c r="C14434" t="s">
        <v>4</v>
      </c>
      <c r="D14434" t="s">
        <v>1</v>
      </c>
      <c r="F14434" s="2">
        <v>-1530</v>
      </c>
      <c r="G14434" s="2">
        <v>-188.48485615562765</v>
      </c>
      <c r="H14434">
        <v>2014</v>
      </c>
      <c r="I14434">
        <v>8.1173630136986379</v>
      </c>
      <c r="J14434" t="s">
        <v>717</v>
      </c>
    </row>
    <row r="14435" spans="1:10">
      <c r="A14435" t="s">
        <v>133</v>
      </c>
      <c r="B14435" t="s">
        <v>35</v>
      </c>
      <c r="C14435" t="s">
        <v>3</v>
      </c>
      <c r="D14435" t="s">
        <v>328</v>
      </c>
      <c r="F14435" s="2">
        <v>2913298</v>
      </c>
      <c r="G14435" s="2">
        <v>531810.13002807868</v>
      </c>
      <c r="H14435">
        <v>2013</v>
      </c>
      <c r="I14435">
        <v>5.47807917808219</v>
      </c>
      <c r="J14435" t="s">
        <v>717</v>
      </c>
    </row>
    <row r="14436" spans="1:10">
      <c r="A14436" t="s">
        <v>133</v>
      </c>
      <c r="B14436" t="s">
        <v>35</v>
      </c>
      <c r="C14436" t="s">
        <v>3</v>
      </c>
      <c r="D14436" t="s">
        <v>1</v>
      </c>
      <c r="F14436" s="2">
        <v>78960</v>
      </c>
      <c r="G14436" s="2">
        <v>14413.811380441373</v>
      </c>
      <c r="H14436">
        <v>2013</v>
      </c>
      <c r="I14436">
        <v>5.47807917808219</v>
      </c>
      <c r="J14436" t="s">
        <v>717</v>
      </c>
    </row>
    <row r="14437" spans="1:10">
      <c r="A14437" t="s">
        <v>133</v>
      </c>
      <c r="B14437" t="s">
        <v>35</v>
      </c>
      <c r="C14437" t="s">
        <v>4</v>
      </c>
      <c r="D14437" t="s">
        <v>328</v>
      </c>
      <c r="F14437" s="2">
        <v>508303</v>
      </c>
      <c r="G14437" s="2">
        <v>92788.545670117674</v>
      </c>
      <c r="H14437">
        <v>2013</v>
      </c>
      <c r="I14437">
        <v>5.47807917808219</v>
      </c>
      <c r="J14437" t="s">
        <v>717</v>
      </c>
    </row>
    <row r="14438" spans="1:10">
      <c r="A14438" t="s">
        <v>133</v>
      </c>
      <c r="B14438" t="s">
        <v>35</v>
      </c>
      <c r="C14438" t="s">
        <v>4</v>
      </c>
      <c r="D14438" t="s">
        <v>1</v>
      </c>
      <c r="F14438" s="2">
        <v>1253</v>
      </c>
      <c r="G14438" s="2">
        <v>228.72980825345797</v>
      </c>
      <c r="H14438">
        <v>2013</v>
      </c>
      <c r="I14438">
        <v>5.47807917808219</v>
      </c>
      <c r="J14438" t="s">
        <v>717</v>
      </c>
    </row>
    <row r="14439" spans="1:10">
      <c r="A14439" t="s">
        <v>133</v>
      </c>
      <c r="B14439" t="s">
        <v>35</v>
      </c>
      <c r="C14439" t="s">
        <v>3</v>
      </c>
      <c r="D14439" t="s">
        <v>328</v>
      </c>
      <c r="F14439" s="2">
        <v>2056157</v>
      </c>
      <c r="G14439" s="2">
        <v>451755.51219083468</v>
      </c>
      <c r="H14439">
        <v>2012</v>
      </c>
      <c r="I14439">
        <v>4.5514818181818208</v>
      </c>
      <c r="J14439" t="s">
        <v>717</v>
      </c>
    </row>
    <row r="14440" spans="1:10">
      <c r="A14440" t="s">
        <v>133</v>
      </c>
      <c r="B14440" t="s">
        <v>35</v>
      </c>
      <c r="C14440" t="s">
        <v>3</v>
      </c>
      <c r="D14440" t="s">
        <v>1</v>
      </c>
      <c r="F14440" s="2">
        <v>54942</v>
      </c>
      <c r="G14440" s="2">
        <v>12071.233544320225</v>
      </c>
      <c r="H14440">
        <v>2012</v>
      </c>
      <c r="I14440">
        <v>4.5514818181818208</v>
      </c>
      <c r="J14440" t="s">
        <v>717</v>
      </c>
    </row>
    <row r="14441" spans="1:10">
      <c r="A14441" t="s">
        <v>133</v>
      </c>
      <c r="B14441" t="s">
        <v>35</v>
      </c>
      <c r="C14441" t="s">
        <v>4</v>
      </c>
      <c r="D14441" t="s">
        <v>328</v>
      </c>
      <c r="F14441" s="2">
        <v>125171</v>
      </c>
      <c r="G14441" s="2">
        <v>27501.153470498102</v>
      </c>
      <c r="H14441">
        <v>2012</v>
      </c>
      <c r="I14441">
        <v>4.5514818181818208</v>
      </c>
      <c r="J14441" t="s">
        <v>717</v>
      </c>
    </row>
    <row r="14442" spans="1:10">
      <c r="A14442" t="s">
        <v>133</v>
      </c>
      <c r="B14442" t="s">
        <v>35</v>
      </c>
      <c r="C14442" t="s">
        <v>4</v>
      </c>
      <c r="D14442" t="s">
        <v>1</v>
      </c>
      <c r="F14442" s="2">
        <v>10178</v>
      </c>
      <c r="G14442" s="2">
        <v>2236.1948056876568</v>
      </c>
      <c r="H14442">
        <v>2012</v>
      </c>
      <c r="I14442">
        <v>4.5514818181818208</v>
      </c>
      <c r="J14442" t="s">
        <v>717</v>
      </c>
    </row>
    <row r="14443" spans="1:10">
      <c r="A14443" t="s">
        <v>133</v>
      </c>
      <c r="B14443" t="s">
        <v>35</v>
      </c>
      <c r="C14443" t="s">
        <v>3</v>
      </c>
      <c r="D14443" t="s">
        <v>328</v>
      </c>
      <c r="F14443" s="2">
        <v>692913</v>
      </c>
      <c r="G14443" s="2">
        <v>167766.34718642259</v>
      </c>
      <c r="H14443">
        <v>2011</v>
      </c>
      <c r="I14443">
        <v>4.1302264227642302</v>
      </c>
      <c r="J14443" t="s">
        <v>717</v>
      </c>
    </row>
    <row r="14444" spans="1:10">
      <c r="A14444" t="s">
        <v>133</v>
      </c>
      <c r="B14444" t="s">
        <v>35</v>
      </c>
      <c r="C14444" t="s">
        <v>4</v>
      </c>
      <c r="D14444" t="s">
        <v>328</v>
      </c>
      <c r="F14444" s="2">
        <v>469701</v>
      </c>
      <c r="G14444" s="2">
        <v>113722.82095993274</v>
      </c>
      <c r="H14444">
        <v>2011</v>
      </c>
      <c r="I14444">
        <v>4.1302264227642302</v>
      </c>
      <c r="J14444" t="s">
        <v>717</v>
      </c>
    </row>
    <row r="14445" spans="1:10">
      <c r="A14445" t="s">
        <v>133</v>
      </c>
      <c r="B14445" t="s">
        <v>35</v>
      </c>
      <c r="C14445" t="s">
        <v>3</v>
      </c>
      <c r="D14445" t="s">
        <v>328</v>
      </c>
      <c r="F14445" s="2">
        <v>1540458</v>
      </c>
      <c r="G14445" s="2">
        <v>393708.59037109505</v>
      </c>
      <c r="H14445">
        <v>2010</v>
      </c>
      <c r="I14445">
        <v>3.9126857723577269</v>
      </c>
      <c r="J14445" t="s">
        <v>717</v>
      </c>
    </row>
    <row r="14446" spans="1:10">
      <c r="A14446" t="s">
        <v>133</v>
      </c>
      <c r="B14446" t="s">
        <v>35</v>
      </c>
      <c r="C14446" t="s">
        <v>4</v>
      </c>
      <c r="D14446" t="s">
        <v>328</v>
      </c>
      <c r="F14446" s="2">
        <v>140366</v>
      </c>
      <c r="G14446" s="2">
        <v>35874.590541273523</v>
      </c>
      <c r="H14446">
        <v>2010</v>
      </c>
      <c r="I14446">
        <v>3.9126857723577269</v>
      </c>
      <c r="J14446" t="s">
        <v>717</v>
      </c>
    </row>
    <row r="14447" spans="1:10">
      <c r="A14447" t="s">
        <v>133</v>
      </c>
      <c r="B14447" t="s">
        <v>35</v>
      </c>
      <c r="C14447" t="s">
        <v>4</v>
      </c>
      <c r="D14447" t="s">
        <v>1</v>
      </c>
      <c r="F14447" s="2">
        <v>-42</v>
      </c>
      <c r="G14447" s="2">
        <v>-10.734314597078267</v>
      </c>
      <c r="H14447">
        <v>2010</v>
      </c>
      <c r="I14447">
        <v>3.9126857723577269</v>
      </c>
      <c r="J14447" t="s">
        <v>717</v>
      </c>
    </row>
    <row r="14448" spans="1:10">
      <c r="A14448" t="s">
        <v>352</v>
      </c>
      <c r="B14448" t="s">
        <v>35</v>
      </c>
      <c r="C14448" t="s">
        <v>3</v>
      </c>
      <c r="D14448" t="s">
        <v>328</v>
      </c>
      <c r="F14448" s="2">
        <v>278</v>
      </c>
      <c r="G14448" s="2">
        <v>34.247575170761102</v>
      </c>
      <c r="H14448">
        <v>2014</v>
      </c>
      <c r="I14448">
        <v>8.1173630136986379</v>
      </c>
      <c r="J14448" t="s">
        <v>717</v>
      </c>
    </row>
    <row r="14449" spans="1:10">
      <c r="A14449" t="s">
        <v>352</v>
      </c>
      <c r="B14449" t="s">
        <v>35</v>
      </c>
      <c r="C14449" t="s">
        <v>4</v>
      </c>
      <c r="D14449" t="s">
        <v>328</v>
      </c>
      <c r="F14449" s="2">
        <v>0</v>
      </c>
      <c r="G14449" s="2">
        <v>0</v>
      </c>
      <c r="H14449">
        <v>2014</v>
      </c>
      <c r="I14449">
        <v>8.1173630136986379</v>
      </c>
      <c r="J14449" t="s">
        <v>717</v>
      </c>
    </row>
    <row r="14450" spans="1:10">
      <c r="A14450" t="s">
        <v>572</v>
      </c>
      <c r="B14450" t="s">
        <v>552</v>
      </c>
      <c r="C14450" t="s">
        <v>3</v>
      </c>
      <c r="D14450" t="s">
        <v>328</v>
      </c>
      <c r="F14450" s="2">
        <v>24429000</v>
      </c>
      <c r="G14450" s="2">
        <v>3886997.1995926681</v>
      </c>
      <c r="H14450">
        <v>2015</v>
      </c>
      <c r="I14450">
        <v>6.2847999999999997</v>
      </c>
      <c r="J14450" t="s">
        <v>717</v>
      </c>
    </row>
    <row r="14451" spans="1:10">
      <c r="A14451" t="s">
        <v>572</v>
      </c>
      <c r="B14451" t="s">
        <v>552</v>
      </c>
      <c r="C14451" t="s">
        <v>3</v>
      </c>
      <c r="D14451" t="s">
        <v>1</v>
      </c>
      <c r="F14451" s="2">
        <v>2037000</v>
      </c>
      <c r="G14451" s="2">
        <v>324115.32586558047</v>
      </c>
      <c r="H14451">
        <v>2015</v>
      </c>
      <c r="I14451">
        <v>6.2847999999999997</v>
      </c>
      <c r="J14451" t="s">
        <v>717</v>
      </c>
    </row>
    <row r="14452" spans="1:10">
      <c r="A14452" t="s">
        <v>572</v>
      </c>
      <c r="B14452" t="s">
        <v>552</v>
      </c>
      <c r="C14452" t="s">
        <v>3</v>
      </c>
      <c r="D14452" t="s">
        <v>328</v>
      </c>
      <c r="F14452" s="2">
        <v>4710999.9999999991</v>
      </c>
      <c r="G14452" s="2">
        <v>748716.64468142588</v>
      </c>
      <c r="H14452">
        <v>2014</v>
      </c>
      <c r="I14452">
        <v>6.2920999999999996</v>
      </c>
      <c r="J14452" t="s">
        <v>717</v>
      </c>
    </row>
    <row r="14453" spans="1:10">
      <c r="A14453" t="s">
        <v>572</v>
      </c>
      <c r="B14453" t="s">
        <v>552</v>
      </c>
      <c r="C14453" t="s">
        <v>3</v>
      </c>
      <c r="D14453" t="s">
        <v>1</v>
      </c>
      <c r="F14453" s="2">
        <v>1526000</v>
      </c>
      <c r="G14453" s="2">
        <v>242526.34255653917</v>
      </c>
      <c r="H14453">
        <v>2014</v>
      </c>
      <c r="I14453">
        <v>6.2920999999999996</v>
      </c>
      <c r="J14453" t="s">
        <v>717</v>
      </c>
    </row>
    <row r="14454" spans="1:10">
      <c r="A14454" t="s">
        <v>25</v>
      </c>
      <c r="B14454" t="s">
        <v>6</v>
      </c>
      <c r="C14454" t="s">
        <v>4</v>
      </c>
      <c r="D14454" t="s">
        <v>328</v>
      </c>
      <c r="F14454" s="2">
        <v>235570999.99999997</v>
      </c>
      <c r="G14454" s="2">
        <v>18456431.929123256</v>
      </c>
      <c r="H14454">
        <v>2013</v>
      </c>
      <c r="I14454">
        <v>12.763626301369856</v>
      </c>
      <c r="J14454" s="40" t="s">
        <v>715</v>
      </c>
    </row>
    <row r="14455" spans="1:10">
      <c r="A14455" t="s">
        <v>25</v>
      </c>
      <c r="B14455" t="s">
        <v>6</v>
      </c>
      <c r="C14455" t="s">
        <v>4</v>
      </c>
      <c r="D14455" t="s">
        <v>328</v>
      </c>
      <c r="F14455" s="2">
        <v>18487955.759668648</v>
      </c>
      <c r="G14455" s="2">
        <v>1448487.7042885867</v>
      </c>
      <c r="H14455">
        <v>2013</v>
      </c>
      <c r="I14455">
        <v>12.763626301369856</v>
      </c>
      <c r="J14455" s="40" t="s">
        <v>715</v>
      </c>
    </row>
    <row r="14456" spans="1:10">
      <c r="A14456" t="s">
        <v>25</v>
      </c>
      <c r="B14456" t="s">
        <v>6</v>
      </c>
      <c r="C14456" t="s">
        <v>4</v>
      </c>
      <c r="D14456" t="s">
        <v>1</v>
      </c>
      <c r="F14456" s="2">
        <v>-156492.02909008021</v>
      </c>
      <c r="G14456" s="2">
        <v>-12260.781175745071</v>
      </c>
      <c r="H14456">
        <v>2013</v>
      </c>
      <c r="I14456">
        <v>12.763626301369856</v>
      </c>
      <c r="J14456" s="40" t="s">
        <v>715</v>
      </c>
    </row>
    <row r="14457" spans="1:10">
      <c r="A14457" t="s">
        <v>25</v>
      </c>
      <c r="B14457" t="s">
        <v>6</v>
      </c>
      <c r="C14457" t="s">
        <v>4</v>
      </c>
      <c r="D14457" t="s">
        <v>1</v>
      </c>
      <c r="F14457" s="2">
        <v>-1994000</v>
      </c>
      <c r="G14457" s="2">
        <v>-156225.19438586148</v>
      </c>
      <c r="H14457">
        <v>2013</v>
      </c>
      <c r="I14457">
        <v>12.763626301369856</v>
      </c>
      <c r="J14457" s="40" t="s">
        <v>715</v>
      </c>
    </row>
    <row r="14458" spans="1:10">
      <c r="A14458" t="s">
        <v>572</v>
      </c>
      <c r="B14458" t="s">
        <v>552</v>
      </c>
      <c r="C14458" t="s">
        <v>4</v>
      </c>
      <c r="D14458" t="s">
        <v>328</v>
      </c>
      <c r="F14458" s="2">
        <v>197000</v>
      </c>
      <c r="G14458" s="2">
        <v>31309.101889671176</v>
      </c>
      <c r="H14458">
        <v>2014</v>
      </c>
      <c r="I14458">
        <v>6.2920999999999996</v>
      </c>
      <c r="J14458" t="s">
        <v>717</v>
      </c>
    </row>
    <row r="14459" spans="1:10">
      <c r="A14459" t="s">
        <v>572</v>
      </c>
      <c r="B14459" t="s">
        <v>552</v>
      </c>
      <c r="C14459" t="s">
        <v>3</v>
      </c>
      <c r="D14459" t="s">
        <v>328</v>
      </c>
      <c r="F14459" s="2">
        <v>3390000</v>
      </c>
      <c r="G14459" s="2">
        <v>539448.1397791286</v>
      </c>
      <c r="H14459">
        <v>2013</v>
      </c>
      <c r="I14459">
        <v>6.2842000000000002</v>
      </c>
      <c r="J14459" t="s">
        <v>717</v>
      </c>
    </row>
    <row r="14460" spans="1:10">
      <c r="A14460" t="s">
        <v>572</v>
      </c>
      <c r="B14460" t="s">
        <v>552</v>
      </c>
      <c r="C14460" t="s">
        <v>3</v>
      </c>
      <c r="D14460" t="s">
        <v>1</v>
      </c>
      <c r="F14460" s="2">
        <v>942000</v>
      </c>
      <c r="G14460" s="2">
        <v>149899.74857579326</v>
      </c>
      <c r="H14460">
        <v>2013</v>
      </c>
      <c r="I14460">
        <v>6.2842000000000002</v>
      </c>
      <c r="J14460" t="s">
        <v>717</v>
      </c>
    </row>
    <row r="14461" spans="1:10">
      <c r="A14461" t="s">
        <v>572</v>
      </c>
      <c r="B14461" t="s">
        <v>552</v>
      </c>
      <c r="C14461" t="s">
        <v>4</v>
      </c>
      <c r="D14461" t="s">
        <v>328</v>
      </c>
      <c r="F14461" s="2">
        <v>141000</v>
      </c>
      <c r="G14461" s="2">
        <v>22437.223512937206</v>
      </c>
      <c r="H14461">
        <v>2013</v>
      </c>
      <c r="I14461">
        <v>6.2842000000000002</v>
      </c>
      <c r="J14461" t="s">
        <v>717</v>
      </c>
    </row>
    <row r="14462" spans="1:10">
      <c r="A14462" t="s">
        <v>572</v>
      </c>
      <c r="B14462" t="s">
        <v>552</v>
      </c>
      <c r="C14462" t="s">
        <v>4</v>
      </c>
      <c r="D14462" t="s">
        <v>1</v>
      </c>
      <c r="F14462" s="2">
        <v>53000</v>
      </c>
      <c r="G14462" s="2">
        <v>8433.8499729480282</v>
      </c>
      <c r="H14462">
        <v>2013</v>
      </c>
      <c r="I14462">
        <v>6.2842000000000002</v>
      </c>
      <c r="J14462" t="s">
        <v>717</v>
      </c>
    </row>
    <row r="14463" spans="1:10">
      <c r="A14463" t="s">
        <v>572</v>
      </c>
      <c r="B14463" t="s">
        <v>552</v>
      </c>
      <c r="C14463" t="s">
        <v>3</v>
      </c>
      <c r="D14463" t="s">
        <v>328</v>
      </c>
      <c r="F14463" s="2">
        <v>3454000</v>
      </c>
      <c r="G14463" s="2">
        <v>805259.59946844738</v>
      </c>
      <c r="H14463">
        <v>2012</v>
      </c>
      <c r="I14463">
        <v>4.2892999999999857</v>
      </c>
      <c r="J14463" t="s">
        <v>717</v>
      </c>
    </row>
    <row r="14464" spans="1:10">
      <c r="A14464" t="s">
        <v>572</v>
      </c>
      <c r="B14464" t="s">
        <v>552</v>
      </c>
      <c r="C14464" t="s">
        <v>3</v>
      </c>
      <c r="D14464" t="s">
        <v>1</v>
      </c>
      <c r="F14464" s="2">
        <v>217000</v>
      </c>
      <c r="G14464" s="2">
        <v>50591.005525377273</v>
      </c>
      <c r="H14464">
        <v>2012</v>
      </c>
      <c r="I14464">
        <v>4.2892999999999857</v>
      </c>
      <c r="J14464" t="s">
        <v>717</v>
      </c>
    </row>
    <row r="14465" spans="1:10">
      <c r="A14465" t="s">
        <v>572</v>
      </c>
      <c r="B14465" t="s">
        <v>552</v>
      </c>
      <c r="C14465" t="s">
        <v>4</v>
      </c>
      <c r="D14465" t="s">
        <v>328</v>
      </c>
      <c r="F14465" s="2">
        <v>263000</v>
      </c>
      <c r="G14465" s="2">
        <v>61315.366143660009</v>
      </c>
      <c r="H14465">
        <v>2012</v>
      </c>
      <c r="I14465">
        <v>4.2892999999999857</v>
      </c>
      <c r="J14465" t="s">
        <v>717</v>
      </c>
    </row>
    <row r="14466" spans="1:10">
      <c r="A14466" t="s">
        <v>572</v>
      </c>
      <c r="B14466" t="s">
        <v>552</v>
      </c>
      <c r="C14466" t="s">
        <v>4</v>
      </c>
      <c r="D14466" t="s">
        <v>1</v>
      </c>
      <c r="F14466" s="2">
        <v>6664000.0000000009</v>
      </c>
      <c r="G14466" s="2">
        <v>1553633.4600051343</v>
      </c>
      <c r="H14466">
        <v>2012</v>
      </c>
      <c r="I14466">
        <v>4.2892999999999857</v>
      </c>
      <c r="J14466" t="s">
        <v>717</v>
      </c>
    </row>
    <row r="14467" spans="1:10">
      <c r="A14467" t="s">
        <v>572</v>
      </c>
      <c r="B14467" t="s">
        <v>552</v>
      </c>
      <c r="C14467" t="s">
        <v>3</v>
      </c>
      <c r="D14467" t="s">
        <v>328</v>
      </c>
      <c r="F14467" s="2">
        <v>6542000.0000000056</v>
      </c>
      <c r="G14467" s="2">
        <v>1525190.5905392552</v>
      </c>
      <c r="H14467">
        <v>2011</v>
      </c>
      <c r="I14467">
        <v>4.2892999999999857</v>
      </c>
      <c r="J14467" t="s">
        <v>717</v>
      </c>
    </row>
    <row r="14468" spans="1:10">
      <c r="A14468" t="s">
        <v>572</v>
      </c>
      <c r="B14468" t="s">
        <v>552</v>
      </c>
      <c r="C14468" t="s">
        <v>3</v>
      </c>
      <c r="D14468" t="s">
        <v>1</v>
      </c>
      <c r="F14468" s="2">
        <v>3531000.0000000033</v>
      </c>
      <c r="G14468" s="2">
        <v>823211.24659035623</v>
      </c>
      <c r="H14468">
        <v>2011</v>
      </c>
      <c r="I14468">
        <v>4.2892999999999857</v>
      </c>
      <c r="J14468" t="s">
        <v>717</v>
      </c>
    </row>
    <row r="14469" spans="1:10">
      <c r="A14469" t="s">
        <v>572</v>
      </c>
      <c r="B14469" t="s">
        <v>552</v>
      </c>
      <c r="C14469" t="s">
        <v>4</v>
      </c>
      <c r="D14469" t="s">
        <v>328</v>
      </c>
      <c r="F14469" s="2">
        <v>3373000.0000000028</v>
      </c>
      <c r="G14469" s="2">
        <v>786375.39924929803</v>
      </c>
      <c r="H14469">
        <v>2011</v>
      </c>
      <c r="I14469">
        <v>4.2892999999999857</v>
      </c>
      <c r="J14469" t="s">
        <v>717</v>
      </c>
    </row>
    <row r="14470" spans="1:10">
      <c r="A14470" t="s">
        <v>572</v>
      </c>
      <c r="B14470" t="s">
        <v>552</v>
      </c>
      <c r="C14470" t="s">
        <v>4</v>
      </c>
      <c r="D14470" t="s">
        <v>1</v>
      </c>
      <c r="F14470" s="2">
        <v>2000.0000000000016</v>
      </c>
      <c r="G14470" s="2">
        <v>466.27654862098905</v>
      </c>
      <c r="H14470">
        <v>2011</v>
      </c>
      <c r="I14470">
        <v>4.2892999999999857</v>
      </c>
      <c r="J14470" t="s">
        <v>717</v>
      </c>
    </row>
    <row r="14471" spans="1:10">
      <c r="A14471" t="s">
        <v>572</v>
      </c>
      <c r="B14471" t="s">
        <v>552</v>
      </c>
      <c r="C14471" t="s">
        <v>3</v>
      </c>
      <c r="D14471" t="s">
        <v>328</v>
      </c>
      <c r="F14471" s="2">
        <v>5815000</v>
      </c>
      <c r="G14471" s="2">
        <v>1374519.1392954483</v>
      </c>
      <c r="H14471">
        <v>2010</v>
      </c>
      <c r="I14471">
        <v>4.2305704109588866</v>
      </c>
      <c r="J14471" t="s">
        <v>717</v>
      </c>
    </row>
    <row r="14472" spans="1:10">
      <c r="A14472" t="s">
        <v>572</v>
      </c>
      <c r="B14472" t="s">
        <v>552</v>
      </c>
      <c r="C14472" t="s">
        <v>3</v>
      </c>
      <c r="D14472" t="s">
        <v>1</v>
      </c>
      <c r="F14472" s="2">
        <v>3844000</v>
      </c>
      <c r="G14472" s="2">
        <v>908624.51787647523</v>
      </c>
      <c r="H14472">
        <v>2010</v>
      </c>
      <c r="I14472">
        <v>4.2305704109588866</v>
      </c>
      <c r="J14472" t="s">
        <v>717</v>
      </c>
    </row>
    <row r="14473" spans="1:10">
      <c r="A14473" t="s">
        <v>572</v>
      </c>
      <c r="B14473" t="s">
        <v>552</v>
      </c>
      <c r="C14473" t="s">
        <v>4</v>
      </c>
      <c r="D14473" t="s">
        <v>328</v>
      </c>
      <c r="F14473" s="2">
        <v>1408000</v>
      </c>
      <c r="G14473" s="2">
        <v>332815.64026276721</v>
      </c>
      <c r="H14473">
        <v>2010</v>
      </c>
      <c r="I14473">
        <v>4.2305704109588866</v>
      </c>
      <c r="J14473" t="s">
        <v>717</v>
      </c>
    </row>
    <row r="14474" spans="1:10">
      <c r="A14474" t="s">
        <v>572</v>
      </c>
      <c r="B14474" t="s">
        <v>552</v>
      </c>
      <c r="C14474" t="s">
        <v>4</v>
      </c>
      <c r="D14474" t="s">
        <v>1</v>
      </c>
      <c r="F14474" s="2">
        <v>2000</v>
      </c>
      <c r="G14474" s="2">
        <v>472.74948900961249</v>
      </c>
      <c r="H14474">
        <v>2010</v>
      </c>
      <c r="I14474">
        <v>4.2305704109588866</v>
      </c>
      <c r="J14474" t="s">
        <v>717</v>
      </c>
    </row>
    <row r="14475" spans="1:10">
      <c r="A14475" t="s">
        <v>156</v>
      </c>
      <c r="B14475" t="s">
        <v>552</v>
      </c>
      <c r="C14475" t="s">
        <v>3</v>
      </c>
      <c r="D14475" t="s">
        <v>328</v>
      </c>
      <c r="F14475" s="2">
        <v>7957000</v>
      </c>
      <c r="G14475" s="2">
        <v>1266070.5193482689</v>
      </c>
      <c r="H14475">
        <v>2015</v>
      </c>
      <c r="I14475">
        <v>6.2847999999999997</v>
      </c>
      <c r="J14475" t="s">
        <v>717</v>
      </c>
    </row>
    <row r="14476" spans="1:10">
      <c r="A14476" t="s">
        <v>156</v>
      </c>
      <c r="B14476" t="s">
        <v>552</v>
      </c>
      <c r="C14476" t="s">
        <v>3</v>
      </c>
      <c r="D14476" t="s">
        <v>1</v>
      </c>
      <c r="F14476" s="2">
        <v>37118000</v>
      </c>
      <c r="G14476" s="2">
        <v>5905995.4175152751</v>
      </c>
      <c r="H14476">
        <v>2015</v>
      </c>
      <c r="I14476">
        <v>6.2847999999999997</v>
      </c>
      <c r="J14476" t="s">
        <v>717</v>
      </c>
    </row>
    <row r="14477" spans="1:10">
      <c r="A14477" t="s">
        <v>156</v>
      </c>
      <c r="B14477" t="s">
        <v>552</v>
      </c>
      <c r="C14477" t="s">
        <v>4</v>
      </c>
      <c r="D14477" t="s">
        <v>1</v>
      </c>
      <c r="F14477" s="2">
        <v>20000</v>
      </c>
      <c r="G14477" s="2">
        <v>3182.2810590631366</v>
      </c>
      <c r="H14477">
        <v>2015</v>
      </c>
      <c r="I14477">
        <v>6.2847999999999997</v>
      </c>
      <c r="J14477" t="s">
        <v>717</v>
      </c>
    </row>
    <row r="14478" spans="1:10">
      <c r="A14478" t="s">
        <v>17</v>
      </c>
      <c r="B14478" t="s">
        <v>6</v>
      </c>
      <c r="C14478" t="s">
        <v>3</v>
      </c>
      <c r="D14478" t="s">
        <v>328</v>
      </c>
      <c r="F14478" s="2">
        <v>262101000</v>
      </c>
      <c r="G14478" s="2">
        <v>19812359.055118106</v>
      </c>
      <c r="H14478">
        <v>2012</v>
      </c>
      <c r="I14478">
        <v>13.22916666666667</v>
      </c>
      <c r="J14478" s="40" t="s">
        <v>715</v>
      </c>
    </row>
    <row r="14479" spans="1:10">
      <c r="A14479" t="s">
        <v>17</v>
      </c>
      <c r="B14479" t="s">
        <v>6</v>
      </c>
      <c r="C14479" t="s">
        <v>3</v>
      </c>
      <c r="D14479" t="s">
        <v>328</v>
      </c>
      <c r="F14479" s="2">
        <v>19812359.055118106</v>
      </c>
      <c r="G14479" s="2">
        <v>1497627.1411742817</v>
      </c>
      <c r="H14479">
        <v>2012</v>
      </c>
      <c r="I14479">
        <v>13.22916666666667</v>
      </c>
      <c r="J14479" s="40" t="s">
        <v>715</v>
      </c>
    </row>
    <row r="14480" spans="1:10">
      <c r="A14480" t="s">
        <v>17</v>
      </c>
      <c r="B14480" t="s">
        <v>6</v>
      </c>
      <c r="C14480" t="s">
        <v>3</v>
      </c>
      <c r="D14480" t="s">
        <v>1</v>
      </c>
      <c r="F14480" s="2">
        <v>149792000</v>
      </c>
      <c r="G14480" s="2">
        <v>11322859.842519682</v>
      </c>
      <c r="H14480">
        <v>2012</v>
      </c>
      <c r="I14480">
        <v>13.22916666666667</v>
      </c>
      <c r="J14480" s="40" t="s">
        <v>715</v>
      </c>
    </row>
    <row r="14481" spans="1:10">
      <c r="A14481" t="s">
        <v>17</v>
      </c>
      <c r="B14481" t="s">
        <v>6</v>
      </c>
      <c r="C14481" t="s">
        <v>3</v>
      </c>
      <c r="D14481" t="s">
        <v>1</v>
      </c>
      <c r="F14481" s="2">
        <v>11322859.842519682</v>
      </c>
      <c r="G14481" s="2">
        <v>855901.21644243249</v>
      </c>
      <c r="H14481">
        <v>2012</v>
      </c>
      <c r="I14481">
        <v>13.22916666666667</v>
      </c>
      <c r="J14481" s="40" t="s">
        <v>715</v>
      </c>
    </row>
    <row r="14482" spans="1:10">
      <c r="A14482" t="s">
        <v>17</v>
      </c>
      <c r="B14482" t="s">
        <v>6</v>
      </c>
      <c r="C14482" t="s">
        <v>3</v>
      </c>
      <c r="D14482" t="s">
        <v>367</v>
      </c>
      <c r="F14482" s="2">
        <v>34004000</v>
      </c>
      <c r="G14482" s="2">
        <v>2570381.1023622043</v>
      </c>
      <c r="H14482">
        <v>2012</v>
      </c>
      <c r="I14482">
        <v>13.22916666666667</v>
      </c>
      <c r="J14482" s="40" t="s">
        <v>715</v>
      </c>
    </row>
    <row r="14483" spans="1:10">
      <c r="A14483" t="s">
        <v>17</v>
      </c>
      <c r="B14483" t="s">
        <v>6</v>
      </c>
      <c r="C14483" t="s">
        <v>3</v>
      </c>
      <c r="D14483" t="s">
        <v>367</v>
      </c>
      <c r="F14483" s="2">
        <v>2570381.1023622043</v>
      </c>
      <c r="G14483" s="2">
        <v>194296.52427304848</v>
      </c>
      <c r="H14483">
        <v>2012</v>
      </c>
      <c r="I14483">
        <v>13.22916666666667</v>
      </c>
      <c r="J14483" s="40" t="s">
        <v>715</v>
      </c>
    </row>
    <row r="14484" spans="1:10">
      <c r="A14484" t="s">
        <v>675</v>
      </c>
      <c r="B14484" t="s">
        <v>39</v>
      </c>
      <c r="C14484" t="s">
        <v>3</v>
      </c>
      <c r="D14484" t="s">
        <v>328</v>
      </c>
      <c r="E14484" t="s">
        <v>534</v>
      </c>
      <c r="F14484" s="2">
        <v>4860442.6799999988</v>
      </c>
      <c r="G14484" s="2">
        <f t="shared" ref="G14484:G14489" si="372">F14484/I14484</f>
        <v>81796.716312414777</v>
      </c>
      <c r="H14484">
        <v>2024</v>
      </c>
      <c r="I14484">
        <v>59.420999999999999</v>
      </c>
      <c r="J14484" t="s">
        <v>717</v>
      </c>
    </row>
    <row r="14485" spans="1:10">
      <c r="A14485" t="s">
        <v>675</v>
      </c>
      <c r="B14485" t="s">
        <v>39</v>
      </c>
      <c r="C14485" t="s">
        <v>3</v>
      </c>
      <c r="D14485" t="s">
        <v>1</v>
      </c>
      <c r="E14485" t="s">
        <v>702</v>
      </c>
      <c r="F14485" s="2">
        <v>31157821.169999994</v>
      </c>
      <c r="G14485" s="2">
        <f t="shared" si="372"/>
        <v>524357.06517897709</v>
      </c>
      <c r="H14485">
        <v>2024</v>
      </c>
      <c r="I14485">
        <v>59.420999999999999</v>
      </c>
      <c r="J14485" t="s">
        <v>717</v>
      </c>
    </row>
    <row r="14486" spans="1:10">
      <c r="A14486" t="s">
        <v>675</v>
      </c>
      <c r="B14486" t="s">
        <v>39</v>
      </c>
      <c r="C14486" t="s">
        <v>3</v>
      </c>
      <c r="D14486" t="s">
        <v>328</v>
      </c>
      <c r="F14486" s="2">
        <v>3118015</v>
      </c>
      <c r="G14486" s="2">
        <f t="shared" si="372"/>
        <v>55672.874334892687</v>
      </c>
      <c r="H14486">
        <v>2023</v>
      </c>
      <c r="I14486">
        <v>56.006</v>
      </c>
      <c r="J14486" t="s">
        <v>717</v>
      </c>
    </row>
    <row r="14487" spans="1:10">
      <c r="A14487" t="s">
        <v>675</v>
      </c>
      <c r="B14487" t="s">
        <v>39</v>
      </c>
      <c r="C14487" t="s">
        <v>3</v>
      </c>
      <c r="D14487" t="s">
        <v>1</v>
      </c>
      <c r="F14487" s="2">
        <v>10490032</v>
      </c>
      <c r="G14487" s="2">
        <f t="shared" si="372"/>
        <v>187301.93193586401</v>
      </c>
      <c r="H14487">
        <v>2023</v>
      </c>
      <c r="I14487">
        <v>56.006</v>
      </c>
      <c r="J14487" t="s">
        <v>717</v>
      </c>
    </row>
    <row r="14488" spans="1:10">
      <c r="A14488" t="s">
        <v>675</v>
      </c>
      <c r="B14488" t="s">
        <v>39</v>
      </c>
      <c r="C14488" t="s">
        <v>4</v>
      </c>
      <c r="D14488" t="s">
        <v>328</v>
      </c>
      <c r="F14488" s="2">
        <v>267501</v>
      </c>
      <c r="G14488" s="2">
        <f t="shared" si="372"/>
        <v>4776.2918258757991</v>
      </c>
      <c r="H14488">
        <v>2023</v>
      </c>
      <c r="I14488">
        <v>56.006</v>
      </c>
      <c r="J14488" t="s">
        <v>717</v>
      </c>
    </row>
    <row r="14489" spans="1:10">
      <c r="A14489" t="s">
        <v>338</v>
      </c>
      <c r="B14489" s="18" t="s">
        <v>35</v>
      </c>
      <c r="C14489" s="18" t="s">
        <v>3</v>
      </c>
      <c r="D14489" s="18" t="s">
        <v>328</v>
      </c>
      <c r="E14489" s="18" t="s">
        <v>677</v>
      </c>
      <c r="F14489" s="2">
        <v>60381874</v>
      </c>
      <c r="G14489" s="2">
        <f t="shared" si="372"/>
        <v>65957.246655515381</v>
      </c>
      <c r="H14489" s="18">
        <v>2024</v>
      </c>
      <c r="I14489" s="18">
        <v>915.46990000000005</v>
      </c>
      <c r="J14489" t="s">
        <v>717</v>
      </c>
    </row>
    <row r="14490" spans="1:10">
      <c r="A14490" t="s">
        <v>13</v>
      </c>
      <c r="B14490" t="s">
        <v>6</v>
      </c>
      <c r="C14490" t="s">
        <v>3</v>
      </c>
      <c r="D14490" t="s">
        <v>328</v>
      </c>
      <c r="F14490" s="2">
        <v>645673000</v>
      </c>
      <c r="G14490" s="2">
        <v>48806777.952755898</v>
      </c>
      <c r="H14490">
        <v>2012</v>
      </c>
      <c r="I14490">
        <v>13.22916666666667</v>
      </c>
      <c r="J14490" s="40" t="s">
        <v>715</v>
      </c>
    </row>
    <row r="14491" spans="1:10">
      <c r="A14491" t="s">
        <v>13</v>
      </c>
      <c r="B14491" t="s">
        <v>6</v>
      </c>
      <c r="C14491" t="s">
        <v>3</v>
      </c>
      <c r="D14491" t="s">
        <v>328</v>
      </c>
      <c r="F14491" s="2">
        <v>48806777.952755898</v>
      </c>
      <c r="G14491" s="2">
        <v>3689331.2468224922</v>
      </c>
      <c r="H14491">
        <v>2012</v>
      </c>
      <c r="I14491">
        <v>13.22916666666667</v>
      </c>
      <c r="J14491" s="40" t="s">
        <v>715</v>
      </c>
    </row>
    <row r="14492" spans="1:10">
      <c r="A14492" t="s">
        <v>13</v>
      </c>
      <c r="B14492" t="s">
        <v>6</v>
      </c>
      <c r="C14492" t="s">
        <v>3</v>
      </c>
      <c r="D14492" t="s">
        <v>1</v>
      </c>
      <c r="F14492" s="2">
        <v>331506000</v>
      </c>
      <c r="G14492" s="2">
        <v>25058721.259842515</v>
      </c>
      <c r="H14492">
        <v>2012</v>
      </c>
      <c r="I14492">
        <v>13.22916666666667</v>
      </c>
      <c r="J14492" s="40" t="s">
        <v>715</v>
      </c>
    </row>
    <row r="14493" spans="1:10">
      <c r="A14493" t="s">
        <v>13</v>
      </c>
      <c r="B14493" t="s">
        <v>6</v>
      </c>
      <c r="C14493" t="s">
        <v>3</v>
      </c>
      <c r="D14493" t="s">
        <v>1</v>
      </c>
      <c r="F14493" s="2">
        <v>25058721.259842515</v>
      </c>
      <c r="G14493" s="2">
        <v>1894202.5519251032</v>
      </c>
      <c r="H14493">
        <v>2012</v>
      </c>
      <c r="I14493">
        <v>13.22916666666667</v>
      </c>
      <c r="J14493" s="40" t="s">
        <v>715</v>
      </c>
    </row>
    <row r="14494" spans="1:10">
      <c r="A14494" t="s">
        <v>13</v>
      </c>
      <c r="B14494" t="s">
        <v>6</v>
      </c>
      <c r="C14494" t="s">
        <v>3</v>
      </c>
      <c r="D14494" t="s">
        <v>367</v>
      </c>
      <c r="F14494" s="2">
        <v>44004000</v>
      </c>
      <c r="G14494" s="2">
        <v>3326286.6141732275</v>
      </c>
      <c r="H14494">
        <v>2012</v>
      </c>
      <c r="I14494">
        <v>13.22916666666667</v>
      </c>
      <c r="J14494" s="40" t="s">
        <v>715</v>
      </c>
    </row>
    <row r="14495" spans="1:10">
      <c r="A14495" t="s">
        <v>13</v>
      </c>
      <c r="B14495" t="s">
        <v>6</v>
      </c>
      <c r="C14495" t="s">
        <v>3</v>
      </c>
      <c r="D14495" t="s">
        <v>367</v>
      </c>
      <c r="F14495" s="2">
        <v>3326286.6141732279</v>
      </c>
      <c r="G14495" s="2">
        <v>251435.83855167701</v>
      </c>
      <c r="H14495">
        <v>2012</v>
      </c>
      <c r="I14495">
        <v>13.22916666666667</v>
      </c>
      <c r="J14495" s="40" t="s">
        <v>715</v>
      </c>
    </row>
    <row r="14496" spans="1:10">
      <c r="A14496" t="s">
        <v>338</v>
      </c>
      <c r="B14496" s="18" t="s">
        <v>35</v>
      </c>
      <c r="C14496" s="18" t="s">
        <v>4</v>
      </c>
      <c r="D14496" s="18" t="s">
        <v>328</v>
      </c>
      <c r="E14496" s="18" t="s">
        <v>677</v>
      </c>
      <c r="F14496" s="2">
        <v>69350045</v>
      </c>
      <c r="G14496" s="2">
        <f>F14496/I14496</f>
        <v>75753.495554578039</v>
      </c>
      <c r="H14496" s="18">
        <v>2024</v>
      </c>
      <c r="I14496" s="18">
        <v>915.46990000000005</v>
      </c>
      <c r="J14496" t="s">
        <v>717</v>
      </c>
    </row>
    <row r="14497" spans="1:10">
      <c r="A14497" t="s">
        <v>338</v>
      </c>
      <c r="B14497" s="18" t="s">
        <v>35</v>
      </c>
      <c r="C14497" s="18" t="s">
        <v>3</v>
      </c>
      <c r="D14497" s="18" t="s">
        <v>328</v>
      </c>
      <c r="E14497" s="18"/>
      <c r="F14497" s="2">
        <v>5880555.5</v>
      </c>
      <c r="G14497" s="2">
        <f>F14497/I14497</f>
        <v>19868.14440614219</v>
      </c>
      <c r="H14497" s="18">
        <v>2023</v>
      </c>
      <c r="I14497" s="18">
        <v>295.97910000000002</v>
      </c>
      <c r="J14497" t="s">
        <v>717</v>
      </c>
    </row>
    <row r="14498" spans="1:10">
      <c r="A14498" t="s">
        <v>338</v>
      </c>
      <c r="B14498" s="18" t="s">
        <v>35</v>
      </c>
      <c r="C14498" s="18" t="s">
        <v>4</v>
      </c>
      <c r="D14498" s="18" t="s">
        <v>328</v>
      </c>
      <c r="E14498" s="18"/>
      <c r="F14498" s="2">
        <v>18140924</v>
      </c>
      <c r="G14498" s="2">
        <f>F14498/I14498</f>
        <v>61291.233063415624</v>
      </c>
      <c r="H14498" s="18">
        <v>2023</v>
      </c>
      <c r="I14498" s="18">
        <v>295.97910000000002</v>
      </c>
      <c r="J14498" t="s">
        <v>717</v>
      </c>
    </row>
    <row r="14499" spans="1:10">
      <c r="A14499" t="s">
        <v>338</v>
      </c>
      <c r="B14499" t="s">
        <v>35</v>
      </c>
      <c r="C14499" t="s">
        <v>3</v>
      </c>
      <c r="D14499" t="s">
        <v>328</v>
      </c>
      <c r="F14499" s="2">
        <v>3176866</v>
      </c>
      <c r="G14499" s="2">
        <v>45045.061140225509</v>
      </c>
      <c r="H14499">
        <v>2020</v>
      </c>
      <c r="I14499">
        <v>70.526399999999995</v>
      </c>
      <c r="J14499" t="s">
        <v>717</v>
      </c>
    </row>
    <row r="14500" spans="1:10">
      <c r="A14500" t="s">
        <v>338</v>
      </c>
      <c r="B14500" t="s">
        <v>35</v>
      </c>
      <c r="C14500" t="s">
        <v>4</v>
      </c>
      <c r="D14500" t="s">
        <v>328</v>
      </c>
      <c r="F14500" s="2">
        <v>1974181</v>
      </c>
      <c r="G14500" s="2">
        <v>27992.085233331065</v>
      </c>
      <c r="H14500">
        <v>2020</v>
      </c>
      <c r="I14500">
        <v>70.526399999999995</v>
      </c>
      <c r="J14500" t="s">
        <v>717</v>
      </c>
    </row>
    <row r="14501" spans="1:10">
      <c r="A14501" t="s">
        <v>338</v>
      </c>
      <c r="B14501" t="s">
        <v>35</v>
      </c>
      <c r="C14501" t="s">
        <v>3</v>
      </c>
      <c r="D14501" t="s">
        <v>328</v>
      </c>
      <c r="E14501" t="s">
        <v>343</v>
      </c>
      <c r="F14501" s="2">
        <v>1824485</v>
      </c>
      <c r="G14501" s="2">
        <f>F14501/I14501</f>
        <v>37831.507923013443</v>
      </c>
      <c r="H14501">
        <v>2019</v>
      </c>
      <c r="I14501">
        <v>48.226599999999998</v>
      </c>
      <c r="J14501" t="s">
        <v>717</v>
      </c>
    </row>
    <row r="14502" spans="1:10">
      <c r="A14502" t="s">
        <v>338</v>
      </c>
      <c r="B14502" t="s">
        <v>35</v>
      </c>
      <c r="C14502" t="s">
        <v>4</v>
      </c>
      <c r="D14502" t="s">
        <v>328</v>
      </c>
      <c r="E14502" t="s">
        <v>343</v>
      </c>
      <c r="F14502" s="2">
        <v>54305</v>
      </c>
      <c r="G14502" s="2">
        <f>F14502/I14502</f>
        <v>1126.0383273960845</v>
      </c>
      <c r="H14502">
        <v>2019</v>
      </c>
      <c r="I14502">
        <v>48.226599999999998</v>
      </c>
      <c r="J14502" t="s">
        <v>717</v>
      </c>
    </row>
    <row r="14503" spans="1:10">
      <c r="A14503" t="s">
        <v>338</v>
      </c>
      <c r="B14503" t="s">
        <v>35</v>
      </c>
      <c r="C14503" t="s">
        <v>3</v>
      </c>
      <c r="D14503" t="s">
        <v>328</v>
      </c>
      <c r="F14503" s="2">
        <v>2858164</v>
      </c>
      <c r="G14503" s="2">
        <f>F14503/I14503</f>
        <v>99822.021052925687</v>
      </c>
      <c r="H14503">
        <v>2018</v>
      </c>
      <c r="I14503">
        <v>28.6326</v>
      </c>
      <c r="J14503" t="s">
        <v>717</v>
      </c>
    </row>
    <row r="14504" spans="1:10">
      <c r="A14504" t="s">
        <v>338</v>
      </c>
      <c r="B14504" t="s">
        <v>35</v>
      </c>
      <c r="C14504" t="s">
        <v>4</v>
      </c>
      <c r="D14504" t="s">
        <v>328</v>
      </c>
      <c r="F14504" s="2">
        <f>-(-6255)</f>
        <v>6255</v>
      </c>
      <c r="G14504" s="2">
        <f>F14504/I14504</f>
        <v>218.45728295718865</v>
      </c>
      <c r="H14504">
        <v>2018</v>
      </c>
      <c r="I14504">
        <v>28.6326</v>
      </c>
      <c r="J14504" t="s">
        <v>717</v>
      </c>
    </row>
    <row r="14505" spans="1:10">
      <c r="A14505" t="s">
        <v>338</v>
      </c>
      <c r="B14505" t="s">
        <v>35</v>
      </c>
      <c r="C14505" t="s">
        <v>3</v>
      </c>
      <c r="D14505" t="s">
        <v>328</v>
      </c>
      <c r="F14505" s="2">
        <v>2461902</v>
      </c>
      <c r="G14505" s="2">
        <f>(F14505/I14505)</f>
        <v>148779.94980440883</v>
      </c>
      <c r="H14505">
        <v>2017</v>
      </c>
      <c r="I14505">
        <v>16.547270000000001</v>
      </c>
      <c r="J14505" t="s">
        <v>717</v>
      </c>
    </row>
    <row r="14506" spans="1:10">
      <c r="A14506" t="s">
        <v>338</v>
      </c>
      <c r="B14506" t="s">
        <v>35</v>
      </c>
      <c r="C14506" t="s">
        <v>4</v>
      </c>
      <c r="D14506" t="s">
        <v>328</v>
      </c>
      <c r="F14506" s="2">
        <f>-(-61891)</f>
        <v>61891</v>
      </c>
      <c r="G14506" s="2">
        <f>(F14506/I14506)</f>
        <v>3740.254434719443</v>
      </c>
      <c r="H14506">
        <v>2017</v>
      </c>
      <c r="I14506">
        <v>16.547270000000001</v>
      </c>
      <c r="J14506" t="s">
        <v>717</v>
      </c>
    </row>
    <row r="14507" spans="1:10">
      <c r="A14507" t="s">
        <v>338</v>
      </c>
      <c r="B14507" t="s">
        <v>35</v>
      </c>
      <c r="C14507" t="s">
        <v>3</v>
      </c>
      <c r="D14507" t="s">
        <v>328</v>
      </c>
      <c r="F14507" s="2">
        <v>284064</v>
      </c>
      <c r="G14507" s="2">
        <v>19234.191228747281</v>
      </c>
      <c r="H14507">
        <v>2016</v>
      </c>
      <c r="I14507">
        <v>14.768700000000001</v>
      </c>
      <c r="J14507" t="s">
        <v>717</v>
      </c>
    </row>
    <row r="14508" spans="1:10">
      <c r="A14508" t="s">
        <v>338</v>
      </c>
      <c r="B14508" t="s">
        <v>35</v>
      </c>
      <c r="C14508" t="s">
        <v>4</v>
      </c>
      <c r="D14508" t="s">
        <v>328</v>
      </c>
      <c r="F14508" s="2">
        <v>10416</v>
      </c>
      <c r="G14508" s="2">
        <v>705.27534583274087</v>
      </c>
      <c r="H14508">
        <v>2016</v>
      </c>
      <c r="I14508">
        <v>14.768700000000001</v>
      </c>
      <c r="J14508" t="s">
        <v>717</v>
      </c>
    </row>
    <row r="14509" spans="1:10">
      <c r="A14509" t="s">
        <v>338</v>
      </c>
      <c r="B14509" t="s">
        <v>35</v>
      </c>
      <c r="C14509" t="s">
        <v>3</v>
      </c>
      <c r="D14509" t="s">
        <v>328</v>
      </c>
      <c r="F14509" s="2">
        <v>306904</v>
      </c>
      <c r="G14509" s="2">
        <v>33109.370617299937</v>
      </c>
      <c r="H14509">
        <v>2015</v>
      </c>
      <c r="I14509">
        <v>9.2693999999999992</v>
      </c>
      <c r="J14509" t="s">
        <v>717</v>
      </c>
    </row>
    <row r="14510" spans="1:10">
      <c r="A14510" t="s">
        <v>338</v>
      </c>
      <c r="B14510" t="s">
        <v>35</v>
      </c>
      <c r="C14510" t="s">
        <v>4</v>
      </c>
      <c r="D14510" t="s">
        <v>328</v>
      </c>
      <c r="F14510" s="2">
        <v>1335.9999999999998</v>
      </c>
      <c r="G14510" s="2">
        <v>144.13014866118627</v>
      </c>
      <c r="H14510">
        <v>2015</v>
      </c>
      <c r="I14510">
        <v>9.2693999999999992</v>
      </c>
      <c r="J14510" t="s">
        <v>717</v>
      </c>
    </row>
    <row r="14511" spans="1:10">
      <c r="A14511" s="14" t="s">
        <v>209</v>
      </c>
      <c r="B14511" t="s">
        <v>35</v>
      </c>
      <c r="C14511" t="s">
        <v>3</v>
      </c>
      <c r="D14511" t="s">
        <v>328</v>
      </c>
      <c r="F14511" s="2">
        <v>6419184</v>
      </c>
      <c r="G14511" s="2">
        <f>F14511/I14511</f>
        <v>49048.730989290423</v>
      </c>
      <c r="H14511">
        <v>2022</v>
      </c>
      <c r="I14511">
        <v>130.87360000000001</v>
      </c>
      <c r="J14511" t="s">
        <v>717</v>
      </c>
    </row>
    <row r="14512" spans="1:10">
      <c r="A14512" s="14" t="s">
        <v>209</v>
      </c>
      <c r="B14512" t="s">
        <v>35</v>
      </c>
      <c r="C14512" t="s">
        <v>5</v>
      </c>
      <c r="D14512" t="s">
        <v>328</v>
      </c>
      <c r="F14512" s="2">
        <v>-6209547</v>
      </c>
      <c r="G14512" s="2">
        <f>F14512/I14512</f>
        <v>-47446.9029659152</v>
      </c>
      <c r="H14512">
        <v>2022</v>
      </c>
      <c r="I14512">
        <v>130.87360000000001</v>
      </c>
      <c r="J14512" t="s">
        <v>717</v>
      </c>
    </row>
    <row r="14513" spans="1:10">
      <c r="A14513" s="14" t="s">
        <v>209</v>
      </c>
      <c r="B14513" t="s">
        <v>35</v>
      </c>
      <c r="C14513" t="s">
        <v>3</v>
      </c>
      <c r="D14513" t="s">
        <v>328</v>
      </c>
      <c r="E14513" t="s">
        <v>329</v>
      </c>
      <c r="F14513" s="2">
        <v>4474304</v>
      </c>
      <c r="G14513" s="2">
        <f>F14513/I14513</f>
        <v>47056.725057633732</v>
      </c>
      <c r="H14513">
        <v>2021</v>
      </c>
      <c r="I14513">
        <v>95.083200000000005</v>
      </c>
      <c r="J14513" t="s">
        <v>717</v>
      </c>
    </row>
    <row r="14514" spans="1:10">
      <c r="A14514" t="s">
        <v>20</v>
      </c>
      <c r="B14514" t="s">
        <v>6</v>
      </c>
      <c r="C14514" t="s">
        <v>3</v>
      </c>
      <c r="D14514" t="s">
        <v>328</v>
      </c>
      <c r="F14514" s="2">
        <v>282318000</v>
      </c>
      <c r="G14514" s="2">
        <v>21340573.228346452</v>
      </c>
      <c r="H14514">
        <v>2012</v>
      </c>
      <c r="I14514">
        <v>13.22916666666667</v>
      </c>
      <c r="J14514" s="40" t="s">
        <v>715</v>
      </c>
    </row>
    <row r="14515" spans="1:10">
      <c r="A14515" t="s">
        <v>20</v>
      </c>
      <c r="B14515" t="s">
        <v>6</v>
      </c>
      <c r="C14515" t="s">
        <v>3</v>
      </c>
      <c r="D14515" t="s">
        <v>328</v>
      </c>
      <c r="F14515" s="2">
        <v>21340573.228346452</v>
      </c>
      <c r="G14515" s="2">
        <v>1613145.6928513851</v>
      </c>
      <c r="H14515">
        <v>2012</v>
      </c>
      <c r="I14515">
        <v>13.22916666666667</v>
      </c>
      <c r="J14515" s="40" t="s">
        <v>715</v>
      </c>
    </row>
    <row r="14516" spans="1:10">
      <c r="A14516" t="s">
        <v>20</v>
      </c>
      <c r="B14516" t="s">
        <v>6</v>
      </c>
      <c r="C14516" t="s">
        <v>3</v>
      </c>
      <c r="D14516" t="s">
        <v>1</v>
      </c>
      <c r="F14516" s="2">
        <v>31642000.000000004</v>
      </c>
      <c r="G14516" s="2">
        <v>2391836.2204724406</v>
      </c>
      <c r="H14516">
        <v>2012</v>
      </c>
      <c r="I14516">
        <v>13.22916666666667</v>
      </c>
      <c r="J14516" s="40" t="s">
        <v>715</v>
      </c>
    </row>
    <row r="14517" spans="1:10">
      <c r="A14517" t="s">
        <v>20</v>
      </c>
      <c r="B14517" t="s">
        <v>6</v>
      </c>
      <c r="C14517" t="s">
        <v>3</v>
      </c>
      <c r="D14517" t="s">
        <v>1</v>
      </c>
      <c r="F14517" s="2">
        <v>2391836.2204724406</v>
      </c>
      <c r="G14517" s="2">
        <v>180800.2182404364</v>
      </c>
      <c r="H14517">
        <v>2012</v>
      </c>
      <c r="I14517">
        <v>13.22916666666667</v>
      </c>
      <c r="J14517" s="40" t="s">
        <v>715</v>
      </c>
    </row>
    <row r="14518" spans="1:10">
      <c r="A14518" t="s">
        <v>20</v>
      </c>
      <c r="B14518" t="s">
        <v>6</v>
      </c>
      <c r="C14518" t="s">
        <v>3</v>
      </c>
      <c r="D14518" t="s">
        <v>367</v>
      </c>
      <c r="F14518" s="2">
        <v>14453000</v>
      </c>
      <c r="G14518" s="2">
        <v>1092510.2362204723</v>
      </c>
      <c r="H14518">
        <v>2012</v>
      </c>
      <c r="I14518">
        <v>13.22916666666667</v>
      </c>
      <c r="J14518" s="40" t="s">
        <v>715</v>
      </c>
    </row>
    <row r="14519" spans="1:10">
      <c r="A14519" t="s">
        <v>20</v>
      </c>
      <c r="B14519" t="s">
        <v>6</v>
      </c>
      <c r="C14519" t="s">
        <v>3</v>
      </c>
      <c r="D14519" t="s">
        <v>367</v>
      </c>
      <c r="F14519" s="2">
        <v>1092510.2362204723</v>
      </c>
      <c r="G14519" s="2">
        <v>82583.450926901816</v>
      </c>
      <c r="H14519">
        <v>2012</v>
      </c>
      <c r="I14519">
        <v>13.22916666666667</v>
      </c>
      <c r="J14519" s="40" t="s">
        <v>715</v>
      </c>
    </row>
    <row r="14520" spans="1:10">
      <c r="A14520" s="14" t="s">
        <v>209</v>
      </c>
      <c r="B14520" t="s">
        <v>35</v>
      </c>
      <c r="C14520" t="s">
        <v>4</v>
      </c>
      <c r="D14520" t="s">
        <v>328</v>
      </c>
      <c r="E14520" t="s">
        <v>329</v>
      </c>
      <c r="F14520" s="2">
        <v>8034265</v>
      </c>
      <c r="G14520" s="2">
        <f t="shared" ref="G14520:G14527" si="373">F14520/I14520</f>
        <v>84497.208760327791</v>
      </c>
      <c r="H14520">
        <v>2021</v>
      </c>
      <c r="I14520">
        <v>95.083200000000005</v>
      </c>
      <c r="J14520" t="s">
        <v>717</v>
      </c>
    </row>
    <row r="14521" spans="1:10">
      <c r="A14521" t="s">
        <v>130</v>
      </c>
      <c r="B14521" t="s">
        <v>37</v>
      </c>
      <c r="C14521" t="s">
        <v>3</v>
      </c>
      <c r="D14521" t="s">
        <v>328</v>
      </c>
      <c r="E14521" t="s">
        <v>370</v>
      </c>
      <c r="F14521" s="2">
        <v>250426</v>
      </c>
      <c r="G14521" s="2">
        <f t="shared" si="373"/>
        <v>250426</v>
      </c>
      <c r="H14521">
        <v>2024</v>
      </c>
      <c r="I14521">
        <v>1</v>
      </c>
      <c r="J14521" t="s">
        <v>717</v>
      </c>
    </row>
    <row r="14522" spans="1:10">
      <c r="A14522" t="s">
        <v>130</v>
      </c>
      <c r="B14522" t="s">
        <v>37</v>
      </c>
      <c r="C14522" t="s">
        <v>3</v>
      </c>
      <c r="D14522" t="s">
        <v>328</v>
      </c>
      <c r="E14522" t="s">
        <v>434</v>
      </c>
      <c r="F14522" s="2">
        <v>1807033</v>
      </c>
      <c r="G14522" s="2">
        <f t="shared" si="373"/>
        <v>1807033</v>
      </c>
      <c r="H14522">
        <v>2024</v>
      </c>
      <c r="I14522">
        <v>1</v>
      </c>
      <c r="J14522" t="s">
        <v>717</v>
      </c>
    </row>
    <row r="14523" spans="1:10">
      <c r="A14523" t="s">
        <v>130</v>
      </c>
      <c r="B14523" t="s">
        <v>37</v>
      </c>
      <c r="C14523" t="s">
        <v>3</v>
      </c>
      <c r="D14523" t="s">
        <v>1</v>
      </c>
      <c r="E14523" t="s">
        <v>434</v>
      </c>
      <c r="F14523" s="2">
        <v>187193</v>
      </c>
      <c r="G14523" s="2">
        <f t="shared" si="373"/>
        <v>187193</v>
      </c>
      <c r="H14523">
        <v>2024</v>
      </c>
      <c r="I14523">
        <v>1</v>
      </c>
      <c r="J14523" t="s">
        <v>717</v>
      </c>
    </row>
    <row r="14524" spans="1:10">
      <c r="A14524" t="s">
        <v>130</v>
      </c>
      <c r="B14524" t="s">
        <v>37</v>
      </c>
      <c r="C14524" t="s">
        <v>4</v>
      </c>
      <c r="D14524" t="s">
        <v>328</v>
      </c>
      <c r="E14524" t="s">
        <v>370</v>
      </c>
      <c r="F14524" s="2">
        <v>44647</v>
      </c>
      <c r="G14524" s="2">
        <f t="shared" si="373"/>
        <v>44647</v>
      </c>
      <c r="H14524">
        <v>2024</v>
      </c>
      <c r="I14524">
        <v>1</v>
      </c>
      <c r="J14524" t="s">
        <v>717</v>
      </c>
    </row>
    <row r="14525" spans="1:10">
      <c r="A14525" t="s">
        <v>130</v>
      </c>
      <c r="B14525" t="s">
        <v>37</v>
      </c>
      <c r="C14525" t="s">
        <v>4</v>
      </c>
      <c r="D14525" t="s">
        <v>328</v>
      </c>
      <c r="E14525" t="s">
        <v>434</v>
      </c>
      <c r="F14525" s="2">
        <v>62396</v>
      </c>
      <c r="G14525" s="2">
        <f t="shared" si="373"/>
        <v>62396</v>
      </c>
      <c r="H14525">
        <v>2024</v>
      </c>
      <c r="I14525">
        <v>1</v>
      </c>
      <c r="J14525" t="s">
        <v>717</v>
      </c>
    </row>
    <row r="14526" spans="1:10">
      <c r="A14526" t="s">
        <v>130</v>
      </c>
      <c r="B14526" t="s">
        <v>37</v>
      </c>
      <c r="C14526" t="s">
        <v>4</v>
      </c>
      <c r="D14526" t="s">
        <v>1</v>
      </c>
      <c r="E14526" t="s">
        <v>434</v>
      </c>
      <c r="F14526" s="2">
        <v>61603</v>
      </c>
      <c r="G14526" s="2">
        <f t="shared" si="373"/>
        <v>61603</v>
      </c>
      <c r="H14526">
        <v>2024</v>
      </c>
      <c r="I14526">
        <v>1</v>
      </c>
      <c r="J14526" t="s">
        <v>717</v>
      </c>
    </row>
    <row r="14527" spans="1:10">
      <c r="A14527" t="s">
        <v>130</v>
      </c>
      <c r="B14527" t="s">
        <v>37</v>
      </c>
      <c r="C14527" t="s">
        <v>3</v>
      </c>
      <c r="D14527" t="s">
        <v>328</v>
      </c>
      <c r="E14527" t="s">
        <v>370</v>
      </c>
      <c r="F14527" s="2">
        <v>171659</v>
      </c>
      <c r="G14527" s="2">
        <f t="shared" si="373"/>
        <v>171659</v>
      </c>
      <c r="H14527">
        <v>2023</v>
      </c>
      <c r="I14527">
        <v>1</v>
      </c>
      <c r="J14527" t="s">
        <v>717</v>
      </c>
    </row>
    <row r="14528" spans="1:10">
      <c r="A14528" t="s">
        <v>7</v>
      </c>
      <c r="B14528" t="s">
        <v>6</v>
      </c>
      <c r="C14528" t="s">
        <v>3</v>
      </c>
      <c r="D14528" t="s">
        <v>328</v>
      </c>
      <c r="F14528" s="2">
        <v>112218000</v>
      </c>
      <c r="G14528" s="2">
        <v>8482620.4724409431</v>
      </c>
      <c r="H14528">
        <v>2012</v>
      </c>
      <c r="I14528">
        <v>13.22916666666667</v>
      </c>
      <c r="J14528" s="40" t="s">
        <v>715</v>
      </c>
    </row>
    <row r="14529" spans="1:10">
      <c r="A14529" t="s">
        <v>7</v>
      </c>
      <c r="B14529" t="s">
        <v>6</v>
      </c>
      <c r="C14529" t="s">
        <v>3</v>
      </c>
      <c r="D14529" t="s">
        <v>328</v>
      </c>
      <c r="F14529" s="2">
        <v>8482620.4724409431</v>
      </c>
      <c r="G14529" s="2">
        <v>641205.95697191369</v>
      </c>
      <c r="H14529">
        <v>2012</v>
      </c>
      <c r="I14529">
        <v>13.22916666666667</v>
      </c>
      <c r="J14529" s="40" t="s">
        <v>715</v>
      </c>
    </row>
    <row r="14530" spans="1:10">
      <c r="A14530" t="s">
        <v>7</v>
      </c>
      <c r="B14530" t="s">
        <v>6</v>
      </c>
      <c r="C14530" t="s">
        <v>3</v>
      </c>
      <c r="D14530" t="s">
        <v>1</v>
      </c>
      <c r="F14530" s="2">
        <v>335933000</v>
      </c>
      <c r="G14530" s="2">
        <v>25393360.629921254</v>
      </c>
      <c r="H14530">
        <v>2012</v>
      </c>
      <c r="I14530">
        <v>13.22916666666667</v>
      </c>
      <c r="J14530" s="40" t="s">
        <v>715</v>
      </c>
    </row>
    <row r="14531" spans="1:10">
      <c r="A14531" t="s">
        <v>7</v>
      </c>
      <c r="B14531" t="s">
        <v>6</v>
      </c>
      <c r="C14531" t="s">
        <v>3</v>
      </c>
      <c r="D14531" t="s">
        <v>1</v>
      </c>
      <c r="F14531" s="2">
        <v>25393360.629921254</v>
      </c>
      <c r="G14531" s="2">
        <v>1919498.1263562518</v>
      </c>
      <c r="H14531">
        <v>2012</v>
      </c>
      <c r="I14531">
        <v>13.22916666666667</v>
      </c>
      <c r="J14531" s="40" t="s">
        <v>715</v>
      </c>
    </row>
    <row r="14532" spans="1:10">
      <c r="A14532" t="s">
        <v>7</v>
      </c>
      <c r="B14532" t="s">
        <v>6</v>
      </c>
      <c r="C14532" t="s">
        <v>3</v>
      </c>
      <c r="D14532" t="s">
        <v>367</v>
      </c>
      <c r="F14532" s="2">
        <v>192090000</v>
      </c>
      <c r="G14532" s="2">
        <v>14520188.976377949</v>
      </c>
      <c r="H14532">
        <v>2012</v>
      </c>
      <c r="I14532">
        <v>13.22916666666667</v>
      </c>
      <c r="J14532" s="40" t="s">
        <v>715</v>
      </c>
    </row>
    <row r="14533" spans="1:10">
      <c r="A14533" t="s">
        <v>7</v>
      </c>
      <c r="B14533" t="s">
        <v>6</v>
      </c>
      <c r="C14533" t="s">
        <v>3</v>
      </c>
      <c r="D14533" t="s">
        <v>367</v>
      </c>
      <c r="F14533" s="2">
        <v>14520188.976377949</v>
      </c>
      <c r="G14533" s="2">
        <v>1097589.0879781754</v>
      </c>
      <c r="H14533">
        <v>2012</v>
      </c>
      <c r="I14533">
        <v>13.22916666666667</v>
      </c>
      <c r="J14533" s="40" t="s">
        <v>715</v>
      </c>
    </row>
    <row r="14534" spans="1:10">
      <c r="A14534" t="s">
        <v>19</v>
      </c>
      <c r="B14534" t="s">
        <v>6</v>
      </c>
      <c r="C14534" t="s">
        <v>3</v>
      </c>
      <c r="D14534" t="s">
        <v>328</v>
      </c>
      <c r="F14534" s="2">
        <v>39851000</v>
      </c>
      <c r="G14534" s="2">
        <v>3012359.0551181096</v>
      </c>
      <c r="H14534">
        <v>2012</v>
      </c>
      <c r="I14534">
        <v>13.22916666666667</v>
      </c>
      <c r="J14534" s="40" t="s">
        <v>715</v>
      </c>
    </row>
    <row r="14535" spans="1:10">
      <c r="A14535" t="s">
        <v>19</v>
      </c>
      <c r="B14535" t="s">
        <v>6</v>
      </c>
      <c r="C14535" t="s">
        <v>3</v>
      </c>
      <c r="D14535" t="s">
        <v>328</v>
      </c>
      <c r="F14535" s="2">
        <v>29226000.000000004</v>
      </c>
      <c r="G14535" s="2">
        <v>2209209.4488188974</v>
      </c>
      <c r="H14535">
        <v>2012</v>
      </c>
      <c r="I14535">
        <v>13.22916666666667</v>
      </c>
      <c r="J14535" s="40" t="s">
        <v>715</v>
      </c>
    </row>
    <row r="14536" spans="1:10">
      <c r="A14536" t="s">
        <v>19</v>
      </c>
      <c r="B14536" t="s">
        <v>6</v>
      </c>
      <c r="C14536" t="s">
        <v>3</v>
      </c>
      <c r="D14536" t="s">
        <v>328</v>
      </c>
      <c r="F14536" s="2">
        <v>9231000</v>
      </c>
      <c r="G14536" s="2">
        <v>697776.37795275578</v>
      </c>
      <c r="H14536">
        <v>2012</v>
      </c>
      <c r="I14536">
        <v>13.22916666666667</v>
      </c>
      <c r="J14536" s="40" t="s">
        <v>715</v>
      </c>
    </row>
    <row r="14537" spans="1:10">
      <c r="A14537" t="s">
        <v>19</v>
      </c>
      <c r="B14537" t="s">
        <v>6</v>
      </c>
      <c r="C14537" t="s">
        <v>3</v>
      </c>
      <c r="D14537" t="s">
        <v>328</v>
      </c>
      <c r="F14537" s="2">
        <v>3012359.0551181096</v>
      </c>
      <c r="G14537" s="2">
        <v>227705.88133176256</v>
      </c>
      <c r="H14537">
        <v>2012</v>
      </c>
      <c r="I14537">
        <v>13.22916666666667</v>
      </c>
      <c r="J14537" s="40" t="s">
        <v>715</v>
      </c>
    </row>
    <row r="14538" spans="1:10">
      <c r="A14538" t="s">
        <v>19</v>
      </c>
      <c r="B14538" t="s">
        <v>6</v>
      </c>
      <c r="C14538" t="s">
        <v>3</v>
      </c>
      <c r="D14538" t="s">
        <v>328</v>
      </c>
      <c r="F14538" s="2">
        <v>2209209.4488188974</v>
      </c>
      <c r="G14538" s="2">
        <v>166995.35991071977</v>
      </c>
      <c r="H14538">
        <v>2012</v>
      </c>
      <c r="I14538">
        <v>13.22916666666667</v>
      </c>
      <c r="J14538" s="40" t="s">
        <v>715</v>
      </c>
    </row>
    <row r="14539" spans="1:10">
      <c r="A14539" t="s">
        <v>19</v>
      </c>
      <c r="B14539" t="s">
        <v>6</v>
      </c>
      <c r="C14539" t="s">
        <v>3</v>
      </c>
      <c r="D14539" t="s">
        <v>328</v>
      </c>
      <c r="F14539" s="2">
        <v>697776.37795275578</v>
      </c>
      <c r="G14539" s="2">
        <v>52745.301010602001</v>
      </c>
      <c r="H14539">
        <v>2012</v>
      </c>
      <c r="I14539">
        <v>13.22916666666667</v>
      </c>
      <c r="J14539" s="40" t="s">
        <v>715</v>
      </c>
    </row>
    <row r="14540" spans="1:10">
      <c r="A14540" t="s">
        <v>19</v>
      </c>
      <c r="B14540" t="s">
        <v>6</v>
      </c>
      <c r="C14540" t="s">
        <v>3</v>
      </c>
      <c r="D14540" t="s">
        <v>1</v>
      </c>
      <c r="F14540" s="2">
        <v>2880000</v>
      </c>
      <c r="G14540" s="2">
        <v>217700.78740157475</v>
      </c>
      <c r="H14540">
        <v>2012</v>
      </c>
      <c r="I14540">
        <v>13.22916666666667</v>
      </c>
      <c r="J14540" s="40" t="s">
        <v>715</v>
      </c>
    </row>
    <row r="14541" spans="1:10">
      <c r="A14541" t="s">
        <v>19</v>
      </c>
      <c r="B14541" t="s">
        <v>6</v>
      </c>
      <c r="C14541" t="s">
        <v>3</v>
      </c>
      <c r="D14541" t="s">
        <v>1</v>
      </c>
      <c r="F14541" s="2">
        <v>217700.78740157475</v>
      </c>
      <c r="G14541" s="2">
        <v>16456.122512245016</v>
      </c>
      <c r="H14541">
        <v>2012</v>
      </c>
      <c r="I14541">
        <v>13.22916666666667</v>
      </c>
      <c r="J14541" s="40" t="s">
        <v>715</v>
      </c>
    </row>
    <row r="14542" spans="1:10">
      <c r="A14542" t="s">
        <v>130</v>
      </c>
      <c r="B14542" t="s">
        <v>37</v>
      </c>
      <c r="C14542" t="s">
        <v>3</v>
      </c>
      <c r="D14542" t="s">
        <v>328</v>
      </c>
      <c r="E14542" t="s">
        <v>434</v>
      </c>
      <c r="F14542" s="2">
        <v>1279035</v>
      </c>
      <c r="G14542" s="2">
        <f t="shared" ref="G14542:G14552" si="374">F14542/I14542</f>
        <v>1279035</v>
      </c>
      <c r="H14542">
        <v>2023</v>
      </c>
      <c r="I14542">
        <v>1</v>
      </c>
      <c r="J14542" t="s">
        <v>717</v>
      </c>
    </row>
    <row r="14543" spans="1:10">
      <c r="A14543" t="s">
        <v>130</v>
      </c>
      <c r="B14543" t="s">
        <v>37</v>
      </c>
      <c r="C14543" t="s">
        <v>3</v>
      </c>
      <c r="D14543" t="s">
        <v>1</v>
      </c>
      <c r="E14543" t="s">
        <v>434</v>
      </c>
      <c r="F14543" s="2">
        <v>2300560</v>
      </c>
      <c r="G14543" s="2">
        <f t="shared" si="374"/>
        <v>2300560</v>
      </c>
      <c r="H14543">
        <v>2023</v>
      </c>
      <c r="I14543">
        <v>1</v>
      </c>
      <c r="J14543" t="s">
        <v>717</v>
      </c>
    </row>
    <row r="14544" spans="1:10">
      <c r="A14544" t="s">
        <v>130</v>
      </c>
      <c r="B14544" t="s">
        <v>37</v>
      </c>
      <c r="C14544" t="s">
        <v>4</v>
      </c>
      <c r="D14544" t="s">
        <v>328</v>
      </c>
      <c r="E14544" t="s">
        <v>370</v>
      </c>
      <c r="F14544" s="2">
        <v>6897</v>
      </c>
      <c r="G14544" s="2">
        <f t="shared" si="374"/>
        <v>6897</v>
      </c>
      <c r="H14544">
        <v>2023</v>
      </c>
      <c r="I14544">
        <v>1</v>
      </c>
      <c r="J14544" t="s">
        <v>717</v>
      </c>
    </row>
    <row r="14545" spans="1:10">
      <c r="A14545" t="s">
        <v>130</v>
      </c>
      <c r="B14545" t="s">
        <v>37</v>
      </c>
      <c r="C14545" t="s">
        <v>4</v>
      </c>
      <c r="D14545" t="s">
        <v>328</v>
      </c>
      <c r="E14545" t="s">
        <v>434</v>
      </c>
      <c r="F14545" s="2">
        <v>209546</v>
      </c>
      <c r="G14545" s="2">
        <f t="shared" si="374"/>
        <v>209546</v>
      </c>
      <c r="H14545">
        <v>2023</v>
      </c>
      <c r="I14545">
        <v>1</v>
      </c>
      <c r="J14545" t="s">
        <v>717</v>
      </c>
    </row>
    <row r="14546" spans="1:10">
      <c r="A14546" t="s">
        <v>130</v>
      </c>
      <c r="B14546" t="s">
        <v>37</v>
      </c>
      <c r="C14546" t="s">
        <v>4</v>
      </c>
      <c r="D14546" t="s">
        <v>1</v>
      </c>
      <c r="E14546" t="s">
        <v>434</v>
      </c>
      <c r="F14546" s="2">
        <v>147829</v>
      </c>
      <c r="G14546" s="2">
        <f t="shared" si="374"/>
        <v>147829</v>
      </c>
      <c r="H14546">
        <v>2023</v>
      </c>
      <c r="I14546">
        <v>1</v>
      </c>
      <c r="J14546" t="s">
        <v>717</v>
      </c>
    </row>
    <row r="14547" spans="1:10">
      <c r="A14547" s="6" t="s">
        <v>130</v>
      </c>
      <c r="B14547" t="s">
        <v>37</v>
      </c>
      <c r="C14547" t="s">
        <v>3</v>
      </c>
      <c r="D14547" t="s">
        <v>328</v>
      </c>
      <c r="E14547" t="s">
        <v>489</v>
      </c>
      <c r="F14547" s="2">
        <v>148374</v>
      </c>
      <c r="G14547" s="2">
        <f t="shared" si="374"/>
        <v>148374</v>
      </c>
      <c r="H14547">
        <v>2022</v>
      </c>
      <c r="I14547">
        <v>1</v>
      </c>
      <c r="J14547" t="s">
        <v>717</v>
      </c>
    </row>
    <row r="14548" spans="1:10">
      <c r="A14548" s="6" t="s">
        <v>130</v>
      </c>
      <c r="B14548" t="s">
        <v>37</v>
      </c>
      <c r="C14548" t="s">
        <v>3</v>
      </c>
      <c r="D14548" t="s">
        <v>328</v>
      </c>
      <c r="E14548" t="s">
        <v>490</v>
      </c>
      <c r="F14548" s="2">
        <v>556615</v>
      </c>
      <c r="G14548" s="2">
        <f t="shared" si="374"/>
        <v>556615</v>
      </c>
      <c r="H14548">
        <v>2022</v>
      </c>
      <c r="I14548">
        <v>1</v>
      </c>
      <c r="J14548" t="s">
        <v>717</v>
      </c>
    </row>
    <row r="14549" spans="1:10">
      <c r="A14549" s="6" t="s">
        <v>130</v>
      </c>
      <c r="B14549" t="s">
        <v>37</v>
      </c>
      <c r="C14549" t="s">
        <v>3</v>
      </c>
      <c r="D14549" t="s">
        <v>1</v>
      </c>
      <c r="F14549" s="2">
        <v>957115</v>
      </c>
      <c r="G14549" s="2">
        <f t="shared" si="374"/>
        <v>957115</v>
      </c>
      <c r="H14549">
        <v>2022</v>
      </c>
      <c r="I14549">
        <v>1</v>
      </c>
      <c r="J14549" t="s">
        <v>717</v>
      </c>
    </row>
    <row r="14550" spans="1:10">
      <c r="A14550" s="6" t="s">
        <v>130</v>
      </c>
      <c r="B14550" t="s">
        <v>37</v>
      </c>
      <c r="C14550" t="s">
        <v>5</v>
      </c>
      <c r="D14550" t="s">
        <v>328</v>
      </c>
      <c r="E14550" t="s">
        <v>489</v>
      </c>
      <c r="F14550" s="2">
        <v>100611</v>
      </c>
      <c r="G14550" s="2">
        <f t="shared" si="374"/>
        <v>100611</v>
      </c>
      <c r="H14550">
        <v>2022</v>
      </c>
      <c r="I14550">
        <v>1</v>
      </c>
      <c r="J14550" t="s">
        <v>717</v>
      </c>
    </row>
    <row r="14551" spans="1:10">
      <c r="A14551" s="6" t="s">
        <v>130</v>
      </c>
      <c r="B14551" t="s">
        <v>37</v>
      </c>
      <c r="C14551" t="s">
        <v>5</v>
      </c>
      <c r="D14551" t="s">
        <v>328</v>
      </c>
      <c r="E14551" t="s">
        <v>490</v>
      </c>
      <c r="F14551" s="2">
        <v>60557</v>
      </c>
      <c r="G14551" s="2">
        <f t="shared" si="374"/>
        <v>60557</v>
      </c>
      <c r="H14551">
        <v>2022</v>
      </c>
      <c r="I14551">
        <v>1</v>
      </c>
      <c r="J14551" t="s">
        <v>717</v>
      </c>
    </row>
    <row r="14552" spans="1:10">
      <c r="A14552" s="6" t="s">
        <v>130</v>
      </c>
      <c r="B14552" t="s">
        <v>37</v>
      </c>
      <c r="C14552" t="s">
        <v>5</v>
      </c>
      <c r="D14552" t="s">
        <v>1</v>
      </c>
      <c r="F14552" s="2">
        <v>21561</v>
      </c>
      <c r="G14552" s="2">
        <f t="shared" si="374"/>
        <v>21561</v>
      </c>
      <c r="H14552">
        <v>2022</v>
      </c>
      <c r="I14552">
        <v>1</v>
      </c>
      <c r="J14552" t="s">
        <v>717</v>
      </c>
    </row>
    <row r="14553" spans="1:10">
      <c r="A14553" t="s">
        <v>130</v>
      </c>
      <c r="B14553" t="s">
        <v>37</v>
      </c>
      <c r="C14553" t="s">
        <v>3</v>
      </c>
      <c r="D14553" t="s">
        <v>328</v>
      </c>
      <c r="E14553" t="s">
        <v>491</v>
      </c>
      <c r="F14553" s="2">
        <v>137946.82</v>
      </c>
      <c r="G14553" s="2">
        <v>137946.82</v>
      </c>
      <c r="H14553">
        <v>2020</v>
      </c>
      <c r="I14553">
        <v>1</v>
      </c>
      <c r="J14553" t="s">
        <v>717</v>
      </c>
    </row>
    <row r="14554" spans="1:10">
      <c r="A14554" t="s">
        <v>130</v>
      </c>
      <c r="B14554" t="s">
        <v>37</v>
      </c>
      <c r="C14554" t="s">
        <v>3</v>
      </c>
      <c r="D14554" t="s">
        <v>328</v>
      </c>
      <c r="E14554" t="s">
        <v>492</v>
      </c>
      <c r="F14554" s="2">
        <v>204466.66</v>
      </c>
      <c r="G14554" s="2">
        <v>204466.66</v>
      </c>
      <c r="H14554">
        <v>2020</v>
      </c>
      <c r="I14554">
        <v>1</v>
      </c>
      <c r="J14554" t="s">
        <v>717</v>
      </c>
    </row>
    <row r="14555" spans="1:10">
      <c r="A14555" t="s">
        <v>130</v>
      </c>
      <c r="B14555" t="s">
        <v>37</v>
      </c>
      <c r="C14555" t="s">
        <v>3</v>
      </c>
      <c r="D14555" t="s">
        <v>1</v>
      </c>
      <c r="F14555" s="2">
        <v>561951.31999999995</v>
      </c>
      <c r="G14555" s="2">
        <v>561951.31999999995</v>
      </c>
      <c r="H14555">
        <v>2020</v>
      </c>
      <c r="I14555">
        <v>1</v>
      </c>
      <c r="J14555" t="s">
        <v>717</v>
      </c>
    </row>
    <row r="14556" spans="1:10">
      <c r="A14556" t="s">
        <v>130</v>
      </c>
      <c r="B14556" t="s">
        <v>37</v>
      </c>
      <c r="C14556" t="s">
        <v>4</v>
      </c>
      <c r="D14556" t="s">
        <v>328</v>
      </c>
      <c r="E14556" t="s">
        <v>491</v>
      </c>
      <c r="F14556" s="2">
        <v>49727.9</v>
      </c>
      <c r="G14556" s="2">
        <v>49727.9</v>
      </c>
      <c r="H14556">
        <v>2020</v>
      </c>
      <c r="I14556">
        <v>1</v>
      </c>
      <c r="J14556" t="s">
        <v>717</v>
      </c>
    </row>
    <row r="14557" spans="1:10">
      <c r="A14557" t="s">
        <v>130</v>
      </c>
      <c r="B14557" t="s">
        <v>37</v>
      </c>
      <c r="C14557" t="s">
        <v>4</v>
      </c>
      <c r="D14557" t="s">
        <v>328</v>
      </c>
      <c r="E14557" t="s">
        <v>492</v>
      </c>
      <c r="F14557" s="2">
        <v>49390.51</v>
      </c>
      <c r="G14557" s="2">
        <v>49390.51</v>
      </c>
      <c r="H14557">
        <v>2020</v>
      </c>
      <c r="I14557">
        <v>1</v>
      </c>
      <c r="J14557" t="s">
        <v>717</v>
      </c>
    </row>
    <row r="14558" spans="1:10">
      <c r="A14558" t="s">
        <v>130</v>
      </c>
      <c r="B14558" t="s">
        <v>37</v>
      </c>
      <c r="C14558" t="s">
        <v>4</v>
      </c>
      <c r="D14558" t="s">
        <v>1</v>
      </c>
      <c r="F14558" s="2">
        <v>414877.75</v>
      </c>
      <c r="G14558" s="2">
        <v>414877.75</v>
      </c>
      <c r="H14558">
        <v>2020</v>
      </c>
      <c r="I14558">
        <v>1</v>
      </c>
      <c r="J14558" t="s">
        <v>717</v>
      </c>
    </row>
    <row r="14559" spans="1:10">
      <c r="A14559" t="s">
        <v>130</v>
      </c>
      <c r="B14559" t="s">
        <v>37</v>
      </c>
      <c r="C14559" t="s">
        <v>3</v>
      </c>
      <c r="D14559" t="s">
        <v>328</v>
      </c>
      <c r="F14559" s="2">
        <v>508208.33</v>
      </c>
      <c r="G14559" s="2">
        <f t="shared" ref="G14559:G14564" si="375">F14559/I14559</f>
        <v>508208.33</v>
      </c>
      <c r="H14559">
        <v>2019</v>
      </c>
      <c r="I14559">
        <v>1</v>
      </c>
      <c r="J14559" t="s">
        <v>717</v>
      </c>
    </row>
    <row r="14560" spans="1:10">
      <c r="A14560" t="s">
        <v>130</v>
      </c>
      <c r="B14560" t="s">
        <v>37</v>
      </c>
      <c r="C14560" t="s">
        <v>3</v>
      </c>
      <c r="D14560" t="s">
        <v>1</v>
      </c>
      <c r="F14560" s="2">
        <v>486145</v>
      </c>
      <c r="G14560" s="2">
        <f t="shared" si="375"/>
        <v>486145</v>
      </c>
      <c r="H14560">
        <v>2019</v>
      </c>
      <c r="I14560">
        <v>1</v>
      </c>
      <c r="J14560" t="s">
        <v>717</v>
      </c>
    </row>
    <row r="14561" spans="1:10">
      <c r="A14561" t="s">
        <v>130</v>
      </c>
      <c r="B14561" t="s">
        <v>37</v>
      </c>
      <c r="C14561" t="s">
        <v>4</v>
      </c>
      <c r="D14561" t="s">
        <v>328</v>
      </c>
      <c r="F14561" s="2">
        <v>128136.98</v>
      </c>
      <c r="G14561" s="2">
        <f t="shared" si="375"/>
        <v>128136.98</v>
      </c>
      <c r="H14561">
        <v>2019</v>
      </c>
      <c r="I14561">
        <v>1</v>
      </c>
      <c r="J14561" t="s">
        <v>717</v>
      </c>
    </row>
    <row r="14562" spans="1:10">
      <c r="A14562" t="s">
        <v>130</v>
      </c>
      <c r="B14562" t="s">
        <v>37</v>
      </c>
      <c r="C14562" t="s">
        <v>4</v>
      </c>
      <c r="D14562" t="s">
        <v>1</v>
      </c>
      <c r="F14562" s="2">
        <v>456161.54</v>
      </c>
      <c r="G14562" s="2">
        <f t="shared" si="375"/>
        <v>456161.54</v>
      </c>
      <c r="H14562">
        <v>2019</v>
      </c>
      <c r="I14562">
        <v>1</v>
      </c>
      <c r="J14562" t="s">
        <v>717</v>
      </c>
    </row>
    <row r="14563" spans="1:10">
      <c r="A14563" t="s">
        <v>130</v>
      </c>
      <c r="B14563" t="s">
        <v>37</v>
      </c>
      <c r="C14563" t="s">
        <v>3</v>
      </c>
      <c r="D14563" t="s">
        <v>328</v>
      </c>
      <c r="F14563" s="2">
        <v>557856.72</v>
      </c>
      <c r="G14563" s="2">
        <f t="shared" si="375"/>
        <v>557856.72</v>
      </c>
      <c r="H14563">
        <v>2018</v>
      </c>
      <c r="I14563">
        <v>1</v>
      </c>
      <c r="J14563" t="s">
        <v>717</v>
      </c>
    </row>
    <row r="14564" spans="1:10">
      <c r="A14564" t="s">
        <v>130</v>
      </c>
      <c r="B14564" t="s">
        <v>37</v>
      </c>
      <c r="C14564" t="s">
        <v>3</v>
      </c>
      <c r="D14564" t="s">
        <v>1</v>
      </c>
      <c r="E14564" t="s">
        <v>364</v>
      </c>
      <c r="F14564" s="2">
        <v>600053.29</v>
      </c>
      <c r="G14564" s="2">
        <f t="shared" si="375"/>
        <v>600053.29</v>
      </c>
      <c r="H14564">
        <v>2018</v>
      </c>
      <c r="I14564">
        <v>1</v>
      </c>
      <c r="J14564" t="s">
        <v>717</v>
      </c>
    </row>
    <row r="14565" spans="1:10">
      <c r="A14565" t="s">
        <v>130</v>
      </c>
      <c r="B14565" t="s">
        <v>37</v>
      </c>
      <c r="C14565" t="s">
        <v>4</v>
      </c>
      <c r="D14565" t="s">
        <v>328</v>
      </c>
      <c r="F14565" s="2"/>
      <c r="G14565" s="2">
        <v>32033.37</v>
      </c>
      <c r="H14565">
        <v>2018</v>
      </c>
      <c r="I14565">
        <v>1</v>
      </c>
      <c r="J14565" t="s">
        <v>717</v>
      </c>
    </row>
    <row r="14566" spans="1:10">
      <c r="A14566" t="s">
        <v>130</v>
      </c>
      <c r="B14566" t="s">
        <v>37</v>
      </c>
      <c r="C14566" t="s">
        <v>4</v>
      </c>
      <c r="D14566" t="s">
        <v>1</v>
      </c>
      <c r="E14566" t="s">
        <v>364</v>
      </c>
      <c r="F14566" s="2"/>
      <c r="G14566" s="2">
        <v>241937.67</v>
      </c>
      <c r="H14566">
        <v>2018</v>
      </c>
      <c r="I14566">
        <v>1</v>
      </c>
      <c r="J14566" t="s">
        <v>717</v>
      </c>
    </row>
    <row r="14567" spans="1:10">
      <c r="A14567" t="s">
        <v>130</v>
      </c>
      <c r="B14567" t="s">
        <v>37</v>
      </c>
      <c r="C14567" t="s">
        <v>3</v>
      </c>
      <c r="D14567" t="s">
        <v>328</v>
      </c>
      <c r="F14567" s="2">
        <v>603896.28</v>
      </c>
      <c r="G14567" s="2">
        <f>F14567/I14567</f>
        <v>603896.28</v>
      </c>
      <c r="H14567">
        <v>2017</v>
      </c>
      <c r="I14567">
        <v>1</v>
      </c>
      <c r="J14567" t="s">
        <v>717</v>
      </c>
    </row>
    <row r="14568" spans="1:10">
      <c r="A14568" t="s">
        <v>130</v>
      </c>
      <c r="B14568" t="s">
        <v>37</v>
      </c>
      <c r="C14568" t="s">
        <v>3</v>
      </c>
      <c r="D14568" t="s">
        <v>1</v>
      </c>
      <c r="E14568" t="s">
        <v>364</v>
      </c>
      <c r="F14568" s="2">
        <v>776253.76</v>
      </c>
      <c r="G14568" s="2">
        <f>F14568/I14568</f>
        <v>776253.76</v>
      </c>
      <c r="H14568">
        <v>2017</v>
      </c>
      <c r="I14568">
        <v>1</v>
      </c>
      <c r="J14568" t="s">
        <v>717</v>
      </c>
    </row>
    <row r="14569" spans="1:10">
      <c r="A14569" t="s">
        <v>130</v>
      </c>
      <c r="B14569" t="s">
        <v>37</v>
      </c>
      <c r="C14569" t="s">
        <v>4</v>
      </c>
      <c r="D14569" t="s">
        <v>328</v>
      </c>
      <c r="F14569" s="2"/>
      <c r="G14569" s="2">
        <v>37282.370000000003</v>
      </c>
      <c r="H14569">
        <v>2017</v>
      </c>
      <c r="I14569">
        <v>1</v>
      </c>
      <c r="J14569" t="s">
        <v>717</v>
      </c>
    </row>
    <row r="14570" spans="1:10">
      <c r="A14570" t="s">
        <v>130</v>
      </c>
      <c r="B14570" t="s">
        <v>37</v>
      </c>
      <c r="C14570" t="s">
        <v>4</v>
      </c>
      <c r="D14570" t="s">
        <v>1</v>
      </c>
      <c r="E14570" t="s">
        <v>364</v>
      </c>
      <c r="F14570" s="2"/>
      <c r="G14570" s="2">
        <v>222112.1</v>
      </c>
      <c r="H14570">
        <v>2017</v>
      </c>
      <c r="I14570">
        <v>1</v>
      </c>
      <c r="J14570" t="s">
        <v>717</v>
      </c>
    </row>
    <row r="14571" spans="1:10">
      <c r="A14571" t="s">
        <v>130</v>
      </c>
      <c r="B14571" t="s">
        <v>37</v>
      </c>
      <c r="C14571" t="s">
        <v>3</v>
      </c>
      <c r="D14571" t="s">
        <v>328</v>
      </c>
      <c r="F14571" s="2">
        <v>513436.85</v>
      </c>
      <c r="G14571" s="2">
        <v>513436.85</v>
      </c>
      <c r="H14571">
        <v>2016</v>
      </c>
      <c r="I14571">
        <v>1</v>
      </c>
      <c r="J14571" t="s">
        <v>717</v>
      </c>
    </row>
    <row r="14572" spans="1:10">
      <c r="A14572" t="s">
        <v>130</v>
      </c>
      <c r="B14572" t="s">
        <v>37</v>
      </c>
      <c r="C14572" t="s">
        <v>3</v>
      </c>
      <c r="D14572" t="s">
        <v>1</v>
      </c>
      <c r="F14572" s="2">
        <v>624984.74</v>
      </c>
      <c r="G14572" s="2">
        <v>624984.74</v>
      </c>
      <c r="H14572">
        <v>2016</v>
      </c>
      <c r="I14572">
        <v>1</v>
      </c>
      <c r="J14572" t="s">
        <v>717</v>
      </c>
    </row>
    <row r="14573" spans="1:10">
      <c r="A14573" t="s">
        <v>130</v>
      </c>
      <c r="B14573" t="s">
        <v>37</v>
      </c>
      <c r="C14573" t="s">
        <v>4</v>
      </c>
      <c r="D14573" t="s">
        <v>328</v>
      </c>
      <c r="F14573" s="2">
        <v>45980.33</v>
      </c>
      <c r="G14573" s="2">
        <v>45980.33</v>
      </c>
      <c r="H14573">
        <v>2016</v>
      </c>
      <c r="I14573">
        <v>1</v>
      </c>
      <c r="J14573" t="s">
        <v>717</v>
      </c>
    </row>
    <row r="14574" spans="1:10">
      <c r="A14574" t="s">
        <v>130</v>
      </c>
      <c r="B14574" t="s">
        <v>37</v>
      </c>
      <c r="C14574" t="s">
        <v>4</v>
      </c>
      <c r="D14574" t="s">
        <v>1</v>
      </c>
      <c r="F14574" s="2">
        <v>801342.43</v>
      </c>
      <c r="G14574" s="2">
        <v>801342.43</v>
      </c>
      <c r="H14574">
        <v>2016</v>
      </c>
      <c r="I14574">
        <v>1</v>
      </c>
      <c r="J14574" t="s">
        <v>717</v>
      </c>
    </row>
    <row r="14575" spans="1:10">
      <c r="A14575" t="s">
        <v>130</v>
      </c>
      <c r="B14575" t="s">
        <v>37</v>
      </c>
      <c r="C14575" t="s">
        <v>3</v>
      </c>
      <c r="D14575" t="s">
        <v>328</v>
      </c>
      <c r="F14575" s="2">
        <v>494832.67</v>
      </c>
      <c r="G14575" s="2">
        <v>494832.67</v>
      </c>
      <c r="H14575">
        <v>2015</v>
      </c>
      <c r="I14575">
        <v>1</v>
      </c>
      <c r="J14575" t="s">
        <v>717</v>
      </c>
    </row>
    <row r="14576" spans="1:10">
      <c r="A14576" t="s">
        <v>130</v>
      </c>
      <c r="B14576" t="s">
        <v>37</v>
      </c>
      <c r="C14576" t="s">
        <v>3</v>
      </c>
      <c r="D14576" t="s">
        <v>1</v>
      </c>
      <c r="F14576" s="2">
        <v>307298.13</v>
      </c>
      <c r="G14576" s="2">
        <v>307298.13</v>
      </c>
      <c r="H14576">
        <v>2015</v>
      </c>
      <c r="I14576">
        <v>1</v>
      </c>
      <c r="J14576" t="s">
        <v>717</v>
      </c>
    </row>
    <row r="14577" spans="1:10">
      <c r="A14577" t="s">
        <v>130</v>
      </c>
      <c r="B14577" t="s">
        <v>37</v>
      </c>
      <c r="C14577" t="s">
        <v>4</v>
      </c>
      <c r="D14577" t="s">
        <v>328</v>
      </c>
      <c r="F14577" s="2">
        <v>37773.279999999999</v>
      </c>
      <c r="G14577" s="2">
        <v>37773.279999999999</v>
      </c>
      <c r="H14577">
        <v>2015</v>
      </c>
      <c r="I14577">
        <v>1</v>
      </c>
      <c r="J14577" t="s">
        <v>717</v>
      </c>
    </row>
    <row r="14578" spans="1:10">
      <c r="A14578" t="s">
        <v>130</v>
      </c>
      <c r="B14578" t="s">
        <v>37</v>
      </c>
      <c r="C14578" t="s">
        <v>4</v>
      </c>
      <c r="D14578" t="s">
        <v>1</v>
      </c>
      <c r="F14578" s="2">
        <v>100347.35</v>
      </c>
      <c r="G14578" s="2">
        <v>100347.35</v>
      </c>
      <c r="H14578">
        <v>2015</v>
      </c>
      <c r="I14578">
        <v>1</v>
      </c>
      <c r="J14578" t="s">
        <v>717</v>
      </c>
    </row>
    <row r="14579" spans="1:10">
      <c r="A14579" t="s">
        <v>130</v>
      </c>
      <c r="B14579" t="s">
        <v>37</v>
      </c>
      <c r="C14579" t="s">
        <v>3</v>
      </c>
      <c r="D14579" t="s">
        <v>328</v>
      </c>
      <c r="F14579" s="2">
        <v>595945.12</v>
      </c>
      <c r="G14579" s="2">
        <v>595945.12</v>
      </c>
      <c r="H14579">
        <v>2014</v>
      </c>
      <c r="I14579">
        <v>1</v>
      </c>
      <c r="J14579" t="s">
        <v>717</v>
      </c>
    </row>
    <row r="14580" spans="1:10">
      <c r="A14580" t="s">
        <v>130</v>
      </c>
      <c r="B14580" t="s">
        <v>37</v>
      </c>
      <c r="C14580" t="s">
        <v>3</v>
      </c>
      <c r="D14580" t="s">
        <v>1</v>
      </c>
      <c r="F14580" s="2">
        <v>239233.76</v>
      </c>
      <c r="G14580" s="2">
        <v>239233.76</v>
      </c>
      <c r="H14580">
        <v>2014</v>
      </c>
      <c r="I14580">
        <v>1</v>
      </c>
      <c r="J14580" t="s">
        <v>717</v>
      </c>
    </row>
    <row r="14581" spans="1:10">
      <c r="A14581" t="s">
        <v>130</v>
      </c>
      <c r="B14581" t="s">
        <v>37</v>
      </c>
      <c r="C14581" t="s">
        <v>4</v>
      </c>
      <c r="D14581" t="s">
        <v>328</v>
      </c>
      <c r="F14581" s="2">
        <v>174299.99</v>
      </c>
      <c r="G14581" s="2">
        <v>174299.99</v>
      </c>
      <c r="H14581">
        <v>2014</v>
      </c>
      <c r="I14581">
        <v>1</v>
      </c>
      <c r="J14581" t="s">
        <v>717</v>
      </c>
    </row>
    <row r="14582" spans="1:10">
      <c r="A14582" t="s">
        <v>130</v>
      </c>
      <c r="B14582" t="s">
        <v>37</v>
      </c>
      <c r="C14582" t="s">
        <v>4</v>
      </c>
      <c r="D14582" t="s">
        <v>1</v>
      </c>
      <c r="F14582" s="2">
        <v>32465.19</v>
      </c>
      <c r="G14582" s="2">
        <v>32465.19</v>
      </c>
      <c r="H14582">
        <v>2014</v>
      </c>
      <c r="I14582">
        <v>1</v>
      </c>
      <c r="J14582" t="s">
        <v>717</v>
      </c>
    </row>
    <row r="14583" spans="1:10">
      <c r="A14583" t="s">
        <v>130</v>
      </c>
      <c r="B14583" t="s">
        <v>37</v>
      </c>
      <c r="C14583" t="s">
        <v>3</v>
      </c>
      <c r="D14583" t="s">
        <v>328</v>
      </c>
      <c r="F14583" s="2">
        <v>506543</v>
      </c>
      <c r="G14583" s="2">
        <v>506543</v>
      </c>
      <c r="H14583">
        <v>2013</v>
      </c>
      <c r="I14583">
        <v>1</v>
      </c>
      <c r="J14583" t="s">
        <v>717</v>
      </c>
    </row>
    <row r="14584" spans="1:10">
      <c r="A14584" t="s">
        <v>130</v>
      </c>
      <c r="B14584" t="s">
        <v>37</v>
      </c>
      <c r="C14584" t="s">
        <v>3</v>
      </c>
      <c r="D14584" t="s">
        <v>1</v>
      </c>
      <c r="F14584" s="2">
        <v>239001</v>
      </c>
      <c r="G14584" s="2">
        <v>239001</v>
      </c>
      <c r="H14584">
        <v>2013</v>
      </c>
      <c r="I14584">
        <v>1</v>
      </c>
      <c r="J14584" t="s">
        <v>717</v>
      </c>
    </row>
    <row r="14585" spans="1:10">
      <c r="A14585" t="s">
        <v>130</v>
      </c>
      <c r="B14585" t="s">
        <v>37</v>
      </c>
      <c r="C14585" t="s">
        <v>4</v>
      </c>
      <c r="D14585" t="s">
        <v>328</v>
      </c>
      <c r="F14585" s="2">
        <v>14979</v>
      </c>
      <c r="G14585" s="2">
        <v>14979</v>
      </c>
      <c r="H14585">
        <v>2013</v>
      </c>
      <c r="I14585">
        <v>1</v>
      </c>
      <c r="J14585" t="s">
        <v>717</v>
      </c>
    </row>
    <row r="14586" spans="1:10">
      <c r="A14586" t="s">
        <v>130</v>
      </c>
      <c r="B14586" t="s">
        <v>37</v>
      </c>
      <c r="C14586" t="s">
        <v>4</v>
      </c>
      <c r="D14586" t="s">
        <v>1</v>
      </c>
      <c r="F14586" s="2">
        <v>1851</v>
      </c>
      <c r="G14586" s="2">
        <v>1851</v>
      </c>
      <c r="H14586">
        <v>2013</v>
      </c>
      <c r="I14586">
        <v>1</v>
      </c>
      <c r="J14586" t="s">
        <v>717</v>
      </c>
    </row>
    <row r="14587" spans="1:10">
      <c r="A14587" t="s">
        <v>130</v>
      </c>
      <c r="B14587" t="s">
        <v>37</v>
      </c>
      <c r="C14587" t="s">
        <v>3</v>
      </c>
      <c r="D14587" t="s">
        <v>328</v>
      </c>
      <c r="F14587" s="2">
        <v>280670</v>
      </c>
      <c r="G14587" s="2">
        <v>280670</v>
      </c>
      <c r="H14587">
        <v>2012</v>
      </c>
      <c r="I14587">
        <v>1</v>
      </c>
      <c r="J14587" t="s">
        <v>717</v>
      </c>
    </row>
    <row r="14588" spans="1:10">
      <c r="A14588" t="s">
        <v>130</v>
      </c>
      <c r="B14588" t="s">
        <v>37</v>
      </c>
      <c r="C14588" t="s">
        <v>3</v>
      </c>
      <c r="D14588" t="s">
        <v>1</v>
      </c>
      <c r="F14588" s="2">
        <v>69019</v>
      </c>
      <c r="G14588" s="2">
        <v>69019</v>
      </c>
      <c r="H14588">
        <v>2012</v>
      </c>
      <c r="I14588">
        <v>1</v>
      </c>
      <c r="J14588" t="s">
        <v>717</v>
      </c>
    </row>
    <row r="14589" spans="1:10">
      <c r="A14589" t="s">
        <v>130</v>
      </c>
      <c r="B14589" t="s">
        <v>37</v>
      </c>
      <c r="C14589" t="s">
        <v>4</v>
      </c>
      <c r="D14589" t="s">
        <v>328</v>
      </c>
      <c r="F14589" s="2">
        <v>9653</v>
      </c>
      <c r="G14589" s="2">
        <v>9653</v>
      </c>
      <c r="H14589">
        <v>2012</v>
      </c>
      <c r="I14589">
        <v>1</v>
      </c>
      <c r="J14589" t="s">
        <v>717</v>
      </c>
    </row>
    <row r="14590" spans="1:10">
      <c r="A14590" t="s">
        <v>25</v>
      </c>
      <c r="B14590" t="s">
        <v>6</v>
      </c>
      <c r="C14590" t="s">
        <v>3</v>
      </c>
      <c r="D14590" t="s">
        <v>328</v>
      </c>
      <c r="F14590" s="2">
        <v>271441000</v>
      </c>
      <c r="G14590" s="2">
        <v>20518374.803149603</v>
      </c>
      <c r="H14590">
        <v>2012</v>
      </c>
      <c r="I14590">
        <v>13.22916666666667</v>
      </c>
      <c r="J14590" s="40" t="s">
        <v>715</v>
      </c>
    </row>
    <row r="14591" spans="1:10">
      <c r="A14591" t="s">
        <v>25</v>
      </c>
      <c r="B14591" t="s">
        <v>6</v>
      </c>
      <c r="C14591" t="s">
        <v>3</v>
      </c>
      <c r="D14591" t="s">
        <v>328</v>
      </c>
      <c r="F14591" s="2">
        <v>20518374.803149603</v>
      </c>
      <c r="G14591" s="2">
        <v>1550995.2607105209</v>
      </c>
      <c r="H14591">
        <v>2012</v>
      </c>
      <c r="I14591">
        <v>13.22916666666667</v>
      </c>
      <c r="J14591" s="40" t="s">
        <v>715</v>
      </c>
    </row>
    <row r="14592" spans="1:10">
      <c r="A14592" t="s">
        <v>25</v>
      </c>
      <c r="B14592" t="s">
        <v>6</v>
      </c>
      <c r="C14592" t="s">
        <v>3</v>
      </c>
      <c r="D14592" t="s">
        <v>1</v>
      </c>
      <c r="F14592" s="2">
        <v>6332000</v>
      </c>
      <c r="G14592" s="2">
        <v>478639.37007874006</v>
      </c>
      <c r="H14592">
        <v>2012</v>
      </c>
      <c r="I14592">
        <v>13.22916666666667</v>
      </c>
      <c r="J14592" s="40" t="s">
        <v>715</v>
      </c>
    </row>
    <row r="14593" spans="1:10">
      <c r="A14593" t="s">
        <v>25</v>
      </c>
      <c r="B14593" t="s">
        <v>6</v>
      </c>
      <c r="C14593" t="s">
        <v>3</v>
      </c>
      <c r="D14593" t="s">
        <v>1</v>
      </c>
      <c r="F14593" s="2">
        <v>478639.37007874</v>
      </c>
      <c r="G14593" s="2">
        <v>36180.613801227584</v>
      </c>
      <c r="H14593">
        <v>2012</v>
      </c>
      <c r="I14593">
        <v>13.22916666666667</v>
      </c>
      <c r="J14593" s="40" t="s">
        <v>715</v>
      </c>
    </row>
    <row r="14594" spans="1:10">
      <c r="A14594" t="s">
        <v>130</v>
      </c>
      <c r="B14594" t="s">
        <v>37</v>
      </c>
      <c r="C14594" t="s">
        <v>3</v>
      </c>
      <c r="D14594" t="s">
        <v>328</v>
      </c>
      <c r="F14594" s="2">
        <v>30403</v>
      </c>
      <c r="G14594" s="2">
        <v>30403</v>
      </c>
      <c r="H14594">
        <v>2011</v>
      </c>
      <c r="I14594">
        <v>1</v>
      </c>
      <c r="J14594" t="s">
        <v>717</v>
      </c>
    </row>
    <row r="14595" spans="1:10">
      <c r="A14595" t="s">
        <v>130</v>
      </c>
      <c r="B14595" t="s">
        <v>37</v>
      </c>
      <c r="C14595" t="s">
        <v>3</v>
      </c>
      <c r="D14595" t="s">
        <v>328</v>
      </c>
      <c r="F14595" s="2">
        <v>30403</v>
      </c>
      <c r="G14595" s="2">
        <v>30403</v>
      </c>
      <c r="H14595">
        <v>2011</v>
      </c>
      <c r="I14595">
        <v>1</v>
      </c>
      <c r="J14595" t="s">
        <v>717</v>
      </c>
    </row>
    <row r="14596" spans="1:10">
      <c r="A14596" t="s">
        <v>130</v>
      </c>
      <c r="B14596" t="s">
        <v>37</v>
      </c>
      <c r="C14596" t="s">
        <v>3</v>
      </c>
      <c r="D14596" t="s">
        <v>1</v>
      </c>
      <c r="F14596" s="2">
        <v>10541</v>
      </c>
      <c r="G14596" s="2">
        <v>10541</v>
      </c>
      <c r="H14596">
        <v>2011</v>
      </c>
      <c r="I14596">
        <v>1</v>
      </c>
      <c r="J14596" t="s">
        <v>717</v>
      </c>
    </row>
    <row r="14597" spans="1:10">
      <c r="A14597" t="s">
        <v>130</v>
      </c>
      <c r="B14597" t="s">
        <v>37</v>
      </c>
      <c r="C14597" t="s">
        <v>3</v>
      </c>
      <c r="D14597" t="s">
        <v>1</v>
      </c>
      <c r="F14597" s="2">
        <v>10541</v>
      </c>
      <c r="G14597" s="2">
        <v>10541</v>
      </c>
      <c r="H14597">
        <v>2011</v>
      </c>
      <c r="I14597">
        <v>1</v>
      </c>
      <c r="J14597" t="s">
        <v>717</v>
      </c>
    </row>
    <row r="14598" spans="1:10">
      <c r="A14598" s="6" t="s">
        <v>267</v>
      </c>
      <c r="B14598" t="s">
        <v>37</v>
      </c>
      <c r="C14598" t="s">
        <v>3</v>
      </c>
      <c r="D14598" t="s">
        <v>328</v>
      </c>
      <c r="E14598" t="s">
        <v>489</v>
      </c>
      <c r="F14598" s="2">
        <v>140976</v>
      </c>
      <c r="G14598" s="2">
        <f t="shared" ref="G14598:G14611" si="376">F14598/I14598</f>
        <v>140976</v>
      </c>
      <c r="H14598">
        <v>2021</v>
      </c>
      <c r="I14598">
        <v>1</v>
      </c>
      <c r="J14598" t="s">
        <v>717</v>
      </c>
    </row>
    <row r="14599" spans="1:10">
      <c r="A14599" s="6" t="s">
        <v>267</v>
      </c>
      <c r="B14599" t="s">
        <v>37</v>
      </c>
      <c r="C14599" t="s">
        <v>3</v>
      </c>
      <c r="D14599" t="s">
        <v>328</v>
      </c>
      <c r="E14599" t="s">
        <v>490</v>
      </c>
      <c r="F14599" s="2">
        <v>290261</v>
      </c>
      <c r="G14599" s="2">
        <f t="shared" si="376"/>
        <v>290261</v>
      </c>
      <c r="H14599">
        <v>2021</v>
      </c>
      <c r="I14599">
        <v>1</v>
      </c>
      <c r="J14599" t="s">
        <v>717</v>
      </c>
    </row>
    <row r="14600" spans="1:10">
      <c r="A14600" s="6" t="s">
        <v>267</v>
      </c>
      <c r="B14600" t="s">
        <v>37</v>
      </c>
      <c r="C14600" t="s">
        <v>3</v>
      </c>
      <c r="D14600" t="s">
        <v>1</v>
      </c>
      <c r="E14600" t="s">
        <v>464</v>
      </c>
      <c r="F14600" s="2">
        <v>808845</v>
      </c>
      <c r="G14600" s="2">
        <f t="shared" si="376"/>
        <v>808845</v>
      </c>
      <c r="H14600">
        <v>2021</v>
      </c>
      <c r="I14600">
        <v>1</v>
      </c>
      <c r="J14600" t="s">
        <v>717</v>
      </c>
    </row>
    <row r="14601" spans="1:10">
      <c r="A14601" s="6" t="s">
        <v>267</v>
      </c>
      <c r="B14601" t="s">
        <v>37</v>
      </c>
      <c r="C14601" t="s">
        <v>4</v>
      </c>
      <c r="D14601" t="s">
        <v>328</v>
      </c>
      <c r="E14601" t="s">
        <v>489</v>
      </c>
      <c r="F14601" s="2">
        <v>98026</v>
      </c>
      <c r="G14601" s="2">
        <f t="shared" si="376"/>
        <v>98026</v>
      </c>
      <c r="H14601">
        <v>2021</v>
      </c>
      <c r="I14601">
        <v>1</v>
      </c>
      <c r="J14601" t="s">
        <v>717</v>
      </c>
    </row>
    <row r="14602" spans="1:10">
      <c r="A14602" s="6" t="s">
        <v>267</v>
      </c>
      <c r="B14602" t="s">
        <v>37</v>
      </c>
      <c r="C14602" t="s">
        <v>4</v>
      </c>
      <c r="D14602" t="s">
        <v>328</v>
      </c>
      <c r="E14602" t="s">
        <v>490</v>
      </c>
      <c r="F14602" s="2">
        <v>25861</v>
      </c>
      <c r="G14602" s="2">
        <f t="shared" si="376"/>
        <v>25861</v>
      </c>
      <c r="H14602">
        <v>2021</v>
      </c>
      <c r="I14602">
        <v>1</v>
      </c>
      <c r="J14602" t="s">
        <v>717</v>
      </c>
    </row>
    <row r="14603" spans="1:10">
      <c r="A14603" s="6" t="s">
        <v>267</v>
      </c>
      <c r="B14603" t="s">
        <v>37</v>
      </c>
      <c r="C14603" t="s">
        <v>4</v>
      </c>
      <c r="D14603" t="s">
        <v>1</v>
      </c>
      <c r="E14603" t="s">
        <v>464</v>
      </c>
      <c r="F14603" s="2">
        <v>13297</v>
      </c>
      <c r="G14603" s="2">
        <f t="shared" si="376"/>
        <v>13297</v>
      </c>
      <c r="H14603">
        <v>2021</v>
      </c>
      <c r="I14603">
        <v>1</v>
      </c>
      <c r="J14603" t="s">
        <v>717</v>
      </c>
    </row>
    <row r="14604" spans="1:10">
      <c r="A14604" t="s">
        <v>238</v>
      </c>
      <c r="B14604" s="18" t="s">
        <v>35</v>
      </c>
      <c r="C14604" s="18" t="s">
        <v>3</v>
      </c>
      <c r="D14604" s="18" t="s">
        <v>1</v>
      </c>
      <c r="E14604" s="18"/>
      <c r="F14604" s="2">
        <v>330072</v>
      </c>
      <c r="G14604" s="2">
        <f t="shared" si="376"/>
        <v>360.54926546465373</v>
      </c>
      <c r="H14604" s="18">
        <v>2024</v>
      </c>
      <c r="I14604" s="18">
        <v>915.46990000000005</v>
      </c>
      <c r="J14604" t="s">
        <v>717</v>
      </c>
    </row>
    <row r="14605" spans="1:10">
      <c r="A14605" t="s">
        <v>238</v>
      </c>
      <c r="B14605" s="18" t="s">
        <v>35</v>
      </c>
      <c r="C14605" s="18" t="s">
        <v>4</v>
      </c>
      <c r="D14605" s="18" t="s">
        <v>1</v>
      </c>
      <c r="E14605" s="18"/>
      <c r="F14605" s="2">
        <v>2905</v>
      </c>
      <c r="G14605" s="2">
        <f t="shared" si="376"/>
        <v>3.1732337677077092</v>
      </c>
      <c r="H14605" s="18">
        <v>2024</v>
      </c>
      <c r="I14605" s="18">
        <v>915.46990000000005</v>
      </c>
      <c r="J14605" t="s">
        <v>717</v>
      </c>
    </row>
    <row r="14606" spans="1:10">
      <c r="A14606" t="s">
        <v>238</v>
      </c>
      <c r="B14606" s="18" t="s">
        <v>35</v>
      </c>
      <c r="C14606" s="18" t="s">
        <v>3</v>
      </c>
      <c r="D14606" s="18" t="s">
        <v>1</v>
      </c>
      <c r="E14606" s="18"/>
      <c r="F14606" s="2">
        <v>71364.5</v>
      </c>
      <c r="G14606" s="2">
        <f t="shared" si="376"/>
        <v>241.11330833832523</v>
      </c>
      <c r="H14606" s="18">
        <v>2023</v>
      </c>
      <c r="I14606" s="18">
        <v>295.97910000000002</v>
      </c>
      <c r="J14606" t="s">
        <v>717</v>
      </c>
    </row>
    <row r="14607" spans="1:10">
      <c r="A14607" t="s">
        <v>238</v>
      </c>
      <c r="B14607" s="18" t="s">
        <v>35</v>
      </c>
      <c r="C14607" s="18" t="s">
        <v>4</v>
      </c>
      <c r="D14607" s="18" t="s">
        <v>1</v>
      </c>
      <c r="E14607" s="18"/>
      <c r="F14607" s="2">
        <v>-1449</v>
      </c>
      <c r="G14607" s="2">
        <f t="shared" si="376"/>
        <v>-4.8956159404498489</v>
      </c>
      <c r="H14607" s="18">
        <v>2023</v>
      </c>
      <c r="I14607" s="18">
        <v>295.97910000000002</v>
      </c>
      <c r="J14607" t="s">
        <v>717</v>
      </c>
    </row>
    <row r="14608" spans="1:10">
      <c r="A14608" s="14" t="s">
        <v>238</v>
      </c>
      <c r="B14608" t="s">
        <v>35</v>
      </c>
      <c r="C14608" t="s">
        <v>3</v>
      </c>
      <c r="D14608" t="s">
        <v>1</v>
      </c>
      <c r="F14608" s="2">
        <v>43054</v>
      </c>
      <c r="G14608" s="2">
        <f t="shared" si="376"/>
        <v>328.97391070467989</v>
      </c>
      <c r="H14608">
        <v>2022</v>
      </c>
      <c r="I14608">
        <v>130.87360000000001</v>
      </c>
      <c r="J14608" t="s">
        <v>717</v>
      </c>
    </row>
    <row r="14609" spans="1:10">
      <c r="A14609" s="14" t="s">
        <v>238</v>
      </c>
      <c r="B14609" t="s">
        <v>35</v>
      </c>
      <c r="C14609" t="s">
        <v>5</v>
      </c>
      <c r="D14609" t="s">
        <v>1</v>
      </c>
      <c r="F14609" s="2">
        <v>25</v>
      </c>
      <c r="G14609" s="2">
        <f t="shared" si="376"/>
        <v>0.19102401095408086</v>
      </c>
      <c r="H14609">
        <v>2022</v>
      </c>
      <c r="I14609">
        <v>130.87360000000001</v>
      </c>
      <c r="J14609" t="s">
        <v>717</v>
      </c>
    </row>
    <row r="14610" spans="1:10">
      <c r="A14610" s="14" t="s">
        <v>238</v>
      </c>
      <c r="B14610" t="s">
        <v>35</v>
      </c>
      <c r="C14610" t="s">
        <v>3</v>
      </c>
      <c r="D14610" t="s">
        <v>1</v>
      </c>
      <c r="E14610" t="s">
        <v>330</v>
      </c>
      <c r="F14610" s="2">
        <v>27179</v>
      </c>
      <c r="G14610" s="2">
        <f t="shared" si="376"/>
        <v>285.84439732781397</v>
      </c>
      <c r="H14610">
        <v>2021</v>
      </c>
      <c r="I14610">
        <v>95.083200000000005</v>
      </c>
      <c r="J14610" t="s">
        <v>717</v>
      </c>
    </row>
    <row r="14611" spans="1:10">
      <c r="A14611" s="14" t="s">
        <v>238</v>
      </c>
      <c r="B14611" t="s">
        <v>35</v>
      </c>
      <c r="C14611" t="s">
        <v>4</v>
      </c>
      <c r="D14611" t="s">
        <v>1</v>
      </c>
      <c r="E14611" t="s">
        <v>330</v>
      </c>
      <c r="F14611" s="2">
        <v>421</v>
      </c>
      <c r="G14611" s="2">
        <f t="shared" si="376"/>
        <v>4.4277012132532345</v>
      </c>
      <c r="H14611">
        <v>2021</v>
      </c>
      <c r="I14611">
        <v>95.083200000000005</v>
      </c>
      <c r="J14611" t="s">
        <v>717</v>
      </c>
    </row>
    <row r="14612" spans="1:10">
      <c r="A14612" t="s">
        <v>238</v>
      </c>
      <c r="B14612" t="s">
        <v>35</v>
      </c>
      <c r="C14612" t="s">
        <v>3</v>
      </c>
      <c r="D14612" t="s">
        <v>1</v>
      </c>
      <c r="F14612" s="2">
        <v>19996</v>
      </c>
      <c r="G14612" s="2">
        <v>283.52503459697363</v>
      </c>
      <c r="H14612">
        <v>2020</v>
      </c>
      <c r="I14612">
        <v>70.526399999999995</v>
      </c>
      <c r="J14612" t="s">
        <v>717</v>
      </c>
    </row>
    <row r="14613" spans="1:10">
      <c r="A14613" t="s">
        <v>238</v>
      </c>
      <c r="B14613" t="s">
        <v>35</v>
      </c>
      <c r="C14613" t="s">
        <v>4</v>
      </c>
      <c r="D14613" t="s">
        <v>1</v>
      </c>
      <c r="F14613" s="2">
        <v>183</v>
      </c>
      <c r="G14613" s="2">
        <v>2.5947730211665418</v>
      </c>
      <c r="H14613">
        <v>2020</v>
      </c>
      <c r="I14613">
        <v>70.526399999999995</v>
      </c>
      <c r="J14613" t="s">
        <v>717</v>
      </c>
    </row>
    <row r="14614" spans="1:10">
      <c r="A14614" t="s">
        <v>17</v>
      </c>
      <c r="B14614" t="s">
        <v>6</v>
      </c>
      <c r="C14614" t="s">
        <v>4</v>
      </c>
      <c r="D14614" t="s">
        <v>328</v>
      </c>
      <c r="F14614" s="2">
        <v>198115000</v>
      </c>
      <c r="G14614" s="2">
        <v>14975622.047244091</v>
      </c>
      <c r="H14614">
        <v>2012</v>
      </c>
      <c r="I14614">
        <v>13.22916666666667</v>
      </c>
      <c r="J14614" s="40" t="s">
        <v>715</v>
      </c>
    </row>
    <row r="14615" spans="1:10">
      <c r="A14615" t="s">
        <v>17</v>
      </c>
      <c r="B14615" t="s">
        <v>6</v>
      </c>
      <c r="C14615" t="s">
        <v>4</v>
      </c>
      <c r="D14615" t="s">
        <v>328</v>
      </c>
      <c r="F14615" s="2">
        <v>14975622.047244091</v>
      </c>
      <c r="G14615" s="2">
        <v>1132015.5248310491</v>
      </c>
      <c r="H14615">
        <v>2012</v>
      </c>
      <c r="I14615">
        <v>13.22916666666667</v>
      </c>
      <c r="J14615" s="40" t="s">
        <v>715</v>
      </c>
    </row>
    <row r="14616" spans="1:10">
      <c r="A14616" t="s">
        <v>17</v>
      </c>
      <c r="B14616" t="s">
        <v>6</v>
      </c>
      <c r="C14616" t="s">
        <v>4</v>
      </c>
      <c r="D14616" t="s">
        <v>1</v>
      </c>
      <c r="F14616" s="2">
        <v>49878000</v>
      </c>
      <c r="G14616" s="2">
        <v>3770305.5118110226</v>
      </c>
      <c r="H14616">
        <v>2012</v>
      </c>
      <c r="I14616">
        <v>13.22916666666667</v>
      </c>
      <c r="J14616" s="40" t="s">
        <v>715</v>
      </c>
    </row>
    <row r="14617" spans="1:10">
      <c r="A14617" t="s">
        <v>17</v>
      </c>
      <c r="B14617" t="s">
        <v>6</v>
      </c>
      <c r="C14617" t="s">
        <v>4</v>
      </c>
      <c r="D14617" t="s">
        <v>1</v>
      </c>
      <c r="F14617" s="2">
        <v>3770305.5118110231</v>
      </c>
      <c r="G14617" s="2">
        <v>284999.4717589434</v>
      </c>
      <c r="H14617">
        <v>2012</v>
      </c>
      <c r="I14617">
        <v>13.22916666666667</v>
      </c>
      <c r="J14617" s="40" t="s">
        <v>715</v>
      </c>
    </row>
    <row r="14618" spans="1:10">
      <c r="A14618" t="s">
        <v>17</v>
      </c>
      <c r="B14618" t="s">
        <v>6</v>
      </c>
      <c r="C14618" t="s">
        <v>4</v>
      </c>
      <c r="D14618" t="s">
        <v>367</v>
      </c>
      <c r="F14618" s="2">
        <v>427000</v>
      </c>
      <c r="G14618" s="2">
        <v>32277.1653543307</v>
      </c>
      <c r="H14618">
        <v>2012</v>
      </c>
      <c r="I14618">
        <v>13.22916666666667</v>
      </c>
      <c r="J14618" s="40" t="s">
        <v>715</v>
      </c>
    </row>
    <row r="14619" spans="1:10">
      <c r="A14619" t="s">
        <v>17</v>
      </c>
      <c r="B14619" t="s">
        <v>6</v>
      </c>
      <c r="C14619" t="s">
        <v>4</v>
      </c>
      <c r="D14619" t="s">
        <v>367</v>
      </c>
      <c r="F14619" s="2">
        <v>32277.165354330704</v>
      </c>
      <c r="G14619" s="2">
        <v>2439.8487196974384</v>
      </c>
      <c r="H14619">
        <v>2012</v>
      </c>
      <c r="I14619">
        <v>13.22916666666667</v>
      </c>
      <c r="J14619" s="40" t="s">
        <v>715</v>
      </c>
    </row>
    <row r="14620" spans="1:10">
      <c r="A14620" t="s">
        <v>238</v>
      </c>
      <c r="B14620" t="s">
        <v>35</v>
      </c>
      <c r="C14620" t="s">
        <v>3</v>
      </c>
      <c r="D14620" t="s">
        <v>1</v>
      </c>
      <c r="F14620" s="2">
        <v>10.000000000000002</v>
      </c>
      <c r="G14620" s="2">
        <v>2.1970866630847485</v>
      </c>
      <c r="H14620">
        <v>2012</v>
      </c>
      <c r="I14620">
        <v>4.5514818181818208</v>
      </c>
      <c r="J14620" t="s">
        <v>717</v>
      </c>
    </row>
    <row r="14621" spans="1:10">
      <c r="A14621" t="s">
        <v>238</v>
      </c>
      <c r="B14621" t="s">
        <v>35</v>
      </c>
      <c r="C14621" t="s">
        <v>4</v>
      </c>
      <c r="D14621" t="s">
        <v>1</v>
      </c>
      <c r="F14621" s="2">
        <v>0</v>
      </c>
      <c r="G14621" s="2">
        <v>0</v>
      </c>
      <c r="H14621">
        <v>2012</v>
      </c>
      <c r="I14621">
        <v>4.5514818181818208</v>
      </c>
      <c r="J14621" t="s">
        <v>717</v>
      </c>
    </row>
    <row r="14622" spans="1:10">
      <c r="A14622" t="s">
        <v>154</v>
      </c>
      <c r="B14622" t="s">
        <v>34</v>
      </c>
      <c r="C14622" t="s">
        <v>3</v>
      </c>
      <c r="D14622" t="s">
        <v>328</v>
      </c>
      <c r="F14622" s="2">
        <v>608965.68999999994</v>
      </c>
      <c r="G14622" s="2">
        <f>F14622/I14622</f>
        <v>608965.68999999994</v>
      </c>
      <c r="H14622">
        <v>2022</v>
      </c>
      <c r="I14622">
        <v>1</v>
      </c>
      <c r="J14622" t="s">
        <v>717</v>
      </c>
    </row>
    <row r="14623" spans="1:10">
      <c r="A14623" t="s">
        <v>154</v>
      </c>
      <c r="B14623" t="s">
        <v>34</v>
      </c>
      <c r="C14623" t="s">
        <v>5</v>
      </c>
      <c r="D14623" t="s">
        <v>328</v>
      </c>
      <c r="F14623" s="2">
        <v>365995.03</v>
      </c>
      <c r="G14623" s="2">
        <f>F14623/I14623</f>
        <v>365995.03</v>
      </c>
      <c r="H14623">
        <v>2022</v>
      </c>
      <c r="I14623">
        <v>1</v>
      </c>
      <c r="J14623" t="s">
        <v>717</v>
      </c>
    </row>
    <row r="14624" spans="1:10">
      <c r="A14624" t="s">
        <v>154</v>
      </c>
      <c r="B14624" t="s">
        <v>34</v>
      </c>
      <c r="C14624" t="s">
        <v>3</v>
      </c>
      <c r="D14624" t="s">
        <v>328</v>
      </c>
      <c r="F14624" s="2">
        <v>548251.47</v>
      </c>
      <c r="G14624" s="2">
        <v>548251.47</v>
      </c>
      <c r="H14624">
        <v>2020</v>
      </c>
      <c r="I14624">
        <v>1</v>
      </c>
      <c r="J14624" t="s">
        <v>717</v>
      </c>
    </row>
    <row r="14625" spans="1:10">
      <c r="A14625" t="s">
        <v>154</v>
      </c>
      <c r="B14625" t="s">
        <v>34</v>
      </c>
      <c r="C14625" t="s">
        <v>4</v>
      </c>
      <c r="D14625" t="s">
        <v>328</v>
      </c>
      <c r="F14625" s="2">
        <v>318373.18</v>
      </c>
      <c r="G14625" s="2">
        <v>318373.18</v>
      </c>
      <c r="H14625">
        <v>2020</v>
      </c>
      <c r="I14625">
        <v>1</v>
      </c>
      <c r="J14625" t="s">
        <v>717</v>
      </c>
    </row>
    <row r="14626" spans="1:10">
      <c r="A14626" t="s">
        <v>13</v>
      </c>
      <c r="B14626" t="s">
        <v>6</v>
      </c>
      <c r="C14626" t="s">
        <v>4</v>
      </c>
      <c r="D14626" t="s">
        <v>328</v>
      </c>
      <c r="F14626" s="2">
        <v>414651000</v>
      </c>
      <c r="G14626" s="2">
        <v>31343697.637795269</v>
      </c>
      <c r="H14626">
        <v>2012</v>
      </c>
      <c r="I14626">
        <v>13.22916666666667</v>
      </c>
      <c r="J14626" s="40" t="s">
        <v>715</v>
      </c>
    </row>
    <row r="14627" spans="1:10">
      <c r="A14627" t="s">
        <v>13</v>
      </c>
      <c r="B14627" t="s">
        <v>6</v>
      </c>
      <c r="C14627" t="s">
        <v>4</v>
      </c>
      <c r="D14627" t="s">
        <v>328</v>
      </c>
      <c r="F14627" s="2">
        <v>31343697.637795269</v>
      </c>
      <c r="G14627" s="2">
        <v>2369287.3804947599</v>
      </c>
      <c r="H14627">
        <v>2012</v>
      </c>
      <c r="I14627">
        <v>13.22916666666667</v>
      </c>
      <c r="J14627" s="40" t="s">
        <v>715</v>
      </c>
    </row>
    <row r="14628" spans="1:10">
      <c r="A14628" t="s">
        <v>13</v>
      </c>
      <c r="B14628" t="s">
        <v>6</v>
      </c>
      <c r="C14628" t="s">
        <v>4</v>
      </c>
      <c r="D14628" t="s">
        <v>1</v>
      </c>
      <c r="F14628" s="2">
        <v>264069000</v>
      </c>
      <c r="G14628" s="2">
        <v>19961121.259842515</v>
      </c>
      <c r="H14628">
        <v>2012</v>
      </c>
      <c r="I14628">
        <v>13.22916666666667</v>
      </c>
      <c r="J14628" s="40" t="s">
        <v>715</v>
      </c>
    </row>
    <row r="14629" spans="1:10">
      <c r="A14629" t="s">
        <v>13</v>
      </c>
      <c r="B14629" t="s">
        <v>6</v>
      </c>
      <c r="C14629" t="s">
        <v>4</v>
      </c>
      <c r="D14629" t="s">
        <v>1</v>
      </c>
      <c r="F14629" s="2">
        <v>19961121.259842515</v>
      </c>
      <c r="G14629" s="2">
        <v>1508872.1582243158</v>
      </c>
      <c r="H14629">
        <v>2012</v>
      </c>
      <c r="I14629">
        <v>13.22916666666667</v>
      </c>
      <c r="J14629" s="40" t="s">
        <v>715</v>
      </c>
    </row>
    <row r="14630" spans="1:10">
      <c r="A14630" t="s">
        <v>13</v>
      </c>
      <c r="B14630" t="s">
        <v>6</v>
      </c>
      <c r="C14630" t="s">
        <v>4</v>
      </c>
      <c r="D14630" t="s">
        <v>367</v>
      </c>
      <c r="F14630" s="2">
        <v>15451000.000000002</v>
      </c>
      <c r="G14630" s="2">
        <v>1167949.6062992124</v>
      </c>
      <c r="H14630">
        <v>2012</v>
      </c>
      <c r="I14630">
        <v>13.22916666666667</v>
      </c>
      <c r="J14630" s="40" t="s">
        <v>715</v>
      </c>
    </row>
    <row r="14631" spans="1:10">
      <c r="A14631" t="s">
        <v>13</v>
      </c>
      <c r="B14631" t="s">
        <v>6</v>
      </c>
      <c r="C14631" t="s">
        <v>4</v>
      </c>
      <c r="D14631" t="s">
        <v>367</v>
      </c>
      <c r="F14631" s="2">
        <v>1167949.6062992124</v>
      </c>
      <c r="G14631" s="2">
        <v>88285.954491908953</v>
      </c>
      <c r="H14631">
        <v>2012</v>
      </c>
      <c r="I14631">
        <v>13.22916666666667</v>
      </c>
      <c r="J14631" s="40" t="s">
        <v>715</v>
      </c>
    </row>
    <row r="14632" spans="1:10">
      <c r="A14632" s="4" t="s">
        <v>154</v>
      </c>
      <c r="B14632" t="s">
        <v>34</v>
      </c>
      <c r="C14632" t="s">
        <v>3</v>
      </c>
      <c r="D14632" t="s">
        <v>328</v>
      </c>
      <c r="F14632" s="2">
        <f>G14632*I14632</f>
        <v>548887</v>
      </c>
      <c r="G14632" s="2">
        <v>548887</v>
      </c>
      <c r="H14632">
        <v>2019</v>
      </c>
      <c r="I14632">
        <v>1</v>
      </c>
      <c r="J14632" t="s">
        <v>717</v>
      </c>
    </row>
    <row r="14633" spans="1:10">
      <c r="A14633" s="4" t="s">
        <v>154</v>
      </c>
      <c r="B14633" t="s">
        <v>34</v>
      </c>
      <c r="C14633" t="s">
        <v>4</v>
      </c>
      <c r="D14633" t="s">
        <v>328</v>
      </c>
      <c r="F14633" s="2">
        <f>G14633*I14633</f>
        <v>57176</v>
      </c>
      <c r="G14633" s="2">
        <v>57176</v>
      </c>
      <c r="H14633">
        <v>2019</v>
      </c>
      <c r="I14633">
        <v>1</v>
      </c>
      <c r="J14633" t="s">
        <v>717</v>
      </c>
    </row>
    <row r="14634" spans="1:10">
      <c r="A14634" t="s">
        <v>154</v>
      </c>
      <c r="B14634" t="s">
        <v>34</v>
      </c>
      <c r="C14634" t="s">
        <v>3</v>
      </c>
      <c r="D14634" t="s">
        <v>328</v>
      </c>
      <c r="F14634" s="2">
        <v>544633.62</v>
      </c>
      <c r="G14634" s="2">
        <f>F14634/I14634</f>
        <v>544633.62</v>
      </c>
      <c r="H14634">
        <v>2018</v>
      </c>
      <c r="I14634">
        <v>1</v>
      </c>
      <c r="J14634" t="s">
        <v>717</v>
      </c>
    </row>
    <row r="14635" spans="1:10">
      <c r="A14635" t="s">
        <v>154</v>
      </c>
      <c r="B14635" t="s">
        <v>34</v>
      </c>
      <c r="C14635" t="s">
        <v>3</v>
      </c>
      <c r="D14635" t="s">
        <v>1</v>
      </c>
      <c r="E14635" t="s">
        <v>364</v>
      </c>
      <c r="F14635" s="2">
        <v>0</v>
      </c>
      <c r="G14635" s="2">
        <f>F14635/I14635</f>
        <v>0</v>
      </c>
      <c r="H14635">
        <v>2018</v>
      </c>
      <c r="I14635">
        <v>1</v>
      </c>
      <c r="J14635" t="s">
        <v>717</v>
      </c>
    </row>
    <row r="14636" spans="1:10">
      <c r="A14636" t="s">
        <v>154</v>
      </c>
      <c r="B14636" t="s">
        <v>34</v>
      </c>
      <c r="C14636" t="s">
        <v>4</v>
      </c>
      <c r="D14636" t="s">
        <v>328</v>
      </c>
      <c r="F14636" s="2"/>
      <c r="G14636" s="2">
        <v>1709726.49</v>
      </c>
      <c r="H14636">
        <v>2018</v>
      </c>
      <c r="I14636">
        <v>1</v>
      </c>
      <c r="J14636" t="s">
        <v>717</v>
      </c>
    </row>
    <row r="14637" spans="1:10">
      <c r="A14637" t="s">
        <v>154</v>
      </c>
      <c r="B14637" t="s">
        <v>34</v>
      </c>
      <c r="C14637" t="s">
        <v>4</v>
      </c>
      <c r="D14637" t="s">
        <v>1</v>
      </c>
      <c r="E14637" t="s">
        <v>364</v>
      </c>
      <c r="F14637" s="2"/>
      <c r="G14637" s="2">
        <v>513110.2</v>
      </c>
      <c r="H14637">
        <v>2018</v>
      </c>
      <c r="I14637">
        <v>1</v>
      </c>
      <c r="J14637" t="s">
        <v>717</v>
      </c>
    </row>
    <row r="14638" spans="1:10">
      <c r="A14638" t="s">
        <v>154</v>
      </c>
      <c r="B14638" t="s">
        <v>34</v>
      </c>
      <c r="C14638" t="s">
        <v>3</v>
      </c>
      <c r="D14638" t="s">
        <v>328</v>
      </c>
      <c r="F14638" s="2">
        <v>449024.04</v>
      </c>
      <c r="G14638" s="2">
        <f>F14638/I14638</f>
        <v>449024.04</v>
      </c>
      <c r="H14638">
        <v>2017</v>
      </c>
      <c r="I14638">
        <v>1</v>
      </c>
      <c r="J14638" t="s">
        <v>717</v>
      </c>
    </row>
    <row r="14639" spans="1:10">
      <c r="A14639" t="s">
        <v>154</v>
      </c>
      <c r="B14639" t="s">
        <v>34</v>
      </c>
      <c r="C14639" t="s">
        <v>3</v>
      </c>
      <c r="D14639" t="s">
        <v>1</v>
      </c>
      <c r="E14639" t="s">
        <v>364</v>
      </c>
      <c r="F14639" s="2">
        <v>0</v>
      </c>
      <c r="G14639" s="2">
        <f>F14639/I14639</f>
        <v>0</v>
      </c>
      <c r="H14639">
        <v>2017</v>
      </c>
      <c r="I14639">
        <v>1</v>
      </c>
      <c r="J14639" t="s">
        <v>717</v>
      </c>
    </row>
    <row r="14640" spans="1:10">
      <c r="A14640" t="s">
        <v>154</v>
      </c>
      <c r="B14640" t="s">
        <v>34</v>
      </c>
      <c r="C14640" t="s">
        <v>4</v>
      </c>
      <c r="D14640" t="s">
        <v>328</v>
      </c>
      <c r="F14640" s="2"/>
      <c r="G14640" s="2">
        <v>55600.160000000003</v>
      </c>
      <c r="H14640">
        <v>2017</v>
      </c>
      <c r="I14640">
        <v>1</v>
      </c>
      <c r="J14640" t="s">
        <v>717</v>
      </c>
    </row>
    <row r="14641" spans="1:10">
      <c r="A14641" t="s">
        <v>154</v>
      </c>
      <c r="B14641" t="s">
        <v>34</v>
      </c>
      <c r="C14641" t="s">
        <v>4</v>
      </c>
      <c r="D14641" t="s">
        <v>1</v>
      </c>
      <c r="E14641" t="s">
        <v>364</v>
      </c>
      <c r="F14641" s="2"/>
      <c r="G14641" s="2">
        <v>0</v>
      </c>
      <c r="H14641">
        <v>2017</v>
      </c>
      <c r="I14641">
        <v>1</v>
      </c>
      <c r="J14641" t="s">
        <v>717</v>
      </c>
    </row>
    <row r="14642" spans="1:10">
      <c r="A14642" t="s">
        <v>154</v>
      </c>
      <c r="B14642" t="s">
        <v>34</v>
      </c>
      <c r="C14642" t="s">
        <v>3</v>
      </c>
      <c r="D14642" t="s">
        <v>328</v>
      </c>
      <c r="F14642" s="2">
        <v>412731.01</v>
      </c>
      <c r="G14642" s="2">
        <v>412731.01</v>
      </c>
      <c r="H14642">
        <v>2016</v>
      </c>
      <c r="I14642">
        <v>1</v>
      </c>
      <c r="J14642" t="s">
        <v>717</v>
      </c>
    </row>
    <row r="14643" spans="1:10">
      <c r="A14643" t="s">
        <v>154</v>
      </c>
      <c r="B14643" t="s">
        <v>34</v>
      </c>
      <c r="C14643" t="s">
        <v>4</v>
      </c>
      <c r="D14643" t="s">
        <v>328</v>
      </c>
      <c r="F14643" s="2">
        <v>226152.78</v>
      </c>
      <c r="G14643" s="2">
        <v>226152.78</v>
      </c>
      <c r="H14643">
        <v>2016</v>
      </c>
      <c r="I14643">
        <v>1</v>
      </c>
      <c r="J14643" t="s">
        <v>717</v>
      </c>
    </row>
    <row r="14644" spans="1:10">
      <c r="A14644" t="s">
        <v>154</v>
      </c>
      <c r="B14644" t="s">
        <v>34</v>
      </c>
      <c r="C14644" t="s">
        <v>4</v>
      </c>
      <c r="D14644" t="s">
        <v>1</v>
      </c>
      <c r="F14644" s="2">
        <v>226152.78</v>
      </c>
      <c r="G14644" s="2">
        <v>226152.78</v>
      </c>
      <c r="H14644">
        <v>2016</v>
      </c>
      <c r="I14644">
        <v>1</v>
      </c>
      <c r="J14644" t="s">
        <v>717</v>
      </c>
    </row>
    <row r="14645" spans="1:10">
      <c r="A14645" t="s">
        <v>154</v>
      </c>
      <c r="B14645" t="s">
        <v>34</v>
      </c>
      <c r="C14645" t="s">
        <v>3</v>
      </c>
      <c r="D14645" t="s">
        <v>328</v>
      </c>
      <c r="F14645" s="2">
        <v>569791</v>
      </c>
      <c r="G14645" s="2">
        <v>569791</v>
      </c>
      <c r="H14645">
        <v>2015</v>
      </c>
      <c r="I14645">
        <v>1</v>
      </c>
      <c r="J14645" t="s">
        <v>717</v>
      </c>
    </row>
    <row r="14646" spans="1:10">
      <c r="A14646" t="s">
        <v>154</v>
      </c>
      <c r="B14646" t="s">
        <v>34</v>
      </c>
      <c r="C14646" t="s">
        <v>4</v>
      </c>
      <c r="D14646" t="s">
        <v>328</v>
      </c>
      <c r="F14646" s="2">
        <v>60709.71</v>
      </c>
      <c r="G14646" s="2">
        <v>60709.71</v>
      </c>
      <c r="H14646">
        <v>2015</v>
      </c>
      <c r="I14646">
        <v>1</v>
      </c>
      <c r="J14646" t="s">
        <v>717</v>
      </c>
    </row>
    <row r="14647" spans="1:10">
      <c r="A14647" t="s">
        <v>154</v>
      </c>
      <c r="B14647" t="s">
        <v>34</v>
      </c>
      <c r="C14647" t="s">
        <v>3</v>
      </c>
      <c r="D14647" t="s">
        <v>328</v>
      </c>
      <c r="F14647" s="2">
        <v>699402.28</v>
      </c>
      <c r="G14647" s="2">
        <v>699402.28</v>
      </c>
      <c r="H14647">
        <v>2014</v>
      </c>
      <c r="I14647">
        <v>1</v>
      </c>
      <c r="J14647" t="s">
        <v>717</v>
      </c>
    </row>
    <row r="14648" spans="1:10">
      <c r="A14648" t="s">
        <v>154</v>
      </c>
      <c r="B14648" t="s">
        <v>34</v>
      </c>
      <c r="C14648" t="s">
        <v>3</v>
      </c>
      <c r="D14648" t="s">
        <v>1</v>
      </c>
      <c r="F14648" s="2">
        <v>0</v>
      </c>
      <c r="G14648" s="2">
        <v>0</v>
      </c>
      <c r="H14648">
        <v>2014</v>
      </c>
      <c r="I14648">
        <v>1</v>
      </c>
      <c r="J14648" t="s">
        <v>717</v>
      </c>
    </row>
    <row r="14649" spans="1:10">
      <c r="A14649" t="s">
        <v>154</v>
      </c>
      <c r="B14649" t="s">
        <v>34</v>
      </c>
      <c r="C14649" t="s">
        <v>4</v>
      </c>
      <c r="D14649" t="s">
        <v>328</v>
      </c>
      <c r="F14649" s="2">
        <v>167828.91</v>
      </c>
      <c r="G14649" s="2">
        <v>167828.91</v>
      </c>
      <c r="H14649">
        <v>2014</v>
      </c>
      <c r="I14649">
        <v>1</v>
      </c>
      <c r="J14649" t="s">
        <v>717</v>
      </c>
    </row>
    <row r="14650" spans="1:10">
      <c r="A14650" t="s">
        <v>20</v>
      </c>
      <c r="B14650" t="s">
        <v>6</v>
      </c>
      <c r="C14650" t="s">
        <v>4</v>
      </c>
      <c r="D14650" t="s">
        <v>328</v>
      </c>
      <c r="F14650" s="2">
        <v>103255000</v>
      </c>
      <c r="G14650" s="2">
        <v>7805102.3622047231</v>
      </c>
      <c r="H14650">
        <v>2012</v>
      </c>
      <c r="I14650">
        <v>13.22916666666667</v>
      </c>
      <c r="J14650" s="40" t="s">
        <v>715</v>
      </c>
    </row>
    <row r="14651" spans="1:10">
      <c r="A14651" t="s">
        <v>20</v>
      </c>
      <c r="B14651" t="s">
        <v>6</v>
      </c>
      <c r="C14651" t="s">
        <v>4</v>
      </c>
      <c r="D14651" t="s">
        <v>328</v>
      </c>
      <c r="F14651" s="2">
        <v>7805102.3622047221</v>
      </c>
      <c r="G14651" s="2">
        <v>589991.9895839789</v>
      </c>
      <c r="H14651">
        <v>2012</v>
      </c>
      <c r="I14651">
        <v>13.22916666666667</v>
      </c>
      <c r="J14651" s="40" t="s">
        <v>715</v>
      </c>
    </row>
    <row r="14652" spans="1:10">
      <c r="A14652" t="s">
        <v>20</v>
      </c>
      <c r="B14652" t="s">
        <v>6</v>
      </c>
      <c r="C14652" t="s">
        <v>4</v>
      </c>
      <c r="D14652" t="s">
        <v>1</v>
      </c>
      <c r="F14652" s="2">
        <v>20233000</v>
      </c>
      <c r="G14652" s="2">
        <v>1529423.6220472436</v>
      </c>
      <c r="H14652">
        <v>2012</v>
      </c>
      <c r="I14652">
        <v>13.22916666666667</v>
      </c>
      <c r="J14652" s="40" t="s">
        <v>715</v>
      </c>
    </row>
    <row r="14653" spans="1:10">
      <c r="A14653" t="s">
        <v>20</v>
      </c>
      <c r="B14653" t="s">
        <v>6</v>
      </c>
      <c r="C14653" t="s">
        <v>4</v>
      </c>
      <c r="D14653" t="s">
        <v>1</v>
      </c>
      <c r="F14653" s="2">
        <v>1529423.6220472439</v>
      </c>
      <c r="G14653" s="2">
        <v>115609.97457994912</v>
      </c>
      <c r="H14653">
        <v>2012</v>
      </c>
      <c r="I14653">
        <v>13.22916666666667</v>
      </c>
      <c r="J14653" s="40" t="s">
        <v>715</v>
      </c>
    </row>
    <row r="14654" spans="1:10">
      <c r="A14654" t="s">
        <v>20</v>
      </c>
      <c r="B14654" t="s">
        <v>6</v>
      </c>
      <c r="C14654" t="s">
        <v>4</v>
      </c>
      <c r="D14654" t="s">
        <v>367</v>
      </c>
      <c r="F14654" s="2">
        <v>-3779.5275590551173</v>
      </c>
      <c r="G14654" s="2">
        <v>-285.69657139314268</v>
      </c>
      <c r="H14654">
        <v>2012</v>
      </c>
      <c r="I14654">
        <v>13.22916666666667</v>
      </c>
      <c r="J14654" s="40" t="s">
        <v>715</v>
      </c>
    </row>
    <row r="14655" spans="1:10">
      <c r="A14655" t="s">
        <v>20</v>
      </c>
      <c r="B14655" t="s">
        <v>6</v>
      </c>
      <c r="C14655" t="s">
        <v>4</v>
      </c>
      <c r="D14655" t="s">
        <v>367</v>
      </c>
      <c r="F14655" s="2">
        <v>-50000</v>
      </c>
      <c r="G14655" s="2">
        <v>-3779.5275590551173</v>
      </c>
      <c r="H14655">
        <v>2012</v>
      </c>
      <c r="I14655">
        <v>13.22916666666667</v>
      </c>
      <c r="J14655" s="40" t="s">
        <v>715</v>
      </c>
    </row>
    <row r="14656" spans="1:10">
      <c r="A14656" t="s">
        <v>154</v>
      </c>
      <c r="B14656" t="s">
        <v>34</v>
      </c>
      <c r="C14656" t="s">
        <v>4</v>
      </c>
      <c r="D14656" t="s">
        <v>1</v>
      </c>
      <c r="F14656" s="2">
        <v>0</v>
      </c>
      <c r="G14656" s="2">
        <v>0</v>
      </c>
      <c r="H14656">
        <v>2014</v>
      </c>
      <c r="I14656">
        <v>1</v>
      </c>
      <c r="J14656" t="s">
        <v>717</v>
      </c>
    </row>
    <row r="14657" spans="1:10">
      <c r="A14657" t="s">
        <v>154</v>
      </c>
      <c r="B14657" t="s">
        <v>34</v>
      </c>
      <c r="C14657" t="s">
        <v>3</v>
      </c>
      <c r="D14657" t="s">
        <v>328</v>
      </c>
      <c r="F14657" s="2">
        <v>777069.79</v>
      </c>
      <c r="G14657" s="2">
        <v>777069.79</v>
      </c>
      <c r="H14657">
        <v>2013</v>
      </c>
      <c r="I14657">
        <v>1</v>
      </c>
      <c r="J14657" t="s">
        <v>717</v>
      </c>
    </row>
    <row r="14658" spans="1:10">
      <c r="A14658" t="s">
        <v>154</v>
      </c>
      <c r="B14658" t="s">
        <v>34</v>
      </c>
      <c r="C14658" t="s">
        <v>4</v>
      </c>
      <c r="D14658" t="s">
        <v>328</v>
      </c>
      <c r="F14658" s="2">
        <v>296726.26</v>
      </c>
      <c r="G14658" s="2">
        <v>296726.26</v>
      </c>
      <c r="H14658">
        <v>2013</v>
      </c>
      <c r="I14658">
        <v>1</v>
      </c>
      <c r="J14658" t="s">
        <v>717</v>
      </c>
    </row>
    <row r="14659" spans="1:10">
      <c r="A14659" t="s">
        <v>154</v>
      </c>
      <c r="B14659" t="s">
        <v>34</v>
      </c>
      <c r="C14659" t="s">
        <v>3</v>
      </c>
      <c r="D14659" t="s">
        <v>328</v>
      </c>
      <c r="F14659" s="2">
        <v>733000</v>
      </c>
      <c r="G14659" s="2">
        <v>733000</v>
      </c>
      <c r="H14659">
        <v>2012</v>
      </c>
      <c r="I14659">
        <v>1</v>
      </c>
      <c r="J14659" t="s">
        <v>717</v>
      </c>
    </row>
    <row r="14660" spans="1:10">
      <c r="A14660" t="s">
        <v>154</v>
      </c>
      <c r="B14660" t="s">
        <v>34</v>
      </c>
      <c r="C14660" t="s">
        <v>4</v>
      </c>
      <c r="D14660" t="s">
        <v>328</v>
      </c>
      <c r="F14660" s="2">
        <v>268000</v>
      </c>
      <c r="G14660" s="2">
        <v>268000</v>
      </c>
      <c r="H14660">
        <v>2012</v>
      </c>
      <c r="I14660">
        <v>1</v>
      </c>
      <c r="J14660" t="s">
        <v>717</v>
      </c>
    </row>
    <row r="14661" spans="1:10">
      <c r="A14661" t="s">
        <v>154</v>
      </c>
      <c r="B14661" t="s">
        <v>34</v>
      </c>
      <c r="C14661" t="s">
        <v>3</v>
      </c>
      <c r="D14661" t="s">
        <v>328</v>
      </c>
      <c r="F14661" s="2">
        <v>694000</v>
      </c>
      <c r="G14661" s="2">
        <v>694000</v>
      </c>
      <c r="H14661">
        <v>2011</v>
      </c>
      <c r="I14661">
        <v>1</v>
      </c>
      <c r="J14661" t="s">
        <v>717</v>
      </c>
    </row>
    <row r="14662" spans="1:10">
      <c r="A14662" t="s">
        <v>154</v>
      </c>
      <c r="B14662" t="s">
        <v>34</v>
      </c>
      <c r="C14662" t="s">
        <v>3</v>
      </c>
      <c r="D14662" t="s">
        <v>1</v>
      </c>
      <c r="F14662" s="2">
        <v>0</v>
      </c>
      <c r="G14662" s="2">
        <v>0</v>
      </c>
      <c r="H14662">
        <v>2011</v>
      </c>
      <c r="I14662">
        <v>1</v>
      </c>
      <c r="J14662" t="s">
        <v>717</v>
      </c>
    </row>
    <row r="14663" spans="1:10">
      <c r="A14663" t="s">
        <v>154</v>
      </c>
      <c r="B14663" t="s">
        <v>34</v>
      </c>
      <c r="C14663" t="s">
        <v>4</v>
      </c>
      <c r="D14663" t="s">
        <v>328</v>
      </c>
      <c r="F14663" s="2">
        <v>163000</v>
      </c>
      <c r="G14663" s="2">
        <v>163000</v>
      </c>
      <c r="H14663">
        <v>2011</v>
      </c>
      <c r="I14663">
        <v>1</v>
      </c>
      <c r="J14663" t="s">
        <v>717</v>
      </c>
    </row>
    <row r="14664" spans="1:10">
      <c r="A14664" t="s">
        <v>7</v>
      </c>
      <c r="B14664" t="s">
        <v>6</v>
      </c>
      <c r="C14664" t="s">
        <v>4</v>
      </c>
      <c r="D14664" t="s">
        <v>328</v>
      </c>
      <c r="F14664" s="2">
        <v>52166000</v>
      </c>
      <c r="G14664" s="2">
        <v>3943256.6929133851</v>
      </c>
      <c r="H14664">
        <v>2012</v>
      </c>
      <c r="I14664">
        <v>13.22916666666667</v>
      </c>
      <c r="J14664" s="40" t="s">
        <v>715</v>
      </c>
    </row>
    <row r="14665" spans="1:10">
      <c r="A14665" t="s">
        <v>7</v>
      </c>
      <c r="B14665" t="s">
        <v>6</v>
      </c>
      <c r="C14665" t="s">
        <v>4</v>
      </c>
      <c r="D14665" t="s">
        <v>328</v>
      </c>
      <c r="F14665" s="2">
        <v>3943256.6929133851</v>
      </c>
      <c r="G14665" s="2">
        <v>298072.94686589361</v>
      </c>
      <c r="H14665">
        <v>2012</v>
      </c>
      <c r="I14665">
        <v>13.22916666666667</v>
      </c>
      <c r="J14665" s="40" t="s">
        <v>715</v>
      </c>
    </row>
    <row r="14666" spans="1:10">
      <c r="A14666" t="s">
        <v>7</v>
      </c>
      <c r="B14666" t="s">
        <v>6</v>
      </c>
      <c r="C14666" t="s">
        <v>4</v>
      </c>
      <c r="D14666" t="s">
        <v>1</v>
      </c>
      <c r="F14666" s="2">
        <v>157339000</v>
      </c>
      <c r="G14666" s="2">
        <v>11893341.732283462</v>
      </c>
      <c r="H14666">
        <v>2012</v>
      </c>
      <c r="I14666">
        <v>13.22916666666667</v>
      </c>
      <c r="J14666" s="40" t="s">
        <v>715</v>
      </c>
    </row>
    <row r="14667" spans="1:10">
      <c r="A14667" t="s">
        <v>7</v>
      </c>
      <c r="B14667" t="s">
        <v>6</v>
      </c>
      <c r="C14667" t="s">
        <v>4</v>
      </c>
      <c r="D14667" t="s">
        <v>1</v>
      </c>
      <c r="F14667" s="2">
        <v>11893341.732283462</v>
      </c>
      <c r="G14667" s="2">
        <v>899024.25692851341</v>
      </c>
      <c r="H14667">
        <v>2012</v>
      </c>
      <c r="I14667">
        <v>13.22916666666667</v>
      </c>
      <c r="J14667" s="40" t="s">
        <v>715</v>
      </c>
    </row>
    <row r="14668" spans="1:10">
      <c r="A14668" t="s">
        <v>7</v>
      </c>
      <c r="B14668" t="s">
        <v>6</v>
      </c>
      <c r="C14668" t="s">
        <v>4</v>
      </c>
      <c r="D14668" t="s">
        <v>367</v>
      </c>
      <c r="F14668" s="2">
        <v>139000</v>
      </c>
      <c r="G14668" s="2">
        <v>10507.086614173226</v>
      </c>
      <c r="H14668">
        <v>2012</v>
      </c>
      <c r="I14668">
        <v>13.22916666666667</v>
      </c>
      <c r="J14668" s="40" t="s">
        <v>715</v>
      </c>
    </row>
    <row r="14669" spans="1:10">
      <c r="A14669" t="s">
        <v>7</v>
      </c>
      <c r="B14669" t="s">
        <v>6</v>
      </c>
      <c r="C14669" t="s">
        <v>4</v>
      </c>
      <c r="D14669" t="s">
        <v>367</v>
      </c>
      <c r="F14669" s="2">
        <v>10507.086614173226</v>
      </c>
      <c r="G14669" s="2">
        <v>794.23646847293662</v>
      </c>
      <c r="H14669">
        <v>2012</v>
      </c>
      <c r="I14669">
        <v>13.22916666666667</v>
      </c>
      <c r="J14669" s="40" t="s">
        <v>715</v>
      </c>
    </row>
    <row r="14670" spans="1:10">
      <c r="A14670" t="s">
        <v>19</v>
      </c>
      <c r="B14670" t="s">
        <v>6</v>
      </c>
      <c r="C14670" t="s">
        <v>4</v>
      </c>
      <c r="D14670" t="s">
        <v>328</v>
      </c>
      <c r="F14670" s="2">
        <v>30615000.000000004</v>
      </c>
      <c r="G14670" s="2">
        <v>2314204.7244094484</v>
      </c>
      <c r="H14670">
        <v>2012</v>
      </c>
      <c r="I14670">
        <v>13.22916666666667</v>
      </c>
      <c r="J14670" s="40" t="s">
        <v>715</v>
      </c>
    </row>
    <row r="14671" spans="1:10">
      <c r="A14671" t="s">
        <v>19</v>
      </c>
      <c r="B14671" t="s">
        <v>6</v>
      </c>
      <c r="C14671" t="s">
        <v>4</v>
      </c>
      <c r="D14671" t="s">
        <v>328</v>
      </c>
      <c r="F14671" s="2">
        <v>5905000</v>
      </c>
      <c r="G14671" s="2">
        <v>446362.20472440933</v>
      </c>
      <c r="H14671">
        <v>2012</v>
      </c>
      <c r="I14671">
        <v>13.22916666666667</v>
      </c>
      <c r="J14671" s="40" t="s">
        <v>715</v>
      </c>
    </row>
    <row r="14672" spans="1:10">
      <c r="A14672" t="s">
        <v>19</v>
      </c>
      <c r="B14672" t="s">
        <v>6</v>
      </c>
      <c r="C14672" t="s">
        <v>4</v>
      </c>
      <c r="D14672" t="s">
        <v>328</v>
      </c>
      <c r="F14672" s="2">
        <v>2883000</v>
      </c>
      <c r="G14672" s="2">
        <v>217927.55905511806</v>
      </c>
      <c r="H14672">
        <v>2012</v>
      </c>
      <c r="I14672">
        <v>13.22916666666667</v>
      </c>
      <c r="J14672" s="40" t="s">
        <v>715</v>
      </c>
    </row>
    <row r="14673" spans="1:10">
      <c r="A14673" t="s">
        <v>19</v>
      </c>
      <c r="B14673" t="s">
        <v>6</v>
      </c>
      <c r="C14673" t="s">
        <v>4</v>
      </c>
      <c r="D14673" t="s">
        <v>328</v>
      </c>
      <c r="F14673" s="2">
        <v>2314204.7244094484</v>
      </c>
      <c r="G14673" s="2">
        <v>174932.01066402125</v>
      </c>
      <c r="H14673">
        <v>2012</v>
      </c>
      <c r="I14673">
        <v>13.22916666666667</v>
      </c>
      <c r="J14673" s="40" t="s">
        <v>715</v>
      </c>
    </row>
    <row r="14674" spans="1:10">
      <c r="A14674" t="s">
        <v>19</v>
      </c>
      <c r="B14674" t="s">
        <v>6</v>
      </c>
      <c r="C14674" t="s">
        <v>4</v>
      </c>
      <c r="D14674" t="s">
        <v>328</v>
      </c>
      <c r="F14674" s="2">
        <v>446362.20472440944</v>
      </c>
      <c r="G14674" s="2">
        <v>33740.765081530153</v>
      </c>
      <c r="H14674">
        <v>2012</v>
      </c>
      <c r="I14674">
        <v>13.22916666666667</v>
      </c>
      <c r="J14674" s="40" t="s">
        <v>715</v>
      </c>
    </row>
    <row r="14675" spans="1:10">
      <c r="A14675" t="s">
        <v>19</v>
      </c>
      <c r="B14675" t="s">
        <v>6</v>
      </c>
      <c r="C14675" t="s">
        <v>4</v>
      </c>
      <c r="D14675" t="s">
        <v>328</v>
      </c>
      <c r="F14675" s="2">
        <v>217927.55905511806</v>
      </c>
      <c r="G14675" s="2">
        <v>16473.264306528607</v>
      </c>
      <c r="H14675">
        <v>2012</v>
      </c>
      <c r="I14675">
        <v>13.22916666666667</v>
      </c>
      <c r="J14675" s="40" t="s">
        <v>715</v>
      </c>
    </row>
    <row r="14676" spans="1:10">
      <c r="A14676" t="s">
        <v>19</v>
      </c>
      <c r="B14676" t="s">
        <v>6</v>
      </c>
      <c r="C14676" t="s">
        <v>4</v>
      </c>
      <c r="D14676" t="s">
        <v>1</v>
      </c>
      <c r="F14676" s="2">
        <v>647000</v>
      </c>
      <c r="G14676" s="2">
        <v>48907.086614173219</v>
      </c>
      <c r="H14676">
        <v>2012</v>
      </c>
      <c r="I14676">
        <v>13.22916666666667</v>
      </c>
      <c r="J14676" s="40" t="s">
        <v>715</v>
      </c>
    </row>
    <row r="14677" spans="1:10">
      <c r="A14677" t="s">
        <v>19</v>
      </c>
      <c r="B14677" t="s">
        <v>6</v>
      </c>
      <c r="C14677" t="s">
        <v>4</v>
      </c>
      <c r="D14677" t="s">
        <v>1</v>
      </c>
      <c r="F14677" s="2">
        <v>48907.086614173219</v>
      </c>
      <c r="G14677" s="2">
        <v>3696.913633827266</v>
      </c>
      <c r="H14677">
        <v>2012</v>
      </c>
      <c r="I14677">
        <v>13.22916666666667</v>
      </c>
      <c r="J14677" s="40" t="s">
        <v>715</v>
      </c>
    </row>
    <row r="14678" spans="1:10">
      <c r="A14678" t="s">
        <v>154</v>
      </c>
      <c r="B14678" t="s">
        <v>34</v>
      </c>
      <c r="C14678" t="s">
        <v>4</v>
      </c>
      <c r="D14678" t="s">
        <v>1</v>
      </c>
      <c r="F14678" s="2">
        <v>0</v>
      </c>
      <c r="G14678" s="2">
        <v>0</v>
      </c>
      <c r="H14678">
        <v>2011</v>
      </c>
      <c r="I14678">
        <v>1</v>
      </c>
      <c r="J14678" t="s">
        <v>717</v>
      </c>
    </row>
    <row r="14679" spans="1:10">
      <c r="A14679" t="s">
        <v>154</v>
      </c>
      <c r="B14679" t="s">
        <v>34</v>
      </c>
      <c r="C14679" t="s">
        <v>3</v>
      </c>
      <c r="D14679" t="s">
        <v>328</v>
      </c>
      <c r="F14679" s="2">
        <v>577000</v>
      </c>
      <c r="G14679" s="2">
        <v>577000</v>
      </c>
      <c r="H14679">
        <v>2010</v>
      </c>
      <c r="I14679">
        <v>1</v>
      </c>
      <c r="J14679" t="s">
        <v>717</v>
      </c>
    </row>
    <row r="14680" spans="1:10">
      <c r="A14680" t="s">
        <v>154</v>
      </c>
      <c r="B14680" t="s">
        <v>34</v>
      </c>
      <c r="C14680" t="s">
        <v>3</v>
      </c>
      <c r="D14680" t="s">
        <v>1</v>
      </c>
      <c r="F14680" s="2">
        <v>0</v>
      </c>
      <c r="G14680" s="2">
        <v>0</v>
      </c>
      <c r="H14680">
        <v>2010</v>
      </c>
      <c r="I14680">
        <v>1</v>
      </c>
      <c r="J14680" t="s">
        <v>717</v>
      </c>
    </row>
    <row r="14681" spans="1:10">
      <c r="A14681" t="s">
        <v>154</v>
      </c>
      <c r="B14681" t="s">
        <v>34</v>
      </c>
      <c r="C14681" t="s">
        <v>4</v>
      </c>
      <c r="D14681" t="s">
        <v>328</v>
      </c>
      <c r="F14681" s="2">
        <v>176000</v>
      </c>
      <c r="G14681" s="2">
        <v>176000</v>
      </c>
      <c r="H14681">
        <v>2010</v>
      </c>
      <c r="I14681">
        <v>1</v>
      </c>
      <c r="J14681" t="s">
        <v>717</v>
      </c>
    </row>
    <row r="14682" spans="1:10">
      <c r="A14682" t="s">
        <v>154</v>
      </c>
      <c r="B14682" t="s">
        <v>34</v>
      </c>
      <c r="C14682" t="s">
        <v>4</v>
      </c>
      <c r="D14682" t="s">
        <v>1</v>
      </c>
      <c r="F14682" s="2">
        <v>0</v>
      </c>
      <c r="G14682" s="2">
        <v>0</v>
      </c>
      <c r="H14682">
        <v>2010</v>
      </c>
      <c r="I14682">
        <v>1</v>
      </c>
      <c r="J14682" t="s">
        <v>717</v>
      </c>
    </row>
    <row r="14683" spans="1:10">
      <c r="A14683" t="s">
        <v>249</v>
      </c>
      <c r="B14683" t="s">
        <v>34</v>
      </c>
      <c r="C14683" t="s">
        <v>3</v>
      </c>
      <c r="D14683" t="s">
        <v>328</v>
      </c>
      <c r="E14683" t="s">
        <v>534</v>
      </c>
      <c r="F14683" s="2">
        <v>158741.82</v>
      </c>
      <c r="G14683" s="2">
        <f t="shared" ref="G14683:G14691" si="377">F14683/I14683</f>
        <v>158741.82</v>
      </c>
      <c r="H14683">
        <v>2023</v>
      </c>
      <c r="I14683">
        <v>1</v>
      </c>
      <c r="J14683" t="s">
        <v>717</v>
      </c>
    </row>
    <row r="14684" spans="1:10">
      <c r="A14684" t="s">
        <v>249</v>
      </c>
      <c r="B14684" t="s">
        <v>34</v>
      </c>
      <c r="C14684" t="s">
        <v>4</v>
      </c>
      <c r="D14684" t="s">
        <v>328</v>
      </c>
      <c r="E14684" t="s">
        <v>534</v>
      </c>
      <c r="F14684" s="2">
        <v>132690.60999999999</v>
      </c>
      <c r="G14684" s="2">
        <f t="shared" si="377"/>
        <v>132690.60999999999</v>
      </c>
      <c r="H14684">
        <v>2023</v>
      </c>
      <c r="I14684">
        <v>1</v>
      </c>
      <c r="J14684" t="s">
        <v>717</v>
      </c>
    </row>
    <row r="14685" spans="1:10">
      <c r="A14685" t="s">
        <v>249</v>
      </c>
      <c r="B14685" t="s">
        <v>34</v>
      </c>
      <c r="C14685" t="s">
        <v>3</v>
      </c>
      <c r="D14685" t="s">
        <v>328</v>
      </c>
      <c r="E14685" t="s">
        <v>450</v>
      </c>
      <c r="F14685" s="2">
        <v>717470.31</v>
      </c>
      <c r="G14685" s="2">
        <f t="shared" si="377"/>
        <v>717470.31</v>
      </c>
      <c r="H14685">
        <v>2021</v>
      </c>
      <c r="I14685">
        <v>1</v>
      </c>
      <c r="J14685" t="s">
        <v>717</v>
      </c>
    </row>
    <row r="14686" spans="1:10">
      <c r="A14686" t="s">
        <v>284</v>
      </c>
      <c r="B14686" t="s">
        <v>34</v>
      </c>
      <c r="C14686" t="s">
        <v>4</v>
      </c>
      <c r="D14686" t="s">
        <v>328</v>
      </c>
      <c r="E14686" t="s">
        <v>450</v>
      </c>
      <c r="F14686" s="2">
        <v>230693.73</v>
      </c>
      <c r="G14686" s="2">
        <f t="shared" si="377"/>
        <v>230693.73</v>
      </c>
      <c r="H14686">
        <v>2021</v>
      </c>
      <c r="I14686">
        <v>1</v>
      </c>
      <c r="J14686" t="s">
        <v>717</v>
      </c>
    </row>
    <row r="14687" spans="1:10">
      <c r="A14687" t="s">
        <v>59</v>
      </c>
      <c r="B14687" t="s">
        <v>33</v>
      </c>
      <c r="C14687" t="s">
        <v>3</v>
      </c>
      <c r="D14687" t="s">
        <v>328</v>
      </c>
      <c r="E14687" t="s">
        <v>631</v>
      </c>
      <c r="F14687" s="2">
        <v>9582354000</v>
      </c>
      <c r="G14687" s="2">
        <f t="shared" si="377"/>
        <v>10157254.610981556</v>
      </c>
      <c r="H14687">
        <v>2024</v>
      </c>
      <c r="I14687">
        <v>943.4</v>
      </c>
      <c r="J14687" t="s">
        <v>717</v>
      </c>
    </row>
    <row r="14688" spans="1:10">
      <c r="A14688" t="s">
        <v>59</v>
      </c>
      <c r="B14688" t="s">
        <v>33</v>
      </c>
      <c r="C14688" t="s">
        <v>3</v>
      </c>
      <c r="D14688" t="s">
        <v>328</v>
      </c>
      <c r="E14688" t="s">
        <v>626</v>
      </c>
      <c r="F14688" s="2">
        <v>5483262000</v>
      </c>
      <c r="G14688" s="2">
        <f t="shared" si="377"/>
        <v>5812234.4710621163</v>
      </c>
      <c r="H14688">
        <v>2024</v>
      </c>
      <c r="I14688">
        <v>943.4</v>
      </c>
      <c r="J14688" t="s">
        <v>717</v>
      </c>
    </row>
    <row r="14689" spans="1:10">
      <c r="A14689" t="s">
        <v>59</v>
      </c>
      <c r="B14689" t="s">
        <v>33</v>
      </c>
      <c r="C14689" t="s">
        <v>3</v>
      </c>
      <c r="D14689" t="s">
        <v>1</v>
      </c>
      <c r="E14689" t="s">
        <v>632</v>
      </c>
      <c r="F14689" s="2">
        <v>109596000</v>
      </c>
      <c r="G14689" s="2">
        <f t="shared" si="377"/>
        <v>116171.29531481874</v>
      </c>
      <c r="H14689">
        <v>2024</v>
      </c>
      <c r="I14689">
        <v>943.4</v>
      </c>
      <c r="J14689" t="s">
        <v>717</v>
      </c>
    </row>
    <row r="14690" spans="1:10">
      <c r="A14690" t="s">
        <v>59</v>
      </c>
      <c r="B14690" t="s">
        <v>33</v>
      </c>
      <c r="C14690" t="s">
        <v>4</v>
      </c>
      <c r="D14690" t="s">
        <v>328</v>
      </c>
      <c r="E14690" t="s">
        <v>626</v>
      </c>
      <c r="F14690" s="2">
        <v>310337000</v>
      </c>
      <c r="G14690" s="2">
        <f t="shared" si="377"/>
        <v>328955.90417638328</v>
      </c>
      <c r="H14690">
        <v>2024</v>
      </c>
      <c r="I14690">
        <v>943.4</v>
      </c>
      <c r="J14690" t="s">
        <v>717</v>
      </c>
    </row>
    <row r="14691" spans="1:10">
      <c r="A14691" t="s">
        <v>59</v>
      </c>
      <c r="B14691" t="s">
        <v>33</v>
      </c>
      <c r="C14691" t="s">
        <v>4</v>
      </c>
      <c r="D14691" t="s">
        <v>328</v>
      </c>
      <c r="E14691" t="s">
        <v>631</v>
      </c>
      <c r="F14691" s="2">
        <v>1478041000</v>
      </c>
      <c r="G14691" s="2">
        <f t="shared" si="377"/>
        <v>1566717.1931312275</v>
      </c>
      <c r="H14691">
        <v>2024</v>
      </c>
      <c r="I14691">
        <v>943.4</v>
      </c>
      <c r="J14691" t="s">
        <v>717</v>
      </c>
    </row>
    <row r="14692" spans="1:10">
      <c r="A14692" t="s">
        <v>59</v>
      </c>
      <c r="B14692" t="s">
        <v>33</v>
      </c>
      <c r="C14692" t="s">
        <v>3</v>
      </c>
      <c r="D14692" t="s">
        <v>1</v>
      </c>
      <c r="F14692" s="2">
        <f t="shared" ref="F14692:F14699" si="378">G14692*I14692</f>
        <v>548742624</v>
      </c>
      <c r="G14692" s="2">
        <v>629292</v>
      </c>
      <c r="H14692">
        <v>2022</v>
      </c>
      <c r="I14692" s="32">
        <v>872</v>
      </c>
      <c r="J14692" t="s">
        <v>717</v>
      </c>
    </row>
    <row r="14693" spans="1:10">
      <c r="A14693" t="s">
        <v>59</v>
      </c>
      <c r="B14693" t="s">
        <v>33</v>
      </c>
      <c r="C14693" t="s">
        <v>3</v>
      </c>
      <c r="D14693" t="s">
        <v>328</v>
      </c>
      <c r="E14693" t="s">
        <v>370</v>
      </c>
      <c r="F14693" s="2">
        <f t="shared" si="378"/>
        <v>10167742588.218868</v>
      </c>
      <c r="G14693" s="2">
        <v>11660255.261718886</v>
      </c>
      <c r="H14693">
        <v>2022</v>
      </c>
      <c r="I14693" s="32">
        <v>872</v>
      </c>
      <c r="J14693" t="s">
        <v>717</v>
      </c>
    </row>
    <row r="14694" spans="1:10">
      <c r="A14694" t="s">
        <v>59</v>
      </c>
      <c r="B14694" t="s">
        <v>33</v>
      </c>
      <c r="C14694" t="s">
        <v>3</v>
      </c>
      <c r="D14694" t="s">
        <v>328</v>
      </c>
      <c r="E14694" t="s">
        <v>419</v>
      </c>
      <c r="F14694" s="2">
        <f t="shared" si="378"/>
        <v>11394636879.152077</v>
      </c>
      <c r="G14694" s="2">
        <v>13067244.127467977</v>
      </c>
      <c r="H14694">
        <v>2022</v>
      </c>
      <c r="I14694" s="32">
        <v>872</v>
      </c>
      <c r="J14694" t="s">
        <v>717</v>
      </c>
    </row>
    <row r="14695" spans="1:10">
      <c r="A14695" t="s">
        <v>59</v>
      </c>
      <c r="B14695" t="s">
        <v>33</v>
      </c>
      <c r="C14695" t="s">
        <v>3</v>
      </c>
      <c r="D14695" t="s">
        <v>328</v>
      </c>
      <c r="E14695" t="s">
        <v>369</v>
      </c>
      <c r="F14695" s="2">
        <f t="shared" si="378"/>
        <v>1288139530.6628196</v>
      </c>
      <c r="G14695" s="2">
        <v>1477224.2324114903</v>
      </c>
      <c r="H14695">
        <v>2022</v>
      </c>
      <c r="I14695" s="32">
        <v>872</v>
      </c>
      <c r="J14695" t="s">
        <v>717</v>
      </c>
    </row>
    <row r="14696" spans="1:10">
      <c r="A14696" t="s">
        <v>59</v>
      </c>
      <c r="B14696" t="s">
        <v>33</v>
      </c>
      <c r="C14696" t="s">
        <v>4</v>
      </c>
      <c r="D14696" t="s">
        <v>1</v>
      </c>
      <c r="F14696" s="2">
        <f t="shared" si="378"/>
        <v>1527000835.3596816</v>
      </c>
      <c r="G14696" s="2">
        <v>1751147.746972112</v>
      </c>
      <c r="H14696">
        <v>2022</v>
      </c>
      <c r="I14696" s="32">
        <v>872</v>
      </c>
      <c r="J14696" t="s">
        <v>717</v>
      </c>
    </row>
    <row r="14697" spans="1:10">
      <c r="A14697" t="s">
        <v>59</v>
      </c>
      <c r="B14697" t="s">
        <v>33</v>
      </c>
      <c r="C14697" t="s">
        <v>4</v>
      </c>
      <c r="D14697" t="s">
        <v>328</v>
      </c>
      <c r="E14697" t="s">
        <v>370</v>
      </c>
      <c r="F14697" s="2">
        <f t="shared" si="378"/>
        <v>1589448294.9587555</v>
      </c>
      <c r="G14697" s="2">
        <v>1822761.8061453619</v>
      </c>
      <c r="H14697">
        <v>2022</v>
      </c>
      <c r="I14697" s="32">
        <v>872</v>
      </c>
      <c r="J14697" t="s">
        <v>717</v>
      </c>
    </row>
    <row r="14698" spans="1:10">
      <c r="A14698" t="s">
        <v>59</v>
      </c>
      <c r="B14698" t="s">
        <v>33</v>
      </c>
      <c r="C14698" t="s">
        <v>4</v>
      </c>
      <c r="D14698" t="s">
        <v>328</v>
      </c>
      <c r="E14698" t="s">
        <v>419</v>
      </c>
      <c r="F14698" s="2">
        <f t="shared" si="378"/>
        <v>3369896354.8998852</v>
      </c>
      <c r="G14698" s="2">
        <v>3864560.0400228039</v>
      </c>
      <c r="H14698">
        <v>2022</v>
      </c>
      <c r="I14698" s="32">
        <v>872</v>
      </c>
      <c r="J14698" t="s">
        <v>717</v>
      </c>
    </row>
    <row r="14699" spans="1:10">
      <c r="A14699" t="s">
        <v>59</v>
      </c>
      <c r="B14699" t="s">
        <v>33</v>
      </c>
      <c r="C14699" t="s">
        <v>4</v>
      </c>
      <c r="D14699" t="s">
        <v>328</v>
      </c>
      <c r="E14699" t="s">
        <v>369</v>
      </c>
      <c r="F14699" s="2">
        <f t="shared" si="378"/>
        <v>364427843.77145118</v>
      </c>
      <c r="G14699" s="2">
        <v>417921.83918744401</v>
      </c>
      <c r="H14699">
        <v>2022</v>
      </c>
      <c r="I14699" s="32">
        <v>872</v>
      </c>
      <c r="J14699" t="s">
        <v>717</v>
      </c>
    </row>
    <row r="14700" spans="1:10">
      <c r="A14700" t="s">
        <v>59</v>
      </c>
      <c r="B14700" t="s">
        <v>33</v>
      </c>
      <c r="C14700" t="s">
        <v>3</v>
      </c>
      <c r="D14700" t="s">
        <v>1</v>
      </c>
      <c r="F14700" s="2">
        <v>30208</v>
      </c>
      <c r="G14700" s="2">
        <f t="shared" ref="G14700:G14725" si="379">F14700/I14700</f>
        <v>1095683.7141820819</v>
      </c>
      <c r="H14700">
        <v>2021</v>
      </c>
      <c r="I14700" s="32">
        <v>2.7570000000000001E-2</v>
      </c>
      <c r="J14700" t="s">
        <v>717</v>
      </c>
    </row>
    <row r="14701" spans="1:10">
      <c r="A14701" t="s">
        <v>59</v>
      </c>
      <c r="B14701" t="s">
        <v>33</v>
      </c>
      <c r="C14701" t="s">
        <v>3</v>
      </c>
      <c r="D14701" t="s">
        <v>328</v>
      </c>
      <c r="E14701" t="s">
        <v>370</v>
      </c>
      <c r="F14701" s="2">
        <v>400905</v>
      </c>
      <c r="G14701" s="2">
        <f t="shared" si="379"/>
        <v>14541349.292709466</v>
      </c>
      <c r="H14701">
        <v>2021</v>
      </c>
      <c r="I14701" s="32">
        <v>2.7570000000000001E-2</v>
      </c>
      <c r="J14701" t="s">
        <v>717</v>
      </c>
    </row>
    <row r="14702" spans="1:10">
      <c r="A14702" t="s">
        <v>59</v>
      </c>
      <c r="B14702" t="s">
        <v>33</v>
      </c>
      <c r="C14702" t="s">
        <v>3</v>
      </c>
      <c r="D14702" t="s">
        <v>328</v>
      </c>
      <c r="E14702" t="s">
        <v>419</v>
      </c>
      <c r="F14702" s="2">
        <v>329795</v>
      </c>
      <c r="G14702" s="2">
        <f t="shared" si="379"/>
        <v>11962096.481682988</v>
      </c>
      <c r="H14702">
        <v>2021</v>
      </c>
      <c r="I14702" s="32">
        <v>2.7570000000000001E-2</v>
      </c>
      <c r="J14702" t="s">
        <v>717</v>
      </c>
    </row>
    <row r="14703" spans="1:10">
      <c r="A14703" t="s">
        <v>59</v>
      </c>
      <c r="B14703" t="s">
        <v>33</v>
      </c>
      <c r="C14703" t="s">
        <v>3</v>
      </c>
      <c r="D14703" t="s">
        <v>328</v>
      </c>
      <c r="E14703" t="s">
        <v>432</v>
      </c>
      <c r="F14703" s="2">
        <v>41157</v>
      </c>
      <c r="G14703" s="2">
        <f t="shared" si="379"/>
        <v>1492818.2807399346</v>
      </c>
      <c r="H14703">
        <v>2021</v>
      </c>
      <c r="I14703" s="32">
        <v>2.7570000000000001E-2</v>
      </c>
      <c r="J14703" t="s">
        <v>717</v>
      </c>
    </row>
    <row r="14704" spans="1:10">
      <c r="A14704" t="s">
        <v>59</v>
      </c>
      <c r="B14704" t="s">
        <v>33</v>
      </c>
      <c r="C14704" t="s">
        <v>4</v>
      </c>
      <c r="D14704" t="s">
        <v>1</v>
      </c>
      <c r="F14704" s="2">
        <f>30208*-0.302</f>
        <v>-9122.8159999999989</v>
      </c>
      <c r="G14704" s="2">
        <f t="shared" si="379"/>
        <v>-330896.4816829887</v>
      </c>
      <c r="H14704">
        <v>2021</v>
      </c>
      <c r="I14704" s="32">
        <v>2.7570000000000001E-2</v>
      </c>
      <c r="J14704" t="s">
        <v>717</v>
      </c>
    </row>
    <row r="14705" spans="1:10">
      <c r="A14705" t="s">
        <v>59</v>
      </c>
      <c r="B14705" t="s">
        <v>33</v>
      </c>
      <c r="C14705" t="s">
        <v>4</v>
      </c>
      <c r="D14705" t="s">
        <v>328</v>
      </c>
      <c r="E14705" t="s">
        <v>370</v>
      </c>
      <c r="F14705" s="2"/>
      <c r="G14705" s="2">
        <f t="shared" si="379"/>
        <v>0</v>
      </c>
      <c r="H14705">
        <v>2021</v>
      </c>
      <c r="I14705" s="32">
        <v>2.7570000000000001E-2</v>
      </c>
      <c r="J14705" t="s">
        <v>717</v>
      </c>
    </row>
    <row r="14706" spans="1:10">
      <c r="A14706" t="s">
        <v>59</v>
      </c>
      <c r="B14706" t="s">
        <v>33</v>
      </c>
      <c r="C14706" t="s">
        <v>4</v>
      </c>
      <c r="D14706" t="s">
        <v>328</v>
      </c>
      <c r="E14706" t="s">
        <v>419</v>
      </c>
      <c r="F14706" s="2"/>
      <c r="G14706" s="2">
        <f t="shared" si="379"/>
        <v>0</v>
      </c>
      <c r="H14706">
        <v>2021</v>
      </c>
      <c r="I14706" s="32">
        <v>2.7570000000000001E-2</v>
      </c>
      <c r="J14706" t="s">
        <v>717</v>
      </c>
    </row>
    <row r="14707" spans="1:10">
      <c r="A14707" t="s">
        <v>59</v>
      </c>
      <c r="B14707" t="s">
        <v>33</v>
      </c>
      <c r="C14707" t="s">
        <v>4</v>
      </c>
      <c r="D14707" t="s">
        <v>328</v>
      </c>
      <c r="E14707" t="s">
        <v>432</v>
      </c>
      <c r="F14707" s="2"/>
      <c r="G14707" s="2">
        <f t="shared" si="379"/>
        <v>0</v>
      </c>
      <c r="H14707">
        <v>2021</v>
      </c>
      <c r="I14707" s="32">
        <v>2.7570000000000001E-2</v>
      </c>
      <c r="J14707" t="s">
        <v>717</v>
      </c>
    </row>
    <row r="14708" spans="1:10">
      <c r="A14708" t="s">
        <v>59</v>
      </c>
      <c r="B14708" t="s">
        <v>33</v>
      </c>
      <c r="C14708" t="s">
        <v>4</v>
      </c>
      <c r="D14708" t="s">
        <v>328</v>
      </c>
      <c r="F14708" s="2">
        <v>330506.58014038572</v>
      </c>
      <c r="G14708" s="2">
        <f t="shared" si="379"/>
        <v>11987906.425113736</v>
      </c>
      <c r="H14708">
        <v>2021</v>
      </c>
      <c r="I14708" s="32">
        <v>2.7570000000000001E-2</v>
      </c>
      <c r="J14708" t="s">
        <v>717</v>
      </c>
    </row>
    <row r="14709" spans="1:10">
      <c r="A14709" t="s">
        <v>59</v>
      </c>
      <c r="B14709" t="s">
        <v>33</v>
      </c>
      <c r="C14709" t="s">
        <v>3</v>
      </c>
      <c r="D14709" t="s">
        <v>1</v>
      </c>
      <c r="F14709" s="2">
        <v>782089400</v>
      </c>
      <c r="G14709" s="2">
        <f t="shared" si="379"/>
        <v>988497.57959529315</v>
      </c>
      <c r="H14709">
        <v>2020</v>
      </c>
      <c r="I14709">
        <v>791.19</v>
      </c>
      <c r="J14709" t="s">
        <v>717</v>
      </c>
    </row>
    <row r="14710" spans="1:10">
      <c r="A14710" t="s">
        <v>59</v>
      </c>
      <c r="B14710" t="s">
        <v>33</v>
      </c>
      <c r="C14710" t="s">
        <v>3</v>
      </c>
      <c r="D14710" t="s">
        <v>328</v>
      </c>
      <c r="E14710" t="s">
        <v>370</v>
      </c>
      <c r="F14710" s="2">
        <v>4269217917.1900001</v>
      </c>
      <c r="G14710" s="2">
        <f t="shared" si="379"/>
        <v>5395945.243481338</v>
      </c>
      <c r="H14710">
        <v>2020</v>
      </c>
      <c r="I14710">
        <v>791.19</v>
      </c>
      <c r="J14710" t="s">
        <v>717</v>
      </c>
    </row>
    <row r="14711" spans="1:10">
      <c r="A14711" t="s">
        <v>59</v>
      </c>
      <c r="B14711" t="s">
        <v>33</v>
      </c>
      <c r="C14711" t="s">
        <v>3</v>
      </c>
      <c r="D14711" t="s">
        <v>328</v>
      </c>
      <c r="E14711" t="s">
        <v>385</v>
      </c>
      <c r="F14711" s="2">
        <v>7588547615.1199999</v>
      </c>
      <c r="G14711" s="2">
        <f t="shared" si="379"/>
        <v>9591308.8071386125</v>
      </c>
      <c r="H14711">
        <v>2020</v>
      </c>
      <c r="I14711">
        <v>791.19</v>
      </c>
      <c r="J14711" t="s">
        <v>717</v>
      </c>
    </row>
    <row r="14712" spans="1:10">
      <c r="A14712" t="s">
        <v>59</v>
      </c>
      <c r="B14712" t="s">
        <v>33</v>
      </c>
      <c r="C14712" t="s">
        <v>3</v>
      </c>
      <c r="D14712" t="s">
        <v>328</v>
      </c>
      <c r="E14712" t="s">
        <v>386</v>
      </c>
      <c r="F14712" s="2">
        <v>849298993.19000006</v>
      </c>
      <c r="G14712" s="2">
        <f t="shared" si="379"/>
        <v>1073445.0551574212</v>
      </c>
      <c r="H14712">
        <v>2020</v>
      </c>
      <c r="I14712">
        <v>791.19</v>
      </c>
      <c r="J14712" t="s">
        <v>717</v>
      </c>
    </row>
    <row r="14713" spans="1:10">
      <c r="A14713" t="s">
        <v>59</v>
      </c>
      <c r="B14713" t="s">
        <v>33</v>
      </c>
      <c r="C14713" t="s">
        <v>4</v>
      </c>
      <c r="D14713" t="s">
        <v>1</v>
      </c>
      <c r="F14713" s="2">
        <f>782089400*0.751</f>
        <v>587349139.39999998</v>
      </c>
      <c r="G14713" s="2">
        <f t="shared" si="379"/>
        <v>742361.68227606511</v>
      </c>
      <c r="H14713">
        <v>2020</v>
      </c>
      <c r="I14713">
        <v>791.19</v>
      </c>
      <c r="J14713" t="s">
        <v>717</v>
      </c>
    </row>
    <row r="14714" spans="1:10">
      <c r="A14714" t="s">
        <v>59</v>
      </c>
      <c r="B14714" t="s">
        <v>33</v>
      </c>
      <c r="C14714" t="s">
        <v>4</v>
      </c>
      <c r="D14714" t="s">
        <v>328</v>
      </c>
      <c r="E14714" t="s">
        <v>370</v>
      </c>
      <c r="F14714" s="2">
        <f>4269217917.19*0.18</f>
        <v>768459225.09420002</v>
      </c>
      <c r="G14714" s="2">
        <f t="shared" si="379"/>
        <v>971270.14382664079</v>
      </c>
      <c r="H14714">
        <v>2020</v>
      </c>
      <c r="I14714">
        <v>791.19</v>
      </c>
      <c r="J14714" t="s">
        <v>717</v>
      </c>
    </row>
    <row r="14715" spans="1:10">
      <c r="A14715" t="s">
        <v>59</v>
      </c>
      <c r="B14715" t="s">
        <v>33</v>
      </c>
      <c r="C14715" t="s">
        <v>4</v>
      </c>
      <c r="D14715" t="s">
        <v>328</v>
      </c>
      <c r="E14715" t="s">
        <v>385</v>
      </c>
      <c r="F14715" s="2">
        <v>1874371260.9346399</v>
      </c>
      <c r="G14715" s="2">
        <f t="shared" si="379"/>
        <v>2369053.2753632376</v>
      </c>
      <c r="H14715">
        <v>2020</v>
      </c>
      <c r="I14715">
        <v>791.19</v>
      </c>
      <c r="J14715" t="s">
        <v>717</v>
      </c>
    </row>
    <row r="14716" spans="1:10">
      <c r="A14716" t="s">
        <v>59</v>
      </c>
      <c r="B14716" t="s">
        <v>33</v>
      </c>
      <c r="C14716" t="s">
        <v>4</v>
      </c>
      <c r="D14716" t="s">
        <v>328</v>
      </c>
      <c r="E14716" t="s">
        <v>386</v>
      </c>
      <c r="F14716" s="2">
        <v>346513989.22152001</v>
      </c>
      <c r="G14716" s="2">
        <f t="shared" si="379"/>
        <v>437965.58250422782</v>
      </c>
      <c r="H14716">
        <v>2020</v>
      </c>
      <c r="I14716">
        <v>791.19</v>
      </c>
      <c r="J14716" t="s">
        <v>717</v>
      </c>
    </row>
    <row r="14717" spans="1:10">
      <c r="A14717" s="6" t="s">
        <v>59</v>
      </c>
      <c r="B14717" t="s">
        <v>33</v>
      </c>
      <c r="C14717" t="s">
        <v>3</v>
      </c>
      <c r="D14717" t="s">
        <v>328</v>
      </c>
      <c r="E14717" t="s">
        <v>370</v>
      </c>
      <c r="F14717" s="2">
        <v>3105007554.3681831</v>
      </c>
      <c r="G14717" s="2">
        <f t="shared" si="379"/>
        <v>4414723.6067965012</v>
      </c>
      <c r="H14717">
        <v>2019</v>
      </c>
      <c r="I14717">
        <v>703.33</v>
      </c>
      <c r="J14717" t="s">
        <v>717</v>
      </c>
    </row>
    <row r="14718" spans="1:10">
      <c r="A14718" s="6" t="s">
        <v>59</v>
      </c>
      <c r="B14718" t="s">
        <v>33</v>
      </c>
      <c r="C14718" t="s">
        <v>3</v>
      </c>
      <c r="D14718" t="s">
        <v>328</v>
      </c>
      <c r="E14718" t="s">
        <v>434</v>
      </c>
      <c r="F14718" s="2">
        <v>6837840221.6920986</v>
      </c>
      <c r="G14718" s="2">
        <f t="shared" si="379"/>
        <v>9722093.7848408259</v>
      </c>
      <c r="H14718">
        <v>2019</v>
      </c>
      <c r="I14718">
        <v>703.33</v>
      </c>
      <c r="J14718" t="s">
        <v>717</v>
      </c>
    </row>
    <row r="14719" spans="1:10">
      <c r="A14719" s="6" t="s">
        <v>59</v>
      </c>
      <c r="B14719" t="s">
        <v>33</v>
      </c>
      <c r="C14719" t="s">
        <v>3</v>
      </c>
      <c r="D14719" t="s">
        <v>1</v>
      </c>
      <c r="E14719" t="s">
        <v>434</v>
      </c>
      <c r="F14719" s="2">
        <v>671988828.93464279</v>
      </c>
      <c r="G14719" s="2">
        <f t="shared" si="379"/>
        <v>955438.88208187162</v>
      </c>
      <c r="H14719">
        <v>2019</v>
      </c>
      <c r="I14719">
        <v>703.33</v>
      </c>
      <c r="J14719" t="s">
        <v>717</v>
      </c>
    </row>
    <row r="14720" spans="1:10">
      <c r="A14720" s="6" t="s">
        <v>59</v>
      </c>
      <c r="B14720" t="s">
        <v>33</v>
      </c>
      <c r="C14720" t="s">
        <v>4</v>
      </c>
      <c r="D14720" t="s">
        <v>328</v>
      </c>
      <c r="E14720" t="s">
        <v>370</v>
      </c>
      <c r="F14720" s="2">
        <v>539055906.09093487</v>
      </c>
      <c r="G14720" s="2">
        <f t="shared" si="379"/>
        <v>766433.83062137954</v>
      </c>
      <c r="H14720">
        <v>2019</v>
      </c>
      <c r="I14720">
        <v>703.33</v>
      </c>
      <c r="J14720" t="s">
        <v>717</v>
      </c>
    </row>
    <row r="14721" spans="1:10">
      <c r="A14721" s="6" t="s">
        <v>59</v>
      </c>
      <c r="B14721" t="s">
        <v>33</v>
      </c>
      <c r="C14721" t="s">
        <v>4</v>
      </c>
      <c r="D14721" t="s">
        <v>328</v>
      </c>
      <c r="E14721" t="s">
        <v>434</v>
      </c>
      <c r="F14721" s="2">
        <v>2438086838.007781</v>
      </c>
      <c r="G14721" s="2">
        <f t="shared" si="379"/>
        <v>3466490.6061276798</v>
      </c>
      <c r="H14721">
        <v>2019</v>
      </c>
      <c r="I14721">
        <v>703.33</v>
      </c>
      <c r="J14721" t="s">
        <v>717</v>
      </c>
    </row>
    <row r="14722" spans="1:10">
      <c r="A14722" s="6" t="s">
        <v>59</v>
      </c>
      <c r="B14722" t="s">
        <v>33</v>
      </c>
      <c r="C14722" t="s">
        <v>4</v>
      </c>
      <c r="D14722" t="s">
        <v>1</v>
      </c>
      <c r="E14722" t="s">
        <v>434</v>
      </c>
      <c r="F14722" s="2">
        <v>360040645.73467833</v>
      </c>
      <c r="G14722" s="2">
        <f t="shared" si="379"/>
        <v>511908.5574832274</v>
      </c>
      <c r="H14722">
        <v>2019</v>
      </c>
      <c r="I14722">
        <v>703.33</v>
      </c>
      <c r="J14722" t="s">
        <v>717</v>
      </c>
    </row>
    <row r="14723" spans="1:10">
      <c r="A14723" t="s">
        <v>59</v>
      </c>
      <c r="B14723" t="s">
        <v>33</v>
      </c>
      <c r="C14723" t="s">
        <v>3</v>
      </c>
      <c r="D14723" t="s">
        <v>328</v>
      </c>
      <c r="E14723" t="s">
        <v>385</v>
      </c>
      <c r="F14723" s="2">
        <v>7718062844.7300005</v>
      </c>
      <c r="G14723" s="2">
        <f t="shared" si="379"/>
        <v>11972671.327764334</v>
      </c>
      <c r="H14723">
        <v>2018</v>
      </c>
      <c r="I14723">
        <v>644.64</v>
      </c>
      <c r="J14723" t="s">
        <v>717</v>
      </c>
    </row>
    <row r="14724" spans="1:10">
      <c r="A14724" t="s">
        <v>59</v>
      </c>
      <c r="B14724" t="s">
        <v>33</v>
      </c>
      <c r="C14724" t="s">
        <v>3</v>
      </c>
      <c r="D14724" t="s">
        <v>328</v>
      </c>
      <c r="E14724" t="s">
        <v>370</v>
      </c>
      <c r="F14724" s="2">
        <v>3014567228.6100001</v>
      </c>
      <c r="G14724" s="2">
        <f t="shared" si="379"/>
        <v>4676357.7013682062</v>
      </c>
      <c r="H14724">
        <v>2018</v>
      </c>
      <c r="I14724">
        <v>644.64</v>
      </c>
      <c r="J14724" t="s">
        <v>717</v>
      </c>
    </row>
    <row r="14725" spans="1:10">
      <c r="A14725" t="s">
        <v>59</v>
      </c>
      <c r="B14725" t="s">
        <v>33</v>
      </c>
      <c r="C14725" t="s">
        <v>3</v>
      </c>
      <c r="D14725" t="s">
        <v>328</v>
      </c>
      <c r="E14725" t="s">
        <v>386</v>
      </c>
      <c r="F14725" s="2">
        <v>583429945.35000002</v>
      </c>
      <c r="G14725" s="2">
        <f t="shared" si="379"/>
        <v>905047.69382911397</v>
      </c>
      <c r="H14725">
        <v>2018</v>
      </c>
      <c r="I14725">
        <v>644.64</v>
      </c>
      <c r="J14725" t="s">
        <v>717</v>
      </c>
    </row>
    <row r="14726" spans="1:10">
      <c r="A14726" t="s">
        <v>25</v>
      </c>
      <c r="B14726" t="s">
        <v>6</v>
      </c>
      <c r="C14726" t="s">
        <v>4</v>
      </c>
      <c r="D14726" t="s">
        <v>328</v>
      </c>
      <c r="F14726" s="2">
        <v>178334000</v>
      </c>
      <c r="G14726" s="2">
        <v>13480365.354330705</v>
      </c>
      <c r="H14726">
        <v>2012</v>
      </c>
      <c r="I14726">
        <v>13.22916666666667</v>
      </c>
      <c r="J14726" s="40" t="s">
        <v>715</v>
      </c>
    </row>
    <row r="14727" spans="1:10">
      <c r="A14727" t="s">
        <v>25</v>
      </c>
      <c r="B14727" t="s">
        <v>6</v>
      </c>
      <c r="C14727" t="s">
        <v>4</v>
      </c>
      <c r="D14727" t="s">
        <v>328</v>
      </c>
      <c r="F14727" s="2">
        <v>13480365.354330705</v>
      </c>
      <c r="G14727" s="2">
        <v>1018988.247256494</v>
      </c>
      <c r="H14727">
        <v>2012</v>
      </c>
      <c r="I14727">
        <v>13.22916666666667</v>
      </c>
      <c r="J14727" s="40" t="s">
        <v>715</v>
      </c>
    </row>
    <row r="14728" spans="1:10">
      <c r="A14728" t="s">
        <v>25</v>
      </c>
      <c r="B14728" t="s">
        <v>6</v>
      </c>
      <c r="C14728" t="s">
        <v>4</v>
      </c>
      <c r="D14728" t="s">
        <v>1</v>
      </c>
      <c r="F14728" s="2">
        <v>21577000</v>
      </c>
      <c r="G14728" s="2">
        <v>1631017.3228346454</v>
      </c>
      <c r="H14728">
        <v>2012</v>
      </c>
      <c r="I14728">
        <v>13.22916666666667</v>
      </c>
      <c r="J14728" s="40" t="s">
        <v>715</v>
      </c>
    </row>
    <row r="14729" spans="1:10">
      <c r="A14729" t="s">
        <v>25</v>
      </c>
      <c r="B14729" t="s">
        <v>6</v>
      </c>
      <c r="C14729" t="s">
        <v>4</v>
      </c>
      <c r="D14729" t="s">
        <v>1</v>
      </c>
      <c r="F14729" s="2">
        <v>1631017.3228346454</v>
      </c>
      <c r="G14729" s="2">
        <v>123289.49841899679</v>
      </c>
      <c r="H14729">
        <v>2012</v>
      </c>
      <c r="I14729">
        <v>13.22916666666667</v>
      </c>
      <c r="J14729" s="40" t="s">
        <v>715</v>
      </c>
    </row>
    <row r="14730" spans="1:10">
      <c r="A14730" t="s">
        <v>59</v>
      </c>
      <c r="B14730" t="s">
        <v>33</v>
      </c>
      <c r="C14730" t="s">
        <v>3</v>
      </c>
      <c r="D14730" t="s">
        <v>1</v>
      </c>
      <c r="E14730" t="s">
        <v>364</v>
      </c>
      <c r="F14730" s="2">
        <v>831081002.71000004</v>
      </c>
      <c r="G14730" s="2">
        <f t="shared" ref="G14730:G14742" si="380">F14730/I14730</f>
        <v>1289217.2417318195</v>
      </c>
      <c r="H14730">
        <v>2018</v>
      </c>
      <c r="I14730">
        <v>644.64</v>
      </c>
      <c r="J14730" t="s">
        <v>717</v>
      </c>
    </row>
    <row r="14731" spans="1:10">
      <c r="A14731" t="s">
        <v>59</v>
      </c>
      <c r="B14731" t="s">
        <v>33</v>
      </c>
      <c r="C14731" t="s">
        <v>4</v>
      </c>
      <c r="D14731" t="s">
        <v>328</v>
      </c>
      <c r="E14731" t="s">
        <v>385</v>
      </c>
      <c r="F14731" s="2">
        <v>582988892.71000004</v>
      </c>
      <c r="G14731" s="2">
        <f t="shared" si="380"/>
        <v>904363.50941610825</v>
      </c>
      <c r="H14731">
        <v>2018</v>
      </c>
      <c r="I14731">
        <v>644.64</v>
      </c>
      <c r="J14731" t="s">
        <v>717</v>
      </c>
    </row>
    <row r="14732" spans="1:10">
      <c r="A14732" t="s">
        <v>59</v>
      </c>
      <c r="B14732" t="s">
        <v>33</v>
      </c>
      <c r="C14732" t="s">
        <v>4</v>
      </c>
      <c r="D14732" t="s">
        <v>328</v>
      </c>
      <c r="E14732" t="s">
        <v>370</v>
      </c>
      <c r="F14732" s="2">
        <v>424265073.88999999</v>
      </c>
      <c r="G14732" s="2">
        <f t="shared" si="380"/>
        <v>658142.64378567878</v>
      </c>
      <c r="H14732">
        <v>2018</v>
      </c>
      <c r="I14732">
        <v>644.64</v>
      </c>
      <c r="J14732" t="s">
        <v>717</v>
      </c>
    </row>
    <row r="14733" spans="1:10">
      <c r="A14733" t="s">
        <v>59</v>
      </c>
      <c r="B14733" t="s">
        <v>33</v>
      </c>
      <c r="C14733" t="s">
        <v>4</v>
      </c>
      <c r="D14733" t="s">
        <v>328</v>
      </c>
      <c r="E14733" t="s">
        <v>386</v>
      </c>
      <c r="F14733" s="2">
        <v>-854539.49</v>
      </c>
      <c r="G14733" s="2">
        <f t="shared" si="380"/>
        <v>-1325.6073001985606</v>
      </c>
      <c r="H14733">
        <v>2018</v>
      </c>
      <c r="I14733">
        <v>644.64</v>
      </c>
      <c r="J14733" t="s">
        <v>717</v>
      </c>
    </row>
    <row r="14734" spans="1:10">
      <c r="A14734" t="s">
        <v>59</v>
      </c>
      <c r="B14734" t="s">
        <v>33</v>
      </c>
      <c r="C14734" t="s">
        <v>4</v>
      </c>
      <c r="D14734" t="s">
        <v>1</v>
      </c>
      <c r="E14734" t="s">
        <v>364</v>
      </c>
      <c r="F14734" s="2">
        <v>360615664.78000003</v>
      </c>
      <c r="G14734" s="2">
        <f t="shared" si="380"/>
        <v>559406.28068379255</v>
      </c>
      <c r="H14734">
        <v>2018</v>
      </c>
      <c r="I14734">
        <v>644.64</v>
      </c>
      <c r="J14734" t="s">
        <v>717</v>
      </c>
    </row>
    <row r="14735" spans="1:10">
      <c r="A14735" s="5" t="s">
        <v>59</v>
      </c>
      <c r="B14735" t="s">
        <v>33</v>
      </c>
      <c r="C14735" t="s">
        <v>3</v>
      </c>
      <c r="D14735" t="s">
        <v>328</v>
      </c>
      <c r="E14735" t="s">
        <v>385</v>
      </c>
      <c r="F14735" s="2">
        <v>6415313927.1599998</v>
      </c>
      <c r="G14735" s="2">
        <f t="shared" si="380"/>
        <v>9886139.9358318448</v>
      </c>
      <c r="H14735">
        <v>2017</v>
      </c>
      <c r="I14735">
        <v>648.91999999999996</v>
      </c>
      <c r="J14735" t="s">
        <v>717</v>
      </c>
    </row>
    <row r="14736" spans="1:10">
      <c r="A14736" s="5" t="s">
        <v>59</v>
      </c>
      <c r="B14736" t="s">
        <v>33</v>
      </c>
      <c r="C14736" t="s">
        <v>3</v>
      </c>
      <c r="D14736" t="s">
        <v>328</v>
      </c>
      <c r="E14736" t="s">
        <v>370</v>
      </c>
      <c r="F14736" s="2">
        <v>3482471889.2799997</v>
      </c>
      <c r="G14736" s="2">
        <f t="shared" si="380"/>
        <v>5366565.8159403317</v>
      </c>
      <c r="H14736">
        <v>2017</v>
      </c>
      <c r="I14736">
        <v>648.91999999999996</v>
      </c>
      <c r="J14736" t="s">
        <v>717</v>
      </c>
    </row>
    <row r="14737" spans="1:10">
      <c r="A14737" s="5" t="s">
        <v>59</v>
      </c>
      <c r="B14737" t="s">
        <v>33</v>
      </c>
      <c r="C14737" t="s">
        <v>3</v>
      </c>
      <c r="D14737" t="s">
        <v>328</v>
      </c>
      <c r="E14737" t="s">
        <v>386</v>
      </c>
      <c r="F14737" s="2">
        <v>535694818.59999996</v>
      </c>
      <c r="G14737" s="2">
        <f t="shared" si="380"/>
        <v>825517.50385255506</v>
      </c>
      <c r="H14737">
        <v>2017</v>
      </c>
      <c r="I14737">
        <v>648.91999999999996</v>
      </c>
      <c r="J14737" t="s">
        <v>717</v>
      </c>
    </row>
    <row r="14738" spans="1:10">
      <c r="A14738" s="5" t="s">
        <v>59</v>
      </c>
      <c r="B14738" t="s">
        <v>33</v>
      </c>
      <c r="C14738" t="s">
        <v>3</v>
      </c>
      <c r="D14738" t="s">
        <v>1</v>
      </c>
      <c r="E14738" t="s">
        <v>364</v>
      </c>
      <c r="F14738" s="2">
        <v>821443385.41999996</v>
      </c>
      <c r="G14738" s="2">
        <f t="shared" si="380"/>
        <v>1265862.3334463416</v>
      </c>
      <c r="H14738">
        <v>2017</v>
      </c>
      <c r="I14738">
        <v>648.91999999999996</v>
      </c>
      <c r="J14738" t="s">
        <v>717</v>
      </c>
    </row>
    <row r="14739" spans="1:10">
      <c r="A14739" s="5" t="s">
        <v>59</v>
      </c>
      <c r="B14739" t="s">
        <v>33</v>
      </c>
      <c r="C14739" t="s">
        <v>4</v>
      </c>
      <c r="D14739" t="s">
        <v>328</v>
      </c>
      <c r="E14739" t="s">
        <v>385</v>
      </c>
      <c r="F14739" s="2">
        <v>1741021559.52</v>
      </c>
      <c r="G14739" s="2">
        <f t="shared" si="380"/>
        <v>2682952.5357825309</v>
      </c>
      <c r="H14739">
        <v>2017</v>
      </c>
      <c r="I14739">
        <v>648.91999999999996</v>
      </c>
      <c r="J14739" t="s">
        <v>717</v>
      </c>
    </row>
    <row r="14740" spans="1:10">
      <c r="A14740" s="5" t="s">
        <v>59</v>
      </c>
      <c r="B14740" t="s">
        <v>33</v>
      </c>
      <c r="C14740" t="s">
        <v>4</v>
      </c>
      <c r="D14740" t="s">
        <v>328</v>
      </c>
      <c r="E14740" t="s">
        <v>370</v>
      </c>
      <c r="F14740" s="2">
        <v>553488783.55999994</v>
      </c>
      <c r="G14740" s="2">
        <f t="shared" si="380"/>
        <v>852938.39542624669</v>
      </c>
      <c r="H14740">
        <v>2017</v>
      </c>
      <c r="I14740">
        <v>648.91999999999996</v>
      </c>
      <c r="J14740" t="s">
        <v>717</v>
      </c>
    </row>
    <row r="14741" spans="1:10">
      <c r="A14741" s="5" t="s">
        <v>59</v>
      </c>
      <c r="B14741" t="s">
        <v>33</v>
      </c>
      <c r="C14741" t="s">
        <v>4</v>
      </c>
      <c r="D14741" t="s">
        <v>328</v>
      </c>
      <c r="E14741" t="s">
        <v>386</v>
      </c>
      <c r="F14741" s="2">
        <v>102208105.95999999</v>
      </c>
      <c r="G14741" s="2">
        <f t="shared" si="380"/>
        <v>157504.94045490969</v>
      </c>
      <c r="H14741">
        <v>2017</v>
      </c>
      <c r="I14741">
        <v>648.91999999999996</v>
      </c>
      <c r="J14741" t="s">
        <v>717</v>
      </c>
    </row>
    <row r="14742" spans="1:10">
      <c r="A14742" s="5" t="s">
        <v>59</v>
      </c>
      <c r="B14742" t="s">
        <v>33</v>
      </c>
      <c r="C14742" t="s">
        <v>4</v>
      </c>
      <c r="D14742" t="s">
        <v>1</v>
      </c>
      <c r="E14742" t="s">
        <v>364</v>
      </c>
      <c r="F14742" s="2">
        <v>326883711.71999997</v>
      </c>
      <c r="G14742" s="2">
        <f t="shared" si="380"/>
        <v>503734.99309622141</v>
      </c>
      <c r="H14742">
        <v>2017</v>
      </c>
      <c r="I14742">
        <v>648.91999999999996</v>
      </c>
      <c r="J14742" t="s">
        <v>717</v>
      </c>
    </row>
    <row r="14743" spans="1:10">
      <c r="A14743" s="5" t="s">
        <v>59</v>
      </c>
      <c r="B14743" t="s">
        <v>33</v>
      </c>
      <c r="C14743" t="s">
        <v>3</v>
      </c>
      <c r="D14743" t="s">
        <v>328</v>
      </c>
      <c r="E14743" t="s">
        <v>419</v>
      </c>
      <c r="F14743" s="2">
        <f t="shared" ref="F14743:F14751" si="381">G14743*I14743</f>
        <v>8967720474.7561035</v>
      </c>
      <c r="G14743" s="2">
        <v>13336883.513914492</v>
      </c>
      <c r="H14743">
        <v>2016</v>
      </c>
      <c r="I14743">
        <v>672.4</v>
      </c>
      <c r="J14743" t="s">
        <v>717</v>
      </c>
    </row>
    <row r="14744" spans="1:10">
      <c r="A14744" s="5" t="s">
        <v>59</v>
      </c>
      <c r="B14744" t="s">
        <v>33</v>
      </c>
      <c r="C14744" t="s">
        <v>3</v>
      </c>
      <c r="D14744" t="s">
        <v>328</v>
      </c>
      <c r="E14744" t="s">
        <v>370</v>
      </c>
      <c r="F14744" s="2">
        <f t="shared" si="381"/>
        <v>3213078247.8382711</v>
      </c>
      <c r="G14744" s="2">
        <v>4778522.081853467</v>
      </c>
      <c r="H14744">
        <v>2016</v>
      </c>
      <c r="I14744">
        <v>672.4</v>
      </c>
      <c r="J14744" t="s">
        <v>717</v>
      </c>
    </row>
    <row r="14745" spans="1:10">
      <c r="A14745" s="5" t="s">
        <v>59</v>
      </c>
      <c r="B14745" t="s">
        <v>33</v>
      </c>
      <c r="C14745" t="s">
        <v>3</v>
      </c>
      <c r="D14745" t="s">
        <v>328</v>
      </c>
      <c r="E14745" t="s">
        <v>432</v>
      </c>
      <c r="F14745" s="2">
        <f t="shared" si="381"/>
        <v>706435658.85896683</v>
      </c>
      <c r="G14745" s="2">
        <v>1050618.1720091715</v>
      </c>
      <c r="H14745">
        <v>2016</v>
      </c>
      <c r="I14745">
        <v>672.4</v>
      </c>
      <c r="J14745" t="s">
        <v>717</v>
      </c>
    </row>
    <row r="14746" spans="1:10">
      <c r="A14746" s="5" t="s">
        <v>59</v>
      </c>
      <c r="B14746" t="s">
        <v>33</v>
      </c>
      <c r="C14746" t="s">
        <v>3</v>
      </c>
      <c r="D14746" t="s">
        <v>1</v>
      </c>
      <c r="F14746" s="2">
        <f t="shared" si="381"/>
        <v>752596464.50568712</v>
      </c>
      <c r="G14746" s="2">
        <v>1119268.9835004271</v>
      </c>
      <c r="H14746">
        <v>2016</v>
      </c>
      <c r="I14746">
        <v>672.4</v>
      </c>
      <c r="J14746" t="s">
        <v>717</v>
      </c>
    </row>
    <row r="14747" spans="1:10">
      <c r="A14747" s="5" t="s">
        <v>59</v>
      </c>
      <c r="B14747" t="s">
        <v>33</v>
      </c>
      <c r="C14747" t="s">
        <v>4</v>
      </c>
      <c r="D14747" t="s">
        <v>328</v>
      </c>
      <c r="E14747" t="s">
        <v>432</v>
      </c>
      <c r="F14747" s="2">
        <f t="shared" si="381"/>
        <v>3559712544.7706394</v>
      </c>
      <c r="G14747" s="2">
        <v>5294040.0725321826</v>
      </c>
      <c r="H14747">
        <v>2016</v>
      </c>
      <c r="I14747">
        <v>672.4</v>
      </c>
      <c r="J14747" t="s">
        <v>717</v>
      </c>
    </row>
    <row r="14748" spans="1:10">
      <c r="A14748" s="5" t="s">
        <v>59</v>
      </c>
      <c r="B14748" t="s">
        <v>33</v>
      </c>
      <c r="C14748" t="s">
        <v>4</v>
      </c>
      <c r="D14748" t="s">
        <v>328</v>
      </c>
      <c r="E14748" t="s">
        <v>370</v>
      </c>
      <c r="F14748" s="2">
        <f t="shared" si="381"/>
        <v>212162358.19508761</v>
      </c>
      <c r="G14748" s="2">
        <v>315529.97946919635</v>
      </c>
      <c r="H14748">
        <v>2016</v>
      </c>
      <c r="I14748">
        <v>672.4</v>
      </c>
      <c r="J14748" t="s">
        <v>717</v>
      </c>
    </row>
    <row r="14749" spans="1:10">
      <c r="A14749" s="5" t="s">
        <v>59</v>
      </c>
      <c r="B14749" t="s">
        <v>33</v>
      </c>
      <c r="C14749" t="s">
        <v>4</v>
      </c>
      <c r="D14749" t="s">
        <v>328</v>
      </c>
      <c r="E14749" t="s">
        <v>419</v>
      </c>
      <c r="F14749" s="2">
        <f t="shared" si="381"/>
        <v>45820217.296827473</v>
      </c>
      <c r="G14749" s="2">
        <v>68144.285093437647</v>
      </c>
      <c r="H14749">
        <v>2016</v>
      </c>
      <c r="I14749">
        <v>672.4</v>
      </c>
      <c r="J14749" t="s">
        <v>717</v>
      </c>
    </row>
    <row r="14750" spans="1:10">
      <c r="A14750" s="5" t="s">
        <v>59</v>
      </c>
      <c r="B14750" t="s">
        <v>33</v>
      </c>
      <c r="C14750" t="s">
        <v>4</v>
      </c>
      <c r="D14750" t="s">
        <v>1</v>
      </c>
      <c r="F14750" s="2">
        <f t="shared" si="381"/>
        <v>-13817004.300978586</v>
      </c>
      <c r="G14750" s="2">
        <v>-20548.786884263216</v>
      </c>
      <c r="H14750">
        <v>2016</v>
      </c>
      <c r="I14750">
        <v>672.4</v>
      </c>
      <c r="J14750" t="s">
        <v>717</v>
      </c>
    </row>
    <row r="14751" spans="1:10">
      <c r="A14751" s="5" t="s">
        <v>59</v>
      </c>
      <c r="B14751" t="s">
        <v>33</v>
      </c>
      <c r="C14751" t="s">
        <v>3</v>
      </c>
      <c r="D14751" t="s">
        <v>328</v>
      </c>
      <c r="E14751" t="s">
        <v>419</v>
      </c>
      <c r="F14751" s="2">
        <f t="shared" si="381"/>
        <v>5790424025.1914835</v>
      </c>
      <c r="G14751" s="2">
        <v>8850598.0150988214</v>
      </c>
      <c r="H14751">
        <v>2015</v>
      </c>
      <c r="I14751">
        <v>654.24099200000001</v>
      </c>
      <c r="J14751" t="s">
        <v>717</v>
      </c>
    </row>
    <row r="14752" spans="1:10">
      <c r="A14752" t="s">
        <v>17</v>
      </c>
      <c r="B14752" t="s">
        <v>6</v>
      </c>
      <c r="C14752" t="s">
        <v>3</v>
      </c>
      <c r="D14752" t="s">
        <v>328</v>
      </c>
      <c r="F14752" s="2">
        <v>199576000</v>
      </c>
      <c r="G14752" s="2">
        <v>16055993.563958164</v>
      </c>
      <c r="H14752">
        <v>2011</v>
      </c>
      <c r="I14752">
        <v>12.430000000000001</v>
      </c>
      <c r="J14752" s="40" t="s">
        <v>715</v>
      </c>
    </row>
    <row r="14753" spans="1:10">
      <c r="A14753" t="s">
        <v>17</v>
      </c>
      <c r="B14753" t="s">
        <v>6</v>
      </c>
      <c r="C14753" t="s">
        <v>3</v>
      </c>
      <c r="D14753" t="s">
        <v>328</v>
      </c>
      <c r="F14753" s="2">
        <v>16055993.563958164</v>
      </c>
      <c r="G14753" s="2">
        <v>1291713.0783554434</v>
      </c>
      <c r="H14753">
        <v>2011</v>
      </c>
      <c r="I14753">
        <v>12.430000000000001</v>
      </c>
      <c r="J14753" s="40" t="s">
        <v>715</v>
      </c>
    </row>
    <row r="14754" spans="1:10">
      <c r="A14754" t="s">
        <v>17</v>
      </c>
      <c r="B14754" t="s">
        <v>6</v>
      </c>
      <c r="C14754" t="s">
        <v>3</v>
      </c>
      <c r="D14754" t="s">
        <v>1</v>
      </c>
      <c r="F14754" s="2">
        <v>134928000</v>
      </c>
      <c r="G14754" s="2">
        <v>10855028.157683024</v>
      </c>
      <c r="H14754">
        <v>2011</v>
      </c>
      <c r="I14754">
        <v>12.430000000000001</v>
      </c>
      <c r="J14754" s="40" t="s">
        <v>715</v>
      </c>
    </row>
    <row r="14755" spans="1:10">
      <c r="A14755" t="s">
        <v>17</v>
      </c>
      <c r="B14755" t="s">
        <v>6</v>
      </c>
      <c r="C14755" t="s">
        <v>3</v>
      </c>
      <c r="D14755" t="s">
        <v>1</v>
      </c>
      <c r="F14755" s="2">
        <v>10855028.157683022</v>
      </c>
      <c r="G14755" s="2">
        <v>873292.69168809499</v>
      </c>
      <c r="H14755">
        <v>2011</v>
      </c>
      <c r="I14755">
        <v>12.430000000000001</v>
      </c>
      <c r="J14755" s="40" t="s">
        <v>715</v>
      </c>
    </row>
    <row r="14756" spans="1:10">
      <c r="A14756" t="s">
        <v>17</v>
      </c>
      <c r="B14756" t="s">
        <v>6</v>
      </c>
      <c r="C14756" t="s">
        <v>3</v>
      </c>
      <c r="D14756" t="s">
        <v>367</v>
      </c>
      <c r="F14756" s="2">
        <v>32630000.000000004</v>
      </c>
      <c r="G14756" s="2">
        <v>2625100.5631536604</v>
      </c>
      <c r="H14756">
        <v>2011</v>
      </c>
      <c r="I14756">
        <v>12.430000000000001</v>
      </c>
      <c r="J14756" s="40" t="s">
        <v>715</v>
      </c>
    </row>
    <row r="14757" spans="1:10">
      <c r="A14757" t="s">
        <v>17</v>
      </c>
      <c r="B14757" t="s">
        <v>6</v>
      </c>
      <c r="C14757" t="s">
        <v>3</v>
      </c>
      <c r="D14757" t="s">
        <v>367</v>
      </c>
      <c r="F14757" s="2">
        <v>2625100.5631536599</v>
      </c>
      <c r="G14757" s="2">
        <v>211190.7130453467</v>
      </c>
      <c r="H14757">
        <v>2011</v>
      </c>
      <c r="I14757">
        <v>12.430000000000001</v>
      </c>
      <c r="J14757" s="40" t="s">
        <v>715</v>
      </c>
    </row>
    <row r="14758" spans="1:10">
      <c r="A14758" s="5" t="s">
        <v>59</v>
      </c>
      <c r="B14758" t="s">
        <v>33</v>
      </c>
      <c r="C14758" t="s">
        <v>3</v>
      </c>
      <c r="D14758" t="s">
        <v>328</v>
      </c>
      <c r="E14758" t="s">
        <v>370</v>
      </c>
      <c r="F14758" s="2">
        <f t="shared" ref="F14758:F14763" si="382">G14758*I14758</f>
        <v>3063950951.6272235</v>
      </c>
      <c r="G14758" s="2">
        <v>4683214.5785619365</v>
      </c>
      <c r="H14758">
        <v>2015</v>
      </c>
      <c r="I14758">
        <v>654.24099200000001</v>
      </c>
      <c r="J14758" t="s">
        <v>717</v>
      </c>
    </row>
    <row r="14759" spans="1:10">
      <c r="A14759" s="5" t="s">
        <v>59</v>
      </c>
      <c r="B14759" t="s">
        <v>33</v>
      </c>
      <c r="C14759" t="s">
        <v>3</v>
      </c>
      <c r="D14759" t="s">
        <v>328</v>
      </c>
      <c r="E14759" t="s">
        <v>432</v>
      </c>
      <c r="F14759" s="2">
        <f t="shared" si="382"/>
        <v>560696202.77854502</v>
      </c>
      <c r="G14759" s="2">
        <v>857017.84149065521</v>
      </c>
      <c r="H14759">
        <v>2015</v>
      </c>
      <c r="I14759">
        <v>654.24099200000001</v>
      </c>
      <c r="J14759" t="s">
        <v>717</v>
      </c>
    </row>
    <row r="14760" spans="1:10">
      <c r="A14760" s="5" t="s">
        <v>59</v>
      </c>
      <c r="B14760" t="s">
        <v>33</v>
      </c>
      <c r="C14760" t="s">
        <v>3</v>
      </c>
      <c r="D14760" t="s">
        <v>1</v>
      </c>
      <c r="F14760" s="2">
        <f t="shared" si="382"/>
        <v>845797989.21091413</v>
      </c>
      <c r="G14760" s="2">
        <v>1292792.716374021</v>
      </c>
      <c r="H14760">
        <v>2015</v>
      </c>
      <c r="I14760">
        <v>654.24099200000001</v>
      </c>
      <c r="J14760" t="s">
        <v>717</v>
      </c>
    </row>
    <row r="14761" spans="1:10">
      <c r="A14761" s="5" t="s">
        <v>59</v>
      </c>
      <c r="B14761" t="s">
        <v>33</v>
      </c>
      <c r="C14761" t="s">
        <v>4</v>
      </c>
      <c r="D14761" t="s">
        <v>328</v>
      </c>
      <c r="E14761" t="s">
        <v>419</v>
      </c>
      <c r="F14761" s="2">
        <f t="shared" si="382"/>
        <v>4141090938.2326803</v>
      </c>
      <c r="G14761" s="2">
        <v>6329610.936748947</v>
      </c>
      <c r="H14761">
        <v>2015</v>
      </c>
      <c r="I14761">
        <v>654.24099200000001</v>
      </c>
      <c r="J14761" t="s">
        <v>717</v>
      </c>
    </row>
    <row r="14762" spans="1:10">
      <c r="A14762" s="5" t="s">
        <v>59</v>
      </c>
      <c r="B14762" t="s">
        <v>33</v>
      </c>
      <c r="C14762" t="s">
        <v>4</v>
      </c>
      <c r="D14762" t="s">
        <v>328</v>
      </c>
      <c r="E14762" t="s">
        <v>370</v>
      </c>
      <c r="F14762" s="2">
        <f t="shared" si="382"/>
        <v>609053467.38077867</v>
      </c>
      <c r="G14762" s="2">
        <v>930931.37670709984</v>
      </c>
      <c r="H14762">
        <v>2015</v>
      </c>
      <c r="I14762">
        <v>654.24099200000001</v>
      </c>
      <c r="J14762" t="s">
        <v>717</v>
      </c>
    </row>
    <row r="14763" spans="1:10">
      <c r="A14763" s="5" t="s">
        <v>59</v>
      </c>
      <c r="B14763" t="s">
        <v>33</v>
      </c>
      <c r="C14763" t="s">
        <v>4</v>
      </c>
      <c r="D14763" t="s">
        <v>328</v>
      </c>
      <c r="E14763" t="s">
        <v>432</v>
      </c>
      <c r="F14763" s="2">
        <f t="shared" si="382"/>
        <v>155964711.16297114</v>
      </c>
      <c r="G14763" s="2">
        <v>238390.30734865836</v>
      </c>
      <c r="H14763">
        <v>2015</v>
      </c>
      <c r="I14763">
        <v>654.24099200000001</v>
      </c>
      <c r="J14763" t="s">
        <v>717</v>
      </c>
    </row>
    <row r="14764" spans="1:10">
      <c r="A14764" t="s">
        <v>13</v>
      </c>
      <c r="B14764" t="s">
        <v>6</v>
      </c>
      <c r="C14764" t="s">
        <v>3</v>
      </c>
      <c r="D14764" t="s">
        <v>328</v>
      </c>
      <c r="F14764" s="2">
        <v>608415000</v>
      </c>
      <c r="G14764" s="2">
        <v>48947304.907481894</v>
      </c>
      <c r="H14764">
        <v>2011</v>
      </c>
      <c r="I14764">
        <v>12.430000000000001</v>
      </c>
      <c r="J14764" s="40" t="s">
        <v>715</v>
      </c>
    </row>
    <row r="14765" spans="1:10">
      <c r="A14765" t="s">
        <v>13</v>
      </c>
      <c r="B14765" t="s">
        <v>6</v>
      </c>
      <c r="C14765" t="s">
        <v>3</v>
      </c>
      <c r="D14765" t="s">
        <v>328</v>
      </c>
      <c r="F14765" s="2">
        <v>48947304.907481894</v>
      </c>
      <c r="G14765" s="2">
        <v>3937836.2757427101</v>
      </c>
      <c r="H14765">
        <v>2011</v>
      </c>
      <c r="I14765">
        <v>12.430000000000001</v>
      </c>
      <c r="J14765" s="40" t="s">
        <v>715</v>
      </c>
    </row>
    <row r="14766" spans="1:10">
      <c r="A14766" t="s">
        <v>13</v>
      </c>
      <c r="B14766" t="s">
        <v>6</v>
      </c>
      <c r="C14766" t="s">
        <v>3</v>
      </c>
      <c r="D14766" t="s">
        <v>1</v>
      </c>
      <c r="F14766" s="2">
        <v>344967000</v>
      </c>
      <c r="G14766" s="2">
        <v>27752775.543041028</v>
      </c>
      <c r="H14766">
        <v>2011</v>
      </c>
      <c r="I14766">
        <v>12.430000000000001</v>
      </c>
      <c r="J14766" s="40" t="s">
        <v>715</v>
      </c>
    </row>
    <row r="14767" spans="1:10">
      <c r="A14767" t="s">
        <v>13</v>
      </c>
      <c r="B14767" t="s">
        <v>6</v>
      </c>
      <c r="C14767" t="s">
        <v>3</v>
      </c>
      <c r="D14767" t="s">
        <v>1</v>
      </c>
      <c r="F14767" s="2">
        <v>27752775.543041024</v>
      </c>
      <c r="G14767" s="2">
        <v>2232725.3051521336</v>
      </c>
      <c r="H14767">
        <v>2011</v>
      </c>
      <c r="I14767">
        <v>12.430000000000001</v>
      </c>
      <c r="J14767" s="40" t="s">
        <v>715</v>
      </c>
    </row>
    <row r="14768" spans="1:10">
      <c r="A14768" t="s">
        <v>13</v>
      </c>
      <c r="B14768" t="s">
        <v>6</v>
      </c>
      <c r="C14768" t="s">
        <v>3</v>
      </c>
      <c r="D14768" t="s">
        <v>367</v>
      </c>
      <c r="F14768" s="2">
        <v>109291000</v>
      </c>
      <c r="G14768" s="2">
        <v>8792518.101367658</v>
      </c>
      <c r="H14768">
        <v>2011</v>
      </c>
      <c r="I14768">
        <v>12.430000000000001</v>
      </c>
      <c r="J14768" s="40" t="s">
        <v>715</v>
      </c>
    </row>
    <row r="14769" spans="1:10">
      <c r="A14769" t="s">
        <v>13</v>
      </c>
      <c r="B14769" t="s">
        <v>6</v>
      </c>
      <c r="C14769" t="s">
        <v>3</v>
      </c>
      <c r="D14769" t="s">
        <v>367</v>
      </c>
      <c r="F14769" s="2">
        <v>8792518.101367658</v>
      </c>
      <c r="G14769" s="2">
        <v>707362.67911244219</v>
      </c>
      <c r="H14769">
        <v>2011</v>
      </c>
      <c r="I14769">
        <v>12.430000000000001</v>
      </c>
      <c r="J14769" s="40" t="s">
        <v>715</v>
      </c>
    </row>
    <row r="14770" spans="1:10">
      <c r="A14770" s="5" t="s">
        <v>59</v>
      </c>
      <c r="B14770" t="s">
        <v>33</v>
      </c>
      <c r="C14770" t="s">
        <v>4</v>
      </c>
      <c r="D14770" t="s">
        <v>328</v>
      </c>
      <c r="E14770" t="s">
        <v>419</v>
      </c>
      <c r="F14770" s="2">
        <f t="shared" ref="F14770:F14787" si="383">G14770*I14770</f>
        <v>30622.37239016133</v>
      </c>
      <c r="G14770" s="2">
        <v>45.541898260204242</v>
      </c>
      <c r="H14770">
        <v>2015</v>
      </c>
      <c r="I14770">
        <v>672.4</v>
      </c>
      <c r="J14770" t="s">
        <v>717</v>
      </c>
    </row>
    <row r="14771" spans="1:10">
      <c r="A14771" s="5" t="s">
        <v>59</v>
      </c>
      <c r="B14771" t="s">
        <v>33</v>
      </c>
      <c r="C14771" t="s">
        <v>4</v>
      </c>
      <c r="D14771" t="s">
        <v>328</v>
      </c>
      <c r="E14771" t="s">
        <v>370</v>
      </c>
      <c r="F14771" s="2">
        <f t="shared" si="383"/>
        <v>4548.5228542889481</v>
      </c>
      <c r="G14771" s="2">
        <v>6.7646086470686315</v>
      </c>
      <c r="H14771">
        <v>2015</v>
      </c>
      <c r="I14771">
        <v>672.4</v>
      </c>
      <c r="J14771" t="s">
        <v>717</v>
      </c>
    </row>
    <row r="14772" spans="1:10">
      <c r="A14772" s="5" t="s">
        <v>59</v>
      </c>
      <c r="B14772" t="s">
        <v>33</v>
      </c>
      <c r="C14772" t="s">
        <v>4</v>
      </c>
      <c r="D14772" t="s">
        <v>328</v>
      </c>
      <c r="E14772" t="s">
        <v>432</v>
      </c>
      <c r="F14772" s="2">
        <f t="shared" si="383"/>
        <v>4407.7628731776304</v>
      </c>
      <c r="G14772" s="2">
        <v>6.5552689963974275</v>
      </c>
      <c r="H14772">
        <v>2015</v>
      </c>
      <c r="I14772">
        <v>672.4</v>
      </c>
      <c r="J14772" t="s">
        <v>717</v>
      </c>
    </row>
    <row r="14773" spans="1:10">
      <c r="A14773" s="5" t="s">
        <v>59</v>
      </c>
      <c r="B14773" t="s">
        <v>33</v>
      </c>
      <c r="C14773" t="s">
        <v>4</v>
      </c>
      <c r="D14773" t="s">
        <v>1</v>
      </c>
      <c r="F14773" s="2">
        <f t="shared" si="383"/>
        <v>276592417.35045666</v>
      </c>
      <c r="G14773" s="2">
        <v>422768.39992083015</v>
      </c>
      <c r="H14773">
        <v>2015</v>
      </c>
      <c r="I14773">
        <v>654.24099200000001</v>
      </c>
      <c r="J14773" t="s">
        <v>717</v>
      </c>
    </row>
    <row r="14774" spans="1:10">
      <c r="A14774" s="5" t="s">
        <v>59</v>
      </c>
      <c r="B14774" t="s">
        <v>33</v>
      </c>
      <c r="C14774" t="s">
        <v>3</v>
      </c>
      <c r="D14774" t="s">
        <v>328</v>
      </c>
      <c r="E14774" t="s">
        <v>419</v>
      </c>
      <c r="F14774" s="2">
        <f t="shared" si="383"/>
        <v>5790424025.1914835</v>
      </c>
      <c r="G14774" s="2">
        <v>8850598.0150988214</v>
      </c>
      <c r="H14774">
        <v>2014</v>
      </c>
      <c r="I14774">
        <v>654.24099200000001</v>
      </c>
      <c r="J14774" t="s">
        <v>717</v>
      </c>
    </row>
    <row r="14775" spans="1:10">
      <c r="A14775" s="5" t="s">
        <v>59</v>
      </c>
      <c r="B14775" t="s">
        <v>33</v>
      </c>
      <c r="C14775" t="s">
        <v>3</v>
      </c>
      <c r="D14775" t="s">
        <v>328</v>
      </c>
      <c r="E14775" t="s">
        <v>370</v>
      </c>
      <c r="F14775" s="2">
        <f t="shared" si="383"/>
        <v>2671113904.5821319</v>
      </c>
      <c r="G14775" s="2">
        <v>4683214.5785619365</v>
      </c>
      <c r="H14775">
        <v>2014</v>
      </c>
      <c r="I14775">
        <v>570.3590684931512</v>
      </c>
      <c r="J14775" t="s">
        <v>717</v>
      </c>
    </row>
    <row r="14776" spans="1:10">
      <c r="A14776" s="5" t="s">
        <v>59</v>
      </c>
      <c r="B14776" t="s">
        <v>33</v>
      </c>
      <c r="C14776" t="s">
        <v>3</v>
      </c>
      <c r="D14776" t="s">
        <v>328</v>
      </c>
      <c r="E14776" t="s">
        <v>432</v>
      </c>
      <c r="F14776" s="2">
        <f t="shared" si="383"/>
        <v>560696202.77854502</v>
      </c>
      <c r="G14776" s="2">
        <v>857017.84149065521</v>
      </c>
      <c r="H14776">
        <v>2014</v>
      </c>
      <c r="I14776">
        <v>654.24099200000001</v>
      </c>
      <c r="J14776" t="s">
        <v>717</v>
      </c>
    </row>
    <row r="14777" spans="1:10">
      <c r="A14777" s="5" t="s">
        <v>59</v>
      </c>
      <c r="B14777" t="s">
        <v>33</v>
      </c>
      <c r="C14777" t="s">
        <v>3</v>
      </c>
      <c r="D14777" t="s">
        <v>1</v>
      </c>
      <c r="F14777" s="2">
        <f t="shared" si="383"/>
        <v>808657562.64052689</v>
      </c>
      <c r="G14777" s="2">
        <v>1417804.3399519247</v>
      </c>
      <c r="H14777">
        <v>2014</v>
      </c>
      <c r="I14777">
        <v>570.3590684931512</v>
      </c>
      <c r="J14777" t="s">
        <v>717</v>
      </c>
    </row>
    <row r="14778" spans="1:10">
      <c r="A14778" s="5" t="s">
        <v>59</v>
      </c>
      <c r="B14778" t="s">
        <v>33</v>
      </c>
      <c r="C14778" t="s">
        <v>4</v>
      </c>
      <c r="D14778" t="s">
        <v>328</v>
      </c>
      <c r="E14778" t="s">
        <v>419</v>
      </c>
      <c r="F14778" s="2">
        <f t="shared" si="383"/>
        <v>1283204608.8125205</v>
      </c>
      <c r="G14778" s="2">
        <v>2249818.8942671805</v>
      </c>
      <c r="H14778">
        <v>2014</v>
      </c>
      <c r="I14778">
        <v>570.3590684931512</v>
      </c>
      <c r="J14778" t="s">
        <v>717</v>
      </c>
    </row>
    <row r="14779" spans="1:10">
      <c r="A14779" s="5" t="s">
        <v>59</v>
      </c>
      <c r="B14779" t="s">
        <v>33</v>
      </c>
      <c r="C14779" t="s">
        <v>4</v>
      </c>
      <c r="D14779" t="s">
        <v>328</v>
      </c>
      <c r="E14779" t="s">
        <v>432</v>
      </c>
      <c r="F14779" s="2">
        <f t="shared" si="383"/>
        <v>153513714.31249526</v>
      </c>
      <c r="G14779" s="2">
        <v>269152.75445355463</v>
      </c>
      <c r="H14779">
        <v>2014</v>
      </c>
      <c r="I14779">
        <v>570.3590684931512</v>
      </c>
      <c r="J14779" t="s">
        <v>717</v>
      </c>
    </row>
    <row r="14780" spans="1:10">
      <c r="A14780" s="5" t="s">
        <v>59</v>
      </c>
      <c r="B14780" t="s">
        <v>33</v>
      </c>
      <c r="C14780" t="s">
        <v>4</v>
      </c>
      <c r="D14780" t="s">
        <v>328</v>
      </c>
      <c r="E14780" t="s">
        <v>370</v>
      </c>
      <c r="F14780" s="2">
        <f t="shared" si="383"/>
        <v>-1195069305.1599584</v>
      </c>
      <c r="G14780" s="2">
        <v>-2095292.897362442</v>
      </c>
      <c r="H14780">
        <v>2014</v>
      </c>
      <c r="I14780">
        <v>570.3590684931512</v>
      </c>
      <c r="J14780" t="s">
        <v>717</v>
      </c>
    </row>
    <row r="14781" spans="1:10">
      <c r="A14781" s="5" t="s">
        <v>59</v>
      </c>
      <c r="B14781" t="s">
        <v>33</v>
      </c>
      <c r="C14781" t="s">
        <v>4</v>
      </c>
      <c r="D14781" t="s">
        <v>1</v>
      </c>
      <c r="F14781" s="2">
        <f t="shared" si="383"/>
        <v>354313198.47907299</v>
      </c>
      <c r="G14781" s="2">
        <v>621210.77414468699</v>
      </c>
      <c r="H14781">
        <v>2014</v>
      </c>
      <c r="I14781">
        <v>570.3590684931512</v>
      </c>
      <c r="J14781" t="s">
        <v>717</v>
      </c>
    </row>
    <row r="14782" spans="1:10">
      <c r="A14782" s="5" t="s">
        <v>59</v>
      </c>
      <c r="B14782" t="s">
        <v>33</v>
      </c>
      <c r="C14782" t="s">
        <v>3</v>
      </c>
      <c r="D14782" t="s">
        <v>328</v>
      </c>
      <c r="F14782" s="2">
        <f t="shared" si="383"/>
        <v>6510438651.6677113</v>
      </c>
      <c r="G14782" s="2">
        <v>13142721.857339241</v>
      </c>
      <c r="H14782">
        <v>2013</v>
      </c>
      <c r="I14782">
        <v>495.36456164383571</v>
      </c>
      <c r="J14782" t="s">
        <v>717</v>
      </c>
    </row>
    <row r="14783" spans="1:10">
      <c r="A14783" s="5" t="s">
        <v>59</v>
      </c>
      <c r="B14783" t="s">
        <v>33</v>
      </c>
      <c r="C14783" t="s">
        <v>3</v>
      </c>
      <c r="D14783" t="s">
        <v>1</v>
      </c>
      <c r="F14783" s="2">
        <f t="shared" si="383"/>
        <v>517044800.39166224</v>
      </c>
      <c r="G14783" s="2">
        <v>1043766.2288070872</v>
      </c>
      <c r="H14783">
        <v>2013</v>
      </c>
      <c r="I14783">
        <v>495.36456164383571</v>
      </c>
      <c r="J14783" t="s">
        <v>717</v>
      </c>
    </row>
    <row r="14784" spans="1:10">
      <c r="A14784" s="5" t="s">
        <v>59</v>
      </c>
      <c r="B14784" t="s">
        <v>33</v>
      </c>
      <c r="C14784" t="s">
        <v>4</v>
      </c>
      <c r="D14784" t="s">
        <v>328</v>
      </c>
      <c r="F14784" s="2">
        <f t="shared" si="383"/>
        <v>7457588821.0320902</v>
      </c>
      <c r="G14784" s="2">
        <v>15054748.358026575</v>
      </c>
      <c r="H14784">
        <v>2013</v>
      </c>
      <c r="I14784">
        <v>495.36456164383571</v>
      </c>
      <c r="J14784" t="s">
        <v>717</v>
      </c>
    </row>
    <row r="14785" spans="1:10">
      <c r="A14785" s="5" t="s">
        <v>59</v>
      </c>
      <c r="B14785" t="s">
        <v>33</v>
      </c>
      <c r="C14785" t="s">
        <v>4</v>
      </c>
      <c r="D14785" t="s">
        <v>1</v>
      </c>
      <c r="F14785" s="2">
        <f t="shared" si="383"/>
        <v>695249685.65386546</v>
      </c>
      <c r="G14785" s="2">
        <v>1403511.1501451046</v>
      </c>
      <c r="H14785">
        <v>2013</v>
      </c>
      <c r="I14785">
        <v>495.36456164383571</v>
      </c>
      <c r="J14785" t="s">
        <v>717</v>
      </c>
    </row>
    <row r="14786" spans="1:10">
      <c r="A14786" s="5" t="s">
        <v>59</v>
      </c>
      <c r="B14786" t="s">
        <v>33</v>
      </c>
      <c r="C14786" t="s">
        <v>3</v>
      </c>
      <c r="D14786" t="s">
        <v>328</v>
      </c>
      <c r="F14786" s="2">
        <f t="shared" si="383"/>
        <v>4573017538.9683933</v>
      </c>
      <c r="G14786" s="2">
        <v>9403311.7425825335</v>
      </c>
      <c r="H14786">
        <v>2012</v>
      </c>
      <c r="I14786">
        <v>486.31989071038242</v>
      </c>
      <c r="J14786" t="s">
        <v>717</v>
      </c>
    </row>
    <row r="14787" spans="1:10">
      <c r="A14787" s="5" t="s">
        <v>59</v>
      </c>
      <c r="B14787" t="s">
        <v>33</v>
      </c>
      <c r="C14787" t="s">
        <v>3</v>
      </c>
      <c r="D14787" t="s">
        <v>1</v>
      </c>
      <c r="F14787" s="2">
        <f t="shared" si="383"/>
        <v>1075537185.125103</v>
      </c>
      <c r="G14787" s="2">
        <v>2211583.7860426246</v>
      </c>
      <c r="H14787">
        <v>2012</v>
      </c>
      <c r="I14787">
        <v>486.31989071038242</v>
      </c>
      <c r="J14787" t="s">
        <v>717</v>
      </c>
    </row>
    <row r="14788" spans="1:10">
      <c r="A14788" t="s">
        <v>20</v>
      </c>
      <c r="B14788" t="s">
        <v>6</v>
      </c>
      <c r="C14788" t="s">
        <v>3</v>
      </c>
      <c r="D14788" t="s">
        <v>328</v>
      </c>
      <c r="F14788" s="2">
        <v>261737999.99999997</v>
      </c>
      <c r="G14788" s="2">
        <v>21056958.970233303</v>
      </c>
      <c r="H14788">
        <v>2011</v>
      </c>
      <c r="I14788">
        <v>12.430000000000001</v>
      </c>
      <c r="J14788" s="40" t="s">
        <v>715</v>
      </c>
    </row>
    <row r="14789" spans="1:10">
      <c r="A14789" t="s">
        <v>20</v>
      </c>
      <c r="B14789" t="s">
        <v>6</v>
      </c>
      <c r="C14789" t="s">
        <v>3</v>
      </c>
      <c r="D14789" t="s">
        <v>328</v>
      </c>
      <c r="F14789" s="2">
        <v>21056958.970233303</v>
      </c>
      <c r="G14789" s="2">
        <v>1694043.3604371119</v>
      </c>
      <c r="H14789">
        <v>2011</v>
      </c>
      <c r="I14789">
        <v>12.430000000000001</v>
      </c>
      <c r="J14789" s="40" t="s">
        <v>715</v>
      </c>
    </row>
    <row r="14790" spans="1:10">
      <c r="A14790" t="s">
        <v>20</v>
      </c>
      <c r="B14790" t="s">
        <v>6</v>
      </c>
      <c r="C14790" t="s">
        <v>3</v>
      </c>
      <c r="D14790" t="s">
        <v>1</v>
      </c>
      <c r="F14790" s="2">
        <v>2018000</v>
      </c>
      <c r="G14790" s="2">
        <v>162349.15526950924</v>
      </c>
      <c r="H14790">
        <v>2011</v>
      </c>
      <c r="I14790">
        <v>12.430000000000001</v>
      </c>
      <c r="J14790" s="40" t="s">
        <v>715</v>
      </c>
    </row>
    <row r="14791" spans="1:10">
      <c r="A14791" t="s">
        <v>20</v>
      </c>
      <c r="B14791" t="s">
        <v>6</v>
      </c>
      <c r="C14791" t="s">
        <v>3</v>
      </c>
      <c r="D14791" t="s">
        <v>1</v>
      </c>
      <c r="F14791" s="2">
        <v>162349.15526950921</v>
      </c>
      <c r="G14791" s="2">
        <v>13061.074438415864</v>
      </c>
      <c r="H14791">
        <v>2011</v>
      </c>
      <c r="I14791">
        <v>12.430000000000001</v>
      </c>
      <c r="J14791" s="40" t="s">
        <v>715</v>
      </c>
    </row>
    <row r="14792" spans="1:10">
      <c r="A14792" t="s">
        <v>20</v>
      </c>
      <c r="B14792" t="s">
        <v>6</v>
      </c>
      <c r="C14792" t="s">
        <v>3</v>
      </c>
      <c r="D14792" t="s">
        <v>367</v>
      </c>
      <c r="F14792" s="2">
        <v>26471999.999999996</v>
      </c>
      <c r="G14792" s="2">
        <v>2129686.2429605788</v>
      </c>
      <c r="H14792">
        <v>2011</v>
      </c>
      <c r="I14792">
        <v>12.430000000000001</v>
      </c>
      <c r="J14792" s="40" t="s">
        <v>715</v>
      </c>
    </row>
    <row r="14793" spans="1:10">
      <c r="A14793" t="s">
        <v>20</v>
      </c>
      <c r="B14793" t="s">
        <v>6</v>
      </c>
      <c r="C14793" t="s">
        <v>3</v>
      </c>
      <c r="D14793" t="s">
        <v>367</v>
      </c>
      <c r="F14793" s="2">
        <v>2129686.2429605788</v>
      </c>
      <c r="G14793" s="2">
        <v>171334.37191959601</v>
      </c>
      <c r="H14793">
        <v>2011</v>
      </c>
      <c r="I14793">
        <v>12.430000000000001</v>
      </c>
      <c r="J14793" s="40" t="s">
        <v>715</v>
      </c>
    </row>
    <row r="14794" spans="1:10">
      <c r="A14794" s="5" t="s">
        <v>59</v>
      </c>
      <c r="B14794" t="s">
        <v>33</v>
      </c>
      <c r="C14794" t="s">
        <v>4</v>
      </c>
      <c r="D14794" t="s">
        <v>328</v>
      </c>
      <c r="F14794" s="2">
        <f t="shared" ref="F14794:F14801" si="384">G14794*I14794</f>
        <v>766036134.41115808</v>
      </c>
      <c r="G14794" s="2">
        <v>1575169.2436272462</v>
      </c>
      <c r="H14794">
        <v>2012</v>
      </c>
      <c r="I14794">
        <v>486.31989071038242</v>
      </c>
      <c r="J14794" t="s">
        <v>717</v>
      </c>
    </row>
    <row r="14795" spans="1:10">
      <c r="A14795" s="5" t="s">
        <v>59</v>
      </c>
      <c r="B14795" t="s">
        <v>33</v>
      </c>
      <c r="C14795" t="s">
        <v>4</v>
      </c>
      <c r="D14795" t="s">
        <v>1</v>
      </c>
      <c r="F14795" s="2">
        <f t="shared" si="384"/>
        <v>2689993222.1447344</v>
      </c>
      <c r="G14795" s="2">
        <v>5531324.6970330132</v>
      </c>
      <c r="H14795">
        <v>2012</v>
      </c>
      <c r="I14795">
        <v>486.31989071038242</v>
      </c>
      <c r="J14795" t="s">
        <v>717</v>
      </c>
    </row>
    <row r="14796" spans="1:10">
      <c r="A14796" s="5" t="s">
        <v>59</v>
      </c>
      <c r="B14796" t="s">
        <v>33</v>
      </c>
      <c r="C14796" t="s">
        <v>3</v>
      </c>
      <c r="D14796" t="s">
        <v>328</v>
      </c>
      <c r="F14796" s="2">
        <f t="shared" si="384"/>
        <v>3627136277.7830977</v>
      </c>
      <c r="G14796" s="2">
        <v>7503816.6023166021</v>
      </c>
      <c r="H14796">
        <v>2011</v>
      </c>
      <c r="I14796">
        <v>483.37219178082211</v>
      </c>
      <c r="J14796" t="s">
        <v>717</v>
      </c>
    </row>
    <row r="14797" spans="1:10">
      <c r="A14797" s="5" t="s">
        <v>59</v>
      </c>
      <c r="B14797" t="s">
        <v>33</v>
      </c>
      <c r="C14797" t="s">
        <v>3</v>
      </c>
      <c r="D14797" t="s">
        <v>1</v>
      </c>
      <c r="F14797" s="2">
        <f t="shared" si="384"/>
        <v>346514995.1277473</v>
      </c>
      <c r="G14797" s="2">
        <v>716869.94208568241</v>
      </c>
      <c r="H14797">
        <v>2011</v>
      </c>
      <c r="I14797">
        <v>483.37219178082211</v>
      </c>
      <c r="J14797" t="s">
        <v>717</v>
      </c>
    </row>
    <row r="14798" spans="1:10">
      <c r="A14798" s="5" t="s">
        <v>59</v>
      </c>
      <c r="B14798" t="s">
        <v>33</v>
      </c>
      <c r="C14798" t="s">
        <v>4</v>
      </c>
      <c r="D14798" t="s">
        <v>328</v>
      </c>
      <c r="F14798" s="2">
        <f t="shared" si="384"/>
        <v>1049547803.09027</v>
      </c>
      <c r="G14798" s="2">
        <v>2171303.6474513863</v>
      </c>
      <c r="H14798">
        <v>2011</v>
      </c>
      <c r="I14798">
        <v>483.37219178082211</v>
      </c>
      <c r="J14798" t="s">
        <v>717</v>
      </c>
    </row>
    <row r="14799" spans="1:10">
      <c r="A14799" s="5" t="s">
        <v>59</v>
      </c>
      <c r="B14799" t="s">
        <v>33</v>
      </c>
      <c r="C14799" t="s">
        <v>3</v>
      </c>
      <c r="D14799" t="s">
        <v>328</v>
      </c>
      <c r="F14799" s="2">
        <f t="shared" si="384"/>
        <v>2213363492.033143</v>
      </c>
      <c r="G14799" s="2">
        <v>4339554.8387096776</v>
      </c>
      <c r="H14799">
        <v>2010</v>
      </c>
      <c r="I14799">
        <v>510.04390410958933</v>
      </c>
      <c r="J14799" t="s">
        <v>717</v>
      </c>
    </row>
    <row r="14800" spans="1:10">
      <c r="A14800" s="5" t="s">
        <v>59</v>
      </c>
      <c r="B14800" t="s">
        <v>33</v>
      </c>
      <c r="C14800" t="s">
        <v>3</v>
      </c>
      <c r="D14800" t="s">
        <v>1</v>
      </c>
      <c r="F14800" s="2">
        <f t="shared" si="384"/>
        <v>88464091.62466982</v>
      </c>
      <c r="G14800" s="2">
        <v>173444.07199436345</v>
      </c>
      <c r="H14800">
        <v>2010</v>
      </c>
      <c r="I14800">
        <v>510.04390410958933</v>
      </c>
      <c r="J14800" t="s">
        <v>717</v>
      </c>
    </row>
    <row r="14801" spans="1:10">
      <c r="A14801" s="5" t="s">
        <v>59</v>
      </c>
      <c r="B14801" t="s">
        <v>33</v>
      </c>
      <c r="C14801" t="s">
        <v>4</v>
      </c>
      <c r="D14801" t="s">
        <v>328</v>
      </c>
      <c r="F14801" s="2">
        <f t="shared" si="384"/>
        <v>326577506.20031434</v>
      </c>
      <c r="G14801" s="2">
        <v>640292.93080257077</v>
      </c>
      <c r="H14801">
        <v>2010</v>
      </c>
      <c r="I14801">
        <v>510.04390410958933</v>
      </c>
      <c r="J14801" t="s">
        <v>717</v>
      </c>
    </row>
    <row r="14802" spans="1:10">
      <c r="A14802" t="s">
        <v>7</v>
      </c>
      <c r="B14802" t="s">
        <v>6</v>
      </c>
      <c r="C14802" t="s">
        <v>3</v>
      </c>
      <c r="D14802" t="s">
        <v>328</v>
      </c>
      <c r="F14802" s="2">
        <v>106999000.00000001</v>
      </c>
      <c r="G14802" s="2">
        <v>8608125.5028157681</v>
      </c>
      <c r="H14802">
        <v>2011</v>
      </c>
      <c r="I14802">
        <v>12.430000000000001</v>
      </c>
      <c r="J14802" s="40" t="s">
        <v>715</v>
      </c>
    </row>
    <row r="14803" spans="1:10">
      <c r="A14803" t="s">
        <v>7</v>
      </c>
      <c r="B14803" t="s">
        <v>6</v>
      </c>
      <c r="C14803" t="s">
        <v>3</v>
      </c>
      <c r="D14803" t="s">
        <v>328</v>
      </c>
      <c r="F14803" s="2">
        <v>8608125.5028157663</v>
      </c>
      <c r="G14803" s="2">
        <v>692528.19813481614</v>
      </c>
      <c r="H14803">
        <v>2011</v>
      </c>
      <c r="I14803">
        <v>12.430000000000001</v>
      </c>
      <c r="J14803" s="40" t="s">
        <v>715</v>
      </c>
    </row>
    <row r="14804" spans="1:10">
      <c r="A14804" t="s">
        <v>7</v>
      </c>
      <c r="B14804" t="s">
        <v>6</v>
      </c>
      <c r="C14804" t="s">
        <v>3</v>
      </c>
      <c r="D14804" t="s">
        <v>1</v>
      </c>
      <c r="F14804" s="2">
        <v>398856000</v>
      </c>
      <c r="G14804" s="2">
        <v>32088173.773129523</v>
      </c>
      <c r="H14804">
        <v>2011</v>
      </c>
      <c r="I14804">
        <v>12.430000000000001</v>
      </c>
      <c r="J14804" s="40" t="s">
        <v>715</v>
      </c>
    </row>
    <row r="14805" spans="1:10">
      <c r="A14805" t="s">
        <v>7</v>
      </c>
      <c r="B14805" t="s">
        <v>6</v>
      </c>
      <c r="C14805" t="s">
        <v>3</v>
      </c>
      <c r="D14805" t="s">
        <v>1</v>
      </c>
      <c r="F14805" s="2">
        <v>32088173.773129519</v>
      </c>
      <c r="G14805" s="2">
        <v>2581510.3598656086</v>
      </c>
      <c r="H14805">
        <v>2011</v>
      </c>
      <c r="I14805">
        <v>12.430000000000001</v>
      </c>
      <c r="J14805" s="40" t="s">
        <v>715</v>
      </c>
    </row>
    <row r="14806" spans="1:10">
      <c r="A14806" t="s">
        <v>7</v>
      </c>
      <c r="B14806" t="s">
        <v>6</v>
      </c>
      <c r="C14806" t="s">
        <v>3</v>
      </c>
      <c r="D14806" t="s">
        <v>367</v>
      </c>
      <c r="F14806" s="2">
        <v>147395000</v>
      </c>
      <c r="G14806" s="2">
        <v>11858004.827031374</v>
      </c>
      <c r="H14806">
        <v>2011</v>
      </c>
      <c r="I14806">
        <v>12.430000000000001</v>
      </c>
      <c r="J14806" s="40" t="s">
        <v>715</v>
      </c>
    </row>
    <row r="14807" spans="1:10">
      <c r="A14807" t="s">
        <v>7</v>
      </c>
      <c r="B14807" t="s">
        <v>6</v>
      </c>
      <c r="C14807" t="s">
        <v>3</v>
      </c>
      <c r="D14807" t="s">
        <v>367</v>
      </c>
      <c r="F14807" s="2">
        <v>11858004.827031374</v>
      </c>
      <c r="G14807" s="2">
        <v>953982.68922215386</v>
      </c>
      <c r="H14807">
        <v>2011</v>
      </c>
      <c r="I14807">
        <v>12.430000000000001</v>
      </c>
      <c r="J14807" s="40" t="s">
        <v>715</v>
      </c>
    </row>
    <row r="14808" spans="1:10">
      <c r="A14808" t="s">
        <v>19</v>
      </c>
      <c r="B14808" t="s">
        <v>6</v>
      </c>
      <c r="C14808" t="s">
        <v>3</v>
      </c>
      <c r="D14808" t="s">
        <v>328</v>
      </c>
      <c r="F14808" s="2">
        <v>28371000</v>
      </c>
      <c r="G14808" s="2">
        <v>2282461.7860016087</v>
      </c>
      <c r="H14808">
        <v>2011</v>
      </c>
      <c r="I14808">
        <v>12.430000000000001</v>
      </c>
      <c r="J14808" s="40" t="s">
        <v>715</v>
      </c>
    </row>
    <row r="14809" spans="1:10">
      <c r="A14809" t="s">
        <v>19</v>
      </c>
      <c r="B14809" t="s">
        <v>6</v>
      </c>
      <c r="C14809" t="s">
        <v>3</v>
      </c>
      <c r="D14809" t="s">
        <v>328</v>
      </c>
      <c r="F14809" s="2">
        <v>8947000</v>
      </c>
      <c r="G14809" s="2">
        <v>719790.82864038611</v>
      </c>
      <c r="H14809">
        <v>2011</v>
      </c>
      <c r="I14809">
        <v>12.430000000000001</v>
      </c>
      <c r="J14809" s="40" t="s">
        <v>715</v>
      </c>
    </row>
    <row r="14810" spans="1:10">
      <c r="A14810" t="s">
        <v>19</v>
      </c>
      <c r="B14810" t="s">
        <v>6</v>
      </c>
      <c r="C14810" t="s">
        <v>3</v>
      </c>
      <c r="D14810" t="s">
        <v>328</v>
      </c>
      <c r="F14810" s="2">
        <v>2282461.7860016087</v>
      </c>
      <c r="G14810" s="2">
        <v>183625.244247917</v>
      </c>
      <c r="H14810">
        <v>2011</v>
      </c>
      <c r="I14810">
        <v>12.430000000000001</v>
      </c>
      <c r="J14810" s="40" t="s">
        <v>715</v>
      </c>
    </row>
    <row r="14811" spans="1:10">
      <c r="A14811" t="s">
        <v>19</v>
      </c>
      <c r="B14811" t="s">
        <v>6</v>
      </c>
      <c r="C14811" t="s">
        <v>3</v>
      </c>
      <c r="D14811" t="s">
        <v>328</v>
      </c>
      <c r="F14811" s="2">
        <v>719790.828640386</v>
      </c>
      <c r="G14811" s="2">
        <v>57907.548563184704</v>
      </c>
      <c r="H14811">
        <v>2011</v>
      </c>
      <c r="I14811">
        <v>12.430000000000001</v>
      </c>
      <c r="J14811" s="40" t="s">
        <v>715</v>
      </c>
    </row>
    <row r="14812" spans="1:10">
      <c r="A14812" t="s">
        <v>19</v>
      </c>
      <c r="B14812" t="s">
        <v>6</v>
      </c>
      <c r="C14812" t="s">
        <v>3</v>
      </c>
      <c r="D14812" t="s">
        <v>1</v>
      </c>
      <c r="F14812" s="2">
        <v>3342000</v>
      </c>
      <c r="G14812" s="2">
        <v>268865.64762670954</v>
      </c>
      <c r="H14812">
        <v>2011</v>
      </c>
      <c r="I14812">
        <v>12.430000000000001</v>
      </c>
      <c r="J14812" s="40" t="s">
        <v>715</v>
      </c>
    </row>
    <row r="14813" spans="1:10">
      <c r="A14813" t="s">
        <v>19</v>
      </c>
      <c r="B14813" t="s">
        <v>6</v>
      </c>
      <c r="C14813" t="s">
        <v>3</v>
      </c>
      <c r="D14813" t="s">
        <v>1</v>
      </c>
      <c r="F14813" s="2">
        <v>268865.64762670954</v>
      </c>
      <c r="G14813" s="2">
        <v>21630.381949051451</v>
      </c>
      <c r="H14813">
        <v>2011</v>
      </c>
      <c r="I14813">
        <v>12.430000000000001</v>
      </c>
      <c r="J14813" s="40" t="s">
        <v>715</v>
      </c>
    </row>
    <row r="14814" spans="1:10" ht="15.75">
      <c r="A14814" s="19" t="s">
        <v>629</v>
      </c>
      <c r="B14814" t="s">
        <v>33</v>
      </c>
      <c r="C14814" t="s">
        <v>3</v>
      </c>
      <c r="D14814" t="s">
        <v>328</v>
      </c>
      <c r="E14814" t="s">
        <v>626</v>
      </c>
      <c r="F14814" s="2">
        <f t="shared" ref="F14814:F14819" si="385">G14814*I14814</f>
        <v>7191651792.8079672</v>
      </c>
      <c r="G14814" s="2">
        <v>8566079.20053358</v>
      </c>
      <c r="H14814">
        <v>2023</v>
      </c>
      <c r="I14814">
        <v>839.55</v>
      </c>
      <c r="J14814" t="s">
        <v>717</v>
      </c>
    </row>
    <row r="14815" spans="1:10" ht="15.75">
      <c r="A14815" s="19" t="s">
        <v>629</v>
      </c>
      <c r="B14815" t="s">
        <v>33</v>
      </c>
      <c r="C14815" t="s">
        <v>3</v>
      </c>
      <c r="D14815" t="s">
        <v>328</v>
      </c>
      <c r="E14815" t="s">
        <v>631</v>
      </c>
      <c r="F14815" s="2">
        <f t="shared" si="385"/>
        <v>9319751928.9162197</v>
      </c>
      <c r="G14815" s="2">
        <v>11100889.677703794</v>
      </c>
      <c r="H14815">
        <v>2023</v>
      </c>
      <c r="I14815">
        <v>839.55</v>
      </c>
      <c r="J14815" t="s">
        <v>717</v>
      </c>
    </row>
    <row r="14816" spans="1:10" ht="15.75">
      <c r="A14816" s="19" t="s">
        <v>629</v>
      </c>
      <c r="B14816" t="s">
        <v>33</v>
      </c>
      <c r="C14816" t="s">
        <v>3</v>
      </c>
      <c r="D14816" t="s">
        <v>1</v>
      </c>
      <c r="E14816" t="s">
        <v>632</v>
      </c>
      <c r="F14816" s="2">
        <f t="shared" si="385"/>
        <v>66906608.485286966</v>
      </c>
      <c r="G14816" s="2">
        <v>79693.417289365694</v>
      </c>
      <c r="H14816">
        <v>2023</v>
      </c>
      <c r="I14816">
        <v>839.55</v>
      </c>
      <c r="J14816" t="s">
        <v>717</v>
      </c>
    </row>
    <row r="14817" spans="1:10" ht="15.75">
      <c r="A14817" s="19" t="s">
        <v>629</v>
      </c>
      <c r="B14817" t="s">
        <v>33</v>
      </c>
      <c r="C14817" t="s">
        <v>4</v>
      </c>
      <c r="D14817" t="s">
        <v>328</v>
      </c>
      <c r="E14817" t="s">
        <v>626</v>
      </c>
      <c r="F14817" s="2">
        <f t="shared" si="385"/>
        <v>-215886924.29999998</v>
      </c>
      <c r="G14817" s="2">
        <v>-257146</v>
      </c>
      <c r="H14817">
        <v>2023</v>
      </c>
      <c r="I14817">
        <v>839.55</v>
      </c>
      <c r="J14817" t="s">
        <v>717</v>
      </c>
    </row>
    <row r="14818" spans="1:10" ht="15.75">
      <c r="A14818" s="19" t="s">
        <v>629</v>
      </c>
      <c r="B14818" t="s">
        <v>33</v>
      </c>
      <c r="C14818" t="s">
        <v>4</v>
      </c>
      <c r="D14818" t="s">
        <v>328</v>
      </c>
      <c r="E14818" t="s">
        <v>631</v>
      </c>
      <c r="F14818" s="2">
        <f t="shared" si="385"/>
        <v>1348400306.8653274</v>
      </c>
      <c r="G14818" s="2">
        <v>1606098.870663245</v>
      </c>
      <c r="H14818">
        <v>2023</v>
      </c>
      <c r="I14818">
        <v>839.55</v>
      </c>
      <c r="J14818" t="s">
        <v>717</v>
      </c>
    </row>
    <row r="14819" spans="1:10" ht="15.75">
      <c r="A14819" s="19" t="s">
        <v>629</v>
      </c>
      <c r="B14819" t="s">
        <v>33</v>
      </c>
      <c r="C14819" t="s">
        <v>4</v>
      </c>
      <c r="D14819" t="s">
        <v>1</v>
      </c>
      <c r="E14819" t="s">
        <v>632</v>
      </c>
      <c r="F14819" s="2">
        <f t="shared" si="385"/>
        <v>-910828088.26688063</v>
      </c>
      <c r="G14819" s="2">
        <v>-1084900.3493143716</v>
      </c>
      <c r="H14819">
        <v>2023</v>
      </c>
      <c r="I14819">
        <v>839.55</v>
      </c>
      <c r="J14819" t="s">
        <v>717</v>
      </c>
    </row>
    <row r="14820" spans="1:10">
      <c r="A14820" t="s">
        <v>192</v>
      </c>
      <c r="B14820" t="s">
        <v>42</v>
      </c>
      <c r="C14820" t="s">
        <v>3</v>
      </c>
      <c r="D14820" t="s">
        <v>328</v>
      </c>
      <c r="E14820" t="s">
        <v>419</v>
      </c>
      <c r="F14820" s="2">
        <v>46731.360000000001</v>
      </c>
      <c r="G14820" s="2">
        <v>46731.360000000001</v>
      </c>
      <c r="H14820">
        <v>2022</v>
      </c>
      <c r="I14820">
        <v>1</v>
      </c>
      <c r="J14820" t="s">
        <v>717</v>
      </c>
    </row>
    <row r="14821" spans="1:10">
      <c r="A14821" t="s">
        <v>192</v>
      </c>
      <c r="B14821" t="s">
        <v>42</v>
      </c>
      <c r="C14821" t="s">
        <v>3</v>
      </c>
      <c r="D14821" t="s">
        <v>328</v>
      </c>
      <c r="E14821" t="s">
        <v>432</v>
      </c>
      <c r="F14821" s="2">
        <v>99.43</v>
      </c>
      <c r="G14821" s="2">
        <v>99.43</v>
      </c>
      <c r="H14821">
        <v>2022</v>
      </c>
      <c r="I14821">
        <v>1</v>
      </c>
      <c r="J14821" t="s">
        <v>717</v>
      </c>
    </row>
    <row r="14822" spans="1:10">
      <c r="A14822" t="s">
        <v>192</v>
      </c>
      <c r="B14822" t="s">
        <v>42</v>
      </c>
      <c r="C14822" t="s">
        <v>3</v>
      </c>
      <c r="D14822" t="s">
        <v>328</v>
      </c>
      <c r="E14822" t="s">
        <v>370</v>
      </c>
      <c r="F14822" s="2">
        <v>65224.56</v>
      </c>
      <c r="G14822" s="2">
        <v>65224.56</v>
      </c>
      <c r="H14822">
        <v>2022</v>
      </c>
      <c r="I14822">
        <v>1</v>
      </c>
      <c r="J14822" t="s">
        <v>717</v>
      </c>
    </row>
    <row r="14823" spans="1:10">
      <c r="A14823" t="s">
        <v>192</v>
      </c>
      <c r="B14823" t="s">
        <v>42</v>
      </c>
      <c r="C14823" t="s">
        <v>4</v>
      </c>
      <c r="D14823" t="s">
        <v>328</v>
      </c>
      <c r="E14823" t="s">
        <v>419</v>
      </c>
      <c r="F14823" s="2">
        <v>0</v>
      </c>
      <c r="G14823" s="2">
        <v>0</v>
      </c>
      <c r="H14823">
        <v>2022</v>
      </c>
      <c r="I14823">
        <v>1</v>
      </c>
      <c r="J14823" t="s">
        <v>717</v>
      </c>
    </row>
    <row r="14824" spans="1:10">
      <c r="A14824" t="s">
        <v>192</v>
      </c>
      <c r="B14824" t="s">
        <v>42</v>
      </c>
      <c r="C14824" t="s">
        <v>4</v>
      </c>
      <c r="D14824" t="s">
        <v>328</v>
      </c>
      <c r="E14824" t="s">
        <v>370</v>
      </c>
      <c r="F14824" s="2">
        <v>2135.92</v>
      </c>
      <c r="G14824" s="2">
        <v>2135.92</v>
      </c>
      <c r="H14824">
        <v>2022</v>
      </c>
      <c r="I14824">
        <v>1</v>
      </c>
      <c r="J14824" t="s">
        <v>717</v>
      </c>
    </row>
    <row r="14825" spans="1:10">
      <c r="A14825" t="s">
        <v>192</v>
      </c>
      <c r="B14825" t="s">
        <v>42</v>
      </c>
      <c r="C14825" t="s">
        <v>3</v>
      </c>
      <c r="D14825" t="s">
        <v>1</v>
      </c>
      <c r="F14825" s="2">
        <v>4330</v>
      </c>
      <c r="G14825" s="2">
        <v>4330</v>
      </c>
      <c r="H14825">
        <v>2022</v>
      </c>
      <c r="I14825">
        <v>1</v>
      </c>
      <c r="J14825" t="s">
        <v>717</v>
      </c>
    </row>
    <row r="14826" spans="1:10">
      <c r="A14826" t="s">
        <v>471</v>
      </c>
      <c r="B14826" t="s">
        <v>41</v>
      </c>
      <c r="C14826" t="s">
        <v>3</v>
      </c>
      <c r="D14826" t="s">
        <v>328</v>
      </c>
      <c r="E14826" t="s">
        <v>370</v>
      </c>
      <c r="F14826" s="2">
        <v>0</v>
      </c>
      <c r="G14826" s="2">
        <v>0</v>
      </c>
      <c r="H14826">
        <v>2014</v>
      </c>
      <c r="I14826">
        <v>21.134749064390643</v>
      </c>
      <c r="J14826" t="s">
        <v>717</v>
      </c>
    </row>
    <row r="14827" spans="1:10">
      <c r="A14827" t="s">
        <v>471</v>
      </c>
      <c r="B14827" t="s">
        <v>41</v>
      </c>
      <c r="C14827" t="s">
        <v>3</v>
      </c>
      <c r="D14827" t="s">
        <v>328</v>
      </c>
      <c r="E14827" t="s">
        <v>419</v>
      </c>
      <c r="F14827" s="2">
        <v>0</v>
      </c>
      <c r="G14827" s="2">
        <v>0</v>
      </c>
      <c r="H14827">
        <v>2014</v>
      </c>
      <c r="I14827">
        <v>21.134749064390643</v>
      </c>
      <c r="J14827" t="s">
        <v>717</v>
      </c>
    </row>
    <row r="14828" spans="1:10">
      <c r="A14828" t="s">
        <v>471</v>
      </c>
      <c r="B14828" t="s">
        <v>41</v>
      </c>
      <c r="C14828" t="s">
        <v>3</v>
      </c>
      <c r="D14828" t="s">
        <v>328</v>
      </c>
      <c r="E14828" t="s">
        <v>432</v>
      </c>
      <c r="F14828" s="2">
        <v>0</v>
      </c>
      <c r="G14828" s="2">
        <v>0</v>
      </c>
      <c r="H14828">
        <v>2014</v>
      </c>
      <c r="I14828">
        <v>21.134749064390643</v>
      </c>
      <c r="J14828" t="s">
        <v>717</v>
      </c>
    </row>
    <row r="14829" spans="1:10">
      <c r="A14829" t="s">
        <v>471</v>
      </c>
      <c r="B14829" t="s">
        <v>41</v>
      </c>
      <c r="C14829" t="s">
        <v>4</v>
      </c>
      <c r="D14829" t="s">
        <v>328</v>
      </c>
      <c r="E14829" t="s">
        <v>370</v>
      </c>
      <c r="F14829" s="2">
        <v>0</v>
      </c>
      <c r="G14829" s="2">
        <v>0</v>
      </c>
      <c r="H14829">
        <v>2014</v>
      </c>
      <c r="I14829">
        <v>21.134749064390643</v>
      </c>
      <c r="J14829" t="s">
        <v>717</v>
      </c>
    </row>
    <row r="14830" spans="1:10">
      <c r="A14830" t="s">
        <v>471</v>
      </c>
      <c r="B14830" t="s">
        <v>41</v>
      </c>
      <c r="C14830" t="s">
        <v>4</v>
      </c>
      <c r="D14830" t="s">
        <v>328</v>
      </c>
      <c r="E14830" t="s">
        <v>419</v>
      </c>
      <c r="F14830" s="2">
        <v>0</v>
      </c>
      <c r="G14830" s="2">
        <v>0</v>
      </c>
      <c r="H14830">
        <v>2014</v>
      </c>
      <c r="I14830">
        <v>21.134749064390643</v>
      </c>
      <c r="J14830" t="s">
        <v>717</v>
      </c>
    </row>
    <row r="14831" spans="1:10">
      <c r="A14831" t="s">
        <v>471</v>
      </c>
      <c r="B14831" t="s">
        <v>41</v>
      </c>
      <c r="C14831" t="s">
        <v>4</v>
      </c>
      <c r="D14831" t="s">
        <v>328</v>
      </c>
      <c r="E14831" t="s">
        <v>432</v>
      </c>
      <c r="F14831" s="2">
        <v>0</v>
      </c>
      <c r="G14831" s="2">
        <v>0</v>
      </c>
      <c r="H14831">
        <v>2014</v>
      </c>
      <c r="I14831">
        <v>21.134749064390643</v>
      </c>
      <c r="J14831" t="s">
        <v>717</v>
      </c>
    </row>
    <row r="14832" spans="1:10">
      <c r="A14832" t="s">
        <v>471</v>
      </c>
      <c r="B14832" t="s">
        <v>41</v>
      </c>
      <c r="C14832" t="s">
        <v>3</v>
      </c>
      <c r="D14832" t="s">
        <v>1</v>
      </c>
      <c r="F14832" s="2">
        <v>0</v>
      </c>
      <c r="G14832" s="2">
        <v>0</v>
      </c>
      <c r="H14832">
        <v>2014</v>
      </c>
      <c r="I14832">
        <v>21.134749064390643</v>
      </c>
      <c r="J14832" t="s">
        <v>717</v>
      </c>
    </row>
    <row r="14833" spans="1:10">
      <c r="A14833" t="s">
        <v>471</v>
      </c>
      <c r="B14833" t="s">
        <v>41</v>
      </c>
      <c r="C14833" t="s">
        <v>4</v>
      </c>
      <c r="D14833" t="s">
        <v>1</v>
      </c>
      <c r="F14833" s="2">
        <v>0</v>
      </c>
      <c r="G14833" s="2">
        <v>0</v>
      </c>
      <c r="H14833">
        <v>2014</v>
      </c>
      <c r="I14833">
        <v>21.134749064390643</v>
      </c>
      <c r="J14833" t="s">
        <v>717</v>
      </c>
    </row>
    <row r="14834" spans="1:10">
      <c r="A14834" s="4" t="s">
        <v>405</v>
      </c>
      <c r="B14834" t="s">
        <v>32</v>
      </c>
      <c r="C14834" t="s">
        <v>3</v>
      </c>
      <c r="D14834" t="s">
        <v>380</v>
      </c>
      <c r="F14834" s="2">
        <v>593371</v>
      </c>
      <c r="G14834" s="2">
        <v>171850.46097407924</v>
      </c>
      <c r="H14834">
        <v>2016</v>
      </c>
      <c r="I14834">
        <v>3.4528333333333339</v>
      </c>
      <c r="J14834" t="s">
        <v>717</v>
      </c>
    </row>
    <row r="14835" spans="1:10">
      <c r="A14835" s="4" t="s">
        <v>405</v>
      </c>
      <c r="B14835" t="s">
        <v>32</v>
      </c>
      <c r="C14835" t="s">
        <v>3</v>
      </c>
      <c r="D14835" t="s">
        <v>383</v>
      </c>
      <c r="F14835" s="2">
        <v>149</v>
      </c>
      <c r="G14835" s="2">
        <v>45.343883140596468</v>
      </c>
      <c r="H14835">
        <v>2015</v>
      </c>
      <c r="I14835">
        <v>3.286</v>
      </c>
      <c r="J14835" t="s">
        <v>717</v>
      </c>
    </row>
    <row r="14836" spans="1:10">
      <c r="A14836" s="4" t="s">
        <v>405</v>
      </c>
      <c r="B14836" t="s">
        <v>32</v>
      </c>
      <c r="C14836" t="s">
        <v>3</v>
      </c>
      <c r="D14836" t="s">
        <v>367</v>
      </c>
      <c r="F14836" s="2">
        <v>523452</v>
      </c>
      <c r="G14836" s="2">
        <v>222366.77603056753</v>
      </c>
      <c r="H14836">
        <v>2014</v>
      </c>
      <c r="I14836">
        <v>2.3540027397260279</v>
      </c>
      <c r="J14836" t="s">
        <v>717</v>
      </c>
    </row>
    <row r="14837" spans="1:10">
      <c r="A14837" s="4" t="s">
        <v>405</v>
      </c>
      <c r="B14837" t="s">
        <v>32</v>
      </c>
      <c r="C14837" t="s">
        <v>4</v>
      </c>
      <c r="D14837" t="s">
        <v>328</v>
      </c>
      <c r="E14837" t="s">
        <v>365</v>
      </c>
      <c r="F14837" s="2">
        <v>619</v>
      </c>
      <c r="G14837" s="2">
        <v>262.95636345437845</v>
      </c>
      <c r="H14837">
        <v>2014</v>
      </c>
      <c r="I14837">
        <v>2.3540027397260279</v>
      </c>
      <c r="J14837" t="s">
        <v>717</v>
      </c>
    </row>
    <row r="14838" spans="1:10">
      <c r="A14838" t="s">
        <v>201</v>
      </c>
      <c r="B14838" t="s">
        <v>319</v>
      </c>
      <c r="C14838" t="s">
        <v>3</v>
      </c>
      <c r="D14838" t="s">
        <v>328</v>
      </c>
      <c r="F14838" s="2">
        <v>571684720</v>
      </c>
      <c r="G14838" s="2">
        <f t="shared" ref="G14838:G14843" si="386">F14838/I14838</f>
        <v>75673.924956781178</v>
      </c>
      <c r="H14838">
        <v>2024</v>
      </c>
      <c r="I14838">
        <v>7554.58</v>
      </c>
      <c r="J14838" t="s">
        <v>717</v>
      </c>
    </row>
    <row r="14839" spans="1:10">
      <c r="A14839" t="s">
        <v>201</v>
      </c>
      <c r="B14839" t="s">
        <v>319</v>
      </c>
      <c r="C14839" t="s">
        <v>4</v>
      </c>
      <c r="D14839" t="s">
        <v>328</v>
      </c>
      <c r="F14839" s="2">
        <v>289679948</v>
      </c>
      <c r="G14839" s="2">
        <f t="shared" si="386"/>
        <v>38344.944126609291</v>
      </c>
      <c r="H14839">
        <v>2024</v>
      </c>
      <c r="I14839">
        <v>7554.58</v>
      </c>
      <c r="J14839" t="s">
        <v>717</v>
      </c>
    </row>
    <row r="14840" spans="1:10" ht="15.75">
      <c r="A14840" s="19" t="s">
        <v>201</v>
      </c>
      <c r="B14840" t="s">
        <v>319</v>
      </c>
      <c r="C14840" t="s">
        <v>3</v>
      </c>
      <c r="D14840" t="s">
        <v>328</v>
      </c>
      <c r="F14840" s="2">
        <v>5185070626</v>
      </c>
      <c r="G14840" s="2">
        <f t="shared" si="386"/>
        <v>711970.92094964779</v>
      </c>
      <c r="H14840">
        <v>2023</v>
      </c>
      <c r="I14840">
        <v>7282.7</v>
      </c>
      <c r="J14840" t="s">
        <v>717</v>
      </c>
    </row>
    <row r="14841" spans="1:10" ht="15.75">
      <c r="A14841" s="19" t="s">
        <v>201</v>
      </c>
      <c r="B14841" t="s">
        <v>319</v>
      </c>
      <c r="C14841" t="s">
        <v>4</v>
      </c>
      <c r="D14841" t="s">
        <v>328</v>
      </c>
      <c r="F14841" s="2">
        <v>20095696</v>
      </c>
      <c r="G14841" s="2">
        <f t="shared" si="386"/>
        <v>2759.3744078432451</v>
      </c>
      <c r="H14841">
        <v>2023</v>
      </c>
      <c r="I14841">
        <v>7282.7</v>
      </c>
      <c r="J14841" t="s">
        <v>717</v>
      </c>
    </row>
    <row r="14842" spans="1:10">
      <c r="A14842" s="5" t="s">
        <v>201</v>
      </c>
      <c r="B14842" t="s">
        <v>319</v>
      </c>
      <c r="C14842" t="s">
        <v>3</v>
      </c>
      <c r="D14842" t="s">
        <v>328</v>
      </c>
      <c r="F14842" s="2">
        <v>538785693</v>
      </c>
      <c r="G14842" s="2">
        <f t="shared" si="386"/>
        <v>77248.915432558104</v>
      </c>
      <c r="H14842">
        <v>2022</v>
      </c>
      <c r="I14842">
        <v>6974.67</v>
      </c>
      <c r="J14842" t="s">
        <v>717</v>
      </c>
    </row>
    <row r="14843" spans="1:10">
      <c r="A14843" t="s">
        <v>201</v>
      </c>
      <c r="B14843" t="s">
        <v>319</v>
      </c>
      <c r="C14843" t="s">
        <v>5</v>
      </c>
      <c r="D14843" t="s">
        <v>328</v>
      </c>
      <c r="F14843" s="2">
        <v>125245532</v>
      </c>
      <c r="G14843" s="2">
        <f t="shared" si="386"/>
        <v>17957.198261709873</v>
      </c>
      <c r="H14843">
        <v>2022</v>
      </c>
      <c r="I14843">
        <v>6974.67</v>
      </c>
      <c r="J14843" t="s">
        <v>717</v>
      </c>
    </row>
    <row r="14844" spans="1:10">
      <c r="A14844" t="s">
        <v>201</v>
      </c>
      <c r="B14844" t="s">
        <v>319</v>
      </c>
      <c r="C14844" t="s">
        <v>3</v>
      </c>
      <c r="D14844" t="s">
        <v>328</v>
      </c>
      <c r="F14844" s="2">
        <v>371872363</v>
      </c>
      <c r="G14844" s="2">
        <v>54981.912282621233</v>
      </c>
      <c r="H14844">
        <v>2020</v>
      </c>
      <c r="I14844">
        <v>6763.54</v>
      </c>
      <c r="J14844" t="s">
        <v>717</v>
      </c>
    </row>
    <row r="14845" spans="1:10">
      <c r="A14845" s="5" t="s">
        <v>201</v>
      </c>
      <c r="B14845" t="s">
        <v>319</v>
      </c>
      <c r="C14845" t="s">
        <v>3</v>
      </c>
      <c r="D14845" t="s">
        <v>328</v>
      </c>
      <c r="F14845" s="2">
        <v>251731236</v>
      </c>
      <c r="G14845" s="2">
        <f>F14845/I14845</f>
        <v>40355.189976097681</v>
      </c>
      <c r="H14845">
        <v>2019</v>
      </c>
      <c r="I14845">
        <v>6237.89</v>
      </c>
      <c r="J14845" t="s">
        <v>717</v>
      </c>
    </row>
    <row r="14846" spans="1:10">
      <c r="A14846" s="5" t="s">
        <v>201</v>
      </c>
      <c r="B14846" t="s">
        <v>319</v>
      </c>
      <c r="C14846" t="s">
        <v>3</v>
      </c>
      <c r="D14846" t="s">
        <v>328</v>
      </c>
      <c r="F14846" s="2">
        <v>193959010</v>
      </c>
      <c r="G14846" s="2">
        <f>F14846/I14846</f>
        <v>33783.411278031788</v>
      </c>
      <c r="H14846">
        <v>2018</v>
      </c>
      <c r="I14846">
        <v>5741.25</v>
      </c>
      <c r="J14846" t="s">
        <v>717</v>
      </c>
    </row>
    <row r="14847" spans="1:10">
      <c r="A14847" s="5" t="s">
        <v>201</v>
      </c>
      <c r="B14847" t="s">
        <v>319</v>
      </c>
      <c r="C14847" t="s">
        <v>4</v>
      </c>
      <c r="D14847" t="s">
        <v>328</v>
      </c>
      <c r="F14847" s="2">
        <v>23058098</v>
      </c>
      <c r="G14847" s="2">
        <f>F14847/I14847</f>
        <v>4016.2156324842149</v>
      </c>
      <c r="H14847">
        <v>2018</v>
      </c>
      <c r="I14847">
        <v>5741.25</v>
      </c>
      <c r="J14847" t="s">
        <v>717</v>
      </c>
    </row>
    <row r="14848" spans="1:10">
      <c r="A14848" s="5" t="s">
        <v>201</v>
      </c>
      <c r="B14848" t="s">
        <v>319</v>
      </c>
      <c r="C14848" t="s">
        <v>3</v>
      </c>
      <c r="D14848" t="s">
        <v>328</v>
      </c>
      <c r="F14848" s="2">
        <v>189581099</v>
      </c>
      <c r="G14848" s="2">
        <f>F14848/I14848</f>
        <v>33658.727374410781</v>
      </c>
      <c r="H14848">
        <v>2017</v>
      </c>
      <c r="I14848">
        <v>5632.45</v>
      </c>
      <c r="J14848" t="s">
        <v>717</v>
      </c>
    </row>
    <row r="14849" spans="1:10">
      <c r="A14849" s="5" t="s">
        <v>201</v>
      </c>
      <c r="B14849" t="s">
        <v>319</v>
      </c>
      <c r="C14849" t="s">
        <v>4</v>
      </c>
      <c r="D14849" t="s">
        <v>328</v>
      </c>
      <c r="F14849" s="2">
        <v>20208461</v>
      </c>
      <c r="G14849" s="2">
        <f>F14849/I14849</f>
        <v>3587.8633631900861</v>
      </c>
      <c r="H14849">
        <v>2017</v>
      </c>
      <c r="I14849">
        <v>5632.45</v>
      </c>
      <c r="J14849" t="s">
        <v>717</v>
      </c>
    </row>
    <row r="14850" spans="1:10">
      <c r="A14850" t="s">
        <v>201</v>
      </c>
      <c r="B14850" t="s">
        <v>319</v>
      </c>
      <c r="C14850" t="s">
        <v>3</v>
      </c>
      <c r="D14850" t="s">
        <v>328</v>
      </c>
      <c r="F14850" s="2">
        <v>188616640</v>
      </c>
      <c r="G14850" s="2">
        <v>33156.563928278447</v>
      </c>
      <c r="H14850">
        <v>2016</v>
      </c>
      <c r="I14850">
        <v>5688.666666666667</v>
      </c>
      <c r="J14850" t="s">
        <v>717</v>
      </c>
    </row>
    <row r="14851" spans="1:10">
      <c r="A14851" t="s">
        <v>201</v>
      </c>
      <c r="B14851" t="s">
        <v>319</v>
      </c>
      <c r="C14851" t="s">
        <v>3</v>
      </c>
      <c r="D14851" t="s">
        <v>328</v>
      </c>
      <c r="F14851" s="2">
        <v>116282280.00000001</v>
      </c>
      <c r="G14851" s="2">
        <v>22415.601940025754</v>
      </c>
      <c r="H14851">
        <v>2015</v>
      </c>
      <c r="I14851">
        <v>5187.5600000000004</v>
      </c>
      <c r="J14851" t="s">
        <v>717</v>
      </c>
    </row>
    <row r="14852" spans="1:10">
      <c r="A14852" t="s">
        <v>201</v>
      </c>
      <c r="B14852" t="s">
        <v>319</v>
      </c>
      <c r="C14852" t="s">
        <v>4</v>
      </c>
      <c r="D14852" t="s">
        <v>328</v>
      </c>
      <c r="F14852" s="2">
        <v>75027259</v>
      </c>
      <c r="G14852" s="2">
        <v>14462.918790336882</v>
      </c>
      <c r="H14852">
        <v>2015</v>
      </c>
      <c r="I14852">
        <v>5187.5600000000004</v>
      </c>
      <c r="J14852" t="s">
        <v>717</v>
      </c>
    </row>
    <row r="14853" spans="1:10">
      <c r="A14853" t="s">
        <v>201</v>
      </c>
      <c r="B14853" t="s">
        <v>319</v>
      </c>
      <c r="C14853" t="s">
        <v>3</v>
      </c>
      <c r="D14853" t="s">
        <v>328</v>
      </c>
      <c r="F14853" s="2">
        <v>92431501</v>
      </c>
      <c r="G14853" s="2">
        <v>20697.387681447428</v>
      </c>
      <c r="H14853">
        <v>2014</v>
      </c>
      <c r="I14853">
        <v>4465.8534894649083</v>
      </c>
      <c r="J14853" t="s">
        <v>717</v>
      </c>
    </row>
    <row r="14854" spans="1:10">
      <c r="A14854" t="s">
        <v>201</v>
      </c>
      <c r="B14854" t="s">
        <v>319</v>
      </c>
      <c r="C14854" t="s">
        <v>4</v>
      </c>
      <c r="D14854" t="s">
        <v>328</v>
      </c>
      <c r="F14854" s="2">
        <v>38048432</v>
      </c>
      <c r="G14854" s="2">
        <v>8519.8567507325242</v>
      </c>
      <c r="H14854">
        <v>2014</v>
      </c>
      <c r="I14854">
        <v>4465.8534894649083</v>
      </c>
      <c r="J14854" t="s">
        <v>717</v>
      </c>
    </row>
    <row r="14855" spans="1:10">
      <c r="A14855" t="s">
        <v>201</v>
      </c>
      <c r="B14855" t="s">
        <v>319</v>
      </c>
      <c r="C14855" t="s">
        <v>3</v>
      </c>
      <c r="D14855" t="s">
        <v>328</v>
      </c>
      <c r="F14855" s="2">
        <v>78391953</v>
      </c>
      <c r="G14855" s="2">
        <v>18240.354822949379</v>
      </c>
      <c r="H14855">
        <v>2013</v>
      </c>
      <c r="I14855">
        <v>4297.7208371719817</v>
      </c>
      <c r="J14855" t="s">
        <v>717</v>
      </c>
    </row>
    <row r="14856" spans="1:10">
      <c r="A14856" t="s">
        <v>201</v>
      </c>
      <c r="B14856" t="s">
        <v>319</v>
      </c>
      <c r="C14856" t="s">
        <v>3</v>
      </c>
      <c r="D14856" t="s">
        <v>328</v>
      </c>
      <c r="F14856" s="2">
        <v>78391953</v>
      </c>
      <c r="G14856" s="2">
        <v>18240.354822949379</v>
      </c>
      <c r="H14856">
        <v>2013</v>
      </c>
      <c r="I14856">
        <v>4297.7208371719817</v>
      </c>
      <c r="J14856" t="s">
        <v>717</v>
      </c>
    </row>
    <row r="14857" spans="1:10">
      <c r="A14857" t="s">
        <v>201</v>
      </c>
      <c r="B14857" t="s">
        <v>319</v>
      </c>
      <c r="C14857" t="s">
        <v>3</v>
      </c>
      <c r="D14857" t="s">
        <v>328</v>
      </c>
      <c r="F14857" s="2">
        <v>83580928.648100436</v>
      </c>
      <c r="G14857" s="2">
        <v>18924.768447999999</v>
      </c>
      <c r="H14857">
        <v>2012</v>
      </c>
      <c r="I14857">
        <v>4416.4835558098157</v>
      </c>
      <c r="J14857" t="s">
        <v>717</v>
      </c>
    </row>
    <row r="14858" spans="1:10">
      <c r="A14858" t="s">
        <v>201</v>
      </c>
      <c r="B14858" t="s">
        <v>319</v>
      </c>
      <c r="C14858" t="s">
        <v>3</v>
      </c>
      <c r="D14858" t="s">
        <v>328</v>
      </c>
      <c r="F14858" s="2">
        <v>83580928.648100436</v>
      </c>
      <c r="G14858" s="2">
        <v>18924.768447999999</v>
      </c>
      <c r="H14858">
        <v>2012</v>
      </c>
      <c r="I14858">
        <v>4416.4835558098157</v>
      </c>
      <c r="J14858" t="s">
        <v>717</v>
      </c>
    </row>
    <row r="14859" spans="1:10">
      <c r="A14859" t="s">
        <v>201</v>
      </c>
      <c r="B14859" t="s">
        <v>319</v>
      </c>
      <c r="C14859" t="s">
        <v>3</v>
      </c>
      <c r="D14859" t="s">
        <v>328</v>
      </c>
      <c r="F14859" s="2">
        <v>95823696.066852406</v>
      </c>
      <c r="G14859" s="2">
        <v>22884.148560000001</v>
      </c>
      <c r="H14859">
        <v>2011</v>
      </c>
      <c r="I14859">
        <v>4187.3393635604152</v>
      </c>
      <c r="J14859" t="s">
        <v>717</v>
      </c>
    </row>
    <row r="14860" spans="1:10">
      <c r="A14860" t="s">
        <v>201</v>
      </c>
      <c r="B14860" t="s">
        <v>319</v>
      </c>
      <c r="C14860" t="s">
        <v>3</v>
      </c>
      <c r="D14860" t="s">
        <v>328</v>
      </c>
      <c r="F14860" s="2">
        <v>95823696.066852406</v>
      </c>
      <c r="G14860" s="2">
        <v>22884.148560000001</v>
      </c>
      <c r="H14860">
        <v>2011</v>
      </c>
      <c r="I14860">
        <v>4187.3393635604152</v>
      </c>
      <c r="J14860" t="s">
        <v>717</v>
      </c>
    </row>
    <row r="14861" spans="1:10">
      <c r="A14861" t="s">
        <v>201</v>
      </c>
      <c r="B14861" t="s">
        <v>319</v>
      </c>
      <c r="C14861" t="s">
        <v>3</v>
      </c>
      <c r="D14861" t="s">
        <v>328</v>
      </c>
      <c r="F14861" s="2">
        <v>120519206.81124733</v>
      </c>
      <c r="G14861" s="2">
        <v>25460.209500000001</v>
      </c>
      <c r="H14861">
        <v>2010</v>
      </c>
      <c r="I14861">
        <v>4733.6298160173164</v>
      </c>
      <c r="J14861" t="s">
        <v>717</v>
      </c>
    </row>
    <row r="14862" spans="1:10">
      <c r="A14862" t="s">
        <v>201</v>
      </c>
      <c r="B14862" t="s">
        <v>319</v>
      </c>
      <c r="C14862" t="s">
        <v>3</v>
      </c>
      <c r="D14862" t="s">
        <v>328</v>
      </c>
      <c r="F14862" s="2">
        <v>120519206.81124733</v>
      </c>
      <c r="G14862" s="2">
        <v>25460.209500000001</v>
      </c>
      <c r="H14862">
        <v>2010</v>
      </c>
      <c r="I14862">
        <v>4733.6298160173164</v>
      </c>
      <c r="J14862" t="s">
        <v>717</v>
      </c>
    </row>
    <row r="14863" spans="1:10">
      <c r="A14863" t="s">
        <v>201</v>
      </c>
      <c r="B14863" t="s">
        <v>319</v>
      </c>
      <c r="C14863" t="s">
        <v>3</v>
      </c>
      <c r="D14863" t="s">
        <v>1</v>
      </c>
      <c r="F14863" s="2">
        <v>406061.46835497947</v>
      </c>
      <c r="G14863" s="2">
        <v>85.782261000000005</v>
      </c>
      <c r="H14863">
        <v>2010</v>
      </c>
      <c r="I14863">
        <v>4733.6298160173164</v>
      </c>
      <c r="J14863" t="s">
        <v>717</v>
      </c>
    </row>
    <row r="14864" spans="1:10">
      <c r="A14864" t="s">
        <v>201</v>
      </c>
      <c r="B14864" t="s">
        <v>319</v>
      </c>
      <c r="C14864" t="s">
        <v>3</v>
      </c>
      <c r="D14864" t="s">
        <v>1</v>
      </c>
      <c r="F14864" s="2">
        <v>406061.46835497947</v>
      </c>
      <c r="G14864" s="2">
        <v>85.782261000000005</v>
      </c>
      <c r="H14864">
        <v>2010</v>
      </c>
      <c r="I14864">
        <v>4733.6298160173164</v>
      </c>
      <c r="J14864" t="s">
        <v>717</v>
      </c>
    </row>
    <row r="14865" spans="1:10">
      <c r="A14865" s="5" t="s">
        <v>521</v>
      </c>
      <c r="B14865" t="s">
        <v>319</v>
      </c>
      <c r="C14865" t="s">
        <v>4</v>
      </c>
      <c r="D14865" t="s">
        <v>328</v>
      </c>
      <c r="F14865" s="2">
        <v>10170000</v>
      </c>
      <c r="G14865" s="2">
        <f>F14865/I14865</f>
        <v>1630.3589835665584</v>
      </c>
      <c r="H14865">
        <v>2019</v>
      </c>
      <c r="I14865">
        <v>6237.89</v>
      </c>
      <c r="J14865" t="s">
        <v>717</v>
      </c>
    </row>
    <row r="14866" spans="1:10">
      <c r="A14866" s="5" t="s">
        <v>247</v>
      </c>
      <c r="B14866" t="s">
        <v>319</v>
      </c>
      <c r="C14866" t="s">
        <v>3</v>
      </c>
      <c r="D14866" t="s">
        <v>328</v>
      </c>
      <c r="E14866" t="s">
        <v>361</v>
      </c>
      <c r="F14866" s="2">
        <v>562318290</v>
      </c>
      <c r="G14866" s="2">
        <f>F14866/I14866</f>
        <v>83102.657927599736</v>
      </c>
      <c r="H14866">
        <v>2021</v>
      </c>
      <c r="I14866">
        <v>6766.55</v>
      </c>
      <c r="J14866" t="s">
        <v>717</v>
      </c>
    </row>
    <row r="14867" spans="1:10">
      <c r="A14867" s="5" t="s">
        <v>247</v>
      </c>
      <c r="B14867" t="s">
        <v>319</v>
      </c>
      <c r="C14867" t="s">
        <v>4</v>
      </c>
      <c r="D14867" t="s">
        <v>328</v>
      </c>
      <c r="E14867" t="s">
        <v>361</v>
      </c>
      <c r="F14867" s="2">
        <v>201177364</v>
      </c>
      <c r="G14867" s="2">
        <f>F14867/I14867</f>
        <v>29731.157532272722</v>
      </c>
      <c r="H14867">
        <v>2021</v>
      </c>
      <c r="I14867">
        <v>6766.55</v>
      </c>
      <c r="J14867" t="s">
        <v>717</v>
      </c>
    </row>
    <row r="14868" spans="1:10">
      <c r="A14868" t="s">
        <v>25</v>
      </c>
      <c r="B14868" t="s">
        <v>6</v>
      </c>
      <c r="C14868" t="s">
        <v>3</v>
      </c>
      <c r="D14868" t="s">
        <v>328</v>
      </c>
      <c r="F14868" s="2">
        <v>232596000.00000003</v>
      </c>
      <c r="G14868" s="2">
        <v>18712469.831053901</v>
      </c>
      <c r="H14868">
        <v>2011</v>
      </c>
      <c r="I14868">
        <v>12.430000000000001</v>
      </c>
      <c r="J14868" s="40" t="s">
        <v>715</v>
      </c>
    </row>
    <row r="14869" spans="1:10">
      <c r="A14869" t="s">
        <v>25</v>
      </c>
      <c r="B14869" t="s">
        <v>6</v>
      </c>
      <c r="C14869" t="s">
        <v>3</v>
      </c>
      <c r="D14869" t="s">
        <v>328</v>
      </c>
      <c r="F14869" s="2">
        <v>18712469.831053898</v>
      </c>
      <c r="G14869" s="2">
        <v>1505427.9831901765</v>
      </c>
      <c r="H14869">
        <v>2011</v>
      </c>
      <c r="I14869">
        <v>12.430000000000001</v>
      </c>
      <c r="J14869" s="40" t="s">
        <v>715</v>
      </c>
    </row>
    <row r="14870" spans="1:10">
      <c r="A14870" t="s">
        <v>25</v>
      </c>
      <c r="B14870" t="s">
        <v>6</v>
      </c>
      <c r="C14870" t="s">
        <v>3</v>
      </c>
      <c r="D14870" t="s">
        <v>1</v>
      </c>
      <c r="F14870" s="2">
        <v>4261000</v>
      </c>
      <c r="G14870" s="2">
        <v>342799.67819790827</v>
      </c>
      <c r="H14870">
        <v>2011</v>
      </c>
      <c r="I14870">
        <v>12.430000000000001</v>
      </c>
      <c r="J14870" s="40" t="s">
        <v>715</v>
      </c>
    </row>
    <row r="14871" spans="1:10">
      <c r="A14871" t="s">
        <v>25</v>
      </c>
      <c r="B14871" t="s">
        <v>6</v>
      </c>
      <c r="C14871" t="s">
        <v>3</v>
      </c>
      <c r="D14871" t="s">
        <v>1</v>
      </c>
      <c r="F14871" s="2">
        <v>342799.67819790822</v>
      </c>
      <c r="G14871" s="2">
        <v>27578.413370708622</v>
      </c>
      <c r="H14871">
        <v>2011</v>
      </c>
      <c r="I14871">
        <v>12.430000000000001</v>
      </c>
      <c r="J14871" s="40" t="s">
        <v>715</v>
      </c>
    </row>
    <row r="14872" spans="1:10">
      <c r="A14872" t="s">
        <v>461</v>
      </c>
      <c r="B14872" t="s">
        <v>34</v>
      </c>
      <c r="C14872" t="s">
        <v>3</v>
      </c>
      <c r="D14872" t="s">
        <v>328</v>
      </c>
      <c r="F14872" s="2">
        <v>3773000</v>
      </c>
      <c r="G14872" s="2">
        <v>3773000</v>
      </c>
      <c r="H14872">
        <v>2012</v>
      </c>
      <c r="I14872">
        <v>1</v>
      </c>
      <c r="J14872" t="s">
        <v>717</v>
      </c>
    </row>
    <row r="14873" spans="1:10">
      <c r="A14873" t="s">
        <v>461</v>
      </c>
      <c r="B14873" t="s">
        <v>34</v>
      </c>
      <c r="C14873" t="s">
        <v>3</v>
      </c>
      <c r="D14873" t="s">
        <v>1</v>
      </c>
      <c r="F14873" s="2">
        <v>1419000</v>
      </c>
      <c r="G14873" s="2">
        <v>1419000</v>
      </c>
      <c r="H14873">
        <v>2012</v>
      </c>
      <c r="I14873">
        <v>1</v>
      </c>
      <c r="J14873" t="s">
        <v>717</v>
      </c>
    </row>
    <row r="14874" spans="1:10">
      <c r="A14874" t="s">
        <v>461</v>
      </c>
      <c r="B14874" t="s">
        <v>34</v>
      </c>
      <c r="C14874" t="s">
        <v>4</v>
      </c>
      <c r="D14874" t="s">
        <v>328</v>
      </c>
      <c r="F14874" s="2">
        <v>992000</v>
      </c>
      <c r="G14874" s="2">
        <v>992000</v>
      </c>
      <c r="H14874">
        <v>2012</v>
      </c>
      <c r="I14874">
        <v>1</v>
      </c>
      <c r="J14874" t="s">
        <v>717</v>
      </c>
    </row>
    <row r="14875" spans="1:10">
      <c r="A14875" t="s">
        <v>461</v>
      </c>
      <c r="B14875" t="s">
        <v>34</v>
      </c>
      <c r="C14875" t="s">
        <v>4</v>
      </c>
      <c r="D14875" t="s">
        <v>1</v>
      </c>
      <c r="F14875" s="2">
        <v>469000</v>
      </c>
      <c r="G14875" s="2">
        <v>469000</v>
      </c>
      <c r="H14875">
        <v>2012</v>
      </c>
      <c r="I14875">
        <v>1</v>
      </c>
      <c r="J14875" t="s">
        <v>717</v>
      </c>
    </row>
    <row r="14876" spans="1:10">
      <c r="A14876" t="s">
        <v>461</v>
      </c>
      <c r="B14876" t="s">
        <v>34</v>
      </c>
      <c r="C14876" t="s">
        <v>3</v>
      </c>
      <c r="D14876" t="s">
        <v>328</v>
      </c>
      <c r="F14876" s="2">
        <v>3770000</v>
      </c>
      <c r="G14876" s="2">
        <v>3770000</v>
      </c>
      <c r="H14876">
        <v>2011</v>
      </c>
      <c r="I14876">
        <v>1</v>
      </c>
      <c r="J14876" t="s">
        <v>717</v>
      </c>
    </row>
    <row r="14877" spans="1:10">
      <c r="A14877" t="s">
        <v>461</v>
      </c>
      <c r="B14877" t="s">
        <v>34</v>
      </c>
      <c r="C14877" t="s">
        <v>3</v>
      </c>
      <c r="D14877" t="s">
        <v>1</v>
      </c>
      <c r="F14877" s="2">
        <v>2048000</v>
      </c>
      <c r="G14877" s="2">
        <v>2048000</v>
      </c>
      <c r="H14877">
        <v>2011</v>
      </c>
      <c r="I14877">
        <v>1</v>
      </c>
      <c r="J14877" t="s">
        <v>717</v>
      </c>
    </row>
    <row r="14878" spans="1:10">
      <c r="A14878" t="s">
        <v>461</v>
      </c>
      <c r="B14878" t="s">
        <v>34</v>
      </c>
      <c r="C14878" t="s">
        <v>4</v>
      </c>
      <c r="D14878" t="s">
        <v>328</v>
      </c>
      <c r="F14878" s="2">
        <v>750000</v>
      </c>
      <c r="G14878" s="2">
        <v>750000</v>
      </c>
      <c r="H14878">
        <v>2011</v>
      </c>
      <c r="I14878">
        <v>1</v>
      </c>
      <c r="J14878" t="s">
        <v>717</v>
      </c>
    </row>
    <row r="14879" spans="1:10">
      <c r="A14879" t="s">
        <v>461</v>
      </c>
      <c r="B14879" t="s">
        <v>34</v>
      </c>
      <c r="C14879" t="s">
        <v>4</v>
      </c>
      <c r="D14879" t="s">
        <v>1</v>
      </c>
      <c r="F14879" s="2">
        <v>655000</v>
      </c>
      <c r="G14879" s="2">
        <v>655000</v>
      </c>
      <c r="H14879">
        <v>2011</v>
      </c>
      <c r="I14879">
        <v>1</v>
      </c>
      <c r="J14879" t="s">
        <v>717</v>
      </c>
    </row>
    <row r="14880" spans="1:10">
      <c r="A14880" t="s">
        <v>461</v>
      </c>
      <c r="B14880" t="s">
        <v>34</v>
      </c>
      <c r="C14880" t="s">
        <v>3</v>
      </c>
      <c r="D14880" t="s">
        <v>328</v>
      </c>
      <c r="F14880" s="2">
        <v>3073000</v>
      </c>
      <c r="G14880" s="2">
        <v>3073000</v>
      </c>
      <c r="H14880">
        <v>2010</v>
      </c>
      <c r="I14880">
        <v>1</v>
      </c>
      <c r="J14880" t="s">
        <v>717</v>
      </c>
    </row>
    <row r="14881" spans="1:10">
      <c r="A14881" t="s">
        <v>461</v>
      </c>
      <c r="B14881" t="s">
        <v>34</v>
      </c>
      <c r="C14881" t="s">
        <v>3</v>
      </c>
      <c r="D14881" t="s">
        <v>1</v>
      </c>
      <c r="F14881" s="2">
        <v>1893000</v>
      </c>
      <c r="G14881" s="2">
        <v>1893000</v>
      </c>
      <c r="H14881">
        <v>2010</v>
      </c>
      <c r="I14881">
        <v>1</v>
      </c>
      <c r="J14881" t="s">
        <v>717</v>
      </c>
    </row>
    <row r="14882" spans="1:10">
      <c r="A14882" t="s">
        <v>461</v>
      </c>
      <c r="B14882" t="s">
        <v>34</v>
      </c>
      <c r="C14882" t="s">
        <v>4</v>
      </c>
      <c r="D14882" t="s">
        <v>328</v>
      </c>
      <c r="F14882" s="2">
        <v>920000</v>
      </c>
      <c r="G14882" s="2">
        <v>920000</v>
      </c>
      <c r="H14882">
        <v>2010</v>
      </c>
      <c r="I14882">
        <v>1</v>
      </c>
      <c r="J14882" t="s">
        <v>717</v>
      </c>
    </row>
    <row r="14883" spans="1:10">
      <c r="A14883" t="s">
        <v>461</v>
      </c>
      <c r="B14883" t="s">
        <v>34</v>
      </c>
      <c r="C14883" t="s">
        <v>4</v>
      </c>
      <c r="D14883" t="s">
        <v>1</v>
      </c>
      <c r="F14883" s="2">
        <v>1236000</v>
      </c>
      <c r="G14883" s="2">
        <v>1236000</v>
      </c>
      <c r="H14883">
        <v>2010</v>
      </c>
      <c r="I14883">
        <v>1</v>
      </c>
      <c r="J14883" t="s">
        <v>717</v>
      </c>
    </row>
    <row r="14884" spans="1:10">
      <c r="A14884" t="s">
        <v>339</v>
      </c>
      <c r="B14884" s="18" t="s">
        <v>35</v>
      </c>
      <c r="C14884" s="18" t="s">
        <v>3</v>
      </c>
      <c r="D14884" s="18" t="s">
        <v>328</v>
      </c>
      <c r="E14884" s="18" t="s">
        <v>677</v>
      </c>
      <c r="F14884" s="2">
        <v>56834533</v>
      </c>
      <c r="G14884" s="2">
        <f t="shared" ref="G14884:G14891" si="387">F14884/I14884</f>
        <v>62082.361200515712</v>
      </c>
      <c r="H14884" s="18">
        <v>2024</v>
      </c>
      <c r="I14884" s="18">
        <v>915.46990000000005</v>
      </c>
      <c r="J14884" t="s">
        <v>717</v>
      </c>
    </row>
    <row r="14885" spans="1:10">
      <c r="A14885" t="s">
        <v>339</v>
      </c>
      <c r="B14885" s="18" t="s">
        <v>35</v>
      </c>
      <c r="C14885" s="18" t="s">
        <v>3</v>
      </c>
      <c r="D14885" s="18" t="s">
        <v>1</v>
      </c>
      <c r="E14885" s="18"/>
      <c r="F14885" s="2">
        <v>115648792</v>
      </c>
      <c r="G14885" s="2">
        <f t="shared" si="387"/>
        <v>126327.2468051653</v>
      </c>
      <c r="H14885" s="18">
        <v>2024</v>
      </c>
      <c r="I14885" s="18">
        <v>915.46990000000005</v>
      </c>
      <c r="J14885" t="s">
        <v>717</v>
      </c>
    </row>
    <row r="14886" spans="1:10">
      <c r="A14886" t="s">
        <v>339</v>
      </c>
      <c r="B14886" s="18" t="s">
        <v>35</v>
      </c>
      <c r="C14886" s="18" t="s">
        <v>4</v>
      </c>
      <c r="D14886" s="18" t="s">
        <v>328</v>
      </c>
      <c r="E14886" s="18" t="s">
        <v>677</v>
      </c>
      <c r="F14886" s="2">
        <v>11534838</v>
      </c>
      <c r="G14886" s="2">
        <f t="shared" si="387"/>
        <v>12599.909620185217</v>
      </c>
      <c r="H14886" s="18">
        <v>2024</v>
      </c>
      <c r="I14886" s="18">
        <v>915.46990000000005</v>
      </c>
      <c r="J14886" t="s">
        <v>717</v>
      </c>
    </row>
    <row r="14887" spans="1:10">
      <c r="A14887" t="s">
        <v>339</v>
      </c>
      <c r="B14887" s="18" t="s">
        <v>35</v>
      </c>
      <c r="C14887" s="18" t="s">
        <v>4</v>
      </c>
      <c r="D14887" s="18" t="s">
        <v>1</v>
      </c>
      <c r="E14887" s="18"/>
      <c r="F14887" s="2">
        <v>28535241</v>
      </c>
      <c r="G14887" s="2">
        <f t="shared" si="387"/>
        <v>31170.048299785714</v>
      </c>
      <c r="H14887" s="18">
        <v>2024</v>
      </c>
      <c r="I14887" s="18">
        <v>915.46990000000005</v>
      </c>
      <c r="J14887" t="s">
        <v>717</v>
      </c>
    </row>
    <row r="14888" spans="1:10">
      <c r="A14888" t="s">
        <v>339</v>
      </c>
      <c r="B14888" s="18" t="s">
        <v>35</v>
      </c>
      <c r="C14888" s="18" t="s">
        <v>3</v>
      </c>
      <c r="D14888" s="18" t="s">
        <v>328</v>
      </c>
      <c r="E14888" s="18"/>
      <c r="F14888" s="2">
        <v>27854814</v>
      </c>
      <c r="G14888" s="2">
        <f t="shared" si="387"/>
        <v>94110.746333102565</v>
      </c>
      <c r="H14888" s="18">
        <v>2023</v>
      </c>
      <c r="I14888" s="18">
        <v>295.97910000000002</v>
      </c>
      <c r="J14888" t="s">
        <v>717</v>
      </c>
    </row>
    <row r="14889" spans="1:10">
      <c r="A14889" t="s">
        <v>339</v>
      </c>
      <c r="B14889" s="18" t="s">
        <v>35</v>
      </c>
      <c r="C14889" s="18" t="s">
        <v>3</v>
      </c>
      <c r="D14889" s="18" t="s">
        <v>1</v>
      </c>
      <c r="E14889" s="18"/>
      <c r="F14889" s="2">
        <v>39615413.5</v>
      </c>
      <c r="G14889" s="2">
        <f t="shared" si="387"/>
        <v>133845.30698282411</v>
      </c>
      <c r="H14889" s="18">
        <v>2023</v>
      </c>
      <c r="I14889" s="18">
        <v>295.97910000000002</v>
      </c>
      <c r="J14889" t="s">
        <v>717</v>
      </c>
    </row>
    <row r="14890" spans="1:10">
      <c r="A14890" t="s">
        <v>339</v>
      </c>
      <c r="B14890" s="18" t="s">
        <v>35</v>
      </c>
      <c r="C14890" s="18" t="s">
        <v>4</v>
      </c>
      <c r="D14890" s="18" t="s">
        <v>328</v>
      </c>
      <c r="E14890" s="18"/>
      <c r="F14890" s="2">
        <v>5202325</v>
      </c>
      <c r="G14890" s="2">
        <f t="shared" si="387"/>
        <v>17576.663352243453</v>
      </c>
      <c r="H14890" s="18">
        <v>2023</v>
      </c>
      <c r="I14890" s="18">
        <v>295.97910000000002</v>
      </c>
      <c r="J14890" t="s">
        <v>717</v>
      </c>
    </row>
    <row r="14891" spans="1:10">
      <c r="A14891" t="s">
        <v>339</v>
      </c>
      <c r="B14891" s="18" t="s">
        <v>35</v>
      </c>
      <c r="C14891" s="18" t="s">
        <v>4</v>
      </c>
      <c r="D14891" s="18" t="s">
        <v>1</v>
      </c>
      <c r="E14891" s="18"/>
      <c r="F14891" s="2">
        <v>213156</v>
      </c>
      <c r="G14891" s="2">
        <f t="shared" si="387"/>
        <v>720.17247163735544</v>
      </c>
      <c r="H14891" s="18">
        <v>2023</v>
      </c>
      <c r="I14891" s="18">
        <v>295.97910000000002</v>
      </c>
      <c r="J14891" t="s">
        <v>717</v>
      </c>
    </row>
    <row r="14892" spans="1:10">
      <c r="A14892" t="s">
        <v>339</v>
      </c>
      <c r="B14892" t="s">
        <v>35</v>
      </c>
      <c r="C14892" t="s">
        <v>3</v>
      </c>
      <c r="D14892" t="s">
        <v>328</v>
      </c>
      <c r="F14892" s="2">
        <v>5944778</v>
      </c>
      <c r="G14892" s="2">
        <v>84291.527711608709</v>
      </c>
      <c r="H14892">
        <v>2020</v>
      </c>
      <c r="I14892">
        <v>70.526399999999995</v>
      </c>
      <c r="J14892" t="s">
        <v>717</v>
      </c>
    </row>
    <row r="14893" spans="1:10">
      <c r="A14893" t="s">
        <v>339</v>
      </c>
      <c r="B14893" t="s">
        <v>35</v>
      </c>
      <c r="C14893" t="s">
        <v>3</v>
      </c>
      <c r="D14893" t="s">
        <v>1</v>
      </c>
      <c r="F14893" s="2">
        <v>3603941</v>
      </c>
      <c r="G14893" s="2">
        <v>51100.594954513494</v>
      </c>
      <c r="H14893">
        <v>2020</v>
      </c>
      <c r="I14893">
        <v>70.526399999999995</v>
      </c>
      <c r="J14893" t="s">
        <v>717</v>
      </c>
    </row>
    <row r="14894" spans="1:10">
      <c r="A14894" t="s">
        <v>17</v>
      </c>
      <c r="B14894" t="s">
        <v>6</v>
      </c>
      <c r="C14894" t="s">
        <v>4</v>
      </c>
      <c r="D14894" t="s">
        <v>328</v>
      </c>
      <c r="F14894" s="2">
        <v>139256000</v>
      </c>
      <c r="G14894" s="2">
        <v>11203218.020917134</v>
      </c>
      <c r="H14894">
        <v>2011</v>
      </c>
      <c r="I14894">
        <v>12.430000000000001</v>
      </c>
      <c r="J14894" s="40" t="s">
        <v>715</v>
      </c>
    </row>
    <row r="14895" spans="1:10">
      <c r="A14895" t="s">
        <v>17</v>
      </c>
      <c r="B14895" t="s">
        <v>6</v>
      </c>
      <c r="C14895" t="s">
        <v>4</v>
      </c>
      <c r="D14895" t="s">
        <v>328</v>
      </c>
      <c r="F14895" s="2">
        <v>11203218.020917134</v>
      </c>
      <c r="G14895" s="2">
        <v>901304.74826364708</v>
      </c>
      <c r="H14895">
        <v>2011</v>
      </c>
      <c r="I14895">
        <v>12.430000000000001</v>
      </c>
      <c r="J14895" s="40" t="s">
        <v>715</v>
      </c>
    </row>
    <row r="14896" spans="1:10">
      <c r="A14896" t="s">
        <v>17</v>
      </c>
      <c r="B14896" t="s">
        <v>6</v>
      </c>
      <c r="C14896" t="s">
        <v>4</v>
      </c>
      <c r="D14896" t="s">
        <v>1</v>
      </c>
      <c r="F14896" s="2">
        <v>29919000</v>
      </c>
      <c r="G14896" s="2">
        <v>2406999.1954947705</v>
      </c>
      <c r="H14896">
        <v>2011</v>
      </c>
      <c r="I14896">
        <v>12.430000000000001</v>
      </c>
      <c r="J14896" s="40" t="s">
        <v>715</v>
      </c>
    </row>
    <row r="14897" spans="1:10">
      <c r="A14897" t="s">
        <v>17</v>
      </c>
      <c r="B14897" t="s">
        <v>6</v>
      </c>
      <c r="C14897" t="s">
        <v>4</v>
      </c>
      <c r="D14897" t="s">
        <v>1</v>
      </c>
      <c r="F14897" s="2">
        <v>2406999.1954947701</v>
      </c>
      <c r="G14897" s="2">
        <v>193644.34396579</v>
      </c>
      <c r="H14897">
        <v>2011</v>
      </c>
      <c r="I14897">
        <v>12.430000000000001</v>
      </c>
      <c r="J14897" s="40" t="s">
        <v>715</v>
      </c>
    </row>
    <row r="14898" spans="1:10">
      <c r="A14898" t="s">
        <v>17</v>
      </c>
      <c r="B14898" t="s">
        <v>6</v>
      </c>
      <c r="C14898" t="s">
        <v>4</v>
      </c>
      <c r="D14898" t="s">
        <v>367</v>
      </c>
      <c r="F14898" s="2">
        <v>19000</v>
      </c>
      <c r="G14898" s="2">
        <v>1528.5599356395815</v>
      </c>
      <c r="H14898">
        <v>2011</v>
      </c>
      <c r="I14898">
        <v>12.430000000000001</v>
      </c>
      <c r="J14898" s="40" t="s">
        <v>715</v>
      </c>
    </row>
    <row r="14899" spans="1:10">
      <c r="A14899" t="s">
        <v>17</v>
      </c>
      <c r="B14899" t="s">
        <v>6</v>
      </c>
      <c r="C14899" t="s">
        <v>4</v>
      </c>
      <c r="D14899" t="s">
        <v>367</v>
      </c>
      <c r="F14899" s="2">
        <v>1528.5599356395815</v>
      </c>
      <c r="G14899" s="2">
        <v>122.97344614960429</v>
      </c>
      <c r="H14899">
        <v>2011</v>
      </c>
      <c r="I14899">
        <v>12.430000000000001</v>
      </c>
      <c r="J14899" s="40" t="s">
        <v>715</v>
      </c>
    </row>
    <row r="14900" spans="1:10">
      <c r="A14900" t="s">
        <v>339</v>
      </c>
      <c r="B14900" t="s">
        <v>35</v>
      </c>
      <c r="C14900" t="s">
        <v>4</v>
      </c>
      <c r="D14900" t="s">
        <v>328</v>
      </c>
      <c r="F14900" s="2">
        <v>801991</v>
      </c>
      <c r="G14900" s="2">
        <v>11371.500601193313</v>
      </c>
      <c r="H14900">
        <v>2020</v>
      </c>
      <c r="I14900">
        <v>70.526399999999995</v>
      </c>
      <c r="J14900" t="s">
        <v>717</v>
      </c>
    </row>
    <row r="14901" spans="1:10">
      <c r="A14901" t="s">
        <v>339</v>
      </c>
      <c r="B14901" t="s">
        <v>35</v>
      </c>
      <c r="C14901" t="s">
        <v>4</v>
      </c>
      <c r="D14901" t="s">
        <v>1</v>
      </c>
      <c r="F14901" s="2">
        <v>961725</v>
      </c>
      <c r="G14901" s="2">
        <v>13636.382971483021</v>
      </c>
      <c r="H14901">
        <v>2020</v>
      </c>
      <c r="I14901">
        <v>70.526399999999995</v>
      </c>
      <c r="J14901" t="s">
        <v>717</v>
      </c>
    </row>
    <row r="14902" spans="1:10">
      <c r="A14902" s="1" t="s">
        <v>339</v>
      </c>
      <c r="B14902" t="s">
        <v>35</v>
      </c>
      <c r="C14902" t="s">
        <v>3</v>
      </c>
      <c r="D14902" t="s">
        <v>328</v>
      </c>
      <c r="E14902" t="s">
        <v>343</v>
      </c>
      <c r="F14902" s="2">
        <v>4535647</v>
      </c>
      <c r="G14902" s="2">
        <f>F14902/I14902</f>
        <v>94048.657794661049</v>
      </c>
      <c r="H14902">
        <v>2019</v>
      </c>
      <c r="I14902">
        <v>48.226599999999998</v>
      </c>
      <c r="J14902" t="s">
        <v>717</v>
      </c>
    </row>
    <row r="14903" spans="1:10">
      <c r="A14903" t="s">
        <v>339</v>
      </c>
      <c r="B14903" t="s">
        <v>35</v>
      </c>
      <c r="C14903" t="s">
        <v>3</v>
      </c>
      <c r="D14903" t="s">
        <v>1</v>
      </c>
      <c r="F14903" s="2">
        <v>670357</v>
      </c>
      <c r="G14903" s="2">
        <f>F14903/I14903</f>
        <v>13900.150539328919</v>
      </c>
      <c r="H14903">
        <v>2019</v>
      </c>
      <c r="I14903">
        <v>48.226599999999998</v>
      </c>
      <c r="J14903" t="s">
        <v>717</v>
      </c>
    </row>
    <row r="14904" spans="1:10">
      <c r="A14904" s="1" t="s">
        <v>339</v>
      </c>
      <c r="B14904" t="s">
        <v>35</v>
      </c>
      <c r="C14904" t="s">
        <v>4</v>
      </c>
      <c r="D14904" t="s">
        <v>328</v>
      </c>
      <c r="E14904" t="s">
        <v>343</v>
      </c>
      <c r="F14904" s="2">
        <v>1985997</v>
      </c>
      <c r="G14904" s="2">
        <f>F14904/I14904</f>
        <v>41180.531076211053</v>
      </c>
      <c r="H14904">
        <v>2019</v>
      </c>
      <c r="I14904">
        <v>48.226599999999998</v>
      </c>
      <c r="J14904" t="s">
        <v>717</v>
      </c>
    </row>
    <row r="14905" spans="1:10">
      <c r="A14905" t="s">
        <v>339</v>
      </c>
      <c r="B14905" t="s">
        <v>35</v>
      </c>
      <c r="C14905" t="s">
        <v>4</v>
      </c>
      <c r="D14905" t="s">
        <v>1</v>
      </c>
      <c r="F14905" s="2">
        <v>95108</v>
      </c>
      <c r="G14905" s="2">
        <f>F14905/I14905</f>
        <v>1972.1066797161734</v>
      </c>
      <c r="H14905">
        <v>2019</v>
      </c>
      <c r="I14905">
        <v>48.226599999999998</v>
      </c>
      <c r="J14905" t="s">
        <v>717</v>
      </c>
    </row>
    <row r="14906" spans="1:10">
      <c r="A14906" t="s">
        <v>13</v>
      </c>
      <c r="B14906" t="s">
        <v>6</v>
      </c>
      <c r="C14906" t="s">
        <v>4</v>
      </c>
      <c r="D14906" t="s">
        <v>328</v>
      </c>
      <c r="F14906" s="2">
        <v>378123000</v>
      </c>
      <c r="G14906" s="2">
        <v>30420193.081255026</v>
      </c>
      <c r="H14906">
        <v>2011</v>
      </c>
      <c r="I14906">
        <v>12.430000000000001</v>
      </c>
      <c r="J14906" s="40" t="s">
        <v>715</v>
      </c>
    </row>
    <row r="14907" spans="1:10">
      <c r="A14907" t="s">
        <v>13</v>
      </c>
      <c r="B14907" t="s">
        <v>6</v>
      </c>
      <c r="C14907" t="s">
        <v>4</v>
      </c>
      <c r="D14907" t="s">
        <v>328</v>
      </c>
      <c r="F14907" s="2">
        <v>30420193.081255022</v>
      </c>
      <c r="G14907" s="2">
        <v>2447320.4409698327</v>
      </c>
      <c r="H14907">
        <v>2011</v>
      </c>
      <c r="I14907">
        <v>12.430000000000001</v>
      </c>
      <c r="J14907" s="40" t="s">
        <v>715</v>
      </c>
    </row>
    <row r="14908" spans="1:10">
      <c r="A14908" t="s">
        <v>13</v>
      </c>
      <c r="B14908" t="s">
        <v>6</v>
      </c>
      <c r="C14908" t="s">
        <v>4</v>
      </c>
      <c r="D14908" t="s">
        <v>1</v>
      </c>
      <c r="F14908" s="2">
        <v>43682000</v>
      </c>
      <c r="G14908" s="2">
        <v>3514239.7425583261</v>
      </c>
      <c r="H14908">
        <v>2011</v>
      </c>
      <c r="I14908">
        <v>12.430000000000001</v>
      </c>
      <c r="J14908" s="40" t="s">
        <v>715</v>
      </c>
    </row>
    <row r="14909" spans="1:10">
      <c r="A14909" t="s">
        <v>13</v>
      </c>
      <c r="B14909" t="s">
        <v>6</v>
      </c>
      <c r="C14909" t="s">
        <v>4</v>
      </c>
      <c r="D14909" t="s">
        <v>1</v>
      </c>
      <c r="F14909" s="2">
        <v>3514239.7425583256</v>
      </c>
      <c r="G14909" s="2">
        <v>282722.42498457967</v>
      </c>
      <c r="H14909">
        <v>2011</v>
      </c>
      <c r="I14909">
        <v>12.430000000000001</v>
      </c>
      <c r="J14909" s="40" t="s">
        <v>715</v>
      </c>
    </row>
    <row r="14910" spans="1:10">
      <c r="A14910" t="s">
        <v>13</v>
      </c>
      <c r="B14910" t="s">
        <v>6</v>
      </c>
      <c r="C14910" t="s">
        <v>4</v>
      </c>
      <c r="D14910" t="s">
        <v>367</v>
      </c>
      <c r="F14910" s="2">
        <v>23516000</v>
      </c>
      <c r="G14910" s="2">
        <v>1891874.4971842314</v>
      </c>
      <c r="H14910">
        <v>2011</v>
      </c>
      <c r="I14910">
        <v>12.430000000000001</v>
      </c>
      <c r="J14910" s="40" t="s">
        <v>715</v>
      </c>
    </row>
    <row r="14911" spans="1:10">
      <c r="A14911" t="s">
        <v>13</v>
      </c>
      <c r="B14911" t="s">
        <v>6</v>
      </c>
      <c r="C14911" t="s">
        <v>4</v>
      </c>
      <c r="D14911" t="s">
        <v>367</v>
      </c>
      <c r="F14911" s="2">
        <v>1891874.4971842316</v>
      </c>
      <c r="G14911" s="2">
        <v>152202.2926133734</v>
      </c>
      <c r="H14911">
        <v>2011</v>
      </c>
      <c r="I14911">
        <v>12.430000000000001</v>
      </c>
      <c r="J14911" s="40" t="s">
        <v>715</v>
      </c>
    </row>
    <row r="14912" spans="1:10">
      <c r="A14912" t="s">
        <v>339</v>
      </c>
      <c r="B14912" t="s">
        <v>35</v>
      </c>
      <c r="C14912" t="s">
        <v>3</v>
      </c>
      <c r="D14912" t="s">
        <v>328</v>
      </c>
      <c r="F14912" s="2">
        <v>3081931</v>
      </c>
      <c r="G14912" s="2">
        <f>F14912/I14912</f>
        <v>107637.13389632796</v>
      </c>
      <c r="H14912">
        <v>2018</v>
      </c>
      <c r="I14912">
        <v>28.6326</v>
      </c>
      <c r="J14912" t="s">
        <v>717</v>
      </c>
    </row>
    <row r="14913" spans="1:10">
      <c r="A14913" t="s">
        <v>339</v>
      </c>
      <c r="B14913" t="s">
        <v>35</v>
      </c>
      <c r="C14913" t="s">
        <v>3</v>
      </c>
      <c r="D14913" t="s">
        <v>1</v>
      </c>
      <c r="F14913" s="2">
        <v>773560</v>
      </c>
      <c r="G14913" s="2">
        <f>F14913/I14913</f>
        <v>27016.757122999657</v>
      </c>
      <c r="H14913">
        <v>2018</v>
      </c>
      <c r="I14913">
        <v>28.6326</v>
      </c>
      <c r="J14913" t="s">
        <v>717</v>
      </c>
    </row>
    <row r="14914" spans="1:10">
      <c r="A14914" t="s">
        <v>339</v>
      </c>
      <c r="B14914" t="s">
        <v>35</v>
      </c>
      <c r="C14914" t="s">
        <v>4</v>
      </c>
      <c r="D14914" t="s">
        <v>328</v>
      </c>
      <c r="F14914" s="2">
        <f>-(-1047527)</f>
        <v>1047527</v>
      </c>
      <c r="G14914" s="2">
        <f>F14914/I14914</f>
        <v>36585.116266074336</v>
      </c>
      <c r="H14914">
        <v>2018</v>
      </c>
      <c r="I14914">
        <v>28.6326</v>
      </c>
      <c r="J14914" t="s">
        <v>717</v>
      </c>
    </row>
    <row r="14915" spans="1:10">
      <c r="A14915" t="s">
        <v>339</v>
      </c>
      <c r="B14915" t="s">
        <v>35</v>
      </c>
      <c r="C14915" t="s">
        <v>4</v>
      </c>
      <c r="D14915" t="s">
        <v>1</v>
      </c>
      <c r="F14915" s="2">
        <f>-(-38805)</f>
        <v>38805</v>
      </c>
      <c r="G14915" s="2">
        <f>F14915/I14915</f>
        <v>1355.2733597368035</v>
      </c>
      <c r="H14915">
        <v>2018</v>
      </c>
      <c r="I14915">
        <v>28.6326</v>
      </c>
      <c r="J14915" t="s">
        <v>717</v>
      </c>
    </row>
    <row r="14916" spans="1:10">
      <c r="A14916" t="s">
        <v>339</v>
      </c>
      <c r="B14916" t="s">
        <v>35</v>
      </c>
      <c r="C14916" t="s">
        <v>3</v>
      </c>
      <c r="D14916" t="s">
        <v>328</v>
      </c>
      <c r="F14916" s="2">
        <v>1997218</v>
      </c>
      <c r="G14916" s="2">
        <f>(F14916/I14916)</f>
        <v>120697.73442990897</v>
      </c>
      <c r="H14916">
        <v>2017</v>
      </c>
      <c r="I14916">
        <v>16.547270000000001</v>
      </c>
      <c r="J14916" t="s">
        <v>717</v>
      </c>
    </row>
    <row r="14917" spans="1:10">
      <c r="A14917" t="s">
        <v>339</v>
      </c>
      <c r="B14917" t="s">
        <v>35</v>
      </c>
      <c r="C14917" t="s">
        <v>3</v>
      </c>
      <c r="D14917" t="s">
        <v>1</v>
      </c>
      <c r="F14917" s="2">
        <v>675945</v>
      </c>
      <c r="G14917" s="2">
        <f>(F14917/I14917)</f>
        <v>40849.336476651435</v>
      </c>
      <c r="H14917">
        <v>2017</v>
      </c>
      <c r="I14917">
        <v>16.547270000000001</v>
      </c>
      <c r="J14917" t="s">
        <v>717</v>
      </c>
    </row>
    <row r="14918" spans="1:10">
      <c r="A14918" t="s">
        <v>339</v>
      </c>
      <c r="B14918" t="s">
        <v>35</v>
      </c>
      <c r="C14918" t="s">
        <v>4</v>
      </c>
      <c r="D14918" t="s">
        <v>328</v>
      </c>
      <c r="F14918" s="2">
        <f>-(-347737)</f>
        <v>347737</v>
      </c>
      <c r="G14918" s="2">
        <f>(F14918/I14918)</f>
        <v>21014.765577645132</v>
      </c>
      <c r="H14918">
        <v>2017</v>
      </c>
      <c r="I14918">
        <v>16.547270000000001</v>
      </c>
      <c r="J14918" t="s">
        <v>717</v>
      </c>
    </row>
    <row r="14919" spans="1:10">
      <c r="A14919" t="s">
        <v>339</v>
      </c>
      <c r="B14919" t="s">
        <v>35</v>
      </c>
      <c r="C14919" t="s">
        <v>4</v>
      </c>
      <c r="D14919" t="s">
        <v>1</v>
      </c>
      <c r="F14919" s="2">
        <f>-(-117994)</f>
        <v>117994</v>
      </c>
      <c r="G14919" s="2">
        <f>(F14919/I14919)</f>
        <v>7130.7230739572142</v>
      </c>
      <c r="H14919">
        <v>2017</v>
      </c>
      <c r="I14919">
        <v>16.547270000000001</v>
      </c>
      <c r="J14919" t="s">
        <v>717</v>
      </c>
    </row>
    <row r="14920" spans="1:10">
      <c r="A14920" t="s">
        <v>339</v>
      </c>
      <c r="B14920" t="s">
        <v>35</v>
      </c>
      <c r="C14920" t="s">
        <v>3</v>
      </c>
      <c r="D14920" t="s">
        <v>328</v>
      </c>
      <c r="F14920" s="2">
        <v>891362</v>
      </c>
      <c r="G14920" s="2">
        <v>60354.804417450418</v>
      </c>
      <c r="H14920">
        <v>2016</v>
      </c>
      <c r="I14920">
        <v>14.768700000000001</v>
      </c>
      <c r="J14920" t="s">
        <v>717</v>
      </c>
    </row>
    <row r="14921" spans="1:10">
      <c r="A14921" t="s">
        <v>339</v>
      </c>
      <c r="B14921" t="s">
        <v>35</v>
      </c>
      <c r="C14921" t="s">
        <v>3</v>
      </c>
      <c r="D14921" t="s">
        <v>1</v>
      </c>
      <c r="F14921" s="2">
        <v>298904</v>
      </c>
      <c r="G14921" s="2">
        <v>20239.019006412207</v>
      </c>
      <c r="H14921">
        <v>2016</v>
      </c>
      <c r="I14921">
        <v>14.768700000000001</v>
      </c>
      <c r="J14921" t="s">
        <v>717</v>
      </c>
    </row>
    <row r="14922" spans="1:10">
      <c r="A14922" t="s">
        <v>339</v>
      </c>
      <c r="B14922" t="s">
        <v>35</v>
      </c>
      <c r="C14922" t="s">
        <v>4</v>
      </c>
      <c r="D14922" t="s">
        <v>328</v>
      </c>
      <c r="F14922" s="2">
        <v>138372</v>
      </c>
      <c r="G14922" s="2">
        <v>9369.2742082918594</v>
      </c>
      <c r="H14922">
        <v>2016</v>
      </c>
      <c r="I14922">
        <v>14.768700000000001</v>
      </c>
      <c r="J14922" t="s">
        <v>717</v>
      </c>
    </row>
    <row r="14923" spans="1:10">
      <c r="A14923" t="s">
        <v>339</v>
      </c>
      <c r="B14923" t="s">
        <v>35</v>
      </c>
      <c r="C14923" t="s">
        <v>4</v>
      </c>
      <c r="D14923" t="s">
        <v>1</v>
      </c>
      <c r="F14923" s="2">
        <v>19655</v>
      </c>
      <c r="G14923" s="2">
        <v>1330.8551192725154</v>
      </c>
      <c r="H14923">
        <v>2016</v>
      </c>
      <c r="I14923">
        <v>14.768700000000001</v>
      </c>
      <c r="J14923" t="s">
        <v>717</v>
      </c>
    </row>
    <row r="14924" spans="1:10">
      <c r="A14924" t="s">
        <v>339</v>
      </c>
      <c r="B14924" t="s">
        <v>35</v>
      </c>
      <c r="C14924" t="s">
        <v>3</v>
      </c>
      <c r="D14924" t="s">
        <v>328</v>
      </c>
      <c r="F14924" s="2">
        <v>454799.00000000006</v>
      </c>
      <c r="G14924" s="2">
        <v>49064.556497723701</v>
      </c>
      <c r="H14924">
        <v>2015</v>
      </c>
      <c r="I14924">
        <v>9.2693999999999992</v>
      </c>
      <c r="J14924" t="s">
        <v>717</v>
      </c>
    </row>
    <row r="14925" spans="1:10">
      <c r="A14925" t="s">
        <v>339</v>
      </c>
      <c r="B14925" t="s">
        <v>35</v>
      </c>
      <c r="C14925" t="s">
        <v>3</v>
      </c>
      <c r="D14925" t="s">
        <v>1</v>
      </c>
      <c r="F14925" s="2">
        <v>99385</v>
      </c>
      <c r="G14925" s="2">
        <v>10721.837443631735</v>
      </c>
      <c r="H14925">
        <v>2015</v>
      </c>
      <c r="I14925">
        <v>9.2693999999999992</v>
      </c>
      <c r="J14925" t="s">
        <v>717</v>
      </c>
    </row>
    <row r="14926" spans="1:10">
      <c r="A14926" t="s">
        <v>339</v>
      </c>
      <c r="B14926" t="s">
        <v>35</v>
      </c>
      <c r="C14926" t="s">
        <v>4</v>
      </c>
      <c r="D14926" t="s">
        <v>328</v>
      </c>
      <c r="F14926" s="2">
        <v>40895</v>
      </c>
      <c r="G14926" s="2">
        <v>4411.8281657928237</v>
      </c>
      <c r="H14926">
        <v>2015</v>
      </c>
      <c r="I14926">
        <v>9.2693999999999992</v>
      </c>
      <c r="J14926" t="s">
        <v>717</v>
      </c>
    </row>
    <row r="14927" spans="1:10">
      <c r="A14927" t="s">
        <v>339</v>
      </c>
      <c r="B14927" t="s">
        <v>35</v>
      </c>
      <c r="C14927" t="s">
        <v>4</v>
      </c>
      <c r="D14927" t="s">
        <v>1</v>
      </c>
      <c r="F14927" s="2">
        <v>1915</v>
      </c>
      <c r="G14927" s="2">
        <v>206.59373853755369</v>
      </c>
      <c r="H14927">
        <v>2015</v>
      </c>
      <c r="I14927">
        <v>9.2693999999999992</v>
      </c>
      <c r="J14927" t="s">
        <v>717</v>
      </c>
    </row>
    <row r="14928" spans="1:10">
      <c r="A14928" t="s">
        <v>339</v>
      </c>
      <c r="B14928" t="s">
        <v>35</v>
      </c>
      <c r="C14928" t="s">
        <v>3</v>
      </c>
      <c r="D14928" t="s">
        <v>328</v>
      </c>
      <c r="F14928" s="2">
        <v>444425</v>
      </c>
      <c r="G14928" s="2">
        <v>54749.923004552169</v>
      </c>
      <c r="H14928">
        <v>2014</v>
      </c>
      <c r="I14928">
        <v>8.1173630136986379</v>
      </c>
      <c r="J14928" t="s">
        <v>717</v>
      </c>
    </row>
    <row r="14929" spans="1:10">
      <c r="A14929" t="s">
        <v>339</v>
      </c>
      <c r="B14929" t="s">
        <v>35</v>
      </c>
      <c r="C14929" t="s">
        <v>3</v>
      </c>
      <c r="D14929" t="s">
        <v>1</v>
      </c>
      <c r="F14929" s="2">
        <v>87357</v>
      </c>
      <c r="G14929" s="2">
        <v>10761.74613018769</v>
      </c>
      <c r="H14929">
        <v>2014</v>
      </c>
      <c r="I14929">
        <v>8.1173630136986379</v>
      </c>
      <c r="J14929" t="s">
        <v>717</v>
      </c>
    </row>
    <row r="14930" spans="1:10">
      <c r="A14930" t="s">
        <v>20</v>
      </c>
      <c r="B14930" t="s">
        <v>6</v>
      </c>
      <c r="C14930" t="s">
        <v>4</v>
      </c>
      <c r="D14930" t="s">
        <v>328</v>
      </c>
      <c r="F14930" s="2">
        <v>153889000</v>
      </c>
      <c r="G14930" s="2">
        <v>12380450.522928398</v>
      </c>
      <c r="H14930">
        <v>2011</v>
      </c>
      <c r="I14930">
        <v>12.430000000000001</v>
      </c>
      <c r="J14930" s="40" t="s">
        <v>715</v>
      </c>
    </row>
    <row r="14931" spans="1:10">
      <c r="A14931" t="s">
        <v>20</v>
      </c>
      <c r="B14931" t="s">
        <v>6</v>
      </c>
      <c r="C14931" t="s">
        <v>4</v>
      </c>
      <c r="D14931" t="s">
        <v>328</v>
      </c>
      <c r="F14931" s="2">
        <v>12380450.522928396</v>
      </c>
      <c r="G14931" s="2">
        <v>996013.71865876066</v>
      </c>
      <c r="H14931">
        <v>2011</v>
      </c>
      <c r="I14931">
        <v>12.430000000000001</v>
      </c>
      <c r="J14931" s="40" t="s">
        <v>715</v>
      </c>
    </row>
    <row r="14932" spans="1:10">
      <c r="A14932" t="s">
        <v>20</v>
      </c>
      <c r="B14932" t="s">
        <v>6</v>
      </c>
      <c r="C14932" t="s">
        <v>4</v>
      </c>
      <c r="D14932" t="s">
        <v>1</v>
      </c>
      <c r="F14932" s="2">
        <v>41977000</v>
      </c>
      <c r="G14932" s="2">
        <v>3377071.6009654058</v>
      </c>
      <c r="H14932">
        <v>2011</v>
      </c>
      <c r="I14932">
        <v>12.430000000000001</v>
      </c>
      <c r="J14932" s="40" t="s">
        <v>715</v>
      </c>
    </row>
    <row r="14933" spans="1:10">
      <c r="A14933" t="s">
        <v>20</v>
      </c>
      <c r="B14933" t="s">
        <v>6</v>
      </c>
      <c r="C14933" t="s">
        <v>4</v>
      </c>
      <c r="D14933" t="s">
        <v>1</v>
      </c>
      <c r="F14933" s="2">
        <v>3377071.6009654058</v>
      </c>
      <c r="G14933" s="2">
        <v>271687.17626431258</v>
      </c>
      <c r="H14933">
        <v>2011</v>
      </c>
      <c r="I14933">
        <v>12.430000000000001</v>
      </c>
      <c r="J14933" s="40" t="s">
        <v>715</v>
      </c>
    </row>
    <row r="14934" spans="1:10">
      <c r="A14934" t="s">
        <v>20</v>
      </c>
      <c r="B14934" t="s">
        <v>6</v>
      </c>
      <c r="C14934" t="s">
        <v>4</v>
      </c>
      <c r="D14934" t="s">
        <v>367</v>
      </c>
      <c r="F14934" s="2">
        <v>544000</v>
      </c>
      <c r="G14934" s="2">
        <v>43765.084473049072</v>
      </c>
      <c r="H14934">
        <v>2011</v>
      </c>
      <c r="I14934">
        <v>12.430000000000001</v>
      </c>
      <c r="J14934" s="40" t="s">
        <v>715</v>
      </c>
    </row>
    <row r="14935" spans="1:10">
      <c r="A14935" t="s">
        <v>20</v>
      </c>
      <c r="B14935" t="s">
        <v>6</v>
      </c>
      <c r="C14935" t="s">
        <v>4</v>
      </c>
      <c r="D14935" t="s">
        <v>367</v>
      </c>
      <c r="F14935" s="2">
        <v>43765.084473049064</v>
      </c>
      <c r="G14935" s="2">
        <v>3520.923931862354</v>
      </c>
      <c r="H14935">
        <v>2011</v>
      </c>
      <c r="I14935">
        <v>12.430000000000001</v>
      </c>
      <c r="J14935" s="40" t="s">
        <v>715</v>
      </c>
    </row>
    <row r="14936" spans="1:10">
      <c r="A14936" t="s">
        <v>339</v>
      </c>
      <c r="B14936" t="s">
        <v>35</v>
      </c>
      <c r="C14936" t="s">
        <v>4</v>
      </c>
      <c r="D14936" t="s">
        <v>328</v>
      </c>
      <c r="F14936" s="2">
        <v>65089</v>
      </c>
      <c r="G14936" s="2">
        <v>8018.4907204664369</v>
      </c>
      <c r="H14936">
        <v>2014</v>
      </c>
      <c r="I14936">
        <v>8.1173630136986379</v>
      </c>
      <c r="J14936" t="s">
        <v>717</v>
      </c>
    </row>
    <row r="14937" spans="1:10">
      <c r="A14937" t="s">
        <v>339</v>
      </c>
      <c r="B14937" t="s">
        <v>35</v>
      </c>
      <c r="C14937" t="s">
        <v>4</v>
      </c>
      <c r="D14937" t="s">
        <v>1</v>
      </c>
      <c r="F14937" s="2">
        <v>7673</v>
      </c>
      <c r="G14937" s="2">
        <v>945.25771325629478</v>
      </c>
      <c r="H14937">
        <v>2014</v>
      </c>
      <c r="I14937">
        <v>8.1173630136986379</v>
      </c>
      <c r="J14937" t="s">
        <v>717</v>
      </c>
    </row>
    <row r="14938" spans="1:10">
      <c r="A14938" t="s">
        <v>339</v>
      </c>
      <c r="B14938" t="s">
        <v>35</v>
      </c>
      <c r="C14938" t="s">
        <v>3</v>
      </c>
      <c r="D14938" t="s">
        <v>328</v>
      </c>
      <c r="F14938" s="2">
        <v>377790</v>
      </c>
      <c r="G14938" s="2">
        <v>68963.953918654341</v>
      </c>
      <c r="H14938">
        <v>2013</v>
      </c>
      <c r="I14938">
        <v>5.47807917808219</v>
      </c>
      <c r="J14938" t="s">
        <v>717</v>
      </c>
    </row>
    <row r="14939" spans="1:10">
      <c r="A14939" t="s">
        <v>339</v>
      </c>
      <c r="B14939" t="s">
        <v>35</v>
      </c>
      <c r="C14939" t="s">
        <v>3</v>
      </c>
      <c r="D14939" t="s">
        <v>1</v>
      </c>
      <c r="F14939" s="2">
        <v>62858</v>
      </c>
      <c r="G14939" s="2">
        <v>11474.459925934447</v>
      </c>
      <c r="H14939">
        <v>2013</v>
      </c>
      <c r="I14939">
        <v>5.47807917808219</v>
      </c>
      <c r="J14939" t="s">
        <v>717</v>
      </c>
    </row>
    <row r="14940" spans="1:10">
      <c r="A14940" t="s">
        <v>339</v>
      </c>
      <c r="B14940" t="s">
        <v>35</v>
      </c>
      <c r="C14940" t="s">
        <v>4</v>
      </c>
      <c r="D14940" t="s">
        <v>328</v>
      </c>
      <c r="F14940" s="2">
        <v>61616</v>
      </c>
      <c r="G14940" s="2">
        <v>11247.738120786167</v>
      </c>
      <c r="H14940">
        <v>2013</v>
      </c>
      <c r="I14940">
        <v>5.47807917808219</v>
      </c>
      <c r="J14940" t="s">
        <v>717</v>
      </c>
    </row>
    <row r="14941" spans="1:10">
      <c r="A14941" t="s">
        <v>339</v>
      </c>
      <c r="B14941" t="s">
        <v>35</v>
      </c>
      <c r="C14941" t="s">
        <v>4</v>
      </c>
      <c r="D14941" t="s">
        <v>1</v>
      </c>
      <c r="F14941" s="2">
        <v>8074</v>
      </c>
      <c r="G14941" s="2">
        <v>1473.8742792006542</v>
      </c>
      <c r="H14941">
        <v>2013</v>
      </c>
      <c r="I14941">
        <v>5.47807917808219</v>
      </c>
      <c r="J14941" t="s">
        <v>717</v>
      </c>
    </row>
    <row r="14942" spans="1:10">
      <c r="A14942" t="s">
        <v>339</v>
      </c>
      <c r="B14942" t="s">
        <v>35</v>
      </c>
      <c r="C14942" t="s">
        <v>3</v>
      </c>
      <c r="D14942" t="s">
        <v>328</v>
      </c>
      <c r="F14942" s="2">
        <v>311159</v>
      </c>
      <c r="G14942" s="2">
        <v>68364.328899878717</v>
      </c>
      <c r="H14942">
        <v>2012</v>
      </c>
      <c r="I14942">
        <v>4.5514818181818208</v>
      </c>
      <c r="J14942" t="s">
        <v>717</v>
      </c>
    </row>
    <row r="14943" spans="1:10">
      <c r="A14943" t="s">
        <v>339</v>
      </c>
      <c r="B14943" t="s">
        <v>35</v>
      </c>
      <c r="C14943" t="s">
        <v>3</v>
      </c>
      <c r="D14943" t="s">
        <v>1</v>
      </c>
      <c r="F14943" s="2">
        <v>50623</v>
      </c>
      <c r="G14943" s="2">
        <v>11122.311814533921</v>
      </c>
      <c r="H14943">
        <v>2012</v>
      </c>
      <c r="I14943">
        <v>4.5514818181818208</v>
      </c>
      <c r="J14943" t="s">
        <v>717</v>
      </c>
    </row>
    <row r="14944" spans="1:10">
      <c r="A14944" t="s">
        <v>7</v>
      </c>
      <c r="B14944" t="s">
        <v>6</v>
      </c>
      <c r="C14944" t="s">
        <v>4</v>
      </c>
      <c r="D14944" t="s">
        <v>328</v>
      </c>
      <c r="F14944" s="2">
        <v>44706000</v>
      </c>
      <c r="G14944" s="2">
        <v>3596621.0780370068</v>
      </c>
      <c r="H14944">
        <v>2011</v>
      </c>
      <c r="I14944">
        <v>12.430000000000001</v>
      </c>
      <c r="J14944" s="40" t="s">
        <v>715</v>
      </c>
    </row>
    <row r="14945" spans="1:10">
      <c r="A14945" t="s">
        <v>7</v>
      </c>
      <c r="B14945" t="s">
        <v>6</v>
      </c>
      <c r="C14945" t="s">
        <v>4</v>
      </c>
      <c r="D14945" t="s">
        <v>328</v>
      </c>
      <c r="F14945" s="2">
        <v>3596621.0780370068</v>
      </c>
      <c r="G14945" s="2">
        <v>289350.04650337942</v>
      </c>
      <c r="H14945">
        <v>2011</v>
      </c>
      <c r="I14945">
        <v>12.430000000000001</v>
      </c>
      <c r="J14945" s="40" t="s">
        <v>715</v>
      </c>
    </row>
    <row r="14946" spans="1:10">
      <c r="A14946" t="s">
        <v>7</v>
      </c>
      <c r="B14946" t="s">
        <v>6</v>
      </c>
      <c r="C14946" t="s">
        <v>4</v>
      </c>
      <c r="D14946" t="s">
        <v>1</v>
      </c>
      <c r="F14946" s="2">
        <v>164185000</v>
      </c>
      <c r="G14946" s="2">
        <v>13208769.106999194</v>
      </c>
      <c r="H14946">
        <v>2011</v>
      </c>
      <c r="I14946">
        <v>12.430000000000001</v>
      </c>
      <c r="J14946" s="40" t="s">
        <v>715</v>
      </c>
    </row>
    <row r="14947" spans="1:10">
      <c r="A14947" t="s">
        <v>7</v>
      </c>
      <c r="B14947" t="s">
        <v>6</v>
      </c>
      <c r="C14947" t="s">
        <v>4</v>
      </c>
      <c r="D14947" t="s">
        <v>1</v>
      </c>
      <c r="F14947" s="2">
        <v>13208769.106999192</v>
      </c>
      <c r="G14947" s="2">
        <v>1062652.3818985673</v>
      </c>
      <c r="H14947">
        <v>2011</v>
      </c>
      <c r="I14947">
        <v>12.430000000000001</v>
      </c>
      <c r="J14947" s="40" t="s">
        <v>715</v>
      </c>
    </row>
    <row r="14948" spans="1:10">
      <c r="A14948" t="s">
        <v>7</v>
      </c>
      <c r="B14948" t="s">
        <v>6</v>
      </c>
      <c r="C14948" t="s">
        <v>4</v>
      </c>
      <c r="D14948" t="s">
        <v>367</v>
      </c>
      <c r="F14948" s="2">
        <v>43116000</v>
      </c>
      <c r="G14948" s="2">
        <v>3468704.7465808522</v>
      </c>
      <c r="H14948">
        <v>2011</v>
      </c>
      <c r="I14948">
        <v>12.430000000000001</v>
      </c>
      <c r="J14948" s="40" t="s">
        <v>715</v>
      </c>
    </row>
    <row r="14949" spans="1:10">
      <c r="A14949" t="s">
        <v>7</v>
      </c>
      <c r="B14949" t="s">
        <v>6</v>
      </c>
      <c r="C14949" t="s">
        <v>4</v>
      </c>
      <c r="D14949" t="s">
        <v>367</v>
      </c>
      <c r="F14949" s="2">
        <v>3468704.7465808522</v>
      </c>
      <c r="G14949" s="2">
        <v>279059.11074664938</v>
      </c>
      <c r="H14949">
        <v>2011</v>
      </c>
      <c r="I14949">
        <v>12.430000000000001</v>
      </c>
      <c r="J14949" s="40" t="s">
        <v>715</v>
      </c>
    </row>
    <row r="14950" spans="1:10">
      <c r="A14950" t="s">
        <v>19</v>
      </c>
      <c r="B14950" t="s">
        <v>6</v>
      </c>
      <c r="C14950" t="s">
        <v>4</v>
      </c>
      <c r="D14950" t="s">
        <v>328</v>
      </c>
      <c r="F14950" s="2">
        <v>8344000</v>
      </c>
      <c r="G14950" s="2">
        <v>671279.16331456148</v>
      </c>
      <c r="H14950">
        <v>2011</v>
      </c>
      <c r="I14950">
        <v>12.430000000000001</v>
      </c>
      <c r="J14950" s="40" t="s">
        <v>715</v>
      </c>
    </row>
    <row r="14951" spans="1:10">
      <c r="A14951" t="s">
        <v>19</v>
      </c>
      <c r="B14951" t="s">
        <v>6</v>
      </c>
      <c r="C14951" t="s">
        <v>4</v>
      </c>
      <c r="D14951" t="s">
        <v>328</v>
      </c>
      <c r="F14951" s="2">
        <v>1185000</v>
      </c>
      <c r="G14951" s="2">
        <v>95333.869670152839</v>
      </c>
      <c r="H14951">
        <v>2011</v>
      </c>
      <c r="I14951">
        <v>12.430000000000001</v>
      </c>
      <c r="J14951" s="40" t="s">
        <v>715</v>
      </c>
    </row>
    <row r="14952" spans="1:10">
      <c r="A14952" t="s">
        <v>19</v>
      </c>
      <c r="B14952" t="s">
        <v>6</v>
      </c>
      <c r="C14952" t="s">
        <v>4</v>
      </c>
      <c r="D14952" t="s">
        <v>328</v>
      </c>
      <c r="F14952" s="2">
        <v>671279.16331456148</v>
      </c>
      <c r="G14952" s="2">
        <v>54004.759719594644</v>
      </c>
      <c r="H14952">
        <v>2011</v>
      </c>
      <c r="I14952">
        <v>12.430000000000001</v>
      </c>
      <c r="J14952" s="40" t="s">
        <v>715</v>
      </c>
    </row>
    <row r="14953" spans="1:10">
      <c r="A14953" t="s">
        <v>19</v>
      </c>
      <c r="B14953" t="s">
        <v>6</v>
      </c>
      <c r="C14953" t="s">
        <v>4</v>
      </c>
      <c r="D14953" t="s">
        <v>328</v>
      </c>
      <c r="F14953" s="2">
        <v>95333.869670152839</v>
      </c>
      <c r="G14953" s="2">
        <v>7669.6596677516354</v>
      </c>
      <c r="H14953">
        <v>2011</v>
      </c>
      <c r="I14953">
        <v>12.430000000000001</v>
      </c>
      <c r="J14953" s="40" t="s">
        <v>715</v>
      </c>
    </row>
    <row r="14954" spans="1:10">
      <c r="A14954" t="s">
        <v>19</v>
      </c>
      <c r="B14954" t="s">
        <v>6</v>
      </c>
      <c r="C14954" t="s">
        <v>4</v>
      </c>
      <c r="D14954" t="s">
        <v>1</v>
      </c>
      <c r="F14954" s="2">
        <v>83000</v>
      </c>
      <c r="G14954" s="2">
        <v>6677.393403057119</v>
      </c>
      <c r="H14954">
        <v>2011</v>
      </c>
      <c r="I14954">
        <v>12.430000000000001</v>
      </c>
      <c r="J14954" s="40" t="s">
        <v>715</v>
      </c>
    </row>
    <row r="14955" spans="1:10">
      <c r="A14955" t="s">
        <v>19</v>
      </c>
      <c r="B14955" t="s">
        <v>6</v>
      </c>
      <c r="C14955" t="s">
        <v>4</v>
      </c>
      <c r="D14955" t="s">
        <v>1</v>
      </c>
      <c r="F14955" s="2">
        <v>6677.3934030571181</v>
      </c>
      <c r="G14955" s="2">
        <v>537.1997910745871</v>
      </c>
      <c r="H14955">
        <v>2011</v>
      </c>
      <c r="I14955">
        <v>12.430000000000001</v>
      </c>
      <c r="J14955" s="40" t="s">
        <v>715</v>
      </c>
    </row>
    <row r="14956" spans="1:10">
      <c r="A14956" t="s">
        <v>339</v>
      </c>
      <c r="B14956" t="s">
        <v>35</v>
      </c>
      <c r="C14956" t="s">
        <v>4</v>
      </c>
      <c r="D14956" t="s">
        <v>328</v>
      </c>
      <c r="F14956" s="2">
        <v>50925</v>
      </c>
      <c r="G14956" s="2">
        <v>11188.66383175908</v>
      </c>
      <c r="H14956">
        <v>2012</v>
      </c>
      <c r="I14956">
        <v>4.5514818181818208</v>
      </c>
      <c r="J14956" t="s">
        <v>717</v>
      </c>
    </row>
    <row r="14957" spans="1:10">
      <c r="A14957" t="s">
        <v>339</v>
      </c>
      <c r="B14957" t="s">
        <v>35</v>
      </c>
      <c r="C14957" t="s">
        <v>4</v>
      </c>
      <c r="D14957" t="s">
        <v>1</v>
      </c>
      <c r="F14957" s="2">
        <v>1235</v>
      </c>
      <c r="G14957" s="2">
        <v>271.3402028909664</v>
      </c>
      <c r="H14957">
        <v>2012</v>
      </c>
      <c r="I14957">
        <v>4.5514818181818208</v>
      </c>
      <c r="J14957" t="s">
        <v>717</v>
      </c>
    </row>
    <row r="14958" spans="1:10">
      <c r="A14958" t="s">
        <v>339</v>
      </c>
      <c r="B14958" t="s">
        <v>35</v>
      </c>
      <c r="C14958" t="s">
        <v>3</v>
      </c>
      <c r="D14958" t="s">
        <v>328</v>
      </c>
      <c r="F14958" s="2">
        <v>472612</v>
      </c>
      <c r="G14958" s="2">
        <v>114427.62493483243</v>
      </c>
      <c r="H14958">
        <v>2011</v>
      </c>
      <c r="I14958">
        <v>4.1302264227642302</v>
      </c>
      <c r="J14958" t="s">
        <v>717</v>
      </c>
    </row>
    <row r="14959" spans="1:10">
      <c r="A14959" t="s">
        <v>339</v>
      </c>
      <c r="B14959" t="s">
        <v>35</v>
      </c>
      <c r="C14959" t="s">
        <v>3</v>
      </c>
      <c r="D14959" t="s">
        <v>1</v>
      </c>
      <c r="F14959" s="2">
        <v>36489</v>
      </c>
      <c r="G14959" s="2">
        <v>8834.6246101391862</v>
      </c>
      <c r="H14959">
        <v>2011</v>
      </c>
      <c r="I14959">
        <v>4.1302264227642302</v>
      </c>
      <c r="J14959" t="s">
        <v>717</v>
      </c>
    </row>
    <row r="14960" spans="1:10">
      <c r="A14960" t="s">
        <v>339</v>
      </c>
      <c r="B14960" t="s">
        <v>35</v>
      </c>
      <c r="C14960" t="s">
        <v>4</v>
      </c>
      <c r="D14960" t="s">
        <v>328</v>
      </c>
      <c r="F14960" s="2">
        <v>192778</v>
      </c>
      <c r="G14960" s="2">
        <v>46674.922938239244</v>
      </c>
      <c r="H14960">
        <v>2011</v>
      </c>
      <c r="I14960">
        <v>4.1302264227642302</v>
      </c>
      <c r="J14960" t="s">
        <v>717</v>
      </c>
    </row>
    <row r="14961" spans="1:10">
      <c r="A14961" t="s">
        <v>339</v>
      </c>
      <c r="B14961" t="s">
        <v>35</v>
      </c>
      <c r="C14961" t="s">
        <v>4</v>
      </c>
      <c r="D14961" t="s">
        <v>1</v>
      </c>
      <c r="F14961" s="2">
        <v>8346</v>
      </c>
      <c r="G14961" s="2">
        <v>2020.7124611861559</v>
      </c>
      <c r="H14961">
        <v>2011</v>
      </c>
      <c r="I14961">
        <v>4.1302264227642302</v>
      </c>
      <c r="J14961" t="s">
        <v>717</v>
      </c>
    </row>
    <row r="14962" spans="1:10">
      <c r="A14962" t="s">
        <v>339</v>
      </c>
      <c r="B14962" t="s">
        <v>35</v>
      </c>
      <c r="C14962" t="s">
        <v>3</v>
      </c>
      <c r="D14962" t="s">
        <v>328</v>
      </c>
      <c r="F14962" s="2">
        <v>223194</v>
      </c>
      <c r="G14962" s="2">
        <v>57043.681242387778</v>
      </c>
      <c r="H14962">
        <v>2010</v>
      </c>
      <c r="I14962">
        <v>3.9126857723577269</v>
      </c>
      <c r="J14962" t="s">
        <v>717</v>
      </c>
    </row>
    <row r="14963" spans="1:10">
      <c r="A14963" t="s">
        <v>339</v>
      </c>
      <c r="B14963" t="s">
        <v>35</v>
      </c>
      <c r="C14963" t="s">
        <v>4</v>
      </c>
      <c r="D14963" t="s">
        <v>328</v>
      </c>
      <c r="F14963" s="2">
        <v>23112</v>
      </c>
      <c r="G14963" s="2">
        <v>5906.9399754207834</v>
      </c>
      <c r="H14963">
        <v>2010</v>
      </c>
      <c r="I14963">
        <v>3.9126857723577269</v>
      </c>
      <c r="J14963" t="s">
        <v>717</v>
      </c>
    </row>
    <row r="14964" spans="1:10">
      <c r="A14964" t="s">
        <v>339</v>
      </c>
      <c r="B14964" t="s">
        <v>35</v>
      </c>
      <c r="C14964" t="s">
        <v>4</v>
      </c>
      <c r="D14964" t="s">
        <v>1</v>
      </c>
      <c r="F14964" s="2">
        <v>8515</v>
      </c>
      <c r="G14964" s="2">
        <v>2176.2544950981296</v>
      </c>
      <c r="H14964">
        <v>2010</v>
      </c>
      <c r="I14964">
        <v>3.9126857723577269</v>
      </c>
      <c r="J14964" t="s">
        <v>717</v>
      </c>
    </row>
    <row r="14965" spans="1:10">
      <c r="A14965" s="4" t="s">
        <v>339</v>
      </c>
      <c r="B14965" t="s">
        <v>32</v>
      </c>
      <c r="C14965" t="s">
        <v>4</v>
      </c>
      <c r="D14965" t="s">
        <v>328</v>
      </c>
      <c r="F14965" s="2">
        <v>11940</v>
      </c>
      <c r="G14965" s="2">
        <v>5527.5858598792483</v>
      </c>
      <c r="H14965">
        <v>2013</v>
      </c>
      <c r="I14965">
        <v>2.1600749952459051</v>
      </c>
      <c r="J14965" t="s">
        <v>717</v>
      </c>
    </row>
    <row r="14966" spans="1:10">
      <c r="A14966" s="4" t="s">
        <v>339</v>
      </c>
      <c r="B14966" t="s">
        <v>32</v>
      </c>
      <c r="C14966" t="s">
        <v>4</v>
      </c>
      <c r="D14966" t="s">
        <v>328</v>
      </c>
      <c r="F14966" s="2">
        <v>3989</v>
      </c>
      <c r="G14966" s="2">
        <v>1846.6951419646837</v>
      </c>
      <c r="H14966">
        <v>2013</v>
      </c>
      <c r="I14966">
        <v>2.1600749952459051</v>
      </c>
      <c r="J14966" t="s">
        <v>717</v>
      </c>
    </row>
    <row r="14967" spans="1:10">
      <c r="A14967" s="4" t="s">
        <v>339</v>
      </c>
      <c r="B14967" t="s">
        <v>32</v>
      </c>
      <c r="C14967" t="s">
        <v>4</v>
      </c>
      <c r="D14967" t="s">
        <v>328</v>
      </c>
      <c r="F14967" s="2">
        <v>37748.011349632412</v>
      </c>
      <c r="G14967" s="2">
        <v>19314.143666945496</v>
      </c>
      <c r="H14967">
        <v>2012</v>
      </c>
      <c r="I14967">
        <v>1.9544232455014252</v>
      </c>
      <c r="J14967" t="s">
        <v>717</v>
      </c>
    </row>
    <row r="14968" spans="1:10">
      <c r="A14968" s="14" t="s">
        <v>180</v>
      </c>
      <c r="B14968" t="s">
        <v>35</v>
      </c>
      <c r="C14968" t="s">
        <v>3</v>
      </c>
      <c r="D14968" t="s">
        <v>328</v>
      </c>
      <c r="F14968" s="2">
        <v>14596336</v>
      </c>
      <c r="G14968" s="2">
        <f t="shared" ref="G14968:G14979" si="388">F14968/I14968</f>
        <v>111530.02591813779</v>
      </c>
      <c r="H14968">
        <v>2022</v>
      </c>
      <c r="I14968">
        <v>130.87360000000001</v>
      </c>
      <c r="J14968" t="s">
        <v>717</v>
      </c>
    </row>
    <row r="14969" spans="1:10">
      <c r="A14969" s="14" t="s">
        <v>180</v>
      </c>
      <c r="B14969" t="s">
        <v>35</v>
      </c>
      <c r="C14969" t="s">
        <v>3</v>
      </c>
      <c r="D14969" t="s">
        <v>1</v>
      </c>
      <c r="F14969" s="2">
        <v>6637945</v>
      </c>
      <c r="G14969" s="2">
        <f t="shared" si="388"/>
        <v>50720.27513570345</v>
      </c>
      <c r="H14969">
        <v>2022</v>
      </c>
      <c r="I14969">
        <v>130.87360000000001</v>
      </c>
      <c r="J14969" t="s">
        <v>717</v>
      </c>
    </row>
    <row r="14970" spans="1:10">
      <c r="A14970" s="14" t="s">
        <v>180</v>
      </c>
      <c r="B14970" t="s">
        <v>35</v>
      </c>
      <c r="C14970" t="s">
        <v>5</v>
      </c>
      <c r="D14970" t="s">
        <v>328</v>
      </c>
      <c r="F14970" s="2">
        <v>849031</v>
      </c>
      <c r="G14970" s="2">
        <f t="shared" si="388"/>
        <v>6487.4122817741691</v>
      </c>
      <c r="H14970">
        <v>2022</v>
      </c>
      <c r="I14970">
        <v>130.87360000000001</v>
      </c>
      <c r="J14970" t="s">
        <v>717</v>
      </c>
    </row>
    <row r="14971" spans="1:10">
      <c r="A14971" s="14" t="s">
        <v>180</v>
      </c>
      <c r="B14971" t="s">
        <v>35</v>
      </c>
      <c r="C14971" t="s">
        <v>5</v>
      </c>
      <c r="D14971" t="s">
        <v>1</v>
      </c>
      <c r="F14971" s="2">
        <v>97003</v>
      </c>
      <c r="G14971" s="2">
        <f t="shared" si="388"/>
        <v>741.19608538314822</v>
      </c>
      <c r="H14971">
        <v>2022</v>
      </c>
      <c r="I14971">
        <v>130.87360000000001</v>
      </c>
      <c r="J14971" t="s">
        <v>717</v>
      </c>
    </row>
    <row r="14972" spans="1:10">
      <c r="A14972" s="14" t="s">
        <v>180</v>
      </c>
      <c r="B14972" t="s">
        <v>35</v>
      </c>
      <c r="C14972" t="s">
        <v>3</v>
      </c>
      <c r="D14972" t="s">
        <v>328</v>
      </c>
      <c r="E14972" t="s">
        <v>329</v>
      </c>
      <c r="F14972" s="2">
        <v>10253420</v>
      </c>
      <c r="G14972" s="2">
        <f t="shared" si="388"/>
        <v>107836.29495010685</v>
      </c>
      <c r="H14972">
        <v>2021</v>
      </c>
      <c r="I14972">
        <v>95.083200000000005</v>
      </c>
      <c r="J14972" t="s">
        <v>717</v>
      </c>
    </row>
    <row r="14973" spans="1:10">
      <c r="A14973" s="14" t="s">
        <v>180</v>
      </c>
      <c r="B14973" t="s">
        <v>35</v>
      </c>
      <c r="C14973" t="s">
        <v>3</v>
      </c>
      <c r="D14973" t="s">
        <v>1</v>
      </c>
      <c r="E14973" t="s">
        <v>330</v>
      </c>
      <c r="F14973" s="2">
        <v>2711706</v>
      </c>
      <c r="G14973" s="2">
        <f t="shared" si="388"/>
        <v>28519.296784289967</v>
      </c>
      <c r="H14973">
        <v>2021</v>
      </c>
      <c r="I14973">
        <v>95.083200000000005</v>
      </c>
      <c r="J14973" t="s">
        <v>717</v>
      </c>
    </row>
    <row r="14974" spans="1:10">
      <c r="A14974" s="14" t="s">
        <v>180</v>
      </c>
      <c r="B14974" t="s">
        <v>35</v>
      </c>
      <c r="C14974" t="s">
        <v>4</v>
      </c>
      <c r="D14974" t="s">
        <v>328</v>
      </c>
      <c r="E14974" t="s">
        <v>329</v>
      </c>
      <c r="F14974" s="2">
        <v>598639</v>
      </c>
      <c r="G14974" s="2">
        <f t="shared" si="388"/>
        <v>6295.9492318306493</v>
      </c>
      <c r="H14974">
        <v>2021</v>
      </c>
      <c r="I14974">
        <v>95.083200000000005</v>
      </c>
      <c r="J14974" t="s">
        <v>717</v>
      </c>
    </row>
    <row r="14975" spans="1:10">
      <c r="A14975" s="14" t="s">
        <v>180</v>
      </c>
      <c r="B14975" t="s">
        <v>35</v>
      </c>
      <c r="C14975" t="s">
        <v>4</v>
      </c>
      <c r="D14975" t="s">
        <v>1</v>
      </c>
      <c r="E14975" t="s">
        <v>330</v>
      </c>
      <c r="F14975" s="2">
        <v>366013</v>
      </c>
      <c r="G14975" s="2">
        <f t="shared" si="388"/>
        <v>3849.3971595402759</v>
      </c>
      <c r="H14975">
        <v>2021</v>
      </c>
      <c r="I14975">
        <v>95.083200000000005</v>
      </c>
      <c r="J14975" t="s">
        <v>717</v>
      </c>
    </row>
    <row r="14976" spans="1:10">
      <c r="A14976" t="s">
        <v>142</v>
      </c>
      <c r="B14976" t="s">
        <v>319</v>
      </c>
      <c r="C14976" t="s">
        <v>3</v>
      </c>
      <c r="D14976" t="s">
        <v>328</v>
      </c>
      <c r="F14976" s="2">
        <v>11254274883</v>
      </c>
      <c r="G14976" s="2">
        <f t="shared" si="388"/>
        <v>1489728.7318421409</v>
      </c>
      <c r="H14976">
        <v>2024</v>
      </c>
      <c r="I14976">
        <v>7554.58</v>
      </c>
      <c r="J14976" t="s">
        <v>717</v>
      </c>
    </row>
    <row r="14977" spans="1:10">
      <c r="A14977" t="s">
        <v>142</v>
      </c>
      <c r="B14977" t="s">
        <v>319</v>
      </c>
      <c r="C14977" t="s">
        <v>4</v>
      </c>
      <c r="D14977" t="s">
        <v>328</v>
      </c>
      <c r="F14977" s="2">
        <v>2001001968</v>
      </c>
      <c r="G14977" s="2">
        <f t="shared" si="388"/>
        <v>264872.6955039195</v>
      </c>
      <c r="H14977">
        <v>2024</v>
      </c>
      <c r="I14977">
        <v>7554.58</v>
      </c>
      <c r="J14977" t="s">
        <v>717</v>
      </c>
    </row>
    <row r="14978" spans="1:10">
      <c r="A14978" s="5" t="s">
        <v>142</v>
      </c>
      <c r="B14978" t="s">
        <v>319</v>
      </c>
      <c r="C14978" t="s">
        <v>3</v>
      </c>
      <c r="D14978" t="s">
        <v>328</v>
      </c>
      <c r="F14978" s="2">
        <v>7450799752</v>
      </c>
      <c r="G14978" s="2">
        <f t="shared" si="388"/>
        <v>1068265.5598042631</v>
      </c>
      <c r="H14978">
        <v>2022</v>
      </c>
      <c r="I14978">
        <v>6974.67</v>
      </c>
      <c r="J14978" t="s">
        <v>717</v>
      </c>
    </row>
    <row r="14979" spans="1:10">
      <c r="A14979" s="5" t="s">
        <v>142</v>
      </c>
      <c r="B14979" t="s">
        <v>319</v>
      </c>
      <c r="C14979" t="s">
        <v>5</v>
      </c>
      <c r="D14979" t="s">
        <v>328</v>
      </c>
      <c r="F14979" s="2">
        <v>2770735974</v>
      </c>
      <c r="G14979" s="2">
        <f t="shared" si="388"/>
        <v>397256.92742452328</v>
      </c>
      <c r="H14979">
        <v>2022</v>
      </c>
      <c r="I14979">
        <v>6974.67</v>
      </c>
      <c r="J14979" t="s">
        <v>717</v>
      </c>
    </row>
    <row r="14980" spans="1:10">
      <c r="A14980" t="s">
        <v>142</v>
      </c>
      <c r="B14980" t="s">
        <v>319</v>
      </c>
      <c r="C14980" t="s">
        <v>3</v>
      </c>
      <c r="D14980" t="s">
        <v>328</v>
      </c>
      <c r="F14980" s="2">
        <v>8689681945</v>
      </c>
      <c r="G14980" s="2">
        <v>1284783.1084018133</v>
      </c>
      <c r="H14980">
        <v>2020</v>
      </c>
      <c r="I14980">
        <v>6763.54</v>
      </c>
      <c r="J14980" t="s">
        <v>717</v>
      </c>
    </row>
    <row r="14981" spans="1:10">
      <c r="A14981" s="5" t="s">
        <v>142</v>
      </c>
      <c r="B14981" t="s">
        <v>319</v>
      </c>
      <c r="C14981" t="s">
        <v>3</v>
      </c>
      <c r="D14981" t="s">
        <v>328</v>
      </c>
      <c r="F14981" s="2">
        <v>7732987968</v>
      </c>
      <c r="G14981" s="2">
        <f>F14981/I14981</f>
        <v>1239680.0790010723</v>
      </c>
      <c r="H14981">
        <v>2019</v>
      </c>
      <c r="I14981">
        <v>6237.89</v>
      </c>
      <c r="J14981" t="s">
        <v>717</v>
      </c>
    </row>
    <row r="14982" spans="1:10">
      <c r="A14982" s="5" t="s">
        <v>142</v>
      </c>
      <c r="B14982" t="s">
        <v>319</v>
      </c>
      <c r="C14982" t="s">
        <v>3</v>
      </c>
      <c r="D14982" t="s">
        <v>328</v>
      </c>
      <c r="F14982" s="2">
        <v>6856034767</v>
      </c>
      <c r="G14982" s="2">
        <f>F14982/I14982</f>
        <v>1194171.0893969084</v>
      </c>
      <c r="H14982">
        <v>2018</v>
      </c>
      <c r="I14982">
        <v>5741.25</v>
      </c>
      <c r="J14982" t="s">
        <v>717</v>
      </c>
    </row>
    <row r="14983" spans="1:10">
      <c r="A14983" s="5" t="s">
        <v>142</v>
      </c>
      <c r="B14983" t="s">
        <v>319</v>
      </c>
      <c r="C14983" t="s">
        <v>4</v>
      </c>
      <c r="D14983" t="s">
        <v>328</v>
      </c>
      <c r="F14983" s="2">
        <v>1158421361</v>
      </c>
      <c r="G14983" s="2">
        <f>F14983/I14983</f>
        <v>201771.62830394079</v>
      </c>
      <c r="H14983">
        <v>2018</v>
      </c>
      <c r="I14983">
        <v>5741.25</v>
      </c>
      <c r="J14983" t="s">
        <v>717</v>
      </c>
    </row>
    <row r="14984" spans="1:10">
      <c r="A14984" s="5" t="s">
        <v>142</v>
      </c>
      <c r="B14984" t="s">
        <v>319</v>
      </c>
      <c r="C14984" t="s">
        <v>3</v>
      </c>
      <c r="D14984" t="s">
        <v>328</v>
      </c>
      <c r="F14984" s="2">
        <v>5312659379</v>
      </c>
      <c r="G14984" s="2">
        <f>F14984/I14984</f>
        <v>943223.531322959</v>
      </c>
      <c r="H14984">
        <v>2017</v>
      </c>
      <c r="I14984">
        <v>5632.45</v>
      </c>
      <c r="J14984" t="s">
        <v>717</v>
      </c>
    </row>
    <row r="14985" spans="1:10">
      <c r="A14985" s="5" t="s">
        <v>142</v>
      </c>
      <c r="B14985" t="s">
        <v>319</v>
      </c>
      <c r="C14985" t="s">
        <v>4</v>
      </c>
      <c r="D14985" t="s">
        <v>328</v>
      </c>
      <c r="F14985" s="2">
        <v>1389108527</v>
      </c>
      <c r="G14985" s="2">
        <f>F14985/I14985</f>
        <v>246625.98460705378</v>
      </c>
      <c r="H14985">
        <v>2017</v>
      </c>
      <c r="I14985">
        <v>5632.45</v>
      </c>
      <c r="J14985" t="s">
        <v>717</v>
      </c>
    </row>
    <row r="14986" spans="1:10">
      <c r="A14986" t="s">
        <v>142</v>
      </c>
      <c r="B14986" t="s">
        <v>319</v>
      </c>
      <c r="C14986" t="s">
        <v>3</v>
      </c>
      <c r="D14986" t="s">
        <v>328</v>
      </c>
      <c r="F14986" s="2">
        <v>3314484286</v>
      </c>
      <c r="G14986" s="2">
        <v>582646.9505449431</v>
      </c>
      <c r="H14986">
        <v>2016</v>
      </c>
      <c r="I14986">
        <v>5688.666666666667</v>
      </c>
      <c r="J14986" t="s">
        <v>717</v>
      </c>
    </row>
    <row r="14987" spans="1:10">
      <c r="A14987" t="s">
        <v>142</v>
      </c>
      <c r="B14987" t="s">
        <v>319</v>
      </c>
      <c r="C14987" t="s">
        <v>3</v>
      </c>
      <c r="D14987" t="s">
        <v>1</v>
      </c>
      <c r="F14987" s="2">
        <v>223043148</v>
      </c>
      <c r="G14987" s="2">
        <v>39208.334934958395</v>
      </c>
      <c r="H14987">
        <v>2016</v>
      </c>
      <c r="I14987">
        <v>5688.666666666667</v>
      </c>
      <c r="J14987" t="s">
        <v>717</v>
      </c>
    </row>
    <row r="14988" spans="1:10">
      <c r="A14988" t="s">
        <v>142</v>
      </c>
      <c r="B14988" t="s">
        <v>319</v>
      </c>
      <c r="C14988" t="s">
        <v>4</v>
      </c>
      <c r="D14988" t="s">
        <v>328</v>
      </c>
      <c r="F14988" s="2">
        <v>1108116315</v>
      </c>
      <c r="G14988" s="2">
        <v>194793.68012422358</v>
      </c>
      <c r="H14988">
        <v>2016</v>
      </c>
      <c r="I14988">
        <v>5688.666666666667</v>
      </c>
      <c r="J14988" t="s">
        <v>717</v>
      </c>
    </row>
    <row r="14989" spans="1:10">
      <c r="A14989" t="s">
        <v>142</v>
      </c>
      <c r="B14989" t="s">
        <v>319</v>
      </c>
      <c r="C14989" t="s">
        <v>3</v>
      </c>
      <c r="D14989" t="s">
        <v>328</v>
      </c>
      <c r="F14989" s="2">
        <v>1805611272.9999998</v>
      </c>
      <c r="G14989" s="2">
        <v>348065.61716876522</v>
      </c>
      <c r="H14989">
        <v>2015</v>
      </c>
      <c r="I14989">
        <v>5187.5600000000004</v>
      </c>
      <c r="J14989" t="s">
        <v>717</v>
      </c>
    </row>
    <row r="14990" spans="1:10">
      <c r="A14990" t="s">
        <v>142</v>
      </c>
      <c r="B14990" t="s">
        <v>319</v>
      </c>
      <c r="C14990" t="s">
        <v>3</v>
      </c>
      <c r="D14990" t="s">
        <v>1</v>
      </c>
      <c r="F14990" s="2">
        <v>49761112</v>
      </c>
      <c r="G14990" s="2">
        <v>9592.3925699172632</v>
      </c>
      <c r="H14990">
        <v>2015</v>
      </c>
      <c r="I14990">
        <v>5187.5600000000004</v>
      </c>
      <c r="J14990" t="s">
        <v>717</v>
      </c>
    </row>
    <row r="14991" spans="1:10">
      <c r="A14991" t="s">
        <v>142</v>
      </c>
      <c r="B14991" t="s">
        <v>319</v>
      </c>
      <c r="C14991" t="s">
        <v>4</v>
      </c>
      <c r="D14991" t="s">
        <v>328</v>
      </c>
      <c r="F14991" s="2">
        <v>1330271490</v>
      </c>
      <c r="G14991" s="2">
        <v>256434.91159620319</v>
      </c>
      <c r="H14991">
        <v>2015</v>
      </c>
      <c r="I14991">
        <v>5187.5600000000004</v>
      </c>
      <c r="J14991" t="s">
        <v>717</v>
      </c>
    </row>
    <row r="14992" spans="1:10">
      <c r="A14992" t="s">
        <v>142</v>
      </c>
      <c r="B14992" t="s">
        <v>319</v>
      </c>
      <c r="C14992" t="s">
        <v>3</v>
      </c>
      <c r="D14992" t="s">
        <v>328</v>
      </c>
      <c r="F14992" s="2">
        <v>933882897</v>
      </c>
      <c r="G14992" s="2">
        <v>209116.3311118602</v>
      </c>
      <c r="H14992">
        <v>2014</v>
      </c>
      <c r="I14992">
        <v>4465.8534894649083</v>
      </c>
      <c r="J14992" t="s">
        <v>717</v>
      </c>
    </row>
    <row r="14993" spans="1:10">
      <c r="A14993" t="s">
        <v>142</v>
      </c>
      <c r="B14993" t="s">
        <v>319</v>
      </c>
      <c r="C14993" t="s">
        <v>3</v>
      </c>
      <c r="D14993" t="s">
        <v>1</v>
      </c>
      <c r="F14993" s="2">
        <v>320424</v>
      </c>
      <c r="G14993" s="2">
        <v>71.749778795003124</v>
      </c>
      <c r="H14993">
        <v>2014</v>
      </c>
      <c r="I14993">
        <v>4465.8534894649083</v>
      </c>
      <c r="J14993" t="s">
        <v>717</v>
      </c>
    </row>
    <row r="14994" spans="1:10">
      <c r="A14994" t="s">
        <v>142</v>
      </c>
      <c r="B14994" t="s">
        <v>319</v>
      </c>
      <c r="C14994" t="s">
        <v>4</v>
      </c>
      <c r="D14994" t="s">
        <v>328</v>
      </c>
      <c r="F14994" s="2">
        <v>16970254</v>
      </c>
      <c r="G14994" s="2">
        <v>3800.0024049229055</v>
      </c>
      <c r="H14994">
        <v>2014</v>
      </c>
      <c r="I14994">
        <v>4465.8534894649083</v>
      </c>
      <c r="J14994" t="s">
        <v>717</v>
      </c>
    </row>
    <row r="14995" spans="1:10">
      <c r="A14995" t="s">
        <v>142</v>
      </c>
      <c r="B14995" t="s">
        <v>319</v>
      </c>
      <c r="C14995" t="s">
        <v>3</v>
      </c>
      <c r="D14995" t="s">
        <v>328</v>
      </c>
      <c r="F14995" s="2">
        <v>636456317</v>
      </c>
      <c r="G14995" s="2">
        <v>148091.5911278234</v>
      </c>
      <c r="H14995">
        <v>2013</v>
      </c>
      <c r="I14995">
        <v>4297.7208371719817</v>
      </c>
      <c r="J14995" t="s">
        <v>717</v>
      </c>
    </row>
    <row r="14996" spans="1:10">
      <c r="A14996" t="s">
        <v>142</v>
      </c>
      <c r="B14996" t="s">
        <v>319</v>
      </c>
      <c r="C14996" t="s">
        <v>3</v>
      </c>
      <c r="D14996" t="s">
        <v>328</v>
      </c>
      <c r="F14996" s="2">
        <v>636456317</v>
      </c>
      <c r="G14996" s="2">
        <v>148091.5911278234</v>
      </c>
      <c r="H14996">
        <v>2013</v>
      </c>
      <c r="I14996">
        <v>4297.7208371719817</v>
      </c>
      <c r="J14996" t="s">
        <v>717</v>
      </c>
    </row>
    <row r="14997" spans="1:10">
      <c r="A14997" t="s">
        <v>142</v>
      </c>
      <c r="B14997" t="s">
        <v>319</v>
      </c>
      <c r="C14997" t="s">
        <v>3</v>
      </c>
      <c r="D14997" t="s">
        <v>1</v>
      </c>
      <c r="F14997" s="2">
        <v>13443923</v>
      </c>
      <c r="G14997" s="2">
        <v>3128.1517598165988</v>
      </c>
      <c r="H14997">
        <v>2013</v>
      </c>
      <c r="I14997">
        <v>4297.7208371719817</v>
      </c>
      <c r="J14997" t="s">
        <v>717</v>
      </c>
    </row>
    <row r="14998" spans="1:10">
      <c r="A14998" t="s">
        <v>142</v>
      </c>
      <c r="B14998" t="s">
        <v>319</v>
      </c>
      <c r="C14998" t="s">
        <v>3</v>
      </c>
      <c r="D14998" t="s">
        <v>1</v>
      </c>
      <c r="F14998" s="2">
        <v>13443923</v>
      </c>
      <c r="G14998" s="2">
        <v>3128.1517598165988</v>
      </c>
      <c r="H14998">
        <v>2013</v>
      </c>
      <c r="I14998">
        <v>4297.7208371719817</v>
      </c>
      <c r="J14998" t="s">
        <v>717</v>
      </c>
    </row>
    <row r="14999" spans="1:10">
      <c r="A14999" t="s">
        <v>142</v>
      </c>
      <c r="B14999" t="s">
        <v>319</v>
      </c>
      <c r="C14999" t="s">
        <v>3</v>
      </c>
      <c r="D14999" t="s">
        <v>328</v>
      </c>
      <c r="F14999" s="2">
        <v>471754652.40557325</v>
      </c>
      <c r="G14999" s="2">
        <v>106816.802654</v>
      </c>
      <c r="H14999">
        <v>2012</v>
      </c>
      <c r="I14999">
        <v>4416.4835558098157</v>
      </c>
      <c r="J14999" t="s">
        <v>717</v>
      </c>
    </row>
    <row r="15000" spans="1:10">
      <c r="A15000" t="s">
        <v>142</v>
      </c>
      <c r="B15000" t="s">
        <v>319</v>
      </c>
      <c r="C15000" t="s">
        <v>3</v>
      </c>
      <c r="D15000" t="s">
        <v>328</v>
      </c>
      <c r="F15000" s="2">
        <v>471754652.40557325</v>
      </c>
      <c r="G15000" s="2">
        <v>106816.802654</v>
      </c>
      <c r="H15000">
        <v>2012</v>
      </c>
      <c r="I15000">
        <v>4416.4835558098157</v>
      </c>
      <c r="J15000" t="s">
        <v>717</v>
      </c>
    </row>
    <row r="15001" spans="1:10">
      <c r="A15001" t="s">
        <v>142</v>
      </c>
      <c r="B15001" t="s">
        <v>319</v>
      </c>
      <c r="C15001" t="s">
        <v>3</v>
      </c>
      <c r="D15001" t="s">
        <v>1</v>
      </c>
      <c r="F15001" s="2">
        <v>30440760.158397388</v>
      </c>
      <c r="G15001" s="2">
        <v>6892.5333409999994</v>
      </c>
      <c r="H15001">
        <v>2012</v>
      </c>
      <c r="I15001">
        <v>4416.4835558098157</v>
      </c>
      <c r="J15001" t="s">
        <v>717</v>
      </c>
    </row>
    <row r="15002" spans="1:10">
      <c r="A15002" t="s">
        <v>142</v>
      </c>
      <c r="B15002" t="s">
        <v>319</v>
      </c>
      <c r="C15002" t="s">
        <v>3</v>
      </c>
      <c r="D15002" t="s">
        <v>1</v>
      </c>
      <c r="F15002" s="2">
        <v>30440760.158397388</v>
      </c>
      <c r="G15002" s="2">
        <v>6892.5333409999994</v>
      </c>
      <c r="H15002">
        <v>2012</v>
      </c>
      <c r="I15002">
        <v>4416.4835558098157</v>
      </c>
      <c r="J15002" t="s">
        <v>717</v>
      </c>
    </row>
    <row r="15003" spans="1:10">
      <c r="A15003" t="s">
        <v>142</v>
      </c>
      <c r="B15003" t="s">
        <v>319</v>
      </c>
      <c r="C15003" t="s">
        <v>3</v>
      </c>
      <c r="D15003" t="s">
        <v>328</v>
      </c>
      <c r="F15003" s="2">
        <v>85737835.649789274</v>
      </c>
      <c r="G15003" s="2">
        <v>20475.492480000001</v>
      </c>
      <c r="H15003">
        <v>2011</v>
      </c>
      <c r="I15003">
        <v>4187.3393635604152</v>
      </c>
      <c r="J15003" t="s">
        <v>717</v>
      </c>
    </row>
    <row r="15004" spans="1:10">
      <c r="A15004" t="s">
        <v>142</v>
      </c>
      <c r="B15004" t="s">
        <v>319</v>
      </c>
      <c r="C15004" t="s">
        <v>3</v>
      </c>
      <c r="D15004" t="s">
        <v>328</v>
      </c>
      <c r="F15004" s="2">
        <v>85737835.649789274</v>
      </c>
      <c r="G15004" s="2">
        <v>20475.492480000001</v>
      </c>
      <c r="H15004">
        <v>2011</v>
      </c>
      <c r="I15004">
        <v>4187.3393635604152</v>
      </c>
      <c r="J15004" t="s">
        <v>717</v>
      </c>
    </row>
    <row r="15005" spans="1:10">
      <c r="A15005" t="s">
        <v>142</v>
      </c>
      <c r="B15005" t="s">
        <v>319</v>
      </c>
      <c r="C15005" t="s">
        <v>3</v>
      </c>
      <c r="D15005" t="s">
        <v>1</v>
      </c>
      <c r="F15005" s="2">
        <v>32191865.722370762</v>
      </c>
      <c r="G15005" s="2">
        <v>7687.9046399999997</v>
      </c>
      <c r="H15005">
        <v>2011</v>
      </c>
      <c r="I15005">
        <v>4187.3393635604152</v>
      </c>
      <c r="J15005" t="s">
        <v>717</v>
      </c>
    </row>
    <row r="15006" spans="1:10">
      <c r="A15006" t="s">
        <v>142</v>
      </c>
      <c r="B15006" t="s">
        <v>319</v>
      </c>
      <c r="C15006" t="s">
        <v>3</v>
      </c>
      <c r="D15006" t="s">
        <v>1</v>
      </c>
      <c r="F15006" s="2">
        <v>32191865.722370762</v>
      </c>
      <c r="G15006" s="2">
        <v>7687.9046399999997</v>
      </c>
      <c r="H15006">
        <v>2011</v>
      </c>
      <c r="I15006">
        <v>4187.3393635604152</v>
      </c>
      <c r="J15006" t="s">
        <v>717</v>
      </c>
    </row>
    <row r="15007" spans="1:10">
      <c r="A15007" t="s">
        <v>142</v>
      </c>
      <c r="B15007" t="s">
        <v>319</v>
      </c>
      <c r="C15007" t="s">
        <v>3</v>
      </c>
      <c r="D15007" t="s">
        <v>328</v>
      </c>
      <c r="F15007" s="2">
        <v>44486581.736666597</v>
      </c>
      <c r="G15007" s="2">
        <v>9397.9849429999995</v>
      </c>
      <c r="H15007">
        <v>2010</v>
      </c>
      <c r="I15007">
        <v>4733.6298160173164</v>
      </c>
      <c r="J15007" t="s">
        <v>717</v>
      </c>
    </row>
    <row r="15008" spans="1:10">
      <c r="A15008" t="s">
        <v>142</v>
      </c>
      <c r="B15008" t="s">
        <v>319</v>
      </c>
      <c r="C15008" t="s">
        <v>3</v>
      </c>
      <c r="D15008" t="s">
        <v>328</v>
      </c>
      <c r="F15008" s="2">
        <v>44486581.736666597</v>
      </c>
      <c r="G15008" s="2">
        <v>9397.9849429999995</v>
      </c>
      <c r="H15008">
        <v>2010</v>
      </c>
      <c r="I15008">
        <v>4733.6298160173164</v>
      </c>
      <c r="J15008" t="s">
        <v>717</v>
      </c>
    </row>
    <row r="15009" spans="1:10">
      <c r="A15009" t="s">
        <v>142</v>
      </c>
      <c r="B15009" t="s">
        <v>319</v>
      </c>
      <c r="C15009" t="s">
        <v>3</v>
      </c>
      <c r="D15009" t="s">
        <v>1</v>
      </c>
      <c r="F15009" s="2">
        <v>2740828.765250497</v>
      </c>
      <c r="G15009" s="2">
        <v>579.01206300000001</v>
      </c>
      <c r="H15009">
        <v>2010</v>
      </c>
      <c r="I15009">
        <v>4733.6298160173164</v>
      </c>
      <c r="J15009" t="s">
        <v>717</v>
      </c>
    </row>
    <row r="15010" spans="1:10">
      <c r="A15010" t="s">
        <v>25</v>
      </c>
      <c r="B15010" t="s">
        <v>6</v>
      </c>
      <c r="C15010" t="s">
        <v>4</v>
      </c>
      <c r="D15010" t="s">
        <v>328</v>
      </c>
      <c r="F15010" s="2">
        <v>129221000.00000001</v>
      </c>
      <c r="G15010" s="2">
        <v>10395897.023330651</v>
      </c>
      <c r="H15010">
        <v>2011</v>
      </c>
      <c r="I15010">
        <v>12.430000000000001</v>
      </c>
      <c r="J15010" s="40" t="s">
        <v>715</v>
      </c>
    </row>
    <row r="15011" spans="1:10">
      <c r="A15011" t="s">
        <v>25</v>
      </c>
      <c r="B15011" t="s">
        <v>6</v>
      </c>
      <c r="C15011" t="s">
        <v>4</v>
      </c>
      <c r="D15011" t="s">
        <v>328</v>
      </c>
      <c r="F15011" s="2">
        <v>10395897.023330649</v>
      </c>
      <c r="G15011" s="2">
        <v>836355.35183673759</v>
      </c>
      <c r="H15011">
        <v>2011</v>
      </c>
      <c r="I15011">
        <v>12.430000000000001</v>
      </c>
      <c r="J15011" s="40" t="s">
        <v>715</v>
      </c>
    </row>
    <row r="15012" spans="1:10">
      <c r="A15012" t="s">
        <v>25</v>
      </c>
      <c r="B15012" t="s">
        <v>6</v>
      </c>
      <c r="C15012" t="s">
        <v>4</v>
      </c>
      <c r="D15012" t="s">
        <v>1</v>
      </c>
      <c r="F15012" s="2">
        <v>-3281979.0828640377</v>
      </c>
      <c r="G15012" s="2">
        <v>-264036.93345647928</v>
      </c>
      <c r="H15012">
        <v>2011</v>
      </c>
      <c r="I15012">
        <v>12.430000000000001</v>
      </c>
      <c r="J15012" s="40" t="s">
        <v>715</v>
      </c>
    </row>
    <row r="15013" spans="1:10">
      <c r="A15013" t="s">
        <v>25</v>
      </c>
      <c r="B15013" t="s">
        <v>6</v>
      </c>
      <c r="C15013" t="s">
        <v>4</v>
      </c>
      <c r="D15013" t="s">
        <v>1</v>
      </c>
      <c r="F15013" s="2">
        <v>-40795000</v>
      </c>
      <c r="G15013" s="2">
        <v>-3281979.0828640382</v>
      </c>
      <c r="H15013">
        <v>2011</v>
      </c>
      <c r="I15013">
        <v>12.430000000000001</v>
      </c>
      <c r="J15013" s="40" t="s">
        <v>715</v>
      </c>
    </row>
    <row r="15014" spans="1:10">
      <c r="A15014" t="s">
        <v>142</v>
      </c>
      <c r="B15014" t="s">
        <v>319</v>
      </c>
      <c r="C15014" t="s">
        <v>3</v>
      </c>
      <c r="D15014" t="s">
        <v>1</v>
      </c>
      <c r="F15014" s="2">
        <v>2740828.765250497</v>
      </c>
      <c r="G15014" s="2">
        <v>579.01206300000001</v>
      </c>
      <c r="H15014">
        <v>2010</v>
      </c>
      <c r="I15014">
        <v>4733.6298160173164</v>
      </c>
      <c r="J15014" t="s">
        <v>717</v>
      </c>
    </row>
    <row r="15015" spans="1:10">
      <c r="A15015" t="s">
        <v>142</v>
      </c>
      <c r="B15015" t="s">
        <v>39</v>
      </c>
      <c r="C15015" t="s">
        <v>3</v>
      </c>
      <c r="D15015" t="s">
        <v>328</v>
      </c>
      <c r="E15015" t="s">
        <v>534</v>
      </c>
      <c r="F15015" s="2">
        <v>7725776.8200000003</v>
      </c>
      <c r="G15015" s="2">
        <f t="shared" ref="G15015:G15022" si="389">F15015/I15015</f>
        <v>130017.61700408946</v>
      </c>
      <c r="H15015">
        <v>2024</v>
      </c>
      <c r="I15015">
        <v>59.420999999999999</v>
      </c>
      <c r="J15015" t="s">
        <v>717</v>
      </c>
    </row>
    <row r="15016" spans="1:10">
      <c r="A15016" t="s">
        <v>142</v>
      </c>
      <c r="B15016" t="s">
        <v>39</v>
      </c>
      <c r="C15016" t="s">
        <v>3</v>
      </c>
      <c r="D15016" t="s">
        <v>328</v>
      </c>
      <c r="F15016" s="2">
        <v>7587856</v>
      </c>
      <c r="G15016" s="2">
        <f t="shared" si="389"/>
        <v>135482.91254508446</v>
      </c>
      <c r="H15016">
        <v>2023</v>
      </c>
      <c r="I15016">
        <v>56.006</v>
      </c>
      <c r="J15016" t="s">
        <v>717</v>
      </c>
    </row>
    <row r="15017" spans="1:10">
      <c r="A15017" t="s">
        <v>142</v>
      </c>
      <c r="B15017" t="s">
        <v>39</v>
      </c>
      <c r="C15017" t="s">
        <v>3</v>
      </c>
      <c r="D15017" t="s">
        <v>328</v>
      </c>
      <c r="F15017" s="2">
        <v>8893607.8000000007</v>
      </c>
      <c r="G15017" s="2">
        <f t="shared" si="389"/>
        <v>161952.24984066287</v>
      </c>
      <c r="H15017">
        <v>2022</v>
      </c>
      <c r="I15017" s="32">
        <v>54.914999999999999</v>
      </c>
      <c r="J15017" t="s">
        <v>717</v>
      </c>
    </row>
    <row r="15018" spans="1:10">
      <c r="A15018" t="s">
        <v>142</v>
      </c>
      <c r="B15018" t="s">
        <v>39</v>
      </c>
      <c r="C15018" t="s">
        <v>3</v>
      </c>
      <c r="D15018" t="s">
        <v>328</v>
      </c>
      <c r="F15018" s="2">
        <v>6503693</v>
      </c>
      <c r="G15018" s="2">
        <f t="shared" si="389"/>
        <v>114039.85621602664</v>
      </c>
      <c r="H15018">
        <v>2021</v>
      </c>
      <c r="I15018" s="32">
        <v>57.03</v>
      </c>
      <c r="J15018" t="s">
        <v>717</v>
      </c>
    </row>
    <row r="15019" spans="1:10">
      <c r="A15019" t="s">
        <v>142</v>
      </c>
      <c r="B15019" t="s">
        <v>39</v>
      </c>
      <c r="C15019" t="s">
        <v>3</v>
      </c>
      <c r="D15019" t="s">
        <v>328</v>
      </c>
      <c r="F15019" s="2">
        <v>3709961.91</v>
      </c>
      <c r="G15019" s="2">
        <f t="shared" si="389"/>
        <v>65679.317175937409</v>
      </c>
      <c r="H15019">
        <v>2020</v>
      </c>
      <c r="I15019">
        <v>56.485999999999997</v>
      </c>
      <c r="J15019" t="s">
        <v>717</v>
      </c>
    </row>
    <row r="15020" spans="1:10">
      <c r="A15020" t="s">
        <v>142</v>
      </c>
      <c r="B15020" t="s">
        <v>39</v>
      </c>
      <c r="C15020" t="s">
        <v>3</v>
      </c>
      <c r="D15020" t="s">
        <v>1</v>
      </c>
      <c r="F15020" s="2">
        <v>357428.98</v>
      </c>
      <c r="G15020" s="2">
        <f t="shared" si="389"/>
        <v>6327.7445738767128</v>
      </c>
      <c r="H15020">
        <v>2020</v>
      </c>
      <c r="I15020">
        <v>56.485999999999997</v>
      </c>
      <c r="J15020" t="s">
        <v>717</v>
      </c>
    </row>
    <row r="15021" spans="1:10">
      <c r="A15021" t="s">
        <v>142</v>
      </c>
      <c r="B15021" t="s">
        <v>39</v>
      </c>
      <c r="C15021" t="s">
        <v>3</v>
      </c>
      <c r="D15021" t="s">
        <v>328</v>
      </c>
      <c r="F15021" s="2">
        <v>3378961.43</v>
      </c>
      <c r="G15021" s="2">
        <f t="shared" si="389"/>
        <v>65902.664807302237</v>
      </c>
      <c r="H15021">
        <v>2019</v>
      </c>
      <c r="I15021">
        <v>51.271999999999998</v>
      </c>
      <c r="J15021" t="s">
        <v>717</v>
      </c>
    </row>
    <row r="15022" spans="1:10">
      <c r="A15022" t="s">
        <v>142</v>
      </c>
      <c r="B15022" t="s">
        <v>39</v>
      </c>
      <c r="C15022" t="s">
        <v>3</v>
      </c>
      <c r="D15022" t="s">
        <v>1</v>
      </c>
      <c r="F15022" s="2">
        <v>311792.97000000003</v>
      </c>
      <c r="G15022" s="2">
        <f t="shared" si="389"/>
        <v>6081.1548213449842</v>
      </c>
      <c r="H15022">
        <v>2019</v>
      </c>
      <c r="I15022">
        <v>51.271999999999998</v>
      </c>
      <c r="J15022" t="s">
        <v>717</v>
      </c>
    </row>
    <row r="15023" spans="1:10">
      <c r="A15023" s="4" t="s">
        <v>142</v>
      </c>
      <c r="B15023" t="s">
        <v>39</v>
      </c>
      <c r="C15023" t="s">
        <v>3</v>
      </c>
      <c r="D15023" t="s">
        <v>328</v>
      </c>
      <c r="E15023" t="s">
        <v>540</v>
      </c>
      <c r="F15023" s="2">
        <v>3315941</v>
      </c>
      <c r="G15023" s="2">
        <f>(F15023/I15023)</f>
        <v>66954.891468955073</v>
      </c>
      <c r="H15023">
        <v>2018</v>
      </c>
      <c r="I15023">
        <v>49.524999999999999</v>
      </c>
      <c r="J15023" t="s">
        <v>717</v>
      </c>
    </row>
    <row r="15024" spans="1:10">
      <c r="A15024" s="4" t="s">
        <v>142</v>
      </c>
      <c r="B15024" t="s">
        <v>39</v>
      </c>
      <c r="C15024" t="s">
        <v>4</v>
      </c>
      <c r="D15024" t="s">
        <v>328</v>
      </c>
      <c r="E15024" t="s">
        <v>540</v>
      </c>
      <c r="F15024" s="2">
        <v>261106</v>
      </c>
      <c r="G15024" s="2">
        <f>(F15024/I15024)</f>
        <v>5272.2059565875825</v>
      </c>
      <c r="H15024">
        <v>2018</v>
      </c>
      <c r="I15024">
        <v>49.524999999999999</v>
      </c>
      <c r="J15024" t="s">
        <v>717</v>
      </c>
    </row>
    <row r="15025" spans="1:10">
      <c r="A15025" s="4" t="s">
        <v>142</v>
      </c>
      <c r="B15025" t="s">
        <v>39</v>
      </c>
      <c r="C15025" t="s">
        <v>3</v>
      </c>
      <c r="D15025" t="s">
        <v>328</v>
      </c>
      <c r="E15025" t="s">
        <v>540</v>
      </c>
      <c r="F15025" s="2">
        <v>2436086</v>
      </c>
      <c r="G15025" s="2">
        <f>(F15025/I15025)</f>
        <v>51436.540613585021</v>
      </c>
      <c r="H15025">
        <v>2017</v>
      </c>
      <c r="I15025">
        <v>47.360999999999997</v>
      </c>
      <c r="J15025" t="s">
        <v>717</v>
      </c>
    </row>
    <row r="15026" spans="1:10">
      <c r="A15026" s="4" t="s">
        <v>142</v>
      </c>
      <c r="B15026" t="s">
        <v>39</v>
      </c>
      <c r="C15026" t="s">
        <v>4</v>
      </c>
      <c r="D15026" t="s">
        <v>328</v>
      </c>
      <c r="E15026" t="s">
        <v>540</v>
      </c>
      <c r="F15026" s="2">
        <v>507405</v>
      </c>
      <c r="G15026" s="2">
        <f>(F15026/I15026)</f>
        <v>10713.561791347312</v>
      </c>
      <c r="H15026">
        <v>2017</v>
      </c>
      <c r="I15026">
        <v>47.360999999999997</v>
      </c>
      <c r="J15026" t="s">
        <v>717</v>
      </c>
    </row>
    <row r="15027" spans="1:10">
      <c r="A15027" t="s">
        <v>142</v>
      </c>
      <c r="B15027" t="s">
        <v>39</v>
      </c>
      <c r="C15027" t="s">
        <v>3</v>
      </c>
      <c r="D15027" t="s">
        <v>328</v>
      </c>
      <c r="F15027" s="2">
        <v>3567571.3800000004</v>
      </c>
      <c r="G15027" s="2">
        <v>77547.470492337801</v>
      </c>
      <c r="H15027">
        <v>2016</v>
      </c>
      <c r="I15027">
        <v>46.004999999999995</v>
      </c>
      <c r="J15027" t="s">
        <v>717</v>
      </c>
    </row>
    <row r="15028" spans="1:10">
      <c r="A15028" t="s">
        <v>142</v>
      </c>
      <c r="B15028" t="s">
        <v>39</v>
      </c>
      <c r="C15028" t="s">
        <v>3</v>
      </c>
      <c r="D15028" t="s">
        <v>1</v>
      </c>
      <c r="F15028" s="2">
        <v>12299.270000000002</v>
      </c>
      <c r="G15028" s="2">
        <v>267.34637539397897</v>
      </c>
      <c r="H15028">
        <v>2016</v>
      </c>
      <c r="I15028">
        <v>46.004999999999995</v>
      </c>
      <c r="J15028" t="s">
        <v>717</v>
      </c>
    </row>
    <row r="15029" spans="1:10">
      <c r="A15029" t="s">
        <v>142</v>
      </c>
      <c r="B15029" t="s">
        <v>39</v>
      </c>
      <c r="C15029" t="s">
        <v>3</v>
      </c>
      <c r="D15029" t="s">
        <v>328</v>
      </c>
      <c r="F15029" s="2">
        <v>2927462.24</v>
      </c>
      <c r="G15029" s="2">
        <v>65348.775561650349</v>
      </c>
      <c r="H15029">
        <v>2015</v>
      </c>
      <c r="I15029">
        <v>44.79750714285715</v>
      </c>
      <c r="J15029" t="s">
        <v>717</v>
      </c>
    </row>
    <row r="15030" spans="1:10">
      <c r="A15030" t="s">
        <v>142</v>
      </c>
      <c r="B15030" t="s">
        <v>39</v>
      </c>
      <c r="C15030" t="s">
        <v>3</v>
      </c>
      <c r="D15030" t="s">
        <v>328</v>
      </c>
      <c r="F15030" s="2">
        <v>2611993</v>
      </c>
      <c r="G15030" s="2">
        <v>62553.175131043958</v>
      </c>
      <c r="H15030">
        <v>2013</v>
      </c>
      <c r="I15030">
        <v>41.75636160000002</v>
      </c>
      <c r="J15030" t="s">
        <v>717</v>
      </c>
    </row>
    <row r="15031" spans="1:10">
      <c r="A15031" t="s">
        <v>142</v>
      </c>
      <c r="B15031" t="s">
        <v>39</v>
      </c>
      <c r="C15031" t="s">
        <v>3</v>
      </c>
      <c r="D15031" t="s">
        <v>328</v>
      </c>
      <c r="F15031" s="2">
        <v>1864550.2165721816</v>
      </c>
      <c r="G15031" s="2">
        <v>47470.232575882808</v>
      </c>
      <c r="H15031">
        <v>2012</v>
      </c>
      <c r="I15031">
        <v>39.278303800000003</v>
      </c>
      <c r="J15031" t="s">
        <v>717</v>
      </c>
    </row>
    <row r="15032" spans="1:10">
      <c r="A15032" t="s">
        <v>142</v>
      </c>
      <c r="B15032" t="s">
        <v>39</v>
      </c>
      <c r="C15032" t="s">
        <v>3</v>
      </c>
      <c r="D15032" t="s">
        <v>328</v>
      </c>
      <c r="F15032" s="2">
        <v>1402029.3520575534</v>
      </c>
      <c r="G15032" s="2">
        <v>36836.390361698781</v>
      </c>
      <c r="H15032">
        <v>2011</v>
      </c>
      <c r="I15032">
        <v>38.060986385770725</v>
      </c>
      <c r="J15032" t="s">
        <v>717</v>
      </c>
    </row>
    <row r="15033" spans="1:10">
      <c r="A15033" t="s">
        <v>142</v>
      </c>
      <c r="B15033" t="s">
        <v>39</v>
      </c>
      <c r="C15033" t="s">
        <v>3</v>
      </c>
      <c r="D15033" t="s">
        <v>1</v>
      </c>
      <c r="F15033" s="2">
        <v>150241.64274598908</v>
      </c>
      <c r="G15033" s="2">
        <v>3947.3922515617619</v>
      </c>
      <c r="H15033">
        <v>2011</v>
      </c>
      <c r="I15033">
        <v>38.060986385770725</v>
      </c>
      <c r="J15033" t="s">
        <v>717</v>
      </c>
    </row>
    <row r="15034" spans="1:10">
      <c r="A15034" t="s">
        <v>142</v>
      </c>
      <c r="B15034" t="s">
        <v>39</v>
      </c>
      <c r="C15034" t="s">
        <v>3</v>
      </c>
      <c r="D15034" t="s">
        <v>328</v>
      </c>
      <c r="F15034" s="2">
        <v>846025.96801698848</v>
      </c>
      <c r="G15034" s="2">
        <v>22993.147847521217</v>
      </c>
      <c r="H15034">
        <v>2010</v>
      </c>
      <c r="I15034">
        <v>36.794699604743094</v>
      </c>
      <c r="J15034" t="s">
        <v>717</v>
      </c>
    </row>
    <row r="15035" spans="1:10" ht="15.75">
      <c r="A15035" s="19" t="s">
        <v>514</v>
      </c>
      <c r="B15035" t="s">
        <v>319</v>
      </c>
      <c r="C15035" t="s">
        <v>3</v>
      </c>
      <c r="D15035" t="s">
        <v>328</v>
      </c>
      <c r="F15035" s="2">
        <v>7989021528</v>
      </c>
      <c r="G15035" s="2">
        <f>F15035/I15035</f>
        <v>1096986.2177489118</v>
      </c>
      <c r="H15035">
        <v>2023</v>
      </c>
      <c r="I15035">
        <v>7282.7</v>
      </c>
      <c r="J15035" t="s">
        <v>717</v>
      </c>
    </row>
    <row r="15036" spans="1:10" ht="15.75">
      <c r="A15036" s="19" t="s">
        <v>514</v>
      </c>
      <c r="B15036" t="s">
        <v>319</v>
      </c>
      <c r="C15036" t="s">
        <v>4</v>
      </c>
      <c r="D15036" t="s">
        <v>328</v>
      </c>
      <c r="F15036" s="2">
        <v>1099320623</v>
      </c>
      <c r="G15036" s="2">
        <f>F15036/I15036</f>
        <v>150949.59602894532</v>
      </c>
      <c r="H15036">
        <v>2023</v>
      </c>
      <c r="I15036">
        <v>7282.7</v>
      </c>
      <c r="J15036" t="s">
        <v>717</v>
      </c>
    </row>
    <row r="15037" spans="1:10">
      <c r="A15037" t="s">
        <v>514</v>
      </c>
      <c r="B15037" t="s">
        <v>319</v>
      </c>
      <c r="C15037" t="s">
        <v>4</v>
      </c>
      <c r="D15037" t="s">
        <v>328</v>
      </c>
      <c r="F15037" s="2">
        <v>13505115</v>
      </c>
      <c r="G15037" s="2">
        <v>1996.752440290144</v>
      </c>
      <c r="H15037">
        <v>2020</v>
      </c>
      <c r="I15037">
        <v>6763.54</v>
      </c>
      <c r="J15037" t="s">
        <v>717</v>
      </c>
    </row>
    <row r="15038" spans="1:10">
      <c r="A15038" t="s">
        <v>17</v>
      </c>
      <c r="B15038" t="s">
        <v>6</v>
      </c>
      <c r="C15038" t="s">
        <v>3</v>
      </c>
      <c r="D15038" t="s">
        <v>328</v>
      </c>
      <c r="F15038" s="2">
        <v>208398000</v>
      </c>
      <c r="G15038" s="2">
        <v>16481750.477822445</v>
      </c>
      <c r="H15038">
        <v>2010</v>
      </c>
      <c r="I15038">
        <v>12.644166666666669</v>
      </c>
      <c r="J15038" s="40" t="s">
        <v>715</v>
      </c>
    </row>
    <row r="15039" spans="1:10">
      <c r="A15039" t="s">
        <v>17</v>
      </c>
      <c r="B15039" t="s">
        <v>6</v>
      </c>
      <c r="C15039" t="s">
        <v>3</v>
      </c>
      <c r="D15039" t="s">
        <v>328</v>
      </c>
      <c r="F15039" s="2">
        <v>16481750.477822445</v>
      </c>
      <c r="G15039" s="2">
        <v>1303506.2659584084</v>
      </c>
      <c r="H15039">
        <v>2010</v>
      </c>
      <c r="I15039">
        <v>12.644166666666669</v>
      </c>
      <c r="J15039" s="40" t="s">
        <v>715</v>
      </c>
    </row>
    <row r="15040" spans="1:10">
      <c r="A15040" t="s">
        <v>17</v>
      </c>
      <c r="B15040" t="s">
        <v>6</v>
      </c>
      <c r="C15040" t="s">
        <v>3</v>
      </c>
      <c r="D15040" t="s">
        <v>1</v>
      </c>
      <c r="F15040" s="2">
        <v>144211000</v>
      </c>
      <c r="G15040" s="2">
        <v>11405338.430106107</v>
      </c>
      <c r="H15040">
        <v>2010</v>
      </c>
      <c r="I15040">
        <v>12.644166666666669</v>
      </c>
      <c r="J15040" s="40" t="s">
        <v>715</v>
      </c>
    </row>
    <row r="15041" spans="1:10">
      <c r="A15041" t="s">
        <v>17</v>
      </c>
      <c r="B15041" t="s">
        <v>6</v>
      </c>
      <c r="C15041" t="s">
        <v>3</v>
      </c>
      <c r="D15041" t="s">
        <v>1</v>
      </c>
      <c r="F15041" s="2">
        <v>11405338.430106107</v>
      </c>
      <c r="G15041" s="2">
        <v>902023.73400957801</v>
      </c>
      <c r="H15041">
        <v>2010</v>
      </c>
      <c r="I15041">
        <v>12.644166666666669</v>
      </c>
      <c r="J15041" s="40" t="s">
        <v>715</v>
      </c>
    </row>
    <row r="15042" spans="1:10">
      <c r="A15042" t="s">
        <v>17</v>
      </c>
      <c r="B15042" t="s">
        <v>6</v>
      </c>
      <c r="C15042" t="s">
        <v>3</v>
      </c>
      <c r="D15042" t="s">
        <v>367</v>
      </c>
      <c r="F15042" s="2">
        <v>37305000</v>
      </c>
      <c r="G15042" s="2">
        <v>2950372.3719765367</v>
      </c>
      <c r="H15042">
        <v>2010</v>
      </c>
      <c r="I15042">
        <v>12.644166666666669</v>
      </c>
      <c r="J15042" s="40" t="s">
        <v>715</v>
      </c>
    </row>
    <row r="15043" spans="1:10">
      <c r="A15043" t="s">
        <v>17</v>
      </c>
      <c r="B15043" t="s">
        <v>6</v>
      </c>
      <c r="C15043" t="s">
        <v>3</v>
      </c>
      <c r="D15043" t="s">
        <v>367</v>
      </c>
      <c r="F15043" s="2">
        <v>2950372.3719765367</v>
      </c>
      <c r="G15043" s="2">
        <v>233338.61770064215</v>
      </c>
      <c r="H15043">
        <v>2010</v>
      </c>
      <c r="I15043">
        <v>12.644166666666669</v>
      </c>
      <c r="J15043" s="40" t="s">
        <v>715</v>
      </c>
    </row>
    <row r="15044" spans="1:10">
      <c r="A15044" s="5" t="s">
        <v>514</v>
      </c>
      <c r="B15044" t="s">
        <v>319</v>
      </c>
      <c r="C15044" t="s">
        <v>4</v>
      </c>
      <c r="D15044" t="s">
        <v>328</v>
      </c>
      <c r="F15044" s="2">
        <v>3205360050</v>
      </c>
      <c r="G15044" s="2">
        <f>F15044/I15044</f>
        <v>513853.25005731103</v>
      </c>
      <c r="H15044">
        <v>2019</v>
      </c>
      <c r="I15044">
        <v>6237.89</v>
      </c>
      <c r="J15044" t="s">
        <v>717</v>
      </c>
    </row>
    <row r="15045" spans="1:10">
      <c r="A15045" s="5" t="s">
        <v>298</v>
      </c>
      <c r="B15045" t="s">
        <v>319</v>
      </c>
      <c r="C15045" t="s">
        <v>3</v>
      </c>
      <c r="D15045" t="s">
        <v>328</v>
      </c>
      <c r="E15045" t="s">
        <v>361</v>
      </c>
      <c r="F15045" s="2">
        <v>7249468496</v>
      </c>
      <c r="G15045" s="2">
        <f>F15045/I15045</f>
        <v>1071368.495910028</v>
      </c>
      <c r="H15045">
        <v>2021</v>
      </c>
      <c r="I15045">
        <v>6766.55</v>
      </c>
      <c r="J15045" t="s">
        <v>717</v>
      </c>
    </row>
    <row r="15046" spans="1:10">
      <c r="A15046" s="5" t="s">
        <v>298</v>
      </c>
      <c r="B15046" t="s">
        <v>319</v>
      </c>
      <c r="C15046" t="s">
        <v>4</v>
      </c>
      <c r="D15046" t="s">
        <v>328</v>
      </c>
      <c r="E15046" t="s">
        <v>361</v>
      </c>
      <c r="F15046" s="2">
        <v>839928251</v>
      </c>
      <c r="G15046" s="2">
        <f>F15046/I15046</f>
        <v>124129.46789722976</v>
      </c>
      <c r="H15046">
        <v>2021</v>
      </c>
      <c r="I15046">
        <v>6766.55</v>
      </c>
      <c r="J15046" t="s">
        <v>717</v>
      </c>
    </row>
    <row r="15047" spans="1:10">
      <c r="A15047" s="4" t="s">
        <v>436</v>
      </c>
      <c r="B15047" t="s">
        <v>33</v>
      </c>
      <c r="C15047" t="s">
        <v>3</v>
      </c>
      <c r="D15047" t="s">
        <v>328</v>
      </c>
      <c r="E15047" t="s">
        <v>370</v>
      </c>
      <c r="F15047" s="2">
        <f>G15047*I15047</f>
        <v>4367432931.409133</v>
      </c>
      <c r="G15047" s="2">
        <v>6495289.9039398171</v>
      </c>
      <c r="H15047">
        <v>2016</v>
      </c>
      <c r="I15047">
        <v>672.4</v>
      </c>
      <c r="J15047" t="s">
        <v>717</v>
      </c>
    </row>
    <row r="15048" spans="1:10">
      <c r="A15048" s="4" t="s">
        <v>436</v>
      </c>
      <c r="B15048" t="s">
        <v>33</v>
      </c>
      <c r="C15048" t="s">
        <v>3</v>
      </c>
      <c r="D15048" t="s">
        <v>328</v>
      </c>
      <c r="E15048" t="s">
        <v>419</v>
      </c>
      <c r="F15048" s="2">
        <f>G15048*I15048</f>
        <v>2085569584.4385502</v>
      </c>
      <c r="G15048" s="2">
        <v>3101679.9292661366</v>
      </c>
      <c r="H15048">
        <v>2016</v>
      </c>
      <c r="I15048">
        <v>672.4</v>
      </c>
      <c r="J15048" t="s">
        <v>717</v>
      </c>
    </row>
    <row r="15049" spans="1:10">
      <c r="A15049" s="4" t="s">
        <v>436</v>
      </c>
      <c r="B15049" t="s">
        <v>33</v>
      </c>
      <c r="C15049" t="s">
        <v>3</v>
      </c>
      <c r="D15049" t="s">
        <v>328</v>
      </c>
      <c r="E15049" t="s">
        <v>432</v>
      </c>
      <c r="F15049" s="2">
        <f>G15049*I15049</f>
        <v>39596922.477483556</v>
      </c>
      <c r="G15049" s="2">
        <v>58888.938842182564</v>
      </c>
      <c r="H15049">
        <v>2016</v>
      </c>
      <c r="I15049">
        <v>672.4</v>
      </c>
      <c r="J15049" t="s">
        <v>717</v>
      </c>
    </row>
    <row r="15050" spans="1:10">
      <c r="A15050" t="s">
        <v>13</v>
      </c>
      <c r="B15050" t="s">
        <v>6</v>
      </c>
      <c r="C15050" t="s">
        <v>3</v>
      </c>
      <c r="D15050" t="s">
        <v>328</v>
      </c>
      <c r="F15050" s="2">
        <v>490573000.00000006</v>
      </c>
      <c r="G15050" s="2">
        <v>38798365.517695904</v>
      </c>
      <c r="H15050">
        <v>2010</v>
      </c>
      <c r="I15050">
        <v>12.644166666666669</v>
      </c>
      <c r="J15050" s="40" t="s">
        <v>715</v>
      </c>
    </row>
    <row r="15051" spans="1:10">
      <c r="A15051" t="s">
        <v>13</v>
      </c>
      <c r="B15051" t="s">
        <v>6</v>
      </c>
      <c r="C15051" t="s">
        <v>3</v>
      </c>
      <c r="D15051" t="s">
        <v>328</v>
      </c>
      <c r="F15051" s="2">
        <v>38798365.517695896</v>
      </c>
      <c r="G15051" s="2">
        <v>3068479.4451482943</v>
      </c>
      <c r="H15051">
        <v>2010</v>
      </c>
      <c r="I15051">
        <v>12.644166666666669</v>
      </c>
      <c r="J15051" s="40" t="s">
        <v>715</v>
      </c>
    </row>
    <row r="15052" spans="1:10">
      <c r="A15052" t="s">
        <v>13</v>
      </c>
      <c r="B15052" t="s">
        <v>6</v>
      </c>
      <c r="C15052" t="s">
        <v>3</v>
      </c>
      <c r="D15052" t="s">
        <v>1</v>
      </c>
      <c r="F15052" s="2">
        <v>193603000</v>
      </c>
      <c r="G15052" s="2">
        <v>15311645.68641666</v>
      </c>
      <c r="H15052">
        <v>2010</v>
      </c>
      <c r="I15052">
        <v>12.644166666666669</v>
      </c>
      <c r="J15052" s="40" t="s">
        <v>715</v>
      </c>
    </row>
    <row r="15053" spans="1:10">
      <c r="A15053" t="s">
        <v>13</v>
      </c>
      <c r="B15053" t="s">
        <v>6</v>
      </c>
      <c r="C15053" t="s">
        <v>3</v>
      </c>
      <c r="D15053" t="s">
        <v>1</v>
      </c>
      <c r="F15053" s="2">
        <v>15311645.686416658</v>
      </c>
      <c r="G15053" s="2">
        <v>1210965.1897251687</v>
      </c>
      <c r="H15053">
        <v>2010</v>
      </c>
      <c r="I15053">
        <v>12.644166666666669</v>
      </c>
      <c r="J15053" s="40" t="s">
        <v>715</v>
      </c>
    </row>
    <row r="15054" spans="1:10">
      <c r="A15054" t="s">
        <v>13</v>
      </c>
      <c r="B15054" t="s">
        <v>6</v>
      </c>
      <c r="C15054" t="s">
        <v>3</v>
      </c>
      <c r="D15054" t="s">
        <v>367</v>
      </c>
      <c r="F15054" s="2">
        <v>43470000</v>
      </c>
      <c r="G15054" s="2">
        <v>3437948.9883345412</v>
      </c>
      <c r="H15054">
        <v>2010</v>
      </c>
      <c r="I15054">
        <v>12.644166666666669</v>
      </c>
      <c r="J15054" s="40" t="s">
        <v>715</v>
      </c>
    </row>
    <row r="15055" spans="1:10">
      <c r="A15055" t="s">
        <v>13</v>
      </c>
      <c r="B15055" t="s">
        <v>6</v>
      </c>
      <c r="C15055" t="s">
        <v>3</v>
      </c>
      <c r="D15055" t="s">
        <v>367</v>
      </c>
      <c r="F15055" s="2">
        <v>3437948.9883345407</v>
      </c>
      <c r="G15055" s="2">
        <v>271900.00566805829</v>
      </c>
      <c r="H15055">
        <v>2010</v>
      </c>
      <c r="I15055">
        <v>12.644166666666669</v>
      </c>
      <c r="J15055" s="40" t="s">
        <v>715</v>
      </c>
    </row>
    <row r="15056" spans="1:10">
      <c r="A15056" s="4" t="s">
        <v>436</v>
      </c>
      <c r="B15056" t="s">
        <v>33</v>
      </c>
      <c r="C15056" t="s">
        <v>3</v>
      </c>
      <c r="D15056" t="s">
        <v>1</v>
      </c>
      <c r="F15056" s="2">
        <f t="shared" ref="F15056:F15073" si="390">G15056*I15056</f>
        <v>1803099915.7787468</v>
      </c>
      <c r="G15056" s="2">
        <v>2681588.2150189574</v>
      </c>
      <c r="H15056">
        <v>2016</v>
      </c>
      <c r="I15056">
        <v>672.4</v>
      </c>
      <c r="J15056" t="s">
        <v>717</v>
      </c>
    </row>
    <row r="15057" spans="1:10">
      <c r="A15057" s="4" t="s">
        <v>436</v>
      </c>
      <c r="B15057" t="s">
        <v>33</v>
      </c>
      <c r="C15057" t="s">
        <v>4</v>
      </c>
      <c r="D15057" t="s">
        <v>328</v>
      </c>
      <c r="E15057" t="s">
        <v>370</v>
      </c>
      <c r="F15057" s="2">
        <f t="shared" si="390"/>
        <v>1979327180.0866191</v>
      </c>
      <c r="G15057" s="2">
        <v>2943675.1637219205</v>
      </c>
      <c r="H15057">
        <v>2016</v>
      </c>
      <c r="I15057">
        <v>672.4</v>
      </c>
      <c r="J15057" t="s">
        <v>717</v>
      </c>
    </row>
    <row r="15058" spans="1:10">
      <c r="A15058" s="4" t="s">
        <v>436</v>
      </c>
      <c r="B15058" t="s">
        <v>33</v>
      </c>
      <c r="C15058" t="s">
        <v>4</v>
      </c>
      <c r="D15058" t="s">
        <v>328</v>
      </c>
      <c r="E15058" t="s">
        <v>419</v>
      </c>
      <c r="F15058" s="2">
        <f t="shared" si="390"/>
        <v>-115913904.29947999</v>
      </c>
      <c r="G15058" s="2">
        <v>-172388.31692367638</v>
      </c>
      <c r="H15058">
        <v>2016</v>
      </c>
      <c r="I15058">
        <v>672.4</v>
      </c>
      <c r="J15058" t="s">
        <v>717</v>
      </c>
    </row>
    <row r="15059" spans="1:10">
      <c r="A15059" s="4" t="s">
        <v>436</v>
      </c>
      <c r="B15059" t="s">
        <v>33</v>
      </c>
      <c r="C15059" t="s">
        <v>4</v>
      </c>
      <c r="D15059" t="s">
        <v>328</v>
      </c>
      <c r="E15059" t="s">
        <v>432</v>
      </c>
      <c r="F15059" s="2">
        <f t="shared" si="390"/>
        <v>-837232669.45406055</v>
      </c>
      <c r="G15059" s="2">
        <v>-1245140.7933582102</v>
      </c>
      <c r="H15059">
        <v>2016</v>
      </c>
      <c r="I15059">
        <v>672.4</v>
      </c>
      <c r="J15059" t="s">
        <v>717</v>
      </c>
    </row>
    <row r="15060" spans="1:10">
      <c r="A15060" s="4" t="s">
        <v>436</v>
      </c>
      <c r="B15060" t="s">
        <v>33</v>
      </c>
      <c r="C15060" t="s">
        <v>4</v>
      </c>
      <c r="D15060" t="s">
        <v>1</v>
      </c>
      <c r="F15060" s="2">
        <f t="shared" si="390"/>
        <v>312960387.23793256</v>
      </c>
      <c r="G15060" s="2">
        <v>465437.81564237445</v>
      </c>
      <c r="H15060">
        <v>2016</v>
      </c>
      <c r="I15060">
        <v>672.4</v>
      </c>
      <c r="J15060" t="s">
        <v>717</v>
      </c>
    </row>
    <row r="15061" spans="1:10">
      <c r="A15061" s="4" t="s">
        <v>436</v>
      </c>
      <c r="B15061" t="s">
        <v>33</v>
      </c>
      <c r="C15061" t="s">
        <v>3</v>
      </c>
      <c r="D15061" t="s">
        <v>328</v>
      </c>
      <c r="E15061" t="s">
        <v>370</v>
      </c>
      <c r="F15061" s="2">
        <f t="shared" si="390"/>
        <v>4942553264.6639862</v>
      </c>
      <c r="G15061" s="2">
        <v>7554637.0910735996</v>
      </c>
      <c r="H15061">
        <v>2015</v>
      </c>
      <c r="I15061">
        <v>654.24099200000001</v>
      </c>
      <c r="J15061" t="s">
        <v>717</v>
      </c>
    </row>
    <row r="15062" spans="1:10">
      <c r="A15062" s="4" t="s">
        <v>436</v>
      </c>
      <c r="B15062" t="s">
        <v>33</v>
      </c>
      <c r="C15062" t="s">
        <v>3</v>
      </c>
      <c r="D15062" t="s">
        <v>328</v>
      </c>
      <c r="E15062" t="s">
        <v>419</v>
      </c>
      <c r="F15062" s="2">
        <f t="shared" si="390"/>
        <v>4126178268.9166288</v>
      </c>
      <c r="G15062" s="2">
        <v>6306817.0893771034</v>
      </c>
      <c r="H15062">
        <v>2015</v>
      </c>
      <c r="I15062">
        <v>654.24099200000001</v>
      </c>
      <c r="J15062" t="s">
        <v>717</v>
      </c>
    </row>
    <row r="15063" spans="1:10">
      <c r="A15063" s="4" t="s">
        <v>436</v>
      </c>
      <c r="B15063" t="s">
        <v>33</v>
      </c>
      <c r="C15063" t="s">
        <v>3</v>
      </c>
      <c r="D15063" t="s">
        <v>328</v>
      </c>
      <c r="E15063" t="s">
        <v>432</v>
      </c>
      <c r="F15063" s="2">
        <f t="shared" si="390"/>
        <v>87305201.849000484</v>
      </c>
      <c r="G15063" s="2">
        <v>133445.01936833773</v>
      </c>
      <c r="H15063">
        <v>2015</v>
      </c>
      <c r="I15063">
        <v>654.24099200000001</v>
      </c>
      <c r="J15063" t="s">
        <v>717</v>
      </c>
    </row>
    <row r="15064" spans="1:10">
      <c r="A15064" s="4" t="s">
        <v>436</v>
      </c>
      <c r="B15064" t="s">
        <v>33</v>
      </c>
      <c r="C15064" t="s">
        <v>3</v>
      </c>
      <c r="D15064" t="s">
        <v>1</v>
      </c>
      <c r="F15064" s="2">
        <f t="shared" si="390"/>
        <v>2935021985.927763</v>
      </c>
      <c r="G15064" s="2">
        <v>4486148.1041648993</v>
      </c>
      <c r="H15064">
        <v>2015</v>
      </c>
      <c r="I15064">
        <v>654.24099200000001</v>
      </c>
      <c r="J15064" t="s">
        <v>717</v>
      </c>
    </row>
    <row r="15065" spans="1:10">
      <c r="A15065" s="4" t="s">
        <v>436</v>
      </c>
      <c r="B15065" t="s">
        <v>33</v>
      </c>
      <c r="C15065" t="s">
        <v>4</v>
      </c>
      <c r="D15065" t="s">
        <v>328</v>
      </c>
      <c r="E15065" t="s">
        <v>370</v>
      </c>
      <c r="F15065" s="2">
        <f t="shared" si="390"/>
        <v>26601.355540315864</v>
      </c>
      <c r="G15065" s="2">
        <v>39.561801814865952</v>
      </c>
      <c r="H15065">
        <v>2015</v>
      </c>
      <c r="I15065">
        <v>672.4</v>
      </c>
      <c r="J15065" t="s">
        <v>717</v>
      </c>
    </row>
    <row r="15066" spans="1:10">
      <c r="A15066" s="4" t="s">
        <v>436</v>
      </c>
      <c r="B15066" t="s">
        <v>33</v>
      </c>
      <c r="C15066" t="s">
        <v>4</v>
      </c>
      <c r="D15066" t="s">
        <v>328</v>
      </c>
      <c r="E15066" t="s">
        <v>419</v>
      </c>
      <c r="F15066" s="2">
        <f t="shared" si="390"/>
        <v>-15662.315538991437</v>
      </c>
      <c r="G15066" s="2">
        <v>-23.293152199570848</v>
      </c>
      <c r="H15066">
        <v>2015</v>
      </c>
      <c r="I15066">
        <v>672.4</v>
      </c>
      <c r="J15066" t="s">
        <v>717</v>
      </c>
    </row>
    <row r="15067" spans="1:10">
      <c r="A15067" s="4" t="s">
        <v>436</v>
      </c>
      <c r="B15067" t="s">
        <v>33</v>
      </c>
      <c r="C15067" t="s">
        <v>4</v>
      </c>
      <c r="D15067" t="s">
        <v>328</v>
      </c>
      <c r="E15067" t="s">
        <v>432</v>
      </c>
      <c r="F15067" s="2">
        <f t="shared" si="390"/>
        <v>-115790.70239520958</v>
      </c>
      <c r="G15067" s="2">
        <v>-172.20508982035929</v>
      </c>
      <c r="H15067">
        <v>2015</v>
      </c>
      <c r="I15067">
        <v>672.4</v>
      </c>
      <c r="J15067" t="s">
        <v>717</v>
      </c>
    </row>
    <row r="15068" spans="1:10">
      <c r="A15068" s="4" t="s">
        <v>436</v>
      </c>
      <c r="B15068" t="s">
        <v>33</v>
      </c>
      <c r="C15068" t="s">
        <v>4</v>
      </c>
      <c r="D15068" t="s">
        <v>328</v>
      </c>
      <c r="E15068" t="s">
        <v>370</v>
      </c>
      <c r="F15068" s="2">
        <f t="shared" si="390"/>
        <v>2826955773.3817406</v>
      </c>
      <c r="G15068" s="2">
        <v>4320970.1133825323</v>
      </c>
      <c r="H15068">
        <v>2015</v>
      </c>
      <c r="I15068">
        <v>654.24099200000001</v>
      </c>
      <c r="J15068" t="s">
        <v>717</v>
      </c>
    </row>
    <row r="15069" spans="1:10">
      <c r="A15069" s="4" t="s">
        <v>436</v>
      </c>
      <c r="B15069" t="s">
        <v>33</v>
      </c>
      <c r="C15069" t="s">
        <v>4</v>
      </c>
      <c r="D15069" t="s">
        <v>328</v>
      </c>
      <c r="E15069" t="s">
        <v>419</v>
      </c>
      <c r="F15069" s="2">
        <f t="shared" si="390"/>
        <v>2305179759.9073033</v>
      </c>
      <c r="G15069" s="2">
        <v>3523441.3436254137</v>
      </c>
      <c r="H15069">
        <v>2015</v>
      </c>
      <c r="I15069">
        <v>654.24099200000001</v>
      </c>
      <c r="J15069" t="s">
        <v>717</v>
      </c>
    </row>
    <row r="15070" spans="1:10">
      <c r="A15070" s="4" t="s">
        <v>436</v>
      </c>
      <c r="B15070" t="s">
        <v>33</v>
      </c>
      <c r="C15070" t="s">
        <v>4</v>
      </c>
      <c r="D15070" t="s">
        <v>328</v>
      </c>
      <c r="E15070" t="s">
        <v>432</v>
      </c>
      <c r="F15070" s="2">
        <f t="shared" si="390"/>
        <v>305873896.30645519</v>
      </c>
      <c r="G15070" s="2">
        <v>467524.81126473832</v>
      </c>
      <c r="H15070">
        <v>2015</v>
      </c>
      <c r="I15070">
        <v>654.24099200000001</v>
      </c>
      <c r="J15070" t="s">
        <v>717</v>
      </c>
    </row>
    <row r="15071" spans="1:10">
      <c r="A15071" s="4" t="s">
        <v>436</v>
      </c>
      <c r="B15071" t="s">
        <v>33</v>
      </c>
      <c r="C15071" t="s">
        <v>4</v>
      </c>
      <c r="D15071" t="s">
        <v>1</v>
      </c>
      <c r="F15071" s="2">
        <f t="shared" si="390"/>
        <v>-750974019.83290637</v>
      </c>
      <c r="G15071" s="2">
        <v>-1147855.3453784601</v>
      </c>
      <c r="H15071">
        <v>2015</v>
      </c>
      <c r="I15071">
        <v>654.24099200000001</v>
      </c>
      <c r="J15071" t="s">
        <v>717</v>
      </c>
    </row>
    <row r="15072" spans="1:10">
      <c r="A15072" s="4" t="s">
        <v>436</v>
      </c>
      <c r="B15072" t="s">
        <v>33</v>
      </c>
      <c r="C15072" t="s">
        <v>3</v>
      </c>
      <c r="D15072" t="s">
        <v>328</v>
      </c>
      <c r="E15072" t="s">
        <v>370</v>
      </c>
      <c r="F15072" s="2">
        <f t="shared" si="390"/>
        <v>4308855774.0685482</v>
      </c>
      <c r="G15072" s="2">
        <v>7554637.0910735996</v>
      </c>
      <c r="H15072">
        <v>2014</v>
      </c>
      <c r="I15072">
        <v>570.3590684931512</v>
      </c>
      <c r="J15072" t="s">
        <v>717</v>
      </c>
    </row>
    <row r="15073" spans="1:10">
      <c r="A15073" s="4" t="s">
        <v>436</v>
      </c>
      <c r="B15073" t="s">
        <v>33</v>
      </c>
      <c r="C15073" t="s">
        <v>3</v>
      </c>
      <c r="D15073" t="s">
        <v>328</v>
      </c>
      <c r="E15073" t="s">
        <v>419</v>
      </c>
      <c r="F15073" s="2">
        <f t="shared" si="390"/>
        <v>4126178268.9166288</v>
      </c>
      <c r="G15073" s="2">
        <v>6306817.0893771034</v>
      </c>
      <c r="H15073">
        <v>2014</v>
      </c>
      <c r="I15073">
        <v>654.24099200000001</v>
      </c>
      <c r="J15073" t="s">
        <v>717</v>
      </c>
    </row>
    <row r="15074" spans="1:10">
      <c r="A15074" t="s">
        <v>20</v>
      </c>
      <c r="B15074" t="s">
        <v>6</v>
      </c>
      <c r="C15074" t="s">
        <v>3</v>
      </c>
      <c r="D15074" t="s">
        <v>328</v>
      </c>
      <c r="F15074" s="2">
        <v>229965000</v>
      </c>
      <c r="G15074" s="2">
        <v>18187438.21261451</v>
      </c>
      <c r="H15074">
        <v>2010</v>
      </c>
      <c r="I15074">
        <v>12.644166666666669</v>
      </c>
      <c r="J15074" s="40" t="s">
        <v>715</v>
      </c>
    </row>
    <row r="15075" spans="1:10">
      <c r="A15075" t="s">
        <v>20</v>
      </c>
      <c r="B15075" t="s">
        <v>6</v>
      </c>
      <c r="C15075" t="s">
        <v>3</v>
      </c>
      <c r="D15075" t="s">
        <v>328</v>
      </c>
      <c r="F15075" s="2">
        <v>18187438.21261451</v>
      </c>
      <c r="G15075" s="2">
        <v>1438405.4475144935</v>
      </c>
      <c r="H15075">
        <v>2010</v>
      </c>
      <c r="I15075">
        <v>12.644166666666669</v>
      </c>
      <c r="J15075" s="40" t="s">
        <v>715</v>
      </c>
    </row>
    <row r="15076" spans="1:10">
      <c r="A15076" t="s">
        <v>20</v>
      </c>
      <c r="B15076" t="s">
        <v>6</v>
      </c>
      <c r="C15076" t="s">
        <v>3</v>
      </c>
      <c r="D15076" t="s">
        <v>1</v>
      </c>
      <c r="F15076" s="2">
        <v>50294000</v>
      </c>
      <c r="G15076" s="2">
        <v>3977644.500098859</v>
      </c>
      <c r="H15076">
        <v>2010</v>
      </c>
      <c r="I15076">
        <v>12.644166666666669</v>
      </c>
      <c r="J15076" s="40" t="s">
        <v>715</v>
      </c>
    </row>
    <row r="15077" spans="1:10">
      <c r="A15077" t="s">
        <v>20</v>
      </c>
      <c r="B15077" t="s">
        <v>6</v>
      </c>
      <c r="C15077" t="s">
        <v>3</v>
      </c>
      <c r="D15077" t="s">
        <v>1</v>
      </c>
      <c r="F15077" s="2">
        <v>3977644.500098859</v>
      </c>
      <c r="G15077" s="2">
        <v>314583.36519598169</v>
      </c>
      <c r="H15077">
        <v>2010</v>
      </c>
      <c r="I15077">
        <v>12.644166666666669</v>
      </c>
      <c r="J15077" s="40" t="s">
        <v>715</v>
      </c>
    </row>
    <row r="15078" spans="1:10">
      <c r="A15078" t="s">
        <v>20</v>
      </c>
      <c r="B15078" t="s">
        <v>6</v>
      </c>
      <c r="C15078" t="s">
        <v>3</v>
      </c>
      <c r="D15078" t="s">
        <v>367</v>
      </c>
      <c r="F15078" s="2">
        <v>22484000</v>
      </c>
      <c r="G15078" s="2">
        <v>1778211.2963817304</v>
      </c>
      <c r="H15078">
        <v>2010</v>
      </c>
      <c r="I15078">
        <v>12.644166666666669</v>
      </c>
      <c r="J15078" s="40" t="s">
        <v>715</v>
      </c>
    </row>
    <row r="15079" spans="1:10">
      <c r="A15079" t="s">
        <v>20</v>
      </c>
      <c r="B15079" t="s">
        <v>6</v>
      </c>
      <c r="C15079" t="s">
        <v>3</v>
      </c>
      <c r="D15079" t="s">
        <v>367</v>
      </c>
      <c r="F15079" s="2">
        <v>1778211.2963817304</v>
      </c>
      <c r="G15079" s="2">
        <v>140634.91436486365</v>
      </c>
      <c r="H15079">
        <v>2010</v>
      </c>
      <c r="I15079">
        <v>12.644166666666669</v>
      </c>
      <c r="J15079" s="40" t="s">
        <v>715</v>
      </c>
    </row>
    <row r="15080" spans="1:10">
      <c r="A15080" s="4" t="s">
        <v>436</v>
      </c>
      <c r="B15080" t="s">
        <v>33</v>
      </c>
      <c r="C15080" t="s">
        <v>3</v>
      </c>
      <c r="D15080" t="s">
        <v>328</v>
      </c>
      <c r="E15080" t="s">
        <v>432</v>
      </c>
      <c r="F15080" s="2">
        <f t="shared" ref="F15080:F15087" si="391">G15080*I15080</f>
        <v>87305201.849000484</v>
      </c>
      <c r="G15080" s="2">
        <v>133445.01936833773</v>
      </c>
      <c r="H15080">
        <v>2014</v>
      </c>
      <c r="I15080">
        <v>654.24099200000001</v>
      </c>
      <c r="J15080" t="s">
        <v>717</v>
      </c>
    </row>
    <row r="15081" spans="1:10">
      <c r="A15081" s="4" t="s">
        <v>436</v>
      </c>
      <c r="B15081" t="s">
        <v>33</v>
      </c>
      <c r="C15081" t="s">
        <v>3</v>
      </c>
      <c r="D15081" t="s">
        <v>1</v>
      </c>
      <c r="F15081" s="2">
        <f t="shared" si="391"/>
        <v>1956205396.8594525</v>
      </c>
      <c r="G15081" s="2">
        <v>3429778.7217228096</v>
      </c>
      <c r="H15081">
        <v>2014</v>
      </c>
      <c r="I15081">
        <v>570.3590684931512</v>
      </c>
      <c r="J15081" t="s">
        <v>717</v>
      </c>
    </row>
    <row r="15082" spans="1:10">
      <c r="A15082" s="4" t="s">
        <v>436</v>
      </c>
      <c r="B15082" t="s">
        <v>33</v>
      </c>
      <c r="C15082" t="s">
        <v>4</v>
      </c>
      <c r="D15082" t="s">
        <v>328</v>
      </c>
      <c r="E15082" t="s">
        <v>370</v>
      </c>
      <c r="F15082" s="2">
        <f t="shared" si="391"/>
        <v>3503624350.8060026</v>
      </c>
      <c r="G15082" s="2">
        <v>6142839.7378906123</v>
      </c>
      <c r="H15082">
        <v>2014</v>
      </c>
      <c r="I15082">
        <v>570.3590684931512</v>
      </c>
      <c r="J15082" t="s">
        <v>717</v>
      </c>
    </row>
    <row r="15083" spans="1:10">
      <c r="A15083" s="4" t="s">
        <v>436</v>
      </c>
      <c r="B15083" t="s">
        <v>33</v>
      </c>
      <c r="C15083" t="s">
        <v>4</v>
      </c>
      <c r="D15083" t="s">
        <v>328</v>
      </c>
      <c r="E15083" t="s">
        <v>419</v>
      </c>
      <c r="F15083" s="2">
        <f t="shared" si="391"/>
        <v>1355294396.6375239</v>
      </c>
      <c r="G15083" s="2">
        <v>2376212.585202015</v>
      </c>
      <c r="H15083">
        <v>2014</v>
      </c>
      <c r="I15083">
        <v>570.3590684931512</v>
      </c>
      <c r="J15083" t="s">
        <v>717</v>
      </c>
    </row>
    <row r="15084" spans="1:10">
      <c r="A15084" s="4" t="s">
        <v>436</v>
      </c>
      <c r="B15084" t="s">
        <v>33</v>
      </c>
      <c r="C15084" t="s">
        <v>4</v>
      </c>
      <c r="D15084" t="s">
        <v>328</v>
      </c>
      <c r="E15084" t="s">
        <v>432</v>
      </c>
      <c r="F15084" s="2">
        <f t="shared" si="391"/>
        <v>189073589.85284668</v>
      </c>
      <c r="G15084" s="2">
        <v>331499.22618459613</v>
      </c>
      <c r="H15084">
        <v>2014</v>
      </c>
      <c r="I15084">
        <v>570.3590684931512</v>
      </c>
      <c r="J15084" t="s">
        <v>717</v>
      </c>
    </row>
    <row r="15085" spans="1:10">
      <c r="A15085" s="4" t="s">
        <v>436</v>
      </c>
      <c r="B15085" t="s">
        <v>33</v>
      </c>
      <c r="C15085" t="s">
        <v>4</v>
      </c>
      <c r="D15085" t="s">
        <v>1</v>
      </c>
      <c r="F15085" s="2">
        <f t="shared" si="391"/>
        <v>540155523.62994576</v>
      </c>
      <c r="G15085" s="2">
        <v>947044.68372353388</v>
      </c>
      <c r="H15085">
        <v>2014</v>
      </c>
      <c r="I15085">
        <v>570.3590684931512</v>
      </c>
      <c r="J15085" t="s">
        <v>717</v>
      </c>
    </row>
    <row r="15086" spans="1:10">
      <c r="A15086" s="4" t="s">
        <v>436</v>
      </c>
      <c r="B15086" t="s">
        <v>33</v>
      </c>
      <c r="C15086" t="s">
        <v>3</v>
      </c>
      <c r="D15086" t="s">
        <v>328</v>
      </c>
      <c r="F15086" s="2">
        <f t="shared" si="391"/>
        <v>7901934880.7881279</v>
      </c>
      <c r="G15086" s="2">
        <v>15951756.529708263</v>
      </c>
      <c r="H15086">
        <v>2013</v>
      </c>
      <c r="I15086">
        <v>495.36456164383571</v>
      </c>
      <c r="J15086" t="s">
        <v>717</v>
      </c>
    </row>
    <row r="15087" spans="1:10">
      <c r="A15087" s="4" t="s">
        <v>436</v>
      </c>
      <c r="B15087" t="s">
        <v>33</v>
      </c>
      <c r="C15087" t="s">
        <v>3</v>
      </c>
      <c r="D15087" t="s">
        <v>1</v>
      </c>
      <c r="F15087" s="2">
        <f t="shared" si="391"/>
        <v>2060895708.1933117</v>
      </c>
      <c r="G15087" s="2">
        <v>4160361.6160073313</v>
      </c>
      <c r="H15087">
        <v>2013</v>
      </c>
      <c r="I15087">
        <v>495.36456164383571</v>
      </c>
      <c r="J15087" t="s">
        <v>717</v>
      </c>
    </row>
    <row r="15088" spans="1:10">
      <c r="A15088" t="s">
        <v>7</v>
      </c>
      <c r="B15088" t="s">
        <v>6</v>
      </c>
      <c r="C15088" t="s">
        <v>3</v>
      </c>
      <c r="D15088" t="s">
        <v>328</v>
      </c>
      <c r="F15088" s="2">
        <v>79412000</v>
      </c>
      <c r="G15088" s="2">
        <v>6280524.6160943769</v>
      </c>
      <c r="H15088">
        <v>2010</v>
      </c>
      <c r="I15088">
        <v>12.644166666666669</v>
      </c>
      <c r="J15088" s="40" t="s">
        <v>715</v>
      </c>
    </row>
    <row r="15089" spans="1:10">
      <c r="A15089" t="s">
        <v>7</v>
      </c>
      <c r="B15089" t="s">
        <v>6</v>
      </c>
      <c r="C15089" t="s">
        <v>3</v>
      </c>
      <c r="D15089" t="s">
        <v>328</v>
      </c>
      <c r="F15089" s="2">
        <v>6280524.6160943769</v>
      </c>
      <c r="G15089" s="2">
        <v>496713.21026252233</v>
      </c>
      <c r="H15089">
        <v>2010</v>
      </c>
      <c r="I15089">
        <v>12.644166666666669</v>
      </c>
      <c r="J15089" s="40" t="s">
        <v>715</v>
      </c>
    </row>
    <row r="15090" spans="1:10">
      <c r="A15090" t="s">
        <v>7</v>
      </c>
      <c r="B15090" t="s">
        <v>6</v>
      </c>
      <c r="C15090" t="s">
        <v>3</v>
      </c>
      <c r="D15090" t="s">
        <v>1</v>
      </c>
      <c r="F15090" s="2">
        <v>284104000</v>
      </c>
      <c r="G15090" s="2">
        <v>22469175.509128053</v>
      </c>
      <c r="H15090">
        <v>2010</v>
      </c>
      <c r="I15090">
        <v>12.644166666666669</v>
      </c>
      <c r="J15090" s="40" t="s">
        <v>715</v>
      </c>
    </row>
    <row r="15091" spans="1:10">
      <c r="A15091" t="s">
        <v>7</v>
      </c>
      <c r="B15091" t="s">
        <v>6</v>
      </c>
      <c r="C15091" t="s">
        <v>3</v>
      </c>
      <c r="D15091" t="s">
        <v>1</v>
      </c>
      <c r="F15091" s="2">
        <v>22469175.509128053</v>
      </c>
      <c r="G15091" s="2">
        <v>1777038.8592205667</v>
      </c>
      <c r="H15091">
        <v>2010</v>
      </c>
      <c r="I15091">
        <v>12.644166666666669</v>
      </c>
      <c r="J15091" s="40" t="s">
        <v>715</v>
      </c>
    </row>
    <row r="15092" spans="1:10">
      <c r="A15092" t="s">
        <v>7</v>
      </c>
      <c r="B15092" t="s">
        <v>6</v>
      </c>
      <c r="C15092" t="s">
        <v>3</v>
      </c>
      <c r="D15092" t="s">
        <v>367</v>
      </c>
      <c r="F15092" s="2">
        <v>175637000</v>
      </c>
      <c r="G15092" s="2">
        <v>13890753.311803861</v>
      </c>
      <c r="H15092">
        <v>2010</v>
      </c>
      <c r="I15092">
        <v>12.644166666666669</v>
      </c>
      <c r="J15092" s="40" t="s">
        <v>715</v>
      </c>
    </row>
    <row r="15093" spans="1:10">
      <c r="A15093" t="s">
        <v>7</v>
      </c>
      <c r="B15093" t="s">
        <v>6</v>
      </c>
      <c r="C15093" t="s">
        <v>3</v>
      </c>
      <c r="D15093" t="s">
        <v>367</v>
      </c>
      <c r="F15093" s="2">
        <v>13890753.311803857</v>
      </c>
      <c r="G15093" s="2">
        <v>1098589.8618707326</v>
      </c>
      <c r="H15093">
        <v>2010</v>
      </c>
      <c r="I15093">
        <v>12.644166666666669</v>
      </c>
      <c r="J15093" s="40" t="s">
        <v>715</v>
      </c>
    </row>
    <row r="15094" spans="1:10">
      <c r="A15094" t="s">
        <v>19</v>
      </c>
      <c r="B15094" t="s">
        <v>6</v>
      </c>
      <c r="C15094" t="s">
        <v>3</v>
      </c>
      <c r="D15094" t="s">
        <v>328</v>
      </c>
      <c r="F15094" s="2">
        <v>26774000</v>
      </c>
      <c r="G15094" s="2">
        <v>2117498.1875700252</v>
      </c>
      <c r="H15094">
        <v>2010</v>
      </c>
      <c r="I15094">
        <v>12.644166666666669</v>
      </c>
      <c r="J15094" s="40" t="s">
        <v>715</v>
      </c>
    </row>
    <row r="15095" spans="1:10">
      <c r="A15095" t="s">
        <v>19</v>
      </c>
      <c r="B15095" t="s">
        <v>6</v>
      </c>
      <c r="C15095" t="s">
        <v>3</v>
      </c>
      <c r="D15095" t="s">
        <v>328</v>
      </c>
      <c r="F15095" s="2">
        <v>6628000</v>
      </c>
      <c r="G15095" s="2">
        <v>524194.29249324452</v>
      </c>
      <c r="H15095">
        <v>2010</v>
      </c>
      <c r="I15095">
        <v>12.644166666666669</v>
      </c>
      <c r="J15095" s="40" t="s">
        <v>715</v>
      </c>
    </row>
    <row r="15096" spans="1:10">
      <c r="A15096" t="s">
        <v>19</v>
      </c>
      <c r="B15096" t="s">
        <v>6</v>
      </c>
      <c r="C15096" t="s">
        <v>3</v>
      </c>
      <c r="D15096" t="s">
        <v>328</v>
      </c>
      <c r="F15096" s="2">
        <v>2117498.1875700252</v>
      </c>
      <c r="G15096" s="2">
        <v>167468.38628379555</v>
      </c>
      <c r="H15096">
        <v>2010</v>
      </c>
      <c r="I15096">
        <v>12.644166666666669</v>
      </c>
      <c r="J15096" s="40" t="s">
        <v>715</v>
      </c>
    </row>
    <row r="15097" spans="1:10">
      <c r="A15097" t="s">
        <v>19</v>
      </c>
      <c r="B15097" t="s">
        <v>6</v>
      </c>
      <c r="C15097" t="s">
        <v>3</v>
      </c>
      <c r="D15097" t="s">
        <v>328</v>
      </c>
      <c r="F15097" s="2">
        <v>524194.29249324446</v>
      </c>
      <c r="G15097" s="2">
        <v>41457.401370321837</v>
      </c>
      <c r="H15097">
        <v>2010</v>
      </c>
      <c r="I15097">
        <v>12.644166666666669</v>
      </c>
      <c r="J15097" s="40" t="s">
        <v>715</v>
      </c>
    </row>
    <row r="15098" spans="1:10">
      <c r="A15098" t="s">
        <v>19</v>
      </c>
      <c r="B15098" t="s">
        <v>6</v>
      </c>
      <c r="C15098" t="s">
        <v>3</v>
      </c>
      <c r="D15098" t="s">
        <v>1</v>
      </c>
      <c r="F15098" s="2">
        <v>2613000</v>
      </c>
      <c r="G15098" s="2">
        <v>206656.56099650692</v>
      </c>
      <c r="H15098">
        <v>2010</v>
      </c>
      <c r="I15098">
        <v>12.644166666666669</v>
      </c>
      <c r="J15098" s="40" t="s">
        <v>715</v>
      </c>
    </row>
    <row r="15099" spans="1:10">
      <c r="A15099" t="s">
        <v>19</v>
      </c>
      <c r="B15099" t="s">
        <v>6</v>
      </c>
      <c r="C15099" t="s">
        <v>3</v>
      </c>
      <c r="D15099" t="s">
        <v>1</v>
      </c>
      <c r="F15099" s="2">
        <v>206656.56099650692</v>
      </c>
      <c r="G15099" s="2">
        <v>16344.023805167617</v>
      </c>
      <c r="H15099">
        <v>2010</v>
      </c>
      <c r="I15099">
        <v>12.644166666666669</v>
      </c>
      <c r="J15099" s="40" t="s">
        <v>715</v>
      </c>
    </row>
    <row r="15100" spans="1:10">
      <c r="A15100" t="s">
        <v>19</v>
      </c>
      <c r="B15100" t="s">
        <v>6</v>
      </c>
      <c r="C15100" t="s">
        <v>3</v>
      </c>
      <c r="D15100" t="s">
        <v>1</v>
      </c>
      <c r="F15100" s="2">
        <v>0</v>
      </c>
      <c r="G15100" s="2">
        <v>0</v>
      </c>
      <c r="H15100">
        <v>2010</v>
      </c>
      <c r="I15100">
        <v>12.644166666666669</v>
      </c>
      <c r="J15100" s="40" t="s">
        <v>715</v>
      </c>
    </row>
    <row r="15101" spans="1:10">
      <c r="A15101" t="s">
        <v>19</v>
      </c>
      <c r="B15101" t="s">
        <v>6</v>
      </c>
      <c r="C15101" t="s">
        <v>3</v>
      </c>
      <c r="D15101" t="s">
        <v>1</v>
      </c>
      <c r="F15101" s="2">
        <v>0</v>
      </c>
      <c r="G15101" s="2">
        <v>0</v>
      </c>
      <c r="H15101">
        <v>2010</v>
      </c>
      <c r="I15101">
        <v>12.644166666666669</v>
      </c>
      <c r="J15101" s="40" t="s">
        <v>715</v>
      </c>
    </row>
    <row r="15102" spans="1:10">
      <c r="A15102" s="4" t="s">
        <v>436</v>
      </c>
      <c r="B15102" t="s">
        <v>33</v>
      </c>
      <c r="C15102" t="s">
        <v>4</v>
      </c>
      <c r="D15102" t="s">
        <v>328</v>
      </c>
      <c r="F15102" s="2">
        <f t="shared" ref="F15102:F15113" si="392">G15102*I15102</f>
        <v>805328702.69442677</v>
      </c>
      <c r="G15102" s="2">
        <v>1625729.3416832138</v>
      </c>
      <c r="H15102">
        <v>2013</v>
      </c>
      <c r="I15102">
        <v>495.36456164383571</v>
      </c>
      <c r="J15102" t="s">
        <v>717</v>
      </c>
    </row>
    <row r="15103" spans="1:10">
      <c r="A15103" s="4" t="s">
        <v>436</v>
      </c>
      <c r="B15103" t="s">
        <v>33</v>
      </c>
      <c r="C15103" t="s">
        <v>4</v>
      </c>
      <c r="D15103" t="s">
        <v>1</v>
      </c>
      <c r="F15103" s="2">
        <f t="shared" si="392"/>
        <v>-1126909925.8258777</v>
      </c>
      <c r="G15103" s="2">
        <v>-2274910.2642431646</v>
      </c>
      <c r="H15103">
        <v>2013</v>
      </c>
      <c r="I15103">
        <v>495.36456164383571</v>
      </c>
      <c r="J15103" t="s">
        <v>717</v>
      </c>
    </row>
    <row r="15104" spans="1:10">
      <c r="A15104" s="4" t="s">
        <v>436</v>
      </c>
      <c r="B15104" t="s">
        <v>33</v>
      </c>
      <c r="C15104" t="s">
        <v>3</v>
      </c>
      <c r="D15104" t="s">
        <v>328</v>
      </c>
      <c r="F15104" s="2">
        <f t="shared" si="392"/>
        <v>8337652735.5743856</v>
      </c>
      <c r="G15104" s="2">
        <v>17144379.440033432</v>
      </c>
      <c r="H15104">
        <v>2012</v>
      </c>
      <c r="I15104">
        <v>486.31989071038242</v>
      </c>
      <c r="J15104" t="s">
        <v>717</v>
      </c>
    </row>
    <row r="15105" spans="1:10">
      <c r="A15105" s="4" t="s">
        <v>436</v>
      </c>
      <c r="B15105" t="s">
        <v>33</v>
      </c>
      <c r="C15105" t="s">
        <v>3</v>
      </c>
      <c r="D15105" t="s">
        <v>1</v>
      </c>
      <c r="F15105" s="2">
        <f t="shared" si="392"/>
        <v>1522062370.6957221</v>
      </c>
      <c r="G15105" s="2">
        <v>3129755.5369828669</v>
      </c>
      <c r="H15105">
        <v>2012</v>
      </c>
      <c r="I15105">
        <v>486.31989071038242</v>
      </c>
      <c r="J15105" t="s">
        <v>717</v>
      </c>
    </row>
    <row r="15106" spans="1:10">
      <c r="A15106" s="4" t="s">
        <v>436</v>
      </c>
      <c r="B15106" t="s">
        <v>33</v>
      </c>
      <c r="C15106" t="s">
        <v>4</v>
      </c>
      <c r="D15106" t="s">
        <v>328</v>
      </c>
      <c r="F15106" s="2">
        <f t="shared" si="392"/>
        <v>10143515545.906706</v>
      </c>
      <c r="G15106" s="2">
        <v>20857702.388215628</v>
      </c>
      <c r="H15106">
        <v>2012</v>
      </c>
      <c r="I15106">
        <v>486.31989071038242</v>
      </c>
      <c r="J15106" t="s">
        <v>717</v>
      </c>
    </row>
    <row r="15107" spans="1:10">
      <c r="A15107" s="4" t="s">
        <v>436</v>
      </c>
      <c r="B15107" t="s">
        <v>33</v>
      </c>
      <c r="C15107" t="s">
        <v>4</v>
      </c>
      <c r="D15107" t="s">
        <v>1</v>
      </c>
      <c r="F15107" s="2">
        <f t="shared" si="392"/>
        <v>6316432501.9093275</v>
      </c>
      <c r="G15107" s="2">
        <v>12988225.697868785</v>
      </c>
      <c r="H15107">
        <v>2012</v>
      </c>
      <c r="I15107">
        <v>486.31989071038242</v>
      </c>
      <c r="J15107" t="s">
        <v>717</v>
      </c>
    </row>
    <row r="15108" spans="1:10">
      <c r="A15108" s="4" t="s">
        <v>436</v>
      </c>
      <c r="B15108" t="s">
        <v>33</v>
      </c>
      <c r="C15108" t="s">
        <v>3</v>
      </c>
      <c r="D15108" t="s">
        <v>328</v>
      </c>
      <c r="F15108" s="2">
        <f t="shared" si="392"/>
        <v>8277024659.1098566</v>
      </c>
      <c r="G15108" s="2">
        <v>17123501.93050193</v>
      </c>
      <c r="H15108">
        <v>2011</v>
      </c>
      <c r="I15108">
        <v>483.37219178082211</v>
      </c>
      <c r="J15108" t="s">
        <v>717</v>
      </c>
    </row>
    <row r="15109" spans="1:10">
      <c r="A15109" s="4" t="s">
        <v>436</v>
      </c>
      <c r="B15109" t="s">
        <v>33</v>
      </c>
      <c r="C15109" t="s">
        <v>3</v>
      </c>
      <c r="D15109" t="s">
        <v>1</v>
      </c>
      <c r="F15109" s="2">
        <f t="shared" si="392"/>
        <v>2281339510.5890789</v>
      </c>
      <c r="G15109" s="2">
        <v>4719633.3371687178</v>
      </c>
      <c r="H15109">
        <v>2011</v>
      </c>
      <c r="I15109">
        <v>483.37219178082211</v>
      </c>
      <c r="J15109" t="s">
        <v>717</v>
      </c>
    </row>
    <row r="15110" spans="1:10">
      <c r="A15110" s="4" t="s">
        <v>436</v>
      </c>
      <c r="B15110" t="s">
        <v>33</v>
      </c>
      <c r="C15110" t="s">
        <v>4</v>
      </c>
      <c r="D15110" t="s">
        <v>328</v>
      </c>
      <c r="F15110" s="2">
        <f t="shared" si="392"/>
        <v>2554807332.7238755</v>
      </c>
      <c r="G15110" s="2">
        <v>5285383.346757181</v>
      </c>
      <c r="H15110">
        <v>2011</v>
      </c>
      <c r="I15110">
        <v>483.37219178082211</v>
      </c>
      <c r="J15110" t="s">
        <v>717</v>
      </c>
    </row>
    <row r="15111" spans="1:10">
      <c r="A15111" s="4" t="s">
        <v>436</v>
      </c>
      <c r="B15111" t="s">
        <v>33</v>
      </c>
      <c r="C15111" t="s">
        <v>3</v>
      </c>
      <c r="D15111" t="s">
        <v>328</v>
      </c>
      <c r="F15111" s="2">
        <f t="shared" si="392"/>
        <v>7992703875.55723</v>
      </c>
      <c r="G15111" s="2">
        <v>15670619.35483871</v>
      </c>
      <c r="H15111">
        <v>2010</v>
      </c>
      <c r="I15111">
        <v>510.04390410958933</v>
      </c>
      <c r="J15111" t="s">
        <v>717</v>
      </c>
    </row>
    <row r="15112" spans="1:10">
      <c r="A15112" s="4" t="s">
        <v>436</v>
      </c>
      <c r="B15112" t="s">
        <v>33</v>
      </c>
      <c r="C15112" t="s">
        <v>3</v>
      </c>
      <c r="D15112" t="s">
        <v>1</v>
      </c>
      <c r="F15112" s="2">
        <f t="shared" si="392"/>
        <v>2811481307.7129064</v>
      </c>
      <c r="G15112" s="2">
        <v>5512233.9176292252</v>
      </c>
      <c r="H15112">
        <v>2010</v>
      </c>
      <c r="I15112">
        <v>510.04390410958933</v>
      </c>
      <c r="J15112" t="s">
        <v>717</v>
      </c>
    </row>
    <row r="15113" spans="1:10">
      <c r="A15113" s="4" t="s">
        <v>436</v>
      </c>
      <c r="B15113" t="s">
        <v>33</v>
      </c>
      <c r="C15113" t="s">
        <v>4</v>
      </c>
      <c r="D15113" t="s">
        <v>328</v>
      </c>
      <c r="F15113" s="2">
        <f t="shared" si="392"/>
        <v>12484217786.022707</v>
      </c>
      <c r="G15113" s="2">
        <v>24476751.286376156</v>
      </c>
      <c r="H15113">
        <v>2010</v>
      </c>
      <c r="I15113">
        <v>510.04390410958933</v>
      </c>
      <c r="J15113" t="s">
        <v>717</v>
      </c>
    </row>
    <row r="15114" spans="1:10">
      <c r="A15114" t="s">
        <v>150</v>
      </c>
      <c r="B15114" t="s">
        <v>39</v>
      </c>
      <c r="C15114" t="s">
        <v>3</v>
      </c>
      <c r="D15114" t="s">
        <v>328</v>
      </c>
      <c r="E15114" t="s">
        <v>534</v>
      </c>
      <c r="F15114" s="2">
        <v>59473234.200000003</v>
      </c>
      <c r="G15114" s="2">
        <f t="shared" ref="G15114:G15126" si="393">F15114/I15114</f>
        <v>1000879.0528601001</v>
      </c>
      <c r="H15114">
        <v>2024</v>
      </c>
      <c r="I15114">
        <v>59.420999999999999</v>
      </c>
      <c r="J15114" t="s">
        <v>717</v>
      </c>
    </row>
    <row r="15115" spans="1:10">
      <c r="A15115" t="s">
        <v>150</v>
      </c>
      <c r="B15115" t="s">
        <v>39</v>
      </c>
      <c r="C15115" t="s">
        <v>3</v>
      </c>
      <c r="D15115" t="s">
        <v>1</v>
      </c>
      <c r="E15115" t="s">
        <v>702</v>
      </c>
      <c r="F15115" s="2">
        <v>2143473.61</v>
      </c>
      <c r="G15115" s="2">
        <f t="shared" si="393"/>
        <v>36072.661348681439</v>
      </c>
      <c r="H15115">
        <v>2024</v>
      </c>
      <c r="I15115">
        <v>59.420999999999999</v>
      </c>
      <c r="J15115" t="s">
        <v>717</v>
      </c>
    </row>
    <row r="15116" spans="1:10">
      <c r="A15116" t="s">
        <v>150</v>
      </c>
      <c r="B15116" t="s">
        <v>39</v>
      </c>
      <c r="C15116" t="s">
        <v>3</v>
      </c>
      <c r="D15116" t="s">
        <v>328</v>
      </c>
      <c r="F15116" s="2">
        <v>40007367</v>
      </c>
      <c r="G15116" s="2">
        <f t="shared" si="393"/>
        <v>714340.73135021247</v>
      </c>
      <c r="H15116">
        <v>2023</v>
      </c>
      <c r="I15116">
        <v>56.006</v>
      </c>
      <c r="J15116" t="s">
        <v>717</v>
      </c>
    </row>
    <row r="15117" spans="1:10">
      <c r="A15117" t="s">
        <v>150</v>
      </c>
      <c r="B15117" t="s">
        <v>39</v>
      </c>
      <c r="C15117" t="s">
        <v>3</v>
      </c>
      <c r="D15117" t="s">
        <v>1</v>
      </c>
      <c r="F15117" s="2">
        <v>1877762</v>
      </c>
      <c r="G15117" s="2">
        <f t="shared" si="393"/>
        <v>33527.872013712818</v>
      </c>
      <c r="H15117">
        <v>2023</v>
      </c>
      <c r="I15117">
        <v>56.006</v>
      </c>
      <c r="J15117" t="s">
        <v>717</v>
      </c>
    </row>
    <row r="15118" spans="1:10">
      <c r="A15118" t="s">
        <v>150</v>
      </c>
      <c r="B15118" t="s">
        <v>39</v>
      </c>
      <c r="C15118" t="s">
        <v>4</v>
      </c>
      <c r="D15118" t="s">
        <v>328</v>
      </c>
      <c r="F15118" s="2">
        <v>27535040</v>
      </c>
      <c r="G15118" s="2">
        <f t="shared" si="393"/>
        <v>491644.46666428598</v>
      </c>
      <c r="H15118">
        <v>2023</v>
      </c>
      <c r="I15118">
        <v>56.006</v>
      </c>
      <c r="J15118" t="s">
        <v>717</v>
      </c>
    </row>
    <row r="15119" spans="1:10">
      <c r="A15119" t="s">
        <v>150</v>
      </c>
      <c r="B15119" t="s">
        <v>39</v>
      </c>
      <c r="C15119" t="s">
        <v>3</v>
      </c>
      <c r="D15119" t="s">
        <v>328</v>
      </c>
      <c r="F15119" s="2">
        <v>35987801.75</v>
      </c>
      <c r="G15119" s="2">
        <f t="shared" si="393"/>
        <v>655336.4608941091</v>
      </c>
      <c r="H15119">
        <v>2022</v>
      </c>
      <c r="I15119" s="32">
        <v>54.914999999999999</v>
      </c>
      <c r="J15119" t="s">
        <v>717</v>
      </c>
    </row>
    <row r="15120" spans="1:10">
      <c r="A15120" t="s">
        <v>150</v>
      </c>
      <c r="B15120" t="s">
        <v>39</v>
      </c>
      <c r="C15120" t="s">
        <v>3</v>
      </c>
      <c r="D15120" t="s">
        <v>1</v>
      </c>
      <c r="F15120" s="2">
        <v>1622344.46</v>
      </c>
      <c r="G15120" s="2">
        <f t="shared" si="393"/>
        <v>29542.829099517436</v>
      </c>
      <c r="H15120">
        <v>2022</v>
      </c>
      <c r="I15120" s="32">
        <v>54.914999999999999</v>
      </c>
      <c r="J15120" t="s">
        <v>717</v>
      </c>
    </row>
    <row r="15121" spans="1:10">
      <c r="A15121" t="s">
        <v>150</v>
      </c>
      <c r="B15121" t="s">
        <v>39</v>
      </c>
      <c r="C15121" t="s">
        <v>3</v>
      </c>
      <c r="D15121" t="s">
        <v>328</v>
      </c>
      <c r="F15121" s="2">
        <v>26343241</v>
      </c>
      <c r="G15121" s="2">
        <f t="shared" si="393"/>
        <v>461919.00753989129</v>
      </c>
      <c r="H15121">
        <v>2021</v>
      </c>
      <c r="I15121" s="32">
        <v>57.03</v>
      </c>
      <c r="J15121" t="s">
        <v>717</v>
      </c>
    </row>
    <row r="15122" spans="1:10">
      <c r="A15122" t="s">
        <v>150</v>
      </c>
      <c r="B15122" t="s">
        <v>39</v>
      </c>
      <c r="C15122" t="s">
        <v>3</v>
      </c>
      <c r="D15122" t="s">
        <v>1</v>
      </c>
      <c r="F15122" s="2">
        <v>1405089</v>
      </c>
      <c r="G15122" s="2">
        <f t="shared" si="393"/>
        <v>24637.716991057339</v>
      </c>
      <c r="H15122">
        <v>2021</v>
      </c>
      <c r="I15122" s="32">
        <v>57.03</v>
      </c>
      <c r="J15122" t="s">
        <v>717</v>
      </c>
    </row>
    <row r="15123" spans="1:10">
      <c r="A15123" t="s">
        <v>150</v>
      </c>
      <c r="B15123" t="s">
        <v>39</v>
      </c>
      <c r="C15123" t="s">
        <v>3</v>
      </c>
      <c r="D15123" t="s">
        <v>328</v>
      </c>
      <c r="F15123" s="2">
        <v>21467183.329999998</v>
      </c>
      <c r="G15123" s="2">
        <f t="shared" si="393"/>
        <v>380044.31770704244</v>
      </c>
      <c r="H15123">
        <v>2020</v>
      </c>
      <c r="I15123">
        <v>56.485999999999997</v>
      </c>
      <c r="J15123" t="s">
        <v>717</v>
      </c>
    </row>
    <row r="15124" spans="1:10">
      <c r="A15124" t="s">
        <v>150</v>
      </c>
      <c r="B15124" t="s">
        <v>39</v>
      </c>
      <c r="C15124" t="s">
        <v>3</v>
      </c>
      <c r="D15124" t="s">
        <v>1</v>
      </c>
      <c r="F15124" s="2">
        <v>796708.29</v>
      </c>
      <c r="G15124" s="2">
        <f t="shared" si="393"/>
        <v>14104.526608363136</v>
      </c>
      <c r="H15124">
        <v>2020</v>
      </c>
      <c r="I15124">
        <v>56.485999999999997</v>
      </c>
      <c r="J15124" t="s">
        <v>717</v>
      </c>
    </row>
    <row r="15125" spans="1:10">
      <c r="A15125" t="s">
        <v>150</v>
      </c>
      <c r="B15125" t="s">
        <v>39</v>
      </c>
      <c r="C15125" t="s">
        <v>3</v>
      </c>
      <c r="D15125" t="s">
        <v>328</v>
      </c>
      <c r="F15125" s="2">
        <v>21629039.309999999</v>
      </c>
      <c r="G15125" s="2">
        <f t="shared" si="393"/>
        <v>421848.94893899205</v>
      </c>
      <c r="H15125">
        <v>2019</v>
      </c>
      <c r="I15125">
        <v>51.271999999999998</v>
      </c>
      <c r="J15125" t="s">
        <v>717</v>
      </c>
    </row>
    <row r="15126" spans="1:10">
      <c r="A15126" t="s">
        <v>150</v>
      </c>
      <c r="B15126" t="s">
        <v>39</v>
      </c>
      <c r="C15126" t="s">
        <v>3</v>
      </c>
      <c r="D15126" t="s">
        <v>1</v>
      </c>
      <c r="F15126" s="2">
        <v>1013141.99</v>
      </c>
      <c r="G15126" s="2">
        <f t="shared" si="393"/>
        <v>19760.141792791386</v>
      </c>
      <c r="H15126">
        <v>2019</v>
      </c>
      <c r="I15126">
        <v>51.271999999999998</v>
      </c>
      <c r="J15126" t="s">
        <v>717</v>
      </c>
    </row>
    <row r="15127" spans="1:10">
      <c r="A15127" t="s">
        <v>150</v>
      </c>
      <c r="B15127" t="s">
        <v>39</v>
      </c>
      <c r="C15127" t="s">
        <v>3</v>
      </c>
      <c r="D15127" t="s">
        <v>328</v>
      </c>
      <c r="E15127" t="s">
        <v>540</v>
      </c>
      <c r="F15127" s="2">
        <v>25756995</v>
      </c>
      <c r="G15127" s="2">
        <f t="shared" ref="G15127:G15132" si="394">(F15127/I15127)</f>
        <v>520080.6663301363</v>
      </c>
      <c r="H15127">
        <v>2018</v>
      </c>
      <c r="I15127">
        <v>49.524999999999999</v>
      </c>
      <c r="J15127" t="s">
        <v>717</v>
      </c>
    </row>
    <row r="15128" spans="1:10">
      <c r="A15128" t="s">
        <v>150</v>
      </c>
      <c r="B15128" t="s">
        <v>39</v>
      </c>
      <c r="C15128" t="s">
        <v>3</v>
      </c>
      <c r="D15128" t="s">
        <v>1</v>
      </c>
      <c r="E15128" t="s">
        <v>364</v>
      </c>
      <c r="F15128" s="2">
        <v>1110305.3103999998</v>
      </c>
      <c r="G15128" s="2">
        <f t="shared" si="394"/>
        <v>22419.087539626449</v>
      </c>
      <c r="H15128">
        <v>2018</v>
      </c>
      <c r="I15128">
        <v>49.524999999999999</v>
      </c>
      <c r="J15128" t="s">
        <v>717</v>
      </c>
    </row>
    <row r="15129" spans="1:10">
      <c r="A15129" t="s">
        <v>150</v>
      </c>
      <c r="B15129" t="s">
        <v>39</v>
      </c>
      <c r="C15129" t="s">
        <v>4</v>
      </c>
      <c r="D15129" t="s">
        <v>328</v>
      </c>
      <c r="E15129" t="s">
        <v>540</v>
      </c>
      <c r="F15129" s="2">
        <v>10888656</v>
      </c>
      <c r="G15129" s="2">
        <f t="shared" si="394"/>
        <v>219861.80716809692</v>
      </c>
      <c r="H15129">
        <v>2018</v>
      </c>
      <c r="I15129">
        <v>49.524999999999999</v>
      </c>
      <c r="J15129" t="s">
        <v>717</v>
      </c>
    </row>
    <row r="15130" spans="1:10">
      <c r="A15130" t="s">
        <v>150</v>
      </c>
      <c r="B15130" t="s">
        <v>39</v>
      </c>
      <c r="C15130" t="s">
        <v>3</v>
      </c>
      <c r="D15130" t="s">
        <v>328</v>
      </c>
      <c r="E15130" t="s">
        <v>540</v>
      </c>
      <c r="F15130" s="2">
        <v>21051583</v>
      </c>
      <c r="G15130" s="2">
        <f t="shared" si="394"/>
        <v>444491.94484913751</v>
      </c>
      <c r="H15130">
        <v>2017</v>
      </c>
      <c r="I15130">
        <v>47.360999999999997</v>
      </c>
      <c r="J15130" t="s">
        <v>717</v>
      </c>
    </row>
    <row r="15131" spans="1:10">
      <c r="A15131" t="s">
        <v>150</v>
      </c>
      <c r="B15131" t="s">
        <v>39</v>
      </c>
      <c r="C15131" t="s">
        <v>3</v>
      </c>
      <c r="D15131" t="s">
        <v>1</v>
      </c>
      <c r="E15131" t="s">
        <v>364</v>
      </c>
      <c r="F15131" s="2">
        <v>1212191</v>
      </c>
      <c r="G15131" s="2">
        <f t="shared" si="394"/>
        <v>25594.70872658939</v>
      </c>
      <c r="H15131">
        <v>2017</v>
      </c>
      <c r="I15131">
        <v>47.360999999999997</v>
      </c>
      <c r="J15131" t="s">
        <v>717</v>
      </c>
    </row>
    <row r="15132" spans="1:10">
      <c r="A15132" t="s">
        <v>150</v>
      </c>
      <c r="B15132" t="s">
        <v>39</v>
      </c>
      <c r="C15132" t="s">
        <v>4</v>
      </c>
      <c r="D15132" t="s">
        <v>328</v>
      </c>
      <c r="E15132" t="s">
        <v>540</v>
      </c>
      <c r="F15132" s="2">
        <v>3180817</v>
      </c>
      <c r="G15132" s="2">
        <f t="shared" si="394"/>
        <v>67161.103017250483</v>
      </c>
      <c r="H15132">
        <v>2017</v>
      </c>
      <c r="I15132">
        <v>47.360999999999997</v>
      </c>
      <c r="J15132" t="s">
        <v>717</v>
      </c>
    </row>
    <row r="15133" spans="1:10">
      <c r="A15133" t="s">
        <v>150</v>
      </c>
      <c r="B15133" t="s">
        <v>39</v>
      </c>
      <c r="C15133" t="s">
        <v>3</v>
      </c>
      <c r="D15133" t="s">
        <v>328</v>
      </c>
      <c r="F15133" s="2">
        <v>6493456.5399999991</v>
      </c>
      <c r="G15133" s="2">
        <v>141146.75665688512</v>
      </c>
      <c r="H15133">
        <v>2016</v>
      </c>
      <c r="I15133">
        <v>46.004999999999995</v>
      </c>
      <c r="J15133" t="s">
        <v>717</v>
      </c>
    </row>
    <row r="15134" spans="1:10">
      <c r="A15134" t="s">
        <v>150</v>
      </c>
      <c r="B15134" t="s">
        <v>39</v>
      </c>
      <c r="C15134" t="s">
        <v>3</v>
      </c>
      <c r="D15134" t="s">
        <v>1</v>
      </c>
      <c r="F15134" s="2">
        <v>516714.13000000006</v>
      </c>
      <c r="G15134" s="2">
        <v>11231.695033148573</v>
      </c>
      <c r="H15134">
        <v>2016</v>
      </c>
      <c r="I15134">
        <v>46.004999999999995</v>
      </c>
      <c r="J15134" t="s">
        <v>717</v>
      </c>
    </row>
    <row r="15135" spans="1:10">
      <c r="A15135" t="s">
        <v>150</v>
      </c>
      <c r="B15135" t="s">
        <v>39</v>
      </c>
      <c r="C15135" t="s">
        <v>3</v>
      </c>
      <c r="D15135" t="s">
        <v>328</v>
      </c>
      <c r="F15135" s="2">
        <v>3949137.32</v>
      </c>
      <c r="G15135" s="2">
        <v>88155.291931901171</v>
      </c>
      <c r="H15135">
        <v>2015</v>
      </c>
      <c r="I15135">
        <v>44.79750714285715</v>
      </c>
      <c r="J15135" t="s">
        <v>717</v>
      </c>
    </row>
    <row r="15136" spans="1:10">
      <c r="A15136" t="s">
        <v>150</v>
      </c>
      <c r="B15136" t="s">
        <v>39</v>
      </c>
      <c r="C15136" t="s">
        <v>3</v>
      </c>
      <c r="D15136" t="s">
        <v>1</v>
      </c>
      <c r="F15136" s="2">
        <v>258015.25</v>
      </c>
      <c r="G15136" s="2">
        <v>5759.589460574256</v>
      </c>
      <c r="H15136">
        <v>2015</v>
      </c>
      <c r="I15136">
        <v>44.79750714285715</v>
      </c>
      <c r="J15136" t="s">
        <v>717</v>
      </c>
    </row>
    <row r="15137" spans="1:10">
      <c r="A15137" t="s">
        <v>150</v>
      </c>
      <c r="B15137" t="s">
        <v>39</v>
      </c>
      <c r="C15137" t="s">
        <v>3</v>
      </c>
      <c r="D15137" t="s">
        <v>328</v>
      </c>
      <c r="F15137" s="2">
        <v>2908041</v>
      </c>
      <c r="G15137" s="2">
        <v>66976.231603675813</v>
      </c>
      <c r="H15137">
        <v>2014</v>
      </c>
      <c r="I15137">
        <v>43.418999999999997</v>
      </c>
      <c r="J15137" t="s">
        <v>717</v>
      </c>
    </row>
    <row r="15138" spans="1:10">
      <c r="A15138" t="s">
        <v>150</v>
      </c>
      <c r="B15138" t="s">
        <v>39</v>
      </c>
      <c r="C15138" t="s">
        <v>3</v>
      </c>
      <c r="D15138" t="s">
        <v>1</v>
      </c>
      <c r="F15138" s="2">
        <v>164959</v>
      </c>
      <c r="G15138" s="2">
        <v>3799.2353577926715</v>
      </c>
      <c r="H15138">
        <v>2014</v>
      </c>
      <c r="I15138">
        <v>43.418999999999997</v>
      </c>
      <c r="J15138" t="s">
        <v>717</v>
      </c>
    </row>
    <row r="15139" spans="1:10">
      <c r="A15139" t="s">
        <v>150</v>
      </c>
      <c r="B15139" t="s">
        <v>39</v>
      </c>
      <c r="C15139" t="s">
        <v>3</v>
      </c>
      <c r="D15139" t="s">
        <v>328</v>
      </c>
      <c r="F15139" s="2">
        <v>4005948</v>
      </c>
      <c r="G15139" s="2">
        <v>95936.232145283415</v>
      </c>
      <c r="H15139">
        <v>2013</v>
      </c>
      <c r="I15139">
        <v>41.75636160000002</v>
      </c>
      <c r="J15139" t="s">
        <v>717</v>
      </c>
    </row>
    <row r="15140" spans="1:10">
      <c r="A15140" t="s">
        <v>150</v>
      </c>
      <c r="B15140" t="s">
        <v>39</v>
      </c>
      <c r="C15140" t="s">
        <v>3</v>
      </c>
      <c r="D15140" t="s">
        <v>1</v>
      </c>
      <c r="F15140" s="2">
        <v>102452</v>
      </c>
      <c r="G15140" s="2">
        <v>2453.5662609071751</v>
      </c>
      <c r="H15140">
        <v>2013</v>
      </c>
      <c r="I15140">
        <v>41.75636160000002</v>
      </c>
      <c r="J15140" t="s">
        <v>717</v>
      </c>
    </row>
    <row r="15141" spans="1:10">
      <c r="A15141" t="s">
        <v>150</v>
      </c>
      <c r="B15141" t="s">
        <v>39</v>
      </c>
      <c r="C15141" t="s">
        <v>3</v>
      </c>
      <c r="D15141" t="s">
        <v>328</v>
      </c>
      <c r="F15141" s="2">
        <v>3335230.4128760817</v>
      </c>
      <c r="G15141" s="2">
        <v>84912.791292074107</v>
      </c>
      <c r="H15141">
        <v>2012</v>
      </c>
      <c r="I15141">
        <v>39.278303800000003</v>
      </c>
      <c r="J15141" t="s">
        <v>717</v>
      </c>
    </row>
    <row r="15142" spans="1:10">
      <c r="A15142" t="s">
        <v>150</v>
      </c>
      <c r="B15142" t="s">
        <v>39</v>
      </c>
      <c r="C15142" t="s">
        <v>3</v>
      </c>
      <c r="D15142" t="s">
        <v>1</v>
      </c>
      <c r="F15142" s="2">
        <v>21528.592097570887</v>
      </c>
      <c r="G15142" s="2">
        <v>548.1039152604875</v>
      </c>
      <c r="H15142">
        <v>2012</v>
      </c>
      <c r="I15142">
        <v>39.278303800000003</v>
      </c>
      <c r="J15142" t="s">
        <v>717</v>
      </c>
    </row>
    <row r="15143" spans="1:10">
      <c r="A15143" t="s">
        <v>150</v>
      </c>
      <c r="B15143" t="s">
        <v>39</v>
      </c>
      <c r="C15143" t="s">
        <v>3</v>
      </c>
      <c r="D15143" t="s">
        <v>328</v>
      </c>
      <c r="F15143" s="2">
        <v>2414489.7028549202</v>
      </c>
      <c r="G15143" s="2">
        <v>63437.391726599824</v>
      </c>
      <c r="H15143">
        <v>2011</v>
      </c>
      <c r="I15143">
        <v>38.060986385770725</v>
      </c>
      <c r="J15143" t="s">
        <v>717</v>
      </c>
    </row>
    <row r="15144" spans="1:10">
      <c r="A15144" t="s">
        <v>150</v>
      </c>
      <c r="B15144" t="s">
        <v>39</v>
      </c>
      <c r="C15144" t="s">
        <v>3</v>
      </c>
      <c r="D15144" t="s">
        <v>1</v>
      </c>
      <c r="F15144" s="2">
        <v>108988.25091621619</v>
      </c>
      <c r="G15144" s="2">
        <v>2863.516195075857</v>
      </c>
      <c r="H15144">
        <v>2011</v>
      </c>
      <c r="I15144">
        <v>38.060986385770725</v>
      </c>
      <c r="J15144" t="s">
        <v>717</v>
      </c>
    </row>
    <row r="15145" spans="1:10">
      <c r="A15145" t="s">
        <v>150</v>
      </c>
      <c r="B15145" t="s">
        <v>39</v>
      </c>
      <c r="C15145" t="s">
        <v>3</v>
      </c>
      <c r="D15145" t="s">
        <v>328</v>
      </c>
      <c r="F15145" s="2">
        <v>1454461.1153645979</v>
      </c>
      <c r="G15145" s="2">
        <v>39529.09334737734</v>
      </c>
      <c r="H15145">
        <v>2010</v>
      </c>
      <c r="I15145">
        <v>36.794699604743094</v>
      </c>
      <c r="J15145" t="s">
        <v>717</v>
      </c>
    </row>
    <row r="15146" spans="1:10">
      <c r="A15146" t="s">
        <v>150</v>
      </c>
      <c r="B15146" t="s">
        <v>39</v>
      </c>
      <c r="C15146" t="s">
        <v>3</v>
      </c>
      <c r="D15146" t="s">
        <v>1</v>
      </c>
      <c r="F15146" s="2">
        <v>46566.292089318558</v>
      </c>
      <c r="G15146" s="2">
        <v>1265.5706552722022</v>
      </c>
      <c r="H15146">
        <v>2010</v>
      </c>
      <c r="I15146">
        <v>36.794699604743094</v>
      </c>
      <c r="J15146" t="s">
        <v>717</v>
      </c>
    </row>
    <row r="15147" spans="1:10">
      <c r="A15147" t="s">
        <v>151</v>
      </c>
      <c r="B15147" s="18" t="s">
        <v>35</v>
      </c>
      <c r="C15147" s="18" t="s">
        <v>3</v>
      </c>
      <c r="D15147" s="18" t="s">
        <v>328</v>
      </c>
      <c r="E15147" s="18" t="s">
        <v>677</v>
      </c>
      <c r="F15147" s="2">
        <v>576327055</v>
      </c>
      <c r="G15147" s="2">
        <f t="shared" ref="G15147:G15155" si="395">F15147/I15147</f>
        <v>629542.33121154504</v>
      </c>
      <c r="H15147" s="18">
        <v>2024</v>
      </c>
      <c r="I15147" s="18">
        <v>915.46990000000005</v>
      </c>
      <c r="J15147" t="s">
        <v>717</v>
      </c>
    </row>
    <row r="15148" spans="1:10">
      <c r="A15148" t="s">
        <v>151</v>
      </c>
      <c r="B15148" s="18" t="s">
        <v>35</v>
      </c>
      <c r="C15148" s="18" t="s">
        <v>3</v>
      </c>
      <c r="D15148" s="18" t="s">
        <v>1</v>
      </c>
      <c r="E15148" s="18"/>
      <c r="F15148" s="2">
        <v>14117231</v>
      </c>
      <c r="G15148" s="2">
        <f t="shared" si="395"/>
        <v>15420.748404726359</v>
      </c>
      <c r="H15148" s="18">
        <v>2024</v>
      </c>
      <c r="I15148" s="18">
        <v>915.46990000000005</v>
      </c>
      <c r="J15148" t="s">
        <v>717</v>
      </c>
    </row>
    <row r="15149" spans="1:10">
      <c r="A15149" t="s">
        <v>151</v>
      </c>
      <c r="B15149" s="18" t="s">
        <v>35</v>
      </c>
      <c r="C15149" s="18" t="s">
        <v>4</v>
      </c>
      <c r="D15149" s="18" t="s">
        <v>328</v>
      </c>
      <c r="E15149" s="18" t="s">
        <v>677</v>
      </c>
      <c r="F15149" s="2">
        <v>55684430</v>
      </c>
      <c r="G15149" s="2">
        <f t="shared" si="395"/>
        <v>60826.063205354971</v>
      </c>
      <c r="H15149" s="18">
        <v>2024</v>
      </c>
      <c r="I15149" s="18">
        <v>915.46990000000005</v>
      </c>
      <c r="J15149" t="s">
        <v>717</v>
      </c>
    </row>
    <row r="15150" spans="1:10">
      <c r="A15150" t="s">
        <v>151</v>
      </c>
      <c r="B15150" s="18" t="s">
        <v>35</v>
      </c>
      <c r="C15150" s="18" t="s">
        <v>4</v>
      </c>
      <c r="D15150" s="18" t="s">
        <v>1</v>
      </c>
      <c r="E15150" s="18"/>
      <c r="F15150" s="2">
        <v>-129354</v>
      </c>
      <c r="G15150" s="2">
        <f t="shared" si="395"/>
        <v>-141.29792798212154</v>
      </c>
      <c r="H15150" s="18">
        <v>2024</v>
      </c>
      <c r="I15150" s="18">
        <v>915.46990000000005</v>
      </c>
      <c r="J15150" t="s">
        <v>717</v>
      </c>
    </row>
    <row r="15151" spans="1:10">
      <c r="A15151" t="s">
        <v>151</v>
      </c>
      <c r="B15151" s="18" t="s">
        <v>35</v>
      </c>
      <c r="C15151" s="18" t="s">
        <v>3</v>
      </c>
      <c r="D15151" s="18" t="s">
        <v>328</v>
      </c>
      <c r="E15151" s="18"/>
      <c r="F15151" s="2">
        <v>198717398</v>
      </c>
      <c r="G15151" s="2">
        <f t="shared" si="395"/>
        <v>671389.96638614009</v>
      </c>
      <c r="H15151" s="18">
        <v>2023</v>
      </c>
      <c r="I15151" s="18">
        <v>295.97910000000002</v>
      </c>
      <c r="J15151" t="s">
        <v>717</v>
      </c>
    </row>
    <row r="15152" spans="1:10">
      <c r="A15152" t="s">
        <v>151</v>
      </c>
      <c r="B15152" s="18" t="s">
        <v>35</v>
      </c>
      <c r="C15152" s="18" t="s">
        <v>3</v>
      </c>
      <c r="D15152" s="18" t="s">
        <v>1</v>
      </c>
      <c r="E15152" s="18"/>
      <c r="F15152" s="2">
        <v>4909576</v>
      </c>
      <c r="G15152" s="2">
        <f t="shared" si="395"/>
        <v>16587.57662280884</v>
      </c>
      <c r="H15152" s="18">
        <v>2023</v>
      </c>
      <c r="I15152" s="18">
        <v>295.97910000000002</v>
      </c>
      <c r="J15152" t="s">
        <v>717</v>
      </c>
    </row>
    <row r="15153" spans="1:10">
      <c r="A15153" t="s">
        <v>151</v>
      </c>
      <c r="B15153" s="18" t="s">
        <v>35</v>
      </c>
      <c r="C15153" s="18" t="s">
        <v>4</v>
      </c>
      <c r="D15153" s="18" t="s">
        <v>328</v>
      </c>
      <c r="E15153" s="18"/>
      <c r="F15153" s="2">
        <v>13122084.5</v>
      </c>
      <c r="G15153" s="2">
        <f t="shared" si="395"/>
        <v>44334.496929006134</v>
      </c>
      <c r="H15153" s="18">
        <v>2023</v>
      </c>
      <c r="I15153" s="18">
        <v>295.97910000000002</v>
      </c>
      <c r="J15153" t="s">
        <v>717</v>
      </c>
    </row>
    <row r="15154" spans="1:10">
      <c r="A15154" t="s">
        <v>151</v>
      </c>
      <c r="B15154" s="18" t="s">
        <v>35</v>
      </c>
      <c r="C15154" s="18" t="s">
        <v>4</v>
      </c>
      <c r="D15154" s="18" t="s">
        <v>1</v>
      </c>
      <c r="E15154" s="18"/>
      <c r="F15154" s="2">
        <v>-2963</v>
      </c>
      <c r="G15154" s="2">
        <f t="shared" si="395"/>
        <v>-10.010841981748035</v>
      </c>
      <c r="H15154" s="18">
        <v>2023</v>
      </c>
      <c r="I15154" s="18">
        <v>295.97910000000002</v>
      </c>
      <c r="J15154" t="s">
        <v>717</v>
      </c>
    </row>
    <row r="15155" spans="1:10">
      <c r="A15155" s="14" t="s">
        <v>151</v>
      </c>
      <c r="B15155" t="s">
        <v>35</v>
      </c>
      <c r="C15155" t="s">
        <v>3</v>
      </c>
      <c r="D15155" t="s">
        <v>328</v>
      </c>
      <c r="F15155" s="2">
        <v>87464359</v>
      </c>
      <c r="G15155" s="2">
        <f t="shared" si="395"/>
        <v>668311.7068683065</v>
      </c>
      <c r="H15155">
        <v>2022</v>
      </c>
      <c r="I15155">
        <v>130.87360000000001</v>
      </c>
      <c r="J15155" t="s">
        <v>717</v>
      </c>
    </row>
    <row r="15156" spans="1:10">
      <c r="A15156" t="s">
        <v>25</v>
      </c>
      <c r="B15156" t="s">
        <v>6</v>
      </c>
      <c r="C15156" t="s">
        <v>3</v>
      </c>
      <c r="D15156" t="s">
        <v>328</v>
      </c>
      <c r="F15156" s="2">
        <v>181755000</v>
      </c>
      <c r="G15156" s="2">
        <v>14374612.799050944</v>
      </c>
      <c r="H15156">
        <v>2010</v>
      </c>
      <c r="I15156">
        <v>12.644166666666669</v>
      </c>
      <c r="J15156" s="40" t="s">
        <v>715</v>
      </c>
    </row>
    <row r="15157" spans="1:10">
      <c r="A15157" t="s">
        <v>25</v>
      </c>
      <c r="B15157" t="s">
        <v>6</v>
      </c>
      <c r="C15157" t="s">
        <v>3</v>
      </c>
      <c r="D15157" t="s">
        <v>328</v>
      </c>
      <c r="F15157" s="2">
        <v>14374612.799050944</v>
      </c>
      <c r="G15157" s="2">
        <v>1136857.270075867</v>
      </c>
      <c r="H15157">
        <v>2010</v>
      </c>
      <c r="I15157">
        <v>12.644166666666669</v>
      </c>
      <c r="J15157" s="40" t="s">
        <v>715</v>
      </c>
    </row>
    <row r="15158" spans="1:10">
      <c r="A15158" t="s">
        <v>25</v>
      </c>
      <c r="B15158" t="s">
        <v>6</v>
      </c>
      <c r="C15158" t="s">
        <v>3</v>
      </c>
      <c r="D15158" t="s">
        <v>1</v>
      </c>
      <c r="F15158" s="2">
        <v>1773000</v>
      </c>
      <c r="G15158" s="2">
        <v>140222.76412047714</v>
      </c>
      <c r="H15158">
        <v>2010</v>
      </c>
      <c r="I15158">
        <v>12.644166666666669</v>
      </c>
      <c r="J15158" s="40" t="s">
        <v>715</v>
      </c>
    </row>
    <row r="15159" spans="1:10">
      <c r="A15159" t="s">
        <v>25</v>
      </c>
      <c r="B15159" t="s">
        <v>6</v>
      </c>
      <c r="C15159" t="s">
        <v>3</v>
      </c>
      <c r="D15159" t="s">
        <v>1</v>
      </c>
      <c r="F15159" s="2">
        <v>140222.76412047714</v>
      </c>
      <c r="G15159" s="2">
        <v>11089.917415446684</v>
      </c>
      <c r="H15159">
        <v>2010</v>
      </c>
      <c r="I15159">
        <v>12.644166666666669</v>
      </c>
      <c r="J15159" s="40" t="s">
        <v>715</v>
      </c>
    </row>
    <row r="15160" spans="1:10">
      <c r="A15160" s="14" t="s">
        <v>151</v>
      </c>
      <c r="B15160" t="s">
        <v>35</v>
      </c>
      <c r="C15160" t="s">
        <v>3</v>
      </c>
      <c r="D15160" t="s">
        <v>1</v>
      </c>
      <c r="F15160" s="2">
        <v>1985805</v>
      </c>
      <c r="G15160" s="2">
        <f t="shared" ref="G15160:G15166" si="396">F15160/I15160</f>
        <v>15173.457442906742</v>
      </c>
      <c r="H15160">
        <v>2022</v>
      </c>
      <c r="I15160">
        <v>130.87360000000001</v>
      </c>
      <c r="J15160" t="s">
        <v>717</v>
      </c>
    </row>
    <row r="15161" spans="1:10">
      <c r="A15161" s="14" t="s">
        <v>151</v>
      </c>
      <c r="B15161" t="s">
        <v>35</v>
      </c>
      <c r="C15161" t="s">
        <v>5</v>
      </c>
      <c r="D15161" t="s">
        <v>328</v>
      </c>
      <c r="F15161" s="2">
        <v>12923797</v>
      </c>
      <c r="G15161" s="2">
        <f t="shared" si="396"/>
        <v>98750.221587852706</v>
      </c>
      <c r="H15161">
        <v>2022</v>
      </c>
      <c r="I15161">
        <v>130.87360000000001</v>
      </c>
      <c r="J15161" t="s">
        <v>717</v>
      </c>
    </row>
    <row r="15162" spans="1:10">
      <c r="A15162" s="14" t="s">
        <v>151</v>
      </c>
      <c r="B15162" t="s">
        <v>35</v>
      </c>
      <c r="C15162" t="s">
        <v>5</v>
      </c>
      <c r="D15162" t="s">
        <v>1</v>
      </c>
      <c r="F15162" s="2">
        <v>-3733</v>
      </c>
      <c r="G15162" s="2">
        <f t="shared" si="396"/>
        <v>-28.523705315663356</v>
      </c>
      <c r="H15162">
        <v>2022</v>
      </c>
      <c r="I15162">
        <v>130.87360000000001</v>
      </c>
      <c r="J15162" t="s">
        <v>717</v>
      </c>
    </row>
    <row r="15163" spans="1:10">
      <c r="A15163" s="14" t="s">
        <v>311</v>
      </c>
      <c r="B15163" t="s">
        <v>35</v>
      </c>
      <c r="C15163" t="s">
        <v>3</v>
      </c>
      <c r="D15163" t="s">
        <v>328</v>
      </c>
      <c r="E15163" t="s">
        <v>329</v>
      </c>
      <c r="F15163" s="2">
        <v>64414235</v>
      </c>
      <c r="G15163" s="2">
        <f t="shared" si="396"/>
        <v>677451.27425244416</v>
      </c>
      <c r="H15163">
        <v>2021</v>
      </c>
      <c r="I15163">
        <v>95.083200000000005</v>
      </c>
      <c r="J15163" t="s">
        <v>717</v>
      </c>
    </row>
    <row r="15164" spans="1:10">
      <c r="A15164" s="14" t="s">
        <v>311</v>
      </c>
      <c r="B15164" t="s">
        <v>35</v>
      </c>
      <c r="C15164" t="s">
        <v>3</v>
      </c>
      <c r="D15164" t="s">
        <v>1</v>
      </c>
      <c r="E15164" t="s">
        <v>330</v>
      </c>
      <c r="F15164" s="2">
        <v>1349389</v>
      </c>
      <c r="G15164" s="2">
        <f t="shared" si="396"/>
        <v>14191.665825298265</v>
      </c>
      <c r="H15164">
        <v>2021</v>
      </c>
      <c r="I15164">
        <v>95.083200000000005</v>
      </c>
      <c r="J15164" t="s">
        <v>717</v>
      </c>
    </row>
    <row r="15165" spans="1:10">
      <c r="A15165" s="14" t="s">
        <v>311</v>
      </c>
      <c r="B15165" t="s">
        <v>35</v>
      </c>
      <c r="C15165" t="s">
        <v>4</v>
      </c>
      <c r="D15165" t="s">
        <v>328</v>
      </c>
      <c r="E15165" t="s">
        <v>329</v>
      </c>
      <c r="F15165" s="2">
        <v>11022775</v>
      </c>
      <c r="G15165" s="2">
        <f t="shared" si="396"/>
        <v>115927.6822824642</v>
      </c>
      <c r="H15165">
        <v>2021</v>
      </c>
      <c r="I15165">
        <v>95.083200000000005</v>
      </c>
      <c r="J15165" t="s">
        <v>717</v>
      </c>
    </row>
    <row r="15166" spans="1:10">
      <c r="A15166" s="14" t="s">
        <v>311</v>
      </c>
      <c r="B15166" t="s">
        <v>35</v>
      </c>
      <c r="C15166" t="s">
        <v>4</v>
      </c>
      <c r="D15166" t="s">
        <v>1</v>
      </c>
      <c r="E15166" t="s">
        <v>330</v>
      </c>
      <c r="F15166" s="2">
        <v>362</v>
      </c>
      <c r="G15166" s="2">
        <f t="shared" si="396"/>
        <v>3.8071920170966056</v>
      </c>
      <c r="H15166">
        <v>2021</v>
      </c>
      <c r="I15166">
        <v>95.083200000000005</v>
      </c>
      <c r="J15166" t="s">
        <v>717</v>
      </c>
    </row>
    <row r="15167" spans="1:10">
      <c r="A15167" t="s">
        <v>311</v>
      </c>
      <c r="B15167" t="s">
        <v>35</v>
      </c>
      <c r="C15167" t="s">
        <v>3</v>
      </c>
      <c r="D15167" t="s">
        <v>328</v>
      </c>
      <c r="F15167" s="2">
        <v>32395812</v>
      </c>
      <c r="G15167" s="2">
        <v>459343.05451575585</v>
      </c>
      <c r="H15167">
        <v>2020</v>
      </c>
      <c r="I15167">
        <v>70.526399999999995</v>
      </c>
      <c r="J15167" t="s">
        <v>717</v>
      </c>
    </row>
    <row r="15168" spans="1:10">
      <c r="A15168" t="s">
        <v>311</v>
      </c>
      <c r="B15168" t="s">
        <v>35</v>
      </c>
      <c r="C15168" t="s">
        <v>3</v>
      </c>
      <c r="D15168" t="s">
        <v>1</v>
      </c>
      <c r="F15168" s="2">
        <v>721839</v>
      </c>
      <c r="G15168" s="2">
        <v>10235.018376097461</v>
      </c>
      <c r="H15168">
        <v>2020</v>
      </c>
      <c r="I15168">
        <v>70.526399999999995</v>
      </c>
      <c r="J15168" t="s">
        <v>717</v>
      </c>
    </row>
    <row r="15169" spans="1:10">
      <c r="A15169" t="s">
        <v>311</v>
      </c>
      <c r="B15169" t="s">
        <v>35</v>
      </c>
      <c r="C15169" t="s">
        <v>4</v>
      </c>
      <c r="D15169" t="s">
        <v>328</v>
      </c>
      <c r="F15169" s="2">
        <v>5415526</v>
      </c>
      <c r="G15169" s="2">
        <v>76787.217268994311</v>
      </c>
      <c r="H15169">
        <v>2020</v>
      </c>
      <c r="I15169">
        <v>70.526399999999995</v>
      </c>
      <c r="J15169" t="s">
        <v>717</v>
      </c>
    </row>
    <row r="15170" spans="1:10">
      <c r="A15170" t="s">
        <v>311</v>
      </c>
      <c r="B15170" t="s">
        <v>35</v>
      </c>
      <c r="C15170" t="s">
        <v>4</v>
      </c>
      <c r="D15170" t="s">
        <v>1</v>
      </c>
      <c r="F15170" s="2">
        <v>6735</v>
      </c>
      <c r="G15170" s="2">
        <v>95.496154631457159</v>
      </c>
      <c r="H15170">
        <v>2020</v>
      </c>
      <c r="I15170">
        <v>70.526399999999995</v>
      </c>
      <c r="J15170" t="s">
        <v>717</v>
      </c>
    </row>
    <row r="15171" spans="1:10">
      <c r="A15171" s="1" t="s">
        <v>311</v>
      </c>
      <c r="B15171" t="s">
        <v>35</v>
      </c>
      <c r="C15171" t="s">
        <v>3</v>
      </c>
      <c r="D15171" t="s">
        <v>328</v>
      </c>
      <c r="E15171" t="s">
        <v>343</v>
      </c>
      <c r="F15171" s="2">
        <v>19764846</v>
      </c>
      <c r="G15171" s="2">
        <f t="shared" ref="G15171:G15178" si="397">F15171/I15171</f>
        <v>409832.87231527834</v>
      </c>
      <c r="H15171">
        <v>2019</v>
      </c>
      <c r="I15171">
        <v>48.226599999999998</v>
      </c>
      <c r="J15171" t="s">
        <v>717</v>
      </c>
    </row>
    <row r="15172" spans="1:10">
      <c r="A15172" t="s">
        <v>311</v>
      </c>
      <c r="B15172" t="s">
        <v>35</v>
      </c>
      <c r="C15172" t="s">
        <v>3</v>
      </c>
      <c r="D15172" t="s">
        <v>1</v>
      </c>
      <c r="F15172" s="2">
        <v>1115093</v>
      </c>
      <c r="G15172" s="2">
        <f t="shared" si="397"/>
        <v>23121.949297690488</v>
      </c>
      <c r="H15172">
        <v>2019</v>
      </c>
      <c r="I15172">
        <v>48.226599999999998</v>
      </c>
      <c r="J15172" t="s">
        <v>717</v>
      </c>
    </row>
    <row r="15173" spans="1:10">
      <c r="A15173" s="1" t="s">
        <v>311</v>
      </c>
      <c r="B15173" t="s">
        <v>35</v>
      </c>
      <c r="C15173" t="s">
        <v>4</v>
      </c>
      <c r="D15173" t="s">
        <v>328</v>
      </c>
      <c r="E15173" t="s">
        <v>343</v>
      </c>
      <c r="F15173" s="2">
        <v>6709852</v>
      </c>
      <c r="G15173" s="2">
        <f t="shared" si="397"/>
        <v>139131.76545723728</v>
      </c>
      <c r="H15173">
        <v>2019</v>
      </c>
      <c r="I15173">
        <v>48.226599999999998</v>
      </c>
      <c r="J15173" t="s">
        <v>717</v>
      </c>
    </row>
    <row r="15174" spans="1:10">
      <c r="A15174" t="s">
        <v>311</v>
      </c>
      <c r="B15174" t="s">
        <v>35</v>
      </c>
      <c r="C15174" t="s">
        <v>4</v>
      </c>
      <c r="D15174" t="s">
        <v>1</v>
      </c>
      <c r="F15174" s="2">
        <v>63783</v>
      </c>
      <c r="G15174" s="2">
        <f t="shared" si="397"/>
        <v>1322.5688727797524</v>
      </c>
      <c r="H15174">
        <v>2019</v>
      </c>
      <c r="I15174">
        <v>48.226599999999998</v>
      </c>
      <c r="J15174" t="s">
        <v>717</v>
      </c>
    </row>
    <row r="15175" spans="1:10">
      <c r="A15175" s="3" t="s">
        <v>311</v>
      </c>
      <c r="B15175" t="s">
        <v>35</v>
      </c>
      <c r="C15175" t="s">
        <v>3</v>
      </c>
      <c r="D15175" t="s">
        <v>328</v>
      </c>
      <c r="F15175" s="2">
        <v>14902532</v>
      </c>
      <c r="G15175" s="2">
        <f t="shared" si="397"/>
        <v>520474.28455676395</v>
      </c>
      <c r="H15175">
        <v>2018</v>
      </c>
      <c r="I15175">
        <v>28.6326</v>
      </c>
      <c r="J15175" t="s">
        <v>717</v>
      </c>
    </row>
    <row r="15176" spans="1:10">
      <c r="A15176" s="4" t="s">
        <v>311</v>
      </c>
      <c r="B15176" t="s">
        <v>35</v>
      </c>
      <c r="C15176" t="s">
        <v>3</v>
      </c>
      <c r="D15176" t="s">
        <v>1</v>
      </c>
      <c r="F15176" s="2">
        <v>226877</v>
      </c>
      <c r="G15176" s="2">
        <f t="shared" si="397"/>
        <v>7923.7302934417412</v>
      </c>
      <c r="H15176">
        <v>2018</v>
      </c>
      <c r="I15176">
        <v>28.6326</v>
      </c>
      <c r="J15176" t="s">
        <v>717</v>
      </c>
    </row>
    <row r="15177" spans="1:10">
      <c r="A15177" s="4" t="s">
        <v>311</v>
      </c>
      <c r="B15177" t="s">
        <v>35</v>
      </c>
      <c r="C15177" t="s">
        <v>4</v>
      </c>
      <c r="D15177" t="s">
        <v>328</v>
      </c>
      <c r="F15177" s="2">
        <f>-(-1409862)</f>
        <v>1409862</v>
      </c>
      <c r="G15177" s="2">
        <f t="shared" si="397"/>
        <v>49239.747700173924</v>
      </c>
      <c r="H15177">
        <v>2018</v>
      </c>
      <c r="I15177">
        <v>28.6326</v>
      </c>
      <c r="J15177" t="s">
        <v>717</v>
      </c>
    </row>
    <row r="15178" spans="1:10">
      <c r="A15178" s="4" t="s">
        <v>311</v>
      </c>
      <c r="B15178" t="s">
        <v>35</v>
      </c>
      <c r="C15178" t="s">
        <v>4</v>
      </c>
      <c r="D15178" t="s">
        <v>1</v>
      </c>
      <c r="F15178" s="2">
        <f>-(126188)</f>
        <v>-126188</v>
      </c>
      <c r="G15178" s="2">
        <f t="shared" si="397"/>
        <v>-4407.1443040450395</v>
      </c>
      <c r="H15178">
        <v>2018</v>
      </c>
      <c r="I15178">
        <v>28.6326</v>
      </c>
      <c r="J15178" t="s">
        <v>717</v>
      </c>
    </row>
    <row r="15179" spans="1:10">
      <c r="A15179" s="1" t="s">
        <v>311</v>
      </c>
      <c r="B15179" t="s">
        <v>35</v>
      </c>
      <c r="C15179" t="s">
        <v>3</v>
      </c>
      <c r="D15179" t="s">
        <v>328</v>
      </c>
      <c r="F15179" s="2">
        <v>11293554</v>
      </c>
      <c r="G15179" s="2">
        <f>(F15179/I15179)</f>
        <v>682502.55178044469</v>
      </c>
      <c r="H15179">
        <v>2017</v>
      </c>
      <c r="I15179">
        <v>16.547270000000001</v>
      </c>
      <c r="J15179" t="s">
        <v>717</v>
      </c>
    </row>
    <row r="15180" spans="1:10">
      <c r="A15180" s="1" t="s">
        <v>311</v>
      </c>
      <c r="B15180" t="s">
        <v>35</v>
      </c>
      <c r="C15180" t="s">
        <v>3</v>
      </c>
      <c r="D15180" t="s">
        <v>1</v>
      </c>
      <c r="F15180" s="2">
        <v>185428</v>
      </c>
      <c r="G15180" s="2">
        <f>(F15180/I15180)</f>
        <v>11205.957236450484</v>
      </c>
      <c r="H15180">
        <v>2017</v>
      </c>
      <c r="I15180">
        <v>16.547270000000001</v>
      </c>
      <c r="J15180" t="s">
        <v>717</v>
      </c>
    </row>
    <row r="15181" spans="1:10">
      <c r="A15181" s="1" t="s">
        <v>311</v>
      </c>
      <c r="B15181" t="s">
        <v>35</v>
      </c>
      <c r="C15181" t="s">
        <v>4</v>
      </c>
      <c r="D15181" t="s">
        <v>328</v>
      </c>
      <c r="F15181" s="2">
        <f>-(-1587376)</f>
        <v>1587376</v>
      </c>
      <c r="G15181" s="2">
        <f>(F15181/I15181)</f>
        <v>95929.781770648566</v>
      </c>
      <c r="H15181">
        <v>2017</v>
      </c>
      <c r="I15181">
        <v>16.547270000000001</v>
      </c>
      <c r="J15181" t="s">
        <v>717</v>
      </c>
    </row>
    <row r="15182" spans="1:10">
      <c r="A15182" s="1" t="s">
        <v>311</v>
      </c>
      <c r="B15182" t="s">
        <v>35</v>
      </c>
      <c r="C15182" t="s">
        <v>4</v>
      </c>
      <c r="D15182" t="s">
        <v>1</v>
      </c>
      <c r="F15182" s="2">
        <f>-(-659073)</f>
        <v>659073</v>
      </c>
      <c r="G15182" s="2">
        <f>(F15182/I15182)</f>
        <v>39829.712091480949</v>
      </c>
      <c r="H15182">
        <v>2017</v>
      </c>
      <c r="I15182">
        <v>16.547270000000001</v>
      </c>
      <c r="J15182" t="s">
        <v>717</v>
      </c>
    </row>
    <row r="15183" spans="1:10">
      <c r="A15183" t="s">
        <v>311</v>
      </c>
      <c r="B15183" t="s">
        <v>35</v>
      </c>
      <c r="C15183" t="s">
        <v>3</v>
      </c>
      <c r="D15183" t="s">
        <v>328</v>
      </c>
      <c r="F15183" s="2">
        <v>4286004</v>
      </c>
      <c r="G15183" s="2">
        <v>290208.61687216884</v>
      </c>
      <c r="H15183">
        <v>2016</v>
      </c>
      <c r="I15183">
        <v>14.768700000000001</v>
      </c>
      <c r="J15183" t="s">
        <v>717</v>
      </c>
    </row>
    <row r="15184" spans="1:10">
      <c r="A15184" t="s">
        <v>17</v>
      </c>
      <c r="B15184" t="s">
        <v>6</v>
      </c>
      <c r="C15184" t="s">
        <v>4</v>
      </c>
      <c r="D15184" t="s">
        <v>328</v>
      </c>
      <c r="F15184" s="2">
        <v>132541000.00000001</v>
      </c>
      <c r="G15184" s="2">
        <v>10482383.180649837</v>
      </c>
      <c r="H15184">
        <v>2010</v>
      </c>
      <c r="I15184">
        <v>12.644166666666669</v>
      </c>
      <c r="J15184" s="40" t="s">
        <v>715</v>
      </c>
    </row>
    <row r="15185" spans="1:10">
      <c r="A15185" t="s">
        <v>17</v>
      </c>
      <c r="B15185" t="s">
        <v>6</v>
      </c>
      <c r="C15185" t="s">
        <v>4</v>
      </c>
      <c r="D15185" t="s">
        <v>328</v>
      </c>
      <c r="F15185" s="2">
        <v>10482383.180649836</v>
      </c>
      <c r="G15185" s="2">
        <v>829029.18452381203</v>
      </c>
      <c r="H15185">
        <v>2010</v>
      </c>
      <c r="I15185">
        <v>12.644166666666669</v>
      </c>
      <c r="J15185" s="40" t="s">
        <v>715</v>
      </c>
    </row>
    <row r="15186" spans="1:10">
      <c r="A15186" t="s">
        <v>17</v>
      </c>
      <c r="B15186" t="s">
        <v>6</v>
      </c>
      <c r="C15186" t="s">
        <v>4</v>
      </c>
      <c r="D15186" t="s">
        <v>1</v>
      </c>
      <c r="F15186" s="2">
        <v>130277000</v>
      </c>
      <c r="G15186" s="2">
        <v>10303328.280498251</v>
      </c>
      <c r="H15186">
        <v>2010</v>
      </c>
      <c r="I15186">
        <v>12.644166666666669</v>
      </c>
      <c r="J15186" s="40" t="s">
        <v>715</v>
      </c>
    </row>
    <row r="15187" spans="1:10">
      <c r="A15187" t="s">
        <v>17</v>
      </c>
      <c r="B15187" t="s">
        <v>6</v>
      </c>
      <c r="C15187" t="s">
        <v>4</v>
      </c>
      <c r="D15187" t="s">
        <v>1</v>
      </c>
      <c r="F15187" s="2">
        <v>10303328.280498251</v>
      </c>
      <c r="G15187" s="2">
        <v>814868.11682580237</v>
      </c>
      <c r="H15187">
        <v>2010</v>
      </c>
      <c r="I15187">
        <v>12.644166666666669</v>
      </c>
      <c r="J15187" s="40" t="s">
        <v>715</v>
      </c>
    </row>
    <row r="15188" spans="1:10">
      <c r="A15188" t="s">
        <v>17</v>
      </c>
      <c r="B15188" t="s">
        <v>6</v>
      </c>
      <c r="C15188" t="s">
        <v>4</v>
      </c>
      <c r="D15188" t="s">
        <v>367</v>
      </c>
      <c r="F15188" s="2">
        <v>-113095.63039609831</v>
      </c>
      <c r="G15188" s="2">
        <v>-8944.4906396439692</v>
      </c>
      <c r="H15188">
        <v>2010</v>
      </c>
      <c r="I15188">
        <v>12.644166666666669</v>
      </c>
      <c r="J15188" s="40" t="s">
        <v>715</v>
      </c>
    </row>
    <row r="15189" spans="1:10">
      <c r="A15189" t="s">
        <v>17</v>
      </c>
      <c r="B15189" t="s">
        <v>6</v>
      </c>
      <c r="C15189" t="s">
        <v>4</v>
      </c>
      <c r="D15189" t="s">
        <v>367</v>
      </c>
      <c r="F15189" s="2">
        <v>-1430000</v>
      </c>
      <c r="G15189" s="2">
        <v>-113095.63039609832</v>
      </c>
      <c r="H15189">
        <v>2010</v>
      </c>
      <c r="I15189">
        <v>12.644166666666669</v>
      </c>
      <c r="J15189" s="40" t="s">
        <v>715</v>
      </c>
    </row>
    <row r="15190" spans="1:10">
      <c r="A15190" t="s">
        <v>311</v>
      </c>
      <c r="B15190" t="s">
        <v>35</v>
      </c>
      <c r="C15190" t="s">
        <v>3</v>
      </c>
      <c r="D15190" t="s">
        <v>1</v>
      </c>
      <c r="F15190" s="2">
        <v>86702</v>
      </c>
      <c r="G15190" s="2">
        <v>5870.6588934706506</v>
      </c>
      <c r="H15190">
        <v>2016</v>
      </c>
      <c r="I15190">
        <v>14.768700000000001</v>
      </c>
      <c r="J15190" t="s">
        <v>717</v>
      </c>
    </row>
    <row r="15191" spans="1:10">
      <c r="A15191" t="s">
        <v>311</v>
      </c>
      <c r="B15191" t="s">
        <v>35</v>
      </c>
      <c r="C15191" t="s">
        <v>4</v>
      </c>
      <c r="D15191" t="s">
        <v>328</v>
      </c>
      <c r="F15191" s="2">
        <v>655355</v>
      </c>
      <c r="G15191" s="2">
        <v>44374.589503476942</v>
      </c>
      <c r="H15191">
        <v>2016</v>
      </c>
      <c r="I15191">
        <v>14.768700000000001</v>
      </c>
      <c r="J15191" t="s">
        <v>717</v>
      </c>
    </row>
    <row r="15192" spans="1:10">
      <c r="A15192" t="s">
        <v>311</v>
      </c>
      <c r="B15192" t="s">
        <v>35</v>
      </c>
      <c r="C15192" t="s">
        <v>4</v>
      </c>
      <c r="D15192" t="s">
        <v>1</v>
      </c>
      <c r="F15192" s="2">
        <v>222149</v>
      </c>
      <c r="G15192" s="2">
        <v>15041.879109197153</v>
      </c>
      <c r="H15192">
        <v>2016</v>
      </c>
      <c r="I15192">
        <v>14.768700000000001</v>
      </c>
      <c r="J15192" t="s">
        <v>717</v>
      </c>
    </row>
    <row r="15193" spans="1:10">
      <c r="A15193" t="s">
        <v>311</v>
      </c>
      <c r="B15193" t="s">
        <v>35</v>
      </c>
      <c r="C15193" t="s">
        <v>3</v>
      </c>
      <c r="D15193" t="s">
        <v>328</v>
      </c>
      <c r="F15193" s="2">
        <v>3103521</v>
      </c>
      <c r="G15193" s="2">
        <v>334813.58016700111</v>
      </c>
      <c r="H15193">
        <v>2015</v>
      </c>
      <c r="I15193">
        <v>9.2693999999999992</v>
      </c>
      <c r="J15193" t="s">
        <v>717</v>
      </c>
    </row>
    <row r="15194" spans="1:10">
      <c r="A15194" t="s">
        <v>311</v>
      </c>
      <c r="B15194" t="s">
        <v>35</v>
      </c>
      <c r="C15194" t="s">
        <v>3</v>
      </c>
      <c r="D15194" t="s">
        <v>1</v>
      </c>
      <c r="F15194" s="2">
        <v>69724</v>
      </c>
      <c r="G15194" s="2">
        <v>7521.9539560273597</v>
      </c>
      <c r="H15194">
        <v>2015</v>
      </c>
      <c r="I15194">
        <v>9.2693999999999992</v>
      </c>
      <c r="J15194" t="s">
        <v>717</v>
      </c>
    </row>
    <row r="15195" spans="1:10">
      <c r="A15195" t="s">
        <v>311</v>
      </c>
      <c r="B15195" t="s">
        <v>35</v>
      </c>
      <c r="C15195" t="s">
        <v>4</v>
      </c>
      <c r="D15195" t="s">
        <v>328</v>
      </c>
      <c r="F15195" s="2">
        <v>136810</v>
      </c>
      <c r="G15195" s="2">
        <v>14759.315597557556</v>
      </c>
      <c r="H15195">
        <v>2015</v>
      </c>
      <c r="I15195">
        <v>9.2693999999999992</v>
      </c>
      <c r="J15195" t="s">
        <v>717</v>
      </c>
    </row>
    <row r="15196" spans="1:10">
      <c r="A15196" t="s">
        <v>13</v>
      </c>
      <c r="B15196" t="s">
        <v>6</v>
      </c>
      <c r="C15196" t="s">
        <v>4</v>
      </c>
      <c r="D15196" t="s">
        <v>328</v>
      </c>
      <c r="F15196" s="2">
        <v>294110000</v>
      </c>
      <c r="G15196" s="2">
        <v>23260528.570487045</v>
      </c>
      <c r="H15196">
        <v>2010</v>
      </c>
      <c r="I15196">
        <v>12.644166666666669</v>
      </c>
      <c r="J15196" s="40" t="s">
        <v>715</v>
      </c>
    </row>
    <row r="15197" spans="1:10">
      <c r="A15197" t="s">
        <v>13</v>
      </c>
      <c r="B15197" t="s">
        <v>6</v>
      </c>
      <c r="C15197" t="s">
        <v>4</v>
      </c>
      <c r="D15197" t="s">
        <v>328</v>
      </c>
      <c r="F15197" s="2">
        <v>23260528.570487045</v>
      </c>
      <c r="G15197" s="2">
        <v>1839625.2741438376</v>
      </c>
      <c r="H15197">
        <v>2010</v>
      </c>
      <c r="I15197">
        <v>12.644166666666669</v>
      </c>
      <c r="J15197" s="40" t="s">
        <v>715</v>
      </c>
    </row>
    <row r="15198" spans="1:10">
      <c r="A15198" t="s">
        <v>13</v>
      </c>
      <c r="B15198" t="s">
        <v>6</v>
      </c>
      <c r="C15198" t="s">
        <v>4</v>
      </c>
      <c r="D15198" t="s">
        <v>1</v>
      </c>
      <c r="F15198" s="2">
        <v>45750000</v>
      </c>
      <c r="G15198" s="2">
        <v>3618269.2941409075</v>
      </c>
      <c r="H15198">
        <v>2010</v>
      </c>
      <c r="I15198">
        <v>12.644166666666669</v>
      </c>
      <c r="J15198" s="40" t="s">
        <v>715</v>
      </c>
    </row>
    <row r="15199" spans="1:10">
      <c r="A15199" t="s">
        <v>13</v>
      </c>
      <c r="B15199" t="s">
        <v>6</v>
      </c>
      <c r="C15199" t="s">
        <v>4</v>
      </c>
      <c r="D15199" t="s">
        <v>1</v>
      </c>
      <c r="F15199" s="2">
        <v>3618269.2941409075</v>
      </c>
      <c r="G15199" s="2">
        <v>286161.1515830151</v>
      </c>
      <c r="H15199">
        <v>2010</v>
      </c>
      <c r="I15199">
        <v>12.644166666666669</v>
      </c>
      <c r="J15199" s="40" t="s">
        <v>715</v>
      </c>
    </row>
    <row r="15200" spans="1:10">
      <c r="A15200" t="s">
        <v>13</v>
      </c>
      <c r="B15200" t="s">
        <v>6</v>
      </c>
      <c r="C15200" t="s">
        <v>4</v>
      </c>
      <c r="D15200" t="s">
        <v>367</v>
      </c>
      <c r="F15200" s="2">
        <v>-749990.11401832185</v>
      </c>
      <c r="G15200" s="2">
        <v>-59315.10820681382</v>
      </c>
      <c r="H15200">
        <v>2010</v>
      </c>
      <c r="I15200">
        <v>12.644166666666669</v>
      </c>
      <c r="J15200" s="40" t="s">
        <v>715</v>
      </c>
    </row>
    <row r="15201" spans="1:10">
      <c r="A15201" t="s">
        <v>13</v>
      </c>
      <c r="B15201" t="s">
        <v>6</v>
      </c>
      <c r="C15201" t="s">
        <v>4</v>
      </c>
      <c r="D15201" t="s">
        <v>367</v>
      </c>
      <c r="F15201" s="2">
        <v>-9483000</v>
      </c>
      <c r="G15201" s="2">
        <v>-749990.11401832185</v>
      </c>
      <c r="H15201">
        <v>2010</v>
      </c>
      <c r="I15201">
        <v>12.644166666666669</v>
      </c>
      <c r="J15201" s="40" t="s">
        <v>715</v>
      </c>
    </row>
    <row r="15202" spans="1:10">
      <c r="A15202" t="s">
        <v>311</v>
      </c>
      <c r="B15202" t="s">
        <v>35</v>
      </c>
      <c r="C15202" t="s">
        <v>4</v>
      </c>
      <c r="D15202" t="s">
        <v>1</v>
      </c>
      <c r="F15202" s="2">
        <v>13000</v>
      </c>
      <c r="G15202" s="2">
        <v>1402.4640214037588</v>
      </c>
      <c r="H15202">
        <v>2015</v>
      </c>
      <c r="I15202">
        <v>9.2693999999999992</v>
      </c>
      <c r="J15202" t="s">
        <v>717</v>
      </c>
    </row>
    <row r="15203" spans="1:10">
      <c r="A15203" t="s">
        <v>311</v>
      </c>
      <c r="B15203" t="s">
        <v>35</v>
      </c>
      <c r="C15203" t="s">
        <v>3</v>
      </c>
      <c r="D15203" t="s">
        <v>328</v>
      </c>
      <c r="F15203" s="2">
        <v>1647312</v>
      </c>
      <c r="G15203" s="2">
        <v>202936.84010682307</v>
      </c>
      <c r="H15203">
        <v>2014</v>
      </c>
      <c r="I15203">
        <v>8.1173630136986379</v>
      </c>
      <c r="J15203" t="s">
        <v>717</v>
      </c>
    </row>
    <row r="15204" spans="1:10">
      <c r="A15204" t="s">
        <v>311</v>
      </c>
      <c r="B15204" t="s">
        <v>35</v>
      </c>
      <c r="C15204" t="s">
        <v>3</v>
      </c>
      <c r="D15204" t="s">
        <v>1</v>
      </c>
      <c r="F15204" s="2">
        <v>28544</v>
      </c>
      <c r="G15204" s="2">
        <v>3516.412898108651</v>
      </c>
      <c r="H15204">
        <v>2014</v>
      </c>
      <c r="I15204">
        <v>8.1173630136986379</v>
      </c>
      <c r="J15204" t="s">
        <v>717</v>
      </c>
    </row>
    <row r="15205" spans="1:10">
      <c r="A15205" t="s">
        <v>311</v>
      </c>
      <c r="B15205" t="s">
        <v>35</v>
      </c>
      <c r="C15205" t="s">
        <v>4</v>
      </c>
      <c r="D15205" t="s">
        <v>328</v>
      </c>
      <c r="F15205" s="2">
        <v>820731</v>
      </c>
      <c r="G15205" s="2">
        <v>101108.0813578199</v>
      </c>
      <c r="H15205">
        <v>2014</v>
      </c>
      <c r="I15205">
        <v>8.1173630136986379</v>
      </c>
      <c r="J15205" t="s">
        <v>717</v>
      </c>
    </row>
    <row r="15206" spans="1:10">
      <c r="A15206" t="s">
        <v>311</v>
      </c>
      <c r="B15206" t="s">
        <v>35</v>
      </c>
      <c r="C15206" t="s">
        <v>4</v>
      </c>
      <c r="D15206" t="s">
        <v>1</v>
      </c>
      <c r="F15206" s="2">
        <v>13349</v>
      </c>
      <c r="G15206" s="2">
        <v>1644.499571778741</v>
      </c>
      <c r="H15206">
        <v>2014</v>
      </c>
      <c r="I15206">
        <v>8.1173630136986379</v>
      </c>
      <c r="J15206" t="s">
        <v>717</v>
      </c>
    </row>
    <row r="15207" spans="1:10">
      <c r="A15207" t="s">
        <v>311</v>
      </c>
      <c r="B15207" t="s">
        <v>35</v>
      </c>
      <c r="C15207" t="s">
        <v>3</v>
      </c>
      <c r="D15207" t="s">
        <v>328</v>
      </c>
      <c r="F15207" s="2">
        <v>1642804</v>
      </c>
      <c r="G15207" s="2">
        <v>299886.86665444035</v>
      </c>
      <c r="H15207">
        <v>2013</v>
      </c>
      <c r="I15207">
        <v>5.47807917808219</v>
      </c>
      <c r="J15207" t="s">
        <v>717</v>
      </c>
    </row>
    <row r="15208" spans="1:10">
      <c r="A15208" t="s">
        <v>311</v>
      </c>
      <c r="B15208" t="s">
        <v>35</v>
      </c>
      <c r="C15208" t="s">
        <v>3</v>
      </c>
      <c r="D15208" t="s">
        <v>1</v>
      </c>
      <c r="F15208" s="2">
        <v>27362</v>
      </c>
      <c r="G15208" s="2">
        <v>4994.816451261865</v>
      </c>
      <c r="H15208">
        <v>2013</v>
      </c>
      <c r="I15208">
        <v>5.47807917808219</v>
      </c>
      <c r="J15208" t="s">
        <v>717</v>
      </c>
    </row>
    <row r="15209" spans="1:10">
      <c r="A15209" t="s">
        <v>311</v>
      </c>
      <c r="B15209" t="s">
        <v>35</v>
      </c>
      <c r="C15209" t="s">
        <v>4</v>
      </c>
      <c r="D15209" t="s">
        <v>328</v>
      </c>
      <c r="F15209" s="2">
        <v>461391.99999999994</v>
      </c>
      <c r="G15209" s="2">
        <v>84225.142609480827</v>
      </c>
      <c r="H15209">
        <v>2013</v>
      </c>
      <c r="I15209">
        <v>5.47807917808219</v>
      </c>
      <c r="J15209" t="s">
        <v>717</v>
      </c>
    </row>
    <row r="15210" spans="1:10">
      <c r="A15210" t="s">
        <v>311</v>
      </c>
      <c r="B15210" t="s">
        <v>35</v>
      </c>
      <c r="C15210" t="s">
        <v>4</v>
      </c>
      <c r="D15210" t="s">
        <v>1</v>
      </c>
      <c r="F15210" s="2">
        <v>43438</v>
      </c>
      <c r="G15210" s="2">
        <v>7929.4217166110993</v>
      </c>
      <c r="H15210">
        <v>2013</v>
      </c>
      <c r="I15210">
        <v>5.47807917808219</v>
      </c>
      <c r="J15210" t="s">
        <v>717</v>
      </c>
    </row>
    <row r="15211" spans="1:10">
      <c r="A15211" t="s">
        <v>311</v>
      </c>
      <c r="B15211" t="s">
        <v>35</v>
      </c>
      <c r="C15211" t="s">
        <v>3</v>
      </c>
      <c r="D15211" t="s">
        <v>328</v>
      </c>
      <c r="F15211" s="2">
        <v>1479915</v>
      </c>
      <c r="G15211" s="2">
        <v>325150.15089990653</v>
      </c>
      <c r="H15211">
        <v>2012</v>
      </c>
      <c r="I15211">
        <v>4.5514818181818208</v>
      </c>
      <c r="J15211" t="s">
        <v>717</v>
      </c>
    </row>
    <row r="15212" spans="1:10">
      <c r="A15212" t="s">
        <v>311</v>
      </c>
      <c r="B15212" t="s">
        <v>35</v>
      </c>
      <c r="C15212" t="s">
        <v>3</v>
      </c>
      <c r="D15212" t="s">
        <v>1</v>
      </c>
      <c r="F15212" s="2">
        <v>21006</v>
      </c>
      <c r="G15212" s="2">
        <v>4615.2002444758227</v>
      </c>
      <c r="H15212">
        <v>2012</v>
      </c>
      <c r="I15212">
        <v>4.5514818181818208</v>
      </c>
      <c r="J15212" t="s">
        <v>717</v>
      </c>
    </row>
    <row r="15213" spans="1:10">
      <c r="A15213" t="s">
        <v>311</v>
      </c>
      <c r="B15213" t="s">
        <v>35</v>
      </c>
      <c r="C15213" t="s">
        <v>4</v>
      </c>
      <c r="D15213" t="s">
        <v>328</v>
      </c>
      <c r="F15213" s="2">
        <v>301028</v>
      </c>
      <c r="G15213" s="2">
        <v>66138.46040150756</v>
      </c>
      <c r="H15213">
        <v>2012</v>
      </c>
      <c r="I15213">
        <v>4.5514818181818208</v>
      </c>
      <c r="J15213" t="s">
        <v>717</v>
      </c>
    </row>
    <row r="15214" spans="1:10">
      <c r="A15214" t="s">
        <v>311</v>
      </c>
      <c r="B15214" t="s">
        <v>35</v>
      </c>
      <c r="C15214" t="s">
        <v>4</v>
      </c>
      <c r="D15214" t="s">
        <v>1</v>
      </c>
      <c r="F15214" s="2">
        <v>6108</v>
      </c>
      <c r="G15214" s="2">
        <v>1341.9805338121644</v>
      </c>
      <c r="H15214">
        <v>2012</v>
      </c>
      <c r="I15214">
        <v>4.5514818181818208</v>
      </c>
      <c r="J15214" t="s">
        <v>717</v>
      </c>
    </row>
    <row r="15215" spans="1:10">
      <c r="A15215" t="s">
        <v>311</v>
      </c>
      <c r="B15215" t="s">
        <v>35</v>
      </c>
      <c r="C15215" t="s">
        <v>3</v>
      </c>
      <c r="D15215" t="s">
        <v>328</v>
      </c>
      <c r="F15215" s="2">
        <v>435101</v>
      </c>
      <c r="G15215" s="2">
        <v>105345.55626342651</v>
      </c>
      <c r="H15215">
        <v>2011</v>
      </c>
      <c r="I15215">
        <v>4.1302264227642302</v>
      </c>
      <c r="J15215" t="s">
        <v>717</v>
      </c>
    </row>
    <row r="15216" spans="1:10">
      <c r="A15216" t="s">
        <v>311</v>
      </c>
      <c r="B15216" t="s">
        <v>35</v>
      </c>
      <c r="C15216" t="s">
        <v>4</v>
      </c>
      <c r="D15216" t="s">
        <v>328</v>
      </c>
      <c r="F15216" s="2">
        <v>436261</v>
      </c>
      <c r="G15216" s="2">
        <v>105626.41253648857</v>
      </c>
      <c r="H15216">
        <v>2011</v>
      </c>
      <c r="I15216">
        <v>4.1302264227642302</v>
      </c>
      <c r="J15216" t="s">
        <v>717</v>
      </c>
    </row>
    <row r="15217" spans="1:10">
      <c r="A15217" t="s">
        <v>311</v>
      </c>
      <c r="B15217" t="s">
        <v>35</v>
      </c>
      <c r="C15217" t="s">
        <v>3</v>
      </c>
      <c r="D15217" t="s">
        <v>328</v>
      </c>
      <c r="F15217" s="2">
        <v>780681</v>
      </c>
      <c r="G15217" s="2">
        <v>199525.60604670615</v>
      </c>
      <c r="H15217">
        <v>2010</v>
      </c>
      <c r="I15217">
        <v>3.9126857723577269</v>
      </c>
      <c r="J15217" t="s">
        <v>717</v>
      </c>
    </row>
    <row r="15218" spans="1:10">
      <c r="A15218" t="s">
        <v>311</v>
      </c>
      <c r="B15218" t="s">
        <v>35</v>
      </c>
      <c r="C15218" t="s">
        <v>4</v>
      </c>
      <c r="D15218" t="s">
        <v>328</v>
      </c>
      <c r="F15218" s="2">
        <v>500588</v>
      </c>
      <c r="G15218" s="2">
        <v>127939.73989338608</v>
      </c>
      <c r="H15218">
        <v>2010</v>
      </c>
      <c r="I15218">
        <v>3.9126857723577269</v>
      </c>
      <c r="J15218" t="s">
        <v>717</v>
      </c>
    </row>
    <row r="15219" spans="1:10">
      <c r="A15219" t="s">
        <v>311</v>
      </c>
      <c r="B15219" t="s">
        <v>35</v>
      </c>
      <c r="C15219" t="s">
        <v>4</v>
      </c>
      <c r="D15219" t="s">
        <v>1</v>
      </c>
      <c r="F15219" s="2">
        <v>0</v>
      </c>
      <c r="G15219" s="2">
        <v>0</v>
      </c>
      <c r="H15219">
        <v>2010</v>
      </c>
      <c r="I15219">
        <v>3.9126857723577269</v>
      </c>
      <c r="J15219" t="s">
        <v>717</v>
      </c>
    </row>
    <row r="15220" spans="1:10">
      <c r="A15220" t="s">
        <v>20</v>
      </c>
      <c r="B15220" t="s">
        <v>6</v>
      </c>
      <c r="C15220" t="s">
        <v>4</v>
      </c>
      <c r="D15220" t="s">
        <v>328</v>
      </c>
      <c r="F15220" s="2">
        <v>135592000</v>
      </c>
      <c r="G15220" s="2">
        <v>10723680.221445987</v>
      </c>
      <c r="H15220">
        <v>2010</v>
      </c>
      <c r="I15220">
        <v>12.644166666666669</v>
      </c>
      <c r="J15220" s="40" t="s">
        <v>715</v>
      </c>
    </row>
    <row r="15221" spans="1:10">
      <c r="A15221" t="s">
        <v>20</v>
      </c>
      <c r="B15221" t="s">
        <v>6</v>
      </c>
      <c r="C15221" t="s">
        <v>4</v>
      </c>
      <c r="D15221" t="s">
        <v>328</v>
      </c>
      <c r="F15221" s="2">
        <v>10723680.221445987</v>
      </c>
      <c r="G15221" s="2">
        <v>848112.84951790562</v>
      </c>
      <c r="H15221">
        <v>2010</v>
      </c>
      <c r="I15221">
        <v>12.644166666666669</v>
      </c>
      <c r="J15221" s="40" t="s">
        <v>715</v>
      </c>
    </row>
    <row r="15222" spans="1:10">
      <c r="A15222" t="s">
        <v>20</v>
      </c>
      <c r="B15222" t="s">
        <v>6</v>
      </c>
      <c r="C15222" t="s">
        <v>4</v>
      </c>
      <c r="D15222" t="s">
        <v>1</v>
      </c>
      <c r="F15222" s="2">
        <v>235859000</v>
      </c>
      <c r="G15222" s="2">
        <v>18653582.020694651</v>
      </c>
      <c r="H15222">
        <v>2010</v>
      </c>
      <c r="I15222">
        <v>12.644166666666669</v>
      </c>
      <c r="J15222" s="40" t="s">
        <v>715</v>
      </c>
    </row>
    <row r="15223" spans="1:10">
      <c r="A15223" t="s">
        <v>20</v>
      </c>
      <c r="B15223" t="s">
        <v>6</v>
      </c>
      <c r="C15223" t="s">
        <v>4</v>
      </c>
      <c r="D15223" t="s">
        <v>1</v>
      </c>
      <c r="F15223" s="2">
        <v>18653582.020694651</v>
      </c>
      <c r="G15223" s="2">
        <v>1475271.7606823684</v>
      </c>
      <c r="H15223">
        <v>2010</v>
      </c>
      <c r="I15223">
        <v>12.644166666666669</v>
      </c>
      <c r="J15223" s="40" t="s">
        <v>715</v>
      </c>
    </row>
    <row r="15224" spans="1:10">
      <c r="A15224" t="s">
        <v>20</v>
      </c>
      <c r="B15224" t="s">
        <v>6</v>
      </c>
      <c r="C15224" t="s">
        <v>4</v>
      </c>
      <c r="D15224" t="s">
        <v>367</v>
      </c>
      <c r="F15224" s="2">
        <v>31449000</v>
      </c>
      <c r="G15224" s="2">
        <v>2487233.9023265005</v>
      </c>
      <c r="H15224">
        <v>2010</v>
      </c>
      <c r="I15224">
        <v>12.644166666666669</v>
      </c>
      <c r="J15224" s="40" t="s">
        <v>715</v>
      </c>
    </row>
    <row r="15225" spans="1:10">
      <c r="A15225" t="s">
        <v>20</v>
      </c>
      <c r="B15225" t="s">
        <v>6</v>
      </c>
      <c r="C15225" t="s">
        <v>4</v>
      </c>
      <c r="D15225" t="s">
        <v>367</v>
      </c>
      <c r="F15225" s="2">
        <v>2487233.9023265005</v>
      </c>
      <c r="G15225" s="2">
        <v>196709.99029801623</v>
      </c>
      <c r="H15225">
        <v>2010</v>
      </c>
      <c r="I15225">
        <v>12.644166666666669</v>
      </c>
      <c r="J15225" s="40" t="s">
        <v>715</v>
      </c>
    </row>
    <row r="15226" spans="1:10">
      <c r="A15226" t="s">
        <v>573</v>
      </c>
      <c r="B15226" t="s">
        <v>552</v>
      </c>
      <c r="C15226" t="s">
        <v>3</v>
      </c>
      <c r="D15226" t="s">
        <v>328</v>
      </c>
      <c r="F15226" s="2">
        <v>57887999.999999993</v>
      </c>
      <c r="G15226" s="2">
        <v>9210794.2973523419</v>
      </c>
      <c r="H15226">
        <v>2015</v>
      </c>
      <c r="I15226">
        <v>6.2847999999999997</v>
      </c>
      <c r="J15226" t="s">
        <v>717</v>
      </c>
    </row>
    <row r="15227" spans="1:10">
      <c r="A15227" t="s">
        <v>573</v>
      </c>
      <c r="B15227" t="s">
        <v>552</v>
      </c>
      <c r="C15227" t="s">
        <v>3</v>
      </c>
      <c r="D15227" t="s">
        <v>1</v>
      </c>
      <c r="F15227" s="2">
        <v>11200000</v>
      </c>
      <c r="G15227" s="2">
        <v>1782077.3930753565</v>
      </c>
      <c r="H15227">
        <v>2015</v>
      </c>
      <c r="I15227">
        <v>6.2847999999999997</v>
      </c>
      <c r="J15227" t="s">
        <v>717</v>
      </c>
    </row>
    <row r="15228" spans="1:10">
      <c r="A15228" t="s">
        <v>573</v>
      </c>
      <c r="B15228" t="s">
        <v>552</v>
      </c>
      <c r="C15228" t="s">
        <v>4</v>
      </c>
      <c r="D15228" t="s">
        <v>328</v>
      </c>
      <c r="F15228" s="2">
        <v>8120000</v>
      </c>
      <c r="G15228" s="2">
        <v>1292006.1099796335</v>
      </c>
      <c r="H15228">
        <v>2015</v>
      </c>
      <c r="I15228">
        <v>6.2847999999999997</v>
      </c>
      <c r="J15228" t="s">
        <v>717</v>
      </c>
    </row>
    <row r="15229" spans="1:10">
      <c r="A15229" t="s">
        <v>573</v>
      </c>
      <c r="B15229" t="s">
        <v>552</v>
      </c>
      <c r="C15229" t="s">
        <v>4</v>
      </c>
      <c r="D15229" t="s">
        <v>1</v>
      </c>
      <c r="F15229" s="2">
        <v>5762000</v>
      </c>
      <c r="G15229" s="2">
        <v>916815.17311608966</v>
      </c>
      <c r="H15229">
        <v>2015</v>
      </c>
      <c r="I15229">
        <v>6.2847999999999997</v>
      </c>
      <c r="J15229" t="s">
        <v>717</v>
      </c>
    </row>
    <row r="15230" spans="1:10">
      <c r="A15230" t="s">
        <v>573</v>
      </c>
      <c r="B15230" t="s">
        <v>552</v>
      </c>
      <c r="C15230" t="s">
        <v>3</v>
      </c>
      <c r="D15230" t="s">
        <v>328</v>
      </c>
      <c r="F15230" s="2">
        <v>25507000</v>
      </c>
      <c r="G15230" s="2">
        <v>4053813.5121819428</v>
      </c>
      <c r="H15230">
        <v>2014</v>
      </c>
      <c r="I15230">
        <v>6.2920999999999996</v>
      </c>
      <c r="J15230" t="s">
        <v>717</v>
      </c>
    </row>
    <row r="15231" spans="1:10">
      <c r="A15231" t="s">
        <v>573</v>
      </c>
      <c r="B15231" t="s">
        <v>552</v>
      </c>
      <c r="C15231" t="s">
        <v>3</v>
      </c>
      <c r="D15231" t="s">
        <v>1</v>
      </c>
      <c r="F15231" s="2">
        <v>5894000</v>
      </c>
      <c r="G15231" s="2">
        <v>936730.18547066965</v>
      </c>
      <c r="H15231">
        <v>2014</v>
      </c>
      <c r="I15231">
        <v>6.2920999999999996</v>
      </c>
      <c r="J15231" t="s">
        <v>717</v>
      </c>
    </row>
    <row r="15232" spans="1:10">
      <c r="A15232" t="s">
        <v>573</v>
      </c>
      <c r="B15232" t="s">
        <v>552</v>
      </c>
      <c r="C15232" t="s">
        <v>4</v>
      </c>
      <c r="D15232" t="s">
        <v>328</v>
      </c>
      <c r="F15232" s="2">
        <v>5182000</v>
      </c>
      <c r="G15232" s="2">
        <v>823572.41620444693</v>
      </c>
      <c r="H15232">
        <v>2014</v>
      </c>
      <c r="I15232">
        <v>6.2920999999999996</v>
      </c>
      <c r="J15232" t="s">
        <v>717</v>
      </c>
    </row>
    <row r="15233" spans="1:10">
      <c r="A15233" t="s">
        <v>573</v>
      </c>
      <c r="B15233" t="s">
        <v>552</v>
      </c>
      <c r="C15233" t="s">
        <v>4</v>
      </c>
      <c r="D15233" t="s">
        <v>1</v>
      </c>
      <c r="F15233" s="2">
        <v>3569999.9999999995</v>
      </c>
      <c r="G15233" s="2">
        <v>567378.14084327966</v>
      </c>
      <c r="H15233">
        <v>2014</v>
      </c>
      <c r="I15233">
        <v>6.2920999999999996</v>
      </c>
      <c r="J15233" t="s">
        <v>717</v>
      </c>
    </row>
    <row r="15234" spans="1:10">
      <c r="A15234" t="s">
        <v>7</v>
      </c>
      <c r="B15234" t="s">
        <v>6</v>
      </c>
      <c r="C15234" t="s">
        <v>4</v>
      </c>
      <c r="D15234" t="s">
        <v>328</v>
      </c>
      <c r="F15234" s="2">
        <v>23358000</v>
      </c>
      <c r="G15234" s="2">
        <v>1847334.080274171</v>
      </c>
      <c r="H15234">
        <v>2010</v>
      </c>
      <c r="I15234">
        <v>12.644166666666669</v>
      </c>
      <c r="J15234" s="40" t="s">
        <v>715</v>
      </c>
    </row>
    <row r="15235" spans="1:10">
      <c r="A15235" t="s">
        <v>7</v>
      </c>
      <c r="B15235" t="s">
        <v>6</v>
      </c>
      <c r="C15235" t="s">
        <v>4</v>
      </c>
      <c r="D15235" t="s">
        <v>328</v>
      </c>
      <c r="F15235" s="2">
        <v>1847334.080274171</v>
      </c>
      <c r="G15235" s="2">
        <v>146101.68696559709</v>
      </c>
      <c r="H15235">
        <v>2010</v>
      </c>
      <c r="I15235">
        <v>12.644166666666669</v>
      </c>
      <c r="J15235" s="40" t="s">
        <v>715</v>
      </c>
    </row>
    <row r="15236" spans="1:10">
      <c r="A15236" t="s">
        <v>7</v>
      </c>
      <c r="B15236" t="s">
        <v>6</v>
      </c>
      <c r="C15236" t="s">
        <v>4</v>
      </c>
      <c r="D15236" t="s">
        <v>1</v>
      </c>
      <c r="F15236" s="2">
        <v>205110000</v>
      </c>
      <c r="G15236" s="2">
        <v>16221709.615764843</v>
      </c>
      <c r="H15236">
        <v>2010</v>
      </c>
      <c r="I15236">
        <v>12.644166666666669</v>
      </c>
      <c r="J15236" s="40" t="s">
        <v>715</v>
      </c>
    </row>
    <row r="15237" spans="1:10">
      <c r="A15237" t="s">
        <v>7</v>
      </c>
      <c r="B15237" t="s">
        <v>6</v>
      </c>
      <c r="C15237" t="s">
        <v>4</v>
      </c>
      <c r="D15237" t="s">
        <v>1</v>
      </c>
      <c r="F15237" s="2">
        <v>16221709.615764841</v>
      </c>
      <c r="G15237" s="2">
        <v>1282940.1923757864</v>
      </c>
      <c r="H15237">
        <v>2010</v>
      </c>
      <c r="I15237">
        <v>12.644166666666669</v>
      </c>
      <c r="J15237" s="40" t="s">
        <v>715</v>
      </c>
    </row>
    <row r="15238" spans="1:10">
      <c r="A15238" t="s">
        <v>7</v>
      </c>
      <c r="B15238" t="s">
        <v>6</v>
      </c>
      <c r="C15238" t="s">
        <v>4</v>
      </c>
      <c r="D15238" t="s">
        <v>367</v>
      </c>
      <c r="F15238" s="2">
        <v>59005999.999999993</v>
      </c>
      <c r="G15238" s="2">
        <v>4666657.8791273963</v>
      </c>
      <c r="H15238">
        <v>2010</v>
      </c>
      <c r="I15238">
        <v>12.644166666666669</v>
      </c>
      <c r="J15238" s="40" t="s">
        <v>715</v>
      </c>
    </row>
    <row r="15239" spans="1:10">
      <c r="A15239" t="s">
        <v>7</v>
      </c>
      <c r="B15239" t="s">
        <v>6</v>
      </c>
      <c r="C15239" t="s">
        <v>4</v>
      </c>
      <c r="D15239" t="s">
        <v>367</v>
      </c>
      <c r="F15239" s="2">
        <v>4666657.8791273963</v>
      </c>
      <c r="G15239" s="2">
        <v>369075.95432365878</v>
      </c>
      <c r="H15239">
        <v>2010</v>
      </c>
      <c r="I15239">
        <v>12.644166666666669</v>
      </c>
      <c r="J15239" s="40" t="s">
        <v>715</v>
      </c>
    </row>
    <row r="15240" spans="1:10">
      <c r="A15240" t="s">
        <v>19</v>
      </c>
      <c r="B15240" t="s">
        <v>6</v>
      </c>
      <c r="C15240" t="s">
        <v>4</v>
      </c>
      <c r="D15240" t="s">
        <v>328</v>
      </c>
      <c r="F15240" s="2">
        <v>3926000</v>
      </c>
      <c r="G15240" s="2">
        <v>310498.91254201537</v>
      </c>
      <c r="H15240">
        <v>2010</v>
      </c>
      <c r="I15240">
        <v>12.644166666666669</v>
      </c>
      <c r="J15240" s="40" t="s">
        <v>715</v>
      </c>
    </row>
    <row r="15241" spans="1:10">
      <c r="A15241" t="s">
        <v>19</v>
      </c>
      <c r="B15241" t="s">
        <v>6</v>
      </c>
      <c r="C15241" t="s">
        <v>4</v>
      </c>
      <c r="D15241" t="s">
        <v>328</v>
      </c>
      <c r="F15241" s="2">
        <v>1835000</v>
      </c>
      <c r="G15241" s="2">
        <v>145126.21103275553</v>
      </c>
      <c r="H15241">
        <v>2010</v>
      </c>
      <c r="I15241">
        <v>12.644166666666669</v>
      </c>
      <c r="J15241" s="40" t="s">
        <v>715</v>
      </c>
    </row>
    <row r="15242" spans="1:10">
      <c r="A15242" t="s">
        <v>19</v>
      </c>
      <c r="B15242" t="s">
        <v>6</v>
      </c>
      <c r="C15242" t="s">
        <v>4</v>
      </c>
      <c r="D15242" t="s">
        <v>328</v>
      </c>
      <c r="F15242" s="2">
        <v>310498.91254201537</v>
      </c>
      <c r="G15242" s="2">
        <v>24556.69248338617</v>
      </c>
      <c r="H15242">
        <v>2010</v>
      </c>
      <c r="I15242">
        <v>12.644166666666669</v>
      </c>
      <c r="J15242" s="40" t="s">
        <v>715</v>
      </c>
    </row>
    <row r="15243" spans="1:10">
      <c r="A15243" t="s">
        <v>19</v>
      </c>
      <c r="B15243" t="s">
        <v>6</v>
      </c>
      <c r="C15243" t="s">
        <v>4</v>
      </c>
      <c r="D15243" t="s">
        <v>328</v>
      </c>
      <c r="F15243" s="2">
        <v>145126.21103275553</v>
      </c>
      <c r="G15243" s="2">
        <v>11477.720506116562</v>
      </c>
      <c r="H15243">
        <v>2010</v>
      </c>
      <c r="I15243">
        <v>12.644166666666669</v>
      </c>
      <c r="J15243" s="40" t="s">
        <v>715</v>
      </c>
    </row>
    <row r="15244" spans="1:10">
      <c r="A15244" t="s">
        <v>19</v>
      </c>
      <c r="B15244" t="s">
        <v>6</v>
      </c>
      <c r="C15244" t="s">
        <v>4</v>
      </c>
      <c r="D15244" t="s">
        <v>1</v>
      </c>
      <c r="F15244" s="2">
        <v>80000</v>
      </c>
      <c r="G15244" s="2">
        <v>6327.0282739075983</v>
      </c>
      <c r="H15244">
        <v>2010</v>
      </c>
      <c r="I15244">
        <v>12.644166666666669</v>
      </c>
      <c r="J15244" s="40" t="s">
        <v>715</v>
      </c>
    </row>
    <row r="15245" spans="1:10">
      <c r="A15245" t="s">
        <v>19</v>
      </c>
      <c r="B15245" t="s">
        <v>6</v>
      </c>
      <c r="C15245" t="s">
        <v>4</v>
      </c>
      <c r="D15245" t="s">
        <v>1</v>
      </c>
      <c r="F15245" s="2">
        <v>6327.0282739075974</v>
      </c>
      <c r="G15245" s="2">
        <v>500.39108473532696</v>
      </c>
      <c r="H15245">
        <v>2010</v>
      </c>
      <c r="I15245">
        <v>12.644166666666669</v>
      </c>
      <c r="J15245" s="40" t="s">
        <v>715</v>
      </c>
    </row>
    <row r="15246" spans="1:10">
      <c r="A15246" t="s">
        <v>19</v>
      </c>
      <c r="B15246" t="s">
        <v>6</v>
      </c>
      <c r="C15246" t="s">
        <v>4</v>
      </c>
      <c r="D15246" t="s">
        <v>1</v>
      </c>
      <c r="F15246" s="2">
        <v>0</v>
      </c>
      <c r="G15246" s="2">
        <v>0</v>
      </c>
      <c r="H15246">
        <v>2010</v>
      </c>
      <c r="I15246">
        <v>12.644166666666669</v>
      </c>
      <c r="J15246" s="40" t="s">
        <v>715</v>
      </c>
    </row>
    <row r="15247" spans="1:10">
      <c r="A15247" t="s">
        <v>19</v>
      </c>
      <c r="B15247" t="s">
        <v>6</v>
      </c>
      <c r="C15247" t="s">
        <v>4</v>
      </c>
      <c r="D15247" t="s">
        <v>1</v>
      </c>
      <c r="F15247" s="2">
        <v>0</v>
      </c>
      <c r="G15247" s="2">
        <v>0</v>
      </c>
      <c r="H15247">
        <v>2010</v>
      </c>
      <c r="I15247">
        <v>12.644166666666669</v>
      </c>
      <c r="J15247" s="40" t="s">
        <v>715</v>
      </c>
    </row>
    <row r="15248" spans="1:10">
      <c r="A15248" t="s">
        <v>573</v>
      </c>
      <c r="B15248" t="s">
        <v>552</v>
      </c>
      <c r="C15248" t="s">
        <v>3</v>
      </c>
      <c r="D15248" t="s">
        <v>328</v>
      </c>
      <c r="F15248" s="2">
        <v>9281000</v>
      </c>
      <c r="G15248" s="2">
        <v>1476878.5207345407</v>
      </c>
      <c r="H15248">
        <v>2013</v>
      </c>
      <c r="I15248">
        <v>6.2842000000000002</v>
      </c>
      <c r="J15248" t="s">
        <v>717</v>
      </c>
    </row>
    <row r="15249" spans="1:10">
      <c r="A15249" t="s">
        <v>573</v>
      </c>
      <c r="B15249" t="s">
        <v>552</v>
      </c>
      <c r="C15249" t="s">
        <v>3</v>
      </c>
      <c r="D15249" t="s">
        <v>1</v>
      </c>
      <c r="F15249" s="2">
        <v>2543000</v>
      </c>
      <c r="G15249" s="2">
        <v>404665.66945673275</v>
      </c>
      <c r="H15249">
        <v>2013</v>
      </c>
      <c r="I15249">
        <v>6.2842000000000002</v>
      </c>
      <c r="J15249" t="s">
        <v>717</v>
      </c>
    </row>
    <row r="15250" spans="1:10">
      <c r="A15250" t="s">
        <v>573</v>
      </c>
      <c r="B15250" t="s">
        <v>552</v>
      </c>
      <c r="C15250" t="s">
        <v>4</v>
      </c>
      <c r="D15250" t="s">
        <v>328</v>
      </c>
      <c r="F15250" s="2">
        <v>1221000</v>
      </c>
      <c r="G15250" s="2">
        <v>194296.80786734985</v>
      </c>
      <c r="H15250">
        <v>2013</v>
      </c>
      <c r="I15250">
        <v>6.2842000000000002</v>
      </c>
      <c r="J15250" t="s">
        <v>717</v>
      </c>
    </row>
    <row r="15251" spans="1:10">
      <c r="A15251" t="s">
        <v>573</v>
      </c>
      <c r="B15251" t="s">
        <v>552</v>
      </c>
      <c r="C15251" t="s">
        <v>4</v>
      </c>
      <c r="D15251" t="s">
        <v>1</v>
      </c>
      <c r="F15251" s="2">
        <v>112000.00000000001</v>
      </c>
      <c r="G15251" s="2">
        <v>17822.475414531684</v>
      </c>
      <c r="H15251">
        <v>2013</v>
      </c>
      <c r="I15251">
        <v>6.2842000000000002</v>
      </c>
      <c r="J15251" t="s">
        <v>717</v>
      </c>
    </row>
    <row r="15252" spans="1:10">
      <c r="A15252" t="s">
        <v>573</v>
      </c>
      <c r="B15252" t="s">
        <v>552</v>
      </c>
      <c r="C15252" t="s">
        <v>3</v>
      </c>
      <c r="D15252" t="s">
        <v>328</v>
      </c>
      <c r="F15252" s="2">
        <v>5512000</v>
      </c>
      <c r="G15252" s="2">
        <v>1285058.1679994448</v>
      </c>
      <c r="H15252">
        <v>2012</v>
      </c>
      <c r="I15252">
        <v>4.2892999999999857</v>
      </c>
      <c r="J15252" t="s">
        <v>717</v>
      </c>
    </row>
    <row r="15253" spans="1:10">
      <c r="A15253" t="s">
        <v>573</v>
      </c>
      <c r="B15253" t="s">
        <v>552</v>
      </c>
      <c r="C15253" t="s">
        <v>3</v>
      </c>
      <c r="D15253" t="s">
        <v>1</v>
      </c>
      <c r="F15253" s="2">
        <v>1025999.9999999999</v>
      </c>
      <c r="G15253" s="2">
        <v>239199.86944256717</v>
      </c>
      <c r="H15253">
        <v>2012</v>
      </c>
      <c r="I15253">
        <v>4.2892999999999857</v>
      </c>
      <c r="J15253" t="s">
        <v>717</v>
      </c>
    </row>
    <row r="15254" spans="1:10">
      <c r="A15254" t="s">
        <v>573</v>
      </c>
      <c r="B15254" t="s">
        <v>552</v>
      </c>
      <c r="C15254" t="s">
        <v>4</v>
      </c>
      <c r="D15254" t="s">
        <v>328</v>
      </c>
      <c r="F15254" s="2">
        <v>946000</v>
      </c>
      <c r="G15254" s="2">
        <v>220548.80749772763</v>
      </c>
      <c r="H15254">
        <v>2012</v>
      </c>
      <c r="I15254">
        <v>4.2892999999999857</v>
      </c>
      <c r="J15254" t="s">
        <v>717</v>
      </c>
    </row>
    <row r="15255" spans="1:10">
      <c r="A15255" t="s">
        <v>573</v>
      </c>
      <c r="B15255" t="s">
        <v>552</v>
      </c>
      <c r="C15255" t="s">
        <v>4</v>
      </c>
      <c r="D15255" t="s">
        <v>1</v>
      </c>
      <c r="F15255" s="2">
        <v>1030000</v>
      </c>
      <c r="G15255" s="2">
        <v>240132.42253980917</v>
      </c>
      <c r="H15255">
        <v>2012</v>
      </c>
      <c r="I15255">
        <v>4.2892999999999857</v>
      </c>
      <c r="J15255" t="s">
        <v>717</v>
      </c>
    </row>
    <row r="15256" spans="1:10">
      <c r="A15256" t="s">
        <v>573</v>
      </c>
      <c r="B15256" t="s">
        <v>552</v>
      </c>
      <c r="C15256" t="s">
        <v>3</v>
      </c>
      <c r="D15256" t="s">
        <v>328</v>
      </c>
      <c r="F15256" s="2">
        <v>3353000.0000000028</v>
      </c>
      <c r="G15256" s="2">
        <v>781712.63376308815</v>
      </c>
      <c r="H15256">
        <v>2011</v>
      </c>
      <c r="I15256">
        <v>4.2892999999999857</v>
      </c>
      <c r="J15256" t="s">
        <v>717</v>
      </c>
    </row>
    <row r="15257" spans="1:10">
      <c r="A15257" t="s">
        <v>573</v>
      </c>
      <c r="B15257" t="s">
        <v>552</v>
      </c>
      <c r="C15257" t="s">
        <v>3</v>
      </c>
      <c r="D15257" t="s">
        <v>1</v>
      </c>
      <c r="F15257" s="2">
        <v>507000.00000000041</v>
      </c>
      <c r="G15257" s="2">
        <v>118201.10507542072</v>
      </c>
      <c r="H15257">
        <v>2011</v>
      </c>
      <c r="I15257">
        <v>4.2892999999999857</v>
      </c>
      <c r="J15257" t="s">
        <v>717</v>
      </c>
    </row>
    <row r="15258" spans="1:10">
      <c r="A15258" t="s">
        <v>573</v>
      </c>
      <c r="B15258" t="s">
        <v>552</v>
      </c>
      <c r="C15258" t="s">
        <v>4</v>
      </c>
      <c r="D15258" t="s">
        <v>328</v>
      </c>
      <c r="F15258" s="2">
        <v>976000.00000000081</v>
      </c>
      <c r="G15258" s="2">
        <v>227542.95572704266</v>
      </c>
      <c r="H15258">
        <v>2011</v>
      </c>
      <c r="I15258">
        <v>4.2892999999999857</v>
      </c>
      <c r="J15258" t="s">
        <v>717</v>
      </c>
    </row>
    <row r="15259" spans="1:10">
      <c r="A15259" t="s">
        <v>573</v>
      </c>
      <c r="B15259" t="s">
        <v>552</v>
      </c>
      <c r="C15259" t="s">
        <v>4</v>
      </c>
      <c r="D15259" t="s">
        <v>1</v>
      </c>
      <c r="F15259" s="2">
        <v>0</v>
      </c>
      <c r="G15259" s="2">
        <v>0</v>
      </c>
      <c r="H15259">
        <v>2011</v>
      </c>
      <c r="I15259">
        <v>4.2892999999999857</v>
      </c>
      <c r="J15259" t="s">
        <v>717</v>
      </c>
    </row>
    <row r="15260" spans="1:10">
      <c r="A15260" t="s">
        <v>573</v>
      </c>
      <c r="B15260" t="s">
        <v>552</v>
      </c>
      <c r="C15260" t="s">
        <v>3</v>
      </c>
      <c r="D15260" t="s">
        <v>328</v>
      </c>
      <c r="F15260" s="2">
        <v>2880000</v>
      </c>
      <c r="G15260" s="2">
        <v>680759.26417384204</v>
      </c>
      <c r="H15260">
        <v>2010</v>
      </c>
      <c r="I15260">
        <v>4.2305704109588866</v>
      </c>
      <c r="J15260" t="s">
        <v>717</v>
      </c>
    </row>
    <row r="15261" spans="1:10">
      <c r="A15261" t="s">
        <v>573</v>
      </c>
      <c r="B15261" t="s">
        <v>552</v>
      </c>
      <c r="C15261" t="s">
        <v>3</v>
      </c>
      <c r="D15261" t="s">
        <v>1</v>
      </c>
      <c r="F15261" s="2">
        <v>133000</v>
      </c>
      <c r="G15261" s="2">
        <v>31437.841019139232</v>
      </c>
      <c r="H15261">
        <v>2010</v>
      </c>
      <c r="I15261">
        <v>4.2305704109588866</v>
      </c>
      <c r="J15261" t="s">
        <v>717</v>
      </c>
    </row>
    <row r="15262" spans="1:10">
      <c r="A15262" t="s">
        <v>573</v>
      </c>
      <c r="B15262" t="s">
        <v>552</v>
      </c>
      <c r="C15262" t="s">
        <v>4</v>
      </c>
      <c r="D15262" t="s">
        <v>328</v>
      </c>
      <c r="F15262" s="2">
        <v>633000</v>
      </c>
      <c r="G15262" s="2">
        <v>149625.21327154236</v>
      </c>
      <c r="H15262">
        <v>2010</v>
      </c>
      <c r="I15262">
        <v>4.2305704109588866</v>
      </c>
      <c r="J15262" t="s">
        <v>717</v>
      </c>
    </row>
    <row r="15263" spans="1:10">
      <c r="A15263" t="s">
        <v>573</v>
      </c>
      <c r="B15263" t="s">
        <v>552</v>
      </c>
      <c r="C15263" t="s">
        <v>4</v>
      </c>
      <c r="D15263" t="s">
        <v>1</v>
      </c>
      <c r="F15263" s="2">
        <v>0</v>
      </c>
      <c r="G15263" s="2">
        <v>0</v>
      </c>
      <c r="H15263">
        <v>2010</v>
      </c>
      <c r="I15263">
        <v>4.2305704109588866</v>
      </c>
      <c r="J15263" t="s">
        <v>717</v>
      </c>
    </row>
    <row r="15264" spans="1:10">
      <c r="A15264" t="s">
        <v>53</v>
      </c>
      <c r="B15264" t="s">
        <v>32</v>
      </c>
      <c r="C15264" t="s">
        <v>3</v>
      </c>
      <c r="D15264" t="s">
        <v>328</v>
      </c>
      <c r="E15264" t="s">
        <v>365</v>
      </c>
      <c r="F15264" s="2">
        <v>67055496</v>
      </c>
      <c r="G15264" s="2">
        <f t="shared" ref="G15264:G15301" si="398">F15264/I15264</f>
        <v>12438645.866181899</v>
      </c>
      <c r="H15264">
        <v>2024</v>
      </c>
      <c r="I15264">
        <v>5.3909000000000002</v>
      </c>
      <c r="J15264" t="s">
        <v>717</v>
      </c>
    </row>
    <row r="15265" spans="1:10">
      <c r="A15265" s="21" t="s">
        <v>53</v>
      </c>
      <c r="B15265" t="s">
        <v>32</v>
      </c>
      <c r="C15265" t="s">
        <v>4</v>
      </c>
      <c r="D15265" t="s">
        <v>328</v>
      </c>
      <c r="E15265" t="s">
        <v>365</v>
      </c>
      <c r="F15265" s="2">
        <v>16039805</v>
      </c>
      <c r="G15265" s="2">
        <f t="shared" si="398"/>
        <v>2975348.2720881486</v>
      </c>
      <c r="H15265">
        <v>2024</v>
      </c>
      <c r="I15265">
        <v>5.3909000000000002</v>
      </c>
      <c r="J15265" t="s">
        <v>717</v>
      </c>
    </row>
    <row r="15266" spans="1:10">
      <c r="A15266" t="s">
        <v>53</v>
      </c>
      <c r="B15266" t="s">
        <v>32</v>
      </c>
      <c r="C15266" t="s">
        <v>3</v>
      </c>
      <c r="D15266" t="s">
        <v>328</v>
      </c>
      <c r="E15266" t="s">
        <v>366</v>
      </c>
      <c r="F15266" s="2">
        <v>11182764</v>
      </c>
      <c r="G15266" s="2">
        <f t="shared" si="398"/>
        <v>2074377.9331836984</v>
      </c>
      <c r="H15266">
        <v>2024</v>
      </c>
      <c r="I15266">
        <v>5.3909000000000002</v>
      </c>
      <c r="J15266" t="s">
        <v>717</v>
      </c>
    </row>
    <row r="15267" spans="1:10">
      <c r="A15267" t="s">
        <v>53</v>
      </c>
      <c r="B15267" t="s">
        <v>32</v>
      </c>
      <c r="C15267" t="s">
        <v>4</v>
      </c>
      <c r="D15267" t="s">
        <v>328</v>
      </c>
      <c r="E15267" t="s">
        <v>366</v>
      </c>
      <c r="F15267" s="2">
        <v>725978</v>
      </c>
      <c r="G15267" s="2">
        <f t="shared" si="398"/>
        <v>134667.30972564878</v>
      </c>
      <c r="H15267">
        <v>2024</v>
      </c>
      <c r="I15267">
        <v>5.3909000000000002</v>
      </c>
      <c r="J15267" t="s">
        <v>717</v>
      </c>
    </row>
    <row r="15268" spans="1:10">
      <c r="A15268" t="s">
        <v>53</v>
      </c>
      <c r="B15268" t="s">
        <v>32</v>
      </c>
      <c r="C15268" t="s">
        <v>3</v>
      </c>
      <c r="D15268" t="s">
        <v>367</v>
      </c>
      <c r="E15268" t="s">
        <v>366</v>
      </c>
      <c r="F15268" s="2">
        <v>802559</v>
      </c>
      <c r="G15268" s="2">
        <f t="shared" si="398"/>
        <v>148872.91546866015</v>
      </c>
      <c r="H15268">
        <v>2024</v>
      </c>
      <c r="I15268">
        <v>5.3909000000000002</v>
      </c>
      <c r="J15268" t="s">
        <v>717</v>
      </c>
    </row>
    <row r="15269" spans="1:10">
      <c r="A15269" t="s">
        <v>53</v>
      </c>
      <c r="B15269" t="s">
        <v>32</v>
      </c>
      <c r="C15269" t="s">
        <v>4</v>
      </c>
      <c r="D15269" t="s">
        <v>367</v>
      </c>
      <c r="E15269" t="s">
        <v>366</v>
      </c>
      <c r="F15269" s="2">
        <v>287217</v>
      </c>
      <c r="G15269" s="2">
        <f t="shared" si="398"/>
        <v>53278.116826503923</v>
      </c>
      <c r="H15269">
        <v>2024</v>
      </c>
      <c r="I15269">
        <v>5.3909000000000002</v>
      </c>
      <c r="J15269" t="s">
        <v>717</v>
      </c>
    </row>
    <row r="15270" spans="1:10">
      <c r="A15270" t="s">
        <v>53</v>
      </c>
      <c r="B15270" t="s">
        <v>32</v>
      </c>
      <c r="C15270" t="s">
        <v>3</v>
      </c>
      <c r="D15270" t="s">
        <v>367</v>
      </c>
      <c r="E15270" t="s">
        <v>369</v>
      </c>
      <c r="F15270" s="2">
        <v>3052140</v>
      </c>
      <c r="G15270" s="2">
        <f t="shared" si="398"/>
        <v>566165.20432580833</v>
      </c>
      <c r="H15270">
        <v>2024</v>
      </c>
      <c r="I15270">
        <v>5.3909000000000002</v>
      </c>
      <c r="J15270" t="s">
        <v>717</v>
      </c>
    </row>
    <row r="15271" spans="1:10">
      <c r="A15271" t="s">
        <v>53</v>
      </c>
      <c r="B15271" t="s">
        <v>32</v>
      </c>
      <c r="C15271" t="s">
        <v>4</v>
      </c>
      <c r="D15271" t="s">
        <v>367</v>
      </c>
      <c r="E15271" t="s">
        <v>369</v>
      </c>
      <c r="F15271" s="2">
        <v>506651</v>
      </c>
      <c r="G15271" s="2">
        <f t="shared" si="398"/>
        <v>93982.63740748298</v>
      </c>
      <c r="H15271">
        <v>2024</v>
      </c>
      <c r="I15271" s="9">
        <v>5.3909000000000002</v>
      </c>
      <c r="J15271" t="s">
        <v>717</v>
      </c>
    </row>
    <row r="15272" spans="1:10">
      <c r="A15272" t="s">
        <v>53</v>
      </c>
      <c r="B15272" t="s">
        <v>32</v>
      </c>
      <c r="C15272" t="s">
        <v>3</v>
      </c>
      <c r="D15272" t="s">
        <v>367</v>
      </c>
      <c r="E15272" t="s">
        <v>370</v>
      </c>
      <c r="F15272" s="2">
        <v>110590857</v>
      </c>
      <c r="G15272" s="2">
        <f t="shared" si="398"/>
        <v>20514358.826912016</v>
      </c>
      <c r="H15272">
        <v>2024</v>
      </c>
      <c r="I15272" s="9">
        <v>5.3909000000000002</v>
      </c>
      <c r="J15272" t="s">
        <v>717</v>
      </c>
    </row>
    <row r="15273" spans="1:10">
      <c r="A15273" t="s">
        <v>53</v>
      </c>
      <c r="B15273" t="s">
        <v>32</v>
      </c>
      <c r="C15273" t="s">
        <v>4</v>
      </c>
      <c r="D15273" t="s">
        <v>367</v>
      </c>
      <c r="E15273" t="s">
        <v>370</v>
      </c>
      <c r="F15273" s="2">
        <v>42114824</v>
      </c>
      <c r="G15273" s="2">
        <f t="shared" si="398"/>
        <v>7812206.496132371</v>
      </c>
      <c r="H15273">
        <v>2024</v>
      </c>
      <c r="I15273" s="9">
        <v>5.3909000000000002</v>
      </c>
      <c r="J15273" t="s">
        <v>717</v>
      </c>
    </row>
    <row r="15274" spans="1:10">
      <c r="A15274" t="s">
        <v>53</v>
      </c>
      <c r="B15274" t="s">
        <v>32</v>
      </c>
      <c r="C15274" t="s">
        <v>3</v>
      </c>
      <c r="D15274" t="s">
        <v>367</v>
      </c>
      <c r="E15274" t="s">
        <v>371</v>
      </c>
      <c r="F15274" s="2">
        <v>85470494</v>
      </c>
      <c r="G15274" s="2">
        <f t="shared" si="398"/>
        <v>15854587.174683262</v>
      </c>
      <c r="H15274">
        <v>2024</v>
      </c>
      <c r="I15274" s="9">
        <v>5.3909000000000002</v>
      </c>
      <c r="J15274" t="s">
        <v>717</v>
      </c>
    </row>
    <row r="15275" spans="1:10">
      <c r="A15275" t="s">
        <v>53</v>
      </c>
      <c r="B15275" t="s">
        <v>32</v>
      </c>
      <c r="C15275" t="s">
        <v>4</v>
      </c>
      <c r="D15275" t="s">
        <v>367</v>
      </c>
      <c r="E15275" t="s">
        <v>371</v>
      </c>
      <c r="F15275" s="2">
        <v>34069650</v>
      </c>
      <c r="G15275" s="2">
        <f t="shared" si="398"/>
        <v>6319844.5528575927</v>
      </c>
      <c r="H15275">
        <v>2024</v>
      </c>
      <c r="I15275" s="9">
        <v>5.3909000000000002</v>
      </c>
      <c r="J15275" t="s">
        <v>717</v>
      </c>
    </row>
    <row r="15276" spans="1:10">
      <c r="A15276" t="s">
        <v>53</v>
      </c>
      <c r="B15276" t="s">
        <v>32</v>
      </c>
      <c r="C15276" t="s">
        <v>4</v>
      </c>
      <c r="D15276" t="s">
        <v>367</v>
      </c>
      <c r="E15276" t="s">
        <v>624</v>
      </c>
      <c r="F15276" s="2">
        <v>1467142</v>
      </c>
      <c r="G15276" s="2">
        <f t="shared" si="398"/>
        <v>293686.84442309232</v>
      </c>
      <c r="H15276">
        <v>2023</v>
      </c>
      <c r="I15276" s="9">
        <v>4.9955999999999996</v>
      </c>
      <c r="J15276" t="s">
        <v>717</v>
      </c>
    </row>
    <row r="15277" spans="1:10">
      <c r="A15277" t="s">
        <v>53</v>
      </c>
      <c r="B15277" t="s">
        <v>32</v>
      </c>
      <c r="C15277" t="s">
        <v>4</v>
      </c>
      <c r="D15277" t="s">
        <v>367</v>
      </c>
      <c r="E15277" t="s">
        <v>371</v>
      </c>
      <c r="F15277" s="2">
        <v>24461845</v>
      </c>
      <c r="G15277" s="2">
        <f t="shared" si="398"/>
        <v>4896678.0767075028</v>
      </c>
      <c r="H15277">
        <v>2023</v>
      </c>
      <c r="I15277" s="9">
        <v>4.9955999999999996</v>
      </c>
      <c r="J15277" t="s">
        <v>717</v>
      </c>
    </row>
    <row r="15278" spans="1:10">
      <c r="A15278" t="s">
        <v>53</v>
      </c>
      <c r="B15278" t="s">
        <v>32</v>
      </c>
      <c r="C15278" t="s">
        <v>3</v>
      </c>
      <c r="D15278" t="s">
        <v>328</v>
      </c>
      <c r="E15278" t="s">
        <v>365</v>
      </c>
      <c r="F15278" s="2">
        <v>71498597</v>
      </c>
      <c r="G15278" s="2">
        <f t="shared" si="398"/>
        <v>13852290.41945171</v>
      </c>
      <c r="H15278">
        <v>2022</v>
      </c>
      <c r="I15278" s="33">
        <v>5.1615000000000002</v>
      </c>
      <c r="J15278" t="s">
        <v>717</v>
      </c>
    </row>
    <row r="15279" spans="1:10">
      <c r="A15279" t="s">
        <v>53</v>
      </c>
      <c r="B15279" t="s">
        <v>32</v>
      </c>
      <c r="C15279" t="s">
        <v>3</v>
      </c>
      <c r="D15279" t="s">
        <v>328</v>
      </c>
      <c r="E15279" t="s">
        <v>366</v>
      </c>
      <c r="F15279" s="2">
        <v>12377440</v>
      </c>
      <c r="G15279" s="2">
        <f t="shared" si="398"/>
        <v>2398031.5799670639</v>
      </c>
      <c r="H15279">
        <v>2022</v>
      </c>
      <c r="I15279" s="33">
        <v>5.1615000000000002</v>
      </c>
      <c r="J15279" t="s">
        <v>717</v>
      </c>
    </row>
    <row r="15280" spans="1:10">
      <c r="A15280" t="s">
        <v>53</v>
      </c>
      <c r="B15280" t="s">
        <v>32</v>
      </c>
      <c r="C15280" t="s">
        <v>3</v>
      </c>
      <c r="D15280" t="s">
        <v>367</v>
      </c>
      <c r="E15280" t="s">
        <v>366</v>
      </c>
      <c r="F15280" s="2">
        <v>1013753</v>
      </c>
      <c r="G15280" s="2">
        <f t="shared" si="398"/>
        <v>196406.66472924536</v>
      </c>
      <c r="H15280">
        <v>2022</v>
      </c>
      <c r="I15280" s="33">
        <v>5.1615000000000002</v>
      </c>
      <c r="J15280" t="s">
        <v>717</v>
      </c>
    </row>
    <row r="15281" spans="1:10">
      <c r="A15281" t="s">
        <v>53</v>
      </c>
      <c r="B15281" t="s">
        <v>32</v>
      </c>
      <c r="C15281" t="s">
        <v>3</v>
      </c>
      <c r="D15281" t="s">
        <v>367</v>
      </c>
      <c r="E15281" t="s">
        <v>369</v>
      </c>
      <c r="F15281" s="2">
        <v>2694755</v>
      </c>
      <c r="G15281" s="2">
        <f t="shared" si="398"/>
        <v>522087.57144241012</v>
      </c>
      <c r="H15281">
        <v>2022</v>
      </c>
      <c r="I15281" s="33">
        <v>5.1615000000000002</v>
      </c>
      <c r="J15281" t="s">
        <v>717</v>
      </c>
    </row>
    <row r="15282" spans="1:10">
      <c r="A15282" t="s">
        <v>53</v>
      </c>
      <c r="B15282" t="s">
        <v>32</v>
      </c>
      <c r="C15282" t="s">
        <v>3</v>
      </c>
      <c r="D15282" t="s">
        <v>367</v>
      </c>
      <c r="E15282" t="s">
        <v>370</v>
      </c>
      <c r="F15282" s="2">
        <v>94582870</v>
      </c>
      <c r="G15282" s="2">
        <f t="shared" si="398"/>
        <v>18324686.622105975</v>
      </c>
      <c r="H15282">
        <v>2022</v>
      </c>
      <c r="I15282" s="33">
        <v>5.1615000000000002</v>
      </c>
      <c r="J15282" t="s">
        <v>717</v>
      </c>
    </row>
    <row r="15283" spans="1:10">
      <c r="A15283" t="s">
        <v>53</v>
      </c>
      <c r="B15283" t="s">
        <v>32</v>
      </c>
      <c r="C15283" t="s">
        <v>3</v>
      </c>
      <c r="D15283" t="s">
        <v>367</v>
      </c>
      <c r="E15283" t="s">
        <v>371</v>
      </c>
      <c r="F15283" s="2">
        <v>62971153</v>
      </c>
      <c r="G15283" s="2">
        <f t="shared" si="398"/>
        <v>12200165.262036229</v>
      </c>
      <c r="H15283">
        <v>2022</v>
      </c>
      <c r="I15283" s="33">
        <v>5.1615000000000002</v>
      </c>
      <c r="J15283" t="s">
        <v>717</v>
      </c>
    </row>
    <row r="15284" spans="1:10">
      <c r="A15284" t="s">
        <v>53</v>
      </c>
      <c r="B15284" t="s">
        <v>32</v>
      </c>
      <c r="C15284" t="s">
        <v>4</v>
      </c>
      <c r="D15284" t="s">
        <v>328</v>
      </c>
      <c r="E15284" t="s">
        <v>365</v>
      </c>
      <c r="F15284" s="2">
        <v>11596785</v>
      </c>
      <c r="G15284" s="2">
        <f t="shared" si="398"/>
        <v>2246785.8180761407</v>
      </c>
      <c r="H15284">
        <v>2022</v>
      </c>
      <c r="I15284" s="33">
        <v>5.1615000000000002</v>
      </c>
      <c r="J15284" t="s">
        <v>717</v>
      </c>
    </row>
    <row r="15285" spans="1:10">
      <c r="A15285" t="s">
        <v>53</v>
      </c>
      <c r="B15285" t="s">
        <v>32</v>
      </c>
      <c r="C15285" t="s">
        <v>4</v>
      </c>
      <c r="D15285" t="s">
        <v>328</v>
      </c>
      <c r="E15285" t="s">
        <v>366</v>
      </c>
      <c r="F15285" s="2">
        <v>2672502</v>
      </c>
      <c r="G15285" s="2">
        <f t="shared" si="398"/>
        <v>517776.22784074396</v>
      </c>
      <c r="H15285">
        <v>2022</v>
      </c>
      <c r="I15285" s="33">
        <v>5.1615000000000002</v>
      </c>
      <c r="J15285" t="s">
        <v>717</v>
      </c>
    </row>
    <row r="15286" spans="1:10">
      <c r="A15286" t="s">
        <v>53</v>
      </c>
      <c r="B15286" t="s">
        <v>32</v>
      </c>
      <c r="C15286" t="s">
        <v>4</v>
      </c>
      <c r="D15286" t="s">
        <v>367</v>
      </c>
      <c r="E15286" t="s">
        <v>366</v>
      </c>
      <c r="F15286" s="2">
        <v>161433</v>
      </c>
      <c r="G15286" s="2">
        <f t="shared" si="398"/>
        <v>31276.373147340888</v>
      </c>
      <c r="H15286">
        <v>2022</v>
      </c>
      <c r="I15286" s="33">
        <v>5.1615000000000002</v>
      </c>
      <c r="J15286" t="s">
        <v>717</v>
      </c>
    </row>
    <row r="15287" spans="1:10">
      <c r="A15287" t="s">
        <v>53</v>
      </c>
      <c r="B15287" t="s">
        <v>32</v>
      </c>
      <c r="C15287" t="s">
        <v>4</v>
      </c>
      <c r="D15287" t="s">
        <v>367</v>
      </c>
      <c r="E15287" t="s">
        <v>369</v>
      </c>
      <c r="F15287" s="2">
        <v>469845</v>
      </c>
      <c r="G15287" s="2">
        <f t="shared" si="398"/>
        <v>91028.770706190058</v>
      </c>
      <c r="H15287">
        <v>2022</v>
      </c>
      <c r="I15287" s="33">
        <v>5.1615000000000002</v>
      </c>
      <c r="J15287" t="s">
        <v>717</v>
      </c>
    </row>
    <row r="15288" spans="1:10">
      <c r="A15288" t="s">
        <v>53</v>
      </c>
      <c r="B15288" t="s">
        <v>32</v>
      </c>
      <c r="C15288" t="s">
        <v>4</v>
      </c>
      <c r="D15288" t="s">
        <v>367</v>
      </c>
      <c r="E15288" t="s">
        <v>370</v>
      </c>
      <c r="F15288" s="2">
        <v>27334510</v>
      </c>
      <c r="G15288" s="2">
        <f t="shared" si="398"/>
        <v>5295846.1687493939</v>
      </c>
      <c r="H15288">
        <v>2022</v>
      </c>
      <c r="I15288" s="33">
        <v>5.1615000000000002</v>
      </c>
      <c r="J15288" t="s">
        <v>717</v>
      </c>
    </row>
    <row r="15289" spans="1:10">
      <c r="A15289" t="s">
        <v>53</v>
      </c>
      <c r="B15289" t="s">
        <v>32</v>
      </c>
      <c r="C15289" t="s">
        <v>4</v>
      </c>
      <c r="D15289" t="s">
        <v>367</v>
      </c>
      <c r="E15289" t="s">
        <v>371</v>
      </c>
      <c r="F15289" s="2">
        <v>24255881</v>
      </c>
      <c r="G15289" s="2">
        <f t="shared" si="398"/>
        <v>4699386.0311924824</v>
      </c>
      <c r="H15289">
        <v>2022</v>
      </c>
      <c r="I15289" s="33">
        <v>5.1615000000000002</v>
      </c>
      <c r="J15289" t="s">
        <v>717</v>
      </c>
    </row>
    <row r="15290" spans="1:10">
      <c r="A15290" t="s">
        <v>53</v>
      </c>
      <c r="B15290" t="s">
        <v>32</v>
      </c>
      <c r="C15290" t="s">
        <v>3</v>
      </c>
      <c r="D15290" t="s">
        <v>328</v>
      </c>
      <c r="E15290" t="s">
        <v>375</v>
      </c>
      <c r="F15290" s="2">
        <v>52022716</v>
      </c>
      <c r="G15290" s="2">
        <f t="shared" si="398"/>
        <v>9638834.2103312835</v>
      </c>
      <c r="H15290">
        <v>2021</v>
      </c>
      <c r="I15290" s="33">
        <v>5.3971999999999998</v>
      </c>
      <c r="J15290" t="s">
        <v>717</v>
      </c>
    </row>
    <row r="15291" spans="1:10">
      <c r="A15291" t="s">
        <v>53</v>
      </c>
      <c r="B15291" t="s">
        <v>32</v>
      </c>
      <c r="C15291" t="s">
        <v>3</v>
      </c>
      <c r="D15291" t="s">
        <v>328</v>
      </c>
      <c r="E15291" t="s">
        <v>376</v>
      </c>
      <c r="F15291" s="2">
        <v>11712166</v>
      </c>
      <c r="G15291" s="2">
        <f t="shared" si="398"/>
        <v>2170044.8380641816</v>
      </c>
      <c r="H15291">
        <v>2021</v>
      </c>
      <c r="I15291" s="33">
        <v>5.3971999999999998</v>
      </c>
      <c r="J15291" t="s">
        <v>717</v>
      </c>
    </row>
    <row r="15292" spans="1:10">
      <c r="A15292" t="s">
        <v>53</v>
      </c>
      <c r="B15292" t="s">
        <v>32</v>
      </c>
      <c r="C15292" t="s">
        <v>3</v>
      </c>
      <c r="D15292" t="s">
        <v>367</v>
      </c>
      <c r="E15292" t="s">
        <v>376</v>
      </c>
      <c r="F15292" s="2">
        <v>788931</v>
      </c>
      <c r="G15292" s="2">
        <f t="shared" si="398"/>
        <v>146174.12732527978</v>
      </c>
      <c r="H15292">
        <v>2021</v>
      </c>
      <c r="I15292" s="33">
        <v>5.3971999999999998</v>
      </c>
      <c r="J15292" t="s">
        <v>717</v>
      </c>
    </row>
    <row r="15293" spans="1:10">
      <c r="A15293" t="s">
        <v>53</v>
      </c>
      <c r="B15293" t="s">
        <v>32</v>
      </c>
      <c r="C15293" t="s">
        <v>3</v>
      </c>
      <c r="D15293" t="s">
        <v>367</v>
      </c>
      <c r="E15293" t="s">
        <v>379</v>
      </c>
      <c r="F15293" s="2">
        <v>2704529</v>
      </c>
      <c r="G15293" s="2">
        <f t="shared" si="398"/>
        <v>501098.53257244499</v>
      </c>
      <c r="H15293">
        <v>2021</v>
      </c>
      <c r="I15293" s="33">
        <v>5.3971999999999998</v>
      </c>
      <c r="J15293" t="s">
        <v>717</v>
      </c>
    </row>
    <row r="15294" spans="1:10">
      <c r="A15294" t="s">
        <v>53</v>
      </c>
      <c r="B15294" t="s">
        <v>32</v>
      </c>
      <c r="C15294" t="s">
        <v>3</v>
      </c>
      <c r="D15294" t="s">
        <v>367</v>
      </c>
      <c r="E15294" t="s">
        <v>370</v>
      </c>
      <c r="F15294" s="2">
        <v>84836139</v>
      </c>
      <c r="G15294" s="2">
        <f t="shared" si="398"/>
        <v>15718546.468539244</v>
      </c>
      <c r="H15294">
        <v>2021</v>
      </c>
      <c r="I15294" s="33">
        <v>5.3971999999999998</v>
      </c>
      <c r="J15294" t="s">
        <v>717</v>
      </c>
    </row>
    <row r="15295" spans="1:10">
      <c r="A15295" t="s">
        <v>53</v>
      </c>
      <c r="B15295" t="s">
        <v>32</v>
      </c>
      <c r="C15295" t="s">
        <v>3</v>
      </c>
      <c r="D15295" t="s">
        <v>367</v>
      </c>
      <c r="E15295" t="s">
        <v>378</v>
      </c>
      <c r="F15295" s="2">
        <v>60933551</v>
      </c>
      <c r="G15295" s="2">
        <f t="shared" si="398"/>
        <v>11289844.919587934</v>
      </c>
      <c r="H15295">
        <v>2021</v>
      </c>
      <c r="I15295" s="33">
        <v>5.3971999999999998</v>
      </c>
      <c r="J15295" t="s">
        <v>717</v>
      </c>
    </row>
    <row r="15296" spans="1:10">
      <c r="A15296" t="s">
        <v>53</v>
      </c>
      <c r="B15296" t="s">
        <v>32</v>
      </c>
      <c r="C15296" t="s">
        <v>4</v>
      </c>
      <c r="D15296" t="s">
        <v>328</v>
      </c>
      <c r="E15296" t="s">
        <v>375</v>
      </c>
      <c r="F15296" s="2">
        <v>8151549</v>
      </c>
      <c r="G15296" s="2">
        <f t="shared" si="398"/>
        <v>1510329.2447935967</v>
      </c>
      <c r="H15296">
        <v>2021</v>
      </c>
      <c r="I15296" s="33">
        <v>5.3971999999999998</v>
      </c>
      <c r="J15296" t="s">
        <v>717</v>
      </c>
    </row>
    <row r="15297" spans="1:10">
      <c r="A15297" t="s">
        <v>53</v>
      </c>
      <c r="B15297" t="s">
        <v>32</v>
      </c>
      <c r="C15297" t="s">
        <v>4</v>
      </c>
      <c r="D15297" t="s">
        <v>328</v>
      </c>
      <c r="E15297" t="s">
        <v>376</v>
      </c>
      <c r="F15297" s="2">
        <v>319873</v>
      </c>
      <c r="G15297" s="2">
        <f t="shared" si="398"/>
        <v>59266.471503742687</v>
      </c>
      <c r="H15297">
        <v>2021</v>
      </c>
      <c r="I15297" s="33">
        <v>5.3971999999999998</v>
      </c>
      <c r="J15297" t="s">
        <v>717</v>
      </c>
    </row>
    <row r="15298" spans="1:10">
      <c r="A15298" t="s">
        <v>53</v>
      </c>
      <c r="B15298" t="s">
        <v>32</v>
      </c>
      <c r="C15298" t="s">
        <v>4</v>
      </c>
      <c r="D15298" t="s">
        <v>367</v>
      </c>
      <c r="E15298" t="s">
        <v>376</v>
      </c>
      <c r="F15298" s="2">
        <v>119861</v>
      </c>
      <c r="G15298" s="2">
        <f t="shared" si="398"/>
        <v>22207.996739049879</v>
      </c>
      <c r="H15298">
        <v>2021</v>
      </c>
      <c r="I15298" s="33">
        <v>5.3971999999999998</v>
      </c>
      <c r="J15298" t="s">
        <v>717</v>
      </c>
    </row>
    <row r="15299" spans="1:10">
      <c r="A15299" t="s">
        <v>53</v>
      </c>
      <c r="B15299" t="s">
        <v>32</v>
      </c>
      <c r="C15299" t="s">
        <v>4</v>
      </c>
      <c r="D15299" t="s">
        <v>367</v>
      </c>
      <c r="E15299" t="s">
        <v>379</v>
      </c>
      <c r="F15299" s="2">
        <v>301649</v>
      </c>
      <c r="G15299" s="2">
        <f t="shared" si="398"/>
        <v>55889.90587712147</v>
      </c>
      <c r="H15299">
        <v>2021</v>
      </c>
      <c r="I15299" s="33">
        <v>5.3971999999999998</v>
      </c>
      <c r="J15299" t="s">
        <v>717</v>
      </c>
    </row>
    <row r="15300" spans="1:10">
      <c r="A15300" t="s">
        <v>53</v>
      </c>
      <c r="B15300" t="s">
        <v>32</v>
      </c>
      <c r="C15300" t="s">
        <v>4</v>
      </c>
      <c r="D15300" t="s">
        <v>367</v>
      </c>
      <c r="E15300" t="s">
        <v>370</v>
      </c>
      <c r="F15300" s="2">
        <v>24813531</v>
      </c>
      <c r="G15300" s="2">
        <f t="shared" si="398"/>
        <v>4597482.2129993336</v>
      </c>
      <c r="H15300">
        <v>2021</v>
      </c>
      <c r="I15300" s="33">
        <v>5.3971999999999998</v>
      </c>
      <c r="J15300" t="s">
        <v>717</v>
      </c>
    </row>
    <row r="15301" spans="1:10">
      <c r="A15301" t="s">
        <v>53</v>
      </c>
      <c r="B15301" t="s">
        <v>32</v>
      </c>
      <c r="C15301" t="s">
        <v>4</v>
      </c>
      <c r="D15301" t="s">
        <v>367</v>
      </c>
      <c r="E15301" t="s">
        <v>378</v>
      </c>
      <c r="F15301" s="2">
        <v>16013557</v>
      </c>
      <c r="G15301" s="2">
        <f t="shared" si="398"/>
        <v>2967011.969169199</v>
      </c>
      <c r="H15301">
        <v>2021</v>
      </c>
      <c r="I15301" s="33">
        <v>5.3971999999999998</v>
      </c>
      <c r="J15301" t="s">
        <v>717</v>
      </c>
    </row>
    <row r="15302" spans="1:10">
      <c r="A15302" t="s">
        <v>25</v>
      </c>
      <c r="B15302" t="s">
        <v>6</v>
      </c>
      <c r="C15302" t="s">
        <v>4</v>
      </c>
      <c r="D15302" t="s">
        <v>328</v>
      </c>
      <c r="F15302" s="2">
        <v>171294000</v>
      </c>
      <c r="G15302" s="2">
        <v>13547274.7643841</v>
      </c>
      <c r="H15302">
        <v>2010</v>
      </c>
      <c r="I15302" s="9">
        <v>12.644166666666669</v>
      </c>
      <c r="J15302" s="40" t="s">
        <v>715</v>
      </c>
    </row>
    <row r="15303" spans="1:10">
      <c r="A15303" t="s">
        <v>25</v>
      </c>
      <c r="B15303" t="s">
        <v>6</v>
      </c>
      <c r="C15303" t="s">
        <v>4</v>
      </c>
      <c r="D15303" t="s">
        <v>328</v>
      </c>
      <c r="F15303" s="2">
        <v>13547274.764384098</v>
      </c>
      <c r="G15303" s="2">
        <v>1071424.8808581636</v>
      </c>
      <c r="H15303">
        <v>2010</v>
      </c>
      <c r="I15303" s="9">
        <v>12.644166666666669</v>
      </c>
      <c r="J15303" s="40" t="s">
        <v>715</v>
      </c>
    </row>
    <row r="15304" spans="1:10">
      <c r="A15304" t="s">
        <v>25</v>
      </c>
      <c r="B15304" t="s">
        <v>6</v>
      </c>
      <c r="C15304" t="s">
        <v>4</v>
      </c>
      <c r="D15304" t="s">
        <v>1</v>
      </c>
      <c r="F15304" s="2">
        <v>84817000</v>
      </c>
      <c r="G15304" s="2">
        <v>6707994.4638502588</v>
      </c>
      <c r="H15304">
        <v>2010</v>
      </c>
      <c r="I15304" s="9">
        <v>12.644166666666669</v>
      </c>
      <c r="J15304" s="40" t="s">
        <v>715</v>
      </c>
    </row>
    <row r="15305" spans="1:10">
      <c r="A15305" t="s">
        <v>25</v>
      </c>
      <c r="B15305" t="s">
        <v>6</v>
      </c>
      <c r="C15305" t="s">
        <v>4</v>
      </c>
      <c r="D15305" t="s">
        <v>1</v>
      </c>
      <c r="F15305" s="2">
        <v>6707994.4638502579</v>
      </c>
      <c r="G15305" s="2">
        <v>530520.88292495278</v>
      </c>
      <c r="H15305">
        <v>2010</v>
      </c>
      <c r="I15305" s="9">
        <v>12.644166666666669</v>
      </c>
      <c r="J15305" s="40" t="s">
        <v>715</v>
      </c>
    </row>
    <row r="15306" spans="1:10">
      <c r="A15306" t="s">
        <v>53</v>
      </c>
      <c r="B15306" t="s">
        <v>32</v>
      </c>
      <c r="C15306" t="s">
        <v>3</v>
      </c>
      <c r="D15306" t="s">
        <v>328</v>
      </c>
      <c r="E15306" t="s">
        <v>365</v>
      </c>
      <c r="F15306" s="2">
        <v>40708620</v>
      </c>
      <c r="G15306" s="2">
        <f t="shared" ref="G15306:G15337" si="399">F15306/I15306</f>
        <v>7899524.5764849707</v>
      </c>
      <c r="H15306">
        <v>2020</v>
      </c>
      <c r="I15306">
        <v>5.1532999999999998</v>
      </c>
      <c r="J15306" t="s">
        <v>717</v>
      </c>
    </row>
    <row r="15307" spans="1:10">
      <c r="A15307" t="s">
        <v>53</v>
      </c>
      <c r="B15307" t="s">
        <v>32</v>
      </c>
      <c r="C15307" t="s">
        <v>3</v>
      </c>
      <c r="D15307" t="s">
        <v>328</v>
      </c>
      <c r="E15307" t="s">
        <v>366</v>
      </c>
      <c r="F15307" s="2">
        <v>8380073</v>
      </c>
      <c r="G15307" s="2">
        <f t="shared" si="399"/>
        <v>1626156.6374944211</v>
      </c>
      <c r="H15307">
        <v>2020</v>
      </c>
      <c r="I15307">
        <v>5.1532999999999998</v>
      </c>
      <c r="J15307" t="s">
        <v>717</v>
      </c>
    </row>
    <row r="15308" spans="1:10">
      <c r="A15308" t="s">
        <v>53</v>
      </c>
      <c r="B15308" t="s">
        <v>32</v>
      </c>
      <c r="C15308" t="s">
        <v>3</v>
      </c>
      <c r="D15308" t="s">
        <v>367</v>
      </c>
      <c r="E15308" t="s">
        <v>366</v>
      </c>
      <c r="F15308" s="2">
        <v>764308</v>
      </c>
      <c r="G15308" s="2">
        <f t="shared" si="399"/>
        <v>148314.28405099644</v>
      </c>
      <c r="H15308">
        <v>2020</v>
      </c>
      <c r="I15308">
        <v>5.1532999999999998</v>
      </c>
      <c r="J15308" t="s">
        <v>717</v>
      </c>
    </row>
    <row r="15309" spans="1:10">
      <c r="A15309" t="s">
        <v>53</v>
      </c>
      <c r="B15309" t="s">
        <v>32</v>
      </c>
      <c r="C15309" t="s">
        <v>3</v>
      </c>
      <c r="D15309" t="s">
        <v>367</v>
      </c>
      <c r="E15309" t="s">
        <v>386</v>
      </c>
      <c r="F15309" s="2">
        <v>1969453</v>
      </c>
      <c r="G15309" s="2">
        <f t="shared" si="399"/>
        <v>382173.1705897192</v>
      </c>
      <c r="H15309">
        <v>2020</v>
      </c>
      <c r="I15309">
        <v>5.1532999999999998</v>
      </c>
      <c r="J15309" t="s">
        <v>717</v>
      </c>
    </row>
    <row r="15310" spans="1:10">
      <c r="A15310" t="s">
        <v>53</v>
      </c>
      <c r="B15310" t="s">
        <v>32</v>
      </c>
      <c r="C15310" t="s">
        <v>3</v>
      </c>
      <c r="D15310" t="s">
        <v>367</v>
      </c>
      <c r="E15310" t="s">
        <v>370</v>
      </c>
      <c r="F15310" s="2">
        <v>69422469</v>
      </c>
      <c r="G15310" s="2">
        <f t="shared" si="399"/>
        <v>13471458.87101469</v>
      </c>
      <c r="H15310">
        <v>2020</v>
      </c>
      <c r="I15310">
        <v>5.1532999999999998</v>
      </c>
      <c r="J15310" t="s">
        <v>717</v>
      </c>
    </row>
    <row r="15311" spans="1:10">
      <c r="A15311" t="s">
        <v>53</v>
      </c>
      <c r="B15311" t="s">
        <v>32</v>
      </c>
      <c r="C15311" t="s">
        <v>3</v>
      </c>
      <c r="D15311" t="s">
        <v>367</v>
      </c>
      <c r="E15311" t="s">
        <v>382</v>
      </c>
      <c r="F15311" s="2">
        <v>47711157</v>
      </c>
      <c r="G15311" s="2">
        <f t="shared" si="399"/>
        <v>9258369.7824694868</v>
      </c>
      <c r="H15311">
        <v>2020</v>
      </c>
      <c r="I15311">
        <v>5.1532999999999998</v>
      </c>
      <c r="J15311" t="s">
        <v>717</v>
      </c>
    </row>
    <row r="15312" spans="1:10">
      <c r="A15312" t="s">
        <v>53</v>
      </c>
      <c r="B15312" t="s">
        <v>32</v>
      </c>
      <c r="C15312" t="s">
        <v>4</v>
      </c>
      <c r="D15312" t="s">
        <v>328</v>
      </c>
      <c r="E15312" t="s">
        <v>365</v>
      </c>
      <c r="F15312" s="2">
        <v>6129821</v>
      </c>
      <c r="G15312" s="2">
        <f t="shared" si="399"/>
        <v>1189494.3046203405</v>
      </c>
      <c r="H15312">
        <v>2020</v>
      </c>
      <c r="I15312">
        <v>5.1532999999999998</v>
      </c>
      <c r="J15312" t="s">
        <v>717</v>
      </c>
    </row>
    <row r="15313" spans="1:10">
      <c r="A15313" t="s">
        <v>53</v>
      </c>
      <c r="B15313" t="s">
        <v>32</v>
      </c>
      <c r="C15313" t="s">
        <v>4</v>
      </c>
      <c r="D15313" t="s">
        <v>328</v>
      </c>
      <c r="E15313" t="s">
        <v>366</v>
      </c>
      <c r="F15313" s="2">
        <v>1984117</v>
      </c>
      <c r="G15313" s="2">
        <f t="shared" si="399"/>
        <v>385018.72586497973</v>
      </c>
      <c r="H15313">
        <v>2020</v>
      </c>
      <c r="I15313">
        <v>5.1532999999999998</v>
      </c>
      <c r="J15313" t="s">
        <v>717</v>
      </c>
    </row>
    <row r="15314" spans="1:10">
      <c r="A15314" t="s">
        <v>53</v>
      </c>
      <c r="B15314" t="s">
        <v>32</v>
      </c>
      <c r="C15314" t="s">
        <v>4</v>
      </c>
      <c r="D15314" t="s">
        <v>367</v>
      </c>
      <c r="E15314" t="s">
        <v>366</v>
      </c>
      <c r="F15314" s="2">
        <v>137252</v>
      </c>
      <c r="G15314" s="2">
        <f t="shared" si="399"/>
        <v>26633.807463178935</v>
      </c>
      <c r="H15314">
        <v>2020</v>
      </c>
      <c r="I15314">
        <v>5.1532999999999998</v>
      </c>
      <c r="J15314" t="s">
        <v>717</v>
      </c>
    </row>
    <row r="15315" spans="1:10">
      <c r="A15315" t="s">
        <v>53</v>
      </c>
      <c r="B15315" t="s">
        <v>32</v>
      </c>
      <c r="C15315" t="s">
        <v>4</v>
      </c>
      <c r="D15315" t="s">
        <v>367</v>
      </c>
      <c r="E15315" t="s">
        <v>386</v>
      </c>
      <c r="F15315" s="2">
        <v>90560</v>
      </c>
      <c r="G15315" s="2">
        <f t="shared" si="399"/>
        <v>17573.205518793784</v>
      </c>
      <c r="H15315">
        <v>2020</v>
      </c>
      <c r="I15315">
        <v>5.1532999999999998</v>
      </c>
      <c r="J15315" t="s">
        <v>717</v>
      </c>
    </row>
    <row r="15316" spans="1:10">
      <c r="A15316" t="s">
        <v>53</v>
      </c>
      <c r="B15316" t="s">
        <v>32</v>
      </c>
      <c r="C15316" t="s">
        <v>4</v>
      </c>
      <c r="D15316" t="s">
        <v>367</v>
      </c>
      <c r="E15316" t="s">
        <v>370</v>
      </c>
      <c r="F15316" s="2">
        <v>21994965</v>
      </c>
      <c r="G15316" s="2">
        <f t="shared" si="399"/>
        <v>4268132.0707119713</v>
      </c>
      <c r="H15316">
        <v>2020</v>
      </c>
      <c r="I15316">
        <v>5.1532999999999998</v>
      </c>
      <c r="J15316" t="s">
        <v>717</v>
      </c>
    </row>
    <row r="15317" spans="1:10">
      <c r="A15317" t="s">
        <v>53</v>
      </c>
      <c r="B15317" t="s">
        <v>32</v>
      </c>
      <c r="C15317" t="s">
        <v>4</v>
      </c>
      <c r="D15317" t="s">
        <v>367</v>
      </c>
      <c r="E15317" t="s">
        <v>382</v>
      </c>
      <c r="F15317" s="2">
        <v>11075255</v>
      </c>
      <c r="G15317" s="2">
        <f t="shared" si="399"/>
        <v>2149157.8212019484</v>
      </c>
      <c r="H15317">
        <v>2020</v>
      </c>
      <c r="I15317">
        <v>5.1532999999999998</v>
      </c>
      <c r="J15317" t="s">
        <v>717</v>
      </c>
    </row>
    <row r="15318" spans="1:10">
      <c r="A15318" t="s">
        <v>53</v>
      </c>
      <c r="B15318" t="s">
        <v>32</v>
      </c>
      <c r="C15318" t="s">
        <v>3</v>
      </c>
      <c r="D15318" t="s">
        <v>328</v>
      </c>
      <c r="E15318" t="s">
        <v>365</v>
      </c>
      <c r="F15318" s="2">
        <v>39037689</v>
      </c>
      <c r="G15318" s="2">
        <f t="shared" si="399"/>
        <v>9893729.6297234967</v>
      </c>
      <c r="H15318">
        <v>2019</v>
      </c>
      <c r="I15318">
        <v>3.9457</v>
      </c>
      <c r="J15318" t="s">
        <v>717</v>
      </c>
    </row>
    <row r="15319" spans="1:10">
      <c r="A15319" t="s">
        <v>53</v>
      </c>
      <c r="B15319" t="s">
        <v>32</v>
      </c>
      <c r="C15319" t="s">
        <v>3</v>
      </c>
      <c r="D15319" t="s">
        <v>328</v>
      </c>
      <c r="E15319" t="s">
        <v>366</v>
      </c>
      <c r="F15319" s="2">
        <v>7638069</v>
      </c>
      <c r="G15319" s="2">
        <f t="shared" si="399"/>
        <v>1935795.6763058519</v>
      </c>
      <c r="H15319">
        <v>2019</v>
      </c>
      <c r="I15319">
        <v>3.9457</v>
      </c>
      <c r="J15319" t="s">
        <v>717</v>
      </c>
    </row>
    <row r="15320" spans="1:10">
      <c r="A15320" t="s">
        <v>53</v>
      </c>
      <c r="B15320" t="s">
        <v>32</v>
      </c>
      <c r="C15320" t="s">
        <v>3</v>
      </c>
      <c r="D15320" t="s">
        <v>367</v>
      </c>
      <c r="E15320" t="s">
        <v>366</v>
      </c>
      <c r="F15320" s="2">
        <v>750408</v>
      </c>
      <c r="G15320" s="2">
        <f t="shared" si="399"/>
        <v>190183.74432926983</v>
      </c>
      <c r="H15320">
        <v>2019</v>
      </c>
      <c r="I15320">
        <v>3.9457</v>
      </c>
      <c r="J15320" t="s">
        <v>717</v>
      </c>
    </row>
    <row r="15321" spans="1:10">
      <c r="A15321" t="s">
        <v>53</v>
      </c>
      <c r="B15321" t="s">
        <v>32</v>
      </c>
      <c r="C15321" t="s">
        <v>3</v>
      </c>
      <c r="D15321" t="s">
        <v>367</v>
      </c>
      <c r="E15321" t="s">
        <v>386</v>
      </c>
      <c r="F15321" s="2">
        <v>1802438</v>
      </c>
      <c r="G15321" s="2">
        <f t="shared" si="399"/>
        <v>456810.70532478392</v>
      </c>
      <c r="H15321">
        <v>2019</v>
      </c>
      <c r="I15321">
        <v>3.9457</v>
      </c>
      <c r="J15321" t="s">
        <v>717</v>
      </c>
    </row>
    <row r="15322" spans="1:10">
      <c r="A15322" t="s">
        <v>53</v>
      </c>
      <c r="B15322" t="s">
        <v>32</v>
      </c>
      <c r="C15322" t="s">
        <v>3</v>
      </c>
      <c r="D15322" t="s">
        <v>367</v>
      </c>
      <c r="E15322" t="s">
        <v>370</v>
      </c>
      <c r="F15322" s="2">
        <v>70023606</v>
      </c>
      <c r="G15322" s="2">
        <f t="shared" si="399"/>
        <v>17746814.506931596</v>
      </c>
      <c r="H15322">
        <v>2019</v>
      </c>
      <c r="I15322">
        <v>3.9457</v>
      </c>
      <c r="J15322" t="s">
        <v>717</v>
      </c>
    </row>
    <row r="15323" spans="1:10">
      <c r="A15323" t="s">
        <v>53</v>
      </c>
      <c r="B15323" t="s">
        <v>32</v>
      </c>
      <c r="C15323" t="s">
        <v>3</v>
      </c>
      <c r="D15323" t="s">
        <v>367</v>
      </c>
      <c r="E15323" t="s">
        <v>382</v>
      </c>
      <c r="F15323" s="2">
        <v>50284978</v>
      </c>
      <c r="G15323" s="2">
        <f t="shared" si="399"/>
        <v>12744247.66201181</v>
      </c>
      <c r="H15323">
        <v>2019</v>
      </c>
      <c r="I15323">
        <v>3.9457</v>
      </c>
      <c r="J15323" t="s">
        <v>717</v>
      </c>
    </row>
    <row r="15324" spans="1:10">
      <c r="A15324" t="s">
        <v>53</v>
      </c>
      <c r="B15324" t="s">
        <v>32</v>
      </c>
      <c r="C15324" t="s">
        <v>4</v>
      </c>
      <c r="D15324" t="s">
        <v>328</v>
      </c>
      <c r="E15324" t="s">
        <v>365</v>
      </c>
      <c r="F15324" s="2">
        <v>5248662</v>
      </c>
      <c r="G15324" s="2">
        <f t="shared" si="399"/>
        <v>1330223.2810401197</v>
      </c>
      <c r="H15324">
        <v>2019</v>
      </c>
      <c r="I15324">
        <v>3.9457</v>
      </c>
      <c r="J15324" t="s">
        <v>717</v>
      </c>
    </row>
    <row r="15325" spans="1:10">
      <c r="A15325" t="s">
        <v>53</v>
      </c>
      <c r="B15325" t="s">
        <v>32</v>
      </c>
      <c r="C15325" t="s">
        <v>4</v>
      </c>
      <c r="D15325" t="s">
        <v>328</v>
      </c>
      <c r="E15325" t="s">
        <v>366</v>
      </c>
      <c r="F15325" s="2">
        <v>701997</v>
      </c>
      <c r="G15325" s="2">
        <f t="shared" si="399"/>
        <v>177914.43850267379</v>
      </c>
      <c r="H15325">
        <v>2019</v>
      </c>
      <c r="I15325">
        <v>3.9457</v>
      </c>
      <c r="J15325" t="s">
        <v>717</v>
      </c>
    </row>
    <row r="15326" spans="1:10">
      <c r="A15326" t="s">
        <v>53</v>
      </c>
      <c r="B15326" t="s">
        <v>32</v>
      </c>
      <c r="C15326" t="s">
        <v>4</v>
      </c>
      <c r="D15326" t="s">
        <v>367</v>
      </c>
      <c r="E15326" t="s">
        <v>366</v>
      </c>
      <c r="F15326" s="2">
        <v>-174036</v>
      </c>
      <c r="G15326" s="2">
        <f t="shared" si="399"/>
        <v>-44107.762881111084</v>
      </c>
      <c r="H15326">
        <v>2019</v>
      </c>
      <c r="I15326" s="9">
        <v>3.9457</v>
      </c>
      <c r="J15326" t="s">
        <v>717</v>
      </c>
    </row>
    <row r="15327" spans="1:10">
      <c r="A15327" t="s">
        <v>53</v>
      </c>
      <c r="B15327" t="s">
        <v>32</v>
      </c>
      <c r="C15327" t="s">
        <v>4</v>
      </c>
      <c r="D15327" t="s">
        <v>367</v>
      </c>
      <c r="E15327" t="s">
        <v>386</v>
      </c>
      <c r="F15327" s="2">
        <v>-315713</v>
      </c>
      <c r="G15327" s="2">
        <f t="shared" si="399"/>
        <v>-80014.446105887415</v>
      </c>
      <c r="H15327">
        <v>2019</v>
      </c>
      <c r="I15327" s="9">
        <v>3.9457</v>
      </c>
      <c r="J15327" t="s">
        <v>717</v>
      </c>
    </row>
    <row r="15328" spans="1:10">
      <c r="A15328" t="s">
        <v>53</v>
      </c>
      <c r="B15328" t="s">
        <v>32</v>
      </c>
      <c r="C15328" t="s">
        <v>4</v>
      </c>
      <c r="D15328" t="s">
        <v>367</v>
      </c>
      <c r="E15328" t="s">
        <v>370</v>
      </c>
      <c r="F15328" s="2">
        <v>23285107</v>
      </c>
      <c r="G15328" s="2">
        <f t="shared" si="399"/>
        <v>5901388.093367463</v>
      </c>
      <c r="H15328">
        <v>2019</v>
      </c>
      <c r="I15328" s="9">
        <v>3.9457</v>
      </c>
      <c r="J15328" t="s">
        <v>717</v>
      </c>
    </row>
    <row r="15329" spans="1:10">
      <c r="A15329" t="s">
        <v>53</v>
      </c>
      <c r="B15329" t="s">
        <v>32</v>
      </c>
      <c r="C15329" t="s">
        <v>4</v>
      </c>
      <c r="D15329" t="s">
        <v>367</v>
      </c>
      <c r="E15329" t="s">
        <v>382</v>
      </c>
      <c r="F15329" s="2">
        <v>14376543</v>
      </c>
      <c r="G15329" s="2">
        <f t="shared" si="399"/>
        <v>3643597.5872468762</v>
      </c>
      <c r="H15329">
        <v>2019</v>
      </c>
      <c r="I15329" s="9">
        <v>3.9457</v>
      </c>
      <c r="J15329" t="s">
        <v>717</v>
      </c>
    </row>
    <row r="15330" spans="1:10">
      <c r="A15330" t="s">
        <v>53</v>
      </c>
      <c r="B15330" t="s">
        <v>32</v>
      </c>
      <c r="C15330" t="s">
        <v>3</v>
      </c>
      <c r="D15330" t="s">
        <v>328</v>
      </c>
      <c r="E15330" t="s">
        <v>365</v>
      </c>
      <c r="F15330" s="2">
        <v>35663575</v>
      </c>
      <c r="G15330" s="2">
        <f t="shared" si="399"/>
        <v>9702526.0494599678</v>
      </c>
      <c r="H15330">
        <v>2018</v>
      </c>
      <c r="I15330" s="9">
        <v>3.6757</v>
      </c>
      <c r="J15330" t="s">
        <v>717</v>
      </c>
    </row>
    <row r="15331" spans="1:10">
      <c r="A15331" t="s">
        <v>53</v>
      </c>
      <c r="B15331" t="s">
        <v>32</v>
      </c>
      <c r="C15331" t="s">
        <v>3</v>
      </c>
      <c r="D15331" t="s">
        <v>328</v>
      </c>
      <c r="E15331" t="s">
        <v>366</v>
      </c>
      <c r="F15331" s="2">
        <v>7234860</v>
      </c>
      <c r="G15331" s="2">
        <f t="shared" si="399"/>
        <v>1968294.4745218598</v>
      </c>
      <c r="H15331">
        <v>2018</v>
      </c>
      <c r="I15331" s="9">
        <v>3.6757</v>
      </c>
      <c r="J15331" t="s">
        <v>717</v>
      </c>
    </row>
    <row r="15332" spans="1:10">
      <c r="A15332" t="s">
        <v>53</v>
      </c>
      <c r="B15332" t="s">
        <v>32</v>
      </c>
      <c r="C15332" t="s">
        <v>3</v>
      </c>
      <c r="D15332" t="s">
        <v>1</v>
      </c>
      <c r="E15332" t="s">
        <v>364</v>
      </c>
      <c r="F15332" s="2">
        <v>0</v>
      </c>
      <c r="G15332" s="2">
        <f t="shared" si="399"/>
        <v>0</v>
      </c>
      <c r="H15332">
        <v>2018</v>
      </c>
      <c r="I15332" s="9">
        <v>3.6757</v>
      </c>
      <c r="J15332" t="s">
        <v>717</v>
      </c>
    </row>
    <row r="15333" spans="1:10">
      <c r="A15333" t="s">
        <v>53</v>
      </c>
      <c r="B15333" t="s">
        <v>32</v>
      </c>
      <c r="C15333" t="s">
        <v>3</v>
      </c>
      <c r="D15333" t="s">
        <v>367</v>
      </c>
      <c r="E15333" t="s">
        <v>370</v>
      </c>
      <c r="F15333" s="2">
        <v>64182003</v>
      </c>
      <c r="G15333" s="2">
        <f t="shared" si="399"/>
        <v>17461164.676116113</v>
      </c>
      <c r="H15333">
        <v>2018</v>
      </c>
      <c r="I15333" s="9">
        <v>3.6757</v>
      </c>
      <c r="J15333" t="s">
        <v>717</v>
      </c>
    </row>
    <row r="15334" spans="1:10">
      <c r="A15334" t="s">
        <v>53</v>
      </c>
      <c r="B15334" t="s">
        <v>32</v>
      </c>
      <c r="C15334" t="s">
        <v>3</v>
      </c>
      <c r="D15334" t="s">
        <v>367</v>
      </c>
      <c r="E15334" t="s">
        <v>382</v>
      </c>
      <c r="F15334" s="2">
        <v>46272267</v>
      </c>
      <c r="G15334" s="2">
        <f t="shared" si="399"/>
        <v>12588695.214516962</v>
      </c>
      <c r="H15334">
        <v>2018</v>
      </c>
      <c r="I15334" s="9">
        <v>3.6757</v>
      </c>
      <c r="J15334" t="s">
        <v>717</v>
      </c>
    </row>
    <row r="15335" spans="1:10">
      <c r="A15335" t="s">
        <v>53</v>
      </c>
      <c r="B15335" t="s">
        <v>32</v>
      </c>
      <c r="C15335" t="s">
        <v>3</v>
      </c>
      <c r="D15335" t="s">
        <v>367</v>
      </c>
      <c r="E15335" t="s">
        <v>386</v>
      </c>
      <c r="F15335" s="2">
        <v>1789596</v>
      </c>
      <c r="G15335" s="2">
        <f t="shared" si="399"/>
        <v>486872.16040482087</v>
      </c>
      <c r="H15335">
        <v>2018</v>
      </c>
      <c r="I15335" s="9">
        <v>3.6757</v>
      </c>
      <c r="J15335" t="s">
        <v>717</v>
      </c>
    </row>
    <row r="15336" spans="1:10">
      <c r="A15336" t="s">
        <v>53</v>
      </c>
      <c r="B15336" t="s">
        <v>32</v>
      </c>
      <c r="C15336" t="s">
        <v>3</v>
      </c>
      <c r="D15336" t="s">
        <v>367</v>
      </c>
      <c r="E15336" t="s">
        <v>366</v>
      </c>
      <c r="F15336" s="2">
        <v>690</v>
      </c>
      <c r="G15336" s="2">
        <f t="shared" si="399"/>
        <v>187.71934597491634</v>
      </c>
      <c r="H15336">
        <v>2018</v>
      </c>
      <c r="I15336" s="9">
        <v>3.6757</v>
      </c>
      <c r="J15336" t="s">
        <v>717</v>
      </c>
    </row>
    <row r="15337" spans="1:10">
      <c r="A15337" t="s">
        <v>53</v>
      </c>
      <c r="B15337" t="s">
        <v>32</v>
      </c>
      <c r="C15337" t="s">
        <v>3</v>
      </c>
      <c r="D15337" t="s">
        <v>380</v>
      </c>
      <c r="F15337" s="2">
        <v>0</v>
      </c>
      <c r="G15337" s="2">
        <f t="shared" si="399"/>
        <v>0</v>
      </c>
      <c r="H15337">
        <v>2018</v>
      </c>
      <c r="I15337" s="9">
        <v>3.6757</v>
      </c>
      <c r="J15337" t="s">
        <v>717</v>
      </c>
    </row>
    <row r="15338" spans="1:10">
      <c r="A15338" t="s">
        <v>53</v>
      </c>
      <c r="B15338" t="s">
        <v>32</v>
      </c>
      <c r="C15338" t="s">
        <v>4</v>
      </c>
      <c r="D15338" t="s">
        <v>328</v>
      </c>
      <c r="E15338" t="s">
        <v>365</v>
      </c>
      <c r="F15338" s="2">
        <v>8168525</v>
      </c>
      <c r="G15338" s="2">
        <f t="shared" ref="G15338:G15359" si="400">F15338/I15338</f>
        <v>2222304.5950431209</v>
      </c>
      <c r="H15338">
        <v>2018</v>
      </c>
      <c r="I15338" s="9">
        <v>3.6757</v>
      </c>
      <c r="J15338" t="s">
        <v>717</v>
      </c>
    </row>
    <row r="15339" spans="1:10">
      <c r="A15339" t="s">
        <v>53</v>
      </c>
      <c r="B15339" t="s">
        <v>32</v>
      </c>
      <c r="C15339" t="s">
        <v>4</v>
      </c>
      <c r="D15339" t="s">
        <v>328</v>
      </c>
      <c r="E15339" t="s">
        <v>366</v>
      </c>
      <c r="F15339" s="2">
        <v>1242857</v>
      </c>
      <c r="G15339" s="2">
        <f t="shared" si="400"/>
        <v>338127.97562369076</v>
      </c>
      <c r="H15339">
        <v>2018</v>
      </c>
      <c r="I15339" s="9">
        <v>3.6757</v>
      </c>
      <c r="J15339" t="s">
        <v>717</v>
      </c>
    </row>
    <row r="15340" spans="1:10">
      <c r="A15340" t="s">
        <v>53</v>
      </c>
      <c r="B15340" t="s">
        <v>32</v>
      </c>
      <c r="C15340" t="s">
        <v>4</v>
      </c>
      <c r="D15340" t="s">
        <v>1</v>
      </c>
      <c r="E15340" t="s">
        <v>364</v>
      </c>
      <c r="F15340" s="2">
        <v>157</v>
      </c>
      <c r="G15340" s="2">
        <f t="shared" si="400"/>
        <v>42.712952634872266</v>
      </c>
      <c r="H15340">
        <v>2018</v>
      </c>
      <c r="I15340" s="9">
        <v>3.6757</v>
      </c>
      <c r="J15340" t="s">
        <v>717</v>
      </c>
    </row>
    <row r="15341" spans="1:10">
      <c r="A15341" t="s">
        <v>53</v>
      </c>
      <c r="B15341" t="s">
        <v>32</v>
      </c>
      <c r="C15341" t="s">
        <v>4</v>
      </c>
      <c r="D15341" t="s">
        <v>367</v>
      </c>
      <c r="E15341" t="s">
        <v>382</v>
      </c>
      <c r="F15341" s="2">
        <v>17956192</v>
      </c>
      <c r="G15341" s="2">
        <f t="shared" si="400"/>
        <v>4885108.1426667031</v>
      </c>
      <c r="H15341">
        <v>2018</v>
      </c>
      <c r="I15341" s="9">
        <v>3.6757</v>
      </c>
      <c r="J15341" t="s">
        <v>717</v>
      </c>
    </row>
    <row r="15342" spans="1:10">
      <c r="A15342" t="s">
        <v>53</v>
      </c>
      <c r="B15342" t="s">
        <v>32</v>
      </c>
      <c r="C15342" t="s">
        <v>4</v>
      </c>
      <c r="D15342" t="s">
        <v>367</v>
      </c>
      <c r="E15342" t="s">
        <v>370</v>
      </c>
      <c r="F15342" s="2">
        <v>16928689</v>
      </c>
      <c r="G15342" s="2">
        <f t="shared" si="400"/>
        <v>4605568.7352068992</v>
      </c>
      <c r="H15342">
        <v>2018</v>
      </c>
      <c r="I15342" s="9">
        <v>3.6757</v>
      </c>
      <c r="J15342" t="s">
        <v>717</v>
      </c>
    </row>
    <row r="15343" spans="1:10">
      <c r="A15343" t="s">
        <v>53</v>
      </c>
      <c r="B15343" t="s">
        <v>32</v>
      </c>
      <c r="C15343" t="s">
        <v>4</v>
      </c>
      <c r="D15343" t="s">
        <v>367</v>
      </c>
      <c r="E15343" t="s">
        <v>366</v>
      </c>
      <c r="F15343" s="2">
        <v>976</v>
      </c>
      <c r="G15343" s="2">
        <f t="shared" si="400"/>
        <v>265.52765459640341</v>
      </c>
      <c r="H15343">
        <v>2018</v>
      </c>
      <c r="I15343" s="9">
        <v>3.6757</v>
      </c>
      <c r="J15343" t="s">
        <v>717</v>
      </c>
    </row>
    <row r="15344" spans="1:10">
      <c r="A15344" t="s">
        <v>53</v>
      </c>
      <c r="B15344" t="s">
        <v>32</v>
      </c>
      <c r="C15344" t="s">
        <v>4</v>
      </c>
      <c r="D15344" t="s">
        <v>367</v>
      </c>
      <c r="E15344" t="s">
        <v>386</v>
      </c>
      <c r="F15344" s="2">
        <v>353</v>
      </c>
      <c r="G15344" s="2">
        <f t="shared" si="400"/>
        <v>96.036129172674592</v>
      </c>
      <c r="H15344">
        <v>2018</v>
      </c>
      <c r="I15344" s="9">
        <v>3.6757</v>
      </c>
      <c r="J15344" t="s">
        <v>717</v>
      </c>
    </row>
    <row r="15345" spans="1:10">
      <c r="A15345" t="s">
        <v>53</v>
      </c>
      <c r="B15345" t="s">
        <v>32</v>
      </c>
      <c r="C15345" t="s">
        <v>4</v>
      </c>
      <c r="D15345" t="s">
        <v>380</v>
      </c>
      <c r="F15345" s="2">
        <v>-7</v>
      </c>
      <c r="G15345" s="2">
        <f t="shared" si="400"/>
        <v>-1.9043991620643688</v>
      </c>
      <c r="H15345">
        <v>2018</v>
      </c>
      <c r="I15345" s="9">
        <v>3.6757</v>
      </c>
      <c r="J15345" t="s">
        <v>717</v>
      </c>
    </row>
    <row r="15346" spans="1:10">
      <c r="A15346" t="s">
        <v>53</v>
      </c>
      <c r="B15346" t="s">
        <v>32</v>
      </c>
      <c r="C15346" t="s">
        <v>3</v>
      </c>
      <c r="D15346" t="s">
        <v>328</v>
      </c>
      <c r="E15346" t="s">
        <v>365</v>
      </c>
      <c r="F15346" s="2">
        <v>34286660</v>
      </c>
      <c r="G15346" s="2">
        <f t="shared" si="400"/>
        <v>10714581.25</v>
      </c>
      <c r="H15346">
        <v>2017</v>
      </c>
      <c r="I15346" s="9">
        <v>3.2</v>
      </c>
      <c r="J15346" t="s">
        <v>717</v>
      </c>
    </row>
    <row r="15347" spans="1:10">
      <c r="A15347" t="s">
        <v>53</v>
      </c>
      <c r="B15347" t="s">
        <v>32</v>
      </c>
      <c r="C15347" t="s">
        <v>3</v>
      </c>
      <c r="D15347" t="s">
        <v>328</v>
      </c>
      <c r="E15347" t="s">
        <v>366</v>
      </c>
      <c r="F15347" s="2">
        <v>5918688</v>
      </c>
      <c r="G15347" s="2">
        <f t="shared" si="400"/>
        <v>1849590</v>
      </c>
      <c r="H15347">
        <v>2017</v>
      </c>
      <c r="I15347" s="9">
        <v>3.2</v>
      </c>
      <c r="J15347" t="s">
        <v>717</v>
      </c>
    </row>
    <row r="15348" spans="1:10">
      <c r="A15348" t="s">
        <v>53</v>
      </c>
      <c r="B15348" t="s">
        <v>32</v>
      </c>
      <c r="C15348" t="s">
        <v>3</v>
      </c>
      <c r="D15348" t="s">
        <v>367</v>
      </c>
      <c r="E15348" t="s">
        <v>370</v>
      </c>
      <c r="F15348" s="2">
        <v>54914121</v>
      </c>
      <c r="G15348" s="2">
        <f t="shared" si="400"/>
        <v>17160662.8125</v>
      </c>
      <c r="H15348">
        <v>2017</v>
      </c>
      <c r="I15348" s="9">
        <v>3.2</v>
      </c>
      <c r="J15348" t="s">
        <v>717</v>
      </c>
    </row>
    <row r="15349" spans="1:10">
      <c r="A15349" t="s">
        <v>53</v>
      </c>
      <c r="B15349" t="s">
        <v>32</v>
      </c>
      <c r="C15349" t="s">
        <v>3</v>
      </c>
      <c r="D15349" t="s">
        <v>367</v>
      </c>
      <c r="E15349" t="s">
        <v>382</v>
      </c>
      <c r="F15349" s="2">
        <v>40306715</v>
      </c>
      <c r="G15349" s="2">
        <f t="shared" si="400"/>
        <v>12595848.4375</v>
      </c>
      <c r="H15349">
        <v>2017</v>
      </c>
      <c r="I15349" s="9">
        <v>3.2</v>
      </c>
      <c r="J15349" t="s">
        <v>717</v>
      </c>
    </row>
    <row r="15350" spans="1:10">
      <c r="A15350" t="s">
        <v>53</v>
      </c>
      <c r="B15350" t="s">
        <v>32</v>
      </c>
      <c r="C15350" t="s">
        <v>3</v>
      </c>
      <c r="D15350" t="s">
        <v>367</v>
      </c>
      <c r="E15350" t="s">
        <v>386</v>
      </c>
      <c r="F15350" s="2">
        <v>1947203</v>
      </c>
      <c r="G15350" s="2">
        <f t="shared" si="400"/>
        <v>608500.9375</v>
      </c>
      <c r="H15350">
        <v>2017</v>
      </c>
      <c r="I15350" s="9">
        <v>3.2</v>
      </c>
      <c r="J15350" t="s">
        <v>717</v>
      </c>
    </row>
    <row r="15351" spans="1:10">
      <c r="A15351" t="s">
        <v>53</v>
      </c>
      <c r="B15351" t="s">
        <v>32</v>
      </c>
      <c r="C15351" t="s">
        <v>3</v>
      </c>
      <c r="D15351" t="s">
        <v>367</v>
      </c>
      <c r="E15351" t="s">
        <v>366</v>
      </c>
      <c r="F15351" s="2">
        <v>1150842</v>
      </c>
      <c r="G15351" s="2">
        <f t="shared" si="400"/>
        <v>359638.125</v>
      </c>
      <c r="H15351">
        <v>2017</v>
      </c>
      <c r="I15351" s="9">
        <v>3.2</v>
      </c>
      <c r="J15351" t="s">
        <v>717</v>
      </c>
    </row>
    <row r="15352" spans="1:10">
      <c r="A15352" t="s">
        <v>53</v>
      </c>
      <c r="B15352" t="s">
        <v>32</v>
      </c>
      <c r="C15352" t="s">
        <v>3</v>
      </c>
      <c r="D15352" t="s">
        <v>380</v>
      </c>
      <c r="F15352" s="2">
        <v>0</v>
      </c>
      <c r="G15352" s="2">
        <f t="shared" si="400"/>
        <v>0</v>
      </c>
      <c r="H15352">
        <v>2017</v>
      </c>
      <c r="I15352" s="9">
        <v>3.2</v>
      </c>
      <c r="J15352" t="s">
        <v>717</v>
      </c>
    </row>
    <row r="15353" spans="1:10">
      <c r="A15353" t="s">
        <v>53</v>
      </c>
      <c r="B15353" t="s">
        <v>32</v>
      </c>
      <c r="C15353" t="s">
        <v>4</v>
      </c>
      <c r="D15353" t="s">
        <v>328</v>
      </c>
      <c r="E15353" t="s">
        <v>365</v>
      </c>
      <c r="F15353" s="2">
        <v>12355582</v>
      </c>
      <c r="G15353" s="2">
        <f t="shared" si="400"/>
        <v>3861119.375</v>
      </c>
      <c r="H15353">
        <v>2017</v>
      </c>
      <c r="I15353" s="9">
        <v>3.2</v>
      </c>
      <c r="J15353" t="s">
        <v>717</v>
      </c>
    </row>
    <row r="15354" spans="1:10">
      <c r="A15354" t="s">
        <v>53</v>
      </c>
      <c r="B15354" t="s">
        <v>32</v>
      </c>
      <c r="C15354" t="s">
        <v>4</v>
      </c>
      <c r="D15354" t="s">
        <v>328</v>
      </c>
      <c r="E15354" t="s">
        <v>366</v>
      </c>
      <c r="F15354" s="2">
        <v>1878164</v>
      </c>
      <c r="G15354" s="2">
        <f t="shared" si="400"/>
        <v>586926.25</v>
      </c>
      <c r="H15354">
        <v>2017</v>
      </c>
      <c r="I15354" s="9">
        <v>3.2</v>
      </c>
      <c r="J15354" t="s">
        <v>717</v>
      </c>
    </row>
    <row r="15355" spans="1:10">
      <c r="A15355" t="s">
        <v>53</v>
      </c>
      <c r="B15355" t="s">
        <v>32</v>
      </c>
      <c r="C15355" t="s">
        <v>4</v>
      </c>
      <c r="D15355" t="s">
        <v>367</v>
      </c>
      <c r="E15355" t="s">
        <v>382</v>
      </c>
      <c r="F15355" s="2">
        <v>22531918</v>
      </c>
      <c r="G15355" s="2">
        <f t="shared" si="400"/>
        <v>7041224.375</v>
      </c>
      <c r="H15355">
        <v>2017</v>
      </c>
      <c r="I15355" s="9">
        <v>3.2</v>
      </c>
      <c r="J15355" t="s">
        <v>717</v>
      </c>
    </row>
    <row r="15356" spans="1:10">
      <c r="A15356" t="s">
        <v>53</v>
      </c>
      <c r="B15356" t="s">
        <v>32</v>
      </c>
      <c r="C15356" t="s">
        <v>4</v>
      </c>
      <c r="D15356" t="s">
        <v>367</v>
      </c>
      <c r="E15356" t="s">
        <v>370</v>
      </c>
      <c r="F15356" s="2">
        <v>18408403</v>
      </c>
      <c r="G15356" s="2">
        <f t="shared" si="400"/>
        <v>5752625.9375</v>
      </c>
      <c r="H15356">
        <v>2017</v>
      </c>
      <c r="I15356" s="9">
        <v>3.2</v>
      </c>
      <c r="J15356" t="s">
        <v>717</v>
      </c>
    </row>
    <row r="15357" spans="1:10">
      <c r="A15357" t="s">
        <v>53</v>
      </c>
      <c r="B15357" t="s">
        <v>32</v>
      </c>
      <c r="C15357" t="s">
        <v>4</v>
      </c>
      <c r="D15357" t="s">
        <v>367</v>
      </c>
      <c r="E15357" t="s">
        <v>366</v>
      </c>
      <c r="F15357" s="2">
        <v>1406024</v>
      </c>
      <c r="G15357" s="2">
        <f t="shared" si="400"/>
        <v>439382.5</v>
      </c>
      <c r="H15357">
        <v>2017</v>
      </c>
      <c r="I15357" s="9">
        <v>3.2</v>
      </c>
      <c r="J15357" t="s">
        <v>717</v>
      </c>
    </row>
    <row r="15358" spans="1:10">
      <c r="A15358" t="s">
        <v>53</v>
      </c>
      <c r="B15358" t="s">
        <v>32</v>
      </c>
      <c r="C15358" t="s">
        <v>4</v>
      </c>
      <c r="D15358" t="s">
        <v>367</v>
      </c>
      <c r="E15358" t="s">
        <v>386</v>
      </c>
      <c r="F15358" s="2">
        <v>373279</v>
      </c>
      <c r="G15358" s="2">
        <f t="shared" si="400"/>
        <v>116649.6875</v>
      </c>
      <c r="H15358">
        <v>2017</v>
      </c>
      <c r="I15358" s="9">
        <v>3.2</v>
      </c>
      <c r="J15358" t="s">
        <v>717</v>
      </c>
    </row>
    <row r="15359" spans="1:10">
      <c r="A15359" t="s">
        <v>53</v>
      </c>
      <c r="B15359" t="s">
        <v>32</v>
      </c>
      <c r="C15359" t="s">
        <v>4</v>
      </c>
      <c r="D15359" t="s">
        <v>380</v>
      </c>
      <c r="F15359" s="2">
        <v>6</v>
      </c>
      <c r="G15359" s="2">
        <f t="shared" si="400"/>
        <v>1.875</v>
      </c>
      <c r="H15359">
        <v>2017</v>
      </c>
      <c r="I15359" s="9">
        <v>3.2</v>
      </c>
      <c r="J15359" t="s">
        <v>717</v>
      </c>
    </row>
    <row r="15360" spans="1:10">
      <c r="A15360" s="4" t="s">
        <v>53</v>
      </c>
      <c r="B15360" t="s">
        <v>32</v>
      </c>
      <c r="C15360" t="s">
        <v>3</v>
      </c>
      <c r="D15360" t="s">
        <v>328</v>
      </c>
      <c r="E15360" t="s">
        <v>365</v>
      </c>
      <c r="F15360" s="2">
        <v>87459161</v>
      </c>
      <c r="G15360" s="2">
        <v>25329679.297195565</v>
      </c>
      <c r="H15360">
        <v>2016</v>
      </c>
      <c r="I15360" s="9">
        <v>3.4528333333333299</v>
      </c>
      <c r="J15360" t="s">
        <v>717</v>
      </c>
    </row>
    <row r="15361" spans="1:10">
      <c r="A15361" s="4" t="s">
        <v>53</v>
      </c>
      <c r="B15361" t="s">
        <v>32</v>
      </c>
      <c r="C15361" t="s">
        <v>3</v>
      </c>
      <c r="D15361" t="s">
        <v>328</v>
      </c>
      <c r="E15361" t="s">
        <v>365</v>
      </c>
      <c r="F15361" s="2">
        <v>31385234</v>
      </c>
      <c r="G15361" s="2">
        <v>9089704.3008157648</v>
      </c>
      <c r="H15361">
        <v>2016</v>
      </c>
      <c r="I15361" s="9">
        <v>3.4528333333333299</v>
      </c>
      <c r="J15361" t="s">
        <v>717</v>
      </c>
    </row>
    <row r="15362" spans="1:10">
      <c r="A15362" s="4" t="s">
        <v>53</v>
      </c>
      <c r="B15362" t="s">
        <v>32</v>
      </c>
      <c r="C15362" t="s">
        <v>3</v>
      </c>
      <c r="D15362" t="s">
        <v>328</v>
      </c>
      <c r="E15362" t="s">
        <v>366</v>
      </c>
      <c r="F15362" s="2">
        <v>5981591</v>
      </c>
      <c r="G15362" s="2">
        <v>1732371.7719747084</v>
      </c>
      <c r="H15362">
        <v>2016</v>
      </c>
      <c r="I15362" s="9">
        <v>3.4528333333333299</v>
      </c>
      <c r="J15362" t="s">
        <v>717</v>
      </c>
    </row>
    <row r="15363" spans="1:10">
      <c r="A15363" s="4" t="s">
        <v>53</v>
      </c>
      <c r="B15363" t="s">
        <v>32</v>
      </c>
      <c r="C15363" t="s">
        <v>3</v>
      </c>
      <c r="D15363" t="s">
        <v>367</v>
      </c>
      <c r="E15363" t="s">
        <v>370</v>
      </c>
      <c r="F15363" s="2">
        <v>56395914</v>
      </c>
      <c r="G15363" s="2">
        <v>16333227.977023717</v>
      </c>
      <c r="H15363">
        <v>2016</v>
      </c>
      <c r="I15363" s="9">
        <v>3.4528333333333299</v>
      </c>
      <c r="J15363" t="s">
        <v>717</v>
      </c>
    </row>
    <row r="15364" spans="1:10">
      <c r="A15364" s="4" t="s">
        <v>53</v>
      </c>
      <c r="B15364" t="s">
        <v>32</v>
      </c>
      <c r="C15364" t="s">
        <v>3</v>
      </c>
      <c r="D15364" t="s">
        <v>367</v>
      </c>
      <c r="E15364" t="s">
        <v>370</v>
      </c>
      <c r="F15364" s="2">
        <v>39735398</v>
      </c>
      <c r="G15364" s="2">
        <v>11508055.606506744</v>
      </c>
      <c r="H15364">
        <v>2016</v>
      </c>
      <c r="I15364" s="9">
        <v>3.4528333333333299</v>
      </c>
      <c r="J15364" t="s">
        <v>717</v>
      </c>
    </row>
    <row r="15365" spans="1:10">
      <c r="A15365" s="4" t="s">
        <v>53</v>
      </c>
      <c r="B15365" t="s">
        <v>32</v>
      </c>
      <c r="C15365" t="s">
        <v>3</v>
      </c>
      <c r="D15365" t="s">
        <v>367</v>
      </c>
      <c r="E15365" t="s">
        <v>370</v>
      </c>
      <c r="F15365" s="2">
        <v>1589520</v>
      </c>
      <c r="G15365" s="2">
        <v>460352.36762079498</v>
      </c>
      <c r="H15365">
        <v>2016</v>
      </c>
      <c r="I15365" s="9">
        <v>3.4528333333333299</v>
      </c>
      <c r="J15365" t="s">
        <v>717</v>
      </c>
    </row>
    <row r="15366" spans="1:10">
      <c r="A15366" s="4" t="s">
        <v>53</v>
      </c>
      <c r="B15366" t="s">
        <v>32</v>
      </c>
      <c r="C15366" t="s">
        <v>3</v>
      </c>
      <c r="D15366" t="s">
        <v>367</v>
      </c>
      <c r="E15366" t="s">
        <v>370</v>
      </c>
      <c r="F15366" s="2">
        <v>1484386</v>
      </c>
      <c r="G15366" s="2">
        <v>429903.75054303271</v>
      </c>
      <c r="H15366">
        <v>2016</v>
      </c>
      <c r="I15366" s="9">
        <v>3.4528333333333299</v>
      </c>
      <c r="J15366" t="s">
        <v>717</v>
      </c>
    </row>
    <row r="15367" spans="1:10">
      <c r="A15367" s="4" t="s">
        <v>53</v>
      </c>
      <c r="B15367" t="s">
        <v>32</v>
      </c>
      <c r="C15367" t="s">
        <v>3</v>
      </c>
      <c r="D15367" t="s">
        <v>367</v>
      </c>
      <c r="E15367" t="s">
        <v>370</v>
      </c>
      <c r="F15367" s="2">
        <v>-450.00000000000006</v>
      </c>
      <c r="G15367" s="2">
        <v>-130.32775015687614</v>
      </c>
      <c r="H15367">
        <v>2016</v>
      </c>
      <c r="I15367" s="9">
        <v>3.4528333333333299</v>
      </c>
      <c r="J15367" t="s">
        <v>717</v>
      </c>
    </row>
    <row r="15368" spans="1:10">
      <c r="A15368" s="4" t="s">
        <v>53</v>
      </c>
      <c r="B15368" t="s">
        <v>32</v>
      </c>
      <c r="C15368" t="s">
        <v>4</v>
      </c>
      <c r="D15368" t="s">
        <v>328</v>
      </c>
      <c r="E15368" t="s">
        <v>365</v>
      </c>
      <c r="F15368" s="2">
        <v>17064513</v>
      </c>
      <c r="G15368" s="2">
        <v>4942176.8595839217</v>
      </c>
      <c r="H15368">
        <v>2016</v>
      </c>
      <c r="I15368" s="9">
        <v>3.4528333333333299</v>
      </c>
      <c r="J15368" t="s">
        <v>717</v>
      </c>
    </row>
    <row r="15369" spans="1:10">
      <c r="A15369" s="4" t="s">
        <v>53</v>
      </c>
      <c r="B15369" t="s">
        <v>32</v>
      </c>
      <c r="C15369" t="s">
        <v>4</v>
      </c>
      <c r="D15369" t="s">
        <v>328</v>
      </c>
      <c r="E15369" t="s">
        <v>366</v>
      </c>
      <c r="F15369" s="2">
        <v>1892100</v>
      </c>
      <c r="G15369" s="2">
        <v>547984.74682627851</v>
      </c>
      <c r="H15369">
        <v>2016</v>
      </c>
      <c r="I15369" s="9">
        <v>3.4528333333333299</v>
      </c>
      <c r="J15369" t="s">
        <v>717</v>
      </c>
    </row>
    <row r="15370" spans="1:10">
      <c r="A15370" s="4" t="s">
        <v>53</v>
      </c>
      <c r="B15370" t="s">
        <v>32</v>
      </c>
      <c r="C15370" t="s">
        <v>4</v>
      </c>
      <c r="D15370" t="s">
        <v>328</v>
      </c>
      <c r="E15370" t="s">
        <v>366</v>
      </c>
      <c r="F15370" s="2">
        <v>-5</v>
      </c>
      <c r="G15370" s="2">
        <v>-1.4480861128541791</v>
      </c>
      <c r="H15370">
        <v>2016</v>
      </c>
      <c r="I15370" s="9">
        <v>3.4528333333333299</v>
      </c>
      <c r="J15370" t="s">
        <v>717</v>
      </c>
    </row>
    <row r="15371" spans="1:10">
      <c r="A15371" s="4" t="s">
        <v>53</v>
      </c>
      <c r="B15371" t="s">
        <v>32</v>
      </c>
      <c r="C15371" t="s">
        <v>4</v>
      </c>
      <c r="D15371" t="s">
        <v>328</v>
      </c>
      <c r="E15371" t="s">
        <v>365</v>
      </c>
      <c r="F15371" s="2">
        <v>-50</v>
      </c>
      <c r="G15371" s="2">
        <v>-14.480861128541791</v>
      </c>
      <c r="H15371">
        <v>2016</v>
      </c>
      <c r="I15371" s="9">
        <v>3.4528333333333299</v>
      </c>
      <c r="J15371" t="s">
        <v>717</v>
      </c>
    </row>
    <row r="15372" spans="1:10">
      <c r="A15372" s="4" t="s">
        <v>53</v>
      </c>
      <c r="B15372" t="s">
        <v>32</v>
      </c>
      <c r="C15372" t="s">
        <v>4</v>
      </c>
      <c r="D15372" t="s">
        <v>367</v>
      </c>
      <c r="E15372" t="s">
        <v>370</v>
      </c>
      <c r="F15372" s="2">
        <v>23420665</v>
      </c>
      <c r="G15372" s="2">
        <v>6783027.948061985</v>
      </c>
      <c r="H15372">
        <v>2016</v>
      </c>
      <c r="I15372" s="9">
        <v>3.4528333333333299</v>
      </c>
      <c r="J15372" t="s">
        <v>717</v>
      </c>
    </row>
    <row r="15373" spans="1:10">
      <c r="A15373" s="4" t="s">
        <v>53</v>
      </c>
      <c r="B15373" t="s">
        <v>32</v>
      </c>
      <c r="C15373" t="s">
        <v>4</v>
      </c>
      <c r="D15373" t="s">
        <v>367</v>
      </c>
      <c r="E15373" t="s">
        <v>370</v>
      </c>
      <c r="F15373" s="2">
        <v>21638867</v>
      </c>
      <c r="G15373" s="2">
        <v>6266988.5601197146</v>
      </c>
      <c r="H15373">
        <v>2016</v>
      </c>
      <c r="I15373" s="9">
        <v>3.4528333333333299</v>
      </c>
      <c r="J15373" t="s">
        <v>717</v>
      </c>
    </row>
    <row r="15374" spans="1:10">
      <c r="A15374" s="4" t="s">
        <v>53</v>
      </c>
      <c r="B15374" t="s">
        <v>32</v>
      </c>
      <c r="C15374" t="s">
        <v>4</v>
      </c>
      <c r="D15374" t="s">
        <v>367</v>
      </c>
      <c r="E15374" t="s">
        <v>370</v>
      </c>
      <c r="F15374" s="2">
        <v>1013359.0000000001</v>
      </c>
      <c r="G15374" s="2">
        <v>293486.21904715966</v>
      </c>
      <c r="H15374">
        <v>2016</v>
      </c>
      <c r="I15374" s="9">
        <v>3.4528333333333299</v>
      </c>
      <c r="J15374" t="s">
        <v>717</v>
      </c>
    </row>
    <row r="15375" spans="1:10">
      <c r="A15375" s="4" t="s">
        <v>53</v>
      </c>
      <c r="B15375" t="s">
        <v>32</v>
      </c>
      <c r="C15375" t="s">
        <v>4</v>
      </c>
      <c r="D15375" t="s">
        <v>367</v>
      </c>
      <c r="E15375" t="s">
        <v>370</v>
      </c>
      <c r="F15375" s="2">
        <v>867037</v>
      </c>
      <c r="G15375" s="2">
        <v>251108.8478061498</v>
      </c>
      <c r="H15375">
        <v>2016</v>
      </c>
      <c r="I15375" s="9">
        <v>3.4528333333333299</v>
      </c>
      <c r="J15375" t="s">
        <v>717</v>
      </c>
    </row>
    <row r="15376" spans="1:10">
      <c r="A15376" s="4" t="s">
        <v>53</v>
      </c>
      <c r="B15376" t="s">
        <v>32</v>
      </c>
      <c r="C15376" t="s">
        <v>4</v>
      </c>
      <c r="D15376" t="s">
        <v>380</v>
      </c>
      <c r="F15376" s="2">
        <v>7176</v>
      </c>
      <c r="G15376" s="2">
        <v>2078.2931891683156</v>
      </c>
      <c r="H15376">
        <v>2016</v>
      </c>
      <c r="I15376" s="9">
        <v>3.4528333333333339</v>
      </c>
      <c r="J15376" t="s">
        <v>717</v>
      </c>
    </row>
    <row r="15377" spans="1:10">
      <c r="A15377" s="4" t="s">
        <v>53</v>
      </c>
      <c r="B15377" t="s">
        <v>32</v>
      </c>
      <c r="C15377" t="s">
        <v>4</v>
      </c>
      <c r="D15377" t="s">
        <v>380</v>
      </c>
      <c r="F15377" s="2">
        <v>-49</v>
      </c>
      <c r="G15377" s="2">
        <v>-14.191243905970939</v>
      </c>
      <c r="H15377">
        <v>2016</v>
      </c>
      <c r="I15377" s="9">
        <v>3.4528333333333339</v>
      </c>
      <c r="J15377" t="s">
        <v>717</v>
      </c>
    </row>
    <row r="15378" spans="1:10">
      <c r="A15378" s="4" t="s">
        <v>53</v>
      </c>
      <c r="B15378" t="s">
        <v>32</v>
      </c>
      <c r="C15378" t="s">
        <v>3</v>
      </c>
      <c r="D15378" t="s">
        <v>328</v>
      </c>
      <c r="E15378" t="s">
        <v>365</v>
      </c>
      <c r="F15378" s="2">
        <v>33768386</v>
      </c>
      <c r="G15378" s="2">
        <v>10276441.265976872</v>
      </c>
      <c r="H15378">
        <v>2015</v>
      </c>
      <c r="I15378" s="9">
        <v>3.286</v>
      </c>
      <c r="J15378" t="s">
        <v>717</v>
      </c>
    </row>
    <row r="15379" spans="1:10">
      <c r="A15379" s="4" t="s">
        <v>53</v>
      </c>
      <c r="B15379" t="s">
        <v>32</v>
      </c>
      <c r="C15379" t="s">
        <v>3</v>
      </c>
      <c r="D15379" t="s">
        <v>328</v>
      </c>
      <c r="E15379" t="s">
        <v>366</v>
      </c>
      <c r="F15379" s="2">
        <v>6395286</v>
      </c>
      <c r="G15379" s="2">
        <v>1946222.1545952526</v>
      </c>
      <c r="H15379">
        <v>2015</v>
      </c>
      <c r="I15379" s="9">
        <v>3.286</v>
      </c>
      <c r="J15379" t="s">
        <v>717</v>
      </c>
    </row>
    <row r="15380" spans="1:10">
      <c r="A15380" s="4" t="s">
        <v>53</v>
      </c>
      <c r="B15380" t="s">
        <v>32</v>
      </c>
      <c r="C15380" t="s">
        <v>3</v>
      </c>
      <c r="D15380" t="s">
        <v>367</v>
      </c>
      <c r="E15380" t="s">
        <v>414</v>
      </c>
      <c r="F15380" s="2">
        <v>60035498.999999993</v>
      </c>
      <c r="G15380" s="2">
        <v>18270084.905660376</v>
      </c>
      <c r="H15380">
        <v>2015</v>
      </c>
      <c r="I15380" s="9">
        <v>3.286</v>
      </c>
      <c r="J15380" t="s">
        <v>717</v>
      </c>
    </row>
    <row r="15381" spans="1:10">
      <c r="A15381" s="4" t="s">
        <v>53</v>
      </c>
      <c r="B15381" t="s">
        <v>32</v>
      </c>
      <c r="C15381" t="s">
        <v>3</v>
      </c>
      <c r="D15381" t="s">
        <v>367</v>
      </c>
      <c r="E15381" t="s">
        <v>415</v>
      </c>
      <c r="F15381" s="2">
        <v>41786140</v>
      </c>
      <c r="G15381" s="2">
        <v>12716415.094339622</v>
      </c>
      <c r="H15381">
        <v>2015</v>
      </c>
      <c r="I15381" s="9">
        <v>3.286</v>
      </c>
      <c r="J15381" t="s">
        <v>717</v>
      </c>
    </row>
    <row r="15382" spans="1:10">
      <c r="A15382" s="4" t="s">
        <v>53</v>
      </c>
      <c r="B15382" t="s">
        <v>32</v>
      </c>
      <c r="C15382" t="s">
        <v>3</v>
      </c>
      <c r="D15382" t="s">
        <v>367</v>
      </c>
      <c r="E15382" t="s">
        <v>416</v>
      </c>
      <c r="F15382" s="2">
        <v>1404268</v>
      </c>
      <c r="G15382" s="2">
        <v>427348.75228241022</v>
      </c>
      <c r="H15382">
        <v>2015</v>
      </c>
      <c r="I15382" s="9">
        <v>3.286</v>
      </c>
      <c r="J15382" t="s">
        <v>717</v>
      </c>
    </row>
    <row r="15383" spans="1:10">
      <c r="A15383" s="4" t="s">
        <v>53</v>
      </c>
      <c r="B15383" t="s">
        <v>32</v>
      </c>
      <c r="C15383" t="s">
        <v>3</v>
      </c>
      <c r="D15383" t="s">
        <v>367</v>
      </c>
      <c r="E15383" t="s">
        <v>417</v>
      </c>
      <c r="F15383" s="2">
        <v>1404268</v>
      </c>
      <c r="G15383" s="2">
        <v>427348.75228241022</v>
      </c>
      <c r="H15383">
        <v>2015</v>
      </c>
      <c r="I15383" s="9">
        <v>3.286</v>
      </c>
      <c r="J15383" t="s">
        <v>717</v>
      </c>
    </row>
    <row r="15384" spans="1:10">
      <c r="A15384" s="4" t="s">
        <v>53</v>
      </c>
      <c r="B15384" t="s">
        <v>32</v>
      </c>
      <c r="C15384" t="s">
        <v>3</v>
      </c>
      <c r="D15384" t="s">
        <v>367</v>
      </c>
      <c r="E15384" t="s">
        <v>418</v>
      </c>
      <c r="F15384" s="2">
        <v>1206240</v>
      </c>
      <c r="G15384" s="2">
        <v>367084.60133901401</v>
      </c>
      <c r="H15384">
        <v>2015</v>
      </c>
      <c r="I15384" s="9">
        <v>3.286</v>
      </c>
      <c r="J15384" t="s">
        <v>717</v>
      </c>
    </row>
    <row r="15385" spans="1:10">
      <c r="A15385" s="4" t="s">
        <v>53</v>
      </c>
      <c r="B15385" t="s">
        <v>32</v>
      </c>
      <c r="C15385" t="s">
        <v>3</v>
      </c>
      <c r="D15385" t="s">
        <v>367</v>
      </c>
      <c r="E15385" t="s">
        <v>419</v>
      </c>
      <c r="F15385" s="2">
        <v>-2551</v>
      </c>
      <c r="G15385" s="2">
        <v>-776.32379793061477</v>
      </c>
      <c r="H15385">
        <v>2015</v>
      </c>
      <c r="I15385" s="9">
        <v>3.286</v>
      </c>
      <c r="J15385" t="s">
        <v>717</v>
      </c>
    </row>
    <row r="15386" spans="1:10">
      <c r="A15386" s="4" t="s">
        <v>53</v>
      </c>
      <c r="B15386" t="s">
        <v>32</v>
      </c>
      <c r="C15386" t="s">
        <v>4</v>
      </c>
      <c r="D15386" t="s">
        <v>328</v>
      </c>
      <c r="E15386" t="s">
        <v>365</v>
      </c>
      <c r="F15386" s="2">
        <v>10977387</v>
      </c>
      <c r="G15386" s="2">
        <v>3340653.3779671332</v>
      </c>
      <c r="H15386">
        <v>2015</v>
      </c>
      <c r="I15386" s="9">
        <v>3.286</v>
      </c>
      <c r="J15386" t="s">
        <v>717</v>
      </c>
    </row>
    <row r="15387" spans="1:10">
      <c r="A15387" s="4" t="s">
        <v>53</v>
      </c>
      <c r="B15387" t="s">
        <v>32</v>
      </c>
      <c r="C15387" t="s">
        <v>4</v>
      </c>
      <c r="D15387" t="s">
        <v>328</v>
      </c>
      <c r="E15387" t="s">
        <v>366</v>
      </c>
      <c r="F15387" s="2">
        <v>1481932</v>
      </c>
      <c r="G15387" s="2">
        <v>450983.56664637855</v>
      </c>
      <c r="H15387">
        <v>2015</v>
      </c>
      <c r="I15387" s="9">
        <v>3.286</v>
      </c>
      <c r="J15387" t="s">
        <v>717</v>
      </c>
    </row>
    <row r="15388" spans="1:10">
      <c r="A15388" s="4" t="s">
        <v>53</v>
      </c>
      <c r="B15388" t="s">
        <v>32</v>
      </c>
      <c r="C15388" t="s">
        <v>4</v>
      </c>
      <c r="D15388" t="s">
        <v>367</v>
      </c>
      <c r="E15388" t="s">
        <v>414</v>
      </c>
      <c r="F15388" s="2">
        <v>24266562</v>
      </c>
      <c r="G15388" s="2">
        <v>7384833.2318928791</v>
      </c>
      <c r="H15388">
        <v>2015</v>
      </c>
      <c r="I15388" s="9">
        <v>3.286</v>
      </c>
      <c r="J15388" t="s">
        <v>717</v>
      </c>
    </row>
    <row r="15389" spans="1:10">
      <c r="A15389" s="4" t="s">
        <v>53</v>
      </c>
      <c r="B15389" t="s">
        <v>32</v>
      </c>
      <c r="C15389" t="s">
        <v>4</v>
      </c>
      <c r="D15389" t="s">
        <v>367</v>
      </c>
      <c r="E15389" t="s">
        <v>415</v>
      </c>
      <c r="F15389" s="2">
        <v>23436914</v>
      </c>
      <c r="G15389" s="2">
        <v>7132353.6214242242</v>
      </c>
      <c r="H15389">
        <v>2015</v>
      </c>
      <c r="I15389" s="9">
        <v>3.286</v>
      </c>
      <c r="J15389" t="s">
        <v>717</v>
      </c>
    </row>
    <row r="15390" spans="1:10">
      <c r="A15390" s="4" t="s">
        <v>53</v>
      </c>
      <c r="B15390" t="s">
        <v>32</v>
      </c>
      <c r="C15390" t="s">
        <v>4</v>
      </c>
      <c r="D15390" t="s">
        <v>367</v>
      </c>
      <c r="E15390" t="s">
        <v>421</v>
      </c>
      <c r="F15390" s="2">
        <v>284499</v>
      </c>
      <c r="G15390" s="2">
        <v>86579.123554473525</v>
      </c>
      <c r="H15390">
        <v>2015</v>
      </c>
      <c r="I15390" s="9">
        <v>3.286</v>
      </c>
      <c r="J15390" t="s">
        <v>717</v>
      </c>
    </row>
    <row r="15391" spans="1:10">
      <c r="A15391" s="4" t="s">
        <v>53</v>
      </c>
      <c r="B15391" t="s">
        <v>32</v>
      </c>
      <c r="C15391" t="s">
        <v>4</v>
      </c>
      <c r="D15391" t="s">
        <v>367</v>
      </c>
      <c r="E15391" t="s">
        <v>417</v>
      </c>
      <c r="F15391" s="2">
        <v>284499</v>
      </c>
      <c r="G15391" s="2">
        <v>86579.123554473525</v>
      </c>
      <c r="H15391">
        <v>2015</v>
      </c>
      <c r="I15391" s="9">
        <v>3.286</v>
      </c>
      <c r="J15391" t="s">
        <v>717</v>
      </c>
    </row>
    <row r="15392" spans="1:10">
      <c r="A15392" s="4" t="s">
        <v>53</v>
      </c>
      <c r="B15392" t="s">
        <v>32</v>
      </c>
      <c r="C15392" t="s">
        <v>4</v>
      </c>
      <c r="D15392" t="s">
        <v>367</v>
      </c>
      <c r="E15392" t="s">
        <v>418</v>
      </c>
      <c r="F15392" s="2">
        <v>87658.999997539999</v>
      </c>
      <c r="G15392" s="2">
        <v>26676.506389999999</v>
      </c>
      <c r="H15392">
        <v>2015</v>
      </c>
      <c r="I15392" s="9">
        <v>3.286</v>
      </c>
      <c r="J15392" t="s">
        <v>717</v>
      </c>
    </row>
    <row r="15393" spans="1:10">
      <c r="A15393" s="4" t="s">
        <v>53</v>
      </c>
      <c r="B15393" t="s">
        <v>32</v>
      </c>
      <c r="C15393" t="s">
        <v>3</v>
      </c>
      <c r="D15393" t="s">
        <v>328</v>
      </c>
      <c r="E15393" t="s">
        <v>365</v>
      </c>
      <c r="F15393" s="2">
        <v>30826104</v>
      </c>
      <c r="G15393" s="2">
        <v>13095186.118427252</v>
      </c>
      <c r="H15393">
        <v>2014</v>
      </c>
      <c r="I15393">
        <v>2.3540027397260279</v>
      </c>
      <c r="J15393" t="s">
        <v>717</v>
      </c>
    </row>
    <row r="15394" spans="1:10">
      <c r="A15394" s="4" t="s">
        <v>53</v>
      </c>
      <c r="B15394" t="s">
        <v>32</v>
      </c>
      <c r="C15394" t="s">
        <v>3</v>
      </c>
      <c r="D15394" t="s">
        <v>1</v>
      </c>
      <c r="F15394" s="2">
        <v>8062903</v>
      </c>
      <c r="G15394" s="2">
        <v>3425188.4519634866</v>
      </c>
      <c r="H15394">
        <v>2014</v>
      </c>
      <c r="I15394">
        <v>2.3540027397260279</v>
      </c>
      <c r="J15394" t="s">
        <v>717</v>
      </c>
    </row>
    <row r="15395" spans="1:10">
      <c r="A15395" s="4" t="s">
        <v>53</v>
      </c>
      <c r="B15395" t="s">
        <v>32</v>
      </c>
      <c r="C15395" t="s">
        <v>3</v>
      </c>
      <c r="D15395" t="s">
        <v>367</v>
      </c>
      <c r="F15395" s="2">
        <v>50830480</v>
      </c>
      <c r="G15395" s="2">
        <v>21593211.911858667</v>
      </c>
      <c r="H15395">
        <v>2014</v>
      </c>
      <c r="I15395">
        <v>2.3540027397260279</v>
      </c>
      <c r="J15395" t="s">
        <v>717</v>
      </c>
    </row>
    <row r="15396" spans="1:10">
      <c r="A15396" s="4" t="s">
        <v>53</v>
      </c>
      <c r="B15396" t="s">
        <v>32</v>
      </c>
      <c r="C15396" t="s">
        <v>3</v>
      </c>
      <c r="D15396" t="s">
        <v>367</v>
      </c>
      <c r="F15396" s="2">
        <v>29053401</v>
      </c>
      <c r="G15396" s="2">
        <v>12342127.096836513</v>
      </c>
      <c r="H15396">
        <v>2014</v>
      </c>
      <c r="I15396">
        <v>2.3540027397260279</v>
      </c>
      <c r="J15396" t="s">
        <v>717</v>
      </c>
    </row>
    <row r="15397" spans="1:10">
      <c r="A15397" s="4" t="s">
        <v>53</v>
      </c>
      <c r="B15397" t="s">
        <v>32</v>
      </c>
      <c r="C15397" t="s">
        <v>4</v>
      </c>
      <c r="D15397" t="s">
        <v>328</v>
      </c>
      <c r="E15397" t="s">
        <v>365</v>
      </c>
      <c r="F15397" s="2">
        <v>9933058</v>
      </c>
      <c r="G15397" s="2">
        <v>4219645.8960604547</v>
      </c>
      <c r="H15397">
        <v>2014</v>
      </c>
      <c r="I15397">
        <v>2.3540027397260279</v>
      </c>
      <c r="J15397" t="s">
        <v>717</v>
      </c>
    </row>
    <row r="15398" spans="1:10">
      <c r="A15398" s="4" t="s">
        <v>53</v>
      </c>
      <c r="B15398" t="s">
        <v>32</v>
      </c>
      <c r="C15398" t="s">
        <v>4</v>
      </c>
      <c r="D15398" t="s">
        <v>328</v>
      </c>
      <c r="E15398" t="s">
        <v>366</v>
      </c>
      <c r="F15398" s="2">
        <v>8519067</v>
      </c>
      <c r="G15398" s="2">
        <v>3618970.7243040409</v>
      </c>
      <c r="H15398">
        <v>2014</v>
      </c>
      <c r="I15398">
        <v>2.3540027397260279</v>
      </c>
      <c r="J15398" t="s">
        <v>717</v>
      </c>
    </row>
    <row r="15399" spans="1:10">
      <c r="A15399" s="4" t="s">
        <v>53</v>
      </c>
      <c r="B15399" t="s">
        <v>32</v>
      </c>
      <c r="C15399" t="s">
        <v>4</v>
      </c>
      <c r="D15399" t="s">
        <v>328</v>
      </c>
      <c r="E15399" t="s">
        <v>366</v>
      </c>
      <c r="F15399" s="2">
        <v>122491.00000000001</v>
      </c>
      <c r="G15399" s="2">
        <v>52035.198571712877</v>
      </c>
      <c r="H15399">
        <v>2014</v>
      </c>
      <c r="I15399">
        <v>2.3540027397260279</v>
      </c>
      <c r="J15399" t="s">
        <v>717</v>
      </c>
    </row>
    <row r="15400" spans="1:10">
      <c r="A15400" s="4" t="s">
        <v>53</v>
      </c>
      <c r="B15400" t="s">
        <v>32</v>
      </c>
      <c r="C15400" t="s">
        <v>4</v>
      </c>
      <c r="D15400" t="s">
        <v>328</v>
      </c>
      <c r="E15400" t="s">
        <v>366</v>
      </c>
      <c r="F15400" s="2">
        <v>39</v>
      </c>
      <c r="G15400" s="2">
        <v>16.56752532265066</v>
      </c>
      <c r="H15400">
        <v>2014</v>
      </c>
      <c r="I15400">
        <v>2.3540027397260279</v>
      </c>
      <c r="J15400" t="s">
        <v>717</v>
      </c>
    </row>
    <row r="15401" spans="1:10">
      <c r="A15401" s="4" t="s">
        <v>53</v>
      </c>
      <c r="B15401" t="s">
        <v>32</v>
      </c>
      <c r="C15401" t="s">
        <v>4</v>
      </c>
      <c r="D15401" t="s">
        <v>328</v>
      </c>
      <c r="E15401" t="s">
        <v>365</v>
      </c>
      <c r="F15401" s="2">
        <v>31</v>
      </c>
      <c r="G15401" s="2">
        <v>13.169058589799244</v>
      </c>
      <c r="H15401">
        <v>2014</v>
      </c>
      <c r="I15401">
        <v>2.3540027397260279</v>
      </c>
      <c r="J15401" t="s">
        <v>717</v>
      </c>
    </row>
    <row r="15402" spans="1:10">
      <c r="A15402" s="4" t="s">
        <v>53</v>
      </c>
      <c r="B15402" t="s">
        <v>32</v>
      </c>
      <c r="C15402" t="s">
        <v>4</v>
      </c>
      <c r="D15402" t="s">
        <v>367</v>
      </c>
      <c r="F15402" s="2">
        <v>28268311.000000004</v>
      </c>
      <c r="G15402" s="2">
        <v>12008614.315924725</v>
      </c>
      <c r="H15402">
        <v>2014</v>
      </c>
      <c r="I15402">
        <v>2.3540027397260279</v>
      </c>
      <c r="J15402" t="s">
        <v>717</v>
      </c>
    </row>
    <row r="15403" spans="1:10">
      <c r="A15403" s="4" t="s">
        <v>53</v>
      </c>
      <c r="B15403" t="s">
        <v>32</v>
      </c>
      <c r="C15403" t="s">
        <v>4</v>
      </c>
      <c r="D15403" t="s">
        <v>367</v>
      </c>
      <c r="F15403" s="2">
        <v>169302</v>
      </c>
      <c r="G15403" s="2">
        <v>71920.901850651338</v>
      </c>
      <c r="H15403">
        <v>2014</v>
      </c>
      <c r="I15403">
        <v>2.3540027397260279</v>
      </c>
      <c r="J15403" t="s">
        <v>717</v>
      </c>
    </row>
    <row r="15404" spans="1:10">
      <c r="A15404" s="4" t="s">
        <v>53</v>
      </c>
      <c r="B15404" t="s">
        <v>32</v>
      </c>
      <c r="C15404" t="s">
        <v>3</v>
      </c>
      <c r="D15404" t="s">
        <v>328</v>
      </c>
      <c r="F15404" s="2">
        <v>55958324</v>
      </c>
      <c r="G15404" s="2">
        <v>25905732.033914708</v>
      </c>
      <c r="H15404">
        <v>2013</v>
      </c>
      <c r="I15404">
        <v>2.1600749952459051</v>
      </c>
      <c r="J15404" t="s">
        <v>717</v>
      </c>
    </row>
    <row r="15405" spans="1:10">
      <c r="A15405" s="4" t="s">
        <v>53</v>
      </c>
      <c r="B15405" t="s">
        <v>32</v>
      </c>
      <c r="C15405" t="s">
        <v>3</v>
      </c>
      <c r="D15405" t="s">
        <v>328</v>
      </c>
      <c r="F15405" s="2">
        <v>27782418.999999996</v>
      </c>
      <c r="G15405" s="2">
        <v>12861784.457088824</v>
      </c>
      <c r="H15405">
        <v>2013</v>
      </c>
      <c r="I15405">
        <v>2.1600749952459051</v>
      </c>
      <c r="J15405" t="s">
        <v>717</v>
      </c>
    </row>
    <row r="15406" spans="1:10">
      <c r="A15406" s="4" t="s">
        <v>53</v>
      </c>
      <c r="B15406" t="s">
        <v>32</v>
      </c>
      <c r="C15406" t="s">
        <v>3</v>
      </c>
      <c r="D15406" t="s">
        <v>328</v>
      </c>
      <c r="F15406" s="2">
        <v>5490808</v>
      </c>
      <c r="G15406" s="2">
        <v>2541952.4840964703</v>
      </c>
      <c r="H15406">
        <v>2013</v>
      </c>
      <c r="I15406">
        <v>2.1600749952459051</v>
      </c>
      <c r="J15406" t="s">
        <v>717</v>
      </c>
    </row>
    <row r="15407" spans="1:10">
      <c r="A15407" s="4" t="s">
        <v>53</v>
      </c>
      <c r="B15407" t="s">
        <v>32</v>
      </c>
      <c r="C15407" t="s">
        <v>3</v>
      </c>
      <c r="D15407" t="s">
        <v>328</v>
      </c>
      <c r="F15407" s="2">
        <v>1442299</v>
      </c>
      <c r="G15407" s="2">
        <v>667707.83568827307</v>
      </c>
      <c r="H15407">
        <v>2013</v>
      </c>
      <c r="I15407">
        <v>2.1600749952459051</v>
      </c>
      <c r="J15407" t="s">
        <v>717</v>
      </c>
    </row>
    <row r="15408" spans="1:10">
      <c r="A15408" s="4" t="s">
        <v>53</v>
      </c>
      <c r="B15408" t="s">
        <v>32</v>
      </c>
      <c r="C15408" t="s">
        <v>3</v>
      </c>
      <c r="D15408" t="s">
        <v>328</v>
      </c>
      <c r="F15408" s="2">
        <v>70120</v>
      </c>
      <c r="G15408" s="2">
        <v>32461.835887331064</v>
      </c>
      <c r="H15408">
        <v>2013</v>
      </c>
      <c r="I15408">
        <v>2.1600749952459051</v>
      </c>
      <c r="J15408" t="s">
        <v>717</v>
      </c>
    </row>
    <row r="15409" spans="1:10">
      <c r="A15409" s="4" t="s">
        <v>53</v>
      </c>
      <c r="B15409" t="s">
        <v>32</v>
      </c>
      <c r="C15409" t="s">
        <v>4</v>
      </c>
      <c r="D15409" t="s">
        <v>328</v>
      </c>
      <c r="F15409" s="2">
        <v>31855801</v>
      </c>
      <c r="G15409" s="2">
        <v>14747543.983477993</v>
      </c>
      <c r="H15409">
        <v>2013</v>
      </c>
      <c r="I15409">
        <v>2.1600749952459051</v>
      </c>
      <c r="J15409" t="s">
        <v>717</v>
      </c>
    </row>
    <row r="15410" spans="1:10">
      <c r="A15410" s="4" t="s">
        <v>53</v>
      </c>
      <c r="B15410" t="s">
        <v>32</v>
      </c>
      <c r="C15410" t="s">
        <v>4</v>
      </c>
      <c r="D15410" t="s">
        <v>328</v>
      </c>
      <c r="F15410" s="2">
        <v>8229319</v>
      </c>
      <c r="G15410" s="2">
        <v>3809737.6332358154</v>
      </c>
      <c r="H15410">
        <v>2013</v>
      </c>
      <c r="I15410">
        <v>2.1600749952459051</v>
      </c>
      <c r="J15410" t="s">
        <v>717</v>
      </c>
    </row>
    <row r="15411" spans="1:10">
      <c r="A15411" s="4" t="s">
        <v>53</v>
      </c>
      <c r="B15411" t="s">
        <v>32</v>
      </c>
      <c r="C15411" t="s">
        <v>4</v>
      </c>
      <c r="D15411" t="s">
        <v>328</v>
      </c>
      <c r="F15411" s="2">
        <v>513538</v>
      </c>
      <c r="G15411" s="2">
        <v>237740.81970776126</v>
      </c>
      <c r="H15411">
        <v>2013</v>
      </c>
      <c r="I15411">
        <v>2.1600749952459051</v>
      </c>
      <c r="J15411" t="s">
        <v>717</v>
      </c>
    </row>
    <row r="15412" spans="1:10">
      <c r="A15412" s="4" t="s">
        <v>53</v>
      </c>
      <c r="B15412" t="s">
        <v>32</v>
      </c>
      <c r="C15412" t="s">
        <v>4</v>
      </c>
      <c r="D15412" t="s">
        <v>328</v>
      </c>
      <c r="F15412" s="2">
        <v>162570</v>
      </c>
      <c r="G15412" s="2">
        <v>75261.27581579308</v>
      </c>
      <c r="H15412">
        <v>2013</v>
      </c>
      <c r="I15412">
        <v>2.1600749952459051</v>
      </c>
      <c r="J15412" t="s">
        <v>717</v>
      </c>
    </row>
    <row r="15413" spans="1:10">
      <c r="A15413" s="4" t="s">
        <v>53</v>
      </c>
      <c r="B15413" t="s">
        <v>32</v>
      </c>
      <c r="C15413" t="s">
        <v>3</v>
      </c>
      <c r="D15413" t="s">
        <v>328</v>
      </c>
      <c r="F15413" s="2">
        <v>71351690.818989679</v>
      </c>
      <c r="G15413" s="2">
        <v>36507798.903447725</v>
      </c>
      <c r="H15413">
        <v>2012</v>
      </c>
      <c r="I15413">
        <v>1.9544232455014252</v>
      </c>
      <c r="J15413" t="s">
        <v>717</v>
      </c>
    </row>
    <row r="15414" spans="1:10">
      <c r="A15414" s="4" t="s">
        <v>53</v>
      </c>
      <c r="B15414" t="s">
        <v>32</v>
      </c>
      <c r="C15414" t="s">
        <v>3</v>
      </c>
      <c r="D15414" t="s">
        <v>328</v>
      </c>
      <c r="F15414" s="2">
        <v>25554904.226036821</v>
      </c>
      <c r="G15414" s="2">
        <v>13075419.710064119</v>
      </c>
      <c r="H15414">
        <v>2012</v>
      </c>
      <c r="I15414">
        <v>1.9544232455014252</v>
      </c>
      <c r="J15414" t="s">
        <v>717</v>
      </c>
    </row>
    <row r="15415" spans="1:10">
      <c r="A15415" s="4" t="s">
        <v>53</v>
      </c>
      <c r="B15415" t="s">
        <v>32</v>
      </c>
      <c r="C15415" t="s">
        <v>3</v>
      </c>
      <c r="D15415" t="s">
        <v>328</v>
      </c>
      <c r="F15415" s="2">
        <v>6404239.9607477114</v>
      </c>
      <c r="G15415" s="2">
        <v>3276792.770188652</v>
      </c>
      <c r="H15415">
        <v>2012</v>
      </c>
      <c r="I15415">
        <v>1.9544232455014252</v>
      </c>
      <c r="J15415" t="s">
        <v>717</v>
      </c>
    </row>
    <row r="15416" spans="1:10">
      <c r="A15416" s="4" t="s">
        <v>53</v>
      </c>
      <c r="B15416" t="s">
        <v>32</v>
      </c>
      <c r="C15416" t="s">
        <v>3</v>
      </c>
      <c r="D15416" t="s">
        <v>328</v>
      </c>
      <c r="F15416" s="2">
        <v>1598808.9344940966</v>
      </c>
      <c r="G15416" s="2">
        <v>818046.41761918226</v>
      </c>
      <c r="H15416">
        <v>2012</v>
      </c>
      <c r="I15416">
        <v>1.9544232455014252</v>
      </c>
      <c r="J15416" t="s">
        <v>717</v>
      </c>
    </row>
    <row r="15417" spans="1:10">
      <c r="A15417" s="4" t="s">
        <v>53</v>
      </c>
      <c r="B15417" t="s">
        <v>32</v>
      </c>
      <c r="C15417" t="s">
        <v>3</v>
      </c>
      <c r="D15417" t="s">
        <v>328</v>
      </c>
      <c r="F15417" s="2">
        <v>161465.67261811462</v>
      </c>
      <c r="G15417" s="2">
        <v>82615.509710993603</v>
      </c>
      <c r="H15417">
        <v>2012</v>
      </c>
      <c r="I15417">
        <v>1.9544232455014252</v>
      </c>
      <c r="J15417" t="s">
        <v>717</v>
      </c>
    </row>
    <row r="15418" spans="1:10">
      <c r="A15418" s="4" t="s">
        <v>53</v>
      </c>
      <c r="B15418" t="s">
        <v>32</v>
      </c>
      <c r="C15418" t="s">
        <v>3</v>
      </c>
      <c r="D15418" t="s">
        <v>1</v>
      </c>
      <c r="F15418" s="2">
        <v>-543.40993871761714</v>
      </c>
      <c r="G15418" s="2">
        <v>-278.04107424960569</v>
      </c>
      <c r="H15418">
        <v>2012</v>
      </c>
      <c r="I15418">
        <v>1.9544232455014252</v>
      </c>
      <c r="J15418" t="s">
        <v>717</v>
      </c>
    </row>
    <row r="15419" spans="1:10">
      <c r="A15419" s="4" t="s">
        <v>53</v>
      </c>
      <c r="B15419" t="s">
        <v>32</v>
      </c>
      <c r="C15419" t="s">
        <v>4</v>
      </c>
      <c r="D15419" t="s">
        <v>328</v>
      </c>
      <c r="F15419" s="2">
        <v>38351602.940147676</v>
      </c>
      <c r="G15419" s="2">
        <v>19622977.279063329</v>
      </c>
      <c r="H15419">
        <v>2012</v>
      </c>
      <c r="I15419">
        <v>1.9544232455014252</v>
      </c>
      <c r="J15419" t="s">
        <v>717</v>
      </c>
    </row>
    <row r="15420" spans="1:10">
      <c r="A15420" s="4" t="s">
        <v>53</v>
      </c>
      <c r="B15420" t="s">
        <v>32</v>
      </c>
      <c r="C15420" t="s">
        <v>4</v>
      </c>
      <c r="D15420" t="s">
        <v>328</v>
      </c>
      <c r="F15420" s="2">
        <v>7776869.491980507</v>
      </c>
      <c r="G15420" s="2">
        <v>3979112.2572251642</v>
      </c>
      <c r="H15420">
        <v>2012</v>
      </c>
      <c r="I15420">
        <v>1.9544232455014252</v>
      </c>
      <c r="J15420" t="s">
        <v>717</v>
      </c>
    </row>
    <row r="15421" spans="1:10">
      <c r="A15421" s="4" t="s">
        <v>53</v>
      </c>
      <c r="B15421" t="s">
        <v>32</v>
      </c>
      <c r="C15421" t="s">
        <v>4</v>
      </c>
      <c r="D15421" t="s">
        <v>328</v>
      </c>
      <c r="F15421" s="2">
        <v>1600576.0157102575</v>
      </c>
      <c r="G15421" s="2">
        <v>818950.56221540947</v>
      </c>
      <c r="H15421">
        <v>2012</v>
      </c>
      <c r="I15421">
        <v>1.9544232455014252</v>
      </c>
      <c r="J15421" t="s">
        <v>717</v>
      </c>
    </row>
    <row r="15422" spans="1:10">
      <c r="A15422" s="4" t="s">
        <v>53</v>
      </c>
      <c r="B15422" t="s">
        <v>32</v>
      </c>
      <c r="C15422" t="s">
        <v>4</v>
      </c>
      <c r="D15422" t="s">
        <v>328</v>
      </c>
      <c r="F15422" s="2">
        <v>469585.10136297473</v>
      </c>
      <c r="G15422" s="2">
        <v>240267.86544001545</v>
      </c>
      <c r="H15422">
        <v>2012</v>
      </c>
      <c r="I15422">
        <v>1.9544232455014252</v>
      </c>
      <c r="J15422" t="s">
        <v>717</v>
      </c>
    </row>
    <row r="15423" spans="1:10">
      <c r="A15423" s="4" t="s">
        <v>53</v>
      </c>
      <c r="B15423" t="s">
        <v>32</v>
      </c>
      <c r="C15423" t="s">
        <v>4</v>
      </c>
      <c r="D15423" t="s">
        <v>328</v>
      </c>
      <c r="F15423" s="2">
        <v>374826.99438376166</v>
      </c>
      <c r="G15423" s="2">
        <v>191783.94201282453</v>
      </c>
      <c r="H15423">
        <v>2012</v>
      </c>
      <c r="I15423">
        <v>1.9544232455014252</v>
      </c>
      <c r="J15423" t="s">
        <v>717</v>
      </c>
    </row>
    <row r="15424" spans="1:10">
      <c r="A15424" s="4" t="s">
        <v>53</v>
      </c>
      <c r="B15424" t="s">
        <v>32</v>
      </c>
      <c r="C15424" t="s">
        <v>3</v>
      </c>
      <c r="D15424" t="s">
        <v>328</v>
      </c>
      <c r="F15424" s="2">
        <v>64636848.40080294</v>
      </c>
      <c r="G15424" s="2">
        <v>38606732.250729755</v>
      </c>
      <c r="H15424">
        <v>2011</v>
      </c>
      <c r="I15424">
        <v>1.6742377464381528</v>
      </c>
      <c r="J15424" t="s">
        <v>717</v>
      </c>
    </row>
    <row r="15425" spans="1:10">
      <c r="A15425" s="4" t="s">
        <v>53</v>
      </c>
      <c r="B15425" t="s">
        <v>32</v>
      </c>
      <c r="C15425" t="s">
        <v>3</v>
      </c>
      <c r="D15425" t="s">
        <v>328</v>
      </c>
      <c r="F15425" s="2">
        <v>22311088.476832051</v>
      </c>
      <c r="G15425" s="2">
        <v>13326117.22815212</v>
      </c>
      <c r="H15425">
        <v>2011</v>
      </c>
      <c r="I15425">
        <v>1.6742377464381528</v>
      </c>
      <c r="J15425" t="s">
        <v>717</v>
      </c>
    </row>
    <row r="15426" spans="1:10">
      <c r="A15426" s="4" t="s">
        <v>53</v>
      </c>
      <c r="B15426" t="s">
        <v>32</v>
      </c>
      <c r="C15426" t="s">
        <v>3</v>
      </c>
      <c r="D15426" t="s">
        <v>328</v>
      </c>
      <c r="F15426" s="2">
        <v>5568246.3275794154</v>
      </c>
      <c r="G15426" s="2">
        <v>3325839.6780418721</v>
      </c>
      <c r="H15426">
        <v>2011</v>
      </c>
      <c r="I15426">
        <v>1.6742377464381528</v>
      </c>
      <c r="J15426" t="s">
        <v>717</v>
      </c>
    </row>
    <row r="15427" spans="1:10">
      <c r="A15427" s="27" t="s">
        <v>53</v>
      </c>
      <c r="B15427" t="s">
        <v>32</v>
      </c>
      <c r="C15427" t="s">
        <v>3</v>
      </c>
      <c r="D15427" t="s">
        <v>328</v>
      </c>
      <c r="F15427" s="2">
        <v>1314897.3327776147</v>
      </c>
      <c r="G15427" s="2">
        <v>785370.73696670937</v>
      </c>
      <c r="H15427">
        <v>2011</v>
      </c>
      <c r="I15427">
        <v>1.6742377464381528</v>
      </c>
      <c r="J15427" t="s">
        <v>717</v>
      </c>
    </row>
    <row r="15428" spans="1:10">
      <c r="A15428" s="26" t="s">
        <v>53</v>
      </c>
      <c r="B15428" t="s">
        <v>32</v>
      </c>
      <c r="C15428" t="s">
        <v>3</v>
      </c>
      <c r="D15428" t="s">
        <v>328</v>
      </c>
      <c r="F15428" s="2">
        <v>92653.000133514521</v>
      </c>
      <c r="G15428" s="2">
        <v>55340.408093550992</v>
      </c>
      <c r="H15428">
        <v>2011</v>
      </c>
      <c r="I15428">
        <v>1.6742377464381528</v>
      </c>
      <c r="J15428" t="s">
        <v>717</v>
      </c>
    </row>
    <row r="15429" spans="1:10">
      <c r="A15429" s="27" t="s">
        <v>53</v>
      </c>
      <c r="B15429" t="s">
        <v>32</v>
      </c>
      <c r="C15429" t="s">
        <v>3</v>
      </c>
      <c r="D15429" t="s">
        <v>1</v>
      </c>
      <c r="F15429" s="2">
        <v>-1271.9258971969064</v>
      </c>
      <c r="G15429" s="2">
        <v>-759.70446843816387</v>
      </c>
      <c r="H15429">
        <v>2011</v>
      </c>
      <c r="I15429">
        <v>1.6742377464381528</v>
      </c>
      <c r="J15429" t="s">
        <v>717</v>
      </c>
    </row>
    <row r="15430" spans="1:10">
      <c r="A15430" s="26" t="s">
        <v>53</v>
      </c>
      <c r="B15430" t="s">
        <v>32</v>
      </c>
      <c r="C15430" t="s">
        <v>4</v>
      </c>
      <c r="D15430" t="s">
        <v>328</v>
      </c>
      <c r="F15430" s="2">
        <v>33016411.160754215</v>
      </c>
      <c r="G15430" s="2">
        <v>19720264.479160611</v>
      </c>
      <c r="H15430">
        <v>2011</v>
      </c>
      <c r="I15430">
        <v>1.6742377464381528</v>
      </c>
      <c r="J15430" t="s">
        <v>717</v>
      </c>
    </row>
    <row r="15431" spans="1:10">
      <c r="A15431" s="27" t="s">
        <v>53</v>
      </c>
      <c r="B15431" t="s">
        <v>32</v>
      </c>
      <c r="C15431" t="s">
        <v>4</v>
      </c>
      <c r="D15431" t="s">
        <v>328</v>
      </c>
      <c r="F15431" s="2">
        <v>6592134.7598262299</v>
      </c>
      <c r="G15431" s="2">
        <v>3937394.6584651005</v>
      </c>
      <c r="H15431">
        <v>2011</v>
      </c>
      <c r="I15431">
        <v>1.6742377464381528</v>
      </c>
      <c r="J15431" t="s">
        <v>717</v>
      </c>
    </row>
    <row r="15432" spans="1:10">
      <c r="A15432" s="4" t="s">
        <v>53</v>
      </c>
      <c r="B15432" t="s">
        <v>32</v>
      </c>
      <c r="C15432" t="s">
        <v>4</v>
      </c>
      <c r="D15432" t="s">
        <v>328</v>
      </c>
      <c r="F15432" s="2">
        <v>810176.08694238786</v>
      </c>
      <c r="G15432" s="2">
        <v>483907.43110767403</v>
      </c>
      <c r="H15432">
        <v>2011</v>
      </c>
      <c r="I15432">
        <v>1.6742377464381528</v>
      </c>
      <c r="J15432" t="s">
        <v>717</v>
      </c>
    </row>
    <row r="15433" spans="1:10">
      <c r="A15433" s="16" t="s">
        <v>53</v>
      </c>
      <c r="B15433" t="s">
        <v>32</v>
      </c>
      <c r="C15433" t="s">
        <v>4</v>
      </c>
      <c r="D15433" t="s">
        <v>328</v>
      </c>
      <c r="F15433" s="2">
        <v>239225.33197770882</v>
      </c>
      <c r="G15433" s="2">
        <v>142886.11786865236</v>
      </c>
      <c r="H15433">
        <v>2011</v>
      </c>
      <c r="I15433">
        <v>1.6742377464381528</v>
      </c>
      <c r="J15433" t="s">
        <v>717</v>
      </c>
    </row>
    <row r="15434" spans="1:10">
      <c r="A15434" s="4" t="s">
        <v>53</v>
      </c>
      <c r="B15434" t="s">
        <v>32</v>
      </c>
      <c r="C15434" t="s">
        <v>4</v>
      </c>
      <c r="D15434" t="s">
        <v>1</v>
      </c>
      <c r="F15434" s="2">
        <v>35.74499008515896</v>
      </c>
      <c r="G15434" s="2">
        <v>21.350008480697813</v>
      </c>
      <c r="H15434">
        <v>2011</v>
      </c>
      <c r="I15434">
        <v>1.6742377464381528</v>
      </c>
      <c r="J15434" t="s">
        <v>717</v>
      </c>
    </row>
    <row r="15435" spans="1:10">
      <c r="A15435" s="4" t="s">
        <v>53</v>
      </c>
      <c r="B15435" t="s">
        <v>32</v>
      </c>
      <c r="C15435" t="s">
        <v>3</v>
      </c>
      <c r="D15435" t="s">
        <v>328</v>
      </c>
      <c r="F15435" s="2">
        <v>49184617.909732535</v>
      </c>
      <c r="G15435" s="2">
        <v>27931719.394398283</v>
      </c>
      <c r="H15435">
        <v>2010</v>
      </c>
      <c r="I15435">
        <v>1.7608875850154977</v>
      </c>
      <c r="J15435" t="s">
        <v>717</v>
      </c>
    </row>
    <row r="15436" spans="1:10">
      <c r="A15436" s="16" t="s">
        <v>53</v>
      </c>
      <c r="B15436" t="s">
        <v>32</v>
      </c>
      <c r="C15436" t="s">
        <v>3</v>
      </c>
      <c r="D15436" t="s">
        <v>328</v>
      </c>
      <c r="F15436" s="2">
        <v>19410331.000144947</v>
      </c>
      <c r="G15436" s="2">
        <v>11023038.13447246</v>
      </c>
      <c r="H15436">
        <v>2010</v>
      </c>
      <c r="I15436">
        <v>1.7608875850154977</v>
      </c>
      <c r="J15436" t="s">
        <v>717</v>
      </c>
    </row>
    <row r="15437" spans="1:10">
      <c r="A15437" s="4" t="s">
        <v>53</v>
      </c>
      <c r="B15437" t="s">
        <v>32</v>
      </c>
      <c r="C15437" t="s">
        <v>3</v>
      </c>
      <c r="D15437" t="s">
        <v>328</v>
      </c>
      <c r="F15437" s="2">
        <v>5234151.3874058528</v>
      </c>
      <c r="G15437" s="2">
        <v>2972450.6163519728</v>
      </c>
      <c r="H15437">
        <v>2010</v>
      </c>
      <c r="I15437">
        <v>1.7608875850154977</v>
      </c>
      <c r="J15437" t="s">
        <v>717</v>
      </c>
    </row>
    <row r="15438" spans="1:10">
      <c r="A15438" s="4" t="s">
        <v>53</v>
      </c>
      <c r="B15438" t="s">
        <v>32</v>
      </c>
      <c r="C15438" t="s">
        <v>3</v>
      </c>
      <c r="D15438" t="s">
        <v>328</v>
      </c>
      <c r="F15438" s="2">
        <v>850688.51455423923</v>
      </c>
      <c r="G15438" s="2">
        <v>483102.11383922742</v>
      </c>
      <c r="H15438">
        <v>2010</v>
      </c>
      <c r="I15438">
        <v>1.7608875850154977</v>
      </c>
      <c r="J15438" t="s">
        <v>717</v>
      </c>
    </row>
    <row r="15439" spans="1:10">
      <c r="A15439" s="4" t="s">
        <v>53</v>
      </c>
      <c r="B15439" t="s">
        <v>32</v>
      </c>
      <c r="C15439" t="s">
        <v>3</v>
      </c>
      <c r="D15439" t="s">
        <v>328</v>
      </c>
      <c r="F15439" s="2">
        <v>19.989438012501829</v>
      </c>
      <c r="G15439" s="2">
        <v>11.351910356234297</v>
      </c>
      <c r="H15439">
        <v>2010</v>
      </c>
      <c r="I15439">
        <v>1.7608875850154977</v>
      </c>
      <c r="J15439" t="s">
        <v>717</v>
      </c>
    </row>
    <row r="15440" spans="1:10">
      <c r="A15440" s="16" t="s">
        <v>53</v>
      </c>
      <c r="B15440" t="s">
        <v>32</v>
      </c>
      <c r="C15440" t="s">
        <v>3</v>
      </c>
      <c r="D15440" t="s">
        <v>1</v>
      </c>
      <c r="F15440" s="2">
        <v>507.73172551754652</v>
      </c>
      <c r="G15440" s="2">
        <v>288.33852304835119</v>
      </c>
      <c r="H15440">
        <v>2010</v>
      </c>
      <c r="I15440">
        <v>1.7608875850154977</v>
      </c>
      <c r="J15440" t="s">
        <v>717</v>
      </c>
    </row>
    <row r="15441" spans="1:10">
      <c r="A15441" s="4" t="s">
        <v>53</v>
      </c>
      <c r="B15441" t="s">
        <v>32</v>
      </c>
      <c r="C15441" t="s">
        <v>4</v>
      </c>
      <c r="D15441" t="s">
        <v>328</v>
      </c>
      <c r="F15441" s="2">
        <v>31661740.619794946</v>
      </c>
      <c r="G15441" s="2">
        <v>17980557.583132878</v>
      </c>
      <c r="H15441">
        <v>2010</v>
      </c>
      <c r="I15441">
        <v>1.7608875850154977</v>
      </c>
      <c r="J15441" t="s">
        <v>717</v>
      </c>
    </row>
    <row r="15442" spans="1:10">
      <c r="A15442" s="4" t="s">
        <v>53</v>
      </c>
      <c r="B15442" t="s">
        <v>32</v>
      </c>
      <c r="C15442" t="s">
        <v>4</v>
      </c>
      <c r="D15442" t="s">
        <v>328</v>
      </c>
      <c r="F15442" s="2">
        <v>6162001.1316321502</v>
      </c>
      <c r="G15442" s="2">
        <v>3499372.2393573001</v>
      </c>
      <c r="H15442">
        <v>2010</v>
      </c>
      <c r="I15442">
        <v>1.7608875850154977</v>
      </c>
      <c r="J15442" t="s">
        <v>717</v>
      </c>
    </row>
    <row r="15443" spans="1:10">
      <c r="A15443" s="4" t="s">
        <v>53</v>
      </c>
      <c r="B15443" t="s">
        <v>32</v>
      </c>
      <c r="C15443" t="s">
        <v>4</v>
      </c>
      <c r="D15443" t="s">
        <v>328</v>
      </c>
      <c r="F15443" s="2">
        <v>886111.79765619372</v>
      </c>
      <c r="G15443" s="2">
        <v>503218.8341815102</v>
      </c>
      <c r="H15443">
        <v>2010</v>
      </c>
      <c r="I15443">
        <v>1.7608875850154977</v>
      </c>
      <c r="J15443" t="s">
        <v>717</v>
      </c>
    </row>
    <row r="15444" spans="1:10">
      <c r="A15444" s="4" t="s">
        <v>53</v>
      </c>
      <c r="B15444" t="s">
        <v>32</v>
      </c>
      <c r="C15444" t="s">
        <v>4</v>
      </c>
      <c r="D15444" t="s">
        <v>328</v>
      </c>
      <c r="F15444" s="2">
        <v>253213.20760766504</v>
      </c>
      <c r="G15444" s="2">
        <v>143798.62165104452</v>
      </c>
      <c r="H15444">
        <v>2010</v>
      </c>
      <c r="I15444">
        <v>1.7608875850154977</v>
      </c>
      <c r="J15444" t="s">
        <v>717</v>
      </c>
    </row>
    <row r="15445" spans="1:10">
      <c r="A15445" t="s">
        <v>53</v>
      </c>
      <c r="B15445" t="s">
        <v>318</v>
      </c>
      <c r="C15445" t="s">
        <v>3</v>
      </c>
      <c r="D15445" t="s">
        <v>328</v>
      </c>
      <c r="E15445" t="s">
        <v>534</v>
      </c>
      <c r="F15445" s="2">
        <v>22051473.149999999</v>
      </c>
      <c r="G15445" s="2">
        <f t="shared" ref="G15445:G15452" si="401">F15445/I15445</f>
        <v>525153.85980162176</v>
      </c>
      <c r="H15445">
        <v>2020</v>
      </c>
      <c r="I15445">
        <v>41.990499999999997</v>
      </c>
      <c r="J15445" t="s">
        <v>717</v>
      </c>
    </row>
    <row r="15446" spans="1:10">
      <c r="A15446" t="s">
        <v>53</v>
      </c>
      <c r="B15446" t="s">
        <v>318</v>
      </c>
      <c r="C15446" t="s">
        <v>4</v>
      </c>
      <c r="D15446" t="s">
        <v>328</v>
      </c>
      <c r="E15446" t="s">
        <v>534</v>
      </c>
      <c r="F15446" s="2">
        <v>3731568.6</v>
      </c>
      <c r="G15446" s="2">
        <f t="shared" si="401"/>
        <v>88866.972291351616</v>
      </c>
      <c r="H15446">
        <v>2020</v>
      </c>
      <c r="I15446">
        <v>41.990499999999997</v>
      </c>
      <c r="J15446" t="s">
        <v>717</v>
      </c>
    </row>
    <row r="15447" spans="1:10">
      <c r="A15447" t="s">
        <v>53</v>
      </c>
      <c r="B15447" t="s">
        <v>318</v>
      </c>
      <c r="C15447" t="s">
        <v>3</v>
      </c>
      <c r="D15447" t="s">
        <v>328</v>
      </c>
      <c r="E15447" t="s">
        <v>534</v>
      </c>
      <c r="F15447" s="2">
        <v>22991147.510000002</v>
      </c>
      <c r="G15447" s="2">
        <f t="shared" si="401"/>
        <v>652331.06660311087</v>
      </c>
      <c r="H15447">
        <v>2019</v>
      </c>
      <c r="I15447">
        <v>35.244599999999998</v>
      </c>
      <c r="J15447" t="s">
        <v>717</v>
      </c>
    </row>
    <row r="15448" spans="1:10">
      <c r="A15448" t="s">
        <v>53</v>
      </c>
      <c r="B15448" t="s">
        <v>318</v>
      </c>
      <c r="C15448" t="s">
        <v>4</v>
      </c>
      <c r="D15448" t="s">
        <v>328</v>
      </c>
      <c r="E15448" t="s">
        <v>534</v>
      </c>
      <c r="F15448" s="2">
        <v>7149242.54</v>
      </c>
      <c r="G15448" s="2">
        <f t="shared" si="401"/>
        <v>202846.46555784432</v>
      </c>
      <c r="H15448">
        <v>2019</v>
      </c>
      <c r="I15448">
        <v>35.244599999999998</v>
      </c>
      <c r="J15448" t="s">
        <v>717</v>
      </c>
    </row>
    <row r="15449" spans="1:10">
      <c r="A15449" s="5" t="s">
        <v>53</v>
      </c>
      <c r="B15449" t="s">
        <v>318</v>
      </c>
      <c r="C15449" t="s">
        <v>3</v>
      </c>
      <c r="D15449" t="s">
        <v>328</v>
      </c>
      <c r="E15449" t="s">
        <v>534</v>
      </c>
      <c r="F15449" s="2">
        <v>20699931.010000002</v>
      </c>
      <c r="G15449" s="2">
        <f t="shared" si="401"/>
        <v>670932.04797018075</v>
      </c>
      <c r="H15449">
        <v>2018</v>
      </c>
      <c r="I15449">
        <v>30.852499999999999</v>
      </c>
      <c r="J15449" t="s">
        <v>717</v>
      </c>
    </row>
    <row r="15450" spans="1:10">
      <c r="A15450" s="5" t="s">
        <v>53</v>
      </c>
      <c r="B15450" t="s">
        <v>318</v>
      </c>
      <c r="C15450" t="s">
        <v>4</v>
      </c>
      <c r="D15450" t="s">
        <v>328</v>
      </c>
      <c r="E15450" t="s">
        <v>534</v>
      </c>
      <c r="F15450" s="2">
        <v>1381478.34</v>
      </c>
      <c r="G15450" s="2">
        <f t="shared" si="401"/>
        <v>44776.868649218057</v>
      </c>
      <c r="H15450">
        <v>2018</v>
      </c>
      <c r="I15450">
        <v>30.852499999999999</v>
      </c>
      <c r="J15450" t="s">
        <v>717</v>
      </c>
    </row>
    <row r="15451" spans="1:10">
      <c r="A15451" s="5" t="s">
        <v>53</v>
      </c>
      <c r="B15451" t="s">
        <v>318</v>
      </c>
      <c r="C15451" t="s">
        <v>3</v>
      </c>
      <c r="D15451" t="s">
        <v>328</v>
      </c>
      <c r="E15451" t="s">
        <v>534</v>
      </c>
      <c r="F15451" s="2">
        <v>14863341.800000001</v>
      </c>
      <c r="G15451" s="2">
        <f t="shared" si="401"/>
        <v>519879.04162294511</v>
      </c>
      <c r="H15451">
        <v>2017</v>
      </c>
      <c r="I15451">
        <v>28.59</v>
      </c>
      <c r="J15451" t="s">
        <v>717</v>
      </c>
    </row>
    <row r="15452" spans="1:10">
      <c r="A15452" s="5" t="s">
        <v>53</v>
      </c>
      <c r="B15452" t="s">
        <v>318</v>
      </c>
      <c r="C15452" t="s">
        <v>4</v>
      </c>
      <c r="D15452" t="s">
        <v>328</v>
      </c>
      <c r="E15452" t="s">
        <v>534</v>
      </c>
      <c r="F15452" s="2">
        <v>2742649.96</v>
      </c>
      <c r="G15452" s="2">
        <f t="shared" si="401"/>
        <v>95930.393844001403</v>
      </c>
      <c r="H15452">
        <v>2017</v>
      </c>
      <c r="I15452">
        <v>28.59</v>
      </c>
      <c r="J15452" t="s">
        <v>717</v>
      </c>
    </row>
    <row r="15453" spans="1:10">
      <c r="A15453" t="s">
        <v>53</v>
      </c>
      <c r="B15453" t="s">
        <v>318</v>
      </c>
      <c r="C15453" t="s">
        <v>3</v>
      </c>
      <c r="D15453" t="s">
        <v>328</v>
      </c>
      <c r="E15453" t="s">
        <v>534</v>
      </c>
      <c r="F15453" s="2">
        <v>11821266.17</v>
      </c>
      <c r="G15453" s="2">
        <v>391697.46114232863</v>
      </c>
      <c r="H15453">
        <v>2016</v>
      </c>
      <c r="I15453">
        <v>30.17958333333333</v>
      </c>
      <c r="J15453" t="s">
        <v>717</v>
      </c>
    </row>
    <row r="15454" spans="1:10">
      <c r="A15454" t="s">
        <v>53</v>
      </c>
      <c r="B15454" t="s">
        <v>318</v>
      </c>
      <c r="C15454" t="s">
        <v>4</v>
      </c>
      <c r="D15454" t="s">
        <v>328</v>
      </c>
      <c r="E15454" t="s">
        <v>534</v>
      </c>
      <c r="F15454" s="2">
        <v>842600.88</v>
      </c>
      <c r="G15454" s="2">
        <v>27919.566373514106</v>
      </c>
      <c r="H15454">
        <v>2016</v>
      </c>
      <c r="I15454">
        <v>30.17958333333333</v>
      </c>
      <c r="J15454" t="s">
        <v>717</v>
      </c>
    </row>
    <row r="15455" spans="1:10">
      <c r="A15455" t="s">
        <v>53</v>
      </c>
      <c r="B15455" t="s">
        <v>318</v>
      </c>
      <c r="C15455" t="s">
        <v>3</v>
      </c>
      <c r="D15455" t="s">
        <v>328</v>
      </c>
      <c r="E15455" t="s">
        <v>534</v>
      </c>
      <c r="F15455" s="2">
        <v>12220763.029999999</v>
      </c>
      <c r="G15455" s="2">
        <v>444532.8251716455</v>
      </c>
      <c r="H15455">
        <v>2015</v>
      </c>
      <c r="I15455">
        <v>27.491250000000001</v>
      </c>
      <c r="J15455" t="s">
        <v>717</v>
      </c>
    </row>
    <row r="15456" spans="1:10">
      <c r="A15456" t="s">
        <v>53</v>
      </c>
      <c r="B15456" t="s">
        <v>318</v>
      </c>
      <c r="C15456" t="s">
        <v>4</v>
      </c>
      <c r="D15456" t="s">
        <v>328</v>
      </c>
      <c r="E15456" t="s">
        <v>534</v>
      </c>
      <c r="F15456" s="2">
        <v>312800.46999999997</v>
      </c>
      <c r="G15456" s="2">
        <v>11378.182876369752</v>
      </c>
      <c r="H15456">
        <v>2015</v>
      </c>
      <c r="I15456">
        <v>27.491250000000001</v>
      </c>
      <c r="J15456" t="s">
        <v>717</v>
      </c>
    </row>
    <row r="15457" spans="1:10">
      <c r="A15457" t="s">
        <v>53</v>
      </c>
      <c r="B15457" t="s">
        <v>318</v>
      </c>
      <c r="C15457" t="s">
        <v>3</v>
      </c>
      <c r="D15457" t="s">
        <v>328</v>
      </c>
      <c r="E15457" t="s">
        <v>534</v>
      </c>
      <c r="F15457" s="2">
        <v>12832761.76</v>
      </c>
      <c r="G15457" s="2">
        <v>486827.0773899848</v>
      </c>
      <c r="H15457">
        <v>2014</v>
      </c>
      <c r="I15457">
        <v>26.36</v>
      </c>
      <c r="J15457" t="s">
        <v>717</v>
      </c>
    </row>
    <row r="15458" spans="1:10">
      <c r="A15458" t="s">
        <v>61</v>
      </c>
      <c r="B15458" t="s">
        <v>37</v>
      </c>
      <c r="C15458" t="s">
        <v>3</v>
      </c>
      <c r="D15458" t="s">
        <v>328</v>
      </c>
      <c r="E15458" t="s">
        <v>370</v>
      </c>
      <c r="F15458" s="2">
        <v>4475814</v>
      </c>
      <c r="G15458" s="2">
        <f>F15458/I15458</f>
        <v>4475814</v>
      </c>
      <c r="H15458">
        <v>2024</v>
      </c>
      <c r="I15458">
        <v>1</v>
      </c>
      <c r="J15458" s="40" t="s">
        <v>715</v>
      </c>
    </row>
    <row r="15459" spans="1:10">
      <c r="A15459" t="s">
        <v>53</v>
      </c>
      <c r="B15459" t="s">
        <v>318</v>
      </c>
      <c r="C15459" t="s">
        <v>4</v>
      </c>
      <c r="D15459" t="s">
        <v>328</v>
      </c>
      <c r="E15459" t="s">
        <v>534</v>
      </c>
      <c r="F15459" s="2">
        <v>513428.68</v>
      </c>
      <c r="G15459" s="2">
        <v>19477.567526555387</v>
      </c>
      <c r="H15459">
        <v>2014</v>
      </c>
      <c r="I15459">
        <v>26.36</v>
      </c>
      <c r="J15459" t="s">
        <v>717</v>
      </c>
    </row>
    <row r="15460" spans="1:10">
      <c r="A15460" t="s">
        <v>53</v>
      </c>
      <c r="B15460" t="s">
        <v>318</v>
      </c>
      <c r="C15460" t="s">
        <v>3</v>
      </c>
      <c r="D15460" t="s">
        <v>328</v>
      </c>
      <c r="E15460" t="s">
        <v>534</v>
      </c>
      <c r="F15460" s="2">
        <v>9130950.4700000007</v>
      </c>
      <c r="G15460" s="2">
        <v>449357.19285649789</v>
      </c>
      <c r="H15460">
        <v>2013</v>
      </c>
      <c r="I15460">
        <v>20.320027397260262</v>
      </c>
      <c r="J15460" t="s">
        <v>717</v>
      </c>
    </row>
    <row r="15461" spans="1:10">
      <c r="A15461" t="s">
        <v>53</v>
      </c>
      <c r="B15461" t="s">
        <v>318</v>
      </c>
      <c r="C15461" t="s">
        <v>4</v>
      </c>
      <c r="D15461" t="s">
        <v>328</v>
      </c>
      <c r="E15461" t="s">
        <v>534</v>
      </c>
      <c r="F15461" s="2">
        <v>252469.24</v>
      </c>
      <c r="G15461" s="2">
        <v>12424.650570797965</v>
      </c>
      <c r="H15461">
        <v>2013</v>
      </c>
      <c r="I15461">
        <v>20.320027397260262</v>
      </c>
      <c r="J15461" t="s">
        <v>717</v>
      </c>
    </row>
    <row r="15462" spans="1:10">
      <c r="A15462" t="s">
        <v>53</v>
      </c>
      <c r="B15462" t="s">
        <v>318</v>
      </c>
      <c r="C15462" t="s">
        <v>3</v>
      </c>
      <c r="D15462" t="s">
        <v>328</v>
      </c>
      <c r="E15462" t="s">
        <v>534</v>
      </c>
      <c r="F15462" s="2">
        <v>11083910.469025549</v>
      </c>
      <c r="G15462" s="2">
        <v>547761.51321695757</v>
      </c>
      <c r="H15462">
        <v>2012</v>
      </c>
      <c r="I15462">
        <v>20.234920127795522</v>
      </c>
      <c r="J15462" t="s">
        <v>717</v>
      </c>
    </row>
    <row r="15463" spans="1:10">
      <c r="A15463" t="s">
        <v>53</v>
      </c>
      <c r="B15463" t="s">
        <v>318</v>
      </c>
      <c r="C15463" t="s">
        <v>4</v>
      </c>
      <c r="D15463" t="s">
        <v>328</v>
      </c>
      <c r="E15463" t="s">
        <v>534</v>
      </c>
      <c r="F15463" s="2">
        <v>955817.87803962908</v>
      </c>
      <c r="G15463" s="2">
        <v>47236.058852867827</v>
      </c>
      <c r="H15463">
        <v>2012</v>
      </c>
      <c r="I15463">
        <v>20.234920127795522</v>
      </c>
      <c r="J15463" t="s">
        <v>717</v>
      </c>
    </row>
    <row r="15464" spans="1:10">
      <c r="A15464" t="s">
        <v>53</v>
      </c>
      <c r="B15464" t="s">
        <v>318</v>
      </c>
      <c r="C15464" t="s">
        <v>3</v>
      </c>
      <c r="D15464" t="s">
        <v>328</v>
      </c>
      <c r="E15464" t="s">
        <v>534</v>
      </c>
      <c r="F15464" s="2">
        <v>8853745.7057795357</v>
      </c>
      <c r="G15464" s="2">
        <v>438983.36316229496</v>
      </c>
      <c r="H15464">
        <v>2011</v>
      </c>
      <c r="I15464">
        <v>20.168749999999999</v>
      </c>
      <c r="J15464" t="s">
        <v>717</v>
      </c>
    </row>
    <row r="15465" spans="1:10">
      <c r="A15465" t="s">
        <v>53</v>
      </c>
      <c r="B15465" t="s">
        <v>318</v>
      </c>
      <c r="C15465" t="s">
        <v>4</v>
      </c>
      <c r="D15465" t="s">
        <v>328</v>
      </c>
      <c r="E15465" t="s">
        <v>534</v>
      </c>
      <c r="F15465" s="2">
        <v>514983.68975832575</v>
      </c>
      <c r="G15465" s="2">
        <v>25533.743526908002</v>
      </c>
      <c r="H15465">
        <v>2011</v>
      </c>
      <c r="I15465">
        <v>20.168749999999999</v>
      </c>
      <c r="J15465" t="s">
        <v>717</v>
      </c>
    </row>
    <row r="15466" spans="1:10">
      <c r="A15466" t="s">
        <v>53</v>
      </c>
      <c r="B15466" t="s">
        <v>318</v>
      </c>
      <c r="C15466" t="s">
        <v>3</v>
      </c>
      <c r="D15466" t="s">
        <v>328</v>
      </c>
      <c r="E15466" t="s">
        <v>534</v>
      </c>
      <c r="F15466" s="2">
        <v>3529483.65</v>
      </c>
      <c r="G15466" s="2">
        <v>174997.63991323209</v>
      </c>
      <c r="H15466">
        <v>2010</v>
      </c>
      <c r="I15466">
        <v>20.168749999999999</v>
      </c>
      <c r="J15466" t="s">
        <v>717</v>
      </c>
    </row>
    <row r="15467" spans="1:10">
      <c r="A15467" t="s">
        <v>53</v>
      </c>
      <c r="B15467" t="s">
        <v>318</v>
      </c>
      <c r="C15467" t="s">
        <v>4</v>
      </c>
      <c r="D15467" t="s">
        <v>328</v>
      </c>
      <c r="E15467" t="s">
        <v>534</v>
      </c>
      <c r="F15467" s="2">
        <v>417539.85</v>
      </c>
      <c r="G15467" s="2">
        <v>20702.316702819957</v>
      </c>
      <c r="H15467">
        <v>2010</v>
      </c>
      <c r="I15467">
        <v>20.168749999999999</v>
      </c>
      <c r="J15467" t="s">
        <v>717</v>
      </c>
    </row>
    <row r="15468" spans="1:10">
      <c r="A15468" t="s">
        <v>607</v>
      </c>
      <c r="B15468" t="s">
        <v>32</v>
      </c>
      <c r="C15468" t="s">
        <v>3</v>
      </c>
      <c r="D15468" t="s">
        <v>328</v>
      </c>
      <c r="E15468" t="s">
        <v>365</v>
      </c>
      <c r="F15468" s="2">
        <v>50736602</v>
      </c>
      <c r="G15468" s="2">
        <f t="shared" ref="G15468:G15485" si="402">F15468/I15468</f>
        <v>10156257.906958124</v>
      </c>
      <c r="H15468">
        <v>2023</v>
      </c>
      <c r="I15468">
        <v>4.9955999999999996</v>
      </c>
      <c r="J15468" t="s">
        <v>717</v>
      </c>
    </row>
    <row r="15469" spans="1:10">
      <c r="A15469" t="s">
        <v>61</v>
      </c>
      <c r="B15469" t="s">
        <v>37</v>
      </c>
      <c r="C15469" t="s">
        <v>3</v>
      </c>
      <c r="D15469" t="s">
        <v>328</v>
      </c>
      <c r="E15469" t="s">
        <v>434</v>
      </c>
      <c r="F15469" s="2">
        <v>3265936</v>
      </c>
      <c r="G15469" s="2">
        <f t="shared" si="402"/>
        <v>3265936</v>
      </c>
      <c r="H15469">
        <v>2024</v>
      </c>
      <c r="I15469">
        <v>1</v>
      </c>
      <c r="J15469" s="40" t="s">
        <v>715</v>
      </c>
    </row>
    <row r="15470" spans="1:10">
      <c r="A15470" t="s">
        <v>607</v>
      </c>
      <c r="B15470" t="s">
        <v>32</v>
      </c>
      <c r="C15470" t="s">
        <v>4</v>
      </c>
      <c r="D15470" t="s">
        <v>328</v>
      </c>
      <c r="E15470" t="s">
        <v>365</v>
      </c>
      <c r="F15470" s="2">
        <v>16843330</v>
      </c>
      <c r="G15470" s="2">
        <f t="shared" si="402"/>
        <v>3371633.0370726241</v>
      </c>
      <c r="H15470">
        <v>2023</v>
      </c>
      <c r="I15470">
        <v>4.9955999999999996</v>
      </c>
      <c r="J15470" t="s">
        <v>717</v>
      </c>
    </row>
    <row r="15471" spans="1:10">
      <c r="A15471" t="s">
        <v>607</v>
      </c>
      <c r="B15471" t="s">
        <v>32</v>
      </c>
      <c r="C15471" t="s">
        <v>3</v>
      </c>
      <c r="D15471" t="s">
        <v>328</v>
      </c>
      <c r="E15471" t="s">
        <v>366</v>
      </c>
      <c r="F15471" s="2">
        <v>9075009</v>
      </c>
      <c r="G15471" s="2">
        <f t="shared" si="402"/>
        <v>1816600.4083593565</v>
      </c>
      <c r="H15471">
        <v>2023</v>
      </c>
      <c r="I15471">
        <v>4.9955999999999996</v>
      </c>
      <c r="J15471" t="s">
        <v>717</v>
      </c>
    </row>
    <row r="15472" spans="1:10">
      <c r="A15472" t="s">
        <v>607</v>
      </c>
      <c r="B15472" t="s">
        <v>32</v>
      </c>
      <c r="C15472" t="s">
        <v>4</v>
      </c>
      <c r="D15472" t="s">
        <v>328</v>
      </c>
      <c r="E15472" t="s">
        <v>366</v>
      </c>
      <c r="F15472" s="2">
        <v>929147</v>
      </c>
      <c r="G15472" s="2">
        <f t="shared" si="402"/>
        <v>185993.07390503644</v>
      </c>
      <c r="H15472">
        <v>2023</v>
      </c>
      <c r="I15472">
        <v>4.9955999999999996</v>
      </c>
      <c r="J15472" t="s">
        <v>717</v>
      </c>
    </row>
    <row r="15473" spans="1:10">
      <c r="A15473" t="s">
        <v>607</v>
      </c>
      <c r="B15473" t="s">
        <v>32</v>
      </c>
      <c r="C15473" t="s">
        <v>3</v>
      </c>
      <c r="D15473" t="s">
        <v>367</v>
      </c>
      <c r="E15473" t="s">
        <v>366</v>
      </c>
      <c r="F15473" s="2">
        <v>919639</v>
      </c>
      <c r="G15473" s="2">
        <f t="shared" si="402"/>
        <v>184089.79902314037</v>
      </c>
      <c r="H15473">
        <v>2023</v>
      </c>
      <c r="I15473">
        <v>4.9955999999999996</v>
      </c>
      <c r="J15473" t="s">
        <v>717</v>
      </c>
    </row>
    <row r="15474" spans="1:10">
      <c r="A15474" t="s">
        <v>607</v>
      </c>
      <c r="B15474" t="s">
        <v>32</v>
      </c>
      <c r="C15474" t="s">
        <v>4</v>
      </c>
      <c r="D15474" t="s">
        <v>367</v>
      </c>
      <c r="E15474" t="s">
        <v>366</v>
      </c>
      <c r="F15474" s="2">
        <v>393479</v>
      </c>
      <c r="G15474" s="2">
        <f t="shared" si="402"/>
        <v>78765.113299703749</v>
      </c>
      <c r="H15474">
        <v>2023</v>
      </c>
      <c r="I15474">
        <v>4.9955999999999996</v>
      </c>
      <c r="J15474" t="s">
        <v>717</v>
      </c>
    </row>
    <row r="15475" spans="1:10">
      <c r="A15475" t="s">
        <v>607</v>
      </c>
      <c r="B15475" t="s">
        <v>32</v>
      </c>
      <c r="C15475" t="s">
        <v>3</v>
      </c>
      <c r="D15475" t="s">
        <v>367</v>
      </c>
      <c r="E15475" t="s">
        <v>624</v>
      </c>
      <c r="F15475" s="2">
        <v>3309191</v>
      </c>
      <c r="G15475" s="2">
        <f t="shared" si="402"/>
        <v>662421.13059492363</v>
      </c>
      <c r="H15475">
        <v>2023</v>
      </c>
      <c r="I15475">
        <v>4.9955999999999996</v>
      </c>
      <c r="J15475" t="s">
        <v>717</v>
      </c>
    </row>
    <row r="15476" spans="1:10">
      <c r="A15476" t="s">
        <v>607</v>
      </c>
      <c r="B15476" t="s">
        <v>32</v>
      </c>
      <c r="C15476" t="s">
        <v>3</v>
      </c>
      <c r="D15476" t="s">
        <v>367</v>
      </c>
      <c r="E15476" t="s">
        <v>370</v>
      </c>
      <c r="F15476" s="2">
        <v>92750851</v>
      </c>
      <c r="G15476" s="2">
        <f t="shared" si="402"/>
        <v>18566508.727680359</v>
      </c>
      <c r="H15476">
        <v>2023</v>
      </c>
      <c r="I15476">
        <v>4.9955999999999996</v>
      </c>
      <c r="J15476" t="s">
        <v>717</v>
      </c>
    </row>
    <row r="15477" spans="1:10">
      <c r="A15477" t="s">
        <v>61</v>
      </c>
      <c r="B15477" t="s">
        <v>37</v>
      </c>
      <c r="C15477" t="s">
        <v>3</v>
      </c>
      <c r="D15477" t="s">
        <v>1</v>
      </c>
      <c r="E15477" t="s">
        <v>434</v>
      </c>
      <c r="F15477" s="2">
        <v>4148476</v>
      </c>
      <c r="G15477" s="2">
        <f t="shared" si="402"/>
        <v>4148476</v>
      </c>
      <c r="H15477">
        <v>2024</v>
      </c>
      <c r="I15477">
        <v>1</v>
      </c>
      <c r="J15477" s="40" t="s">
        <v>715</v>
      </c>
    </row>
    <row r="15478" spans="1:10">
      <c r="A15478" t="s">
        <v>607</v>
      </c>
      <c r="B15478" t="s">
        <v>32</v>
      </c>
      <c r="C15478" t="s">
        <v>4</v>
      </c>
      <c r="D15478" t="s">
        <v>367</v>
      </c>
      <c r="E15478" t="s">
        <v>370</v>
      </c>
      <c r="F15478" s="2">
        <v>42451568</v>
      </c>
      <c r="G15478" s="2">
        <f t="shared" si="402"/>
        <v>8497791.6566578597</v>
      </c>
      <c r="H15478">
        <v>2023</v>
      </c>
      <c r="I15478">
        <v>4.9955999999999996</v>
      </c>
      <c r="J15478" t="s">
        <v>717</v>
      </c>
    </row>
    <row r="15479" spans="1:10">
      <c r="A15479" t="s">
        <v>607</v>
      </c>
      <c r="B15479" t="s">
        <v>32</v>
      </c>
      <c r="C15479" t="s">
        <v>3</v>
      </c>
      <c r="D15479" t="s">
        <v>367</v>
      </c>
      <c r="E15479" t="s">
        <v>371</v>
      </c>
      <c r="F15479" s="2">
        <v>63785106</v>
      </c>
      <c r="G15479" s="2">
        <f t="shared" si="402"/>
        <v>12768257.266394429</v>
      </c>
      <c r="H15479">
        <v>2023</v>
      </c>
      <c r="I15479">
        <v>4.9955999999999996</v>
      </c>
      <c r="J15479" t="s">
        <v>717</v>
      </c>
    </row>
    <row r="15480" spans="1:10">
      <c r="A15480" t="s">
        <v>124</v>
      </c>
      <c r="B15480" t="s">
        <v>33</v>
      </c>
      <c r="C15480" t="s">
        <v>3</v>
      </c>
      <c r="D15480" t="s">
        <v>328</v>
      </c>
      <c r="E15480" t="s">
        <v>631</v>
      </c>
      <c r="F15480" s="2">
        <v>434756000</v>
      </c>
      <c r="G15480" s="2">
        <f t="shared" si="402"/>
        <v>460839.51664193347</v>
      </c>
      <c r="H15480">
        <v>2024</v>
      </c>
      <c r="I15480">
        <v>943.4</v>
      </c>
      <c r="J15480" t="s">
        <v>717</v>
      </c>
    </row>
    <row r="15481" spans="1:10">
      <c r="A15481" t="s">
        <v>124</v>
      </c>
      <c r="B15481" t="s">
        <v>33</v>
      </c>
      <c r="C15481" t="s">
        <v>3</v>
      </c>
      <c r="D15481" t="s">
        <v>328</v>
      </c>
      <c r="E15481" t="s">
        <v>626</v>
      </c>
      <c r="F15481" s="2">
        <v>1228644000</v>
      </c>
      <c r="G15481" s="2">
        <f t="shared" si="402"/>
        <v>1302357.4305702779</v>
      </c>
      <c r="H15481">
        <v>2024</v>
      </c>
      <c r="I15481">
        <v>943.4</v>
      </c>
      <c r="J15481" t="s">
        <v>717</v>
      </c>
    </row>
    <row r="15482" spans="1:10">
      <c r="A15482" t="s">
        <v>124</v>
      </c>
      <c r="B15482" t="s">
        <v>33</v>
      </c>
      <c r="C15482" t="s">
        <v>3</v>
      </c>
      <c r="D15482" t="s">
        <v>1</v>
      </c>
      <c r="E15482" t="s">
        <v>632</v>
      </c>
      <c r="F15482" s="2">
        <v>126643000</v>
      </c>
      <c r="G15482" s="2">
        <f t="shared" si="402"/>
        <v>134241.04303582787</v>
      </c>
      <c r="H15482">
        <v>2024</v>
      </c>
      <c r="I15482">
        <v>943.4</v>
      </c>
      <c r="J15482" t="s">
        <v>717</v>
      </c>
    </row>
    <row r="15483" spans="1:10">
      <c r="A15483" t="s">
        <v>124</v>
      </c>
      <c r="B15483" t="s">
        <v>33</v>
      </c>
      <c r="C15483" t="s">
        <v>4</v>
      </c>
      <c r="D15483" t="s">
        <v>328</v>
      </c>
      <c r="E15483" t="s">
        <v>626</v>
      </c>
      <c r="F15483" s="2">
        <v>131772000</v>
      </c>
      <c r="G15483" s="2">
        <f t="shared" si="402"/>
        <v>139677.76128895485</v>
      </c>
      <c r="H15483">
        <v>2024</v>
      </c>
      <c r="I15483">
        <v>943.4</v>
      </c>
      <c r="J15483" t="s">
        <v>717</v>
      </c>
    </row>
    <row r="15484" spans="1:10">
      <c r="A15484" t="s">
        <v>124</v>
      </c>
      <c r="B15484" t="s">
        <v>33</v>
      </c>
      <c r="C15484" t="s">
        <v>4</v>
      </c>
      <c r="D15484" t="s">
        <v>328</v>
      </c>
      <c r="E15484" t="s">
        <v>631</v>
      </c>
      <c r="F15484" s="2">
        <v>52463000</v>
      </c>
      <c r="G15484" s="2">
        <f t="shared" si="402"/>
        <v>55610.557557769767</v>
      </c>
      <c r="H15484">
        <v>2024</v>
      </c>
      <c r="I15484">
        <v>943.4</v>
      </c>
      <c r="J15484" t="s">
        <v>717</v>
      </c>
    </row>
    <row r="15485" spans="1:10">
      <c r="A15485" t="s">
        <v>124</v>
      </c>
      <c r="B15485" t="s">
        <v>33</v>
      </c>
      <c r="C15485" t="s">
        <v>4</v>
      </c>
      <c r="D15485" t="s">
        <v>1</v>
      </c>
      <c r="E15485" t="s">
        <v>632</v>
      </c>
      <c r="F15485" s="2">
        <v>32328000</v>
      </c>
      <c r="G15485" s="2">
        <f t="shared" si="402"/>
        <v>34267.542929828283</v>
      </c>
      <c r="H15485">
        <v>2024</v>
      </c>
      <c r="I15485">
        <v>943.4</v>
      </c>
      <c r="J15485" t="s">
        <v>717</v>
      </c>
    </row>
    <row r="15486" spans="1:10" ht="15.75">
      <c r="A15486" s="19" t="s">
        <v>124</v>
      </c>
      <c r="B15486" t="s">
        <v>33</v>
      </c>
      <c r="C15486" t="s">
        <v>3</v>
      </c>
      <c r="D15486" t="s">
        <v>328</v>
      </c>
      <c r="E15486" t="s">
        <v>626</v>
      </c>
      <c r="F15486" s="2">
        <f>G15486*I15486</f>
        <v>736113157.73409152</v>
      </c>
      <c r="G15486" s="2">
        <v>876794.89933189389</v>
      </c>
      <c r="H15486">
        <v>2023</v>
      </c>
      <c r="I15486">
        <v>839.55</v>
      </c>
      <c r="J15486" t="s">
        <v>717</v>
      </c>
    </row>
    <row r="15487" spans="1:10" ht="15.75">
      <c r="A15487" s="19" t="s">
        <v>124</v>
      </c>
      <c r="B15487" t="s">
        <v>33</v>
      </c>
      <c r="C15487" t="s">
        <v>3</v>
      </c>
      <c r="D15487" t="s">
        <v>328</v>
      </c>
      <c r="E15487" t="s">
        <v>631</v>
      </c>
      <c r="F15487" s="2">
        <f>G15487*I15487</f>
        <v>261464033.1113849</v>
      </c>
      <c r="G15487" s="2">
        <v>311433.54548434867</v>
      </c>
      <c r="H15487">
        <v>2023</v>
      </c>
      <c r="I15487">
        <v>839.55</v>
      </c>
      <c r="J15487" t="s">
        <v>717</v>
      </c>
    </row>
    <row r="15488" spans="1:10" ht="15.75">
      <c r="A15488" s="19" t="s">
        <v>124</v>
      </c>
      <c r="B15488" t="s">
        <v>33</v>
      </c>
      <c r="C15488" t="s">
        <v>3</v>
      </c>
      <c r="D15488" t="s">
        <v>1</v>
      </c>
      <c r="E15488" t="s">
        <v>632</v>
      </c>
      <c r="F15488" s="2">
        <f>G15488*I15488</f>
        <v>95867899.309284523</v>
      </c>
      <c r="G15488" s="2">
        <v>114189.62457183553</v>
      </c>
      <c r="H15488">
        <v>2023</v>
      </c>
      <c r="I15488">
        <v>839.55</v>
      </c>
      <c r="J15488" t="s">
        <v>717</v>
      </c>
    </row>
    <row r="15489" spans="1:10">
      <c r="A15489" t="s">
        <v>61</v>
      </c>
      <c r="B15489" t="s">
        <v>37</v>
      </c>
      <c r="C15489" t="s">
        <v>4</v>
      </c>
      <c r="D15489" t="s">
        <v>328</v>
      </c>
      <c r="E15489" t="s">
        <v>370</v>
      </c>
      <c r="F15489" s="2">
        <v>685726</v>
      </c>
      <c r="G15489" s="2">
        <f>F15489/I15489</f>
        <v>685726</v>
      </c>
      <c r="H15489">
        <v>2024</v>
      </c>
      <c r="I15489">
        <v>1</v>
      </c>
      <c r="J15489" s="40" t="s">
        <v>715</v>
      </c>
    </row>
    <row r="15490" spans="1:10" ht="15.75">
      <c r="A15490" s="19" t="s">
        <v>124</v>
      </c>
      <c r="B15490" t="s">
        <v>33</v>
      </c>
      <c r="C15490" t="s">
        <v>4</v>
      </c>
      <c r="D15490" t="s">
        <v>328</v>
      </c>
      <c r="E15490" t="s">
        <v>626</v>
      </c>
      <c r="F15490" s="2">
        <f t="shared" ref="F15490:F15497" si="403">G15490*I15490</f>
        <v>710491692.64857161</v>
      </c>
      <c r="G15490" s="2">
        <v>846276.8062040041</v>
      </c>
      <c r="H15490">
        <v>2023</v>
      </c>
      <c r="I15490">
        <v>839.55</v>
      </c>
      <c r="J15490" t="s">
        <v>717</v>
      </c>
    </row>
    <row r="15491" spans="1:10" ht="15.75">
      <c r="A15491" s="19" t="s">
        <v>124</v>
      </c>
      <c r="B15491" t="s">
        <v>33</v>
      </c>
      <c r="C15491" t="s">
        <v>4</v>
      </c>
      <c r="D15491" t="s">
        <v>328</v>
      </c>
      <c r="E15491" t="s">
        <v>631</v>
      </c>
      <c r="F15491" s="2">
        <f t="shared" si="403"/>
        <v>-687036985.77872229</v>
      </c>
      <c r="G15491" s="2">
        <v>-818339.56974417518</v>
      </c>
      <c r="H15491">
        <v>2023</v>
      </c>
      <c r="I15491">
        <v>839.55</v>
      </c>
      <c r="J15491" t="s">
        <v>717</v>
      </c>
    </row>
    <row r="15492" spans="1:10" ht="15.75">
      <c r="A15492" s="19" t="s">
        <v>124</v>
      </c>
      <c r="B15492" t="s">
        <v>33</v>
      </c>
      <c r="C15492" t="s">
        <v>4</v>
      </c>
      <c r="D15492" t="s">
        <v>1</v>
      </c>
      <c r="E15492" t="s">
        <v>632</v>
      </c>
      <c r="F15492" s="2">
        <f t="shared" si="403"/>
        <v>16482737.595948404</v>
      </c>
      <c r="G15492" s="2">
        <v>19632.824246260978</v>
      </c>
      <c r="H15492">
        <v>2023</v>
      </c>
      <c r="I15492">
        <v>839.55</v>
      </c>
      <c r="J15492" t="s">
        <v>717</v>
      </c>
    </row>
    <row r="15493" spans="1:10">
      <c r="A15493" t="s">
        <v>124</v>
      </c>
      <c r="B15493" t="s">
        <v>33</v>
      </c>
      <c r="C15493" t="s">
        <v>3</v>
      </c>
      <c r="D15493" t="s">
        <v>1</v>
      </c>
      <c r="F15493" s="2">
        <f t="shared" si="403"/>
        <v>78423320</v>
      </c>
      <c r="G15493" s="2">
        <v>89935</v>
      </c>
      <c r="H15493">
        <v>2022</v>
      </c>
      <c r="I15493" s="32">
        <v>872</v>
      </c>
      <c r="J15493" t="s">
        <v>717</v>
      </c>
    </row>
    <row r="15494" spans="1:10">
      <c r="A15494" t="s">
        <v>124</v>
      </c>
      <c r="B15494" t="s">
        <v>33</v>
      </c>
      <c r="C15494" t="s">
        <v>3</v>
      </c>
      <c r="D15494" t="s">
        <v>328</v>
      </c>
      <c r="E15494" t="s">
        <v>370</v>
      </c>
      <c r="F15494" s="2">
        <f t="shared" si="403"/>
        <v>1137066654.256495</v>
      </c>
      <c r="G15494" s="2">
        <v>1303975.5209363475</v>
      </c>
      <c r="H15494">
        <v>2022</v>
      </c>
      <c r="I15494" s="32">
        <v>872</v>
      </c>
      <c r="J15494" t="s">
        <v>717</v>
      </c>
    </row>
    <row r="15495" spans="1:10">
      <c r="A15495" t="s">
        <v>124</v>
      </c>
      <c r="B15495" t="s">
        <v>33</v>
      </c>
      <c r="C15495" t="s">
        <v>3</v>
      </c>
      <c r="D15495" t="s">
        <v>328</v>
      </c>
      <c r="E15495" t="s">
        <v>419</v>
      </c>
      <c r="F15495" s="2">
        <f t="shared" si="403"/>
        <v>403447741.15484405</v>
      </c>
      <c r="G15495" s="2">
        <v>462669.427929867</v>
      </c>
      <c r="H15495">
        <v>2022</v>
      </c>
      <c r="I15495" s="32">
        <v>872</v>
      </c>
      <c r="J15495" t="s">
        <v>717</v>
      </c>
    </row>
    <row r="15496" spans="1:10">
      <c r="A15496" t="s">
        <v>124</v>
      </c>
      <c r="B15496" t="s">
        <v>33</v>
      </c>
      <c r="C15496" t="s">
        <v>3</v>
      </c>
      <c r="D15496" t="s">
        <v>328</v>
      </c>
      <c r="E15496" t="s">
        <v>369</v>
      </c>
      <c r="F15496" s="2">
        <f t="shared" si="403"/>
        <v>118984258.47285081</v>
      </c>
      <c r="G15496" s="2">
        <v>136449.83769822342</v>
      </c>
      <c r="H15496">
        <v>2022</v>
      </c>
      <c r="I15496" s="32">
        <v>872</v>
      </c>
      <c r="J15496" t="s">
        <v>717</v>
      </c>
    </row>
    <row r="15497" spans="1:10">
      <c r="A15497" t="s">
        <v>124</v>
      </c>
      <c r="B15497" t="s">
        <v>33</v>
      </c>
      <c r="C15497" t="s">
        <v>4</v>
      </c>
      <c r="D15497" t="s">
        <v>1</v>
      </c>
      <c r="F15497" s="2">
        <f t="shared" si="403"/>
        <v>16571358.099382207</v>
      </c>
      <c r="G15497" s="2">
        <v>19003.851031401613</v>
      </c>
      <c r="H15497">
        <v>2022</v>
      </c>
      <c r="I15497" s="32">
        <v>872</v>
      </c>
      <c r="J15497" t="s">
        <v>717</v>
      </c>
    </row>
    <row r="15498" spans="1:10">
      <c r="A15498" t="s">
        <v>61</v>
      </c>
      <c r="B15498" t="s">
        <v>37</v>
      </c>
      <c r="C15498" t="s">
        <v>4</v>
      </c>
      <c r="D15498" t="s">
        <v>328</v>
      </c>
      <c r="E15498" t="s">
        <v>434</v>
      </c>
      <c r="F15498" s="2">
        <v>683977</v>
      </c>
      <c r="G15498" s="2">
        <f>F15498/I15498</f>
        <v>683977</v>
      </c>
      <c r="H15498">
        <v>2024</v>
      </c>
      <c r="I15498">
        <v>1</v>
      </c>
      <c r="J15498" s="40" t="s">
        <v>715</v>
      </c>
    </row>
    <row r="15499" spans="1:10">
      <c r="A15499" t="s">
        <v>124</v>
      </c>
      <c r="B15499" t="s">
        <v>33</v>
      </c>
      <c r="C15499" t="s">
        <v>4</v>
      </c>
      <c r="D15499" t="s">
        <v>328</v>
      </c>
      <c r="E15499" t="s">
        <v>370</v>
      </c>
      <c r="F15499" s="2">
        <f>G15499*I15499</f>
        <v>576491312.49200118</v>
      </c>
      <c r="G15499" s="2">
        <v>661113.89047247847</v>
      </c>
      <c r="H15499">
        <v>2022</v>
      </c>
      <c r="I15499" s="32">
        <v>872</v>
      </c>
      <c r="J15499" t="s">
        <v>717</v>
      </c>
    </row>
    <row r="15500" spans="1:10">
      <c r="A15500" t="s">
        <v>124</v>
      </c>
      <c r="B15500" t="s">
        <v>33</v>
      </c>
      <c r="C15500" t="s">
        <v>4</v>
      </c>
      <c r="D15500" t="s">
        <v>328</v>
      </c>
      <c r="E15500" t="s">
        <v>419</v>
      </c>
      <c r="F15500" s="2">
        <f>G15500*I15500</f>
        <v>1081245100.1151819</v>
      </c>
      <c r="G15500" s="2">
        <v>1239959.9771963095</v>
      </c>
      <c r="H15500">
        <v>2022</v>
      </c>
      <c r="I15500" s="32">
        <v>872</v>
      </c>
      <c r="J15500" t="s">
        <v>717</v>
      </c>
    </row>
    <row r="15501" spans="1:10">
      <c r="A15501" t="s">
        <v>124</v>
      </c>
      <c r="B15501" t="s">
        <v>33</v>
      </c>
      <c r="C15501" t="s">
        <v>4</v>
      </c>
      <c r="D15501" t="s">
        <v>328</v>
      </c>
      <c r="E15501" t="s">
        <v>369</v>
      </c>
      <c r="F15501" s="2">
        <f>G15501*I15501</f>
        <v>16357291.945410758</v>
      </c>
      <c r="G15501" s="2">
        <v>18758.36232271876</v>
      </c>
      <c r="H15501">
        <v>2022</v>
      </c>
      <c r="I15501" s="32">
        <v>872</v>
      </c>
      <c r="J15501" t="s">
        <v>717</v>
      </c>
    </row>
    <row r="15502" spans="1:10">
      <c r="A15502" t="s">
        <v>124</v>
      </c>
      <c r="B15502" t="s">
        <v>33</v>
      </c>
      <c r="C15502" t="s">
        <v>3</v>
      </c>
      <c r="D15502" t="s">
        <v>1</v>
      </c>
      <c r="F15502" s="2">
        <v>2001</v>
      </c>
      <c r="G15502" s="2">
        <f t="shared" ref="G15502:G15544" si="404">F15502/I15502</f>
        <v>72578.890097932526</v>
      </c>
      <c r="H15502">
        <v>2021</v>
      </c>
      <c r="I15502" s="32">
        <v>2.7570000000000001E-2</v>
      </c>
      <c r="J15502" t="s">
        <v>717</v>
      </c>
    </row>
    <row r="15503" spans="1:10">
      <c r="A15503" t="s">
        <v>124</v>
      </c>
      <c r="B15503" t="s">
        <v>33</v>
      </c>
      <c r="C15503" t="s">
        <v>3</v>
      </c>
      <c r="D15503" t="s">
        <v>328</v>
      </c>
      <c r="E15503" t="s">
        <v>370</v>
      </c>
      <c r="F15503" s="2">
        <v>21211</v>
      </c>
      <c r="G15503" s="2">
        <f t="shared" si="404"/>
        <v>769350.7435618426</v>
      </c>
      <c r="H15503">
        <v>2021</v>
      </c>
      <c r="I15503" s="32">
        <v>2.7570000000000001E-2</v>
      </c>
      <c r="J15503" t="s">
        <v>717</v>
      </c>
    </row>
    <row r="15504" spans="1:10">
      <c r="A15504" t="s">
        <v>124</v>
      </c>
      <c r="B15504" t="s">
        <v>33</v>
      </c>
      <c r="C15504" t="s">
        <v>3</v>
      </c>
      <c r="D15504" t="s">
        <v>328</v>
      </c>
      <c r="E15504" t="s">
        <v>419</v>
      </c>
      <c r="F15504" s="2">
        <v>10430</v>
      </c>
      <c r="G15504" s="2">
        <f t="shared" si="404"/>
        <v>378309.75698222703</v>
      </c>
      <c r="H15504">
        <v>2021</v>
      </c>
      <c r="I15504" s="32">
        <v>2.7570000000000001E-2</v>
      </c>
      <c r="J15504" t="s">
        <v>717</v>
      </c>
    </row>
    <row r="15505" spans="1:10">
      <c r="A15505" t="s">
        <v>124</v>
      </c>
      <c r="B15505" t="s">
        <v>33</v>
      </c>
      <c r="C15505" t="s">
        <v>3</v>
      </c>
      <c r="D15505" t="s">
        <v>328</v>
      </c>
      <c r="E15505" t="s">
        <v>432</v>
      </c>
      <c r="F15505" s="2">
        <v>2990</v>
      </c>
      <c r="G15505" s="2">
        <f t="shared" si="404"/>
        <v>108451.2150888647</v>
      </c>
      <c r="H15505">
        <v>2021</v>
      </c>
      <c r="I15505" s="32">
        <v>2.7570000000000001E-2</v>
      </c>
      <c r="J15505" t="s">
        <v>717</v>
      </c>
    </row>
    <row r="15506" spans="1:10">
      <c r="A15506" t="s">
        <v>61</v>
      </c>
      <c r="B15506" t="s">
        <v>37</v>
      </c>
      <c r="C15506" t="s">
        <v>4</v>
      </c>
      <c r="D15506" t="s">
        <v>1</v>
      </c>
      <c r="E15506" t="s">
        <v>434</v>
      </c>
      <c r="F15506" s="2">
        <v>2696683</v>
      </c>
      <c r="G15506" s="2">
        <f t="shared" si="404"/>
        <v>2696683</v>
      </c>
      <c r="H15506">
        <v>2024</v>
      </c>
      <c r="I15506">
        <v>1</v>
      </c>
      <c r="J15506" s="40" t="s">
        <v>715</v>
      </c>
    </row>
    <row r="15507" spans="1:10">
      <c r="A15507" t="s">
        <v>124</v>
      </c>
      <c r="B15507" t="s">
        <v>33</v>
      </c>
      <c r="C15507" t="s">
        <v>4</v>
      </c>
      <c r="D15507" t="s">
        <v>1</v>
      </c>
      <c r="F15507" s="2">
        <f>2001*0.958</f>
        <v>1916.9579999999999</v>
      </c>
      <c r="G15507" s="2">
        <f t="shared" si="404"/>
        <v>69530.576713819362</v>
      </c>
      <c r="H15507">
        <v>2021</v>
      </c>
      <c r="I15507" s="32">
        <v>2.7570000000000001E-2</v>
      </c>
      <c r="J15507" t="s">
        <v>717</v>
      </c>
    </row>
    <row r="15508" spans="1:10">
      <c r="A15508" t="s">
        <v>124</v>
      </c>
      <c r="B15508" t="s">
        <v>33</v>
      </c>
      <c r="C15508" t="s">
        <v>4</v>
      </c>
      <c r="D15508" t="s">
        <v>328</v>
      </c>
      <c r="E15508" t="s">
        <v>370</v>
      </c>
      <c r="F15508" s="2"/>
      <c r="G15508" s="2">
        <f t="shared" si="404"/>
        <v>0</v>
      </c>
      <c r="H15508">
        <v>2021</v>
      </c>
      <c r="I15508" s="32">
        <v>2.7570000000000001E-2</v>
      </c>
      <c r="J15508" t="s">
        <v>717</v>
      </c>
    </row>
    <row r="15509" spans="1:10">
      <c r="A15509" t="s">
        <v>124</v>
      </c>
      <c r="B15509" t="s">
        <v>33</v>
      </c>
      <c r="C15509" t="s">
        <v>4</v>
      </c>
      <c r="D15509" t="s">
        <v>328</v>
      </c>
      <c r="E15509" t="s">
        <v>419</v>
      </c>
      <c r="F15509" s="2"/>
      <c r="G15509" s="2">
        <f t="shared" si="404"/>
        <v>0</v>
      </c>
      <c r="H15509">
        <v>2021</v>
      </c>
      <c r="I15509" s="32">
        <v>2.7570000000000001E-2</v>
      </c>
      <c r="J15509" t="s">
        <v>717</v>
      </c>
    </row>
    <row r="15510" spans="1:10">
      <c r="A15510" t="s">
        <v>124</v>
      </c>
      <c r="B15510" t="s">
        <v>33</v>
      </c>
      <c r="C15510" t="s">
        <v>4</v>
      </c>
      <c r="D15510" t="s">
        <v>328</v>
      </c>
      <c r="E15510" t="s">
        <v>432</v>
      </c>
      <c r="F15510" s="2"/>
      <c r="G15510" s="2">
        <f t="shared" si="404"/>
        <v>0</v>
      </c>
      <c r="H15510">
        <v>2021</v>
      </c>
      <c r="I15510" s="32">
        <v>2.7570000000000001E-2</v>
      </c>
      <c r="J15510" t="s">
        <v>717</v>
      </c>
    </row>
    <row r="15511" spans="1:10">
      <c r="A15511" t="s">
        <v>124</v>
      </c>
      <c r="B15511" t="s">
        <v>33</v>
      </c>
      <c r="C15511" t="s">
        <v>4</v>
      </c>
      <c r="D15511" t="s">
        <v>328</v>
      </c>
      <c r="F15511" s="2">
        <v>7535.3949149031314</v>
      </c>
      <c r="G15511" s="2">
        <f t="shared" si="404"/>
        <v>273318.64036645379</v>
      </c>
      <c r="H15511">
        <v>2021</v>
      </c>
      <c r="I15511" s="32">
        <v>2.7570000000000001E-2</v>
      </c>
      <c r="J15511" t="s">
        <v>717</v>
      </c>
    </row>
    <row r="15512" spans="1:10">
      <c r="A15512" t="s">
        <v>124</v>
      </c>
      <c r="B15512" t="s">
        <v>33</v>
      </c>
      <c r="C15512" t="s">
        <v>3</v>
      </c>
      <c r="D15512" t="s">
        <v>1</v>
      </c>
      <c r="F15512" s="2">
        <v>51269030</v>
      </c>
      <c r="G15512" s="2">
        <f t="shared" si="404"/>
        <v>64799.896358649625</v>
      </c>
      <c r="H15512">
        <v>2020</v>
      </c>
      <c r="I15512">
        <v>791.19</v>
      </c>
      <c r="J15512" t="s">
        <v>717</v>
      </c>
    </row>
    <row r="15513" spans="1:10">
      <c r="A15513" t="s">
        <v>124</v>
      </c>
      <c r="B15513" t="s">
        <v>33</v>
      </c>
      <c r="C15513" t="s">
        <v>3</v>
      </c>
      <c r="D15513" t="s">
        <v>328</v>
      </c>
      <c r="E15513" t="s">
        <v>370</v>
      </c>
      <c r="F15513" s="2">
        <v>509516276.60500002</v>
      </c>
      <c r="G15513" s="2">
        <f t="shared" si="404"/>
        <v>643987.25540641311</v>
      </c>
      <c r="H15513">
        <v>2020</v>
      </c>
      <c r="I15513">
        <v>791.19</v>
      </c>
      <c r="J15513" t="s">
        <v>717</v>
      </c>
    </row>
    <row r="15514" spans="1:10">
      <c r="A15514" t="s">
        <v>124</v>
      </c>
      <c r="B15514" t="s">
        <v>33</v>
      </c>
      <c r="C15514" t="s">
        <v>3</v>
      </c>
      <c r="D15514" t="s">
        <v>328</v>
      </c>
      <c r="E15514" t="s">
        <v>385</v>
      </c>
      <c r="F15514" s="2">
        <v>158572918.565</v>
      </c>
      <c r="G15514" s="2">
        <f t="shared" si="404"/>
        <v>200423.30990659638</v>
      </c>
      <c r="H15514">
        <v>2020</v>
      </c>
      <c r="I15514">
        <v>791.19</v>
      </c>
      <c r="J15514" t="s">
        <v>717</v>
      </c>
    </row>
    <row r="15515" spans="1:10">
      <c r="A15515" t="s">
        <v>61</v>
      </c>
      <c r="B15515" t="s">
        <v>37</v>
      </c>
      <c r="C15515" t="s">
        <v>3</v>
      </c>
      <c r="D15515" t="s">
        <v>328</v>
      </c>
      <c r="E15515" t="s">
        <v>370</v>
      </c>
      <c r="F15515" s="2">
        <v>2443764</v>
      </c>
      <c r="G15515" s="2">
        <f t="shared" si="404"/>
        <v>2443764</v>
      </c>
      <c r="H15515">
        <v>2023</v>
      </c>
      <c r="I15515">
        <v>1</v>
      </c>
      <c r="J15515" s="40" t="s">
        <v>715</v>
      </c>
    </row>
    <row r="15516" spans="1:10">
      <c r="A15516" t="s">
        <v>124</v>
      </c>
      <c r="B15516" t="s">
        <v>33</v>
      </c>
      <c r="C15516" t="s">
        <v>3</v>
      </c>
      <c r="D15516" t="s">
        <v>328</v>
      </c>
      <c r="E15516" t="s">
        <v>386</v>
      </c>
      <c r="F15516" s="2">
        <v>84034752.75500001</v>
      </c>
      <c r="G15516" s="2">
        <f t="shared" si="404"/>
        <v>106213.11284899962</v>
      </c>
      <c r="H15516">
        <v>2020</v>
      </c>
      <c r="I15516">
        <v>791.19</v>
      </c>
      <c r="J15516" t="s">
        <v>717</v>
      </c>
    </row>
    <row r="15517" spans="1:10">
      <c r="A15517" t="s">
        <v>124</v>
      </c>
      <c r="B15517" t="s">
        <v>33</v>
      </c>
      <c r="C15517" t="s">
        <v>4</v>
      </c>
      <c r="D15517" t="s">
        <v>1</v>
      </c>
      <c r="F15517" s="2">
        <f>51269030*0.057</f>
        <v>2922334.71</v>
      </c>
      <c r="G15517" s="2">
        <f t="shared" si="404"/>
        <v>3693.5940924430283</v>
      </c>
      <c r="H15517">
        <v>2020</v>
      </c>
      <c r="I15517">
        <v>791.19</v>
      </c>
      <c r="J15517" t="s">
        <v>717</v>
      </c>
    </row>
    <row r="15518" spans="1:10">
      <c r="A15518" t="s">
        <v>124</v>
      </c>
      <c r="B15518" t="s">
        <v>33</v>
      </c>
      <c r="C15518" t="s">
        <v>4</v>
      </c>
      <c r="D15518" t="s">
        <v>328</v>
      </c>
      <c r="E15518" t="s">
        <v>370</v>
      </c>
      <c r="F15518" s="2">
        <f>509516276.605*0.635</f>
        <v>323542835.64417499</v>
      </c>
      <c r="G15518" s="2">
        <f t="shared" si="404"/>
        <v>408931.9071830723</v>
      </c>
      <c r="H15518">
        <v>2020</v>
      </c>
      <c r="I15518">
        <v>791.19</v>
      </c>
      <c r="J15518" t="s">
        <v>717</v>
      </c>
    </row>
    <row r="15519" spans="1:10">
      <c r="A15519" t="s">
        <v>124</v>
      </c>
      <c r="B15519" t="s">
        <v>33</v>
      </c>
      <c r="C15519" t="s">
        <v>4</v>
      </c>
      <c r="D15519" t="s">
        <v>328</v>
      </c>
      <c r="E15519" t="s">
        <v>385</v>
      </c>
      <c r="F15519" s="2">
        <v>0</v>
      </c>
      <c r="G15519" s="2">
        <f t="shared" si="404"/>
        <v>0</v>
      </c>
      <c r="H15519">
        <v>2020</v>
      </c>
      <c r="I15519">
        <v>791.19</v>
      </c>
      <c r="J15519" t="s">
        <v>717</v>
      </c>
    </row>
    <row r="15520" spans="1:10">
      <c r="A15520" t="s">
        <v>124</v>
      </c>
      <c r="B15520" t="s">
        <v>33</v>
      </c>
      <c r="C15520" t="s">
        <v>4</v>
      </c>
      <c r="D15520" t="s">
        <v>328</v>
      </c>
      <c r="E15520" t="s">
        <v>386</v>
      </c>
      <c r="F15520" s="2">
        <v>8941297.693132</v>
      </c>
      <c r="G15520" s="2">
        <f t="shared" si="404"/>
        <v>11301.075207133557</v>
      </c>
      <c r="H15520">
        <v>2020</v>
      </c>
      <c r="I15520">
        <v>791.19</v>
      </c>
      <c r="J15520" t="s">
        <v>717</v>
      </c>
    </row>
    <row r="15521" spans="1:10">
      <c r="A15521" s="6" t="s">
        <v>124</v>
      </c>
      <c r="B15521" t="s">
        <v>33</v>
      </c>
      <c r="C15521" t="s">
        <v>3</v>
      </c>
      <c r="D15521" t="s">
        <v>328</v>
      </c>
      <c r="E15521" t="s">
        <v>370</v>
      </c>
      <c r="F15521" s="2">
        <v>448432031.74362081</v>
      </c>
      <c r="G15521" s="2">
        <f t="shared" si="404"/>
        <v>637584.10951277602</v>
      </c>
      <c r="H15521">
        <v>2019</v>
      </c>
      <c r="I15521">
        <v>703.33</v>
      </c>
      <c r="J15521" t="s">
        <v>717</v>
      </c>
    </row>
    <row r="15522" spans="1:10">
      <c r="A15522" s="6" t="s">
        <v>124</v>
      </c>
      <c r="B15522" t="s">
        <v>33</v>
      </c>
      <c r="C15522" t="s">
        <v>3</v>
      </c>
      <c r="D15522" t="s">
        <v>328</v>
      </c>
      <c r="E15522" t="s">
        <v>434</v>
      </c>
      <c r="F15522" s="2">
        <v>139529045.2855075</v>
      </c>
      <c r="G15522" s="2">
        <f t="shared" si="404"/>
        <v>198383.46904796822</v>
      </c>
      <c r="H15522">
        <v>2019</v>
      </c>
      <c r="I15522">
        <v>703.33</v>
      </c>
      <c r="J15522" t="s">
        <v>717</v>
      </c>
    </row>
    <row r="15523" spans="1:10">
      <c r="A15523" s="6" t="s">
        <v>124</v>
      </c>
      <c r="B15523" t="s">
        <v>33</v>
      </c>
      <c r="C15523" t="s">
        <v>3</v>
      </c>
      <c r="D15523" t="s">
        <v>1</v>
      </c>
      <c r="E15523" t="s">
        <v>434</v>
      </c>
      <c r="F15523" s="2">
        <v>51224243.222698458</v>
      </c>
      <c r="G15523" s="2">
        <f t="shared" si="404"/>
        <v>72831.022738541593</v>
      </c>
      <c r="H15523">
        <v>2019</v>
      </c>
      <c r="I15523">
        <v>703.33</v>
      </c>
      <c r="J15523" t="s">
        <v>717</v>
      </c>
    </row>
    <row r="15524" spans="1:10">
      <c r="A15524" s="6" t="s">
        <v>124</v>
      </c>
      <c r="B15524" t="s">
        <v>33</v>
      </c>
      <c r="C15524" t="s">
        <v>4</v>
      </c>
      <c r="D15524" t="s">
        <v>328</v>
      </c>
      <c r="E15524" t="s">
        <v>370</v>
      </c>
      <c r="F15524" s="2">
        <v>316453500.12433797</v>
      </c>
      <c r="G15524" s="2">
        <f t="shared" si="404"/>
        <v>449936.01883090148</v>
      </c>
      <c r="H15524">
        <v>2019</v>
      </c>
      <c r="I15524">
        <v>703.33</v>
      </c>
      <c r="J15524" t="s">
        <v>717</v>
      </c>
    </row>
    <row r="15525" spans="1:10">
      <c r="A15525" s="6" t="s">
        <v>124</v>
      </c>
      <c r="B15525" t="s">
        <v>33</v>
      </c>
      <c r="C15525" t="s">
        <v>4</v>
      </c>
      <c r="D15525" t="s">
        <v>328</v>
      </c>
      <c r="E15525" t="s">
        <v>434</v>
      </c>
      <c r="F15525" s="2">
        <v>170276185.24765506</v>
      </c>
      <c r="G15525" s="2">
        <f t="shared" si="404"/>
        <v>242099.98897765638</v>
      </c>
      <c r="H15525">
        <v>2019</v>
      </c>
      <c r="I15525">
        <v>703.33</v>
      </c>
      <c r="J15525" t="s">
        <v>717</v>
      </c>
    </row>
    <row r="15526" spans="1:10">
      <c r="A15526" s="6" t="s">
        <v>124</v>
      </c>
      <c r="B15526" t="s">
        <v>33</v>
      </c>
      <c r="C15526" t="s">
        <v>4</v>
      </c>
      <c r="D15526" t="s">
        <v>1</v>
      </c>
      <c r="E15526" t="s">
        <v>434</v>
      </c>
      <c r="F15526" s="2">
        <v>7876187.3727037217</v>
      </c>
      <c r="G15526" s="2">
        <f t="shared" si="404"/>
        <v>11198.423745188917</v>
      </c>
      <c r="H15526">
        <v>2019</v>
      </c>
      <c r="I15526">
        <v>703.33</v>
      </c>
      <c r="J15526" t="s">
        <v>717</v>
      </c>
    </row>
    <row r="15527" spans="1:10">
      <c r="A15527" t="s">
        <v>124</v>
      </c>
      <c r="B15527" t="s">
        <v>33</v>
      </c>
      <c r="C15527" t="s">
        <v>3</v>
      </c>
      <c r="D15527" t="s">
        <v>328</v>
      </c>
      <c r="E15527" t="s">
        <v>370</v>
      </c>
      <c r="F15527" s="2">
        <v>329631716.81999999</v>
      </c>
      <c r="G15527" s="2">
        <f t="shared" si="404"/>
        <v>511342.32567014149</v>
      </c>
      <c r="H15527">
        <v>2018</v>
      </c>
      <c r="I15527">
        <v>644.64</v>
      </c>
      <c r="J15527" t="s">
        <v>717</v>
      </c>
    </row>
    <row r="15528" spans="1:10">
      <c r="A15528" t="s">
        <v>61</v>
      </c>
      <c r="B15528" t="s">
        <v>37</v>
      </c>
      <c r="C15528" t="s">
        <v>3</v>
      </c>
      <c r="D15528" t="s">
        <v>328</v>
      </c>
      <c r="E15528" t="s">
        <v>434</v>
      </c>
      <c r="F15528" s="2">
        <v>6311902</v>
      </c>
      <c r="G15528" s="2">
        <f t="shared" si="404"/>
        <v>6311902</v>
      </c>
      <c r="H15528">
        <v>2023</v>
      </c>
      <c r="I15528">
        <v>1</v>
      </c>
      <c r="J15528" s="40" t="s">
        <v>715</v>
      </c>
    </row>
    <row r="15529" spans="1:10">
      <c r="A15529" t="s">
        <v>124</v>
      </c>
      <c r="B15529" t="s">
        <v>33</v>
      </c>
      <c r="C15529" t="s">
        <v>3</v>
      </c>
      <c r="D15529" t="s">
        <v>328</v>
      </c>
      <c r="E15529" t="s">
        <v>386</v>
      </c>
      <c r="F15529" s="2">
        <v>60176119.57</v>
      </c>
      <c r="G15529" s="2">
        <f t="shared" si="404"/>
        <v>93348.410849466367</v>
      </c>
      <c r="H15529">
        <v>2018</v>
      </c>
      <c r="I15529">
        <v>644.64</v>
      </c>
      <c r="J15529" t="s">
        <v>717</v>
      </c>
    </row>
    <row r="15530" spans="1:10">
      <c r="A15530" t="s">
        <v>124</v>
      </c>
      <c r="B15530" t="s">
        <v>33</v>
      </c>
      <c r="C15530" t="s">
        <v>3</v>
      </c>
      <c r="D15530" t="s">
        <v>328</v>
      </c>
      <c r="E15530" t="s">
        <v>385</v>
      </c>
      <c r="F15530" s="2">
        <v>20260855.650000002</v>
      </c>
      <c r="G15530" s="2">
        <f t="shared" si="404"/>
        <v>31429.721472449743</v>
      </c>
      <c r="H15530">
        <v>2018</v>
      </c>
      <c r="I15530">
        <v>644.64</v>
      </c>
      <c r="J15530" t="s">
        <v>717</v>
      </c>
    </row>
    <row r="15531" spans="1:10">
      <c r="A15531" t="s">
        <v>124</v>
      </c>
      <c r="B15531" t="s">
        <v>33</v>
      </c>
      <c r="C15531" t="s">
        <v>3</v>
      </c>
      <c r="D15531" t="s">
        <v>1</v>
      </c>
      <c r="E15531" t="s">
        <v>364</v>
      </c>
      <c r="F15531" s="2">
        <v>24037368.879999999</v>
      </c>
      <c r="G15531" s="2">
        <f t="shared" si="404"/>
        <v>37288.050508811117</v>
      </c>
      <c r="H15531">
        <v>2018</v>
      </c>
      <c r="I15531">
        <v>644.64</v>
      </c>
      <c r="J15531" t="s">
        <v>717</v>
      </c>
    </row>
    <row r="15532" spans="1:10">
      <c r="A15532" t="s">
        <v>124</v>
      </c>
      <c r="B15532" t="s">
        <v>33</v>
      </c>
      <c r="C15532" t="s">
        <v>4</v>
      </c>
      <c r="D15532" t="s">
        <v>328</v>
      </c>
      <c r="E15532" t="s">
        <v>385</v>
      </c>
      <c r="F15532" s="2">
        <v>136864147.34999999</v>
      </c>
      <c r="G15532" s="2">
        <f t="shared" si="404"/>
        <v>212310.97566083394</v>
      </c>
      <c r="H15532">
        <v>2018</v>
      </c>
      <c r="I15532">
        <v>644.64</v>
      </c>
      <c r="J15532" t="s">
        <v>717</v>
      </c>
    </row>
    <row r="15533" spans="1:10">
      <c r="A15533" t="s">
        <v>124</v>
      </c>
      <c r="B15533" t="s">
        <v>33</v>
      </c>
      <c r="C15533" t="s">
        <v>4</v>
      </c>
      <c r="D15533" t="s">
        <v>328</v>
      </c>
      <c r="E15533" t="s">
        <v>370</v>
      </c>
      <c r="F15533" s="2">
        <v>89781778.030000001</v>
      </c>
      <c r="G15533" s="2">
        <f t="shared" si="404"/>
        <v>139274.28957247458</v>
      </c>
      <c r="H15533">
        <v>2018</v>
      </c>
      <c r="I15533">
        <v>644.64</v>
      </c>
      <c r="J15533" t="s">
        <v>717</v>
      </c>
    </row>
    <row r="15534" spans="1:10">
      <c r="A15534" t="s">
        <v>124</v>
      </c>
      <c r="B15534" t="s">
        <v>33</v>
      </c>
      <c r="C15534" t="s">
        <v>4</v>
      </c>
      <c r="D15534" t="s">
        <v>328</v>
      </c>
      <c r="E15534" t="s">
        <v>386</v>
      </c>
      <c r="F15534" s="2">
        <v>4631052.72</v>
      </c>
      <c r="G15534" s="2">
        <f t="shared" si="404"/>
        <v>7183.9363365599402</v>
      </c>
      <c r="H15534">
        <v>2018</v>
      </c>
      <c r="I15534">
        <v>644.64</v>
      </c>
      <c r="J15534" t="s">
        <v>717</v>
      </c>
    </row>
    <row r="15535" spans="1:10">
      <c r="A15535" t="s">
        <v>124</v>
      </c>
      <c r="B15535" t="s">
        <v>33</v>
      </c>
      <c r="C15535" t="s">
        <v>4</v>
      </c>
      <c r="D15535" t="s">
        <v>1</v>
      </c>
      <c r="E15535" t="s">
        <v>364</v>
      </c>
      <c r="F15535" s="2">
        <v>1709078.98</v>
      </c>
      <c r="G15535" s="2">
        <f t="shared" si="404"/>
        <v>2651.2146003971211</v>
      </c>
      <c r="H15535">
        <v>2018</v>
      </c>
      <c r="I15535">
        <v>644.64</v>
      </c>
      <c r="J15535" t="s">
        <v>717</v>
      </c>
    </row>
    <row r="15536" spans="1:10">
      <c r="A15536" s="5" t="s">
        <v>124</v>
      </c>
      <c r="B15536" t="s">
        <v>33</v>
      </c>
      <c r="C15536" t="s">
        <v>3</v>
      </c>
      <c r="D15536" t="s">
        <v>328</v>
      </c>
      <c r="E15536" t="s">
        <v>370</v>
      </c>
      <c r="F15536" s="2">
        <v>422017108.71999997</v>
      </c>
      <c r="G15536" s="2">
        <f t="shared" si="404"/>
        <v>650337.65135918139</v>
      </c>
      <c r="H15536">
        <v>2017</v>
      </c>
      <c r="I15536">
        <v>648.91999999999996</v>
      </c>
      <c r="J15536" t="s">
        <v>717</v>
      </c>
    </row>
    <row r="15537" spans="1:10">
      <c r="A15537" s="5" t="s">
        <v>124</v>
      </c>
      <c r="B15537" t="s">
        <v>33</v>
      </c>
      <c r="C15537" t="s">
        <v>3</v>
      </c>
      <c r="D15537" t="s">
        <v>328</v>
      </c>
      <c r="E15537" t="s">
        <v>385</v>
      </c>
      <c r="F15537" s="2">
        <v>211517719.01999998</v>
      </c>
      <c r="G15537" s="2">
        <f t="shared" si="404"/>
        <v>325953.45962522342</v>
      </c>
      <c r="H15537">
        <v>2017</v>
      </c>
      <c r="I15537">
        <v>648.91999999999996</v>
      </c>
      <c r="J15537" t="s">
        <v>717</v>
      </c>
    </row>
    <row r="15538" spans="1:10">
      <c r="A15538" t="s">
        <v>61</v>
      </c>
      <c r="B15538" t="s">
        <v>37</v>
      </c>
      <c r="C15538" t="s">
        <v>3</v>
      </c>
      <c r="D15538" t="s">
        <v>1</v>
      </c>
      <c r="E15538" t="s">
        <v>434</v>
      </c>
      <c r="F15538" s="2">
        <v>4453550</v>
      </c>
      <c r="G15538" s="2">
        <f t="shared" si="404"/>
        <v>4453550</v>
      </c>
      <c r="H15538">
        <v>2023</v>
      </c>
      <c r="I15538">
        <v>1</v>
      </c>
      <c r="J15538" s="40" t="s">
        <v>715</v>
      </c>
    </row>
    <row r="15539" spans="1:10">
      <c r="A15539" s="5" t="s">
        <v>124</v>
      </c>
      <c r="B15539" t="s">
        <v>33</v>
      </c>
      <c r="C15539" t="s">
        <v>3</v>
      </c>
      <c r="D15539" t="s">
        <v>328</v>
      </c>
      <c r="E15539" t="s">
        <v>386</v>
      </c>
      <c r="F15539" s="2">
        <v>33899647.100000001</v>
      </c>
      <c r="G15539" s="2">
        <f t="shared" si="404"/>
        <v>52240.102169758989</v>
      </c>
      <c r="H15539">
        <v>2017</v>
      </c>
      <c r="I15539">
        <v>648.91999999999996</v>
      </c>
      <c r="J15539" t="s">
        <v>717</v>
      </c>
    </row>
    <row r="15540" spans="1:10">
      <c r="A15540" s="5" t="s">
        <v>124</v>
      </c>
      <c r="B15540" t="s">
        <v>33</v>
      </c>
      <c r="C15540" t="s">
        <v>3</v>
      </c>
      <c r="D15540" t="s">
        <v>1</v>
      </c>
      <c r="E15540" t="s">
        <v>364</v>
      </c>
      <c r="F15540" s="2">
        <v>2894199.12</v>
      </c>
      <c r="G15540" s="2">
        <f t="shared" si="404"/>
        <v>4460.0245330703328</v>
      </c>
      <c r="H15540">
        <v>2017</v>
      </c>
      <c r="I15540">
        <v>648.91999999999996</v>
      </c>
      <c r="J15540" t="s">
        <v>717</v>
      </c>
    </row>
    <row r="15541" spans="1:10">
      <c r="A15541" s="5" t="s">
        <v>124</v>
      </c>
      <c r="B15541" t="s">
        <v>33</v>
      </c>
      <c r="C15541" t="s">
        <v>4</v>
      </c>
      <c r="D15541" t="s">
        <v>328</v>
      </c>
      <c r="E15541" t="s">
        <v>370</v>
      </c>
      <c r="F15541" s="2">
        <v>348081040.45999998</v>
      </c>
      <c r="G15541" s="2">
        <f t="shared" si="404"/>
        <v>536400.54314861621</v>
      </c>
      <c r="H15541">
        <v>2017</v>
      </c>
      <c r="I15541">
        <v>648.91999999999996</v>
      </c>
      <c r="J15541" t="s">
        <v>717</v>
      </c>
    </row>
    <row r="15542" spans="1:10">
      <c r="A15542" s="5" t="s">
        <v>124</v>
      </c>
      <c r="B15542" t="s">
        <v>33</v>
      </c>
      <c r="C15542" t="s">
        <v>4</v>
      </c>
      <c r="D15542" t="s">
        <v>328</v>
      </c>
      <c r="E15542" t="s">
        <v>385</v>
      </c>
      <c r="F15542" s="2">
        <v>41644309.560000002</v>
      </c>
      <c r="G15542" s="2">
        <f t="shared" si="404"/>
        <v>64174.797448067569</v>
      </c>
      <c r="H15542">
        <v>2017</v>
      </c>
      <c r="I15542">
        <v>648.91999999999996</v>
      </c>
      <c r="J15542" t="s">
        <v>717</v>
      </c>
    </row>
    <row r="15543" spans="1:10">
      <c r="A15543" s="5" t="s">
        <v>124</v>
      </c>
      <c r="B15543" t="s">
        <v>33</v>
      </c>
      <c r="C15543" t="s">
        <v>4</v>
      </c>
      <c r="D15543" t="s">
        <v>328</v>
      </c>
      <c r="E15543" t="s">
        <v>386</v>
      </c>
      <c r="F15543" s="2">
        <v>15462526.779999999</v>
      </c>
      <c r="G15543" s="2">
        <f t="shared" si="404"/>
        <v>23828.094033162793</v>
      </c>
      <c r="H15543">
        <v>2017</v>
      </c>
      <c r="I15543">
        <v>648.91999999999996</v>
      </c>
      <c r="J15543" t="s">
        <v>717</v>
      </c>
    </row>
    <row r="15544" spans="1:10">
      <c r="A15544" s="5" t="s">
        <v>124</v>
      </c>
      <c r="B15544" t="s">
        <v>33</v>
      </c>
      <c r="C15544" t="s">
        <v>4</v>
      </c>
      <c r="D15544" t="s">
        <v>1</v>
      </c>
      <c r="E15544" t="s">
        <v>364</v>
      </c>
      <c r="F15544" s="2">
        <v>53596.28</v>
      </c>
      <c r="G15544" s="2">
        <f t="shared" si="404"/>
        <v>82.593046908709866</v>
      </c>
      <c r="H15544">
        <v>2017</v>
      </c>
      <c r="I15544">
        <v>648.91999999999996</v>
      </c>
      <c r="J15544" t="s">
        <v>717</v>
      </c>
    </row>
    <row r="15545" spans="1:10">
      <c r="A15545" s="4" t="s">
        <v>124</v>
      </c>
      <c r="B15545" t="s">
        <v>33</v>
      </c>
      <c r="C15545" t="s">
        <v>3</v>
      </c>
      <c r="D15545" t="s">
        <v>328</v>
      </c>
      <c r="E15545" t="s">
        <v>370</v>
      </c>
      <c r="F15545" s="2">
        <f t="shared" ref="F15545:F15551" si="405">G15545*I15545</f>
        <v>159519479.10383791</v>
      </c>
      <c r="G15545" s="2">
        <v>237238.96356906294</v>
      </c>
      <c r="H15545">
        <v>2016</v>
      </c>
      <c r="I15545">
        <v>672.4</v>
      </c>
      <c r="J15545" t="s">
        <v>717</v>
      </c>
    </row>
    <row r="15546" spans="1:10">
      <c r="A15546" s="4" t="s">
        <v>124</v>
      </c>
      <c r="B15546" t="s">
        <v>33</v>
      </c>
      <c r="C15546" t="s">
        <v>3</v>
      </c>
      <c r="D15546" t="s">
        <v>328</v>
      </c>
      <c r="E15546" t="s">
        <v>419</v>
      </c>
      <c r="F15546" s="2">
        <f t="shared" si="405"/>
        <v>13855950.27649148</v>
      </c>
      <c r="G15546" s="2">
        <v>20606.707728274065</v>
      </c>
      <c r="H15546">
        <v>2016</v>
      </c>
      <c r="I15546">
        <v>672.4</v>
      </c>
      <c r="J15546" t="s">
        <v>717</v>
      </c>
    </row>
    <row r="15547" spans="1:10">
      <c r="A15547" s="4" t="s">
        <v>124</v>
      </c>
      <c r="B15547" t="s">
        <v>33</v>
      </c>
      <c r="C15547" t="s">
        <v>3</v>
      </c>
      <c r="D15547" t="s">
        <v>328</v>
      </c>
      <c r="E15547" t="s">
        <v>432</v>
      </c>
      <c r="F15547" s="2">
        <f t="shared" si="405"/>
        <v>1249232.7228041783</v>
      </c>
      <c r="G15547" s="2">
        <v>1857.8713902501163</v>
      </c>
      <c r="H15547">
        <v>2016</v>
      </c>
      <c r="I15547">
        <v>672.4</v>
      </c>
      <c r="J15547" t="s">
        <v>717</v>
      </c>
    </row>
    <row r="15548" spans="1:10">
      <c r="A15548" s="4" t="s">
        <v>124</v>
      </c>
      <c r="B15548" t="s">
        <v>33</v>
      </c>
      <c r="C15548" t="s">
        <v>4</v>
      </c>
      <c r="D15548" t="s">
        <v>328</v>
      </c>
      <c r="E15548" t="s">
        <v>370</v>
      </c>
      <c r="F15548" s="2">
        <f t="shared" si="405"/>
        <v>6495998.2682192149</v>
      </c>
      <c r="G15548" s="2">
        <v>9660.9135458346445</v>
      </c>
      <c r="H15548">
        <v>2016</v>
      </c>
      <c r="I15548">
        <v>672.4</v>
      </c>
      <c r="J15548" t="s">
        <v>717</v>
      </c>
    </row>
    <row r="15549" spans="1:10">
      <c r="A15549" s="4" t="s">
        <v>124</v>
      </c>
      <c r="B15549" t="s">
        <v>33</v>
      </c>
      <c r="C15549" t="s">
        <v>4</v>
      </c>
      <c r="D15549" t="s">
        <v>328</v>
      </c>
      <c r="E15549" t="s">
        <v>432</v>
      </c>
      <c r="F15549" s="2">
        <f t="shared" si="405"/>
        <v>1499576.2442116623</v>
      </c>
      <c r="G15549" s="2">
        <v>2230.1847772332872</v>
      </c>
      <c r="H15549">
        <v>2016</v>
      </c>
      <c r="I15549">
        <v>672.4</v>
      </c>
      <c r="J15549" t="s">
        <v>717</v>
      </c>
    </row>
    <row r="15550" spans="1:10">
      <c r="A15550" s="4" t="s">
        <v>124</v>
      </c>
      <c r="B15550" t="s">
        <v>33</v>
      </c>
      <c r="C15550" t="s">
        <v>4</v>
      </c>
      <c r="D15550" t="s">
        <v>328</v>
      </c>
      <c r="E15550" t="s">
        <v>419</v>
      </c>
      <c r="F15550" s="2">
        <f t="shared" si="405"/>
        <v>86282.717858802018</v>
      </c>
      <c r="G15550" s="2">
        <v>128.32052031350688</v>
      </c>
      <c r="H15550">
        <v>2016</v>
      </c>
      <c r="I15550">
        <v>672.4</v>
      </c>
      <c r="J15550" t="s">
        <v>717</v>
      </c>
    </row>
    <row r="15551" spans="1:10">
      <c r="A15551" s="4" t="s">
        <v>124</v>
      </c>
      <c r="B15551" t="s">
        <v>33</v>
      </c>
      <c r="C15551" t="s">
        <v>4</v>
      </c>
      <c r="D15551" t="s">
        <v>328</v>
      </c>
      <c r="E15551" t="s">
        <v>370</v>
      </c>
      <c r="F15551" s="2">
        <f t="shared" si="405"/>
        <v>18528.414047163493</v>
      </c>
      <c r="G15551" s="2">
        <v>27.555642544859449</v>
      </c>
      <c r="H15551">
        <v>2015</v>
      </c>
      <c r="I15551">
        <v>672.4</v>
      </c>
      <c r="J15551" t="s">
        <v>717</v>
      </c>
    </row>
    <row r="15552" spans="1:10">
      <c r="A15552" t="s">
        <v>61</v>
      </c>
      <c r="B15552" t="s">
        <v>37</v>
      </c>
      <c r="C15552" t="s">
        <v>4</v>
      </c>
      <c r="D15552" t="s">
        <v>328</v>
      </c>
      <c r="E15552" t="s">
        <v>370</v>
      </c>
      <c r="F15552" s="2">
        <v>310036</v>
      </c>
      <c r="G15552" s="2">
        <f>F15552/I15552</f>
        <v>310036</v>
      </c>
      <c r="H15552">
        <v>2023</v>
      </c>
      <c r="I15552">
        <v>1</v>
      </c>
      <c r="J15552" s="40" t="s">
        <v>715</v>
      </c>
    </row>
    <row r="15553" spans="1:10">
      <c r="A15553" s="4" t="s">
        <v>124</v>
      </c>
      <c r="B15553" t="s">
        <v>33</v>
      </c>
      <c r="C15553" t="s">
        <v>4</v>
      </c>
      <c r="D15553" t="s">
        <v>328</v>
      </c>
      <c r="E15553" t="s">
        <v>419</v>
      </c>
      <c r="F15553" s="2">
        <f>G15553*I15553</f>
        <v>14728.174884930184</v>
      </c>
      <c r="G15553" s="2">
        <v>21.903888883001464</v>
      </c>
      <c r="H15553">
        <v>2015</v>
      </c>
      <c r="I15553">
        <v>672.4</v>
      </c>
      <c r="J15553" t="s">
        <v>717</v>
      </c>
    </row>
    <row r="15554" spans="1:10">
      <c r="A15554" s="4" t="s">
        <v>124</v>
      </c>
      <c r="B15554" t="s">
        <v>33</v>
      </c>
      <c r="C15554" t="s">
        <v>4</v>
      </c>
      <c r="D15554" t="s">
        <v>328</v>
      </c>
      <c r="E15554" t="s">
        <v>432</v>
      </c>
      <c r="F15554" s="2">
        <f>G15554*I15554</f>
        <v>13362.916300152483</v>
      </c>
      <c r="G15554" s="2">
        <v>19.873462671255925</v>
      </c>
      <c r="H15554">
        <v>2015</v>
      </c>
      <c r="I15554">
        <v>672.4</v>
      </c>
      <c r="J15554" t="s">
        <v>717</v>
      </c>
    </row>
    <row r="15555" spans="1:10">
      <c r="A15555" t="s">
        <v>124</v>
      </c>
      <c r="B15555" t="s">
        <v>34</v>
      </c>
      <c r="C15555" t="s">
        <v>3</v>
      </c>
      <c r="D15555" t="s">
        <v>328</v>
      </c>
      <c r="F15555" s="2">
        <v>152000</v>
      </c>
      <c r="G15555" s="2">
        <v>152000</v>
      </c>
      <c r="H15555">
        <v>2012</v>
      </c>
      <c r="I15555">
        <v>1</v>
      </c>
      <c r="J15555" t="s">
        <v>717</v>
      </c>
    </row>
    <row r="15556" spans="1:10">
      <c r="A15556" t="s">
        <v>124</v>
      </c>
      <c r="B15556" t="s">
        <v>34</v>
      </c>
      <c r="C15556" t="s">
        <v>4</v>
      </c>
      <c r="D15556" t="s">
        <v>328</v>
      </c>
      <c r="F15556" s="2">
        <v>5000</v>
      </c>
      <c r="G15556" s="2">
        <v>5000</v>
      </c>
      <c r="H15556">
        <v>2012</v>
      </c>
      <c r="I15556">
        <v>1</v>
      </c>
      <c r="J15556" t="s">
        <v>717</v>
      </c>
    </row>
    <row r="15557" spans="1:10">
      <c r="A15557" t="s">
        <v>124</v>
      </c>
      <c r="B15557" t="s">
        <v>34</v>
      </c>
      <c r="C15557" t="s">
        <v>3</v>
      </c>
      <c r="D15557" t="s">
        <v>328</v>
      </c>
      <c r="F15557" s="2">
        <v>314000</v>
      </c>
      <c r="G15557" s="2">
        <v>314000</v>
      </c>
      <c r="H15557">
        <v>2011</v>
      </c>
      <c r="I15557">
        <v>1</v>
      </c>
      <c r="J15557" t="s">
        <v>717</v>
      </c>
    </row>
    <row r="15558" spans="1:10">
      <c r="A15558" t="s">
        <v>124</v>
      </c>
      <c r="B15558" t="s">
        <v>34</v>
      </c>
      <c r="C15558" t="s">
        <v>3</v>
      </c>
      <c r="D15558" t="s">
        <v>1</v>
      </c>
      <c r="F15558" s="2">
        <v>0</v>
      </c>
      <c r="G15558" s="2">
        <v>0</v>
      </c>
      <c r="H15558">
        <v>2011</v>
      </c>
      <c r="I15558">
        <v>1</v>
      </c>
      <c r="J15558" t="s">
        <v>717</v>
      </c>
    </row>
    <row r="15559" spans="1:10">
      <c r="A15559" t="s">
        <v>124</v>
      </c>
      <c r="B15559" t="s">
        <v>34</v>
      </c>
      <c r="C15559" t="s">
        <v>4</v>
      </c>
      <c r="D15559" t="s">
        <v>328</v>
      </c>
      <c r="F15559" s="2">
        <v>71000</v>
      </c>
      <c r="G15559" s="2">
        <v>71000</v>
      </c>
      <c r="H15559">
        <v>2011</v>
      </c>
      <c r="I15559">
        <v>1</v>
      </c>
      <c r="J15559" t="s">
        <v>717</v>
      </c>
    </row>
    <row r="15560" spans="1:10">
      <c r="A15560" t="s">
        <v>124</v>
      </c>
      <c r="B15560" t="s">
        <v>34</v>
      </c>
      <c r="C15560" t="s">
        <v>4</v>
      </c>
      <c r="D15560" t="s">
        <v>1</v>
      </c>
      <c r="F15560" s="2">
        <v>0</v>
      </c>
      <c r="G15560" s="2">
        <v>0</v>
      </c>
      <c r="H15560">
        <v>2011</v>
      </c>
      <c r="I15560">
        <v>1</v>
      </c>
      <c r="J15560" t="s">
        <v>717</v>
      </c>
    </row>
    <row r="15561" spans="1:10">
      <c r="A15561" t="s">
        <v>124</v>
      </c>
      <c r="B15561" t="s">
        <v>34</v>
      </c>
      <c r="C15561" t="s">
        <v>3</v>
      </c>
      <c r="D15561" t="s">
        <v>328</v>
      </c>
      <c r="F15561" s="2">
        <v>170000</v>
      </c>
      <c r="G15561" s="2">
        <v>170000</v>
      </c>
      <c r="H15561">
        <v>2010</v>
      </c>
      <c r="I15561">
        <v>1</v>
      </c>
      <c r="J15561" t="s">
        <v>717</v>
      </c>
    </row>
    <row r="15562" spans="1:10">
      <c r="A15562" t="s">
        <v>124</v>
      </c>
      <c r="B15562" t="s">
        <v>34</v>
      </c>
      <c r="C15562" t="s">
        <v>3</v>
      </c>
      <c r="D15562" t="s">
        <v>1</v>
      </c>
      <c r="F15562" s="2">
        <v>0</v>
      </c>
      <c r="G15562" s="2">
        <v>0</v>
      </c>
      <c r="H15562">
        <v>2010</v>
      </c>
      <c r="I15562">
        <v>1</v>
      </c>
      <c r="J15562" t="s">
        <v>717</v>
      </c>
    </row>
    <row r="15563" spans="1:10">
      <c r="A15563" t="s">
        <v>124</v>
      </c>
      <c r="B15563" t="s">
        <v>34</v>
      </c>
      <c r="C15563" t="s">
        <v>4</v>
      </c>
      <c r="D15563" t="s">
        <v>328</v>
      </c>
      <c r="F15563" s="2">
        <v>21000</v>
      </c>
      <c r="G15563" s="2">
        <v>21000</v>
      </c>
      <c r="H15563">
        <v>2010</v>
      </c>
      <c r="I15563">
        <v>1</v>
      </c>
      <c r="J15563" t="s">
        <v>717</v>
      </c>
    </row>
    <row r="15564" spans="1:10">
      <c r="A15564" t="s">
        <v>61</v>
      </c>
      <c r="B15564" t="s">
        <v>37</v>
      </c>
      <c r="C15564" t="s">
        <v>4</v>
      </c>
      <c r="D15564" t="s">
        <v>328</v>
      </c>
      <c r="E15564" t="s">
        <v>434</v>
      </c>
      <c r="F15564" s="2">
        <v>1064241</v>
      </c>
      <c r="G15564" s="2">
        <f>F15564/I15564</f>
        <v>1064241</v>
      </c>
      <c r="H15564">
        <v>2023</v>
      </c>
      <c r="I15564">
        <v>1</v>
      </c>
      <c r="J15564" s="40" t="s">
        <v>715</v>
      </c>
    </row>
    <row r="15565" spans="1:10">
      <c r="A15565" t="s">
        <v>124</v>
      </c>
      <c r="B15565" t="s">
        <v>34</v>
      </c>
      <c r="C15565" t="s">
        <v>4</v>
      </c>
      <c r="D15565" t="s">
        <v>1</v>
      </c>
      <c r="F15565" s="2">
        <v>0</v>
      </c>
      <c r="G15565" s="2">
        <v>0</v>
      </c>
      <c r="H15565">
        <v>2010</v>
      </c>
      <c r="I15565">
        <v>1</v>
      </c>
      <c r="J15565" t="s">
        <v>717</v>
      </c>
    </row>
    <row r="15566" spans="1:10">
      <c r="A15566" s="4" t="s">
        <v>400</v>
      </c>
      <c r="B15566" t="s">
        <v>32</v>
      </c>
      <c r="C15566" t="s">
        <v>3</v>
      </c>
      <c r="D15566" t="s">
        <v>380</v>
      </c>
      <c r="F15566" s="2">
        <v>0</v>
      </c>
      <c r="G15566" s="2">
        <f>F15566/I15566</f>
        <v>0</v>
      </c>
      <c r="H15566">
        <v>2017</v>
      </c>
      <c r="I15566">
        <v>3.2</v>
      </c>
      <c r="J15566" t="s">
        <v>717</v>
      </c>
    </row>
    <row r="15567" spans="1:10">
      <c r="A15567" s="4" t="s">
        <v>400</v>
      </c>
      <c r="B15567" t="s">
        <v>32</v>
      </c>
      <c r="C15567" t="s">
        <v>4</v>
      </c>
      <c r="D15567" t="s">
        <v>380</v>
      </c>
      <c r="F15567" s="2">
        <v>-79548</v>
      </c>
      <c r="G15567" s="2">
        <f>F15567/I15567</f>
        <v>-24858.75</v>
      </c>
      <c r="H15567">
        <v>2017</v>
      </c>
      <c r="I15567">
        <v>3.2</v>
      </c>
      <c r="J15567" t="s">
        <v>717</v>
      </c>
    </row>
    <row r="15568" spans="1:10">
      <c r="A15568" s="4" t="s">
        <v>400</v>
      </c>
      <c r="B15568" t="s">
        <v>32</v>
      </c>
      <c r="C15568" t="s">
        <v>4</v>
      </c>
      <c r="D15568" t="s">
        <v>328</v>
      </c>
      <c r="E15568" t="s">
        <v>365</v>
      </c>
      <c r="F15568" s="2">
        <v>-179376</v>
      </c>
      <c r="G15568" s="2">
        <v>-51950.378915866248</v>
      </c>
      <c r="H15568">
        <v>2016</v>
      </c>
      <c r="I15568">
        <v>3.4528333333333299</v>
      </c>
      <c r="J15568" t="s">
        <v>717</v>
      </c>
    </row>
    <row r="15569" spans="1:10">
      <c r="A15569" s="4" t="s">
        <v>400</v>
      </c>
      <c r="B15569" t="s">
        <v>32</v>
      </c>
      <c r="C15569" t="s">
        <v>4</v>
      </c>
      <c r="D15569" t="s">
        <v>328</v>
      </c>
      <c r="E15569" t="s">
        <v>365</v>
      </c>
      <c r="F15569" s="2">
        <v>252319</v>
      </c>
      <c r="G15569" s="2">
        <v>76786.062081558121</v>
      </c>
      <c r="H15569">
        <v>2015</v>
      </c>
      <c r="I15569">
        <v>3.286</v>
      </c>
      <c r="J15569" t="s">
        <v>717</v>
      </c>
    </row>
    <row r="15570" spans="1:10">
      <c r="A15570" s="4" t="s">
        <v>400</v>
      </c>
      <c r="B15570" t="s">
        <v>32</v>
      </c>
      <c r="C15570" t="s">
        <v>4</v>
      </c>
      <c r="D15570" t="s">
        <v>328</v>
      </c>
      <c r="E15570" t="s">
        <v>365</v>
      </c>
      <c r="F15570" s="2">
        <v>-4466</v>
      </c>
      <c r="G15570" s="2">
        <v>-1897.1940536143038</v>
      </c>
      <c r="H15570">
        <v>2014</v>
      </c>
      <c r="I15570">
        <v>2.3540027397260279</v>
      </c>
      <c r="J15570" t="s">
        <v>717</v>
      </c>
    </row>
    <row r="15571" spans="1:10">
      <c r="A15571" s="4" t="s">
        <v>400</v>
      </c>
      <c r="B15571" t="s">
        <v>32</v>
      </c>
      <c r="C15571" t="s">
        <v>4</v>
      </c>
      <c r="D15571" t="s">
        <v>328</v>
      </c>
      <c r="F15571" s="2">
        <v>-16002</v>
      </c>
      <c r="G15571" s="2">
        <v>-7408.0761247728424</v>
      </c>
      <c r="H15571">
        <v>2013</v>
      </c>
      <c r="I15571">
        <v>2.1600749952459051</v>
      </c>
      <c r="J15571" t="s">
        <v>717</v>
      </c>
    </row>
    <row r="15572" spans="1:10">
      <c r="A15572" t="s">
        <v>61</v>
      </c>
      <c r="B15572" t="s">
        <v>37</v>
      </c>
      <c r="C15572" t="s">
        <v>4</v>
      </c>
      <c r="D15572" t="s">
        <v>1</v>
      </c>
      <c r="E15572" t="s">
        <v>434</v>
      </c>
      <c r="F15572" s="2">
        <v>1516817</v>
      </c>
      <c r="G15572" s="2">
        <f t="shared" ref="G15572:G15587" si="406">F15572/I15572</f>
        <v>1516817</v>
      </c>
      <c r="H15572">
        <v>2023</v>
      </c>
      <c r="I15572">
        <v>1</v>
      </c>
      <c r="J15572" s="40" t="s">
        <v>715</v>
      </c>
    </row>
    <row r="15573" spans="1:10">
      <c r="A15573" s="4" t="s">
        <v>395</v>
      </c>
      <c r="B15573" t="s">
        <v>32</v>
      </c>
      <c r="C15573" t="s">
        <v>3</v>
      </c>
      <c r="D15573" t="s">
        <v>328</v>
      </c>
      <c r="E15573" t="s">
        <v>366</v>
      </c>
      <c r="F15573" s="2">
        <v>0</v>
      </c>
      <c r="G15573" s="2">
        <f t="shared" si="406"/>
        <v>0</v>
      </c>
      <c r="H15573">
        <v>2018</v>
      </c>
      <c r="I15573">
        <v>3.6757</v>
      </c>
      <c r="J15573" t="s">
        <v>717</v>
      </c>
    </row>
    <row r="15574" spans="1:10">
      <c r="A15574" s="4" t="s">
        <v>395</v>
      </c>
      <c r="B15574" t="s">
        <v>32</v>
      </c>
      <c r="C15574" t="s">
        <v>3</v>
      </c>
      <c r="D15574" t="s">
        <v>328</v>
      </c>
      <c r="E15574" t="s">
        <v>365</v>
      </c>
      <c r="F15574" s="2">
        <v>0</v>
      </c>
      <c r="G15574" s="2">
        <f t="shared" si="406"/>
        <v>0</v>
      </c>
      <c r="H15574">
        <v>2018</v>
      </c>
      <c r="I15574">
        <v>3.6757</v>
      </c>
      <c r="J15574" t="s">
        <v>717</v>
      </c>
    </row>
    <row r="15575" spans="1:10">
      <c r="A15575" s="4" t="s">
        <v>395</v>
      </c>
      <c r="B15575" t="s">
        <v>32</v>
      </c>
      <c r="C15575" t="s">
        <v>3</v>
      </c>
      <c r="D15575" t="s">
        <v>1</v>
      </c>
      <c r="E15575" t="s">
        <v>364</v>
      </c>
      <c r="F15575" s="2">
        <v>0</v>
      </c>
      <c r="G15575" s="2">
        <f t="shared" si="406"/>
        <v>0</v>
      </c>
      <c r="H15575">
        <v>2018</v>
      </c>
      <c r="I15575">
        <v>3.6757</v>
      </c>
      <c r="J15575" t="s">
        <v>717</v>
      </c>
    </row>
    <row r="15576" spans="1:10">
      <c r="A15576" s="4" t="s">
        <v>395</v>
      </c>
      <c r="B15576" t="s">
        <v>32</v>
      </c>
      <c r="C15576" t="s">
        <v>3</v>
      </c>
      <c r="D15576" t="s">
        <v>380</v>
      </c>
      <c r="F15576" s="2">
        <v>0</v>
      </c>
      <c r="G15576" s="2">
        <f t="shared" si="406"/>
        <v>0</v>
      </c>
      <c r="H15576">
        <v>2018</v>
      </c>
      <c r="I15576">
        <v>3.6757</v>
      </c>
      <c r="J15576" t="s">
        <v>717</v>
      </c>
    </row>
    <row r="15577" spans="1:10">
      <c r="A15577" s="4" t="s">
        <v>395</v>
      </c>
      <c r="B15577" t="s">
        <v>32</v>
      </c>
      <c r="C15577" t="s">
        <v>4</v>
      </c>
      <c r="D15577" t="s">
        <v>328</v>
      </c>
      <c r="E15577" t="s">
        <v>366</v>
      </c>
      <c r="F15577" s="2">
        <v>-283</v>
      </c>
      <c r="G15577" s="2">
        <f t="shared" si="406"/>
        <v>-76.992137552030911</v>
      </c>
      <c r="H15577">
        <v>2018</v>
      </c>
      <c r="I15577">
        <v>3.6757</v>
      </c>
      <c r="J15577" t="s">
        <v>717</v>
      </c>
    </row>
    <row r="15578" spans="1:10">
      <c r="A15578" s="4" t="s">
        <v>395</v>
      </c>
      <c r="B15578" t="s">
        <v>32</v>
      </c>
      <c r="C15578" t="s">
        <v>4</v>
      </c>
      <c r="D15578" t="s">
        <v>328</v>
      </c>
      <c r="E15578" t="s">
        <v>365</v>
      </c>
      <c r="F15578" s="2">
        <v>-614</v>
      </c>
      <c r="G15578" s="2">
        <f t="shared" si="406"/>
        <v>-167.04301221536033</v>
      </c>
      <c r="H15578">
        <v>2018</v>
      </c>
      <c r="I15578">
        <v>3.6757</v>
      </c>
      <c r="J15578" t="s">
        <v>717</v>
      </c>
    </row>
    <row r="15579" spans="1:10">
      <c r="A15579" s="4" t="s">
        <v>395</v>
      </c>
      <c r="B15579" t="s">
        <v>32</v>
      </c>
      <c r="C15579" t="s">
        <v>4</v>
      </c>
      <c r="D15579" t="s">
        <v>1</v>
      </c>
      <c r="E15579" t="s">
        <v>364</v>
      </c>
      <c r="F15579" s="2">
        <v>-706</v>
      </c>
      <c r="G15579" s="2">
        <f t="shared" si="406"/>
        <v>-192.07225834534918</v>
      </c>
      <c r="H15579">
        <v>2018</v>
      </c>
      <c r="I15579">
        <v>3.6757</v>
      </c>
      <c r="J15579" t="s">
        <v>717</v>
      </c>
    </row>
    <row r="15580" spans="1:10">
      <c r="A15580" s="4" t="s">
        <v>395</v>
      </c>
      <c r="B15580" t="s">
        <v>32</v>
      </c>
      <c r="C15580" t="s">
        <v>4</v>
      </c>
      <c r="D15580" t="s">
        <v>380</v>
      </c>
      <c r="F15580" s="2">
        <v>-190</v>
      </c>
      <c r="G15580" s="2">
        <f t="shared" si="406"/>
        <v>-51.690834398890004</v>
      </c>
      <c r="H15580">
        <v>2018</v>
      </c>
      <c r="I15580">
        <v>3.6757</v>
      </c>
      <c r="J15580" t="s">
        <v>717</v>
      </c>
    </row>
    <row r="15581" spans="1:10">
      <c r="A15581" s="4" t="s">
        <v>395</v>
      </c>
      <c r="B15581" t="s">
        <v>32</v>
      </c>
      <c r="C15581" t="s">
        <v>3</v>
      </c>
      <c r="D15581" t="s">
        <v>328</v>
      </c>
      <c r="E15581" t="s">
        <v>365</v>
      </c>
      <c r="F15581" s="2">
        <v>0</v>
      </c>
      <c r="G15581" s="2">
        <f t="shared" si="406"/>
        <v>0</v>
      </c>
      <c r="H15581">
        <v>2017</v>
      </c>
      <c r="I15581">
        <v>3.2</v>
      </c>
      <c r="J15581" t="s">
        <v>717</v>
      </c>
    </row>
    <row r="15582" spans="1:10">
      <c r="A15582" s="4" t="s">
        <v>395</v>
      </c>
      <c r="B15582" t="s">
        <v>32</v>
      </c>
      <c r="C15582" t="s">
        <v>3</v>
      </c>
      <c r="D15582" t="s">
        <v>328</v>
      </c>
      <c r="E15582" t="s">
        <v>366</v>
      </c>
      <c r="F15582" s="2">
        <v>0</v>
      </c>
      <c r="G15582" s="2">
        <f t="shared" si="406"/>
        <v>0</v>
      </c>
      <c r="H15582">
        <v>2017</v>
      </c>
      <c r="I15582">
        <v>3.2</v>
      </c>
      <c r="J15582" t="s">
        <v>717</v>
      </c>
    </row>
    <row r="15583" spans="1:10">
      <c r="A15583" s="6" t="s">
        <v>61</v>
      </c>
      <c r="B15583" t="s">
        <v>37</v>
      </c>
      <c r="C15583" t="s">
        <v>3</v>
      </c>
      <c r="D15583" t="s">
        <v>328</v>
      </c>
      <c r="E15583" t="s">
        <v>489</v>
      </c>
      <c r="F15583" s="2">
        <v>3134889</v>
      </c>
      <c r="G15583" s="2">
        <f t="shared" si="406"/>
        <v>3134889</v>
      </c>
      <c r="H15583">
        <v>2022</v>
      </c>
      <c r="I15583">
        <v>1</v>
      </c>
      <c r="J15583" s="40" t="s">
        <v>715</v>
      </c>
    </row>
    <row r="15584" spans="1:10">
      <c r="A15584" s="4" t="s">
        <v>395</v>
      </c>
      <c r="B15584" t="s">
        <v>32</v>
      </c>
      <c r="C15584" t="s">
        <v>3</v>
      </c>
      <c r="D15584" t="s">
        <v>380</v>
      </c>
      <c r="F15584" s="2">
        <v>0</v>
      </c>
      <c r="G15584" s="2">
        <f t="shared" si="406"/>
        <v>0</v>
      </c>
      <c r="H15584">
        <v>2017</v>
      </c>
      <c r="I15584">
        <v>3.2</v>
      </c>
      <c r="J15584" t="s">
        <v>717</v>
      </c>
    </row>
    <row r="15585" spans="1:10">
      <c r="A15585" s="4" t="s">
        <v>395</v>
      </c>
      <c r="B15585" t="s">
        <v>32</v>
      </c>
      <c r="C15585" t="s">
        <v>4</v>
      </c>
      <c r="D15585" t="s">
        <v>328</v>
      </c>
      <c r="E15585" t="s">
        <v>366</v>
      </c>
      <c r="F15585" s="2">
        <v>-6421</v>
      </c>
      <c r="G15585" s="2">
        <f t="shared" si="406"/>
        <v>-2006.5625</v>
      </c>
      <c r="H15585">
        <v>2017</v>
      </c>
      <c r="I15585">
        <v>3.2</v>
      </c>
      <c r="J15585" t="s">
        <v>717</v>
      </c>
    </row>
    <row r="15586" spans="1:10">
      <c r="A15586" s="4" t="s">
        <v>395</v>
      </c>
      <c r="B15586" t="s">
        <v>32</v>
      </c>
      <c r="C15586" t="s">
        <v>4</v>
      </c>
      <c r="D15586" t="s">
        <v>328</v>
      </c>
      <c r="E15586" t="s">
        <v>365</v>
      </c>
      <c r="F15586" s="2">
        <v>-8445</v>
      </c>
      <c r="G15586" s="2">
        <f t="shared" si="406"/>
        <v>-2639.0625</v>
      </c>
      <c r="H15586">
        <v>2017</v>
      </c>
      <c r="I15586">
        <v>3.2</v>
      </c>
      <c r="J15586" t="s">
        <v>717</v>
      </c>
    </row>
    <row r="15587" spans="1:10">
      <c r="A15587" s="4" t="s">
        <v>395</v>
      </c>
      <c r="B15587" t="s">
        <v>32</v>
      </c>
      <c r="C15587" t="s">
        <v>4</v>
      </c>
      <c r="D15587" t="s">
        <v>380</v>
      </c>
      <c r="F15587" s="2">
        <v>-833</v>
      </c>
      <c r="G15587" s="2">
        <f t="shared" si="406"/>
        <v>-260.3125</v>
      </c>
      <c r="H15587">
        <v>2017</v>
      </c>
      <c r="I15587">
        <v>3.2</v>
      </c>
      <c r="J15587" t="s">
        <v>717</v>
      </c>
    </row>
    <row r="15588" spans="1:10">
      <c r="A15588" s="4" t="s">
        <v>395</v>
      </c>
      <c r="B15588" t="s">
        <v>32</v>
      </c>
      <c r="C15588" t="s">
        <v>3</v>
      </c>
      <c r="D15588" t="s">
        <v>328</v>
      </c>
      <c r="E15588" t="s">
        <v>366</v>
      </c>
      <c r="F15588" s="2">
        <v>16172</v>
      </c>
      <c r="G15588" s="2">
        <v>6870.0005004591403</v>
      </c>
      <c r="H15588">
        <v>2014</v>
      </c>
      <c r="I15588">
        <v>2.3540027397260279</v>
      </c>
      <c r="J15588" t="s">
        <v>717</v>
      </c>
    </row>
    <row r="15589" spans="1:10">
      <c r="A15589" s="4" t="s">
        <v>395</v>
      </c>
      <c r="B15589" t="s">
        <v>32</v>
      </c>
      <c r="C15589" t="s">
        <v>4</v>
      </c>
      <c r="D15589" t="s">
        <v>328</v>
      </c>
      <c r="E15589" t="s">
        <v>365</v>
      </c>
      <c r="F15589" s="2">
        <v>-36</v>
      </c>
      <c r="G15589" s="2">
        <v>-15.29310029783138</v>
      </c>
      <c r="H15589">
        <v>2014</v>
      </c>
      <c r="I15589">
        <v>2.3540027397260279</v>
      </c>
      <c r="J15589" t="s">
        <v>717</v>
      </c>
    </row>
    <row r="15590" spans="1:10">
      <c r="A15590" t="s">
        <v>406</v>
      </c>
      <c r="B15590" t="s">
        <v>32</v>
      </c>
      <c r="C15590" t="s">
        <v>4</v>
      </c>
      <c r="D15590" t="s">
        <v>328</v>
      </c>
      <c r="E15590" t="s">
        <v>366</v>
      </c>
      <c r="F15590" s="2">
        <v>-1397</v>
      </c>
      <c r="G15590" s="2">
        <f>F15590/I15590</f>
        <v>-259.14040327218089</v>
      </c>
      <c r="H15590">
        <v>2024</v>
      </c>
      <c r="I15590">
        <v>5.3909000000000002</v>
      </c>
      <c r="J15590" t="s">
        <v>717</v>
      </c>
    </row>
    <row r="15591" spans="1:10">
      <c r="A15591" t="s">
        <v>406</v>
      </c>
      <c r="B15591" t="s">
        <v>32</v>
      </c>
      <c r="C15591" t="s">
        <v>4</v>
      </c>
      <c r="D15591" t="s">
        <v>1</v>
      </c>
      <c r="F15591" s="2">
        <v>-3</v>
      </c>
      <c r="G15591" s="2">
        <f>F15591/I15591</f>
        <v>-0.55649334990446864</v>
      </c>
      <c r="H15591">
        <v>2024</v>
      </c>
      <c r="I15591">
        <v>5.3909000000000002</v>
      </c>
      <c r="J15591" t="s">
        <v>717</v>
      </c>
    </row>
    <row r="15592" spans="1:10">
      <c r="A15592" s="4" t="s">
        <v>406</v>
      </c>
      <c r="B15592" t="s">
        <v>32</v>
      </c>
      <c r="C15592" t="s">
        <v>3</v>
      </c>
      <c r="D15592" t="s">
        <v>328</v>
      </c>
      <c r="E15592" t="s">
        <v>365</v>
      </c>
      <c r="F15592" s="2">
        <v>36511291</v>
      </c>
      <c r="G15592" s="2">
        <v>10574298.691895556</v>
      </c>
      <c r="H15592">
        <v>2016</v>
      </c>
      <c r="I15592">
        <v>3.4528333333333299</v>
      </c>
      <c r="J15592" t="s">
        <v>717</v>
      </c>
    </row>
    <row r="15593" spans="1:10">
      <c r="A15593" s="4" t="s">
        <v>406</v>
      </c>
      <c r="B15593" t="s">
        <v>32</v>
      </c>
      <c r="C15593" t="s">
        <v>4</v>
      </c>
      <c r="D15593" t="s">
        <v>328</v>
      </c>
      <c r="E15593" t="s">
        <v>366</v>
      </c>
      <c r="F15593" s="2">
        <v>-1450</v>
      </c>
      <c r="G15593" s="2">
        <v>-419.94497272771196</v>
      </c>
      <c r="H15593">
        <v>2016</v>
      </c>
      <c r="I15593">
        <v>3.4528333333333299</v>
      </c>
      <c r="J15593" t="s">
        <v>717</v>
      </c>
    </row>
    <row r="15594" spans="1:10">
      <c r="A15594" s="4" t="s">
        <v>406</v>
      </c>
      <c r="B15594" t="s">
        <v>32</v>
      </c>
      <c r="C15594" t="s">
        <v>4</v>
      </c>
      <c r="D15594" t="s">
        <v>328</v>
      </c>
      <c r="E15594" t="s">
        <v>365</v>
      </c>
      <c r="F15594" s="2">
        <v>-3341</v>
      </c>
      <c r="G15594" s="2">
        <v>-967.61114060916248</v>
      </c>
      <c r="H15594">
        <v>2016</v>
      </c>
      <c r="I15594">
        <v>3.4528333333333299</v>
      </c>
      <c r="J15594" t="s">
        <v>717</v>
      </c>
    </row>
    <row r="15595" spans="1:10">
      <c r="A15595" s="4" t="s">
        <v>406</v>
      </c>
      <c r="B15595" t="s">
        <v>32</v>
      </c>
      <c r="C15595" t="s">
        <v>4</v>
      </c>
      <c r="D15595" t="s">
        <v>380</v>
      </c>
      <c r="F15595" s="2">
        <v>168</v>
      </c>
      <c r="G15595" s="2">
        <v>48.655693391900364</v>
      </c>
      <c r="H15595">
        <v>2016</v>
      </c>
      <c r="I15595">
        <v>3.4528333333333339</v>
      </c>
      <c r="J15595" t="s">
        <v>717</v>
      </c>
    </row>
    <row r="15596" spans="1:10">
      <c r="A15596" s="5" t="s">
        <v>85</v>
      </c>
      <c r="B15596" t="s">
        <v>6</v>
      </c>
      <c r="C15596" t="s">
        <v>3</v>
      </c>
      <c r="D15596" t="s">
        <v>328</v>
      </c>
      <c r="F15596" s="2">
        <v>179503993</v>
      </c>
      <c r="G15596" s="2">
        <f>F15596/I15596</f>
        <v>8932902.3573380038</v>
      </c>
      <c r="H15596">
        <v>2022</v>
      </c>
      <c r="I15596">
        <v>20.0947</v>
      </c>
      <c r="J15596" t="s">
        <v>717</v>
      </c>
    </row>
    <row r="15597" spans="1:10">
      <c r="A15597" s="6" t="s">
        <v>61</v>
      </c>
      <c r="B15597" t="s">
        <v>37</v>
      </c>
      <c r="C15597" t="s">
        <v>3</v>
      </c>
      <c r="D15597" t="s">
        <v>328</v>
      </c>
      <c r="E15597" t="s">
        <v>490</v>
      </c>
      <c r="F15597" s="2">
        <v>6103992</v>
      </c>
      <c r="G15597" s="2">
        <f>F15597/I15597</f>
        <v>6103992</v>
      </c>
      <c r="H15597">
        <v>2022</v>
      </c>
      <c r="I15597">
        <v>1</v>
      </c>
      <c r="J15597" s="40" t="s">
        <v>715</v>
      </c>
    </row>
    <row r="15598" spans="1:10">
      <c r="A15598" s="5" t="s">
        <v>85</v>
      </c>
      <c r="B15598" t="s">
        <v>6</v>
      </c>
      <c r="C15598" t="s">
        <v>4</v>
      </c>
      <c r="D15598" t="s">
        <v>328</v>
      </c>
      <c r="F15598" s="2">
        <v>86140121</v>
      </c>
      <c r="G15598" s="2">
        <f>F15598/I15598</f>
        <v>4286708.4853220005</v>
      </c>
      <c r="H15598">
        <v>2022</v>
      </c>
      <c r="I15598">
        <v>20.0947</v>
      </c>
      <c r="J15598" t="s">
        <v>717</v>
      </c>
    </row>
    <row r="15599" spans="1:10">
      <c r="A15599" s="5" t="s">
        <v>85</v>
      </c>
      <c r="B15599" t="s">
        <v>6</v>
      </c>
      <c r="C15599" t="s">
        <v>3</v>
      </c>
      <c r="D15599" t="s">
        <v>328</v>
      </c>
      <c r="F15599" s="2">
        <v>135580000</v>
      </c>
      <c r="G15599" s="2">
        <f>F15599/I15599</f>
        <v>6687646.7454570569</v>
      </c>
      <c r="H15599">
        <v>2021</v>
      </c>
      <c r="I15599">
        <v>20.273199999999999</v>
      </c>
      <c r="J15599" t="s">
        <v>717</v>
      </c>
    </row>
    <row r="15600" spans="1:10">
      <c r="A15600" s="5" t="s">
        <v>85</v>
      </c>
      <c r="B15600" t="s">
        <v>6</v>
      </c>
      <c r="C15600" t="s">
        <v>4</v>
      </c>
      <c r="D15600" t="s">
        <v>328</v>
      </c>
      <c r="F15600" s="2">
        <v>63058480</v>
      </c>
      <c r="G15600" s="2">
        <f>F15600/I15600</f>
        <v>3110435.4517293768</v>
      </c>
      <c r="H15600">
        <v>2021</v>
      </c>
      <c r="I15600">
        <v>20.273199999999999</v>
      </c>
      <c r="J15600" t="s">
        <v>717</v>
      </c>
    </row>
    <row r="15601" spans="1:10">
      <c r="A15601" t="s">
        <v>85</v>
      </c>
      <c r="B15601" t="s">
        <v>6</v>
      </c>
      <c r="C15601" t="s">
        <v>3</v>
      </c>
      <c r="D15601" t="s">
        <v>328</v>
      </c>
      <c r="F15601" s="2">
        <v>108660000</v>
      </c>
      <c r="G15601" s="2">
        <v>5060732.5161146093</v>
      </c>
      <c r="H15601">
        <v>2020</v>
      </c>
      <c r="I15601">
        <v>21.4712</v>
      </c>
      <c r="J15601" t="s">
        <v>717</v>
      </c>
    </row>
    <row r="15602" spans="1:10">
      <c r="A15602" t="s">
        <v>85</v>
      </c>
      <c r="B15602" t="s">
        <v>6</v>
      </c>
      <c r="C15602" t="s">
        <v>4</v>
      </c>
      <c r="D15602" t="s">
        <v>328</v>
      </c>
      <c r="F15602" s="2">
        <v>24330000</v>
      </c>
      <c r="G15602" s="2">
        <v>1133145.7952978874</v>
      </c>
      <c r="H15602">
        <v>2020</v>
      </c>
      <c r="I15602">
        <v>21.4712</v>
      </c>
      <c r="J15602" t="s">
        <v>717</v>
      </c>
    </row>
    <row r="15603" spans="1:10">
      <c r="A15603" t="s">
        <v>85</v>
      </c>
      <c r="B15603" t="s">
        <v>6</v>
      </c>
      <c r="C15603" t="s">
        <v>3</v>
      </c>
      <c r="D15603" t="s">
        <v>328</v>
      </c>
      <c r="F15603" s="2">
        <v>135583303</v>
      </c>
      <c r="G15603" s="2">
        <f t="shared" ref="G15603:G15609" si="407">F15603/I15603</f>
        <v>7043617.7795325499</v>
      </c>
      <c r="H15603">
        <v>2019</v>
      </c>
      <c r="I15603">
        <v>19.249099999999999</v>
      </c>
      <c r="J15603" t="s">
        <v>717</v>
      </c>
    </row>
    <row r="15604" spans="1:10">
      <c r="A15604" t="s">
        <v>85</v>
      </c>
      <c r="B15604" t="s">
        <v>6</v>
      </c>
      <c r="C15604" t="s">
        <v>4</v>
      </c>
      <c r="D15604" t="s">
        <v>328</v>
      </c>
      <c r="F15604" s="2">
        <v>43570000</v>
      </c>
      <c r="G15604" s="2">
        <f t="shared" si="407"/>
        <v>2263482.4485300612</v>
      </c>
      <c r="H15604">
        <v>2019</v>
      </c>
      <c r="I15604">
        <v>19.249099999999999</v>
      </c>
      <c r="J15604" t="s">
        <v>717</v>
      </c>
    </row>
    <row r="15605" spans="1:10">
      <c r="A15605" t="s">
        <v>85</v>
      </c>
      <c r="B15605" t="s">
        <v>6</v>
      </c>
      <c r="C15605" t="s">
        <v>3</v>
      </c>
      <c r="D15605" t="s">
        <v>328</v>
      </c>
      <c r="F15605" s="2">
        <v>43192000</v>
      </c>
      <c r="G15605" s="2">
        <f t="shared" si="407"/>
        <v>2242575.2855659397</v>
      </c>
      <c r="H15605">
        <v>2018</v>
      </c>
      <c r="I15605">
        <v>19.260000000000002</v>
      </c>
      <c r="J15605" t="s">
        <v>717</v>
      </c>
    </row>
    <row r="15606" spans="1:10">
      <c r="A15606" t="s">
        <v>85</v>
      </c>
      <c r="B15606" t="s">
        <v>6</v>
      </c>
      <c r="C15606" t="s">
        <v>4</v>
      </c>
      <c r="D15606" t="s">
        <v>328</v>
      </c>
      <c r="F15606" s="2">
        <v>17880000</v>
      </c>
      <c r="G15606" s="2">
        <f t="shared" si="407"/>
        <v>928348.90965732082</v>
      </c>
      <c r="H15606">
        <v>2018</v>
      </c>
      <c r="I15606">
        <v>19.260000000000002</v>
      </c>
      <c r="J15606" t="s">
        <v>717</v>
      </c>
    </row>
    <row r="15607" spans="1:10">
      <c r="A15607" t="s">
        <v>85</v>
      </c>
      <c r="B15607" t="s">
        <v>6</v>
      </c>
      <c r="C15607" t="s">
        <v>3</v>
      </c>
      <c r="D15607" t="s">
        <v>328</v>
      </c>
      <c r="F15607" s="2">
        <v>25020000</v>
      </c>
      <c r="G15607" s="2">
        <f t="shared" si="407"/>
        <v>1325211.8644067796</v>
      </c>
      <c r="H15607">
        <v>2017</v>
      </c>
      <c r="I15607">
        <v>18.88</v>
      </c>
      <c r="J15607" t="s">
        <v>717</v>
      </c>
    </row>
    <row r="15608" spans="1:10">
      <c r="A15608" s="6" t="s">
        <v>61</v>
      </c>
      <c r="B15608" t="s">
        <v>37</v>
      </c>
      <c r="C15608" t="s">
        <v>3</v>
      </c>
      <c r="D15608" t="s">
        <v>1</v>
      </c>
      <c r="F15608" s="2">
        <v>5044740</v>
      </c>
      <c r="G15608" s="2">
        <f t="shared" si="407"/>
        <v>5044740</v>
      </c>
      <c r="H15608">
        <v>2022</v>
      </c>
      <c r="I15608">
        <v>1</v>
      </c>
      <c r="J15608" s="40" t="s">
        <v>715</v>
      </c>
    </row>
    <row r="15609" spans="1:10">
      <c r="A15609" t="s">
        <v>85</v>
      </c>
      <c r="B15609" t="s">
        <v>6</v>
      </c>
      <c r="C15609" t="s">
        <v>4</v>
      </c>
      <c r="D15609" t="s">
        <v>328</v>
      </c>
      <c r="F15609" s="2">
        <v>10853466.07</v>
      </c>
      <c r="G15609" s="2">
        <f t="shared" si="407"/>
        <v>574865.78760593222</v>
      </c>
      <c r="H15609">
        <v>2017</v>
      </c>
      <c r="I15609">
        <v>18.88</v>
      </c>
      <c r="J15609" t="s">
        <v>717</v>
      </c>
    </row>
    <row r="15610" spans="1:10">
      <c r="A15610" t="s">
        <v>85</v>
      </c>
      <c r="B15610" t="s">
        <v>6</v>
      </c>
      <c r="C15610" t="s">
        <v>3</v>
      </c>
      <c r="D15610" t="s">
        <v>328</v>
      </c>
      <c r="F15610" s="2">
        <v>21659000</v>
      </c>
      <c r="G15610" s="2">
        <v>1159003.8314176246</v>
      </c>
      <c r="H15610">
        <v>2016</v>
      </c>
      <c r="I15610">
        <v>18.6876</v>
      </c>
      <c r="J15610" t="s">
        <v>717</v>
      </c>
    </row>
    <row r="15611" spans="1:10">
      <c r="A15611" t="s">
        <v>85</v>
      </c>
      <c r="B15611" t="s">
        <v>6</v>
      </c>
      <c r="C15611" t="s">
        <v>3</v>
      </c>
      <c r="D15611" t="s">
        <v>1</v>
      </c>
      <c r="F15611" s="2">
        <v>21659000</v>
      </c>
      <c r="G15611" s="2">
        <v>1159003.8314176246</v>
      </c>
      <c r="H15611">
        <v>2016</v>
      </c>
      <c r="I15611">
        <v>18.6876</v>
      </c>
      <c r="J15611" t="s">
        <v>717</v>
      </c>
    </row>
    <row r="15612" spans="1:10">
      <c r="A15612" t="s">
        <v>85</v>
      </c>
      <c r="B15612" t="s">
        <v>6</v>
      </c>
      <c r="C15612" t="s">
        <v>4</v>
      </c>
      <c r="D15612" t="s">
        <v>328</v>
      </c>
      <c r="F15612" s="2">
        <v>16413000.000000002</v>
      </c>
      <c r="G15612" s="2">
        <v>878282.92557631806</v>
      </c>
      <c r="H15612">
        <v>2016</v>
      </c>
      <c r="I15612">
        <v>18.6876</v>
      </c>
      <c r="J15612" t="s">
        <v>717</v>
      </c>
    </row>
    <row r="15613" spans="1:10">
      <c r="A15613" t="s">
        <v>85</v>
      </c>
      <c r="B15613" t="s">
        <v>6</v>
      </c>
      <c r="C15613" t="s">
        <v>3</v>
      </c>
      <c r="D15613" t="s">
        <v>328</v>
      </c>
      <c r="F15613" s="2">
        <v>12750586</v>
      </c>
      <c r="G15613" s="2">
        <v>804241.48742489261</v>
      </c>
      <c r="H15613">
        <v>2015</v>
      </c>
      <c r="I15613">
        <v>15.854175890410984</v>
      </c>
      <c r="J15613" t="s">
        <v>717</v>
      </c>
    </row>
    <row r="15614" spans="1:10">
      <c r="A15614" t="s">
        <v>85</v>
      </c>
      <c r="B15614" t="s">
        <v>6</v>
      </c>
      <c r="C15614" t="s">
        <v>4</v>
      </c>
      <c r="D15614" t="s">
        <v>328</v>
      </c>
      <c r="F15614" s="2">
        <v>1374648</v>
      </c>
      <c r="G15614" s="2">
        <v>86705.736677957684</v>
      </c>
      <c r="H15614">
        <v>2015</v>
      </c>
      <c r="I15614">
        <v>15.854175890410984</v>
      </c>
      <c r="J15614" t="s">
        <v>717</v>
      </c>
    </row>
    <row r="15615" spans="1:10" ht="15.75">
      <c r="A15615" s="19" t="s">
        <v>654</v>
      </c>
      <c r="B15615" t="s">
        <v>6</v>
      </c>
      <c r="C15615" t="s">
        <v>3</v>
      </c>
      <c r="D15615" t="s">
        <v>328</v>
      </c>
      <c r="F15615" s="2">
        <v>247057894</v>
      </c>
      <c r="G15615" s="2">
        <f>F15615/I15615</f>
        <v>13938543.396822533</v>
      </c>
      <c r="H15615">
        <v>2023</v>
      </c>
      <c r="I15615">
        <v>17.724799999999998</v>
      </c>
      <c r="J15615" t="s">
        <v>717</v>
      </c>
    </row>
    <row r="15616" spans="1:10" ht="15.75">
      <c r="A15616" s="19" t="s">
        <v>654</v>
      </c>
      <c r="B15616" t="s">
        <v>6</v>
      </c>
      <c r="C15616" t="s">
        <v>4</v>
      </c>
      <c r="D15616" t="s">
        <v>328</v>
      </c>
      <c r="F15616" s="2">
        <v>130752671</v>
      </c>
      <c r="G15616" s="2">
        <f>F15616/I15616</f>
        <v>7376820.6693446478</v>
      </c>
      <c r="H15616">
        <v>2023</v>
      </c>
      <c r="I15616">
        <v>17.724799999999998</v>
      </c>
      <c r="J15616" t="s">
        <v>717</v>
      </c>
    </row>
    <row r="15617" spans="1:10">
      <c r="A15617" t="s">
        <v>485</v>
      </c>
      <c r="B15617" t="s">
        <v>6</v>
      </c>
      <c r="C15617" t="s">
        <v>3</v>
      </c>
      <c r="D15617" t="s">
        <v>328</v>
      </c>
      <c r="F15617" s="2">
        <v>529000</v>
      </c>
      <c r="G15617" s="2">
        <v>39764.929338254566</v>
      </c>
      <c r="H15617">
        <v>2014</v>
      </c>
      <c r="I15617">
        <v>13.303179681274893</v>
      </c>
      <c r="J15617" t="s">
        <v>717</v>
      </c>
    </row>
    <row r="15618" spans="1:10">
      <c r="A15618" t="s">
        <v>485</v>
      </c>
      <c r="B15618" t="s">
        <v>6</v>
      </c>
      <c r="C15618" t="s">
        <v>4</v>
      </c>
      <c r="D15618" t="s">
        <v>328</v>
      </c>
      <c r="F15618" s="2">
        <v>17000</v>
      </c>
      <c r="G15618" s="2">
        <v>1277.8899787340786</v>
      </c>
      <c r="H15618">
        <v>2014</v>
      </c>
      <c r="I15618">
        <v>13.303179681274893</v>
      </c>
      <c r="J15618" t="s">
        <v>717</v>
      </c>
    </row>
    <row r="15619" spans="1:10">
      <c r="A15619" t="s">
        <v>693</v>
      </c>
      <c r="B15619" t="s">
        <v>6</v>
      </c>
      <c r="C15619" t="s">
        <v>3</v>
      </c>
      <c r="D15619" t="s">
        <v>328</v>
      </c>
      <c r="F15619" s="2">
        <v>299960926.19999999</v>
      </c>
      <c r="G15619" s="2">
        <f>F15619/I15619</f>
        <v>16382534.282187682</v>
      </c>
      <c r="H15619">
        <v>2024</v>
      </c>
      <c r="I15619">
        <v>18.309799999999999</v>
      </c>
      <c r="J15619" t="s">
        <v>717</v>
      </c>
    </row>
    <row r="15620" spans="1:10">
      <c r="A15620" t="s">
        <v>693</v>
      </c>
      <c r="B15620" t="s">
        <v>6</v>
      </c>
      <c r="C15620" t="s">
        <v>4</v>
      </c>
      <c r="D15620" t="s">
        <v>328</v>
      </c>
      <c r="F15620" s="2">
        <v>126249746.71999998</v>
      </c>
      <c r="G15620" s="2">
        <f>F15620/I15620</f>
        <v>6895200.75151012</v>
      </c>
      <c r="H15620">
        <v>2024</v>
      </c>
      <c r="I15620">
        <v>18.309799999999999</v>
      </c>
      <c r="J15620" t="s">
        <v>717</v>
      </c>
    </row>
    <row r="15621" spans="1:10">
      <c r="A15621" t="s">
        <v>574</v>
      </c>
      <c r="B15621" t="s">
        <v>552</v>
      </c>
      <c r="C15621" t="s">
        <v>3</v>
      </c>
      <c r="D15621" t="s">
        <v>328</v>
      </c>
      <c r="F15621" s="2">
        <v>1000</v>
      </c>
      <c r="G15621" s="2">
        <v>159.11405295315683</v>
      </c>
      <c r="H15621">
        <v>2015</v>
      </c>
      <c r="I15621">
        <v>6.2847999999999997</v>
      </c>
      <c r="J15621" t="s">
        <v>717</v>
      </c>
    </row>
    <row r="15622" spans="1:10">
      <c r="A15622" t="s">
        <v>574</v>
      </c>
      <c r="B15622" t="s">
        <v>552</v>
      </c>
      <c r="C15622" t="s">
        <v>3</v>
      </c>
      <c r="D15622" t="s">
        <v>328</v>
      </c>
      <c r="F15622" s="2">
        <v>58000.000000000007</v>
      </c>
      <c r="G15622" s="2">
        <v>9217.9081705630888</v>
      </c>
      <c r="H15622">
        <v>2014</v>
      </c>
      <c r="I15622">
        <v>6.2920999999999996</v>
      </c>
      <c r="J15622" t="s">
        <v>717</v>
      </c>
    </row>
    <row r="15623" spans="1:10">
      <c r="A15623" s="6" t="s">
        <v>61</v>
      </c>
      <c r="B15623" t="s">
        <v>37</v>
      </c>
      <c r="C15623" t="s">
        <v>5</v>
      </c>
      <c r="D15623" t="s">
        <v>328</v>
      </c>
      <c r="E15623" t="s">
        <v>489</v>
      </c>
      <c r="F15623" s="2">
        <v>309763</v>
      </c>
      <c r="G15623" s="2">
        <f>F15623/I15623</f>
        <v>309763</v>
      </c>
      <c r="H15623">
        <v>2022</v>
      </c>
      <c r="I15623">
        <v>1</v>
      </c>
      <c r="J15623" s="40" t="s">
        <v>715</v>
      </c>
    </row>
    <row r="15624" spans="1:10">
      <c r="A15624" t="s">
        <v>574</v>
      </c>
      <c r="B15624" t="s">
        <v>552</v>
      </c>
      <c r="C15624" t="s">
        <v>3</v>
      </c>
      <c r="D15624" t="s">
        <v>328</v>
      </c>
      <c r="F15624" s="2">
        <v>0</v>
      </c>
      <c r="G15624" s="2">
        <v>0</v>
      </c>
      <c r="H15624">
        <v>2012</v>
      </c>
      <c r="I15624">
        <v>4.2892999999999857</v>
      </c>
      <c r="J15624" t="s">
        <v>717</v>
      </c>
    </row>
    <row r="15625" spans="1:10">
      <c r="A15625" t="s">
        <v>574</v>
      </c>
      <c r="B15625" t="s">
        <v>552</v>
      </c>
      <c r="C15625" t="s">
        <v>3</v>
      </c>
      <c r="D15625" t="s">
        <v>1</v>
      </c>
      <c r="F15625" s="2">
        <v>0</v>
      </c>
      <c r="G15625" s="2">
        <v>0</v>
      </c>
      <c r="H15625">
        <v>2012</v>
      </c>
      <c r="I15625">
        <v>4.2892999999999857</v>
      </c>
      <c r="J15625" t="s">
        <v>717</v>
      </c>
    </row>
    <row r="15626" spans="1:10">
      <c r="A15626" t="s">
        <v>574</v>
      </c>
      <c r="B15626" t="s">
        <v>552</v>
      </c>
      <c r="C15626" t="s">
        <v>4</v>
      </c>
      <c r="D15626" t="s">
        <v>328</v>
      </c>
      <c r="F15626" s="2">
        <v>0</v>
      </c>
      <c r="G15626" s="2">
        <v>0</v>
      </c>
      <c r="H15626">
        <v>2012</v>
      </c>
      <c r="I15626">
        <v>4.2892999999999857</v>
      </c>
      <c r="J15626" t="s">
        <v>717</v>
      </c>
    </row>
    <row r="15627" spans="1:10">
      <c r="A15627" t="s">
        <v>574</v>
      </c>
      <c r="B15627" t="s">
        <v>552</v>
      </c>
      <c r="C15627" t="s">
        <v>4</v>
      </c>
      <c r="D15627" t="s">
        <v>1</v>
      </c>
      <c r="F15627" s="2">
        <v>0</v>
      </c>
      <c r="G15627" s="2">
        <v>0</v>
      </c>
      <c r="H15627">
        <v>2012</v>
      </c>
      <c r="I15627">
        <v>4.2892999999999857</v>
      </c>
      <c r="J15627" t="s">
        <v>717</v>
      </c>
    </row>
    <row r="15628" spans="1:10">
      <c r="A15628" t="s">
        <v>574</v>
      </c>
      <c r="B15628" t="s">
        <v>552</v>
      </c>
      <c r="C15628" t="s">
        <v>3</v>
      </c>
      <c r="D15628" t="s">
        <v>328</v>
      </c>
      <c r="F15628" s="2">
        <v>0</v>
      </c>
      <c r="G15628" s="2">
        <v>0</v>
      </c>
      <c r="H15628">
        <v>2011</v>
      </c>
      <c r="I15628">
        <v>4.2892999999999857</v>
      </c>
      <c r="J15628" t="s">
        <v>717</v>
      </c>
    </row>
    <row r="15629" spans="1:10">
      <c r="A15629" t="s">
        <v>574</v>
      </c>
      <c r="B15629" t="s">
        <v>552</v>
      </c>
      <c r="C15629" t="s">
        <v>3</v>
      </c>
      <c r="D15629" t="s">
        <v>1</v>
      </c>
      <c r="F15629" s="2">
        <v>0</v>
      </c>
      <c r="G15629" s="2">
        <v>0</v>
      </c>
      <c r="H15629">
        <v>2011</v>
      </c>
      <c r="I15629">
        <v>4.2892999999999857</v>
      </c>
      <c r="J15629" t="s">
        <v>717</v>
      </c>
    </row>
    <row r="15630" spans="1:10">
      <c r="A15630" t="s">
        <v>574</v>
      </c>
      <c r="B15630" t="s">
        <v>552</v>
      </c>
      <c r="C15630" t="s">
        <v>4</v>
      </c>
      <c r="D15630" t="s">
        <v>328</v>
      </c>
      <c r="F15630" s="2">
        <v>0</v>
      </c>
      <c r="G15630" s="2">
        <v>0</v>
      </c>
      <c r="H15630">
        <v>2011</v>
      </c>
      <c r="I15630">
        <v>4.2892999999999857</v>
      </c>
      <c r="J15630" t="s">
        <v>717</v>
      </c>
    </row>
    <row r="15631" spans="1:10">
      <c r="A15631" t="s">
        <v>574</v>
      </c>
      <c r="B15631" t="s">
        <v>552</v>
      </c>
      <c r="C15631" t="s">
        <v>4</v>
      </c>
      <c r="D15631" t="s">
        <v>1</v>
      </c>
      <c r="F15631" s="2">
        <v>0</v>
      </c>
      <c r="G15631" s="2">
        <v>0</v>
      </c>
      <c r="H15631">
        <v>2011</v>
      </c>
      <c r="I15631">
        <v>4.2892999999999857</v>
      </c>
      <c r="J15631" t="s">
        <v>717</v>
      </c>
    </row>
    <row r="15632" spans="1:10">
      <c r="A15632" t="s">
        <v>595</v>
      </c>
      <c r="B15632" s="18" t="s">
        <v>35</v>
      </c>
      <c r="C15632" s="18" t="s">
        <v>3</v>
      </c>
      <c r="D15632" s="18" t="s">
        <v>328</v>
      </c>
      <c r="E15632" s="18" t="s">
        <v>677</v>
      </c>
      <c r="F15632" s="2">
        <v>34175052</v>
      </c>
      <c r="G15632" s="2">
        <f t="shared" ref="G15632:G15640" si="408">F15632/I15632</f>
        <v>37330.612399162441</v>
      </c>
      <c r="H15632" s="18">
        <v>2024</v>
      </c>
      <c r="I15632" s="18">
        <v>915.46990000000005</v>
      </c>
      <c r="J15632" t="s">
        <v>717</v>
      </c>
    </row>
    <row r="15633" spans="1:10">
      <c r="A15633" t="s">
        <v>595</v>
      </c>
      <c r="B15633" s="18" t="s">
        <v>35</v>
      </c>
      <c r="C15633" s="18" t="s">
        <v>3</v>
      </c>
      <c r="D15633" s="18" t="s">
        <v>1</v>
      </c>
      <c r="E15633" s="18"/>
      <c r="F15633" s="2">
        <v>-1462889</v>
      </c>
      <c r="G15633" s="2">
        <f t="shared" si="408"/>
        <v>-1597.9651542885242</v>
      </c>
      <c r="H15633" s="18">
        <v>2024</v>
      </c>
      <c r="I15633" s="18">
        <v>915.46990000000005</v>
      </c>
      <c r="J15633" t="s">
        <v>717</v>
      </c>
    </row>
    <row r="15634" spans="1:10">
      <c r="A15634" t="s">
        <v>595</v>
      </c>
      <c r="B15634" s="18" t="s">
        <v>35</v>
      </c>
      <c r="C15634" s="18" t="s">
        <v>4</v>
      </c>
      <c r="D15634" s="18" t="s">
        <v>328</v>
      </c>
      <c r="E15634" s="18" t="s">
        <v>677</v>
      </c>
      <c r="F15634" s="2">
        <v>-157273</v>
      </c>
      <c r="G15634" s="2">
        <f t="shared" si="408"/>
        <v>-171.79483454344046</v>
      </c>
      <c r="H15634" s="18">
        <v>2024</v>
      </c>
      <c r="I15634" s="18">
        <v>915.46990000000005</v>
      </c>
      <c r="J15634" t="s">
        <v>717</v>
      </c>
    </row>
    <row r="15635" spans="1:10">
      <c r="A15635" s="6" t="s">
        <v>61</v>
      </c>
      <c r="B15635" t="s">
        <v>37</v>
      </c>
      <c r="C15635" t="s">
        <v>5</v>
      </c>
      <c r="D15635" t="s">
        <v>328</v>
      </c>
      <c r="E15635" t="s">
        <v>490</v>
      </c>
      <c r="F15635" s="2">
        <v>1077639</v>
      </c>
      <c r="G15635" s="2">
        <f t="shared" si="408"/>
        <v>1077639</v>
      </c>
      <c r="H15635">
        <v>2022</v>
      </c>
      <c r="I15635">
        <v>1</v>
      </c>
      <c r="J15635" s="40" t="s">
        <v>715</v>
      </c>
    </row>
    <row r="15636" spans="1:10">
      <c r="A15636" t="s">
        <v>595</v>
      </c>
      <c r="B15636" s="18" t="s">
        <v>35</v>
      </c>
      <c r="C15636" s="18" t="s">
        <v>4</v>
      </c>
      <c r="D15636" s="18" t="s">
        <v>1</v>
      </c>
      <c r="E15636" s="18"/>
      <c r="F15636" s="2">
        <v>77059</v>
      </c>
      <c r="G15636" s="2">
        <f t="shared" si="408"/>
        <v>84.174258487362607</v>
      </c>
      <c r="H15636" s="18">
        <v>2024</v>
      </c>
      <c r="I15636" s="18">
        <v>915.46990000000005</v>
      </c>
      <c r="J15636" t="s">
        <v>717</v>
      </c>
    </row>
    <row r="15637" spans="1:10">
      <c r="A15637" t="s">
        <v>595</v>
      </c>
      <c r="B15637" s="18" t="s">
        <v>35</v>
      </c>
      <c r="C15637" s="18" t="s">
        <v>3</v>
      </c>
      <c r="D15637" s="18" t="s">
        <v>328</v>
      </c>
      <c r="E15637" s="18"/>
      <c r="F15637" s="2">
        <v>11271162.5</v>
      </c>
      <c r="G15637" s="2">
        <f t="shared" si="408"/>
        <v>38080.940512353744</v>
      </c>
      <c r="H15637" s="18">
        <v>2023</v>
      </c>
      <c r="I15637" s="18">
        <v>295.97910000000002</v>
      </c>
      <c r="J15637" t="s">
        <v>717</v>
      </c>
    </row>
    <row r="15638" spans="1:10">
      <c r="A15638" t="s">
        <v>595</v>
      </c>
      <c r="B15638" s="18" t="s">
        <v>35</v>
      </c>
      <c r="C15638" s="18" t="s">
        <v>3</v>
      </c>
      <c r="D15638" s="18" t="s">
        <v>1</v>
      </c>
      <c r="E15638" s="18"/>
      <c r="F15638" s="2">
        <v>2017338.5</v>
      </c>
      <c r="G15638" s="2">
        <f t="shared" si="408"/>
        <v>6815.8140220035802</v>
      </c>
      <c r="H15638" s="18">
        <v>2023</v>
      </c>
      <c r="I15638" s="18">
        <v>295.97910000000002</v>
      </c>
      <c r="J15638" t="s">
        <v>717</v>
      </c>
    </row>
    <row r="15639" spans="1:10">
      <c r="A15639" t="s">
        <v>595</v>
      </c>
      <c r="B15639" s="18" t="s">
        <v>35</v>
      </c>
      <c r="C15639" s="18" t="s">
        <v>4</v>
      </c>
      <c r="D15639" s="18" t="s">
        <v>328</v>
      </c>
      <c r="E15639" s="18"/>
      <c r="F15639" s="2">
        <v>446035</v>
      </c>
      <c r="G15639" s="2">
        <f t="shared" si="408"/>
        <v>1506.9814051059686</v>
      </c>
      <c r="H15639" s="18">
        <v>2023</v>
      </c>
      <c r="I15639" s="18">
        <v>295.97910000000002</v>
      </c>
      <c r="J15639" t="s">
        <v>717</v>
      </c>
    </row>
    <row r="15640" spans="1:10">
      <c r="A15640" t="s">
        <v>595</v>
      </c>
      <c r="B15640" s="18" t="s">
        <v>35</v>
      </c>
      <c r="C15640" s="18" t="s">
        <v>4</v>
      </c>
      <c r="D15640" s="18" t="s">
        <v>1</v>
      </c>
      <c r="E15640" s="18"/>
      <c r="F15640" s="2">
        <v>64255</v>
      </c>
      <c r="G15640" s="2">
        <f t="shared" si="408"/>
        <v>217.09303123092135</v>
      </c>
      <c r="H15640" s="18">
        <v>2023</v>
      </c>
      <c r="I15640" s="18">
        <v>295.97910000000002</v>
      </c>
      <c r="J15640" t="s">
        <v>717</v>
      </c>
    </row>
    <row r="15641" spans="1:10">
      <c r="A15641" t="s">
        <v>460</v>
      </c>
      <c r="B15641" t="s">
        <v>34</v>
      </c>
      <c r="C15641" t="s">
        <v>3</v>
      </c>
      <c r="D15641" t="s">
        <v>328</v>
      </c>
      <c r="F15641" s="2">
        <v>327494.27</v>
      </c>
      <c r="G15641" s="2">
        <v>327494.27</v>
      </c>
      <c r="H15641">
        <v>2013</v>
      </c>
      <c r="I15641">
        <v>1</v>
      </c>
      <c r="J15641" t="s">
        <v>717</v>
      </c>
    </row>
    <row r="15642" spans="1:10">
      <c r="A15642" t="s">
        <v>460</v>
      </c>
      <c r="B15642" t="s">
        <v>34</v>
      </c>
      <c r="C15642" t="s">
        <v>4</v>
      </c>
      <c r="D15642" t="s">
        <v>328</v>
      </c>
      <c r="F15642" s="2">
        <v>123097.54</v>
      </c>
      <c r="G15642" s="2">
        <v>123097.54</v>
      </c>
      <c r="H15642">
        <v>2013</v>
      </c>
      <c r="I15642">
        <v>1</v>
      </c>
      <c r="J15642" t="s">
        <v>717</v>
      </c>
    </row>
    <row r="15643" spans="1:10">
      <c r="A15643" t="s">
        <v>460</v>
      </c>
      <c r="B15643" t="s">
        <v>34</v>
      </c>
      <c r="C15643" t="s">
        <v>3</v>
      </c>
      <c r="D15643" t="s">
        <v>328</v>
      </c>
      <c r="F15643" s="2">
        <v>222000</v>
      </c>
      <c r="G15643" s="2">
        <v>222000</v>
      </c>
      <c r="H15643">
        <v>2012</v>
      </c>
      <c r="I15643">
        <v>1</v>
      </c>
      <c r="J15643" t="s">
        <v>717</v>
      </c>
    </row>
    <row r="15644" spans="1:10">
      <c r="A15644" t="s">
        <v>460</v>
      </c>
      <c r="B15644" t="s">
        <v>34</v>
      </c>
      <c r="C15644" t="s">
        <v>4</v>
      </c>
      <c r="D15644" t="s">
        <v>328</v>
      </c>
      <c r="F15644" s="2">
        <v>119000</v>
      </c>
      <c r="G15644" s="2">
        <v>119000</v>
      </c>
      <c r="H15644">
        <v>2012</v>
      </c>
      <c r="I15644">
        <v>1</v>
      </c>
      <c r="J15644" t="s">
        <v>717</v>
      </c>
    </row>
    <row r="15645" spans="1:10">
      <c r="A15645" s="6" t="s">
        <v>61</v>
      </c>
      <c r="B15645" t="s">
        <v>37</v>
      </c>
      <c r="C15645" t="s">
        <v>5</v>
      </c>
      <c r="D15645" t="s">
        <v>1</v>
      </c>
      <c r="F15645" s="2">
        <v>793327</v>
      </c>
      <c r="G15645" s="2">
        <f t="shared" ref="G15645:G15653" si="409">F15645/I15645</f>
        <v>793327</v>
      </c>
      <c r="H15645">
        <v>2022</v>
      </c>
      <c r="I15645">
        <v>1</v>
      </c>
      <c r="J15645" s="40" t="s">
        <v>715</v>
      </c>
    </row>
    <row r="15646" spans="1:10">
      <c r="A15646" s="14" t="s">
        <v>232</v>
      </c>
      <c r="B15646" t="s">
        <v>35</v>
      </c>
      <c r="C15646" t="s">
        <v>3</v>
      </c>
      <c r="D15646" t="s">
        <v>328</v>
      </c>
      <c r="F15646" s="2">
        <v>135743</v>
      </c>
      <c r="G15646" s="2">
        <f t="shared" si="409"/>
        <v>1037.206892757592</v>
      </c>
      <c r="H15646">
        <v>2022</v>
      </c>
      <c r="I15646">
        <v>130.87360000000001</v>
      </c>
      <c r="J15646" t="s">
        <v>717</v>
      </c>
    </row>
    <row r="15647" spans="1:10">
      <c r="A15647" s="14" t="s">
        <v>232</v>
      </c>
      <c r="B15647" t="s">
        <v>35</v>
      </c>
      <c r="C15647" t="s">
        <v>3</v>
      </c>
      <c r="D15647" t="s">
        <v>1</v>
      </c>
      <c r="F15647" s="2">
        <v>365701</v>
      </c>
      <c r="G15647" s="2">
        <f t="shared" si="409"/>
        <v>2794.3068731967332</v>
      </c>
      <c r="H15647">
        <v>2022</v>
      </c>
      <c r="I15647">
        <v>130.87360000000001</v>
      </c>
      <c r="J15647" t="s">
        <v>717</v>
      </c>
    </row>
    <row r="15648" spans="1:10">
      <c r="A15648" s="14" t="s">
        <v>232</v>
      </c>
      <c r="B15648" t="s">
        <v>35</v>
      </c>
      <c r="C15648" t="s">
        <v>5</v>
      </c>
      <c r="D15648" t="s">
        <v>328</v>
      </c>
      <c r="F15648" s="2">
        <v>287385006</v>
      </c>
      <c r="G15648" s="2">
        <f t="shared" si="409"/>
        <v>2195897.461367304</v>
      </c>
      <c r="H15648">
        <v>2022</v>
      </c>
      <c r="I15648">
        <v>130.87360000000001</v>
      </c>
      <c r="J15648" t="s">
        <v>717</v>
      </c>
    </row>
    <row r="15649" spans="1:10">
      <c r="A15649" s="14" t="s">
        <v>232</v>
      </c>
      <c r="B15649" t="s">
        <v>35</v>
      </c>
      <c r="C15649" t="s">
        <v>5</v>
      </c>
      <c r="D15649" t="s">
        <v>1</v>
      </c>
      <c r="F15649" s="2">
        <v>-10525</v>
      </c>
      <c r="G15649" s="2">
        <f t="shared" si="409"/>
        <v>-80.421108611668046</v>
      </c>
      <c r="H15649">
        <v>2022</v>
      </c>
      <c r="I15649">
        <v>130.87360000000001</v>
      </c>
      <c r="J15649" t="s">
        <v>717</v>
      </c>
    </row>
    <row r="15650" spans="1:10">
      <c r="A15650" s="14" t="s">
        <v>232</v>
      </c>
      <c r="B15650" t="s">
        <v>35</v>
      </c>
      <c r="C15650" t="s">
        <v>3</v>
      </c>
      <c r="D15650" t="s">
        <v>328</v>
      </c>
      <c r="E15650" t="s">
        <v>329</v>
      </c>
      <c r="F15650" s="2">
        <v>359196</v>
      </c>
      <c r="G15650" s="2">
        <f t="shared" si="409"/>
        <v>3777.7020546216363</v>
      </c>
      <c r="H15650">
        <v>2021</v>
      </c>
      <c r="I15650">
        <v>95.083200000000005</v>
      </c>
      <c r="J15650" t="s">
        <v>717</v>
      </c>
    </row>
    <row r="15651" spans="1:10">
      <c r="A15651" t="s">
        <v>232</v>
      </c>
      <c r="B15651" t="s">
        <v>35</v>
      </c>
      <c r="C15651" t="s">
        <v>3</v>
      </c>
      <c r="D15651" t="s">
        <v>1</v>
      </c>
      <c r="E15651" t="s">
        <v>330</v>
      </c>
      <c r="F15651" s="2">
        <v>466709</v>
      </c>
      <c r="G15651" s="2">
        <f t="shared" si="409"/>
        <v>4908.4275665943087</v>
      </c>
      <c r="H15651">
        <v>2021</v>
      </c>
      <c r="I15651">
        <v>95.083200000000005</v>
      </c>
      <c r="J15651" t="s">
        <v>717</v>
      </c>
    </row>
    <row r="15652" spans="1:10">
      <c r="A15652" s="14" t="s">
        <v>232</v>
      </c>
      <c r="B15652" t="s">
        <v>35</v>
      </c>
      <c r="C15652" t="s">
        <v>4</v>
      </c>
      <c r="D15652" t="s">
        <v>328</v>
      </c>
      <c r="E15652" t="s">
        <v>329</v>
      </c>
      <c r="F15652" s="2">
        <v>-287491225</v>
      </c>
      <c r="G15652" s="2">
        <f t="shared" si="409"/>
        <v>-3023575.4055395694</v>
      </c>
      <c r="H15652">
        <v>2021</v>
      </c>
      <c r="I15652">
        <v>95.083200000000005</v>
      </c>
      <c r="J15652" t="s">
        <v>717</v>
      </c>
    </row>
    <row r="15653" spans="1:10">
      <c r="A15653" t="s">
        <v>232</v>
      </c>
      <c r="B15653" t="s">
        <v>35</v>
      </c>
      <c r="C15653" t="s">
        <v>4</v>
      </c>
      <c r="D15653" t="s">
        <v>1</v>
      </c>
      <c r="E15653" t="s">
        <v>330</v>
      </c>
      <c r="F15653" s="2">
        <v>478</v>
      </c>
      <c r="G15653" s="2">
        <f t="shared" si="409"/>
        <v>5.0271761993706559</v>
      </c>
      <c r="H15653">
        <v>2021</v>
      </c>
      <c r="I15653">
        <v>95.083200000000005</v>
      </c>
      <c r="J15653" t="s">
        <v>717</v>
      </c>
    </row>
    <row r="15654" spans="1:10">
      <c r="A15654" t="s">
        <v>232</v>
      </c>
      <c r="B15654" t="s">
        <v>35</v>
      </c>
      <c r="C15654" t="s">
        <v>3</v>
      </c>
      <c r="D15654" t="s">
        <v>328</v>
      </c>
      <c r="F15654" s="2">
        <v>1033266</v>
      </c>
      <c r="G15654" s="2">
        <v>14650.76907370857</v>
      </c>
      <c r="H15654">
        <v>2020</v>
      </c>
      <c r="I15654">
        <v>70.526399999999995</v>
      </c>
      <c r="J15654" t="s">
        <v>717</v>
      </c>
    </row>
    <row r="15655" spans="1:10">
      <c r="A15655" t="s">
        <v>232</v>
      </c>
      <c r="B15655" t="s">
        <v>35</v>
      </c>
      <c r="C15655" t="s">
        <v>3</v>
      </c>
      <c r="D15655" t="s">
        <v>1</v>
      </c>
      <c r="F15655" s="2">
        <v>-476909</v>
      </c>
      <c r="G15655" s="2">
        <v>-6762.1344631230295</v>
      </c>
      <c r="H15655">
        <v>2020</v>
      </c>
      <c r="I15655">
        <v>70.526399999999995</v>
      </c>
      <c r="J15655" t="s">
        <v>717</v>
      </c>
    </row>
    <row r="15656" spans="1:10">
      <c r="A15656" t="s">
        <v>232</v>
      </c>
      <c r="B15656" t="s">
        <v>35</v>
      </c>
      <c r="C15656" t="s">
        <v>4</v>
      </c>
      <c r="D15656" t="s">
        <v>328</v>
      </c>
      <c r="F15656" s="2">
        <v>82077</v>
      </c>
      <c r="G15656" s="2">
        <v>1163.7769686245151</v>
      </c>
      <c r="H15656">
        <v>2020</v>
      </c>
      <c r="I15656">
        <v>70.526399999999995</v>
      </c>
      <c r="J15656" t="s">
        <v>717</v>
      </c>
    </row>
    <row r="15657" spans="1:10">
      <c r="A15657" s="6" t="s">
        <v>307</v>
      </c>
      <c r="B15657" t="s">
        <v>37</v>
      </c>
      <c r="C15657" t="s">
        <v>3</v>
      </c>
      <c r="D15657" t="s">
        <v>328</v>
      </c>
      <c r="E15657" t="s">
        <v>489</v>
      </c>
      <c r="F15657" s="2">
        <v>1193062</v>
      </c>
      <c r="G15657" s="2">
        <f>F15657/I15657</f>
        <v>1193062</v>
      </c>
      <c r="H15657">
        <v>2021</v>
      </c>
      <c r="I15657">
        <v>1</v>
      </c>
      <c r="J15657" s="40" t="s">
        <v>715</v>
      </c>
    </row>
    <row r="15658" spans="1:10">
      <c r="A15658" t="s">
        <v>232</v>
      </c>
      <c r="B15658" t="s">
        <v>35</v>
      </c>
      <c r="C15658" t="s">
        <v>4</v>
      </c>
      <c r="D15658" t="s">
        <v>1</v>
      </c>
      <c r="F15658" s="2">
        <v>-3943</v>
      </c>
      <c r="G15658" s="2">
        <v>-55.908142199233197</v>
      </c>
      <c r="H15658">
        <v>2020</v>
      </c>
      <c r="I15658">
        <v>70.526399999999995</v>
      </c>
      <c r="J15658" t="s">
        <v>717</v>
      </c>
    </row>
    <row r="15659" spans="1:10">
      <c r="A15659" s="1" t="s">
        <v>232</v>
      </c>
      <c r="B15659" t="s">
        <v>35</v>
      </c>
      <c r="C15659" t="s">
        <v>3</v>
      </c>
      <c r="D15659" t="s">
        <v>328</v>
      </c>
      <c r="E15659" t="s">
        <v>343</v>
      </c>
      <c r="F15659" s="2">
        <v>1012726</v>
      </c>
      <c r="G15659" s="2">
        <f t="shared" ref="G15659:G15666" si="410">F15659/I15659</f>
        <v>20999.324024501002</v>
      </c>
      <c r="H15659">
        <v>2019</v>
      </c>
      <c r="I15659">
        <v>48.226599999999998</v>
      </c>
      <c r="J15659" t="s">
        <v>717</v>
      </c>
    </row>
    <row r="15660" spans="1:10">
      <c r="A15660" t="s">
        <v>232</v>
      </c>
      <c r="B15660" t="s">
        <v>35</v>
      </c>
      <c r="C15660" t="s">
        <v>3</v>
      </c>
      <c r="D15660" t="s">
        <v>1</v>
      </c>
      <c r="F15660" s="2">
        <v>192764</v>
      </c>
      <c r="G15660" s="2">
        <f t="shared" si="410"/>
        <v>3997.0472726669518</v>
      </c>
      <c r="H15660">
        <v>2019</v>
      </c>
      <c r="I15660">
        <v>48.226599999999998</v>
      </c>
      <c r="J15660" t="s">
        <v>717</v>
      </c>
    </row>
    <row r="15661" spans="1:10">
      <c r="A15661" s="1" t="s">
        <v>232</v>
      </c>
      <c r="B15661" t="s">
        <v>35</v>
      </c>
      <c r="C15661" t="s">
        <v>4</v>
      </c>
      <c r="D15661" t="s">
        <v>328</v>
      </c>
      <c r="E15661" t="s">
        <v>343</v>
      </c>
      <c r="F15661" s="2">
        <v>237975</v>
      </c>
      <c r="G15661" s="2">
        <f t="shared" si="410"/>
        <v>4934.5174654651173</v>
      </c>
      <c r="H15661">
        <v>2019</v>
      </c>
      <c r="I15661">
        <v>48.226599999999998</v>
      </c>
      <c r="J15661" t="s">
        <v>717</v>
      </c>
    </row>
    <row r="15662" spans="1:10">
      <c r="A15662" t="s">
        <v>232</v>
      </c>
      <c r="B15662" t="s">
        <v>35</v>
      </c>
      <c r="C15662" t="s">
        <v>4</v>
      </c>
      <c r="D15662" t="s">
        <v>1</v>
      </c>
      <c r="F15662" s="2">
        <v>-5879</v>
      </c>
      <c r="G15662" s="2">
        <f t="shared" si="410"/>
        <v>-121.90367971202615</v>
      </c>
      <c r="H15662">
        <v>2019</v>
      </c>
      <c r="I15662">
        <v>48.226599999999998</v>
      </c>
      <c r="J15662" t="s">
        <v>717</v>
      </c>
    </row>
    <row r="15663" spans="1:10">
      <c r="A15663" t="s">
        <v>232</v>
      </c>
      <c r="B15663" t="s">
        <v>35</v>
      </c>
      <c r="C15663" t="s">
        <v>3</v>
      </c>
      <c r="D15663" t="s">
        <v>328</v>
      </c>
      <c r="F15663" s="2">
        <v>274041</v>
      </c>
      <c r="G15663" s="2">
        <f t="shared" si="410"/>
        <v>9570.9436097315647</v>
      </c>
      <c r="H15663">
        <v>2018</v>
      </c>
      <c r="I15663">
        <v>28.6326</v>
      </c>
      <c r="J15663" t="s">
        <v>717</v>
      </c>
    </row>
    <row r="15664" spans="1:10">
      <c r="A15664" t="s">
        <v>232</v>
      </c>
      <c r="B15664" t="s">
        <v>35</v>
      </c>
      <c r="C15664" t="s">
        <v>3</v>
      </c>
      <c r="D15664" t="s">
        <v>1</v>
      </c>
      <c r="F15664" s="2">
        <v>55004</v>
      </c>
      <c r="G15664" s="2">
        <f t="shared" si="410"/>
        <v>1921.0270810195373</v>
      </c>
      <c r="H15664">
        <v>2018</v>
      </c>
      <c r="I15664">
        <v>28.6326</v>
      </c>
      <c r="J15664" t="s">
        <v>717</v>
      </c>
    </row>
    <row r="15665" spans="1:10">
      <c r="A15665" t="s">
        <v>232</v>
      </c>
      <c r="B15665" t="s">
        <v>35</v>
      </c>
      <c r="C15665" t="s">
        <v>4</v>
      </c>
      <c r="D15665" t="s">
        <v>328</v>
      </c>
      <c r="F15665" s="2">
        <f>-(47632)</f>
        <v>-47632</v>
      </c>
      <c r="G15665" s="2">
        <f t="shared" si="410"/>
        <v>-1663.558321633383</v>
      </c>
      <c r="H15665">
        <v>2018</v>
      </c>
      <c r="I15665">
        <v>28.6326</v>
      </c>
      <c r="J15665" t="s">
        <v>717</v>
      </c>
    </row>
    <row r="15666" spans="1:10">
      <c r="A15666" t="s">
        <v>232</v>
      </c>
      <c r="B15666" t="s">
        <v>35</v>
      </c>
      <c r="C15666" t="s">
        <v>4</v>
      </c>
      <c r="D15666" t="s">
        <v>1</v>
      </c>
      <c r="F15666" s="2">
        <f>-(-9959)</f>
        <v>9959</v>
      </c>
      <c r="G15666" s="2">
        <f t="shared" si="410"/>
        <v>347.82031670194112</v>
      </c>
      <c r="H15666">
        <v>2018</v>
      </c>
      <c r="I15666">
        <v>28.6326</v>
      </c>
      <c r="J15666" t="s">
        <v>717</v>
      </c>
    </row>
    <row r="15667" spans="1:10">
      <c r="A15667" t="s">
        <v>232</v>
      </c>
      <c r="B15667" t="s">
        <v>35</v>
      </c>
      <c r="C15667" t="s">
        <v>3</v>
      </c>
      <c r="D15667" t="s">
        <v>328</v>
      </c>
      <c r="F15667" s="2">
        <v>1510421</v>
      </c>
      <c r="G15667" s="2">
        <f>(F15667/I15667)</f>
        <v>91279.165687149594</v>
      </c>
      <c r="H15667">
        <v>2017</v>
      </c>
      <c r="I15667">
        <v>16.547270000000001</v>
      </c>
      <c r="J15667" t="s">
        <v>717</v>
      </c>
    </row>
    <row r="15668" spans="1:10">
      <c r="A15668" t="s">
        <v>232</v>
      </c>
      <c r="B15668" t="s">
        <v>35</v>
      </c>
      <c r="C15668" t="s">
        <v>3</v>
      </c>
      <c r="D15668" t="s">
        <v>1</v>
      </c>
      <c r="F15668" s="2">
        <v>41264</v>
      </c>
      <c r="G15668" s="2">
        <f>(F15668/I15668)</f>
        <v>2493.7043995776944</v>
      </c>
      <c r="H15668">
        <v>2017</v>
      </c>
      <c r="I15668">
        <v>16.547270000000001</v>
      </c>
      <c r="J15668" t="s">
        <v>717</v>
      </c>
    </row>
    <row r="15669" spans="1:10">
      <c r="A15669" t="s">
        <v>232</v>
      </c>
      <c r="B15669" t="s">
        <v>35</v>
      </c>
      <c r="C15669" t="s">
        <v>4</v>
      </c>
      <c r="D15669" t="s">
        <v>328</v>
      </c>
      <c r="F15669" s="2">
        <f>-(-220848)</f>
        <v>220848</v>
      </c>
      <c r="G15669" s="2">
        <f>(F15669/I15669)</f>
        <v>13346.491596499</v>
      </c>
      <c r="H15669">
        <v>2017</v>
      </c>
      <c r="I15669">
        <v>16.547270000000001</v>
      </c>
      <c r="J15669" t="s">
        <v>717</v>
      </c>
    </row>
    <row r="15670" spans="1:10">
      <c r="A15670" t="s">
        <v>232</v>
      </c>
      <c r="B15670" t="s">
        <v>35</v>
      </c>
      <c r="C15670" t="s">
        <v>4</v>
      </c>
      <c r="D15670" t="s">
        <v>1</v>
      </c>
      <c r="F15670" s="2">
        <f>-(-6140)</f>
        <v>6140</v>
      </c>
      <c r="G15670" s="2">
        <f>(F15670/I15670)</f>
        <v>371.05818663743321</v>
      </c>
      <c r="H15670">
        <v>2017</v>
      </c>
      <c r="I15670">
        <v>16.547270000000001</v>
      </c>
      <c r="J15670" t="s">
        <v>717</v>
      </c>
    </row>
    <row r="15671" spans="1:10">
      <c r="A15671" s="6" t="s">
        <v>307</v>
      </c>
      <c r="B15671" t="s">
        <v>37</v>
      </c>
      <c r="C15671" t="s">
        <v>3</v>
      </c>
      <c r="D15671" t="s">
        <v>328</v>
      </c>
      <c r="E15671" t="s">
        <v>490</v>
      </c>
      <c r="F15671" s="2">
        <v>7055843</v>
      </c>
      <c r="G15671" s="2">
        <f>F15671/I15671</f>
        <v>7055843</v>
      </c>
      <c r="H15671">
        <v>2021</v>
      </c>
      <c r="I15671">
        <v>1</v>
      </c>
      <c r="J15671" s="40" t="s">
        <v>715</v>
      </c>
    </row>
    <row r="15672" spans="1:10">
      <c r="A15672" t="s">
        <v>232</v>
      </c>
      <c r="B15672" t="s">
        <v>35</v>
      </c>
      <c r="C15672" t="s">
        <v>3</v>
      </c>
      <c r="D15672" t="s">
        <v>328</v>
      </c>
      <c r="F15672" s="2">
        <v>863839</v>
      </c>
      <c r="G15672" s="2">
        <v>58491.20098586876</v>
      </c>
      <c r="H15672">
        <v>2016</v>
      </c>
      <c r="I15672">
        <v>14.768700000000001</v>
      </c>
      <c r="J15672" t="s">
        <v>717</v>
      </c>
    </row>
    <row r="15673" spans="1:10">
      <c r="A15673" t="s">
        <v>232</v>
      </c>
      <c r="B15673" t="s">
        <v>35</v>
      </c>
      <c r="C15673" t="s">
        <v>3</v>
      </c>
      <c r="D15673" t="s">
        <v>1</v>
      </c>
      <c r="F15673" s="2">
        <v>23438</v>
      </c>
      <c r="G15673" s="2">
        <v>1587.0049496570448</v>
      </c>
      <c r="H15673">
        <v>2016</v>
      </c>
      <c r="I15673">
        <v>14.768700000000001</v>
      </c>
      <c r="J15673" t="s">
        <v>717</v>
      </c>
    </row>
    <row r="15674" spans="1:10">
      <c r="A15674" t="s">
        <v>232</v>
      </c>
      <c r="B15674" t="s">
        <v>35</v>
      </c>
      <c r="C15674" t="s">
        <v>4</v>
      </c>
      <c r="D15674" t="s">
        <v>328</v>
      </c>
      <c r="F15674" s="2">
        <v>360243</v>
      </c>
      <c r="G15674" s="2">
        <v>24392.329724349467</v>
      </c>
      <c r="H15674">
        <v>2016</v>
      </c>
      <c r="I15674">
        <v>14.768700000000001</v>
      </c>
      <c r="J15674" t="s">
        <v>717</v>
      </c>
    </row>
    <row r="15675" spans="1:10">
      <c r="A15675" t="s">
        <v>232</v>
      </c>
      <c r="B15675" t="s">
        <v>35</v>
      </c>
      <c r="C15675" t="s">
        <v>4</v>
      </c>
      <c r="D15675" t="s">
        <v>1</v>
      </c>
      <c r="F15675" s="2">
        <v>12119</v>
      </c>
      <c r="G15675" s="2">
        <v>820.58678150412698</v>
      </c>
      <c r="H15675">
        <v>2016</v>
      </c>
      <c r="I15675">
        <v>14.768700000000001</v>
      </c>
      <c r="J15675" t="s">
        <v>717</v>
      </c>
    </row>
    <row r="15676" spans="1:10">
      <c r="A15676" t="s">
        <v>232</v>
      </c>
      <c r="B15676" t="s">
        <v>35</v>
      </c>
      <c r="C15676" t="s">
        <v>3</v>
      </c>
      <c r="D15676" t="s">
        <v>328</v>
      </c>
      <c r="F15676" s="2">
        <v>651285</v>
      </c>
      <c r="G15676" s="2">
        <v>70261.829244611305</v>
      </c>
      <c r="H15676">
        <v>2015</v>
      </c>
      <c r="I15676">
        <v>9.2693999999999992</v>
      </c>
      <c r="J15676" t="s">
        <v>717</v>
      </c>
    </row>
    <row r="15677" spans="1:10">
      <c r="A15677" t="s">
        <v>232</v>
      </c>
      <c r="B15677" t="s">
        <v>35</v>
      </c>
      <c r="C15677" t="s">
        <v>3</v>
      </c>
      <c r="D15677" t="s">
        <v>1</v>
      </c>
      <c r="F15677" s="2">
        <v>17211</v>
      </c>
      <c r="G15677" s="2">
        <v>1856.7544824907764</v>
      </c>
      <c r="H15677">
        <v>2015</v>
      </c>
      <c r="I15677">
        <v>9.2693999999999992</v>
      </c>
      <c r="J15677" t="s">
        <v>717</v>
      </c>
    </row>
    <row r="15678" spans="1:10">
      <c r="A15678" t="s">
        <v>232</v>
      </c>
      <c r="B15678" t="s">
        <v>35</v>
      </c>
      <c r="C15678" t="s">
        <v>4</v>
      </c>
      <c r="D15678" t="s">
        <v>328</v>
      </c>
      <c r="F15678" s="2">
        <v>255278</v>
      </c>
      <c r="G15678" s="2">
        <v>27539.862342762208</v>
      </c>
      <c r="H15678">
        <v>2015</v>
      </c>
      <c r="I15678">
        <v>9.2693999999999992</v>
      </c>
      <c r="J15678" t="s">
        <v>717</v>
      </c>
    </row>
    <row r="15679" spans="1:10">
      <c r="A15679" t="s">
        <v>232</v>
      </c>
      <c r="B15679" t="s">
        <v>35</v>
      </c>
      <c r="C15679" t="s">
        <v>4</v>
      </c>
      <c r="D15679" t="s">
        <v>1</v>
      </c>
      <c r="F15679" s="2">
        <v>-150</v>
      </c>
      <c r="G15679" s="2">
        <v>-16.182277170043371</v>
      </c>
      <c r="H15679">
        <v>2015</v>
      </c>
      <c r="I15679">
        <v>9.2693999999999992</v>
      </c>
      <c r="J15679" t="s">
        <v>717</v>
      </c>
    </row>
    <row r="15680" spans="1:10">
      <c r="A15680" t="s">
        <v>232</v>
      </c>
      <c r="B15680" t="s">
        <v>35</v>
      </c>
      <c r="C15680" t="s">
        <v>3</v>
      </c>
      <c r="D15680" t="s">
        <v>328</v>
      </c>
      <c r="F15680" s="2">
        <v>459294</v>
      </c>
      <c r="G15680" s="2">
        <v>56581.675505322128</v>
      </c>
      <c r="H15680">
        <v>2014</v>
      </c>
      <c r="I15680">
        <v>8.1173630136986379</v>
      </c>
      <c r="J15680" t="s">
        <v>717</v>
      </c>
    </row>
    <row r="15681" spans="1:10">
      <c r="A15681" s="6" t="s">
        <v>307</v>
      </c>
      <c r="B15681" t="s">
        <v>37</v>
      </c>
      <c r="C15681" t="s">
        <v>3</v>
      </c>
      <c r="D15681" t="s">
        <v>1</v>
      </c>
      <c r="E15681" t="s">
        <v>464</v>
      </c>
      <c r="F15681" s="2">
        <v>4274784</v>
      </c>
      <c r="G15681" s="2">
        <f>F15681/I15681</f>
        <v>4274784</v>
      </c>
      <c r="H15681">
        <v>2021</v>
      </c>
      <c r="I15681">
        <v>1</v>
      </c>
      <c r="J15681" s="40" t="s">
        <v>715</v>
      </c>
    </row>
    <row r="15682" spans="1:10">
      <c r="A15682" t="s">
        <v>232</v>
      </c>
      <c r="B15682" t="s">
        <v>35</v>
      </c>
      <c r="C15682" t="s">
        <v>3</v>
      </c>
      <c r="D15682" t="s">
        <v>1</v>
      </c>
      <c r="F15682" s="2">
        <v>13047</v>
      </c>
      <c r="G15682" s="2">
        <v>1607.2953714133816</v>
      </c>
      <c r="H15682">
        <v>2014</v>
      </c>
      <c r="I15682">
        <v>8.1173630136986379</v>
      </c>
      <c r="J15682" t="s">
        <v>717</v>
      </c>
    </row>
    <row r="15683" spans="1:10">
      <c r="A15683" t="s">
        <v>232</v>
      </c>
      <c r="B15683" t="s">
        <v>35</v>
      </c>
      <c r="C15683" t="s">
        <v>4</v>
      </c>
      <c r="D15683" t="s">
        <v>328</v>
      </c>
      <c r="F15683" s="2">
        <v>14691</v>
      </c>
      <c r="G15683" s="2">
        <v>1809.8241972433502</v>
      </c>
      <c r="H15683">
        <v>2014</v>
      </c>
      <c r="I15683">
        <v>8.1173630136986379</v>
      </c>
      <c r="J15683" t="s">
        <v>717</v>
      </c>
    </row>
    <row r="15684" spans="1:10">
      <c r="A15684" t="s">
        <v>232</v>
      </c>
      <c r="B15684" t="s">
        <v>35</v>
      </c>
      <c r="C15684" t="s">
        <v>4</v>
      </c>
      <c r="D15684" t="s">
        <v>1</v>
      </c>
      <c r="F15684" s="2">
        <v>25</v>
      </c>
      <c r="G15684" s="2">
        <v>3.0798179110396675</v>
      </c>
      <c r="H15684">
        <v>2014</v>
      </c>
      <c r="I15684">
        <v>8.1173630136986379</v>
      </c>
      <c r="J15684" t="s">
        <v>717</v>
      </c>
    </row>
    <row r="15685" spans="1:10">
      <c r="A15685" t="s">
        <v>232</v>
      </c>
      <c r="B15685" t="s">
        <v>35</v>
      </c>
      <c r="C15685" t="s">
        <v>3</v>
      </c>
      <c r="D15685" t="s">
        <v>328</v>
      </c>
      <c r="F15685" s="2">
        <v>268749</v>
      </c>
      <c r="G15685" s="2">
        <v>49058.984228498462</v>
      </c>
      <c r="H15685">
        <v>2013</v>
      </c>
      <c r="I15685">
        <v>5.47807917808219</v>
      </c>
      <c r="J15685" t="s">
        <v>717</v>
      </c>
    </row>
    <row r="15686" spans="1:10">
      <c r="A15686" t="s">
        <v>232</v>
      </c>
      <c r="B15686" t="s">
        <v>35</v>
      </c>
      <c r="C15686" t="s">
        <v>3</v>
      </c>
      <c r="D15686" t="s">
        <v>1</v>
      </c>
      <c r="F15686" s="2">
        <v>12023.000000000002</v>
      </c>
      <c r="G15686" s="2">
        <v>2194.7473939595575</v>
      </c>
      <c r="H15686">
        <v>2013</v>
      </c>
      <c r="I15686">
        <v>5.47807917808219</v>
      </c>
      <c r="J15686" t="s">
        <v>717</v>
      </c>
    </row>
    <row r="15687" spans="1:10">
      <c r="A15687" t="s">
        <v>232</v>
      </c>
      <c r="B15687" t="s">
        <v>35</v>
      </c>
      <c r="C15687" t="s">
        <v>4</v>
      </c>
      <c r="D15687" t="s">
        <v>328</v>
      </c>
      <c r="F15687" s="2">
        <v>45200</v>
      </c>
      <c r="G15687" s="2">
        <v>8251.0673049132492</v>
      </c>
      <c r="H15687">
        <v>2013</v>
      </c>
      <c r="I15687">
        <v>5.47807917808219</v>
      </c>
      <c r="J15687" t="s">
        <v>717</v>
      </c>
    </row>
    <row r="15688" spans="1:10">
      <c r="A15688" t="s">
        <v>232</v>
      </c>
      <c r="B15688" t="s">
        <v>35</v>
      </c>
      <c r="C15688" t="s">
        <v>4</v>
      </c>
      <c r="D15688" t="s">
        <v>1</v>
      </c>
      <c r="F15688" s="2">
        <v>2151</v>
      </c>
      <c r="G15688" s="2">
        <v>392.65587993071676</v>
      </c>
      <c r="H15688">
        <v>2013</v>
      </c>
      <c r="I15688">
        <v>5.47807917808219</v>
      </c>
      <c r="J15688" t="s">
        <v>717</v>
      </c>
    </row>
    <row r="15689" spans="1:10">
      <c r="A15689" t="s">
        <v>232</v>
      </c>
      <c r="B15689" t="s">
        <v>35</v>
      </c>
      <c r="C15689" t="s">
        <v>3</v>
      </c>
      <c r="D15689" t="s">
        <v>328</v>
      </c>
      <c r="F15689" s="2">
        <v>163859</v>
      </c>
      <c r="G15689" s="2">
        <v>36001.24235264038</v>
      </c>
      <c r="H15689">
        <v>2012</v>
      </c>
      <c r="I15689">
        <v>4.5514818181818208</v>
      </c>
      <c r="J15689" t="s">
        <v>717</v>
      </c>
    </row>
    <row r="15690" spans="1:10">
      <c r="A15690" t="s">
        <v>232</v>
      </c>
      <c r="B15690" t="s">
        <v>35</v>
      </c>
      <c r="C15690" t="s">
        <v>3</v>
      </c>
      <c r="D15690" t="s">
        <v>1</v>
      </c>
      <c r="F15690" s="2">
        <v>7329</v>
      </c>
      <c r="G15690" s="2">
        <v>1610.2448153748121</v>
      </c>
      <c r="H15690">
        <v>2012</v>
      </c>
      <c r="I15690">
        <v>4.5514818181818208</v>
      </c>
      <c r="J15690" t="s">
        <v>717</v>
      </c>
    </row>
    <row r="15691" spans="1:10">
      <c r="A15691" t="s">
        <v>232</v>
      </c>
      <c r="B15691" t="s">
        <v>35</v>
      </c>
      <c r="C15691" t="s">
        <v>4</v>
      </c>
      <c r="D15691" t="s">
        <v>328</v>
      </c>
      <c r="F15691" s="2">
        <v>-5890</v>
      </c>
      <c r="G15691" s="2">
        <v>-1294.0840445569168</v>
      </c>
      <c r="H15691">
        <v>2012</v>
      </c>
      <c r="I15691">
        <v>4.5514818181818208</v>
      </c>
      <c r="J15691" t="s">
        <v>717</v>
      </c>
    </row>
    <row r="15692" spans="1:10">
      <c r="A15692" t="s">
        <v>232</v>
      </c>
      <c r="B15692" t="s">
        <v>35</v>
      </c>
      <c r="C15692" t="s">
        <v>4</v>
      </c>
      <c r="D15692" t="s">
        <v>1</v>
      </c>
      <c r="F15692" s="2">
        <v>203</v>
      </c>
      <c r="G15692" s="2">
        <v>44.600859260620389</v>
      </c>
      <c r="H15692">
        <v>2012</v>
      </c>
      <c r="I15692">
        <v>4.5514818181818208</v>
      </c>
      <c r="J15692" t="s">
        <v>717</v>
      </c>
    </row>
    <row r="15693" spans="1:10">
      <c r="A15693" t="s">
        <v>232</v>
      </c>
      <c r="B15693" t="s">
        <v>35</v>
      </c>
      <c r="C15693" t="s">
        <v>3</v>
      </c>
      <c r="D15693" t="s">
        <v>328</v>
      </c>
      <c r="F15693" s="2">
        <v>384589</v>
      </c>
      <c r="G15693" s="2">
        <v>93115.71827643452</v>
      </c>
      <c r="H15693">
        <v>2011</v>
      </c>
      <c r="I15693">
        <v>4.1302264227642302</v>
      </c>
      <c r="J15693" t="s">
        <v>717</v>
      </c>
    </row>
    <row r="15694" spans="1:10">
      <c r="A15694" t="s">
        <v>232</v>
      </c>
      <c r="B15694" t="s">
        <v>35</v>
      </c>
      <c r="C15694" t="s">
        <v>4</v>
      </c>
      <c r="D15694" t="s">
        <v>328</v>
      </c>
      <c r="F15694" s="2">
        <v>100633</v>
      </c>
      <c r="G15694" s="2">
        <v>24365.008040563913</v>
      </c>
      <c r="H15694">
        <v>2011</v>
      </c>
      <c r="I15694">
        <v>4.1302264227642302</v>
      </c>
      <c r="J15694" t="s">
        <v>717</v>
      </c>
    </row>
    <row r="15695" spans="1:10">
      <c r="A15695" s="6" t="s">
        <v>307</v>
      </c>
      <c r="B15695" t="s">
        <v>37</v>
      </c>
      <c r="C15695" t="s">
        <v>4</v>
      </c>
      <c r="D15695" t="s">
        <v>328</v>
      </c>
      <c r="E15695" t="s">
        <v>489</v>
      </c>
      <c r="F15695" s="2">
        <v>461058</v>
      </c>
      <c r="G15695" s="2">
        <f>F15695/I15695</f>
        <v>461058</v>
      </c>
      <c r="H15695">
        <v>2021</v>
      </c>
      <c r="I15695">
        <v>1</v>
      </c>
      <c r="J15695" s="40" t="s">
        <v>715</v>
      </c>
    </row>
    <row r="15696" spans="1:10">
      <c r="A15696" t="s">
        <v>232</v>
      </c>
      <c r="B15696" t="s">
        <v>35</v>
      </c>
      <c r="C15696" t="s">
        <v>3</v>
      </c>
      <c r="D15696" t="s">
        <v>328</v>
      </c>
      <c r="F15696" s="2">
        <v>104305</v>
      </c>
      <c r="G15696" s="2">
        <v>26658.15914400592</v>
      </c>
      <c r="H15696">
        <v>2010</v>
      </c>
      <c r="I15696">
        <v>3.9126857723577269</v>
      </c>
      <c r="J15696" t="s">
        <v>717</v>
      </c>
    </row>
    <row r="15697" spans="1:10">
      <c r="A15697" t="s">
        <v>232</v>
      </c>
      <c r="B15697" t="s">
        <v>35</v>
      </c>
      <c r="C15697" t="s">
        <v>4</v>
      </c>
      <c r="D15697" t="s">
        <v>328</v>
      </c>
      <c r="F15697" s="2">
        <v>11511</v>
      </c>
      <c r="G15697" s="2">
        <v>2941.9689363563793</v>
      </c>
      <c r="H15697">
        <v>2010</v>
      </c>
      <c r="I15697">
        <v>3.9126857723577269</v>
      </c>
      <c r="J15697" t="s">
        <v>717</v>
      </c>
    </row>
    <row r="15698" spans="1:10">
      <c r="A15698" t="s">
        <v>232</v>
      </c>
      <c r="B15698" t="s">
        <v>35</v>
      </c>
      <c r="C15698" t="s">
        <v>4</v>
      </c>
      <c r="D15698" t="s">
        <v>1</v>
      </c>
      <c r="F15698" s="2">
        <v>142</v>
      </c>
      <c r="G15698" s="2">
        <v>36.292206494883665</v>
      </c>
      <c r="H15698">
        <v>2010</v>
      </c>
      <c r="I15698">
        <v>3.9126857723577269</v>
      </c>
      <c r="J15698" t="s">
        <v>717</v>
      </c>
    </row>
    <row r="15699" spans="1:10">
      <c r="A15699" t="s">
        <v>206</v>
      </c>
      <c r="B15699" s="18" t="s">
        <v>35</v>
      </c>
      <c r="C15699" s="18" t="s">
        <v>3</v>
      </c>
      <c r="D15699" s="18" t="s">
        <v>328</v>
      </c>
      <c r="E15699" s="18" t="s">
        <v>677</v>
      </c>
      <c r="F15699" s="2">
        <v>38652435</v>
      </c>
      <c r="G15699" s="2">
        <f t="shared" ref="G15699:G15707" si="411">F15699/I15699</f>
        <v>42221.415471988752</v>
      </c>
      <c r="H15699" s="18">
        <v>2024</v>
      </c>
      <c r="I15699" s="18">
        <v>915.46990000000005</v>
      </c>
      <c r="J15699" t="s">
        <v>717</v>
      </c>
    </row>
    <row r="15700" spans="1:10">
      <c r="A15700" t="s">
        <v>206</v>
      </c>
      <c r="B15700" s="18" t="s">
        <v>35</v>
      </c>
      <c r="C15700" s="18" t="s">
        <v>4</v>
      </c>
      <c r="D15700" s="18" t="s">
        <v>328</v>
      </c>
      <c r="E15700" s="18" t="s">
        <v>677</v>
      </c>
      <c r="F15700" s="2">
        <v>9766292</v>
      </c>
      <c r="G15700" s="2">
        <f t="shared" si="411"/>
        <v>10668.064564438437</v>
      </c>
      <c r="H15700" s="18">
        <v>2024</v>
      </c>
      <c r="I15700" s="18">
        <v>915.46990000000005</v>
      </c>
      <c r="J15700" t="s">
        <v>717</v>
      </c>
    </row>
    <row r="15701" spans="1:10">
      <c r="A15701" t="s">
        <v>206</v>
      </c>
      <c r="B15701" s="18" t="s">
        <v>35</v>
      </c>
      <c r="C15701" s="18" t="s">
        <v>3</v>
      </c>
      <c r="D15701" s="18" t="s">
        <v>328</v>
      </c>
      <c r="E15701" s="18"/>
      <c r="F15701" s="2">
        <v>14562310.5</v>
      </c>
      <c r="G15701" s="2">
        <f t="shared" si="411"/>
        <v>49200.468884458394</v>
      </c>
      <c r="H15701" s="18">
        <v>2023</v>
      </c>
      <c r="I15701" s="18">
        <v>295.97910000000002</v>
      </c>
      <c r="J15701" t="s">
        <v>717</v>
      </c>
    </row>
    <row r="15702" spans="1:10">
      <c r="A15702" t="s">
        <v>206</v>
      </c>
      <c r="B15702" s="18" t="s">
        <v>35</v>
      </c>
      <c r="C15702" s="18" t="s">
        <v>4</v>
      </c>
      <c r="D15702" s="18" t="s">
        <v>328</v>
      </c>
      <c r="E15702" s="18"/>
      <c r="F15702" s="2">
        <v>1126339</v>
      </c>
      <c r="G15702" s="2">
        <f t="shared" si="411"/>
        <v>3805.4680212217686</v>
      </c>
      <c r="H15702" s="18">
        <v>2023</v>
      </c>
      <c r="I15702" s="18">
        <v>295.97910000000002</v>
      </c>
      <c r="J15702" t="s">
        <v>717</v>
      </c>
    </row>
    <row r="15703" spans="1:10">
      <c r="A15703" s="14" t="s">
        <v>206</v>
      </c>
      <c r="B15703" t="s">
        <v>35</v>
      </c>
      <c r="C15703" t="s">
        <v>3</v>
      </c>
      <c r="D15703" t="s">
        <v>328</v>
      </c>
      <c r="F15703" s="2">
        <v>7659088</v>
      </c>
      <c r="G15703" s="2">
        <f t="shared" si="411"/>
        <v>58522.788400410776</v>
      </c>
      <c r="H15703">
        <v>2022</v>
      </c>
      <c r="I15703">
        <v>130.87360000000001</v>
      </c>
      <c r="J15703" t="s">
        <v>717</v>
      </c>
    </row>
    <row r="15704" spans="1:10">
      <c r="A15704" s="14" t="s">
        <v>206</v>
      </c>
      <c r="B15704" t="s">
        <v>35</v>
      </c>
      <c r="C15704" t="s">
        <v>5</v>
      </c>
      <c r="D15704" t="s">
        <v>328</v>
      </c>
      <c r="F15704" s="2">
        <v>1222735</v>
      </c>
      <c r="G15704" s="2">
        <f t="shared" si="411"/>
        <v>9342.8697613575223</v>
      </c>
      <c r="H15704">
        <v>2022</v>
      </c>
      <c r="I15704">
        <v>130.87360000000001</v>
      </c>
      <c r="J15704" t="s">
        <v>717</v>
      </c>
    </row>
    <row r="15705" spans="1:10">
      <c r="A15705" s="14" t="s">
        <v>206</v>
      </c>
      <c r="B15705" t="s">
        <v>35</v>
      </c>
      <c r="C15705" t="s">
        <v>3</v>
      </c>
      <c r="D15705" t="s">
        <v>328</v>
      </c>
      <c r="E15705" t="s">
        <v>329</v>
      </c>
      <c r="F15705" s="2">
        <v>5356753</v>
      </c>
      <c r="G15705" s="2">
        <f t="shared" si="411"/>
        <v>56337.533865078163</v>
      </c>
      <c r="H15705">
        <v>2021</v>
      </c>
      <c r="I15705">
        <v>95.083200000000005</v>
      </c>
      <c r="J15705" t="s">
        <v>717</v>
      </c>
    </row>
    <row r="15706" spans="1:10">
      <c r="A15706" s="6" t="s">
        <v>307</v>
      </c>
      <c r="B15706" t="s">
        <v>37</v>
      </c>
      <c r="C15706" t="s">
        <v>4</v>
      </c>
      <c r="D15706" t="s">
        <v>328</v>
      </c>
      <c r="E15706" t="s">
        <v>490</v>
      </c>
      <c r="F15706" s="2">
        <v>2097571</v>
      </c>
      <c r="G15706" s="2">
        <f t="shared" si="411"/>
        <v>2097571</v>
      </c>
      <c r="H15706">
        <v>2021</v>
      </c>
      <c r="I15706">
        <v>1</v>
      </c>
      <c r="J15706" s="40" t="s">
        <v>715</v>
      </c>
    </row>
    <row r="15707" spans="1:10">
      <c r="A15707" s="14" t="s">
        <v>206</v>
      </c>
      <c r="B15707" t="s">
        <v>35</v>
      </c>
      <c r="C15707" t="s">
        <v>4</v>
      </c>
      <c r="D15707" t="s">
        <v>328</v>
      </c>
      <c r="E15707" t="s">
        <v>329</v>
      </c>
      <c r="F15707" s="2">
        <v>676997</v>
      </c>
      <c r="G15707" s="2">
        <f t="shared" si="411"/>
        <v>7120.0485469567702</v>
      </c>
      <c r="H15707">
        <v>2021</v>
      </c>
      <c r="I15707">
        <v>95.083200000000005</v>
      </c>
      <c r="J15707" t="s">
        <v>717</v>
      </c>
    </row>
    <row r="15708" spans="1:10">
      <c r="A15708" t="s">
        <v>206</v>
      </c>
      <c r="B15708" t="s">
        <v>35</v>
      </c>
      <c r="C15708" t="s">
        <v>3</v>
      </c>
      <c r="D15708" t="s">
        <v>328</v>
      </c>
      <c r="F15708" s="2">
        <v>3689474</v>
      </c>
      <c r="G15708" s="2">
        <v>52313.374849701679</v>
      </c>
      <c r="H15708">
        <v>2020</v>
      </c>
      <c r="I15708">
        <v>70.526399999999995</v>
      </c>
      <c r="J15708" t="s">
        <v>717</v>
      </c>
    </row>
    <row r="15709" spans="1:10">
      <c r="A15709" t="s">
        <v>206</v>
      </c>
      <c r="B15709" t="s">
        <v>35</v>
      </c>
      <c r="C15709" t="s">
        <v>4</v>
      </c>
      <c r="D15709" t="s">
        <v>328</v>
      </c>
      <c r="F15709" s="2">
        <v>469125</v>
      </c>
      <c r="G15709" s="2">
        <v>6651.764445654394</v>
      </c>
      <c r="H15709">
        <v>2020</v>
      </c>
      <c r="I15709">
        <v>70.526399999999995</v>
      </c>
      <c r="J15709" t="s">
        <v>717</v>
      </c>
    </row>
    <row r="15710" spans="1:10">
      <c r="A15710" s="1" t="s">
        <v>206</v>
      </c>
      <c r="B15710" t="s">
        <v>35</v>
      </c>
      <c r="C15710" t="s">
        <v>3</v>
      </c>
      <c r="D15710" t="s">
        <v>328</v>
      </c>
      <c r="E15710" t="s">
        <v>343</v>
      </c>
      <c r="F15710" s="2">
        <v>2461671</v>
      </c>
      <c r="G15710" s="2">
        <f>F15710/I15710</f>
        <v>51043.843024389033</v>
      </c>
      <c r="H15710">
        <v>2019</v>
      </c>
      <c r="I15710">
        <v>48.226599999999998</v>
      </c>
      <c r="J15710" t="s">
        <v>717</v>
      </c>
    </row>
    <row r="15711" spans="1:10">
      <c r="A15711" s="1" t="s">
        <v>206</v>
      </c>
      <c r="B15711" t="s">
        <v>35</v>
      </c>
      <c r="C15711" t="s">
        <v>4</v>
      </c>
      <c r="D15711" t="s">
        <v>328</v>
      </c>
      <c r="E15711" t="s">
        <v>343</v>
      </c>
      <c r="F15711" s="2">
        <v>567743</v>
      </c>
      <c r="G15711" s="2">
        <f>F15711/I15711</f>
        <v>11772.403611285059</v>
      </c>
      <c r="H15711">
        <v>2019</v>
      </c>
      <c r="I15711">
        <v>48.226599999999998</v>
      </c>
      <c r="J15711" t="s">
        <v>717</v>
      </c>
    </row>
    <row r="15712" spans="1:10">
      <c r="A15712" s="3" t="s">
        <v>206</v>
      </c>
      <c r="B15712" t="s">
        <v>35</v>
      </c>
      <c r="C15712" t="s">
        <v>3</v>
      </c>
      <c r="D15712" t="s">
        <v>328</v>
      </c>
      <c r="F15712" s="2">
        <v>1836370</v>
      </c>
      <c r="G15712" s="2">
        <f>F15712/I15712</f>
        <v>64135.635604171468</v>
      </c>
      <c r="H15712">
        <v>2018</v>
      </c>
      <c r="I15712">
        <v>28.6326</v>
      </c>
      <c r="J15712" t="s">
        <v>717</v>
      </c>
    </row>
    <row r="15713" spans="1:10">
      <c r="A15713" s="4" t="s">
        <v>206</v>
      </c>
      <c r="B15713" t="s">
        <v>35</v>
      </c>
      <c r="C15713" t="s">
        <v>4</v>
      </c>
      <c r="D15713" t="s">
        <v>328</v>
      </c>
      <c r="F15713" s="2">
        <f>-(-285145)</f>
        <v>285145</v>
      </c>
      <c r="G15713" s="2">
        <f>F15713/I15713</f>
        <v>9958.7533091650766</v>
      </c>
      <c r="H15713">
        <v>2018</v>
      </c>
      <c r="I15713">
        <v>28.6326</v>
      </c>
      <c r="J15713" t="s">
        <v>717</v>
      </c>
    </row>
    <row r="15714" spans="1:10">
      <c r="A15714" s="6" t="s">
        <v>307</v>
      </c>
      <c r="B15714" t="s">
        <v>37</v>
      </c>
      <c r="C15714" t="s">
        <v>4</v>
      </c>
      <c r="D15714" t="s">
        <v>1</v>
      </c>
      <c r="E15714" t="s">
        <v>464</v>
      </c>
      <c r="F15714" s="2">
        <v>1533590</v>
      </c>
      <c r="G15714" s="2">
        <f>F15714/I15714</f>
        <v>1533590</v>
      </c>
      <c r="H15714">
        <v>2021</v>
      </c>
      <c r="I15714">
        <v>1</v>
      </c>
      <c r="J15714" s="40" t="s">
        <v>715</v>
      </c>
    </row>
    <row r="15715" spans="1:10">
      <c r="A15715" s="1" t="s">
        <v>206</v>
      </c>
      <c r="B15715" t="s">
        <v>35</v>
      </c>
      <c r="C15715" t="s">
        <v>3</v>
      </c>
      <c r="D15715" t="s">
        <v>328</v>
      </c>
      <c r="F15715" s="2">
        <v>1604320</v>
      </c>
      <c r="G15715" s="2">
        <f>(F15715/I15715)</f>
        <v>96953.757326737279</v>
      </c>
      <c r="H15715">
        <v>2017</v>
      </c>
      <c r="I15715">
        <v>16.547270000000001</v>
      </c>
      <c r="J15715" t="s">
        <v>717</v>
      </c>
    </row>
    <row r="15716" spans="1:10">
      <c r="A15716" s="1" t="s">
        <v>206</v>
      </c>
      <c r="B15716" t="s">
        <v>35</v>
      </c>
      <c r="C15716" t="s">
        <v>4</v>
      </c>
      <c r="D15716" t="s">
        <v>328</v>
      </c>
      <c r="F15716" s="2">
        <f>-(-265936)</f>
        <v>265936</v>
      </c>
      <c r="G15716" s="2">
        <f>(F15716/I15716)</f>
        <v>16071.291518177923</v>
      </c>
      <c r="H15716">
        <v>2017</v>
      </c>
      <c r="I15716">
        <v>16.547270000000001</v>
      </c>
      <c r="J15716" t="s">
        <v>717</v>
      </c>
    </row>
    <row r="15717" spans="1:10">
      <c r="A15717" t="s">
        <v>206</v>
      </c>
      <c r="B15717" t="s">
        <v>35</v>
      </c>
      <c r="C15717" t="s">
        <v>3</v>
      </c>
      <c r="D15717" t="s">
        <v>328</v>
      </c>
      <c r="F15717" s="2">
        <v>643868</v>
      </c>
      <c r="G15717" s="2">
        <v>43596.795926520273</v>
      </c>
      <c r="H15717">
        <v>2016</v>
      </c>
      <c r="I15717">
        <v>14.768700000000001</v>
      </c>
      <c r="J15717" t="s">
        <v>717</v>
      </c>
    </row>
    <row r="15718" spans="1:10">
      <c r="A15718" t="s">
        <v>206</v>
      </c>
      <c r="B15718" t="s">
        <v>35</v>
      </c>
      <c r="C15718" t="s">
        <v>4</v>
      </c>
      <c r="D15718" t="s">
        <v>328</v>
      </c>
      <c r="F15718" s="2">
        <v>-6302</v>
      </c>
      <c r="G15718" s="2">
        <v>-426.71325167414869</v>
      </c>
      <c r="H15718">
        <v>2016</v>
      </c>
      <c r="I15718">
        <v>14.768700000000001</v>
      </c>
      <c r="J15718" t="s">
        <v>717</v>
      </c>
    </row>
    <row r="15719" spans="1:10">
      <c r="A15719" t="s">
        <v>206</v>
      </c>
      <c r="B15719" t="s">
        <v>35</v>
      </c>
      <c r="C15719" t="s">
        <v>3</v>
      </c>
      <c r="D15719" t="s">
        <v>328</v>
      </c>
      <c r="F15719" s="2">
        <v>572556</v>
      </c>
      <c r="G15719" s="2">
        <v>61768.399249142341</v>
      </c>
      <c r="H15719">
        <v>2015</v>
      </c>
      <c r="I15719">
        <v>9.2693999999999992</v>
      </c>
      <c r="J15719" t="s">
        <v>717</v>
      </c>
    </row>
    <row r="15720" spans="1:10">
      <c r="A15720" t="s">
        <v>206</v>
      </c>
      <c r="B15720" t="s">
        <v>35</v>
      </c>
      <c r="C15720" t="s">
        <v>4</v>
      </c>
      <c r="D15720" t="s">
        <v>328</v>
      </c>
      <c r="F15720" s="2">
        <v>-1031375</v>
      </c>
      <c r="G15720" s="2">
        <v>-111266.6407750232</v>
      </c>
      <c r="H15720">
        <v>2015</v>
      </c>
      <c r="I15720">
        <v>9.2693999999999992</v>
      </c>
      <c r="J15720" t="s">
        <v>717</v>
      </c>
    </row>
    <row r="15721" spans="1:10">
      <c r="A15721" t="s">
        <v>206</v>
      </c>
      <c r="B15721" t="s">
        <v>35</v>
      </c>
      <c r="C15721" t="s">
        <v>3</v>
      </c>
      <c r="D15721" t="s">
        <v>328</v>
      </c>
      <c r="F15721" s="2">
        <v>546730</v>
      </c>
      <c r="G15721" s="2">
        <v>67353.153860108694</v>
      </c>
      <c r="H15721">
        <v>2014</v>
      </c>
      <c r="I15721">
        <v>8.1173630136986379</v>
      </c>
      <c r="J15721" t="s">
        <v>717</v>
      </c>
    </row>
    <row r="15722" spans="1:10">
      <c r="A15722" t="s">
        <v>206</v>
      </c>
      <c r="B15722" t="s">
        <v>35</v>
      </c>
      <c r="C15722" t="s">
        <v>4</v>
      </c>
      <c r="D15722" t="s">
        <v>328</v>
      </c>
      <c r="F15722" s="2">
        <v>68423</v>
      </c>
      <c r="G15722" s="2">
        <v>8429.215237082688</v>
      </c>
      <c r="H15722">
        <v>2014</v>
      </c>
      <c r="I15722">
        <v>8.1173630136986379</v>
      </c>
      <c r="J15722" t="s">
        <v>717</v>
      </c>
    </row>
    <row r="15723" spans="1:10">
      <c r="A15723" t="s">
        <v>206</v>
      </c>
      <c r="B15723" t="s">
        <v>35</v>
      </c>
      <c r="C15723" t="s">
        <v>3</v>
      </c>
      <c r="D15723" t="s">
        <v>328</v>
      </c>
      <c r="F15723" s="2">
        <v>501178</v>
      </c>
      <c r="G15723" s="2">
        <v>91487.90729517283</v>
      </c>
      <c r="H15723">
        <v>2013</v>
      </c>
      <c r="I15723">
        <v>5.47807917808219</v>
      </c>
      <c r="J15723" t="s">
        <v>717</v>
      </c>
    </row>
    <row r="15724" spans="1:10">
      <c r="A15724" t="s">
        <v>206</v>
      </c>
      <c r="B15724" t="s">
        <v>35</v>
      </c>
      <c r="C15724" t="s">
        <v>4</v>
      </c>
      <c r="D15724" t="s">
        <v>328</v>
      </c>
      <c r="F15724" s="2">
        <v>82309</v>
      </c>
      <c r="G15724" s="2">
        <v>15025.15705309966</v>
      </c>
      <c r="H15724">
        <v>2013</v>
      </c>
      <c r="I15724">
        <v>5.47807917808219</v>
      </c>
      <c r="J15724" t="s">
        <v>717</v>
      </c>
    </row>
    <row r="15725" spans="1:10">
      <c r="A15725" t="s">
        <v>206</v>
      </c>
      <c r="B15725" t="s">
        <v>35</v>
      </c>
      <c r="C15725" t="s">
        <v>3</v>
      </c>
      <c r="D15725" t="s">
        <v>328</v>
      </c>
      <c r="F15725" s="2">
        <v>369647.99999999994</v>
      </c>
      <c r="G15725" s="2">
        <v>81214.869083595098</v>
      </c>
      <c r="H15725">
        <v>2012</v>
      </c>
      <c r="I15725">
        <v>4.5514818181818208</v>
      </c>
      <c r="J15725" t="s">
        <v>717</v>
      </c>
    </row>
    <row r="15726" spans="1:10">
      <c r="A15726" t="s">
        <v>206</v>
      </c>
      <c r="B15726" t="s">
        <v>35</v>
      </c>
      <c r="C15726" t="s">
        <v>4</v>
      </c>
      <c r="D15726" t="s">
        <v>328</v>
      </c>
      <c r="F15726" s="2">
        <v>58498</v>
      </c>
      <c r="G15726" s="2">
        <v>12852.517561713161</v>
      </c>
      <c r="H15726">
        <v>2012</v>
      </c>
      <c r="I15726">
        <v>4.5514818181818208</v>
      </c>
      <c r="J15726" t="s">
        <v>717</v>
      </c>
    </row>
    <row r="15727" spans="1:10">
      <c r="A15727" t="s">
        <v>206</v>
      </c>
      <c r="B15727" t="s">
        <v>35</v>
      </c>
      <c r="C15727" t="s">
        <v>3</v>
      </c>
      <c r="D15727" t="s">
        <v>328</v>
      </c>
      <c r="F15727" s="2">
        <v>334038</v>
      </c>
      <c r="G15727" s="2">
        <v>80876.437707848207</v>
      </c>
      <c r="H15727">
        <v>2011</v>
      </c>
      <c r="I15727">
        <v>4.1302264227642302</v>
      </c>
      <c r="J15727" t="s">
        <v>717</v>
      </c>
    </row>
    <row r="15728" spans="1:10">
      <c r="A15728" t="s">
        <v>206</v>
      </c>
      <c r="B15728" t="s">
        <v>35</v>
      </c>
      <c r="C15728" t="s">
        <v>4</v>
      </c>
      <c r="D15728" t="s">
        <v>328</v>
      </c>
      <c r="F15728" s="2">
        <v>147418</v>
      </c>
      <c r="G15728" s="2">
        <v>35692.474191605645</v>
      </c>
      <c r="H15728">
        <v>2011</v>
      </c>
      <c r="I15728">
        <v>4.1302264227642302</v>
      </c>
      <c r="J15728" t="s">
        <v>717</v>
      </c>
    </row>
    <row r="15729" spans="1:10">
      <c r="A15729" t="s">
        <v>206</v>
      </c>
      <c r="B15729" t="s">
        <v>35</v>
      </c>
      <c r="C15729" t="s">
        <v>3</v>
      </c>
      <c r="D15729" t="s">
        <v>328</v>
      </c>
      <c r="F15729" s="2">
        <v>293852</v>
      </c>
      <c r="G15729" s="2">
        <v>75102.37649953911</v>
      </c>
      <c r="H15729">
        <v>2010</v>
      </c>
      <c r="I15729">
        <v>3.9126857723577269</v>
      </c>
      <c r="J15729" t="s">
        <v>717</v>
      </c>
    </row>
    <row r="15730" spans="1:10">
      <c r="A15730" t="s">
        <v>206</v>
      </c>
      <c r="B15730" t="s">
        <v>35</v>
      </c>
      <c r="C15730" t="s">
        <v>4</v>
      </c>
      <c r="D15730" t="s">
        <v>328</v>
      </c>
      <c r="F15730" s="2">
        <v>63341</v>
      </c>
      <c r="G15730" s="2">
        <v>16188.624306988917</v>
      </c>
      <c r="H15730">
        <v>2010</v>
      </c>
      <c r="I15730">
        <v>3.9126857723577269</v>
      </c>
      <c r="J15730" t="s">
        <v>717</v>
      </c>
    </row>
    <row r="15731" spans="1:10">
      <c r="A15731" t="s">
        <v>61</v>
      </c>
      <c r="B15731" t="s">
        <v>37</v>
      </c>
      <c r="C15731" t="s">
        <v>3</v>
      </c>
      <c r="D15731" t="s">
        <v>328</v>
      </c>
      <c r="E15731" t="s">
        <v>491</v>
      </c>
      <c r="F15731" s="2">
        <v>1091224.75</v>
      </c>
      <c r="G15731" s="2">
        <v>1091224.75</v>
      </c>
      <c r="H15731">
        <v>2020</v>
      </c>
      <c r="I15731">
        <v>1</v>
      </c>
      <c r="J15731" s="40" t="s">
        <v>715</v>
      </c>
    </row>
    <row r="15732" spans="1:10">
      <c r="A15732" t="s">
        <v>61</v>
      </c>
      <c r="B15732" t="s">
        <v>37</v>
      </c>
      <c r="C15732" t="s">
        <v>3</v>
      </c>
      <c r="D15732" t="s">
        <v>328</v>
      </c>
      <c r="E15732" t="s">
        <v>492</v>
      </c>
      <c r="F15732" s="2">
        <v>5871093.0300000003</v>
      </c>
      <c r="G15732" s="2">
        <v>5871093.0300000003</v>
      </c>
      <c r="H15732">
        <v>2020</v>
      </c>
      <c r="I15732">
        <v>1</v>
      </c>
      <c r="J15732" s="40" t="s">
        <v>715</v>
      </c>
    </row>
    <row r="15733" spans="1:10">
      <c r="A15733" t="s">
        <v>61</v>
      </c>
      <c r="B15733" t="s">
        <v>37</v>
      </c>
      <c r="C15733" t="s">
        <v>3</v>
      </c>
      <c r="D15733" t="s">
        <v>1</v>
      </c>
      <c r="F15733" s="2">
        <v>4963354.68</v>
      </c>
      <c r="G15733" s="2">
        <v>4963354.68</v>
      </c>
      <c r="H15733">
        <v>2020</v>
      </c>
      <c r="I15733">
        <v>1</v>
      </c>
      <c r="J15733" s="40" t="s">
        <v>715</v>
      </c>
    </row>
    <row r="15734" spans="1:10">
      <c r="A15734" t="s">
        <v>549</v>
      </c>
      <c r="B15734" t="s">
        <v>39</v>
      </c>
      <c r="C15734" t="s">
        <v>3</v>
      </c>
      <c r="D15734" t="s">
        <v>328</v>
      </c>
      <c r="F15734" s="2">
        <v>101381197.31692924</v>
      </c>
      <c r="G15734" s="2">
        <v>2663651.3381279856</v>
      </c>
      <c r="H15734">
        <v>2011</v>
      </c>
      <c r="I15734">
        <v>38.060986385770725</v>
      </c>
      <c r="J15734" t="s">
        <v>717</v>
      </c>
    </row>
    <row r="15735" spans="1:10">
      <c r="A15735" t="s">
        <v>549</v>
      </c>
      <c r="B15735" t="s">
        <v>39</v>
      </c>
      <c r="C15735" t="s">
        <v>3</v>
      </c>
      <c r="D15735" t="s">
        <v>1</v>
      </c>
      <c r="F15735" s="2">
        <v>47882453.728129901</v>
      </c>
      <c r="G15735" s="2">
        <v>1258045.528374193</v>
      </c>
      <c r="H15735">
        <v>2011</v>
      </c>
      <c r="I15735">
        <v>38.060986385770725</v>
      </c>
      <c r="J15735" t="s">
        <v>717</v>
      </c>
    </row>
    <row r="15736" spans="1:10">
      <c r="A15736" t="s">
        <v>549</v>
      </c>
      <c r="B15736" t="s">
        <v>39</v>
      </c>
      <c r="C15736" t="s">
        <v>3</v>
      </c>
      <c r="D15736" t="s">
        <v>328</v>
      </c>
      <c r="F15736" s="2">
        <v>76834169.209633216</v>
      </c>
      <c r="G15736" s="2">
        <v>2088185.7994494606</v>
      </c>
      <c r="H15736">
        <v>2010</v>
      </c>
      <c r="I15736">
        <v>36.794699604743094</v>
      </c>
      <c r="J15736" t="s">
        <v>717</v>
      </c>
    </row>
    <row r="15737" spans="1:10">
      <c r="A15737" t="s">
        <v>549</v>
      </c>
      <c r="B15737" t="s">
        <v>39</v>
      </c>
      <c r="C15737" t="s">
        <v>3</v>
      </c>
      <c r="D15737" t="s">
        <v>1</v>
      </c>
      <c r="F15737" s="2">
        <v>42340978.964143075</v>
      </c>
      <c r="G15737" s="2">
        <v>1150735.8238816829</v>
      </c>
      <c r="H15737">
        <v>2010</v>
      </c>
      <c r="I15737">
        <v>36.794699604743094</v>
      </c>
      <c r="J15737" t="s">
        <v>717</v>
      </c>
    </row>
    <row r="15738" spans="1:10">
      <c r="A15738" t="s">
        <v>549</v>
      </c>
      <c r="B15738" t="s">
        <v>552</v>
      </c>
      <c r="C15738" t="s">
        <v>3</v>
      </c>
      <c r="D15738" t="s">
        <v>328</v>
      </c>
      <c r="F15738" s="2">
        <v>715000</v>
      </c>
      <c r="G15738" s="2">
        <v>113766.54786150713</v>
      </c>
      <c r="H15738">
        <v>2015</v>
      </c>
      <c r="I15738">
        <v>6.2847999999999997</v>
      </c>
      <c r="J15738" t="s">
        <v>717</v>
      </c>
    </row>
    <row r="15739" spans="1:10">
      <c r="A15739" t="s">
        <v>549</v>
      </c>
      <c r="B15739" t="s">
        <v>552</v>
      </c>
      <c r="C15739" t="s">
        <v>3</v>
      </c>
      <c r="D15739" t="s">
        <v>1</v>
      </c>
      <c r="F15739" s="2">
        <v>695000</v>
      </c>
      <c r="G15739" s="2">
        <v>110584.26680244399</v>
      </c>
      <c r="H15739">
        <v>2015</v>
      </c>
      <c r="I15739">
        <v>6.2847999999999997</v>
      </c>
      <c r="J15739" t="s">
        <v>717</v>
      </c>
    </row>
    <row r="15740" spans="1:10">
      <c r="A15740" t="s">
        <v>549</v>
      </c>
      <c r="B15740" t="s">
        <v>552</v>
      </c>
      <c r="C15740" t="s">
        <v>4</v>
      </c>
      <c r="D15740" t="s">
        <v>328</v>
      </c>
      <c r="F15740" s="2">
        <v>415000</v>
      </c>
      <c r="G15740" s="2">
        <v>66032.331975560082</v>
      </c>
      <c r="H15740">
        <v>2015</v>
      </c>
      <c r="I15740">
        <v>6.2847999999999997</v>
      </c>
      <c r="J15740" t="s">
        <v>717</v>
      </c>
    </row>
    <row r="15741" spans="1:10">
      <c r="A15741" t="s">
        <v>549</v>
      </c>
      <c r="B15741" t="s">
        <v>552</v>
      </c>
      <c r="C15741" t="s">
        <v>3</v>
      </c>
      <c r="D15741" t="s">
        <v>328</v>
      </c>
      <c r="F15741" s="2">
        <v>1341000</v>
      </c>
      <c r="G15741" s="2">
        <v>213124.39408146724</v>
      </c>
      <c r="H15741">
        <v>2014</v>
      </c>
      <c r="I15741">
        <v>6.2920999999999996</v>
      </c>
      <c r="J15741" t="s">
        <v>717</v>
      </c>
    </row>
    <row r="15742" spans="1:10">
      <c r="A15742" t="s">
        <v>549</v>
      </c>
      <c r="B15742" t="s">
        <v>552</v>
      </c>
      <c r="C15742" t="s">
        <v>3</v>
      </c>
      <c r="D15742" t="s">
        <v>1</v>
      </c>
      <c r="F15742" s="2">
        <v>930999.99999999988</v>
      </c>
      <c r="G15742" s="2">
        <v>147963.3190826592</v>
      </c>
      <c r="H15742">
        <v>2014</v>
      </c>
      <c r="I15742">
        <v>6.2920999999999996</v>
      </c>
      <c r="J15742" t="s">
        <v>717</v>
      </c>
    </row>
    <row r="15743" spans="1:10">
      <c r="A15743" t="s">
        <v>549</v>
      </c>
      <c r="B15743" t="s">
        <v>552</v>
      </c>
      <c r="C15743" t="s">
        <v>3</v>
      </c>
      <c r="D15743" t="s">
        <v>328</v>
      </c>
      <c r="F15743" s="2">
        <v>132000</v>
      </c>
      <c r="G15743" s="2">
        <v>21005.060309983768</v>
      </c>
      <c r="H15743">
        <v>2013</v>
      </c>
      <c r="I15743">
        <v>6.2842000000000002</v>
      </c>
      <c r="J15743" t="s">
        <v>717</v>
      </c>
    </row>
    <row r="15744" spans="1:10">
      <c r="A15744" t="s">
        <v>549</v>
      </c>
      <c r="B15744" t="s">
        <v>552</v>
      </c>
      <c r="C15744" t="s">
        <v>3</v>
      </c>
      <c r="D15744" t="s">
        <v>1</v>
      </c>
      <c r="F15744" s="2">
        <v>12000</v>
      </c>
      <c r="G15744" s="2">
        <v>1909.5509372712515</v>
      </c>
      <c r="H15744">
        <v>2013</v>
      </c>
      <c r="I15744">
        <v>6.2842000000000002</v>
      </c>
      <c r="J15744" t="s">
        <v>717</v>
      </c>
    </row>
    <row r="15745" spans="1:10">
      <c r="A15745" t="s">
        <v>549</v>
      </c>
      <c r="B15745" t="s">
        <v>552</v>
      </c>
      <c r="C15745" t="s">
        <v>3</v>
      </c>
      <c r="D15745" t="s">
        <v>328</v>
      </c>
      <c r="F15745" s="2">
        <v>314000</v>
      </c>
      <c r="G15745" s="2">
        <v>73205.418133495215</v>
      </c>
      <c r="H15745">
        <v>2012</v>
      </c>
      <c r="I15745">
        <v>4.2892999999999857</v>
      </c>
      <c r="J15745" t="s">
        <v>717</v>
      </c>
    </row>
    <row r="15746" spans="1:10">
      <c r="A15746" t="s">
        <v>549</v>
      </c>
      <c r="B15746" t="s">
        <v>552</v>
      </c>
      <c r="C15746" t="s">
        <v>3</v>
      </c>
      <c r="D15746" t="s">
        <v>1</v>
      </c>
      <c r="F15746" s="2">
        <v>41000</v>
      </c>
      <c r="G15746" s="2">
        <v>9558.6692467302673</v>
      </c>
      <c r="H15746">
        <v>2012</v>
      </c>
      <c r="I15746">
        <v>4.2892999999999857</v>
      </c>
      <c r="J15746" t="s">
        <v>717</v>
      </c>
    </row>
    <row r="15747" spans="1:10">
      <c r="A15747" t="s">
        <v>549</v>
      </c>
      <c r="B15747" t="s">
        <v>552</v>
      </c>
      <c r="C15747" t="s">
        <v>4</v>
      </c>
      <c r="D15747" t="s">
        <v>328</v>
      </c>
      <c r="F15747" s="2">
        <v>0</v>
      </c>
      <c r="G15747" s="2">
        <v>0</v>
      </c>
      <c r="H15747">
        <v>2012</v>
      </c>
      <c r="I15747">
        <v>4.2892999999999857</v>
      </c>
      <c r="J15747" t="s">
        <v>717</v>
      </c>
    </row>
    <row r="15748" spans="1:10">
      <c r="A15748" t="s">
        <v>549</v>
      </c>
      <c r="B15748" t="s">
        <v>552</v>
      </c>
      <c r="C15748" t="s">
        <v>4</v>
      </c>
      <c r="D15748" t="s">
        <v>1</v>
      </c>
      <c r="F15748" s="2">
        <v>0</v>
      </c>
      <c r="G15748" s="2">
        <v>0</v>
      </c>
      <c r="H15748">
        <v>2012</v>
      </c>
      <c r="I15748">
        <v>4.2892999999999857</v>
      </c>
      <c r="J15748" t="s">
        <v>717</v>
      </c>
    </row>
    <row r="15749" spans="1:10">
      <c r="A15749" t="s">
        <v>549</v>
      </c>
      <c r="B15749" t="s">
        <v>552</v>
      </c>
      <c r="C15749" t="s">
        <v>3</v>
      </c>
      <c r="D15749" t="s">
        <v>328</v>
      </c>
      <c r="F15749" s="2">
        <v>150000.00000000012</v>
      </c>
      <c r="G15749" s="2">
        <v>34970.741146574175</v>
      </c>
      <c r="H15749">
        <v>2011</v>
      </c>
      <c r="I15749">
        <v>4.2892999999999857</v>
      </c>
      <c r="J15749" t="s">
        <v>717</v>
      </c>
    </row>
    <row r="15750" spans="1:10">
      <c r="A15750" t="s">
        <v>549</v>
      </c>
      <c r="B15750" t="s">
        <v>552</v>
      </c>
      <c r="C15750" t="s">
        <v>3</v>
      </c>
      <c r="D15750" t="s">
        <v>1</v>
      </c>
      <c r="F15750" s="2">
        <v>13000.000000000009</v>
      </c>
      <c r="G15750" s="2">
        <v>3030.7975660364286</v>
      </c>
      <c r="H15750">
        <v>2011</v>
      </c>
      <c r="I15750">
        <v>4.2892999999999857</v>
      </c>
      <c r="J15750" t="s">
        <v>717</v>
      </c>
    </row>
    <row r="15751" spans="1:10">
      <c r="A15751" t="s">
        <v>549</v>
      </c>
      <c r="B15751" t="s">
        <v>552</v>
      </c>
      <c r="C15751" t="s">
        <v>4</v>
      </c>
      <c r="D15751" t="s">
        <v>328</v>
      </c>
      <c r="F15751" s="2">
        <v>0</v>
      </c>
      <c r="G15751" s="2">
        <v>0</v>
      </c>
      <c r="H15751">
        <v>2011</v>
      </c>
      <c r="I15751">
        <v>4.2892999999999857</v>
      </c>
      <c r="J15751" t="s">
        <v>717</v>
      </c>
    </row>
    <row r="15752" spans="1:10">
      <c r="A15752" t="s">
        <v>549</v>
      </c>
      <c r="B15752" t="s">
        <v>552</v>
      </c>
      <c r="C15752" t="s">
        <v>4</v>
      </c>
      <c r="D15752" t="s">
        <v>1</v>
      </c>
      <c r="F15752" s="2">
        <v>0</v>
      </c>
      <c r="G15752" s="2">
        <v>0</v>
      </c>
      <c r="H15752">
        <v>2011</v>
      </c>
      <c r="I15752">
        <v>4.2892999999999857</v>
      </c>
      <c r="J15752" t="s">
        <v>717</v>
      </c>
    </row>
    <row r="15753" spans="1:10">
      <c r="A15753" t="s">
        <v>549</v>
      </c>
      <c r="B15753" t="s">
        <v>552</v>
      </c>
      <c r="C15753" t="s">
        <v>3</v>
      </c>
      <c r="D15753" t="s">
        <v>328</v>
      </c>
      <c r="F15753" s="2">
        <v>80999.999999999985</v>
      </c>
      <c r="G15753" s="2">
        <v>19146.354304889304</v>
      </c>
      <c r="H15753">
        <v>2010</v>
      </c>
      <c r="I15753">
        <v>4.2305704109588866</v>
      </c>
      <c r="J15753" t="s">
        <v>717</v>
      </c>
    </row>
    <row r="15754" spans="1:10">
      <c r="A15754" t="s">
        <v>549</v>
      </c>
      <c r="B15754" t="s">
        <v>552</v>
      </c>
      <c r="C15754" t="s">
        <v>3</v>
      </c>
      <c r="D15754" t="s">
        <v>1</v>
      </c>
      <c r="F15754" s="2">
        <v>7000</v>
      </c>
      <c r="G15754" s="2">
        <v>1654.6232115336438</v>
      </c>
      <c r="H15754">
        <v>2010</v>
      </c>
      <c r="I15754">
        <v>4.2305704109588866</v>
      </c>
      <c r="J15754" t="s">
        <v>717</v>
      </c>
    </row>
    <row r="15755" spans="1:10">
      <c r="A15755" t="s">
        <v>549</v>
      </c>
      <c r="B15755" t="s">
        <v>552</v>
      </c>
      <c r="C15755" t="s">
        <v>4</v>
      </c>
      <c r="D15755" t="s">
        <v>328</v>
      </c>
      <c r="F15755" s="2">
        <v>0</v>
      </c>
      <c r="G15755" s="2">
        <v>0</v>
      </c>
      <c r="H15755">
        <v>2010</v>
      </c>
      <c r="I15755">
        <v>4.2305704109588866</v>
      </c>
      <c r="J15755" t="s">
        <v>717</v>
      </c>
    </row>
    <row r="15756" spans="1:10">
      <c r="A15756" t="s">
        <v>549</v>
      </c>
      <c r="B15756" t="s">
        <v>552</v>
      </c>
      <c r="C15756" t="s">
        <v>4</v>
      </c>
      <c r="D15756" t="s">
        <v>1</v>
      </c>
      <c r="F15756" s="2">
        <v>0</v>
      </c>
      <c r="G15756" s="2">
        <v>0</v>
      </c>
      <c r="H15756">
        <v>2010</v>
      </c>
      <c r="I15756">
        <v>4.2305704109588866</v>
      </c>
      <c r="J15756" t="s">
        <v>717</v>
      </c>
    </row>
    <row r="15757" spans="1:10">
      <c r="A15757" t="s">
        <v>199</v>
      </c>
      <c r="B15757" t="s">
        <v>42</v>
      </c>
      <c r="C15757" t="s">
        <v>3</v>
      </c>
      <c r="D15757" t="s">
        <v>328</v>
      </c>
      <c r="E15757" t="s">
        <v>689</v>
      </c>
      <c r="F15757" s="2">
        <v>2871</v>
      </c>
      <c r="G15757" s="2">
        <f t="shared" ref="G15757:G15762" si="412">F15757/I15757</f>
        <v>2871</v>
      </c>
      <c r="H15757">
        <v>2024</v>
      </c>
      <c r="I15757">
        <v>1</v>
      </c>
      <c r="J15757" t="s">
        <v>717</v>
      </c>
    </row>
    <row r="15758" spans="1:10">
      <c r="A15758" t="s">
        <v>199</v>
      </c>
      <c r="B15758" t="s">
        <v>42</v>
      </c>
      <c r="C15758" t="s">
        <v>3</v>
      </c>
      <c r="D15758" t="s">
        <v>328</v>
      </c>
      <c r="E15758" t="s">
        <v>626</v>
      </c>
      <c r="F15758" s="2">
        <v>63921</v>
      </c>
      <c r="G15758" s="2">
        <f t="shared" si="412"/>
        <v>63921</v>
      </c>
      <c r="H15758">
        <v>2024</v>
      </c>
      <c r="I15758">
        <v>1</v>
      </c>
      <c r="J15758" t="s">
        <v>717</v>
      </c>
    </row>
    <row r="15759" spans="1:10">
      <c r="A15759" t="s">
        <v>199</v>
      </c>
      <c r="B15759" t="s">
        <v>42</v>
      </c>
      <c r="C15759" t="s">
        <v>4</v>
      </c>
      <c r="D15759" t="s">
        <v>328</v>
      </c>
      <c r="E15759" t="s">
        <v>689</v>
      </c>
      <c r="F15759" s="2">
        <v>315</v>
      </c>
      <c r="G15759" s="2">
        <f t="shared" si="412"/>
        <v>315</v>
      </c>
      <c r="H15759">
        <v>2024</v>
      </c>
      <c r="I15759">
        <v>1</v>
      </c>
      <c r="J15759" t="s">
        <v>717</v>
      </c>
    </row>
    <row r="15760" spans="1:10">
      <c r="A15760" t="s">
        <v>199</v>
      </c>
      <c r="B15760" t="s">
        <v>42</v>
      </c>
      <c r="C15760" t="s">
        <v>3</v>
      </c>
      <c r="D15760" t="s">
        <v>328</v>
      </c>
      <c r="E15760" t="s">
        <v>370</v>
      </c>
      <c r="F15760" s="2">
        <v>56926</v>
      </c>
      <c r="G15760" s="2">
        <f t="shared" si="412"/>
        <v>56926</v>
      </c>
      <c r="H15760">
        <v>2023</v>
      </c>
      <c r="I15760">
        <v>1</v>
      </c>
      <c r="J15760" t="s">
        <v>717</v>
      </c>
    </row>
    <row r="15761" spans="1:10">
      <c r="A15761" t="s">
        <v>199</v>
      </c>
      <c r="B15761" t="s">
        <v>42</v>
      </c>
      <c r="C15761" t="s">
        <v>3</v>
      </c>
      <c r="D15761" t="s">
        <v>328</v>
      </c>
      <c r="E15761" t="s">
        <v>434</v>
      </c>
      <c r="F15761" s="2">
        <v>2308</v>
      </c>
      <c r="G15761" s="2">
        <f t="shared" si="412"/>
        <v>2308</v>
      </c>
      <c r="H15761">
        <v>2023</v>
      </c>
      <c r="I15761">
        <v>1</v>
      </c>
      <c r="J15761" t="s">
        <v>717</v>
      </c>
    </row>
    <row r="15762" spans="1:10">
      <c r="A15762" t="s">
        <v>199</v>
      </c>
      <c r="B15762" t="s">
        <v>42</v>
      </c>
      <c r="C15762" t="s">
        <v>4</v>
      </c>
      <c r="D15762" t="s">
        <v>328</v>
      </c>
      <c r="E15762" t="s">
        <v>434</v>
      </c>
      <c r="F15762" s="2">
        <v>707</v>
      </c>
      <c r="G15762" s="2">
        <f t="shared" si="412"/>
        <v>707</v>
      </c>
      <c r="H15762">
        <v>2023</v>
      </c>
      <c r="I15762">
        <v>1</v>
      </c>
      <c r="J15762" t="s">
        <v>717</v>
      </c>
    </row>
    <row r="15763" spans="1:10">
      <c r="A15763" t="s">
        <v>199</v>
      </c>
      <c r="B15763" t="s">
        <v>42</v>
      </c>
      <c r="C15763" t="s">
        <v>3</v>
      </c>
      <c r="D15763" t="s">
        <v>328</v>
      </c>
      <c r="E15763" t="s">
        <v>419</v>
      </c>
      <c r="F15763" s="2">
        <v>6528.27</v>
      </c>
      <c r="G15763" s="2">
        <v>6528.27</v>
      </c>
      <c r="H15763">
        <v>2022</v>
      </c>
      <c r="I15763">
        <v>1</v>
      </c>
      <c r="J15763" t="s">
        <v>717</v>
      </c>
    </row>
    <row r="15764" spans="1:10">
      <c r="A15764" t="s">
        <v>199</v>
      </c>
      <c r="B15764" t="s">
        <v>42</v>
      </c>
      <c r="C15764" t="s">
        <v>3</v>
      </c>
      <c r="D15764" t="s">
        <v>328</v>
      </c>
      <c r="E15764" t="s">
        <v>432</v>
      </c>
      <c r="F15764" s="2">
        <v>654.29000000000008</v>
      </c>
      <c r="G15764" s="2">
        <v>654.29000000000008</v>
      </c>
      <c r="H15764">
        <v>2022</v>
      </c>
      <c r="I15764">
        <v>1</v>
      </c>
      <c r="J15764" t="s">
        <v>717</v>
      </c>
    </row>
    <row r="15765" spans="1:10">
      <c r="A15765" t="s">
        <v>61</v>
      </c>
      <c r="B15765" t="s">
        <v>37</v>
      </c>
      <c r="C15765" t="s">
        <v>4</v>
      </c>
      <c r="D15765" t="s">
        <v>328</v>
      </c>
      <c r="E15765" t="s">
        <v>491</v>
      </c>
      <c r="F15765" s="2">
        <v>283922.89</v>
      </c>
      <c r="G15765" s="2">
        <v>283922.89</v>
      </c>
      <c r="H15765">
        <v>2020</v>
      </c>
      <c r="I15765">
        <v>1</v>
      </c>
      <c r="J15765" s="40" t="s">
        <v>715</v>
      </c>
    </row>
    <row r="15766" spans="1:10">
      <c r="A15766" t="s">
        <v>61</v>
      </c>
      <c r="B15766" t="s">
        <v>37</v>
      </c>
      <c r="C15766" t="s">
        <v>4</v>
      </c>
      <c r="D15766" t="s">
        <v>328</v>
      </c>
      <c r="E15766" t="s">
        <v>492</v>
      </c>
      <c r="F15766" s="2">
        <v>1777504.14</v>
      </c>
      <c r="G15766" s="2">
        <v>1777504.14</v>
      </c>
      <c r="H15766">
        <v>2020</v>
      </c>
      <c r="I15766">
        <v>1</v>
      </c>
      <c r="J15766" s="40" t="s">
        <v>715</v>
      </c>
    </row>
    <row r="15767" spans="1:10">
      <c r="A15767" t="s">
        <v>61</v>
      </c>
      <c r="B15767" t="s">
        <v>37</v>
      </c>
      <c r="C15767" t="s">
        <v>4</v>
      </c>
      <c r="D15767" t="s">
        <v>1</v>
      </c>
      <c r="F15767" s="2">
        <v>1468588.32</v>
      </c>
      <c r="G15767" s="2">
        <v>1468588.32</v>
      </c>
      <c r="H15767">
        <v>2020</v>
      </c>
      <c r="I15767">
        <v>1</v>
      </c>
      <c r="J15767" s="40" t="s">
        <v>715</v>
      </c>
    </row>
    <row r="15768" spans="1:10">
      <c r="A15768" t="s">
        <v>199</v>
      </c>
      <c r="B15768" t="s">
        <v>42</v>
      </c>
      <c r="C15768" t="s">
        <v>3</v>
      </c>
      <c r="D15768" t="s">
        <v>328</v>
      </c>
      <c r="E15768" t="s">
        <v>370</v>
      </c>
      <c r="F15768" s="2">
        <v>73832.02</v>
      </c>
      <c r="G15768" s="2">
        <v>73832.02</v>
      </c>
      <c r="H15768">
        <v>2022</v>
      </c>
      <c r="I15768">
        <v>1</v>
      </c>
      <c r="J15768" t="s">
        <v>717</v>
      </c>
    </row>
    <row r="15769" spans="1:10">
      <c r="A15769" t="s">
        <v>199</v>
      </c>
      <c r="B15769" t="s">
        <v>42</v>
      </c>
      <c r="C15769" t="s">
        <v>4</v>
      </c>
      <c r="D15769" t="s">
        <v>328</v>
      </c>
      <c r="E15769" t="s">
        <v>419</v>
      </c>
      <c r="F15769" s="2">
        <v>29577.18</v>
      </c>
      <c r="G15769" s="2">
        <v>29577.18</v>
      </c>
      <c r="H15769">
        <v>2022</v>
      </c>
      <c r="I15769">
        <v>1</v>
      </c>
      <c r="J15769" t="s">
        <v>717</v>
      </c>
    </row>
    <row r="15770" spans="1:10">
      <c r="A15770" t="s">
        <v>199</v>
      </c>
      <c r="B15770" t="s">
        <v>42</v>
      </c>
      <c r="C15770" t="s">
        <v>4</v>
      </c>
      <c r="D15770" t="s">
        <v>328</v>
      </c>
      <c r="E15770" t="s">
        <v>370</v>
      </c>
      <c r="F15770" s="2">
        <v>0</v>
      </c>
      <c r="G15770" s="2">
        <v>0</v>
      </c>
      <c r="H15770">
        <v>2022</v>
      </c>
      <c r="I15770">
        <v>1</v>
      </c>
      <c r="J15770" t="s">
        <v>717</v>
      </c>
    </row>
    <row r="15771" spans="1:10">
      <c r="A15771" t="s">
        <v>199</v>
      </c>
      <c r="B15771" t="s">
        <v>42</v>
      </c>
      <c r="C15771" t="s">
        <v>3</v>
      </c>
      <c r="D15771" t="s">
        <v>1</v>
      </c>
      <c r="F15771" s="2">
        <v>0</v>
      </c>
      <c r="G15771" s="2">
        <v>0</v>
      </c>
      <c r="H15771">
        <v>2022</v>
      </c>
      <c r="I15771">
        <v>1</v>
      </c>
      <c r="J15771" t="s">
        <v>717</v>
      </c>
    </row>
    <row r="15772" spans="1:10">
      <c r="A15772" t="s">
        <v>186</v>
      </c>
      <c r="B15772" s="18" t="s">
        <v>35</v>
      </c>
      <c r="C15772" s="18" t="s">
        <v>3</v>
      </c>
      <c r="D15772" s="18" t="s">
        <v>328</v>
      </c>
      <c r="E15772" s="18" t="s">
        <v>677</v>
      </c>
      <c r="F15772" s="2">
        <v>95942170</v>
      </c>
      <c r="G15772" s="2">
        <f t="shared" ref="G15772:G15787" si="413">F15772/I15772</f>
        <v>104801.00984204942</v>
      </c>
      <c r="H15772" s="18">
        <v>2024</v>
      </c>
      <c r="I15772" s="18">
        <v>915.46990000000005</v>
      </c>
      <c r="J15772" t="s">
        <v>717</v>
      </c>
    </row>
    <row r="15773" spans="1:10">
      <c r="A15773" t="s">
        <v>186</v>
      </c>
      <c r="B15773" s="18" t="s">
        <v>35</v>
      </c>
      <c r="C15773" s="18" t="s">
        <v>3</v>
      </c>
      <c r="D15773" s="18" t="s">
        <v>1</v>
      </c>
      <c r="E15773" s="18"/>
      <c r="F15773" s="2">
        <v>6605232</v>
      </c>
      <c r="G15773" s="2">
        <f t="shared" si="413"/>
        <v>7215.1274443867569</v>
      </c>
      <c r="H15773" s="18">
        <v>2024</v>
      </c>
      <c r="I15773" s="18">
        <v>915.46990000000005</v>
      </c>
      <c r="J15773" t="s">
        <v>717</v>
      </c>
    </row>
    <row r="15774" spans="1:10">
      <c r="A15774" t="s">
        <v>186</v>
      </c>
      <c r="B15774" s="18" t="s">
        <v>35</v>
      </c>
      <c r="C15774" s="18" t="s">
        <v>4</v>
      </c>
      <c r="D15774" s="18" t="s">
        <v>328</v>
      </c>
      <c r="E15774" s="18" t="s">
        <v>677</v>
      </c>
      <c r="F15774" s="2">
        <v>2468746</v>
      </c>
      <c r="G15774" s="2">
        <f t="shared" si="413"/>
        <v>2696.6981656087219</v>
      </c>
      <c r="H15774" s="18">
        <v>2024</v>
      </c>
      <c r="I15774" s="18">
        <v>915.46990000000005</v>
      </c>
      <c r="J15774" t="s">
        <v>717</v>
      </c>
    </row>
    <row r="15775" spans="1:10">
      <c r="A15775" t="s">
        <v>186</v>
      </c>
      <c r="B15775" s="18" t="s">
        <v>35</v>
      </c>
      <c r="C15775" s="18" t="s">
        <v>4</v>
      </c>
      <c r="D15775" s="18" t="s">
        <v>1</v>
      </c>
      <c r="E15775" s="18"/>
      <c r="F15775" s="2">
        <v>500390</v>
      </c>
      <c r="G15775" s="2">
        <f t="shared" si="413"/>
        <v>546.59361274466801</v>
      </c>
      <c r="H15775" s="18">
        <v>2024</v>
      </c>
      <c r="I15775" s="18">
        <v>915.46990000000005</v>
      </c>
      <c r="J15775" t="s">
        <v>717</v>
      </c>
    </row>
    <row r="15776" spans="1:10">
      <c r="A15776" t="s">
        <v>186</v>
      </c>
      <c r="B15776" s="18" t="s">
        <v>35</v>
      </c>
      <c r="C15776" s="18" t="s">
        <v>3</v>
      </c>
      <c r="D15776" s="18" t="s">
        <v>328</v>
      </c>
      <c r="E15776" s="18"/>
      <c r="F15776" s="2">
        <v>35732545</v>
      </c>
      <c r="G15776" s="2">
        <f t="shared" si="413"/>
        <v>120726.58170796519</v>
      </c>
      <c r="H15776" s="18">
        <v>2023</v>
      </c>
      <c r="I15776" s="18">
        <v>295.97910000000002</v>
      </c>
      <c r="J15776" t="s">
        <v>717</v>
      </c>
    </row>
    <row r="15777" spans="1:10">
      <c r="A15777" t="s">
        <v>186</v>
      </c>
      <c r="B15777" s="18" t="s">
        <v>35</v>
      </c>
      <c r="C15777" s="18" t="s">
        <v>3</v>
      </c>
      <c r="D15777" s="18" t="s">
        <v>1</v>
      </c>
      <c r="E15777" s="18"/>
      <c r="F15777" s="2">
        <v>1717406</v>
      </c>
      <c r="G15777" s="2">
        <f t="shared" si="413"/>
        <v>5802.4569978082909</v>
      </c>
      <c r="H15777" s="18">
        <v>2023</v>
      </c>
      <c r="I15777" s="18">
        <v>295.97910000000002</v>
      </c>
      <c r="J15777" t="s">
        <v>717</v>
      </c>
    </row>
    <row r="15778" spans="1:10">
      <c r="A15778" t="s">
        <v>186</v>
      </c>
      <c r="B15778" s="18" t="s">
        <v>35</v>
      </c>
      <c r="C15778" s="18" t="s">
        <v>4</v>
      </c>
      <c r="D15778" s="18" t="s">
        <v>328</v>
      </c>
      <c r="E15778" s="18"/>
      <c r="F15778" s="2">
        <v>2832728</v>
      </c>
      <c r="G15778" s="2">
        <f t="shared" si="413"/>
        <v>9570.7027962447337</v>
      </c>
      <c r="H15778" s="18">
        <v>2023</v>
      </c>
      <c r="I15778" s="18">
        <v>295.97910000000002</v>
      </c>
      <c r="J15778" t="s">
        <v>717</v>
      </c>
    </row>
    <row r="15779" spans="1:10">
      <c r="A15779" t="s">
        <v>186</v>
      </c>
      <c r="B15779" s="18" t="s">
        <v>35</v>
      </c>
      <c r="C15779" s="18" t="s">
        <v>4</v>
      </c>
      <c r="D15779" s="18" t="s">
        <v>1</v>
      </c>
      <c r="E15779" s="18"/>
      <c r="F15779" s="2">
        <v>256712.5</v>
      </c>
      <c r="G15779" s="2">
        <f t="shared" si="413"/>
        <v>867.33320021582597</v>
      </c>
      <c r="H15779" s="18">
        <v>2023</v>
      </c>
      <c r="I15779" s="18">
        <v>295.97910000000002</v>
      </c>
      <c r="J15779" t="s">
        <v>717</v>
      </c>
    </row>
    <row r="15780" spans="1:10">
      <c r="A15780" s="14" t="s">
        <v>186</v>
      </c>
      <c r="B15780" t="s">
        <v>35</v>
      </c>
      <c r="C15780" t="s">
        <v>3</v>
      </c>
      <c r="D15780" t="s">
        <v>328</v>
      </c>
      <c r="F15780" s="2">
        <v>17720293</v>
      </c>
      <c r="G15780" s="2">
        <f t="shared" si="413"/>
        <v>135400.05776566089</v>
      </c>
      <c r="H15780">
        <v>2022</v>
      </c>
      <c r="I15780">
        <v>130.87360000000001</v>
      </c>
      <c r="J15780" t="s">
        <v>717</v>
      </c>
    </row>
    <row r="15781" spans="1:10">
      <c r="A15781" s="14" t="s">
        <v>186</v>
      </c>
      <c r="B15781" t="s">
        <v>35</v>
      </c>
      <c r="C15781" t="s">
        <v>3</v>
      </c>
      <c r="D15781" t="s">
        <v>1</v>
      </c>
      <c r="F15781" s="2">
        <v>861064</v>
      </c>
      <c r="G15781" s="2">
        <f t="shared" si="413"/>
        <v>6579.3559587265872</v>
      </c>
      <c r="H15781">
        <v>2022</v>
      </c>
      <c r="I15781">
        <v>130.87360000000001</v>
      </c>
      <c r="J15781" t="s">
        <v>717</v>
      </c>
    </row>
    <row r="15782" spans="1:10">
      <c r="A15782" s="14" t="s">
        <v>186</v>
      </c>
      <c r="B15782" t="s">
        <v>35</v>
      </c>
      <c r="C15782" t="s">
        <v>5</v>
      </c>
      <c r="D15782" t="s">
        <v>328</v>
      </c>
      <c r="F15782" s="2">
        <v>1954642</v>
      </c>
      <c r="G15782" s="2">
        <f t="shared" si="413"/>
        <v>14935.342192772261</v>
      </c>
      <c r="H15782">
        <v>2022</v>
      </c>
      <c r="I15782">
        <v>130.87360000000001</v>
      </c>
      <c r="J15782" t="s">
        <v>717</v>
      </c>
    </row>
    <row r="15783" spans="1:10">
      <c r="A15783" s="14" t="s">
        <v>186</v>
      </c>
      <c r="B15783" t="s">
        <v>35</v>
      </c>
      <c r="C15783" t="s">
        <v>5</v>
      </c>
      <c r="D15783" t="s">
        <v>1</v>
      </c>
      <c r="F15783" s="2">
        <v>-47408</v>
      </c>
      <c r="G15783" s="2">
        <f t="shared" si="413"/>
        <v>-362.24265245244266</v>
      </c>
      <c r="H15783">
        <v>2022</v>
      </c>
      <c r="I15783">
        <v>130.87360000000001</v>
      </c>
      <c r="J15783" t="s">
        <v>717</v>
      </c>
    </row>
    <row r="15784" spans="1:10">
      <c r="A15784" s="14" t="s">
        <v>186</v>
      </c>
      <c r="B15784" t="s">
        <v>35</v>
      </c>
      <c r="C15784" t="s">
        <v>3</v>
      </c>
      <c r="D15784" t="s">
        <v>328</v>
      </c>
      <c r="E15784" t="s">
        <v>329</v>
      </c>
      <c r="F15784" s="2">
        <v>6811963</v>
      </c>
      <c r="G15784" s="2">
        <f t="shared" si="413"/>
        <v>71642.130260655933</v>
      </c>
      <c r="H15784">
        <v>2021</v>
      </c>
      <c r="I15784">
        <v>95.083200000000005</v>
      </c>
      <c r="J15784" t="s">
        <v>717</v>
      </c>
    </row>
    <row r="15785" spans="1:10">
      <c r="A15785" s="14" t="s">
        <v>186</v>
      </c>
      <c r="B15785" t="s">
        <v>35</v>
      </c>
      <c r="C15785" t="s">
        <v>3</v>
      </c>
      <c r="D15785" t="s">
        <v>1</v>
      </c>
      <c r="E15785" t="s">
        <v>330</v>
      </c>
      <c r="F15785" s="2">
        <v>677424</v>
      </c>
      <c r="G15785" s="2">
        <f t="shared" si="413"/>
        <v>7124.5393508001407</v>
      </c>
      <c r="H15785">
        <v>2021</v>
      </c>
      <c r="I15785">
        <v>95.083200000000005</v>
      </c>
      <c r="J15785" t="s">
        <v>717</v>
      </c>
    </row>
    <row r="15786" spans="1:10">
      <c r="A15786" s="14" t="s">
        <v>186</v>
      </c>
      <c r="B15786" t="s">
        <v>35</v>
      </c>
      <c r="C15786" t="s">
        <v>4</v>
      </c>
      <c r="D15786" t="s">
        <v>328</v>
      </c>
      <c r="E15786" t="s">
        <v>329</v>
      </c>
      <c r="F15786" s="2">
        <v>-89050</v>
      </c>
      <c r="G15786" s="2">
        <f t="shared" si="413"/>
        <v>-936.54820199572578</v>
      </c>
      <c r="H15786">
        <v>2021</v>
      </c>
      <c r="I15786">
        <v>95.083200000000005</v>
      </c>
      <c r="J15786" t="s">
        <v>717</v>
      </c>
    </row>
    <row r="15787" spans="1:10">
      <c r="A15787" s="14" t="s">
        <v>186</v>
      </c>
      <c r="B15787" t="s">
        <v>35</v>
      </c>
      <c r="C15787" t="s">
        <v>4</v>
      </c>
      <c r="D15787" t="s">
        <v>1</v>
      </c>
      <c r="E15787" t="s">
        <v>330</v>
      </c>
      <c r="F15787" s="2">
        <v>123730</v>
      </c>
      <c r="G15787" s="2">
        <f t="shared" si="413"/>
        <v>1301.2814040755884</v>
      </c>
      <c r="H15787">
        <v>2021</v>
      </c>
      <c r="I15787">
        <v>95.083200000000005</v>
      </c>
      <c r="J15787" t="s">
        <v>717</v>
      </c>
    </row>
    <row r="15788" spans="1:10">
      <c r="A15788" t="s">
        <v>186</v>
      </c>
      <c r="B15788" t="s">
        <v>35</v>
      </c>
      <c r="C15788" t="s">
        <v>3</v>
      </c>
      <c r="D15788" t="s">
        <v>328</v>
      </c>
      <c r="F15788" s="2">
        <v>3682580</v>
      </c>
      <c r="G15788" s="2">
        <v>52215.624220150188</v>
      </c>
      <c r="H15788">
        <v>2020</v>
      </c>
      <c r="I15788">
        <v>70.526399999999995</v>
      </c>
      <c r="J15788" t="s">
        <v>717</v>
      </c>
    </row>
    <row r="15789" spans="1:10">
      <c r="A15789" t="s">
        <v>186</v>
      </c>
      <c r="B15789" t="s">
        <v>35</v>
      </c>
      <c r="C15789" t="s">
        <v>3</v>
      </c>
      <c r="D15789" t="s">
        <v>1</v>
      </c>
      <c r="F15789" s="2">
        <v>624812</v>
      </c>
      <c r="G15789" s="2">
        <v>8859.2640486399432</v>
      </c>
      <c r="H15789">
        <v>2020</v>
      </c>
      <c r="I15789">
        <v>70.526399999999995</v>
      </c>
      <c r="J15789" t="s">
        <v>717</v>
      </c>
    </row>
    <row r="15790" spans="1:10">
      <c r="A15790" t="s">
        <v>186</v>
      </c>
      <c r="B15790" t="s">
        <v>35</v>
      </c>
      <c r="C15790" t="s">
        <v>4</v>
      </c>
      <c r="D15790" t="s">
        <v>328</v>
      </c>
      <c r="F15790" s="2">
        <v>239961</v>
      </c>
      <c r="G15790" s="2">
        <v>3402.4280269516098</v>
      </c>
      <c r="H15790">
        <v>2020</v>
      </c>
      <c r="I15790">
        <v>70.526399999999995</v>
      </c>
      <c r="J15790" t="s">
        <v>717</v>
      </c>
    </row>
    <row r="15791" spans="1:10">
      <c r="A15791" t="s">
        <v>186</v>
      </c>
      <c r="B15791" t="s">
        <v>35</v>
      </c>
      <c r="C15791" t="s">
        <v>4</v>
      </c>
      <c r="D15791" t="s">
        <v>1</v>
      </c>
      <c r="F15791" s="2">
        <v>96260</v>
      </c>
      <c r="G15791" s="2">
        <v>1364.8789673086958</v>
      </c>
      <c r="H15791">
        <v>2020</v>
      </c>
      <c r="I15791">
        <v>70.526399999999995</v>
      </c>
      <c r="J15791" t="s">
        <v>717</v>
      </c>
    </row>
    <row r="15792" spans="1:10">
      <c r="A15792" s="1" t="s">
        <v>186</v>
      </c>
      <c r="B15792" t="s">
        <v>35</v>
      </c>
      <c r="C15792" t="s">
        <v>3</v>
      </c>
      <c r="D15792" t="s">
        <v>328</v>
      </c>
      <c r="E15792" t="s">
        <v>343</v>
      </c>
      <c r="F15792" s="2">
        <v>3617530</v>
      </c>
      <c r="G15792" s="2">
        <f t="shared" ref="G15792:G15801" si="414">F15792/I15792</f>
        <v>75011.093462943696</v>
      </c>
      <c r="H15792">
        <v>2019</v>
      </c>
      <c r="I15792">
        <v>48.226599999999998</v>
      </c>
      <c r="J15792" t="s">
        <v>717</v>
      </c>
    </row>
    <row r="15793" spans="1:10">
      <c r="A15793" t="s">
        <v>61</v>
      </c>
      <c r="B15793" t="s">
        <v>37</v>
      </c>
      <c r="C15793" t="s">
        <v>3</v>
      </c>
      <c r="D15793" t="s">
        <v>328</v>
      </c>
      <c r="F15793" s="2">
        <v>7441693.5999999996</v>
      </c>
      <c r="G15793" s="2">
        <f t="shared" si="414"/>
        <v>7441693.5999999996</v>
      </c>
      <c r="H15793">
        <v>2019</v>
      </c>
      <c r="I15793">
        <v>1</v>
      </c>
      <c r="J15793" s="40" t="s">
        <v>715</v>
      </c>
    </row>
    <row r="15794" spans="1:10">
      <c r="A15794" t="s">
        <v>61</v>
      </c>
      <c r="B15794" t="s">
        <v>37</v>
      </c>
      <c r="C15794" t="s">
        <v>3</v>
      </c>
      <c r="D15794" t="s">
        <v>1</v>
      </c>
      <c r="F15794" s="2">
        <v>4112676</v>
      </c>
      <c r="G15794" s="2">
        <f t="shared" si="414"/>
        <v>4112676</v>
      </c>
      <c r="H15794">
        <v>2019</v>
      </c>
      <c r="I15794">
        <v>1</v>
      </c>
      <c r="J15794" s="40" t="s">
        <v>715</v>
      </c>
    </row>
    <row r="15795" spans="1:10">
      <c r="A15795" t="s">
        <v>186</v>
      </c>
      <c r="B15795" t="s">
        <v>35</v>
      </c>
      <c r="C15795" t="s">
        <v>3</v>
      </c>
      <c r="D15795" t="s">
        <v>1</v>
      </c>
      <c r="F15795" s="2">
        <v>226411</v>
      </c>
      <c r="G15795" s="2">
        <f t="shared" si="414"/>
        <v>4694.7327823234482</v>
      </c>
      <c r="H15795">
        <v>2019</v>
      </c>
      <c r="I15795">
        <v>48.226599999999998</v>
      </c>
      <c r="J15795" t="s">
        <v>717</v>
      </c>
    </row>
    <row r="15796" spans="1:10">
      <c r="A15796" s="1" t="s">
        <v>186</v>
      </c>
      <c r="B15796" t="s">
        <v>35</v>
      </c>
      <c r="C15796" t="s">
        <v>4</v>
      </c>
      <c r="D15796" t="s">
        <v>328</v>
      </c>
      <c r="E15796" t="s">
        <v>343</v>
      </c>
      <c r="F15796" s="2">
        <v>663578</v>
      </c>
      <c r="G15796" s="2">
        <f t="shared" si="414"/>
        <v>13759.584959337793</v>
      </c>
      <c r="H15796">
        <v>2019</v>
      </c>
      <c r="I15796">
        <v>48.226599999999998</v>
      </c>
      <c r="J15796" t="s">
        <v>717</v>
      </c>
    </row>
    <row r="15797" spans="1:10">
      <c r="A15797" t="s">
        <v>186</v>
      </c>
      <c r="B15797" t="s">
        <v>35</v>
      </c>
      <c r="C15797" t="s">
        <v>4</v>
      </c>
      <c r="D15797" t="s">
        <v>1</v>
      </c>
      <c r="F15797" s="2">
        <v>6050</v>
      </c>
      <c r="G15797" s="2">
        <f t="shared" si="414"/>
        <v>125.44944076505497</v>
      </c>
      <c r="H15797">
        <v>2019</v>
      </c>
      <c r="I15797">
        <v>48.226599999999998</v>
      </c>
      <c r="J15797" t="s">
        <v>717</v>
      </c>
    </row>
    <row r="15798" spans="1:10">
      <c r="A15798" s="3" t="s">
        <v>186</v>
      </c>
      <c r="B15798" t="s">
        <v>35</v>
      </c>
      <c r="C15798" t="s">
        <v>3</v>
      </c>
      <c r="D15798" t="s">
        <v>328</v>
      </c>
      <c r="F15798" s="2">
        <v>4932686</v>
      </c>
      <c r="G15798" s="2">
        <f t="shared" si="414"/>
        <v>172275.16886346333</v>
      </c>
      <c r="H15798">
        <v>2018</v>
      </c>
      <c r="I15798">
        <v>28.6326</v>
      </c>
      <c r="J15798" t="s">
        <v>717</v>
      </c>
    </row>
    <row r="15799" spans="1:10">
      <c r="A15799" s="4" t="s">
        <v>186</v>
      </c>
      <c r="B15799" t="s">
        <v>35</v>
      </c>
      <c r="C15799" t="s">
        <v>3</v>
      </c>
      <c r="D15799" t="s">
        <v>1</v>
      </c>
      <c r="F15799" s="2">
        <v>163539</v>
      </c>
      <c r="G15799" s="2">
        <f t="shared" si="414"/>
        <v>5711.6363864965106</v>
      </c>
      <c r="H15799">
        <v>2018</v>
      </c>
      <c r="I15799">
        <v>28.6326</v>
      </c>
      <c r="J15799" t="s">
        <v>717</v>
      </c>
    </row>
    <row r="15800" spans="1:10">
      <c r="A15800" s="4" t="s">
        <v>186</v>
      </c>
      <c r="B15800" t="s">
        <v>35</v>
      </c>
      <c r="C15800" t="s">
        <v>4</v>
      </c>
      <c r="D15800" t="s">
        <v>328</v>
      </c>
      <c r="F15800" s="2">
        <f>-(-1080061)</f>
        <v>1080061</v>
      </c>
      <c r="G15800" s="2">
        <f t="shared" si="414"/>
        <v>37721.373539252461</v>
      </c>
      <c r="H15800">
        <v>2018</v>
      </c>
      <c r="I15800">
        <v>28.6326</v>
      </c>
      <c r="J15800" t="s">
        <v>717</v>
      </c>
    </row>
    <row r="15801" spans="1:10">
      <c r="A15801" s="4" t="s">
        <v>186</v>
      </c>
      <c r="B15801" t="s">
        <v>35</v>
      </c>
      <c r="C15801" t="s">
        <v>4</v>
      </c>
      <c r="D15801" t="s">
        <v>1</v>
      </c>
      <c r="F15801" s="2">
        <f>-(788)</f>
        <v>-788</v>
      </c>
      <c r="G15801" s="2">
        <f t="shared" si="414"/>
        <v>-27.521077373343672</v>
      </c>
      <c r="H15801">
        <v>2018</v>
      </c>
      <c r="I15801">
        <v>28.6326</v>
      </c>
      <c r="J15801" t="s">
        <v>717</v>
      </c>
    </row>
    <row r="15802" spans="1:10">
      <c r="A15802" s="1" t="s">
        <v>186</v>
      </c>
      <c r="B15802" t="s">
        <v>35</v>
      </c>
      <c r="C15802" t="s">
        <v>3</v>
      </c>
      <c r="D15802" t="s">
        <v>328</v>
      </c>
      <c r="F15802" s="2">
        <v>10105884</v>
      </c>
      <c r="G15802" s="2">
        <f>(F15802/I15802)</f>
        <v>610728.17449645768</v>
      </c>
      <c r="H15802">
        <v>2017</v>
      </c>
      <c r="I15802">
        <v>16.547270000000001</v>
      </c>
      <c r="J15802" t="s">
        <v>717</v>
      </c>
    </row>
    <row r="15803" spans="1:10">
      <c r="A15803" s="1" t="s">
        <v>186</v>
      </c>
      <c r="B15803" t="s">
        <v>35</v>
      </c>
      <c r="C15803" t="s">
        <v>3</v>
      </c>
      <c r="D15803" t="s">
        <v>1</v>
      </c>
      <c r="F15803" s="2">
        <v>141632</v>
      </c>
      <c r="G15803" s="2">
        <f>(F15803/I15803)</f>
        <v>8559.236659581913</v>
      </c>
      <c r="H15803">
        <v>2017</v>
      </c>
      <c r="I15803">
        <v>16.547270000000001</v>
      </c>
      <c r="J15803" t="s">
        <v>717</v>
      </c>
    </row>
    <row r="15804" spans="1:10">
      <c r="A15804" s="1" t="s">
        <v>186</v>
      </c>
      <c r="B15804" t="s">
        <v>35</v>
      </c>
      <c r="C15804" t="s">
        <v>4</v>
      </c>
      <c r="D15804" t="s">
        <v>328</v>
      </c>
      <c r="F15804" s="2">
        <f>-(-1840199)</f>
        <v>1840199</v>
      </c>
      <c r="G15804" s="2">
        <f>(F15804/I15804)</f>
        <v>111208.61628534495</v>
      </c>
      <c r="H15804">
        <v>2017</v>
      </c>
      <c r="I15804">
        <v>16.547270000000001</v>
      </c>
      <c r="J15804" t="s">
        <v>717</v>
      </c>
    </row>
    <row r="15805" spans="1:10">
      <c r="A15805" s="1" t="s">
        <v>186</v>
      </c>
      <c r="B15805" t="s">
        <v>35</v>
      </c>
      <c r="C15805" t="s">
        <v>4</v>
      </c>
      <c r="D15805" t="s">
        <v>1</v>
      </c>
      <c r="F15805" s="2">
        <f>-(-31308)</f>
        <v>31308</v>
      </c>
      <c r="G15805" s="2">
        <f>(F15805/I15805)</f>
        <v>1892.0341542743909</v>
      </c>
      <c r="H15805">
        <v>2017</v>
      </c>
      <c r="I15805">
        <v>16.547270000000001</v>
      </c>
      <c r="J15805" t="s">
        <v>717</v>
      </c>
    </row>
    <row r="15806" spans="1:10">
      <c r="A15806" t="s">
        <v>186</v>
      </c>
      <c r="B15806" t="s">
        <v>35</v>
      </c>
      <c r="C15806" t="s">
        <v>3</v>
      </c>
      <c r="D15806" t="s">
        <v>328</v>
      </c>
      <c r="F15806" s="2">
        <v>6175467</v>
      </c>
      <c r="G15806" s="2">
        <v>418145.60523268802</v>
      </c>
      <c r="H15806">
        <v>2016</v>
      </c>
      <c r="I15806">
        <v>14.768700000000001</v>
      </c>
      <c r="J15806" t="s">
        <v>717</v>
      </c>
    </row>
    <row r="15807" spans="1:10">
      <c r="A15807" t="s">
        <v>186</v>
      </c>
      <c r="B15807" t="s">
        <v>35</v>
      </c>
      <c r="C15807" t="s">
        <v>3</v>
      </c>
      <c r="D15807" t="s">
        <v>1</v>
      </c>
      <c r="F15807" s="2">
        <v>20111</v>
      </c>
      <c r="G15807" s="2">
        <v>1361.7312288827045</v>
      </c>
      <c r="H15807">
        <v>2016</v>
      </c>
      <c r="I15807">
        <v>14.768700000000001</v>
      </c>
      <c r="J15807" t="s">
        <v>717</v>
      </c>
    </row>
    <row r="15808" spans="1:10">
      <c r="A15808" t="s">
        <v>186</v>
      </c>
      <c r="B15808" t="s">
        <v>35</v>
      </c>
      <c r="C15808" t="s">
        <v>4</v>
      </c>
      <c r="D15808" t="s">
        <v>1</v>
      </c>
      <c r="F15808" s="2">
        <v>3312</v>
      </c>
      <c r="G15808" s="2">
        <v>224.25805927400515</v>
      </c>
      <c r="H15808">
        <v>2016</v>
      </c>
      <c r="I15808">
        <v>14.768700000000001</v>
      </c>
      <c r="J15808" t="s">
        <v>717</v>
      </c>
    </row>
    <row r="15809" spans="1:10">
      <c r="A15809" t="s">
        <v>186</v>
      </c>
      <c r="B15809" t="s">
        <v>319</v>
      </c>
      <c r="C15809" t="s">
        <v>3</v>
      </c>
      <c r="D15809" t="s">
        <v>328</v>
      </c>
      <c r="F15809" s="2">
        <v>113667003</v>
      </c>
      <c r="G15809" s="2">
        <v>16805.844720368328</v>
      </c>
      <c r="H15809">
        <v>2020</v>
      </c>
      <c r="I15809">
        <v>6763.54</v>
      </c>
      <c r="J15809" t="s">
        <v>717</v>
      </c>
    </row>
    <row r="15810" spans="1:10">
      <c r="A15810" s="5" t="s">
        <v>186</v>
      </c>
      <c r="B15810" t="s">
        <v>319</v>
      </c>
      <c r="C15810" t="s">
        <v>3</v>
      </c>
      <c r="D15810" t="s">
        <v>328</v>
      </c>
      <c r="F15810" s="2">
        <v>118181716</v>
      </c>
      <c r="G15810" s="2">
        <f t="shared" ref="G15810:G15833" si="415">F15810/I15810</f>
        <v>18945.783910905771</v>
      </c>
      <c r="H15810">
        <v>2019</v>
      </c>
      <c r="I15810">
        <v>6237.89</v>
      </c>
      <c r="J15810" t="s">
        <v>717</v>
      </c>
    </row>
    <row r="15811" spans="1:10">
      <c r="A15811" s="5" t="s">
        <v>186</v>
      </c>
      <c r="B15811" t="s">
        <v>319</v>
      </c>
      <c r="C15811" t="s">
        <v>3</v>
      </c>
      <c r="D15811" t="s">
        <v>328</v>
      </c>
      <c r="F15811" s="2">
        <v>103272581</v>
      </c>
      <c r="G15811" s="2">
        <f t="shared" si="415"/>
        <v>17987.821641628565</v>
      </c>
      <c r="H15811">
        <v>2018</v>
      </c>
      <c r="I15811">
        <v>5741.25</v>
      </c>
      <c r="J15811" t="s">
        <v>717</v>
      </c>
    </row>
    <row r="15812" spans="1:10">
      <c r="A15812" s="5" t="s">
        <v>186</v>
      </c>
      <c r="B15812" t="s">
        <v>319</v>
      </c>
      <c r="C15812" t="s">
        <v>4</v>
      </c>
      <c r="D15812" t="s">
        <v>328</v>
      </c>
      <c r="F15812" s="2">
        <v>7752268</v>
      </c>
      <c r="G15812" s="2">
        <f t="shared" si="415"/>
        <v>1350.2752884824733</v>
      </c>
      <c r="H15812">
        <v>2018</v>
      </c>
      <c r="I15812">
        <v>5741.25</v>
      </c>
      <c r="J15812" t="s">
        <v>717</v>
      </c>
    </row>
    <row r="15813" spans="1:10">
      <c r="A15813" s="5" t="s">
        <v>186</v>
      </c>
      <c r="B15813" t="s">
        <v>319</v>
      </c>
      <c r="C15813" t="s">
        <v>3</v>
      </c>
      <c r="D15813" t="s">
        <v>328</v>
      </c>
      <c r="F15813" s="2">
        <v>7145454</v>
      </c>
      <c r="G15813" s="2">
        <f t="shared" si="415"/>
        <v>1268.622713028966</v>
      </c>
      <c r="H15813">
        <v>2017</v>
      </c>
      <c r="I15813">
        <v>5632.45</v>
      </c>
      <c r="J15813" t="s">
        <v>717</v>
      </c>
    </row>
    <row r="15814" spans="1:10">
      <c r="A15814" s="5" t="s">
        <v>186</v>
      </c>
      <c r="B15814" t="s">
        <v>319</v>
      </c>
      <c r="C15814" t="s">
        <v>4</v>
      </c>
      <c r="D15814" t="s">
        <v>328</v>
      </c>
      <c r="F15814" s="2">
        <v>0</v>
      </c>
      <c r="G15814" s="2">
        <f t="shared" si="415"/>
        <v>0</v>
      </c>
      <c r="H15814">
        <v>2017</v>
      </c>
      <c r="I15814">
        <v>5632.45</v>
      </c>
      <c r="J15814" t="s">
        <v>717</v>
      </c>
    </row>
    <row r="15815" spans="1:10">
      <c r="A15815" s="5" t="s">
        <v>522</v>
      </c>
      <c r="B15815" t="s">
        <v>319</v>
      </c>
      <c r="C15815" t="s">
        <v>4</v>
      </c>
      <c r="D15815" t="s">
        <v>328</v>
      </c>
      <c r="F15815" s="2">
        <v>14586950</v>
      </c>
      <c r="G15815" s="2">
        <f t="shared" si="415"/>
        <v>2338.4429670930394</v>
      </c>
      <c r="H15815">
        <v>2019</v>
      </c>
      <c r="I15815">
        <v>6237.89</v>
      </c>
      <c r="J15815" t="s">
        <v>717</v>
      </c>
    </row>
    <row r="15816" spans="1:10">
      <c r="A15816" t="s">
        <v>117</v>
      </c>
      <c r="B15816" s="18" t="s">
        <v>35</v>
      </c>
      <c r="C15816" s="18" t="s">
        <v>3</v>
      </c>
      <c r="D15816" s="18" t="s">
        <v>328</v>
      </c>
      <c r="E15816" s="18" t="s">
        <v>677</v>
      </c>
      <c r="F15816" s="2">
        <v>1278812577</v>
      </c>
      <c r="G15816" s="2">
        <f t="shared" si="415"/>
        <v>1396891.9972136712</v>
      </c>
      <c r="H15816" s="18">
        <v>2024</v>
      </c>
      <c r="I15816" s="18">
        <v>915.46990000000005</v>
      </c>
      <c r="J15816" t="s">
        <v>717</v>
      </c>
    </row>
    <row r="15817" spans="1:10">
      <c r="A15817" t="s">
        <v>117</v>
      </c>
      <c r="B15817" s="18" t="s">
        <v>35</v>
      </c>
      <c r="C15817" s="18" t="s">
        <v>3</v>
      </c>
      <c r="D15817" s="18" t="s">
        <v>1</v>
      </c>
      <c r="E15817" s="18"/>
      <c r="F15817" s="2">
        <v>1730201478</v>
      </c>
      <c r="G15817" s="2">
        <f t="shared" si="415"/>
        <v>1889959.9844844707</v>
      </c>
      <c r="H15817" s="18">
        <v>2024</v>
      </c>
      <c r="I15817" s="18">
        <v>915.46990000000005</v>
      </c>
      <c r="J15817" t="s">
        <v>717</v>
      </c>
    </row>
    <row r="15818" spans="1:10">
      <c r="A15818" t="s">
        <v>117</v>
      </c>
      <c r="B15818" s="18" t="s">
        <v>35</v>
      </c>
      <c r="C15818" s="18" t="s">
        <v>4</v>
      </c>
      <c r="D15818" s="18" t="s">
        <v>328</v>
      </c>
      <c r="E15818" s="18" t="s">
        <v>677</v>
      </c>
      <c r="F15818" s="2">
        <v>413646373</v>
      </c>
      <c r="G15818" s="2">
        <f t="shared" si="415"/>
        <v>451840.49524730409</v>
      </c>
      <c r="H15818" s="18">
        <v>2024</v>
      </c>
      <c r="I15818" s="18">
        <v>915.46990000000005</v>
      </c>
      <c r="J15818" t="s">
        <v>717</v>
      </c>
    </row>
    <row r="15819" spans="1:10">
      <c r="A15819" t="s">
        <v>117</v>
      </c>
      <c r="B15819" s="18" t="s">
        <v>35</v>
      </c>
      <c r="C15819" s="18" t="s">
        <v>4</v>
      </c>
      <c r="D15819" s="18" t="s">
        <v>1</v>
      </c>
      <c r="E15819" s="18"/>
      <c r="F15819" s="2">
        <v>1737371976</v>
      </c>
      <c r="G15819" s="2">
        <f t="shared" si="415"/>
        <v>1897792.5718802987</v>
      </c>
      <c r="H15819" s="18">
        <v>2024</v>
      </c>
      <c r="I15819" s="18">
        <v>915.46990000000005</v>
      </c>
      <c r="J15819" t="s">
        <v>717</v>
      </c>
    </row>
    <row r="15820" spans="1:10">
      <c r="A15820" t="s">
        <v>117</v>
      </c>
      <c r="B15820" s="18" t="s">
        <v>35</v>
      </c>
      <c r="C15820" s="18" t="s">
        <v>3</v>
      </c>
      <c r="D15820" s="18" t="s">
        <v>328</v>
      </c>
      <c r="E15820" s="18"/>
      <c r="F15820" s="2">
        <v>490265777.5</v>
      </c>
      <c r="G15820" s="2">
        <f t="shared" si="415"/>
        <v>1656420.2590655894</v>
      </c>
      <c r="H15820" s="18">
        <v>2023</v>
      </c>
      <c r="I15820" s="18">
        <v>295.97910000000002</v>
      </c>
      <c r="J15820" t="s">
        <v>717</v>
      </c>
    </row>
    <row r="15821" spans="1:10">
      <c r="A15821" t="s">
        <v>117</v>
      </c>
      <c r="B15821" s="18" t="s">
        <v>35</v>
      </c>
      <c r="C15821" s="18" t="s">
        <v>3</v>
      </c>
      <c r="D15821" s="18" t="s">
        <v>1</v>
      </c>
      <c r="E15821" s="18"/>
      <c r="F15821" s="2">
        <v>396253846.5</v>
      </c>
      <c r="G15821" s="2">
        <f t="shared" si="415"/>
        <v>1338789.956790868</v>
      </c>
      <c r="H15821" s="18">
        <v>2023</v>
      </c>
      <c r="I15821" s="18">
        <v>295.97910000000002</v>
      </c>
      <c r="J15821" t="s">
        <v>717</v>
      </c>
    </row>
    <row r="15822" spans="1:10">
      <c r="A15822" t="s">
        <v>61</v>
      </c>
      <c r="B15822" t="s">
        <v>37</v>
      </c>
      <c r="C15822" t="s">
        <v>4</v>
      </c>
      <c r="D15822" t="s">
        <v>328</v>
      </c>
      <c r="F15822" s="2">
        <v>1261904.07</v>
      </c>
      <c r="G15822" s="2">
        <f t="shared" si="415"/>
        <v>1261904.07</v>
      </c>
      <c r="H15822">
        <v>2019</v>
      </c>
      <c r="I15822">
        <v>1</v>
      </c>
      <c r="J15822" s="40" t="s">
        <v>715</v>
      </c>
    </row>
    <row r="15823" spans="1:10">
      <c r="A15823" t="s">
        <v>61</v>
      </c>
      <c r="B15823" t="s">
        <v>37</v>
      </c>
      <c r="C15823" t="s">
        <v>4</v>
      </c>
      <c r="D15823" t="s">
        <v>1</v>
      </c>
      <c r="F15823" s="2">
        <v>2347045.1</v>
      </c>
      <c r="G15823" s="2">
        <f t="shared" si="415"/>
        <v>2347045.1</v>
      </c>
      <c r="H15823">
        <v>2019</v>
      </c>
      <c r="I15823">
        <v>1</v>
      </c>
      <c r="J15823" s="40" t="s">
        <v>715</v>
      </c>
    </row>
    <row r="15824" spans="1:10">
      <c r="A15824" t="s">
        <v>117</v>
      </c>
      <c r="B15824" s="18" t="s">
        <v>35</v>
      </c>
      <c r="C15824" s="18" t="s">
        <v>4</v>
      </c>
      <c r="D15824" s="18" t="s">
        <v>328</v>
      </c>
      <c r="E15824" s="18"/>
      <c r="F15824" s="2">
        <v>213095602</v>
      </c>
      <c r="G15824" s="2">
        <f t="shared" si="415"/>
        <v>719968.40993164713</v>
      </c>
      <c r="H15824" s="18">
        <v>2023</v>
      </c>
      <c r="I15824" s="18">
        <v>295.97910000000002</v>
      </c>
      <c r="J15824" t="s">
        <v>717</v>
      </c>
    </row>
    <row r="15825" spans="1:10">
      <c r="A15825" t="s">
        <v>117</v>
      </c>
      <c r="B15825" s="18" t="s">
        <v>35</v>
      </c>
      <c r="C15825" s="18" t="s">
        <v>4</v>
      </c>
      <c r="D15825" s="18" t="s">
        <v>1</v>
      </c>
      <c r="E15825" s="18"/>
      <c r="F15825" s="2">
        <v>1550940122</v>
      </c>
      <c r="G15825" s="2">
        <f t="shared" si="415"/>
        <v>5240032.5631100303</v>
      </c>
      <c r="H15825" s="18">
        <v>2023</v>
      </c>
      <c r="I15825" s="18">
        <v>295.97910000000002</v>
      </c>
      <c r="J15825" t="s">
        <v>717</v>
      </c>
    </row>
    <row r="15826" spans="1:10">
      <c r="A15826" s="14" t="s">
        <v>117</v>
      </c>
      <c r="B15826" t="s">
        <v>35</v>
      </c>
      <c r="C15826" t="s">
        <v>3</v>
      </c>
      <c r="D15826" t="s">
        <v>328</v>
      </c>
      <c r="F15826" s="2">
        <v>198211873</v>
      </c>
      <c r="G15826" s="2">
        <f t="shared" si="415"/>
        <v>1514529.0799672354</v>
      </c>
      <c r="H15826">
        <v>2022</v>
      </c>
      <c r="I15826">
        <v>130.87360000000001</v>
      </c>
      <c r="J15826" t="s">
        <v>717</v>
      </c>
    </row>
    <row r="15827" spans="1:10">
      <c r="A15827" s="14" t="s">
        <v>117</v>
      </c>
      <c r="B15827" t="s">
        <v>35</v>
      </c>
      <c r="C15827" t="s">
        <v>3</v>
      </c>
      <c r="D15827" t="s">
        <v>1</v>
      </c>
      <c r="F15827" s="2">
        <v>197661112</v>
      </c>
      <c r="G15827" s="2">
        <f t="shared" si="415"/>
        <v>1510320.7369553521</v>
      </c>
      <c r="H15827">
        <v>2022</v>
      </c>
      <c r="I15827">
        <v>130.87360000000001</v>
      </c>
      <c r="J15827" t="s">
        <v>717</v>
      </c>
    </row>
    <row r="15828" spans="1:10">
      <c r="A15828" s="14" t="s">
        <v>117</v>
      </c>
      <c r="B15828" t="s">
        <v>35</v>
      </c>
      <c r="C15828" t="s">
        <v>4</v>
      </c>
      <c r="D15828" t="s">
        <v>328</v>
      </c>
      <c r="F15828" s="2">
        <v>71766024</v>
      </c>
      <c r="G15828" s="2">
        <f t="shared" si="415"/>
        <v>548361.35018827324</v>
      </c>
      <c r="H15828">
        <v>2022</v>
      </c>
      <c r="I15828">
        <v>130.87360000000001</v>
      </c>
      <c r="J15828" t="s">
        <v>717</v>
      </c>
    </row>
    <row r="15829" spans="1:10">
      <c r="A15829" s="14" t="s">
        <v>117</v>
      </c>
      <c r="B15829" t="s">
        <v>35</v>
      </c>
      <c r="C15829" t="s">
        <v>4</v>
      </c>
      <c r="D15829" t="s">
        <v>1</v>
      </c>
      <c r="F15829" s="2">
        <v>118166801</v>
      </c>
      <c r="G15829" s="2">
        <f t="shared" si="415"/>
        <v>902907.85154530779</v>
      </c>
      <c r="H15829">
        <v>2022</v>
      </c>
      <c r="I15829">
        <v>130.87360000000001</v>
      </c>
      <c r="J15829" t="s">
        <v>717</v>
      </c>
    </row>
    <row r="15830" spans="1:10">
      <c r="A15830" s="14" t="s">
        <v>117</v>
      </c>
      <c r="B15830" t="s">
        <v>35</v>
      </c>
      <c r="C15830" t="s">
        <v>3</v>
      </c>
      <c r="D15830" t="s">
        <v>328</v>
      </c>
      <c r="F15830" s="2">
        <v>118108772</v>
      </c>
      <c r="G15830" s="2">
        <f t="shared" si="415"/>
        <v>1242162.3588604506</v>
      </c>
      <c r="H15830">
        <v>2021</v>
      </c>
      <c r="I15830">
        <v>95.083200000000005</v>
      </c>
      <c r="J15830" t="s">
        <v>717</v>
      </c>
    </row>
    <row r="15831" spans="1:10">
      <c r="A15831" s="14" t="s">
        <v>117</v>
      </c>
      <c r="B15831" t="s">
        <v>35</v>
      </c>
      <c r="C15831" t="s">
        <v>3</v>
      </c>
      <c r="D15831" t="s">
        <v>1</v>
      </c>
      <c r="F15831" s="2">
        <v>142054292</v>
      </c>
      <c r="G15831" s="2">
        <f t="shared" si="415"/>
        <v>1493999.9074494757</v>
      </c>
      <c r="H15831">
        <v>2021</v>
      </c>
      <c r="I15831">
        <v>95.083200000000005</v>
      </c>
      <c r="J15831" t="s">
        <v>717</v>
      </c>
    </row>
    <row r="15832" spans="1:10">
      <c r="A15832" s="14" t="s">
        <v>117</v>
      </c>
      <c r="B15832" t="s">
        <v>35</v>
      </c>
      <c r="C15832" t="s">
        <v>4</v>
      </c>
      <c r="D15832" t="s">
        <v>328</v>
      </c>
      <c r="F15832" s="2">
        <v>36201202</v>
      </c>
      <c r="G15832" s="2">
        <f t="shared" si="415"/>
        <v>380731.84326989413</v>
      </c>
      <c r="H15832">
        <v>2021</v>
      </c>
      <c r="I15832">
        <v>95.083200000000005</v>
      </c>
      <c r="J15832" t="s">
        <v>717</v>
      </c>
    </row>
    <row r="15833" spans="1:10">
      <c r="A15833" s="14" t="s">
        <v>117</v>
      </c>
      <c r="B15833" t="s">
        <v>35</v>
      </c>
      <c r="C15833" t="s">
        <v>4</v>
      </c>
      <c r="D15833" t="s">
        <v>1</v>
      </c>
      <c r="F15833" s="2">
        <v>33495943</v>
      </c>
      <c r="G15833" s="2">
        <f t="shared" si="415"/>
        <v>352280.35026166553</v>
      </c>
      <c r="H15833">
        <v>2021</v>
      </c>
      <c r="I15833">
        <v>95.083200000000005</v>
      </c>
      <c r="J15833" t="s">
        <v>717</v>
      </c>
    </row>
    <row r="15834" spans="1:10">
      <c r="A15834" t="s">
        <v>340</v>
      </c>
      <c r="B15834" t="s">
        <v>35</v>
      </c>
      <c r="C15834" t="s">
        <v>3</v>
      </c>
      <c r="D15834" t="s">
        <v>328</v>
      </c>
      <c r="F15834" s="2">
        <v>60793273</v>
      </c>
      <c r="G15834" s="2">
        <v>861993.14015744464</v>
      </c>
      <c r="H15834">
        <v>2020</v>
      </c>
      <c r="I15834">
        <v>70.526399999999995</v>
      </c>
      <c r="J15834" t="s">
        <v>717</v>
      </c>
    </row>
    <row r="15835" spans="1:10">
      <c r="A15835" t="s">
        <v>340</v>
      </c>
      <c r="B15835" t="s">
        <v>35</v>
      </c>
      <c r="C15835" t="s">
        <v>3</v>
      </c>
      <c r="D15835" t="s">
        <v>1</v>
      </c>
      <c r="F15835" s="2">
        <v>102257939</v>
      </c>
      <c r="G15835" s="2">
        <v>1449924.2694934097</v>
      </c>
      <c r="H15835">
        <v>2020</v>
      </c>
      <c r="I15835">
        <v>70.526399999999995</v>
      </c>
      <c r="J15835" t="s">
        <v>717</v>
      </c>
    </row>
    <row r="15836" spans="1:10">
      <c r="A15836" t="s">
        <v>340</v>
      </c>
      <c r="B15836" t="s">
        <v>35</v>
      </c>
      <c r="C15836" t="s">
        <v>4</v>
      </c>
      <c r="D15836" t="s">
        <v>328</v>
      </c>
      <c r="F15836" s="2">
        <v>17652934</v>
      </c>
      <c r="G15836" s="2">
        <v>250302.49665373535</v>
      </c>
      <c r="H15836">
        <v>2020</v>
      </c>
      <c r="I15836">
        <v>70.526399999999995</v>
      </c>
      <c r="J15836" t="s">
        <v>717</v>
      </c>
    </row>
    <row r="15837" spans="1:10">
      <c r="A15837" t="s">
        <v>340</v>
      </c>
      <c r="B15837" t="s">
        <v>35</v>
      </c>
      <c r="C15837" t="s">
        <v>4</v>
      </c>
      <c r="D15837" t="s">
        <v>1</v>
      </c>
      <c r="F15837" s="2">
        <v>15307489</v>
      </c>
      <c r="G15837" s="2">
        <v>217046.22666122191</v>
      </c>
      <c r="H15837">
        <v>2020</v>
      </c>
      <c r="I15837">
        <v>70.526399999999995</v>
      </c>
      <c r="J15837" t="s">
        <v>717</v>
      </c>
    </row>
    <row r="15838" spans="1:10">
      <c r="A15838" s="1" t="s">
        <v>340</v>
      </c>
      <c r="B15838" t="s">
        <v>35</v>
      </c>
      <c r="C15838" t="s">
        <v>3</v>
      </c>
      <c r="D15838" t="s">
        <v>328</v>
      </c>
      <c r="E15838" t="s">
        <v>343</v>
      </c>
      <c r="F15838" s="2">
        <v>34484309</v>
      </c>
      <c r="G15838" s="2">
        <f t="shared" ref="G15838:G15845" si="416">F15838/I15838</f>
        <v>715047.48416848795</v>
      </c>
      <c r="H15838">
        <v>2019</v>
      </c>
      <c r="I15838">
        <v>48.226599999999998</v>
      </c>
      <c r="J15838" t="s">
        <v>717</v>
      </c>
    </row>
    <row r="15839" spans="1:10">
      <c r="A15839" t="s">
        <v>340</v>
      </c>
      <c r="B15839" t="s">
        <v>35</v>
      </c>
      <c r="C15839" t="s">
        <v>3</v>
      </c>
      <c r="D15839" t="s">
        <v>1</v>
      </c>
      <c r="F15839" s="2">
        <v>17610425</v>
      </c>
      <c r="G15839" s="2">
        <f t="shared" si="416"/>
        <v>365159.99469172617</v>
      </c>
      <c r="H15839">
        <v>2019</v>
      </c>
      <c r="I15839">
        <v>48.226599999999998</v>
      </c>
      <c r="J15839" t="s">
        <v>717</v>
      </c>
    </row>
    <row r="15840" spans="1:10">
      <c r="A15840" s="1" t="s">
        <v>340</v>
      </c>
      <c r="B15840" t="s">
        <v>35</v>
      </c>
      <c r="C15840" t="s">
        <v>4</v>
      </c>
      <c r="D15840" t="s">
        <v>328</v>
      </c>
      <c r="E15840" t="s">
        <v>343</v>
      </c>
      <c r="F15840" s="2">
        <v>7458144</v>
      </c>
      <c r="G15840" s="2">
        <f t="shared" si="416"/>
        <v>154647.93288351243</v>
      </c>
      <c r="H15840">
        <v>2019</v>
      </c>
      <c r="I15840">
        <v>48.226599999999998</v>
      </c>
      <c r="J15840" t="s">
        <v>717</v>
      </c>
    </row>
    <row r="15841" spans="1:10">
      <c r="A15841" t="s">
        <v>340</v>
      </c>
      <c r="B15841" t="s">
        <v>35</v>
      </c>
      <c r="C15841" t="s">
        <v>4</v>
      </c>
      <c r="D15841" t="s">
        <v>1</v>
      </c>
      <c r="F15841" s="2">
        <v>11838961</v>
      </c>
      <c r="G15841" s="2">
        <f t="shared" si="416"/>
        <v>245486.12176682579</v>
      </c>
      <c r="H15841">
        <v>2019</v>
      </c>
      <c r="I15841">
        <v>48.226599999999998</v>
      </c>
      <c r="J15841" t="s">
        <v>717</v>
      </c>
    </row>
    <row r="15842" spans="1:10">
      <c r="A15842" s="3" t="s">
        <v>340</v>
      </c>
      <c r="B15842" t="s">
        <v>35</v>
      </c>
      <c r="C15842" t="s">
        <v>3</v>
      </c>
      <c r="D15842" t="s">
        <v>328</v>
      </c>
      <c r="F15842" s="2">
        <v>17380833</v>
      </c>
      <c r="G15842" s="2">
        <f t="shared" si="416"/>
        <v>607029.50483015866</v>
      </c>
      <c r="H15842">
        <v>2018</v>
      </c>
      <c r="I15842">
        <v>28.6326</v>
      </c>
      <c r="J15842" t="s">
        <v>717</v>
      </c>
    </row>
    <row r="15843" spans="1:10">
      <c r="A15843" s="4" t="s">
        <v>340</v>
      </c>
      <c r="B15843" t="s">
        <v>35</v>
      </c>
      <c r="C15843" t="s">
        <v>3</v>
      </c>
      <c r="D15843" t="s">
        <v>1</v>
      </c>
      <c r="F15843" s="2">
        <v>32616374</v>
      </c>
      <c r="G15843" s="2">
        <f t="shared" si="416"/>
        <v>1139134.2036699427</v>
      </c>
      <c r="H15843">
        <v>2018</v>
      </c>
      <c r="I15843">
        <v>28.6326</v>
      </c>
      <c r="J15843" t="s">
        <v>717</v>
      </c>
    </row>
    <row r="15844" spans="1:10">
      <c r="A15844" s="4" t="s">
        <v>340</v>
      </c>
      <c r="B15844" t="s">
        <v>35</v>
      </c>
      <c r="C15844" t="s">
        <v>4</v>
      </c>
      <c r="D15844" t="s">
        <v>328</v>
      </c>
      <c r="F15844" s="2">
        <f>-(-8210615)</f>
        <v>8210615</v>
      </c>
      <c r="G15844" s="2">
        <f t="shared" si="416"/>
        <v>286757.57702758396</v>
      </c>
      <c r="H15844">
        <v>2018</v>
      </c>
      <c r="I15844">
        <v>28.6326</v>
      </c>
      <c r="J15844" t="s">
        <v>717</v>
      </c>
    </row>
    <row r="15845" spans="1:10">
      <c r="A15845" s="4" t="s">
        <v>340</v>
      </c>
      <c r="B15845" t="s">
        <v>35</v>
      </c>
      <c r="C15845" t="s">
        <v>4</v>
      </c>
      <c r="D15845" t="s">
        <v>1</v>
      </c>
      <c r="F15845" s="2">
        <f>-(-4921914)</f>
        <v>4921914</v>
      </c>
      <c r="G15845" s="2">
        <f t="shared" si="416"/>
        <v>171898.95433876073</v>
      </c>
      <c r="H15845">
        <v>2018</v>
      </c>
      <c r="I15845">
        <v>28.6326</v>
      </c>
      <c r="J15845" t="s">
        <v>717</v>
      </c>
    </row>
    <row r="15846" spans="1:10">
      <c r="A15846" s="1" t="s">
        <v>340</v>
      </c>
      <c r="B15846" t="s">
        <v>35</v>
      </c>
      <c r="C15846" t="s">
        <v>3</v>
      </c>
      <c r="D15846" t="s">
        <v>328</v>
      </c>
      <c r="F15846" s="2">
        <v>9869656</v>
      </c>
      <c r="G15846" s="2">
        <f>(F15846/I15846)</f>
        <v>596452.22444548248</v>
      </c>
      <c r="H15846">
        <v>2017</v>
      </c>
      <c r="I15846">
        <v>16.547270000000001</v>
      </c>
      <c r="J15846" t="s">
        <v>717</v>
      </c>
    </row>
    <row r="15847" spans="1:10">
      <c r="A15847" s="1" t="s">
        <v>340</v>
      </c>
      <c r="B15847" t="s">
        <v>35</v>
      </c>
      <c r="C15847" t="s">
        <v>3</v>
      </c>
      <c r="D15847" t="s">
        <v>1</v>
      </c>
      <c r="F15847" s="2">
        <v>18822340</v>
      </c>
      <c r="G15847" s="2">
        <f>(F15847/I15847)</f>
        <v>1137489.1447350529</v>
      </c>
      <c r="H15847">
        <v>2017</v>
      </c>
      <c r="I15847">
        <v>16.547270000000001</v>
      </c>
      <c r="J15847" t="s">
        <v>717</v>
      </c>
    </row>
    <row r="15848" spans="1:10">
      <c r="A15848" s="1" t="s">
        <v>340</v>
      </c>
      <c r="B15848" t="s">
        <v>35</v>
      </c>
      <c r="C15848" t="s">
        <v>4</v>
      </c>
      <c r="D15848" t="s">
        <v>328</v>
      </c>
      <c r="F15848" s="2">
        <f>-(-1555122)</f>
        <v>1555122</v>
      </c>
      <c r="G15848" s="2">
        <f>(F15848/I15848)</f>
        <v>93980.578065143069</v>
      </c>
      <c r="H15848">
        <v>2017</v>
      </c>
      <c r="I15848">
        <v>16.547270000000001</v>
      </c>
      <c r="J15848" t="s">
        <v>717</v>
      </c>
    </row>
    <row r="15849" spans="1:10">
      <c r="A15849" t="s">
        <v>61</v>
      </c>
      <c r="B15849" t="s">
        <v>37</v>
      </c>
      <c r="C15849" t="s">
        <v>3</v>
      </c>
      <c r="D15849" t="s">
        <v>328</v>
      </c>
      <c r="F15849" s="2">
        <v>7024121.6900000004</v>
      </c>
      <c r="G15849" s="2">
        <f>F15849/I15849</f>
        <v>7024121.6900000004</v>
      </c>
      <c r="H15849">
        <v>2018</v>
      </c>
      <c r="I15849">
        <v>1</v>
      </c>
      <c r="J15849" s="40" t="s">
        <v>715</v>
      </c>
    </row>
    <row r="15850" spans="1:10">
      <c r="A15850" t="s">
        <v>61</v>
      </c>
      <c r="B15850" t="s">
        <v>37</v>
      </c>
      <c r="C15850" t="s">
        <v>3</v>
      </c>
      <c r="D15850" t="s">
        <v>1</v>
      </c>
      <c r="E15850" t="s">
        <v>364</v>
      </c>
      <c r="F15850" s="2">
        <v>9294350.5399999991</v>
      </c>
      <c r="G15850" s="2">
        <f>F15850/I15850</f>
        <v>9294350.5399999991</v>
      </c>
      <c r="H15850">
        <v>2018</v>
      </c>
      <c r="I15850">
        <v>1</v>
      </c>
      <c r="J15850" s="40" t="s">
        <v>715</v>
      </c>
    </row>
    <row r="15851" spans="1:10">
      <c r="A15851" s="1" t="s">
        <v>340</v>
      </c>
      <c r="B15851" t="s">
        <v>35</v>
      </c>
      <c r="C15851" t="s">
        <v>4</v>
      </c>
      <c r="D15851" t="s">
        <v>1</v>
      </c>
      <c r="F15851" s="2">
        <f>-(-2852819)</f>
        <v>2852819</v>
      </c>
      <c r="G15851" s="2">
        <f>(F15851/I15851)</f>
        <v>172404.20927439994</v>
      </c>
      <c r="H15851">
        <v>2017</v>
      </c>
      <c r="I15851">
        <v>16.547270000000001</v>
      </c>
      <c r="J15851" t="s">
        <v>717</v>
      </c>
    </row>
    <row r="15852" spans="1:10">
      <c r="A15852" t="s">
        <v>340</v>
      </c>
      <c r="B15852" t="s">
        <v>35</v>
      </c>
      <c r="C15852" t="s">
        <v>3</v>
      </c>
      <c r="D15852" t="s">
        <v>328</v>
      </c>
      <c r="F15852" s="2">
        <v>3664547</v>
      </c>
      <c r="G15852" s="2">
        <v>248129.28693791598</v>
      </c>
      <c r="H15852">
        <v>2016</v>
      </c>
      <c r="I15852">
        <v>14.768700000000001</v>
      </c>
      <c r="J15852" t="s">
        <v>717</v>
      </c>
    </row>
    <row r="15853" spans="1:10">
      <c r="A15853" t="s">
        <v>340</v>
      </c>
      <c r="B15853" t="s">
        <v>35</v>
      </c>
      <c r="C15853" t="s">
        <v>3</v>
      </c>
      <c r="D15853" t="s">
        <v>1</v>
      </c>
      <c r="F15853" s="2">
        <v>6358936</v>
      </c>
      <c r="G15853" s="2">
        <v>430568.43188635423</v>
      </c>
      <c r="H15853">
        <v>2016</v>
      </c>
      <c r="I15853">
        <v>14.768700000000001</v>
      </c>
      <c r="J15853" t="s">
        <v>717</v>
      </c>
    </row>
    <row r="15854" spans="1:10">
      <c r="A15854" t="s">
        <v>340</v>
      </c>
      <c r="B15854" t="s">
        <v>35</v>
      </c>
      <c r="C15854" t="s">
        <v>4</v>
      </c>
      <c r="D15854" t="s">
        <v>328</v>
      </c>
      <c r="F15854" s="2">
        <v>975342</v>
      </c>
      <c r="G15854" s="2">
        <v>66041.154603993578</v>
      </c>
      <c r="H15854">
        <v>2016</v>
      </c>
      <c r="I15854">
        <v>14.768700000000001</v>
      </c>
      <c r="J15854" t="s">
        <v>717</v>
      </c>
    </row>
    <row r="15855" spans="1:10">
      <c r="A15855" t="s">
        <v>340</v>
      </c>
      <c r="B15855" t="s">
        <v>35</v>
      </c>
      <c r="C15855" t="s">
        <v>4</v>
      </c>
      <c r="D15855" t="s">
        <v>1</v>
      </c>
      <c r="F15855" s="2">
        <v>820392</v>
      </c>
      <c r="G15855" s="2">
        <v>55549.371305531291</v>
      </c>
      <c r="H15855">
        <v>2016</v>
      </c>
      <c r="I15855">
        <v>14.768700000000001</v>
      </c>
      <c r="J15855" t="s">
        <v>717</v>
      </c>
    </row>
    <row r="15856" spans="1:10">
      <c r="A15856" t="s">
        <v>340</v>
      </c>
      <c r="B15856" t="s">
        <v>35</v>
      </c>
      <c r="C15856" t="s">
        <v>3</v>
      </c>
      <c r="D15856" t="s">
        <v>328</v>
      </c>
      <c r="F15856" s="2">
        <v>3056634</v>
      </c>
      <c r="G15856" s="2">
        <v>329755.32396918896</v>
      </c>
      <c r="H15856">
        <v>2015</v>
      </c>
      <c r="I15856">
        <v>9.2693999999999992</v>
      </c>
      <c r="J15856" t="s">
        <v>717</v>
      </c>
    </row>
    <row r="15857" spans="1:10">
      <c r="A15857" t="s">
        <v>340</v>
      </c>
      <c r="B15857" t="s">
        <v>35</v>
      </c>
      <c r="C15857" t="s">
        <v>3</v>
      </c>
      <c r="D15857" t="s">
        <v>1</v>
      </c>
      <c r="F15857" s="2">
        <v>4812664</v>
      </c>
      <c r="G15857" s="2">
        <v>519199.08516193071</v>
      </c>
      <c r="H15857">
        <v>2015</v>
      </c>
      <c r="I15857">
        <v>9.2693999999999992</v>
      </c>
      <c r="J15857" t="s">
        <v>717</v>
      </c>
    </row>
    <row r="15858" spans="1:10">
      <c r="A15858" t="s">
        <v>340</v>
      </c>
      <c r="B15858" t="s">
        <v>35</v>
      </c>
      <c r="C15858" t="s">
        <v>4</v>
      </c>
      <c r="D15858" t="s">
        <v>328</v>
      </c>
      <c r="F15858" s="2">
        <v>882329</v>
      </c>
      <c r="G15858" s="2">
        <v>95187.282887781315</v>
      </c>
      <c r="H15858">
        <v>2015</v>
      </c>
      <c r="I15858">
        <v>9.2693999999999992</v>
      </c>
      <c r="J15858" t="s">
        <v>717</v>
      </c>
    </row>
    <row r="15859" spans="1:10">
      <c r="A15859" t="s">
        <v>340</v>
      </c>
      <c r="B15859" t="s">
        <v>35</v>
      </c>
      <c r="C15859" t="s">
        <v>4</v>
      </c>
      <c r="D15859" t="s">
        <v>1</v>
      </c>
      <c r="F15859" s="2">
        <v>572640</v>
      </c>
      <c r="G15859" s="2">
        <v>61777.461324357566</v>
      </c>
      <c r="H15859">
        <v>2015</v>
      </c>
      <c r="I15859">
        <v>9.2693999999999992</v>
      </c>
      <c r="J15859" t="s">
        <v>717</v>
      </c>
    </row>
    <row r="15860" spans="1:10">
      <c r="A15860" t="s">
        <v>340</v>
      </c>
      <c r="B15860" t="s">
        <v>35</v>
      </c>
      <c r="C15860" t="s">
        <v>3</v>
      </c>
      <c r="D15860" t="s">
        <v>328</v>
      </c>
      <c r="F15860" s="2">
        <v>3125718</v>
      </c>
      <c r="G15860" s="2">
        <v>385065.69125036354</v>
      </c>
      <c r="H15860">
        <v>2014</v>
      </c>
      <c r="I15860">
        <v>8.1173630136986379</v>
      </c>
      <c r="J15860" t="s">
        <v>717</v>
      </c>
    </row>
    <row r="15861" spans="1:10">
      <c r="A15861" t="s">
        <v>340</v>
      </c>
      <c r="B15861" t="s">
        <v>35</v>
      </c>
      <c r="C15861" t="s">
        <v>3</v>
      </c>
      <c r="D15861" t="s">
        <v>1</v>
      </c>
      <c r="F15861" s="2">
        <v>4650310</v>
      </c>
      <c r="G15861" s="2">
        <v>572884.32119547506</v>
      </c>
      <c r="H15861">
        <v>2014</v>
      </c>
      <c r="I15861">
        <v>8.1173630136986379</v>
      </c>
      <c r="J15861" t="s">
        <v>717</v>
      </c>
    </row>
    <row r="15862" spans="1:10">
      <c r="A15862" t="s">
        <v>340</v>
      </c>
      <c r="B15862" t="s">
        <v>35</v>
      </c>
      <c r="C15862" t="s">
        <v>4</v>
      </c>
      <c r="D15862" t="s">
        <v>328</v>
      </c>
      <c r="F15862" s="2">
        <v>1721556</v>
      </c>
      <c r="G15862" s="2">
        <v>212083.16014631224</v>
      </c>
      <c r="H15862">
        <v>2014</v>
      </c>
      <c r="I15862">
        <v>8.1173630136986379</v>
      </c>
      <c r="J15862" t="s">
        <v>717</v>
      </c>
    </row>
    <row r="15863" spans="1:10">
      <c r="A15863" t="s">
        <v>340</v>
      </c>
      <c r="B15863" t="s">
        <v>35</v>
      </c>
      <c r="C15863" t="s">
        <v>4</v>
      </c>
      <c r="D15863" t="s">
        <v>1</v>
      </c>
      <c r="F15863" s="2">
        <v>920329</v>
      </c>
      <c r="G15863" s="2">
        <v>113377.82952996905</v>
      </c>
      <c r="H15863">
        <v>2014</v>
      </c>
      <c r="I15863">
        <v>8.1173630136986379</v>
      </c>
      <c r="J15863" t="s">
        <v>717</v>
      </c>
    </row>
    <row r="15864" spans="1:10">
      <c r="A15864" t="s">
        <v>340</v>
      </c>
      <c r="B15864" t="s">
        <v>35</v>
      </c>
      <c r="C15864" t="s">
        <v>3</v>
      </c>
      <c r="D15864" t="s">
        <v>328</v>
      </c>
      <c r="F15864" s="2">
        <v>2753392</v>
      </c>
      <c r="G15864" s="2">
        <v>502619.9714338429</v>
      </c>
      <c r="H15864">
        <v>2013</v>
      </c>
      <c r="I15864">
        <v>5.47807917808219</v>
      </c>
      <c r="J15864" t="s">
        <v>717</v>
      </c>
    </row>
    <row r="15865" spans="1:10">
      <c r="A15865" t="s">
        <v>340</v>
      </c>
      <c r="B15865" t="s">
        <v>35</v>
      </c>
      <c r="C15865" t="s">
        <v>3</v>
      </c>
      <c r="D15865" t="s">
        <v>1</v>
      </c>
      <c r="F15865" s="2">
        <v>5937959</v>
      </c>
      <c r="G15865" s="2">
        <v>1083949.1009472427</v>
      </c>
      <c r="H15865">
        <v>2013</v>
      </c>
      <c r="I15865">
        <v>5.47807917808219</v>
      </c>
      <c r="J15865" t="s">
        <v>717</v>
      </c>
    </row>
    <row r="15866" spans="1:10">
      <c r="A15866" t="s">
        <v>340</v>
      </c>
      <c r="B15866" t="s">
        <v>35</v>
      </c>
      <c r="C15866" t="s">
        <v>4</v>
      </c>
      <c r="D15866" t="s">
        <v>328</v>
      </c>
      <c r="F15866" s="2">
        <v>458805</v>
      </c>
      <c r="G15866" s="2">
        <v>83752.896788290338</v>
      </c>
      <c r="H15866">
        <v>2013</v>
      </c>
      <c r="I15866">
        <v>5.47807917808219</v>
      </c>
      <c r="J15866" t="s">
        <v>717</v>
      </c>
    </row>
    <row r="15867" spans="1:10">
      <c r="A15867" t="s">
        <v>340</v>
      </c>
      <c r="B15867" t="s">
        <v>35</v>
      </c>
      <c r="C15867" t="s">
        <v>4</v>
      </c>
      <c r="D15867" t="s">
        <v>1</v>
      </c>
      <c r="F15867" s="2">
        <v>648431</v>
      </c>
      <c r="G15867" s="2">
        <v>118368.31468124343</v>
      </c>
      <c r="H15867">
        <v>2013</v>
      </c>
      <c r="I15867">
        <v>5.47807917808219</v>
      </c>
      <c r="J15867" t="s">
        <v>717</v>
      </c>
    </row>
    <row r="15868" spans="1:10">
      <c r="A15868" t="s">
        <v>340</v>
      </c>
      <c r="B15868" t="s">
        <v>35</v>
      </c>
      <c r="C15868" t="s">
        <v>3</v>
      </c>
      <c r="D15868" t="s">
        <v>328</v>
      </c>
      <c r="F15868" s="2">
        <v>1585280.0000000002</v>
      </c>
      <c r="G15868" s="2">
        <v>348299.75452549901</v>
      </c>
      <c r="H15868">
        <v>2012</v>
      </c>
      <c r="I15868">
        <v>4.5514818181818208</v>
      </c>
      <c r="J15868" t="s">
        <v>717</v>
      </c>
    </row>
    <row r="15869" spans="1:10">
      <c r="A15869" t="s">
        <v>340</v>
      </c>
      <c r="B15869" t="s">
        <v>35</v>
      </c>
      <c r="C15869" t="s">
        <v>3</v>
      </c>
      <c r="D15869" t="s">
        <v>1</v>
      </c>
      <c r="F15869" s="2">
        <v>3557064</v>
      </c>
      <c r="G15869" s="2">
        <v>781517.78741388873</v>
      </c>
      <c r="H15869">
        <v>2012</v>
      </c>
      <c r="I15869">
        <v>4.5514818181818208</v>
      </c>
      <c r="J15869" t="s">
        <v>717</v>
      </c>
    </row>
    <row r="15870" spans="1:10">
      <c r="A15870" t="s">
        <v>340</v>
      </c>
      <c r="B15870" t="s">
        <v>35</v>
      </c>
      <c r="C15870" t="s">
        <v>4</v>
      </c>
      <c r="D15870" t="s">
        <v>328</v>
      </c>
      <c r="F15870" s="2">
        <v>-103330.00000000001</v>
      </c>
      <c r="G15870" s="2">
        <v>-22702.496489654706</v>
      </c>
      <c r="H15870">
        <v>2012</v>
      </c>
      <c r="I15870">
        <v>4.5514818181818208</v>
      </c>
      <c r="J15870" t="s">
        <v>717</v>
      </c>
    </row>
    <row r="15871" spans="1:10">
      <c r="A15871" t="s">
        <v>340</v>
      </c>
      <c r="B15871" t="s">
        <v>35</v>
      </c>
      <c r="C15871" t="s">
        <v>4</v>
      </c>
      <c r="D15871" t="s">
        <v>1</v>
      </c>
      <c r="F15871" s="2">
        <v>554867</v>
      </c>
      <c r="G15871" s="2">
        <v>121909.08854858451</v>
      </c>
      <c r="H15871">
        <v>2012</v>
      </c>
      <c r="I15871">
        <v>4.5514818181818208</v>
      </c>
      <c r="J15871" t="s">
        <v>717</v>
      </c>
    </row>
    <row r="15872" spans="1:10">
      <c r="A15872" t="s">
        <v>340</v>
      </c>
      <c r="B15872" t="s">
        <v>35</v>
      </c>
      <c r="C15872" t="s">
        <v>3</v>
      </c>
      <c r="D15872" t="s">
        <v>328</v>
      </c>
      <c r="F15872" s="2">
        <v>302776</v>
      </c>
      <c r="G15872" s="2">
        <v>73307.36114882573</v>
      </c>
      <c r="H15872">
        <v>2011</v>
      </c>
      <c r="I15872">
        <v>4.1302264227642302</v>
      </c>
      <c r="J15872" t="s">
        <v>717</v>
      </c>
    </row>
    <row r="15873" spans="1:10">
      <c r="A15873" t="s">
        <v>340</v>
      </c>
      <c r="B15873" t="s">
        <v>35</v>
      </c>
      <c r="C15873" t="s">
        <v>3</v>
      </c>
      <c r="D15873" t="s">
        <v>1</v>
      </c>
      <c r="F15873" s="2">
        <v>2008264</v>
      </c>
      <c r="G15873" s="2">
        <v>486235.81238336378</v>
      </c>
      <c r="H15873">
        <v>2011</v>
      </c>
      <c r="I15873">
        <v>4.1302264227642302</v>
      </c>
      <c r="J15873" t="s">
        <v>717</v>
      </c>
    </row>
    <row r="15874" spans="1:10">
      <c r="A15874" t="s">
        <v>340</v>
      </c>
      <c r="B15874" t="s">
        <v>35</v>
      </c>
      <c r="C15874" t="s">
        <v>4</v>
      </c>
      <c r="D15874" t="s">
        <v>328</v>
      </c>
      <c r="F15874" s="2">
        <v>1251</v>
      </c>
      <c r="G15874" s="2">
        <v>302.88896344882352</v>
      </c>
      <c r="H15874">
        <v>2011</v>
      </c>
      <c r="I15874">
        <v>4.1302264227642302</v>
      </c>
      <c r="J15874" t="s">
        <v>717</v>
      </c>
    </row>
    <row r="15875" spans="1:10">
      <c r="A15875" t="s">
        <v>340</v>
      </c>
      <c r="B15875" t="s">
        <v>35</v>
      </c>
      <c r="C15875" t="s">
        <v>4</v>
      </c>
      <c r="D15875" t="s">
        <v>1</v>
      </c>
      <c r="F15875" s="2">
        <v>1496994</v>
      </c>
      <c r="G15875" s="2">
        <v>362448.41003126145</v>
      </c>
      <c r="H15875">
        <v>2011</v>
      </c>
      <c r="I15875">
        <v>4.1302264227642302</v>
      </c>
      <c r="J15875" t="s">
        <v>717</v>
      </c>
    </row>
    <row r="15876" spans="1:10">
      <c r="A15876" t="s">
        <v>340</v>
      </c>
      <c r="B15876" t="s">
        <v>35</v>
      </c>
      <c r="C15876" t="s">
        <v>3</v>
      </c>
      <c r="D15876" t="s">
        <v>328</v>
      </c>
      <c r="F15876" s="2">
        <v>954135</v>
      </c>
      <c r="G15876" s="2">
        <v>243856.79185912551</v>
      </c>
      <c r="H15876">
        <v>2010</v>
      </c>
      <c r="I15876">
        <v>3.9126857723577269</v>
      </c>
      <c r="J15876" t="s">
        <v>717</v>
      </c>
    </row>
    <row r="15877" spans="1:10">
      <c r="A15877" t="s">
        <v>340</v>
      </c>
      <c r="B15877" t="s">
        <v>35</v>
      </c>
      <c r="C15877" t="s">
        <v>4</v>
      </c>
      <c r="D15877" t="s">
        <v>328</v>
      </c>
      <c r="F15877" s="2">
        <v>31395</v>
      </c>
      <c r="G15877" s="2">
        <v>8023.9001613160044</v>
      </c>
      <c r="H15877">
        <v>2010</v>
      </c>
      <c r="I15877">
        <v>3.9126857723577269</v>
      </c>
      <c r="J15877" t="s">
        <v>717</v>
      </c>
    </row>
    <row r="15878" spans="1:10">
      <c r="A15878" t="s">
        <v>340</v>
      </c>
      <c r="B15878" t="s">
        <v>35</v>
      </c>
      <c r="C15878" t="s">
        <v>4</v>
      </c>
      <c r="D15878" t="s">
        <v>1</v>
      </c>
      <c r="F15878" s="2">
        <v>376412</v>
      </c>
      <c r="G15878" s="2">
        <v>96202.972050367258</v>
      </c>
      <c r="H15878">
        <v>2010</v>
      </c>
      <c r="I15878">
        <v>3.9126857723577269</v>
      </c>
      <c r="J15878" t="s">
        <v>717</v>
      </c>
    </row>
    <row r="15879" spans="1:10">
      <c r="A15879" t="s">
        <v>587</v>
      </c>
      <c r="B15879" t="s">
        <v>552</v>
      </c>
      <c r="C15879" t="s">
        <v>3</v>
      </c>
      <c r="D15879" t="s">
        <v>328</v>
      </c>
      <c r="F15879" s="2">
        <v>0</v>
      </c>
      <c r="G15879" s="2">
        <v>0</v>
      </c>
      <c r="H15879">
        <v>2012</v>
      </c>
      <c r="I15879">
        <v>4.2892999999999857</v>
      </c>
      <c r="J15879" t="s">
        <v>717</v>
      </c>
    </row>
    <row r="15880" spans="1:10">
      <c r="A15880" t="s">
        <v>587</v>
      </c>
      <c r="B15880" t="s">
        <v>552</v>
      </c>
      <c r="C15880" t="s">
        <v>3</v>
      </c>
      <c r="D15880" t="s">
        <v>1</v>
      </c>
      <c r="F15880" s="2">
        <v>0</v>
      </c>
      <c r="G15880" s="2">
        <v>0</v>
      </c>
      <c r="H15880">
        <v>2012</v>
      </c>
      <c r="I15880">
        <v>4.2892999999999857</v>
      </c>
      <c r="J15880" t="s">
        <v>717</v>
      </c>
    </row>
    <row r="15881" spans="1:10">
      <c r="A15881" t="s">
        <v>587</v>
      </c>
      <c r="B15881" t="s">
        <v>552</v>
      </c>
      <c r="C15881" t="s">
        <v>4</v>
      </c>
      <c r="D15881" t="s">
        <v>328</v>
      </c>
      <c r="F15881" s="2">
        <v>0</v>
      </c>
      <c r="G15881" s="2">
        <v>0</v>
      </c>
      <c r="H15881">
        <v>2012</v>
      </c>
      <c r="I15881">
        <v>4.2892999999999857</v>
      </c>
      <c r="J15881" t="s">
        <v>717</v>
      </c>
    </row>
    <row r="15882" spans="1:10">
      <c r="A15882" t="s">
        <v>587</v>
      </c>
      <c r="B15882" t="s">
        <v>552</v>
      </c>
      <c r="C15882" t="s">
        <v>4</v>
      </c>
      <c r="D15882" t="s">
        <v>1</v>
      </c>
      <c r="F15882" s="2">
        <v>0</v>
      </c>
      <c r="G15882" s="2">
        <v>0</v>
      </c>
      <c r="H15882">
        <v>2012</v>
      </c>
      <c r="I15882">
        <v>4.2892999999999857</v>
      </c>
      <c r="J15882" t="s">
        <v>717</v>
      </c>
    </row>
    <row r="15883" spans="1:10">
      <c r="A15883" t="s">
        <v>587</v>
      </c>
      <c r="B15883" t="s">
        <v>552</v>
      </c>
      <c r="C15883" t="s">
        <v>3</v>
      </c>
      <c r="D15883" t="s">
        <v>328</v>
      </c>
      <c r="F15883" s="2">
        <v>0</v>
      </c>
      <c r="G15883" s="2">
        <v>0</v>
      </c>
      <c r="H15883">
        <v>2011</v>
      </c>
      <c r="I15883">
        <v>4.2892999999999857</v>
      </c>
      <c r="J15883" t="s">
        <v>717</v>
      </c>
    </row>
    <row r="15884" spans="1:10">
      <c r="A15884" t="s">
        <v>587</v>
      </c>
      <c r="B15884" t="s">
        <v>552</v>
      </c>
      <c r="C15884" t="s">
        <v>3</v>
      </c>
      <c r="D15884" t="s">
        <v>1</v>
      </c>
      <c r="F15884" s="2">
        <v>0</v>
      </c>
      <c r="G15884" s="2">
        <v>0</v>
      </c>
      <c r="H15884">
        <v>2011</v>
      </c>
      <c r="I15884">
        <v>4.2892999999999857</v>
      </c>
      <c r="J15884" t="s">
        <v>717</v>
      </c>
    </row>
    <row r="15885" spans="1:10">
      <c r="A15885" t="s">
        <v>61</v>
      </c>
      <c r="B15885" t="s">
        <v>37</v>
      </c>
      <c r="C15885" t="s">
        <v>4</v>
      </c>
      <c r="D15885" t="s">
        <v>328</v>
      </c>
      <c r="F15885" s="2"/>
      <c r="G15885" s="2">
        <v>2530099.7400000002</v>
      </c>
      <c r="H15885">
        <v>2018</v>
      </c>
      <c r="I15885">
        <v>1</v>
      </c>
      <c r="J15885" s="40" t="s">
        <v>715</v>
      </c>
    </row>
    <row r="15886" spans="1:10">
      <c r="A15886" t="s">
        <v>61</v>
      </c>
      <c r="B15886" t="s">
        <v>37</v>
      </c>
      <c r="C15886" t="s">
        <v>4</v>
      </c>
      <c r="D15886" t="s">
        <v>1</v>
      </c>
      <c r="E15886" t="s">
        <v>364</v>
      </c>
      <c r="F15886" s="2"/>
      <c r="G15886" s="2">
        <v>2740586.95</v>
      </c>
      <c r="H15886">
        <v>2018</v>
      </c>
      <c r="I15886">
        <v>1</v>
      </c>
      <c r="J15886" s="40" t="s">
        <v>715</v>
      </c>
    </row>
    <row r="15887" spans="1:10">
      <c r="A15887" t="s">
        <v>587</v>
      </c>
      <c r="B15887" t="s">
        <v>552</v>
      </c>
      <c r="C15887" t="s">
        <v>4</v>
      </c>
      <c r="D15887" t="s">
        <v>328</v>
      </c>
      <c r="F15887" s="2">
        <v>0</v>
      </c>
      <c r="G15887" s="2">
        <v>0</v>
      </c>
      <c r="H15887">
        <v>2011</v>
      </c>
      <c r="I15887">
        <v>4.2892999999999857</v>
      </c>
      <c r="J15887" t="s">
        <v>717</v>
      </c>
    </row>
    <row r="15888" spans="1:10">
      <c r="A15888" t="s">
        <v>587</v>
      </c>
      <c r="B15888" t="s">
        <v>552</v>
      </c>
      <c r="C15888" t="s">
        <v>4</v>
      </c>
      <c r="D15888" t="s">
        <v>1</v>
      </c>
      <c r="F15888" s="2">
        <v>0</v>
      </c>
      <c r="G15888" s="2">
        <v>0</v>
      </c>
      <c r="H15888">
        <v>2011</v>
      </c>
      <c r="I15888">
        <v>4.2892999999999857</v>
      </c>
      <c r="J15888" t="s">
        <v>717</v>
      </c>
    </row>
    <row r="15889" spans="1:10">
      <c r="A15889" t="s">
        <v>587</v>
      </c>
      <c r="B15889" t="s">
        <v>552</v>
      </c>
      <c r="C15889" t="s">
        <v>3</v>
      </c>
      <c r="D15889" t="s">
        <v>328</v>
      </c>
      <c r="F15889" s="2">
        <v>0</v>
      </c>
      <c r="G15889" s="2">
        <v>0</v>
      </c>
      <c r="H15889">
        <v>2010</v>
      </c>
      <c r="I15889">
        <v>4.2305704109588866</v>
      </c>
      <c r="J15889" t="s">
        <v>717</v>
      </c>
    </row>
    <row r="15890" spans="1:10">
      <c r="A15890" t="s">
        <v>587</v>
      </c>
      <c r="B15890" t="s">
        <v>552</v>
      </c>
      <c r="C15890" t="s">
        <v>3</v>
      </c>
      <c r="D15890" t="s">
        <v>1</v>
      </c>
      <c r="F15890" s="2">
        <v>0</v>
      </c>
      <c r="G15890" s="2">
        <v>0</v>
      </c>
      <c r="H15890">
        <v>2010</v>
      </c>
      <c r="I15890">
        <v>4.2305704109588866</v>
      </c>
      <c r="J15890" t="s">
        <v>717</v>
      </c>
    </row>
    <row r="15891" spans="1:10">
      <c r="A15891" t="s">
        <v>587</v>
      </c>
      <c r="B15891" t="s">
        <v>552</v>
      </c>
      <c r="C15891" t="s">
        <v>4</v>
      </c>
      <c r="D15891" t="s">
        <v>328</v>
      </c>
      <c r="F15891" s="2">
        <v>0</v>
      </c>
      <c r="G15891" s="2">
        <v>0</v>
      </c>
      <c r="H15891">
        <v>2010</v>
      </c>
      <c r="I15891">
        <v>4.2305704109588866</v>
      </c>
      <c r="J15891" t="s">
        <v>717</v>
      </c>
    </row>
    <row r="15892" spans="1:10">
      <c r="A15892" t="s">
        <v>587</v>
      </c>
      <c r="B15892" t="s">
        <v>552</v>
      </c>
      <c r="C15892" t="s">
        <v>4</v>
      </c>
      <c r="D15892" t="s">
        <v>1</v>
      </c>
      <c r="F15892" s="2">
        <v>0</v>
      </c>
      <c r="G15892" s="2">
        <v>0</v>
      </c>
      <c r="H15892">
        <v>2010</v>
      </c>
      <c r="I15892">
        <v>4.2305704109588866</v>
      </c>
      <c r="J15892" t="s">
        <v>717</v>
      </c>
    </row>
    <row r="15893" spans="1:10">
      <c r="A15893" t="s">
        <v>239</v>
      </c>
      <c r="B15893" s="18" t="s">
        <v>35</v>
      </c>
      <c r="C15893" s="18" t="s">
        <v>3</v>
      </c>
      <c r="D15893" s="18" t="s">
        <v>328</v>
      </c>
      <c r="E15893" s="18" t="s">
        <v>677</v>
      </c>
      <c r="F15893" s="2">
        <v>549406</v>
      </c>
      <c r="G15893" s="2">
        <f>F15893/I15893</f>
        <v>600.13551510541197</v>
      </c>
      <c r="H15893" s="18">
        <v>2024</v>
      </c>
      <c r="I15893" s="18">
        <v>915.46990000000005</v>
      </c>
      <c r="J15893" t="s">
        <v>717</v>
      </c>
    </row>
    <row r="15894" spans="1:10">
      <c r="A15894" t="s">
        <v>239</v>
      </c>
      <c r="B15894" s="18" t="s">
        <v>35</v>
      </c>
      <c r="C15894" s="18" t="s">
        <v>3</v>
      </c>
      <c r="D15894" s="18" t="s">
        <v>328</v>
      </c>
      <c r="E15894" s="18"/>
      <c r="F15894" s="2">
        <v>512638.5</v>
      </c>
      <c r="G15894" s="2">
        <f>F15894/I15894</f>
        <v>1732.0091182113872</v>
      </c>
      <c r="H15894" s="18">
        <v>2023</v>
      </c>
      <c r="I15894" s="18">
        <v>295.97910000000002</v>
      </c>
      <c r="J15894" t="s">
        <v>717</v>
      </c>
    </row>
    <row r="15895" spans="1:10">
      <c r="A15895" s="14" t="s">
        <v>239</v>
      </c>
      <c r="B15895" t="s">
        <v>35</v>
      </c>
      <c r="C15895" t="s">
        <v>3</v>
      </c>
      <c r="D15895" t="s">
        <v>328</v>
      </c>
      <c r="F15895" s="2">
        <v>26277</v>
      </c>
      <c r="G15895" s="2">
        <f>F15895/I15895</f>
        <v>200.78151743361531</v>
      </c>
      <c r="H15895">
        <v>2022</v>
      </c>
      <c r="I15895">
        <v>130.87360000000001</v>
      </c>
      <c r="J15895" t="s">
        <v>717</v>
      </c>
    </row>
    <row r="15896" spans="1:10">
      <c r="A15896" t="s">
        <v>239</v>
      </c>
      <c r="B15896" t="s">
        <v>35</v>
      </c>
      <c r="C15896" t="s">
        <v>3</v>
      </c>
      <c r="D15896" t="s">
        <v>328</v>
      </c>
      <c r="F15896" s="2">
        <v>-2878</v>
      </c>
      <c r="G15896" s="2">
        <v>-40.807413961296767</v>
      </c>
      <c r="H15896">
        <v>2020</v>
      </c>
      <c r="I15896">
        <v>70.526399999999995</v>
      </c>
      <c r="J15896" t="s">
        <v>717</v>
      </c>
    </row>
    <row r="15897" spans="1:10">
      <c r="A15897" t="s">
        <v>239</v>
      </c>
      <c r="B15897" t="s">
        <v>35</v>
      </c>
      <c r="C15897" t="s">
        <v>4</v>
      </c>
      <c r="D15897" t="s">
        <v>328</v>
      </c>
      <c r="F15897" s="2">
        <v>-11670</v>
      </c>
      <c r="G15897" s="2">
        <v>-165.46995167766966</v>
      </c>
      <c r="H15897">
        <v>2020</v>
      </c>
      <c r="I15897">
        <v>70.526399999999995</v>
      </c>
      <c r="J15897" t="s">
        <v>717</v>
      </c>
    </row>
    <row r="15898" spans="1:10">
      <c r="A15898" s="1" t="s">
        <v>239</v>
      </c>
      <c r="B15898" t="s">
        <v>35</v>
      </c>
      <c r="C15898" t="s">
        <v>3</v>
      </c>
      <c r="D15898" t="s">
        <v>328</v>
      </c>
      <c r="E15898" t="s">
        <v>343</v>
      </c>
      <c r="F15898" s="2">
        <v>11595</v>
      </c>
      <c r="G15898" s="2">
        <f>F15898/I15898</f>
        <v>240.42748192905989</v>
      </c>
      <c r="H15898">
        <v>2019</v>
      </c>
      <c r="I15898">
        <v>48.226599999999998</v>
      </c>
      <c r="J15898" t="s">
        <v>717</v>
      </c>
    </row>
    <row r="15899" spans="1:10">
      <c r="A15899" s="1" t="s">
        <v>239</v>
      </c>
      <c r="B15899" t="s">
        <v>35</v>
      </c>
      <c r="C15899" t="s">
        <v>4</v>
      </c>
      <c r="D15899" t="s">
        <v>328</v>
      </c>
      <c r="E15899" t="s">
        <v>343</v>
      </c>
      <c r="F15899" s="2">
        <v>-27293</v>
      </c>
      <c r="G15899" s="2">
        <f>F15899/I15899</f>
        <v>-565.93249368605711</v>
      </c>
      <c r="H15899">
        <v>2019</v>
      </c>
      <c r="I15899">
        <v>48.226599999999998</v>
      </c>
      <c r="J15899" t="s">
        <v>717</v>
      </c>
    </row>
    <row r="15900" spans="1:10">
      <c r="A15900" s="3" t="s">
        <v>239</v>
      </c>
      <c r="B15900" t="s">
        <v>35</v>
      </c>
      <c r="C15900" t="s">
        <v>3</v>
      </c>
      <c r="D15900" t="s">
        <v>328</v>
      </c>
      <c r="F15900" s="2">
        <v>123222</v>
      </c>
      <c r="G15900" s="2">
        <f>F15900/I15900</f>
        <v>4303.5560864189765</v>
      </c>
      <c r="H15900">
        <v>2018</v>
      </c>
      <c r="I15900">
        <v>28.6326</v>
      </c>
      <c r="J15900" t="s">
        <v>717</v>
      </c>
    </row>
    <row r="15901" spans="1:10">
      <c r="A15901" s="4" t="s">
        <v>239</v>
      </c>
      <c r="B15901" t="s">
        <v>35</v>
      </c>
      <c r="C15901" t="s">
        <v>4</v>
      </c>
      <c r="D15901" t="s">
        <v>328</v>
      </c>
      <c r="F15901" s="2">
        <f>-(2176)</f>
        <v>-2176</v>
      </c>
      <c r="G15901" s="2">
        <f>F15901/I15901</f>
        <v>-75.997289802532777</v>
      </c>
      <c r="H15901">
        <v>2018</v>
      </c>
      <c r="I15901">
        <v>28.6326</v>
      </c>
      <c r="J15901" t="s">
        <v>717</v>
      </c>
    </row>
    <row r="15902" spans="1:10">
      <c r="A15902" s="1" t="s">
        <v>239</v>
      </c>
      <c r="B15902" t="s">
        <v>35</v>
      </c>
      <c r="C15902" t="s">
        <v>3</v>
      </c>
      <c r="D15902" t="s">
        <v>328</v>
      </c>
      <c r="F15902" s="2">
        <v>2468467</v>
      </c>
      <c r="G15902" s="2">
        <f>(F15902/I15902)</f>
        <v>149176.69198604964</v>
      </c>
      <c r="H15902">
        <v>2017</v>
      </c>
      <c r="I15902">
        <v>16.547270000000001</v>
      </c>
      <c r="J15902" t="s">
        <v>717</v>
      </c>
    </row>
    <row r="15903" spans="1:10">
      <c r="A15903" s="1" t="s">
        <v>239</v>
      </c>
      <c r="B15903" t="s">
        <v>35</v>
      </c>
      <c r="C15903" t="s">
        <v>4</v>
      </c>
      <c r="D15903" t="s">
        <v>328</v>
      </c>
      <c r="F15903" s="2">
        <f>-(-35907)</f>
        <v>35907</v>
      </c>
      <c r="G15903" s="2">
        <f>(F15903/I15903)</f>
        <v>2169.965196675947</v>
      </c>
      <c r="H15903">
        <v>2017</v>
      </c>
      <c r="I15903">
        <v>16.547270000000001</v>
      </c>
      <c r="J15903" t="s">
        <v>717</v>
      </c>
    </row>
    <row r="15904" spans="1:10">
      <c r="A15904" t="s">
        <v>239</v>
      </c>
      <c r="B15904" t="s">
        <v>35</v>
      </c>
      <c r="C15904" t="s">
        <v>3</v>
      </c>
      <c r="D15904" t="s">
        <v>328</v>
      </c>
      <c r="F15904" s="2">
        <v>80600</v>
      </c>
      <c r="G15904" s="2">
        <v>5457.4877951343042</v>
      </c>
      <c r="H15904">
        <v>2016</v>
      </c>
      <c r="I15904">
        <v>14.768700000000001</v>
      </c>
      <c r="J15904" t="s">
        <v>717</v>
      </c>
    </row>
    <row r="15905" spans="1:10">
      <c r="A15905" t="s">
        <v>239</v>
      </c>
      <c r="B15905" t="s">
        <v>35</v>
      </c>
      <c r="C15905" t="s">
        <v>4</v>
      </c>
      <c r="D15905" t="s">
        <v>328</v>
      </c>
      <c r="F15905" s="2">
        <v>256841.00000000003</v>
      </c>
      <c r="G15905" s="2">
        <v>17390.901027172331</v>
      </c>
      <c r="H15905">
        <v>2016</v>
      </c>
      <c r="I15905">
        <v>14.768700000000001</v>
      </c>
      <c r="J15905" t="s">
        <v>717</v>
      </c>
    </row>
    <row r="15906" spans="1:10">
      <c r="A15906" t="s">
        <v>239</v>
      </c>
      <c r="B15906" t="s">
        <v>35</v>
      </c>
      <c r="C15906" t="s">
        <v>3</v>
      </c>
      <c r="D15906" t="s">
        <v>328</v>
      </c>
      <c r="F15906" s="2">
        <v>235155</v>
      </c>
      <c r="G15906" s="2">
        <v>25368.95591947699</v>
      </c>
      <c r="H15906">
        <v>2015</v>
      </c>
      <c r="I15906">
        <v>9.2693999999999992</v>
      </c>
      <c r="J15906" t="s">
        <v>717</v>
      </c>
    </row>
    <row r="15907" spans="1:10">
      <c r="A15907" t="s">
        <v>239</v>
      </c>
      <c r="B15907" t="s">
        <v>35</v>
      </c>
      <c r="C15907" t="s">
        <v>4</v>
      </c>
      <c r="D15907" t="s">
        <v>328</v>
      </c>
      <c r="F15907" s="2">
        <v>521</v>
      </c>
      <c r="G15907" s="2">
        <v>56.206442703950636</v>
      </c>
      <c r="H15907">
        <v>2015</v>
      </c>
      <c r="I15907">
        <v>9.2693999999999992</v>
      </c>
      <c r="J15907" t="s">
        <v>717</v>
      </c>
    </row>
    <row r="15908" spans="1:10">
      <c r="A15908" t="s">
        <v>239</v>
      </c>
      <c r="B15908" t="s">
        <v>35</v>
      </c>
      <c r="C15908" t="s">
        <v>3</v>
      </c>
      <c r="D15908" t="s">
        <v>328</v>
      </c>
      <c r="F15908" s="2">
        <v>93506</v>
      </c>
      <c r="G15908" s="2">
        <v>11519.258143587007</v>
      </c>
      <c r="H15908">
        <v>2014</v>
      </c>
      <c r="I15908">
        <v>8.1173630136986379</v>
      </c>
      <c r="J15908" t="s">
        <v>717</v>
      </c>
    </row>
    <row r="15909" spans="1:10">
      <c r="A15909" t="s">
        <v>239</v>
      </c>
      <c r="B15909" t="s">
        <v>35</v>
      </c>
      <c r="C15909" t="s">
        <v>4</v>
      </c>
      <c r="D15909" t="s">
        <v>328</v>
      </c>
      <c r="F15909" s="2">
        <v>2419</v>
      </c>
      <c r="G15909" s="2">
        <v>298.00318107219823</v>
      </c>
      <c r="H15909">
        <v>2014</v>
      </c>
      <c r="I15909">
        <v>8.1173630136986379</v>
      </c>
      <c r="J15909" t="s">
        <v>717</v>
      </c>
    </row>
    <row r="15910" spans="1:10">
      <c r="A15910" t="s">
        <v>239</v>
      </c>
      <c r="B15910" t="s">
        <v>35</v>
      </c>
      <c r="C15910" t="s">
        <v>3</v>
      </c>
      <c r="D15910" t="s">
        <v>328</v>
      </c>
      <c r="F15910" s="2">
        <v>29366.999999999996</v>
      </c>
      <c r="G15910" s="2">
        <v>5360.8206536147645</v>
      </c>
      <c r="H15910">
        <v>2013</v>
      </c>
      <c r="I15910">
        <v>5.47807917808219</v>
      </c>
      <c r="J15910" t="s">
        <v>717</v>
      </c>
    </row>
    <row r="15911" spans="1:10">
      <c r="A15911" t="s">
        <v>239</v>
      </c>
      <c r="B15911" t="s">
        <v>35</v>
      </c>
      <c r="C15911" t="s">
        <v>4</v>
      </c>
      <c r="D15911" t="s">
        <v>328</v>
      </c>
      <c r="F15911" s="2">
        <v>-797.99999999999989</v>
      </c>
      <c r="G15911" s="2">
        <v>-145.67149799382238</v>
      </c>
      <c r="H15911">
        <v>2013</v>
      </c>
      <c r="I15911">
        <v>5.47807917808219</v>
      </c>
      <c r="J15911" t="s">
        <v>717</v>
      </c>
    </row>
    <row r="15912" spans="1:10">
      <c r="A15912" t="s">
        <v>239</v>
      </c>
      <c r="B15912" t="s">
        <v>35</v>
      </c>
      <c r="C15912" t="s">
        <v>3</v>
      </c>
      <c r="D15912" t="s">
        <v>328</v>
      </c>
      <c r="F15912" s="2">
        <v>38300</v>
      </c>
      <c r="G15912" s="2">
        <v>8414.841919614586</v>
      </c>
      <c r="H15912">
        <v>2012</v>
      </c>
      <c r="I15912">
        <v>4.5514818181818208</v>
      </c>
      <c r="J15912" t="s">
        <v>717</v>
      </c>
    </row>
    <row r="15913" spans="1:10">
      <c r="A15913" t="s">
        <v>239</v>
      </c>
      <c r="B15913" t="s">
        <v>35</v>
      </c>
      <c r="C15913" t="s">
        <v>4</v>
      </c>
      <c r="D15913" t="s">
        <v>328</v>
      </c>
      <c r="F15913" s="2">
        <v>-2242</v>
      </c>
      <c r="G15913" s="2">
        <v>-492.5868298636006</v>
      </c>
      <c r="H15913">
        <v>2012</v>
      </c>
      <c r="I15913">
        <v>4.5514818181818208</v>
      </c>
      <c r="J15913" t="s">
        <v>717</v>
      </c>
    </row>
    <row r="15914" spans="1:10">
      <c r="A15914" t="s">
        <v>239</v>
      </c>
      <c r="B15914" t="s">
        <v>35</v>
      </c>
      <c r="C15914" t="s">
        <v>3</v>
      </c>
      <c r="D15914" t="s">
        <v>328</v>
      </c>
      <c r="F15914" s="2">
        <v>227617</v>
      </c>
      <c r="G15914" s="2">
        <v>55110.053711695335</v>
      </c>
      <c r="H15914">
        <v>2011</v>
      </c>
      <c r="I15914">
        <v>4.1302264227642302</v>
      </c>
      <c r="J15914" t="s">
        <v>717</v>
      </c>
    </row>
    <row r="15915" spans="1:10">
      <c r="A15915" t="s">
        <v>239</v>
      </c>
      <c r="B15915" t="s">
        <v>35</v>
      </c>
      <c r="C15915" t="s">
        <v>4</v>
      </c>
      <c r="D15915" t="s">
        <v>328</v>
      </c>
      <c r="F15915" s="2">
        <v>21557</v>
      </c>
      <c r="G15915" s="2">
        <v>5219.326446895514</v>
      </c>
      <c r="H15915">
        <v>2011</v>
      </c>
      <c r="I15915">
        <v>4.1302264227642302</v>
      </c>
      <c r="J15915" t="s">
        <v>717</v>
      </c>
    </row>
    <row r="15916" spans="1:10">
      <c r="A15916" t="s">
        <v>239</v>
      </c>
      <c r="B15916" t="s">
        <v>35</v>
      </c>
      <c r="C15916" t="s">
        <v>3</v>
      </c>
      <c r="D15916" t="s">
        <v>328</v>
      </c>
      <c r="F15916" s="2">
        <v>26818</v>
      </c>
      <c r="G15916" s="2">
        <v>6854.1154491534517</v>
      </c>
      <c r="H15916">
        <v>2010</v>
      </c>
      <c r="I15916">
        <v>3.9126857723577269</v>
      </c>
      <c r="J15916" t="s">
        <v>717</v>
      </c>
    </row>
    <row r="15917" spans="1:10">
      <c r="A15917" t="s">
        <v>239</v>
      </c>
      <c r="B15917" t="s">
        <v>35</v>
      </c>
      <c r="C15917" t="s">
        <v>4</v>
      </c>
      <c r="D15917" t="s">
        <v>328</v>
      </c>
      <c r="F15917" s="2">
        <v>-634</v>
      </c>
      <c r="G15917" s="2">
        <v>-162.03703463208623</v>
      </c>
      <c r="H15917">
        <v>2010</v>
      </c>
      <c r="I15917">
        <v>3.9126857723577269</v>
      </c>
      <c r="J15917" t="s">
        <v>717</v>
      </c>
    </row>
    <row r="15918" spans="1:10">
      <c r="A15918" s="4" t="s">
        <v>427</v>
      </c>
      <c r="B15918" t="s">
        <v>32</v>
      </c>
      <c r="C15918" t="s">
        <v>3</v>
      </c>
      <c r="D15918" t="s">
        <v>367</v>
      </c>
      <c r="F15918" s="2">
        <v>1557424</v>
      </c>
      <c r="G15918" s="2">
        <v>661606.70661804825</v>
      </c>
      <c r="H15918">
        <v>2014</v>
      </c>
      <c r="I15918">
        <v>2.3540027397260279</v>
      </c>
      <c r="J15918" t="s">
        <v>717</v>
      </c>
    </row>
    <row r="15919" spans="1:10">
      <c r="A15919" s="4" t="s">
        <v>427</v>
      </c>
      <c r="B15919" t="s">
        <v>32</v>
      </c>
      <c r="C15919" t="s">
        <v>4</v>
      </c>
      <c r="D15919" t="s">
        <v>328</v>
      </c>
      <c r="E15919" t="s">
        <v>365</v>
      </c>
      <c r="F15919" s="2">
        <v>-56</v>
      </c>
      <c r="G15919" s="2">
        <v>-23.789267129959924</v>
      </c>
      <c r="H15919">
        <v>2014</v>
      </c>
      <c r="I15919">
        <v>2.3540027397260279</v>
      </c>
      <c r="J15919" t="s">
        <v>717</v>
      </c>
    </row>
    <row r="15920" spans="1:10">
      <c r="A15920" s="4" t="s">
        <v>401</v>
      </c>
      <c r="B15920" t="s">
        <v>32</v>
      </c>
      <c r="C15920" t="s">
        <v>3</v>
      </c>
      <c r="D15920" t="s">
        <v>380</v>
      </c>
      <c r="F15920" s="2">
        <v>0</v>
      </c>
      <c r="G15920" s="2">
        <f t="shared" ref="G15920:G15925" si="417">F15920/I15920</f>
        <v>0</v>
      </c>
      <c r="H15920">
        <v>2017</v>
      </c>
      <c r="I15920">
        <v>3.2</v>
      </c>
      <c r="J15920" t="s">
        <v>717</v>
      </c>
    </row>
    <row r="15921" spans="1:10">
      <c r="A15921" t="s">
        <v>61</v>
      </c>
      <c r="B15921" t="s">
        <v>37</v>
      </c>
      <c r="C15921" t="s">
        <v>3</v>
      </c>
      <c r="D15921" t="s">
        <v>328</v>
      </c>
      <c r="F15921" s="2">
        <v>4922496.05</v>
      </c>
      <c r="G15921" s="2">
        <f t="shared" si="417"/>
        <v>4922496.05</v>
      </c>
      <c r="H15921">
        <v>2017</v>
      </c>
      <c r="I15921">
        <v>1</v>
      </c>
      <c r="J15921" s="40" t="s">
        <v>715</v>
      </c>
    </row>
    <row r="15922" spans="1:10">
      <c r="A15922" t="s">
        <v>61</v>
      </c>
      <c r="B15922" t="s">
        <v>37</v>
      </c>
      <c r="C15922" t="s">
        <v>3</v>
      </c>
      <c r="D15922" t="s">
        <v>1</v>
      </c>
      <c r="E15922" t="s">
        <v>364</v>
      </c>
      <c r="F15922" s="2">
        <v>9376994.4199999999</v>
      </c>
      <c r="G15922" s="2">
        <f t="shared" si="417"/>
        <v>9376994.4199999999</v>
      </c>
      <c r="H15922">
        <v>2017</v>
      </c>
      <c r="I15922">
        <v>1</v>
      </c>
      <c r="J15922" s="40" t="s">
        <v>715</v>
      </c>
    </row>
    <row r="15923" spans="1:10">
      <c r="A15923" s="4" t="s">
        <v>401</v>
      </c>
      <c r="B15923" t="s">
        <v>32</v>
      </c>
      <c r="C15923" t="s">
        <v>3</v>
      </c>
      <c r="D15923" t="s">
        <v>383</v>
      </c>
      <c r="F15923" s="2">
        <v>0</v>
      </c>
      <c r="G15923" s="2">
        <f t="shared" si="417"/>
        <v>0</v>
      </c>
      <c r="H15923">
        <v>2017</v>
      </c>
      <c r="I15923">
        <v>3.2</v>
      </c>
      <c r="J15923" t="s">
        <v>717</v>
      </c>
    </row>
    <row r="15924" spans="1:10">
      <c r="A15924" s="4" t="s">
        <v>401</v>
      </c>
      <c r="B15924" t="s">
        <v>32</v>
      </c>
      <c r="C15924" t="s">
        <v>4</v>
      </c>
      <c r="D15924" t="s">
        <v>380</v>
      </c>
      <c r="F15924" s="2">
        <v>-234</v>
      </c>
      <c r="G15924" s="2">
        <f t="shared" si="417"/>
        <v>-73.125</v>
      </c>
      <c r="H15924">
        <v>2017</v>
      </c>
      <c r="I15924">
        <v>3.2</v>
      </c>
      <c r="J15924" t="s">
        <v>717</v>
      </c>
    </row>
    <row r="15925" spans="1:10">
      <c r="A15925" s="4" t="s">
        <v>401</v>
      </c>
      <c r="B15925" t="s">
        <v>32</v>
      </c>
      <c r="C15925" t="s">
        <v>4</v>
      </c>
      <c r="D15925" t="s">
        <v>383</v>
      </c>
      <c r="F15925" s="2">
        <v>-189</v>
      </c>
      <c r="G15925" s="2">
        <f t="shared" si="417"/>
        <v>-59.0625</v>
      </c>
      <c r="H15925">
        <v>2017</v>
      </c>
      <c r="I15925">
        <v>3.2</v>
      </c>
      <c r="J15925" t="s">
        <v>717</v>
      </c>
    </row>
    <row r="15926" spans="1:10">
      <c r="A15926" s="4" t="s">
        <v>401</v>
      </c>
      <c r="B15926" t="s">
        <v>32</v>
      </c>
      <c r="C15926" t="s">
        <v>3</v>
      </c>
      <c r="D15926" t="s">
        <v>328</v>
      </c>
      <c r="E15926" t="s">
        <v>365</v>
      </c>
      <c r="F15926" s="2">
        <v>48508425</v>
      </c>
      <c r="G15926" s="2">
        <v>14048875.319785697</v>
      </c>
      <c r="H15926">
        <v>2016</v>
      </c>
      <c r="I15926">
        <v>3.4528333333333299</v>
      </c>
      <c r="J15926" t="s">
        <v>717</v>
      </c>
    </row>
    <row r="15927" spans="1:10">
      <c r="A15927" s="4" t="s">
        <v>401</v>
      </c>
      <c r="B15927" t="s">
        <v>32</v>
      </c>
      <c r="C15927" t="s">
        <v>4</v>
      </c>
      <c r="D15927" t="s">
        <v>328</v>
      </c>
      <c r="E15927" t="s">
        <v>366</v>
      </c>
      <c r="F15927" s="2">
        <v>-3090</v>
      </c>
      <c r="G15927" s="2">
        <v>-894.9172177438827</v>
      </c>
      <c r="H15927">
        <v>2016</v>
      </c>
      <c r="I15927">
        <v>3.4528333333333299</v>
      </c>
      <c r="J15927" t="s">
        <v>717</v>
      </c>
    </row>
    <row r="15928" spans="1:10">
      <c r="A15928" s="4" t="s">
        <v>401</v>
      </c>
      <c r="B15928" t="s">
        <v>32</v>
      </c>
      <c r="C15928" t="s">
        <v>4</v>
      </c>
      <c r="D15928" t="s">
        <v>328</v>
      </c>
      <c r="E15928" t="s">
        <v>365</v>
      </c>
      <c r="F15928" s="2">
        <v>-3330</v>
      </c>
      <c r="G15928" s="2">
        <v>-964.42535116088334</v>
      </c>
      <c r="H15928">
        <v>2016</v>
      </c>
      <c r="I15928">
        <v>3.4528333333333299</v>
      </c>
      <c r="J15928" t="s">
        <v>717</v>
      </c>
    </row>
    <row r="15929" spans="1:10">
      <c r="A15929" s="4" t="s">
        <v>401</v>
      </c>
      <c r="B15929" t="s">
        <v>32</v>
      </c>
      <c r="C15929" t="s">
        <v>4</v>
      </c>
      <c r="D15929" t="s">
        <v>380</v>
      </c>
      <c r="F15929" s="2">
        <v>316</v>
      </c>
      <c r="G15929" s="2">
        <v>91.519042332384018</v>
      </c>
      <c r="H15929">
        <v>2016</v>
      </c>
      <c r="I15929">
        <v>3.4528333333333339</v>
      </c>
      <c r="J15929" t="s">
        <v>717</v>
      </c>
    </row>
    <row r="15930" spans="1:10">
      <c r="A15930" s="4" t="s">
        <v>401</v>
      </c>
      <c r="B15930" t="s">
        <v>32</v>
      </c>
      <c r="C15930" t="s">
        <v>4</v>
      </c>
      <c r="D15930" t="s">
        <v>383</v>
      </c>
      <c r="F15930" s="2">
        <v>-9847</v>
      </c>
      <c r="G15930" s="2">
        <v>-2851.8607906550205</v>
      </c>
      <c r="H15930">
        <v>2016</v>
      </c>
      <c r="I15930">
        <v>3.4528333333333299</v>
      </c>
      <c r="J15930" t="s">
        <v>717</v>
      </c>
    </row>
    <row r="15931" spans="1:10">
      <c r="A15931" s="1" t="s">
        <v>344</v>
      </c>
      <c r="B15931" t="s">
        <v>35</v>
      </c>
      <c r="C15931" t="s">
        <v>3</v>
      </c>
      <c r="D15931" t="s">
        <v>328</v>
      </c>
      <c r="E15931" t="s">
        <v>343</v>
      </c>
      <c r="F15931" s="2">
        <v>381107654</v>
      </c>
      <c r="G15931" s="2">
        <f t="shared" ref="G15931:G15938" si="418">F15931/I15931</f>
        <v>7902436.7050548866</v>
      </c>
      <c r="H15931">
        <v>2019</v>
      </c>
      <c r="I15931">
        <v>48.226599999999998</v>
      </c>
      <c r="J15931" t="s">
        <v>717</v>
      </c>
    </row>
    <row r="15932" spans="1:10">
      <c r="A15932" t="s">
        <v>344</v>
      </c>
      <c r="B15932" t="s">
        <v>35</v>
      </c>
      <c r="C15932" t="s">
        <v>3</v>
      </c>
      <c r="D15932" t="s">
        <v>1</v>
      </c>
      <c r="F15932" s="2">
        <v>33839845</v>
      </c>
      <c r="G15932" s="2">
        <f t="shared" si="418"/>
        <v>701684.23650018871</v>
      </c>
      <c r="H15932">
        <v>2019</v>
      </c>
      <c r="I15932">
        <v>48.226599999999998</v>
      </c>
      <c r="J15932" t="s">
        <v>717</v>
      </c>
    </row>
    <row r="15933" spans="1:10">
      <c r="A15933" s="1" t="s">
        <v>344</v>
      </c>
      <c r="B15933" t="s">
        <v>35</v>
      </c>
      <c r="C15933" t="s">
        <v>4</v>
      </c>
      <c r="D15933" t="s">
        <v>328</v>
      </c>
      <c r="E15933" t="s">
        <v>343</v>
      </c>
      <c r="F15933" s="2">
        <v>34355119</v>
      </c>
      <c r="G15933" s="2">
        <f t="shared" si="418"/>
        <v>712368.67206064705</v>
      </c>
      <c r="H15933">
        <v>2019</v>
      </c>
      <c r="I15933">
        <v>48.226599999999998</v>
      </c>
      <c r="J15933" t="s">
        <v>717</v>
      </c>
    </row>
    <row r="15934" spans="1:10">
      <c r="A15934" t="s">
        <v>344</v>
      </c>
      <c r="B15934" t="s">
        <v>35</v>
      </c>
      <c r="C15934" t="s">
        <v>4</v>
      </c>
      <c r="D15934" t="s">
        <v>1</v>
      </c>
      <c r="F15934" s="2">
        <v>12472731</v>
      </c>
      <c r="G15934" s="2">
        <f t="shared" si="418"/>
        <v>258627.62458891983</v>
      </c>
      <c r="H15934">
        <v>2019</v>
      </c>
      <c r="I15934">
        <v>48.226599999999998</v>
      </c>
      <c r="J15934" t="s">
        <v>717</v>
      </c>
    </row>
    <row r="15935" spans="1:10">
      <c r="A15935" t="s">
        <v>344</v>
      </c>
      <c r="B15935" t="s">
        <v>35</v>
      </c>
      <c r="C15935" t="s">
        <v>3</v>
      </c>
      <c r="D15935" t="s">
        <v>328</v>
      </c>
      <c r="F15935" s="2">
        <v>1018002228</v>
      </c>
      <c r="G15935" s="2">
        <f t="shared" si="418"/>
        <v>35553956.958152592</v>
      </c>
      <c r="H15935">
        <v>2018</v>
      </c>
      <c r="I15935">
        <v>28.6326</v>
      </c>
      <c r="J15935" t="s">
        <v>717</v>
      </c>
    </row>
    <row r="15936" spans="1:10">
      <c r="A15936" t="s">
        <v>344</v>
      </c>
      <c r="B15936" t="s">
        <v>35</v>
      </c>
      <c r="C15936" t="s">
        <v>3</v>
      </c>
      <c r="D15936" t="s">
        <v>1</v>
      </c>
      <c r="F15936" s="2">
        <v>2048959</v>
      </c>
      <c r="G15936" s="2">
        <f t="shared" si="418"/>
        <v>71560.354281483349</v>
      </c>
      <c r="H15936">
        <v>2018</v>
      </c>
      <c r="I15936">
        <v>28.6326</v>
      </c>
      <c r="J15936" t="s">
        <v>717</v>
      </c>
    </row>
    <row r="15937" spans="1:10">
      <c r="A15937" t="s">
        <v>344</v>
      </c>
      <c r="B15937" t="s">
        <v>35</v>
      </c>
      <c r="C15937" t="s">
        <v>4</v>
      </c>
      <c r="D15937" t="s">
        <v>328</v>
      </c>
      <c r="F15937" s="2">
        <f>-(-55688494)</f>
        <v>55688494</v>
      </c>
      <c r="G15937" s="2">
        <f t="shared" si="418"/>
        <v>1944933.1880443969</v>
      </c>
      <c r="H15937">
        <v>2018</v>
      </c>
      <c r="I15937">
        <v>28.6326</v>
      </c>
      <c r="J15937" t="s">
        <v>717</v>
      </c>
    </row>
    <row r="15938" spans="1:10">
      <c r="A15938" t="s">
        <v>344</v>
      </c>
      <c r="B15938" t="s">
        <v>35</v>
      </c>
      <c r="C15938" t="s">
        <v>4</v>
      </c>
      <c r="D15938" t="s">
        <v>1</v>
      </c>
      <c r="F15938" s="2">
        <f>-(-618212)</f>
        <v>618212</v>
      </c>
      <c r="G15938" s="2">
        <f t="shared" si="418"/>
        <v>21591.193255240531</v>
      </c>
      <c r="H15938">
        <v>2018</v>
      </c>
      <c r="I15938">
        <v>28.6326</v>
      </c>
      <c r="J15938" t="s">
        <v>717</v>
      </c>
    </row>
    <row r="15939" spans="1:10">
      <c r="A15939" t="s">
        <v>344</v>
      </c>
      <c r="B15939" t="s">
        <v>35</v>
      </c>
      <c r="C15939" t="s">
        <v>3</v>
      </c>
      <c r="D15939" t="s">
        <v>328</v>
      </c>
      <c r="F15939" s="2">
        <v>572172508</v>
      </c>
      <c r="G15939" s="2">
        <f>(F15939/I15939)</f>
        <v>34578060.791901015</v>
      </c>
      <c r="H15939">
        <v>2017</v>
      </c>
      <c r="I15939">
        <v>16.547270000000001</v>
      </c>
      <c r="J15939" t="s">
        <v>717</v>
      </c>
    </row>
    <row r="15940" spans="1:10">
      <c r="A15940" t="s">
        <v>344</v>
      </c>
      <c r="B15940" t="s">
        <v>35</v>
      </c>
      <c r="C15940" t="s">
        <v>3</v>
      </c>
      <c r="D15940" t="s">
        <v>1</v>
      </c>
      <c r="F15940" s="2">
        <v>1609913</v>
      </c>
      <c r="G15940" s="2">
        <f>(F15940/I15940)</f>
        <v>97291.758700982085</v>
      </c>
      <c r="H15940">
        <v>2017</v>
      </c>
      <c r="I15940">
        <v>16.547270000000001</v>
      </c>
      <c r="J15940" t="s">
        <v>717</v>
      </c>
    </row>
    <row r="15941" spans="1:10">
      <c r="A15941" t="s">
        <v>344</v>
      </c>
      <c r="B15941" t="s">
        <v>35</v>
      </c>
      <c r="C15941" t="s">
        <v>4</v>
      </c>
      <c r="D15941" t="s">
        <v>328</v>
      </c>
      <c r="F15941" s="2">
        <f>-(-104455430)</f>
        <v>104455430</v>
      </c>
      <c r="G15941" s="2">
        <f>(F15941/I15941)</f>
        <v>6312547.628702499</v>
      </c>
      <c r="H15941">
        <v>2017</v>
      </c>
      <c r="I15941">
        <v>16.547270000000001</v>
      </c>
      <c r="J15941" t="s">
        <v>717</v>
      </c>
    </row>
    <row r="15942" spans="1:10">
      <c r="A15942" t="s">
        <v>344</v>
      </c>
      <c r="B15942" t="s">
        <v>35</v>
      </c>
      <c r="C15942" t="s">
        <v>4</v>
      </c>
      <c r="D15942" t="s">
        <v>1</v>
      </c>
      <c r="F15942" s="2">
        <f>-(-69385)</f>
        <v>69385</v>
      </c>
      <c r="G15942" s="2">
        <f>(F15942/I15942)</f>
        <v>4193.1388077912543</v>
      </c>
      <c r="H15942">
        <v>2017</v>
      </c>
      <c r="I15942">
        <v>16.547270000000001</v>
      </c>
      <c r="J15942" t="s">
        <v>717</v>
      </c>
    </row>
    <row r="15943" spans="1:10">
      <c r="A15943" t="s">
        <v>344</v>
      </c>
      <c r="B15943" t="s">
        <v>35</v>
      </c>
      <c r="C15943" t="s">
        <v>3</v>
      </c>
      <c r="D15943" t="s">
        <v>328</v>
      </c>
      <c r="F15943" s="2">
        <v>200956287</v>
      </c>
      <c r="G15943" s="2">
        <v>13606904.263746977</v>
      </c>
      <c r="H15943">
        <v>2016</v>
      </c>
      <c r="I15943">
        <v>14.768700000000001</v>
      </c>
      <c r="J15943" t="s">
        <v>717</v>
      </c>
    </row>
    <row r="15944" spans="1:10">
      <c r="A15944" t="s">
        <v>344</v>
      </c>
      <c r="B15944" t="s">
        <v>35</v>
      </c>
      <c r="C15944" t="s">
        <v>3</v>
      </c>
      <c r="D15944" t="s">
        <v>1</v>
      </c>
      <c r="F15944" s="2">
        <v>1183664</v>
      </c>
      <c r="G15944" s="2">
        <v>80146.796942181769</v>
      </c>
      <c r="H15944">
        <v>2016</v>
      </c>
      <c r="I15944">
        <v>14.768700000000001</v>
      </c>
      <c r="J15944" t="s">
        <v>717</v>
      </c>
    </row>
    <row r="15945" spans="1:10">
      <c r="A15945" t="s">
        <v>344</v>
      </c>
      <c r="B15945" t="s">
        <v>35</v>
      </c>
      <c r="C15945" t="s">
        <v>4</v>
      </c>
      <c r="D15945" t="s">
        <v>328</v>
      </c>
      <c r="F15945" s="2">
        <v>309</v>
      </c>
      <c r="G15945" s="2">
        <v>20.922626906904465</v>
      </c>
      <c r="H15945">
        <v>2016</v>
      </c>
      <c r="I15945">
        <v>14.768700000000001</v>
      </c>
      <c r="J15945" t="s">
        <v>717</v>
      </c>
    </row>
    <row r="15946" spans="1:10">
      <c r="A15946" t="s">
        <v>344</v>
      </c>
      <c r="B15946" t="s">
        <v>35</v>
      </c>
      <c r="C15946" t="s">
        <v>4</v>
      </c>
      <c r="D15946" t="s">
        <v>1</v>
      </c>
      <c r="F15946" s="2">
        <v>-188947</v>
      </c>
      <c r="G15946" s="2">
        <v>-12793.746233588603</v>
      </c>
      <c r="H15946">
        <v>2016</v>
      </c>
      <c r="I15946">
        <v>14.768700000000001</v>
      </c>
      <c r="J15946" t="s">
        <v>717</v>
      </c>
    </row>
    <row r="15947" spans="1:10">
      <c r="A15947" t="s">
        <v>344</v>
      </c>
      <c r="B15947" t="s">
        <v>35</v>
      </c>
      <c r="C15947" t="s">
        <v>3</v>
      </c>
      <c r="D15947" t="s">
        <v>328</v>
      </c>
      <c r="F15947" s="2">
        <v>132710356</v>
      </c>
      <c r="G15947" s="2">
        <v>14317038.427514188</v>
      </c>
      <c r="H15947">
        <v>2015</v>
      </c>
      <c r="I15947">
        <v>9.2693999999999992</v>
      </c>
      <c r="J15947" t="s">
        <v>717</v>
      </c>
    </row>
    <row r="15948" spans="1:10">
      <c r="A15948" t="s">
        <v>344</v>
      </c>
      <c r="B15948" t="s">
        <v>35</v>
      </c>
      <c r="C15948" t="s">
        <v>3</v>
      </c>
      <c r="D15948" t="s">
        <v>1</v>
      </c>
      <c r="F15948" s="2">
        <v>660042</v>
      </c>
      <c r="G15948" s="2">
        <v>71206.550585798439</v>
      </c>
      <c r="H15948">
        <v>2015</v>
      </c>
      <c r="I15948">
        <v>9.2693999999999992</v>
      </c>
      <c r="J15948" t="s">
        <v>717</v>
      </c>
    </row>
    <row r="15949" spans="1:10">
      <c r="A15949" t="s">
        <v>344</v>
      </c>
      <c r="B15949" t="s">
        <v>35</v>
      </c>
      <c r="C15949" t="s">
        <v>4</v>
      </c>
      <c r="D15949" t="s">
        <v>328</v>
      </c>
      <c r="F15949" s="2">
        <v>18856015</v>
      </c>
      <c r="G15949" s="2">
        <v>2034221.7403499689</v>
      </c>
      <c r="H15949">
        <v>2015</v>
      </c>
      <c r="I15949">
        <v>9.2693999999999992</v>
      </c>
      <c r="J15949" t="s">
        <v>717</v>
      </c>
    </row>
    <row r="15950" spans="1:10">
      <c r="A15950" t="s">
        <v>344</v>
      </c>
      <c r="B15950" t="s">
        <v>35</v>
      </c>
      <c r="C15950" t="s">
        <v>4</v>
      </c>
      <c r="D15950" t="s">
        <v>1</v>
      </c>
      <c r="F15950" s="2">
        <v>30850</v>
      </c>
      <c r="G15950" s="2">
        <v>3328.1550046389198</v>
      </c>
      <c r="H15950">
        <v>2015</v>
      </c>
      <c r="I15950">
        <v>9.2693999999999992</v>
      </c>
      <c r="J15950" t="s">
        <v>717</v>
      </c>
    </row>
    <row r="15951" spans="1:10">
      <c r="A15951" t="s">
        <v>344</v>
      </c>
      <c r="B15951" t="s">
        <v>35</v>
      </c>
      <c r="C15951" t="s">
        <v>3</v>
      </c>
      <c r="D15951" t="s">
        <v>328</v>
      </c>
      <c r="F15951" s="2">
        <v>77625511</v>
      </c>
      <c r="G15951" s="2">
        <v>9562897.5652562696</v>
      </c>
      <c r="H15951">
        <v>2014</v>
      </c>
      <c r="I15951">
        <v>8.1173630136986379</v>
      </c>
      <c r="J15951" t="s">
        <v>717</v>
      </c>
    </row>
    <row r="15952" spans="1:10">
      <c r="A15952" t="s">
        <v>344</v>
      </c>
      <c r="B15952" t="s">
        <v>35</v>
      </c>
      <c r="C15952" t="s">
        <v>3</v>
      </c>
      <c r="D15952" t="s">
        <v>1</v>
      </c>
      <c r="F15952" s="2">
        <v>493880</v>
      </c>
      <c r="G15952" s="2">
        <v>60842.418796170845</v>
      </c>
      <c r="H15952">
        <v>2014</v>
      </c>
      <c r="I15952">
        <v>8.1173630136986379</v>
      </c>
      <c r="J15952" t="s">
        <v>717</v>
      </c>
    </row>
    <row r="15953" spans="1:10">
      <c r="A15953" t="s">
        <v>344</v>
      </c>
      <c r="B15953" t="s">
        <v>35</v>
      </c>
      <c r="C15953" t="s">
        <v>4</v>
      </c>
      <c r="D15953" t="s">
        <v>328</v>
      </c>
      <c r="F15953" s="2">
        <v>28844950</v>
      </c>
      <c r="G15953" s="2">
        <v>3553487.7461217465</v>
      </c>
      <c r="H15953">
        <v>2014</v>
      </c>
      <c r="I15953">
        <v>8.1173630136986379</v>
      </c>
      <c r="J15953" t="s">
        <v>717</v>
      </c>
    </row>
    <row r="15954" spans="1:10">
      <c r="A15954" t="s">
        <v>344</v>
      </c>
      <c r="B15954" t="s">
        <v>35</v>
      </c>
      <c r="C15954" t="s">
        <v>4</v>
      </c>
      <c r="D15954" t="s">
        <v>1</v>
      </c>
      <c r="F15954" s="2">
        <v>349760</v>
      </c>
      <c r="G15954" s="2">
        <v>43087.88450260937</v>
      </c>
      <c r="H15954">
        <v>2014</v>
      </c>
      <c r="I15954">
        <v>8.1173630136986379</v>
      </c>
      <c r="J15954" t="s">
        <v>717</v>
      </c>
    </row>
    <row r="15955" spans="1:10">
      <c r="A15955" t="s">
        <v>344</v>
      </c>
      <c r="B15955" t="s">
        <v>35</v>
      </c>
      <c r="C15955" t="s">
        <v>3</v>
      </c>
      <c r="D15955" t="s">
        <v>328</v>
      </c>
      <c r="F15955" s="2">
        <v>87976377</v>
      </c>
      <c r="G15955" s="2">
        <v>16059712.563482786</v>
      </c>
      <c r="H15955">
        <v>2013</v>
      </c>
      <c r="I15955">
        <v>5.47807917808219</v>
      </c>
      <c r="J15955" t="s">
        <v>717</v>
      </c>
    </row>
    <row r="15956" spans="1:10">
      <c r="A15956" t="s">
        <v>61</v>
      </c>
      <c r="B15956" t="s">
        <v>37</v>
      </c>
      <c r="C15956" t="s">
        <v>4</v>
      </c>
      <c r="D15956" t="s">
        <v>328</v>
      </c>
      <c r="F15956" s="2"/>
      <c r="G15956" s="2">
        <v>2080535.43</v>
      </c>
      <c r="H15956">
        <v>2017</v>
      </c>
      <c r="I15956">
        <v>1</v>
      </c>
      <c r="J15956" s="40" t="s">
        <v>715</v>
      </c>
    </row>
    <row r="15957" spans="1:10">
      <c r="A15957" t="s">
        <v>61</v>
      </c>
      <c r="B15957" t="s">
        <v>37</v>
      </c>
      <c r="C15957" t="s">
        <v>4</v>
      </c>
      <c r="D15957" t="s">
        <v>1</v>
      </c>
      <c r="E15957" t="s">
        <v>364</v>
      </c>
      <c r="F15957" s="2"/>
      <c r="G15957" s="2">
        <v>1400907.03</v>
      </c>
      <c r="H15957">
        <v>2017</v>
      </c>
      <c r="I15957">
        <v>1</v>
      </c>
      <c r="J15957" s="40" t="s">
        <v>715</v>
      </c>
    </row>
    <row r="15958" spans="1:10">
      <c r="A15958" t="s">
        <v>344</v>
      </c>
      <c r="B15958" t="s">
        <v>35</v>
      </c>
      <c r="C15958" t="s">
        <v>3</v>
      </c>
      <c r="D15958" t="s">
        <v>1</v>
      </c>
      <c r="F15958" s="2">
        <v>338736</v>
      </c>
      <c r="G15958" s="2">
        <v>61834.812712325096</v>
      </c>
      <c r="H15958">
        <v>2013</v>
      </c>
      <c r="I15958">
        <v>5.47807917808219</v>
      </c>
      <c r="J15958" t="s">
        <v>717</v>
      </c>
    </row>
    <row r="15959" spans="1:10">
      <c r="A15959" t="s">
        <v>344</v>
      </c>
      <c r="B15959" t="s">
        <v>35</v>
      </c>
      <c r="C15959" t="s">
        <v>4</v>
      </c>
      <c r="D15959" t="s">
        <v>328</v>
      </c>
      <c r="F15959" s="2">
        <v>31749011</v>
      </c>
      <c r="G15959" s="2">
        <v>5795646.6067573251</v>
      </c>
      <c r="H15959">
        <v>2013</v>
      </c>
      <c r="I15959">
        <v>5.47807917808219</v>
      </c>
      <c r="J15959" t="s">
        <v>717</v>
      </c>
    </row>
    <row r="15960" spans="1:10">
      <c r="A15960" t="s">
        <v>344</v>
      </c>
      <c r="B15960" t="s">
        <v>35</v>
      </c>
      <c r="C15960" t="s">
        <v>4</v>
      </c>
      <c r="D15960" t="s">
        <v>1</v>
      </c>
      <c r="F15960" s="2">
        <v>78823</v>
      </c>
      <c r="G15960" s="2">
        <v>14388.802614495067</v>
      </c>
      <c r="H15960">
        <v>2013</v>
      </c>
      <c r="I15960">
        <v>5.47807917808219</v>
      </c>
      <c r="J15960" t="s">
        <v>717</v>
      </c>
    </row>
    <row r="15961" spans="1:10">
      <c r="A15961" t="s">
        <v>344</v>
      </c>
      <c r="B15961" t="s">
        <v>35</v>
      </c>
      <c r="C15961" t="s">
        <v>3</v>
      </c>
      <c r="D15961" t="s">
        <v>328</v>
      </c>
      <c r="F15961" s="2">
        <v>76212112</v>
      </c>
      <c r="G15961" s="2">
        <v>16744461.48407211</v>
      </c>
      <c r="H15961">
        <v>2012</v>
      </c>
      <c r="I15961">
        <v>4.5514818181818208</v>
      </c>
      <c r="J15961" t="s">
        <v>717</v>
      </c>
    </row>
    <row r="15962" spans="1:10">
      <c r="A15962" t="s">
        <v>344</v>
      </c>
      <c r="B15962" t="s">
        <v>35</v>
      </c>
      <c r="C15962" t="s">
        <v>3</v>
      </c>
      <c r="D15962" t="s">
        <v>1</v>
      </c>
      <c r="F15962" s="2">
        <v>269408</v>
      </c>
      <c r="G15962" s="2">
        <v>59191.272372833591</v>
      </c>
      <c r="H15962">
        <v>2012</v>
      </c>
      <c r="I15962">
        <v>4.5514818181818208</v>
      </c>
      <c r="J15962" t="s">
        <v>717</v>
      </c>
    </row>
    <row r="15963" spans="1:10">
      <c r="A15963" t="s">
        <v>344</v>
      </c>
      <c r="B15963" t="s">
        <v>35</v>
      </c>
      <c r="C15963" t="s">
        <v>4</v>
      </c>
      <c r="D15963" t="s">
        <v>328</v>
      </c>
      <c r="F15963" s="2">
        <v>11927424</v>
      </c>
      <c r="G15963" s="2">
        <v>2620558.4195356942</v>
      </c>
      <c r="H15963">
        <v>2012</v>
      </c>
      <c r="I15963">
        <v>4.5514818181818208</v>
      </c>
      <c r="J15963" t="s">
        <v>717</v>
      </c>
    </row>
    <row r="15964" spans="1:10">
      <c r="A15964" t="s">
        <v>344</v>
      </c>
      <c r="B15964" t="s">
        <v>35</v>
      </c>
      <c r="C15964" t="s">
        <v>4</v>
      </c>
      <c r="D15964" t="s">
        <v>1</v>
      </c>
      <c r="F15964" s="2">
        <v>76913</v>
      </c>
      <c r="G15964" s="2">
        <v>16898.452651783726</v>
      </c>
      <c r="H15964">
        <v>2012</v>
      </c>
      <c r="I15964">
        <v>4.5514818181818208</v>
      </c>
      <c r="J15964" t="s">
        <v>717</v>
      </c>
    </row>
    <row r="15965" spans="1:10">
      <c r="A15965" t="s">
        <v>344</v>
      </c>
      <c r="B15965" t="s">
        <v>32</v>
      </c>
      <c r="C15965" t="s">
        <v>3</v>
      </c>
      <c r="D15965" t="s">
        <v>328</v>
      </c>
      <c r="E15965" t="s">
        <v>365</v>
      </c>
      <c r="F15965" s="2">
        <v>18381014</v>
      </c>
      <c r="G15965" s="2">
        <v>5323458.2227156498</v>
      </c>
      <c r="H15965">
        <v>2016</v>
      </c>
      <c r="I15965">
        <v>3.4528333333333299</v>
      </c>
      <c r="J15965" t="s">
        <v>717</v>
      </c>
    </row>
    <row r="15966" spans="1:10">
      <c r="A15966" t="s">
        <v>344</v>
      </c>
      <c r="B15966" t="s">
        <v>32</v>
      </c>
      <c r="C15966" t="s">
        <v>3</v>
      </c>
      <c r="D15966" t="s">
        <v>328</v>
      </c>
      <c r="E15966" t="s">
        <v>366</v>
      </c>
      <c r="F15966" s="2">
        <v>1954111</v>
      </c>
      <c r="G15966" s="2">
        <v>565944.2004151186</v>
      </c>
      <c r="H15966">
        <v>2016</v>
      </c>
      <c r="I15966">
        <v>3.4528333333333299</v>
      </c>
      <c r="J15966" t="s">
        <v>717</v>
      </c>
    </row>
    <row r="15967" spans="1:10">
      <c r="A15967" t="s">
        <v>344</v>
      </c>
      <c r="B15967" t="s">
        <v>32</v>
      </c>
      <c r="C15967" t="s">
        <v>3</v>
      </c>
      <c r="D15967" t="s">
        <v>367</v>
      </c>
      <c r="E15967" t="s">
        <v>370</v>
      </c>
      <c r="F15967" s="2">
        <v>1337602</v>
      </c>
      <c r="G15967" s="2">
        <v>387392.57614519517</v>
      </c>
      <c r="H15967">
        <v>2016</v>
      </c>
      <c r="I15967">
        <v>3.4528333333333299</v>
      </c>
      <c r="J15967" t="s">
        <v>717</v>
      </c>
    </row>
    <row r="15968" spans="1:10">
      <c r="A15968" t="s">
        <v>344</v>
      </c>
      <c r="B15968" t="s">
        <v>32</v>
      </c>
      <c r="C15968" t="s">
        <v>3</v>
      </c>
      <c r="D15968" t="s">
        <v>367</v>
      </c>
      <c r="E15968" t="s">
        <v>370</v>
      </c>
      <c r="F15968" s="2">
        <v>866166</v>
      </c>
      <c r="G15968" s="2">
        <v>250856.59120529061</v>
      </c>
      <c r="H15968">
        <v>2016</v>
      </c>
      <c r="I15968">
        <v>3.4528333333333299</v>
      </c>
      <c r="J15968" t="s">
        <v>717</v>
      </c>
    </row>
    <row r="15969" spans="1:10">
      <c r="A15969" t="s">
        <v>344</v>
      </c>
      <c r="B15969" t="s">
        <v>32</v>
      </c>
      <c r="C15969" t="s">
        <v>4</v>
      </c>
      <c r="D15969" t="s">
        <v>328</v>
      </c>
      <c r="E15969" t="s">
        <v>365</v>
      </c>
      <c r="F15969" s="2">
        <v>1148145</v>
      </c>
      <c r="G15969" s="2">
        <v>332522.56600859232</v>
      </c>
      <c r="H15969">
        <v>2016</v>
      </c>
      <c r="I15969">
        <v>3.4528333333333299</v>
      </c>
      <c r="J15969" t="s">
        <v>717</v>
      </c>
    </row>
    <row r="15970" spans="1:10">
      <c r="A15970" s="4" t="s">
        <v>344</v>
      </c>
      <c r="B15970" t="s">
        <v>32</v>
      </c>
      <c r="C15970" t="s">
        <v>4</v>
      </c>
      <c r="D15970" t="s">
        <v>328</v>
      </c>
      <c r="E15970" t="s">
        <v>366</v>
      </c>
      <c r="F15970" s="2">
        <v>808957</v>
      </c>
      <c r="G15970" s="2">
        <v>234287.87951923563</v>
      </c>
      <c r="H15970">
        <v>2016</v>
      </c>
      <c r="I15970">
        <v>3.4528333333333299</v>
      </c>
      <c r="J15970" t="s">
        <v>717</v>
      </c>
    </row>
    <row r="15971" spans="1:10">
      <c r="A15971" s="4" t="s">
        <v>344</v>
      </c>
      <c r="B15971" t="s">
        <v>32</v>
      </c>
      <c r="C15971" t="s">
        <v>4</v>
      </c>
      <c r="D15971" t="s">
        <v>367</v>
      </c>
      <c r="E15971" t="s">
        <v>370</v>
      </c>
      <c r="F15971" s="2">
        <v>891070</v>
      </c>
      <c r="G15971" s="2">
        <v>258069.2185161947</v>
      </c>
      <c r="H15971">
        <v>2016</v>
      </c>
      <c r="I15971">
        <v>3.4528333333333299</v>
      </c>
      <c r="J15971" t="s">
        <v>717</v>
      </c>
    </row>
    <row r="15972" spans="1:10">
      <c r="A15972" s="4" t="s">
        <v>344</v>
      </c>
      <c r="B15972" t="s">
        <v>32</v>
      </c>
      <c r="C15972" t="s">
        <v>4</v>
      </c>
      <c r="D15972" t="s">
        <v>367</v>
      </c>
      <c r="E15972" t="s">
        <v>370</v>
      </c>
      <c r="F15972" s="2">
        <v>785710</v>
      </c>
      <c r="G15972" s="2">
        <v>227555.14794613142</v>
      </c>
      <c r="H15972">
        <v>2016</v>
      </c>
      <c r="I15972">
        <v>3.4528333333333299</v>
      </c>
      <c r="J15972" t="s">
        <v>717</v>
      </c>
    </row>
    <row r="15973" spans="1:10">
      <c r="A15973" t="s">
        <v>344</v>
      </c>
      <c r="B15973" t="s">
        <v>32</v>
      </c>
      <c r="C15973" t="s">
        <v>4</v>
      </c>
      <c r="D15973" t="s">
        <v>380</v>
      </c>
      <c r="F15973" s="2">
        <v>-286</v>
      </c>
      <c r="G15973" s="2">
        <v>-82.830525655258953</v>
      </c>
      <c r="H15973">
        <v>2016</v>
      </c>
      <c r="I15973">
        <v>3.4528333333333339</v>
      </c>
      <c r="J15973" t="s">
        <v>717</v>
      </c>
    </row>
    <row r="15974" spans="1:10">
      <c r="A15974" s="4" t="s">
        <v>344</v>
      </c>
      <c r="B15974" t="s">
        <v>32</v>
      </c>
      <c r="C15974" t="s">
        <v>4</v>
      </c>
      <c r="D15974" t="s">
        <v>328</v>
      </c>
      <c r="E15974" t="s">
        <v>366</v>
      </c>
      <c r="F15974" s="2">
        <v>-2629</v>
      </c>
      <c r="G15974" s="2">
        <v>-800.06086427267189</v>
      </c>
      <c r="H15974">
        <v>2015</v>
      </c>
      <c r="I15974">
        <v>3.286</v>
      </c>
      <c r="J15974" t="s">
        <v>717</v>
      </c>
    </row>
    <row r="15975" spans="1:10">
      <c r="A15975" s="4" t="s">
        <v>344</v>
      </c>
      <c r="B15975" t="s">
        <v>32</v>
      </c>
      <c r="C15975" t="s">
        <v>4</v>
      </c>
      <c r="D15975" t="s">
        <v>328</v>
      </c>
      <c r="E15975" t="s">
        <v>365</v>
      </c>
      <c r="F15975" s="2">
        <v>-6519</v>
      </c>
      <c r="G15975" s="2">
        <v>-1983.8709677419354</v>
      </c>
      <c r="H15975">
        <v>2015</v>
      </c>
      <c r="I15975">
        <v>3.286</v>
      </c>
      <c r="J15975" t="s">
        <v>717</v>
      </c>
    </row>
    <row r="15976" spans="1:10">
      <c r="A15976" s="4" t="s">
        <v>344</v>
      </c>
      <c r="B15976" t="s">
        <v>32</v>
      </c>
      <c r="C15976" t="s">
        <v>4</v>
      </c>
      <c r="D15976" t="s">
        <v>1</v>
      </c>
      <c r="F15976" s="2">
        <v>4549</v>
      </c>
      <c r="G15976" s="2">
        <v>1384.357881923311</v>
      </c>
      <c r="H15976">
        <v>2015</v>
      </c>
      <c r="I15976">
        <v>3.286</v>
      </c>
      <c r="J15976" t="s">
        <v>717</v>
      </c>
    </row>
    <row r="15977" spans="1:10">
      <c r="A15977" s="4" t="s">
        <v>344</v>
      </c>
      <c r="B15977" t="s">
        <v>32</v>
      </c>
      <c r="C15977" t="s">
        <v>4</v>
      </c>
      <c r="D15977" t="s">
        <v>367</v>
      </c>
      <c r="E15977" t="s">
        <v>415</v>
      </c>
      <c r="F15977" s="2">
        <v>14569.000000000002</v>
      </c>
      <c r="G15977" s="2">
        <v>4433.657942787584</v>
      </c>
      <c r="H15977">
        <v>2015</v>
      </c>
      <c r="I15977">
        <v>3.286</v>
      </c>
      <c r="J15977" t="s">
        <v>717</v>
      </c>
    </row>
    <row r="15978" spans="1:10">
      <c r="A15978" s="4" t="s">
        <v>344</v>
      </c>
      <c r="B15978" t="s">
        <v>32</v>
      </c>
      <c r="C15978" t="s">
        <v>4</v>
      </c>
      <c r="D15978" t="s">
        <v>383</v>
      </c>
      <c r="F15978" s="2">
        <v>-516</v>
      </c>
      <c r="G15978" s="2">
        <v>-157.02982349360926</v>
      </c>
      <c r="H15978">
        <v>2015</v>
      </c>
      <c r="I15978">
        <v>3.286</v>
      </c>
      <c r="J15978" t="s">
        <v>717</v>
      </c>
    </row>
    <row r="15979" spans="1:10">
      <c r="A15979" s="4" t="s">
        <v>344</v>
      </c>
      <c r="B15979" t="s">
        <v>32</v>
      </c>
      <c r="C15979" t="s">
        <v>3</v>
      </c>
      <c r="D15979" t="s">
        <v>367</v>
      </c>
      <c r="F15979" s="2">
        <v>1597974</v>
      </c>
      <c r="G15979" s="2">
        <v>678832.68487018894</v>
      </c>
      <c r="H15979">
        <v>2014</v>
      </c>
      <c r="I15979">
        <v>2.3540027397260279</v>
      </c>
      <c r="J15979" t="s">
        <v>717</v>
      </c>
    </row>
    <row r="15980" spans="1:10">
      <c r="A15980" s="4" t="s">
        <v>344</v>
      </c>
      <c r="B15980" t="s">
        <v>32</v>
      </c>
      <c r="C15980" t="s">
        <v>4</v>
      </c>
      <c r="D15980" t="s">
        <v>328</v>
      </c>
      <c r="E15980" t="s">
        <v>365</v>
      </c>
      <c r="F15980" s="2">
        <v>-471222.00000000006</v>
      </c>
      <c r="G15980" s="2">
        <v>-200179.03634846385</v>
      </c>
      <c r="H15980">
        <v>2014</v>
      </c>
      <c r="I15980">
        <v>2.3540027397260279</v>
      </c>
      <c r="J15980" t="s">
        <v>717</v>
      </c>
    </row>
    <row r="15981" spans="1:10">
      <c r="A15981" s="4" t="s">
        <v>344</v>
      </c>
      <c r="B15981" t="s">
        <v>32</v>
      </c>
      <c r="C15981" t="s">
        <v>4</v>
      </c>
      <c r="D15981" t="s">
        <v>328</v>
      </c>
      <c r="F15981" s="2">
        <v>-2540</v>
      </c>
      <c r="G15981" s="2">
        <v>-1175.8850991702925</v>
      </c>
      <c r="H15981">
        <v>2013</v>
      </c>
      <c r="I15981">
        <v>2.1600749952459051</v>
      </c>
      <c r="J15981" t="s">
        <v>717</v>
      </c>
    </row>
    <row r="15982" spans="1:10">
      <c r="A15982" s="4" t="s">
        <v>344</v>
      </c>
      <c r="B15982" t="s">
        <v>32</v>
      </c>
      <c r="C15982" t="s">
        <v>4</v>
      </c>
      <c r="D15982" t="s">
        <v>328</v>
      </c>
      <c r="F15982" s="2">
        <v>62764.846837213307</v>
      </c>
      <c r="G15982" s="2">
        <v>32114.25518074536</v>
      </c>
      <c r="H15982">
        <v>2012</v>
      </c>
      <c r="I15982">
        <v>1.9544232455014252</v>
      </c>
      <c r="J15982" t="s">
        <v>717</v>
      </c>
    </row>
    <row r="15983" spans="1:10">
      <c r="A15983" s="4" t="s">
        <v>344</v>
      </c>
      <c r="B15983" t="s">
        <v>32</v>
      </c>
      <c r="C15983" t="s">
        <v>4</v>
      </c>
      <c r="D15983" t="s">
        <v>328</v>
      </c>
      <c r="F15983" s="2">
        <v>5190.3640470160508</v>
      </c>
      <c r="G15983" s="2">
        <v>2655.701143016448</v>
      </c>
      <c r="H15983">
        <v>2012</v>
      </c>
      <c r="I15983">
        <v>1.9544232455014252</v>
      </c>
      <c r="J15983" t="s">
        <v>717</v>
      </c>
    </row>
    <row r="15984" spans="1:10">
      <c r="A15984" s="4" t="s">
        <v>344</v>
      </c>
      <c r="B15984" t="s">
        <v>32</v>
      </c>
      <c r="C15984" t="s">
        <v>4</v>
      </c>
      <c r="D15984" t="s">
        <v>328</v>
      </c>
      <c r="F15984" s="2">
        <v>-23069.949512285602</v>
      </c>
      <c r="G15984" s="2">
        <v>-11803.968032710742</v>
      </c>
      <c r="H15984">
        <v>2012</v>
      </c>
      <c r="I15984">
        <v>1.9544232455014252</v>
      </c>
      <c r="J15984" t="s">
        <v>717</v>
      </c>
    </row>
    <row r="15985" spans="1:10">
      <c r="A15985" s="4" t="s">
        <v>344</v>
      </c>
      <c r="B15985" t="s">
        <v>32</v>
      </c>
      <c r="C15985" t="s">
        <v>4</v>
      </c>
      <c r="D15985" t="s">
        <v>328</v>
      </c>
      <c r="F15985" s="2">
        <v>327252.33464436902</v>
      </c>
      <c r="G15985" s="2">
        <v>195463.47903132639</v>
      </c>
      <c r="H15985">
        <v>2011</v>
      </c>
      <c r="I15985">
        <v>1.6742377464381528</v>
      </c>
      <c r="J15985" t="s">
        <v>717</v>
      </c>
    </row>
    <row r="15986" spans="1:10">
      <c r="A15986" s="4" t="s">
        <v>344</v>
      </c>
      <c r="B15986" t="s">
        <v>32</v>
      </c>
      <c r="C15986" t="s">
        <v>4</v>
      </c>
      <c r="D15986" t="s">
        <v>328</v>
      </c>
      <c r="F15986" s="2">
        <v>68998.752944660577</v>
      </c>
      <c r="G15986" s="2">
        <v>41212.039981449212</v>
      </c>
      <c r="H15986">
        <v>2011</v>
      </c>
      <c r="I15986">
        <v>1.6742377464381528</v>
      </c>
      <c r="J15986" t="s">
        <v>717</v>
      </c>
    </row>
    <row r="15987" spans="1:10">
      <c r="A15987" s="4" t="s">
        <v>344</v>
      </c>
      <c r="B15987" t="s">
        <v>32</v>
      </c>
      <c r="C15987" t="s">
        <v>4</v>
      </c>
      <c r="D15987" t="s">
        <v>328</v>
      </c>
      <c r="F15987" s="2">
        <v>21456.923215007919</v>
      </c>
      <c r="G15987" s="2">
        <v>12815.935646329992</v>
      </c>
      <c r="H15987">
        <v>2011</v>
      </c>
      <c r="I15987">
        <v>1.6742377464381528</v>
      </c>
      <c r="J15987" t="s">
        <v>717</v>
      </c>
    </row>
    <row r="15988" spans="1:10">
      <c r="A15988" s="4" t="s">
        <v>344</v>
      </c>
      <c r="B15988" t="s">
        <v>32</v>
      </c>
      <c r="C15988" t="s">
        <v>4</v>
      </c>
      <c r="D15988" t="s">
        <v>328</v>
      </c>
      <c r="F15988" s="2">
        <v>68535.787169663774</v>
      </c>
      <c r="G15988" s="2">
        <v>38921.159847384915</v>
      </c>
      <c r="H15988">
        <v>2010</v>
      </c>
      <c r="I15988">
        <v>1.7608875850154977</v>
      </c>
      <c r="J15988" t="s">
        <v>717</v>
      </c>
    </row>
    <row r="15989" spans="1:10">
      <c r="A15989" s="4" t="s">
        <v>344</v>
      </c>
      <c r="B15989" t="s">
        <v>32</v>
      </c>
      <c r="C15989" t="s">
        <v>4</v>
      </c>
      <c r="D15989" t="s">
        <v>328</v>
      </c>
      <c r="F15989" s="2">
        <v>41959.829332042595</v>
      </c>
      <c r="G15989" s="2">
        <v>23828.795028771416</v>
      </c>
      <c r="H15989">
        <v>2010</v>
      </c>
      <c r="I15989">
        <v>1.7608875850154977</v>
      </c>
      <c r="J15989" t="s">
        <v>717</v>
      </c>
    </row>
    <row r="15990" spans="1:10">
      <c r="A15990" t="s">
        <v>61</v>
      </c>
      <c r="B15990" t="s">
        <v>37</v>
      </c>
      <c r="C15990" t="s">
        <v>3</v>
      </c>
      <c r="D15990" t="s">
        <v>328</v>
      </c>
      <c r="F15990" s="2">
        <v>5415759.8600000003</v>
      </c>
      <c r="G15990" s="2">
        <v>5415759.8600000003</v>
      </c>
      <c r="H15990">
        <v>2016</v>
      </c>
      <c r="I15990">
        <v>1</v>
      </c>
      <c r="J15990" s="40" t="s">
        <v>715</v>
      </c>
    </row>
    <row r="15991" spans="1:10">
      <c r="A15991" t="s">
        <v>61</v>
      </c>
      <c r="B15991" t="s">
        <v>37</v>
      </c>
      <c r="C15991" t="s">
        <v>3</v>
      </c>
      <c r="D15991" t="s">
        <v>1</v>
      </c>
      <c r="F15991" s="2">
        <v>8539734.6899999995</v>
      </c>
      <c r="G15991" s="2">
        <v>8539734.6899999995</v>
      </c>
      <c r="H15991">
        <v>2016</v>
      </c>
      <c r="I15991">
        <v>1</v>
      </c>
      <c r="J15991" s="40" t="s">
        <v>715</v>
      </c>
    </row>
    <row r="15992" spans="1:10">
      <c r="A15992" s="4" t="s">
        <v>344</v>
      </c>
      <c r="B15992" t="s">
        <v>32</v>
      </c>
      <c r="C15992" t="s">
        <v>4</v>
      </c>
      <c r="D15992" t="s">
        <v>328</v>
      </c>
      <c r="F15992" s="2">
        <v>-1677.1138492489038</v>
      </c>
      <c r="G15992" s="2">
        <v>-952.42527888805762</v>
      </c>
      <c r="H15992">
        <v>2010</v>
      </c>
      <c r="I15992">
        <v>1.7608875850154977</v>
      </c>
      <c r="J15992" t="s">
        <v>717</v>
      </c>
    </row>
    <row r="15993" spans="1:10">
      <c r="A15993" s="4" t="s">
        <v>344</v>
      </c>
      <c r="B15993" t="s">
        <v>33</v>
      </c>
      <c r="C15993" t="s">
        <v>3</v>
      </c>
      <c r="D15993" t="s">
        <v>1</v>
      </c>
      <c r="F15993" s="2">
        <f t="shared" ref="F15993:F16009" si="419">G15993*I15993</f>
        <v>70764787.124039039</v>
      </c>
      <c r="G15993" s="2">
        <v>105242.0986377737</v>
      </c>
      <c r="H15993">
        <v>2016</v>
      </c>
      <c r="I15993">
        <v>672.4</v>
      </c>
      <c r="J15993" t="s">
        <v>717</v>
      </c>
    </row>
    <row r="15994" spans="1:10">
      <c r="A15994" s="4" t="s">
        <v>344</v>
      </c>
      <c r="B15994" t="s">
        <v>33</v>
      </c>
      <c r="C15994" t="s">
        <v>4</v>
      </c>
      <c r="D15994" t="s">
        <v>328</v>
      </c>
      <c r="E15994" t="s">
        <v>370</v>
      </c>
      <c r="F15994" s="2">
        <f t="shared" si="419"/>
        <v>-21398621.888534222</v>
      </c>
      <c r="G15994" s="2">
        <v>-31824.244331550002</v>
      </c>
      <c r="H15994">
        <v>2016</v>
      </c>
      <c r="I15994">
        <v>672.4</v>
      </c>
      <c r="J15994" t="s">
        <v>717</v>
      </c>
    </row>
    <row r="15995" spans="1:10">
      <c r="A15995" s="4" t="s">
        <v>344</v>
      </c>
      <c r="B15995" t="s">
        <v>33</v>
      </c>
      <c r="C15995" t="s">
        <v>4</v>
      </c>
      <c r="D15995" t="s">
        <v>1</v>
      </c>
      <c r="F15995" s="2">
        <f t="shared" si="419"/>
        <v>142794184.83717725</v>
      </c>
      <c r="G15995" s="2">
        <v>212364.93878223863</v>
      </c>
      <c r="H15995">
        <v>2016</v>
      </c>
      <c r="I15995">
        <v>672.4</v>
      </c>
      <c r="J15995" t="s">
        <v>717</v>
      </c>
    </row>
    <row r="15996" spans="1:10">
      <c r="A15996" s="4" t="s">
        <v>344</v>
      </c>
      <c r="B15996" t="s">
        <v>33</v>
      </c>
      <c r="C15996" t="s">
        <v>3</v>
      </c>
      <c r="D15996" t="s">
        <v>328</v>
      </c>
      <c r="E15996" t="s">
        <v>370</v>
      </c>
      <c r="F15996" s="2">
        <f t="shared" si="419"/>
        <v>238776596.16415301</v>
      </c>
      <c r="G15996" s="2">
        <v>364967.34243786579</v>
      </c>
      <c r="H15996">
        <v>2015</v>
      </c>
      <c r="I15996">
        <v>654.24099200000001</v>
      </c>
      <c r="J15996" t="s">
        <v>717</v>
      </c>
    </row>
    <row r="15997" spans="1:10">
      <c r="A15997" s="4" t="s">
        <v>344</v>
      </c>
      <c r="B15997" t="s">
        <v>33</v>
      </c>
      <c r="C15997" t="s">
        <v>3</v>
      </c>
      <c r="D15997" t="s">
        <v>1</v>
      </c>
      <c r="F15997" s="2">
        <f t="shared" si="419"/>
        <v>198505082.05258009</v>
      </c>
      <c r="G15997" s="2">
        <v>303412.78593038709</v>
      </c>
      <c r="H15997">
        <v>2015</v>
      </c>
      <c r="I15997">
        <v>654.24099200000001</v>
      </c>
      <c r="J15997" t="s">
        <v>717</v>
      </c>
    </row>
    <row r="15998" spans="1:10">
      <c r="A15998" s="4" t="s">
        <v>344</v>
      </c>
      <c r="B15998" t="s">
        <v>33</v>
      </c>
      <c r="C15998" t="s">
        <v>4</v>
      </c>
      <c r="D15998" t="s">
        <v>328</v>
      </c>
      <c r="E15998" t="s">
        <v>370</v>
      </c>
      <c r="F15998" s="2">
        <f t="shared" si="419"/>
        <v>51355892.272185929</v>
      </c>
      <c r="G15998" s="2">
        <v>78496.903893459996</v>
      </c>
      <c r="H15998">
        <v>2015</v>
      </c>
      <c r="I15998">
        <v>654.24099200000001</v>
      </c>
      <c r="J15998" t="s">
        <v>717</v>
      </c>
    </row>
    <row r="15999" spans="1:10">
      <c r="A15999" s="4" t="s">
        <v>344</v>
      </c>
      <c r="B15999" t="s">
        <v>33</v>
      </c>
      <c r="C15999" t="s">
        <v>4</v>
      </c>
      <c r="D15999" t="s">
        <v>328</v>
      </c>
      <c r="E15999" t="s">
        <v>370</v>
      </c>
      <c r="F15999" s="2">
        <f t="shared" si="419"/>
        <v>-7905.2452554421243</v>
      </c>
      <c r="G15999" s="2">
        <v>-11.756759749319043</v>
      </c>
      <c r="H15999">
        <v>2015</v>
      </c>
      <c r="I15999">
        <v>672.4</v>
      </c>
      <c r="J15999" t="s">
        <v>717</v>
      </c>
    </row>
    <row r="16000" spans="1:10">
      <c r="A16000" s="4" t="s">
        <v>344</v>
      </c>
      <c r="B16000" t="s">
        <v>33</v>
      </c>
      <c r="C16000" t="s">
        <v>4</v>
      </c>
      <c r="D16000" t="s">
        <v>1</v>
      </c>
      <c r="F16000" s="2">
        <f t="shared" si="419"/>
        <v>-141182457.17741397</v>
      </c>
      <c r="G16000" s="2">
        <v>-215795.79834308819</v>
      </c>
      <c r="H16000">
        <v>2015</v>
      </c>
      <c r="I16000">
        <v>654.24099200000001</v>
      </c>
      <c r="J16000" t="s">
        <v>717</v>
      </c>
    </row>
    <row r="16001" spans="1:10">
      <c r="A16001" s="4" t="s">
        <v>344</v>
      </c>
      <c r="B16001" t="s">
        <v>33</v>
      </c>
      <c r="C16001" t="s">
        <v>3</v>
      </c>
      <c r="D16001" t="s">
        <v>328</v>
      </c>
      <c r="E16001" t="s">
        <v>370</v>
      </c>
      <c r="F16001" s="2">
        <f t="shared" si="419"/>
        <v>208162433.46328208</v>
      </c>
      <c r="G16001" s="2">
        <v>364967.34243786579</v>
      </c>
      <c r="H16001">
        <v>2014</v>
      </c>
      <c r="I16001">
        <v>570.3590684931512</v>
      </c>
      <c r="J16001" t="s">
        <v>717</v>
      </c>
    </row>
    <row r="16002" spans="1:10">
      <c r="A16002" s="4" t="s">
        <v>344</v>
      </c>
      <c r="B16002" t="s">
        <v>33</v>
      </c>
      <c r="C16002" t="s">
        <v>3</v>
      </c>
      <c r="D16002" t="s">
        <v>1</v>
      </c>
      <c r="F16002" s="2">
        <f t="shared" si="419"/>
        <v>190131897.12373438</v>
      </c>
      <c r="G16002" s="2">
        <v>333354.73673812108</v>
      </c>
      <c r="H16002">
        <v>2014</v>
      </c>
      <c r="I16002">
        <v>570.3590684931512</v>
      </c>
      <c r="J16002" t="s">
        <v>717</v>
      </c>
    </row>
    <row r="16003" spans="1:10">
      <c r="A16003" s="4" t="s">
        <v>344</v>
      </c>
      <c r="B16003" t="s">
        <v>33</v>
      </c>
      <c r="C16003" t="s">
        <v>4</v>
      </c>
      <c r="D16003" t="s">
        <v>328</v>
      </c>
      <c r="E16003" t="s">
        <v>370</v>
      </c>
      <c r="F16003" s="2">
        <f t="shared" si="419"/>
        <v>-1309033.1283207429</v>
      </c>
      <c r="G16003" s="2">
        <v>-2295.1035595508579</v>
      </c>
      <c r="H16003">
        <v>2014</v>
      </c>
      <c r="I16003">
        <v>570.3590684931512</v>
      </c>
      <c r="J16003" t="s">
        <v>717</v>
      </c>
    </row>
    <row r="16004" spans="1:10">
      <c r="A16004" s="4" t="s">
        <v>344</v>
      </c>
      <c r="B16004" t="s">
        <v>33</v>
      </c>
      <c r="C16004" t="s">
        <v>4</v>
      </c>
      <c r="D16004" t="s">
        <v>1</v>
      </c>
      <c r="F16004" s="2">
        <f t="shared" si="419"/>
        <v>172164149.72252274</v>
      </c>
      <c r="G16004" s="2">
        <v>301852.21772201918</v>
      </c>
      <c r="H16004">
        <v>2014</v>
      </c>
      <c r="I16004">
        <v>570.3590684931512</v>
      </c>
      <c r="J16004" t="s">
        <v>717</v>
      </c>
    </row>
    <row r="16005" spans="1:10">
      <c r="A16005" s="4" t="s">
        <v>344</v>
      </c>
      <c r="B16005" t="s">
        <v>33</v>
      </c>
      <c r="C16005" t="s">
        <v>3</v>
      </c>
      <c r="D16005" t="s">
        <v>328</v>
      </c>
      <c r="F16005" s="2">
        <f t="shared" si="419"/>
        <v>4402631.0417978754</v>
      </c>
      <c r="G16005" s="2">
        <v>8887.6584695280271</v>
      </c>
      <c r="H16005">
        <v>2013</v>
      </c>
      <c r="I16005">
        <v>495.36456164383571</v>
      </c>
      <c r="J16005" t="s">
        <v>717</v>
      </c>
    </row>
    <row r="16006" spans="1:10">
      <c r="A16006" s="4" t="s">
        <v>344</v>
      </c>
      <c r="B16006" t="s">
        <v>33</v>
      </c>
      <c r="C16006" t="s">
        <v>3</v>
      </c>
      <c r="D16006" t="s">
        <v>1</v>
      </c>
      <c r="F16006" s="2">
        <f t="shared" si="419"/>
        <v>74181732.144441366</v>
      </c>
      <c r="G16006" s="2">
        <v>149751.7947151367</v>
      </c>
      <c r="H16006">
        <v>2013</v>
      </c>
      <c r="I16006">
        <v>495.36456164383571</v>
      </c>
      <c r="J16006" t="s">
        <v>717</v>
      </c>
    </row>
    <row r="16007" spans="1:10">
      <c r="A16007" s="4" t="s">
        <v>344</v>
      </c>
      <c r="B16007" t="s">
        <v>33</v>
      </c>
      <c r="C16007" t="s">
        <v>4</v>
      </c>
      <c r="D16007" t="s">
        <v>328</v>
      </c>
      <c r="F16007" s="2">
        <f t="shared" si="419"/>
        <v>1196418.5323038264</v>
      </c>
      <c r="G16007" s="2">
        <v>2415.2283488620742</v>
      </c>
      <c r="H16007">
        <v>2013</v>
      </c>
      <c r="I16007">
        <v>495.36456164383571</v>
      </c>
      <c r="J16007" t="s">
        <v>717</v>
      </c>
    </row>
    <row r="16008" spans="1:10">
      <c r="A16008" s="4" t="s">
        <v>344</v>
      </c>
      <c r="B16008" t="s">
        <v>33</v>
      </c>
      <c r="C16008" t="s">
        <v>4</v>
      </c>
      <c r="D16008" t="s">
        <v>1</v>
      </c>
      <c r="F16008" s="2">
        <f t="shared" si="419"/>
        <v>20132933.831740361</v>
      </c>
      <c r="G16008" s="2">
        <v>40642.660760653736</v>
      </c>
      <c r="H16008">
        <v>2013</v>
      </c>
      <c r="I16008">
        <v>495.36456164383571</v>
      </c>
      <c r="J16008" t="s">
        <v>717</v>
      </c>
    </row>
    <row r="16009" spans="1:10">
      <c r="A16009" s="4" t="s">
        <v>344</v>
      </c>
      <c r="B16009" t="s">
        <v>33</v>
      </c>
      <c r="C16009" t="s">
        <v>3</v>
      </c>
      <c r="D16009" t="s">
        <v>328</v>
      </c>
      <c r="F16009" s="2">
        <f t="shared" si="419"/>
        <v>0</v>
      </c>
      <c r="G16009" s="2">
        <v>0</v>
      </c>
      <c r="H16009">
        <v>2011</v>
      </c>
      <c r="I16009">
        <v>483.37219178082211</v>
      </c>
      <c r="J16009" t="s">
        <v>717</v>
      </c>
    </row>
    <row r="16010" spans="1:10">
      <c r="A16010" t="s">
        <v>344</v>
      </c>
      <c r="B16010" t="s">
        <v>38</v>
      </c>
      <c r="C16010" t="s">
        <v>3</v>
      </c>
      <c r="D16010" t="s">
        <v>328</v>
      </c>
      <c r="F16010" s="2">
        <v>1288420000</v>
      </c>
      <c r="G16010" s="2">
        <f t="shared" ref="G16010:G16021" si="420">F16010/I16010</f>
        <v>392502.23909242119</v>
      </c>
      <c r="H16010">
        <v>2019</v>
      </c>
      <c r="I16010">
        <v>3282.58</v>
      </c>
      <c r="J16010" t="s">
        <v>717</v>
      </c>
    </row>
    <row r="16011" spans="1:10">
      <c r="A16011" t="s">
        <v>344</v>
      </c>
      <c r="B16011" t="s">
        <v>38</v>
      </c>
      <c r="C16011" t="s">
        <v>3</v>
      </c>
      <c r="D16011" t="s">
        <v>1</v>
      </c>
      <c r="F16011" s="2">
        <v>64280000</v>
      </c>
      <c r="G16011" s="2">
        <f t="shared" si="420"/>
        <v>19582.157936744879</v>
      </c>
      <c r="H16011">
        <v>2019</v>
      </c>
      <c r="I16011">
        <v>3282.58</v>
      </c>
      <c r="J16011" t="s">
        <v>717</v>
      </c>
    </row>
    <row r="16012" spans="1:10">
      <c r="A16012" t="s">
        <v>344</v>
      </c>
      <c r="B16012" t="s">
        <v>38</v>
      </c>
      <c r="C16012" t="s">
        <v>4</v>
      </c>
      <c r="D16012" t="s">
        <v>328</v>
      </c>
      <c r="F16012" s="2">
        <v>603700000</v>
      </c>
      <c r="G16012" s="2">
        <f t="shared" si="420"/>
        <v>183910.21696348605</v>
      </c>
      <c r="H16012">
        <v>2019</v>
      </c>
      <c r="I16012">
        <v>3282.58</v>
      </c>
      <c r="J16012" t="s">
        <v>717</v>
      </c>
    </row>
    <row r="16013" spans="1:10">
      <c r="A16013" t="s">
        <v>344</v>
      </c>
      <c r="B16013" t="s">
        <v>38</v>
      </c>
      <c r="C16013" t="s">
        <v>4</v>
      </c>
      <c r="D16013" t="s">
        <v>1</v>
      </c>
      <c r="F16013" s="2">
        <v>96890000</v>
      </c>
      <c r="G16013" s="2">
        <f t="shared" si="420"/>
        <v>29516.416964704593</v>
      </c>
      <c r="H16013">
        <v>2019</v>
      </c>
      <c r="I16013">
        <v>3282.58</v>
      </c>
      <c r="J16013" t="s">
        <v>717</v>
      </c>
    </row>
    <row r="16014" spans="1:10">
      <c r="A16014" t="s">
        <v>344</v>
      </c>
      <c r="B16014" t="s">
        <v>38</v>
      </c>
      <c r="C16014" t="s">
        <v>3</v>
      </c>
      <c r="D16014" t="s">
        <v>328</v>
      </c>
      <c r="F16014" s="2">
        <v>3343000000</v>
      </c>
      <c r="G16014" s="2">
        <f t="shared" si="420"/>
        <v>1115802.4732564543</v>
      </c>
      <c r="H16014">
        <v>2018</v>
      </c>
      <c r="I16014">
        <v>2996.05</v>
      </c>
      <c r="J16014" t="s">
        <v>717</v>
      </c>
    </row>
    <row r="16015" spans="1:10">
      <c r="A16015" t="s">
        <v>344</v>
      </c>
      <c r="B16015" t="s">
        <v>38</v>
      </c>
      <c r="C16015" t="s">
        <v>3</v>
      </c>
      <c r="D16015" t="s">
        <v>1</v>
      </c>
      <c r="E16015" t="s">
        <v>364</v>
      </c>
      <c r="F16015" s="2">
        <v>1767000000</v>
      </c>
      <c r="G16015" s="2">
        <f t="shared" si="420"/>
        <v>589776.53910982795</v>
      </c>
      <c r="H16015">
        <v>2018</v>
      </c>
      <c r="I16015">
        <v>2996.05</v>
      </c>
      <c r="J16015" t="s">
        <v>717</v>
      </c>
    </row>
    <row r="16016" spans="1:10">
      <c r="A16016" t="s">
        <v>344</v>
      </c>
      <c r="B16016" t="s">
        <v>38</v>
      </c>
      <c r="C16016" t="s">
        <v>4</v>
      </c>
      <c r="D16016" t="s">
        <v>328</v>
      </c>
      <c r="F16016" s="2">
        <v>1563040000</v>
      </c>
      <c r="G16016" s="2">
        <f t="shared" si="420"/>
        <v>521700.23864755256</v>
      </c>
      <c r="H16016">
        <v>2018</v>
      </c>
      <c r="I16016">
        <v>2996.05</v>
      </c>
      <c r="J16016" t="s">
        <v>717</v>
      </c>
    </row>
    <row r="16017" spans="1:10">
      <c r="A16017" t="s">
        <v>344</v>
      </c>
      <c r="B16017" t="s">
        <v>38</v>
      </c>
      <c r="C16017" t="s">
        <v>4</v>
      </c>
      <c r="D16017" t="s">
        <v>1</v>
      </c>
      <c r="E16017" t="s">
        <v>364</v>
      </c>
      <c r="F16017" s="2">
        <v>17620000</v>
      </c>
      <c r="G16017" s="2">
        <f t="shared" si="420"/>
        <v>5881.0767510555561</v>
      </c>
      <c r="H16017">
        <v>2018</v>
      </c>
      <c r="I16017">
        <v>2996.05</v>
      </c>
      <c r="J16017" t="s">
        <v>717</v>
      </c>
    </row>
    <row r="16018" spans="1:10">
      <c r="A16018" t="s">
        <v>344</v>
      </c>
      <c r="B16018" t="s">
        <v>38</v>
      </c>
      <c r="C16018" t="s">
        <v>3</v>
      </c>
      <c r="D16018" t="s">
        <v>328</v>
      </c>
      <c r="F16018" s="2">
        <v>3243000000</v>
      </c>
      <c r="G16018" s="2">
        <f t="shared" si="420"/>
        <v>1094772.2347126855</v>
      </c>
      <c r="H16018">
        <v>2017</v>
      </c>
      <c r="I16018">
        <v>2962.26</v>
      </c>
      <c r="J16018" t="s">
        <v>717</v>
      </c>
    </row>
    <row r="16019" spans="1:10">
      <c r="A16019" t="s">
        <v>344</v>
      </c>
      <c r="B16019" t="s">
        <v>38</v>
      </c>
      <c r="C16019" t="s">
        <v>3</v>
      </c>
      <c r="D16019" t="s">
        <v>1</v>
      </c>
      <c r="E16019" t="s">
        <v>364</v>
      </c>
      <c r="F16019" s="2">
        <v>3156000000</v>
      </c>
      <c r="G16019" s="2">
        <f t="shared" si="420"/>
        <v>1069076.7187881088</v>
      </c>
      <c r="H16019">
        <v>2017</v>
      </c>
      <c r="I16019">
        <v>2952.08</v>
      </c>
      <c r="J16019" t="s">
        <v>717</v>
      </c>
    </row>
    <row r="16020" spans="1:10">
      <c r="A16020" t="s">
        <v>344</v>
      </c>
      <c r="B16020" t="s">
        <v>38</v>
      </c>
      <c r="C16020" t="s">
        <v>4</v>
      </c>
      <c r="D16020" t="s">
        <v>328</v>
      </c>
      <c r="F16020" s="2">
        <v>1099630000</v>
      </c>
      <c r="G16020" s="2">
        <f t="shared" si="420"/>
        <v>371213.19533059216</v>
      </c>
      <c r="H16020">
        <v>2017</v>
      </c>
      <c r="I16020">
        <v>2962.26</v>
      </c>
      <c r="J16020" t="s">
        <v>717</v>
      </c>
    </row>
    <row r="16021" spans="1:10">
      <c r="A16021" t="s">
        <v>344</v>
      </c>
      <c r="B16021" t="s">
        <v>38</v>
      </c>
      <c r="C16021" t="s">
        <v>4</v>
      </c>
      <c r="D16021" t="s">
        <v>1</v>
      </c>
      <c r="E16021" t="s">
        <v>364</v>
      </c>
      <c r="F16021" s="2">
        <v>54000000</v>
      </c>
      <c r="G16021" s="2">
        <f t="shared" si="420"/>
        <v>18292.18720359882</v>
      </c>
      <c r="H16021">
        <v>2017</v>
      </c>
      <c r="I16021">
        <v>2952.08</v>
      </c>
      <c r="J16021" t="s">
        <v>717</v>
      </c>
    </row>
    <row r="16022" spans="1:10">
      <c r="A16022" t="s">
        <v>61</v>
      </c>
      <c r="B16022" t="s">
        <v>37</v>
      </c>
      <c r="C16022" t="s">
        <v>4</v>
      </c>
      <c r="D16022" t="s">
        <v>328</v>
      </c>
      <c r="F16022" s="2">
        <v>683205.93</v>
      </c>
      <c r="G16022" s="2">
        <v>683205.93</v>
      </c>
      <c r="H16022">
        <v>2016</v>
      </c>
      <c r="I16022">
        <v>1</v>
      </c>
      <c r="J16022" s="40" t="s">
        <v>715</v>
      </c>
    </row>
    <row r="16023" spans="1:10">
      <c r="A16023" t="s">
        <v>61</v>
      </c>
      <c r="B16023" t="s">
        <v>37</v>
      </c>
      <c r="C16023" t="s">
        <v>4</v>
      </c>
      <c r="D16023" t="s">
        <v>1</v>
      </c>
      <c r="F16023" s="2">
        <v>907849.48</v>
      </c>
      <c r="G16023" s="2">
        <v>907849.48</v>
      </c>
      <c r="H16023">
        <v>2016</v>
      </c>
      <c r="I16023">
        <v>1</v>
      </c>
      <c r="J16023" s="40" t="s">
        <v>715</v>
      </c>
    </row>
    <row r="16024" spans="1:10">
      <c r="A16024" t="s">
        <v>344</v>
      </c>
      <c r="B16024" t="s">
        <v>38</v>
      </c>
      <c r="C16024" t="s">
        <v>3</v>
      </c>
      <c r="D16024" t="s">
        <v>328</v>
      </c>
      <c r="F16024" s="2">
        <f t="shared" ref="F16024:F16048" si="421">G16024*I16024</f>
        <v>3013620000</v>
      </c>
      <c r="G16024" s="2">
        <v>987486.11479744804</v>
      </c>
      <c r="H16024">
        <v>2016</v>
      </c>
      <c r="I16024">
        <v>3051.81</v>
      </c>
      <c r="J16024" t="s">
        <v>717</v>
      </c>
    </row>
    <row r="16025" spans="1:10">
      <c r="A16025" t="s">
        <v>344</v>
      </c>
      <c r="B16025" t="s">
        <v>38</v>
      </c>
      <c r="C16025" t="s">
        <v>4</v>
      </c>
      <c r="D16025" t="s">
        <v>328</v>
      </c>
      <c r="F16025" s="2">
        <f t="shared" si="421"/>
        <v>906310000.00000012</v>
      </c>
      <c r="G16025" s="2">
        <v>296974.58229706308</v>
      </c>
      <c r="H16025">
        <v>2016</v>
      </c>
      <c r="I16025">
        <v>3051.81</v>
      </c>
      <c r="J16025" t="s">
        <v>717</v>
      </c>
    </row>
    <row r="16026" spans="1:10">
      <c r="A16026" t="s">
        <v>344</v>
      </c>
      <c r="B16026" t="s">
        <v>38</v>
      </c>
      <c r="C16026" t="s">
        <v>4</v>
      </c>
      <c r="D16026" t="s">
        <v>1</v>
      </c>
      <c r="F16026" s="2">
        <f t="shared" si="421"/>
        <v>6693499.9999999991</v>
      </c>
      <c r="G16026" s="2">
        <v>2193.2885730107705</v>
      </c>
      <c r="H16026">
        <v>2016</v>
      </c>
      <c r="I16026">
        <v>3051.81</v>
      </c>
      <c r="J16026" t="s">
        <v>717</v>
      </c>
    </row>
    <row r="16027" spans="1:10">
      <c r="A16027" t="s">
        <v>344</v>
      </c>
      <c r="B16027" t="s">
        <v>38</v>
      </c>
      <c r="C16027" t="s">
        <v>3</v>
      </c>
      <c r="D16027" t="s">
        <v>328</v>
      </c>
      <c r="F16027" s="2">
        <f t="shared" si="421"/>
        <v>2841670000</v>
      </c>
      <c r="G16027" s="2">
        <v>1035825.5213713665</v>
      </c>
      <c r="H16027">
        <v>2015</v>
      </c>
      <c r="I16027">
        <v>2743.3867397260219</v>
      </c>
      <c r="J16027" t="s">
        <v>717</v>
      </c>
    </row>
    <row r="16028" spans="1:10">
      <c r="A16028" t="s">
        <v>344</v>
      </c>
      <c r="B16028" t="s">
        <v>38</v>
      </c>
      <c r="C16028" t="s">
        <v>3</v>
      </c>
      <c r="D16028" t="s">
        <v>1</v>
      </c>
      <c r="F16028" s="2">
        <f t="shared" si="421"/>
        <v>333902636</v>
      </c>
      <c r="G16028" s="2">
        <v>121711.83565367323</v>
      </c>
      <c r="H16028">
        <v>2015</v>
      </c>
      <c r="I16028">
        <v>2743.3867397260219</v>
      </c>
      <c r="J16028" t="s">
        <v>717</v>
      </c>
    </row>
    <row r="16029" spans="1:10">
      <c r="A16029" t="s">
        <v>344</v>
      </c>
      <c r="B16029" t="s">
        <v>38</v>
      </c>
      <c r="C16029" t="s">
        <v>4</v>
      </c>
      <c r="D16029" t="s">
        <v>328</v>
      </c>
      <c r="F16029" s="2">
        <f t="shared" si="421"/>
        <v>1040310000</v>
      </c>
      <c r="G16029" s="2">
        <v>379206.46948373539</v>
      </c>
      <c r="H16029">
        <v>2015</v>
      </c>
      <c r="I16029">
        <v>2743.3867397260219</v>
      </c>
      <c r="J16029" t="s">
        <v>717</v>
      </c>
    </row>
    <row r="16030" spans="1:10">
      <c r="A16030" t="s">
        <v>344</v>
      </c>
      <c r="B16030" t="s">
        <v>38</v>
      </c>
      <c r="C16030" t="s">
        <v>4</v>
      </c>
      <c r="D16030" t="s">
        <v>1</v>
      </c>
      <c r="F16030" s="2">
        <f t="shared" si="421"/>
        <v>5655251.0000000009</v>
      </c>
      <c r="G16030" s="2">
        <v>2061.4122384235125</v>
      </c>
      <c r="H16030">
        <v>2015</v>
      </c>
      <c r="I16030">
        <v>2743.3867397260219</v>
      </c>
      <c r="J16030" t="s">
        <v>717</v>
      </c>
    </row>
    <row r="16031" spans="1:10">
      <c r="A16031" s="4" t="s">
        <v>344</v>
      </c>
      <c r="B16031" t="s">
        <v>38</v>
      </c>
      <c r="C16031" t="s">
        <v>3</v>
      </c>
      <c r="D16031" t="s">
        <v>328</v>
      </c>
      <c r="F16031" s="2">
        <f t="shared" si="421"/>
        <v>2307990000</v>
      </c>
      <c r="G16031" s="2">
        <v>1154184.2545962671</v>
      </c>
      <c r="H16031">
        <v>2014</v>
      </c>
      <c r="I16031">
        <v>1999.672054794521</v>
      </c>
      <c r="J16031" t="s">
        <v>717</v>
      </c>
    </row>
    <row r="16032" spans="1:10">
      <c r="A16032" t="s">
        <v>344</v>
      </c>
      <c r="B16032" t="s">
        <v>38</v>
      </c>
      <c r="C16032" t="s">
        <v>3</v>
      </c>
      <c r="D16032" t="s">
        <v>1</v>
      </c>
      <c r="F16032" s="2">
        <f t="shared" si="421"/>
        <v>273600000</v>
      </c>
      <c r="G16032" s="2">
        <v>136822.43513080155</v>
      </c>
      <c r="H16032">
        <v>2014</v>
      </c>
      <c r="I16032">
        <v>1999.672054794521</v>
      </c>
      <c r="J16032" t="s">
        <v>717</v>
      </c>
    </row>
    <row r="16033" spans="1:10">
      <c r="A16033" t="s">
        <v>344</v>
      </c>
      <c r="B16033" t="s">
        <v>38</v>
      </c>
      <c r="C16033" t="s">
        <v>4</v>
      </c>
      <c r="D16033" t="s">
        <v>328</v>
      </c>
      <c r="F16033" s="2">
        <f t="shared" si="421"/>
        <v>1453440000</v>
      </c>
      <c r="G16033" s="2">
        <v>726839.18171239842</v>
      </c>
      <c r="H16033">
        <v>2014</v>
      </c>
      <c r="I16033">
        <v>1999.672054794521</v>
      </c>
      <c r="J16033" t="s">
        <v>717</v>
      </c>
    </row>
    <row r="16034" spans="1:10">
      <c r="A16034" t="s">
        <v>344</v>
      </c>
      <c r="B16034" t="s">
        <v>38</v>
      </c>
      <c r="C16034" t="s">
        <v>4</v>
      </c>
      <c r="D16034" t="s">
        <v>1</v>
      </c>
      <c r="F16034" s="2">
        <f t="shared" si="421"/>
        <v>5160000</v>
      </c>
      <c r="G16034" s="2">
        <v>2580.4231186949414</v>
      </c>
      <c r="H16034">
        <v>2014</v>
      </c>
      <c r="I16034">
        <v>1999.672054794521</v>
      </c>
      <c r="J16034" t="s">
        <v>717</v>
      </c>
    </row>
    <row r="16035" spans="1:10">
      <c r="A16035" s="4" t="s">
        <v>344</v>
      </c>
      <c r="B16035" t="s">
        <v>38</v>
      </c>
      <c r="C16035" t="s">
        <v>3</v>
      </c>
      <c r="D16035" t="s">
        <v>328</v>
      </c>
      <c r="F16035" s="2">
        <f t="shared" si="421"/>
        <v>3239186000</v>
      </c>
      <c r="G16035" s="2">
        <v>1733502.0870446123</v>
      </c>
      <c r="H16035">
        <v>2013</v>
      </c>
      <c r="I16035">
        <v>1868.5792328767116</v>
      </c>
      <c r="J16035" t="s">
        <v>717</v>
      </c>
    </row>
    <row r="16036" spans="1:10">
      <c r="A16036" s="4" t="s">
        <v>344</v>
      </c>
      <c r="B16036" t="s">
        <v>38</v>
      </c>
      <c r="C16036" t="s">
        <v>3</v>
      </c>
      <c r="D16036" t="s">
        <v>1</v>
      </c>
      <c r="F16036" s="2">
        <f t="shared" si="421"/>
        <v>73794000</v>
      </c>
      <c r="G16036" s="2">
        <v>39492.036891790136</v>
      </c>
      <c r="H16036">
        <v>2013</v>
      </c>
      <c r="I16036">
        <v>1868.5792328767116</v>
      </c>
      <c r="J16036" t="s">
        <v>717</v>
      </c>
    </row>
    <row r="16037" spans="1:10">
      <c r="A16037" t="s">
        <v>344</v>
      </c>
      <c r="B16037" t="s">
        <v>38</v>
      </c>
      <c r="C16037" t="s">
        <v>4</v>
      </c>
      <c r="D16037" t="s">
        <v>328</v>
      </c>
      <c r="F16037" s="2">
        <f t="shared" si="421"/>
        <v>2650859028.8000002</v>
      </c>
      <c r="G16037" s="2">
        <v>1418649.5183931564</v>
      </c>
      <c r="H16037">
        <v>2013</v>
      </c>
      <c r="I16037">
        <v>1868.5792328767116</v>
      </c>
      <c r="J16037" t="s">
        <v>717</v>
      </c>
    </row>
    <row r="16038" spans="1:10">
      <c r="A16038" t="s">
        <v>344</v>
      </c>
      <c r="B16038" t="s">
        <v>38</v>
      </c>
      <c r="C16038" t="s">
        <v>4</v>
      </c>
      <c r="D16038" t="s">
        <v>1</v>
      </c>
      <c r="F16038" s="2">
        <f t="shared" si="421"/>
        <v>60521222</v>
      </c>
      <c r="G16038" s="2">
        <v>32388.897904439666</v>
      </c>
      <c r="H16038">
        <v>2013</v>
      </c>
      <c r="I16038">
        <v>1868.5792328767116</v>
      </c>
      <c r="J16038" t="s">
        <v>717</v>
      </c>
    </row>
    <row r="16039" spans="1:10">
      <c r="A16039" s="4" t="s">
        <v>344</v>
      </c>
      <c r="B16039" t="s">
        <v>38</v>
      </c>
      <c r="C16039" t="s">
        <v>3</v>
      </c>
      <c r="D16039" t="s">
        <v>328</v>
      </c>
      <c r="F16039" s="2">
        <f t="shared" si="421"/>
        <v>4275272340.5854974</v>
      </c>
      <c r="G16039" s="2">
        <v>2378749.0680224048</v>
      </c>
      <c r="H16039">
        <v>2012</v>
      </c>
      <c r="I16039">
        <v>1797.2775683060108</v>
      </c>
      <c r="J16039" t="s">
        <v>717</v>
      </c>
    </row>
    <row r="16040" spans="1:10">
      <c r="A16040" s="4" t="s">
        <v>344</v>
      </c>
      <c r="B16040" t="s">
        <v>38</v>
      </c>
      <c r="C16040" t="s">
        <v>3</v>
      </c>
      <c r="D16040" t="s">
        <v>1</v>
      </c>
      <c r="F16040" s="2">
        <f t="shared" si="421"/>
        <v>278151085.81386626</v>
      </c>
      <c r="G16040" s="2">
        <v>154762.45334549641</v>
      </c>
      <c r="H16040">
        <v>2012</v>
      </c>
      <c r="I16040">
        <v>1797.2775683060108</v>
      </c>
      <c r="J16040" t="s">
        <v>717</v>
      </c>
    </row>
    <row r="16041" spans="1:10">
      <c r="A16041" t="s">
        <v>344</v>
      </c>
      <c r="B16041" t="s">
        <v>38</v>
      </c>
      <c r="C16041" t="s">
        <v>4</v>
      </c>
      <c r="D16041" t="s">
        <v>328</v>
      </c>
      <c r="F16041" s="2">
        <f t="shared" si="421"/>
        <v>2285596585.9847283</v>
      </c>
      <c r="G16041" s="2">
        <v>1271699.2780024363</v>
      </c>
      <c r="H16041">
        <v>2012</v>
      </c>
      <c r="I16041">
        <v>1797.2775683060108</v>
      </c>
      <c r="J16041" t="s">
        <v>717</v>
      </c>
    </row>
    <row r="16042" spans="1:10">
      <c r="A16042" t="s">
        <v>344</v>
      </c>
      <c r="B16042" t="s">
        <v>38</v>
      </c>
      <c r="C16042" t="s">
        <v>4</v>
      </c>
      <c r="D16042" t="s">
        <v>1</v>
      </c>
      <c r="F16042" s="2">
        <f t="shared" si="421"/>
        <v>75079269.736408368</v>
      </c>
      <c r="G16042" s="2">
        <v>41773.886827716255</v>
      </c>
      <c r="H16042">
        <v>2012</v>
      </c>
      <c r="I16042">
        <v>1797.2775683060108</v>
      </c>
      <c r="J16042" t="s">
        <v>717</v>
      </c>
    </row>
    <row r="16043" spans="1:10">
      <c r="A16043" s="4" t="s">
        <v>344</v>
      </c>
      <c r="B16043" t="s">
        <v>38</v>
      </c>
      <c r="C16043" t="s">
        <v>3</v>
      </c>
      <c r="D16043" t="s">
        <v>328</v>
      </c>
      <c r="F16043" s="2">
        <f t="shared" si="421"/>
        <v>4984569310.1022921</v>
      </c>
      <c r="G16043" s="2">
        <v>2699459.4400558756</v>
      </c>
      <c r="H16043">
        <v>2011</v>
      </c>
      <c r="I16043">
        <v>1846.5064657534242</v>
      </c>
      <c r="J16043" t="s">
        <v>717</v>
      </c>
    </row>
    <row r="16044" spans="1:10">
      <c r="A16044" s="4" t="s">
        <v>344</v>
      </c>
      <c r="B16044" t="s">
        <v>38</v>
      </c>
      <c r="C16044" t="s">
        <v>3</v>
      </c>
      <c r="D16044" t="s">
        <v>1</v>
      </c>
      <c r="F16044" s="2">
        <f t="shared" si="421"/>
        <v>76746068.196408808</v>
      </c>
      <c r="G16044" s="2">
        <v>41562.848340796008</v>
      </c>
      <c r="H16044">
        <v>2011</v>
      </c>
      <c r="I16044">
        <v>1846.5064657534242</v>
      </c>
      <c r="J16044" t="s">
        <v>717</v>
      </c>
    </row>
    <row r="16045" spans="1:10">
      <c r="A16045" t="s">
        <v>344</v>
      </c>
      <c r="B16045" t="s">
        <v>38</v>
      </c>
      <c r="C16045" t="s">
        <v>4</v>
      </c>
      <c r="D16045" t="s">
        <v>328</v>
      </c>
      <c r="F16045" s="2">
        <f t="shared" si="421"/>
        <v>2069823445.7991199</v>
      </c>
      <c r="G16045" s="2">
        <v>1120940.2643248131</v>
      </c>
      <c r="H16045">
        <v>2011</v>
      </c>
      <c r="I16045">
        <v>1846.5064657534242</v>
      </c>
      <c r="J16045" t="s">
        <v>717</v>
      </c>
    </row>
    <row r="16046" spans="1:10">
      <c r="A16046" t="s">
        <v>344</v>
      </c>
      <c r="B16046" t="s">
        <v>38</v>
      </c>
      <c r="C16046" t="s">
        <v>4</v>
      </c>
      <c r="D16046" t="s">
        <v>1</v>
      </c>
      <c r="F16046" s="2">
        <f t="shared" si="421"/>
        <v>26525094.32328235</v>
      </c>
      <c r="G16046" s="2">
        <v>14365.015674320641</v>
      </c>
      <c r="H16046">
        <v>2011</v>
      </c>
      <c r="I16046">
        <v>1846.5064657534242</v>
      </c>
      <c r="J16046" t="s">
        <v>717</v>
      </c>
    </row>
    <row r="16047" spans="1:10">
      <c r="A16047" s="4" t="s">
        <v>344</v>
      </c>
      <c r="B16047" t="s">
        <v>38</v>
      </c>
      <c r="C16047" t="s">
        <v>3</v>
      </c>
      <c r="D16047" t="s">
        <v>328</v>
      </c>
      <c r="F16047" s="2">
        <f t="shared" si="421"/>
        <v>5677919865.9968157</v>
      </c>
      <c r="G16047" s="2">
        <v>2991050.3354962398</v>
      </c>
      <c r="H16047">
        <v>2010</v>
      </c>
      <c r="I16047">
        <v>1898.3030136986317</v>
      </c>
      <c r="J16047" t="s">
        <v>717</v>
      </c>
    </row>
    <row r="16048" spans="1:10">
      <c r="A16048" s="4" t="s">
        <v>344</v>
      </c>
      <c r="B16048" t="s">
        <v>38</v>
      </c>
      <c r="C16048" t="s">
        <v>3</v>
      </c>
      <c r="D16048" t="s">
        <v>1</v>
      </c>
      <c r="F16048" s="2">
        <f t="shared" si="421"/>
        <v>294375414.6288296</v>
      </c>
      <c r="G16048" s="2">
        <v>155072.93224766679</v>
      </c>
      <c r="H16048">
        <v>2010</v>
      </c>
      <c r="I16048">
        <v>1898.3030136986317</v>
      </c>
      <c r="J16048" t="s">
        <v>717</v>
      </c>
    </row>
    <row r="16049" spans="1:10">
      <c r="A16049" t="s">
        <v>61</v>
      </c>
      <c r="B16049" t="s">
        <v>37</v>
      </c>
      <c r="C16049" t="s">
        <v>3</v>
      </c>
      <c r="D16049" t="s">
        <v>1</v>
      </c>
      <c r="F16049" s="2">
        <v>10187284.619999999</v>
      </c>
      <c r="G16049" s="2">
        <v>10187284.619999999</v>
      </c>
      <c r="H16049">
        <v>2015</v>
      </c>
      <c r="I16049">
        <v>1</v>
      </c>
      <c r="J16049" s="40" t="s">
        <v>715</v>
      </c>
    </row>
    <row r="16050" spans="1:10">
      <c r="A16050" t="s">
        <v>344</v>
      </c>
      <c r="B16050" t="s">
        <v>38</v>
      </c>
      <c r="C16050" t="s">
        <v>4</v>
      </c>
      <c r="D16050" t="s">
        <v>328</v>
      </c>
      <c r="F16050" s="2">
        <f>G16050*I16050</f>
        <v>2178553455.5958509</v>
      </c>
      <c r="G16050" s="2">
        <v>1147632.090280035</v>
      </c>
      <c r="H16050">
        <v>2010</v>
      </c>
      <c r="I16050">
        <v>1898.3030136986317</v>
      </c>
      <c r="J16050" t="s">
        <v>717</v>
      </c>
    </row>
    <row r="16051" spans="1:10">
      <c r="A16051" t="s">
        <v>344</v>
      </c>
      <c r="B16051" t="s">
        <v>38</v>
      </c>
      <c r="C16051" t="s">
        <v>4</v>
      </c>
      <c r="D16051" t="s">
        <v>1</v>
      </c>
      <c r="F16051" s="2">
        <f>G16051*I16051</f>
        <v>89503406.409800857</v>
      </c>
      <c r="G16051" s="2">
        <v>47149.167316240753</v>
      </c>
      <c r="H16051">
        <v>2010</v>
      </c>
      <c r="I16051">
        <v>1898.3030136986317</v>
      </c>
      <c r="J16051" t="s">
        <v>717</v>
      </c>
    </row>
    <row r="16052" spans="1:10">
      <c r="A16052" t="s">
        <v>344</v>
      </c>
      <c r="B16052" t="s">
        <v>6</v>
      </c>
      <c r="C16052" t="s">
        <v>3</v>
      </c>
      <c r="D16052" t="s">
        <v>328</v>
      </c>
      <c r="F16052" s="2">
        <v>-60000</v>
      </c>
      <c r="G16052" s="2">
        <v>-2794.4409255188348</v>
      </c>
      <c r="H16052">
        <v>2020</v>
      </c>
      <c r="I16052">
        <v>21.4712</v>
      </c>
      <c r="J16052" t="s">
        <v>717</v>
      </c>
    </row>
    <row r="16053" spans="1:10">
      <c r="A16053" t="s">
        <v>344</v>
      </c>
      <c r="B16053" t="s">
        <v>6</v>
      </c>
      <c r="C16053" t="s">
        <v>4</v>
      </c>
      <c r="D16053" t="s">
        <v>328</v>
      </c>
      <c r="F16053" s="2">
        <v>1600000</v>
      </c>
      <c r="G16053" s="2">
        <v>74518.424680502256</v>
      </c>
      <c r="H16053">
        <v>2020</v>
      </c>
      <c r="I16053">
        <v>21.4712</v>
      </c>
      <c r="J16053" t="s">
        <v>717</v>
      </c>
    </row>
    <row r="16054" spans="1:10">
      <c r="A16054" t="s">
        <v>344</v>
      </c>
      <c r="B16054" t="s">
        <v>6</v>
      </c>
      <c r="C16054" t="s">
        <v>3</v>
      </c>
      <c r="D16054" t="s">
        <v>328</v>
      </c>
      <c r="F16054" s="2">
        <v>104096000</v>
      </c>
      <c r="G16054" s="2">
        <v>5570324.7072925363</v>
      </c>
      <c r="H16054">
        <v>2016</v>
      </c>
      <c r="I16054">
        <v>18.6876</v>
      </c>
      <c r="J16054" t="s">
        <v>717</v>
      </c>
    </row>
    <row r="16055" spans="1:10">
      <c r="A16055" t="s">
        <v>344</v>
      </c>
      <c r="B16055" t="s">
        <v>6</v>
      </c>
      <c r="C16055" t="s">
        <v>3</v>
      </c>
      <c r="D16055" t="s">
        <v>1</v>
      </c>
      <c r="F16055" s="2">
        <v>104096000</v>
      </c>
      <c r="G16055" s="2">
        <v>5570324.7072925363</v>
      </c>
      <c r="H16055">
        <v>2016</v>
      </c>
      <c r="I16055">
        <v>18.6876</v>
      </c>
      <c r="J16055" t="s">
        <v>717</v>
      </c>
    </row>
    <row r="16056" spans="1:10">
      <c r="A16056" t="s">
        <v>344</v>
      </c>
      <c r="B16056" t="s">
        <v>6</v>
      </c>
      <c r="C16056" t="s">
        <v>4</v>
      </c>
      <c r="D16056" t="s">
        <v>328</v>
      </c>
      <c r="F16056" s="2">
        <v>39538000</v>
      </c>
      <c r="G16056" s="2">
        <v>2115734.497741818</v>
      </c>
      <c r="H16056">
        <v>2016</v>
      </c>
      <c r="I16056">
        <v>18.6876</v>
      </c>
      <c r="J16056" t="s">
        <v>717</v>
      </c>
    </row>
    <row r="16057" spans="1:10">
      <c r="A16057" t="s">
        <v>344</v>
      </c>
      <c r="B16057" t="s">
        <v>6</v>
      </c>
      <c r="C16057" t="s">
        <v>3</v>
      </c>
      <c r="D16057" t="s">
        <v>328</v>
      </c>
      <c r="F16057" s="2">
        <v>50433198</v>
      </c>
      <c r="G16057" s="2">
        <v>3181067.1427269396</v>
      </c>
      <c r="H16057">
        <v>2015</v>
      </c>
      <c r="I16057">
        <v>15.854175890410984</v>
      </c>
      <c r="J16057" t="s">
        <v>717</v>
      </c>
    </row>
    <row r="16058" spans="1:10">
      <c r="A16058" t="s">
        <v>344</v>
      </c>
      <c r="B16058" t="s">
        <v>6</v>
      </c>
      <c r="C16058" t="s">
        <v>3</v>
      </c>
      <c r="D16058" t="s">
        <v>1</v>
      </c>
      <c r="F16058" s="2">
        <v>3642987</v>
      </c>
      <c r="G16058" s="2">
        <v>229780.9123086223</v>
      </c>
      <c r="H16058">
        <v>2015</v>
      </c>
      <c r="I16058">
        <v>15.854175890410984</v>
      </c>
      <c r="J16058" t="s">
        <v>717</v>
      </c>
    </row>
    <row r="16059" spans="1:10">
      <c r="A16059" t="s">
        <v>344</v>
      </c>
      <c r="B16059" t="s">
        <v>6</v>
      </c>
      <c r="C16059" t="s">
        <v>4</v>
      </c>
      <c r="D16059" t="s">
        <v>328</v>
      </c>
      <c r="F16059" s="2">
        <v>24930113</v>
      </c>
      <c r="G16059" s="2">
        <v>1572463.505660889</v>
      </c>
      <c r="H16059">
        <v>2015</v>
      </c>
      <c r="I16059">
        <v>15.854175890410984</v>
      </c>
      <c r="J16059" t="s">
        <v>717</v>
      </c>
    </row>
    <row r="16060" spans="1:10">
      <c r="A16060" t="s">
        <v>344</v>
      </c>
      <c r="B16060" t="s">
        <v>6</v>
      </c>
      <c r="C16060" t="s">
        <v>4</v>
      </c>
      <c r="D16060" t="s">
        <v>1</v>
      </c>
      <c r="F16060" s="2">
        <v>5775399</v>
      </c>
      <c r="G16060" s="2">
        <v>364282.51079850266</v>
      </c>
      <c r="H16060">
        <v>2015</v>
      </c>
      <c r="I16060">
        <v>15.854175890410984</v>
      </c>
      <c r="J16060" t="s">
        <v>717</v>
      </c>
    </row>
    <row r="16061" spans="1:10">
      <c r="A16061" t="s">
        <v>344</v>
      </c>
      <c r="B16061" t="s">
        <v>6</v>
      </c>
      <c r="C16061" t="s">
        <v>3</v>
      </c>
      <c r="D16061" t="s">
        <v>328</v>
      </c>
      <c r="F16061" s="2">
        <v>52979000</v>
      </c>
      <c r="G16061" s="2">
        <v>3982431.3637266327</v>
      </c>
      <c r="H16061">
        <v>2014</v>
      </c>
      <c r="I16061">
        <v>13.303179681274893</v>
      </c>
      <c r="J16061" t="s">
        <v>717</v>
      </c>
    </row>
    <row r="16062" spans="1:10">
      <c r="A16062" t="s">
        <v>344</v>
      </c>
      <c r="B16062" t="s">
        <v>6</v>
      </c>
      <c r="C16062" t="s">
        <v>3</v>
      </c>
      <c r="D16062" t="s">
        <v>1</v>
      </c>
      <c r="F16062" s="2">
        <v>7202000</v>
      </c>
      <c r="G16062" s="2">
        <v>541374.330990755</v>
      </c>
      <c r="H16062">
        <v>2014</v>
      </c>
      <c r="I16062">
        <v>13.303179681274893</v>
      </c>
      <c r="J16062" t="s">
        <v>717</v>
      </c>
    </row>
    <row r="16063" spans="1:10">
      <c r="A16063" t="s">
        <v>344</v>
      </c>
      <c r="B16063" t="s">
        <v>6</v>
      </c>
      <c r="C16063" t="s">
        <v>4</v>
      </c>
      <c r="D16063" t="s">
        <v>328</v>
      </c>
      <c r="F16063" s="2">
        <v>20517000</v>
      </c>
      <c r="G16063" s="2">
        <v>1542262.8643345349</v>
      </c>
      <c r="H16063">
        <v>2014</v>
      </c>
      <c r="I16063">
        <v>13.303179681274893</v>
      </c>
      <c r="J16063" t="s">
        <v>717</v>
      </c>
    </row>
    <row r="16064" spans="1:10">
      <c r="A16064" t="s">
        <v>344</v>
      </c>
      <c r="B16064" t="s">
        <v>6</v>
      </c>
      <c r="C16064" t="s">
        <v>4</v>
      </c>
      <c r="D16064" t="s">
        <v>1</v>
      </c>
      <c r="F16064" s="2">
        <v>-9195000</v>
      </c>
      <c r="G16064" s="2">
        <v>-691188.1384976384</v>
      </c>
      <c r="H16064">
        <v>2014</v>
      </c>
      <c r="I16064">
        <v>13.303179681274893</v>
      </c>
      <c r="J16064" t="s">
        <v>717</v>
      </c>
    </row>
    <row r="16065" spans="1:10">
      <c r="A16065" t="s">
        <v>344</v>
      </c>
      <c r="B16065" t="s">
        <v>6</v>
      </c>
      <c r="C16065" t="s">
        <v>3</v>
      </c>
      <c r="D16065" t="s">
        <v>328</v>
      </c>
      <c r="F16065" s="2">
        <v>59399999.999999993</v>
      </c>
      <c r="G16065" s="2">
        <v>4653849.8227282707</v>
      </c>
      <c r="H16065">
        <v>2013</v>
      </c>
      <c r="I16065">
        <v>12.763626301369856</v>
      </c>
      <c r="J16065" t="s">
        <v>717</v>
      </c>
    </row>
    <row r="16066" spans="1:10">
      <c r="A16066" t="s">
        <v>344</v>
      </c>
      <c r="B16066" t="s">
        <v>6</v>
      </c>
      <c r="C16066" t="s">
        <v>3</v>
      </c>
      <c r="D16066" t="s">
        <v>328</v>
      </c>
      <c r="F16066" s="2">
        <v>4661798.6599552482</v>
      </c>
      <c r="G16066" s="2">
        <v>365240.92369070073</v>
      </c>
      <c r="H16066">
        <v>2013</v>
      </c>
      <c r="I16066">
        <v>12.763626301369856</v>
      </c>
      <c r="J16066" t="s">
        <v>717</v>
      </c>
    </row>
    <row r="16067" spans="1:10">
      <c r="A16067" t="s">
        <v>344</v>
      </c>
      <c r="B16067" t="s">
        <v>6</v>
      </c>
      <c r="C16067" t="s">
        <v>3</v>
      </c>
      <c r="D16067" t="s">
        <v>1</v>
      </c>
      <c r="F16067" s="2">
        <v>14489000</v>
      </c>
      <c r="G16067" s="2">
        <v>1135178.957601177</v>
      </c>
      <c r="H16067">
        <v>2013</v>
      </c>
      <c r="I16067">
        <v>12.763626301369856</v>
      </c>
      <c r="J16067" t="s">
        <v>717</v>
      </c>
    </row>
    <row r="16068" spans="1:10">
      <c r="A16068" t="s">
        <v>344</v>
      </c>
      <c r="B16068" t="s">
        <v>6</v>
      </c>
      <c r="C16068" t="s">
        <v>3</v>
      </c>
      <c r="D16068" t="s">
        <v>1</v>
      </c>
      <c r="F16068" s="2">
        <v>1137117.8583180404</v>
      </c>
      <c r="G16068" s="2">
        <v>89090.50072987481</v>
      </c>
      <c r="H16068">
        <v>2013</v>
      </c>
      <c r="I16068">
        <v>12.763626301369856</v>
      </c>
      <c r="J16068" t="s">
        <v>717</v>
      </c>
    </row>
    <row r="16069" spans="1:10">
      <c r="A16069" t="s">
        <v>344</v>
      </c>
      <c r="B16069" t="s">
        <v>6</v>
      </c>
      <c r="C16069" t="s">
        <v>3</v>
      </c>
      <c r="D16069" t="s">
        <v>367</v>
      </c>
      <c r="F16069" s="2">
        <v>7444000</v>
      </c>
      <c r="G16069" s="2">
        <v>583219.83300318604</v>
      </c>
      <c r="H16069">
        <v>2013</v>
      </c>
      <c r="I16069">
        <v>12.763626301369856</v>
      </c>
      <c r="J16069" t="s">
        <v>717</v>
      </c>
    </row>
    <row r="16070" spans="1:10">
      <c r="A16070" t="s">
        <v>344</v>
      </c>
      <c r="B16070" t="s">
        <v>6</v>
      </c>
      <c r="C16070" t="s">
        <v>3</v>
      </c>
      <c r="D16070" t="s">
        <v>367</v>
      </c>
      <c r="F16070" s="2">
        <v>584215.98021392035</v>
      </c>
      <c r="G16070" s="2">
        <v>45771.943366221822</v>
      </c>
      <c r="H16070">
        <v>2013</v>
      </c>
      <c r="I16070">
        <v>12.763626301369856</v>
      </c>
      <c r="J16070" t="s">
        <v>717</v>
      </c>
    </row>
    <row r="16071" spans="1:10">
      <c r="A16071" t="s">
        <v>344</v>
      </c>
      <c r="B16071" t="s">
        <v>6</v>
      </c>
      <c r="C16071" t="s">
        <v>4</v>
      </c>
      <c r="D16071" t="s">
        <v>328</v>
      </c>
      <c r="F16071" s="2">
        <v>21599000</v>
      </c>
      <c r="G16071" s="2">
        <v>1692230.6788065308</v>
      </c>
      <c r="H16071">
        <v>2013</v>
      </c>
      <c r="I16071">
        <v>12.763626301369856</v>
      </c>
      <c r="J16071" t="s">
        <v>717</v>
      </c>
    </row>
    <row r="16072" spans="1:10">
      <c r="A16072" t="s">
        <v>344</v>
      </c>
      <c r="B16072" t="s">
        <v>6</v>
      </c>
      <c r="C16072" t="s">
        <v>4</v>
      </c>
      <c r="D16072" t="s">
        <v>328</v>
      </c>
      <c r="F16072" s="2">
        <v>1695121.0312520775</v>
      </c>
      <c r="G16072" s="2">
        <v>132808.73250497383</v>
      </c>
      <c r="H16072">
        <v>2013</v>
      </c>
      <c r="I16072">
        <v>12.763626301369856</v>
      </c>
      <c r="J16072" t="s">
        <v>717</v>
      </c>
    </row>
    <row r="16073" spans="1:10">
      <c r="A16073" t="s">
        <v>344</v>
      </c>
      <c r="B16073" t="s">
        <v>6</v>
      </c>
      <c r="C16073" t="s">
        <v>4</v>
      </c>
      <c r="D16073" t="s">
        <v>1</v>
      </c>
      <c r="F16073" s="2">
        <v>670000</v>
      </c>
      <c r="G16073" s="2">
        <v>52492.918875891271</v>
      </c>
      <c r="H16073">
        <v>2013</v>
      </c>
      <c r="I16073">
        <v>12.763626301369856</v>
      </c>
      <c r="J16073" t="s">
        <v>717</v>
      </c>
    </row>
    <row r="16074" spans="1:10">
      <c r="A16074" t="s">
        <v>344</v>
      </c>
      <c r="B16074" t="s">
        <v>6</v>
      </c>
      <c r="C16074" t="s">
        <v>4</v>
      </c>
      <c r="D16074" t="s">
        <v>1</v>
      </c>
      <c r="F16074" s="2">
        <v>52582.577477609702</v>
      </c>
      <c r="G16074" s="2">
        <v>4119.7208564439306</v>
      </c>
      <c r="H16074">
        <v>2013</v>
      </c>
      <c r="I16074">
        <v>12.763626301369856</v>
      </c>
      <c r="J16074" t="s">
        <v>717</v>
      </c>
    </row>
    <row r="16075" spans="1:10">
      <c r="A16075" t="s">
        <v>344</v>
      </c>
      <c r="B16075" t="s">
        <v>6</v>
      </c>
      <c r="C16075" t="s">
        <v>4</v>
      </c>
      <c r="D16075" t="s">
        <v>367</v>
      </c>
      <c r="F16075" s="2">
        <v>394000</v>
      </c>
      <c r="G16075" s="2">
        <v>30868.9702046286</v>
      </c>
      <c r="H16075">
        <v>2013</v>
      </c>
      <c r="I16075">
        <v>12.763626301369856</v>
      </c>
      <c r="J16075" t="s">
        <v>717</v>
      </c>
    </row>
    <row r="16076" spans="1:10">
      <c r="A16076" t="s">
        <v>344</v>
      </c>
      <c r="B16076" t="s">
        <v>6</v>
      </c>
      <c r="C16076" t="s">
        <v>4</v>
      </c>
      <c r="D16076" t="s">
        <v>367</v>
      </c>
      <c r="F16076" s="2">
        <v>30921.694815191375</v>
      </c>
      <c r="G16076" s="2">
        <v>2422.641817072998</v>
      </c>
      <c r="H16076">
        <v>2013</v>
      </c>
      <c r="I16076">
        <v>12.763626301369856</v>
      </c>
      <c r="J16076" t="s">
        <v>717</v>
      </c>
    </row>
    <row r="16077" spans="1:10">
      <c r="A16077" t="s">
        <v>344</v>
      </c>
      <c r="B16077" t="s">
        <v>6</v>
      </c>
      <c r="C16077" t="s">
        <v>3</v>
      </c>
      <c r="D16077" t="s">
        <v>328</v>
      </c>
      <c r="F16077" s="2">
        <v>62305000</v>
      </c>
      <c r="G16077" s="2">
        <v>4709669.2913385816</v>
      </c>
      <c r="H16077">
        <v>2012</v>
      </c>
      <c r="I16077">
        <v>13.22916666666667</v>
      </c>
      <c r="J16077" t="s">
        <v>717</v>
      </c>
    </row>
    <row r="16078" spans="1:10">
      <c r="A16078" t="s">
        <v>344</v>
      </c>
      <c r="B16078" t="s">
        <v>6</v>
      </c>
      <c r="C16078" t="s">
        <v>3</v>
      </c>
      <c r="D16078" t="s">
        <v>328</v>
      </c>
      <c r="F16078" s="2">
        <v>4709669.2913385816</v>
      </c>
      <c r="G16078" s="2">
        <v>356006.49761299504</v>
      </c>
      <c r="H16078">
        <v>2012</v>
      </c>
      <c r="I16078">
        <v>13.22916666666667</v>
      </c>
      <c r="J16078" t="s">
        <v>717</v>
      </c>
    </row>
    <row r="16079" spans="1:10">
      <c r="A16079" t="s">
        <v>344</v>
      </c>
      <c r="B16079" t="s">
        <v>6</v>
      </c>
      <c r="C16079" t="s">
        <v>3</v>
      </c>
      <c r="D16079" t="s">
        <v>1</v>
      </c>
      <c r="F16079" s="2">
        <v>28126999.999999996</v>
      </c>
      <c r="G16079" s="2">
        <v>2126135.4330708655</v>
      </c>
      <c r="H16079">
        <v>2012</v>
      </c>
      <c r="I16079">
        <v>13.22916666666667</v>
      </c>
      <c r="J16079" t="s">
        <v>717</v>
      </c>
    </row>
    <row r="16080" spans="1:10">
      <c r="A16080" t="s">
        <v>344</v>
      </c>
      <c r="B16080" t="s">
        <v>6</v>
      </c>
      <c r="C16080" t="s">
        <v>3</v>
      </c>
      <c r="D16080" t="s">
        <v>1</v>
      </c>
      <c r="F16080" s="2">
        <v>2126135.4330708659</v>
      </c>
      <c r="G16080" s="2">
        <v>160715.7492714985</v>
      </c>
      <c r="H16080">
        <v>2012</v>
      </c>
      <c r="I16080">
        <v>13.22916666666667</v>
      </c>
      <c r="J16080" t="s">
        <v>717</v>
      </c>
    </row>
    <row r="16081" spans="1:10">
      <c r="A16081" t="s">
        <v>344</v>
      </c>
      <c r="B16081" t="s">
        <v>6</v>
      </c>
      <c r="C16081" t="s">
        <v>3</v>
      </c>
      <c r="D16081" t="s">
        <v>367</v>
      </c>
      <c r="F16081" s="2">
        <v>12290000</v>
      </c>
      <c r="G16081" s="2">
        <v>929007.8740157478</v>
      </c>
      <c r="H16081">
        <v>2012</v>
      </c>
      <c r="I16081">
        <v>13.22916666666667</v>
      </c>
      <c r="J16081" t="s">
        <v>717</v>
      </c>
    </row>
    <row r="16082" spans="1:10">
      <c r="A16082" t="s">
        <v>61</v>
      </c>
      <c r="B16082" t="s">
        <v>37</v>
      </c>
      <c r="C16082" t="s">
        <v>4</v>
      </c>
      <c r="D16082" t="s">
        <v>328</v>
      </c>
      <c r="F16082" s="2">
        <v>954524.12</v>
      </c>
      <c r="G16082" s="2">
        <v>954524.12</v>
      </c>
      <c r="H16082">
        <v>2015</v>
      </c>
      <c r="I16082">
        <v>1</v>
      </c>
      <c r="J16082" s="40" t="s">
        <v>715</v>
      </c>
    </row>
    <row r="16083" spans="1:10">
      <c r="A16083" t="s">
        <v>61</v>
      </c>
      <c r="B16083" t="s">
        <v>37</v>
      </c>
      <c r="C16083" t="s">
        <v>4</v>
      </c>
      <c r="D16083" t="s">
        <v>1</v>
      </c>
      <c r="F16083" s="2">
        <v>2030051.76</v>
      </c>
      <c r="G16083" s="2">
        <v>2030051.76</v>
      </c>
      <c r="H16083">
        <v>2015</v>
      </c>
      <c r="I16083">
        <v>1</v>
      </c>
      <c r="J16083" s="40" t="s">
        <v>715</v>
      </c>
    </row>
    <row r="16084" spans="1:10">
      <c r="A16084" t="s">
        <v>344</v>
      </c>
      <c r="B16084" t="s">
        <v>6</v>
      </c>
      <c r="C16084" t="s">
        <v>3</v>
      </c>
      <c r="D16084" t="s">
        <v>367</v>
      </c>
      <c r="F16084" s="2">
        <v>929007.8740157478</v>
      </c>
      <c r="G16084" s="2">
        <v>70224.217248434463</v>
      </c>
      <c r="H16084">
        <v>2012</v>
      </c>
      <c r="I16084">
        <v>13.22916666666667</v>
      </c>
      <c r="J16084" t="s">
        <v>717</v>
      </c>
    </row>
    <row r="16085" spans="1:10">
      <c r="A16085" t="s">
        <v>344</v>
      </c>
      <c r="B16085" t="s">
        <v>6</v>
      </c>
      <c r="C16085" t="s">
        <v>4</v>
      </c>
      <c r="D16085" t="s">
        <v>328</v>
      </c>
      <c r="F16085" s="2">
        <v>25065000</v>
      </c>
      <c r="G16085" s="2">
        <v>1894677.1653543303</v>
      </c>
      <c r="H16085">
        <v>2012</v>
      </c>
      <c r="I16085">
        <v>13.22916666666667</v>
      </c>
      <c r="J16085" t="s">
        <v>717</v>
      </c>
    </row>
    <row r="16086" spans="1:10">
      <c r="A16086" t="s">
        <v>344</v>
      </c>
      <c r="B16086" t="s">
        <v>6</v>
      </c>
      <c r="C16086" t="s">
        <v>4</v>
      </c>
      <c r="D16086" t="s">
        <v>328</v>
      </c>
      <c r="F16086" s="2">
        <v>1894677.1653543306</v>
      </c>
      <c r="G16086" s="2">
        <v>143219.69123938243</v>
      </c>
      <c r="H16086">
        <v>2012</v>
      </c>
      <c r="I16086">
        <v>13.22916666666667</v>
      </c>
      <c r="J16086" t="s">
        <v>717</v>
      </c>
    </row>
    <row r="16087" spans="1:10">
      <c r="A16087" t="s">
        <v>344</v>
      </c>
      <c r="B16087" t="s">
        <v>6</v>
      </c>
      <c r="C16087" t="s">
        <v>4</v>
      </c>
      <c r="D16087" t="s">
        <v>1</v>
      </c>
      <c r="F16087" s="2">
        <v>102097000</v>
      </c>
      <c r="G16087" s="2">
        <v>7717568.503937006</v>
      </c>
      <c r="H16087">
        <v>2012</v>
      </c>
      <c r="I16087">
        <v>13.22916666666667</v>
      </c>
      <c r="J16087" t="s">
        <v>717</v>
      </c>
    </row>
    <row r="16088" spans="1:10">
      <c r="A16088" t="s">
        <v>344</v>
      </c>
      <c r="B16088" t="s">
        <v>6</v>
      </c>
      <c r="C16088" t="s">
        <v>4</v>
      </c>
      <c r="D16088" t="s">
        <v>1</v>
      </c>
      <c r="F16088" s="2">
        <v>7717568.5039370069</v>
      </c>
      <c r="G16088" s="2">
        <v>583375.25699051376</v>
      </c>
      <c r="H16088">
        <v>2012</v>
      </c>
      <c r="I16088">
        <v>13.22916666666667</v>
      </c>
      <c r="J16088" t="s">
        <v>717</v>
      </c>
    </row>
    <row r="16089" spans="1:10">
      <c r="A16089" t="s">
        <v>344</v>
      </c>
      <c r="B16089" t="s">
        <v>6</v>
      </c>
      <c r="C16089" t="s">
        <v>4</v>
      </c>
      <c r="D16089" t="s">
        <v>367</v>
      </c>
      <c r="F16089" s="2">
        <v>3972000.0000000005</v>
      </c>
      <c r="G16089" s="2">
        <v>300245.66929133853</v>
      </c>
      <c r="H16089">
        <v>2012</v>
      </c>
      <c r="I16089">
        <v>13.22916666666667</v>
      </c>
      <c r="J16089" t="s">
        <v>717</v>
      </c>
    </row>
    <row r="16090" spans="1:10">
      <c r="A16090" t="s">
        <v>344</v>
      </c>
      <c r="B16090" t="s">
        <v>6</v>
      </c>
      <c r="C16090" t="s">
        <v>4</v>
      </c>
      <c r="D16090" t="s">
        <v>367</v>
      </c>
      <c r="F16090" s="2">
        <v>300245.66929133853</v>
      </c>
      <c r="G16090" s="2">
        <v>22695.735631471252</v>
      </c>
      <c r="H16090">
        <v>2012</v>
      </c>
      <c r="I16090">
        <v>13.22916666666667</v>
      </c>
      <c r="J16090" t="s">
        <v>717</v>
      </c>
    </row>
    <row r="16091" spans="1:10">
      <c r="A16091" t="s">
        <v>344</v>
      </c>
      <c r="B16091" t="s">
        <v>6</v>
      </c>
      <c r="C16091" t="s">
        <v>3</v>
      </c>
      <c r="D16091" t="s">
        <v>328</v>
      </c>
      <c r="F16091" s="2">
        <v>54597999.999999993</v>
      </c>
      <c r="G16091" s="2">
        <v>4392437.6508447295</v>
      </c>
      <c r="H16091">
        <v>2011</v>
      </c>
      <c r="I16091">
        <v>12.430000000000001</v>
      </c>
      <c r="J16091" t="s">
        <v>717</v>
      </c>
    </row>
    <row r="16092" spans="1:10">
      <c r="A16092" t="s">
        <v>344</v>
      </c>
      <c r="B16092" t="s">
        <v>6</v>
      </c>
      <c r="C16092" t="s">
        <v>3</v>
      </c>
      <c r="D16092" t="s">
        <v>328</v>
      </c>
      <c r="F16092" s="2">
        <v>4392437.6508447295</v>
      </c>
      <c r="G16092" s="2">
        <v>353373.90594084706</v>
      </c>
      <c r="H16092">
        <v>2011</v>
      </c>
      <c r="I16092">
        <v>12.430000000000001</v>
      </c>
      <c r="J16092" t="s">
        <v>717</v>
      </c>
    </row>
    <row r="16093" spans="1:10">
      <c r="A16093" t="s">
        <v>344</v>
      </c>
      <c r="B16093" t="s">
        <v>6</v>
      </c>
      <c r="C16093" t="s">
        <v>3</v>
      </c>
      <c r="D16093" t="s">
        <v>1</v>
      </c>
      <c r="F16093" s="2">
        <v>26387999.999999996</v>
      </c>
      <c r="G16093" s="2">
        <v>2122928.3990345933</v>
      </c>
      <c r="H16093">
        <v>2011</v>
      </c>
      <c r="I16093">
        <v>12.430000000000001</v>
      </c>
      <c r="J16093" t="s">
        <v>717</v>
      </c>
    </row>
    <row r="16094" spans="1:10">
      <c r="A16094" t="s">
        <v>344</v>
      </c>
      <c r="B16094" t="s">
        <v>6</v>
      </c>
      <c r="C16094" t="s">
        <v>3</v>
      </c>
      <c r="D16094" t="s">
        <v>1</v>
      </c>
      <c r="F16094" s="2">
        <v>2122928.3990345933</v>
      </c>
      <c r="G16094" s="2">
        <v>170790.69984188199</v>
      </c>
      <c r="H16094">
        <v>2011</v>
      </c>
      <c r="I16094">
        <v>12.430000000000001</v>
      </c>
      <c r="J16094" t="s">
        <v>717</v>
      </c>
    </row>
    <row r="16095" spans="1:10">
      <c r="A16095" t="s">
        <v>344</v>
      </c>
      <c r="B16095" t="s">
        <v>6</v>
      </c>
      <c r="C16095" t="s">
        <v>3</v>
      </c>
      <c r="D16095" t="s">
        <v>367</v>
      </c>
      <c r="F16095" s="2">
        <v>4985000</v>
      </c>
      <c r="G16095" s="2">
        <v>401045.85679806914</v>
      </c>
      <c r="H16095">
        <v>2011</v>
      </c>
      <c r="I16095">
        <v>12.430000000000001</v>
      </c>
      <c r="J16095" t="s">
        <v>717</v>
      </c>
    </row>
    <row r="16096" spans="1:10">
      <c r="A16096" t="s">
        <v>344</v>
      </c>
      <c r="B16096" t="s">
        <v>6</v>
      </c>
      <c r="C16096" t="s">
        <v>3</v>
      </c>
      <c r="D16096" t="s">
        <v>367</v>
      </c>
      <c r="F16096" s="2">
        <v>401045.85679806914</v>
      </c>
      <c r="G16096" s="2">
        <v>32264.348897672495</v>
      </c>
      <c r="H16096">
        <v>2011</v>
      </c>
      <c r="I16096">
        <v>12.430000000000001</v>
      </c>
      <c r="J16096" t="s">
        <v>717</v>
      </c>
    </row>
    <row r="16097" spans="1:10">
      <c r="A16097" t="s">
        <v>344</v>
      </c>
      <c r="B16097" t="s">
        <v>6</v>
      </c>
      <c r="C16097" t="s">
        <v>4</v>
      </c>
      <c r="D16097" t="s">
        <v>328</v>
      </c>
      <c r="F16097" s="2">
        <v>17474000</v>
      </c>
      <c r="G16097" s="2">
        <v>1405792.4376508445</v>
      </c>
      <c r="H16097">
        <v>2011</v>
      </c>
      <c r="I16097">
        <v>12.430000000000001</v>
      </c>
      <c r="J16097" t="s">
        <v>717</v>
      </c>
    </row>
    <row r="16098" spans="1:10">
      <c r="A16098" t="s">
        <v>344</v>
      </c>
      <c r="B16098" t="s">
        <v>6</v>
      </c>
      <c r="C16098" t="s">
        <v>4</v>
      </c>
      <c r="D16098" t="s">
        <v>328</v>
      </c>
      <c r="F16098" s="2">
        <v>1405792.4376508445</v>
      </c>
      <c r="G16098" s="2">
        <v>113096.73673779922</v>
      </c>
      <c r="H16098">
        <v>2011</v>
      </c>
      <c r="I16098">
        <v>12.430000000000001</v>
      </c>
      <c r="J16098" t="s">
        <v>717</v>
      </c>
    </row>
    <row r="16099" spans="1:10">
      <c r="A16099" t="s">
        <v>344</v>
      </c>
      <c r="B16099" t="s">
        <v>6</v>
      </c>
      <c r="C16099" t="s">
        <v>4</v>
      </c>
      <c r="D16099" t="s">
        <v>1</v>
      </c>
      <c r="F16099" s="2">
        <v>13586000.000000002</v>
      </c>
      <c r="G16099" s="2">
        <v>1093000.8045052292</v>
      </c>
      <c r="H16099">
        <v>2011</v>
      </c>
      <c r="I16099">
        <v>12.430000000000001</v>
      </c>
      <c r="J16099" t="s">
        <v>717</v>
      </c>
    </row>
    <row r="16100" spans="1:10">
      <c r="A16100" t="s">
        <v>344</v>
      </c>
      <c r="B16100" t="s">
        <v>6</v>
      </c>
      <c r="C16100" t="s">
        <v>4</v>
      </c>
      <c r="D16100" t="s">
        <v>1</v>
      </c>
      <c r="F16100" s="2">
        <v>1093000.804505229</v>
      </c>
      <c r="G16100" s="2">
        <v>87932.4862836065</v>
      </c>
      <c r="H16100">
        <v>2011</v>
      </c>
      <c r="I16100">
        <v>12.430000000000001</v>
      </c>
      <c r="J16100" t="s">
        <v>717</v>
      </c>
    </row>
    <row r="16101" spans="1:10">
      <c r="A16101" t="s">
        <v>344</v>
      </c>
      <c r="B16101" t="s">
        <v>6</v>
      </c>
      <c r="C16101" t="s">
        <v>4</v>
      </c>
      <c r="D16101" t="s">
        <v>367</v>
      </c>
      <c r="F16101" s="2">
        <v>33000</v>
      </c>
      <c r="G16101" s="2">
        <v>2654.8672566371679</v>
      </c>
      <c r="H16101">
        <v>2011</v>
      </c>
      <c r="I16101">
        <v>12.430000000000001</v>
      </c>
      <c r="J16101" t="s">
        <v>717</v>
      </c>
    </row>
    <row r="16102" spans="1:10">
      <c r="A16102" t="s">
        <v>344</v>
      </c>
      <c r="B16102" t="s">
        <v>6</v>
      </c>
      <c r="C16102" t="s">
        <v>4</v>
      </c>
      <c r="D16102" t="s">
        <v>367</v>
      </c>
      <c r="F16102" s="2">
        <v>2654.8672566371679</v>
      </c>
      <c r="G16102" s="2">
        <v>213.58545910194428</v>
      </c>
      <c r="H16102">
        <v>2011</v>
      </c>
      <c r="I16102">
        <v>12.430000000000001</v>
      </c>
      <c r="J16102" t="s">
        <v>717</v>
      </c>
    </row>
    <row r="16103" spans="1:10">
      <c r="A16103" t="s">
        <v>344</v>
      </c>
      <c r="B16103" t="s">
        <v>6</v>
      </c>
      <c r="C16103" t="s">
        <v>3</v>
      </c>
      <c r="D16103" t="s">
        <v>328</v>
      </c>
      <c r="F16103" s="2">
        <v>52969000</v>
      </c>
      <c r="G16103" s="2">
        <v>4189204.5080076447</v>
      </c>
      <c r="H16103">
        <v>2010</v>
      </c>
      <c r="I16103">
        <v>12.644166666666669</v>
      </c>
      <c r="J16103" t="s">
        <v>717</v>
      </c>
    </row>
    <row r="16104" spans="1:10">
      <c r="A16104" t="s">
        <v>344</v>
      </c>
      <c r="B16104" t="s">
        <v>6</v>
      </c>
      <c r="C16104" t="s">
        <v>3</v>
      </c>
      <c r="D16104" t="s">
        <v>328</v>
      </c>
      <c r="F16104" s="2">
        <v>4189204.5080076447</v>
      </c>
      <c r="G16104" s="2">
        <v>331315.19209181919</v>
      </c>
      <c r="H16104">
        <v>2010</v>
      </c>
      <c r="I16104">
        <v>12.644166666666669</v>
      </c>
      <c r="J16104" t="s">
        <v>717</v>
      </c>
    </row>
    <row r="16105" spans="1:10">
      <c r="A16105" t="s">
        <v>344</v>
      </c>
      <c r="B16105" t="s">
        <v>6</v>
      </c>
      <c r="C16105" t="s">
        <v>3</v>
      </c>
      <c r="D16105" t="s">
        <v>1</v>
      </c>
      <c r="F16105" s="2">
        <v>8386000</v>
      </c>
      <c r="G16105" s="2">
        <v>663230.73881236394</v>
      </c>
      <c r="H16105">
        <v>2010</v>
      </c>
      <c r="I16105">
        <v>12.644166666666669</v>
      </c>
      <c r="J16105" t="s">
        <v>717</v>
      </c>
    </row>
    <row r="16106" spans="1:10">
      <c r="A16106" t="s">
        <v>344</v>
      </c>
      <c r="B16106" t="s">
        <v>6</v>
      </c>
      <c r="C16106" t="s">
        <v>3</v>
      </c>
      <c r="D16106" t="s">
        <v>1</v>
      </c>
      <c r="F16106" s="2">
        <v>663230.73881236394</v>
      </c>
      <c r="G16106" s="2">
        <v>52453.495457380646</v>
      </c>
      <c r="H16106">
        <v>2010</v>
      </c>
      <c r="I16106">
        <v>12.644166666666669</v>
      </c>
      <c r="J16106" t="s">
        <v>717</v>
      </c>
    </row>
    <row r="16107" spans="1:10">
      <c r="A16107" t="s">
        <v>344</v>
      </c>
      <c r="B16107" t="s">
        <v>6</v>
      </c>
      <c r="C16107" t="s">
        <v>4</v>
      </c>
      <c r="D16107" t="s">
        <v>328</v>
      </c>
      <c r="F16107" s="2">
        <v>13135000</v>
      </c>
      <c r="G16107" s="2">
        <v>1038818.9547222038</v>
      </c>
      <c r="H16107">
        <v>2010</v>
      </c>
      <c r="I16107">
        <v>12.644166666666669</v>
      </c>
      <c r="J16107" t="s">
        <v>717</v>
      </c>
    </row>
    <row r="16108" spans="1:10">
      <c r="A16108" t="s">
        <v>344</v>
      </c>
      <c r="B16108" t="s">
        <v>6</v>
      </c>
      <c r="C16108" t="s">
        <v>4</v>
      </c>
      <c r="D16108" t="s">
        <v>328</v>
      </c>
      <c r="F16108" s="2">
        <v>1038818.9547222037</v>
      </c>
      <c r="G16108" s="2">
        <v>82157.961224981496</v>
      </c>
      <c r="H16108">
        <v>2010</v>
      </c>
      <c r="I16108">
        <v>12.644166666666669</v>
      </c>
      <c r="J16108" t="s">
        <v>717</v>
      </c>
    </row>
    <row r="16109" spans="1:10">
      <c r="A16109" t="s">
        <v>344</v>
      </c>
      <c r="B16109" t="s">
        <v>6</v>
      </c>
      <c r="C16109" t="s">
        <v>4</v>
      </c>
      <c r="D16109" t="s">
        <v>1</v>
      </c>
      <c r="F16109" s="2">
        <v>2390000</v>
      </c>
      <c r="G16109" s="2">
        <v>189019.9696829895</v>
      </c>
      <c r="H16109">
        <v>2010</v>
      </c>
      <c r="I16109">
        <v>12.644166666666669</v>
      </c>
      <c r="J16109" t="s">
        <v>717</v>
      </c>
    </row>
    <row r="16110" spans="1:10">
      <c r="A16110" t="s">
        <v>344</v>
      </c>
      <c r="B16110" t="s">
        <v>6</v>
      </c>
      <c r="C16110" t="s">
        <v>4</v>
      </c>
      <c r="D16110" t="s">
        <v>1</v>
      </c>
      <c r="F16110" s="2">
        <v>189019.9696829895</v>
      </c>
      <c r="G16110" s="2">
        <v>14949.183656467894</v>
      </c>
      <c r="H16110">
        <v>2010</v>
      </c>
      <c r="I16110">
        <v>12.644166666666669</v>
      </c>
      <c r="J16110" t="s">
        <v>717</v>
      </c>
    </row>
    <row r="16111" spans="1:10">
      <c r="A16111" s="5" t="s">
        <v>532</v>
      </c>
      <c r="B16111" t="s">
        <v>36</v>
      </c>
      <c r="C16111" t="s">
        <v>3</v>
      </c>
      <c r="D16111" t="s">
        <v>328</v>
      </c>
      <c r="E16111" t="s">
        <v>466</v>
      </c>
      <c r="F16111" s="2">
        <v>1970</v>
      </c>
      <c r="G16111" s="2">
        <f>F16111/I16111</f>
        <v>590.33292379611044</v>
      </c>
      <c r="H16111">
        <v>2019</v>
      </c>
      <c r="I16111">
        <v>3.3371</v>
      </c>
      <c r="J16111" t="s">
        <v>717</v>
      </c>
    </row>
    <row r="16112" spans="1:10">
      <c r="A16112" s="5" t="s">
        <v>532</v>
      </c>
      <c r="B16112" t="s">
        <v>36</v>
      </c>
      <c r="C16112" t="s">
        <v>4</v>
      </c>
      <c r="D16112" t="s">
        <v>328</v>
      </c>
      <c r="E16112" t="s">
        <v>466</v>
      </c>
      <c r="F16112" s="2">
        <v>-616530</v>
      </c>
      <c r="G16112" s="2">
        <f>F16112/I16112</f>
        <v>-184750.23223757156</v>
      </c>
      <c r="H16112">
        <v>2019</v>
      </c>
      <c r="I16112">
        <v>3.3371</v>
      </c>
      <c r="J16112" t="s">
        <v>717</v>
      </c>
    </row>
    <row r="16113" spans="1:10">
      <c r="A16113" t="s">
        <v>532</v>
      </c>
      <c r="B16113" t="s">
        <v>552</v>
      </c>
      <c r="C16113" t="s">
        <v>3</v>
      </c>
      <c r="D16113" t="s">
        <v>328</v>
      </c>
      <c r="F16113" s="2">
        <v>0</v>
      </c>
      <c r="G16113" s="2">
        <v>0</v>
      </c>
      <c r="H16113">
        <v>2012</v>
      </c>
      <c r="I16113">
        <v>4.2892999999999857</v>
      </c>
      <c r="J16113" t="s">
        <v>717</v>
      </c>
    </row>
    <row r="16114" spans="1:10">
      <c r="A16114" t="s">
        <v>61</v>
      </c>
      <c r="B16114" t="s">
        <v>37</v>
      </c>
      <c r="C16114" t="s">
        <v>3</v>
      </c>
      <c r="D16114" t="s">
        <v>328</v>
      </c>
      <c r="F16114" s="2">
        <v>5437160.75</v>
      </c>
      <c r="G16114" s="2">
        <v>5437160.75</v>
      </c>
      <c r="H16114">
        <v>2014</v>
      </c>
      <c r="I16114">
        <v>1</v>
      </c>
      <c r="J16114" s="40" t="s">
        <v>715</v>
      </c>
    </row>
    <row r="16115" spans="1:10">
      <c r="A16115" t="s">
        <v>61</v>
      </c>
      <c r="B16115" t="s">
        <v>37</v>
      </c>
      <c r="C16115" t="s">
        <v>3</v>
      </c>
      <c r="D16115" t="s">
        <v>1</v>
      </c>
      <c r="F16115" s="2">
        <v>11077901.24</v>
      </c>
      <c r="G16115" s="2">
        <v>11077901.24</v>
      </c>
      <c r="H16115">
        <v>2014</v>
      </c>
      <c r="I16115">
        <v>1</v>
      </c>
      <c r="J16115" s="40" t="s">
        <v>715</v>
      </c>
    </row>
    <row r="16116" spans="1:10">
      <c r="A16116" t="s">
        <v>532</v>
      </c>
      <c r="B16116" t="s">
        <v>552</v>
      </c>
      <c r="C16116" t="s">
        <v>3</v>
      </c>
      <c r="D16116" t="s">
        <v>1</v>
      </c>
      <c r="F16116" s="2">
        <v>0</v>
      </c>
      <c r="G16116" s="2">
        <v>0</v>
      </c>
      <c r="H16116">
        <v>2012</v>
      </c>
      <c r="I16116">
        <v>4.2892999999999857</v>
      </c>
      <c r="J16116" t="s">
        <v>717</v>
      </c>
    </row>
    <row r="16117" spans="1:10">
      <c r="A16117" t="s">
        <v>532</v>
      </c>
      <c r="B16117" t="s">
        <v>552</v>
      </c>
      <c r="C16117" t="s">
        <v>4</v>
      </c>
      <c r="D16117" t="s">
        <v>328</v>
      </c>
      <c r="F16117" s="2">
        <v>0</v>
      </c>
      <c r="G16117" s="2">
        <v>0</v>
      </c>
      <c r="H16117">
        <v>2012</v>
      </c>
      <c r="I16117">
        <v>4.2892999999999857</v>
      </c>
      <c r="J16117" t="s">
        <v>717</v>
      </c>
    </row>
    <row r="16118" spans="1:10">
      <c r="A16118" t="s">
        <v>532</v>
      </c>
      <c r="B16118" t="s">
        <v>552</v>
      </c>
      <c r="C16118" t="s">
        <v>4</v>
      </c>
      <c r="D16118" t="s">
        <v>1</v>
      </c>
      <c r="F16118" s="2">
        <v>0</v>
      </c>
      <c r="G16118" s="2">
        <v>0</v>
      </c>
      <c r="H16118">
        <v>2012</v>
      </c>
      <c r="I16118">
        <v>4.2892999999999857</v>
      </c>
      <c r="J16118" t="s">
        <v>717</v>
      </c>
    </row>
    <row r="16119" spans="1:10">
      <c r="A16119" t="s">
        <v>532</v>
      </c>
      <c r="B16119" t="s">
        <v>552</v>
      </c>
      <c r="C16119" t="s">
        <v>3</v>
      </c>
      <c r="D16119" t="s">
        <v>328</v>
      </c>
      <c r="F16119" s="2">
        <v>0</v>
      </c>
      <c r="G16119" s="2">
        <v>0</v>
      </c>
      <c r="H16119">
        <v>2011</v>
      </c>
      <c r="I16119">
        <v>4.2892999999999857</v>
      </c>
      <c r="J16119" t="s">
        <v>717</v>
      </c>
    </row>
    <row r="16120" spans="1:10">
      <c r="A16120" t="s">
        <v>532</v>
      </c>
      <c r="B16120" t="s">
        <v>552</v>
      </c>
      <c r="C16120" t="s">
        <v>3</v>
      </c>
      <c r="D16120" t="s">
        <v>1</v>
      </c>
      <c r="F16120" s="2">
        <v>0</v>
      </c>
      <c r="G16120" s="2">
        <v>0</v>
      </c>
      <c r="H16120">
        <v>2011</v>
      </c>
      <c r="I16120">
        <v>4.2892999999999857</v>
      </c>
      <c r="J16120" t="s">
        <v>717</v>
      </c>
    </row>
    <row r="16121" spans="1:10">
      <c r="A16121" t="s">
        <v>532</v>
      </c>
      <c r="B16121" t="s">
        <v>552</v>
      </c>
      <c r="C16121" t="s">
        <v>4</v>
      </c>
      <c r="D16121" t="s">
        <v>328</v>
      </c>
      <c r="F16121" s="2">
        <v>0</v>
      </c>
      <c r="G16121" s="2">
        <v>0</v>
      </c>
      <c r="H16121">
        <v>2011</v>
      </c>
      <c r="I16121">
        <v>4.2892999999999857</v>
      </c>
      <c r="J16121" t="s">
        <v>717</v>
      </c>
    </row>
    <row r="16122" spans="1:10">
      <c r="A16122" t="s">
        <v>532</v>
      </c>
      <c r="B16122" t="s">
        <v>552</v>
      </c>
      <c r="C16122" t="s">
        <v>4</v>
      </c>
      <c r="D16122" t="s">
        <v>1</v>
      </c>
      <c r="F16122" s="2">
        <v>0</v>
      </c>
      <c r="G16122" s="2">
        <v>0</v>
      </c>
      <c r="H16122">
        <v>2011</v>
      </c>
      <c r="I16122">
        <v>4.2892999999999857</v>
      </c>
      <c r="J16122" t="s">
        <v>717</v>
      </c>
    </row>
    <row r="16123" spans="1:10">
      <c r="A16123" t="s">
        <v>532</v>
      </c>
      <c r="B16123" t="s">
        <v>552</v>
      </c>
      <c r="C16123" t="s">
        <v>3</v>
      </c>
      <c r="D16123" t="s">
        <v>328</v>
      </c>
      <c r="F16123" s="2">
        <v>0</v>
      </c>
      <c r="G16123" s="2">
        <v>0</v>
      </c>
      <c r="H16123">
        <v>2010</v>
      </c>
      <c r="I16123">
        <v>4.2305704109588866</v>
      </c>
      <c r="J16123" t="s">
        <v>717</v>
      </c>
    </row>
    <row r="16124" spans="1:10">
      <c r="A16124" t="s">
        <v>532</v>
      </c>
      <c r="B16124" t="s">
        <v>552</v>
      </c>
      <c r="C16124" t="s">
        <v>3</v>
      </c>
      <c r="D16124" t="s">
        <v>1</v>
      </c>
      <c r="F16124" s="2">
        <v>0</v>
      </c>
      <c r="G16124" s="2">
        <v>0</v>
      </c>
      <c r="H16124">
        <v>2010</v>
      </c>
      <c r="I16124">
        <v>4.2305704109588866</v>
      </c>
      <c r="J16124" t="s">
        <v>717</v>
      </c>
    </row>
    <row r="16125" spans="1:10">
      <c r="A16125" t="s">
        <v>532</v>
      </c>
      <c r="B16125" t="s">
        <v>552</v>
      </c>
      <c r="C16125" t="s">
        <v>4</v>
      </c>
      <c r="D16125" t="s">
        <v>328</v>
      </c>
      <c r="F16125" s="2">
        <v>0</v>
      </c>
      <c r="G16125" s="2">
        <v>0</v>
      </c>
      <c r="H16125">
        <v>2010</v>
      </c>
      <c r="I16125">
        <v>4.2305704109588866</v>
      </c>
      <c r="J16125" t="s">
        <v>717</v>
      </c>
    </row>
    <row r="16126" spans="1:10">
      <c r="A16126" t="s">
        <v>532</v>
      </c>
      <c r="B16126" t="s">
        <v>552</v>
      </c>
      <c r="C16126" t="s">
        <v>4</v>
      </c>
      <c r="D16126" t="s">
        <v>1</v>
      </c>
      <c r="F16126" s="2">
        <v>0</v>
      </c>
      <c r="G16126" s="2">
        <v>0</v>
      </c>
      <c r="H16126">
        <v>2010</v>
      </c>
      <c r="I16126">
        <v>4.2305704109588866</v>
      </c>
      <c r="J16126" t="s">
        <v>717</v>
      </c>
    </row>
    <row r="16127" spans="1:10">
      <c r="A16127" t="s">
        <v>89</v>
      </c>
      <c r="B16127" t="s">
        <v>33</v>
      </c>
      <c r="C16127" t="s">
        <v>3</v>
      </c>
      <c r="D16127" t="s">
        <v>328</v>
      </c>
      <c r="E16127" t="s">
        <v>631</v>
      </c>
      <c r="F16127" s="2">
        <v>561021000</v>
      </c>
      <c r="G16127" s="2">
        <f t="shared" ref="G16127:G16132" si="422">F16127/I16127</f>
        <v>594679.88128047495</v>
      </c>
      <c r="H16127">
        <v>2024</v>
      </c>
      <c r="I16127">
        <v>943.4</v>
      </c>
      <c r="J16127" t="s">
        <v>717</v>
      </c>
    </row>
    <row r="16128" spans="1:10">
      <c r="A16128" t="s">
        <v>89</v>
      </c>
      <c r="B16128" t="s">
        <v>33</v>
      </c>
      <c r="C16128" t="s">
        <v>3</v>
      </c>
      <c r="D16128" t="s">
        <v>328</v>
      </c>
      <c r="E16128" t="s">
        <v>626</v>
      </c>
      <c r="F16128" s="2">
        <v>3147742000</v>
      </c>
      <c r="G16128" s="2">
        <f t="shared" si="422"/>
        <v>3336593.1736273058</v>
      </c>
      <c r="H16128">
        <v>2024</v>
      </c>
      <c r="I16128">
        <v>943.4</v>
      </c>
      <c r="J16128" t="s">
        <v>717</v>
      </c>
    </row>
    <row r="16129" spans="1:10">
      <c r="A16129" t="s">
        <v>89</v>
      </c>
      <c r="B16129" t="s">
        <v>33</v>
      </c>
      <c r="C16129" t="s">
        <v>3</v>
      </c>
      <c r="D16129" t="s">
        <v>1</v>
      </c>
      <c r="E16129" t="s">
        <v>632</v>
      </c>
      <c r="F16129" s="2">
        <v>1825021000</v>
      </c>
      <c r="G16129" s="2">
        <f t="shared" si="422"/>
        <v>1934514.5219419124</v>
      </c>
      <c r="H16129">
        <v>2024</v>
      </c>
      <c r="I16129">
        <v>943.4</v>
      </c>
      <c r="J16129" t="s">
        <v>717</v>
      </c>
    </row>
    <row r="16130" spans="1:10">
      <c r="A16130" t="s">
        <v>89</v>
      </c>
      <c r="B16130" t="s">
        <v>33</v>
      </c>
      <c r="C16130" t="s">
        <v>4</v>
      </c>
      <c r="D16130" t="s">
        <v>328</v>
      </c>
      <c r="E16130" t="s">
        <v>626</v>
      </c>
      <c r="F16130" s="2">
        <v>1066808000</v>
      </c>
      <c r="G16130" s="2">
        <f t="shared" si="422"/>
        <v>1130811.9567521729</v>
      </c>
      <c r="H16130">
        <v>2024</v>
      </c>
      <c r="I16130">
        <v>943.4</v>
      </c>
      <c r="J16130" t="s">
        <v>717</v>
      </c>
    </row>
    <row r="16131" spans="1:10">
      <c r="A16131" t="s">
        <v>89</v>
      </c>
      <c r="B16131" t="s">
        <v>33</v>
      </c>
      <c r="C16131" t="s">
        <v>4</v>
      </c>
      <c r="D16131" t="s">
        <v>328</v>
      </c>
      <c r="E16131" t="s">
        <v>631</v>
      </c>
      <c r="F16131" s="2">
        <v>1181148000</v>
      </c>
      <c r="G16131" s="2">
        <f t="shared" si="422"/>
        <v>1252011.8719525123</v>
      </c>
      <c r="H16131">
        <v>2024</v>
      </c>
      <c r="I16131">
        <v>943.4</v>
      </c>
      <c r="J16131" t="s">
        <v>717</v>
      </c>
    </row>
    <row r="16132" spans="1:10">
      <c r="A16132" t="s">
        <v>89</v>
      </c>
      <c r="B16132" t="s">
        <v>33</v>
      </c>
      <c r="C16132" t="s">
        <v>4</v>
      </c>
      <c r="D16132" t="s">
        <v>1</v>
      </c>
      <c r="E16132" t="s">
        <v>632</v>
      </c>
      <c r="F16132" s="2">
        <v>68463000</v>
      </c>
      <c r="G16132" s="2">
        <f t="shared" si="422"/>
        <v>72570.489718041135</v>
      </c>
      <c r="H16132">
        <v>2024</v>
      </c>
      <c r="I16132">
        <v>943.4</v>
      </c>
      <c r="J16132" t="s">
        <v>717</v>
      </c>
    </row>
    <row r="16133" spans="1:10">
      <c r="A16133" t="s">
        <v>89</v>
      </c>
      <c r="B16133" t="s">
        <v>33</v>
      </c>
      <c r="C16133" t="s">
        <v>3</v>
      </c>
      <c r="D16133" t="s">
        <v>1</v>
      </c>
      <c r="F16133" s="2">
        <f t="shared" ref="F16133:F16140" si="423">G16133*I16133</f>
        <v>1190177976</v>
      </c>
      <c r="G16133" s="2">
        <v>1364883</v>
      </c>
      <c r="H16133">
        <v>2022</v>
      </c>
      <c r="I16133" s="32">
        <v>872</v>
      </c>
      <c r="J16133" t="s">
        <v>717</v>
      </c>
    </row>
    <row r="16134" spans="1:10">
      <c r="A16134" t="s">
        <v>89</v>
      </c>
      <c r="B16134" t="s">
        <v>33</v>
      </c>
      <c r="C16134" t="s">
        <v>3</v>
      </c>
      <c r="D16134" t="s">
        <v>328</v>
      </c>
      <c r="E16134" t="s">
        <v>370</v>
      </c>
      <c r="F16134" s="2">
        <f t="shared" si="423"/>
        <v>2765367448.8953009</v>
      </c>
      <c r="G16134" s="2">
        <v>3171292.9459808497</v>
      </c>
      <c r="H16134">
        <v>2022</v>
      </c>
      <c r="I16134" s="32">
        <v>872</v>
      </c>
      <c r="J16134" t="s">
        <v>717</v>
      </c>
    </row>
    <row r="16135" spans="1:10">
      <c r="A16135" t="s">
        <v>89</v>
      </c>
      <c r="B16135" t="s">
        <v>33</v>
      </c>
      <c r="C16135" t="s">
        <v>3</v>
      </c>
      <c r="D16135" t="s">
        <v>328</v>
      </c>
      <c r="E16135" t="s">
        <v>419</v>
      </c>
      <c r="F16135" s="2">
        <f t="shared" si="423"/>
        <v>1480386154.9022117</v>
      </c>
      <c r="G16135" s="2">
        <v>1697690.5446126282</v>
      </c>
      <c r="H16135">
        <v>2022</v>
      </c>
      <c r="I16135" s="32">
        <v>872</v>
      </c>
      <c r="J16135" t="s">
        <v>717</v>
      </c>
    </row>
    <row r="16136" spans="1:10">
      <c r="A16136" t="s">
        <v>89</v>
      </c>
      <c r="B16136" t="s">
        <v>33</v>
      </c>
      <c r="C16136" t="s">
        <v>3</v>
      </c>
      <c r="D16136" t="s">
        <v>328</v>
      </c>
      <c r="E16136" t="s">
        <v>369</v>
      </c>
      <c r="F16136" s="2">
        <f t="shared" si="423"/>
        <v>36235008.318693206</v>
      </c>
      <c r="G16136" s="2">
        <v>41553.908622354596</v>
      </c>
      <c r="H16136">
        <v>2022</v>
      </c>
      <c r="I16136" s="32">
        <v>872</v>
      </c>
      <c r="J16136" t="s">
        <v>717</v>
      </c>
    </row>
    <row r="16137" spans="1:10">
      <c r="A16137" t="s">
        <v>89</v>
      </c>
      <c r="B16137" t="s">
        <v>33</v>
      </c>
      <c r="C16137" t="s">
        <v>4</v>
      </c>
      <c r="D16137" t="s">
        <v>1</v>
      </c>
      <c r="F16137" s="2">
        <f t="shared" si="423"/>
        <v>154716059.14998081</v>
      </c>
      <c r="G16137" s="2">
        <v>177426.67333713395</v>
      </c>
      <c r="H16137">
        <v>2022</v>
      </c>
      <c r="I16137" s="32">
        <v>872</v>
      </c>
      <c r="J16137" t="s">
        <v>717</v>
      </c>
    </row>
    <row r="16138" spans="1:10">
      <c r="A16138" t="s">
        <v>89</v>
      </c>
      <c r="B16138" t="s">
        <v>33</v>
      </c>
      <c r="C16138" t="s">
        <v>4</v>
      </c>
      <c r="D16138" t="s">
        <v>328</v>
      </c>
      <c r="E16138" t="s">
        <v>370</v>
      </c>
      <c r="F16138" s="2">
        <f t="shared" si="423"/>
        <v>1306094709.7765007</v>
      </c>
      <c r="G16138" s="2">
        <v>1497815.0341473632</v>
      </c>
      <c r="H16138">
        <v>2022</v>
      </c>
      <c r="I16138" s="32">
        <v>872</v>
      </c>
      <c r="J16138" t="s">
        <v>717</v>
      </c>
    </row>
    <row r="16139" spans="1:10">
      <c r="A16139" t="s">
        <v>89</v>
      </c>
      <c r="B16139" t="s">
        <v>33</v>
      </c>
      <c r="C16139" t="s">
        <v>4</v>
      </c>
      <c r="D16139" t="s">
        <v>328</v>
      </c>
      <c r="E16139" t="s">
        <v>419</v>
      </c>
      <c r="F16139" s="2">
        <f t="shared" si="423"/>
        <v>74129790.229316697</v>
      </c>
      <c r="G16139" s="2">
        <v>85011.227327198052</v>
      </c>
      <c r="H16139">
        <v>2022</v>
      </c>
      <c r="I16139" s="32">
        <v>872</v>
      </c>
      <c r="J16139" t="s">
        <v>717</v>
      </c>
    </row>
    <row r="16140" spans="1:10">
      <c r="A16140" t="s">
        <v>89</v>
      </c>
      <c r="B16140" t="s">
        <v>33</v>
      </c>
      <c r="C16140" t="s">
        <v>4</v>
      </c>
      <c r="D16140" t="s">
        <v>328</v>
      </c>
      <c r="E16140" t="s">
        <v>369</v>
      </c>
      <c r="F16140" s="2">
        <f t="shared" si="423"/>
        <v>216095.21704226828</v>
      </c>
      <c r="G16140" s="2">
        <v>247.81561587416087</v>
      </c>
      <c r="H16140">
        <v>2022</v>
      </c>
      <c r="I16140" s="32">
        <v>872</v>
      </c>
      <c r="J16140" t="s">
        <v>717</v>
      </c>
    </row>
    <row r="16141" spans="1:10">
      <c r="A16141" t="s">
        <v>89</v>
      </c>
      <c r="B16141" t="s">
        <v>33</v>
      </c>
      <c r="C16141" t="s">
        <v>3</v>
      </c>
      <c r="D16141" t="s">
        <v>328</v>
      </c>
      <c r="E16141" t="s">
        <v>370</v>
      </c>
      <c r="F16141" s="2">
        <v>93296</v>
      </c>
      <c r="G16141" s="2">
        <f t="shared" ref="G16141:G16156" si="424">F16141/I16141</f>
        <v>3383968.081247733</v>
      </c>
      <c r="H16141">
        <v>2021</v>
      </c>
      <c r="I16141" s="32">
        <v>2.7570000000000001E-2</v>
      </c>
      <c r="J16141" t="s">
        <v>717</v>
      </c>
    </row>
    <row r="16142" spans="1:10">
      <c r="A16142" t="s">
        <v>89</v>
      </c>
      <c r="B16142" t="s">
        <v>33</v>
      </c>
      <c r="C16142" t="s">
        <v>3</v>
      </c>
      <c r="D16142" t="s">
        <v>328</v>
      </c>
      <c r="E16142" t="s">
        <v>419</v>
      </c>
      <c r="F16142" s="2">
        <v>29168</v>
      </c>
      <c r="G16142" s="2">
        <f t="shared" si="424"/>
        <v>1057961.5524120422</v>
      </c>
      <c r="H16142">
        <v>2021</v>
      </c>
      <c r="I16142" s="32">
        <v>2.7570000000000001E-2</v>
      </c>
      <c r="J16142" t="s">
        <v>717</v>
      </c>
    </row>
    <row r="16143" spans="1:10">
      <c r="A16143" t="s">
        <v>89</v>
      </c>
      <c r="B16143" t="s">
        <v>33</v>
      </c>
      <c r="C16143" t="s">
        <v>3</v>
      </c>
      <c r="D16143" t="s">
        <v>328</v>
      </c>
      <c r="E16143" t="s">
        <v>432</v>
      </c>
      <c r="F16143" s="2">
        <v>382</v>
      </c>
      <c r="G16143" s="2">
        <f t="shared" si="424"/>
        <v>13855.640188610809</v>
      </c>
      <c r="H16143">
        <v>2021</v>
      </c>
      <c r="I16143" s="32">
        <v>2.7570000000000001E-2</v>
      </c>
      <c r="J16143" t="s">
        <v>717</v>
      </c>
    </row>
    <row r="16144" spans="1:10">
      <c r="A16144" t="s">
        <v>89</v>
      </c>
      <c r="B16144" t="s">
        <v>33</v>
      </c>
      <c r="C16144" t="s">
        <v>4</v>
      </c>
      <c r="D16144" t="s">
        <v>328</v>
      </c>
      <c r="E16144" t="s">
        <v>370</v>
      </c>
      <c r="F16144" s="2"/>
      <c r="G16144" s="2">
        <f t="shared" si="424"/>
        <v>0</v>
      </c>
      <c r="H16144">
        <v>2021</v>
      </c>
      <c r="I16144" s="32">
        <v>2.7570000000000001E-2</v>
      </c>
      <c r="J16144" t="s">
        <v>717</v>
      </c>
    </row>
    <row r="16145" spans="1:10">
      <c r="A16145" t="s">
        <v>89</v>
      </c>
      <c r="B16145" t="s">
        <v>33</v>
      </c>
      <c r="C16145" t="s">
        <v>4</v>
      </c>
      <c r="D16145" t="s">
        <v>328</v>
      </c>
      <c r="E16145" t="s">
        <v>419</v>
      </c>
      <c r="F16145" s="2"/>
      <c r="G16145" s="2">
        <f t="shared" si="424"/>
        <v>0</v>
      </c>
      <c r="H16145">
        <v>2021</v>
      </c>
      <c r="I16145" s="32">
        <v>2.7570000000000001E-2</v>
      </c>
      <c r="J16145" t="s">
        <v>717</v>
      </c>
    </row>
    <row r="16146" spans="1:10">
      <c r="A16146" t="s">
        <v>89</v>
      </c>
      <c r="B16146" t="s">
        <v>33</v>
      </c>
      <c r="C16146" t="s">
        <v>4</v>
      </c>
      <c r="D16146" t="s">
        <v>328</v>
      </c>
      <c r="E16146" t="s">
        <v>432</v>
      </c>
      <c r="F16146" s="2"/>
      <c r="G16146" s="2">
        <f t="shared" si="424"/>
        <v>0</v>
      </c>
      <c r="H16146">
        <v>2021</v>
      </c>
      <c r="I16146" s="32">
        <v>2.7570000000000001E-2</v>
      </c>
      <c r="J16146" t="s">
        <v>717</v>
      </c>
    </row>
    <row r="16147" spans="1:10">
      <c r="A16147" t="s">
        <v>89</v>
      </c>
      <c r="B16147" t="s">
        <v>33</v>
      </c>
      <c r="C16147" t="s">
        <v>4</v>
      </c>
      <c r="D16147" t="s">
        <v>328</v>
      </c>
      <c r="F16147" s="2">
        <v>33980.183106853627</v>
      </c>
      <c r="G16147" s="2">
        <f t="shared" si="424"/>
        <v>1232505.7347426051</v>
      </c>
      <c r="H16147">
        <v>2021</v>
      </c>
      <c r="I16147" s="32">
        <v>2.7570000000000001E-2</v>
      </c>
      <c r="J16147" t="s">
        <v>717</v>
      </c>
    </row>
    <row r="16148" spans="1:10">
      <c r="A16148" t="s">
        <v>89</v>
      </c>
      <c r="B16148" t="s">
        <v>33</v>
      </c>
      <c r="C16148" t="s">
        <v>3</v>
      </c>
      <c r="D16148" t="s">
        <v>328</v>
      </c>
      <c r="E16148" t="s">
        <v>370</v>
      </c>
      <c r="F16148" s="2">
        <v>2420510737.77</v>
      </c>
      <c r="G16148" s="2">
        <f t="shared" si="424"/>
        <v>3059329.2859742916</v>
      </c>
      <c r="H16148">
        <v>2020</v>
      </c>
      <c r="I16148">
        <v>791.19</v>
      </c>
      <c r="J16148" t="s">
        <v>717</v>
      </c>
    </row>
    <row r="16149" spans="1:10">
      <c r="A16149" t="s">
        <v>89</v>
      </c>
      <c r="B16149" t="s">
        <v>33</v>
      </c>
      <c r="C16149" t="s">
        <v>3</v>
      </c>
      <c r="D16149" t="s">
        <v>328</v>
      </c>
      <c r="E16149" t="s">
        <v>385</v>
      </c>
      <c r="F16149" s="2">
        <v>574500474.27999997</v>
      </c>
      <c r="G16149" s="2">
        <f t="shared" si="424"/>
        <v>726122.01150166197</v>
      </c>
      <c r="H16149">
        <v>2020</v>
      </c>
      <c r="I16149">
        <v>791.19</v>
      </c>
      <c r="J16149" t="s">
        <v>717</v>
      </c>
    </row>
    <row r="16150" spans="1:10">
      <c r="A16150" t="s">
        <v>89</v>
      </c>
      <c r="B16150" t="s">
        <v>33</v>
      </c>
      <c r="C16150" t="s">
        <v>3</v>
      </c>
      <c r="D16150" t="s">
        <v>328</v>
      </c>
      <c r="E16150" t="s">
        <v>386</v>
      </c>
      <c r="F16150" s="2">
        <v>2467391.17</v>
      </c>
      <c r="G16150" s="2">
        <f t="shared" si="424"/>
        <v>3118.5823506363827</v>
      </c>
      <c r="H16150">
        <v>2020</v>
      </c>
      <c r="I16150">
        <v>791.19</v>
      </c>
      <c r="J16150" t="s">
        <v>717</v>
      </c>
    </row>
    <row r="16151" spans="1:10">
      <c r="A16151" t="s">
        <v>89</v>
      </c>
      <c r="B16151" t="s">
        <v>33</v>
      </c>
      <c r="C16151" t="s">
        <v>4</v>
      </c>
      <c r="D16151" t="s">
        <v>328</v>
      </c>
      <c r="E16151" t="s">
        <v>370</v>
      </c>
      <c r="F16151" s="2">
        <f>2420510737.77*0.525</f>
        <v>1270768137.3292501</v>
      </c>
      <c r="G16151" s="2">
        <f t="shared" si="424"/>
        <v>1606147.8751365033</v>
      </c>
      <c r="H16151">
        <v>2020</v>
      </c>
      <c r="I16151">
        <v>791.19</v>
      </c>
      <c r="J16151" t="s">
        <v>717</v>
      </c>
    </row>
    <row r="16152" spans="1:10">
      <c r="A16152" t="s">
        <v>89</v>
      </c>
      <c r="B16152" t="s">
        <v>33</v>
      </c>
      <c r="C16152" t="s">
        <v>4</v>
      </c>
      <c r="D16152" t="s">
        <v>328</v>
      </c>
      <c r="E16152" t="s">
        <v>385</v>
      </c>
      <c r="F16152" s="2">
        <v>337806278.87663996</v>
      </c>
      <c r="G16152" s="2">
        <f t="shared" si="424"/>
        <v>426959.7427629772</v>
      </c>
      <c r="H16152">
        <v>2020</v>
      </c>
      <c r="I16152">
        <v>791.19</v>
      </c>
      <c r="J16152" t="s">
        <v>717</v>
      </c>
    </row>
    <row r="16153" spans="1:10">
      <c r="A16153" t="s">
        <v>89</v>
      </c>
      <c r="B16153" t="s">
        <v>33</v>
      </c>
      <c r="C16153" t="s">
        <v>4</v>
      </c>
      <c r="D16153" t="s">
        <v>328</v>
      </c>
      <c r="E16153" t="s">
        <v>386</v>
      </c>
      <c r="F16153" s="2">
        <v>0</v>
      </c>
      <c r="G16153" s="2">
        <f t="shared" si="424"/>
        <v>0</v>
      </c>
      <c r="H16153">
        <v>2020</v>
      </c>
      <c r="I16153">
        <v>791.19</v>
      </c>
      <c r="J16153" t="s">
        <v>717</v>
      </c>
    </row>
    <row r="16154" spans="1:10">
      <c r="A16154" s="6" t="s">
        <v>89</v>
      </c>
      <c r="B16154" t="s">
        <v>33</v>
      </c>
      <c r="C16154" t="s">
        <v>3</v>
      </c>
      <c r="D16154" t="s">
        <v>328</v>
      </c>
      <c r="E16154" t="s">
        <v>370</v>
      </c>
      <c r="F16154" s="2">
        <v>1429544242.6356256</v>
      </c>
      <c r="G16154" s="2">
        <f t="shared" si="424"/>
        <v>2032536.9920743115</v>
      </c>
      <c r="H16154">
        <v>2019</v>
      </c>
      <c r="I16154">
        <v>703.33</v>
      </c>
      <c r="J16154" t="s">
        <v>717</v>
      </c>
    </row>
    <row r="16155" spans="1:10">
      <c r="A16155" s="6" t="s">
        <v>89</v>
      </c>
      <c r="B16155" t="s">
        <v>33</v>
      </c>
      <c r="C16155" t="s">
        <v>3</v>
      </c>
      <c r="D16155" t="s">
        <v>328</v>
      </c>
      <c r="E16155" t="s">
        <v>434</v>
      </c>
      <c r="F16155" s="2">
        <v>643725073.97295797</v>
      </c>
      <c r="G16155" s="2">
        <f t="shared" si="424"/>
        <v>915253.25803386455</v>
      </c>
      <c r="H16155">
        <v>2019</v>
      </c>
      <c r="I16155">
        <v>703.33</v>
      </c>
      <c r="J16155" t="s">
        <v>717</v>
      </c>
    </row>
    <row r="16156" spans="1:10">
      <c r="A16156" s="6" t="s">
        <v>89</v>
      </c>
      <c r="B16156" t="s">
        <v>33</v>
      </c>
      <c r="C16156" t="s">
        <v>4</v>
      </c>
      <c r="D16156" t="s">
        <v>328</v>
      </c>
      <c r="E16156" t="s">
        <v>370</v>
      </c>
      <c r="F16156" s="2">
        <v>1335854509.4684057</v>
      </c>
      <c r="G16156" s="2">
        <f t="shared" si="424"/>
        <v>1899328.2093304787</v>
      </c>
      <c r="H16156">
        <v>2019</v>
      </c>
      <c r="I16156">
        <v>703.33</v>
      </c>
      <c r="J16156" t="s">
        <v>717</v>
      </c>
    </row>
    <row r="16157" spans="1:10">
      <c r="A16157" t="s">
        <v>61</v>
      </c>
      <c r="B16157" t="s">
        <v>37</v>
      </c>
      <c r="C16157" t="s">
        <v>4</v>
      </c>
      <c r="D16157" t="s">
        <v>328</v>
      </c>
      <c r="F16157" s="2">
        <v>700708.15</v>
      </c>
      <c r="G16157" s="2">
        <v>700708.15</v>
      </c>
      <c r="H16157">
        <v>2014</v>
      </c>
      <c r="I16157">
        <v>1</v>
      </c>
      <c r="J16157" s="40" t="s">
        <v>715</v>
      </c>
    </row>
    <row r="16158" spans="1:10">
      <c r="A16158" t="s">
        <v>61</v>
      </c>
      <c r="B16158" t="s">
        <v>37</v>
      </c>
      <c r="C16158" t="s">
        <v>4</v>
      </c>
      <c r="D16158" t="s">
        <v>1</v>
      </c>
      <c r="F16158" s="2">
        <v>4009245.13</v>
      </c>
      <c r="G16158" s="2">
        <v>4009245.13</v>
      </c>
      <c r="H16158">
        <v>2014</v>
      </c>
      <c r="I16158">
        <v>1</v>
      </c>
      <c r="J16158" s="40" t="s">
        <v>715</v>
      </c>
    </row>
    <row r="16159" spans="1:10">
      <c r="A16159" s="6" t="s">
        <v>89</v>
      </c>
      <c r="B16159" t="s">
        <v>33</v>
      </c>
      <c r="C16159" t="s">
        <v>4</v>
      </c>
      <c r="D16159" t="s">
        <v>328</v>
      </c>
      <c r="E16159" t="s">
        <v>434</v>
      </c>
      <c r="F16159" s="2">
        <v>295225674.6944713</v>
      </c>
      <c r="G16159" s="2">
        <f t="shared" ref="G16159:G16167" si="425">F16159/I16159</f>
        <v>419754.13347144483</v>
      </c>
      <c r="H16159">
        <v>2019</v>
      </c>
      <c r="I16159">
        <v>703.33</v>
      </c>
      <c r="J16159" t="s">
        <v>717</v>
      </c>
    </row>
    <row r="16160" spans="1:10">
      <c r="A16160" s="5" t="s">
        <v>89</v>
      </c>
      <c r="B16160" t="s">
        <v>33</v>
      </c>
      <c r="C16160" t="s">
        <v>3</v>
      </c>
      <c r="D16160" t="s">
        <v>328</v>
      </c>
      <c r="E16160" t="s">
        <v>370</v>
      </c>
      <c r="F16160" s="2">
        <v>192544635.90000001</v>
      </c>
      <c r="G16160" s="2">
        <f t="shared" si="425"/>
        <v>296715.5210195402</v>
      </c>
      <c r="H16160">
        <v>2017</v>
      </c>
      <c r="I16160">
        <v>648.91999999999996</v>
      </c>
      <c r="J16160" t="s">
        <v>717</v>
      </c>
    </row>
    <row r="16161" spans="1:10">
      <c r="A16161" s="5" t="s">
        <v>89</v>
      </c>
      <c r="B16161" t="s">
        <v>33</v>
      </c>
      <c r="C16161" t="s">
        <v>3</v>
      </c>
      <c r="D16161" t="s">
        <v>328</v>
      </c>
      <c r="E16161" t="s">
        <v>385</v>
      </c>
      <c r="F16161" s="2">
        <v>0</v>
      </c>
      <c r="G16161" s="2">
        <f t="shared" si="425"/>
        <v>0</v>
      </c>
      <c r="H16161">
        <v>2017</v>
      </c>
      <c r="I16161">
        <v>648.91999999999996</v>
      </c>
      <c r="J16161" t="s">
        <v>717</v>
      </c>
    </row>
    <row r="16162" spans="1:10">
      <c r="A16162" s="5" t="s">
        <v>89</v>
      </c>
      <c r="B16162" t="s">
        <v>33</v>
      </c>
      <c r="C16162" t="s">
        <v>3</v>
      </c>
      <c r="D16162" t="s">
        <v>328</v>
      </c>
      <c r="E16162" t="s">
        <v>386</v>
      </c>
      <c r="F16162" s="2">
        <v>0</v>
      </c>
      <c r="G16162" s="2">
        <f t="shared" si="425"/>
        <v>0</v>
      </c>
      <c r="H16162">
        <v>2017</v>
      </c>
      <c r="I16162">
        <v>648.91999999999996</v>
      </c>
      <c r="J16162" t="s">
        <v>717</v>
      </c>
    </row>
    <row r="16163" spans="1:10">
      <c r="A16163" s="5" t="s">
        <v>89</v>
      </c>
      <c r="B16163" t="s">
        <v>33</v>
      </c>
      <c r="C16163" t="s">
        <v>3</v>
      </c>
      <c r="D16163" t="s">
        <v>1</v>
      </c>
      <c r="E16163" t="s">
        <v>364</v>
      </c>
      <c r="F16163" s="2">
        <v>0</v>
      </c>
      <c r="G16163" s="2">
        <f t="shared" si="425"/>
        <v>0</v>
      </c>
      <c r="H16163">
        <v>2017</v>
      </c>
      <c r="I16163">
        <v>648.91999999999996</v>
      </c>
      <c r="J16163" t="s">
        <v>717</v>
      </c>
    </row>
    <row r="16164" spans="1:10">
      <c r="A16164" s="5" t="s">
        <v>89</v>
      </c>
      <c r="B16164" t="s">
        <v>33</v>
      </c>
      <c r="C16164" t="s">
        <v>4</v>
      </c>
      <c r="D16164" t="s">
        <v>328</v>
      </c>
      <c r="E16164" t="s">
        <v>370</v>
      </c>
      <c r="F16164" s="2">
        <v>13640253.26</v>
      </c>
      <c r="G16164" s="2">
        <f t="shared" si="425"/>
        <v>21019.93043826666</v>
      </c>
      <c r="H16164">
        <v>2017</v>
      </c>
      <c r="I16164">
        <v>648.91999999999996</v>
      </c>
      <c r="J16164" t="s">
        <v>717</v>
      </c>
    </row>
    <row r="16165" spans="1:10">
      <c r="A16165" s="5" t="s">
        <v>89</v>
      </c>
      <c r="B16165" t="s">
        <v>33</v>
      </c>
      <c r="C16165" t="s">
        <v>4</v>
      </c>
      <c r="D16165" t="s">
        <v>328</v>
      </c>
      <c r="E16165" t="s">
        <v>385</v>
      </c>
      <c r="F16165" s="2">
        <v>0</v>
      </c>
      <c r="G16165" s="2">
        <f t="shared" si="425"/>
        <v>0</v>
      </c>
      <c r="H16165">
        <v>2017</v>
      </c>
      <c r="I16165">
        <v>648.91999999999996</v>
      </c>
      <c r="J16165" t="s">
        <v>717</v>
      </c>
    </row>
    <row r="16166" spans="1:10">
      <c r="A16166" s="5" t="s">
        <v>89</v>
      </c>
      <c r="B16166" t="s">
        <v>33</v>
      </c>
      <c r="C16166" t="s">
        <v>4</v>
      </c>
      <c r="D16166" t="s">
        <v>328</v>
      </c>
      <c r="E16166" t="s">
        <v>386</v>
      </c>
      <c r="F16166" s="2">
        <v>0</v>
      </c>
      <c r="G16166" s="2">
        <f t="shared" si="425"/>
        <v>0</v>
      </c>
      <c r="H16166">
        <v>2017</v>
      </c>
      <c r="I16166">
        <v>648.91999999999996</v>
      </c>
      <c r="J16166" t="s">
        <v>717</v>
      </c>
    </row>
    <row r="16167" spans="1:10">
      <c r="A16167" s="5" t="s">
        <v>89</v>
      </c>
      <c r="B16167" t="s">
        <v>33</v>
      </c>
      <c r="C16167" t="s">
        <v>4</v>
      </c>
      <c r="D16167" t="s">
        <v>1</v>
      </c>
      <c r="E16167" t="s">
        <v>364</v>
      </c>
      <c r="F16167" s="2">
        <v>0</v>
      </c>
      <c r="G16167" s="2">
        <f t="shared" si="425"/>
        <v>0</v>
      </c>
      <c r="H16167">
        <v>2017</v>
      </c>
      <c r="I16167">
        <v>648.91999999999996</v>
      </c>
      <c r="J16167" t="s">
        <v>717</v>
      </c>
    </row>
    <row r="16168" spans="1:10" ht="15.75">
      <c r="A16168" s="19" t="s">
        <v>630</v>
      </c>
      <c r="B16168" t="s">
        <v>33</v>
      </c>
      <c r="C16168" t="s">
        <v>3</v>
      </c>
      <c r="D16168" t="s">
        <v>328</v>
      </c>
      <c r="E16168" t="s">
        <v>626</v>
      </c>
      <c r="F16168" s="2">
        <f t="shared" ref="F16168:F16173" si="426">G16168*I16168</f>
        <v>2806061033.9253211</v>
      </c>
      <c r="G16168" s="2">
        <v>3342339.3888694197</v>
      </c>
      <c r="H16168">
        <v>2023</v>
      </c>
      <c r="I16168">
        <v>839.55</v>
      </c>
      <c r="J16168" t="s">
        <v>717</v>
      </c>
    </row>
    <row r="16169" spans="1:10" ht="15.75">
      <c r="A16169" s="19" t="s">
        <v>630</v>
      </c>
      <c r="B16169" t="s">
        <v>33</v>
      </c>
      <c r="C16169" t="s">
        <v>3</v>
      </c>
      <c r="D16169" t="s">
        <v>328</v>
      </c>
      <c r="E16169" t="s">
        <v>631</v>
      </c>
      <c r="F16169" s="2">
        <f t="shared" si="426"/>
        <v>1028764083.0780362</v>
      </c>
      <c r="G16169" s="2">
        <v>1225375.5977345437</v>
      </c>
      <c r="H16169">
        <v>2023</v>
      </c>
      <c r="I16169">
        <v>839.55</v>
      </c>
      <c r="J16169" t="s">
        <v>717</v>
      </c>
    </row>
    <row r="16170" spans="1:10" ht="15.75">
      <c r="A16170" s="19" t="s">
        <v>630</v>
      </c>
      <c r="B16170" t="s">
        <v>33</v>
      </c>
      <c r="C16170" t="s">
        <v>3</v>
      </c>
      <c r="D16170" t="s">
        <v>1</v>
      </c>
      <c r="E16170" t="s">
        <v>632</v>
      </c>
      <c r="F16170" s="2">
        <f t="shared" si="426"/>
        <v>1370510162.0524762</v>
      </c>
      <c r="G16170" s="2">
        <v>1632434.2350693541</v>
      </c>
      <c r="H16170">
        <v>2023</v>
      </c>
      <c r="I16170">
        <v>839.55</v>
      </c>
      <c r="J16170" t="s">
        <v>717</v>
      </c>
    </row>
    <row r="16171" spans="1:10" ht="15.75">
      <c r="A16171" s="19" t="s">
        <v>630</v>
      </c>
      <c r="B16171" t="s">
        <v>33</v>
      </c>
      <c r="C16171" t="s">
        <v>4</v>
      </c>
      <c r="D16171" t="s">
        <v>328</v>
      </c>
      <c r="E16171" t="s">
        <v>626</v>
      </c>
      <c r="F16171" s="2">
        <f t="shared" si="426"/>
        <v>1420684423.9139035</v>
      </c>
      <c r="G16171" s="2">
        <v>1692197.5152330457</v>
      </c>
      <c r="H16171">
        <v>2023</v>
      </c>
      <c r="I16171">
        <v>839.55</v>
      </c>
      <c r="J16171" t="s">
        <v>717</v>
      </c>
    </row>
    <row r="16172" spans="1:10" ht="15.75">
      <c r="A16172" s="19" t="s">
        <v>630</v>
      </c>
      <c r="B16172" t="s">
        <v>33</v>
      </c>
      <c r="C16172" t="s">
        <v>4</v>
      </c>
      <c r="D16172" t="s">
        <v>328</v>
      </c>
      <c r="E16172" t="s">
        <v>631</v>
      </c>
      <c r="F16172" s="2">
        <f t="shared" si="426"/>
        <v>289437327.74505699</v>
      </c>
      <c r="G16172" s="2">
        <v>344752.93638860941</v>
      </c>
      <c r="H16172">
        <v>2023</v>
      </c>
      <c r="I16172">
        <v>839.55</v>
      </c>
      <c r="J16172" t="s">
        <v>717</v>
      </c>
    </row>
    <row r="16173" spans="1:10" ht="15.75">
      <c r="A16173" s="19" t="s">
        <v>630</v>
      </c>
      <c r="B16173" t="s">
        <v>33</v>
      </c>
      <c r="C16173" t="s">
        <v>4</v>
      </c>
      <c r="D16173" t="s">
        <v>1</v>
      </c>
      <c r="E16173" t="s">
        <v>632</v>
      </c>
      <c r="F16173" s="2">
        <f t="shared" si="426"/>
        <v>241167876.98255685</v>
      </c>
      <c r="G16173" s="2">
        <v>287258.50393967825</v>
      </c>
      <c r="H16173">
        <v>2023</v>
      </c>
      <c r="I16173">
        <v>839.55</v>
      </c>
      <c r="J16173" t="s">
        <v>717</v>
      </c>
    </row>
    <row r="16174" spans="1:10">
      <c r="A16174" t="s">
        <v>29</v>
      </c>
      <c r="B16174" t="s">
        <v>6</v>
      </c>
      <c r="C16174" t="s">
        <v>4</v>
      </c>
      <c r="D16174" t="s">
        <v>328</v>
      </c>
      <c r="F16174" s="2">
        <v>110620000</v>
      </c>
      <c r="G16174" s="2">
        <v>5152017.5863482244</v>
      </c>
      <c r="H16174">
        <v>2020</v>
      </c>
      <c r="I16174">
        <v>21.4712</v>
      </c>
      <c r="J16174" t="s">
        <v>717</v>
      </c>
    </row>
    <row r="16175" spans="1:10">
      <c r="A16175" t="s">
        <v>29</v>
      </c>
      <c r="B16175" t="s">
        <v>6</v>
      </c>
      <c r="C16175" t="s">
        <v>4</v>
      </c>
      <c r="D16175" t="s">
        <v>1</v>
      </c>
      <c r="F16175" s="2">
        <v>279410000</v>
      </c>
      <c r="G16175" s="2">
        <v>13013245.64998696</v>
      </c>
      <c r="H16175">
        <v>2020</v>
      </c>
      <c r="I16175">
        <v>21.4712</v>
      </c>
      <c r="J16175" t="s">
        <v>717</v>
      </c>
    </row>
    <row r="16176" spans="1:10">
      <c r="A16176" t="s">
        <v>170</v>
      </c>
      <c r="B16176" t="s">
        <v>319</v>
      </c>
      <c r="C16176" t="s">
        <v>3</v>
      </c>
      <c r="D16176" t="s">
        <v>328</v>
      </c>
      <c r="F16176" s="2">
        <v>1215540225</v>
      </c>
      <c r="G16176" s="2">
        <f>F16176/I16176</f>
        <v>160901.0990683797</v>
      </c>
      <c r="H16176">
        <v>2024</v>
      </c>
      <c r="I16176">
        <v>7554.58</v>
      </c>
      <c r="J16176" t="s">
        <v>717</v>
      </c>
    </row>
    <row r="16177" spans="1:10">
      <c r="A16177" t="s">
        <v>170</v>
      </c>
      <c r="B16177" t="s">
        <v>319</v>
      </c>
      <c r="C16177" t="s">
        <v>4</v>
      </c>
      <c r="D16177" t="s">
        <v>328</v>
      </c>
      <c r="F16177" s="2">
        <v>187875610</v>
      </c>
      <c r="G16177" s="2">
        <f>F16177/I16177</f>
        <v>24869.100598577286</v>
      </c>
      <c r="H16177">
        <v>2024</v>
      </c>
      <c r="I16177">
        <v>7554.58</v>
      </c>
      <c r="J16177" t="s">
        <v>717</v>
      </c>
    </row>
    <row r="16178" spans="1:10">
      <c r="A16178" s="5" t="s">
        <v>170</v>
      </c>
      <c r="B16178" t="s">
        <v>319</v>
      </c>
      <c r="C16178" t="s">
        <v>3</v>
      </c>
      <c r="D16178" t="s">
        <v>328</v>
      </c>
      <c r="F16178" s="2">
        <v>2177012950</v>
      </c>
      <c r="G16178" s="2">
        <f>F16178/I16178</f>
        <v>312131.31947461312</v>
      </c>
      <c r="H16178">
        <v>2022</v>
      </c>
      <c r="I16178">
        <v>6974.67</v>
      </c>
      <c r="J16178" t="s">
        <v>717</v>
      </c>
    </row>
    <row r="16179" spans="1:10">
      <c r="A16179" t="s">
        <v>170</v>
      </c>
      <c r="B16179" t="s">
        <v>319</v>
      </c>
      <c r="C16179" t="s">
        <v>3</v>
      </c>
      <c r="D16179" t="s">
        <v>328</v>
      </c>
      <c r="F16179" s="2">
        <v>2978767044</v>
      </c>
      <c r="G16179" s="2">
        <v>440415.38070300466</v>
      </c>
      <c r="H16179">
        <v>2020</v>
      </c>
      <c r="I16179">
        <v>6763.54</v>
      </c>
      <c r="J16179" t="s">
        <v>717</v>
      </c>
    </row>
    <row r="16180" spans="1:10">
      <c r="A16180" t="s">
        <v>170</v>
      </c>
      <c r="B16180" t="s">
        <v>319</v>
      </c>
      <c r="C16180" t="s">
        <v>4</v>
      </c>
      <c r="D16180" t="s">
        <v>328</v>
      </c>
      <c r="F16180" s="2">
        <v>183679847</v>
      </c>
      <c r="G16180" s="2">
        <v>27157.353545628474</v>
      </c>
      <c r="H16180">
        <v>2020</v>
      </c>
      <c r="I16180">
        <v>6763.54</v>
      </c>
      <c r="J16180" t="s">
        <v>717</v>
      </c>
    </row>
    <row r="16181" spans="1:10">
      <c r="A16181" s="5" t="s">
        <v>170</v>
      </c>
      <c r="B16181" t="s">
        <v>319</v>
      </c>
      <c r="C16181" t="s">
        <v>3</v>
      </c>
      <c r="D16181" t="s">
        <v>328</v>
      </c>
      <c r="F16181" s="2">
        <v>1867451739</v>
      </c>
      <c r="G16181" s="2">
        <f>F16181/I16181</f>
        <v>299372.34209003364</v>
      </c>
      <c r="H16181">
        <v>2019</v>
      </c>
      <c r="I16181">
        <v>6237.89</v>
      </c>
      <c r="J16181" t="s">
        <v>717</v>
      </c>
    </row>
    <row r="16182" spans="1:10">
      <c r="A16182" s="5" t="s">
        <v>170</v>
      </c>
      <c r="B16182" t="s">
        <v>319</v>
      </c>
      <c r="C16182" t="s">
        <v>3</v>
      </c>
      <c r="D16182" t="s">
        <v>328</v>
      </c>
      <c r="F16182" s="2">
        <v>1445837015</v>
      </c>
      <c r="G16182" s="2">
        <f>F16182/I16182</f>
        <v>251833.13999564556</v>
      </c>
      <c r="H16182">
        <v>2018</v>
      </c>
      <c r="I16182">
        <v>5741.25</v>
      </c>
      <c r="J16182" t="s">
        <v>717</v>
      </c>
    </row>
    <row r="16183" spans="1:10">
      <c r="A16183" s="5" t="s">
        <v>170</v>
      </c>
      <c r="B16183" t="s">
        <v>319</v>
      </c>
      <c r="C16183" t="s">
        <v>4</v>
      </c>
      <c r="D16183" t="s">
        <v>328</v>
      </c>
      <c r="F16183" s="2">
        <v>582650224</v>
      </c>
      <c r="G16183" s="2">
        <f>F16183/I16183</f>
        <v>101484.90729370782</v>
      </c>
      <c r="H16183">
        <v>2018</v>
      </c>
      <c r="I16183">
        <v>5741.25</v>
      </c>
      <c r="J16183" t="s">
        <v>717</v>
      </c>
    </row>
    <row r="16184" spans="1:10">
      <c r="A16184" s="5" t="s">
        <v>170</v>
      </c>
      <c r="B16184" t="s">
        <v>319</v>
      </c>
      <c r="C16184" t="s">
        <v>3</v>
      </c>
      <c r="D16184" t="s">
        <v>328</v>
      </c>
      <c r="F16184" s="2">
        <v>1194671574</v>
      </c>
      <c r="G16184" s="2">
        <f>F16184/I16184</f>
        <v>212105.13613081342</v>
      </c>
      <c r="H16184">
        <v>2017</v>
      </c>
      <c r="I16184">
        <v>5632.45</v>
      </c>
      <c r="J16184" t="s">
        <v>717</v>
      </c>
    </row>
    <row r="16185" spans="1:10">
      <c r="A16185" s="5" t="s">
        <v>170</v>
      </c>
      <c r="B16185" t="s">
        <v>319</v>
      </c>
      <c r="C16185" t="s">
        <v>4</v>
      </c>
      <c r="D16185" t="s">
        <v>328</v>
      </c>
      <c r="F16185" s="2">
        <v>151998905</v>
      </c>
      <c r="G16185" s="2">
        <f>F16185/I16185</f>
        <v>26986.285719358362</v>
      </c>
      <c r="H16185">
        <v>2017</v>
      </c>
      <c r="I16185">
        <v>5632.45</v>
      </c>
      <c r="J16185" t="s">
        <v>717</v>
      </c>
    </row>
    <row r="16186" spans="1:10">
      <c r="A16186" t="s">
        <v>170</v>
      </c>
      <c r="B16186" t="s">
        <v>319</v>
      </c>
      <c r="C16186" t="s">
        <v>3</v>
      </c>
      <c r="D16186" t="s">
        <v>328</v>
      </c>
      <c r="F16186" s="2">
        <v>847437035</v>
      </c>
      <c r="G16186" s="2">
        <v>148969.36042423532</v>
      </c>
      <c r="H16186">
        <v>2016</v>
      </c>
      <c r="I16186">
        <v>5688.666666666667</v>
      </c>
      <c r="J16186" t="s">
        <v>717</v>
      </c>
    </row>
    <row r="16187" spans="1:10">
      <c r="A16187" t="s">
        <v>170</v>
      </c>
      <c r="B16187" t="s">
        <v>319</v>
      </c>
      <c r="C16187" t="s">
        <v>3</v>
      </c>
      <c r="D16187" t="s">
        <v>1</v>
      </c>
      <c r="F16187" s="2">
        <v>46945993</v>
      </c>
      <c r="G16187" s="2">
        <v>8252.5476971756707</v>
      </c>
      <c r="H16187">
        <v>2016</v>
      </c>
      <c r="I16187">
        <v>5688.666666666667</v>
      </c>
      <c r="J16187" t="s">
        <v>717</v>
      </c>
    </row>
    <row r="16188" spans="1:10">
      <c r="A16188" t="s">
        <v>61</v>
      </c>
      <c r="B16188" t="s">
        <v>37</v>
      </c>
      <c r="C16188" t="s">
        <v>3</v>
      </c>
      <c r="D16188" t="s">
        <v>328</v>
      </c>
      <c r="F16188" s="2">
        <v>5109604</v>
      </c>
      <c r="G16188" s="2">
        <v>5109604</v>
      </c>
      <c r="H16188">
        <v>2013</v>
      </c>
      <c r="I16188">
        <v>1</v>
      </c>
      <c r="J16188" s="40" t="s">
        <v>715</v>
      </c>
    </row>
    <row r="16189" spans="1:10">
      <c r="A16189" t="s">
        <v>61</v>
      </c>
      <c r="B16189" t="s">
        <v>37</v>
      </c>
      <c r="C16189" t="s">
        <v>3</v>
      </c>
      <c r="D16189" t="s">
        <v>1</v>
      </c>
      <c r="F16189" s="2">
        <v>9554078</v>
      </c>
      <c r="G16189" s="2">
        <v>9554078</v>
      </c>
      <c r="H16189">
        <v>2013</v>
      </c>
      <c r="I16189">
        <v>1</v>
      </c>
      <c r="J16189" s="40" t="s">
        <v>715</v>
      </c>
    </row>
    <row r="16190" spans="1:10">
      <c r="A16190" t="s">
        <v>170</v>
      </c>
      <c r="B16190" t="s">
        <v>319</v>
      </c>
      <c r="C16190" t="s">
        <v>4</v>
      </c>
      <c r="D16190" t="s">
        <v>328</v>
      </c>
      <c r="F16190" s="2">
        <v>206323745.99999997</v>
      </c>
      <c r="G16190" s="2">
        <v>36269.262744638458</v>
      </c>
      <c r="H16190">
        <v>2016</v>
      </c>
      <c r="I16190">
        <v>5688.666666666667</v>
      </c>
      <c r="J16190" t="s">
        <v>717</v>
      </c>
    </row>
    <row r="16191" spans="1:10">
      <c r="A16191" t="s">
        <v>170</v>
      </c>
      <c r="B16191" t="s">
        <v>319</v>
      </c>
      <c r="C16191" t="s">
        <v>3</v>
      </c>
      <c r="D16191" t="s">
        <v>328</v>
      </c>
      <c r="F16191" s="2">
        <v>820082755</v>
      </c>
      <c r="G16191" s="2">
        <v>158086.41345835035</v>
      </c>
      <c r="H16191">
        <v>2015</v>
      </c>
      <c r="I16191">
        <v>5187.5600000000004</v>
      </c>
      <c r="J16191" t="s">
        <v>717</v>
      </c>
    </row>
    <row r="16192" spans="1:10">
      <c r="A16192" t="s">
        <v>170</v>
      </c>
      <c r="B16192" t="s">
        <v>319</v>
      </c>
      <c r="C16192" t="s">
        <v>3</v>
      </c>
      <c r="D16192" t="s">
        <v>1</v>
      </c>
      <c r="F16192" s="2">
        <v>6424509</v>
      </c>
      <c r="G16192" s="2">
        <v>1238.4452420791276</v>
      </c>
      <c r="H16192">
        <v>2015</v>
      </c>
      <c r="I16192">
        <v>5187.5600000000004</v>
      </c>
      <c r="J16192" t="s">
        <v>717</v>
      </c>
    </row>
    <row r="16193" spans="1:10">
      <c r="A16193" t="s">
        <v>170</v>
      </c>
      <c r="B16193" t="s">
        <v>319</v>
      </c>
      <c r="C16193" t="s">
        <v>4</v>
      </c>
      <c r="D16193" t="s">
        <v>328</v>
      </c>
      <c r="F16193" s="2">
        <v>98918058</v>
      </c>
      <c r="G16193" s="2">
        <v>19068.320751952746</v>
      </c>
      <c r="H16193">
        <v>2015</v>
      </c>
      <c r="I16193">
        <v>5187.5600000000004</v>
      </c>
      <c r="J16193" t="s">
        <v>717</v>
      </c>
    </row>
    <row r="16194" spans="1:10">
      <c r="A16194" t="s">
        <v>170</v>
      </c>
      <c r="B16194" t="s">
        <v>319</v>
      </c>
      <c r="C16194" t="s">
        <v>3</v>
      </c>
      <c r="D16194" t="s">
        <v>328</v>
      </c>
      <c r="F16194" s="2">
        <v>713013875</v>
      </c>
      <c r="G16194" s="2">
        <v>159659.03867693435</v>
      </c>
      <c r="H16194">
        <v>2014</v>
      </c>
      <c r="I16194">
        <v>4465.8534894649083</v>
      </c>
      <c r="J16194" t="s">
        <v>717</v>
      </c>
    </row>
    <row r="16195" spans="1:10">
      <c r="A16195" t="s">
        <v>170</v>
      </c>
      <c r="B16195" t="s">
        <v>319</v>
      </c>
      <c r="C16195" t="s">
        <v>3</v>
      </c>
      <c r="D16195" t="s">
        <v>1</v>
      </c>
      <c r="F16195" s="2">
        <v>16141068</v>
      </c>
      <c r="G16195" s="2">
        <v>3614.3299456816703</v>
      </c>
      <c r="H16195">
        <v>2014</v>
      </c>
      <c r="I16195">
        <v>4465.8534894649083</v>
      </c>
      <c r="J16195" t="s">
        <v>717</v>
      </c>
    </row>
    <row r="16196" spans="1:10">
      <c r="A16196" t="s">
        <v>170</v>
      </c>
      <c r="B16196" t="s">
        <v>319</v>
      </c>
      <c r="C16196" t="s">
        <v>4</v>
      </c>
      <c r="D16196" t="s">
        <v>328</v>
      </c>
      <c r="F16196" s="2">
        <v>321181347</v>
      </c>
      <c r="G16196" s="2">
        <v>71919.364967452944</v>
      </c>
      <c r="H16196">
        <v>2014</v>
      </c>
      <c r="I16196">
        <v>4465.8534894649083</v>
      </c>
      <c r="J16196" t="s">
        <v>717</v>
      </c>
    </row>
    <row r="16197" spans="1:10">
      <c r="A16197" t="s">
        <v>170</v>
      </c>
      <c r="B16197" t="s">
        <v>319</v>
      </c>
      <c r="C16197" t="s">
        <v>4</v>
      </c>
      <c r="D16197" t="s">
        <v>1</v>
      </c>
      <c r="F16197" s="2">
        <v>133530000</v>
      </c>
      <c r="G16197" s="2">
        <v>29900.219591843208</v>
      </c>
      <c r="H16197">
        <v>2014</v>
      </c>
      <c r="I16197">
        <v>4465.8534894649083</v>
      </c>
      <c r="J16197" t="s">
        <v>717</v>
      </c>
    </row>
    <row r="16198" spans="1:10">
      <c r="A16198" t="s">
        <v>170</v>
      </c>
      <c r="B16198" t="s">
        <v>319</v>
      </c>
      <c r="C16198" t="s">
        <v>3</v>
      </c>
      <c r="D16198" t="s">
        <v>328</v>
      </c>
      <c r="F16198" s="2">
        <v>519558535</v>
      </c>
      <c r="G16198" s="2">
        <v>120891.64342788812</v>
      </c>
      <c r="H16198">
        <v>2013</v>
      </c>
      <c r="I16198">
        <v>4297.7208371719817</v>
      </c>
      <c r="J16198" t="s">
        <v>717</v>
      </c>
    </row>
    <row r="16199" spans="1:10">
      <c r="A16199" t="s">
        <v>170</v>
      </c>
      <c r="B16199" t="s">
        <v>319</v>
      </c>
      <c r="C16199" t="s">
        <v>3</v>
      </c>
      <c r="D16199" t="s">
        <v>328</v>
      </c>
      <c r="F16199" s="2">
        <v>519558535</v>
      </c>
      <c r="G16199" s="2">
        <v>120891.64342788812</v>
      </c>
      <c r="H16199">
        <v>2013</v>
      </c>
      <c r="I16199">
        <v>4297.7208371719817</v>
      </c>
      <c r="J16199" t="s">
        <v>717</v>
      </c>
    </row>
    <row r="16200" spans="1:10">
      <c r="A16200" t="s">
        <v>170</v>
      </c>
      <c r="B16200" t="s">
        <v>319</v>
      </c>
      <c r="C16200" t="s">
        <v>3</v>
      </c>
      <c r="D16200" t="s">
        <v>1</v>
      </c>
      <c r="F16200" s="2">
        <v>29152599</v>
      </c>
      <c r="G16200" s="2">
        <v>6783.2695757836173</v>
      </c>
      <c r="H16200">
        <v>2013</v>
      </c>
      <c r="I16200">
        <v>4297.7208371719817</v>
      </c>
      <c r="J16200" t="s">
        <v>717</v>
      </c>
    </row>
    <row r="16201" spans="1:10">
      <c r="A16201" t="s">
        <v>170</v>
      </c>
      <c r="B16201" t="s">
        <v>319</v>
      </c>
      <c r="C16201" t="s">
        <v>3</v>
      </c>
      <c r="D16201" t="s">
        <v>1</v>
      </c>
      <c r="F16201" s="2">
        <v>29152599</v>
      </c>
      <c r="G16201" s="2">
        <v>6783.2695757836173</v>
      </c>
      <c r="H16201">
        <v>2013</v>
      </c>
      <c r="I16201">
        <v>4297.7208371719817</v>
      </c>
      <c r="J16201" t="s">
        <v>717</v>
      </c>
    </row>
    <row r="16202" spans="1:10">
      <c r="A16202" t="s">
        <v>170</v>
      </c>
      <c r="B16202" t="s">
        <v>319</v>
      </c>
      <c r="C16202" t="s">
        <v>3</v>
      </c>
      <c r="D16202" t="s">
        <v>328</v>
      </c>
      <c r="F16202" s="2">
        <v>619647876.49343622</v>
      </c>
      <c r="G16202" s="2">
        <v>140303.44926299999</v>
      </c>
      <c r="H16202">
        <v>2012</v>
      </c>
      <c r="I16202">
        <v>4416.4835558098157</v>
      </c>
      <c r="J16202" t="s">
        <v>717</v>
      </c>
    </row>
    <row r="16203" spans="1:10">
      <c r="A16203" t="s">
        <v>170</v>
      </c>
      <c r="B16203" t="s">
        <v>319</v>
      </c>
      <c r="C16203" t="s">
        <v>3</v>
      </c>
      <c r="D16203" t="s">
        <v>328</v>
      </c>
      <c r="F16203" s="2">
        <v>619647876.49343622</v>
      </c>
      <c r="G16203" s="2">
        <v>140303.44926299999</v>
      </c>
      <c r="H16203">
        <v>2012</v>
      </c>
      <c r="I16203">
        <v>4416.4835558098157</v>
      </c>
      <c r="J16203" t="s">
        <v>717</v>
      </c>
    </row>
    <row r="16204" spans="1:10">
      <c r="A16204" t="s">
        <v>170</v>
      </c>
      <c r="B16204" t="s">
        <v>319</v>
      </c>
      <c r="C16204" t="s">
        <v>3</v>
      </c>
      <c r="D16204" t="s">
        <v>1</v>
      </c>
      <c r="F16204" s="2">
        <v>123251329.92761995</v>
      </c>
      <c r="G16204" s="2">
        <v>27907.118495999999</v>
      </c>
      <c r="H16204">
        <v>2012</v>
      </c>
      <c r="I16204">
        <v>4416.4835558098157</v>
      </c>
      <c r="J16204" t="s">
        <v>717</v>
      </c>
    </row>
    <row r="16205" spans="1:10">
      <c r="A16205" t="s">
        <v>170</v>
      </c>
      <c r="B16205" t="s">
        <v>319</v>
      </c>
      <c r="C16205" t="s">
        <v>3</v>
      </c>
      <c r="D16205" t="s">
        <v>1</v>
      </c>
      <c r="F16205" s="2">
        <v>123251329.92761995</v>
      </c>
      <c r="G16205" s="2">
        <v>27907.118495999999</v>
      </c>
      <c r="H16205">
        <v>2012</v>
      </c>
      <c r="I16205">
        <v>4416.4835558098157</v>
      </c>
      <c r="J16205" t="s">
        <v>717</v>
      </c>
    </row>
    <row r="16206" spans="1:10">
      <c r="A16206" t="s">
        <v>170</v>
      </c>
      <c r="B16206" t="s">
        <v>319</v>
      </c>
      <c r="C16206" t="s">
        <v>3</v>
      </c>
      <c r="D16206" t="s">
        <v>328</v>
      </c>
      <c r="F16206" s="2">
        <v>913026475.63679624</v>
      </c>
      <c r="G16206" s="2">
        <v>218044.53768000001</v>
      </c>
      <c r="H16206">
        <v>2011</v>
      </c>
      <c r="I16206">
        <v>4187.3393635604152</v>
      </c>
      <c r="J16206" t="s">
        <v>717</v>
      </c>
    </row>
    <row r="16207" spans="1:10">
      <c r="A16207" t="s">
        <v>170</v>
      </c>
      <c r="B16207" t="s">
        <v>319</v>
      </c>
      <c r="C16207" t="s">
        <v>3</v>
      </c>
      <c r="D16207" t="s">
        <v>328</v>
      </c>
      <c r="F16207" s="2">
        <v>913026475.63679624</v>
      </c>
      <c r="G16207" s="2">
        <v>218044.53768000001</v>
      </c>
      <c r="H16207">
        <v>2011</v>
      </c>
      <c r="I16207">
        <v>4187.3393635604152</v>
      </c>
      <c r="J16207" t="s">
        <v>717</v>
      </c>
    </row>
    <row r="16208" spans="1:10">
      <c r="A16208" t="s">
        <v>170</v>
      </c>
      <c r="B16208" t="s">
        <v>319</v>
      </c>
      <c r="C16208" t="s">
        <v>3</v>
      </c>
      <c r="D16208" t="s">
        <v>1</v>
      </c>
      <c r="F16208" s="2">
        <v>46295775.0573842</v>
      </c>
      <c r="G16208" s="2">
        <v>11056.131600000001</v>
      </c>
      <c r="H16208">
        <v>2011</v>
      </c>
      <c r="I16208">
        <v>4187.3393635604152</v>
      </c>
      <c r="J16208" t="s">
        <v>717</v>
      </c>
    </row>
    <row r="16209" spans="1:10">
      <c r="A16209" t="s">
        <v>170</v>
      </c>
      <c r="B16209" t="s">
        <v>319</v>
      </c>
      <c r="C16209" t="s">
        <v>3</v>
      </c>
      <c r="D16209" t="s">
        <v>1</v>
      </c>
      <c r="F16209" s="2">
        <v>46295775.0573842</v>
      </c>
      <c r="G16209" s="2">
        <v>11056.131600000001</v>
      </c>
      <c r="H16209">
        <v>2011</v>
      </c>
      <c r="I16209">
        <v>4187.3393635604152</v>
      </c>
      <c r="J16209" t="s">
        <v>717</v>
      </c>
    </row>
    <row r="16210" spans="1:10">
      <c r="A16210" t="s">
        <v>170</v>
      </c>
      <c r="B16210" t="s">
        <v>319</v>
      </c>
      <c r="C16210" t="s">
        <v>3</v>
      </c>
      <c r="D16210" t="s">
        <v>328</v>
      </c>
      <c r="F16210" s="2">
        <v>879598676.62682939</v>
      </c>
      <c r="G16210" s="2">
        <v>185819.06714600002</v>
      </c>
      <c r="H16210">
        <v>2010</v>
      </c>
      <c r="I16210">
        <v>4733.6298160173164</v>
      </c>
      <c r="J16210" t="s">
        <v>717</v>
      </c>
    </row>
    <row r="16211" spans="1:10">
      <c r="A16211" t="s">
        <v>170</v>
      </c>
      <c r="B16211" t="s">
        <v>319</v>
      </c>
      <c r="C16211" t="s">
        <v>3</v>
      </c>
      <c r="D16211" t="s">
        <v>328</v>
      </c>
      <c r="F16211" s="2">
        <v>879598676.62682939</v>
      </c>
      <c r="G16211" s="2">
        <v>185819.06714600002</v>
      </c>
      <c r="H16211">
        <v>2010</v>
      </c>
      <c r="I16211">
        <v>4733.6298160173164</v>
      </c>
      <c r="J16211" t="s">
        <v>717</v>
      </c>
    </row>
    <row r="16212" spans="1:10" ht="15.75">
      <c r="A16212" s="19" t="s">
        <v>261</v>
      </c>
      <c r="B16212" t="s">
        <v>319</v>
      </c>
      <c r="C16212" t="s">
        <v>3</v>
      </c>
      <c r="D16212" t="s">
        <v>328</v>
      </c>
      <c r="F16212" s="2">
        <v>15290041584</v>
      </c>
      <c r="G16212" s="2">
        <f t="shared" ref="G16212:G16223" si="427">F16212/I16212</f>
        <v>2099501.775989674</v>
      </c>
      <c r="H16212">
        <v>2023</v>
      </c>
      <c r="I16212">
        <v>7282.7</v>
      </c>
      <c r="J16212" t="s">
        <v>717</v>
      </c>
    </row>
    <row r="16213" spans="1:10" ht="15.75">
      <c r="A16213" s="19" t="s">
        <v>261</v>
      </c>
      <c r="B16213" t="s">
        <v>319</v>
      </c>
      <c r="C16213" t="s">
        <v>4</v>
      </c>
      <c r="D16213" t="s">
        <v>328</v>
      </c>
      <c r="F16213" s="2">
        <v>1311721997</v>
      </c>
      <c r="G16213" s="2">
        <f t="shared" si="427"/>
        <v>180114.79217872492</v>
      </c>
      <c r="H16213">
        <v>2023</v>
      </c>
      <c r="I16213">
        <v>7282.7</v>
      </c>
      <c r="J16213" t="s">
        <v>717</v>
      </c>
    </row>
    <row r="16214" spans="1:10">
      <c r="A16214" t="s">
        <v>261</v>
      </c>
      <c r="B16214" t="s">
        <v>319</v>
      </c>
      <c r="C16214" t="s">
        <v>5</v>
      </c>
      <c r="D16214" t="s">
        <v>328</v>
      </c>
      <c r="F16214" s="2">
        <v>2910222159</v>
      </c>
      <c r="G16214" s="2">
        <f t="shared" si="427"/>
        <v>417255.89296697907</v>
      </c>
      <c r="H16214">
        <v>2022</v>
      </c>
      <c r="I16214">
        <v>6974.67</v>
      </c>
      <c r="J16214" t="s">
        <v>717</v>
      </c>
    </row>
    <row r="16215" spans="1:10">
      <c r="A16215" s="5" t="s">
        <v>261</v>
      </c>
      <c r="B16215" t="s">
        <v>319</v>
      </c>
      <c r="C16215" t="s">
        <v>3</v>
      </c>
      <c r="D16215" t="s">
        <v>328</v>
      </c>
      <c r="E16215" t="s">
        <v>361</v>
      </c>
      <c r="F16215" s="2">
        <v>3117083122</v>
      </c>
      <c r="G16215" s="2">
        <f t="shared" si="427"/>
        <v>460660.62055257108</v>
      </c>
      <c r="H16215">
        <v>2021</v>
      </c>
      <c r="I16215">
        <v>6766.55</v>
      </c>
      <c r="J16215" t="s">
        <v>717</v>
      </c>
    </row>
    <row r="16216" spans="1:10">
      <c r="A16216" s="5" t="s">
        <v>261</v>
      </c>
      <c r="B16216" t="s">
        <v>319</v>
      </c>
      <c r="C16216" t="s">
        <v>4</v>
      </c>
      <c r="D16216" t="s">
        <v>328</v>
      </c>
      <c r="E16216" t="s">
        <v>361</v>
      </c>
      <c r="F16216" s="2">
        <v>4444989030</v>
      </c>
      <c r="G16216" s="2">
        <f t="shared" si="427"/>
        <v>656906.25651181175</v>
      </c>
      <c r="H16216">
        <v>2021</v>
      </c>
      <c r="I16216">
        <v>6766.55</v>
      </c>
      <c r="J16216" t="s">
        <v>717</v>
      </c>
    </row>
    <row r="16217" spans="1:10">
      <c r="A16217" s="5" t="s">
        <v>261</v>
      </c>
      <c r="B16217" t="s">
        <v>319</v>
      </c>
      <c r="C16217" t="s">
        <v>4</v>
      </c>
      <c r="D16217" t="s">
        <v>328</v>
      </c>
      <c r="F16217" s="2">
        <v>483302612</v>
      </c>
      <c r="G16217" s="2">
        <f t="shared" si="427"/>
        <v>77478.540339762316</v>
      </c>
      <c r="H16217">
        <v>2019</v>
      </c>
      <c r="I16217">
        <v>6237.89</v>
      </c>
      <c r="J16217" t="s">
        <v>717</v>
      </c>
    </row>
    <row r="16218" spans="1:10">
      <c r="A16218" t="s">
        <v>108</v>
      </c>
      <c r="B16218" t="s">
        <v>33</v>
      </c>
      <c r="C16218" t="s">
        <v>3</v>
      </c>
      <c r="D16218" t="s">
        <v>328</v>
      </c>
      <c r="E16218" t="s">
        <v>631</v>
      </c>
      <c r="F16218" s="2">
        <v>245312000</v>
      </c>
      <c r="G16218" s="2">
        <f t="shared" si="427"/>
        <v>260029.67988128049</v>
      </c>
      <c r="H16218">
        <v>2024</v>
      </c>
      <c r="I16218">
        <v>943.4</v>
      </c>
      <c r="J16218" t="s">
        <v>717</v>
      </c>
    </row>
    <row r="16219" spans="1:10">
      <c r="A16219" t="s">
        <v>108</v>
      </c>
      <c r="B16219" t="s">
        <v>33</v>
      </c>
      <c r="C16219" t="s">
        <v>3</v>
      </c>
      <c r="D16219" t="s">
        <v>328</v>
      </c>
      <c r="E16219" t="s">
        <v>626</v>
      </c>
      <c r="F16219" s="2">
        <v>5027390000</v>
      </c>
      <c r="G16219" s="2">
        <f t="shared" si="427"/>
        <v>5329012.0839516642</v>
      </c>
      <c r="H16219">
        <v>2024</v>
      </c>
      <c r="I16219">
        <v>943.4</v>
      </c>
      <c r="J16219" t="s">
        <v>717</v>
      </c>
    </row>
    <row r="16220" spans="1:10">
      <c r="A16220" t="s">
        <v>108</v>
      </c>
      <c r="B16220" t="s">
        <v>33</v>
      </c>
      <c r="C16220" t="s">
        <v>3</v>
      </c>
      <c r="D16220" t="s">
        <v>1</v>
      </c>
      <c r="E16220" t="s">
        <v>632</v>
      </c>
      <c r="F16220" s="2">
        <v>2563606000</v>
      </c>
      <c r="G16220" s="2">
        <f t="shared" si="427"/>
        <v>2717411.4903540388</v>
      </c>
      <c r="H16220">
        <v>2024</v>
      </c>
      <c r="I16220">
        <v>943.4</v>
      </c>
      <c r="J16220" t="s">
        <v>717</v>
      </c>
    </row>
    <row r="16221" spans="1:10">
      <c r="A16221" t="s">
        <v>108</v>
      </c>
      <c r="B16221" t="s">
        <v>33</v>
      </c>
      <c r="C16221" t="s">
        <v>4</v>
      </c>
      <c r="D16221" t="s">
        <v>328</v>
      </c>
      <c r="E16221" t="s">
        <v>626</v>
      </c>
      <c r="F16221" s="2">
        <v>2065826000</v>
      </c>
      <c r="G16221" s="2">
        <f t="shared" si="427"/>
        <v>2189766.8009327962</v>
      </c>
      <c r="H16221">
        <v>2024</v>
      </c>
      <c r="I16221">
        <v>943.4</v>
      </c>
      <c r="J16221" t="s">
        <v>717</v>
      </c>
    </row>
    <row r="16222" spans="1:10">
      <c r="A16222" t="s">
        <v>108</v>
      </c>
      <c r="B16222" t="s">
        <v>33</v>
      </c>
      <c r="C16222" t="s">
        <v>4</v>
      </c>
      <c r="D16222" t="s">
        <v>328</v>
      </c>
      <c r="E16222" t="s">
        <v>631</v>
      </c>
      <c r="F16222" s="2">
        <v>47493000</v>
      </c>
      <c r="G16222" s="2">
        <f t="shared" si="427"/>
        <v>50342.37863048548</v>
      </c>
      <c r="H16222">
        <v>2024</v>
      </c>
      <c r="I16222">
        <v>943.4</v>
      </c>
      <c r="J16222" t="s">
        <v>717</v>
      </c>
    </row>
    <row r="16223" spans="1:10">
      <c r="A16223" t="s">
        <v>108</v>
      </c>
      <c r="B16223" t="s">
        <v>33</v>
      </c>
      <c r="C16223" t="s">
        <v>4</v>
      </c>
      <c r="D16223" t="s">
        <v>1</v>
      </c>
      <c r="E16223" t="s">
        <v>632</v>
      </c>
      <c r="F16223" s="2">
        <v>-123803000</v>
      </c>
      <c r="G16223" s="2">
        <f t="shared" si="427"/>
        <v>-131230.65507737969</v>
      </c>
      <c r="H16223">
        <v>2024</v>
      </c>
      <c r="I16223">
        <v>943.4</v>
      </c>
      <c r="J16223" t="s">
        <v>717</v>
      </c>
    </row>
    <row r="16224" spans="1:10" ht="15.75">
      <c r="A16224" s="19" t="s">
        <v>108</v>
      </c>
      <c r="B16224" t="s">
        <v>33</v>
      </c>
      <c r="C16224" t="s">
        <v>3</v>
      </c>
      <c r="D16224" t="s">
        <v>328</v>
      </c>
      <c r="E16224" t="s">
        <v>626</v>
      </c>
      <c r="F16224" s="2">
        <f>G16224*I16224</f>
        <v>4231521247.3010092</v>
      </c>
      <c r="G16224" s="2">
        <v>5040225.415164087</v>
      </c>
      <c r="H16224">
        <v>2023</v>
      </c>
      <c r="I16224">
        <v>839.55</v>
      </c>
      <c r="J16224" t="s">
        <v>717</v>
      </c>
    </row>
    <row r="16225" spans="1:10">
      <c r="A16225" t="s">
        <v>61</v>
      </c>
      <c r="B16225" t="s">
        <v>37</v>
      </c>
      <c r="C16225" t="s">
        <v>4</v>
      </c>
      <c r="D16225" t="s">
        <v>328</v>
      </c>
      <c r="F16225" s="2">
        <v>1657092</v>
      </c>
      <c r="G16225" s="2">
        <v>1657092</v>
      </c>
      <c r="H16225">
        <v>2013</v>
      </c>
      <c r="I16225">
        <v>1</v>
      </c>
      <c r="J16225" s="40" t="s">
        <v>715</v>
      </c>
    </row>
    <row r="16226" spans="1:10">
      <c r="A16226" t="s">
        <v>61</v>
      </c>
      <c r="B16226" t="s">
        <v>37</v>
      </c>
      <c r="C16226" t="s">
        <v>4</v>
      </c>
      <c r="D16226" t="s">
        <v>1</v>
      </c>
      <c r="F16226" s="2">
        <v>542774</v>
      </c>
      <c r="G16226" s="2">
        <v>542774</v>
      </c>
      <c r="H16226">
        <v>2013</v>
      </c>
      <c r="I16226">
        <v>1</v>
      </c>
      <c r="J16226" s="40" t="s">
        <v>715</v>
      </c>
    </row>
    <row r="16227" spans="1:10" ht="15.75">
      <c r="A16227" s="19" t="s">
        <v>108</v>
      </c>
      <c r="B16227" t="s">
        <v>33</v>
      </c>
      <c r="C16227" t="s">
        <v>3</v>
      </c>
      <c r="D16227" t="s">
        <v>328</v>
      </c>
      <c r="E16227" t="s">
        <v>631</v>
      </c>
      <c r="F16227" s="2">
        <f t="shared" ref="F16227:F16239" si="428">G16227*I16227</f>
        <v>228810806.47531626</v>
      </c>
      <c r="G16227" s="2">
        <v>272539.82070789859</v>
      </c>
      <c r="H16227">
        <v>2023</v>
      </c>
      <c r="I16227">
        <v>839.55</v>
      </c>
      <c r="J16227" t="s">
        <v>717</v>
      </c>
    </row>
    <row r="16228" spans="1:10" ht="15.75">
      <c r="A16228" s="19" t="s">
        <v>108</v>
      </c>
      <c r="B16228" t="s">
        <v>33</v>
      </c>
      <c r="C16228" t="s">
        <v>3</v>
      </c>
      <c r="D16228" t="s">
        <v>1</v>
      </c>
      <c r="E16228" t="s">
        <v>632</v>
      </c>
      <c r="F16228" s="2">
        <f t="shared" si="428"/>
        <v>87775062.11917384</v>
      </c>
      <c r="G16228" s="2">
        <v>104550.13056896414</v>
      </c>
      <c r="H16228">
        <v>2023</v>
      </c>
      <c r="I16228">
        <v>839.55</v>
      </c>
      <c r="J16228" t="s">
        <v>717</v>
      </c>
    </row>
    <row r="16229" spans="1:10" ht="15.75">
      <c r="A16229" s="19" t="s">
        <v>108</v>
      </c>
      <c r="B16229" t="s">
        <v>33</v>
      </c>
      <c r="C16229" t="s">
        <v>4</v>
      </c>
      <c r="D16229" t="s">
        <v>328</v>
      </c>
      <c r="E16229" t="s">
        <v>626</v>
      </c>
      <c r="F16229" s="2">
        <f t="shared" si="428"/>
        <v>1325672598.1528165</v>
      </c>
      <c r="G16229" s="2">
        <v>1579027.5720955471</v>
      </c>
      <c r="H16229">
        <v>2023</v>
      </c>
      <c r="I16229">
        <v>839.55</v>
      </c>
      <c r="J16229" t="s">
        <v>717</v>
      </c>
    </row>
    <row r="16230" spans="1:10" ht="15.75">
      <c r="A16230" s="19" t="s">
        <v>108</v>
      </c>
      <c r="B16230" t="s">
        <v>33</v>
      </c>
      <c r="C16230" t="s">
        <v>4</v>
      </c>
      <c r="D16230" t="s">
        <v>328</v>
      </c>
      <c r="E16230" t="s">
        <v>631</v>
      </c>
      <c r="F16230" s="2">
        <f t="shared" si="428"/>
        <v>-8382307.7357871989</v>
      </c>
      <c r="G16230" s="2">
        <v>-9984.2865056127685</v>
      </c>
      <c r="H16230">
        <v>2023</v>
      </c>
      <c r="I16230">
        <v>839.55</v>
      </c>
      <c r="J16230" t="s">
        <v>717</v>
      </c>
    </row>
    <row r="16231" spans="1:10" ht="15.75">
      <c r="A16231" s="19" t="s">
        <v>108</v>
      </c>
      <c r="B16231" t="s">
        <v>33</v>
      </c>
      <c r="C16231" t="s">
        <v>4</v>
      </c>
      <c r="D16231" t="s">
        <v>1</v>
      </c>
      <c r="E16231" t="s">
        <v>632</v>
      </c>
      <c r="F16231" s="2">
        <f t="shared" si="428"/>
        <v>-949.08375631648551</v>
      </c>
      <c r="G16231" s="2">
        <v>-1.1304672221028951</v>
      </c>
      <c r="H16231">
        <v>2023</v>
      </c>
      <c r="I16231">
        <v>839.55</v>
      </c>
      <c r="J16231" t="s">
        <v>717</v>
      </c>
    </row>
    <row r="16232" spans="1:10">
      <c r="A16232" t="s">
        <v>108</v>
      </c>
      <c r="B16232" t="s">
        <v>33</v>
      </c>
      <c r="C16232" t="s">
        <v>3</v>
      </c>
      <c r="D16232" t="s">
        <v>1</v>
      </c>
      <c r="F16232" s="2">
        <f t="shared" si="428"/>
        <v>298338232</v>
      </c>
      <c r="G16232" s="2">
        <v>342131</v>
      </c>
      <c r="H16232">
        <v>2022</v>
      </c>
      <c r="I16232" s="32">
        <v>872</v>
      </c>
      <c r="J16232" t="s">
        <v>717</v>
      </c>
    </row>
    <row r="16233" spans="1:10">
      <c r="A16233" t="s">
        <v>108</v>
      </c>
      <c r="B16233" t="s">
        <v>33</v>
      </c>
      <c r="C16233" t="s">
        <v>3</v>
      </c>
      <c r="D16233" t="s">
        <v>328</v>
      </c>
      <c r="E16233" t="s">
        <v>370</v>
      </c>
      <c r="F16233" s="2">
        <f t="shared" si="428"/>
        <v>2636729922.8630266</v>
      </c>
      <c r="G16233" s="2">
        <v>3023772.8473199848</v>
      </c>
      <c r="H16233">
        <v>2022</v>
      </c>
      <c r="I16233" s="32">
        <v>872</v>
      </c>
      <c r="J16233" t="s">
        <v>717</v>
      </c>
    </row>
    <row r="16234" spans="1:10">
      <c r="A16234" t="s">
        <v>108</v>
      </c>
      <c r="B16234" t="s">
        <v>33</v>
      </c>
      <c r="C16234" t="s">
        <v>3</v>
      </c>
      <c r="D16234" t="s">
        <v>328</v>
      </c>
      <c r="E16234" t="s">
        <v>419</v>
      </c>
      <c r="F16234" s="2">
        <f t="shared" si="428"/>
        <v>285142204.27918231</v>
      </c>
      <c r="G16234" s="2">
        <v>326997.94068713568</v>
      </c>
      <c r="H16234">
        <v>2022</v>
      </c>
      <c r="I16234" s="32">
        <v>872</v>
      </c>
      <c r="J16234" t="s">
        <v>717</v>
      </c>
    </row>
    <row r="16235" spans="1:10">
      <c r="A16235" t="s">
        <v>108</v>
      </c>
      <c r="B16235" t="s">
        <v>33</v>
      </c>
      <c r="C16235" t="s">
        <v>3</v>
      </c>
      <c r="D16235" t="s">
        <v>328</v>
      </c>
      <c r="E16235" t="s">
        <v>369</v>
      </c>
      <c r="F16235" s="2">
        <f t="shared" si="428"/>
        <v>24806310.572302822</v>
      </c>
      <c r="G16235" s="2">
        <v>28447.603867319751</v>
      </c>
      <c r="H16235">
        <v>2022</v>
      </c>
      <c r="I16235" s="32">
        <v>872</v>
      </c>
      <c r="J16235" t="s">
        <v>717</v>
      </c>
    </row>
    <row r="16236" spans="1:10">
      <c r="A16236" t="s">
        <v>108</v>
      </c>
      <c r="B16236" t="s">
        <v>33</v>
      </c>
      <c r="C16236" t="s">
        <v>4</v>
      </c>
      <c r="D16236" t="s">
        <v>1</v>
      </c>
      <c r="F16236" s="2">
        <f t="shared" si="428"/>
        <v>-50595702.202417657</v>
      </c>
      <c r="G16236" s="2">
        <v>-58022.59426882759</v>
      </c>
      <c r="H16236">
        <v>2022</v>
      </c>
      <c r="I16236" s="32">
        <v>872</v>
      </c>
      <c r="J16236" t="s">
        <v>717</v>
      </c>
    </row>
    <row r="16237" spans="1:10">
      <c r="A16237" t="s">
        <v>108</v>
      </c>
      <c r="B16237" t="s">
        <v>33</v>
      </c>
      <c r="C16237" t="s">
        <v>4</v>
      </c>
      <c r="D16237" t="s">
        <v>328</v>
      </c>
      <c r="E16237" t="s">
        <v>370</v>
      </c>
      <c r="F16237" s="2">
        <f t="shared" si="428"/>
        <v>608106144.19843864</v>
      </c>
      <c r="G16237" s="2">
        <v>697369.43142022786</v>
      </c>
      <c r="H16237">
        <v>2022</v>
      </c>
      <c r="I16237" s="32">
        <v>872</v>
      </c>
      <c r="J16237" t="s">
        <v>717</v>
      </c>
    </row>
    <row r="16238" spans="1:10">
      <c r="A16238" t="s">
        <v>108</v>
      </c>
      <c r="B16238" t="s">
        <v>33</v>
      </c>
      <c r="C16238" t="s">
        <v>4</v>
      </c>
      <c r="D16238" t="s">
        <v>328</v>
      </c>
      <c r="E16238" t="s">
        <v>419</v>
      </c>
      <c r="F16238" s="2">
        <f t="shared" si="428"/>
        <v>103999627.6948494</v>
      </c>
      <c r="G16238" s="2">
        <v>119265.62809042362</v>
      </c>
      <c r="H16238">
        <v>2022</v>
      </c>
      <c r="I16238" s="32">
        <v>872</v>
      </c>
      <c r="J16238" t="s">
        <v>717</v>
      </c>
    </row>
    <row r="16239" spans="1:10">
      <c r="A16239" t="s">
        <v>108</v>
      </c>
      <c r="B16239" t="s">
        <v>33</v>
      </c>
      <c r="C16239" t="s">
        <v>4</v>
      </c>
      <c r="D16239" t="s">
        <v>328</v>
      </c>
      <c r="E16239" t="s">
        <v>369</v>
      </c>
      <c r="F16239" s="2">
        <f t="shared" si="428"/>
        <v>3781159.0324719897</v>
      </c>
      <c r="G16239" s="2">
        <v>4336.1915509999881</v>
      </c>
      <c r="H16239">
        <v>2022</v>
      </c>
      <c r="I16239" s="32">
        <v>872</v>
      </c>
      <c r="J16239" t="s">
        <v>717</v>
      </c>
    </row>
    <row r="16240" spans="1:10">
      <c r="A16240" t="s">
        <v>108</v>
      </c>
      <c r="B16240" t="s">
        <v>33</v>
      </c>
      <c r="C16240" t="s">
        <v>3</v>
      </c>
      <c r="D16240" t="s">
        <v>1</v>
      </c>
      <c r="F16240" s="2">
        <v>8625</v>
      </c>
      <c r="G16240" s="2">
        <f t="shared" ref="G16240:G16252" si="429">F16240/I16240</f>
        <v>312840.04352557124</v>
      </c>
      <c r="H16240">
        <v>2021</v>
      </c>
      <c r="I16240" s="32">
        <v>2.7570000000000001E-2</v>
      </c>
      <c r="J16240" t="s">
        <v>717</v>
      </c>
    </row>
    <row r="16241" spans="1:10">
      <c r="A16241" t="s">
        <v>108</v>
      </c>
      <c r="B16241" t="s">
        <v>33</v>
      </c>
      <c r="C16241" t="s">
        <v>3</v>
      </c>
      <c r="D16241" t="s">
        <v>328</v>
      </c>
      <c r="E16241" t="s">
        <v>370</v>
      </c>
      <c r="F16241" s="2">
        <v>78894</v>
      </c>
      <c r="G16241" s="2">
        <f t="shared" si="429"/>
        <v>2861588.6833514688</v>
      </c>
      <c r="H16241">
        <v>2021</v>
      </c>
      <c r="I16241" s="32">
        <v>2.7570000000000001E-2</v>
      </c>
      <c r="J16241" t="s">
        <v>717</v>
      </c>
    </row>
    <row r="16242" spans="1:10">
      <c r="A16242" t="s">
        <v>108</v>
      </c>
      <c r="B16242" t="s">
        <v>33</v>
      </c>
      <c r="C16242" t="s">
        <v>3</v>
      </c>
      <c r="D16242" t="s">
        <v>328</v>
      </c>
      <c r="E16242" t="s">
        <v>419</v>
      </c>
      <c r="F16242" s="2">
        <v>6911</v>
      </c>
      <c r="G16242" s="2">
        <f t="shared" si="429"/>
        <v>250671.01922379396</v>
      </c>
      <c r="H16242">
        <v>2021</v>
      </c>
      <c r="I16242" s="32">
        <v>2.7570000000000001E-2</v>
      </c>
      <c r="J16242" t="s">
        <v>717</v>
      </c>
    </row>
    <row r="16243" spans="1:10">
      <c r="A16243" t="s">
        <v>108</v>
      </c>
      <c r="B16243" t="s">
        <v>33</v>
      </c>
      <c r="C16243" t="s">
        <v>3</v>
      </c>
      <c r="D16243" t="s">
        <v>328</v>
      </c>
      <c r="E16243" t="s">
        <v>432</v>
      </c>
      <c r="F16243" s="2">
        <v>793</v>
      </c>
      <c r="G16243" s="2">
        <f t="shared" si="429"/>
        <v>28763.148349655421</v>
      </c>
      <c r="H16243">
        <v>2021</v>
      </c>
      <c r="I16243" s="32">
        <v>2.7570000000000001E-2</v>
      </c>
      <c r="J16243" t="s">
        <v>717</v>
      </c>
    </row>
    <row r="16244" spans="1:10">
      <c r="A16244" t="s">
        <v>108</v>
      </c>
      <c r="B16244" t="s">
        <v>33</v>
      </c>
      <c r="C16244" t="s">
        <v>4</v>
      </c>
      <c r="D16244" t="s">
        <v>1</v>
      </c>
      <c r="F16244" s="2">
        <f>8625*0.5</f>
        <v>4312.5</v>
      </c>
      <c r="G16244" s="2">
        <f t="shared" si="429"/>
        <v>156420.02176278562</v>
      </c>
      <c r="H16244">
        <v>2021</v>
      </c>
      <c r="I16244" s="32">
        <v>2.7570000000000001E-2</v>
      </c>
      <c r="J16244" t="s">
        <v>717</v>
      </c>
    </row>
    <row r="16245" spans="1:10">
      <c r="A16245" t="s">
        <v>108</v>
      </c>
      <c r="B16245" t="s">
        <v>33</v>
      </c>
      <c r="C16245" t="s">
        <v>4</v>
      </c>
      <c r="D16245" t="s">
        <v>328</v>
      </c>
      <c r="E16245" t="s">
        <v>370</v>
      </c>
      <c r="F16245" s="2"/>
      <c r="G16245" s="2">
        <f t="shared" si="429"/>
        <v>0</v>
      </c>
      <c r="H16245">
        <v>2021</v>
      </c>
      <c r="I16245" s="32">
        <v>2.7570000000000001E-2</v>
      </c>
      <c r="J16245" t="s">
        <v>717</v>
      </c>
    </row>
    <row r="16246" spans="1:10">
      <c r="A16246" t="s">
        <v>108</v>
      </c>
      <c r="B16246" t="s">
        <v>33</v>
      </c>
      <c r="C16246" t="s">
        <v>4</v>
      </c>
      <c r="D16246" t="s">
        <v>328</v>
      </c>
      <c r="E16246" t="s">
        <v>419</v>
      </c>
      <c r="F16246" s="2"/>
      <c r="G16246" s="2">
        <f t="shared" si="429"/>
        <v>0</v>
      </c>
      <c r="H16246">
        <v>2021</v>
      </c>
      <c r="I16246" s="32">
        <v>2.7570000000000001E-2</v>
      </c>
      <c r="J16246" t="s">
        <v>717</v>
      </c>
    </row>
    <row r="16247" spans="1:10">
      <c r="A16247" t="s">
        <v>108</v>
      </c>
      <c r="B16247" t="s">
        <v>33</v>
      </c>
      <c r="C16247" t="s">
        <v>4</v>
      </c>
      <c r="D16247" t="s">
        <v>328</v>
      </c>
      <c r="E16247" t="s">
        <v>432</v>
      </c>
      <c r="F16247" s="2"/>
      <c r="G16247" s="2">
        <f t="shared" si="429"/>
        <v>0</v>
      </c>
      <c r="H16247">
        <v>2021</v>
      </c>
      <c r="I16247" s="32">
        <v>2.7570000000000001E-2</v>
      </c>
      <c r="J16247" t="s">
        <v>717</v>
      </c>
    </row>
    <row r="16248" spans="1:10">
      <c r="A16248" t="s">
        <v>108</v>
      </c>
      <c r="B16248" t="s">
        <v>33</v>
      </c>
      <c r="C16248" t="s">
        <v>4</v>
      </c>
      <c r="D16248" t="s">
        <v>328</v>
      </c>
      <c r="F16248" s="2">
        <v>32802.191809817705</v>
      </c>
      <c r="G16248" s="2">
        <f t="shared" si="429"/>
        <v>1189778.4479440588</v>
      </c>
      <c r="H16248">
        <v>2021</v>
      </c>
      <c r="I16248" s="32">
        <v>2.7570000000000001E-2</v>
      </c>
      <c r="J16248" t="s">
        <v>717</v>
      </c>
    </row>
    <row r="16249" spans="1:10">
      <c r="A16249" t="s">
        <v>108</v>
      </c>
      <c r="B16249" t="s">
        <v>33</v>
      </c>
      <c r="C16249" t="s">
        <v>3</v>
      </c>
      <c r="D16249" t="s">
        <v>1</v>
      </c>
      <c r="F16249" s="2">
        <v>148958480</v>
      </c>
      <c r="G16249" s="2">
        <f t="shared" si="429"/>
        <v>188271.43922445935</v>
      </c>
      <c r="H16249">
        <v>2020</v>
      </c>
      <c r="I16249">
        <v>791.19</v>
      </c>
      <c r="J16249" t="s">
        <v>717</v>
      </c>
    </row>
    <row r="16250" spans="1:10">
      <c r="A16250" t="s">
        <v>108</v>
      </c>
      <c r="B16250" t="s">
        <v>33</v>
      </c>
      <c r="C16250" t="s">
        <v>3</v>
      </c>
      <c r="D16250" t="s">
        <v>328</v>
      </c>
      <c r="E16250" t="s">
        <v>370</v>
      </c>
      <c r="F16250" s="2">
        <v>2016346326.0050001</v>
      </c>
      <c r="G16250" s="2">
        <f t="shared" si="429"/>
        <v>2548498.2444229578</v>
      </c>
      <c r="H16250">
        <v>2020</v>
      </c>
      <c r="I16250">
        <v>791.19</v>
      </c>
      <c r="J16250" t="s">
        <v>717</v>
      </c>
    </row>
    <row r="16251" spans="1:10">
      <c r="A16251" t="s">
        <v>108</v>
      </c>
      <c r="B16251" t="s">
        <v>33</v>
      </c>
      <c r="C16251" t="s">
        <v>3</v>
      </c>
      <c r="D16251" t="s">
        <v>328</v>
      </c>
      <c r="E16251" t="s">
        <v>385</v>
      </c>
      <c r="F16251" s="2">
        <v>151428960.41</v>
      </c>
      <c r="G16251" s="2">
        <f t="shared" si="429"/>
        <v>191393.92612393986</v>
      </c>
      <c r="H16251">
        <v>2020</v>
      </c>
      <c r="I16251">
        <v>791.19</v>
      </c>
      <c r="J16251" t="s">
        <v>717</v>
      </c>
    </row>
    <row r="16252" spans="1:10">
      <c r="A16252" t="s">
        <v>108</v>
      </c>
      <c r="B16252" t="s">
        <v>33</v>
      </c>
      <c r="C16252" t="s">
        <v>3</v>
      </c>
      <c r="D16252" t="s">
        <v>328</v>
      </c>
      <c r="E16252" t="s">
        <v>386</v>
      </c>
      <c r="F16252" s="2">
        <v>16697926.290000001</v>
      </c>
      <c r="G16252" s="2">
        <f t="shared" si="429"/>
        <v>21104.82474500436</v>
      </c>
      <c r="H16252">
        <v>2020</v>
      </c>
      <c r="I16252">
        <v>791.19</v>
      </c>
      <c r="J16252" t="s">
        <v>717</v>
      </c>
    </row>
    <row r="16253" spans="1:10">
      <c r="A16253" t="s">
        <v>61</v>
      </c>
      <c r="B16253" t="s">
        <v>37</v>
      </c>
      <c r="C16253" t="s">
        <v>3</v>
      </c>
      <c r="D16253" t="s">
        <v>328</v>
      </c>
      <c r="F16253" s="2">
        <v>5456090</v>
      </c>
      <c r="G16253" s="2">
        <v>5456090</v>
      </c>
      <c r="H16253">
        <v>2012</v>
      </c>
      <c r="I16253">
        <v>1</v>
      </c>
      <c r="J16253" s="40" t="s">
        <v>715</v>
      </c>
    </row>
    <row r="16254" spans="1:10">
      <c r="A16254" t="s">
        <v>61</v>
      </c>
      <c r="B16254" t="s">
        <v>37</v>
      </c>
      <c r="C16254" t="s">
        <v>3</v>
      </c>
      <c r="D16254" t="s">
        <v>1</v>
      </c>
      <c r="F16254" s="2">
        <v>9654177</v>
      </c>
      <c r="G16254" s="2">
        <v>9654177</v>
      </c>
      <c r="H16254">
        <v>2012</v>
      </c>
      <c r="I16254">
        <v>1</v>
      </c>
      <c r="J16254" s="40" t="s">
        <v>715</v>
      </c>
    </row>
    <row r="16255" spans="1:10">
      <c r="A16255" t="s">
        <v>108</v>
      </c>
      <c r="B16255" t="s">
        <v>33</v>
      </c>
      <c r="C16255" t="s">
        <v>4</v>
      </c>
      <c r="D16255" t="s">
        <v>1</v>
      </c>
      <c r="F16255" s="2">
        <v>0</v>
      </c>
      <c r="G16255" s="2">
        <f t="shared" ref="G16255:G16280" si="430">F16255/I16255</f>
        <v>0</v>
      </c>
      <c r="H16255">
        <v>2020</v>
      </c>
      <c r="I16255">
        <v>791.19</v>
      </c>
      <c r="J16255" t="s">
        <v>717</v>
      </c>
    </row>
    <row r="16256" spans="1:10">
      <c r="A16256" t="s">
        <v>108</v>
      </c>
      <c r="B16256" t="s">
        <v>33</v>
      </c>
      <c r="C16256" t="s">
        <v>4</v>
      </c>
      <c r="D16256" t="s">
        <v>328</v>
      </c>
      <c r="E16256" t="s">
        <v>370</v>
      </c>
      <c r="F16256" s="2">
        <f>2016346326.005*0.388</f>
        <v>782342374.48994005</v>
      </c>
      <c r="G16256" s="2">
        <f t="shared" si="430"/>
        <v>988817.31883610762</v>
      </c>
      <c r="H16256">
        <v>2020</v>
      </c>
      <c r="I16256">
        <v>791.19</v>
      </c>
      <c r="J16256" t="s">
        <v>717</v>
      </c>
    </row>
    <row r="16257" spans="1:10">
      <c r="A16257" t="s">
        <v>108</v>
      </c>
      <c r="B16257" t="s">
        <v>33</v>
      </c>
      <c r="C16257" t="s">
        <v>4</v>
      </c>
      <c r="D16257" t="s">
        <v>328</v>
      </c>
      <c r="E16257" t="s">
        <v>385</v>
      </c>
      <c r="F16257" s="2">
        <v>4845726.73312</v>
      </c>
      <c r="G16257" s="2">
        <f t="shared" si="430"/>
        <v>6124.6056359660761</v>
      </c>
      <c r="H16257">
        <v>2020</v>
      </c>
      <c r="I16257">
        <v>791.19</v>
      </c>
      <c r="J16257" t="s">
        <v>717</v>
      </c>
    </row>
    <row r="16258" spans="1:10">
      <c r="A16258" t="s">
        <v>108</v>
      </c>
      <c r="B16258" t="s">
        <v>33</v>
      </c>
      <c r="C16258" t="s">
        <v>4</v>
      </c>
      <c r="D16258" t="s">
        <v>328</v>
      </c>
      <c r="E16258" t="s">
        <v>386</v>
      </c>
      <c r="F16258" s="2">
        <v>1536209.2186800002</v>
      </c>
      <c r="G16258" s="2">
        <f t="shared" si="430"/>
        <v>1941.6438765404012</v>
      </c>
      <c r="H16258">
        <v>2020</v>
      </c>
      <c r="I16258">
        <v>791.19</v>
      </c>
      <c r="J16258" t="s">
        <v>717</v>
      </c>
    </row>
    <row r="16259" spans="1:10">
      <c r="A16259" s="6" t="s">
        <v>108</v>
      </c>
      <c r="B16259" t="s">
        <v>33</v>
      </c>
      <c r="C16259" t="s">
        <v>3</v>
      </c>
      <c r="D16259" t="s">
        <v>328</v>
      </c>
      <c r="E16259" t="s">
        <v>370</v>
      </c>
      <c r="F16259" s="2">
        <v>1746073503.7128303</v>
      </c>
      <c r="G16259" s="2">
        <f t="shared" si="430"/>
        <v>2482580.7284103199</v>
      </c>
      <c r="H16259">
        <v>2019</v>
      </c>
      <c r="I16259">
        <v>703.33</v>
      </c>
      <c r="J16259" t="s">
        <v>717</v>
      </c>
    </row>
    <row r="16260" spans="1:10">
      <c r="A16260" s="6" t="s">
        <v>108</v>
      </c>
      <c r="B16260" t="s">
        <v>33</v>
      </c>
      <c r="C16260" t="s">
        <v>3</v>
      </c>
      <c r="D16260" t="s">
        <v>328</v>
      </c>
      <c r="E16260" t="s">
        <v>434</v>
      </c>
      <c r="F16260" s="2">
        <v>131585952.13624614</v>
      </c>
      <c r="G16260" s="2">
        <f t="shared" si="430"/>
        <v>187089.91815541231</v>
      </c>
      <c r="H16260">
        <v>2019</v>
      </c>
      <c r="I16260">
        <v>703.33</v>
      </c>
      <c r="J16260" t="s">
        <v>717</v>
      </c>
    </row>
    <row r="16261" spans="1:10">
      <c r="A16261" s="6" t="s">
        <v>108</v>
      </c>
      <c r="B16261" t="s">
        <v>33</v>
      </c>
      <c r="C16261" t="s">
        <v>3</v>
      </c>
      <c r="D16261" t="s">
        <v>1</v>
      </c>
      <c r="E16261" t="s">
        <v>434</v>
      </c>
      <c r="F16261" s="2">
        <v>208139935.23688149</v>
      </c>
      <c r="G16261" s="2">
        <f t="shared" si="430"/>
        <v>295934.95974419045</v>
      </c>
      <c r="H16261">
        <v>2019</v>
      </c>
      <c r="I16261">
        <v>703.33</v>
      </c>
      <c r="J16261" t="s">
        <v>717</v>
      </c>
    </row>
    <row r="16262" spans="1:10">
      <c r="A16262" s="6" t="s">
        <v>108</v>
      </c>
      <c r="B16262" t="s">
        <v>33</v>
      </c>
      <c r="C16262" t="s">
        <v>4</v>
      </c>
      <c r="D16262" t="s">
        <v>328</v>
      </c>
      <c r="E16262" t="s">
        <v>370</v>
      </c>
      <c r="F16262" s="2">
        <v>665771511.25717688</v>
      </c>
      <c r="G16262" s="2">
        <f t="shared" si="430"/>
        <v>946599.05201992928</v>
      </c>
      <c r="H16262">
        <v>2019</v>
      </c>
      <c r="I16262">
        <v>703.33</v>
      </c>
      <c r="J16262" t="s">
        <v>717</v>
      </c>
    </row>
    <row r="16263" spans="1:10">
      <c r="A16263" s="6" t="s">
        <v>108</v>
      </c>
      <c r="B16263" t="s">
        <v>33</v>
      </c>
      <c r="C16263" t="s">
        <v>4</v>
      </c>
      <c r="D16263" t="s">
        <v>328</v>
      </c>
      <c r="E16263" t="s">
        <v>434</v>
      </c>
      <c r="F16263" s="2">
        <v>26108011.484658748</v>
      </c>
      <c r="G16263" s="2">
        <f t="shared" si="430"/>
        <v>37120.571402696805</v>
      </c>
      <c r="H16263">
        <v>2019</v>
      </c>
      <c r="I16263">
        <v>703.33</v>
      </c>
      <c r="J16263" t="s">
        <v>717</v>
      </c>
    </row>
    <row r="16264" spans="1:10">
      <c r="A16264" s="6" t="s">
        <v>108</v>
      </c>
      <c r="B16264" t="s">
        <v>33</v>
      </c>
      <c r="C16264" t="s">
        <v>4</v>
      </c>
      <c r="D16264" t="s">
        <v>1</v>
      </c>
      <c r="E16264" t="s">
        <v>434</v>
      </c>
      <c r="F16264" s="2">
        <v>-36467583.857825205</v>
      </c>
      <c r="G16264" s="2">
        <f t="shared" si="430"/>
        <v>-51849.891029566781</v>
      </c>
      <c r="H16264">
        <v>2019</v>
      </c>
      <c r="I16264">
        <v>703.33</v>
      </c>
      <c r="J16264" t="s">
        <v>717</v>
      </c>
    </row>
    <row r="16265" spans="1:10">
      <c r="A16265" t="s">
        <v>108</v>
      </c>
      <c r="B16265" t="s">
        <v>33</v>
      </c>
      <c r="C16265" t="s">
        <v>3</v>
      </c>
      <c r="D16265" t="s">
        <v>328</v>
      </c>
      <c r="E16265" t="s">
        <v>370</v>
      </c>
      <c r="F16265" s="2">
        <v>1122727060.9100001</v>
      </c>
      <c r="G16265" s="2">
        <f t="shared" si="430"/>
        <v>1741634.1848318444</v>
      </c>
      <c r="H16265">
        <v>2018</v>
      </c>
      <c r="I16265">
        <v>644.64</v>
      </c>
      <c r="J16265" t="s">
        <v>717</v>
      </c>
    </row>
    <row r="16266" spans="1:10">
      <c r="A16266" t="s">
        <v>108</v>
      </c>
      <c r="B16266" t="s">
        <v>33</v>
      </c>
      <c r="C16266" t="s">
        <v>3</v>
      </c>
      <c r="D16266" t="s">
        <v>328</v>
      </c>
      <c r="E16266" t="s">
        <v>385</v>
      </c>
      <c r="F16266" s="2">
        <v>211016122.45000002</v>
      </c>
      <c r="G16266" s="2">
        <f t="shared" si="430"/>
        <v>327339.48009741877</v>
      </c>
      <c r="H16266">
        <v>2018</v>
      </c>
      <c r="I16266">
        <v>644.64</v>
      </c>
      <c r="J16266" t="s">
        <v>717</v>
      </c>
    </row>
    <row r="16267" spans="1:10">
      <c r="A16267" t="s">
        <v>108</v>
      </c>
      <c r="B16267" t="s">
        <v>33</v>
      </c>
      <c r="C16267" t="s">
        <v>3</v>
      </c>
      <c r="D16267" t="s">
        <v>328</v>
      </c>
      <c r="E16267" t="s">
        <v>386</v>
      </c>
      <c r="F16267" s="2">
        <v>19075526.68</v>
      </c>
      <c r="G16267" s="2">
        <f t="shared" si="430"/>
        <v>29590.975862496896</v>
      </c>
      <c r="H16267">
        <v>2018</v>
      </c>
      <c r="I16267">
        <v>644.64</v>
      </c>
      <c r="J16267" t="s">
        <v>717</v>
      </c>
    </row>
    <row r="16268" spans="1:10">
      <c r="A16268" t="s">
        <v>108</v>
      </c>
      <c r="B16268" t="s">
        <v>33</v>
      </c>
      <c r="C16268" t="s">
        <v>3</v>
      </c>
      <c r="D16268" t="s">
        <v>1</v>
      </c>
      <c r="E16268" t="s">
        <v>364</v>
      </c>
      <c r="F16268" s="2">
        <v>1106242718.49</v>
      </c>
      <c r="G16268" s="2">
        <f t="shared" si="430"/>
        <v>1716062.7923957559</v>
      </c>
      <c r="H16268">
        <v>2018</v>
      </c>
      <c r="I16268">
        <v>644.64</v>
      </c>
      <c r="J16268" t="s">
        <v>717</v>
      </c>
    </row>
    <row r="16269" spans="1:10">
      <c r="A16269" t="s">
        <v>108</v>
      </c>
      <c r="B16269" t="s">
        <v>33</v>
      </c>
      <c r="C16269" t="s">
        <v>4</v>
      </c>
      <c r="D16269" t="s">
        <v>328</v>
      </c>
      <c r="E16269" t="s">
        <v>370</v>
      </c>
      <c r="F16269" s="2">
        <v>255645136.46000001</v>
      </c>
      <c r="G16269" s="2">
        <f t="shared" si="430"/>
        <v>396570.39038843388</v>
      </c>
      <c r="H16269">
        <v>2018</v>
      </c>
      <c r="I16269">
        <v>644.64</v>
      </c>
      <c r="J16269" t="s">
        <v>717</v>
      </c>
    </row>
    <row r="16270" spans="1:10">
      <c r="A16270" t="s">
        <v>108</v>
      </c>
      <c r="B16270" t="s">
        <v>33</v>
      </c>
      <c r="C16270" t="s">
        <v>4</v>
      </c>
      <c r="D16270" t="s">
        <v>328</v>
      </c>
      <c r="E16270" t="s">
        <v>385</v>
      </c>
      <c r="F16270" s="2">
        <v>3197631.64</v>
      </c>
      <c r="G16270" s="2">
        <f t="shared" si="430"/>
        <v>4960.3369942913878</v>
      </c>
      <c r="H16270">
        <v>2018</v>
      </c>
      <c r="I16270">
        <v>644.64</v>
      </c>
      <c r="J16270" t="s">
        <v>717</v>
      </c>
    </row>
    <row r="16271" spans="1:10">
      <c r="A16271" t="s">
        <v>108</v>
      </c>
      <c r="B16271" t="s">
        <v>33</v>
      </c>
      <c r="C16271" t="s">
        <v>4</v>
      </c>
      <c r="D16271" t="s">
        <v>328</v>
      </c>
      <c r="E16271" t="s">
        <v>386</v>
      </c>
      <c r="F16271" s="2">
        <v>-220526.32</v>
      </c>
      <c r="G16271" s="2">
        <f t="shared" si="430"/>
        <v>-342.09220650285431</v>
      </c>
      <c r="H16271">
        <v>2018</v>
      </c>
      <c r="I16271">
        <v>644.64</v>
      </c>
      <c r="J16271" t="s">
        <v>717</v>
      </c>
    </row>
    <row r="16272" spans="1:10">
      <c r="A16272" t="s">
        <v>108</v>
      </c>
      <c r="B16272" t="s">
        <v>33</v>
      </c>
      <c r="C16272" t="s">
        <v>4</v>
      </c>
      <c r="D16272" t="s">
        <v>1</v>
      </c>
      <c r="E16272" t="s">
        <v>364</v>
      </c>
      <c r="F16272" s="2">
        <v>79527304.150000006</v>
      </c>
      <c r="G16272" s="2">
        <f t="shared" si="430"/>
        <v>123367.00197009185</v>
      </c>
      <c r="H16272">
        <v>2018</v>
      </c>
      <c r="I16272">
        <v>644.64</v>
      </c>
      <c r="J16272" t="s">
        <v>717</v>
      </c>
    </row>
    <row r="16273" spans="1:10">
      <c r="A16273" s="5" t="s">
        <v>108</v>
      </c>
      <c r="B16273" t="s">
        <v>33</v>
      </c>
      <c r="C16273" t="s">
        <v>3</v>
      </c>
      <c r="D16273" t="s">
        <v>328</v>
      </c>
      <c r="E16273" t="s">
        <v>370</v>
      </c>
      <c r="F16273" s="2">
        <v>858076442.79999995</v>
      </c>
      <c r="G16273" s="2">
        <f t="shared" si="430"/>
        <v>1322314.6810084449</v>
      </c>
      <c r="H16273">
        <v>2017</v>
      </c>
      <c r="I16273">
        <v>648.91999999999996</v>
      </c>
      <c r="J16273" t="s">
        <v>717</v>
      </c>
    </row>
    <row r="16274" spans="1:10">
      <c r="A16274" s="5" t="s">
        <v>108</v>
      </c>
      <c r="B16274" t="s">
        <v>33</v>
      </c>
      <c r="C16274" t="s">
        <v>3</v>
      </c>
      <c r="D16274" t="s">
        <v>328</v>
      </c>
      <c r="E16274" t="s">
        <v>385</v>
      </c>
      <c r="F16274" s="2">
        <v>101484556.17999999</v>
      </c>
      <c r="G16274" s="2">
        <f t="shared" si="430"/>
        <v>156389.9343216421</v>
      </c>
      <c r="H16274">
        <v>2017</v>
      </c>
      <c r="I16274">
        <v>648.91999999999996</v>
      </c>
      <c r="J16274" t="s">
        <v>717</v>
      </c>
    </row>
    <row r="16275" spans="1:10">
      <c r="A16275" s="5" t="s">
        <v>108</v>
      </c>
      <c r="B16275" t="s">
        <v>33</v>
      </c>
      <c r="C16275" t="s">
        <v>3</v>
      </c>
      <c r="D16275" t="s">
        <v>328</v>
      </c>
      <c r="E16275" t="s">
        <v>386</v>
      </c>
      <c r="F16275" s="2">
        <v>14819371.42</v>
      </c>
      <c r="G16275" s="2">
        <f t="shared" si="430"/>
        <v>22836.977470258276</v>
      </c>
      <c r="H16275">
        <v>2017</v>
      </c>
      <c r="I16275">
        <v>648.91999999999996</v>
      </c>
      <c r="J16275" t="s">
        <v>717</v>
      </c>
    </row>
    <row r="16276" spans="1:10">
      <c r="A16276" s="5" t="s">
        <v>108</v>
      </c>
      <c r="B16276" t="s">
        <v>33</v>
      </c>
      <c r="C16276" t="s">
        <v>3</v>
      </c>
      <c r="D16276" t="s">
        <v>1</v>
      </c>
      <c r="E16276" t="s">
        <v>364</v>
      </c>
      <c r="F16276" s="2">
        <v>741906505.89999998</v>
      </c>
      <c r="G16276" s="2">
        <f t="shared" si="430"/>
        <v>1143294.2518338163</v>
      </c>
      <c r="H16276">
        <v>2017</v>
      </c>
      <c r="I16276">
        <v>648.91999999999996</v>
      </c>
      <c r="J16276" t="s">
        <v>717</v>
      </c>
    </row>
    <row r="16277" spans="1:10">
      <c r="A16277" s="5" t="s">
        <v>108</v>
      </c>
      <c r="B16277" t="s">
        <v>33</v>
      </c>
      <c r="C16277" t="s">
        <v>4</v>
      </c>
      <c r="D16277" t="s">
        <v>328</v>
      </c>
      <c r="E16277" t="s">
        <v>370</v>
      </c>
      <c r="F16277" s="2">
        <v>230651590.97999999</v>
      </c>
      <c r="G16277" s="2">
        <f t="shared" si="430"/>
        <v>355439.17737163289</v>
      </c>
      <c r="H16277">
        <v>2017</v>
      </c>
      <c r="I16277">
        <v>648.91999999999996</v>
      </c>
      <c r="J16277" t="s">
        <v>717</v>
      </c>
    </row>
    <row r="16278" spans="1:10">
      <c r="A16278" s="5" t="s">
        <v>108</v>
      </c>
      <c r="B16278" t="s">
        <v>33</v>
      </c>
      <c r="C16278" t="s">
        <v>4</v>
      </c>
      <c r="D16278" t="s">
        <v>328</v>
      </c>
      <c r="E16278" t="s">
        <v>385</v>
      </c>
      <c r="F16278" s="2">
        <v>20527375.239999998</v>
      </c>
      <c r="G16278" s="2">
        <f t="shared" si="430"/>
        <v>31633.136966035876</v>
      </c>
      <c r="H16278">
        <v>2017</v>
      </c>
      <c r="I16278">
        <v>648.91999999999996</v>
      </c>
      <c r="J16278" t="s">
        <v>717</v>
      </c>
    </row>
    <row r="16279" spans="1:10">
      <c r="A16279" s="5" t="s">
        <v>108</v>
      </c>
      <c r="B16279" t="s">
        <v>33</v>
      </c>
      <c r="C16279" t="s">
        <v>4</v>
      </c>
      <c r="D16279" t="s">
        <v>328</v>
      </c>
      <c r="E16279" t="s">
        <v>386</v>
      </c>
      <c r="F16279" s="2">
        <v>589559.07999999996</v>
      </c>
      <c r="G16279" s="2">
        <f t="shared" si="430"/>
        <v>908.52351599580845</v>
      </c>
      <c r="H16279">
        <v>2017</v>
      </c>
      <c r="I16279">
        <v>648.91999999999996</v>
      </c>
      <c r="J16279" t="s">
        <v>717</v>
      </c>
    </row>
    <row r="16280" spans="1:10">
      <c r="A16280" s="5" t="s">
        <v>108</v>
      </c>
      <c r="B16280" t="s">
        <v>33</v>
      </c>
      <c r="C16280" t="s">
        <v>4</v>
      </c>
      <c r="D16280" t="s">
        <v>1</v>
      </c>
      <c r="E16280" t="s">
        <v>364</v>
      </c>
      <c r="F16280" s="2">
        <v>684156514.19999993</v>
      </c>
      <c r="G16280" s="2">
        <f t="shared" si="430"/>
        <v>1054300.2437896812</v>
      </c>
      <c r="H16280">
        <v>2017</v>
      </c>
      <c r="I16280">
        <v>648.91999999999996</v>
      </c>
      <c r="J16280" t="s">
        <v>717</v>
      </c>
    </row>
    <row r="16281" spans="1:10">
      <c r="A16281" s="4" t="s">
        <v>108</v>
      </c>
      <c r="B16281" t="s">
        <v>33</v>
      </c>
      <c r="C16281" t="s">
        <v>3</v>
      </c>
      <c r="D16281" t="s">
        <v>328</v>
      </c>
      <c r="E16281" t="s">
        <v>370</v>
      </c>
      <c r="F16281" s="2">
        <f t="shared" ref="F16281:F16287" si="431">G16281*I16281</f>
        <v>638791588.06515908</v>
      </c>
      <c r="G16281" s="2">
        <v>950017.23388631642</v>
      </c>
      <c r="H16281">
        <v>2016</v>
      </c>
      <c r="I16281">
        <v>672.4</v>
      </c>
      <c r="J16281" t="s">
        <v>717</v>
      </c>
    </row>
    <row r="16282" spans="1:10">
      <c r="A16282" s="4" t="s">
        <v>108</v>
      </c>
      <c r="B16282" t="s">
        <v>33</v>
      </c>
      <c r="C16282" t="s">
        <v>3</v>
      </c>
      <c r="D16282" t="s">
        <v>328</v>
      </c>
      <c r="E16282" t="s">
        <v>432</v>
      </c>
      <c r="F16282" s="2">
        <f t="shared" si="431"/>
        <v>74133387.282890499</v>
      </c>
      <c r="G16282" s="2">
        <v>110251.91445997993</v>
      </c>
      <c r="H16282">
        <v>2016</v>
      </c>
      <c r="I16282">
        <v>672.4</v>
      </c>
      <c r="J16282" t="s">
        <v>717</v>
      </c>
    </row>
    <row r="16283" spans="1:10">
      <c r="A16283" s="4" t="s">
        <v>108</v>
      </c>
      <c r="B16283" t="s">
        <v>33</v>
      </c>
      <c r="C16283" t="s">
        <v>3</v>
      </c>
      <c r="D16283" t="s">
        <v>328</v>
      </c>
      <c r="E16283" t="s">
        <v>419</v>
      </c>
      <c r="F16283" s="2">
        <f t="shared" si="431"/>
        <v>21804707.998021852</v>
      </c>
      <c r="G16283" s="2">
        <v>32428.179652025359</v>
      </c>
      <c r="H16283">
        <v>2016</v>
      </c>
      <c r="I16283">
        <v>672.4</v>
      </c>
      <c r="J16283" t="s">
        <v>717</v>
      </c>
    </row>
    <row r="16284" spans="1:10">
      <c r="A16284" s="4" t="s">
        <v>108</v>
      </c>
      <c r="B16284" t="s">
        <v>33</v>
      </c>
      <c r="C16284" t="s">
        <v>3</v>
      </c>
      <c r="D16284" t="s">
        <v>1</v>
      </c>
      <c r="F16284" s="2">
        <f t="shared" si="431"/>
        <v>662937085.22531438</v>
      </c>
      <c r="G16284" s="2">
        <v>985926.65857423318</v>
      </c>
      <c r="H16284">
        <v>2016</v>
      </c>
      <c r="I16284">
        <v>672.4</v>
      </c>
      <c r="J16284" t="s">
        <v>717</v>
      </c>
    </row>
    <row r="16285" spans="1:10">
      <c r="A16285" s="4" t="s">
        <v>108</v>
      </c>
      <c r="B16285" t="s">
        <v>33</v>
      </c>
      <c r="C16285" t="s">
        <v>4</v>
      </c>
      <c r="D16285" t="s">
        <v>328</v>
      </c>
      <c r="E16285" t="s">
        <v>370</v>
      </c>
      <c r="F16285" s="2">
        <f t="shared" si="431"/>
        <v>167213764.92979065</v>
      </c>
      <c r="G16285" s="2">
        <v>248681.98234650603</v>
      </c>
      <c r="H16285">
        <v>2016</v>
      </c>
      <c r="I16285">
        <v>672.4</v>
      </c>
      <c r="J16285" t="s">
        <v>717</v>
      </c>
    </row>
    <row r="16286" spans="1:10">
      <c r="A16286" s="4" t="s">
        <v>108</v>
      </c>
      <c r="B16286" t="s">
        <v>33</v>
      </c>
      <c r="C16286" t="s">
        <v>4</v>
      </c>
      <c r="D16286" t="s">
        <v>328</v>
      </c>
      <c r="E16286" t="s">
        <v>432</v>
      </c>
      <c r="F16286" s="2">
        <f t="shared" si="431"/>
        <v>9150540.8443105705</v>
      </c>
      <c r="G16286" s="2">
        <v>13608.77579463202</v>
      </c>
      <c r="H16286">
        <v>2016</v>
      </c>
      <c r="I16286">
        <v>672.4</v>
      </c>
      <c r="J16286" t="s">
        <v>717</v>
      </c>
    </row>
    <row r="16287" spans="1:10">
      <c r="A16287" s="4" t="s">
        <v>108</v>
      </c>
      <c r="B16287" t="s">
        <v>33</v>
      </c>
      <c r="C16287" t="s">
        <v>4</v>
      </c>
      <c r="D16287" t="s">
        <v>328</v>
      </c>
      <c r="E16287" t="s">
        <v>419</v>
      </c>
      <c r="F16287" s="2">
        <f t="shared" si="431"/>
        <v>1333131.3222137303</v>
      </c>
      <c r="G16287" s="2">
        <v>1982.6462257788969</v>
      </c>
      <c r="H16287">
        <v>2016</v>
      </c>
      <c r="I16287">
        <v>672.4</v>
      </c>
      <c r="J16287" t="s">
        <v>717</v>
      </c>
    </row>
    <row r="16288" spans="1:10">
      <c r="A16288" t="s">
        <v>61</v>
      </c>
      <c r="B16288" t="s">
        <v>37</v>
      </c>
      <c r="C16288" t="s">
        <v>4</v>
      </c>
      <c r="D16288" t="s">
        <v>328</v>
      </c>
      <c r="F16288" s="2">
        <v>697507</v>
      </c>
      <c r="G16288" s="2">
        <v>697507</v>
      </c>
      <c r="H16288">
        <v>2012</v>
      </c>
      <c r="I16288">
        <v>1</v>
      </c>
      <c r="J16288" s="40" t="s">
        <v>715</v>
      </c>
    </row>
    <row r="16289" spans="1:10">
      <c r="A16289" t="s">
        <v>61</v>
      </c>
      <c r="B16289" t="s">
        <v>37</v>
      </c>
      <c r="C16289" t="s">
        <v>4</v>
      </c>
      <c r="D16289" t="s">
        <v>1</v>
      </c>
      <c r="F16289" s="2">
        <v>516133</v>
      </c>
      <c r="G16289" s="2">
        <v>516133</v>
      </c>
      <c r="H16289">
        <v>2012</v>
      </c>
      <c r="I16289">
        <v>1</v>
      </c>
      <c r="J16289" s="40" t="s">
        <v>715</v>
      </c>
    </row>
    <row r="16290" spans="1:10">
      <c r="A16290" s="4" t="s">
        <v>108</v>
      </c>
      <c r="B16290" t="s">
        <v>33</v>
      </c>
      <c r="C16290" t="s">
        <v>4</v>
      </c>
      <c r="D16290" t="s">
        <v>1</v>
      </c>
      <c r="F16290" s="2">
        <f t="shared" ref="F16290:F16316" si="432">G16290*I16290</f>
        <v>671355058.82000339</v>
      </c>
      <c r="G16290" s="2">
        <v>998445.95303391339</v>
      </c>
      <c r="H16290">
        <v>2016</v>
      </c>
      <c r="I16290">
        <v>672.4</v>
      </c>
      <c r="J16290" t="s">
        <v>717</v>
      </c>
    </row>
    <row r="16291" spans="1:10">
      <c r="A16291" s="4" t="s">
        <v>108</v>
      </c>
      <c r="B16291" t="s">
        <v>33</v>
      </c>
      <c r="C16291" t="s">
        <v>3</v>
      </c>
      <c r="D16291" t="s">
        <v>328</v>
      </c>
      <c r="E16291" t="s">
        <v>370</v>
      </c>
      <c r="F16291" s="2">
        <f t="shared" si="432"/>
        <v>645695550.59263158</v>
      </c>
      <c r="G16291" s="2">
        <v>986938.38889360137</v>
      </c>
      <c r="H16291">
        <v>2015</v>
      </c>
      <c r="I16291">
        <v>654.24099200000001</v>
      </c>
      <c r="J16291" t="s">
        <v>717</v>
      </c>
    </row>
    <row r="16292" spans="1:10">
      <c r="A16292" s="4" t="s">
        <v>108</v>
      </c>
      <c r="B16292" t="s">
        <v>33</v>
      </c>
      <c r="C16292" t="s">
        <v>3</v>
      </c>
      <c r="D16292" t="s">
        <v>328</v>
      </c>
      <c r="E16292" t="s">
        <v>419</v>
      </c>
      <c r="F16292" s="2">
        <f t="shared" si="432"/>
        <v>297050050.54108065</v>
      </c>
      <c r="G16292" s="2">
        <v>454037.66222750023</v>
      </c>
      <c r="H16292">
        <v>2015</v>
      </c>
      <c r="I16292">
        <v>654.24099200000001</v>
      </c>
      <c r="J16292" t="s">
        <v>717</v>
      </c>
    </row>
    <row r="16293" spans="1:10">
      <c r="A16293" s="4" t="s">
        <v>108</v>
      </c>
      <c r="B16293" t="s">
        <v>33</v>
      </c>
      <c r="C16293" t="s">
        <v>3</v>
      </c>
      <c r="D16293" t="s">
        <v>328</v>
      </c>
      <c r="E16293" t="s">
        <v>432</v>
      </c>
      <c r="F16293" s="2">
        <f t="shared" si="432"/>
        <v>37471746.697339326</v>
      </c>
      <c r="G16293" s="2">
        <v>57275.14349534877</v>
      </c>
      <c r="H16293">
        <v>2015</v>
      </c>
      <c r="I16293">
        <v>654.24099200000001</v>
      </c>
      <c r="J16293" t="s">
        <v>717</v>
      </c>
    </row>
    <row r="16294" spans="1:10">
      <c r="A16294" s="4" t="s">
        <v>108</v>
      </c>
      <c r="B16294" t="s">
        <v>33</v>
      </c>
      <c r="C16294" t="s">
        <v>3</v>
      </c>
      <c r="D16294" t="s">
        <v>1</v>
      </c>
      <c r="F16294" s="2">
        <f t="shared" si="432"/>
        <v>175318901.16721237</v>
      </c>
      <c r="G16294" s="2">
        <v>267972.96915203438</v>
      </c>
      <c r="H16294">
        <v>2015</v>
      </c>
      <c r="I16294">
        <v>654.24099200000001</v>
      </c>
      <c r="J16294" t="s">
        <v>717</v>
      </c>
    </row>
    <row r="16295" spans="1:10">
      <c r="A16295" s="4" t="s">
        <v>108</v>
      </c>
      <c r="B16295" t="s">
        <v>33</v>
      </c>
      <c r="C16295" t="s">
        <v>4</v>
      </c>
      <c r="D16295" t="s">
        <v>328</v>
      </c>
      <c r="E16295" t="s">
        <v>370</v>
      </c>
      <c r="F16295" s="2">
        <f t="shared" si="432"/>
        <v>544329541.2671926</v>
      </c>
      <c r="G16295" s="2">
        <v>832001.58339695202</v>
      </c>
      <c r="H16295">
        <v>2015</v>
      </c>
      <c r="I16295">
        <v>654.24099200000001</v>
      </c>
      <c r="J16295" t="s">
        <v>717</v>
      </c>
    </row>
    <row r="16296" spans="1:10">
      <c r="A16296" s="4" t="s">
        <v>108</v>
      </c>
      <c r="B16296" t="s">
        <v>33</v>
      </c>
      <c r="C16296" t="s">
        <v>4</v>
      </c>
      <c r="D16296" t="s">
        <v>328</v>
      </c>
      <c r="E16296" t="s">
        <v>432</v>
      </c>
      <c r="F16296" s="2">
        <f t="shared" si="432"/>
        <v>23931675.611457009</v>
      </c>
      <c r="G16296" s="2">
        <v>36579.297084853111</v>
      </c>
      <c r="H16296">
        <v>2015</v>
      </c>
      <c r="I16296">
        <v>654.24099200000001</v>
      </c>
      <c r="J16296" t="s">
        <v>717</v>
      </c>
    </row>
    <row r="16297" spans="1:10">
      <c r="A16297" s="4" t="s">
        <v>108</v>
      </c>
      <c r="B16297" t="s">
        <v>33</v>
      </c>
      <c r="C16297" t="s">
        <v>4</v>
      </c>
      <c r="D16297" t="s">
        <v>328</v>
      </c>
      <c r="E16297" t="s">
        <v>370</v>
      </c>
      <c r="F16297" s="2">
        <f t="shared" si="432"/>
        <v>16034.061681807862</v>
      </c>
      <c r="G16297" s="2">
        <v>23.846016778417404</v>
      </c>
      <c r="H16297">
        <v>2015</v>
      </c>
      <c r="I16297">
        <v>672.4</v>
      </c>
      <c r="J16297" t="s">
        <v>717</v>
      </c>
    </row>
    <row r="16298" spans="1:10">
      <c r="A16298" s="4" t="s">
        <v>108</v>
      </c>
      <c r="B16298" t="s">
        <v>33</v>
      </c>
      <c r="C16298" t="s">
        <v>4</v>
      </c>
      <c r="D16298" t="s">
        <v>328</v>
      </c>
      <c r="E16298" t="s">
        <v>419</v>
      </c>
      <c r="F16298" s="2">
        <f t="shared" si="432"/>
        <v>3280.4141035903663</v>
      </c>
      <c r="G16298" s="2">
        <v>4.8786646394859705</v>
      </c>
      <c r="H16298">
        <v>2015</v>
      </c>
      <c r="I16298">
        <v>672.4</v>
      </c>
      <c r="J16298" t="s">
        <v>717</v>
      </c>
    </row>
    <row r="16299" spans="1:10">
      <c r="A16299" s="4" t="s">
        <v>108</v>
      </c>
      <c r="B16299" t="s">
        <v>33</v>
      </c>
      <c r="C16299" t="s">
        <v>4</v>
      </c>
      <c r="D16299" t="s">
        <v>328</v>
      </c>
      <c r="E16299" t="s">
        <v>432</v>
      </c>
      <c r="F16299" s="2">
        <f t="shared" si="432"/>
        <v>1647.5020371879398</v>
      </c>
      <c r="G16299" s="2">
        <v>2.45018149492555</v>
      </c>
      <c r="H16299">
        <v>2015</v>
      </c>
      <c r="I16299">
        <v>672.4</v>
      </c>
      <c r="J16299" t="s">
        <v>717</v>
      </c>
    </row>
    <row r="16300" spans="1:10">
      <c r="A16300" s="4" t="s">
        <v>108</v>
      </c>
      <c r="B16300" t="s">
        <v>33</v>
      </c>
      <c r="C16300" t="s">
        <v>4</v>
      </c>
      <c r="D16300" t="s">
        <v>328</v>
      </c>
      <c r="E16300" t="s">
        <v>419</v>
      </c>
      <c r="F16300" s="2">
        <f t="shared" si="432"/>
        <v>-3525838.5804620124</v>
      </c>
      <c r="G16300" s="2">
        <v>-5389.2046257810953</v>
      </c>
      <c r="H16300">
        <v>2015</v>
      </c>
      <c r="I16300">
        <v>654.24099200000001</v>
      </c>
      <c r="J16300" t="s">
        <v>717</v>
      </c>
    </row>
    <row r="16301" spans="1:10">
      <c r="A16301" s="4" t="s">
        <v>108</v>
      </c>
      <c r="B16301" t="s">
        <v>33</v>
      </c>
      <c r="C16301" t="s">
        <v>4</v>
      </c>
      <c r="D16301" t="s">
        <v>1</v>
      </c>
      <c r="F16301" s="2">
        <f t="shared" si="432"/>
        <v>203524684.87948653</v>
      </c>
      <c r="G16301" s="2">
        <v>311085.19241100462</v>
      </c>
      <c r="H16301">
        <v>2015</v>
      </c>
      <c r="I16301">
        <v>654.24099200000001</v>
      </c>
      <c r="J16301" t="s">
        <v>717</v>
      </c>
    </row>
    <row r="16302" spans="1:10">
      <c r="A16302" s="4" t="s">
        <v>108</v>
      </c>
      <c r="B16302" t="s">
        <v>33</v>
      </c>
      <c r="C16302" t="s">
        <v>3</v>
      </c>
      <c r="D16302" t="s">
        <v>328</v>
      </c>
      <c r="E16302" t="s">
        <v>370</v>
      </c>
      <c r="F16302" s="2">
        <f t="shared" si="432"/>
        <v>562909260.14948583</v>
      </c>
      <c r="G16302" s="2">
        <v>986938.38889360137</v>
      </c>
      <c r="H16302">
        <v>2014</v>
      </c>
      <c r="I16302">
        <v>570.3590684931512</v>
      </c>
      <c r="J16302" t="s">
        <v>717</v>
      </c>
    </row>
    <row r="16303" spans="1:10">
      <c r="A16303" s="4" t="s">
        <v>108</v>
      </c>
      <c r="B16303" t="s">
        <v>33</v>
      </c>
      <c r="C16303" t="s">
        <v>3</v>
      </c>
      <c r="D16303" t="s">
        <v>328</v>
      </c>
      <c r="E16303" t="s">
        <v>419</v>
      </c>
      <c r="F16303" s="2">
        <f t="shared" si="432"/>
        <v>297050050.54108065</v>
      </c>
      <c r="G16303" s="2">
        <v>454037.66222750023</v>
      </c>
      <c r="H16303">
        <v>2014</v>
      </c>
      <c r="I16303">
        <v>654.24099200000001</v>
      </c>
      <c r="J16303" t="s">
        <v>717</v>
      </c>
    </row>
    <row r="16304" spans="1:10">
      <c r="A16304" s="4" t="s">
        <v>108</v>
      </c>
      <c r="B16304" t="s">
        <v>33</v>
      </c>
      <c r="C16304" t="s">
        <v>3</v>
      </c>
      <c r="D16304" t="s">
        <v>328</v>
      </c>
      <c r="E16304" t="s">
        <v>432</v>
      </c>
      <c r="F16304" s="2">
        <f t="shared" si="432"/>
        <v>37471746.697339326</v>
      </c>
      <c r="G16304" s="2">
        <v>57275.14349534877</v>
      </c>
      <c r="H16304">
        <v>2014</v>
      </c>
      <c r="I16304">
        <v>654.24099200000001</v>
      </c>
      <c r="J16304" t="s">
        <v>717</v>
      </c>
    </row>
    <row r="16305" spans="1:10">
      <c r="A16305" s="4" t="s">
        <v>108</v>
      </c>
      <c r="B16305" t="s">
        <v>33</v>
      </c>
      <c r="C16305" t="s">
        <v>3</v>
      </c>
      <c r="D16305" t="s">
        <v>1</v>
      </c>
      <c r="F16305" s="2">
        <f t="shared" si="432"/>
        <v>81189164.448696643</v>
      </c>
      <c r="G16305" s="2">
        <v>142347.45958049328</v>
      </c>
      <c r="H16305">
        <v>2014</v>
      </c>
      <c r="I16305">
        <v>570.3590684931512</v>
      </c>
      <c r="J16305" t="s">
        <v>717</v>
      </c>
    </row>
    <row r="16306" spans="1:10">
      <c r="A16306" s="4" t="s">
        <v>108</v>
      </c>
      <c r="B16306" t="s">
        <v>33</v>
      </c>
      <c r="C16306" t="s">
        <v>4</v>
      </c>
      <c r="D16306" t="s">
        <v>328</v>
      </c>
      <c r="E16306" t="s">
        <v>370</v>
      </c>
      <c r="F16306" s="2">
        <f t="shared" si="432"/>
        <v>269611993.93000364</v>
      </c>
      <c r="G16306" s="2">
        <v>472705.71964832558</v>
      </c>
      <c r="H16306">
        <v>2014</v>
      </c>
      <c r="I16306">
        <v>570.3590684931512</v>
      </c>
      <c r="J16306" t="s">
        <v>717</v>
      </c>
    </row>
    <row r="16307" spans="1:10">
      <c r="A16307" s="4" t="s">
        <v>108</v>
      </c>
      <c r="B16307" t="s">
        <v>33</v>
      </c>
      <c r="C16307" t="s">
        <v>4</v>
      </c>
      <c r="D16307" t="s">
        <v>328</v>
      </c>
      <c r="E16307" t="s">
        <v>419</v>
      </c>
      <c r="F16307" s="2">
        <f t="shared" si="432"/>
        <v>183424276.15128458</v>
      </c>
      <c r="G16307" s="2">
        <v>321594.38901511411</v>
      </c>
      <c r="H16307">
        <v>2014</v>
      </c>
      <c r="I16307">
        <v>570.3590684931512</v>
      </c>
      <c r="J16307" t="s">
        <v>717</v>
      </c>
    </row>
    <row r="16308" spans="1:10">
      <c r="A16308" s="4" t="s">
        <v>108</v>
      </c>
      <c r="B16308" t="s">
        <v>33</v>
      </c>
      <c r="C16308" t="s">
        <v>4</v>
      </c>
      <c r="D16308" t="s">
        <v>328</v>
      </c>
      <c r="E16308" t="s">
        <v>432</v>
      </c>
      <c r="F16308" s="2">
        <f t="shared" si="432"/>
        <v>8048581.7380466908</v>
      </c>
      <c r="G16308" s="2">
        <v>14111.429418156673</v>
      </c>
      <c r="H16308">
        <v>2014</v>
      </c>
      <c r="I16308">
        <v>570.3590684931512</v>
      </c>
      <c r="J16308" t="s">
        <v>717</v>
      </c>
    </row>
    <row r="16309" spans="1:10">
      <c r="A16309" s="4" t="s">
        <v>108</v>
      </c>
      <c r="B16309" t="s">
        <v>33</v>
      </c>
      <c r="C16309" t="s">
        <v>3</v>
      </c>
      <c r="D16309" t="s">
        <v>328</v>
      </c>
      <c r="F16309" s="2">
        <f t="shared" si="432"/>
        <v>658361217.65746534</v>
      </c>
      <c r="G16309" s="2">
        <v>1329043.8368718496</v>
      </c>
      <c r="H16309">
        <v>2013</v>
      </c>
      <c r="I16309">
        <v>495.36456164383571</v>
      </c>
      <c r="J16309" t="s">
        <v>717</v>
      </c>
    </row>
    <row r="16310" spans="1:10">
      <c r="A16310" s="4" t="s">
        <v>108</v>
      </c>
      <c r="B16310" t="s">
        <v>33</v>
      </c>
      <c r="C16310" t="s">
        <v>3</v>
      </c>
      <c r="D16310" t="s">
        <v>1</v>
      </c>
      <c r="F16310" s="2">
        <f t="shared" si="432"/>
        <v>63633387.566746049</v>
      </c>
      <c r="G16310" s="2">
        <v>128457.69054528791</v>
      </c>
      <c r="H16310">
        <v>2013</v>
      </c>
      <c r="I16310">
        <v>495.36456164383571</v>
      </c>
      <c r="J16310" t="s">
        <v>717</v>
      </c>
    </row>
    <row r="16311" spans="1:10">
      <c r="A16311" s="4" t="s">
        <v>108</v>
      </c>
      <c r="B16311" t="s">
        <v>33</v>
      </c>
      <c r="C16311" t="s">
        <v>4</v>
      </c>
      <c r="D16311" t="s">
        <v>328</v>
      </c>
      <c r="F16311" s="2">
        <f t="shared" si="432"/>
        <v>376599451.48020858</v>
      </c>
      <c r="G16311" s="2">
        <v>760247.05972201016</v>
      </c>
      <c r="H16311">
        <v>2013</v>
      </c>
      <c r="I16311">
        <v>495.36456164383571</v>
      </c>
      <c r="J16311" t="s">
        <v>717</v>
      </c>
    </row>
    <row r="16312" spans="1:10">
      <c r="A16312" s="4" t="s">
        <v>108</v>
      </c>
      <c r="B16312" t="s">
        <v>33</v>
      </c>
      <c r="C16312" t="s">
        <v>4</v>
      </c>
      <c r="D16312" t="s">
        <v>1</v>
      </c>
      <c r="F16312" s="2">
        <f t="shared" si="432"/>
        <v>0</v>
      </c>
      <c r="G16312" s="2">
        <v>0</v>
      </c>
      <c r="H16312">
        <v>2013</v>
      </c>
      <c r="I16312">
        <v>495.36456164383571</v>
      </c>
      <c r="J16312" t="s">
        <v>717</v>
      </c>
    </row>
    <row r="16313" spans="1:10">
      <c r="A16313" s="4" t="s">
        <v>108</v>
      </c>
      <c r="B16313" t="s">
        <v>33</v>
      </c>
      <c r="C16313" t="s">
        <v>3</v>
      </c>
      <c r="D16313" t="s">
        <v>328</v>
      </c>
      <c r="F16313" s="2">
        <f t="shared" si="432"/>
        <v>807925083.79403484</v>
      </c>
      <c r="G16313" s="2">
        <v>1661303.8027580443</v>
      </c>
      <c r="H16313">
        <v>2012</v>
      </c>
      <c r="I16313">
        <v>486.31989071038242</v>
      </c>
      <c r="J16313" t="s">
        <v>717</v>
      </c>
    </row>
    <row r="16314" spans="1:10">
      <c r="A16314" s="4" t="s">
        <v>108</v>
      </c>
      <c r="B16314" t="s">
        <v>33</v>
      </c>
      <c r="C16314" t="s">
        <v>4</v>
      </c>
      <c r="D16314" t="s">
        <v>328</v>
      </c>
      <c r="F16314" s="2">
        <f t="shared" si="432"/>
        <v>506149670.62516123</v>
      </c>
      <c r="G16314" s="2">
        <v>1040775.1776013373</v>
      </c>
      <c r="H16314">
        <v>2012</v>
      </c>
      <c r="I16314">
        <v>486.31989071038242</v>
      </c>
      <c r="J16314" t="s">
        <v>717</v>
      </c>
    </row>
    <row r="16315" spans="1:10">
      <c r="A16315" s="4" t="s">
        <v>108</v>
      </c>
      <c r="B16315" t="s">
        <v>33</v>
      </c>
      <c r="C16315" t="s">
        <v>3</v>
      </c>
      <c r="D16315" t="s">
        <v>328</v>
      </c>
      <c r="F16315" s="2">
        <f t="shared" si="432"/>
        <v>1463461567.0696044</v>
      </c>
      <c r="G16315" s="2">
        <v>3027608.1081081079</v>
      </c>
      <c r="H16315">
        <v>2011</v>
      </c>
      <c r="I16315">
        <v>483.37219178082211</v>
      </c>
      <c r="J16315" t="s">
        <v>717</v>
      </c>
    </row>
    <row r="16316" spans="1:10">
      <c r="A16316" s="4" t="s">
        <v>108</v>
      </c>
      <c r="B16316" t="s">
        <v>33</v>
      </c>
      <c r="C16316" t="s">
        <v>3</v>
      </c>
      <c r="D16316" t="s">
        <v>1</v>
      </c>
      <c r="F16316" s="2">
        <f t="shared" si="432"/>
        <v>7339663.6645582579</v>
      </c>
      <c r="G16316" s="2">
        <v>15184.290261956812</v>
      </c>
      <c r="H16316">
        <v>2011</v>
      </c>
      <c r="I16316">
        <v>483.37219178082211</v>
      </c>
      <c r="J16316" t="s">
        <v>717</v>
      </c>
    </row>
    <row r="16317" spans="1:10">
      <c r="A16317" t="s">
        <v>61</v>
      </c>
      <c r="B16317" t="s">
        <v>37</v>
      </c>
      <c r="C16317" t="s">
        <v>3</v>
      </c>
      <c r="D16317" t="s">
        <v>328</v>
      </c>
      <c r="F16317" s="2">
        <v>4706784</v>
      </c>
      <c r="G16317" s="2">
        <v>4706784</v>
      </c>
      <c r="H16317">
        <v>2011</v>
      </c>
      <c r="I16317">
        <v>1</v>
      </c>
      <c r="J16317" s="40" t="s">
        <v>715</v>
      </c>
    </row>
    <row r="16318" spans="1:10">
      <c r="A16318" t="s">
        <v>61</v>
      </c>
      <c r="B16318" t="s">
        <v>37</v>
      </c>
      <c r="C16318" t="s">
        <v>3</v>
      </c>
      <c r="D16318" t="s">
        <v>328</v>
      </c>
      <c r="F16318" s="2">
        <v>4706784</v>
      </c>
      <c r="G16318" s="2">
        <v>4706784</v>
      </c>
      <c r="H16318">
        <v>2011</v>
      </c>
      <c r="I16318">
        <v>1</v>
      </c>
      <c r="J16318" s="40" t="s">
        <v>715</v>
      </c>
    </row>
    <row r="16319" spans="1:10">
      <c r="A16319" t="s">
        <v>61</v>
      </c>
      <c r="B16319" t="s">
        <v>37</v>
      </c>
      <c r="C16319" t="s">
        <v>3</v>
      </c>
      <c r="D16319" t="s">
        <v>1</v>
      </c>
      <c r="F16319" s="2">
        <v>8761947</v>
      </c>
      <c r="G16319" s="2">
        <v>8761947</v>
      </c>
      <c r="H16319">
        <v>2011</v>
      </c>
      <c r="I16319">
        <v>1</v>
      </c>
      <c r="J16319" s="40" t="s">
        <v>715</v>
      </c>
    </row>
    <row r="16320" spans="1:10">
      <c r="A16320" t="s">
        <v>61</v>
      </c>
      <c r="B16320" t="s">
        <v>37</v>
      </c>
      <c r="C16320" t="s">
        <v>3</v>
      </c>
      <c r="D16320" t="s">
        <v>1</v>
      </c>
      <c r="F16320" s="2">
        <v>8761947</v>
      </c>
      <c r="G16320" s="2">
        <v>8761947</v>
      </c>
      <c r="H16320">
        <v>2011</v>
      </c>
      <c r="I16320">
        <v>1</v>
      </c>
      <c r="J16320" s="40" t="s">
        <v>715</v>
      </c>
    </row>
    <row r="16321" spans="1:10">
      <c r="A16321" s="4" t="s">
        <v>108</v>
      </c>
      <c r="B16321" t="s">
        <v>33</v>
      </c>
      <c r="C16321" t="s">
        <v>4</v>
      </c>
      <c r="D16321" t="s">
        <v>328</v>
      </c>
      <c r="F16321" s="2">
        <f>G16321*I16321</f>
        <v>161153726.6242463</v>
      </c>
      <c r="G16321" s="2">
        <v>333394.69949756452</v>
      </c>
      <c r="H16321">
        <v>2011</v>
      </c>
      <c r="I16321">
        <v>483.37219178082211</v>
      </c>
      <c r="J16321" t="s">
        <v>717</v>
      </c>
    </row>
    <row r="16322" spans="1:10">
      <c r="A16322" s="4" t="s">
        <v>108</v>
      </c>
      <c r="B16322" t="s">
        <v>33</v>
      </c>
      <c r="C16322" t="s">
        <v>3</v>
      </c>
      <c r="D16322" t="s">
        <v>328</v>
      </c>
      <c r="F16322" s="2">
        <f>G16322*I16322</f>
        <v>1207670987.4645758</v>
      </c>
      <c r="G16322" s="2">
        <v>2367778.4946236559</v>
      </c>
      <c r="H16322">
        <v>2010</v>
      </c>
      <c r="I16322">
        <v>510.04390410958933</v>
      </c>
      <c r="J16322" t="s">
        <v>717</v>
      </c>
    </row>
    <row r="16323" spans="1:10">
      <c r="A16323" s="4" t="s">
        <v>108</v>
      </c>
      <c r="B16323" t="s">
        <v>33</v>
      </c>
      <c r="C16323" t="s">
        <v>3</v>
      </c>
      <c r="D16323" t="s">
        <v>1</v>
      </c>
      <c r="F16323" s="2">
        <f>G16323*I16323</f>
        <v>62777314.909387037</v>
      </c>
      <c r="G16323" s="2">
        <v>123082.17861946752</v>
      </c>
      <c r="H16323">
        <v>2010</v>
      </c>
      <c r="I16323">
        <v>510.04390410958933</v>
      </c>
      <c r="J16323" t="s">
        <v>717</v>
      </c>
    </row>
    <row r="16324" spans="1:10">
      <c r="A16324" s="4" t="s">
        <v>108</v>
      </c>
      <c r="B16324" t="s">
        <v>33</v>
      </c>
      <c r="C16324" t="s">
        <v>4</v>
      </c>
      <c r="D16324" t="s">
        <v>328</v>
      </c>
      <c r="F16324" s="2">
        <f>G16324*I16324</f>
        <v>754801164.06169403</v>
      </c>
      <c r="G16324" s="2">
        <v>1479874.8852403017</v>
      </c>
      <c r="H16324">
        <v>2010</v>
      </c>
      <c r="I16324">
        <v>510.04390410958933</v>
      </c>
      <c r="J16324" t="s">
        <v>717</v>
      </c>
    </row>
    <row r="16325" spans="1:10">
      <c r="A16325" t="s">
        <v>112</v>
      </c>
      <c r="B16325" t="s">
        <v>39</v>
      </c>
      <c r="C16325" t="s">
        <v>3</v>
      </c>
      <c r="D16325" t="s">
        <v>328</v>
      </c>
      <c r="E16325" t="s">
        <v>534</v>
      </c>
      <c r="F16325" s="2">
        <v>221562736.56</v>
      </c>
      <c r="G16325" s="2">
        <f t="shared" ref="G16325:G16338" si="433">F16325/I16325</f>
        <v>3728694.1747866916</v>
      </c>
      <c r="H16325">
        <v>2024</v>
      </c>
      <c r="I16325">
        <v>59.420999999999999</v>
      </c>
      <c r="J16325" t="s">
        <v>717</v>
      </c>
    </row>
    <row r="16326" spans="1:10">
      <c r="A16326" t="s">
        <v>112</v>
      </c>
      <c r="B16326" t="s">
        <v>39</v>
      </c>
      <c r="C16326" t="s">
        <v>3</v>
      </c>
      <c r="D16326" t="s">
        <v>1</v>
      </c>
      <c r="E16326" t="s">
        <v>702</v>
      </c>
      <c r="F16326" s="2">
        <v>489040763.24000007</v>
      </c>
      <c r="G16326" s="2">
        <f t="shared" si="433"/>
        <v>8230099.850894466</v>
      </c>
      <c r="H16326">
        <v>2024</v>
      </c>
      <c r="I16326">
        <v>59.420999999999999</v>
      </c>
      <c r="J16326" t="s">
        <v>717</v>
      </c>
    </row>
    <row r="16327" spans="1:10">
      <c r="A16327" t="s">
        <v>112</v>
      </c>
      <c r="B16327" t="s">
        <v>39</v>
      </c>
      <c r="C16327" t="s">
        <v>3</v>
      </c>
      <c r="D16327" t="s">
        <v>328</v>
      </c>
      <c r="F16327" s="2">
        <v>195540487</v>
      </c>
      <c r="G16327" s="2">
        <f t="shared" si="433"/>
        <v>3491420.3299646466</v>
      </c>
      <c r="H16327">
        <v>2023</v>
      </c>
      <c r="I16327">
        <v>56.006</v>
      </c>
      <c r="J16327" t="s">
        <v>717</v>
      </c>
    </row>
    <row r="16328" spans="1:10">
      <c r="A16328" t="s">
        <v>112</v>
      </c>
      <c r="B16328" t="s">
        <v>39</v>
      </c>
      <c r="C16328" t="s">
        <v>3</v>
      </c>
      <c r="D16328" t="s">
        <v>1</v>
      </c>
      <c r="F16328" s="2">
        <v>18098351</v>
      </c>
      <c r="G16328" s="2">
        <f t="shared" si="433"/>
        <v>323150.21604828053</v>
      </c>
      <c r="H16328">
        <v>2023</v>
      </c>
      <c r="I16328">
        <v>56.006</v>
      </c>
      <c r="J16328" t="s">
        <v>717</v>
      </c>
    </row>
    <row r="16329" spans="1:10">
      <c r="A16329" t="s">
        <v>112</v>
      </c>
      <c r="B16329" t="s">
        <v>39</v>
      </c>
      <c r="C16329" t="s">
        <v>4</v>
      </c>
      <c r="D16329" t="s">
        <v>328</v>
      </c>
      <c r="F16329" s="2">
        <v>59847836</v>
      </c>
      <c r="G16329" s="2">
        <f t="shared" si="433"/>
        <v>1068596.8646216476</v>
      </c>
      <c r="H16329">
        <v>2023</v>
      </c>
      <c r="I16329">
        <v>56.006</v>
      </c>
      <c r="J16329" t="s">
        <v>717</v>
      </c>
    </row>
    <row r="16330" spans="1:10">
      <c r="A16330" t="s">
        <v>112</v>
      </c>
      <c r="B16330" t="s">
        <v>39</v>
      </c>
      <c r="C16330" t="s">
        <v>4</v>
      </c>
      <c r="D16330" t="s">
        <v>1</v>
      </c>
      <c r="F16330" s="2">
        <v>6150511</v>
      </c>
      <c r="G16330" s="2">
        <f t="shared" si="433"/>
        <v>109818.78727279221</v>
      </c>
      <c r="H16330">
        <v>2023</v>
      </c>
      <c r="I16330">
        <v>56.006</v>
      </c>
      <c r="J16330" t="s">
        <v>717</v>
      </c>
    </row>
    <row r="16331" spans="1:10">
      <c r="A16331" t="s">
        <v>112</v>
      </c>
      <c r="B16331" t="s">
        <v>39</v>
      </c>
      <c r="C16331" t="s">
        <v>3</v>
      </c>
      <c r="D16331" t="s">
        <v>328</v>
      </c>
      <c r="F16331" s="2">
        <v>171959661.38999999</v>
      </c>
      <c r="G16331" s="2">
        <f t="shared" si="433"/>
        <v>3131378.7014476918</v>
      </c>
      <c r="H16331">
        <v>2022</v>
      </c>
      <c r="I16331" s="32">
        <v>54.914999999999999</v>
      </c>
      <c r="J16331" t="s">
        <v>717</v>
      </c>
    </row>
    <row r="16332" spans="1:10">
      <c r="A16332" t="s">
        <v>112</v>
      </c>
      <c r="B16332" t="s">
        <v>39</v>
      </c>
      <c r="C16332" t="s">
        <v>3</v>
      </c>
      <c r="D16332" t="s">
        <v>1</v>
      </c>
      <c r="F16332" s="2">
        <v>18483322.82</v>
      </c>
      <c r="G16332" s="2">
        <f t="shared" si="433"/>
        <v>336580.58490394248</v>
      </c>
      <c r="H16332">
        <v>2022</v>
      </c>
      <c r="I16332" s="32">
        <v>54.914999999999999</v>
      </c>
      <c r="J16332" t="s">
        <v>717</v>
      </c>
    </row>
    <row r="16333" spans="1:10">
      <c r="A16333" t="s">
        <v>112</v>
      </c>
      <c r="B16333" t="s">
        <v>39</v>
      </c>
      <c r="C16333" t="s">
        <v>3</v>
      </c>
      <c r="D16333" t="s">
        <v>328</v>
      </c>
      <c r="F16333" s="2">
        <v>116009705</v>
      </c>
      <c r="G16333" s="2">
        <f t="shared" si="433"/>
        <v>2034187.357531124</v>
      </c>
      <c r="H16333">
        <v>2021</v>
      </c>
      <c r="I16333" s="32">
        <v>57.03</v>
      </c>
      <c r="J16333" t="s">
        <v>717</v>
      </c>
    </row>
    <row r="16334" spans="1:10">
      <c r="A16334" t="s">
        <v>112</v>
      </c>
      <c r="B16334" t="s">
        <v>39</v>
      </c>
      <c r="C16334" t="s">
        <v>3</v>
      </c>
      <c r="D16334" t="s">
        <v>1</v>
      </c>
      <c r="F16334" s="2">
        <v>13556594</v>
      </c>
      <c r="G16334" s="2">
        <f t="shared" si="433"/>
        <v>237709.87199719445</v>
      </c>
      <c r="H16334">
        <v>2021</v>
      </c>
      <c r="I16334" s="32">
        <v>57.03</v>
      </c>
      <c r="J16334" t="s">
        <v>717</v>
      </c>
    </row>
    <row r="16335" spans="1:10">
      <c r="A16335" t="s">
        <v>112</v>
      </c>
      <c r="B16335" t="s">
        <v>39</v>
      </c>
      <c r="C16335" t="s">
        <v>3</v>
      </c>
      <c r="D16335" t="s">
        <v>328</v>
      </c>
      <c r="F16335" s="2">
        <v>87749272.149999991</v>
      </c>
      <c r="G16335" s="2">
        <f t="shared" si="433"/>
        <v>1553469.3933009948</v>
      </c>
      <c r="H16335">
        <v>2020</v>
      </c>
      <c r="I16335">
        <v>56.485999999999997</v>
      </c>
      <c r="J16335" t="s">
        <v>717</v>
      </c>
    </row>
    <row r="16336" spans="1:10">
      <c r="A16336" t="s">
        <v>112</v>
      </c>
      <c r="B16336" t="s">
        <v>39</v>
      </c>
      <c r="C16336" t="s">
        <v>3</v>
      </c>
      <c r="D16336" t="s">
        <v>1</v>
      </c>
      <c r="F16336" s="2">
        <v>26418954.594999999</v>
      </c>
      <c r="G16336" s="2">
        <f t="shared" si="433"/>
        <v>467708.00897567539</v>
      </c>
      <c r="H16336">
        <v>2020</v>
      </c>
      <c r="I16336">
        <v>56.485999999999997</v>
      </c>
      <c r="J16336" t="s">
        <v>717</v>
      </c>
    </row>
    <row r="16337" spans="1:10">
      <c r="A16337" t="s">
        <v>112</v>
      </c>
      <c r="B16337" t="s">
        <v>39</v>
      </c>
      <c r="C16337" t="s">
        <v>3</v>
      </c>
      <c r="D16337" t="s">
        <v>328</v>
      </c>
      <c r="F16337" s="2">
        <v>83376626.629999995</v>
      </c>
      <c r="G16337" s="2">
        <f t="shared" si="433"/>
        <v>1626162.9472226556</v>
      </c>
      <c r="H16337">
        <v>2019</v>
      </c>
      <c r="I16337">
        <v>51.271999999999998</v>
      </c>
      <c r="J16337" t="s">
        <v>717</v>
      </c>
    </row>
    <row r="16338" spans="1:10">
      <c r="A16338" t="s">
        <v>112</v>
      </c>
      <c r="B16338" t="s">
        <v>39</v>
      </c>
      <c r="C16338" t="s">
        <v>3</v>
      </c>
      <c r="D16338" t="s">
        <v>1</v>
      </c>
      <c r="F16338" s="2">
        <v>18598788.133000001</v>
      </c>
      <c r="G16338" s="2">
        <f t="shared" si="433"/>
        <v>362747.46709705103</v>
      </c>
      <c r="H16338">
        <v>2019</v>
      </c>
      <c r="I16338">
        <v>51.271999999999998</v>
      </c>
      <c r="J16338" t="s">
        <v>717</v>
      </c>
    </row>
    <row r="16339" spans="1:10">
      <c r="A16339" s="4" t="s">
        <v>112</v>
      </c>
      <c r="B16339" t="s">
        <v>39</v>
      </c>
      <c r="C16339" t="s">
        <v>3</v>
      </c>
      <c r="D16339" t="s">
        <v>328</v>
      </c>
      <c r="E16339" t="s">
        <v>540</v>
      </c>
      <c r="F16339" s="2">
        <v>83305157</v>
      </c>
      <c r="G16339" s="2">
        <f t="shared" ref="G16339:G16346" si="434">(F16339/I16339)</f>
        <v>1682082.9278142352</v>
      </c>
      <c r="H16339">
        <v>2018</v>
      </c>
      <c r="I16339">
        <v>49.524999999999999</v>
      </c>
      <c r="J16339" t="s">
        <v>717</v>
      </c>
    </row>
    <row r="16340" spans="1:10">
      <c r="A16340" s="4" t="s">
        <v>112</v>
      </c>
      <c r="B16340" t="s">
        <v>39</v>
      </c>
      <c r="C16340" t="s">
        <v>3</v>
      </c>
      <c r="D16340" t="s">
        <v>1</v>
      </c>
      <c r="E16340" t="s">
        <v>364</v>
      </c>
      <c r="F16340" s="2">
        <v>20775366.51168</v>
      </c>
      <c r="G16340" s="2">
        <f t="shared" si="434"/>
        <v>419492.50906976277</v>
      </c>
      <c r="H16340">
        <v>2018</v>
      </c>
      <c r="I16340">
        <v>49.524999999999999</v>
      </c>
      <c r="J16340" t="s">
        <v>717</v>
      </c>
    </row>
    <row r="16341" spans="1:10">
      <c r="A16341" s="4" t="s">
        <v>112</v>
      </c>
      <c r="B16341" t="s">
        <v>39</v>
      </c>
      <c r="C16341" t="s">
        <v>4</v>
      </c>
      <c r="D16341" t="s">
        <v>328</v>
      </c>
      <c r="E16341" t="s">
        <v>540</v>
      </c>
      <c r="F16341" s="2">
        <v>24525386</v>
      </c>
      <c r="G16341" s="2">
        <f t="shared" si="434"/>
        <v>495212.23624432104</v>
      </c>
      <c r="H16341">
        <v>2018</v>
      </c>
      <c r="I16341">
        <v>49.524999999999999</v>
      </c>
      <c r="J16341" t="s">
        <v>717</v>
      </c>
    </row>
    <row r="16342" spans="1:10">
      <c r="A16342" s="4" t="s">
        <v>112</v>
      </c>
      <c r="B16342" t="s">
        <v>39</v>
      </c>
      <c r="C16342" t="s">
        <v>4</v>
      </c>
      <c r="D16342" t="s">
        <v>1</v>
      </c>
      <c r="E16342" t="s">
        <v>364</v>
      </c>
      <c r="F16342" s="2">
        <v>8340513</v>
      </c>
      <c r="G16342" s="2">
        <f t="shared" si="434"/>
        <v>168410.15648662293</v>
      </c>
      <c r="H16342">
        <v>2018</v>
      </c>
      <c r="I16342">
        <v>49.524999999999999</v>
      </c>
      <c r="J16342" t="s">
        <v>717</v>
      </c>
    </row>
    <row r="16343" spans="1:10">
      <c r="A16343" s="4" t="s">
        <v>112</v>
      </c>
      <c r="B16343" t="s">
        <v>39</v>
      </c>
      <c r="C16343" t="s">
        <v>3</v>
      </c>
      <c r="D16343" t="s">
        <v>328</v>
      </c>
      <c r="E16343" t="s">
        <v>540</v>
      </c>
      <c r="F16343" s="2">
        <v>82652354</v>
      </c>
      <c r="G16343" s="2">
        <f t="shared" si="434"/>
        <v>1745156.4367306435</v>
      </c>
      <c r="H16343">
        <v>2017</v>
      </c>
      <c r="I16343">
        <v>47.360999999999997</v>
      </c>
      <c r="J16343" t="s">
        <v>717</v>
      </c>
    </row>
    <row r="16344" spans="1:10">
      <c r="A16344" s="4" t="s">
        <v>112</v>
      </c>
      <c r="B16344" t="s">
        <v>39</v>
      </c>
      <c r="C16344" t="s">
        <v>3</v>
      </c>
      <c r="D16344" t="s">
        <v>1</v>
      </c>
      <c r="E16344" t="s">
        <v>364</v>
      </c>
      <c r="F16344" s="2">
        <v>15951790</v>
      </c>
      <c r="G16344" s="2">
        <f t="shared" si="434"/>
        <v>336812.77844640106</v>
      </c>
      <c r="H16344">
        <v>2017</v>
      </c>
      <c r="I16344">
        <v>47.360999999999997</v>
      </c>
      <c r="J16344" t="s">
        <v>717</v>
      </c>
    </row>
    <row r="16345" spans="1:10">
      <c r="A16345" s="4" t="s">
        <v>112</v>
      </c>
      <c r="B16345" t="s">
        <v>39</v>
      </c>
      <c r="C16345" t="s">
        <v>4</v>
      </c>
      <c r="D16345" t="s">
        <v>328</v>
      </c>
      <c r="E16345" t="s">
        <v>540</v>
      </c>
      <c r="F16345" s="2">
        <v>18599047</v>
      </c>
      <c r="G16345" s="2">
        <f t="shared" si="434"/>
        <v>392708.07204239781</v>
      </c>
      <c r="H16345">
        <v>2017</v>
      </c>
      <c r="I16345">
        <v>47.360999999999997</v>
      </c>
      <c r="J16345" t="s">
        <v>717</v>
      </c>
    </row>
    <row r="16346" spans="1:10">
      <c r="A16346" s="4" t="s">
        <v>112</v>
      </c>
      <c r="B16346" t="s">
        <v>39</v>
      </c>
      <c r="C16346" t="s">
        <v>4</v>
      </c>
      <c r="D16346" t="s">
        <v>1</v>
      </c>
      <c r="E16346" t="s">
        <v>364</v>
      </c>
      <c r="F16346" s="2">
        <v>8209388</v>
      </c>
      <c r="G16346" s="2">
        <f t="shared" si="434"/>
        <v>173336.4582673508</v>
      </c>
      <c r="H16346">
        <v>2017</v>
      </c>
      <c r="I16346">
        <v>47.360999999999997</v>
      </c>
      <c r="J16346" t="s">
        <v>717</v>
      </c>
    </row>
    <row r="16347" spans="1:10">
      <c r="A16347" s="4" t="s">
        <v>112</v>
      </c>
      <c r="B16347" t="s">
        <v>39</v>
      </c>
      <c r="C16347" t="s">
        <v>3</v>
      </c>
      <c r="D16347" t="s">
        <v>328</v>
      </c>
      <c r="F16347" s="2">
        <v>243952204.66999999</v>
      </c>
      <c r="G16347" s="2">
        <v>5302732.4132159548</v>
      </c>
      <c r="H16347">
        <v>2016</v>
      </c>
      <c r="I16347">
        <v>46.004999999999995</v>
      </c>
      <c r="J16347" t="s">
        <v>717</v>
      </c>
    </row>
    <row r="16348" spans="1:10">
      <c r="A16348" s="4" t="s">
        <v>112</v>
      </c>
      <c r="B16348" t="s">
        <v>39</v>
      </c>
      <c r="C16348" t="s">
        <v>3</v>
      </c>
      <c r="D16348" t="s">
        <v>1</v>
      </c>
      <c r="F16348" s="2">
        <v>152530004.56999999</v>
      </c>
      <c r="G16348" s="2">
        <v>3315509.2831214</v>
      </c>
      <c r="H16348">
        <v>2016</v>
      </c>
      <c r="I16348" s="9">
        <v>46.004999999999995</v>
      </c>
      <c r="J16348" t="s">
        <v>717</v>
      </c>
    </row>
    <row r="16349" spans="1:10">
      <c r="A16349" s="4" t="s">
        <v>112</v>
      </c>
      <c r="B16349" t="s">
        <v>39</v>
      </c>
      <c r="C16349" t="s">
        <v>3</v>
      </c>
      <c r="D16349" t="s">
        <v>328</v>
      </c>
      <c r="F16349" s="2">
        <v>85914750.150000006</v>
      </c>
      <c r="G16349" s="2">
        <v>1917846.6756201833</v>
      </c>
      <c r="H16349">
        <v>2015</v>
      </c>
      <c r="I16349" s="9">
        <v>44.79750714285715</v>
      </c>
      <c r="J16349" t="s">
        <v>717</v>
      </c>
    </row>
    <row r="16350" spans="1:10">
      <c r="A16350" s="4" t="s">
        <v>112</v>
      </c>
      <c r="B16350" t="s">
        <v>39</v>
      </c>
      <c r="C16350" t="s">
        <v>3</v>
      </c>
      <c r="D16350" t="s">
        <v>1</v>
      </c>
      <c r="F16350" s="2">
        <v>192068828.55000004</v>
      </c>
      <c r="G16350" s="2">
        <v>4287489.2108951854</v>
      </c>
      <c r="H16350">
        <v>2015</v>
      </c>
      <c r="I16350" s="9">
        <v>44.79750714285715</v>
      </c>
      <c r="J16350" t="s">
        <v>717</v>
      </c>
    </row>
    <row r="16351" spans="1:10">
      <c r="A16351" s="4" t="s">
        <v>112</v>
      </c>
      <c r="B16351" t="s">
        <v>39</v>
      </c>
      <c r="C16351" t="s">
        <v>3</v>
      </c>
      <c r="D16351" t="s">
        <v>328</v>
      </c>
      <c r="F16351" s="2">
        <v>141084051</v>
      </c>
      <c r="G16351" s="2">
        <v>3249362.053478892</v>
      </c>
      <c r="H16351">
        <v>2014</v>
      </c>
      <c r="I16351" s="9">
        <v>43.418999999999997</v>
      </c>
      <c r="J16351" t="s">
        <v>717</v>
      </c>
    </row>
    <row r="16352" spans="1:10">
      <c r="A16352" s="4" t="s">
        <v>112</v>
      </c>
      <c r="B16352" t="s">
        <v>39</v>
      </c>
      <c r="C16352" t="s">
        <v>3</v>
      </c>
      <c r="D16352" t="s">
        <v>1</v>
      </c>
      <c r="F16352" s="2">
        <v>19954944</v>
      </c>
      <c r="G16352" s="2">
        <v>459590.13335175847</v>
      </c>
      <c r="H16352">
        <v>2014</v>
      </c>
      <c r="I16352" s="9">
        <v>43.418999999999997</v>
      </c>
      <c r="J16352" t="s">
        <v>717</v>
      </c>
    </row>
    <row r="16353" spans="1:10">
      <c r="A16353" s="4" t="s">
        <v>112</v>
      </c>
      <c r="B16353" t="s">
        <v>39</v>
      </c>
      <c r="C16353" t="s">
        <v>3</v>
      </c>
      <c r="D16353" t="s">
        <v>328</v>
      </c>
      <c r="F16353" s="2">
        <v>65451316</v>
      </c>
      <c r="G16353" s="2">
        <v>1567457.3524145354</v>
      </c>
      <c r="H16353">
        <v>2013</v>
      </c>
      <c r="I16353" s="9">
        <v>41.75636160000002</v>
      </c>
      <c r="J16353" t="s">
        <v>717</v>
      </c>
    </row>
    <row r="16354" spans="1:10">
      <c r="A16354" s="4" t="s">
        <v>112</v>
      </c>
      <c r="B16354" t="s">
        <v>39</v>
      </c>
      <c r="C16354" t="s">
        <v>3</v>
      </c>
      <c r="D16354" t="s">
        <v>1</v>
      </c>
      <c r="F16354" s="2">
        <v>116701833</v>
      </c>
      <c r="G16354" s="2">
        <v>2794827.6269357707</v>
      </c>
      <c r="H16354">
        <v>2013</v>
      </c>
      <c r="I16354" s="9">
        <v>41.75636160000002</v>
      </c>
      <c r="J16354" t="s">
        <v>717</v>
      </c>
    </row>
    <row r="16355" spans="1:10">
      <c r="A16355" s="4" t="s">
        <v>112</v>
      </c>
      <c r="B16355" t="s">
        <v>39</v>
      </c>
      <c r="C16355" t="s">
        <v>3</v>
      </c>
      <c r="D16355" t="s">
        <v>328</v>
      </c>
      <c r="F16355" s="2">
        <v>68145223.532202065</v>
      </c>
      <c r="G16355" s="2">
        <v>1734932.9512595211</v>
      </c>
      <c r="H16355">
        <v>2012</v>
      </c>
      <c r="I16355" s="9">
        <v>39.278303800000003</v>
      </c>
      <c r="J16355" t="s">
        <v>717</v>
      </c>
    </row>
    <row r="16356" spans="1:10">
      <c r="A16356" s="4" t="s">
        <v>112</v>
      </c>
      <c r="B16356" t="s">
        <v>39</v>
      </c>
      <c r="C16356" t="s">
        <v>3</v>
      </c>
      <c r="D16356" t="s">
        <v>1</v>
      </c>
      <c r="F16356" s="2">
        <v>403235283.84049672</v>
      </c>
      <c r="G16356" s="2">
        <v>10266107.362826006</v>
      </c>
      <c r="H16356">
        <v>2012</v>
      </c>
      <c r="I16356" s="9">
        <v>39.278303800000003</v>
      </c>
      <c r="J16356" t="s">
        <v>717</v>
      </c>
    </row>
    <row r="16357" spans="1:10">
      <c r="A16357" s="4" t="s">
        <v>112</v>
      </c>
      <c r="B16357" t="s">
        <v>39</v>
      </c>
      <c r="C16357" t="s">
        <v>3</v>
      </c>
      <c r="D16357" t="s">
        <v>328</v>
      </c>
      <c r="F16357" s="2">
        <v>71293698.639965385</v>
      </c>
      <c r="G16357" s="2">
        <v>1873143.7466533675</v>
      </c>
      <c r="H16357">
        <v>2011</v>
      </c>
      <c r="I16357" s="9">
        <v>38.060986385770725</v>
      </c>
      <c r="J16357" t="s">
        <v>717</v>
      </c>
    </row>
    <row r="16358" spans="1:10">
      <c r="A16358" s="4" t="s">
        <v>112</v>
      </c>
      <c r="B16358" t="s">
        <v>39</v>
      </c>
      <c r="C16358" t="s">
        <v>3</v>
      </c>
      <c r="D16358" t="s">
        <v>1</v>
      </c>
      <c r="F16358" s="2">
        <v>401931688.42267525</v>
      </c>
      <c r="G16358" s="2">
        <v>10560201.576198226</v>
      </c>
      <c r="H16358">
        <v>2011</v>
      </c>
      <c r="I16358" s="9">
        <v>38.060986385770725</v>
      </c>
      <c r="J16358" t="s">
        <v>717</v>
      </c>
    </row>
    <row r="16359" spans="1:10">
      <c r="A16359" s="4" t="s">
        <v>112</v>
      </c>
      <c r="B16359" t="s">
        <v>39</v>
      </c>
      <c r="C16359" t="s">
        <v>3</v>
      </c>
      <c r="D16359" t="s">
        <v>328</v>
      </c>
      <c r="F16359" s="2">
        <v>57000259.516667634</v>
      </c>
      <c r="G16359" s="2">
        <v>1549143.222501534</v>
      </c>
      <c r="H16359">
        <v>2010</v>
      </c>
      <c r="I16359" s="9">
        <v>36.794699604743094</v>
      </c>
      <c r="J16359" t="s">
        <v>717</v>
      </c>
    </row>
    <row r="16360" spans="1:10">
      <c r="A16360" s="4" t="s">
        <v>112</v>
      </c>
      <c r="B16360" t="s">
        <v>39</v>
      </c>
      <c r="C16360" t="s">
        <v>3</v>
      </c>
      <c r="D16360" t="s">
        <v>1</v>
      </c>
      <c r="F16360" s="2">
        <v>403393633.87331849</v>
      </c>
      <c r="G16360" s="2">
        <v>10963362.609469932</v>
      </c>
      <c r="H16360">
        <v>2010</v>
      </c>
      <c r="I16360" s="9">
        <v>36.794699604743094</v>
      </c>
      <c r="J16360" t="s">
        <v>717</v>
      </c>
    </row>
    <row r="16361" spans="1:10">
      <c r="A16361" t="s">
        <v>52</v>
      </c>
      <c r="B16361" t="s">
        <v>36</v>
      </c>
      <c r="C16361" t="s">
        <v>4</v>
      </c>
      <c r="D16361" t="s">
        <v>328</v>
      </c>
      <c r="E16361" t="s">
        <v>534</v>
      </c>
      <c r="F16361" s="2">
        <v>39326360</v>
      </c>
      <c r="G16361" s="2">
        <f t="shared" ref="G16361:G16376" si="435">F16361/I16361</f>
        <v>10510011.224544337</v>
      </c>
      <c r="H16361">
        <v>2024</v>
      </c>
      <c r="I16361" s="9">
        <v>3.7418</v>
      </c>
      <c r="J16361" t="s">
        <v>717</v>
      </c>
    </row>
    <row r="16362" spans="1:10">
      <c r="A16362" t="s">
        <v>52</v>
      </c>
      <c r="B16362" t="s">
        <v>36</v>
      </c>
      <c r="C16362" t="s">
        <v>4</v>
      </c>
      <c r="D16362" t="s">
        <v>1</v>
      </c>
      <c r="E16362" t="s">
        <v>632</v>
      </c>
      <c r="F16362" s="2">
        <v>44202330</v>
      </c>
      <c r="G16362" s="2">
        <f t="shared" si="435"/>
        <v>11813119.35432145</v>
      </c>
      <c r="H16362">
        <v>2024</v>
      </c>
      <c r="I16362" s="9">
        <v>3.7418</v>
      </c>
      <c r="J16362" t="s">
        <v>717</v>
      </c>
    </row>
    <row r="16363" spans="1:10" ht="15.75">
      <c r="A16363" s="19" t="s">
        <v>52</v>
      </c>
      <c r="B16363" t="s">
        <v>36</v>
      </c>
      <c r="C16363" t="s">
        <v>3</v>
      </c>
      <c r="D16363" t="s">
        <v>1</v>
      </c>
      <c r="F16363" s="2">
        <v>69545480</v>
      </c>
      <c r="G16363" s="2">
        <f t="shared" si="435"/>
        <v>18656905.247344136</v>
      </c>
      <c r="H16363">
        <v>2023</v>
      </c>
      <c r="I16363" s="9">
        <v>3.7275999999999998</v>
      </c>
      <c r="J16363" t="s">
        <v>717</v>
      </c>
    </row>
    <row r="16364" spans="1:10" ht="15.75">
      <c r="A16364" s="19" t="s">
        <v>52</v>
      </c>
      <c r="B16364" t="s">
        <v>36</v>
      </c>
      <c r="C16364" t="s">
        <v>4</v>
      </c>
      <c r="D16364" t="s">
        <v>328</v>
      </c>
      <c r="E16364" t="s">
        <v>466</v>
      </c>
      <c r="F16364" s="2">
        <v>-11098570</v>
      </c>
      <c r="G16364" s="2">
        <f t="shared" si="435"/>
        <v>-2977403.6913831956</v>
      </c>
      <c r="H16364">
        <v>2023</v>
      </c>
      <c r="I16364" s="9">
        <v>3.7275999999999998</v>
      </c>
      <c r="J16364" t="s">
        <v>717</v>
      </c>
    </row>
    <row r="16365" spans="1:10" ht="15.75">
      <c r="A16365" s="19" t="s">
        <v>52</v>
      </c>
      <c r="B16365" t="s">
        <v>36</v>
      </c>
      <c r="C16365" t="s">
        <v>4</v>
      </c>
      <c r="D16365" t="s">
        <v>1</v>
      </c>
      <c r="F16365" s="2">
        <v>18933170</v>
      </c>
      <c r="G16365" s="2">
        <f t="shared" si="435"/>
        <v>5079184.9983903859</v>
      </c>
      <c r="H16365">
        <v>2023</v>
      </c>
      <c r="I16365" s="9">
        <v>3.7275999999999998</v>
      </c>
      <c r="J16365" t="s">
        <v>717</v>
      </c>
    </row>
    <row r="16366" spans="1:10">
      <c r="A16366" t="s">
        <v>52</v>
      </c>
      <c r="B16366" t="s">
        <v>36</v>
      </c>
      <c r="C16366" t="s">
        <v>3</v>
      </c>
      <c r="D16366" t="s">
        <v>328</v>
      </c>
      <c r="F16366" s="2">
        <v>110426580</v>
      </c>
      <c r="G16366" s="2">
        <f t="shared" si="435"/>
        <v>28876488.585549541</v>
      </c>
      <c r="H16366">
        <v>2022</v>
      </c>
      <c r="I16366" s="33">
        <v>3.8241000000000001</v>
      </c>
      <c r="J16366" t="s">
        <v>717</v>
      </c>
    </row>
    <row r="16367" spans="1:10">
      <c r="A16367" t="s">
        <v>52</v>
      </c>
      <c r="B16367" t="s">
        <v>36</v>
      </c>
      <c r="C16367" t="s">
        <v>3</v>
      </c>
      <c r="D16367" t="s">
        <v>1</v>
      </c>
      <c r="F16367" s="2">
        <v>73700000</v>
      </c>
      <c r="G16367" s="2">
        <f t="shared" si="435"/>
        <v>19272508.564106587</v>
      </c>
      <c r="H16367">
        <v>2022</v>
      </c>
      <c r="I16367" s="33">
        <v>3.8241000000000001</v>
      </c>
      <c r="J16367" t="s">
        <v>717</v>
      </c>
    </row>
    <row r="16368" spans="1:10">
      <c r="A16368" t="s">
        <v>52</v>
      </c>
      <c r="B16368" t="s">
        <v>36</v>
      </c>
      <c r="C16368" t="s">
        <v>4</v>
      </c>
      <c r="D16368" t="s">
        <v>328</v>
      </c>
      <c r="F16368" s="2">
        <v>32834600</v>
      </c>
      <c r="G16368" s="2">
        <f t="shared" si="435"/>
        <v>8586229.4396067038</v>
      </c>
      <c r="H16368">
        <v>2022</v>
      </c>
      <c r="I16368" s="33">
        <v>3.8241000000000001</v>
      </c>
      <c r="J16368" t="s">
        <v>717</v>
      </c>
    </row>
    <row r="16369" spans="1:10">
      <c r="A16369" t="s">
        <v>52</v>
      </c>
      <c r="B16369" t="s">
        <v>36</v>
      </c>
      <c r="C16369" t="s">
        <v>4</v>
      </c>
      <c r="D16369" t="s">
        <v>1</v>
      </c>
      <c r="F16369" s="2">
        <v>49050120</v>
      </c>
      <c r="G16369" s="2">
        <f t="shared" si="435"/>
        <v>12826578.802855574</v>
      </c>
      <c r="H16369">
        <v>2022</v>
      </c>
      <c r="I16369" s="33">
        <v>3.8241000000000001</v>
      </c>
      <c r="J16369" t="s">
        <v>717</v>
      </c>
    </row>
    <row r="16370" spans="1:10">
      <c r="A16370" t="s">
        <v>52</v>
      </c>
      <c r="B16370" t="s">
        <v>36</v>
      </c>
      <c r="C16370" t="s">
        <v>3</v>
      </c>
      <c r="D16370" t="s">
        <v>328</v>
      </c>
      <c r="F16370" s="2">
        <v>100146000</v>
      </c>
      <c r="G16370" s="2">
        <f t="shared" si="435"/>
        <v>25824136.152656008</v>
      </c>
      <c r="H16370">
        <v>2021</v>
      </c>
      <c r="I16370" s="33">
        <v>3.8780000000000001</v>
      </c>
      <c r="J16370" t="s">
        <v>717</v>
      </c>
    </row>
    <row r="16371" spans="1:10">
      <c r="A16371" t="s">
        <v>52</v>
      </c>
      <c r="B16371" t="s">
        <v>36</v>
      </c>
      <c r="C16371" t="s">
        <v>3</v>
      </c>
      <c r="D16371" t="s">
        <v>1</v>
      </c>
      <c r="F16371" s="2">
        <v>67400000</v>
      </c>
      <c r="G16371" s="2">
        <f t="shared" si="435"/>
        <v>17380092.831356369</v>
      </c>
      <c r="H16371">
        <v>2021</v>
      </c>
      <c r="I16371" s="33">
        <v>3.8780000000000001</v>
      </c>
      <c r="J16371" t="s">
        <v>717</v>
      </c>
    </row>
    <row r="16372" spans="1:10">
      <c r="A16372" t="s">
        <v>52</v>
      </c>
      <c r="B16372" t="s">
        <v>36</v>
      </c>
      <c r="C16372" t="s">
        <v>4</v>
      </c>
      <c r="D16372" t="s">
        <v>328</v>
      </c>
      <c r="F16372" s="2">
        <v>50766000</v>
      </c>
      <c r="G16372" s="2">
        <f t="shared" si="435"/>
        <v>13090768.437338835</v>
      </c>
      <c r="H16372">
        <v>2021</v>
      </c>
      <c r="I16372" s="33">
        <v>3.8780000000000001</v>
      </c>
      <c r="J16372" t="s">
        <v>717</v>
      </c>
    </row>
    <row r="16373" spans="1:10">
      <c r="A16373" t="s">
        <v>52</v>
      </c>
      <c r="B16373" t="s">
        <v>36</v>
      </c>
      <c r="C16373" t="s">
        <v>4</v>
      </c>
      <c r="D16373" t="s">
        <v>1</v>
      </c>
      <c r="F16373" s="2">
        <v>28649000</v>
      </c>
      <c r="G16373" s="2">
        <f t="shared" si="435"/>
        <v>7387570.9128416711</v>
      </c>
      <c r="H16373">
        <v>2021</v>
      </c>
      <c r="I16373" s="33">
        <v>3.8780000000000001</v>
      </c>
      <c r="J16373" t="s">
        <v>717</v>
      </c>
    </row>
    <row r="16374" spans="1:10">
      <c r="A16374" t="s">
        <v>52</v>
      </c>
      <c r="B16374" t="s">
        <v>36</v>
      </c>
      <c r="C16374" t="s">
        <v>3</v>
      </c>
      <c r="D16374" t="s">
        <v>328</v>
      </c>
      <c r="F16374" s="2">
        <v>81778000</v>
      </c>
      <c r="G16374" s="2">
        <f t="shared" si="435"/>
        <v>23409956.201872155</v>
      </c>
      <c r="H16374">
        <v>2020</v>
      </c>
      <c r="I16374" s="9">
        <v>3.4933000000000001</v>
      </c>
      <c r="J16374" t="s">
        <v>717</v>
      </c>
    </row>
    <row r="16375" spans="1:10">
      <c r="A16375" t="s">
        <v>52</v>
      </c>
      <c r="B16375" t="s">
        <v>36</v>
      </c>
      <c r="C16375" t="s">
        <v>3</v>
      </c>
      <c r="D16375" t="s">
        <v>1</v>
      </c>
      <c r="F16375" s="2">
        <v>58836000</v>
      </c>
      <c r="G16375" s="2">
        <f t="shared" si="435"/>
        <v>16842527.123350412</v>
      </c>
      <c r="H16375">
        <v>2020</v>
      </c>
      <c r="I16375" s="9">
        <v>3.4933000000000001</v>
      </c>
      <c r="J16375" t="s">
        <v>717</v>
      </c>
    </row>
    <row r="16376" spans="1:10">
      <c r="A16376" t="s">
        <v>52</v>
      </c>
      <c r="B16376" t="s">
        <v>36</v>
      </c>
      <c r="C16376" t="s">
        <v>4</v>
      </c>
      <c r="D16376" t="s">
        <v>328</v>
      </c>
      <c r="F16376" s="2">
        <v>24288000</v>
      </c>
      <c r="G16376" s="2">
        <f t="shared" si="435"/>
        <v>6952738.0986459795</v>
      </c>
      <c r="H16376">
        <v>2020</v>
      </c>
      <c r="I16376" s="9">
        <v>3.4933000000000001</v>
      </c>
      <c r="J16376" t="s">
        <v>717</v>
      </c>
    </row>
    <row r="16377" spans="1:10">
      <c r="A16377" s="10" t="s">
        <v>61</v>
      </c>
      <c r="B16377" t="s">
        <v>37</v>
      </c>
      <c r="C16377" t="s">
        <v>4</v>
      </c>
      <c r="D16377" t="s">
        <v>328</v>
      </c>
      <c r="F16377" s="2">
        <v>365644</v>
      </c>
      <c r="G16377" s="2">
        <v>365644</v>
      </c>
      <c r="H16377">
        <v>2011</v>
      </c>
      <c r="I16377" s="9">
        <v>1</v>
      </c>
      <c r="J16377" s="40" t="s">
        <v>715</v>
      </c>
    </row>
    <row r="16378" spans="1:10">
      <c r="A16378" s="9" t="s">
        <v>61</v>
      </c>
      <c r="B16378" t="s">
        <v>37</v>
      </c>
      <c r="C16378" t="s">
        <v>4</v>
      </c>
      <c r="D16378" t="s">
        <v>328</v>
      </c>
      <c r="F16378" s="2">
        <v>365644</v>
      </c>
      <c r="G16378" s="2">
        <v>365644</v>
      </c>
      <c r="H16378">
        <v>2011</v>
      </c>
      <c r="I16378" s="9">
        <v>1</v>
      </c>
      <c r="J16378" s="40" t="s">
        <v>715</v>
      </c>
    </row>
    <row r="16379" spans="1:10">
      <c r="A16379" t="s">
        <v>61</v>
      </c>
      <c r="B16379" t="s">
        <v>37</v>
      </c>
      <c r="C16379" t="s">
        <v>4</v>
      </c>
      <c r="D16379" t="s">
        <v>1</v>
      </c>
      <c r="F16379" s="2">
        <v>67598</v>
      </c>
      <c r="G16379" s="2">
        <v>67598</v>
      </c>
      <c r="H16379">
        <v>2011</v>
      </c>
      <c r="I16379" s="9">
        <v>1</v>
      </c>
      <c r="J16379" s="40" t="s">
        <v>715</v>
      </c>
    </row>
    <row r="16380" spans="1:10">
      <c r="A16380" t="s">
        <v>61</v>
      </c>
      <c r="B16380" t="s">
        <v>37</v>
      </c>
      <c r="C16380" t="s">
        <v>4</v>
      </c>
      <c r="D16380" t="s">
        <v>1</v>
      </c>
      <c r="F16380" s="2">
        <v>67598</v>
      </c>
      <c r="G16380" s="2">
        <v>67598</v>
      </c>
      <c r="H16380">
        <v>2011</v>
      </c>
      <c r="I16380" s="9">
        <v>1</v>
      </c>
      <c r="J16380" s="40" t="s">
        <v>715</v>
      </c>
    </row>
    <row r="16381" spans="1:10">
      <c r="A16381" t="s">
        <v>52</v>
      </c>
      <c r="B16381" t="s">
        <v>36</v>
      </c>
      <c r="C16381" t="s">
        <v>4</v>
      </c>
      <c r="D16381" t="s">
        <v>1</v>
      </c>
      <c r="F16381" s="2">
        <v>16828000</v>
      </c>
      <c r="G16381" s="2">
        <f>F16381/I16381</f>
        <v>4817221.5383734573</v>
      </c>
      <c r="H16381">
        <v>2020</v>
      </c>
      <c r="I16381" s="9">
        <v>3.4933000000000001</v>
      </c>
      <c r="J16381" t="s">
        <v>717</v>
      </c>
    </row>
    <row r="16382" spans="1:10">
      <c r="A16382" t="s">
        <v>52</v>
      </c>
      <c r="B16382" t="s">
        <v>36</v>
      </c>
      <c r="C16382" t="s">
        <v>3</v>
      </c>
      <c r="D16382" t="s">
        <v>328</v>
      </c>
      <c r="E16382" t="s">
        <v>466</v>
      </c>
      <c r="F16382" s="2">
        <v>77225880</v>
      </c>
      <c r="G16382" s="2">
        <f>F16382/I16382</f>
        <v>23141613.976206888</v>
      </c>
      <c r="H16382">
        <v>2019</v>
      </c>
      <c r="I16382" s="9">
        <v>3.3371</v>
      </c>
      <c r="J16382" t="s">
        <v>717</v>
      </c>
    </row>
    <row r="16383" spans="1:10">
      <c r="A16383" s="9" t="s">
        <v>52</v>
      </c>
      <c r="B16383" t="s">
        <v>36</v>
      </c>
      <c r="C16383" t="s">
        <v>3</v>
      </c>
      <c r="D16383" t="s">
        <v>1</v>
      </c>
      <c r="E16383" t="s">
        <v>434</v>
      </c>
      <c r="F16383" s="2">
        <v>55128520</v>
      </c>
      <c r="G16383" s="2">
        <f>F16383/I16383</f>
        <v>16519888.525965659</v>
      </c>
      <c r="H16383">
        <v>2019</v>
      </c>
      <c r="I16383" s="9">
        <v>3.3371</v>
      </c>
      <c r="J16383" t="s">
        <v>717</v>
      </c>
    </row>
    <row r="16384" spans="1:10">
      <c r="A16384" t="s">
        <v>52</v>
      </c>
      <c r="B16384" t="s">
        <v>36</v>
      </c>
      <c r="C16384" t="s">
        <v>4</v>
      </c>
      <c r="D16384" t="s">
        <v>328</v>
      </c>
      <c r="E16384" t="s">
        <v>466</v>
      </c>
      <c r="F16384" s="2">
        <v>15306070</v>
      </c>
      <c r="G16384" s="2">
        <f>F16384/I16384</f>
        <v>4586638.0989481891</v>
      </c>
      <c r="H16384">
        <v>2019</v>
      </c>
      <c r="I16384" s="9">
        <v>3.3371</v>
      </c>
      <c r="J16384" t="s">
        <v>717</v>
      </c>
    </row>
    <row r="16385" spans="1:10">
      <c r="A16385" t="s">
        <v>52</v>
      </c>
      <c r="B16385" t="s">
        <v>36</v>
      </c>
      <c r="C16385" t="s">
        <v>4</v>
      </c>
      <c r="D16385" t="s">
        <v>1</v>
      </c>
      <c r="E16385" t="s">
        <v>434</v>
      </c>
      <c r="F16385" s="2">
        <v>16976340</v>
      </c>
      <c r="G16385" s="2">
        <f>F16385/I16385</f>
        <v>5087153.5165263256</v>
      </c>
      <c r="H16385">
        <v>2019</v>
      </c>
      <c r="I16385" s="9">
        <v>3.3371</v>
      </c>
      <c r="J16385" t="s">
        <v>717</v>
      </c>
    </row>
    <row r="16386" spans="1:10">
      <c r="A16386" s="16" t="s">
        <v>52</v>
      </c>
      <c r="B16386" t="s">
        <v>36</v>
      </c>
      <c r="C16386" t="s">
        <v>3</v>
      </c>
      <c r="D16386" t="s">
        <v>328</v>
      </c>
      <c r="E16386" t="s">
        <v>533</v>
      </c>
      <c r="F16386" s="2">
        <v>74328840</v>
      </c>
      <c r="G16386" s="2">
        <f t="shared" ref="G16386:G16393" si="436">(F16386/I16386)</f>
        <v>22599908.784091946</v>
      </c>
      <c r="H16386">
        <v>2018</v>
      </c>
      <c r="I16386" s="9">
        <v>3.2888999999999999</v>
      </c>
      <c r="J16386" t="s">
        <v>717</v>
      </c>
    </row>
    <row r="16387" spans="1:10">
      <c r="A16387" s="4" t="s">
        <v>52</v>
      </c>
      <c r="B16387" t="s">
        <v>36</v>
      </c>
      <c r="C16387" t="s">
        <v>3</v>
      </c>
      <c r="D16387" t="s">
        <v>1</v>
      </c>
      <c r="E16387" t="s">
        <v>364</v>
      </c>
      <c r="F16387" s="2">
        <v>43791330</v>
      </c>
      <c r="G16387" s="2">
        <f t="shared" si="436"/>
        <v>13314886.436194472</v>
      </c>
      <c r="H16387">
        <v>2018</v>
      </c>
      <c r="I16387" s="9">
        <v>3.2888999999999999</v>
      </c>
      <c r="J16387" t="s">
        <v>717</v>
      </c>
    </row>
    <row r="16388" spans="1:10">
      <c r="A16388" s="4" t="s">
        <v>52</v>
      </c>
      <c r="B16388" t="s">
        <v>36</v>
      </c>
      <c r="C16388" t="s">
        <v>4</v>
      </c>
      <c r="D16388" t="s">
        <v>328</v>
      </c>
      <c r="E16388" t="s">
        <v>533</v>
      </c>
      <c r="F16388" s="2">
        <v>12714640</v>
      </c>
      <c r="G16388" s="2">
        <f t="shared" si="436"/>
        <v>3865924.7772811581</v>
      </c>
      <c r="H16388">
        <v>2018</v>
      </c>
      <c r="I16388" s="9">
        <v>3.2888999999999999</v>
      </c>
      <c r="J16388" t="s">
        <v>717</v>
      </c>
    </row>
    <row r="16389" spans="1:10">
      <c r="A16389" s="4" t="s">
        <v>52</v>
      </c>
      <c r="B16389" t="s">
        <v>36</v>
      </c>
      <c r="C16389" t="s">
        <v>4</v>
      </c>
      <c r="D16389" t="s">
        <v>1</v>
      </c>
      <c r="E16389" t="s">
        <v>364</v>
      </c>
      <c r="F16389" s="2">
        <v>12815050</v>
      </c>
      <c r="G16389" s="2">
        <f t="shared" si="436"/>
        <v>3896454.7417069538</v>
      </c>
      <c r="H16389">
        <v>2018</v>
      </c>
      <c r="I16389" s="9">
        <v>3.2888999999999999</v>
      </c>
      <c r="J16389" t="s">
        <v>717</v>
      </c>
    </row>
    <row r="16390" spans="1:10">
      <c r="A16390" s="27" t="s">
        <v>52</v>
      </c>
      <c r="B16390" t="s">
        <v>36</v>
      </c>
      <c r="C16390" t="s">
        <v>3</v>
      </c>
      <c r="D16390" t="s">
        <v>328</v>
      </c>
      <c r="E16390" t="s">
        <v>533</v>
      </c>
      <c r="F16390" s="2">
        <v>66434640</v>
      </c>
      <c r="G16390" s="2">
        <f t="shared" si="436"/>
        <v>20373724.23945044</v>
      </c>
      <c r="H16390">
        <v>2017</v>
      </c>
      <c r="I16390" s="9">
        <v>3.2608000000000001</v>
      </c>
      <c r="J16390" t="s">
        <v>717</v>
      </c>
    </row>
    <row r="16391" spans="1:10">
      <c r="A16391" s="4" t="s">
        <v>52</v>
      </c>
      <c r="B16391" t="s">
        <v>36</v>
      </c>
      <c r="C16391" t="s">
        <v>3</v>
      </c>
      <c r="D16391" t="s">
        <v>1</v>
      </c>
      <c r="E16391" t="s">
        <v>364</v>
      </c>
      <c r="F16391" s="2">
        <v>44383690</v>
      </c>
      <c r="G16391" s="2">
        <f t="shared" si="436"/>
        <v>13611288.640824337</v>
      </c>
      <c r="H16391">
        <v>2017</v>
      </c>
      <c r="I16391" s="9">
        <v>3.2608000000000001</v>
      </c>
      <c r="J16391" t="s">
        <v>717</v>
      </c>
    </row>
    <row r="16392" spans="1:10">
      <c r="A16392" s="4" t="s">
        <v>52</v>
      </c>
      <c r="B16392" t="s">
        <v>36</v>
      </c>
      <c r="C16392" t="s">
        <v>4</v>
      </c>
      <c r="D16392" t="s">
        <v>328</v>
      </c>
      <c r="E16392" t="s">
        <v>534</v>
      </c>
      <c r="F16392" s="2">
        <v>56387680</v>
      </c>
      <c r="G16392" s="2">
        <f t="shared" si="436"/>
        <v>17292590.775269873</v>
      </c>
      <c r="H16392">
        <v>2017</v>
      </c>
      <c r="I16392" s="9">
        <v>3.2608000000000001</v>
      </c>
      <c r="J16392" t="s">
        <v>717</v>
      </c>
    </row>
    <row r="16393" spans="1:10">
      <c r="A16393" s="4" t="s">
        <v>52</v>
      </c>
      <c r="B16393" t="s">
        <v>36</v>
      </c>
      <c r="C16393" t="s">
        <v>4</v>
      </c>
      <c r="D16393" t="s">
        <v>1</v>
      </c>
      <c r="E16393" t="s">
        <v>364</v>
      </c>
      <c r="F16393" s="2">
        <v>16080040</v>
      </c>
      <c r="G16393" s="2">
        <f t="shared" si="436"/>
        <v>4931317.4681059858</v>
      </c>
      <c r="H16393">
        <v>2017</v>
      </c>
      <c r="I16393" s="9">
        <v>3.2608000000000001</v>
      </c>
      <c r="J16393" t="s">
        <v>717</v>
      </c>
    </row>
    <row r="16394" spans="1:10">
      <c r="A16394" s="9" t="s">
        <v>52</v>
      </c>
      <c r="B16394" t="s">
        <v>36</v>
      </c>
      <c r="C16394" t="s">
        <v>3</v>
      </c>
      <c r="D16394" t="s">
        <v>328</v>
      </c>
      <c r="F16394" s="2">
        <v>67257660</v>
      </c>
      <c r="G16394" s="2">
        <v>19931148.318269376</v>
      </c>
      <c r="H16394">
        <v>2016</v>
      </c>
      <c r="I16394" s="9">
        <v>3.3744999999999998</v>
      </c>
      <c r="J16394" t="s">
        <v>717</v>
      </c>
    </row>
    <row r="16395" spans="1:10">
      <c r="A16395" t="s">
        <v>52</v>
      </c>
      <c r="B16395" t="s">
        <v>36</v>
      </c>
      <c r="C16395" t="s">
        <v>3</v>
      </c>
      <c r="D16395" t="s">
        <v>1</v>
      </c>
      <c r="F16395" s="2">
        <v>42131340</v>
      </c>
      <c r="G16395" s="2">
        <v>12485209.660690473</v>
      </c>
      <c r="H16395">
        <v>2016</v>
      </c>
      <c r="I16395" s="9">
        <v>3.3744999999999998</v>
      </c>
      <c r="J16395" t="s">
        <v>717</v>
      </c>
    </row>
    <row r="16396" spans="1:10">
      <c r="A16396" t="s">
        <v>52</v>
      </c>
      <c r="B16396" t="s">
        <v>36</v>
      </c>
      <c r="C16396" t="s">
        <v>4</v>
      </c>
      <c r="D16396" t="s">
        <v>328</v>
      </c>
      <c r="F16396" s="2">
        <v>44844550</v>
      </c>
      <c r="G16396" s="2">
        <v>13289242.850792712</v>
      </c>
      <c r="H16396">
        <v>2016</v>
      </c>
      <c r="I16396" s="9">
        <v>3.3744999999999998</v>
      </c>
      <c r="J16396" t="s">
        <v>717</v>
      </c>
    </row>
    <row r="16397" spans="1:10">
      <c r="A16397" t="s">
        <v>52</v>
      </c>
      <c r="B16397" t="s">
        <v>36</v>
      </c>
      <c r="C16397" t="s">
        <v>4</v>
      </c>
      <c r="D16397" t="s">
        <v>1</v>
      </c>
      <c r="F16397" s="2">
        <v>8955690</v>
      </c>
      <c r="G16397" s="2">
        <v>2653930.9527337383</v>
      </c>
      <c r="H16397">
        <v>2016</v>
      </c>
      <c r="I16397" s="9">
        <v>3.3744999999999998</v>
      </c>
      <c r="J16397" t="s">
        <v>717</v>
      </c>
    </row>
    <row r="16398" spans="1:10">
      <c r="A16398" t="s">
        <v>52</v>
      </c>
      <c r="B16398" t="s">
        <v>36</v>
      </c>
      <c r="C16398" t="s">
        <v>3</v>
      </c>
      <c r="D16398" t="s">
        <v>328</v>
      </c>
      <c r="F16398" s="2">
        <v>78647000</v>
      </c>
      <c r="G16398" s="2">
        <v>24700690.954773869</v>
      </c>
      <c r="H16398">
        <v>2015</v>
      </c>
      <c r="I16398" s="9">
        <v>3.1840000000000002</v>
      </c>
      <c r="J16398" t="s">
        <v>717</v>
      </c>
    </row>
    <row r="16399" spans="1:10">
      <c r="A16399" t="s">
        <v>52</v>
      </c>
      <c r="B16399" t="s">
        <v>36</v>
      </c>
      <c r="C16399" t="s">
        <v>3</v>
      </c>
      <c r="D16399" t="s">
        <v>1</v>
      </c>
      <c r="F16399" s="2">
        <v>39964000</v>
      </c>
      <c r="G16399" s="2">
        <v>12551507.537688442</v>
      </c>
      <c r="H16399">
        <v>2015</v>
      </c>
      <c r="I16399" s="9">
        <v>3.1840000000000002</v>
      </c>
      <c r="J16399" t="s">
        <v>717</v>
      </c>
    </row>
    <row r="16400" spans="1:10">
      <c r="A16400" t="s">
        <v>52</v>
      </c>
      <c r="B16400" t="s">
        <v>36</v>
      </c>
      <c r="C16400" t="s">
        <v>4</v>
      </c>
      <c r="D16400" t="s">
        <v>328</v>
      </c>
      <c r="F16400" s="2">
        <v>44642000</v>
      </c>
      <c r="G16400" s="2">
        <v>14020728.643216079</v>
      </c>
      <c r="H16400">
        <v>2015</v>
      </c>
      <c r="I16400" s="9">
        <v>3.1840000000000002</v>
      </c>
      <c r="J16400" t="s">
        <v>717</v>
      </c>
    </row>
    <row r="16401" spans="1:10">
      <c r="A16401" t="s">
        <v>52</v>
      </c>
      <c r="B16401" t="s">
        <v>36</v>
      </c>
      <c r="C16401" t="s">
        <v>4</v>
      </c>
      <c r="D16401" t="s">
        <v>1</v>
      </c>
      <c r="F16401" s="2">
        <v>10907000</v>
      </c>
      <c r="G16401" s="2">
        <v>3425565.3266331656</v>
      </c>
      <c r="H16401">
        <v>2015</v>
      </c>
      <c r="I16401" s="9">
        <v>3.1840000000000002</v>
      </c>
      <c r="J16401" t="s">
        <v>717</v>
      </c>
    </row>
    <row r="16402" spans="1:10">
      <c r="A16402" t="s">
        <v>52</v>
      </c>
      <c r="B16402" t="s">
        <v>36</v>
      </c>
      <c r="C16402" t="s">
        <v>3</v>
      </c>
      <c r="D16402" t="s">
        <v>328</v>
      </c>
      <c r="F16402" s="2">
        <v>72249943.340000004</v>
      </c>
      <c r="G16402" s="2">
        <v>25445665.784877699</v>
      </c>
      <c r="H16402">
        <v>2014</v>
      </c>
      <c r="I16402" s="9">
        <v>2.8393811327561327</v>
      </c>
      <c r="J16402" t="s">
        <v>717</v>
      </c>
    </row>
    <row r="16403" spans="1:10">
      <c r="A16403" t="s">
        <v>52</v>
      </c>
      <c r="B16403" t="s">
        <v>36</v>
      </c>
      <c r="C16403" t="s">
        <v>3</v>
      </c>
      <c r="D16403" t="s">
        <v>1</v>
      </c>
      <c r="F16403" s="2">
        <v>40931947.990000002</v>
      </c>
      <c r="G16403" s="2">
        <v>14415799.104175968</v>
      </c>
      <c r="H16403">
        <v>2014</v>
      </c>
      <c r="I16403" s="9">
        <v>2.8393811327561327</v>
      </c>
      <c r="J16403" t="s">
        <v>717</v>
      </c>
    </row>
    <row r="16404" spans="1:10">
      <c r="A16404" t="s">
        <v>52</v>
      </c>
      <c r="B16404" t="s">
        <v>36</v>
      </c>
      <c r="C16404" t="s">
        <v>4</v>
      </c>
      <c r="D16404" t="s">
        <v>328</v>
      </c>
      <c r="F16404" s="2">
        <v>46416522.145762004</v>
      </c>
      <c r="G16404" s="2">
        <v>16347408.106042594</v>
      </c>
      <c r="H16404">
        <v>2014</v>
      </c>
      <c r="I16404" s="9">
        <v>2.8393811327561327</v>
      </c>
      <c r="J16404" t="s">
        <v>717</v>
      </c>
    </row>
    <row r="16405" spans="1:10">
      <c r="A16405" t="s">
        <v>52</v>
      </c>
      <c r="B16405" t="s">
        <v>36</v>
      </c>
      <c r="C16405" t="s">
        <v>4</v>
      </c>
      <c r="D16405" t="s">
        <v>1</v>
      </c>
      <c r="F16405" s="2">
        <v>11871739.417027595</v>
      </c>
      <c r="G16405" s="2">
        <v>4181101.0434882776</v>
      </c>
      <c r="H16405">
        <v>2014</v>
      </c>
      <c r="I16405" s="9">
        <v>2.8393811327561327</v>
      </c>
      <c r="J16405" t="s">
        <v>717</v>
      </c>
    </row>
    <row r="16406" spans="1:10">
      <c r="A16406" t="s">
        <v>52</v>
      </c>
      <c r="B16406" t="s">
        <v>36</v>
      </c>
      <c r="C16406" t="s">
        <v>3</v>
      </c>
      <c r="D16406" t="s">
        <v>328</v>
      </c>
      <c r="F16406" s="2">
        <v>76649410</v>
      </c>
      <c r="G16406" s="2">
        <v>28359844.336811621</v>
      </c>
      <c r="H16406">
        <v>2013</v>
      </c>
      <c r="I16406" s="9">
        <v>2.7027443835616403</v>
      </c>
      <c r="J16406" t="s">
        <v>717</v>
      </c>
    </row>
    <row r="16407" spans="1:10">
      <c r="A16407" t="s">
        <v>52</v>
      </c>
      <c r="B16407" t="s">
        <v>36</v>
      </c>
      <c r="C16407" t="s">
        <v>3</v>
      </c>
      <c r="D16407" t="s">
        <v>1</v>
      </c>
      <c r="F16407" s="2">
        <v>37791750</v>
      </c>
      <c r="G16407" s="2">
        <v>13982731.859458547</v>
      </c>
      <c r="H16407">
        <v>2013</v>
      </c>
      <c r="I16407" s="9">
        <v>2.7027443835616403</v>
      </c>
      <c r="J16407" t="s">
        <v>717</v>
      </c>
    </row>
    <row r="16408" spans="1:10">
      <c r="A16408" t="s">
        <v>52</v>
      </c>
      <c r="B16408" t="s">
        <v>36</v>
      </c>
      <c r="C16408" t="s">
        <v>4</v>
      </c>
      <c r="D16408" t="s">
        <v>328</v>
      </c>
      <c r="F16408" s="2">
        <v>46907330</v>
      </c>
      <c r="G16408" s="2">
        <v>17355444.445762254</v>
      </c>
      <c r="H16408">
        <v>2013</v>
      </c>
      <c r="I16408" s="9">
        <v>2.7027443835616403</v>
      </c>
      <c r="J16408" t="s">
        <v>717</v>
      </c>
    </row>
    <row r="16409" spans="1:10">
      <c r="A16409" t="s">
        <v>52</v>
      </c>
      <c r="B16409" t="s">
        <v>36</v>
      </c>
      <c r="C16409" t="s">
        <v>4</v>
      </c>
      <c r="D16409" t="s">
        <v>1</v>
      </c>
      <c r="F16409" s="2">
        <v>11252010</v>
      </c>
      <c r="G16409" s="2">
        <v>4163179.4957880005</v>
      </c>
      <c r="H16409">
        <v>2013</v>
      </c>
      <c r="I16409" s="9">
        <v>2.7027443835616403</v>
      </c>
      <c r="J16409" t="s">
        <v>717</v>
      </c>
    </row>
    <row r="16410" spans="1:10">
      <c r="A16410" t="s">
        <v>52</v>
      </c>
      <c r="B16410" t="s">
        <v>36</v>
      </c>
      <c r="C16410" t="s">
        <v>3</v>
      </c>
      <c r="D16410" t="s">
        <v>328</v>
      </c>
      <c r="F16410" s="2">
        <v>79397545.668051526</v>
      </c>
      <c r="G16410" s="2">
        <v>30103877.473363779</v>
      </c>
      <c r="H16410">
        <v>2012</v>
      </c>
      <c r="I16410" s="9">
        <v>2.6374524590163939</v>
      </c>
      <c r="J16410" t="s">
        <v>717</v>
      </c>
    </row>
    <row r="16411" spans="1:10">
      <c r="A16411" t="s">
        <v>52</v>
      </c>
      <c r="B16411" t="s">
        <v>36</v>
      </c>
      <c r="C16411" t="s">
        <v>3</v>
      </c>
      <c r="D16411" t="s">
        <v>1</v>
      </c>
      <c r="F16411" s="2">
        <v>39017215.175462246</v>
      </c>
      <c r="G16411" s="2">
        <v>14793523.592085239</v>
      </c>
      <c r="H16411">
        <v>2012</v>
      </c>
      <c r="I16411" s="9">
        <v>2.6374524590163939</v>
      </c>
      <c r="J16411" t="s">
        <v>717</v>
      </c>
    </row>
    <row r="16412" spans="1:10">
      <c r="A16412" t="s">
        <v>52</v>
      </c>
      <c r="B16412" t="s">
        <v>36</v>
      </c>
      <c r="C16412" t="s">
        <v>4</v>
      </c>
      <c r="D16412" t="s">
        <v>328</v>
      </c>
      <c r="F16412" s="2">
        <v>37039527.269930393</v>
      </c>
      <c r="G16412" s="2">
        <v>14043675.799086759</v>
      </c>
      <c r="H16412">
        <v>2012</v>
      </c>
      <c r="I16412" s="9">
        <v>2.6374524590163939</v>
      </c>
      <c r="J16412" t="s">
        <v>717</v>
      </c>
    </row>
    <row r="16413" spans="1:10">
      <c r="A16413" t="s">
        <v>52</v>
      </c>
      <c r="B16413" t="s">
        <v>36</v>
      </c>
      <c r="C16413" t="s">
        <v>4</v>
      </c>
      <c r="D16413" t="s">
        <v>1</v>
      </c>
      <c r="F16413" s="2">
        <v>39983969.9620855</v>
      </c>
      <c r="G16413" s="2">
        <v>15160072.298325725</v>
      </c>
      <c r="H16413">
        <v>2012</v>
      </c>
      <c r="I16413" s="9">
        <v>2.6374524590163939</v>
      </c>
      <c r="J16413" t="s">
        <v>717</v>
      </c>
    </row>
    <row r="16414" spans="1:10">
      <c r="A16414" t="s">
        <v>52</v>
      </c>
      <c r="B16414" t="s">
        <v>36</v>
      </c>
      <c r="C16414" t="s">
        <v>3</v>
      </c>
      <c r="D16414" t="s">
        <v>328</v>
      </c>
      <c r="F16414" s="2">
        <v>76087019.732245922</v>
      </c>
      <c r="G16414" s="2">
        <v>27630150.77202544</v>
      </c>
      <c r="H16414">
        <v>2011</v>
      </c>
      <c r="I16414" s="9">
        <v>2.7537678082191781</v>
      </c>
      <c r="J16414" t="s">
        <v>717</v>
      </c>
    </row>
    <row r="16415" spans="1:10">
      <c r="A16415" t="s">
        <v>52</v>
      </c>
      <c r="B16415" t="s">
        <v>36</v>
      </c>
      <c r="C16415" t="s">
        <v>3</v>
      </c>
      <c r="D16415" t="s">
        <v>1</v>
      </c>
      <c r="F16415" s="2">
        <v>46606807.325930357</v>
      </c>
      <c r="G16415" s="2">
        <v>16924741.144414172</v>
      </c>
      <c r="H16415">
        <v>2011</v>
      </c>
      <c r="I16415" s="9">
        <v>2.7537678082191781</v>
      </c>
      <c r="J16415" t="s">
        <v>717</v>
      </c>
    </row>
    <row r="16416" spans="1:10">
      <c r="A16416" t="s">
        <v>52</v>
      </c>
      <c r="B16416" t="s">
        <v>36</v>
      </c>
      <c r="C16416" t="s">
        <v>4</v>
      </c>
      <c r="D16416" t="s">
        <v>328</v>
      </c>
      <c r="F16416" s="2">
        <v>39422249.624650083</v>
      </c>
      <c r="G16416" s="2">
        <v>14315749.318801094</v>
      </c>
      <c r="H16416">
        <v>2011</v>
      </c>
      <c r="I16416" s="9">
        <v>2.7537678082191781</v>
      </c>
      <c r="J16416" t="s">
        <v>717</v>
      </c>
    </row>
    <row r="16417" spans="1:10">
      <c r="A16417" t="s">
        <v>52</v>
      </c>
      <c r="B16417" t="s">
        <v>36</v>
      </c>
      <c r="C16417" t="s">
        <v>4</v>
      </c>
      <c r="D16417" t="s">
        <v>1</v>
      </c>
      <c r="F16417" s="2">
        <v>15469742.120518088</v>
      </c>
      <c r="G16417" s="2">
        <v>5617663.9418710275</v>
      </c>
      <c r="H16417">
        <v>2011</v>
      </c>
      <c r="I16417" s="9">
        <v>2.7537678082191781</v>
      </c>
      <c r="J16417" t="s">
        <v>717</v>
      </c>
    </row>
    <row r="16418" spans="1:10">
      <c r="A16418" t="s">
        <v>52</v>
      </c>
      <c r="B16418" t="s">
        <v>36</v>
      </c>
      <c r="C16418" t="s">
        <v>3</v>
      </c>
      <c r="D16418" t="s">
        <v>328</v>
      </c>
      <c r="F16418" s="2">
        <v>65005297.711846821</v>
      </c>
      <c r="G16418" s="2">
        <v>23009992.907801419</v>
      </c>
      <c r="H16418">
        <v>2010</v>
      </c>
      <c r="I16418" s="9">
        <v>2.8250898630136958</v>
      </c>
      <c r="J16418" t="s">
        <v>717</v>
      </c>
    </row>
    <row r="16419" spans="1:10">
      <c r="A16419" t="s">
        <v>61</v>
      </c>
      <c r="B16419" t="s">
        <v>37</v>
      </c>
      <c r="C16419" t="s">
        <v>3</v>
      </c>
      <c r="D16419" t="s">
        <v>328</v>
      </c>
      <c r="F16419" s="2">
        <v>4208573</v>
      </c>
      <c r="G16419" s="2">
        <v>4208573</v>
      </c>
      <c r="H16419">
        <v>2010</v>
      </c>
      <c r="I16419" s="9">
        <v>1</v>
      </c>
      <c r="J16419" s="40" t="s">
        <v>715</v>
      </c>
    </row>
    <row r="16420" spans="1:10">
      <c r="A16420" t="s">
        <v>61</v>
      </c>
      <c r="B16420" t="s">
        <v>37</v>
      </c>
      <c r="C16420" t="s">
        <v>3</v>
      </c>
      <c r="D16420" t="s">
        <v>328</v>
      </c>
      <c r="F16420" s="2">
        <v>4208573</v>
      </c>
      <c r="G16420" s="2">
        <v>4208573</v>
      </c>
      <c r="H16420">
        <v>2010</v>
      </c>
      <c r="I16420" s="9">
        <v>1</v>
      </c>
      <c r="J16420" s="40" t="s">
        <v>715</v>
      </c>
    </row>
    <row r="16421" spans="1:10">
      <c r="A16421" t="s">
        <v>61</v>
      </c>
      <c r="B16421" t="s">
        <v>37</v>
      </c>
      <c r="C16421" t="s">
        <v>3</v>
      </c>
      <c r="D16421" t="s">
        <v>1</v>
      </c>
      <c r="F16421" s="2">
        <v>8041602</v>
      </c>
      <c r="G16421" s="2">
        <v>8041602</v>
      </c>
      <c r="H16421">
        <v>2010</v>
      </c>
      <c r="I16421" s="9">
        <v>1</v>
      </c>
      <c r="J16421" s="40" t="s">
        <v>715</v>
      </c>
    </row>
    <row r="16422" spans="1:10">
      <c r="A16422" t="s">
        <v>61</v>
      </c>
      <c r="B16422" t="s">
        <v>37</v>
      </c>
      <c r="C16422" t="s">
        <v>3</v>
      </c>
      <c r="D16422" t="s">
        <v>1</v>
      </c>
      <c r="F16422" s="2">
        <v>8041602</v>
      </c>
      <c r="G16422" s="2">
        <v>8041602</v>
      </c>
      <c r="H16422">
        <v>2010</v>
      </c>
      <c r="I16422" s="9">
        <v>1</v>
      </c>
      <c r="J16422" s="40" t="s">
        <v>715</v>
      </c>
    </row>
    <row r="16423" spans="1:10">
      <c r="A16423" t="s">
        <v>52</v>
      </c>
      <c r="B16423" t="s">
        <v>36</v>
      </c>
      <c r="C16423" t="s">
        <v>3</v>
      </c>
      <c r="D16423" t="s">
        <v>1</v>
      </c>
      <c r="F16423" s="2">
        <v>51195737.522879586</v>
      </c>
      <c r="G16423" s="2">
        <v>18121808.5106383</v>
      </c>
      <c r="H16423">
        <v>2010</v>
      </c>
      <c r="I16423" s="9">
        <v>2.8250898630136958</v>
      </c>
      <c r="J16423" t="s">
        <v>717</v>
      </c>
    </row>
    <row r="16424" spans="1:10">
      <c r="A16424" t="s">
        <v>52</v>
      </c>
      <c r="B16424" t="s">
        <v>36</v>
      </c>
      <c r="C16424" t="s">
        <v>4</v>
      </c>
      <c r="D16424" t="s">
        <v>328</v>
      </c>
      <c r="F16424" s="2">
        <v>40602722.467838295</v>
      </c>
      <c r="G16424" s="2">
        <v>14372187.943262411</v>
      </c>
      <c r="H16424">
        <v>2010</v>
      </c>
      <c r="I16424" s="9">
        <v>2.8250898630136958</v>
      </c>
      <c r="J16424" t="s">
        <v>717</v>
      </c>
    </row>
    <row r="16425" spans="1:10">
      <c r="A16425" t="s">
        <v>52</v>
      </c>
      <c r="B16425" t="s">
        <v>36</v>
      </c>
      <c r="C16425" t="s">
        <v>4</v>
      </c>
      <c r="D16425" t="s">
        <v>1</v>
      </c>
      <c r="F16425" s="2">
        <v>5467961.4298630087</v>
      </c>
      <c r="G16425" s="2">
        <v>1935500</v>
      </c>
      <c r="H16425">
        <v>2010</v>
      </c>
      <c r="I16425" s="9">
        <v>2.8250898630136958</v>
      </c>
      <c r="J16425" t="s">
        <v>717</v>
      </c>
    </row>
    <row r="16426" spans="1:10">
      <c r="A16426" t="s">
        <v>672</v>
      </c>
      <c r="B16426" t="s">
        <v>36</v>
      </c>
      <c r="C16426" t="s">
        <v>3</v>
      </c>
      <c r="D16426" t="s">
        <v>328</v>
      </c>
      <c r="E16426" t="s">
        <v>534</v>
      </c>
      <c r="F16426" s="2">
        <v>118977560</v>
      </c>
      <c r="G16426" s="2">
        <f>F16426/I16426</f>
        <v>31796878.507670105</v>
      </c>
      <c r="H16426">
        <v>2024</v>
      </c>
      <c r="I16426" s="9">
        <v>3.7418</v>
      </c>
      <c r="J16426" t="s">
        <v>717</v>
      </c>
    </row>
    <row r="16427" spans="1:10">
      <c r="A16427" t="s">
        <v>672</v>
      </c>
      <c r="B16427" t="s">
        <v>36</v>
      </c>
      <c r="C16427" t="s">
        <v>3</v>
      </c>
      <c r="D16427" t="s">
        <v>1</v>
      </c>
      <c r="E16427" t="s">
        <v>632</v>
      </c>
      <c r="F16427" s="2">
        <v>63848560.000000007</v>
      </c>
      <c r="G16427" s="2">
        <f>F16427/I16427</f>
        <v>17063595.061200492</v>
      </c>
      <c r="H16427">
        <v>2024</v>
      </c>
      <c r="I16427" s="9">
        <v>3.7418</v>
      </c>
      <c r="J16427" t="s">
        <v>717</v>
      </c>
    </row>
    <row r="16428" spans="1:10" ht="15.75">
      <c r="A16428" s="19" t="s">
        <v>672</v>
      </c>
      <c r="B16428" t="s">
        <v>36</v>
      </c>
      <c r="C16428" t="s">
        <v>3</v>
      </c>
      <c r="D16428" t="s">
        <v>328</v>
      </c>
      <c r="E16428" t="s">
        <v>466</v>
      </c>
      <c r="F16428" s="2">
        <v>104139350</v>
      </c>
      <c r="G16428" s="2">
        <f>F16428/I16428</f>
        <v>27937372.572164398</v>
      </c>
      <c r="H16428">
        <v>2023</v>
      </c>
      <c r="I16428" s="9">
        <v>3.7275999999999998</v>
      </c>
      <c r="J16428" t="s">
        <v>717</v>
      </c>
    </row>
    <row r="16429" spans="1:10">
      <c r="A16429" t="s">
        <v>462</v>
      </c>
      <c r="B16429" t="s">
        <v>34</v>
      </c>
      <c r="C16429" t="s">
        <v>3</v>
      </c>
      <c r="D16429" t="s">
        <v>328</v>
      </c>
      <c r="F16429" s="2">
        <v>4274000</v>
      </c>
      <c r="G16429" s="2">
        <v>4274000</v>
      </c>
      <c r="H16429">
        <v>2011</v>
      </c>
      <c r="I16429" s="9">
        <v>1</v>
      </c>
      <c r="J16429" t="s">
        <v>717</v>
      </c>
    </row>
    <row r="16430" spans="1:10">
      <c r="A16430" t="s">
        <v>462</v>
      </c>
      <c r="B16430" t="s">
        <v>34</v>
      </c>
      <c r="C16430" t="s">
        <v>3</v>
      </c>
      <c r="D16430" t="s">
        <v>1</v>
      </c>
      <c r="F16430" s="2">
        <v>458000</v>
      </c>
      <c r="G16430" s="2">
        <v>458000</v>
      </c>
      <c r="H16430">
        <v>2011</v>
      </c>
      <c r="I16430" s="9">
        <v>1</v>
      </c>
      <c r="J16430" t="s">
        <v>717</v>
      </c>
    </row>
    <row r="16431" spans="1:10">
      <c r="A16431" t="s">
        <v>462</v>
      </c>
      <c r="B16431" t="s">
        <v>34</v>
      </c>
      <c r="C16431" t="s">
        <v>4</v>
      </c>
      <c r="D16431" t="s">
        <v>328</v>
      </c>
      <c r="F16431" s="2">
        <v>3253000</v>
      </c>
      <c r="G16431" s="2">
        <v>3253000</v>
      </c>
      <c r="H16431">
        <v>2011</v>
      </c>
      <c r="I16431" s="9">
        <v>1</v>
      </c>
      <c r="J16431" t="s">
        <v>717</v>
      </c>
    </row>
    <row r="16432" spans="1:10">
      <c r="A16432" t="s">
        <v>462</v>
      </c>
      <c r="B16432" t="s">
        <v>34</v>
      </c>
      <c r="C16432" t="s">
        <v>4</v>
      </c>
      <c r="D16432" t="s">
        <v>1</v>
      </c>
      <c r="F16432" s="2">
        <v>322000</v>
      </c>
      <c r="G16432" s="2">
        <v>322000</v>
      </c>
      <c r="H16432">
        <v>2011</v>
      </c>
      <c r="I16432" s="9">
        <v>1</v>
      </c>
      <c r="J16432" t="s">
        <v>717</v>
      </c>
    </row>
    <row r="16433" spans="1:10">
      <c r="A16433" t="s">
        <v>462</v>
      </c>
      <c r="B16433" t="s">
        <v>34</v>
      </c>
      <c r="C16433" t="s">
        <v>3</v>
      </c>
      <c r="D16433" t="s">
        <v>328</v>
      </c>
      <c r="F16433" s="2">
        <v>3091000</v>
      </c>
      <c r="G16433" s="2">
        <v>3091000</v>
      </c>
      <c r="H16433">
        <v>2010</v>
      </c>
      <c r="I16433" s="9">
        <v>1</v>
      </c>
      <c r="J16433" t="s">
        <v>717</v>
      </c>
    </row>
    <row r="16434" spans="1:10">
      <c r="A16434" t="s">
        <v>462</v>
      </c>
      <c r="B16434" t="s">
        <v>34</v>
      </c>
      <c r="C16434" t="s">
        <v>3</v>
      </c>
      <c r="D16434" t="s">
        <v>1</v>
      </c>
      <c r="F16434" s="2">
        <v>542000</v>
      </c>
      <c r="G16434" s="2">
        <v>542000</v>
      </c>
      <c r="H16434">
        <v>2010</v>
      </c>
      <c r="I16434" s="9">
        <v>1</v>
      </c>
      <c r="J16434" t="s">
        <v>717</v>
      </c>
    </row>
    <row r="16435" spans="1:10">
      <c r="A16435" t="s">
        <v>462</v>
      </c>
      <c r="B16435" t="s">
        <v>34</v>
      </c>
      <c r="C16435" t="s">
        <v>4</v>
      </c>
      <c r="D16435" t="s">
        <v>328</v>
      </c>
      <c r="F16435" s="2">
        <v>2394000</v>
      </c>
      <c r="G16435" s="2">
        <v>2394000</v>
      </c>
      <c r="H16435">
        <v>2010</v>
      </c>
      <c r="I16435" s="9">
        <v>1</v>
      </c>
      <c r="J16435" t="s">
        <v>717</v>
      </c>
    </row>
    <row r="16436" spans="1:10">
      <c r="A16436" t="s">
        <v>462</v>
      </c>
      <c r="B16436" t="s">
        <v>34</v>
      </c>
      <c r="C16436" t="s">
        <v>4</v>
      </c>
      <c r="D16436" t="s">
        <v>1</v>
      </c>
      <c r="F16436" s="2">
        <v>49000</v>
      </c>
      <c r="G16436" s="2">
        <v>49000</v>
      </c>
      <c r="H16436">
        <v>2010</v>
      </c>
      <c r="I16436" s="9">
        <v>1</v>
      </c>
      <c r="J16436" t="s">
        <v>717</v>
      </c>
    </row>
    <row r="16437" spans="1:10">
      <c r="A16437" t="s">
        <v>341</v>
      </c>
      <c r="B16437" s="18" t="s">
        <v>35</v>
      </c>
      <c r="C16437" s="18" t="s">
        <v>3</v>
      </c>
      <c r="D16437" s="18" t="s">
        <v>1</v>
      </c>
      <c r="E16437" s="18"/>
      <c r="F16437" s="2">
        <v>684850887</v>
      </c>
      <c r="G16437" s="2">
        <f t="shared" ref="G16437:G16443" si="437">F16437/I16437</f>
        <v>748086.73338140338</v>
      </c>
      <c r="H16437" s="18">
        <v>2024</v>
      </c>
      <c r="I16437" s="34">
        <v>915.46990000000005</v>
      </c>
      <c r="J16437" t="s">
        <v>717</v>
      </c>
    </row>
    <row r="16438" spans="1:10">
      <c r="A16438" t="s">
        <v>341</v>
      </c>
      <c r="B16438" s="18" t="s">
        <v>35</v>
      </c>
      <c r="C16438" s="18" t="s">
        <v>4</v>
      </c>
      <c r="D16438" s="18" t="s">
        <v>328</v>
      </c>
      <c r="E16438" s="18" t="s">
        <v>677</v>
      </c>
      <c r="F16438" s="2">
        <v>171937749</v>
      </c>
      <c r="G16438" s="2">
        <f t="shared" si="437"/>
        <v>187813.65613440704</v>
      </c>
      <c r="H16438" s="18">
        <v>2024</v>
      </c>
      <c r="I16438" s="34">
        <v>915.46990000000005</v>
      </c>
      <c r="J16438" t="s">
        <v>717</v>
      </c>
    </row>
    <row r="16439" spans="1:10">
      <c r="A16439" t="s">
        <v>341</v>
      </c>
      <c r="B16439" s="18" t="s">
        <v>35</v>
      </c>
      <c r="C16439" s="18" t="s">
        <v>4</v>
      </c>
      <c r="D16439" s="18" t="s">
        <v>1</v>
      </c>
      <c r="E16439" s="18"/>
      <c r="F16439" s="2">
        <v>240888302</v>
      </c>
      <c r="G16439" s="2">
        <f t="shared" si="437"/>
        <v>263130.77251365664</v>
      </c>
      <c r="H16439" s="18">
        <v>2024</v>
      </c>
      <c r="I16439" s="34">
        <v>915.46990000000005</v>
      </c>
      <c r="J16439" t="s">
        <v>717</v>
      </c>
    </row>
    <row r="16440" spans="1:10">
      <c r="A16440" t="s">
        <v>341</v>
      </c>
      <c r="B16440" s="18" t="s">
        <v>35</v>
      </c>
      <c r="C16440" s="18" t="s">
        <v>3</v>
      </c>
      <c r="D16440" s="18" t="s">
        <v>328</v>
      </c>
      <c r="E16440" s="18"/>
      <c r="F16440" s="2">
        <v>340270077.5</v>
      </c>
      <c r="G16440" s="2">
        <f t="shared" si="437"/>
        <v>1149642.2466991756</v>
      </c>
      <c r="H16440" s="18">
        <v>2023</v>
      </c>
      <c r="I16440" s="34">
        <v>295.97910000000002</v>
      </c>
      <c r="J16440" t="s">
        <v>717</v>
      </c>
    </row>
    <row r="16441" spans="1:10">
      <c r="A16441" t="s">
        <v>341</v>
      </c>
      <c r="B16441" s="18" t="s">
        <v>35</v>
      </c>
      <c r="C16441" s="18" t="s">
        <v>3</v>
      </c>
      <c r="D16441" s="18" t="s">
        <v>1</v>
      </c>
      <c r="E16441" s="18"/>
      <c r="F16441" s="2">
        <v>306657156</v>
      </c>
      <c r="G16441" s="2">
        <f t="shared" si="437"/>
        <v>1036077.0608465259</v>
      </c>
      <c r="H16441" s="18">
        <v>2023</v>
      </c>
      <c r="I16441" s="34">
        <v>295.97910000000002</v>
      </c>
      <c r="J16441" t="s">
        <v>717</v>
      </c>
    </row>
    <row r="16442" spans="1:10">
      <c r="A16442" t="s">
        <v>341</v>
      </c>
      <c r="B16442" s="18" t="s">
        <v>35</v>
      </c>
      <c r="C16442" s="18" t="s">
        <v>4</v>
      </c>
      <c r="D16442" s="18" t="s">
        <v>328</v>
      </c>
      <c r="E16442" s="18"/>
      <c r="F16442" s="2">
        <v>49016063</v>
      </c>
      <c r="G16442" s="2">
        <f t="shared" si="437"/>
        <v>165606.50059412979</v>
      </c>
      <c r="H16442" s="18">
        <v>2023</v>
      </c>
      <c r="I16442" s="34">
        <v>295.97910000000002</v>
      </c>
      <c r="J16442" t="s">
        <v>717</v>
      </c>
    </row>
    <row r="16443" spans="1:10">
      <c r="A16443" t="s">
        <v>341</v>
      </c>
      <c r="B16443" s="18" t="s">
        <v>35</v>
      </c>
      <c r="C16443" s="18" t="s">
        <v>4</v>
      </c>
      <c r="D16443" s="18" t="s">
        <v>1</v>
      </c>
      <c r="E16443" s="18"/>
      <c r="F16443" s="2">
        <v>142202357</v>
      </c>
      <c r="G16443" s="2">
        <f t="shared" si="437"/>
        <v>480447.29171755706</v>
      </c>
      <c r="H16443" s="18">
        <v>2023</v>
      </c>
      <c r="I16443" s="34">
        <v>295.97910000000002</v>
      </c>
      <c r="J16443" t="s">
        <v>717</v>
      </c>
    </row>
    <row r="16444" spans="1:10">
      <c r="A16444" t="s">
        <v>341</v>
      </c>
      <c r="B16444" t="s">
        <v>35</v>
      </c>
      <c r="C16444" t="s">
        <v>3</v>
      </c>
      <c r="D16444" t="s">
        <v>328</v>
      </c>
      <c r="F16444" s="2">
        <v>34031146</v>
      </c>
      <c r="G16444" s="2">
        <v>482530.59847092722</v>
      </c>
      <c r="H16444">
        <v>2020</v>
      </c>
      <c r="I16444" s="9">
        <v>70.526399999999995</v>
      </c>
      <c r="J16444" t="s">
        <v>717</v>
      </c>
    </row>
    <row r="16445" spans="1:10">
      <c r="A16445" t="s">
        <v>341</v>
      </c>
      <c r="B16445" t="s">
        <v>35</v>
      </c>
      <c r="C16445" t="s">
        <v>3</v>
      </c>
      <c r="D16445" t="s">
        <v>1</v>
      </c>
      <c r="F16445" s="2">
        <v>17407595</v>
      </c>
      <c r="G16445" s="2">
        <v>246823.81349395405</v>
      </c>
      <c r="H16445">
        <v>2020</v>
      </c>
      <c r="I16445" s="9">
        <v>70.526399999999995</v>
      </c>
      <c r="J16445" t="s">
        <v>717</v>
      </c>
    </row>
    <row r="16446" spans="1:10">
      <c r="A16446" t="s">
        <v>341</v>
      </c>
      <c r="B16446" t="s">
        <v>35</v>
      </c>
      <c r="C16446" t="s">
        <v>4</v>
      </c>
      <c r="D16446" t="s">
        <v>328</v>
      </c>
      <c r="F16446" s="2">
        <v>7033423</v>
      </c>
      <c r="G16446" s="2">
        <v>99727.520474602425</v>
      </c>
      <c r="H16446">
        <v>2020</v>
      </c>
      <c r="I16446" s="9">
        <v>70.526399999999995</v>
      </c>
      <c r="J16446" t="s">
        <v>717</v>
      </c>
    </row>
    <row r="16447" spans="1:10">
      <c r="A16447" t="s">
        <v>341</v>
      </c>
      <c r="B16447" t="s">
        <v>35</v>
      </c>
      <c r="C16447" t="s">
        <v>4</v>
      </c>
      <c r="D16447" t="s">
        <v>1</v>
      </c>
      <c r="F16447" s="2">
        <v>5711400</v>
      </c>
      <c r="G16447" s="2">
        <v>80982.440617981352</v>
      </c>
      <c r="H16447">
        <v>2020</v>
      </c>
      <c r="I16447" s="9">
        <v>70.526399999999995</v>
      </c>
      <c r="J16447" t="s">
        <v>717</v>
      </c>
    </row>
    <row r="16448" spans="1:10">
      <c r="A16448" s="1" t="s">
        <v>341</v>
      </c>
      <c r="B16448" t="s">
        <v>35</v>
      </c>
      <c r="C16448" t="s">
        <v>3</v>
      </c>
      <c r="D16448" t="s">
        <v>328</v>
      </c>
      <c r="E16448" t="s">
        <v>343</v>
      </c>
      <c r="F16448" s="2">
        <v>22406747</v>
      </c>
      <c r="G16448" s="2">
        <f t="shared" ref="G16448:G16455" si="438">F16448/I16448</f>
        <v>464613.86454778071</v>
      </c>
      <c r="H16448">
        <v>2019</v>
      </c>
      <c r="I16448" s="9">
        <v>48.226599999999998</v>
      </c>
      <c r="J16448" t="s">
        <v>717</v>
      </c>
    </row>
    <row r="16449" spans="1:10">
      <c r="A16449" t="s">
        <v>341</v>
      </c>
      <c r="B16449" t="s">
        <v>35</v>
      </c>
      <c r="C16449" t="s">
        <v>3</v>
      </c>
      <c r="D16449" t="s">
        <v>1</v>
      </c>
      <c r="F16449" s="2">
        <v>8298592</v>
      </c>
      <c r="G16449" s="2">
        <f t="shared" si="438"/>
        <v>172074.99595658827</v>
      </c>
      <c r="H16449">
        <v>2019</v>
      </c>
      <c r="I16449" s="9">
        <v>48.226599999999998</v>
      </c>
      <c r="J16449" t="s">
        <v>717</v>
      </c>
    </row>
    <row r="16450" spans="1:10">
      <c r="A16450" s="1" t="s">
        <v>341</v>
      </c>
      <c r="B16450" t="s">
        <v>35</v>
      </c>
      <c r="C16450" t="s">
        <v>4</v>
      </c>
      <c r="D16450" t="s">
        <v>328</v>
      </c>
      <c r="E16450" t="s">
        <v>343</v>
      </c>
      <c r="F16450" s="2">
        <v>5312262</v>
      </c>
      <c r="G16450" s="2">
        <f t="shared" si="438"/>
        <v>110152.11522271941</v>
      </c>
      <c r="H16450">
        <v>2019</v>
      </c>
      <c r="I16450" s="9">
        <v>48.226599999999998</v>
      </c>
      <c r="J16450" t="s">
        <v>717</v>
      </c>
    </row>
    <row r="16451" spans="1:10">
      <c r="A16451" t="s">
        <v>341</v>
      </c>
      <c r="B16451" t="s">
        <v>35</v>
      </c>
      <c r="C16451" t="s">
        <v>4</v>
      </c>
      <c r="D16451" t="s">
        <v>1</v>
      </c>
      <c r="F16451" s="2">
        <v>3051435</v>
      </c>
      <c r="G16451" s="2">
        <f t="shared" si="438"/>
        <v>63272.86186461414</v>
      </c>
      <c r="H16451">
        <v>2019</v>
      </c>
      <c r="I16451" s="9">
        <v>48.226599999999998</v>
      </c>
      <c r="J16451" t="s">
        <v>717</v>
      </c>
    </row>
    <row r="16452" spans="1:10">
      <c r="A16452" t="s">
        <v>341</v>
      </c>
      <c r="B16452" t="s">
        <v>35</v>
      </c>
      <c r="C16452" t="s">
        <v>3</v>
      </c>
      <c r="D16452" t="s">
        <v>328</v>
      </c>
      <c r="F16452" s="2">
        <v>14127066</v>
      </c>
      <c r="G16452" s="2">
        <f t="shared" si="438"/>
        <v>493390.95995473693</v>
      </c>
      <c r="H16452">
        <v>2018</v>
      </c>
      <c r="I16452" s="9">
        <v>28.6326</v>
      </c>
      <c r="J16452" t="s">
        <v>717</v>
      </c>
    </row>
    <row r="16453" spans="1:10">
      <c r="A16453" t="s">
        <v>341</v>
      </c>
      <c r="B16453" t="s">
        <v>35</v>
      </c>
      <c r="C16453" t="s">
        <v>3</v>
      </c>
      <c r="D16453" t="s">
        <v>1</v>
      </c>
      <c r="F16453" s="2">
        <v>3762817</v>
      </c>
      <c r="G16453" s="2">
        <f t="shared" si="438"/>
        <v>131417.23070905192</v>
      </c>
      <c r="H16453">
        <v>2018</v>
      </c>
      <c r="I16453" s="9">
        <v>28.6326</v>
      </c>
      <c r="J16453" t="s">
        <v>717</v>
      </c>
    </row>
    <row r="16454" spans="1:10">
      <c r="A16454" t="s">
        <v>341</v>
      </c>
      <c r="B16454" t="s">
        <v>35</v>
      </c>
      <c r="C16454" t="s">
        <v>4</v>
      </c>
      <c r="D16454" t="s">
        <v>328</v>
      </c>
      <c r="F16454" s="2">
        <f>-(-2824113)</f>
        <v>2824113</v>
      </c>
      <c r="G16454" s="2">
        <f t="shared" si="438"/>
        <v>98632.78221328136</v>
      </c>
      <c r="H16454">
        <v>2018</v>
      </c>
      <c r="I16454" s="9">
        <v>28.6326</v>
      </c>
      <c r="J16454" t="s">
        <v>717</v>
      </c>
    </row>
    <row r="16455" spans="1:10">
      <c r="A16455" t="s">
        <v>341</v>
      </c>
      <c r="B16455" t="s">
        <v>35</v>
      </c>
      <c r="C16455" t="s">
        <v>4</v>
      </c>
      <c r="D16455" t="s">
        <v>1</v>
      </c>
      <c r="F16455" s="2">
        <f>-(-1000544)</f>
        <v>1000544</v>
      </c>
      <c r="G16455" s="2">
        <f t="shared" si="438"/>
        <v>34944.224415526362</v>
      </c>
      <c r="H16455">
        <v>2018</v>
      </c>
      <c r="I16455" s="9">
        <v>28.6326</v>
      </c>
      <c r="J16455" t="s">
        <v>717</v>
      </c>
    </row>
    <row r="16456" spans="1:10">
      <c r="A16456" t="s">
        <v>341</v>
      </c>
      <c r="B16456" t="s">
        <v>35</v>
      </c>
      <c r="C16456" t="s">
        <v>3</v>
      </c>
      <c r="D16456" t="s">
        <v>328</v>
      </c>
      <c r="F16456" s="2">
        <v>9229178</v>
      </c>
      <c r="G16456" s="2">
        <f>(F16456/I16456)</f>
        <v>557746.2626765623</v>
      </c>
      <c r="H16456">
        <v>2017</v>
      </c>
      <c r="I16456" s="9">
        <v>16.547270000000001</v>
      </c>
      <c r="J16456" t="s">
        <v>717</v>
      </c>
    </row>
    <row r="16457" spans="1:10">
      <c r="A16457" t="s">
        <v>341</v>
      </c>
      <c r="B16457" t="s">
        <v>35</v>
      </c>
      <c r="C16457" t="s">
        <v>3</v>
      </c>
      <c r="D16457" t="s">
        <v>1</v>
      </c>
      <c r="F16457" s="2">
        <v>1989857</v>
      </c>
      <c r="G16457" s="2">
        <f>(F16457/I16457)</f>
        <v>120252.88763644999</v>
      </c>
      <c r="H16457">
        <v>2017</v>
      </c>
      <c r="I16457" s="9">
        <v>16.547270000000001</v>
      </c>
      <c r="J16457" t="s">
        <v>717</v>
      </c>
    </row>
    <row r="16458" spans="1:10">
      <c r="A16458" t="s">
        <v>341</v>
      </c>
      <c r="B16458" t="s">
        <v>35</v>
      </c>
      <c r="C16458" t="s">
        <v>4</v>
      </c>
      <c r="D16458" t="s">
        <v>328</v>
      </c>
      <c r="F16458" s="2">
        <f>-(-1449970)</f>
        <v>1449970</v>
      </c>
      <c r="G16458" s="2">
        <f>(F16458/I16458)</f>
        <v>87625.934670794639</v>
      </c>
      <c r="H16458">
        <v>2017</v>
      </c>
      <c r="I16458" s="9">
        <v>16.547270000000001</v>
      </c>
      <c r="J16458" t="s">
        <v>717</v>
      </c>
    </row>
    <row r="16459" spans="1:10">
      <c r="A16459" t="s">
        <v>341</v>
      </c>
      <c r="B16459" t="s">
        <v>35</v>
      </c>
      <c r="C16459" t="s">
        <v>4</v>
      </c>
      <c r="D16459" t="s">
        <v>1</v>
      </c>
      <c r="F16459" s="2">
        <f>-(-527677)</f>
        <v>527677</v>
      </c>
      <c r="G16459" s="2">
        <f>(F16459/I16459)</f>
        <v>31889.06689743988</v>
      </c>
      <c r="H16459">
        <v>2017</v>
      </c>
      <c r="I16459" s="9">
        <v>16.547270000000001</v>
      </c>
      <c r="J16459" t="s">
        <v>717</v>
      </c>
    </row>
    <row r="16460" spans="1:10">
      <c r="A16460" t="s">
        <v>341</v>
      </c>
      <c r="B16460" t="s">
        <v>35</v>
      </c>
      <c r="C16460" t="s">
        <v>3</v>
      </c>
      <c r="D16460" t="s">
        <v>328</v>
      </c>
      <c r="F16460" s="2">
        <v>3907765.9999999995</v>
      </c>
      <c r="G16460" s="2">
        <v>264597.83190125058</v>
      </c>
      <c r="H16460">
        <v>2016</v>
      </c>
      <c r="I16460" s="9">
        <v>14.768700000000001</v>
      </c>
      <c r="J16460" t="s">
        <v>717</v>
      </c>
    </row>
    <row r="16461" spans="1:10">
      <c r="A16461" t="s">
        <v>341</v>
      </c>
      <c r="B16461" t="s">
        <v>35</v>
      </c>
      <c r="C16461" t="s">
        <v>3</v>
      </c>
      <c r="D16461" t="s">
        <v>1</v>
      </c>
      <c r="F16461" s="2">
        <v>692362</v>
      </c>
      <c r="G16461" s="2">
        <v>46880.361846337182</v>
      </c>
      <c r="H16461">
        <v>2016</v>
      </c>
      <c r="I16461" s="9">
        <v>14.768700000000001</v>
      </c>
      <c r="J16461" t="s">
        <v>717</v>
      </c>
    </row>
    <row r="16462" spans="1:10">
      <c r="A16462" t="s">
        <v>341</v>
      </c>
      <c r="B16462" t="s">
        <v>35</v>
      </c>
      <c r="C16462" t="s">
        <v>4</v>
      </c>
      <c r="D16462" t="s">
        <v>328</v>
      </c>
      <c r="F16462" s="2">
        <v>100301152</v>
      </c>
      <c r="G16462" s="2">
        <v>6791467.9017110504</v>
      </c>
      <c r="H16462">
        <v>2016</v>
      </c>
      <c r="I16462" s="9">
        <v>14.768700000000001</v>
      </c>
      <c r="J16462" t="s">
        <v>717</v>
      </c>
    </row>
    <row r="16463" spans="1:10">
      <c r="A16463" t="s">
        <v>341</v>
      </c>
      <c r="B16463" t="s">
        <v>35</v>
      </c>
      <c r="C16463" t="s">
        <v>4</v>
      </c>
      <c r="D16463" t="s">
        <v>1</v>
      </c>
      <c r="F16463" s="2">
        <v>231156</v>
      </c>
      <c r="G16463" s="2">
        <v>15651.749984765076</v>
      </c>
      <c r="H16463">
        <v>2016</v>
      </c>
      <c r="I16463" s="9">
        <v>14.768700000000001</v>
      </c>
      <c r="J16463" t="s">
        <v>717</v>
      </c>
    </row>
    <row r="16464" spans="1:10">
      <c r="A16464" t="s">
        <v>341</v>
      </c>
      <c r="B16464" t="s">
        <v>35</v>
      </c>
      <c r="C16464" t="s">
        <v>3</v>
      </c>
      <c r="D16464" t="s">
        <v>328</v>
      </c>
      <c r="F16464" s="2">
        <v>1647769</v>
      </c>
      <c r="G16464" s="2">
        <v>177764.36446803462</v>
      </c>
      <c r="H16464">
        <v>2015</v>
      </c>
      <c r="I16464" s="9">
        <v>9.2693999999999992</v>
      </c>
      <c r="J16464" t="s">
        <v>717</v>
      </c>
    </row>
    <row r="16465" spans="1:10">
      <c r="A16465" t="s">
        <v>341</v>
      </c>
      <c r="B16465" t="s">
        <v>35</v>
      </c>
      <c r="C16465" t="s">
        <v>3</v>
      </c>
      <c r="D16465" t="s">
        <v>1</v>
      </c>
      <c r="F16465" s="2">
        <v>368932</v>
      </c>
      <c r="G16465" s="2">
        <v>39801.065872656269</v>
      </c>
      <c r="H16465">
        <v>2015</v>
      </c>
      <c r="I16465" s="9">
        <v>9.2693999999999992</v>
      </c>
      <c r="J16465" t="s">
        <v>717</v>
      </c>
    </row>
    <row r="16466" spans="1:10">
      <c r="A16466" t="s">
        <v>341</v>
      </c>
      <c r="B16466" t="s">
        <v>35</v>
      </c>
      <c r="C16466" t="s">
        <v>4</v>
      </c>
      <c r="D16466" t="s">
        <v>328</v>
      </c>
      <c r="F16466" s="2">
        <v>1120510</v>
      </c>
      <c r="G16466" s="2">
        <v>120882.68927870198</v>
      </c>
      <c r="H16466">
        <v>2015</v>
      </c>
      <c r="I16466" s="9">
        <v>9.2693999999999992</v>
      </c>
      <c r="J16466" t="s">
        <v>717</v>
      </c>
    </row>
    <row r="16467" spans="1:10">
      <c r="A16467" t="s">
        <v>341</v>
      </c>
      <c r="B16467" t="s">
        <v>35</v>
      </c>
      <c r="C16467" t="s">
        <v>4</v>
      </c>
      <c r="D16467" t="s">
        <v>1</v>
      </c>
      <c r="F16467" s="2">
        <v>16624</v>
      </c>
      <c r="G16467" s="2">
        <v>1793.4278378320066</v>
      </c>
      <c r="H16467">
        <v>2015</v>
      </c>
      <c r="I16467" s="9">
        <v>9.2693999999999992</v>
      </c>
      <c r="J16467" t="s">
        <v>717</v>
      </c>
    </row>
    <row r="16468" spans="1:10">
      <c r="A16468" t="s">
        <v>341</v>
      </c>
      <c r="B16468" t="s">
        <v>35</v>
      </c>
      <c r="C16468" t="s">
        <v>3</v>
      </c>
      <c r="D16468" t="s">
        <v>328</v>
      </c>
      <c r="F16468" s="2">
        <v>1381750</v>
      </c>
      <c r="G16468" s="2">
        <v>170221.53594316242</v>
      </c>
      <c r="H16468">
        <v>2014</v>
      </c>
      <c r="I16468" s="9">
        <v>8.1173630136986379</v>
      </c>
      <c r="J16468" t="s">
        <v>717</v>
      </c>
    </row>
    <row r="16469" spans="1:10">
      <c r="A16469" t="s">
        <v>341</v>
      </c>
      <c r="B16469" t="s">
        <v>35</v>
      </c>
      <c r="C16469" t="s">
        <v>3</v>
      </c>
      <c r="D16469" t="s">
        <v>1</v>
      </c>
      <c r="F16469" s="2">
        <v>269426</v>
      </c>
      <c r="G16469" s="2">
        <v>33191.320819990942</v>
      </c>
      <c r="H16469">
        <v>2014</v>
      </c>
      <c r="I16469" s="9">
        <v>8.1173630136986379</v>
      </c>
      <c r="J16469" t="s">
        <v>717</v>
      </c>
    </row>
    <row r="16470" spans="1:10">
      <c r="A16470" t="s">
        <v>341</v>
      </c>
      <c r="B16470" t="s">
        <v>35</v>
      </c>
      <c r="C16470" t="s">
        <v>4</v>
      </c>
      <c r="D16470" t="s">
        <v>328</v>
      </c>
      <c r="F16470" s="2">
        <v>90155</v>
      </c>
      <c r="G16470" s="2">
        <v>11106.43935079125</v>
      </c>
      <c r="H16470">
        <v>2014</v>
      </c>
      <c r="I16470" s="9">
        <v>8.1173630136986379</v>
      </c>
      <c r="J16470" t="s">
        <v>717</v>
      </c>
    </row>
    <row r="16471" spans="1:10">
      <c r="A16471" t="s">
        <v>341</v>
      </c>
      <c r="B16471" t="s">
        <v>35</v>
      </c>
      <c r="C16471" t="s">
        <v>4</v>
      </c>
      <c r="D16471" t="s">
        <v>1</v>
      </c>
      <c r="F16471" s="2">
        <v>-48765</v>
      </c>
      <c r="G16471" s="2">
        <v>-6007.4928172739756</v>
      </c>
      <c r="H16471">
        <v>2014</v>
      </c>
      <c r="I16471" s="9">
        <v>8.1173630136986379</v>
      </c>
      <c r="J16471" t="s">
        <v>717</v>
      </c>
    </row>
    <row r="16472" spans="1:10">
      <c r="A16472" t="s">
        <v>341</v>
      </c>
      <c r="B16472" t="s">
        <v>35</v>
      </c>
      <c r="C16472" t="s">
        <v>3</v>
      </c>
      <c r="D16472" t="s">
        <v>328</v>
      </c>
      <c r="F16472" s="2">
        <v>906155.99999999988</v>
      </c>
      <c r="G16472" s="2">
        <v>165414.91470687985</v>
      </c>
      <c r="H16472">
        <v>2013</v>
      </c>
      <c r="I16472" s="9">
        <v>5.47807917808219</v>
      </c>
      <c r="J16472" t="s">
        <v>717</v>
      </c>
    </row>
    <row r="16473" spans="1:10">
      <c r="A16473" t="s">
        <v>61</v>
      </c>
      <c r="B16473" t="s">
        <v>37</v>
      </c>
      <c r="C16473" t="s">
        <v>4</v>
      </c>
      <c r="D16473" t="s">
        <v>328</v>
      </c>
      <c r="F16473" s="2">
        <v>780668</v>
      </c>
      <c r="G16473" s="2">
        <v>780668</v>
      </c>
      <c r="H16473">
        <v>2010</v>
      </c>
      <c r="I16473" s="9">
        <v>1</v>
      </c>
      <c r="J16473" s="40" t="s">
        <v>715</v>
      </c>
    </row>
    <row r="16474" spans="1:10">
      <c r="A16474" t="s">
        <v>61</v>
      </c>
      <c r="B16474" t="s">
        <v>37</v>
      </c>
      <c r="C16474" t="s">
        <v>4</v>
      </c>
      <c r="D16474" t="s">
        <v>328</v>
      </c>
      <c r="F16474" s="2">
        <v>780668</v>
      </c>
      <c r="G16474" s="2">
        <v>780668</v>
      </c>
      <c r="H16474">
        <v>2010</v>
      </c>
      <c r="I16474" s="9">
        <v>1</v>
      </c>
      <c r="J16474" s="40" t="s">
        <v>715</v>
      </c>
    </row>
    <row r="16475" spans="1:10">
      <c r="A16475" t="s">
        <v>61</v>
      </c>
      <c r="B16475" t="s">
        <v>37</v>
      </c>
      <c r="C16475" t="s">
        <v>4</v>
      </c>
      <c r="D16475" t="s">
        <v>1</v>
      </c>
      <c r="F16475" s="2">
        <v>760411</v>
      </c>
      <c r="G16475" s="2">
        <v>760411</v>
      </c>
      <c r="H16475">
        <v>2010</v>
      </c>
      <c r="I16475" s="9">
        <v>1</v>
      </c>
      <c r="J16475" s="40" t="s">
        <v>715</v>
      </c>
    </row>
    <row r="16476" spans="1:10">
      <c r="A16476" t="s">
        <v>61</v>
      </c>
      <c r="B16476" t="s">
        <v>37</v>
      </c>
      <c r="C16476" t="s">
        <v>4</v>
      </c>
      <c r="D16476" t="s">
        <v>1</v>
      </c>
      <c r="F16476" s="2">
        <v>760411</v>
      </c>
      <c r="G16476" s="2">
        <v>760411</v>
      </c>
      <c r="H16476">
        <v>2010</v>
      </c>
      <c r="I16476" s="9">
        <v>1</v>
      </c>
      <c r="J16476" s="40" t="s">
        <v>715</v>
      </c>
    </row>
    <row r="16477" spans="1:10">
      <c r="A16477" t="s">
        <v>341</v>
      </c>
      <c r="B16477" t="s">
        <v>35</v>
      </c>
      <c r="C16477" t="s">
        <v>3</v>
      </c>
      <c r="D16477" t="s">
        <v>1</v>
      </c>
      <c r="F16477" s="2">
        <v>183125</v>
      </c>
      <c r="G16477" s="2">
        <v>33428.68805779289</v>
      </c>
      <c r="H16477">
        <v>2013</v>
      </c>
      <c r="I16477" s="9">
        <v>5.47807917808219</v>
      </c>
      <c r="J16477" t="s">
        <v>717</v>
      </c>
    </row>
    <row r="16478" spans="1:10">
      <c r="A16478" t="s">
        <v>341</v>
      </c>
      <c r="B16478" t="s">
        <v>35</v>
      </c>
      <c r="C16478" t="s">
        <v>4</v>
      </c>
      <c r="D16478" t="s">
        <v>328</v>
      </c>
      <c r="F16478" s="2">
        <v>775811.00000000012</v>
      </c>
      <c r="G16478" s="2">
        <v>141620.99063920471</v>
      </c>
      <c r="H16478">
        <v>2013</v>
      </c>
      <c r="I16478" s="9">
        <v>5.47807917808219</v>
      </c>
      <c r="J16478" t="s">
        <v>717</v>
      </c>
    </row>
    <row r="16479" spans="1:10">
      <c r="A16479" t="s">
        <v>341</v>
      </c>
      <c r="B16479" t="s">
        <v>35</v>
      </c>
      <c r="C16479" t="s">
        <v>4</v>
      </c>
      <c r="D16479" t="s">
        <v>1</v>
      </c>
      <c r="F16479" s="2">
        <v>108445</v>
      </c>
      <c r="G16479" s="2">
        <v>19796.172431002593</v>
      </c>
      <c r="H16479">
        <v>2013</v>
      </c>
      <c r="I16479" s="9">
        <v>5.47807917808219</v>
      </c>
      <c r="J16479" t="s">
        <v>717</v>
      </c>
    </row>
    <row r="16480" spans="1:10">
      <c r="A16480" t="s">
        <v>341</v>
      </c>
      <c r="B16480" t="s">
        <v>35</v>
      </c>
      <c r="C16480" t="s">
        <v>3</v>
      </c>
      <c r="D16480" t="s">
        <v>328</v>
      </c>
      <c r="F16480" s="2">
        <v>605677</v>
      </c>
      <c r="G16480" s="2">
        <v>133072.48588371812</v>
      </c>
      <c r="H16480">
        <v>2012</v>
      </c>
      <c r="I16480" s="9">
        <v>4.5514818181818208</v>
      </c>
      <c r="J16480" t="s">
        <v>717</v>
      </c>
    </row>
    <row r="16481" spans="1:10">
      <c r="A16481" t="s">
        <v>341</v>
      </c>
      <c r="B16481" t="s">
        <v>35</v>
      </c>
      <c r="C16481" t="s">
        <v>3</v>
      </c>
      <c r="D16481" t="s">
        <v>1</v>
      </c>
      <c r="F16481" s="2">
        <v>146597</v>
      </c>
      <c r="G16481" s="2">
        <v>32208.631354823487</v>
      </c>
      <c r="H16481">
        <v>2012</v>
      </c>
      <c r="I16481" s="9">
        <v>4.5514818181818208</v>
      </c>
      <c r="J16481" t="s">
        <v>717</v>
      </c>
    </row>
    <row r="16482" spans="1:10">
      <c r="A16482" t="s">
        <v>341</v>
      </c>
      <c r="B16482" t="s">
        <v>35</v>
      </c>
      <c r="C16482" t="s">
        <v>4</v>
      </c>
      <c r="D16482" t="s">
        <v>328</v>
      </c>
      <c r="F16482" s="2">
        <v>177787</v>
      </c>
      <c r="G16482" s="2">
        <v>39061.344656984817</v>
      </c>
      <c r="H16482">
        <v>2012</v>
      </c>
      <c r="I16482" s="9">
        <v>4.5514818181818208</v>
      </c>
      <c r="J16482" t="s">
        <v>717</v>
      </c>
    </row>
    <row r="16483" spans="1:10">
      <c r="A16483" t="s">
        <v>341</v>
      </c>
      <c r="B16483" t="s">
        <v>35</v>
      </c>
      <c r="C16483" t="s">
        <v>4</v>
      </c>
      <c r="D16483" t="s">
        <v>1</v>
      </c>
      <c r="F16483" s="2">
        <v>43289</v>
      </c>
      <c r="G16483" s="2">
        <v>9510.9684558275676</v>
      </c>
      <c r="H16483">
        <v>2012</v>
      </c>
      <c r="I16483" s="9">
        <v>4.5514818181818208</v>
      </c>
      <c r="J16483" t="s">
        <v>717</v>
      </c>
    </row>
    <row r="16484" spans="1:10">
      <c r="A16484" t="s">
        <v>341</v>
      </c>
      <c r="B16484" t="s">
        <v>35</v>
      </c>
      <c r="C16484" t="s">
        <v>3</v>
      </c>
      <c r="D16484" t="s">
        <v>328</v>
      </c>
      <c r="F16484" s="2">
        <v>162787</v>
      </c>
      <c r="G16484" s="2">
        <v>39413.577692201143</v>
      </c>
      <c r="H16484">
        <v>2011</v>
      </c>
      <c r="I16484" s="9">
        <v>4.1302264227642302</v>
      </c>
      <c r="J16484" t="s">
        <v>717</v>
      </c>
    </row>
    <row r="16485" spans="1:10">
      <c r="A16485" t="s">
        <v>341</v>
      </c>
      <c r="B16485" t="s">
        <v>35</v>
      </c>
      <c r="C16485" t="s">
        <v>3</v>
      </c>
      <c r="D16485" t="s">
        <v>1</v>
      </c>
      <c r="F16485" s="2">
        <v>66456</v>
      </c>
      <c r="G16485" s="2">
        <v>16090.159036734623</v>
      </c>
      <c r="H16485">
        <v>2011</v>
      </c>
      <c r="I16485" s="9">
        <v>4.1302264227642302</v>
      </c>
      <c r="J16485" t="s">
        <v>717</v>
      </c>
    </row>
    <row r="16486" spans="1:10">
      <c r="A16486" t="s">
        <v>341</v>
      </c>
      <c r="B16486" t="s">
        <v>35</v>
      </c>
      <c r="C16486" t="s">
        <v>4</v>
      </c>
      <c r="D16486" t="s">
        <v>328</v>
      </c>
      <c r="F16486" s="2">
        <v>-33546</v>
      </c>
      <c r="G16486" s="2">
        <v>-8122.0728759826006</v>
      </c>
      <c r="H16486">
        <v>2011</v>
      </c>
      <c r="I16486" s="9">
        <v>4.1302264227642302</v>
      </c>
      <c r="J16486" t="s">
        <v>717</v>
      </c>
    </row>
    <row r="16487" spans="1:10">
      <c r="A16487" t="s">
        <v>341</v>
      </c>
      <c r="B16487" t="s">
        <v>35</v>
      </c>
      <c r="C16487" t="s">
        <v>4</v>
      </c>
      <c r="D16487" t="s">
        <v>1</v>
      </c>
      <c r="F16487" s="2">
        <v>50147</v>
      </c>
      <c r="G16487" s="2">
        <v>12141.465107968148</v>
      </c>
      <c r="H16487">
        <v>2011</v>
      </c>
      <c r="I16487" s="9">
        <v>4.1302264227642302</v>
      </c>
      <c r="J16487" t="s">
        <v>717</v>
      </c>
    </row>
    <row r="16488" spans="1:10">
      <c r="A16488" t="s">
        <v>341</v>
      </c>
      <c r="B16488" t="s">
        <v>35</v>
      </c>
      <c r="C16488" t="s">
        <v>3</v>
      </c>
      <c r="D16488" t="s">
        <v>328</v>
      </c>
      <c r="F16488" s="2">
        <v>529168</v>
      </c>
      <c r="G16488" s="2">
        <v>135244.18539777887</v>
      </c>
      <c r="H16488">
        <v>2010</v>
      </c>
      <c r="I16488" s="9">
        <v>3.9126857723577269</v>
      </c>
      <c r="J16488" t="s">
        <v>717</v>
      </c>
    </row>
    <row r="16489" spans="1:10">
      <c r="A16489" t="s">
        <v>341</v>
      </c>
      <c r="B16489" t="s">
        <v>35</v>
      </c>
      <c r="C16489" t="s">
        <v>4</v>
      </c>
      <c r="D16489" t="s">
        <v>328</v>
      </c>
      <c r="F16489" s="2">
        <v>127156</v>
      </c>
      <c r="G16489" s="2">
        <v>32498.393021573433</v>
      </c>
      <c r="H16489">
        <v>2010</v>
      </c>
      <c r="I16489" s="9">
        <v>3.9126857723577269</v>
      </c>
      <c r="J16489" t="s">
        <v>717</v>
      </c>
    </row>
    <row r="16490" spans="1:10">
      <c r="A16490" t="s">
        <v>341</v>
      </c>
      <c r="B16490" t="s">
        <v>35</v>
      </c>
      <c r="C16490" t="s">
        <v>4</v>
      </c>
      <c r="D16490" t="s">
        <v>1</v>
      </c>
      <c r="F16490" s="2">
        <v>25783</v>
      </c>
      <c r="G16490" s="2">
        <v>6589.591268011166</v>
      </c>
      <c r="H16490">
        <v>2010</v>
      </c>
      <c r="I16490" s="9">
        <v>3.9126857723577269</v>
      </c>
      <c r="J16490" t="s">
        <v>717</v>
      </c>
    </row>
    <row r="16491" spans="1:10">
      <c r="A16491" t="s">
        <v>123</v>
      </c>
      <c r="B16491" s="18" t="s">
        <v>35</v>
      </c>
      <c r="C16491" s="18" t="s">
        <v>3</v>
      </c>
      <c r="D16491" s="18" t="s">
        <v>328</v>
      </c>
      <c r="E16491" s="18" t="s">
        <v>677</v>
      </c>
      <c r="F16491" s="2">
        <v>866789982</v>
      </c>
      <c r="G16491" s="2">
        <f t="shared" ref="G16491:G16507" si="439">F16491/I16491</f>
        <v>946825.21183929686</v>
      </c>
      <c r="H16491" s="18">
        <v>2024</v>
      </c>
      <c r="I16491" s="34">
        <v>915.46990000000005</v>
      </c>
      <c r="J16491" t="s">
        <v>717</v>
      </c>
    </row>
    <row r="16492" spans="1:10">
      <c r="A16492" s="14" t="s">
        <v>123</v>
      </c>
      <c r="B16492" t="s">
        <v>35</v>
      </c>
      <c r="C16492" t="s">
        <v>3</v>
      </c>
      <c r="D16492" t="s">
        <v>328</v>
      </c>
      <c r="F16492" s="2">
        <v>157012430</v>
      </c>
      <c r="G16492" s="2">
        <f t="shared" si="439"/>
        <v>1199725.7659298743</v>
      </c>
      <c r="H16492">
        <v>2022</v>
      </c>
      <c r="I16492" s="9">
        <v>130.87360000000001</v>
      </c>
      <c r="J16492" t="s">
        <v>717</v>
      </c>
    </row>
    <row r="16493" spans="1:10">
      <c r="A16493" s="14" t="s">
        <v>123</v>
      </c>
      <c r="B16493" t="s">
        <v>35</v>
      </c>
      <c r="C16493" t="s">
        <v>3</v>
      </c>
      <c r="D16493" t="s">
        <v>1</v>
      </c>
      <c r="F16493" s="2">
        <v>121553463</v>
      </c>
      <c r="G16493" s="2">
        <f t="shared" si="439"/>
        <v>928785.20190473855</v>
      </c>
      <c r="H16493">
        <v>2022</v>
      </c>
      <c r="I16493" s="9">
        <v>130.87360000000001</v>
      </c>
      <c r="J16493" t="s">
        <v>717</v>
      </c>
    </row>
    <row r="16494" spans="1:10">
      <c r="A16494" s="14" t="s">
        <v>123</v>
      </c>
      <c r="B16494" t="s">
        <v>35</v>
      </c>
      <c r="C16494" t="s">
        <v>5</v>
      </c>
      <c r="D16494" t="s">
        <v>328</v>
      </c>
      <c r="F16494" s="2">
        <v>30082627</v>
      </c>
      <c r="G16494" s="2">
        <f t="shared" si="439"/>
        <v>229860.16278302117</v>
      </c>
      <c r="H16494">
        <v>2022</v>
      </c>
      <c r="I16494" s="9">
        <v>130.87360000000001</v>
      </c>
      <c r="J16494" t="s">
        <v>717</v>
      </c>
    </row>
    <row r="16495" spans="1:10">
      <c r="A16495" s="14" t="s">
        <v>123</v>
      </c>
      <c r="B16495" t="s">
        <v>35</v>
      </c>
      <c r="C16495" t="s">
        <v>5</v>
      </c>
      <c r="D16495" t="s">
        <v>1</v>
      </c>
      <c r="F16495" s="2">
        <v>36933471</v>
      </c>
      <c r="G16495" s="2">
        <f t="shared" si="439"/>
        <v>282207.19075504912</v>
      </c>
      <c r="H16495">
        <v>2022</v>
      </c>
      <c r="I16495" s="9">
        <v>130.87360000000001</v>
      </c>
      <c r="J16495" t="s">
        <v>717</v>
      </c>
    </row>
    <row r="16496" spans="1:10">
      <c r="A16496" s="14" t="s">
        <v>123</v>
      </c>
      <c r="B16496" t="s">
        <v>35</v>
      </c>
      <c r="C16496" t="s">
        <v>3</v>
      </c>
      <c r="D16496" t="s">
        <v>328</v>
      </c>
      <c r="E16496" t="s">
        <v>329</v>
      </c>
      <c r="F16496" s="2">
        <v>76804128</v>
      </c>
      <c r="G16496" s="2">
        <f t="shared" si="439"/>
        <v>807757.0801150992</v>
      </c>
      <c r="H16496">
        <v>2021</v>
      </c>
      <c r="I16496" s="9">
        <v>95.083200000000005</v>
      </c>
      <c r="J16496" t="s">
        <v>717</v>
      </c>
    </row>
    <row r="16497" spans="1:10">
      <c r="A16497" s="14" t="s">
        <v>123</v>
      </c>
      <c r="B16497" t="s">
        <v>35</v>
      </c>
      <c r="C16497" t="s">
        <v>3</v>
      </c>
      <c r="D16497" t="s">
        <v>1</v>
      </c>
      <c r="E16497" t="s">
        <v>330</v>
      </c>
      <c r="F16497" s="2">
        <v>50421771</v>
      </c>
      <c r="G16497" s="2">
        <f t="shared" si="439"/>
        <v>530291.06088141748</v>
      </c>
      <c r="H16497">
        <v>2021</v>
      </c>
      <c r="I16497" s="9">
        <v>95.083200000000005</v>
      </c>
      <c r="J16497" t="s">
        <v>717</v>
      </c>
    </row>
    <row r="16498" spans="1:10">
      <c r="A16498" s="14" t="s">
        <v>123</v>
      </c>
      <c r="B16498" t="s">
        <v>35</v>
      </c>
      <c r="C16498" t="s">
        <v>4</v>
      </c>
      <c r="D16498" t="s">
        <v>328</v>
      </c>
      <c r="E16498" t="s">
        <v>329</v>
      </c>
      <c r="F16498" s="2">
        <v>12220690</v>
      </c>
      <c r="G16498" s="2">
        <f t="shared" si="439"/>
        <v>128526.28014202298</v>
      </c>
      <c r="H16498">
        <v>2021</v>
      </c>
      <c r="I16498" s="9">
        <v>95.083200000000005</v>
      </c>
      <c r="J16498" t="s">
        <v>717</v>
      </c>
    </row>
    <row r="16499" spans="1:10">
      <c r="A16499" s="14" t="s">
        <v>123</v>
      </c>
      <c r="B16499" t="s">
        <v>35</v>
      </c>
      <c r="C16499" t="s">
        <v>4</v>
      </c>
      <c r="D16499" t="s">
        <v>1</v>
      </c>
      <c r="E16499" t="s">
        <v>330</v>
      </c>
      <c r="F16499" s="2">
        <v>20207522</v>
      </c>
      <c r="G16499" s="2">
        <f t="shared" si="439"/>
        <v>212524.63105995589</v>
      </c>
      <c r="H16499">
        <v>2021</v>
      </c>
      <c r="I16499" s="9">
        <v>95.083200000000005</v>
      </c>
      <c r="J16499" t="s">
        <v>717</v>
      </c>
    </row>
    <row r="16500" spans="1:10">
      <c r="A16500" s="14" t="s">
        <v>132</v>
      </c>
      <c r="B16500" t="s">
        <v>35</v>
      </c>
      <c r="C16500" t="s">
        <v>3</v>
      </c>
      <c r="D16500" t="s">
        <v>328</v>
      </c>
      <c r="F16500" s="2">
        <v>143637900</v>
      </c>
      <c r="G16500" s="2">
        <f t="shared" si="439"/>
        <v>1097531.5113208469</v>
      </c>
      <c r="H16500">
        <v>2022</v>
      </c>
      <c r="I16500" s="9">
        <v>130.87360000000001</v>
      </c>
      <c r="J16500" t="s">
        <v>717</v>
      </c>
    </row>
    <row r="16501" spans="1:10">
      <c r="A16501" s="14" t="s">
        <v>132</v>
      </c>
      <c r="B16501" t="s">
        <v>35</v>
      </c>
      <c r="C16501" t="s">
        <v>3</v>
      </c>
      <c r="D16501" t="s">
        <v>1</v>
      </c>
      <c r="F16501" s="2">
        <v>71248871</v>
      </c>
      <c r="G16501" s="2">
        <f t="shared" si="439"/>
        <v>544409.80457479577</v>
      </c>
      <c r="H16501">
        <v>2022</v>
      </c>
      <c r="I16501" s="9">
        <v>130.87360000000001</v>
      </c>
      <c r="J16501" t="s">
        <v>717</v>
      </c>
    </row>
    <row r="16502" spans="1:10">
      <c r="A16502" s="14" t="s">
        <v>132</v>
      </c>
      <c r="B16502" t="s">
        <v>35</v>
      </c>
      <c r="C16502" t="s">
        <v>5</v>
      </c>
      <c r="D16502" t="s">
        <v>328</v>
      </c>
      <c r="F16502" s="2">
        <v>22448963</v>
      </c>
      <c r="G16502" s="2">
        <f t="shared" si="439"/>
        <v>171531.63816079026</v>
      </c>
      <c r="H16502">
        <v>2022</v>
      </c>
      <c r="I16502" s="9">
        <v>130.87360000000001</v>
      </c>
      <c r="J16502" t="s">
        <v>717</v>
      </c>
    </row>
    <row r="16503" spans="1:10">
      <c r="A16503" s="14" t="s">
        <v>132</v>
      </c>
      <c r="B16503" t="s">
        <v>35</v>
      </c>
      <c r="C16503" t="s">
        <v>5</v>
      </c>
      <c r="D16503" t="s">
        <v>1</v>
      </c>
      <c r="F16503" s="2">
        <v>18690024</v>
      </c>
      <c r="G16503" s="2">
        <f t="shared" si="439"/>
        <v>142809.73397232138</v>
      </c>
      <c r="H16503">
        <v>2022</v>
      </c>
      <c r="I16503" s="9">
        <v>130.87360000000001</v>
      </c>
      <c r="J16503" t="s">
        <v>717</v>
      </c>
    </row>
    <row r="16504" spans="1:10">
      <c r="A16504" s="14" t="s">
        <v>132</v>
      </c>
      <c r="B16504" t="s">
        <v>35</v>
      </c>
      <c r="C16504" t="s">
        <v>3</v>
      </c>
      <c r="D16504" t="s">
        <v>328</v>
      </c>
      <c r="E16504" t="s">
        <v>329</v>
      </c>
      <c r="F16504" s="2">
        <v>91409255</v>
      </c>
      <c r="G16504" s="2">
        <f t="shared" si="439"/>
        <v>961360.73459875141</v>
      </c>
      <c r="H16504">
        <v>2021</v>
      </c>
      <c r="I16504" s="9">
        <v>95.083200000000005</v>
      </c>
      <c r="J16504" t="s">
        <v>717</v>
      </c>
    </row>
    <row r="16505" spans="1:10">
      <c r="A16505" s="14" t="s">
        <v>132</v>
      </c>
      <c r="B16505" t="s">
        <v>35</v>
      </c>
      <c r="C16505" t="s">
        <v>3</v>
      </c>
      <c r="D16505" t="s">
        <v>1</v>
      </c>
      <c r="E16505" t="s">
        <v>330</v>
      </c>
      <c r="F16505" s="2">
        <v>40062223</v>
      </c>
      <c r="G16505" s="2">
        <f t="shared" si="439"/>
        <v>421338.60660979012</v>
      </c>
      <c r="H16505">
        <v>2021</v>
      </c>
      <c r="I16505">
        <v>95.083200000000005</v>
      </c>
      <c r="J16505" t="s">
        <v>717</v>
      </c>
    </row>
    <row r="16506" spans="1:10">
      <c r="A16506" s="14" t="s">
        <v>132</v>
      </c>
      <c r="B16506" t="s">
        <v>35</v>
      </c>
      <c r="C16506" t="s">
        <v>4</v>
      </c>
      <c r="D16506" t="s">
        <v>328</v>
      </c>
      <c r="E16506" t="s">
        <v>329</v>
      </c>
      <c r="F16506" s="2">
        <v>23496344</v>
      </c>
      <c r="G16506" s="2">
        <f t="shared" si="439"/>
        <v>247113.51742473958</v>
      </c>
      <c r="H16506">
        <v>2021</v>
      </c>
      <c r="I16506">
        <v>95.083200000000005</v>
      </c>
      <c r="J16506" t="s">
        <v>717</v>
      </c>
    </row>
    <row r="16507" spans="1:10">
      <c r="A16507" s="14" t="s">
        <v>132</v>
      </c>
      <c r="B16507" t="s">
        <v>35</v>
      </c>
      <c r="C16507" t="s">
        <v>4</v>
      </c>
      <c r="D16507" t="s">
        <v>1</v>
      </c>
      <c r="E16507" t="s">
        <v>330</v>
      </c>
      <c r="F16507" s="2">
        <v>21373706</v>
      </c>
      <c r="G16507" s="2">
        <f t="shared" si="439"/>
        <v>224789.51066013763</v>
      </c>
      <c r="H16507">
        <v>2021</v>
      </c>
      <c r="I16507">
        <v>95.083200000000005</v>
      </c>
      <c r="J16507" t="s">
        <v>717</v>
      </c>
    </row>
    <row r="16508" spans="1:10">
      <c r="A16508" t="s">
        <v>132</v>
      </c>
      <c r="B16508" t="s">
        <v>35</v>
      </c>
      <c r="C16508" t="s">
        <v>3</v>
      </c>
      <c r="D16508" t="s">
        <v>328</v>
      </c>
      <c r="F16508" s="2">
        <v>51061440</v>
      </c>
      <c r="G16508" s="2">
        <v>724004.62805417553</v>
      </c>
      <c r="H16508">
        <v>2020</v>
      </c>
      <c r="I16508">
        <v>70.526399999999995</v>
      </c>
      <c r="J16508" t="s">
        <v>717</v>
      </c>
    </row>
    <row r="16509" spans="1:10">
      <c r="A16509" t="s">
        <v>132</v>
      </c>
      <c r="B16509" t="s">
        <v>35</v>
      </c>
      <c r="C16509" t="s">
        <v>3</v>
      </c>
      <c r="D16509" t="s">
        <v>1</v>
      </c>
      <c r="F16509" s="2">
        <v>17901236</v>
      </c>
      <c r="G16509" s="2">
        <v>253823.19244991947</v>
      </c>
      <c r="H16509">
        <v>2020</v>
      </c>
      <c r="I16509">
        <v>70.526399999999995</v>
      </c>
      <c r="J16509" t="s">
        <v>717</v>
      </c>
    </row>
    <row r="16510" spans="1:10">
      <c r="A16510" t="s">
        <v>132</v>
      </c>
      <c r="B16510" t="s">
        <v>35</v>
      </c>
      <c r="C16510" t="s">
        <v>4</v>
      </c>
      <c r="D16510" t="s">
        <v>328</v>
      </c>
      <c r="F16510" s="2">
        <v>12805070</v>
      </c>
      <c r="G16510" s="2">
        <v>181564.20858004948</v>
      </c>
      <c r="H16510">
        <v>2020</v>
      </c>
      <c r="I16510">
        <v>70.526399999999995</v>
      </c>
      <c r="J16510" t="s">
        <v>717</v>
      </c>
    </row>
    <row r="16511" spans="1:10">
      <c r="A16511" t="s">
        <v>132</v>
      </c>
      <c r="B16511" t="s">
        <v>35</v>
      </c>
      <c r="C16511" t="s">
        <v>4</v>
      </c>
      <c r="D16511" t="s">
        <v>1</v>
      </c>
      <c r="F16511" s="2">
        <v>4563139</v>
      </c>
      <c r="G16511" s="2">
        <v>64701.147371764338</v>
      </c>
      <c r="H16511">
        <v>2020</v>
      </c>
      <c r="I16511">
        <v>70.526399999999995</v>
      </c>
      <c r="J16511" t="s">
        <v>717</v>
      </c>
    </row>
    <row r="16512" spans="1:10">
      <c r="A16512" s="1" t="s">
        <v>132</v>
      </c>
      <c r="B16512" t="s">
        <v>35</v>
      </c>
      <c r="C16512" t="s">
        <v>3</v>
      </c>
      <c r="D16512" t="s">
        <v>328</v>
      </c>
      <c r="E16512" t="s">
        <v>343</v>
      </c>
      <c r="F16512" s="2">
        <v>31448834</v>
      </c>
      <c r="G16512" s="2">
        <f t="shared" ref="G16512:G16519" si="440">F16512/I16512</f>
        <v>652105.56000215653</v>
      </c>
      <c r="H16512">
        <v>2019</v>
      </c>
      <c r="I16512">
        <v>48.226599999999998</v>
      </c>
      <c r="J16512" t="s">
        <v>717</v>
      </c>
    </row>
    <row r="16513" spans="1:10">
      <c r="A16513" t="s">
        <v>132</v>
      </c>
      <c r="B16513" t="s">
        <v>35</v>
      </c>
      <c r="C16513" t="s">
        <v>3</v>
      </c>
      <c r="D16513" t="s">
        <v>1</v>
      </c>
      <c r="F16513" s="2">
        <v>12824029</v>
      </c>
      <c r="G16513" s="2">
        <f t="shared" si="440"/>
        <v>265911.94486030535</v>
      </c>
      <c r="H16513">
        <v>2019</v>
      </c>
      <c r="I16513">
        <v>48.226599999999998</v>
      </c>
      <c r="J16513" t="s">
        <v>717</v>
      </c>
    </row>
    <row r="16514" spans="1:10">
      <c r="A16514" s="1" t="s">
        <v>132</v>
      </c>
      <c r="B16514" t="s">
        <v>35</v>
      </c>
      <c r="C16514" t="s">
        <v>4</v>
      </c>
      <c r="D16514" t="s">
        <v>328</v>
      </c>
      <c r="E16514" t="s">
        <v>343</v>
      </c>
      <c r="F16514" s="2">
        <v>10016563</v>
      </c>
      <c r="G16514" s="2">
        <f t="shared" si="440"/>
        <v>207697.8887170151</v>
      </c>
      <c r="H16514">
        <v>2019</v>
      </c>
      <c r="I16514">
        <v>48.226599999999998</v>
      </c>
      <c r="J16514" t="s">
        <v>717</v>
      </c>
    </row>
    <row r="16515" spans="1:10">
      <c r="A16515" t="s">
        <v>132</v>
      </c>
      <c r="B16515" t="s">
        <v>35</v>
      </c>
      <c r="C16515" t="s">
        <v>4</v>
      </c>
      <c r="D16515" t="s">
        <v>1</v>
      </c>
      <c r="F16515" s="2">
        <v>11275397</v>
      </c>
      <c r="G16515" s="2">
        <f t="shared" si="440"/>
        <v>233800.37157917002</v>
      </c>
      <c r="H16515">
        <v>2019</v>
      </c>
      <c r="I16515">
        <v>48.226599999999998</v>
      </c>
      <c r="J16515" t="s">
        <v>717</v>
      </c>
    </row>
    <row r="16516" spans="1:10">
      <c r="A16516" s="3" t="s">
        <v>132</v>
      </c>
      <c r="B16516" t="s">
        <v>35</v>
      </c>
      <c r="C16516" t="s">
        <v>3</v>
      </c>
      <c r="D16516" t="s">
        <v>328</v>
      </c>
      <c r="F16516" s="2">
        <v>18635196</v>
      </c>
      <c r="G16516" s="2">
        <f t="shared" si="440"/>
        <v>650838.41495358432</v>
      </c>
      <c r="H16516">
        <v>2018</v>
      </c>
      <c r="I16516">
        <v>28.6326</v>
      </c>
      <c r="J16516" t="s">
        <v>717</v>
      </c>
    </row>
    <row r="16517" spans="1:10">
      <c r="A16517" s="4" t="s">
        <v>132</v>
      </c>
      <c r="B16517" t="s">
        <v>35</v>
      </c>
      <c r="C16517" t="s">
        <v>3</v>
      </c>
      <c r="D16517" t="s">
        <v>1</v>
      </c>
      <c r="F16517" s="2">
        <v>8622419</v>
      </c>
      <c r="G16517" s="2">
        <f t="shared" si="440"/>
        <v>301139.92442181287</v>
      </c>
      <c r="H16517">
        <v>2018</v>
      </c>
      <c r="I16517">
        <v>28.6326</v>
      </c>
      <c r="J16517" t="s">
        <v>717</v>
      </c>
    </row>
    <row r="16518" spans="1:10">
      <c r="A16518" s="4" t="s">
        <v>132</v>
      </c>
      <c r="B16518" t="s">
        <v>35</v>
      </c>
      <c r="C16518" t="s">
        <v>4</v>
      </c>
      <c r="D16518" t="s">
        <v>328</v>
      </c>
      <c r="F16518" s="2">
        <f>-(-2482659)</f>
        <v>2482659</v>
      </c>
      <c r="G16518" s="2">
        <f t="shared" si="440"/>
        <v>86707.424404350284</v>
      </c>
      <c r="H16518">
        <v>2018</v>
      </c>
      <c r="I16518">
        <v>28.6326</v>
      </c>
      <c r="J16518" t="s">
        <v>717</v>
      </c>
    </row>
    <row r="16519" spans="1:10">
      <c r="A16519" s="4" t="s">
        <v>132</v>
      </c>
      <c r="B16519" t="s">
        <v>35</v>
      </c>
      <c r="C16519" t="s">
        <v>4</v>
      </c>
      <c r="D16519" t="s">
        <v>1</v>
      </c>
      <c r="F16519" s="2">
        <f>-(-3837306)</f>
        <v>3837306</v>
      </c>
      <c r="G16519" s="2">
        <f t="shared" si="440"/>
        <v>134018.77580101005</v>
      </c>
      <c r="H16519">
        <v>2018</v>
      </c>
      <c r="I16519">
        <v>28.6326</v>
      </c>
      <c r="J16519" t="s">
        <v>717</v>
      </c>
    </row>
    <row r="16520" spans="1:10">
      <c r="A16520" s="1" t="s">
        <v>132</v>
      </c>
      <c r="B16520" t="s">
        <v>35</v>
      </c>
      <c r="C16520" t="s">
        <v>3</v>
      </c>
      <c r="D16520" t="s">
        <v>328</v>
      </c>
      <c r="F16520" s="2">
        <v>11459443</v>
      </c>
      <c r="G16520" s="2">
        <f>(F16520/I16520)</f>
        <v>692527.7100089622</v>
      </c>
      <c r="H16520">
        <v>2017</v>
      </c>
      <c r="I16520">
        <v>16.547270000000001</v>
      </c>
      <c r="J16520" t="s">
        <v>717</v>
      </c>
    </row>
    <row r="16521" spans="1:10">
      <c r="A16521" s="1" t="s">
        <v>132</v>
      </c>
      <c r="B16521" t="s">
        <v>35</v>
      </c>
      <c r="C16521" t="s">
        <v>3</v>
      </c>
      <c r="D16521" t="s">
        <v>1</v>
      </c>
      <c r="F16521" s="2">
        <v>6194053</v>
      </c>
      <c r="G16521" s="2">
        <f>(F16521/I16521)</f>
        <v>374324.76777136046</v>
      </c>
      <c r="H16521">
        <v>2017</v>
      </c>
      <c r="I16521">
        <v>16.547270000000001</v>
      </c>
      <c r="J16521" t="s">
        <v>717</v>
      </c>
    </row>
    <row r="16522" spans="1:10">
      <c r="A16522" s="1" t="s">
        <v>132</v>
      </c>
      <c r="B16522" t="s">
        <v>35</v>
      </c>
      <c r="C16522" t="s">
        <v>4</v>
      </c>
      <c r="D16522" t="s">
        <v>328</v>
      </c>
      <c r="F16522" s="2">
        <f>-(-3902452)</f>
        <v>3902452</v>
      </c>
      <c r="G16522" s="2">
        <f>(F16522/I16522)</f>
        <v>235836.60628006916</v>
      </c>
      <c r="H16522">
        <v>2017</v>
      </c>
      <c r="I16522">
        <v>16.547270000000001</v>
      </c>
      <c r="J16522" t="s">
        <v>717</v>
      </c>
    </row>
    <row r="16523" spans="1:10">
      <c r="A16523" s="1" t="s">
        <v>132</v>
      </c>
      <c r="B16523" t="s">
        <v>35</v>
      </c>
      <c r="C16523" t="s">
        <v>4</v>
      </c>
      <c r="D16523" t="s">
        <v>1</v>
      </c>
      <c r="F16523" s="2">
        <f>-(-2439009)</f>
        <v>2439009</v>
      </c>
      <c r="G16523" s="2">
        <f>(F16523/I16523)</f>
        <v>147396.45875120186</v>
      </c>
      <c r="H16523">
        <v>2017</v>
      </c>
      <c r="I16523">
        <v>16.547270000000001</v>
      </c>
      <c r="J16523" t="s">
        <v>717</v>
      </c>
    </row>
    <row r="16524" spans="1:10">
      <c r="A16524" t="s">
        <v>132</v>
      </c>
      <c r="B16524" t="s">
        <v>35</v>
      </c>
      <c r="C16524" t="s">
        <v>3</v>
      </c>
      <c r="D16524" t="s">
        <v>328</v>
      </c>
      <c r="F16524" s="2">
        <v>3600263</v>
      </c>
      <c r="G16524" s="2">
        <v>243776.56801207957</v>
      </c>
      <c r="H16524">
        <v>2016</v>
      </c>
      <c r="I16524">
        <v>14.768700000000001</v>
      </c>
      <c r="J16524" t="s">
        <v>717</v>
      </c>
    </row>
    <row r="16525" spans="1:10">
      <c r="A16525" t="s">
        <v>132</v>
      </c>
      <c r="B16525" t="s">
        <v>35</v>
      </c>
      <c r="C16525" t="s">
        <v>3</v>
      </c>
      <c r="D16525" t="s">
        <v>1</v>
      </c>
      <c r="F16525" s="2">
        <v>3395494</v>
      </c>
      <c r="G16525" s="2">
        <v>229911.50202793744</v>
      </c>
      <c r="H16525">
        <v>2016</v>
      </c>
      <c r="I16525">
        <v>14.768700000000001</v>
      </c>
      <c r="J16525" t="s">
        <v>717</v>
      </c>
    </row>
    <row r="16526" spans="1:10">
      <c r="A16526" t="s">
        <v>132</v>
      </c>
      <c r="B16526" t="s">
        <v>35</v>
      </c>
      <c r="C16526" t="s">
        <v>4</v>
      </c>
      <c r="D16526" t="s">
        <v>328</v>
      </c>
      <c r="F16526" s="2">
        <v>1195776</v>
      </c>
      <c r="G16526" s="2">
        <v>80966.909748319071</v>
      </c>
      <c r="H16526">
        <v>2016</v>
      </c>
      <c r="I16526">
        <v>14.768700000000001</v>
      </c>
      <c r="J16526" t="s">
        <v>717</v>
      </c>
    </row>
    <row r="16527" spans="1:10">
      <c r="A16527" t="s">
        <v>132</v>
      </c>
      <c r="B16527" t="s">
        <v>35</v>
      </c>
      <c r="C16527" t="s">
        <v>4</v>
      </c>
      <c r="D16527" t="s">
        <v>1</v>
      </c>
      <c r="F16527" s="2">
        <v>3573907</v>
      </c>
      <c r="G16527" s="2">
        <v>241991.98304522401</v>
      </c>
      <c r="H16527">
        <v>2016</v>
      </c>
      <c r="I16527">
        <v>14.768700000000001</v>
      </c>
      <c r="J16527" t="s">
        <v>717</v>
      </c>
    </row>
    <row r="16528" spans="1:10">
      <c r="A16528" t="s">
        <v>132</v>
      </c>
      <c r="B16528" t="s">
        <v>35</v>
      </c>
      <c r="C16528" t="s">
        <v>3</v>
      </c>
      <c r="D16528" t="s">
        <v>328</v>
      </c>
      <c r="F16528" s="2">
        <v>2051792</v>
      </c>
      <c r="G16528" s="2">
        <v>221351.11226185085</v>
      </c>
      <c r="H16528">
        <v>2015</v>
      </c>
      <c r="I16528">
        <v>9.2693999999999992</v>
      </c>
      <c r="J16528" t="s">
        <v>717</v>
      </c>
    </row>
    <row r="16529" spans="1:10">
      <c r="A16529" t="s">
        <v>132</v>
      </c>
      <c r="B16529" t="s">
        <v>35</v>
      </c>
      <c r="C16529" t="s">
        <v>3</v>
      </c>
      <c r="D16529" t="s">
        <v>1</v>
      </c>
      <c r="F16529" s="2">
        <v>2449331</v>
      </c>
      <c r="G16529" s="2">
        <v>264238.35415452998</v>
      </c>
      <c r="H16529">
        <v>2015</v>
      </c>
      <c r="I16529">
        <v>9.2693999999999992</v>
      </c>
      <c r="J16529" t="s">
        <v>717</v>
      </c>
    </row>
    <row r="16530" spans="1:10">
      <c r="A16530" t="s">
        <v>132</v>
      </c>
      <c r="B16530" t="s">
        <v>35</v>
      </c>
      <c r="C16530" t="s">
        <v>4</v>
      </c>
      <c r="D16530" t="s">
        <v>328</v>
      </c>
      <c r="F16530" s="2">
        <v>741037</v>
      </c>
      <c r="G16530" s="2">
        <v>79944.440848382859</v>
      </c>
      <c r="H16530">
        <v>2015</v>
      </c>
      <c r="I16530">
        <v>9.2693999999999992</v>
      </c>
      <c r="J16530" t="s">
        <v>717</v>
      </c>
    </row>
    <row r="16531" spans="1:10">
      <c r="A16531" t="s">
        <v>132</v>
      </c>
      <c r="B16531" t="s">
        <v>35</v>
      </c>
      <c r="C16531" t="s">
        <v>4</v>
      </c>
      <c r="D16531" t="s">
        <v>1</v>
      </c>
      <c r="F16531" s="2">
        <v>1776482.0000000002</v>
      </c>
      <c r="G16531" s="2">
        <v>191650.16074395325</v>
      </c>
      <c r="H16531">
        <v>2015</v>
      </c>
      <c r="I16531">
        <v>9.2693999999999992</v>
      </c>
      <c r="J16531" t="s">
        <v>717</v>
      </c>
    </row>
    <row r="16532" spans="1:10">
      <c r="A16532" t="s">
        <v>65</v>
      </c>
      <c r="B16532" t="s">
        <v>319</v>
      </c>
      <c r="C16532" t="s">
        <v>3</v>
      </c>
      <c r="D16532" t="s">
        <v>328</v>
      </c>
      <c r="F16532" s="2">
        <v>11579472890</v>
      </c>
      <c r="G16532" s="2">
        <f>F16532/I16532</f>
        <v>1532775.2025923347</v>
      </c>
      <c r="H16532">
        <v>2024</v>
      </c>
      <c r="I16532">
        <v>7554.58</v>
      </c>
      <c r="J16532" s="40" t="s">
        <v>715</v>
      </c>
    </row>
    <row r="16533" spans="1:10">
      <c r="A16533" t="s">
        <v>132</v>
      </c>
      <c r="B16533" t="s">
        <v>35</v>
      </c>
      <c r="C16533" t="s">
        <v>3</v>
      </c>
      <c r="D16533" t="s">
        <v>328</v>
      </c>
      <c r="F16533" s="2">
        <v>1699682</v>
      </c>
      <c r="G16533" s="2">
        <v>209388.44266686897</v>
      </c>
      <c r="H16533">
        <v>2014</v>
      </c>
      <c r="I16533">
        <v>8.1173630136986379</v>
      </c>
      <c r="J16533" t="s">
        <v>717</v>
      </c>
    </row>
    <row r="16534" spans="1:10">
      <c r="A16534" t="s">
        <v>132</v>
      </c>
      <c r="B16534" t="s">
        <v>35</v>
      </c>
      <c r="C16534" t="s">
        <v>3</v>
      </c>
      <c r="D16534" t="s">
        <v>1</v>
      </c>
      <c r="F16534" s="2">
        <v>1986043</v>
      </c>
      <c r="G16534" s="2">
        <v>244666.03213979819</v>
      </c>
      <c r="H16534">
        <v>2014</v>
      </c>
      <c r="I16534">
        <v>8.1173630136986379</v>
      </c>
      <c r="J16534" t="s">
        <v>717</v>
      </c>
    </row>
    <row r="16535" spans="1:10">
      <c r="A16535" t="s">
        <v>132</v>
      </c>
      <c r="B16535" t="s">
        <v>35</v>
      </c>
      <c r="C16535" t="s">
        <v>4</v>
      </c>
      <c r="D16535" t="s">
        <v>328</v>
      </c>
      <c r="F16535" s="2">
        <v>753613</v>
      </c>
      <c r="G16535" s="2">
        <v>92839.632615693481</v>
      </c>
      <c r="H16535">
        <v>2014</v>
      </c>
      <c r="I16535">
        <v>8.1173630136986379</v>
      </c>
      <c r="J16535" t="s">
        <v>717</v>
      </c>
    </row>
    <row r="16536" spans="1:10">
      <c r="A16536" t="s">
        <v>132</v>
      </c>
      <c r="B16536" t="s">
        <v>35</v>
      </c>
      <c r="C16536" t="s">
        <v>4</v>
      </c>
      <c r="D16536" t="s">
        <v>1</v>
      </c>
      <c r="F16536" s="2">
        <v>694145</v>
      </c>
      <c r="G16536" s="2">
        <v>85513.608154345202</v>
      </c>
      <c r="H16536">
        <v>2014</v>
      </c>
      <c r="I16536">
        <v>8.1173630136986379</v>
      </c>
      <c r="J16536" t="s">
        <v>717</v>
      </c>
    </row>
    <row r="16537" spans="1:10">
      <c r="A16537" t="s">
        <v>132</v>
      </c>
      <c r="B16537" t="s">
        <v>35</v>
      </c>
      <c r="C16537" t="s">
        <v>3</v>
      </c>
      <c r="D16537" t="s">
        <v>328</v>
      </c>
      <c r="F16537" s="2">
        <v>1583769</v>
      </c>
      <c r="G16537" s="2">
        <v>289110.2790804237</v>
      </c>
      <c r="H16537">
        <v>2013</v>
      </c>
      <c r="I16537">
        <v>5.47807917808219</v>
      </c>
      <c r="J16537" t="s">
        <v>717</v>
      </c>
    </row>
    <row r="16538" spans="1:10">
      <c r="A16538" t="s">
        <v>132</v>
      </c>
      <c r="B16538" t="s">
        <v>35</v>
      </c>
      <c r="C16538" t="s">
        <v>3</v>
      </c>
      <c r="D16538" t="s">
        <v>1</v>
      </c>
      <c r="F16538" s="2">
        <v>1405955</v>
      </c>
      <c r="G16538" s="2">
        <v>256651.0914309581</v>
      </c>
      <c r="H16538">
        <v>2013</v>
      </c>
      <c r="I16538">
        <v>5.47807917808219</v>
      </c>
      <c r="J16538" t="s">
        <v>717</v>
      </c>
    </row>
    <row r="16539" spans="1:10">
      <c r="A16539" t="s">
        <v>132</v>
      </c>
      <c r="B16539" t="s">
        <v>35</v>
      </c>
      <c r="C16539" t="s">
        <v>4</v>
      </c>
      <c r="D16539" t="s">
        <v>328</v>
      </c>
      <c r="F16539" s="2">
        <v>556436</v>
      </c>
      <c r="G16539" s="2">
        <v>101575.01962116611</v>
      </c>
      <c r="H16539">
        <v>2013</v>
      </c>
      <c r="I16539">
        <v>5.47807917808219</v>
      </c>
      <c r="J16539" t="s">
        <v>717</v>
      </c>
    </row>
    <row r="16540" spans="1:10">
      <c r="A16540" t="s">
        <v>132</v>
      </c>
      <c r="B16540" t="s">
        <v>35</v>
      </c>
      <c r="C16540" t="s">
        <v>4</v>
      </c>
      <c r="D16540" t="s">
        <v>1</v>
      </c>
      <c r="F16540" s="2">
        <v>1463875</v>
      </c>
      <c r="G16540" s="2">
        <v>267224.14050840447</v>
      </c>
      <c r="H16540">
        <v>2013</v>
      </c>
      <c r="I16540">
        <v>5.47807917808219</v>
      </c>
      <c r="J16540" t="s">
        <v>717</v>
      </c>
    </row>
    <row r="16541" spans="1:10">
      <c r="A16541" t="s">
        <v>132</v>
      </c>
      <c r="B16541" t="s">
        <v>35</v>
      </c>
      <c r="C16541" t="s">
        <v>3</v>
      </c>
      <c r="D16541" t="s">
        <v>328</v>
      </c>
      <c r="F16541" s="2">
        <v>1135482</v>
      </c>
      <c r="G16541" s="2">
        <v>249475.23583727962</v>
      </c>
      <c r="H16541">
        <v>2012</v>
      </c>
      <c r="I16541">
        <v>4.5514818181818208</v>
      </c>
      <c r="J16541" t="s">
        <v>717</v>
      </c>
    </row>
    <row r="16542" spans="1:10">
      <c r="A16542" t="s">
        <v>132</v>
      </c>
      <c r="B16542" t="s">
        <v>35</v>
      </c>
      <c r="C16542" t="s">
        <v>3</v>
      </c>
      <c r="D16542" t="s">
        <v>1</v>
      </c>
      <c r="F16542" s="2">
        <v>1359586</v>
      </c>
      <c r="G16542" s="2">
        <v>298712.82679167407</v>
      </c>
      <c r="H16542">
        <v>2012</v>
      </c>
      <c r="I16542">
        <v>4.5514818181818208</v>
      </c>
      <c r="J16542" t="s">
        <v>717</v>
      </c>
    </row>
    <row r="16543" spans="1:10">
      <c r="A16543" t="s">
        <v>132</v>
      </c>
      <c r="B16543" t="s">
        <v>35</v>
      </c>
      <c r="C16543" t="s">
        <v>4</v>
      </c>
      <c r="D16543" t="s">
        <v>328</v>
      </c>
      <c r="F16543" s="2">
        <v>326005</v>
      </c>
      <c r="G16543" s="2">
        <v>71626.123759894341</v>
      </c>
      <c r="H16543">
        <v>2012</v>
      </c>
      <c r="I16543">
        <v>4.5514818181818208</v>
      </c>
      <c r="J16543" t="s">
        <v>717</v>
      </c>
    </row>
    <row r="16544" spans="1:10">
      <c r="A16544" t="s">
        <v>132</v>
      </c>
      <c r="B16544" t="s">
        <v>35</v>
      </c>
      <c r="C16544" t="s">
        <v>4</v>
      </c>
      <c r="D16544" t="s">
        <v>1</v>
      </c>
      <c r="F16544" s="2">
        <v>769241</v>
      </c>
      <c r="G16544" s="2">
        <v>169008.91417979749</v>
      </c>
      <c r="H16544">
        <v>2012</v>
      </c>
      <c r="I16544">
        <v>4.5514818181818208</v>
      </c>
      <c r="J16544" t="s">
        <v>717</v>
      </c>
    </row>
    <row r="16545" spans="1:10">
      <c r="A16545" t="s">
        <v>132</v>
      </c>
      <c r="B16545" t="s">
        <v>35</v>
      </c>
      <c r="C16545" t="s">
        <v>3</v>
      </c>
      <c r="D16545" t="s">
        <v>1</v>
      </c>
      <c r="F16545" s="2">
        <v>873621</v>
      </c>
      <c r="G16545" s="2">
        <v>211518.91217995575</v>
      </c>
      <c r="H16545">
        <v>2011</v>
      </c>
      <c r="I16545">
        <v>4.1302264227642302</v>
      </c>
      <c r="J16545" t="s">
        <v>717</v>
      </c>
    </row>
    <row r="16546" spans="1:10">
      <c r="A16546" t="s">
        <v>132</v>
      </c>
      <c r="B16546" t="s">
        <v>35</v>
      </c>
      <c r="C16546" t="s">
        <v>4</v>
      </c>
      <c r="D16546" t="s">
        <v>1</v>
      </c>
      <c r="F16546" s="2">
        <v>329112</v>
      </c>
      <c r="G16546" s="2">
        <v>79683.767017241567</v>
      </c>
      <c r="H16546">
        <v>2011</v>
      </c>
      <c r="I16546">
        <v>4.1302264227642302</v>
      </c>
      <c r="J16546" t="s">
        <v>717</v>
      </c>
    </row>
    <row r="16547" spans="1:10">
      <c r="A16547" t="s">
        <v>454</v>
      </c>
      <c r="B16547" t="s">
        <v>34</v>
      </c>
      <c r="C16547" t="s">
        <v>3</v>
      </c>
      <c r="D16547" t="s">
        <v>328</v>
      </c>
      <c r="F16547" s="2">
        <v>0</v>
      </c>
      <c r="G16547" s="2">
        <f>F16547/I16547</f>
        <v>0</v>
      </c>
      <c r="H16547">
        <v>2018</v>
      </c>
      <c r="I16547">
        <v>1</v>
      </c>
      <c r="J16547" t="s">
        <v>717</v>
      </c>
    </row>
    <row r="16548" spans="1:10">
      <c r="A16548" t="s">
        <v>454</v>
      </c>
      <c r="B16548" t="s">
        <v>34</v>
      </c>
      <c r="C16548" t="s">
        <v>3</v>
      </c>
      <c r="D16548" t="s">
        <v>1</v>
      </c>
      <c r="E16548" t="s">
        <v>364</v>
      </c>
      <c r="F16548" s="2">
        <v>0</v>
      </c>
      <c r="G16548" s="2">
        <f>F16548/I16548</f>
        <v>0</v>
      </c>
      <c r="H16548">
        <v>2018</v>
      </c>
      <c r="I16548">
        <v>1</v>
      </c>
      <c r="J16548" t="s">
        <v>717</v>
      </c>
    </row>
    <row r="16549" spans="1:10">
      <c r="A16549" t="s">
        <v>454</v>
      </c>
      <c r="B16549" t="s">
        <v>34</v>
      </c>
      <c r="C16549" t="s">
        <v>4</v>
      </c>
      <c r="D16549" t="s">
        <v>328</v>
      </c>
      <c r="F16549" s="2"/>
      <c r="G16549" s="2">
        <v>0</v>
      </c>
      <c r="H16549">
        <v>2018</v>
      </c>
      <c r="I16549">
        <v>1</v>
      </c>
      <c r="J16549" t="s">
        <v>717</v>
      </c>
    </row>
    <row r="16550" spans="1:10">
      <c r="A16550" t="s">
        <v>454</v>
      </c>
      <c r="B16550" t="s">
        <v>34</v>
      </c>
      <c r="C16550" t="s">
        <v>4</v>
      </c>
      <c r="D16550" t="s">
        <v>1</v>
      </c>
      <c r="E16550" t="s">
        <v>364</v>
      </c>
      <c r="F16550" s="2"/>
      <c r="G16550" s="2">
        <v>0</v>
      </c>
      <c r="H16550">
        <v>2018</v>
      </c>
      <c r="I16550">
        <v>1</v>
      </c>
      <c r="J16550" t="s">
        <v>717</v>
      </c>
    </row>
    <row r="16551" spans="1:10">
      <c r="A16551" t="s">
        <v>454</v>
      </c>
      <c r="B16551" t="s">
        <v>34</v>
      </c>
      <c r="C16551" t="s">
        <v>3</v>
      </c>
      <c r="D16551" t="s">
        <v>328</v>
      </c>
      <c r="F16551" s="2">
        <v>155347.51999999999</v>
      </c>
      <c r="G16551" s="2">
        <f>F16551/I16551</f>
        <v>155347.51999999999</v>
      </c>
      <c r="H16551">
        <v>2017</v>
      </c>
      <c r="I16551">
        <v>1</v>
      </c>
      <c r="J16551" t="s">
        <v>717</v>
      </c>
    </row>
    <row r="16552" spans="1:10">
      <c r="A16552" t="s">
        <v>454</v>
      </c>
      <c r="B16552" t="s">
        <v>34</v>
      </c>
      <c r="C16552" t="s">
        <v>3</v>
      </c>
      <c r="D16552" t="s">
        <v>1</v>
      </c>
      <c r="E16552" t="s">
        <v>364</v>
      </c>
      <c r="F16552" s="2">
        <v>104247.11</v>
      </c>
      <c r="G16552" s="2">
        <f>F16552/I16552</f>
        <v>104247.11</v>
      </c>
      <c r="H16552">
        <v>2017</v>
      </c>
      <c r="I16552">
        <v>1</v>
      </c>
      <c r="J16552" t="s">
        <v>717</v>
      </c>
    </row>
    <row r="16553" spans="1:10">
      <c r="A16553" t="s">
        <v>454</v>
      </c>
      <c r="B16553" t="s">
        <v>34</v>
      </c>
      <c r="C16553" t="s">
        <v>4</v>
      </c>
      <c r="D16553" t="s">
        <v>328</v>
      </c>
      <c r="F16553" s="2"/>
      <c r="G16553" s="2">
        <v>0</v>
      </c>
      <c r="H16553">
        <v>2017</v>
      </c>
      <c r="I16553">
        <v>1</v>
      </c>
      <c r="J16553" t="s">
        <v>717</v>
      </c>
    </row>
    <row r="16554" spans="1:10">
      <c r="A16554" t="s">
        <v>454</v>
      </c>
      <c r="B16554" t="s">
        <v>34</v>
      </c>
      <c r="C16554" t="s">
        <v>4</v>
      </c>
      <c r="D16554" t="s">
        <v>1</v>
      </c>
      <c r="E16554" t="s">
        <v>364</v>
      </c>
      <c r="F16554" s="2"/>
      <c r="G16554" s="2">
        <v>0</v>
      </c>
      <c r="H16554">
        <v>2017</v>
      </c>
      <c r="I16554">
        <v>1</v>
      </c>
      <c r="J16554" t="s">
        <v>717</v>
      </c>
    </row>
    <row r="16555" spans="1:10">
      <c r="A16555" t="s">
        <v>454</v>
      </c>
      <c r="B16555" t="s">
        <v>34</v>
      </c>
      <c r="C16555" t="s">
        <v>3</v>
      </c>
      <c r="D16555" t="s">
        <v>328</v>
      </c>
      <c r="F16555" s="2">
        <v>159097.26999999999</v>
      </c>
      <c r="G16555" s="2">
        <v>159097.26999999999</v>
      </c>
      <c r="H16555">
        <v>2016</v>
      </c>
      <c r="I16555">
        <v>1</v>
      </c>
      <c r="J16555" t="s">
        <v>717</v>
      </c>
    </row>
    <row r="16556" spans="1:10">
      <c r="A16556" t="s">
        <v>454</v>
      </c>
      <c r="B16556" t="s">
        <v>34</v>
      </c>
      <c r="C16556" t="s">
        <v>3</v>
      </c>
      <c r="D16556" t="s">
        <v>1</v>
      </c>
      <c r="F16556" s="2">
        <v>992762.24</v>
      </c>
      <c r="G16556" s="2">
        <v>992762.24</v>
      </c>
      <c r="H16556">
        <v>2016</v>
      </c>
      <c r="I16556">
        <v>1</v>
      </c>
      <c r="J16556" t="s">
        <v>717</v>
      </c>
    </row>
    <row r="16557" spans="1:10">
      <c r="A16557" t="s">
        <v>454</v>
      </c>
      <c r="B16557" t="s">
        <v>34</v>
      </c>
      <c r="C16557" t="s">
        <v>4</v>
      </c>
      <c r="D16557" t="s">
        <v>328</v>
      </c>
      <c r="F16557" s="2">
        <v>5413.94</v>
      </c>
      <c r="G16557" s="2">
        <v>5413.94</v>
      </c>
      <c r="H16557">
        <v>2016</v>
      </c>
      <c r="I16557">
        <v>1</v>
      </c>
      <c r="J16557" t="s">
        <v>717</v>
      </c>
    </row>
    <row r="16558" spans="1:10">
      <c r="A16558" t="s">
        <v>454</v>
      </c>
      <c r="B16558" t="s">
        <v>34</v>
      </c>
      <c r="C16558" t="s">
        <v>4</v>
      </c>
      <c r="D16558" t="s">
        <v>1</v>
      </c>
      <c r="F16558" s="2">
        <v>3696.43</v>
      </c>
      <c r="G16558" s="2">
        <v>3696.43</v>
      </c>
      <c r="H16558">
        <v>2016</v>
      </c>
      <c r="I16558">
        <v>1</v>
      </c>
      <c r="J16558" t="s">
        <v>717</v>
      </c>
    </row>
    <row r="16559" spans="1:10">
      <c r="A16559" t="s">
        <v>454</v>
      </c>
      <c r="B16559" t="s">
        <v>34</v>
      </c>
      <c r="C16559" t="s">
        <v>3</v>
      </c>
      <c r="D16559" t="s">
        <v>328</v>
      </c>
      <c r="F16559" s="2">
        <v>197180.2</v>
      </c>
      <c r="G16559" s="2">
        <v>197180.2</v>
      </c>
      <c r="H16559">
        <v>2015</v>
      </c>
      <c r="I16559">
        <v>1</v>
      </c>
      <c r="J16559" t="s">
        <v>717</v>
      </c>
    </row>
    <row r="16560" spans="1:10">
      <c r="A16560" t="s">
        <v>454</v>
      </c>
      <c r="B16560" t="s">
        <v>34</v>
      </c>
      <c r="C16560" t="s">
        <v>3</v>
      </c>
      <c r="D16560" t="s">
        <v>1</v>
      </c>
      <c r="F16560" s="2">
        <v>1311564.8999999999</v>
      </c>
      <c r="G16560" s="2">
        <v>1311564.8999999999</v>
      </c>
      <c r="H16560">
        <v>2015</v>
      </c>
      <c r="I16560">
        <v>1</v>
      </c>
      <c r="J16560" t="s">
        <v>717</v>
      </c>
    </row>
    <row r="16561" spans="1:10">
      <c r="A16561" t="s">
        <v>454</v>
      </c>
      <c r="B16561" t="s">
        <v>34</v>
      </c>
      <c r="C16561" t="s">
        <v>4</v>
      </c>
      <c r="D16561" t="s">
        <v>328</v>
      </c>
      <c r="F16561" s="2">
        <v>15652.89</v>
      </c>
      <c r="G16561" s="2">
        <v>15652.89</v>
      </c>
      <c r="H16561">
        <v>2015</v>
      </c>
      <c r="I16561">
        <v>1</v>
      </c>
      <c r="J16561" t="s">
        <v>717</v>
      </c>
    </row>
    <row r="16562" spans="1:10">
      <c r="A16562" t="s">
        <v>65</v>
      </c>
      <c r="B16562" t="s">
        <v>319</v>
      </c>
      <c r="C16562" t="s">
        <v>4</v>
      </c>
      <c r="D16562" t="s">
        <v>328</v>
      </c>
      <c r="F16562" s="2">
        <v>2328045241</v>
      </c>
      <c r="G16562" s="2">
        <f>F16562/I16562</f>
        <v>308163.42417447432</v>
      </c>
      <c r="H16562">
        <v>2024</v>
      </c>
      <c r="I16562">
        <v>7554.58</v>
      </c>
      <c r="J16562" s="40" t="s">
        <v>715</v>
      </c>
    </row>
    <row r="16563" spans="1:10">
      <c r="A16563" t="s">
        <v>454</v>
      </c>
      <c r="B16563" t="s">
        <v>34</v>
      </c>
      <c r="C16563" t="s">
        <v>4</v>
      </c>
      <c r="D16563" t="s">
        <v>1</v>
      </c>
      <c r="F16563" s="2">
        <v>18911.96</v>
      </c>
      <c r="G16563" s="2">
        <v>18911.96</v>
      </c>
      <c r="H16563">
        <v>2015</v>
      </c>
      <c r="I16563">
        <v>1</v>
      </c>
      <c r="J16563" t="s">
        <v>717</v>
      </c>
    </row>
    <row r="16564" spans="1:10">
      <c r="A16564" t="s">
        <v>454</v>
      </c>
      <c r="B16564" t="s">
        <v>34</v>
      </c>
      <c r="C16564" t="s">
        <v>3</v>
      </c>
      <c r="D16564" t="s">
        <v>328</v>
      </c>
      <c r="F16564" s="2">
        <v>698985.12</v>
      </c>
      <c r="G16564" s="2">
        <v>698985.12</v>
      </c>
      <c r="H16564">
        <v>2014</v>
      </c>
      <c r="I16564">
        <v>1</v>
      </c>
      <c r="J16564" t="s">
        <v>717</v>
      </c>
    </row>
    <row r="16565" spans="1:10">
      <c r="A16565" t="s">
        <v>454</v>
      </c>
      <c r="B16565" t="s">
        <v>34</v>
      </c>
      <c r="C16565" t="s">
        <v>3</v>
      </c>
      <c r="D16565" t="s">
        <v>1</v>
      </c>
      <c r="F16565" s="2">
        <v>1514449.87</v>
      </c>
      <c r="G16565" s="2">
        <v>1514449.87</v>
      </c>
      <c r="H16565">
        <v>2014</v>
      </c>
      <c r="I16565">
        <v>1</v>
      </c>
      <c r="J16565" t="s">
        <v>717</v>
      </c>
    </row>
    <row r="16566" spans="1:10">
      <c r="A16566" t="s">
        <v>454</v>
      </c>
      <c r="B16566" t="s">
        <v>34</v>
      </c>
      <c r="C16566" t="s">
        <v>4</v>
      </c>
      <c r="D16566" t="s">
        <v>328</v>
      </c>
      <c r="F16566" s="2">
        <v>6176.29</v>
      </c>
      <c r="G16566" s="2">
        <v>6176.29</v>
      </c>
      <c r="H16566">
        <v>2014</v>
      </c>
      <c r="I16566">
        <v>1</v>
      </c>
      <c r="J16566" t="s">
        <v>717</v>
      </c>
    </row>
    <row r="16567" spans="1:10">
      <c r="A16567" t="s">
        <v>454</v>
      </c>
      <c r="B16567" t="s">
        <v>34</v>
      </c>
      <c r="C16567" t="s">
        <v>4</v>
      </c>
      <c r="D16567" t="s">
        <v>1</v>
      </c>
      <c r="F16567" s="2">
        <v>2527.21</v>
      </c>
      <c r="G16567" s="2">
        <v>2527.21</v>
      </c>
      <c r="H16567">
        <v>2014</v>
      </c>
      <c r="I16567">
        <v>1</v>
      </c>
      <c r="J16567" t="s">
        <v>717</v>
      </c>
    </row>
    <row r="16568" spans="1:10">
      <c r="A16568" t="s">
        <v>454</v>
      </c>
      <c r="B16568" t="s">
        <v>34</v>
      </c>
      <c r="C16568" t="s">
        <v>3</v>
      </c>
      <c r="D16568" t="s">
        <v>328</v>
      </c>
      <c r="F16568" s="2">
        <v>428572.09</v>
      </c>
      <c r="G16568" s="2">
        <v>428572.09</v>
      </c>
      <c r="H16568">
        <v>2013</v>
      </c>
      <c r="I16568">
        <v>1</v>
      </c>
      <c r="J16568" t="s">
        <v>717</v>
      </c>
    </row>
    <row r="16569" spans="1:10">
      <c r="A16569" t="s">
        <v>454</v>
      </c>
      <c r="B16569" t="s">
        <v>34</v>
      </c>
      <c r="C16569" t="s">
        <v>3</v>
      </c>
      <c r="D16569" t="s">
        <v>1</v>
      </c>
      <c r="F16569" s="2">
        <v>363148.28</v>
      </c>
      <c r="G16569" s="2">
        <v>363148.28</v>
      </c>
      <c r="H16569">
        <v>2013</v>
      </c>
      <c r="I16569">
        <v>1</v>
      </c>
      <c r="J16569" t="s">
        <v>717</v>
      </c>
    </row>
    <row r="16570" spans="1:10">
      <c r="A16570" t="s">
        <v>454</v>
      </c>
      <c r="B16570" t="s">
        <v>34</v>
      </c>
      <c r="C16570" t="s">
        <v>4</v>
      </c>
      <c r="D16570" t="s">
        <v>328</v>
      </c>
      <c r="F16570" s="2">
        <v>18099.419999999998</v>
      </c>
      <c r="G16570" s="2">
        <v>18099.419999999998</v>
      </c>
      <c r="H16570">
        <v>2013</v>
      </c>
      <c r="I16570">
        <v>1</v>
      </c>
      <c r="J16570" t="s">
        <v>717</v>
      </c>
    </row>
    <row r="16571" spans="1:10">
      <c r="A16571" t="s">
        <v>454</v>
      </c>
      <c r="B16571" t="s">
        <v>34</v>
      </c>
      <c r="C16571" t="s">
        <v>4</v>
      </c>
      <c r="D16571" t="s">
        <v>1</v>
      </c>
      <c r="F16571" s="2">
        <v>1660</v>
      </c>
      <c r="G16571" s="2">
        <v>1660</v>
      </c>
      <c r="H16571">
        <v>2013</v>
      </c>
      <c r="I16571">
        <v>1</v>
      </c>
      <c r="J16571" t="s">
        <v>717</v>
      </c>
    </row>
    <row r="16572" spans="1:10">
      <c r="A16572" t="s">
        <v>454</v>
      </c>
      <c r="B16572" t="s">
        <v>34</v>
      </c>
      <c r="C16572" t="s">
        <v>3</v>
      </c>
      <c r="D16572" t="s">
        <v>328</v>
      </c>
      <c r="F16572" s="2">
        <v>574000</v>
      </c>
      <c r="G16572" s="2">
        <v>574000</v>
      </c>
      <c r="H16572">
        <v>2012</v>
      </c>
      <c r="I16572">
        <v>1</v>
      </c>
      <c r="J16572" t="s">
        <v>717</v>
      </c>
    </row>
    <row r="16573" spans="1:10">
      <c r="A16573" t="s">
        <v>454</v>
      </c>
      <c r="B16573" t="s">
        <v>34</v>
      </c>
      <c r="C16573" t="s">
        <v>3</v>
      </c>
      <c r="D16573" t="s">
        <v>1</v>
      </c>
      <c r="F16573" s="2">
        <v>477000</v>
      </c>
      <c r="G16573" s="2">
        <v>477000</v>
      </c>
      <c r="H16573">
        <v>2012</v>
      </c>
      <c r="I16573">
        <v>1</v>
      </c>
      <c r="J16573" t="s">
        <v>717</v>
      </c>
    </row>
    <row r="16574" spans="1:10">
      <c r="A16574" t="s">
        <v>454</v>
      </c>
      <c r="B16574" t="s">
        <v>34</v>
      </c>
      <c r="C16574" t="s">
        <v>4</v>
      </c>
      <c r="D16574" t="s">
        <v>328</v>
      </c>
      <c r="F16574" s="2">
        <v>127000</v>
      </c>
      <c r="G16574" s="2">
        <v>127000</v>
      </c>
      <c r="H16574">
        <v>2012</v>
      </c>
      <c r="I16574">
        <v>1</v>
      </c>
      <c r="J16574" t="s">
        <v>717</v>
      </c>
    </row>
    <row r="16575" spans="1:10">
      <c r="A16575" t="s">
        <v>454</v>
      </c>
      <c r="B16575" t="s">
        <v>34</v>
      </c>
      <c r="C16575" t="s">
        <v>4</v>
      </c>
      <c r="D16575" t="s">
        <v>1</v>
      </c>
      <c r="F16575" s="2">
        <v>13000</v>
      </c>
      <c r="G16575" s="2">
        <v>13000</v>
      </c>
      <c r="H16575">
        <v>2012</v>
      </c>
      <c r="I16575">
        <v>1</v>
      </c>
      <c r="J16575" t="s">
        <v>717</v>
      </c>
    </row>
    <row r="16576" spans="1:10">
      <c r="A16576" t="s">
        <v>454</v>
      </c>
      <c r="B16576" t="s">
        <v>34</v>
      </c>
      <c r="C16576" t="s">
        <v>3</v>
      </c>
      <c r="D16576" t="s">
        <v>328</v>
      </c>
      <c r="F16576" s="2">
        <v>292000</v>
      </c>
      <c r="G16576" s="2">
        <v>292000</v>
      </c>
      <c r="H16576">
        <v>2011</v>
      </c>
      <c r="I16576">
        <v>1</v>
      </c>
      <c r="J16576" t="s">
        <v>717</v>
      </c>
    </row>
    <row r="16577" spans="1:10">
      <c r="A16577" t="s">
        <v>454</v>
      </c>
      <c r="B16577" t="s">
        <v>34</v>
      </c>
      <c r="C16577" t="s">
        <v>3</v>
      </c>
      <c r="D16577" t="s">
        <v>1</v>
      </c>
      <c r="F16577" s="2">
        <v>132000</v>
      </c>
      <c r="G16577" s="2">
        <v>132000</v>
      </c>
      <c r="H16577">
        <v>2011</v>
      </c>
      <c r="I16577">
        <v>1</v>
      </c>
      <c r="J16577" t="s">
        <v>717</v>
      </c>
    </row>
    <row r="16578" spans="1:10">
      <c r="A16578" t="s">
        <v>454</v>
      </c>
      <c r="B16578" t="s">
        <v>34</v>
      </c>
      <c r="C16578" t="s">
        <v>4</v>
      </c>
      <c r="D16578" t="s">
        <v>328</v>
      </c>
      <c r="F16578" s="2">
        <v>263000</v>
      </c>
      <c r="G16578" s="2">
        <v>263000</v>
      </c>
      <c r="H16578">
        <v>2011</v>
      </c>
      <c r="I16578">
        <v>1</v>
      </c>
      <c r="J16578" t="s">
        <v>717</v>
      </c>
    </row>
    <row r="16579" spans="1:10">
      <c r="A16579" t="s">
        <v>454</v>
      </c>
      <c r="B16579" t="s">
        <v>34</v>
      </c>
      <c r="C16579" t="s">
        <v>4</v>
      </c>
      <c r="D16579" t="s">
        <v>1</v>
      </c>
      <c r="F16579" s="2">
        <v>7000</v>
      </c>
      <c r="G16579" s="2">
        <v>7000</v>
      </c>
      <c r="H16579">
        <v>2011</v>
      </c>
      <c r="I16579">
        <v>1</v>
      </c>
      <c r="J16579" t="s">
        <v>717</v>
      </c>
    </row>
    <row r="16580" spans="1:10">
      <c r="A16580" t="s">
        <v>454</v>
      </c>
      <c r="B16580" t="s">
        <v>34</v>
      </c>
      <c r="C16580" t="s">
        <v>3</v>
      </c>
      <c r="D16580" t="s">
        <v>328</v>
      </c>
      <c r="F16580" s="2">
        <v>259000</v>
      </c>
      <c r="G16580" s="2">
        <v>259000</v>
      </c>
      <c r="H16580">
        <v>2010</v>
      </c>
      <c r="I16580">
        <v>1</v>
      </c>
      <c r="J16580" t="s">
        <v>717</v>
      </c>
    </row>
    <row r="16581" spans="1:10">
      <c r="A16581" t="s">
        <v>454</v>
      </c>
      <c r="B16581" t="s">
        <v>34</v>
      </c>
      <c r="C16581" t="s">
        <v>3</v>
      </c>
      <c r="D16581" t="s">
        <v>1</v>
      </c>
      <c r="F16581" s="2">
        <v>71000</v>
      </c>
      <c r="G16581" s="2">
        <v>71000</v>
      </c>
      <c r="H16581">
        <v>2010</v>
      </c>
      <c r="I16581">
        <v>1</v>
      </c>
      <c r="J16581" t="s">
        <v>717</v>
      </c>
    </row>
    <row r="16582" spans="1:10">
      <c r="A16582" t="s">
        <v>454</v>
      </c>
      <c r="B16582" t="s">
        <v>34</v>
      </c>
      <c r="C16582" t="s">
        <v>4</v>
      </c>
      <c r="D16582" t="s">
        <v>328</v>
      </c>
      <c r="F16582" s="2">
        <v>54000</v>
      </c>
      <c r="G16582" s="2">
        <v>54000</v>
      </c>
      <c r="H16582">
        <v>2010</v>
      </c>
      <c r="I16582">
        <v>1</v>
      </c>
      <c r="J16582" t="s">
        <v>717</v>
      </c>
    </row>
    <row r="16583" spans="1:10">
      <c r="A16583" t="s">
        <v>454</v>
      </c>
      <c r="B16583" t="s">
        <v>34</v>
      </c>
      <c r="C16583" t="s">
        <v>4</v>
      </c>
      <c r="D16583" t="s">
        <v>1</v>
      </c>
      <c r="F16583" s="2">
        <v>0</v>
      </c>
      <c r="G16583" s="2">
        <v>0</v>
      </c>
      <c r="H16583">
        <v>2010</v>
      </c>
      <c r="I16583">
        <v>1</v>
      </c>
      <c r="J16583" t="s">
        <v>717</v>
      </c>
    </row>
    <row r="16584" spans="1:10">
      <c r="A16584" t="s">
        <v>172</v>
      </c>
      <c r="B16584" t="s">
        <v>319</v>
      </c>
      <c r="C16584" t="s">
        <v>3</v>
      </c>
      <c r="D16584" t="s">
        <v>328</v>
      </c>
      <c r="F16584" s="2">
        <v>3155509480</v>
      </c>
      <c r="G16584" s="2">
        <f>F16584/I16584</f>
        <v>417694.89236992662</v>
      </c>
      <c r="H16584">
        <v>2024</v>
      </c>
      <c r="I16584">
        <v>7554.58</v>
      </c>
      <c r="J16584" t="s">
        <v>717</v>
      </c>
    </row>
    <row r="16585" spans="1:10">
      <c r="A16585" t="s">
        <v>172</v>
      </c>
      <c r="B16585" t="s">
        <v>319</v>
      </c>
      <c r="C16585" t="s">
        <v>4</v>
      </c>
      <c r="D16585" t="s">
        <v>328</v>
      </c>
      <c r="F16585" s="2">
        <v>740200567</v>
      </c>
      <c r="G16585" s="2">
        <f>F16585/I16585</f>
        <v>97980.373098173557</v>
      </c>
      <c r="H16585">
        <v>2024</v>
      </c>
      <c r="I16585">
        <v>7554.58</v>
      </c>
      <c r="J16585" t="s">
        <v>717</v>
      </c>
    </row>
    <row r="16586" spans="1:10">
      <c r="A16586" s="5" t="s">
        <v>172</v>
      </c>
      <c r="B16586" t="s">
        <v>319</v>
      </c>
      <c r="C16586" t="s">
        <v>3</v>
      </c>
      <c r="D16586" t="s">
        <v>328</v>
      </c>
      <c r="F16586" s="2">
        <v>2032778800</v>
      </c>
      <c r="G16586" s="2">
        <f>F16586/I16586</f>
        <v>291451.60989695572</v>
      </c>
      <c r="H16586">
        <v>2022</v>
      </c>
      <c r="I16586">
        <v>6974.67</v>
      </c>
      <c r="J16586" t="s">
        <v>717</v>
      </c>
    </row>
    <row r="16587" spans="1:10">
      <c r="A16587" t="s">
        <v>172</v>
      </c>
      <c r="B16587" t="s">
        <v>319</v>
      </c>
      <c r="C16587" t="s">
        <v>5</v>
      </c>
      <c r="D16587" t="s">
        <v>328</v>
      </c>
      <c r="F16587" s="2">
        <v>541829648</v>
      </c>
      <c r="G16587" s="2">
        <f>F16587/I16587</f>
        <v>77685.345399854035</v>
      </c>
      <c r="H16587">
        <v>2022</v>
      </c>
      <c r="I16587">
        <v>6974.67</v>
      </c>
      <c r="J16587" t="s">
        <v>717</v>
      </c>
    </row>
    <row r="16588" spans="1:10">
      <c r="A16588" t="s">
        <v>172</v>
      </c>
      <c r="B16588" t="s">
        <v>319</v>
      </c>
      <c r="C16588" t="s">
        <v>3</v>
      </c>
      <c r="D16588" t="s">
        <v>328</v>
      </c>
      <c r="F16588" s="2">
        <v>709301503</v>
      </c>
      <c r="G16588" s="2">
        <v>104871.34000833883</v>
      </c>
      <c r="H16588">
        <v>2020</v>
      </c>
      <c r="I16588">
        <v>6763.54</v>
      </c>
      <c r="J16588" t="s">
        <v>717</v>
      </c>
    </row>
    <row r="16589" spans="1:10">
      <c r="A16589" t="s">
        <v>172</v>
      </c>
      <c r="B16589" t="s">
        <v>319</v>
      </c>
      <c r="C16589" t="s">
        <v>3</v>
      </c>
      <c r="D16589" t="s">
        <v>328</v>
      </c>
      <c r="F16589" s="2">
        <v>665495747</v>
      </c>
      <c r="G16589" s="2">
        <f t="shared" ref="G16589:G16595" si="441">F16589/I16589</f>
        <v>106686.0343802151</v>
      </c>
      <c r="H16589">
        <v>2019</v>
      </c>
      <c r="I16589">
        <v>6237.89</v>
      </c>
      <c r="J16589" t="s">
        <v>717</v>
      </c>
    </row>
    <row r="16590" spans="1:10">
      <c r="A16590" t="s">
        <v>172</v>
      </c>
      <c r="B16590" t="s">
        <v>319</v>
      </c>
      <c r="C16590" t="s">
        <v>4</v>
      </c>
      <c r="D16590" t="s">
        <v>328</v>
      </c>
      <c r="F16590" s="2">
        <v>82083571</v>
      </c>
      <c r="G16590" s="2">
        <f t="shared" si="441"/>
        <v>13158.867982603091</v>
      </c>
      <c r="H16590">
        <v>2019</v>
      </c>
      <c r="I16590">
        <v>6237.89</v>
      </c>
      <c r="J16590" t="s">
        <v>717</v>
      </c>
    </row>
    <row r="16591" spans="1:10">
      <c r="A16591" t="s">
        <v>172</v>
      </c>
      <c r="B16591" t="s">
        <v>319</v>
      </c>
      <c r="C16591" t="s">
        <v>3</v>
      </c>
      <c r="D16591" t="s">
        <v>328</v>
      </c>
      <c r="F16591" s="2">
        <v>659805409</v>
      </c>
      <c r="G16591" s="2">
        <f t="shared" si="441"/>
        <v>114923.65059873721</v>
      </c>
      <c r="H16591">
        <v>2018</v>
      </c>
      <c r="I16591">
        <v>5741.25</v>
      </c>
      <c r="J16591" t="s">
        <v>717</v>
      </c>
    </row>
    <row r="16592" spans="1:10">
      <c r="A16592" t="s">
        <v>172</v>
      </c>
      <c r="B16592" t="s">
        <v>319</v>
      </c>
      <c r="C16592" t="s">
        <v>4</v>
      </c>
      <c r="D16592" t="s">
        <v>328</v>
      </c>
      <c r="F16592" s="2">
        <v>71832557</v>
      </c>
      <c r="G16592" s="2">
        <f t="shared" si="441"/>
        <v>12511.658088395385</v>
      </c>
      <c r="H16592">
        <v>2018</v>
      </c>
      <c r="I16592">
        <v>5741.25</v>
      </c>
      <c r="J16592" t="s">
        <v>717</v>
      </c>
    </row>
    <row r="16593" spans="1:10">
      <c r="A16593" t="s">
        <v>172</v>
      </c>
      <c r="B16593" t="s">
        <v>319</v>
      </c>
      <c r="C16593" t="s">
        <v>3</v>
      </c>
      <c r="D16593" t="s">
        <v>328</v>
      </c>
      <c r="F16593" s="2">
        <v>682289981</v>
      </c>
      <c r="G16593" s="2">
        <f t="shared" si="441"/>
        <v>121135.5593036778</v>
      </c>
      <c r="H16593">
        <v>2017</v>
      </c>
      <c r="I16593">
        <v>5632.45</v>
      </c>
      <c r="J16593" t="s">
        <v>717</v>
      </c>
    </row>
    <row r="16594" spans="1:10">
      <c r="A16594" t="s">
        <v>172</v>
      </c>
      <c r="B16594" t="s">
        <v>319</v>
      </c>
      <c r="C16594" t="s">
        <v>4</v>
      </c>
      <c r="D16594" t="s">
        <v>328</v>
      </c>
      <c r="F16594" s="2">
        <v>58048582</v>
      </c>
      <c r="G16594" s="2">
        <f t="shared" si="441"/>
        <v>10306.098056795889</v>
      </c>
      <c r="H16594">
        <v>2017</v>
      </c>
      <c r="I16594">
        <v>5632.45</v>
      </c>
      <c r="J16594" t="s">
        <v>717</v>
      </c>
    </row>
    <row r="16595" spans="1:10" ht="15.75">
      <c r="A16595" s="19" t="s">
        <v>523</v>
      </c>
      <c r="B16595" t="s">
        <v>319</v>
      </c>
      <c r="C16595" t="s">
        <v>3</v>
      </c>
      <c r="D16595" t="s">
        <v>328</v>
      </c>
      <c r="F16595" s="2">
        <v>6357097380</v>
      </c>
      <c r="G16595" s="2">
        <f t="shared" si="441"/>
        <v>872903.92024935805</v>
      </c>
      <c r="H16595">
        <v>2023</v>
      </c>
      <c r="I16595">
        <v>7282.7</v>
      </c>
      <c r="J16595" s="40" t="s">
        <v>715</v>
      </c>
    </row>
    <row r="16596" spans="1:10">
      <c r="A16596" t="s">
        <v>172</v>
      </c>
      <c r="B16596" t="s">
        <v>319</v>
      </c>
      <c r="C16596" t="s">
        <v>3</v>
      </c>
      <c r="D16596" t="s">
        <v>328</v>
      </c>
      <c r="F16596" s="2">
        <v>991891821.00000012</v>
      </c>
      <c r="G16596" s="2">
        <v>174362.79520684402</v>
      </c>
      <c r="H16596">
        <v>2016</v>
      </c>
      <c r="I16596">
        <v>5688.666666666667</v>
      </c>
      <c r="J16596" t="s">
        <v>717</v>
      </c>
    </row>
    <row r="16597" spans="1:10">
      <c r="A16597" t="s">
        <v>172</v>
      </c>
      <c r="B16597" t="s">
        <v>319</v>
      </c>
      <c r="C16597" t="s">
        <v>3</v>
      </c>
      <c r="D16597" t="s">
        <v>1</v>
      </c>
      <c r="F16597" s="2">
        <v>14618770.000000002</v>
      </c>
      <c r="G16597" s="2">
        <v>2569.8060471112153</v>
      </c>
      <c r="H16597">
        <v>2016</v>
      </c>
      <c r="I16597">
        <v>5688.666666666667</v>
      </c>
      <c r="J16597" t="s">
        <v>717</v>
      </c>
    </row>
    <row r="16598" spans="1:10">
      <c r="A16598" t="s">
        <v>172</v>
      </c>
      <c r="B16598" t="s">
        <v>319</v>
      </c>
      <c r="C16598" t="s">
        <v>4</v>
      </c>
      <c r="D16598" t="s">
        <v>328</v>
      </c>
      <c r="F16598" s="2">
        <v>227048819.99999997</v>
      </c>
      <c r="G16598" s="2">
        <v>39912.484472049684</v>
      </c>
      <c r="H16598">
        <v>2016</v>
      </c>
      <c r="I16598">
        <v>5688.666666666667</v>
      </c>
      <c r="J16598" t="s">
        <v>717</v>
      </c>
    </row>
    <row r="16599" spans="1:10">
      <c r="A16599" t="s">
        <v>172</v>
      </c>
      <c r="B16599" t="s">
        <v>319</v>
      </c>
      <c r="C16599" t="s">
        <v>3</v>
      </c>
      <c r="D16599" t="s">
        <v>328</v>
      </c>
      <c r="F16599" s="2">
        <v>665401615</v>
      </c>
      <c r="G16599" s="2">
        <v>128268.70725350645</v>
      </c>
      <c r="H16599">
        <v>2015</v>
      </c>
      <c r="I16599">
        <v>5187.5600000000004</v>
      </c>
      <c r="J16599" t="s">
        <v>717</v>
      </c>
    </row>
    <row r="16600" spans="1:10">
      <c r="A16600" t="s">
        <v>172</v>
      </c>
      <c r="B16600" t="s">
        <v>319</v>
      </c>
      <c r="C16600" t="s">
        <v>3</v>
      </c>
      <c r="D16600" t="s">
        <v>1</v>
      </c>
      <c r="F16600" s="2">
        <v>2256878</v>
      </c>
      <c r="G16600" s="2">
        <v>435.0557873065564</v>
      </c>
      <c r="H16600">
        <v>2015</v>
      </c>
      <c r="I16600">
        <v>5187.5600000000004</v>
      </c>
      <c r="J16600" t="s">
        <v>717</v>
      </c>
    </row>
    <row r="16601" spans="1:10">
      <c r="A16601" t="s">
        <v>172</v>
      </c>
      <c r="B16601" t="s">
        <v>319</v>
      </c>
      <c r="C16601" t="s">
        <v>4</v>
      </c>
      <c r="D16601" t="s">
        <v>328</v>
      </c>
      <c r="F16601" s="2">
        <v>439639956</v>
      </c>
      <c r="G16601" s="2">
        <v>84748.890808009921</v>
      </c>
      <c r="H16601">
        <v>2015</v>
      </c>
      <c r="I16601">
        <v>5187.5600000000004</v>
      </c>
      <c r="J16601" t="s">
        <v>717</v>
      </c>
    </row>
    <row r="16602" spans="1:10">
      <c r="A16602" t="s">
        <v>172</v>
      </c>
      <c r="B16602" t="s">
        <v>319</v>
      </c>
      <c r="C16602" t="s">
        <v>3</v>
      </c>
      <c r="D16602" t="s">
        <v>328</v>
      </c>
      <c r="F16602" s="2">
        <v>367238836</v>
      </c>
      <c r="G16602" s="2">
        <v>82232.620677397543</v>
      </c>
      <c r="H16602">
        <v>2014</v>
      </c>
      <c r="I16602">
        <v>4465.8534894649083</v>
      </c>
      <c r="J16602" t="s">
        <v>717</v>
      </c>
    </row>
    <row r="16603" spans="1:10">
      <c r="A16603" t="s">
        <v>172</v>
      </c>
      <c r="B16603" t="s">
        <v>319</v>
      </c>
      <c r="C16603" t="s">
        <v>4</v>
      </c>
      <c r="D16603" t="s">
        <v>328</v>
      </c>
      <c r="F16603" s="2">
        <v>66590656</v>
      </c>
      <c r="G16603" s="2">
        <v>14911.070449823195</v>
      </c>
      <c r="H16603">
        <v>2014</v>
      </c>
      <c r="I16603">
        <v>4465.8534894649083</v>
      </c>
      <c r="J16603" t="s">
        <v>717</v>
      </c>
    </row>
    <row r="16604" spans="1:10" ht="15.75">
      <c r="A16604" s="19" t="s">
        <v>669</v>
      </c>
      <c r="B16604" t="s">
        <v>319</v>
      </c>
      <c r="C16604" t="s">
        <v>3</v>
      </c>
      <c r="D16604" t="s">
        <v>328</v>
      </c>
      <c r="F16604" s="2">
        <v>1065681537</v>
      </c>
      <c r="G16604" s="2">
        <f>F16604/I16604</f>
        <v>146330.555563184</v>
      </c>
      <c r="H16604">
        <v>2023</v>
      </c>
      <c r="I16604">
        <v>7282.7</v>
      </c>
      <c r="J16604" t="s">
        <v>717</v>
      </c>
    </row>
    <row r="16605" spans="1:10" ht="15.75">
      <c r="A16605" s="19" t="s">
        <v>669</v>
      </c>
      <c r="B16605" t="s">
        <v>319</v>
      </c>
      <c r="C16605" t="s">
        <v>4</v>
      </c>
      <c r="D16605" t="s">
        <v>328</v>
      </c>
      <c r="F16605" s="2">
        <v>2134460366</v>
      </c>
      <c r="G16605" s="2">
        <f>F16605/I16605</f>
        <v>293086.40559133288</v>
      </c>
      <c r="H16605">
        <v>2023</v>
      </c>
      <c r="I16605">
        <v>7282.7</v>
      </c>
      <c r="J16605" t="s">
        <v>717</v>
      </c>
    </row>
    <row r="16606" spans="1:10">
      <c r="A16606" s="5" t="s">
        <v>313</v>
      </c>
      <c r="B16606" t="s">
        <v>319</v>
      </c>
      <c r="C16606" t="s">
        <v>3</v>
      </c>
      <c r="D16606" t="s">
        <v>328</v>
      </c>
      <c r="E16606" t="s">
        <v>361</v>
      </c>
      <c r="F16606" s="2">
        <v>1153729570</v>
      </c>
      <c r="G16606" s="2">
        <f>F16606/I16606</f>
        <v>170504.84663528681</v>
      </c>
      <c r="H16606">
        <v>2021</v>
      </c>
      <c r="I16606">
        <v>6766.55</v>
      </c>
      <c r="J16606" t="s">
        <v>717</v>
      </c>
    </row>
    <row r="16607" spans="1:10">
      <c r="A16607" s="5" t="s">
        <v>313</v>
      </c>
      <c r="B16607" t="s">
        <v>319</v>
      </c>
      <c r="C16607" t="s">
        <v>4</v>
      </c>
      <c r="D16607" t="s">
        <v>328</v>
      </c>
      <c r="E16607" t="s">
        <v>361</v>
      </c>
      <c r="F16607" s="2">
        <v>250814567</v>
      </c>
      <c r="G16607" s="2">
        <f>F16607/I16607</f>
        <v>37066.831250785108</v>
      </c>
      <c r="H16607">
        <v>2021</v>
      </c>
      <c r="I16607">
        <v>6766.55</v>
      </c>
      <c r="J16607" t="s">
        <v>717</v>
      </c>
    </row>
    <row r="16608" spans="1:10">
      <c r="A16608" t="s">
        <v>348</v>
      </c>
      <c r="B16608" t="s">
        <v>35</v>
      </c>
      <c r="C16608" t="s">
        <v>4</v>
      </c>
      <c r="D16608" t="s">
        <v>328</v>
      </c>
      <c r="F16608" s="2">
        <v>1013016.9999999999</v>
      </c>
      <c r="G16608" s="2">
        <v>68592.157739002068</v>
      </c>
      <c r="H16608">
        <v>2016</v>
      </c>
      <c r="I16608">
        <v>14.768700000000001</v>
      </c>
      <c r="J16608" t="s">
        <v>717</v>
      </c>
    </row>
    <row r="16609" spans="1:10">
      <c r="A16609" t="s">
        <v>348</v>
      </c>
      <c r="B16609" t="s">
        <v>35</v>
      </c>
      <c r="C16609" t="s">
        <v>3</v>
      </c>
      <c r="D16609" t="s">
        <v>328</v>
      </c>
      <c r="F16609" s="2">
        <v>62942842</v>
      </c>
      <c r="G16609" s="2">
        <v>6790390.1007616464</v>
      </c>
      <c r="H16609">
        <v>2015</v>
      </c>
      <c r="I16609">
        <v>9.2693999999999992</v>
      </c>
      <c r="J16609" t="s">
        <v>717</v>
      </c>
    </row>
    <row r="16610" spans="1:10">
      <c r="A16610" t="s">
        <v>348</v>
      </c>
      <c r="B16610" t="s">
        <v>35</v>
      </c>
      <c r="C16610" t="s">
        <v>3</v>
      </c>
      <c r="D16610" t="s">
        <v>1</v>
      </c>
      <c r="F16610" s="2">
        <v>16982274</v>
      </c>
      <c r="G16610" s="2">
        <v>1832079.0989708074</v>
      </c>
      <c r="H16610">
        <v>2015</v>
      </c>
      <c r="I16610">
        <v>9.2693999999999992</v>
      </c>
      <c r="J16610" t="s">
        <v>717</v>
      </c>
    </row>
    <row r="16611" spans="1:10">
      <c r="A16611" t="s">
        <v>348</v>
      </c>
      <c r="B16611" t="s">
        <v>35</v>
      </c>
      <c r="C16611" t="s">
        <v>4</v>
      </c>
      <c r="D16611" t="s">
        <v>328</v>
      </c>
      <c r="F16611" s="2">
        <v>15726955</v>
      </c>
      <c r="G16611" s="2">
        <v>1696652.9656719961</v>
      </c>
      <c r="H16611">
        <v>2015</v>
      </c>
      <c r="I16611">
        <v>9.2693999999999992</v>
      </c>
      <c r="J16611" t="s">
        <v>717</v>
      </c>
    </row>
    <row r="16612" spans="1:10">
      <c r="A16612" t="s">
        <v>348</v>
      </c>
      <c r="B16612" t="s">
        <v>35</v>
      </c>
      <c r="C16612" t="s">
        <v>4</v>
      </c>
      <c r="D16612" t="s">
        <v>1</v>
      </c>
      <c r="F16612" s="2">
        <v>2511117</v>
      </c>
      <c r="G16612" s="2">
        <v>270903.94200271863</v>
      </c>
      <c r="H16612">
        <v>2015</v>
      </c>
      <c r="I16612">
        <v>9.2693999999999992</v>
      </c>
      <c r="J16612" t="s">
        <v>717</v>
      </c>
    </row>
    <row r="16613" spans="1:10">
      <c r="A16613" t="s">
        <v>348</v>
      </c>
      <c r="B16613" t="s">
        <v>35</v>
      </c>
      <c r="C16613" t="s">
        <v>3</v>
      </c>
      <c r="D16613" t="s">
        <v>328</v>
      </c>
      <c r="F16613" s="2">
        <v>47566600</v>
      </c>
      <c r="G16613" s="2">
        <v>5859858.6658903779</v>
      </c>
      <c r="H16613">
        <v>2014</v>
      </c>
      <c r="I16613">
        <v>8.1173630136986379</v>
      </c>
      <c r="J16613" t="s">
        <v>717</v>
      </c>
    </row>
    <row r="16614" spans="1:10">
      <c r="A16614" t="s">
        <v>348</v>
      </c>
      <c r="B16614" t="s">
        <v>35</v>
      </c>
      <c r="C16614" t="s">
        <v>3</v>
      </c>
      <c r="D16614" t="s">
        <v>1</v>
      </c>
      <c r="F16614" s="2">
        <v>25513144</v>
      </c>
      <c r="G16614" s="2">
        <v>3143033.5143253691</v>
      </c>
      <c r="H16614">
        <v>2014</v>
      </c>
      <c r="I16614">
        <v>8.1173630136986379</v>
      </c>
      <c r="J16614" t="s">
        <v>717</v>
      </c>
    </row>
    <row r="16615" spans="1:10">
      <c r="A16615" t="s">
        <v>348</v>
      </c>
      <c r="B16615" t="s">
        <v>35</v>
      </c>
      <c r="C16615" t="s">
        <v>4</v>
      </c>
      <c r="D16615" t="s">
        <v>328</v>
      </c>
      <c r="F16615" s="2">
        <v>5769665</v>
      </c>
      <c r="G16615" s="2">
        <v>710780.70430794731</v>
      </c>
      <c r="H16615">
        <v>2014</v>
      </c>
      <c r="I16615">
        <v>8.1173630136986379</v>
      </c>
      <c r="J16615" t="s">
        <v>717</v>
      </c>
    </row>
    <row r="16616" spans="1:10">
      <c r="A16616" t="s">
        <v>348</v>
      </c>
      <c r="B16616" t="s">
        <v>35</v>
      </c>
      <c r="C16616" t="s">
        <v>4</v>
      </c>
      <c r="D16616" t="s">
        <v>1</v>
      </c>
      <c r="F16616" s="2">
        <v>1350310</v>
      </c>
      <c r="G16616" s="2">
        <v>166348.35693823895</v>
      </c>
      <c r="H16616">
        <v>2014</v>
      </c>
      <c r="I16616">
        <v>8.1173630136986379</v>
      </c>
      <c r="J16616" t="s">
        <v>717</v>
      </c>
    </row>
    <row r="16617" spans="1:10">
      <c r="A16617" t="s">
        <v>348</v>
      </c>
      <c r="B16617" t="s">
        <v>35</v>
      </c>
      <c r="C16617" t="s">
        <v>3</v>
      </c>
      <c r="D16617" t="s">
        <v>328</v>
      </c>
      <c r="F16617" s="2">
        <v>28130100</v>
      </c>
      <c r="G16617" s="2">
        <v>5135029.8317243401</v>
      </c>
      <c r="H16617">
        <v>2013</v>
      </c>
      <c r="I16617">
        <v>5.47807917808219</v>
      </c>
      <c r="J16617" t="s">
        <v>717</v>
      </c>
    </row>
    <row r="16618" spans="1:10">
      <c r="A16618" t="s">
        <v>348</v>
      </c>
      <c r="B16618" t="s">
        <v>35</v>
      </c>
      <c r="C16618" t="s">
        <v>3</v>
      </c>
      <c r="D16618" t="s">
        <v>328</v>
      </c>
      <c r="F16618" s="2">
        <v>18828991</v>
      </c>
      <c r="G16618" s="2">
        <v>3437152.0359426066</v>
      </c>
      <c r="H16618">
        <v>2013</v>
      </c>
      <c r="I16618">
        <v>5.47807917808219</v>
      </c>
      <c r="J16618" t="s">
        <v>717</v>
      </c>
    </row>
    <row r="16619" spans="1:10">
      <c r="A16619" t="s">
        <v>348</v>
      </c>
      <c r="B16619" t="s">
        <v>35</v>
      </c>
      <c r="C16619" t="s">
        <v>3</v>
      </c>
      <c r="D16619" t="s">
        <v>1</v>
      </c>
      <c r="F16619" s="2">
        <v>9545840</v>
      </c>
      <c r="G16619" s="2">
        <v>1742552.3965029444</v>
      </c>
      <c r="H16619">
        <v>2013</v>
      </c>
      <c r="I16619">
        <v>5.47807917808219</v>
      </c>
      <c r="J16619" t="s">
        <v>717</v>
      </c>
    </row>
    <row r="16620" spans="1:10">
      <c r="A16620" t="s">
        <v>348</v>
      </c>
      <c r="B16620" t="s">
        <v>35</v>
      </c>
      <c r="C16620" t="s">
        <v>4</v>
      </c>
      <c r="D16620" t="s">
        <v>328</v>
      </c>
      <c r="F16620" s="2">
        <v>4982989</v>
      </c>
      <c r="G16620" s="2">
        <v>909623.3986425302</v>
      </c>
      <c r="H16620">
        <v>2013</v>
      </c>
      <c r="I16620">
        <v>5.47807917808219</v>
      </c>
      <c r="J16620" t="s">
        <v>717</v>
      </c>
    </row>
    <row r="16621" spans="1:10">
      <c r="A16621" t="s">
        <v>348</v>
      </c>
      <c r="B16621" t="s">
        <v>35</v>
      </c>
      <c r="C16621" t="s">
        <v>4</v>
      </c>
      <c r="D16621" t="s">
        <v>328</v>
      </c>
      <c r="F16621" s="2">
        <v>3725040</v>
      </c>
      <c r="G16621" s="2">
        <v>679990.17153747892</v>
      </c>
      <c r="H16621">
        <v>2013</v>
      </c>
      <c r="I16621">
        <v>5.47807917808219</v>
      </c>
      <c r="J16621" t="s">
        <v>717</v>
      </c>
    </row>
    <row r="16622" spans="1:10">
      <c r="A16622" t="s">
        <v>348</v>
      </c>
      <c r="B16622" t="s">
        <v>35</v>
      </c>
      <c r="C16622" t="s">
        <v>4</v>
      </c>
      <c r="D16622" t="s">
        <v>1</v>
      </c>
      <c r="F16622" s="2">
        <v>274553</v>
      </c>
      <c r="G16622" s="2">
        <v>50118.479685085113</v>
      </c>
      <c r="H16622">
        <v>2013</v>
      </c>
      <c r="I16622">
        <v>5.47807917808219</v>
      </c>
      <c r="J16622" t="s">
        <v>717</v>
      </c>
    </row>
    <row r="16623" spans="1:10">
      <c r="A16623" t="s">
        <v>348</v>
      </c>
      <c r="B16623" t="s">
        <v>35</v>
      </c>
      <c r="C16623" t="s">
        <v>3</v>
      </c>
      <c r="D16623" t="s">
        <v>328</v>
      </c>
      <c r="F16623" s="2">
        <v>21276111.999999996</v>
      </c>
      <c r="G16623" s="2">
        <v>4674546.1917497367</v>
      </c>
      <c r="H16623">
        <v>2012</v>
      </c>
      <c r="I16623">
        <v>4.5514818181818208</v>
      </c>
      <c r="J16623" t="s">
        <v>717</v>
      </c>
    </row>
    <row r="16624" spans="1:10">
      <c r="A16624" t="s">
        <v>348</v>
      </c>
      <c r="B16624" t="s">
        <v>35</v>
      </c>
      <c r="C16624" t="s">
        <v>3</v>
      </c>
      <c r="D16624" t="s">
        <v>328</v>
      </c>
      <c r="F16624" s="2">
        <v>19814493</v>
      </c>
      <c r="G16624" s="2">
        <v>4353415.8306086101</v>
      </c>
      <c r="H16624">
        <v>2012</v>
      </c>
      <c r="I16624">
        <v>4.5514818181818208</v>
      </c>
      <c r="J16624" t="s">
        <v>717</v>
      </c>
    </row>
    <row r="16625" spans="1:10">
      <c r="A16625" t="s">
        <v>348</v>
      </c>
      <c r="B16625" t="s">
        <v>35</v>
      </c>
      <c r="C16625" t="s">
        <v>3</v>
      </c>
      <c r="D16625" t="s">
        <v>1</v>
      </c>
      <c r="F16625" s="2">
        <v>10838708</v>
      </c>
      <c r="G16625" s="2">
        <v>2381358.0791869964</v>
      </c>
      <c r="H16625">
        <v>2012</v>
      </c>
      <c r="I16625">
        <v>4.5514818181818208</v>
      </c>
      <c r="J16625" t="s">
        <v>717</v>
      </c>
    </row>
    <row r="16626" spans="1:10">
      <c r="A16626" t="s">
        <v>348</v>
      </c>
      <c r="B16626" t="s">
        <v>35</v>
      </c>
      <c r="C16626" t="s">
        <v>4</v>
      </c>
      <c r="D16626" t="s">
        <v>328</v>
      </c>
      <c r="F16626" s="2">
        <v>8237235</v>
      </c>
      <c r="G16626" s="2">
        <v>1809791.9159194897</v>
      </c>
      <c r="H16626">
        <v>2012</v>
      </c>
      <c r="I16626">
        <v>4.5514818181818208</v>
      </c>
      <c r="J16626" t="s">
        <v>717</v>
      </c>
    </row>
    <row r="16627" spans="1:10" ht="15.75">
      <c r="A16627" s="19" t="s">
        <v>523</v>
      </c>
      <c r="B16627" t="s">
        <v>319</v>
      </c>
      <c r="C16627" t="s">
        <v>4</v>
      </c>
      <c r="D16627" t="s">
        <v>328</v>
      </c>
      <c r="F16627" s="2">
        <v>1538613513</v>
      </c>
      <c r="G16627" s="2">
        <f>F16627/I16627</f>
        <v>211269.65452373432</v>
      </c>
      <c r="H16627">
        <v>2023</v>
      </c>
      <c r="I16627">
        <v>7282.7</v>
      </c>
      <c r="J16627" s="40" t="s">
        <v>715</v>
      </c>
    </row>
    <row r="16628" spans="1:10">
      <c r="A16628" t="s">
        <v>348</v>
      </c>
      <c r="B16628" t="s">
        <v>35</v>
      </c>
      <c r="C16628" t="s">
        <v>4</v>
      </c>
      <c r="D16628" t="s">
        <v>328</v>
      </c>
      <c r="F16628" s="2">
        <v>5076357</v>
      </c>
      <c r="G16628" s="2">
        <v>1115319.6261756904</v>
      </c>
      <c r="H16628">
        <v>2012</v>
      </c>
      <c r="I16628">
        <v>4.5514818181818208</v>
      </c>
      <c r="J16628" t="s">
        <v>717</v>
      </c>
    </row>
    <row r="16629" spans="1:10">
      <c r="A16629" t="s">
        <v>348</v>
      </c>
      <c r="B16629" t="s">
        <v>35</v>
      </c>
      <c r="C16629" t="s">
        <v>4</v>
      </c>
      <c r="D16629" t="s">
        <v>1</v>
      </c>
      <c r="F16629" s="2">
        <v>411777</v>
      </c>
      <c r="G16629" s="2">
        <v>90470.975486504845</v>
      </c>
      <c r="H16629">
        <v>2012</v>
      </c>
      <c r="I16629">
        <v>4.5514818181818208</v>
      </c>
      <c r="J16629" t="s">
        <v>717</v>
      </c>
    </row>
    <row r="16630" spans="1:10">
      <c r="A16630" t="s">
        <v>348</v>
      </c>
      <c r="B16630" t="s">
        <v>35</v>
      </c>
      <c r="C16630" t="s">
        <v>3</v>
      </c>
      <c r="D16630" t="s">
        <v>328</v>
      </c>
      <c r="F16630" s="2">
        <v>13342597</v>
      </c>
      <c r="G16630" s="2">
        <v>3230475.9193008649</v>
      </c>
      <c r="H16630">
        <v>2011</v>
      </c>
      <c r="I16630" s="9">
        <v>4.1302264227642302</v>
      </c>
      <c r="J16630" t="s">
        <v>717</v>
      </c>
    </row>
    <row r="16631" spans="1:10">
      <c r="A16631" t="s">
        <v>348</v>
      </c>
      <c r="B16631" t="s">
        <v>35</v>
      </c>
      <c r="C16631" t="s">
        <v>3</v>
      </c>
      <c r="D16631" t="s">
        <v>328</v>
      </c>
      <c r="F16631" s="2">
        <v>151456</v>
      </c>
      <c r="G16631" s="2">
        <v>36670.144562833746</v>
      </c>
      <c r="H16631">
        <v>2011</v>
      </c>
      <c r="I16631" s="9">
        <v>4.1302264227642302</v>
      </c>
      <c r="J16631" t="s">
        <v>717</v>
      </c>
    </row>
    <row r="16632" spans="1:10">
      <c r="A16632" t="s">
        <v>348</v>
      </c>
      <c r="B16632" t="s">
        <v>35</v>
      </c>
      <c r="C16632" t="s">
        <v>3</v>
      </c>
      <c r="D16632" t="s">
        <v>1</v>
      </c>
      <c r="F16632" s="2">
        <v>7788149</v>
      </c>
      <c r="G16632" s="2">
        <v>1885646.9846482745</v>
      </c>
      <c r="H16632">
        <v>2011</v>
      </c>
      <c r="I16632" s="9">
        <v>4.1302264227642302</v>
      </c>
      <c r="J16632" t="s">
        <v>717</v>
      </c>
    </row>
    <row r="16633" spans="1:10">
      <c r="A16633" t="s">
        <v>348</v>
      </c>
      <c r="B16633" t="s">
        <v>35</v>
      </c>
      <c r="C16633" t="s">
        <v>4</v>
      </c>
      <c r="D16633" t="s">
        <v>328</v>
      </c>
      <c r="F16633" s="2">
        <v>1814034</v>
      </c>
      <c r="G16633" s="2">
        <v>439209.33486884343</v>
      </c>
      <c r="H16633">
        <v>2011</v>
      </c>
      <c r="I16633" s="9">
        <v>4.1302264227642302</v>
      </c>
      <c r="J16633" t="s">
        <v>717</v>
      </c>
    </row>
    <row r="16634" spans="1:10">
      <c r="A16634" t="s">
        <v>348</v>
      </c>
      <c r="B16634" t="s">
        <v>35</v>
      </c>
      <c r="C16634" t="s">
        <v>4</v>
      </c>
      <c r="D16634" t="s">
        <v>328</v>
      </c>
      <c r="F16634" s="2">
        <v>-7564</v>
      </c>
      <c r="G16634" s="2">
        <v>-1831.3765943460439</v>
      </c>
      <c r="H16634">
        <v>2011</v>
      </c>
      <c r="I16634" s="9">
        <v>4.1302264227642302</v>
      </c>
      <c r="J16634" t="s">
        <v>717</v>
      </c>
    </row>
    <row r="16635" spans="1:10">
      <c r="A16635" t="s">
        <v>348</v>
      </c>
      <c r="B16635" t="s">
        <v>35</v>
      </c>
      <c r="C16635" t="s">
        <v>4</v>
      </c>
      <c r="D16635" t="s">
        <v>1</v>
      </c>
      <c r="F16635" s="2">
        <v>176956</v>
      </c>
      <c r="G16635" s="2">
        <v>42844.140220663481</v>
      </c>
      <c r="H16635">
        <v>2011</v>
      </c>
      <c r="I16635" s="9">
        <v>4.1302264227642302</v>
      </c>
      <c r="J16635" t="s">
        <v>717</v>
      </c>
    </row>
    <row r="16636" spans="1:10">
      <c r="A16636" t="s">
        <v>348</v>
      </c>
      <c r="B16636" t="s">
        <v>35</v>
      </c>
      <c r="C16636" t="s">
        <v>3</v>
      </c>
      <c r="D16636" t="s">
        <v>328</v>
      </c>
      <c r="F16636" s="2">
        <v>14745674</v>
      </c>
      <c r="G16636" s="2">
        <v>3768683.4205227969</v>
      </c>
      <c r="H16636">
        <v>2010</v>
      </c>
      <c r="I16636" s="9">
        <v>3.9126857723577269</v>
      </c>
      <c r="J16636" t="s">
        <v>717</v>
      </c>
    </row>
    <row r="16637" spans="1:10">
      <c r="A16637" t="s">
        <v>348</v>
      </c>
      <c r="B16637" t="s">
        <v>35</v>
      </c>
      <c r="C16637" t="s">
        <v>3</v>
      </c>
      <c r="D16637" t="s">
        <v>1</v>
      </c>
      <c r="F16637" s="2">
        <v>2483690</v>
      </c>
      <c r="G16637" s="2">
        <v>634778.80527660286</v>
      </c>
      <c r="H16637">
        <v>2010</v>
      </c>
      <c r="I16637" s="9">
        <v>3.9126857723577269</v>
      </c>
      <c r="J16637" t="s">
        <v>717</v>
      </c>
    </row>
    <row r="16638" spans="1:10">
      <c r="A16638" t="s">
        <v>348</v>
      </c>
      <c r="B16638" t="s">
        <v>35</v>
      </c>
      <c r="C16638" t="s">
        <v>4</v>
      </c>
      <c r="D16638" t="s">
        <v>328</v>
      </c>
      <c r="F16638" s="2">
        <v>3300447</v>
      </c>
      <c r="G16638" s="2">
        <v>843524.67640436126</v>
      </c>
      <c r="H16638">
        <v>2010</v>
      </c>
      <c r="I16638" s="9">
        <v>3.9126857723577269</v>
      </c>
      <c r="J16638" t="s">
        <v>717</v>
      </c>
    </row>
    <row r="16639" spans="1:10">
      <c r="A16639" t="s">
        <v>348</v>
      </c>
      <c r="B16639" t="s">
        <v>35</v>
      </c>
      <c r="C16639" t="s">
        <v>4</v>
      </c>
      <c r="D16639" t="s">
        <v>1</v>
      </c>
      <c r="F16639" s="2">
        <v>70630</v>
      </c>
      <c r="G16639" s="2">
        <v>18051.539047419952</v>
      </c>
      <c r="H16639">
        <v>2010</v>
      </c>
      <c r="I16639" s="9">
        <v>3.9126857723577269</v>
      </c>
      <c r="J16639" t="s">
        <v>717</v>
      </c>
    </row>
    <row r="16640" spans="1:10">
      <c r="A16640" s="4" t="s">
        <v>348</v>
      </c>
      <c r="B16640" t="s">
        <v>32</v>
      </c>
      <c r="C16640" t="s">
        <v>3</v>
      </c>
      <c r="D16640" t="s">
        <v>328</v>
      </c>
      <c r="E16640" t="s">
        <v>365</v>
      </c>
      <c r="F16640" s="2">
        <v>59262678.999999993</v>
      </c>
      <c r="G16640" s="2">
        <v>18034899.269628726</v>
      </c>
      <c r="H16640">
        <v>2015</v>
      </c>
      <c r="I16640" s="9">
        <v>3.286</v>
      </c>
      <c r="J16640" t="s">
        <v>717</v>
      </c>
    </row>
    <row r="16641" spans="1:10">
      <c r="A16641" s="4" t="s">
        <v>348</v>
      </c>
      <c r="B16641" t="s">
        <v>32</v>
      </c>
      <c r="C16641" t="s">
        <v>3</v>
      </c>
      <c r="D16641" t="s">
        <v>328</v>
      </c>
      <c r="E16641" t="s">
        <v>366</v>
      </c>
      <c r="F16641" s="2">
        <v>54884549</v>
      </c>
      <c r="G16641" s="2">
        <v>16702540.77906269</v>
      </c>
      <c r="H16641">
        <v>2015</v>
      </c>
      <c r="I16641" s="9">
        <v>3.286</v>
      </c>
      <c r="J16641" t="s">
        <v>717</v>
      </c>
    </row>
    <row r="16642" spans="1:10">
      <c r="A16642" s="4" t="s">
        <v>348</v>
      </c>
      <c r="B16642" t="s">
        <v>32</v>
      </c>
      <c r="C16642" t="s">
        <v>3</v>
      </c>
      <c r="D16642" t="s">
        <v>1</v>
      </c>
      <c r="F16642" s="2">
        <v>931877</v>
      </c>
      <c r="G16642" s="2">
        <v>283590.07912355446</v>
      </c>
      <c r="H16642">
        <v>2015</v>
      </c>
      <c r="I16642" s="9">
        <v>3.286</v>
      </c>
      <c r="J16642" t="s">
        <v>717</v>
      </c>
    </row>
    <row r="16643" spans="1:10">
      <c r="A16643" s="4" t="s">
        <v>348</v>
      </c>
      <c r="B16643" t="s">
        <v>32</v>
      </c>
      <c r="C16643" t="s">
        <v>3</v>
      </c>
      <c r="D16643" t="s">
        <v>367</v>
      </c>
      <c r="E16643" t="s">
        <v>414</v>
      </c>
      <c r="F16643" s="2">
        <v>63684057</v>
      </c>
      <c r="G16643" s="2">
        <v>19380419.050517347</v>
      </c>
      <c r="H16643">
        <v>2015</v>
      </c>
      <c r="I16643" s="9">
        <v>3.286</v>
      </c>
      <c r="J16643" t="s">
        <v>717</v>
      </c>
    </row>
    <row r="16644" spans="1:10">
      <c r="A16644" s="4" t="s">
        <v>348</v>
      </c>
      <c r="B16644" t="s">
        <v>32</v>
      </c>
      <c r="C16644" t="s">
        <v>3</v>
      </c>
      <c r="D16644" t="s">
        <v>367</v>
      </c>
      <c r="E16644" t="s">
        <v>415</v>
      </c>
      <c r="F16644" s="2">
        <v>19350539</v>
      </c>
      <c r="G16644" s="2">
        <v>5888782.4102251977</v>
      </c>
      <c r="H16644">
        <v>2015</v>
      </c>
      <c r="I16644" s="9">
        <v>3.286</v>
      </c>
      <c r="J16644" t="s">
        <v>717</v>
      </c>
    </row>
    <row r="16645" spans="1:10">
      <c r="A16645" s="4" t="s">
        <v>348</v>
      </c>
      <c r="B16645" t="s">
        <v>32</v>
      </c>
      <c r="C16645" t="s">
        <v>3</v>
      </c>
      <c r="D16645" t="s">
        <v>367</v>
      </c>
      <c r="E16645" t="s">
        <v>416</v>
      </c>
      <c r="F16645" s="2">
        <v>1174259</v>
      </c>
      <c r="G16645" s="2">
        <v>357352.0998174072</v>
      </c>
      <c r="H16645">
        <v>2015</v>
      </c>
      <c r="I16645" s="9">
        <v>3.286</v>
      </c>
      <c r="J16645" t="s">
        <v>717</v>
      </c>
    </row>
    <row r="16646" spans="1:10">
      <c r="A16646" s="4" t="s">
        <v>348</v>
      </c>
      <c r="B16646" t="s">
        <v>32</v>
      </c>
      <c r="C16646" t="s">
        <v>3</v>
      </c>
      <c r="D16646" t="s">
        <v>367</v>
      </c>
      <c r="E16646" t="s">
        <v>417</v>
      </c>
      <c r="F16646" s="2">
        <v>1174259</v>
      </c>
      <c r="G16646" s="2">
        <v>357352.0998174072</v>
      </c>
      <c r="H16646">
        <v>2015</v>
      </c>
      <c r="I16646" s="9">
        <v>3.286</v>
      </c>
      <c r="J16646" t="s">
        <v>717</v>
      </c>
    </row>
    <row r="16647" spans="1:10">
      <c r="A16647" s="4" t="s">
        <v>348</v>
      </c>
      <c r="B16647" t="s">
        <v>32</v>
      </c>
      <c r="C16647" t="s">
        <v>3</v>
      </c>
      <c r="D16647" t="s">
        <v>367</v>
      </c>
      <c r="E16647" t="s">
        <v>413</v>
      </c>
      <c r="F16647" s="2">
        <v>1077127</v>
      </c>
      <c r="G16647" s="2">
        <v>327792.75715155201</v>
      </c>
      <c r="H16647">
        <v>2015</v>
      </c>
      <c r="I16647">
        <v>3.286</v>
      </c>
      <c r="J16647" t="s">
        <v>717</v>
      </c>
    </row>
    <row r="16648" spans="1:10">
      <c r="A16648" s="4" t="s">
        <v>348</v>
      </c>
      <c r="B16648" t="s">
        <v>32</v>
      </c>
      <c r="C16648" t="s">
        <v>3</v>
      </c>
      <c r="D16648" t="s">
        <v>367</v>
      </c>
      <c r="E16648" t="s">
        <v>419</v>
      </c>
      <c r="F16648" s="2">
        <v>625434</v>
      </c>
      <c r="G16648" s="2">
        <v>190332.92757151552</v>
      </c>
      <c r="H16648">
        <v>2015</v>
      </c>
      <c r="I16648">
        <v>3.286</v>
      </c>
      <c r="J16648" t="s">
        <v>717</v>
      </c>
    </row>
    <row r="16649" spans="1:10">
      <c r="A16649" s="4" t="s">
        <v>348</v>
      </c>
      <c r="B16649" t="s">
        <v>32</v>
      </c>
      <c r="C16649" t="s">
        <v>3</v>
      </c>
      <c r="D16649" t="s">
        <v>367</v>
      </c>
      <c r="E16649" t="s">
        <v>418</v>
      </c>
      <c r="F16649" s="2">
        <v>534011</v>
      </c>
      <c r="G16649" s="2">
        <v>162510.95556908095</v>
      </c>
      <c r="H16649">
        <v>2015</v>
      </c>
      <c r="I16649">
        <v>3.286</v>
      </c>
      <c r="J16649" t="s">
        <v>717</v>
      </c>
    </row>
    <row r="16650" spans="1:10">
      <c r="A16650" s="4" t="s">
        <v>348</v>
      </c>
      <c r="B16650" t="s">
        <v>32</v>
      </c>
      <c r="C16650" t="s">
        <v>4</v>
      </c>
      <c r="D16650" t="s">
        <v>328</v>
      </c>
      <c r="E16650" t="s">
        <v>366</v>
      </c>
      <c r="F16650" s="2">
        <v>31121759</v>
      </c>
      <c r="G16650" s="2">
        <v>9471016.1290322579</v>
      </c>
      <c r="H16650">
        <v>2015</v>
      </c>
      <c r="I16650">
        <v>3.286</v>
      </c>
      <c r="J16650" t="s">
        <v>717</v>
      </c>
    </row>
    <row r="16651" spans="1:10">
      <c r="A16651" s="4" t="s">
        <v>348</v>
      </c>
      <c r="B16651" t="s">
        <v>32</v>
      </c>
      <c r="C16651" t="s">
        <v>4</v>
      </c>
      <c r="D16651" t="s">
        <v>328</v>
      </c>
      <c r="E16651" t="s">
        <v>365</v>
      </c>
      <c r="F16651" s="2">
        <v>29444471</v>
      </c>
      <c r="G16651" s="2">
        <v>8960581.5581253804</v>
      </c>
      <c r="H16651">
        <v>2015</v>
      </c>
      <c r="I16651">
        <v>3.286</v>
      </c>
      <c r="J16651" t="s">
        <v>717</v>
      </c>
    </row>
    <row r="16652" spans="1:10">
      <c r="A16652" s="4" t="s">
        <v>348</v>
      </c>
      <c r="B16652" t="s">
        <v>32</v>
      </c>
      <c r="C16652" t="s">
        <v>4</v>
      </c>
      <c r="D16652" t="s">
        <v>1</v>
      </c>
      <c r="F16652" s="2">
        <v>939287.99999999988</v>
      </c>
      <c r="G16652" s="2">
        <v>285845.40474741324</v>
      </c>
      <c r="H16652">
        <v>2015</v>
      </c>
      <c r="I16652">
        <v>3.286</v>
      </c>
      <c r="J16652" t="s">
        <v>717</v>
      </c>
    </row>
    <row r="16653" spans="1:10">
      <c r="A16653" s="4" t="s">
        <v>348</v>
      </c>
      <c r="B16653" t="s">
        <v>32</v>
      </c>
      <c r="C16653" t="s">
        <v>4</v>
      </c>
      <c r="D16653" t="s">
        <v>367</v>
      </c>
      <c r="E16653" t="s">
        <v>414</v>
      </c>
      <c r="F16653" s="2">
        <v>29285808.000000004</v>
      </c>
      <c r="G16653" s="2">
        <v>8912297.0176506396</v>
      </c>
      <c r="H16653">
        <v>2015</v>
      </c>
      <c r="I16653">
        <v>3.286</v>
      </c>
      <c r="J16653" t="s">
        <v>717</v>
      </c>
    </row>
    <row r="16654" spans="1:10">
      <c r="A16654" s="4" t="s">
        <v>348</v>
      </c>
      <c r="B16654" t="s">
        <v>32</v>
      </c>
      <c r="C16654" t="s">
        <v>4</v>
      </c>
      <c r="D16654" t="s">
        <v>367</v>
      </c>
      <c r="E16654" t="s">
        <v>415</v>
      </c>
      <c r="F16654" s="2">
        <v>7011387.0000000009</v>
      </c>
      <c r="G16654" s="2">
        <v>2133714.8508825321</v>
      </c>
      <c r="H16654">
        <v>2015</v>
      </c>
      <c r="I16654">
        <v>3.286</v>
      </c>
      <c r="J16654" t="s">
        <v>717</v>
      </c>
    </row>
    <row r="16655" spans="1:10">
      <c r="A16655" s="4" t="s">
        <v>348</v>
      </c>
      <c r="B16655" t="s">
        <v>32</v>
      </c>
      <c r="C16655" t="s">
        <v>4</v>
      </c>
      <c r="D16655" t="s">
        <v>367</v>
      </c>
      <c r="E16655" t="s">
        <v>419</v>
      </c>
      <c r="F16655" s="2">
        <v>191206</v>
      </c>
      <c r="G16655" s="2">
        <v>58188.070602556298</v>
      </c>
      <c r="H16655">
        <v>2015</v>
      </c>
      <c r="I16655">
        <v>3.286</v>
      </c>
      <c r="J16655" t="s">
        <v>717</v>
      </c>
    </row>
    <row r="16656" spans="1:10">
      <c r="A16656" s="4" t="s">
        <v>348</v>
      </c>
      <c r="B16656" t="s">
        <v>32</v>
      </c>
      <c r="C16656" t="s">
        <v>4</v>
      </c>
      <c r="D16656" t="s">
        <v>367</v>
      </c>
      <c r="E16656" t="s">
        <v>421</v>
      </c>
      <c r="F16656" s="2">
        <v>87659</v>
      </c>
      <c r="G16656" s="2">
        <v>26676.506390748629</v>
      </c>
      <c r="H16656">
        <v>2015</v>
      </c>
      <c r="I16656">
        <v>3.286</v>
      </c>
      <c r="J16656" t="s">
        <v>717</v>
      </c>
    </row>
    <row r="16657" spans="1:10">
      <c r="A16657" s="5" t="s">
        <v>65</v>
      </c>
      <c r="B16657" t="s">
        <v>319</v>
      </c>
      <c r="C16657" t="s">
        <v>3</v>
      </c>
      <c r="D16657" t="s">
        <v>328</v>
      </c>
      <c r="F16657" s="2">
        <v>11072838417</v>
      </c>
      <c r="G16657" s="2">
        <f>F16657/I16657</f>
        <v>1587578.8269552537</v>
      </c>
      <c r="H16657">
        <v>2022</v>
      </c>
      <c r="I16657">
        <v>6974.67</v>
      </c>
      <c r="J16657" s="40" t="s">
        <v>715</v>
      </c>
    </row>
    <row r="16658" spans="1:10">
      <c r="A16658" s="4" t="s">
        <v>348</v>
      </c>
      <c r="B16658" t="s">
        <v>32</v>
      </c>
      <c r="C16658" t="s">
        <v>4</v>
      </c>
      <c r="D16658" t="s">
        <v>367</v>
      </c>
      <c r="E16658" t="s">
        <v>417</v>
      </c>
      <c r="F16658" s="2">
        <v>87659</v>
      </c>
      <c r="G16658" s="2">
        <v>26676.506390748629</v>
      </c>
      <c r="H16658">
        <v>2015</v>
      </c>
      <c r="I16658">
        <v>3.286</v>
      </c>
      <c r="J16658" t="s">
        <v>717</v>
      </c>
    </row>
    <row r="16659" spans="1:10">
      <c r="A16659" s="4" t="s">
        <v>348</v>
      </c>
      <c r="B16659" t="s">
        <v>32</v>
      </c>
      <c r="C16659" t="s">
        <v>4</v>
      </c>
      <c r="D16659" t="s">
        <v>367</v>
      </c>
      <c r="E16659" t="s">
        <v>413</v>
      </c>
      <c r="F16659" s="2">
        <v>-20840</v>
      </c>
      <c r="G16659" s="2">
        <v>-6342.0572124163118</v>
      </c>
      <c r="H16659">
        <v>2015</v>
      </c>
      <c r="I16659">
        <v>3.286</v>
      </c>
      <c r="J16659" t="s">
        <v>717</v>
      </c>
    </row>
    <row r="16660" spans="1:10">
      <c r="A16660" s="4" t="s">
        <v>348</v>
      </c>
      <c r="B16660" t="s">
        <v>32</v>
      </c>
      <c r="C16660" t="s">
        <v>4</v>
      </c>
      <c r="D16660" t="s">
        <v>367</v>
      </c>
      <c r="E16660" t="s">
        <v>418</v>
      </c>
      <c r="F16660" s="2">
        <v>-23635.999998784002</v>
      </c>
      <c r="G16660" s="2">
        <v>-7192.9397440000002</v>
      </c>
      <c r="H16660">
        <v>2015</v>
      </c>
      <c r="I16660">
        <v>3.286</v>
      </c>
      <c r="J16660" t="s">
        <v>717</v>
      </c>
    </row>
    <row r="16661" spans="1:10">
      <c r="A16661" s="4" t="s">
        <v>348</v>
      </c>
      <c r="B16661" t="s">
        <v>32</v>
      </c>
      <c r="C16661" t="s">
        <v>3</v>
      </c>
      <c r="D16661" t="s">
        <v>328</v>
      </c>
      <c r="E16661" t="s">
        <v>365</v>
      </c>
      <c r="F16661" s="2">
        <v>76679627</v>
      </c>
      <c r="G16661" s="2">
        <v>32574145.180869419</v>
      </c>
      <c r="H16661">
        <v>2014</v>
      </c>
      <c r="I16661">
        <v>2.3540027397260279</v>
      </c>
      <c r="J16661" t="s">
        <v>717</v>
      </c>
    </row>
    <row r="16662" spans="1:10">
      <c r="A16662" s="4" t="s">
        <v>348</v>
      </c>
      <c r="B16662" t="s">
        <v>32</v>
      </c>
      <c r="C16662" t="s">
        <v>3</v>
      </c>
      <c r="D16662" t="s">
        <v>1</v>
      </c>
      <c r="F16662" s="2">
        <v>7194806.9999999991</v>
      </c>
      <c r="G16662" s="2">
        <v>3056414.0298483134</v>
      </c>
      <c r="H16662">
        <v>2014</v>
      </c>
      <c r="I16662">
        <v>2.3540027397260279</v>
      </c>
      <c r="J16662" t="s">
        <v>717</v>
      </c>
    </row>
    <row r="16663" spans="1:10">
      <c r="A16663" s="4" t="s">
        <v>348</v>
      </c>
      <c r="B16663" t="s">
        <v>32</v>
      </c>
      <c r="C16663" t="s">
        <v>3</v>
      </c>
      <c r="D16663" t="s">
        <v>367</v>
      </c>
      <c r="F16663" s="2">
        <v>-75063</v>
      </c>
      <c r="G16663" s="2">
        <v>-31887.388546003243</v>
      </c>
      <c r="H16663">
        <v>2014</v>
      </c>
      <c r="I16663">
        <v>2.3540027397260279</v>
      </c>
      <c r="J16663" t="s">
        <v>717</v>
      </c>
    </row>
    <row r="16664" spans="1:10">
      <c r="A16664" s="4" t="s">
        <v>348</v>
      </c>
      <c r="B16664" t="s">
        <v>32</v>
      </c>
      <c r="C16664" t="s">
        <v>4</v>
      </c>
      <c r="D16664" t="s">
        <v>328</v>
      </c>
      <c r="E16664" t="s">
        <v>365</v>
      </c>
      <c r="F16664" s="2">
        <v>50800105.999999993</v>
      </c>
      <c r="G16664" s="2">
        <v>21580308.78329071</v>
      </c>
      <c r="H16664">
        <v>2014</v>
      </c>
      <c r="I16664">
        <v>2.3540027397260279</v>
      </c>
      <c r="J16664" t="s">
        <v>717</v>
      </c>
    </row>
    <row r="16665" spans="1:10">
      <c r="A16665" s="4" t="s">
        <v>348</v>
      </c>
      <c r="B16665" t="s">
        <v>32</v>
      </c>
      <c r="C16665" t="s">
        <v>4</v>
      </c>
      <c r="D16665" t="s">
        <v>328</v>
      </c>
      <c r="E16665" t="s">
        <v>366</v>
      </c>
      <c r="F16665" s="2">
        <v>11539102</v>
      </c>
      <c r="G16665" s="2">
        <v>4901906.7842474077</v>
      </c>
      <c r="H16665">
        <v>2014</v>
      </c>
      <c r="I16665">
        <v>2.3540027397260279</v>
      </c>
      <c r="J16665" t="s">
        <v>717</v>
      </c>
    </row>
    <row r="16666" spans="1:10">
      <c r="A16666" s="4" t="s">
        <v>348</v>
      </c>
      <c r="B16666" t="s">
        <v>32</v>
      </c>
      <c r="C16666" t="s">
        <v>4</v>
      </c>
      <c r="D16666" t="s">
        <v>328</v>
      </c>
      <c r="E16666" t="s">
        <v>366</v>
      </c>
      <c r="F16666" s="2">
        <v>-21</v>
      </c>
      <c r="G16666" s="2">
        <v>-8.9209751737349716</v>
      </c>
      <c r="H16666">
        <v>2014</v>
      </c>
      <c r="I16666">
        <v>2.3540027397260279</v>
      </c>
      <c r="J16666" t="s">
        <v>717</v>
      </c>
    </row>
    <row r="16667" spans="1:10">
      <c r="A16667" s="4" t="s">
        <v>348</v>
      </c>
      <c r="B16667" t="s">
        <v>32</v>
      </c>
      <c r="C16667" t="s">
        <v>4</v>
      </c>
      <c r="D16667" t="s">
        <v>328</v>
      </c>
      <c r="E16667" t="s">
        <v>366</v>
      </c>
      <c r="F16667" s="2">
        <v>-9537</v>
      </c>
      <c r="G16667" s="2">
        <v>-4051.3971539004961</v>
      </c>
      <c r="H16667">
        <v>2014</v>
      </c>
      <c r="I16667">
        <v>2.3540027397260279</v>
      </c>
      <c r="J16667" t="s">
        <v>717</v>
      </c>
    </row>
    <row r="16668" spans="1:10">
      <c r="A16668" s="4" t="s">
        <v>348</v>
      </c>
      <c r="B16668" t="s">
        <v>32</v>
      </c>
      <c r="C16668" t="s">
        <v>4</v>
      </c>
      <c r="D16668" t="s">
        <v>1</v>
      </c>
      <c r="F16668" s="2">
        <v>1629508</v>
      </c>
      <c r="G16668" s="2">
        <v>692228.59111440601</v>
      </c>
      <c r="H16668">
        <v>2014</v>
      </c>
      <c r="I16668">
        <v>2.3540027397260279</v>
      </c>
      <c r="J16668" t="s">
        <v>717</v>
      </c>
    </row>
    <row r="16669" spans="1:10">
      <c r="A16669" s="4" t="s">
        <v>348</v>
      </c>
      <c r="B16669" t="s">
        <v>32</v>
      </c>
      <c r="C16669" t="s">
        <v>4</v>
      </c>
      <c r="D16669" t="s">
        <v>367</v>
      </c>
      <c r="F16669" s="2">
        <v>20059042</v>
      </c>
      <c r="G16669" s="2">
        <v>8521248.3662336711</v>
      </c>
      <c r="H16669">
        <v>2014</v>
      </c>
      <c r="I16669">
        <v>2.3540027397260279</v>
      </c>
      <c r="J16669" t="s">
        <v>717</v>
      </c>
    </row>
    <row r="16670" spans="1:10">
      <c r="A16670" s="4" t="s">
        <v>348</v>
      </c>
      <c r="B16670" t="s">
        <v>32</v>
      </c>
      <c r="C16670" t="s">
        <v>4</v>
      </c>
      <c r="D16670" t="s">
        <v>367</v>
      </c>
      <c r="F16670" s="2">
        <v>-268642</v>
      </c>
      <c r="G16670" s="2">
        <v>-114121.36250583382</v>
      </c>
      <c r="H16670">
        <v>2014</v>
      </c>
      <c r="I16670">
        <v>2.3540027397260279</v>
      </c>
      <c r="J16670" t="s">
        <v>717</v>
      </c>
    </row>
    <row r="16671" spans="1:10">
      <c r="A16671" s="4" t="s">
        <v>348</v>
      </c>
      <c r="B16671" t="s">
        <v>32</v>
      </c>
      <c r="C16671" t="s">
        <v>3</v>
      </c>
      <c r="D16671" t="s">
        <v>328</v>
      </c>
      <c r="F16671" s="2">
        <v>89570699</v>
      </c>
      <c r="G16671" s="2">
        <v>41466476.486758821</v>
      </c>
      <c r="H16671">
        <v>2013</v>
      </c>
      <c r="I16671">
        <v>2.1600749952459051</v>
      </c>
      <c r="J16671" t="s">
        <v>717</v>
      </c>
    </row>
    <row r="16672" spans="1:10">
      <c r="A16672" s="4" t="s">
        <v>348</v>
      </c>
      <c r="B16672" t="s">
        <v>32</v>
      </c>
      <c r="C16672" t="s">
        <v>3</v>
      </c>
      <c r="D16672" t="s">
        <v>328</v>
      </c>
      <c r="F16672" s="2">
        <v>70214722</v>
      </c>
      <c r="G16672" s="2">
        <v>32505687.14259233</v>
      </c>
      <c r="H16672">
        <v>2013</v>
      </c>
      <c r="I16672">
        <v>2.1600749952459051</v>
      </c>
      <c r="J16672" t="s">
        <v>717</v>
      </c>
    </row>
    <row r="16673" spans="1:10">
      <c r="A16673" s="4" t="s">
        <v>348</v>
      </c>
      <c r="B16673" t="s">
        <v>32</v>
      </c>
      <c r="C16673" t="s">
        <v>3</v>
      </c>
      <c r="D16673" t="s">
        <v>328</v>
      </c>
      <c r="F16673" s="2">
        <v>35620612</v>
      </c>
      <c r="G16673" s="2">
        <v>16490451.525246657</v>
      </c>
      <c r="H16673">
        <v>2013</v>
      </c>
      <c r="I16673">
        <v>2.1600749952459051</v>
      </c>
      <c r="J16673" t="s">
        <v>717</v>
      </c>
    </row>
    <row r="16674" spans="1:10">
      <c r="A16674" s="4" t="s">
        <v>348</v>
      </c>
      <c r="B16674" t="s">
        <v>32</v>
      </c>
      <c r="C16674" t="s">
        <v>3</v>
      </c>
      <c r="D16674" t="s">
        <v>328</v>
      </c>
      <c r="F16674" s="2">
        <v>860677</v>
      </c>
      <c r="G16674" s="2">
        <v>398447.73996007472</v>
      </c>
      <c r="H16674">
        <v>2013</v>
      </c>
      <c r="I16674">
        <v>2.1600749952459051</v>
      </c>
      <c r="J16674" t="s">
        <v>717</v>
      </c>
    </row>
    <row r="16675" spans="1:10">
      <c r="A16675" s="4" t="s">
        <v>348</v>
      </c>
      <c r="B16675" t="s">
        <v>32</v>
      </c>
      <c r="C16675" t="s">
        <v>3</v>
      </c>
      <c r="D16675" t="s">
        <v>328</v>
      </c>
      <c r="F16675" s="2">
        <v>324</v>
      </c>
      <c r="G16675" s="2">
        <v>149.99479217762786</v>
      </c>
      <c r="H16675">
        <v>2013</v>
      </c>
      <c r="I16675">
        <v>2.1600749952459051</v>
      </c>
      <c r="J16675" t="s">
        <v>717</v>
      </c>
    </row>
    <row r="16676" spans="1:10">
      <c r="A16676" s="4" t="s">
        <v>348</v>
      </c>
      <c r="B16676" t="s">
        <v>32</v>
      </c>
      <c r="C16676" t="s">
        <v>3</v>
      </c>
      <c r="D16676" t="s">
        <v>1</v>
      </c>
      <c r="F16676" s="2">
        <v>998303</v>
      </c>
      <c r="G16676" s="2">
        <v>462161.26856574818</v>
      </c>
      <c r="H16676">
        <v>2013</v>
      </c>
      <c r="I16676">
        <v>2.1600749952459051</v>
      </c>
      <c r="J16676" t="s">
        <v>717</v>
      </c>
    </row>
    <row r="16677" spans="1:10">
      <c r="A16677" s="4" t="s">
        <v>348</v>
      </c>
      <c r="B16677" t="s">
        <v>32</v>
      </c>
      <c r="C16677" t="s">
        <v>4</v>
      </c>
      <c r="D16677" t="s">
        <v>328</v>
      </c>
      <c r="F16677" s="2">
        <v>90774622</v>
      </c>
      <c r="G16677" s="2">
        <v>42023828.894730635</v>
      </c>
      <c r="H16677">
        <v>2013</v>
      </c>
      <c r="I16677">
        <v>2.1600749952459051</v>
      </c>
      <c r="J16677" t="s">
        <v>717</v>
      </c>
    </row>
    <row r="16678" spans="1:10">
      <c r="A16678" s="4" t="s">
        <v>348</v>
      </c>
      <c r="B16678" t="s">
        <v>32</v>
      </c>
      <c r="C16678" t="s">
        <v>4</v>
      </c>
      <c r="D16678" t="s">
        <v>328</v>
      </c>
      <c r="F16678" s="2">
        <v>52822065</v>
      </c>
      <c r="G16678" s="2">
        <v>24453810.685395524</v>
      </c>
      <c r="H16678">
        <v>2013</v>
      </c>
      <c r="I16678">
        <v>2.1600749952459051</v>
      </c>
      <c r="J16678" t="s">
        <v>717</v>
      </c>
    </row>
    <row r="16679" spans="1:10">
      <c r="A16679" s="4" t="s">
        <v>348</v>
      </c>
      <c r="B16679" t="s">
        <v>32</v>
      </c>
      <c r="C16679" t="s">
        <v>4</v>
      </c>
      <c r="D16679" t="s">
        <v>328</v>
      </c>
      <c r="F16679" s="2">
        <v>26335044</v>
      </c>
      <c r="G16679" s="2">
        <v>12191726.70298977</v>
      </c>
      <c r="H16679">
        <v>2013</v>
      </c>
      <c r="I16679">
        <v>2.1600749952459051</v>
      </c>
      <c r="J16679" t="s">
        <v>717</v>
      </c>
    </row>
    <row r="16680" spans="1:10" ht="15.75" thickBot="1">
      <c r="A16680" s="4" t="s">
        <v>348</v>
      </c>
      <c r="B16680" t="s">
        <v>32</v>
      </c>
      <c r="C16680" t="s">
        <v>4</v>
      </c>
      <c r="D16680" t="s">
        <v>328</v>
      </c>
      <c r="F16680" s="2">
        <v>133173</v>
      </c>
      <c r="G16680" s="2">
        <v>61652.02610700998</v>
      </c>
      <c r="H16680">
        <v>2013</v>
      </c>
      <c r="I16680">
        <v>2.1600749952459051</v>
      </c>
      <c r="J16680" t="s">
        <v>717</v>
      </c>
    </row>
    <row r="16681" spans="1:10" ht="15.75" thickBot="1">
      <c r="A16681" s="31" t="s">
        <v>348</v>
      </c>
      <c r="B16681" t="s">
        <v>32</v>
      </c>
      <c r="C16681" t="s">
        <v>4</v>
      </c>
      <c r="D16681" t="s">
        <v>1</v>
      </c>
      <c r="F16681" s="2">
        <v>15068143</v>
      </c>
      <c r="G16681" s="2">
        <v>6975749.9314437592</v>
      </c>
      <c r="H16681">
        <v>2013</v>
      </c>
      <c r="I16681">
        <v>2.1600749952459051</v>
      </c>
      <c r="J16681" t="s">
        <v>717</v>
      </c>
    </row>
    <row r="16682" spans="1:10" ht="15.75" thickBot="1">
      <c r="A16682" s="30" t="s">
        <v>348</v>
      </c>
      <c r="B16682" t="s">
        <v>32</v>
      </c>
      <c r="C16682" t="s">
        <v>3</v>
      </c>
      <c r="D16682" t="s">
        <v>328</v>
      </c>
      <c r="F16682" s="2">
        <v>89357406.326045841</v>
      </c>
      <c r="G16682" s="2">
        <v>45720601.477557838</v>
      </c>
      <c r="H16682">
        <v>2012</v>
      </c>
      <c r="I16682">
        <v>1.9544232455014252</v>
      </c>
      <c r="J16682" t="s">
        <v>717</v>
      </c>
    </row>
    <row r="16683" spans="1:10" ht="15.75" thickBot="1">
      <c r="A16683" s="28" t="s">
        <v>348</v>
      </c>
      <c r="B16683" t="s">
        <v>32</v>
      </c>
      <c r="C16683" t="s">
        <v>3</v>
      </c>
      <c r="D16683" t="s">
        <v>328</v>
      </c>
      <c r="F16683" s="2">
        <v>83035808.6282579</v>
      </c>
      <c r="G16683" s="2">
        <v>42486093.439271547</v>
      </c>
      <c r="H16683">
        <v>2012</v>
      </c>
      <c r="I16683">
        <v>1.9544232455014252</v>
      </c>
      <c r="J16683" t="s">
        <v>717</v>
      </c>
    </row>
    <row r="16684" spans="1:10" ht="15.75" thickBot="1">
      <c r="A16684" s="30" t="s">
        <v>348</v>
      </c>
      <c r="B16684" t="s">
        <v>32</v>
      </c>
      <c r="C16684" t="s">
        <v>3</v>
      </c>
      <c r="D16684" t="s">
        <v>328</v>
      </c>
      <c r="F16684" s="2">
        <v>52137789.219912894</v>
      </c>
      <c r="G16684" s="2">
        <v>26676815.955766257</v>
      </c>
      <c r="H16684">
        <v>2012</v>
      </c>
      <c r="I16684">
        <v>1.9544232455014252</v>
      </c>
      <c r="J16684" t="s">
        <v>717</v>
      </c>
    </row>
    <row r="16685" spans="1:10" ht="15.75" thickBot="1">
      <c r="A16685" s="28" t="s">
        <v>348</v>
      </c>
      <c r="B16685" t="s">
        <v>32</v>
      </c>
      <c r="C16685" t="s">
        <v>3</v>
      </c>
      <c r="D16685" t="s">
        <v>328</v>
      </c>
      <c r="F16685" s="2">
        <v>1083690.2757109653</v>
      </c>
      <c r="G16685" s="2">
        <v>554480.85679769667</v>
      </c>
      <c r="H16685">
        <v>2012</v>
      </c>
      <c r="I16685">
        <v>1.9544232455014252</v>
      </c>
      <c r="J16685" t="s">
        <v>717</v>
      </c>
    </row>
    <row r="16686" spans="1:10">
      <c r="A16686" s="4" t="s">
        <v>348</v>
      </c>
      <c r="B16686" t="s">
        <v>32</v>
      </c>
      <c r="C16686" t="s">
        <v>3</v>
      </c>
      <c r="D16686" t="s">
        <v>328</v>
      </c>
      <c r="F16686" s="2">
        <v>19492.833720837465</v>
      </c>
      <c r="G16686" s="2">
        <v>9973.7013288728049</v>
      </c>
      <c r="H16686">
        <v>2012</v>
      </c>
      <c r="I16686">
        <v>1.9544232455014252</v>
      </c>
      <c r="J16686" t="s">
        <v>717</v>
      </c>
    </row>
    <row r="16687" spans="1:10">
      <c r="A16687" s="11" t="s">
        <v>65</v>
      </c>
      <c r="B16687" t="s">
        <v>319</v>
      </c>
      <c r="C16687" t="s">
        <v>5</v>
      </c>
      <c r="D16687" t="s">
        <v>328</v>
      </c>
      <c r="F16687" s="2">
        <v>2168973300</v>
      </c>
      <c r="G16687" s="2">
        <f>F16687/I16687</f>
        <v>310978.62694579101</v>
      </c>
      <c r="H16687">
        <v>2022</v>
      </c>
      <c r="I16687">
        <v>6974.67</v>
      </c>
      <c r="J16687" s="40" t="s">
        <v>715</v>
      </c>
    </row>
    <row r="16688" spans="1:10">
      <c r="A16688" s="4" t="s">
        <v>348</v>
      </c>
      <c r="B16688" t="s">
        <v>32</v>
      </c>
      <c r="C16688" t="s">
        <v>3</v>
      </c>
      <c r="D16688" t="s">
        <v>1</v>
      </c>
      <c r="F16688" s="2">
        <v>3855660.3340613572</v>
      </c>
      <c r="G16688" s="2">
        <v>1972786.7763219078</v>
      </c>
      <c r="H16688">
        <v>2012</v>
      </c>
      <c r="I16688">
        <v>1.9544232455014252</v>
      </c>
      <c r="J16688" t="s">
        <v>717</v>
      </c>
    </row>
    <row r="16689" spans="1:10">
      <c r="A16689" s="4" t="s">
        <v>348</v>
      </c>
      <c r="B16689" t="s">
        <v>32</v>
      </c>
      <c r="C16689" t="s">
        <v>3</v>
      </c>
      <c r="D16689" t="s">
        <v>380</v>
      </c>
      <c r="F16689" s="2">
        <v>907359.74408906978</v>
      </c>
      <c r="G16689" s="2">
        <v>464259.59483319503</v>
      </c>
      <c r="H16689">
        <v>2012</v>
      </c>
      <c r="I16689">
        <v>1.9544232455014252</v>
      </c>
      <c r="J16689" t="s">
        <v>717</v>
      </c>
    </row>
    <row r="16690" spans="1:10">
      <c r="A16690" s="29" t="s">
        <v>348</v>
      </c>
      <c r="B16690" t="s">
        <v>32</v>
      </c>
      <c r="C16690" t="s">
        <v>3</v>
      </c>
      <c r="D16690" t="s">
        <v>380</v>
      </c>
      <c r="F16690" s="2">
        <v>907359.74408906978</v>
      </c>
      <c r="G16690" s="2">
        <v>464259.59483319503</v>
      </c>
      <c r="H16690">
        <v>2012</v>
      </c>
      <c r="I16690">
        <v>1.9544232455014252</v>
      </c>
      <c r="J16690" t="s">
        <v>717</v>
      </c>
    </row>
    <row r="16691" spans="1:10">
      <c r="A16691" s="4" t="s">
        <v>348</v>
      </c>
      <c r="B16691" t="s">
        <v>32</v>
      </c>
      <c r="C16691" t="s">
        <v>4</v>
      </c>
      <c r="D16691" t="s">
        <v>328</v>
      </c>
      <c r="F16691" s="2">
        <v>94449321.273943782</v>
      </c>
      <c r="G16691" s="2">
        <v>48325930.164482847</v>
      </c>
      <c r="H16691">
        <v>2012</v>
      </c>
      <c r="I16691">
        <v>1.9544232455014252</v>
      </c>
      <c r="J16691" t="s">
        <v>717</v>
      </c>
    </row>
    <row r="16692" spans="1:10">
      <c r="A16692" s="4" t="s">
        <v>348</v>
      </c>
      <c r="B16692" t="s">
        <v>32</v>
      </c>
      <c r="C16692" t="s">
        <v>4</v>
      </c>
      <c r="D16692" t="s">
        <v>328</v>
      </c>
      <c r="F16692" s="2">
        <v>59333127.167493299</v>
      </c>
      <c r="G16692" s="2">
        <v>30358381.841836333</v>
      </c>
      <c r="H16692">
        <v>2012</v>
      </c>
      <c r="I16692">
        <v>1.9544232455014252</v>
      </c>
      <c r="J16692" t="s">
        <v>717</v>
      </c>
    </row>
    <row r="16693" spans="1:10">
      <c r="A16693" s="4" t="s">
        <v>348</v>
      </c>
      <c r="B16693" t="s">
        <v>32</v>
      </c>
      <c r="C16693" t="s">
        <v>4</v>
      </c>
      <c r="D16693" t="s">
        <v>328</v>
      </c>
      <c r="F16693" s="2">
        <v>15047334.862503976</v>
      </c>
      <c r="G16693" s="2">
        <v>7699117.8329151748</v>
      </c>
      <c r="H16693">
        <v>2012</v>
      </c>
      <c r="I16693">
        <v>1.9544232455014252</v>
      </c>
      <c r="J16693" t="s">
        <v>717</v>
      </c>
    </row>
    <row r="16694" spans="1:10">
      <c r="A16694" s="29" t="s">
        <v>348</v>
      </c>
      <c r="B16694" t="s">
        <v>32</v>
      </c>
      <c r="C16694" t="s">
        <v>4</v>
      </c>
      <c r="D16694" t="s">
        <v>328</v>
      </c>
      <c r="F16694" s="2">
        <v>6022.4605156774151</v>
      </c>
      <c r="G16694" s="2">
        <v>3081.4515379611635</v>
      </c>
      <c r="H16694">
        <v>2012</v>
      </c>
      <c r="I16694">
        <v>1.9544232455014252</v>
      </c>
      <c r="J16694" t="s">
        <v>717</v>
      </c>
    </row>
    <row r="16695" spans="1:10">
      <c r="A16695" s="4" t="s">
        <v>348</v>
      </c>
      <c r="B16695" t="s">
        <v>32</v>
      </c>
      <c r="C16695" t="s">
        <v>4</v>
      </c>
      <c r="D16695" t="s">
        <v>328</v>
      </c>
      <c r="F16695" s="2">
        <v>-290699.34433071205</v>
      </c>
      <c r="G16695" s="2">
        <v>-148739.19710064156</v>
      </c>
      <c r="H16695">
        <v>2012</v>
      </c>
      <c r="I16695">
        <v>1.9544232455014252</v>
      </c>
      <c r="J16695" t="s">
        <v>717</v>
      </c>
    </row>
    <row r="16696" spans="1:10">
      <c r="A16696" s="4" t="s">
        <v>348</v>
      </c>
      <c r="B16696" t="s">
        <v>32</v>
      </c>
      <c r="C16696" t="s">
        <v>4</v>
      </c>
      <c r="D16696" t="s">
        <v>1</v>
      </c>
      <c r="F16696" s="2">
        <v>53088519.869735859</v>
      </c>
      <c r="G16696" s="2">
        <v>27163266.703837998</v>
      </c>
      <c r="H16696">
        <v>2012</v>
      </c>
      <c r="I16696">
        <v>1.9544232455014252</v>
      </c>
      <c r="J16696" t="s">
        <v>717</v>
      </c>
    </row>
    <row r="16697" spans="1:10">
      <c r="A16697" s="4" t="s">
        <v>348</v>
      </c>
      <c r="B16697" t="s">
        <v>32</v>
      </c>
      <c r="C16697" t="s">
        <v>4</v>
      </c>
      <c r="D16697" t="s">
        <v>380</v>
      </c>
      <c r="F16697" s="2">
        <v>330457.1733213368</v>
      </c>
      <c r="G16697" s="2">
        <v>169081.68385837786</v>
      </c>
      <c r="H16697">
        <v>2012</v>
      </c>
      <c r="I16697">
        <v>1.9544232455014252</v>
      </c>
      <c r="J16697" t="s">
        <v>717</v>
      </c>
    </row>
    <row r="16698" spans="1:10">
      <c r="A16698" s="4" t="s">
        <v>348</v>
      </c>
      <c r="B16698" t="s">
        <v>32</v>
      </c>
      <c r="C16698" t="s">
        <v>4</v>
      </c>
      <c r="D16698" t="s">
        <v>380</v>
      </c>
      <c r="F16698" s="2">
        <v>330457.1733213368</v>
      </c>
      <c r="G16698" s="2">
        <v>169081.68385837786</v>
      </c>
      <c r="H16698">
        <v>2012</v>
      </c>
      <c r="I16698">
        <v>1.9544232455014252</v>
      </c>
      <c r="J16698" t="s">
        <v>717</v>
      </c>
    </row>
    <row r="16699" spans="1:10">
      <c r="A16699" s="4" t="s">
        <v>348</v>
      </c>
      <c r="B16699" t="s">
        <v>32</v>
      </c>
      <c r="C16699" t="s">
        <v>3</v>
      </c>
      <c r="D16699" t="s">
        <v>328</v>
      </c>
      <c r="F16699" s="2">
        <v>76077616.312396124</v>
      </c>
      <c r="G16699" s="2">
        <v>45440151.181782275</v>
      </c>
      <c r="H16699">
        <v>2011</v>
      </c>
      <c r="I16699">
        <v>1.6742377464381528</v>
      </c>
      <c r="J16699" t="s">
        <v>717</v>
      </c>
    </row>
    <row r="16700" spans="1:10">
      <c r="A16700" s="4" t="s">
        <v>348</v>
      </c>
      <c r="B16700" t="s">
        <v>32</v>
      </c>
      <c r="C16700" t="s">
        <v>3</v>
      </c>
      <c r="D16700" t="s">
        <v>328</v>
      </c>
      <c r="F16700" s="2">
        <v>63009103.964385271</v>
      </c>
      <c r="G16700" s="2">
        <v>37634502.088149436</v>
      </c>
      <c r="H16700">
        <v>2011</v>
      </c>
      <c r="I16700">
        <v>1.6742377464381528</v>
      </c>
      <c r="J16700" t="s">
        <v>717</v>
      </c>
    </row>
    <row r="16701" spans="1:10">
      <c r="A16701" s="4" t="s">
        <v>348</v>
      </c>
      <c r="B16701" t="s">
        <v>32</v>
      </c>
      <c r="C16701" t="s">
        <v>3</v>
      </c>
      <c r="D16701" t="s">
        <v>328</v>
      </c>
      <c r="F16701" s="2">
        <v>57441536.791617475</v>
      </c>
      <c r="G16701" s="2">
        <v>34309068.0602687</v>
      </c>
      <c r="H16701">
        <v>2011</v>
      </c>
      <c r="I16701">
        <v>1.6742377464381528</v>
      </c>
      <c r="J16701" t="s">
        <v>717</v>
      </c>
    </row>
    <row r="16702" spans="1:10">
      <c r="A16702" s="4" t="s">
        <v>348</v>
      </c>
      <c r="B16702" t="s">
        <v>32</v>
      </c>
      <c r="C16702" t="s">
        <v>3</v>
      </c>
      <c r="D16702" t="s">
        <v>328</v>
      </c>
      <c r="F16702" s="2">
        <v>1496086.7016865031</v>
      </c>
      <c r="G16702" s="2">
        <v>893592.74384378432</v>
      </c>
      <c r="H16702">
        <v>2011</v>
      </c>
      <c r="I16702">
        <v>1.6742377464381528</v>
      </c>
      <c r="J16702" t="s">
        <v>717</v>
      </c>
    </row>
    <row r="16703" spans="1:10">
      <c r="A16703" s="4" t="s">
        <v>348</v>
      </c>
      <c r="B16703" t="s">
        <v>32</v>
      </c>
      <c r="C16703" t="s">
        <v>3</v>
      </c>
      <c r="D16703" t="s">
        <v>328</v>
      </c>
      <c r="F16703" s="2">
        <v>2647.1150990842716</v>
      </c>
      <c r="G16703" s="2">
        <v>1581.0867391538991</v>
      </c>
      <c r="H16703">
        <v>2011</v>
      </c>
      <c r="I16703">
        <v>1.6742377464381528</v>
      </c>
      <c r="J16703" t="s">
        <v>717</v>
      </c>
    </row>
    <row r="16704" spans="1:10">
      <c r="A16704" s="4" t="s">
        <v>348</v>
      </c>
      <c r="B16704" t="s">
        <v>32</v>
      </c>
      <c r="C16704" t="s">
        <v>3</v>
      </c>
      <c r="D16704" t="s">
        <v>1</v>
      </c>
      <c r="F16704" s="2">
        <v>7959737.0875680195</v>
      </c>
      <c r="G16704" s="2">
        <v>4754245.3898808071</v>
      </c>
      <c r="H16704">
        <v>2011</v>
      </c>
      <c r="I16704">
        <v>1.6742377464381528</v>
      </c>
      <c r="J16704" t="s">
        <v>717</v>
      </c>
    </row>
    <row r="16705" spans="1:10">
      <c r="A16705" s="4" t="s">
        <v>348</v>
      </c>
      <c r="B16705" t="s">
        <v>32</v>
      </c>
      <c r="C16705" t="s">
        <v>3</v>
      </c>
      <c r="D16705" t="s">
        <v>380</v>
      </c>
      <c r="F16705" s="2">
        <v>561439.60885285295</v>
      </c>
      <c r="G16705" s="2">
        <v>335340.43181578262</v>
      </c>
      <c r="H16705">
        <v>2011</v>
      </c>
      <c r="I16705">
        <v>1.6742377464381528</v>
      </c>
      <c r="J16705" t="s">
        <v>717</v>
      </c>
    </row>
    <row r="16706" spans="1:10">
      <c r="A16706" s="4" t="s">
        <v>348</v>
      </c>
      <c r="B16706" t="s">
        <v>32</v>
      </c>
      <c r="C16706" t="s">
        <v>3</v>
      </c>
      <c r="D16706" t="s">
        <v>380</v>
      </c>
      <c r="F16706" s="2">
        <v>561439.60885285295</v>
      </c>
      <c r="G16706" s="2">
        <v>335340.43181578262</v>
      </c>
      <c r="H16706">
        <v>2011</v>
      </c>
      <c r="I16706">
        <v>1.6742377464381528</v>
      </c>
      <c r="J16706" t="s">
        <v>717</v>
      </c>
    </row>
    <row r="16707" spans="1:10">
      <c r="A16707" s="4" t="s">
        <v>348</v>
      </c>
      <c r="B16707" t="s">
        <v>32</v>
      </c>
      <c r="C16707" t="s">
        <v>4</v>
      </c>
      <c r="D16707" t="s">
        <v>328</v>
      </c>
      <c r="F16707" s="2">
        <v>91411190.383380756</v>
      </c>
      <c r="G16707" s="2">
        <v>54598691.600313604</v>
      </c>
      <c r="H16707">
        <v>2011</v>
      </c>
      <c r="I16707">
        <v>1.6742377464381528</v>
      </c>
      <c r="J16707" t="s">
        <v>717</v>
      </c>
    </row>
    <row r="16708" spans="1:10">
      <c r="A16708" s="4" t="s">
        <v>348</v>
      </c>
      <c r="B16708" t="s">
        <v>32</v>
      </c>
      <c r="C16708" t="s">
        <v>4</v>
      </c>
      <c r="D16708" t="s">
        <v>328</v>
      </c>
      <c r="F16708" s="2">
        <v>71137273.431067348</v>
      </c>
      <c r="G16708" s="2">
        <v>42489349.904102877</v>
      </c>
      <c r="H16708">
        <v>2011</v>
      </c>
      <c r="I16708">
        <v>1.6742377464381528</v>
      </c>
      <c r="J16708" t="s">
        <v>717</v>
      </c>
    </row>
    <row r="16709" spans="1:10">
      <c r="A16709" s="4" t="s">
        <v>348</v>
      </c>
      <c r="B16709" t="s">
        <v>32</v>
      </c>
      <c r="C16709" t="s">
        <v>4</v>
      </c>
      <c r="D16709" t="s">
        <v>328</v>
      </c>
      <c r="F16709" s="2">
        <v>14733756.257777017</v>
      </c>
      <c r="G16709" s="2">
        <v>8800277.1942767743</v>
      </c>
      <c r="H16709">
        <v>2011</v>
      </c>
      <c r="I16709">
        <v>1.6742377464381528</v>
      </c>
      <c r="J16709" t="s">
        <v>717</v>
      </c>
    </row>
    <row r="16710" spans="1:10">
      <c r="A16710" s="4" t="s">
        <v>348</v>
      </c>
      <c r="B16710" t="s">
        <v>32</v>
      </c>
      <c r="C16710" t="s">
        <v>4</v>
      </c>
      <c r="D16710" t="s">
        <v>328</v>
      </c>
      <c r="F16710" s="2">
        <v>1661654.5170117856</v>
      </c>
      <c r="G16710" s="2">
        <v>992484.20395900321</v>
      </c>
      <c r="H16710">
        <v>2011</v>
      </c>
      <c r="I16710">
        <v>1.6742377464381528</v>
      </c>
      <c r="J16710" t="s">
        <v>717</v>
      </c>
    </row>
    <row r="16711" spans="1:10">
      <c r="A16711" s="4" t="s">
        <v>348</v>
      </c>
      <c r="B16711" t="s">
        <v>32</v>
      </c>
      <c r="C16711" t="s">
        <v>4</v>
      </c>
      <c r="D16711" t="s">
        <v>1</v>
      </c>
      <c r="F16711" s="2">
        <v>3737477.2978927866</v>
      </c>
      <c r="G16711" s="2">
        <v>2232345.6186817316</v>
      </c>
      <c r="H16711">
        <v>2011</v>
      </c>
      <c r="I16711">
        <v>1.6742377464381528</v>
      </c>
      <c r="J16711" t="s">
        <v>717</v>
      </c>
    </row>
    <row r="16712" spans="1:10">
      <c r="A16712" s="4" t="s">
        <v>348</v>
      </c>
      <c r="B16712" t="s">
        <v>32</v>
      </c>
      <c r="C16712" t="s">
        <v>3</v>
      </c>
      <c r="D16712" t="s">
        <v>328</v>
      </c>
      <c r="F16712" s="2">
        <v>57210331.296044588</v>
      </c>
      <c r="G16712" s="2">
        <v>32489485.293032534</v>
      </c>
      <c r="H16712">
        <v>2010</v>
      </c>
      <c r="I16712">
        <v>1.7608875850154977</v>
      </c>
      <c r="J16712" t="s">
        <v>717</v>
      </c>
    </row>
    <row r="16713" spans="1:10">
      <c r="A16713" s="4" t="s">
        <v>348</v>
      </c>
      <c r="B16713" t="s">
        <v>32</v>
      </c>
      <c r="C16713" t="s">
        <v>3</v>
      </c>
      <c r="D16713" t="s">
        <v>328</v>
      </c>
      <c r="F16713" s="2">
        <v>54218690.014711753</v>
      </c>
      <c r="G16713" s="2">
        <v>30790545.90201712</v>
      </c>
      <c r="H16713">
        <v>2010</v>
      </c>
      <c r="I16713">
        <v>1.7608875850154977</v>
      </c>
      <c r="J16713" t="s">
        <v>717</v>
      </c>
    </row>
    <row r="16714" spans="1:10">
      <c r="A16714" s="4" t="s">
        <v>348</v>
      </c>
      <c r="B16714" t="s">
        <v>32</v>
      </c>
      <c r="C16714" t="s">
        <v>3</v>
      </c>
      <c r="D16714" t="s">
        <v>328</v>
      </c>
      <c r="F16714" s="2">
        <v>40353092.297204308</v>
      </c>
      <c r="G16714" s="2">
        <v>22916336.420674551</v>
      </c>
      <c r="H16714">
        <v>2010</v>
      </c>
      <c r="I16714">
        <v>1.7608875850154977</v>
      </c>
      <c r="J16714" t="s">
        <v>717</v>
      </c>
    </row>
    <row r="16715" spans="1:10">
      <c r="A16715" s="4" t="s">
        <v>348</v>
      </c>
      <c r="B16715" t="s">
        <v>32</v>
      </c>
      <c r="C16715" t="s">
        <v>3</v>
      </c>
      <c r="D16715" t="s">
        <v>328</v>
      </c>
      <c r="F16715" s="2">
        <v>2408651.3206420229</v>
      </c>
      <c r="G16715" s="2">
        <v>1367862.0606668792</v>
      </c>
      <c r="H16715">
        <v>2010</v>
      </c>
      <c r="I16715">
        <v>1.7608875850154977</v>
      </c>
      <c r="J16715" t="s">
        <v>717</v>
      </c>
    </row>
    <row r="16716" spans="1:10">
      <c r="A16716" s="4" t="s">
        <v>348</v>
      </c>
      <c r="B16716" t="s">
        <v>32</v>
      </c>
      <c r="C16716" t="s">
        <v>3</v>
      </c>
      <c r="D16716" t="s">
        <v>328</v>
      </c>
      <c r="F16716" s="2">
        <v>23953.343570380945</v>
      </c>
      <c r="G16716" s="2">
        <v>13602.994179875559</v>
      </c>
      <c r="H16716">
        <v>2010</v>
      </c>
      <c r="I16716">
        <v>1.7608875850154977</v>
      </c>
      <c r="J16716" t="s">
        <v>717</v>
      </c>
    </row>
    <row r="16717" spans="1:10">
      <c r="A16717" s="4" t="s">
        <v>348</v>
      </c>
      <c r="B16717" t="s">
        <v>32</v>
      </c>
      <c r="C16717" t="s">
        <v>3</v>
      </c>
      <c r="D16717" t="s">
        <v>1</v>
      </c>
      <c r="F16717" s="2">
        <v>10855980.934041867</v>
      </c>
      <c r="G16717" s="2">
        <v>6165061.8849393064</v>
      </c>
      <c r="H16717">
        <v>2010</v>
      </c>
      <c r="I16717">
        <v>1.7608875850154977</v>
      </c>
      <c r="J16717" t="s">
        <v>717</v>
      </c>
    </row>
    <row r="16718" spans="1:10">
      <c r="A16718" s="5" t="s">
        <v>304</v>
      </c>
      <c r="B16718" t="s">
        <v>319</v>
      </c>
      <c r="C16718" t="s">
        <v>3</v>
      </c>
      <c r="D16718" t="s">
        <v>328</v>
      </c>
      <c r="E16718" t="s">
        <v>361</v>
      </c>
      <c r="F16718" s="2">
        <v>8541438839</v>
      </c>
      <c r="G16718" s="2">
        <f>F16718/I16718</f>
        <v>1262303.3656737923</v>
      </c>
      <c r="H16718">
        <v>2021</v>
      </c>
      <c r="I16718">
        <v>6766.55</v>
      </c>
      <c r="J16718" s="40" t="s">
        <v>715</v>
      </c>
    </row>
    <row r="16719" spans="1:10">
      <c r="A16719" s="4" t="s">
        <v>348</v>
      </c>
      <c r="B16719" t="s">
        <v>32</v>
      </c>
      <c r="C16719" t="s">
        <v>4</v>
      </c>
      <c r="D16719" t="s">
        <v>328</v>
      </c>
      <c r="F16719" s="2">
        <v>61778725.455196962</v>
      </c>
      <c r="G16719" s="2">
        <v>35083855.426610462</v>
      </c>
      <c r="H16719">
        <v>2010</v>
      </c>
      <c r="I16719">
        <v>1.7608875850154977</v>
      </c>
      <c r="J16719" t="s">
        <v>717</v>
      </c>
    </row>
    <row r="16720" spans="1:10">
      <c r="A16720" s="4" t="s">
        <v>348</v>
      </c>
      <c r="B16720" t="s">
        <v>32</v>
      </c>
      <c r="C16720" t="s">
        <v>4</v>
      </c>
      <c r="D16720" t="s">
        <v>328</v>
      </c>
      <c r="F16720" s="2">
        <v>55034553.929832511</v>
      </c>
      <c r="G16720" s="2">
        <v>31253871.285229232</v>
      </c>
      <c r="H16720">
        <v>2010</v>
      </c>
      <c r="I16720">
        <v>1.7608875850154977</v>
      </c>
      <c r="J16720" t="s">
        <v>717</v>
      </c>
    </row>
    <row r="16721" spans="1:10">
      <c r="A16721" s="4" t="s">
        <v>348</v>
      </c>
      <c r="B16721" t="s">
        <v>32</v>
      </c>
      <c r="C16721" t="s">
        <v>4</v>
      </c>
      <c r="D16721" t="s">
        <v>328</v>
      </c>
      <c r="F16721" s="2">
        <v>20850105.254511911</v>
      </c>
      <c r="G16721" s="2">
        <v>11840679.343723359</v>
      </c>
      <c r="H16721">
        <v>2010</v>
      </c>
      <c r="I16721">
        <v>1.7608875850154977</v>
      </c>
      <c r="J16721" t="s">
        <v>717</v>
      </c>
    </row>
    <row r="16722" spans="1:10">
      <c r="A16722" s="4" t="s">
        <v>348</v>
      </c>
      <c r="B16722" t="s">
        <v>32</v>
      </c>
      <c r="C16722" t="s">
        <v>4</v>
      </c>
      <c r="D16722" t="s">
        <v>328</v>
      </c>
      <c r="F16722" s="2">
        <v>925129.1817127961</v>
      </c>
      <c r="G16722" s="2">
        <v>525376.62800584396</v>
      </c>
      <c r="H16722">
        <v>2010</v>
      </c>
      <c r="I16722">
        <v>1.7608875850154977</v>
      </c>
      <c r="J16722" t="s">
        <v>717</v>
      </c>
    </row>
    <row r="16723" spans="1:10">
      <c r="A16723" s="4" t="s">
        <v>348</v>
      </c>
      <c r="B16723" t="s">
        <v>32</v>
      </c>
      <c r="C16723" t="s">
        <v>4</v>
      </c>
      <c r="D16723" t="s">
        <v>1</v>
      </c>
      <c r="F16723" s="2">
        <v>28430470.952927738</v>
      </c>
      <c r="G16723" s="2">
        <v>16145534.328744512</v>
      </c>
      <c r="H16723">
        <v>2010</v>
      </c>
      <c r="I16723">
        <v>1.7608875850154977</v>
      </c>
      <c r="J16723" t="s">
        <v>717</v>
      </c>
    </row>
    <row r="16724" spans="1:10">
      <c r="A16724" s="4" t="s">
        <v>348</v>
      </c>
      <c r="B16724" t="s">
        <v>33</v>
      </c>
      <c r="C16724" t="s">
        <v>3</v>
      </c>
      <c r="D16724" t="s">
        <v>328</v>
      </c>
      <c r="E16724" t="s">
        <v>419</v>
      </c>
      <c r="F16724" s="2">
        <f t="shared" ref="F16724:F16746" si="442">G16724*I16724</f>
        <v>7727207015.2407503</v>
      </c>
      <c r="G16724" s="2">
        <v>11491979.499168279</v>
      </c>
      <c r="H16724">
        <v>2016</v>
      </c>
      <c r="I16724">
        <v>672.4</v>
      </c>
      <c r="J16724" t="s">
        <v>717</v>
      </c>
    </row>
    <row r="16725" spans="1:10">
      <c r="A16725" s="4" t="s">
        <v>348</v>
      </c>
      <c r="B16725" t="s">
        <v>33</v>
      </c>
      <c r="C16725" t="s">
        <v>3</v>
      </c>
      <c r="D16725" t="s">
        <v>328</v>
      </c>
      <c r="E16725" t="s">
        <v>370</v>
      </c>
      <c r="F16725" s="2">
        <f t="shared" si="442"/>
        <v>1244879640.9357252</v>
      </c>
      <c r="G16725" s="2">
        <v>1851397.4433904302</v>
      </c>
      <c r="H16725">
        <v>2016</v>
      </c>
      <c r="I16725">
        <v>672.4</v>
      </c>
      <c r="J16725" t="s">
        <v>717</v>
      </c>
    </row>
    <row r="16726" spans="1:10">
      <c r="A16726" s="4" t="s">
        <v>348</v>
      </c>
      <c r="B16726" t="s">
        <v>33</v>
      </c>
      <c r="C16726" t="s">
        <v>3</v>
      </c>
      <c r="D16726" t="s">
        <v>328</v>
      </c>
      <c r="E16726" t="s">
        <v>432</v>
      </c>
      <c r="F16726" s="2">
        <f t="shared" si="442"/>
        <v>73306100.196316451</v>
      </c>
      <c r="G16726" s="2">
        <v>109021.56483687753</v>
      </c>
      <c r="H16726">
        <v>2016</v>
      </c>
      <c r="I16726">
        <v>672.4</v>
      </c>
      <c r="J16726" t="s">
        <v>717</v>
      </c>
    </row>
    <row r="16727" spans="1:10">
      <c r="A16727" s="4" t="s">
        <v>348</v>
      </c>
      <c r="B16727" t="s">
        <v>33</v>
      </c>
      <c r="C16727" t="s">
        <v>3</v>
      </c>
      <c r="D16727" t="s">
        <v>1</v>
      </c>
      <c r="F16727" s="2">
        <f t="shared" si="442"/>
        <v>7129996427.9398766</v>
      </c>
      <c r="G16727" s="2">
        <v>10603801.945181256</v>
      </c>
      <c r="H16727">
        <v>2016</v>
      </c>
      <c r="I16727">
        <v>672.4</v>
      </c>
      <c r="J16727" t="s">
        <v>717</v>
      </c>
    </row>
    <row r="16728" spans="1:10">
      <c r="A16728" s="4" t="s">
        <v>348</v>
      </c>
      <c r="B16728" t="s">
        <v>33</v>
      </c>
      <c r="C16728" t="s">
        <v>4</v>
      </c>
      <c r="D16728" t="s">
        <v>328</v>
      </c>
      <c r="E16728" t="s">
        <v>432</v>
      </c>
      <c r="F16728" s="2">
        <f t="shared" si="442"/>
        <v>7847747076.683301</v>
      </c>
      <c r="G16728" s="2">
        <v>11671247.883229181</v>
      </c>
      <c r="H16728">
        <v>2016</v>
      </c>
      <c r="I16728">
        <v>672.4</v>
      </c>
      <c r="J16728" t="s">
        <v>717</v>
      </c>
    </row>
    <row r="16729" spans="1:10">
      <c r="A16729" s="4" t="s">
        <v>348</v>
      </c>
      <c r="B16729" t="s">
        <v>33</v>
      </c>
      <c r="C16729" t="s">
        <v>4</v>
      </c>
      <c r="D16729" t="s">
        <v>328</v>
      </c>
      <c r="E16729" t="s">
        <v>370</v>
      </c>
      <c r="F16729" s="2">
        <f t="shared" si="442"/>
        <v>941188698.1672138</v>
      </c>
      <c r="G16729" s="2">
        <v>1399745.2382022811</v>
      </c>
      <c r="H16729">
        <v>2016</v>
      </c>
      <c r="I16729">
        <v>672.4</v>
      </c>
      <c r="J16729" t="s">
        <v>717</v>
      </c>
    </row>
    <row r="16730" spans="1:10">
      <c r="A16730" s="4" t="s">
        <v>348</v>
      </c>
      <c r="B16730" t="s">
        <v>33</v>
      </c>
      <c r="C16730" t="s">
        <v>4</v>
      </c>
      <c r="D16730" t="s">
        <v>328</v>
      </c>
      <c r="E16730" t="s">
        <v>419</v>
      </c>
      <c r="F16730" s="2">
        <f t="shared" si="442"/>
        <v>92282312.637683779</v>
      </c>
      <c r="G16730" s="2">
        <v>137243.17762891698</v>
      </c>
      <c r="H16730">
        <v>2016</v>
      </c>
      <c r="I16730">
        <v>672.4</v>
      </c>
      <c r="J16730" t="s">
        <v>717</v>
      </c>
    </row>
    <row r="16731" spans="1:10">
      <c r="A16731" s="4" t="s">
        <v>348</v>
      </c>
      <c r="B16731" t="s">
        <v>33</v>
      </c>
      <c r="C16731" t="s">
        <v>4</v>
      </c>
      <c r="D16731" t="s">
        <v>1</v>
      </c>
      <c r="F16731" s="2">
        <f t="shared" si="442"/>
        <v>1009069568.5534027</v>
      </c>
      <c r="G16731" s="2">
        <v>1500698.3470455126</v>
      </c>
      <c r="H16731">
        <v>2016</v>
      </c>
      <c r="I16731">
        <v>672.4</v>
      </c>
      <c r="J16731" t="s">
        <v>717</v>
      </c>
    </row>
    <row r="16732" spans="1:10">
      <c r="A16732" s="4" t="s">
        <v>348</v>
      </c>
      <c r="B16732" t="s">
        <v>33</v>
      </c>
      <c r="C16732" t="s">
        <v>3</v>
      </c>
      <c r="D16732" t="s">
        <v>328</v>
      </c>
      <c r="E16732" t="s">
        <v>419</v>
      </c>
      <c r="F16732" s="2">
        <f t="shared" si="442"/>
        <v>9038201397.2049885</v>
      </c>
      <c r="G16732" s="2">
        <v>13814789.21028077</v>
      </c>
      <c r="H16732">
        <v>2015</v>
      </c>
      <c r="I16732">
        <v>654.24099200000001</v>
      </c>
      <c r="J16732" t="s">
        <v>717</v>
      </c>
    </row>
    <row r="16733" spans="1:10">
      <c r="A16733" s="4" t="s">
        <v>348</v>
      </c>
      <c r="B16733" t="s">
        <v>33</v>
      </c>
      <c r="C16733" t="s">
        <v>3</v>
      </c>
      <c r="D16733" t="s">
        <v>328</v>
      </c>
      <c r="E16733" t="s">
        <v>370</v>
      </c>
      <c r="F16733" s="2">
        <f t="shared" si="442"/>
        <v>1558780450.887347</v>
      </c>
      <c r="G16733" s="2">
        <v>2382578.392286595</v>
      </c>
      <c r="H16733">
        <v>2015</v>
      </c>
      <c r="I16733">
        <v>654.24099200000001</v>
      </c>
      <c r="J16733" t="s">
        <v>717</v>
      </c>
    </row>
    <row r="16734" spans="1:10">
      <c r="A16734" s="4" t="s">
        <v>348</v>
      </c>
      <c r="B16734" t="s">
        <v>33</v>
      </c>
      <c r="C16734" t="s">
        <v>3</v>
      </c>
      <c r="D16734" t="s">
        <v>328</v>
      </c>
      <c r="E16734" t="s">
        <v>432</v>
      </c>
      <c r="F16734" s="2">
        <f t="shared" si="442"/>
        <v>71586917.264432952</v>
      </c>
      <c r="G16734" s="2">
        <v>109419.79811688863</v>
      </c>
      <c r="H16734">
        <v>2015</v>
      </c>
      <c r="I16734">
        <v>654.24099200000001</v>
      </c>
      <c r="J16734" t="s">
        <v>717</v>
      </c>
    </row>
    <row r="16735" spans="1:10">
      <c r="A16735" s="4" t="s">
        <v>348</v>
      </c>
      <c r="B16735" t="s">
        <v>33</v>
      </c>
      <c r="C16735" t="s">
        <v>3</v>
      </c>
      <c r="D16735" t="s">
        <v>1</v>
      </c>
      <c r="F16735" s="2">
        <f t="shared" si="442"/>
        <v>6225374876.2249107</v>
      </c>
      <c r="G16735" s="2">
        <v>9515415.500325162</v>
      </c>
      <c r="H16735">
        <v>2015</v>
      </c>
      <c r="I16735">
        <v>654.24099200000001</v>
      </c>
      <c r="J16735" t="s">
        <v>717</v>
      </c>
    </row>
    <row r="16736" spans="1:10">
      <c r="A16736" s="4" t="s">
        <v>348</v>
      </c>
      <c r="B16736" t="s">
        <v>33</v>
      </c>
      <c r="C16736" t="s">
        <v>4</v>
      </c>
      <c r="D16736" t="s">
        <v>328</v>
      </c>
      <c r="E16736" t="s">
        <v>419</v>
      </c>
      <c r="F16736" s="2">
        <f t="shared" si="442"/>
        <v>5409569638.2334719</v>
      </c>
      <c r="G16736" s="2">
        <v>8268466.3669522442</v>
      </c>
      <c r="H16736">
        <v>2015</v>
      </c>
      <c r="I16736">
        <v>654.24099200000001</v>
      </c>
      <c r="J16736" t="s">
        <v>717</v>
      </c>
    </row>
    <row r="16737" spans="1:10">
      <c r="A16737" s="4" t="s">
        <v>348</v>
      </c>
      <c r="B16737" t="s">
        <v>33</v>
      </c>
      <c r="C16737" t="s">
        <v>4</v>
      </c>
      <c r="D16737" t="s">
        <v>328</v>
      </c>
      <c r="E16737" t="s">
        <v>370</v>
      </c>
      <c r="F16737" s="2">
        <f t="shared" si="442"/>
        <v>1180036757.4342184</v>
      </c>
      <c r="G16737" s="2">
        <v>1803672.9154296378</v>
      </c>
      <c r="H16737">
        <v>2015</v>
      </c>
      <c r="I16737">
        <v>654.24099200000001</v>
      </c>
      <c r="J16737" t="s">
        <v>717</v>
      </c>
    </row>
    <row r="16738" spans="1:10">
      <c r="A16738" s="4" t="s">
        <v>348</v>
      </c>
      <c r="B16738" t="s">
        <v>33</v>
      </c>
      <c r="C16738" t="s">
        <v>4</v>
      </c>
      <c r="D16738" t="s">
        <v>328</v>
      </c>
      <c r="E16738" t="s">
        <v>432</v>
      </c>
      <c r="F16738" s="2">
        <f t="shared" si="442"/>
        <v>55698445.298227161</v>
      </c>
      <c r="G16738" s="2">
        <v>85134.447366188819</v>
      </c>
      <c r="H16738">
        <v>2015</v>
      </c>
      <c r="I16738">
        <v>654.24099200000001</v>
      </c>
      <c r="J16738" t="s">
        <v>717</v>
      </c>
    </row>
    <row r="16739" spans="1:10">
      <c r="A16739" s="4" t="s">
        <v>348</v>
      </c>
      <c r="B16739" t="s">
        <v>33</v>
      </c>
      <c r="C16739" t="s">
        <v>4</v>
      </c>
      <c r="D16739" t="s">
        <v>328</v>
      </c>
      <c r="E16739" t="s">
        <v>432</v>
      </c>
      <c r="F16739" s="2">
        <f t="shared" si="442"/>
        <v>83810.687317962816</v>
      </c>
      <c r="G16739" s="2">
        <v>124.64409178757111</v>
      </c>
      <c r="H16739">
        <v>2015</v>
      </c>
      <c r="I16739">
        <v>672.4</v>
      </c>
      <c r="J16739" t="s">
        <v>717</v>
      </c>
    </row>
    <row r="16740" spans="1:10">
      <c r="A16740" s="4" t="s">
        <v>348</v>
      </c>
      <c r="B16740" t="s">
        <v>33</v>
      </c>
      <c r="C16740" t="s">
        <v>4</v>
      </c>
      <c r="D16740" t="s">
        <v>328</v>
      </c>
      <c r="E16740" t="s">
        <v>419</v>
      </c>
      <c r="F16740" s="2">
        <f t="shared" si="442"/>
        <v>76546.1121786523</v>
      </c>
      <c r="G16740" s="2">
        <v>113.84014303785293</v>
      </c>
      <c r="H16740">
        <v>2015</v>
      </c>
      <c r="I16740">
        <v>672.4</v>
      </c>
      <c r="J16740" t="s">
        <v>717</v>
      </c>
    </row>
    <row r="16741" spans="1:10">
      <c r="A16741" s="4" t="s">
        <v>348</v>
      </c>
      <c r="B16741" t="s">
        <v>33</v>
      </c>
      <c r="C16741" t="s">
        <v>4</v>
      </c>
      <c r="D16741" t="s">
        <v>328</v>
      </c>
      <c r="E16741" t="s">
        <v>370</v>
      </c>
      <c r="F16741" s="2">
        <f t="shared" si="442"/>
        <v>45683.50090487468</v>
      </c>
      <c r="G16741" s="2">
        <v>67.940959108974837</v>
      </c>
      <c r="H16741">
        <v>2015</v>
      </c>
      <c r="I16741">
        <v>672.4</v>
      </c>
      <c r="J16741" t="s">
        <v>717</v>
      </c>
    </row>
    <row r="16742" spans="1:10">
      <c r="A16742" s="4" t="s">
        <v>348</v>
      </c>
      <c r="B16742" t="s">
        <v>33</v>
      </c>
      <c r="C16742" t="s">
        <v>4</v>
      </c>
      <c r="D16742" t="s">
        <v>1</v>
      </c>
      <c r="F16742" s="2">
        <f t="shared" si="442"/>
        <v>4994508512.4975939</v>
      </c>
      <c r="G16742" s="2">
        <v>7634050.1032035518</v>
      </c>
      <c r="H16742">
        <v>2015</v>
      </c>
      <c r="I16742">
        <v>654.24099200000001</v>
      </c>
      <c r="J16742" t="s">
        <v>717</v>
      </c>
    </row>
    <row r="16743" spans="1:10">
      <c r="A16743" s="4" t="s">
        <v>348</v>
      </c>
      <c r="B16743" t="s">
        <v>33</v>
      </c>
      <c r="C16743" t="s">
        <v>3</v>
      </c>
      <c r="D16743" t="s">
        <v>328</v>
      </c>
      <c r="E16743" t="s">
        <v>419</v>
      </c>
      <c r="F16743" s="2">
        <f t="shared" si="442"/>
        <v>9038201397.2049885</v>
      </c>
      <c r="G16743" s="2">
        <v>13814789.21028077</v>
      </c>
      <c r="H16743">
        <v>2014</v>
      </c>
      <c r="I16743">
        <v>654.24099200000001</v>
      </c>
      <c r="J16743" t="s">
        <v>717</v>
      </c>
    </row>
    <row r="16744" spans="1:10">
      <c r="A16744" s="4" t="s">
        <v>348</v>
      </c>
      <c r="B16744" t="s">
        <v>33</v>
      </c>
      <c r="C16744" t="s">
        <v>3</v>
      </c>
      <c r="D16744" t="s">
        <v>328</v>
      </c>
      <c r="E16744" t="s">
        <v>370</v>
      </c>
      <c r="F16744" s="2">
        <f t="shared" si="442"/>
        <v>1358925192.436492</v>
      </c>
      <c r="G16744" s="2">
        <v>2382578.392286595</v>
      </c>
      <c r="H16744">
        <v>2014</v>
      </c>
      <c r="I16744">
        <v>570.3590684931512</v>
      </c>
      <c r="J16744" t="s">
        <v>717</v>
      </c>
    </row>
    <row r="16745" spans="1:10">
      <c r="A16745" s="4" t="s">
        <v>348</v>
      </c>
      <c r="B16745" t="s">
        <v>33</v>
      </c>
      <c r="C16745" t="s">
        <v>3</v>
      </c>
      <c r="D16745" t="s">
        <v>328</v>
      </c>
      <c r="E16745" t="s">
        <v>432</v>
      </c>
      <c r="F16745" s="2">
        <f t="shared" si="442"/>
        <v>71586917.264432952</v>
      </c>
      <c r="G16745" s="2">
        <v>109419.79811688863</v>
      </c>
      <c r="H16745">
        <v>2014</v>
      </c>
      <c r="I16745">
        <v>654.24099200000001</v>
      </c>
      <c r="J16745" t="s">
        <v>717</v>
      </c>
    </row>
    <row r="16746" spans="1:10">
      <c r="A16746" s="4" t="s">
        <v>348</v>
      </c>
      <c r="B16746" t="s">
        <v>33</v>
      </c>
      <c r="C16746" t="s">
        <v>3</v>
      </c>
      <c r="D16746" t="s">
        <v>1</v>
      </c>
      <c r="F16746" s="2">
        <f t="shared" si="442"/>
        <v>4946284031.6088419</v>
      </c>
      <c r="G16746" s="2">
        <v>8672228.2590799835</v>
      </c>
      <c r="H16746">
        <v>2014</v>
      </c>
      <c r="I16746">
        <v>570.3590684931512</v>
      </c>
      <c r="J16746" t="s">
        <v>717</v>
      </c>
    </row>
    <row r="16747" spans="1:10">
      <c r="A16747" s="5" t="s">
        <v>304</v>
      </c>
      <c r="B16747" t="s">
        <v>319</v>
      </c>
      <c r="C16747" t="s">
        <v>4</v>
      </c>
      <c r="D16747" t="s">
        <v>328</v>
      </c>
      <c r="E16747" t="s">
        <v>361</v>
      </c>
      <c r="F16747" s="2">
        <v>1752765353</v>
      </c>
      <c r="G16747" s="2">
        <f>F16747/I16747</f>
        <v>259033.82861280857</v>
      </c>
      <c r="H16747">
        <v>2021</v>
      </c>
      <c r="I16747">
        <v>6766.55</v>
      </c>
      <c r="J16747" s="40" t="s">
        <v>715</v>
      </c>
    </row>
    <row r="16748" spans="1:10">
      <c r="A16748" s="4" t="s">
        <v>348</v>
      </c>
      <c r="B16748" t="s">
        <v>33</v>
      </c>
      <c r="C16748" t="s">
        <v>4</v>
      </c>
      <c r="D16748" t="s">
        <v>328</v>
      </c>
      <c r="E16748" t="s">
        <v>419</v>
      </c>
      <c r="F16748" s="2">
        <f t="shared" ref="F16748:F16779" si="443">G16748*I16748</f>
        <v>3397375747.2881761</v>
      </c>
      <c r="G16748" s="2">
        <v>5956556.0275280718</v>
      </c>
      <c r="H16748">
        <v>2014</v>
      </c>
      <c r="I16748">
        <v>570.3590684931512</v>
      </c>
      <c r="J16748" t="s">
        <v>717</v>
      </c>
    </row>
    <row r="16749" spans="1:10">
      <c r="A16749" s="4" t="s">
        <v>348</v>
      </c>
      <c r="B16749" t="s">
        <v>33</v>
      </c>
      <c r="C16749" t="s">
        <v>4</v>
      </c>
      <c r="D16749" t="s">
        <v>328</v>
      </c>
      <c r="E16749" t="s">
        <v>370</v>
      </c>
      <c r="F16749" s="2">
        <f t="shared" si="443"/>
        <v>842263278.96994901</v>
      </c>
      <c r="G16749" s="2">
        <v>1476724.620501169</v>
      </c>
      <c r="H16749">
        <v>2014</v>
      </c>
      <c r="I16749">
        <v>570.3590684931512</v>
      </c>
      <c r="J16749" t="s">
        <v>717</v>
      </c>
    </row>
    <row r="16750" spans="1:10">
      <c r="A16750" s="4" t="s">
        <v>348</v>
      </c>
      <c r="B16750" t="s">
        <v>33</v>
      </c>
      <c r="C16750" t="s">
        <v>4</v>
      </c>
      <c r="D16750" t="s">
        <v>328</v>
      </c>
      <c r="E16750" t="s">
        <v>432</v>
      </c>
      <c r="F16750" s="2">
        <f t="shared" si="443"/>
        <v>65789713.751901895</v>
      </c>
      <c r="G16750" s="2">
        <v>115347.88764858902</v>
      </c>
      <c r="H16750">
        <v>2014</v>
      </c>
      <c r="I16750">
        <v>570.3590684931512</v>
      </c>
      <c r="J16750" t="s">
        <v>717</v>
      </c>
    </row>
    <row r="16751" spans="1:10">
      <c r="A16751" s="4" t="s">
        <v>348</v>
      </c>
      <c r="B16751" t="s">
        <v>33</v>
      </c>
      <c r="C16751" t="s">
        <v>4</v>
      </c>
      <c r="D16751" t="s">
        <v>1</v>
      </c>
      <c r="F16751" s="2">
        <f t="shared" si="443"/>
        <v>5163393843.1827383</v>
      </c>
      <c r="G16751" s="2">
        <v>9052882.8739833385</v>
      </c>
      <c r="H16751">
        <v>2014</v>
      </c>
      <c r="I16751">
        <v>570.3590684931512</v>
      </c>
      <c r="J16751" t="s">
        <v>717</v>
      </c>
    </row>
    <row r="16752" spans="1:10">
      <c r="A16752" s="4" t="s">
        <v>348</v>
      </c>
      <c r="B16752" t="s">
        <v>33</v>
      </c>
      <c r="C16752" t="s">
        <v>3</v>
      </c>
      <c r="D16752" t="s">
        <v>328</v>
      </c>
      <c r="F16752" s="2">
        <f t="shared" si="443"/>
        <v>9285320054.3093071</v>
      </c>
      <c r="G16752" s="2">
        <v>18744417.290362</v>
      </c>
      <c r="H16752">
        <v>2013</v>
      </c>
      <c r="I16752">
        <v>495.36456164383571</v>
      </c>
      <c r="J16752" t="s">
        <v>717</v>
      </c>
    </row>
    <row r="16753" spans="1:10">
      <c r="A16753" s="4" t="s">
        <v>348</v>
      </c>
      <c r="B16753" t="s">
        <v>33</v>
      </c>
      <c r="C16753" t="s">
        <v>3</v>
      </c>
      <c r="D16753" t="s">
        <v>1</v>
      </c>
      <c r="F16753" s="2">
        <f t="shared" si="443"/>
        <v>4816407425.8217983</v>
      </c>
      <c r="G16753" s="2">
        <v>9722955.1703070104</v>
      </c>
      <c r="H16753">
        <v>2013</v>
      </c>
      <c r="I16753">
        <v>495.36456164383571</v>
      </c>
      <c r="J16753" t="s">
        <v>717</v>
      </c>
    </row>
    <row r="16754" spans="1:10">
      <c r="A16754" s="4" t="s">
        <v>348</v>
      </c>
      <c r="B16754" t="s">
        <v>33</v>
      </c>
      <c r="C16754" t="s">
        <v>4</v>
      </c>
      <c r="D16754" t="s">
        <v>328</v>
      </c>
      <c r="F16754" s="2">
        <f t="shared" si="443"/>
        <v>3146105009.9023452</v>
      </c>
      <c r="G16754" s="2">
        <v>6351090.1939819762</v>
      </c>
      <c r="H16754">
        <v>2013</v>
      </c>
      <c r="I16754">
        <v>495.36456164383571</v>
      </c>
      <c r="J16754" t="s">
        <v>717</v>
      </c>
    </row>
    <row r="16755" spans="1:10">
      <c r="A16755" s="4" t="s">
        <v>348</v>
      </c>
      <c r="B16755" t="s">
        <v>33</v>
      </c>
      <c r="C16755" t="s">
        <v>4</v>
      </c>
      <c r="D16755" t="s">
        <v>1</v>
      </c>
      <c r="F16755" s="2">
        <f t="shared" si="443"/>
        <v>1642871801.9333599</v>
      </c>
      <c r="G16755" s="2">
        <v>3316490.3772720327</v>
      </c>
      <c r="H16755">
        <v>2013</v>
      </c>
      <c r="I16755">
        <v>495.36456164383571</v>
      </c>
      <c r="J16755" t="s">
        <v>717</v>
      </c>
    </row>
    <row r="16756" spans="1:10">
      <c r="A16756" s="4" t="s">
        <v>348</v>
      </c>
      <c r="B16756" t="s">
        <v>33</v>
      </c>
      <c r="C16756" t="s">
        <v>3</v>
      </c>
      <c r="D16756" t="s">
        <v>328</v>
      </c>
      <c r="F16756" s="2">
        <f t="shared" si="443"/>
        <v>10485642134.683352</v>
      </c>
      <c r="G16756" s="2">
        <v>21561203.510238193</v>
      </c>
      <c r="H16756">
        <v>2012</v>
      </c>
      <c r="I16756">
        <v>486.31989071038242</v>
      </c>
      <c r="J16756" t="s">
        <v>717</v>
      </c>
    </row>
    <row r="16757" spans="1:10">
      <c r="A16757" s="4" t="s">
        <v>348</v>
      </c>
      <c r="B16757" t="s">
        <v>33</v>
      </c>
      <c r="C16757" t="s">
        <v>3</v>
      </c>
      <c r="D16757" t="s">
        <v>1</v>
      </c>
      <c r="F16757" s="2">
        <f t="shared" si="443"/>
        <v>4810933236.6095085</v>
      </c>
      <c r="G16757" s="2">
        <v>9892528.2072712071</v>
      </c>
      <c r="H16757">
        <v>2012</v>
      </c>
      <c r="I16757">
        <v>486.31989071038242</v>
      </c>
      <c r="J16757" t="s">
        <v>717</v>
      </c>
    </row>
    <row r="16758" spans="1:10">
      <c r="A16758" s="4" t="s">
        <v>348</v>
      </c>
      <c r="B16758" t="s">
        <v>33</v>
      </c>
      <c r="C16758" t="s">
        <v>4</v>
      </c>
      <c r="D16758" t="s">
        <v>328</v>
      </c>
      <c r="F16758" s="2">
        <f t="shared" si="443"/>
        <v>15091799742.426563</v>
      </c>
      <c r="G16758" s="2">
        <v>31032659.841203507</v>
      </c>
      <c r="H16758">
        <v>2012</v>
      </c>
      <c r="I16758">
        <v>486.31989071038242</v>
      </c>
      <c r="J16758" t="s">
        <v>717</v>
      </c>
    </row>
    <row r="16759" spans="1:10">
      <c r="A16759" s="4" t="s">
        <v>348</v>
      </c>
      <c r="B16759" t="s">
        <v>33</v>
      </c>
      <c r="C16759" t="s">
        <v>4</v>
      </c>
      <c r="D16759" t="s">
        <v>1</v>
      </c>
      <c r="F16759" s="2">
        <f t="shared" si="443"/>
        <v>1299006560.3963289</v>
      </c>
      <c r="G16759" s="2">
        <v>2671094.860008358</v>
      </c>
      <c r="H16759">
        <v>2012</v>
      </c>
      <c r="I16759">
        <v>486.31989071038242</v>
      </c>
      <c r="J16759" t="s">
        <v>717</v>
      </c>
    </row>
    <row r="16760" spans="1:10">
      <c r="A16760" s="4" t="s">
        <v>348</v>
      </c>
      <c r="B16760" t="s">
        <v>33</v>
      </c>
      <c r="C16760" t="s">
        <v>3</v>
      </c>
      <c r="D16760" t="s">
        <v>328</v>
      </c>
      <c r="F16760" s="2">
        <f t="shared" si="443"/>
        <v>8458078338.913105</v>
      </c>
      <c r="G16760" s="2">
        <v>17498065.637065638</v>
      </c>
      <c r="H16760">
        <v>2011</v>
      </c>
      <c r="I16760">
        <v>483.37219178082211</v>
      </c>
      <c r="J16760" t="s">
        <v>717</v>
      </c>
    </row>
    <row r="16761" spans="1:10">
      <c r="A16761" s="4" t="s">
        <v>348</v>
      </c>
      <c r="B16761" t="s">
        <v>33</v>
      </c>
      <c r="C16761" t="s">
        <v>3</v>
      </c>
      <c r="D16761" t="s">
        <v>1</v>
      </c>
      <c r="F16761" s="2">
        <f t="shared" si="443"/>
        <v>5154465590.7331324</v>
      </c>
      <c r="G16761" s="2">
        <v>10663554.251524564</v>
      </c>
      <c r="H16761">
        <v>2011</v>
      </c>
      <c r="I16761">
        <v>483.37219178082211</v>
      </c>
      <c r="J16761" t="s">
        <v>717</v>
      </c>
    </row>
    <row r="16762" spans="1:10">
      <c r="A16762" s="4" t="s">
        <v>348</v>
      </c>
      <c r="B16762" t="s">
        <v>33</v>
      </c>
      <c r="C16762" t="s">
        <v>4</v>
      </c>
      <c r="D16762" t="s">
        <v>328</v>
      </c>
      <c r="F16762" s="2">
        <f t="shared" si="443"/>
        <v>698949552.28654659</v>
      </c>
      <c r="G16762" s="2">
        <v>1445986.2693207532</v>
      </c>
      <c r="H16762">
        <v>2011</v>
      </c>
      <c r="I16762">
        <v>483.37219178082211</v>
      </c>
      <c r="J16762" t="s">
        <v>717</v>
      </c>
    </row>
    <row r="16763" spans="1:10">
      <c r="A16763" s="4" t="s">
        <v>348</v>
      </c>
      <c r="B16763" t="s">
        <v>33</v>
      </c>
      <c r="C16763" t="s">
        <v>3</v>
      </c>
      <c r="D16763" t="s">
        <v>328</v>
      </c>
      <c r="F16763" s="2">
        <f t="shared" si="443"/>
        <v>6602726743.7347212</v>
      </c>
      <c r="G16763" s="2">
        <v>12945408.602150537</v>
      </c>
      <c r="H16763">
        <v>2010</v>
      </c>
      <c r="I16763">
        <v>510.04390410958933</v>
      </c>
      <c r="J16763" t="s">
        <v>717</v>
      </c>
    </row>
    <row r="16764" spans="1:10">
      <c r="A16764" s="4" t="s">
        <v>348</v>
      </c>
      <c r="B16764" t="s">
        <v>33</v>
      </c>
      <c r="C16764" t="s">
        <v>3</v>
      </c>
      <c r="D16764" t="s">
        <v>1</v>
      </c>
      <c r="F16764" s="2">
        <f t="shared" si="443"/>
        <v>6793573105.7160969</v>
      </c>
      <c r="G16764" s="2">
        <v>13319584.943527553</v>
      </c>
      <c r="H16764">
        <v>2010</v>
      </c>
      <c r="I16764">
        <v>510.04390410958933</v>
      </c>
      <c r="J16764" t="s">
        <v>717</v>
      </c>
    </row>
    <row r="16765" spans="1:10">
      <c r="A16765" s="4" t="s">
        <v>348</v>
      </c>
      <c r="B16765" t="s">
        <v>33</v>
      </c>
      <c r="C16765" t="s">
        <v>4</v>
      </c>
      <c r="D16765" t="s">
        <v>328</v>
      </c>
      <c r="F16765" s="2">
        <f t="shared" si="443"/>
        <v>13630071485.493713</v>
      </c>
      <c r="G16765" s="2">
        <v>26723329.846061882</v>
      </c>
      <c r="H16765">
        <v>2010</v>
      </c>
      <c r="I16765">
        <v>510.04390410958933</v>
      </c>
      <c r="J16765" t="s">
        <v>717</v>
      </c>
    </row>
    <row r="16766" spans="1:10">
      <c r="A16766" t="s">
        <v>348</v>
      </c>
      <c r="B16766" t="s">
        <v>38</v>
      </c>
      <c r="C16766" t="s">
        <v>3</v>
      </c>
      <c r="D16766" t="s">
        <v>328</v>
      </c>
      <c r="F16766" s="2">
        <f t="shared" si="443"/>
        <v>0</v>
      </c>
      <c r="G16766" s="2">
        <v>0</v>
      </c>
      <c r="H16766">
        <v>2016</v>
      </c>
      <c r="I16766">
        <v>3051.81</v>
      </c>
      <c r="J16766" t="s">
        <v>717</v>
      </c>
    </row>
    <row r="16767" spans="1:10">
      <c r="A16767" t="s">
        <v>348</v>
      </c>
      <c r="B16767" t="s">
        <v>38</v>
      </c>
      <c r="C16767" t="s">
        <v>4</v>
      </c>
      <c r="D16767" t="s">
        <v>328</v>
      </c>
      <c r="F16767" s="2">
        <f t="shared" si="443"/>
        <v>0</v>
      </c>
      <c r="G16767" s="2">
        <v>0</v>
      </c>
      <c r="H16767">
        <v>2016</v>
      </c>
      <c r="I16767">
        <v>3051.81</v>
      </c>
      <c r="J16767" t="s">
        <v>717</v>
      </c>
    </row>
    <row r="16768" spans="1:10">
      <c r="A16768" t="s">
        <v>348</v>
      </c>
      <c r="B16768" t="s">
        <v>38</v>
      </c>
      <c r="C16768" t="s">
        <v>3</v>
      </c>
      <c r="D16768" t="s">
        <v>328</v>
      </c>
      <c r="F16768" s="2">
        <f t="shared" si="443"/>
        <v>13449319999.999998</v>
      </c>
      <c r="G16768" s="2">
        <v>4902451.340616731</v>
      </c>
      <c r="H16768">
        <v>2015</v>
      </c>
      <c r="I16768">
        <v>2743.3867397260219</v>
      </c>
      <c r="J16768" t="s">
        <v>717</v>
      </c>
    </row>
    <row r="16769" spans="1:10">
      <c r="A16769" t="s">
        <v>348</v>
      </c>
      <c r="B16769" t="s">
        <v>38</v>
      </c>
      <c r="C16769" t="s">
        <v>3</v>
      </c>
      <c r="D16769" t="s">
        <v>1</v>
      </c>
      <c r="F16769" s="2">
        <f t="shared" si="443"/>
        <v>4478320111</v>
      </c>
      <c r="G16769" s="2">
        <v>1632405.6853344867</v>
      </c>
      <c r="H16769">
        <v>2015</v>
      </c>
      <c r="I16769">
        <v>2743.3867397260219</v>
      </c>
      <c r="J16769" t="s">
        <v>717</v>
      </c>
    </row>
    <row r="16770" spans="1:10">
      <c r="A16770" t="s">
        <v>348</v>
      </c>
      <c r="B16770" t="s">
        <v>38</v>
      </c>
      <c r="C16770" t="s">
        <v>4</v>
      </c>
      <c r="D16770" t="s">
        <v>328</v>
      </c>
      <c r="F16770" s="2">
        <f t="shared" si="443"/>
        <v>5501040000</v>
      </c>
      <c r="G16770" s="2">
        <v>2005200.3315250336</v>
      </c>
      <c r="H16770">
        <v>2015</v>
      </c>
      <c r="I16770">
        <v>2743.3867397260219</v>
      </c>
      <c r="J16770" t="s">
        <v>717</v>
      </c>
    </row>
    <row r="16771" spans="1:10">
      <c r="A16771" t="s">
        <v>348</v>
      </c>
      <c r="B16771" t="s">
        <v>38</v>
      </c>
      <c r="C16771" t="s">
        <v>4</v>
      </c>
      <c r="D16771" t="s">
        <v>1</v>
      </c>
      <c r="F16771" s="2">
        <f t="shared" si="443"/>
        <v>170809916</v>
      </c>
      <c r="G16771" s="2">
        <v>62262.426775839318</v>
      </c>
      <c r="H16771">
        <v>2015</v>
      </c>
      <c r="I16771">
        <v>2743.3867397260219</v>
      </c>
      <c r="J16771" t="s">
        <v>717</v>
      </c>
    </row>
    <row r="16772" spans="1:10">
      <c r="A16772" s="4" t="s">
        <v>348</v>
      </c>
      <c r="B16772" t="s">
        <v>38</v>
      </c>
      <c r="C16772" t="s">
        <v>3</v>
      </c>
      <c r="D16772" t="s">
        <v>328</v>
      </c>
      <c r="F16772" s="2">
        <f t="shared" si="443"/>
        <v>17563760000</v>
      </c>
      <c r="G16772" s="2">
        <v>8783320.2238778044</v>
      </c>
      <c r="H16772">
        <v>2014</v>
      </c>
      <c r="I16772">
        <v>1999.672054794521</v>
      </c>
      <c r="J16772" t="s">
        <v>717</v>
      </c>
    </row>
    <row r="16773" spans="1:10">
      <c r="A16773" t="s">
        <v>348</v>
      </c>
      <c r="B16773" t="s">
        <v>38</v>
      </c>
      <c r="C16773" t="s">
        <v>3</v>
      </c>
      <c r="D16773" t="s">
        <v>1</v>
      </c>
      <c r="F16773" s="2">
        <f t="shared" si="443"/>
        <v>2916760000</v>
      </c>
      <c r="G16773" s="2">
        <v>1458619.173582298</v>
      </c>
      <c r="H16773">
        <v>2014</v>
      </c>
      <c r="I16773">
        <v>1999.672054794521</v>
      </c>
      <c r="J16773" t="s">
        <v>717</v>
      </c>
    </row>
    <row r="16774" spans="1:10">
      <c r="A16774" t="s">
        <v>348</v>
      </c>
      <c r="B16774" t="s">
        <v>38</v>
      </c>
      <c r="C16774" t="s">
        <v>4</v>
      </c>
      <c r="D16774" t="s">
        <v>328</v>
      </c>
      <c r="F16774" s="2">
        <f t="shared" si="443"/>
        <v>6770580000</v>
      </c>
      <c r="G16774" s="2">
        <v>3385845.1858475963</v>
      </c>
      <c r="H16774">
        <v>2014</v>
      </c>
      <c r="I16774">
        <v>1999.672054794521</v>
      </c>
      <c r="J16774" t="s">
        <v>717</v>
      </c>
    </row>
    <row r="16775" spans="1:10">
      <c r="A16775" t="s">
        <v>348</v>
      </c>
      <c r="B16775" t="s">
        <v>38</v>
      </c>
      <c r="C16775" t="s">
        <v>4</v>
      </c>
      <c r="D16775" t="s">
        <v>1</v>
      </c>
      <c r="F16775" s="2">
        <f t="shared" si="443"/>
        <v>209820000</v>
      </c>
      <c r="G16775" s="2">
        <v>104927.20518693268</v>
      </c>
      <c r="H16775">
        <v>2014</v>
      </c>
      <c r="I16775">
        <v>1999.672054794521</v>
      </c>
      <c r="J16775" t="s">
        <v>717</v>
      </c>
    </row>
    <row r="16776" spans="1:10">
      <c r="A16776" s="4" t="s">
        <v>348</v>
      </c>
      <c r="B16776" t="s">
        <v>38</v>
      </c>
      <c r="C16776" t="s">
        <v>3</v>
      </c>
      <c r="D16776" t="s">
        <v>328</v>
      </c>
      <c r="F16776" s="2">
        <f t="shared" si="443"/>
        <v>18383256000</v>
      </c>
      <c r="G16776" s="2">
        <v>9838092.8550183252</v>
      </c>
      <c r="H16776">
        <v>2013</v>
      </c>
      <c r="I16776">
        <v>1868.5792328767116</v>
      </c>
      <c r="J16776" t="s">
        <v>717</v>
      </c>
    </row>
    <row r="16777" spans="1:10">
      <c r="A16777" s="4" t="s">
        <v>348</v>
      </c>
      <c r="B16777" t="s">
        <v>38</v>
      </c>
      <c r="C16777" t="s">
        <v>3</v>
      </c>
      <c r="D16777" t="s">
        <v>1</v>
      </c>
      <c r="F16777" s="2">
        <f t="shared" si="443"/>
        <v>2281644000</v>
      </c>
      <c r="G16777" s="2">
        <v>1221058.2028610946</v>
      </c>
      <c r="H16777">
        <v>2013</v>
      </c>
      <c r="I16777">
        <v>1868.5792328767116</v>
      </c>
      <c r="J16777" t="s">
        <v>717</v>
      </c>
    </row>
    <row r="16778" spans="1:10">
      <c r="A16778" t="s">
        <v>348</v>
      </c>
      <c r="B16778" t="s">
        <v>38</v>
      </c>
      <c r="C16778" t="s">
        <v>4</v>
      </c>
      <c r="D16778" t="s">
        <v>328</v>
      </c>
      <c r="F16778" s="2">
        <f t="shared" si="443"/>
        <v>6308111265</v>
      </c>
      <c r="G16778" s="2">
        <v>3375886.4243013919</v>
      </c>
      <c r="H16778">
        <v>2013</v>
      </c>
      <c r="I16778">
        <v>1868.5792328767116</v>
      </c>
      <c r="J16778" t="s">
        <v>717</v>
      </c>
    </row>
    <row r="16779" spans="1:10">
      <c r="A16779" t="s">
        <v>348</v>
      </c>
      <c r="B16779" t="s">
        <v>38</v>
      </c>
      <c r="C16779" t="s">
        <v>4</v>
      </c>
      <c r="D16779" t="s">
        <v>1</v>
      </c>
      <c r="F16779" s="2">
        <f t="shared" si="443"/>
        <v>195895774</v>
      </c>
      <c r="G16779" s="2">
        <v>104836.75005764402</v>
      </c>
      <c r="H16779">
        <v>2013</v>
      </c>
      <c r="I16779">
        <v>1868.5792328767116</v>
      </c>
      <c r="J16779" t="s">
        <v>717</v>
      </c>
    </row>
    <row r="16780" spans="1:10">
      <c r="A16780" t="s">
        <v>65</v>
      </c>
      <c r="B16780" t="s">
        <v>319</v>
      </c>
      <c r="C16780" t="s">
        <v>3</v>
      </c>
      <c r="D16780" t="s">
        <v>328</v>
      </c>
      <c r="F16780" s="2">
        <v>7325176680</v>
      </c>
      <c r="G16780" s="2">
        <v>1083038.8642633888</v>
      </c>
      <c r="H16780">
        <v>2020</v>
      </c>
      <c r="I16780">
        <v>6763.54</v>
      </c>
      <c r="J16780" s="40" t="s">
        <v>715</v>
      </c>
    </row>
    <row r="16781" spans="1:10">
      <c r="A16781" s="4" t="s">
        <v>348</v>
      </c>
      <c r="B16781" t="s">
        <v>38</v>
      </c>
      <c r="C16781" t="s">
        <v>3</v>
      </c>
      <c r="D16781" t="s">
        <v>328</v>
      </c>
      <c r="F16781" s="2">
        <f t="shared" ref="F16781:F16792" si="444">G16781*I16781</f>
        <v>17724671499.408684</v>
      </c>
      <c r="G16781" s="2">
        <v>9861955.5554319471</v>
      </c>
      <c r="H16781">
        <v>2012</v>
      </c>
      <c r="I16781">
        <v>1797.2775683060108</v>
      </c>
      <c r="J16781" t="s">
        <v>717</v>
      </c>
    </row>
    <row r="16782" spans="1:10">
      <c r="A16782" s="4" t="s">
        <v>348</v>
      </c>
      <c r="B16782" t="s">
        <v>38</v>
      </c>
      <c r="C16782" t="s">
        <v>3</v>
      </c>
      <c r="D16782" t="s">
        <v>1</v>
      </c>
      <c r="F16782" s="2">
        <f t="shared" si="444"/>
        <v>1525358292.7064545</v>
      </c>
      <c r="G16782" s="2">
        <v>848704.90769222216</v>
      </c>
      <c r="H16782">
        <v>2012</v>
      </c>
      <c r="I16782">
        <v>1797.2775683060108</v>
      </c>
      <c r="J16782" t="s">
        <v>717</v>
      </c>
    </row>
    <row r="16783" spans="1:10">
      <c r="A16783" t="s">
        <v>348</v>
      </c>
      <c r="B16783" t="s">
        <v>38</v>
      </c>
      <c r="C16783" t="s">
        <v>4</v>
      </c>
      <c r="D16783" t="s">
        <v>328</v>
      </c>
      <c r="F16783" s="2">
        <f t="shared" si="444"/>
        <v>3636553119.336144</v>
      </c>
      <c r="G16783" s="2">
        <v>2023367.5551649525</v>
      </c>
      <c r="H16783">
        <v>2012</v>
      </c>
      <c r="I16783">
        <v>1797.2775683060108</v>
      </c>
      <c r="J16783" t="s">
        <v>717</v>
      </c>
    </row>
    <row r="16784" spans="1:10">
      <c r="A16784" t="s">
        <v>348</v>
      </c>
      <c r="B16784" t="s">
        <v>38</v>
      </c>
      <c r="C16784" t="s">
        <v>4</v>
      </c>
      <c r="D16784" t="s">
        <v>1</v>
      </c>
      <c r="F16784" s="2">
        <f t="shared" si="444"/>
        <v>148697704.97937495</v>
      </c>
      <c r="G16784" s="2">
        <v>82734.969601566379</v>
      </c>
      <c r="H16784">
        <v>2012</v>
      </c>
      <c r="I16784">
        <v>1797.2775683060108</v>
      </c>
      <c r="J16784" t="s">
        <v>717</v>
      </c>
    </row>
    <row r="16785" spans="1:10">
      <c r="A16785" s="4" t="s">
        <v>348</v>
      </c>
      <c r="B16785" t="s">
        <v>38</v>
      </c>
      <c r="C16785" t="s">
        <v>3</v>
      </c>
      <c r="D16785" t="s">
        <v>328</v>
      </c>
      <c r="F16785" s="2">
        <f t="shared" si="444"/>
        <v>16044155601.844955</v>
      </c>
      <c r="G16785" s="2">
        <v>8688924.6798811015</v>
      </c>
      <c r="H16785">
        <v>2011</v>
      </c>
      <c r="I16785">
        <v>1846.5064657534242</v>
      </c>
      <c r="J16785" t="s">
        <v>717</v>
      </c>
    </row>
    <row r="16786" spans="1:10">
      <c r="A16786" s="4" t="s">
        <v>348</v>
      </c>
      <c r="B16786" t="s">
        <v>38</v>
      </c>
      <c r="C16786" t="s">
        <v>3</v>
      </c>
      <c r="D16786" t="s">
        <v>1</v>
      </c>
      <c r="F16786" s="2">
        <f t="shared" si="444"/>
        <v>1237481757.1154308</v>
      </c>
      <c r="G16786" s="2">
        <v>670174.61355625698</v>
      </c>
      <c r="H16786">
        <v>2011</v>
      </c>
      <c r="I16786">
        <v>1846.5064657534242</v>
      </c>
      <c r="J16786" t="s">
        <v>717</v>
      </c>
    </row>
    <row r="16787" spans="1:10">
      <c r="A16787" t="s">
        <v>348</v>
      </c>
      <c r="B16787" t="s">
        <v>38</v>
      </c>
      <c r="C16787" t="s">
        <v>4</v>
      </c>
      <c r="D16787" t="s">
        <v>328</v>
      </c>
      <c r="F16787" s="2">
        <f t="shared" si="444"/>
        <v>6515764122.5182552</v>
      </c>
      <c r="G16787" s="2">
        <v>3528698.2436098042</v>
      </c>
      <c r="H16787">
        <v>2011</v>
      </c>
      <c r="I16787">
        <v>1846.5064657534242</v>
      </c>
      <c r="J16787" t="s">
        <v>717</v>
      </c>
    </row>
    <row r="16788" spans="1:10">
      <c r="A16788" t="s">
        <v>348</v>
      </c>
      <c r="B16788" t="s">
        <v>38</v>
      </c>
      <c r="C16788" t="s">
        <v>4</v>
      </c>
      <c r="D16788" t="s">
        <v>1</v>
      </c>
      <c r="F16788" s="2">
        <f t="shared" si="444"/>
        <v>913687141.28236222</v>
      </c>
      <c r="G16788" s="2">
        <v>494819.35656778398</v>
      </c>
      <c r="H16788">
        <v>2011</v>
      </c>
      <c r="I16788">
        <v>1846.5064657534242</v>
      </c>
      <c r="J16788" t="s">
        <v>717</v>
      </c>
    </row>
    <row r="16789" spans="1:10">
      <c r="A16789" s="4" t="s">
        <v>348</v>
      </c>
      <c r="B16789" t="s">
        <v>38</v>
      </c>
      <c r="C16789" t="s">
        <v>3</v>
      </c>
      <c r="D16789" t="s">
        <v>328</v>
      </c>
      <c r="F16789" s="2">
        <f t="shared" si="444"/>
        <v>14075465565.195871</v>
      </c>
      <c r="G16789" s="2">
        <v>7414762.2711568037</v>
      </c>
      <c r="H16789">
        <v>2010</v>
      </c>
      <c r="I16789">
        <v>1898.3030136986317</v>
      </c>
      <c r="J16789" t="s">
        <v>717</v>
      </c>
    </row>
    <row r="16790" spans="1:10">
      <c r="A16790" t="s">
        <v>348</v>
      </c>
      <c r="B16790" t="s">
        <v>38</v>
      </c>
      <c r="C16790" t="s">
        <v>4</v>
      </c>
      <c r="D16790" t="s">
        <v>328</v>
      </c>
      <c r="F16790" s="2">
        <f t="shared" si="444"/>
        <v>2796073242.8853326</v>
      </c>
      <c r="G16790" s="2">
        <v>1472933.0474155946</v>
      </c>
      <c r="H16790">
        <v>2010</v>
      </c>
      <c r="I16790">
        <v>1898.3030136986317</v>
      </c>
      <c r="J16790" t="s">
        <v>717</v>
      </c>
    </row>
    <row r="16791" spans="1:10">
      <c r="A16791" t="s">
        <v>348</v>
      </c>
      <c r="B16791" t="s">
        <v>38</v>
      </c>
      <c r="C16791" t="s">
        <v>4</v>
      </c>
      <c r="D16791" t="s">
        <v>328</v>
      </c>
      <c r="F16791" s="2">
        <f t="shared" si="444"/>
        <v>2155473159.724082</v>
      </c>
      <c r="G16791" s="2">
        <v>1135473.7068685272</v>
      </c>
      <c r="H16791">
        <v>2010</v>
      </c>
      <c r="I16791">
        <v>1898.3030136986317</v>
      </c>
      <c r="J16791" t="s">
        <v>717</v>
      </c>
    </row>
    <row r="16792" spans="1:10">
      <c r="A16792" t="s">
        <v>348</v>
      </c>
      <c r="B16792" t="s">
        <v>38</v>
      </c>
      <c r="C16792" t="s">
        <v>4</v>
      </c>
      <c r="D16792" t="s">
        <v>1</v>
      </c>
      <c r="F16792" s="2">
        <f t="shared" si="444"/>
        <v>56265130.239440218</v>
      </c>
      <c r="G16792" s="2">
        <v>29639.699159416014</v>
      </c>
      <c r="H16792">
        <v>2010</v>
      </c>
      <c r="I16792">
        <v>1898.3030136986317</v>
      </c>
      <c r="J16792" t="s">
        <v>717</v>
      </c>
    </row>
    <row r="16793" spans="1:10">
      <c r="A16793" t="s">
        <v>348</v>
      </c>
      <c r="B16793" t="s">
        <v>6</v>
      </c>
      <c r="C16793" t="s">
        <v>3</v>
      </c>
      <c r="D16793" t="s">
        <v>328</v>
      </c>
      <c r="F16793" s="2">
        <v>0</v>
      </c>
      <c r="G16793" s="2">
        <v>0</v>
      </c>
      <c r="H16793">
        <v>2016</v>
      </c>
      <c r="I16793">
        <v>18.6876</v>
      </c>
      <c r="J16793" t="s">
        <v>717</v>
      </c>
    </row>
    <row r="16794" spans="1:10">
      <c r="A16794" t="s">
        <v>348</v>
      </c>
      <c r="B16794" t="s">
        <v>6</v>
      </c>
      <c r="C16794" t="s">
        <v>3</v>
      </c>
      <c r="D16794" t="s">
        <v>1</v>
      </c>
      <c r="F16794" s="2">
        <v>0</v>
      </c>
      <c r="G16794" s="2">
        <v>0</v>
      </c>
      <c r="H16794">
        <v>2016</v>
      </c>
      <c r="I16794">
        <v>18.6876</v>
      </c>
      <c r="J16794" t="s">
        <v>717</v>
      </c>
    </row>
    <row r="16795" spans="1:10">
      <c r="A16795" t="s">
        <v>348</v>
      </c>
      <c r="B16795" t="s">
        <v>6</v>
      </c>
      <c r="C16795" t="s">
        <v>4</v>
      </c>
      <c r="D16795" t="s">
        <v>328</v>
      </c>
      <c r="F16795" s="2">
        <v>0</v>
      </c>
      <c r="G16795" s="2">
        <v>0</v>
      </c>
      <c r="H16795">
        <v>2016</v>
      </c>
      <c r="I16795">
        <v>18.6876</v>
      </c>
      <c r="J16795" t="s">
        <v>717</v>
      </c>
    </row>
    <row r="16796" spans="1:10">
      <c r="A16796" t="s">
        <v>348</v>
      </c>
      <c r="B16796" t="s">
        <v>6</v>
      </c>
      <c r="C16796" t="s">
        <v>3</v>
      </c>
      <c r="D16796" t="s">
        <v>328</v>
      </c>
      <c r="F16796" s="2">
        <v>280075875</v>
      </c>
      <c r="G16796" s="2">
        <v>17665747.935179472</v>
      </c>
      <c r="H16796">
        <v>2015</v>
      </c>
      <c r="I16796">
        <v>15.854175890410984</v>
      </c>
      <c r="J16796" t="s">
        <v>717</v>
      </c>
    </row>
    <row r="16797" spans="1:10">
      <c r="A16797" t="s">
        <v>348</v>
      </c>
      <c r="B16797" t="s">
        <v>6</v>
      </c>
      <c r="C16797" t="s">
        <v>3</v>
      </c>
      <c r="D16797" t="s">
        <v>1</v>
      </c>
      <c r="F16797" s="2">
        <v>26708348</v>
      </c>
      <c r="G16797" s="2">
        <v>1684625.4377784405</v>
      </c>
      <c r="H16797">
        <v>2015</v>
      </c>
      <c r="I16797">
        <v>15.854175890410984</v>
      </c>
      <c r="J16797" t="s">
        <v>717</v>
      </c>
    </row>
    <row r="16798" spans="1:10">
      <c r="A16798" t="s">
        <v>348</v>
      </c>
      <c r="B16798" t="s">
        <v>6</v>
      </c>
      <c r="C16798" t="s">
        <v>4</v>
      </c>
      <c r="D16798" t="s">
        <v>328</v>
      </c>
      <c r="F16798" s="2">
        <v>248593867</v>
      </c>
      <c r="G16798" s="2">
        <v>15680024.538541673</v>
      </c>
      <c r="H16798">
        <v>2015</v>
      </c>
      <c r="I16798">
        <v>15.854175890410984</v>
      </c>
      <c r="J16798" t="s">
        <v>717</v>
      </c>
    </row>
    <row r="16799" spans="1:10">
      <c r="A16799" t="s">
        <v>348</v>
      </c>
      <c r="B16799" t="s">
        <v>6</v>
      </c>
      <c r="C16799" t="s">
        <v>4</v>
      </c>
      <c r="D16799" t="s">
        <v>1</v>
      </c>
      <c r="F16799" s="2">
        <v>10764396</v>
      </c>
      <c r="G16799" s="2">
        <v>678962.8218083909</v>
      </c>
      <c r="H16799">
        <v>2015</v>
      </c>
      <c r="I16799">
        <v>15.854175890410984</v>
      </c>
      <c r="J16799" t="s">
        <v>717</v>
      </c>
    </row>
    <row r="16800" spans="1:10">
      <c r="A16800" t="s">
        <v>348</v>
      </c>
      <c r="B16800" t="s">
        <v>6</v>
      </c>
      <c r="C16800" t="s">
        <v>3</v>
      </c>
      <c r="D16800" t="s">
        <v>328</v>
      </c>
      <c r="F16800" s="2">
        <v>250016000</v>
      </c>
      <c r="G16800" s="2">
        <v>18793702.407245848</v>
      </c>
      <c r="H16800">
        <v>2014</v>
      </c>
      <c r="I16800">
        <v>13.303179681274893</v>
      </c>
      <c r="J16800" t="s">
        <v>717</v>
      </c>
    </row>
    <row r="16801" spans="1:10">
      <c r="A16801" t="s">
        <v>348</v>
      </c>
      <c r="B16801" t="s">
        <v>6</v>
      </c>
      <c r="C16801" t="s">
        <v>3</v>
      </c>
      <c r="D16801" t="s">
        <v>1</v>
      </c>
      <c r="F16801" s="2">
        <v>22505000</v>
      </c>
      <c r="G16801" s="2">
        <v>1691700.821847673</v>
      </c>
      <c r="H16801">
        <v>2014</v>
      </c>
      <c r="I16801">
        <v>13.303179681274893</v>
      </c>
      <c r="J16801" t="s">
        <v>717</v>
      </c>
    </row>
    <row r="16802" spans="1:10">
      <c r="A16802" t="s">
        <v>348</v>
      </c>
      <c r="B16802" t="s">
        <v>6</v>
      </c>
      <c r="C16802" t="s">
        <v>4</v>
      </c>
      <c r="D16802" t="s">
        <v>328</v>
      </c>
      <c r="F16802" s="2">
        <v>142697000</v>
      </c>
      <c r="G16802" s="2">
        <v>10726533.311495107</v>
      </c>
      <c r="H16802">
        <v>2014</v>
      </c>
      <c r="I16802">
        <v>13.303179681274893</v>
      </c>
      <c r="J16802" t="s">
        <v>717</v>
      </c>
    </row>
    <row r="16803" spans="1:10">
      <c r="A16803" t="s">
        <v>348</v>
      </c>
      <c r="B16803" t="s">
        <v>6</v>
      </c>
      <c r="C16803" t="s">
        <v>4</v>
      </c>
      <c r="D16803" t="s">
        <v>1</v>
      </c>
      <c r="F16803" s="2">
        <v>14005000</v>
      </c>
      <c r="G16803" s="2">
        <v>1052755.8324806336</v>
      </c>
      <c r="H16803">
        <v>2014</v>
      </c>
      <c r="I16803">
        <v>13.303179681274893</v>
      </c>
      <c r="J16803" t="s">
        <v>717</v>
      </c>
    </row>
    <row r="16804" spans="1:10">
      <c r="A16804" t="s">
        <v>348</v>
      </c>
      <c r="B16804" t="s">
        <v>6</v>
      </c>
      <c r="C16804" t="s">
        <v>3</v>
      </c>
      <c r="D16804" t="s">
        <v>328</v>
      </c>
      <c r="F16804" s="2">
        <v>245134000</v>
      </c>
      <c r="G16804" s="2">
        <v>19205670.411526464</v>
      </c>
      <c r="H16804">
        <v>2013</v>
      </c>
      <c r="I16804">
        <v>12.763626301369856</v>
      </c>
      <c r="J16804" t="s">
        <v>717</v>
      </c>
    </row>
    <row r="16805" spans="1:10">
      <c r="A16805" t="s">
        <v>348</v>
      </c>
      <c r="B16805" t="s">
        <v>6</v>
      </c>
      <c r="C16805" t="s">
        <v>3</v>
      </c>
      <c r="D16805" t="s">
        <v>328</v>
      </c>
      <c r="F16805" s="2">
        <v>19238473.951337878</v>
      </c>
      <c r="G16805" s="2">
        <v>1507289.0334679503</v>
      </c>
      <c r="H16805">
        <v>2013</v>
      </c>
      <c r="I16805">
        <v>12.763626301369856</v>
      </c>
      <c r="J16805" t="s">
        <v>717</v>
      </c>
    </row>
    <row r="16806" spans="1:10">
      <c r="A16806" t="s">
        <v>348</v>
      </c>
      <c r="B16806" t="s">
        <v>6</v>
      </c>
      <c r="C16806" t="s">
        <v>3</v>
      </c>
      <c r="D16806" t="s">
        <v>1</v>
      </c>
      <c r="F16806" s="2">
        <v>20364000</v>
      </c>
      <c r="G16806" s="2">
        <v>1595471.3432666415</v>
      </c>
      <c r="H16806">
        <v>2013</v>
      </c>
      <c r="I16806">
        <v>12.763626301369856</v>
      </c>
      <c r="J16806" t="s">
        <v>717</v>
      </c>
    </row>
    <row r="16807" spans="1:10">
      <c r="A16807" t="s">
        <v>348</v>
      </c>
      <c r="B16807" t="s">
        <v>6</v>
      </c>
      <c r="C16807" t="s">
        <v>3</v>
      </c>
      <c r="D16807" t="s">
        <v>1</v>
      </c>
      <c r="F16807" s="2">
        <v>1598196.4294836477</v>
      </c>
      <c r="G16807" s="2">
        <v>125214.91868749881</v>
      </c>
      <c r="H16807">
        <v>2013</v>
      </c>
      <c r="I16807">
        <v>12.763626301369856</v>
      </c>
      <c r="J16807" t="s">
        <v>717</v>
      </c>
    </row>
    <row r="16808" spans="1:10">
      <c r="A16808" t="s">
        <v>348</v>
      </c>
      <c r="B16808" t="s">
        <v>6</v>
      </c>
      <c r="C16808" t="s">
        <v>3</v>
      </c>
      <c r="D16808" t="s">
        <v>367</v>
      </c>
      <c r="F16808" s="2">
        <v>9312000</v>
      </c>
      <c r="G16808" s="2">
        <v>729573.22473477537</v>
      </c>
      <c r="H16808">
        <v>2013</v>
      </c>
      <c r="I16808">
        <v>12.763626301369856</v>
      </c>
      <c r="J16808" t="s">
        <v>717</v>
      </c>
    </row>
    <row r="16809" spans="1:10">
      <c r="A16809" t="s">
        <v>348</v>
      </c>
      <c r="B16809" t="s">
        <v>6</v>
      </c>
      <c r="C16809" t="s">
        <v>3</v>
      </c>
      <c r="D16809" t="s">
        <v>367</v>
      </c>
      <c r="F16809" s="2">
        <v>730819.3454798531</v>
      </c>
      <c r="G16809" s="2">
        <v>57257.971067471473</v>
      </c>
      <c r="H16809">
        <v>2013</v>
      </c>
      <c r="I16809">
        <v>12.763626301369856</v>
      </c>
      <c r="J16809" t="s">
        <v>717</v>
      </c>
    </row>
    <row r="16810" spans="1:10">
      <c r="A16810" t="s">
        <v>348</v>
      </c>
      <c r="B16810" t="s">
        <v>6</v>
      </c>
      <c r="C16810" t="s">
        <v>4</v>
      </c>
      <c r="D16810" t="s">
        <v>328</v>
      </c>
      <c r="F16810" s="2">
        <v>174848000</v>
      </c>
      <c r="G16810" s="2">
        <v>13698928.178525129</v>
      </c>
      <c r="H16810">
        <v>2013</v>
      </c>
      <c r="I16810">
        <v>12.763626301369856</v>
      </c>
      <c r="J16810" t="s">
        <v>717</v>
      </c>
    </row>
    <row r="16811" spans="1:10">
      <c r="A16811" t="s">
        <v>348</v>
      </c>
      <c r="B16811" t="s">
        <v>6</v>
      </c>
      <c r="C16811" t="s">
        <v>4</v>
      </c>
      <c r="D16811" t="s">
        <v>328</v>
      </c>
      <c r="F16811" s="2">
        <v>13722326.129559852</v>
      </c>
      <c r="G16811" s="2">
        <v>1075111.8691156842</v>
      </c>
      <c r="H16811">
        <v>2013</v>
      </c>
      <c r="I16811">
        <v>12.763626301369856</v>
      </c>
      <c r="J16811" t="s">
        <v>717</v>
      </c>
    </row>
    <row r="16812" spans="1:10">
      <c r="A16812" t="s">
        <v>348</v>
      </c>
      <c r="B16812" t="s">
        <v>6</v>
      </c>
      <c r="C16812" t="s">
        <v>4</v>
      </c>
      <c r="D16812" t="s">
        <v>1</v>
      </c>
      <c r="F16812" s="2">
        <v>6097000</v>
      </c>
      <c r="G16812" s="2">
        <v>477685.56177061057</v>
      </c>
      <c r="H16812">
        <v>2013</v>
      </c>
      <c r="I16812">
        <v>12.763626301369856</v>
      </c>
      <c r="J16812" t="s">
        <v>717</v>
      </c>
    </row>
    <row r="16813" spans="1:10">
      <c r="A16813" t="s">
        <v>348</v>
      </c>
      <c r="B16813" t="s">
        <v>6</v>
      </c>
      <c r="C16813" t="s">
        <v>4</v>
      </c>
      <c r="D16813" t="s">
        <v>1</v>
      </c>
      <c r="F16813" s="2">
        <v>478501.45504624827</v>
      </c>
      <c r="G16813" s="2">
        <v>37489.459793639769</v>
      </c>
      <c r="H16813">
        <v>2013</v>
      </c>
      <c r="I16813">
        <v>12.763626301369856</v>
      </c>
      <c r="J16813" t="s">
        <v>717</v>
      </c>
    </row>
    <row r="16814" spans="1:10">
      <c r="A16814" t="s">
        <v>348</v>
      </c>
      <c r="B16814" t="s">
        <v>6</v>
      </c>
      <c r="C16814" t="s">
        <v>4</v>
      </c>
      <c r="D16814" t="s">
        <v>367</v>
      </c>
      <c r="F16814" s="2">
        <v>0</v>
      </c>
      <c r="G16814" s="2">
        <v>0</v>
      </c>
      <c r="H16814">
        <v>2013</v>
      </c>
      <c r="I16814">
        <v>12.763626301369856</v>
      </c>
      <c r="J16814" t="s">
        <v>717</v>
      </c>
    </row>
    <row r="16815" spans="1:10">
      <c r="A16815" t="s">
        <v>348</v>
      </c>
      <c r="B16815" t="s">
        <v>6</v>
      </c>
      <c r="C16815" t="s">
        <v>4</v>
      </c>
      <c r="D16815" t="s">
        <v>367</v>
      </c>
      <c r="F16815" s="2">
        <v>0</v>
      </c>
      <c r="G16815" s="2">
        <v>0</v>
      </c>
      <c r="H16815">
        <v>2013</v>
      </c>
      <c r="I16815">
        <v>12.763626301369856</v>
      </c>
      <c r="J16815" t="s">
        <v>717</v>
      </c>
    </row>
    <row r="16816" spans="1:10">
      <c r="A16816" t="s">
        <v>348</v>
      </c>
      <c r="B16816" t="s">
        <v>6</v>
      </c>
      <c r="C16816" t="s">
        <v>3</v>
      </c>
      <c r="D16816" t="s">
        <v>328</v>
      </c>
      <c r="F16816" s="2">
        <v>239901999.99999997</v>
      </c>
      <c r="G16816" s="2">
        <v>18134324.409448814</v>
      </c>
      <c r="H16816">
        <v>2012</v>
      </c>
      <c r="I16816">
        <v>13.22916666666667</v>
      </c>
      <c r="J16816" t="s">
        <v>717</v>
      </c>
    </row>
    <row r="16817" spans="1:10">
      <c r="A16817" t="s">
        <v>348</v>
      </c>
      <c r="B16817" t="s">
        <v>6</v>
      </c>
      <c r="C16817" t="s">
        <v>3</v>
      </c>
      <c r="D16817" t="s">
        <v>328</v>
      </c>
      <c r="F16817" s="2">
        <v>18134324.409448814</v>
      </c>
      <c r="G16817" s="2">
        <v>1370783.577407154</v>
      </c>
      <c r="H16817">
        <v>2012</v>
      </c>
      <c r="I16817">
        <v>13.22916666666667</v>
      </c>
      <c r="J16817" t="s">
        <v>717</v>
      </c>
    </row>
    <row r="16818" spans="1:10">
      <c r="A16818" t="s">
        <v>348</v>
      </c>
      <c r="B16818" t="s">
        <v>6</v>
      </c>
      <c r="C16818" t="s">
        <v>3</v>
      </c>
      <c r="D16818" t="s">
        <v>1</v>
      </c>
      <c r="F16818" s="2">
        <v>3148000</v>
      </c>
      <c r="G16818" s="2">
        <v>237959.05511811018</v>
      </c>
      <c r="H16818">
        <v>2012</v>
      </c>
      <c r="I16818">
        <v>13.22916666666667</v>
      </c>
      <c r="J16818" t="s">
        <v>717</v>
      </c>
    </row>
    <row r="16819" spans="1:10">
      <c r="A16819" t="s">
        <v>348</v>
      </c>
      <c r="B16819" t="s">
        <v>6</v>
      </c>
      <c r="C16819" t="s">
        <v>3</v>
      </c>
      <c r="D16819" t="s">
        <v>1</v>
      </c>
      <c r="F16819" s="2">
        <v>237959.05511811015</v>
      </c>
      <c r="G16819" s="2">
        <v>17987.45613491226</v>
      </c>
      <c r="H16819">
        <v>2012</v>
      </c>
      <c r="I16819">
        <v>13.22916666666667</v>
      </c>
      <c r="J16819" t="s">
        <v>717</v>
      </c>
    </row>
    <row r="16820" spans="1:10">
      <c r="A16820" t="s">
        <v>348</v>
      </c>
      <c r="B16820" t="s">
        <v>6</v>
      </c>
      <c r="C16820" t="s">
        <v>3</v>
      </c>
      <c r="D16820" t="s">
        <v>367</v>
      </c>
      <c r="F16820" s="2">
        <v>2781000</v>
      </c>
      <c r="G16820" s="2">
        <v>210217.32283464563</v>
      </c>
      <c r="H16820">
        <v>2012</v>
      </c>
      <c r="I16820">
        <v>13.22916666666667</v>
      </c>
      <c r="J16820" t="s">
        <v>717</v>
      </c>
    </row>
    <row r="16821" spans="1:10">
      <c r="A16821" t="s">
        <v>348</v>
      </c>
      <c r="B16821" t="s">
        <v>6</v>
      </c>
      <c r="C16821" t="s">
        <v>3</v>
      </c>
      <c r="D16821" t="s">
        <v>367</v>
      </c>
      <c r="F16821" s="2">
        <v>210217.32283464563</v>
      </c>
      <c r="G16821" s="2">
        <v>15890.443300886594</v>
      </c>
      <c r="H16821">
        <v>2012</v>
      </c>
      <c r="I16821">
        <v>13.22916666666667</v>
      </c>
      <c r="J16821" t="s">
        <v>717</v>
      </c>
    </row>
    <row r="16822" spans="1:10">
      <c r="A16822" t="s">
        <v>348</v>
      </c>
      <c r="B16822" t="s">
        <v>6</v>
      </c>
      <c r="C16822" t="s">
        <v>4</v>
      </c>
      <c r="D16822" t="s">
        <v>328</v>
      </c>
      <c r="F16822" s="2">
        <v>128122000</v>
      </c>
      <c r="G16822" s="2">
        <v>9684812.5984251946</v>
      </c>
      <c r="H16822">
        <v>2012</v>
      </c>
      <c r="I16822">
        <v>13.22916666666667</v>
      </c>
      <c r="J16822" t="s">
        <v>717</v>
      </c>
    </row>
    <row r="16823" spans="1:10">
      <c r="A16823" t="s">
        <v>348</v>
      </c>
      <c r="B16823" t="s">
        <v>6</v>
      </c>
      <c r="C16823" t="s">
        <v>4</v>
      </c>
      <c r="D16823" t="s">
        <v>328</v>
      </c>
      <c r="F16823" s="2">
        <v>9684812.5984251946</v>
      </c>
      <c r="G16823" s="2">
        <v>732080.32240064442</v>
      </c>
      <c r="H16823">
        <v>2012</v>
      </c>
      <c r="I16823">
        <v>13.22916666666667</v>
      </c>
      <c r="J16823" t="s">
        <v>717</v>
      </c>
    </row>
    <row r="16824" spans="1:10">
      <c r="A16824" t="s">
        <v>348</v>
      </c>
      <c r="B16824" t="s">
        <v>6</v>
      </c>
      <c r="C16824" t="s">
        <v>4</v>
      </c>
      <c r="D16824" t="s">
        <v>1</v>
      </c>
      <c r="F16824" s="2">
        <v>0</v>
      </c>
      <c r="G16824" s="2">
        <v>0</v>
      </c>
      <c r="H16824">
        <v>2012</v>
      </c>
      <c r="I16824">
        <v>13.22916666666667</v>
      </c>
      <c r="J16824" t="s">
        <v>717</v>
      </c>
    </row>
    <row r="16825" spans="1:10">
      <c r="A16825" s="5" t="s">
        <v>65</v>
      </c>
      <c r="B16825" t="s">
        <v>319</v>
      </c>
      <c r="C16825" t="s">
        <v>3</v>
      </c>
      <c r="D16825" t="s">
        <v>328</v>
      </c>
      <c r="F16825" s="2">
        <v>7905332725</v>
      </c>
      <c r="G16825" s="2">
        <f>F16825/I16825</f>
        <v>1267308.7734794938</v>
      </c>
      <c r="H16825">
        <v>2019</v>
      </c>
      <c r="I16825">
        <v>6237.89</v>
      </c>
      <c r="J16825" s="40" t="s">
        <v>715</v>
      </c>
    </row>
    <row r="16826" spans="1:10">
      <c r="A16826" t="s">
        <v>348</v>
      </c>
      <c r="B16826" t="s">
        <v>6</v>
      </c>
      <c r="C16826" t="s">
        <v>4</v>
      </c>
      <c r="D16826" t="s">
        <v>1</v>
      </c>
      <c r="F16826" s="2">
        <v>0</v>
      </c>
      <c r="G16826" s="2">
        <v>0</v>
      </c>
      <c r="H16826">
        <v>2012</v>
      </c>
      <c r="I16826">
        <v>13.22916666666667</v>
      </c>
      <c r="J16826" t="s">
        <v>717</v>
      </c>
    </row>
    <row r="16827" spans="1:10">
      <c r="A16827" t="s">
        <v>348</v>
      </c>
      <c r="B16827" t="s">
        <v>6</v>
      </c>
      <c r="C16827" t="s">
        <v>4</v>
      </c>
      <c r="D16827" t="s">
        <v>367</v>
      </c>
      <c r="F16827" s="2">
        <v>0</v>
      </c>
      <c r="G16827" s="2">
        <v>0</v>
      </c>
      <c r="H16827">
        <v>2012</v>
      </c>
      <c r="I16827">
        <v>13.22916666666667</v>
      </c>
      <c r="J16827" t="s">
        <v>717</v>
      </c>
    </row>
    <row r="16828" spans="1:10">
      <c r="A16828" t="s">
        <v>348</v>
      </c>
      <c r="B16828" t="s">
        <v>6</v>
      </c>
      <c r="C16828" t="s">
        <v>4</v>
      </c>
      <c r="D16828" t="s">
        <v>367</v>
      </c>
      <c r="F16828" s="2">
        <v>0</v>
      </c>
      <c r="G16828" s="2">
        <v>0</v>
      </c>
      <c r="H16828">
        <v>2012</v>
      </c>
      <c r="I16828">
        <v>13.22916666666667</v>
      </c>
      <c r="J16828" t="s">
        <v>717</v>
      </c>
    </row>
    <row r="16829" spans="1:10">
      <c r="A16829" t="s">
        <v>348</v>
      </c>
      <c r="B16829" t="s">
        <v>6</v>
      </c>
      <c r="C16829" t="s">
        <v>3</v>
      </c>
      <c r="D16829" t="s">
        <v>328</v>
      </c>
      <c r="F16829" s="2">
        <v>203927000</v>
      </c>
      <c r="G16829" s="2">
        <v>16406033.789219627</v>
      </c>
      <c r="H16829">
        <v>2011</v>
      </c>
      <c r="I16829">
        <v>12.430000000000001</v>
      </c>
      <c r="J16829" t="s">
        <v>717</v>
      </c>
    </row>
    <row r="16830" spans="1:10">
      <c r="A16830" t="s">
        <v>348</v>
      </c>
      <c r="B16830" t="s">
        <v>6</v>
      </c>
      <c r="C16830" t="s">
        <v>3</v>
      </c>
      <c r="D16830" t="s">
        <v>328</v>
      </c>
      <c r="F16830" s="2">
        <v>16406033.789219627</v>
      </c>
      <c r="G16830" s="2">
        <v>1319873.9975237027</v>
      </c>
      <c r="H16830">
        <v>2011</v>
      </c>
      <c r="I16830">
        <v>12.430000000000001</v>
      </c>
      <c r="J16830" t="s">
        <v>717</v>
      </c>
    </row>
    <row r="16831" spans="1:10">
      <c r="A16831" t="s">
        <v>348</v>
      </c>
      <c r="B16831" t="s">
        <v>6</v>
      </c>
      <c r="C16831" t="s">
        <v>3</v>
      </c>
      <c r="D16831" t="s">
        <v>1</v>
      </c>
      <c r="F16831" s="2">
        <v>4278000</v>
      </c>
      <c r="G16831" s="2">
        <v>344167.337087691</v>
      </c>
      <c r="H16831">
        <v>2011</v>
      </c>
      <c r="I16831">
        <v>12.430000000000001</v>
      </c>
      <c r="J16831" t="s">
        <v>717</v>
      </c>
    </row>
    <row r="16832" spans="1:10">
      <c r="A16832" t="s">
        <v>348</v>
      </c>
      <c r="B16832" t="s">
        <v>6</v>
      </c>
      <c r="C16832" t="s">
        <v>3</v>
      </c>
      <c r="D16832" t="s">
        <v>1</v>
      </c>
      <c r="F16832" s="2">
        <v>344167.337087691</v>
      </c>
      <c r="G16832" s="2">
        <v>27688.44224357932</v>
      </c>
      <c r="H16832">
        <v>2011</v>
      </c>
      <c r="I16832">
        <v>12.430000000000001</v>
      </c>
      <c r="J16832" t="s">
        <v>717</v>
      </c>
    </row>
    <row r="16833" spans="1:10">
      <c r="A16833" t="s">
        <v>348</v>
      </c>
      <c r="B16833" t="s">
        <v>6</v>
      </c>
      <c r="C16833" t="s">
        <v>3</v>
      </c>
      <c r="D16833" t="s">
        <v>367</v>
      </c>
      <c r="F16833" s="2">
        <v>2317000</v>
      </c>
      <c r="G16833" s="2">
        <v>186403.86162510054</v>
      </c>
      <c r="H16833">
        <v>2011</v>
      </c>
      <c r="I16833">
        <v>12.430000000000001</v>
      </c>
      <c r="J16833" t="s">
        <v>717</v>
      </c>
    </row>
    <row r="16834" spans="1:10">
      <c r="A16834" t="s">
        <v>348</v>
      </c>
      <c r="B16834" t="s">
        <v>6</v>
      </c>
      <c r="C16834" t="s">
        <v>3</v>
      </c>
      <c r="D16834" t="s">
        <v>367</v>
      </c>
      <c r="F16834" s="2">
        <v>186403.86162510054</v>
      </c>
      <c r="G16834" s="2">
        <v>14996.28814361227</v>
      </c>
      <c r="H16834">
        <v>2011</v>
      </c>
      <c r="I16834">
        <v>12.430000000000001</v>
      </c>
      <c r="J16834" t="s">
        <v>717</v>
      </c>
    </row>
    <row r="16835" spans="1:10">
      <c r="A16835" t="s">
        <v>348</v>
      </c>
      <c r="B16835" t="s">
        <v>6</v>
      </c>
      <c r="C16835" t="s">
        <v>4</v>
      </c>
      <c r="D16835" t="s">
        <v>328</v>
      </c>
      <c r="F16835" s="2">
        <v>124081000.00000001</v>
      </c>
      <c r="G16835" s="2">
        <v>9982381.3354786802</v>
      </c>
      <c r="H16835">
        <v>2011</v>
      </c>
      <c r="I16835">
        <v>12.430000000000001</v>
      </c>
      <c r="J16835" t="s">
        <v>717</v>
      </c>
    </row>
    <row r="16836" spans="1:10">
      <c r="A16836" t="s">
        <v>348</v>
      </c>
      <c r="B16836" t="s">
        <v>6</v>
      </c>
      <c r="C16836" t="s">
        <v>4</v>
      </c>
      <c r="D16836" t="s">
        <v>328</v>
      </c>
      <c r="F16836" s="2">
        <v>9982381.3354786783</v>
      </c>
      <c r="G16836" s="2">
        <v>803087.79850994993</v>
      </c>
      <c r="H16836">
        <v>2011</v>
      </c>
      <c r="I16836">
        <v>12.430000000000001</v>
      </c>
      <c r="J16836" t="s">
        <v>717</v>
      </c>
    </row>
    <row r="16837" spans="1:10">
      <c r="A16837" t="s">
        <v>348</v>
      </c>
      <c r="B16837" t="s">
        <v>6</v>
      </c>
      <c r="C16837" t="s">
        <v>4</v>
      </c>
      <c r="D16837" t="s">
        <v>1</v>
      </c>
      <c r="F16837" s="2">
        <v>0</v>
      </c>
      <c r="G16837" s="2">
        <v>0</v>
      </c>
      <c r="H16837">
        <v>2011</v>
      </c>
      <c r="I16837">
        <v>12.430000000000001</v>
      </c>
      <c r="J16837" t="s">
        <v>717</v>
      </c>
    </row>
    <row r="16838" spans="1:10">
      <c r="A16838" t="s">
        <v>348</v>
      </c>
      <c r="B16838" t="s">
        <v>6</v>
      </c>
      <c r="C16838" t="s">
        <v>4</v>
      </c>
      <c r="D16838" t="s">
        <v>1</v>
      </c>
      <c r="F16838" s="2">
        <v>0</v>
      </c>
      <c r="G16838" s="2">
        <v>0</v>
      </c>
      <c r="H16838">
        <v>2011</v>
      </c>
      <c r="I16838">
        <v>12.430000000000001</v>
      </c>
      <c r="J16838" t="s">
        <v>717</v>
      </c>
    </row>
    <row r="16839" spans="1:10">
      <c r="A16839" t="s">
        <v>348</v>
      </c>
      <c r="B16839" t="s">
        <v>6</v>
      </c>
      <c r="C16839" t="s">
        <v>4</v>
      </c>
      <c r="D16839" t="s">
        <v>367</v>
      </c>
      <c r="F16839" s="2">
        <v>0</v>
      </c>
      <c r="G16839" s="2">
        <v>0</v>
      </c>
      <c r="H16839">
        <v>2011</v>
      </c>
      <c r="I16839">
        <v>12.430000000000001</v>
      </c>
      <c r="J16839" t="s">
        <v>717</v>
      </c>
    </row>
    <row r="16840" spans="1:10">
      <c r="A16840" t="s">
        <v>348</v>
      </c>
      <c r="B16840" t="s">
        <v>6</v>
      </c>
      <c r="C16840" t="s">
        <v>4</v>
      </c>
      <c r="D16840" t="s">
        <v>367</v>
      </c>
      <c r="F16840" s="2">
        <v>0</v>
      </c>
      <c r="G16840" s="2">
        <v>0</v>
      </c>
      <c r="H16840">
        <v>2011</v>
      </c>
      <c r="I16840">
        <v>12.430000000000001</v>
      </c>
      <c r="J16840" t="s">
        <v>717</v>
      </c>
    </row>
    <row r="16841" spans="1:10">
      <c r="A16841" t="s">
        <v>348</v>
      </c>
      <c r="B16841" t="s">
        <v>6</v>
      </c>
      <c r="C16841" t="s">
        <v>3</v>
      </c>
      <c r="D16841" t="s">
        <v>328</v>
      </c>
      <c r="F16841" s="2">
        <v>210214000</v>
      </c>
      <c r="G16841" s="2">
        <v>16625374.019640148</v>
      </c>
      <c r="H16841">
        <v>2010</v>
      </c>
      <c r="I16841">
        <v>12.644166666666669</v>
      </c>
      <c r="J16841" t="s">
        <v>717</v>
      </c>
    </row>
    <row r="16842" spans="1:10">
      <c r="A16842" t="s">
        <v>348</v>
      </c>
      <c r="B16842" t="s">
        <v>6</v>
      </c>
      <c r="C16842" t="s">
        <v>3</v>
      </c>
      <c r="D16842" t="s">
        <v>328</v>
      </c>
      <c r="F16842" s="2">
        <v>16625374.019640148</v>
      </c>
      <c r="G16842" s="2">
        <v>1314865.1435819003</v>
      </c>
      <c r="H16842">
        <v>2010</v>
      </c>
      <c r="I16842">
        <v>12.644166666666669</v>
      </c>
      <c r="J16842" t="s">
        <v>717</v>
      </c>
    </row>
    <row r="16843" spans="1:10">
      <c r="A16843" t="s">
        <v>348</v>
      </c>
      <c r="B16843" t="s">
        <v>6</v>
      </c>
      <c r="C16843" t="s">
        <v>3</v>
      </c>
      <c r="D16843" t="s">
        <v>1</v>
      </c>
      <c r="F16843" s="2">
        <v>10560000</v>
      </c>
      <c r="G16843" s="2">
        <v>835167.73215580289</v>
      </c>
      <c r="H16843">
        <v>2010</v>
      </c>
      <c r="I16843">
        <v>12.644166666666669</v>
      </c>
      <c r="J16843" t="s">
        <v>717</v>
      </c>
    </row>
    <row r="16844" spans="1:10">
      <c r="A16844" t="s">
        <v>348</v>
      </c>
      <c r="B16844" t="s">
        <v>6</v>
      </c>
      <c r="C16844" t="s">
        <v>3</v>
      </c>
      <c r="D16844" t="s">
        <v>1</v>
      </c>
      <c r="F16844" s="2">
        <v>835167.73215580289</v>
      </c>
      <c r="G16844" s="2">
        <v>66051.623185063159</v>
      </c>
      <c r="H16844">
        <v>2010</v>
      </c>
      <c r="I16844">
        <v>12.644166666666669</v>
      </c>
      <c r="J16844" t="s">
        <v>717</v>
      </c>
    </row>
    <row r="16845" spans="1:10">
      <c r="A16845" t="s">
        <v>348</v>
      </c>
      <c r="B16845" t="s">
        <v>6</v>
      </c>
      <c r="C16845" t="s">
        <v>3</v>
      </c>
      <c r="D16845" t="s">
        <v>367</v>
      </c>
      <c r="F16845" s="2">
        <v>566000</v>
      </c>
      <c r="G16845" s="2">
        <v>44763.725037896256</v>
      </c>
      <c r="H16845">
        <v>2010</v>
      </c>
      <c r="I16845">
        <v>12.644166666666669</v>
      </c>
      <c r="J16845" t="s">
        <v>717</v>
      </c>
    </row>
    <row r="16846" spans="1:10">
      <c r="A16846" t="s">
        <v>348</v>
      </c>
      <c r="B16846" t="s">
        <v>6</v>
      </c>
      <c r="C16846" t="s">
        <v>3</v>
      </c>
      <c r="D16846" t="s">
        <v>367</v>
      </c>
      <c r="F16846" s="2">
        <v>44763.725037896256</v>
      </c>
      <c r="G16846" s="2">
        <v>3540.2669245024385</v>
      </c>
      <c r="H16846">
        <v>2010</v>
      </c>
      <c r="I16846">
        <v>12.644166666666669</v>
      </c>
      <c r="J16846" t="s">
        <v>717</v>
      </c>
    </row>
    <row r="16847" spans="1:10">
      <c r="A16847" t="s">
        <v>348</v>
      </c>
      <c r="B16847" t="s">
        <v>6</v>
      </c>
      <c r="C16847" t="s">
        <v>4</v>
      </c>
      <c r="D16847" t="s">
        <v>328</v>
      </c>
      <c r="F16847" s="2">
        <v>142989000</v>
      </c>
      <c r="G16847" s="2">
        <v>11308693.07322217</v>
      </c>
      <c r="H16847">
        <v>2010</v>
      </c>
      <c r="I16847">
        <v>12.644166666666669</v>
      </c>
      <c r="J16847" t="s">
        <v>717</v>
      </c>
    </row>
    <row r="16848" spans="1:10">
      <c r="A16848" t="s">
        <v>348</v>
      </c>
      <c r="B16848" t="s">
        <v>6</v>
      </c>
      <c r="C16848" t="s">
        <v>4</v>
      </c>
      <c r="D16848" t="s">
        <v>328</v>
      </c>
      <c r="F16848" s="2">
        <v>11308693.07322217</v>
      </c>
      <c r="G16848" s="2">
        <v>894380.26019024593</v>
      </c>
      <c r="H16848">
        <v>2010</v>
      </c>
      <c r="I16848">
        <v>12.644166666666669</v>
      </c>
      <c r="J16848" t="s">
        <v>717</v>
      </c>
    </row>
    <row r="16849" spans="1:10">
      <c r="A16849" t="s">
        <v>348</v>
      </c>
      <c r="B16849" t="s">
        <v>6</v>
      </c>
      <c r="C16849" t="s">
        <v>4</v>
      </c>
      <c r="D16849" t="s">
        <v>1</v>
      </c>
      <c r="F16849" s="2">
        <v>21000</v>
      </c>
      <c r="G16849" s="2">
        <v>1660.8449219007446</v>
      </c>
      <c r="H16849">
        <v>2010</v>
      </c>
      <c r="I16849">
        <v>12.644166666666669</v>
      </c>
      <c r="J16849" t="s">
        <v>717</v>
      </c>
    </row>
    <row r="16850" spans="1:10">
      <c r="A16850" t="s">
        <v>348</v>
      </c>
      <c r="B16850" t="s">
        <v>6</v>
      </c>
      <c r="C16850" t="s">
        <v>4</v>
      </c>
      <c r="D16850" t="s">
        <v>1</v>
      </c>
      <c r="F16850" s="2">
        <v>1660.8449219007441</v>
      </c>
      <c r="G16850" s="2">
        <v>131.35265974302331</v>
      </c>
      <c r="H16850">
        <v>2010</v>
      </c>
      <c r="I16850">
        <v>12.644166666666669</v>
      </c>
      <c r="J16850" t="s">
        <v>717</v>
      </c>
    </row>
    <row r="16851" spans="1:10">
      <c r="A16851" t="s">
        <v>348</v>
      </c>
      <c r="B16851" t="s">
        <v>6</v>
      </c>
      <c r="C16851" t="s">
        <v>4</v>
      </c>
      <c r="D16851" t="s">
        <v>367</v>
      </c>
      <c r="F16851" s="2">
        <v>14000</v>
      </c>
      <c r="G16851" s="2">
        <v>1107.2299479338296</v>
      </c>
      <c r="H16851">
        <v>2010</v>
      </c>
      <c r="I16851">
        <v>12.644166666666669</v>
      </c>
      <c r="J16851" t="s">
        <v>717</v>
      </c>
    </row>
    <row r="16852" spans="1:10">
      <c r="A16852" t="s">
        <v>348</v>
      </c>
      <c r="B16852" t="s">
        <v>6</v>
      </c>
      <c r="C16852" t="s">
        <v>4</v>
      </c>
      <c r="D16852" t="s">
        <v>367</v>
      </c>
      <c r="F16852" s="2">
        <v>1107.2299479338296</v>
      </c>
      <c r="G16852" s="2">
        <v>87.568439828682216</v>
      </c>
      <c r="H16852">
        <v>2010</v>
      </c>
      <c r="I16852">
        <v>12.644166666666669</v>
      </c>
      <c r="J16852" t="s">
        <v>717</v>
      </c>
    </row>
    <row r="16853" spans="1:10">
      <c r="A16853" s="5" t="s">
        <v>523</v>
      </c>
      <c r="B16853" t="s">
        <v>319</v>
      </c>
      <c r="C16853" t="s">
        <v>4</v>
      </c>
      <c r="D16853" t="s">
        <v>328</v>
      </c>
      <c r="F16853" s="2">
        <v>1958181669</v>
      </c>
      <c r="G16853" s="2">
        <f>F16853/I16853</f>
        <v>313917.31322610687</v>
      </c>
      <c r="H16853">
        <v>2019</v>
      </c>
      <c r="I16853">
        <v>6237.89</v>
      </c>
      <c r="J16853" s="40" t="s">
        <v>715</v>
      </c>
    </row>
    <row r="16854" spans="1:10">
      <c r="A16854" t="s">
        <v>348</v>
      </c>
      <c r="B16854" t="s">
        <v>319</v>
      </c>
      <c r="C16854" t="s">
        <v>3</v>
      </c>
      <c r="D16854" t="s">
        <v>328</v>
      </c>
      <c r="F16854" s="2">
        <v>15094054</v>
      </c>
      <c r="G16854" s="2">
        <v>3512.1066658048226</v>
      </c>
      <c r="H16854">
        <v>2013</v>
      </c>
      <c r="I16854">
        <v>4297.7208371719817</v>
      </c>
      <c r="J16854" t="s">
        <v>717</v>
      </c>
    </row>
    <row r="16855" spans="1:10">
      <c r="A16855" t="s">
        <v>348</v>
      </c>
      <c r="B16855" t="s">
        <v>319</v>
      </c>
      <c r="C16855" t="s">
        <v>3</v>
      </c>
      <c r="D16855" t="s">
        <v>328</v>
      </c>
      <c r="F16855" s="2">
        <v>15094054</v>
      </c>
      <c r="G16855" s="2">
        <v>3512.1066658048226</v>
      </c>
      <c r="H16855">
        <v>2013</v>
      </c>
      <c r="I16855">
        <v>4297.7208371719817</v>
      </c>
      <c r="J16855" t="s">
        <v>717</v>
      </c>
    </row>
    <row r="16856" spans="1:10">
      <c r="A16856" t="s">
        <v>348</v>
      </c>
      <c r="B16856" t="s">
        <v>318</v>
      </c>
      <c r="C16856" t="s">
        <v>3</v>
      </c>
      <c r="D16856" t="s">
        <v>328</v>
      </c>
      <c r="E16856" t="s">
        <v>534</v>
      </c>
      <c r="F16856" s="2">
        <v>146406587.06</v>
      </c>
      <c r="G16856" s="2">
        <v>5325570.3927613329</v>
      </c>
      <c r="H16856">
        <v>2015</v>
      </c>
      <c r="I16856">
        <v>27.491250000000001</v>
      </c>
      <c r="J16856" t="s">
        <v>717</v>
      </c>
    </row>
    <row r="16857" spans="1:10">
      <c r="A16857" t="s">
        <v>348</v>
      </c>
      <c r="B16857" t="s">
        <v>318</v>
      </c>
      <c r="C16857" t="s">
        <v>4</v>
      </c>
      <c r="D16857" t="s">
        <v>328</v>
      </c>
      <c r="E16857" t="s">
        <v>534</v>
      </c>
      <c r="F16857" s="2">
        <v>10306844.039999999</v>
      </c>
      <c r="G16857" s="2">
        <v>374913.61942436226</v>
      </c>
      <c r="H16857">
        <v>2015</v>
      </c>
      <c r="I16857">
        <v>27.491250000000001</v>
      </c>
      <c r="J16857" t="s">
        <v>717</v>
      </c>
    </row>
    <row r="16858" spans="1:10">
      <c r="A16858" t="s">
        <v>348</v>
      </c>
      <c r="B16858" t="s">
        <v>318</v>
      </c>
      <c r="C16858" t="s">
        <v>3</v>
      </c>
      <c r="D16858" t="s">
        <v>328</v>
      </c>
      <c r="E16858" t="s">
        <v>534</v>
      </c>
      <c r="F16858" s="2">
        <v>137665774.88999999</v>
      </c>
      <c r="G16858" s="2">
        <v>5222525.6028072834</v>
      </c>
      <c r="H16858">
        <v>2014</v>
      </c>
      <c r="I16858">
        <v>26.36</v>
      </c>
      <c r="J16858" t="s">
        <v>717</v>
      </c>
    </row>
    <row r="16859" spans="1:10">
      <c r="A16859" t="s">
        <v>348</v>
      </c>
      <c r="B16859" t="s">
        <v>318</v>
      </c>
      <c r="C16859" t="s">
        <v>4</v>
      </c>
      <c r="D16859" t="s">
        <v>328</v>
      </c>
      <c r="E16859" t="s">
        <v>534</v>
      </c>
      <c r="F16859" s="2">
        <v>9294737.9700000007</v>
      </c>
      <c r="G16859" s="2">
        <v>352607.66198786045</v>
      </c>
      <c r="H16859">
        <v>2014</v>
      </c>
      <c r="I16859">
        <v>26.36</v>
      </c>
      <c r="J16859" t="s">
        <v>717</v>
      </c>
    </row>
    <row r="16860" spans="1:10">
      <c r="A16860" t="s">
        <v>348</v>
      </c>
      <c r="B16860" t="s">
        <v>318</v>
      </c>
      <c r="C16860" t="s">
        <v>3</v>
      </c>
      <c r="D16860" t="s">
        <v>328</v>
      </c>
      <c r="E16860" t="s">
        <v>534</v>
      </c>
      <c r="F16860" s="2">
        <v>129188496.01999998</v>
      </c>
      <c r="G16860" s="2">
        <v>6357693.0037711663</v>
      </c>
      <c r="H16860">
        <v>2013</v>
      </c>
      <c r="I16860">
        <v>20.320027397260262</v>
      </c>
      <c r="J16860" t="s">
        <v>717</v>
      </c>
    </row>
    <row r="16861" spans="1:10">
      <c r="A16861" t="s">
        <v>348</v>
      </c>
      <c r="B16861" t="s">
        <v>318</v>
      </c>
      <c r="C16861" t="s">
        <v>4</v>
      </c>
      <c r="D16861" t="s">
        <v>328</v>
      </c>
      <c r="E16861" t="s">
        <v>534</v>
      </c>
      <c r="F16861" s="2">
        <v>25375114.949999999</v>
      </c>
      <c r="G16861" s="2">
        <v>1248773.6583180646</v>
      </c>
      <c r="H16861">
        <v>2013</v>
      </c>
      <c r="I16861">
        <v>20.320027397260262</v>
      </c>
      <c r="J16861" t="s">
        <v>717</v>
      </c>
    </row>
    <row r="16862" spans="1:10">
      <c r="A16862" t="s">
        <v>348</v>
      </c>
      <c r="B16862" t="s">
        <v>318</v>
      </c>
      <c r="C16862" t="s">
        <v>3</v>
      </c>
      <c r="D16862" t="s">
        <v>328</v>
      </c>
      <c r="E16862" t="s">
        <v>534</v>
      </c>
      <c r="F16862" s="2">
        <v>128391883.55131648</v>
      </c>
      <c r="G16862" s="2">
        <v>6345065.0034912713</v>
      </c>
      <c r="H16862">
        <v>2012</v>
      </c>
      <c r="I16862">
        <v>20.234920127795522</v>
      </c>
      <c r="J16862" t="s">
        <v>717</v>
      </c>
    </row>
    <row r="16863" spans="1:10">
      <c r="A16863" t="s">
        <v>348</v>
      </c>
      <c r="B16863" t="s">
        <v>318</v>
      </c>
      <c r="C16863" t="s">
        <v>4</v>
      </c>
      <c r="D16863" t="s">
        <v>328</v>
      </c>
      <c r="E16863" t="s">
        <v>534</v>
      </c>
      <c r="F16863" s="2">
        <v>13148747.701862212</v>
      </c>
      <c r="G16863" s="2">
        <v>649804.77406483795</v>
      </c>
      <c r="H16863">
        <v>2012</v>
      </c>
      <c r="I16863">
        <v>20.234920127795522</v>
      </c>
      <c r="J16863" t="s">
        <v>717</v>
      </c>
    </row>
    <row r="16864" spans="1:10">
      <c r="A16864" t="s">
        <v>348</v>
      </c>
      <c r="B16864" t="s">
        <v>318</v>
      </c>
      <c r="C16864" t="s">
        <v>3</v>
      </c>
      <c r="D16864" t="s">
        <v>328</v>
      </c>
      <c r="E16864" t="s">
        <v>534</v>
      </c>
      <c r="F16864" s="2">
        <v>153467662.99774322</v>
      </c>
      <c r="G16864" s="2">
        <v>7609180.6878335662</v>
      </c>
      <c r="H16864">
        <v>2011</v>
      </c>
      <c r="I16864">
        <v>20.168749999999999</v>
      </c>
      <c r="J16864" t="s">
        <v>717</v>
      </c>
    </row>
    <row r="16865" spans="1:10">
      <c r="A16865" t="s">
        <v>348</v>
      </c>
      <c r="B16865" t="s">
        <v>318</v>
      </c>
      <c r="C16865" t="s">
        <v>4</v>
      </c>
      <c r="D16865" t="s">
        <v>328</v>
      </c>
      <c r="E16865" t="s">
        <v>534</v>
      </c>
      <c r="F16865" s="2">
        <v>10343703.452410754</v>
      </c>
      <c r="G16865" s="2">
        <v>512857.93380406592</v>
      </c>
      <c r="H16865">
        <v>2011</v>
      </c>
      <c r="I16865">
        <v>20.168749999999999</v>
      </c>
      <c r="J16865" t="s">
        <v>717</v>
      </c>
    </row>
    <row r="16866" spans="1:10">
      <c r="A16866" t="s">
        <v>348</v>
      </c>
      <c r="B16866" t="s">
        <v>318</v>
      </c>
      <c r="C16866" t="s">
        <v>3</v>
      </c>
      <c r="D16866" t="s">
        <v>328</v>
      </c>
      <c r="E16866" t="s">
        <v>534</v>
      </c>
      <c r="F16866" s="2">
        <v>110872335.95999999</v>
      </c>
      <c r="G16866" s="2">
        <v>5497233.8870777814</v>
      </c>
      <c r="H16866">
        <v>2010</v>
      </c>
      <c r="I16866">
        <v>20.168749999999999</v>
      </c>
      <c r="J16866" t="s">
        <v>717</v>
      </c>
    </row>
    <row r="16867" spans="1:10">
      <c r="A16867" t="s">
        <v>348</v>
      </c>
      <c r="B16867" t="s">
        <v>318</v>
      </c>
      <c r="C16867" t="s">
        <v>4</v>
      </c>
      <c r="D16867" t="s">
        <v>328</v>
      </c>
      <c r="E16867" t="s">
        <v>534</v>
      </c>
      <c r="F16867" s="2">
        <v>17668178.620000001</v>
      </c>
      <c r="G16867" s="2">
        <v>876017.53306476609</v>
      </c>
      <c r="H16867">
        <v>2010</v>
      </c>
      <c r="I16867">
        <v>20.168749999999999</v>
      </c>
      <c r="J16867" t="s">
        <v>717</v>
      </c>
    </row>
    <row r="16868" spans="1:10">
      <c r="A16868" t="s">
        <v>354</v>
      </c>
      <c r="B16868" t="s">
        <v>35</v>
      </c>
      <c r="C16868" t="s">
        <v>3</v>
      </c>
      <c r="D16868" t="s">
        <v>1</v>
      </c>
      <c r="F16868" s="2">
        <v>363871.00000000006</v>
      </c>
      <c r="G16868" s="2">
        <v>66423.099807656836</v>
      </c>
      <c r="H16868">
        <v>2013</v>
      </c>
      <c r="I16868">
        <v>5.47807917808219</v>
      </c>
      <c r="J16868" t="s">
        <v>717</v>
      </c>
    </row>
    <row r="16869" spans="1:10">
      <c r="A16869" t="s">
        <v>354</v>
      </c>
      <c r="B16869" t="s">
        <v>35</v>
      </c>
      <c r="C16869" t="s">
        <v>4</v>
      </c>
      <c r="D16869" t="s">
        <v>1</v>
      </c>
      <c r="F16869" s="2">
        <v>612521</v>
      </c>
      <c r="G16869" s="2">
        <v>111813.09727152142</v>
      </c>
      <c r="H16869">
        <v>2013</v>
      </c>
      <c r="I16869">
        <v>5.47807917808219</v>
      </c>
      <c r="J16869" t="s">
        <v>717</v>
      </c>
    </row>
    <row r="16870" spans="1:10">
      <c r="A16870" t="s">
        <v>354</v>
      </c>
      <c r="B16870" t="s">
        <v>35</v>
      </c>
      <c r="C16870" t="s">
        <v>3</v>
      </c>
      <c r="D16870" t="s">
        <v>1</v>
      </c>
      <c r="F16870" s="2">
        <v>591561</v>
      </c>
      <c r="G16870" s="2">
        <v>129971.07835010768</v>
      </c>
      <c r="H16870">
        <v>2012</v>
      </c>
      <c r="I16870">
        <v>4.5514818181818208</v>
      </c>
      <c r="J16870" t="s">
        <v>717</v>
      </c>
    </row>
    <row r="16871" spans="1:10">
      <c r="A16871" t="s">
        <v>354</v>
      </c>
      <c r="B16871" t="s">
        <v>35</v>
      </c>
      <c r="C16871" t="s">
        <v>4</v>
      </c>
      <c r="D16871" t="s">
        <v>1</v>
      </c>
      <c r="F16871" s="2">
        <v>199578</v>
      </c>
      <c r="G16871" s="2">
        <v>43849.016204512787</v>
      </c>
      <c r="H16871">
        <v>2012</v>
      </c>
      <c r="I16871">
        <v>4.5514818181818208</v>
      </c>
      <c r="J16871" t="s">
        <v>717</v>
      </c>
    </row>
    <row r="16872" spans="1:10">
      <c r="A16872" t="s">
        <v>354</v>
      </c>
      <c r="B16872" t="s">
        <v>35</v>
      </c>
      <c r="C16872" t="s">
        <v>3</v>
      </c>
      <c r="D16872" t="s">
        <v>1</v>
      </c>
      <c r="F16872" s="2">
        <v>555375</v>
      </c>
      <c r="G16872" s="2">
        <v>134465.99366537997</v>
      </c>
      <c r="H16872">
        <v>2011</v>
      </c>
      <c r="I16872">
        <v>4.1302264227642302</v>
      </c>
      <c r="J16872" t="s">
        <v>717</v>
      </c>
    </row>
    <row r="16873" spans="1:10">
      <c r="A16873" t="s">
        <v>354</v>
      </c>
      <c r="B16873" t="s">
        <v>35</v>
      </c>
      <c r="C16873" t="s">
        <v>4</v>
      </c>
      <c r="D16873" t="s">
        <v>1</v>
      </c>
      <c r="F16873" s="2">
        <v>201035</v>
      </c>
      <c r="G16873" s="2">
        <v>48674.086943992195</v>
      </c>
      <c r="H16873">
        <v>2011</v>
      </c>
      <c r="I16873">
        <v>4.1302264227642302</v>
      </c>
      <c r="J16873" t="s">
        <v>717</v>
      </c>
    </row>
    <row r="16874" spans="1:10">
      <c r="A16874" t="s">
        <v>187</v>
      </c>
      <c r="B16874" t="s">
        <v>319</v>
      </c>
      <c r="C16874" t="s">
        <v>3</v>
      </c>
      <c r="D16874" t="s">
        <v>328</v>
      </c>
      <c r="F16874" s="2">
        <v>1236251601</v>
      </c>
      <c r="G16874" s="2">
        <f>F16874/I16874</f>
        <v>163642.66458227989</v>
      </c>
      <c r="H16874">
        <v>2024</v>
      </c>
      <c r="I16874">
        <v>7554.58</v>
      </c>
      <c r="J16874" t="s">
        <v>717</v>
      </c>
    </row>
    <row r="16875" spans="1:10">
      <c r="A16875" t="s">
        <v>187</v>
      </c>
      <c r="B16875" t="s">
        <v>319</v>
      </c>
      <c r="C16875" t="s">
        <v>4</v>
      </c>
      <c r="D16875" t="s">
        <v>328</v>
      </c>
      <c r="F16875" s="2">
        <v>207309280</v>
      </c>
      <c r="G16875" s="2">
        <f>F16875/I16875</f>
        <v>27441.536127752966</v>
      </c>
      <c r="H16875">
        <v>2024</v>
      </c>
      <c r="I16875">
        <v>7554.58</v>
      </c>
      <c r="J16875" t="s">
        <v>717</v>
      </c>
    </row>
    <row r="16876" spans="1:10">
      <c r="A16876" s="5" t="s">
        <v>187</v>
      </c>
      <c r="B16876" t="s">
        <v>319</v>
      </c>
      <c r="C16876" t="s">
        <v>3</v>
      </c>
      <c r="D16876" t="s">
        <v>328</v>
      </c>
      <c r="F16876" s="2">
        <v>974152061</v>
      </c>
      <c r="G16876" s="2">
        <f>F16876/I16876</f>
        <v>139669.98596349361</v>
      </c>
      <c r="H16876">
        <v>2022</v>
      </c>
      <c r="I16876">
        <v>6974.67</v>
      </c>
      <c r="J16876" t="s">
        <v>717</v>
      </c>
    </row>
    <row r="16877" spans="1:10">
      <c r="A16877" s="5" t="s">
        <v>187</v>
      </c>
      <c r="B16877" t="s">
        <v>319</v>
      </c>
      <c r="C16877" t="s">
        <v>5</v>
      </c>
      <c r="D16877" t="s">
        <v>328</v>
      </c>
      <c r="F16877" s="2">
        <v>193570756</v>
      </c>
      <c r="G16877" s="2">
        <f>F16877/I16877</f>
        <v>27753.392777005938</v>
      </c>
      <c r="H16877">
        <v>2022</v>
      </c>
      <c r="I16877">
        <v>6974.67</v>
      </c>
      <c r="J16877" t="s">
        <v>717</v>
      </c>
    </row>
    <row r="16878" spans="1:10">
      <c r="A16878" t="s">
        <v>187</v>
      </c>
      <c r="B16878" t="s">
        <v>319</v>
      </c>
      <c r="C16878" t="s">
        <v>3</v>
      </c>
      <c r="D16878" t="s">
        <v>328</v>
      </c>
      <c r="F16878" s="2">
        <v>653249922</v>
      </c>
      <c r="G16878" s="2">
        <v>96584.025820797979</v>
      </c>
      <c r="H16878">
        <v>2020</v>
      </c>
      <c r="I16878">
        <v>6763.54</v>
      </c>
      <c r="J16878" t="s">
        <v>717</v>
      </c>
    </row>
    <row r="16879" spans="1:10">
      <c r="A16879" s="5" t="s">
        <v>187</v>
      </c>
      <c r="B16879" t="s">
        <v>319</v>
      </c>
      <c r="C16879" t="s">
        <v>3</v>
      </c>
      <c r="D16879" t="s">
        <v>328</v>
      </c>
      <c r="F16879" s="2">
        <v>799163647</v>
      </c>
      <c r="G16879" s="2">
        <f t="shared" ref="G16879:G16884" si="445">F16879/I16879</f>
        <v>128114.41801634847</v>
      </c>
      <c r="H16879">
        <v>2019</v>
      </c>
      <c r="I16879">
        <v>6237.89</v>
      </c>
      <c r="J16879" t="s">
        <v>717</v>
      </c>
    </row>
    <row r="16880" spans="1:10">
      <c r="A16880" s="5" t="s">
        <v>187</v>
      </c>
      <c r="B16880" t="s">
        <v>319</v>
      </c>
      <c r="C16880" t="s">
        <v>4</v>
      </c>
      <c r="D16880" t="s">
        <v>328</v>
      </c>
      <c r="F16880" s="2">
        <v>79577568</v>
      </c>
      <c r="G16880" s="2">
        <f t="shared" si="445"/>
        <v>12757.129093331238</v>
      </c>
      <c r="H16880">
        <v>2019</v>
      </c>
      <c r="I16880">
        <v>6237.89</v>
      </c>
      <c r="J16880" t="s">
        <v>717</v>
      </c>
    </row>
    <row r="16881" spans="1:10">
      <c r="A16881" s="5" t="s">
        <v>187</v>
      </c>
      <c r="B16881" t="s">
        <v>319</v>
      </c>
      <c r="C16881" t="s">
        <v>3</v>
      </c>
      <c r="D16881" t="s">
        <v>328</v>
      </c>
      <c r="F16881" s="2">
        <v>1903226836</v>
      </c>
      <c r="G16881" s="2">
        <f t="shared" si="445"/>
        <v>331500.42865229695</v>
      </c>
      <c r="H16881">
        <v>2018</v>
      </c>
      <c r="I16881">
        <v>5741.25</v>
      </c>
      <c r="J16881" t="s">
        <v>717</v>
      </c>
    </row>
    <row r="16882" spans="1:10">
      <c r="A16882" s="5" t="s">
        <v>187</v>
      </c>
      <c r="B16882" t="s">
        <v>319</v>
      </c>
      <c r="C16882" t="s">
        <v>4</v>
      </c>
      <c r="D16882" t="s">
        <v>328</v>
      </c>
      <c r="F16882" s="2">
        <v>1017588046</v>
      </c>
      <c r="G16882" s="2">
        <f t="shared" si="445"/>
        <v>177241.54948835183</v>
      </c>
      <c r="H16882">
        <v>2018</v>
      </c>
      <c r="I16882">
        <v>5741.25</v>
      </c>
      <c r="J16882" t="s">
        <v>717</v>
      </c>
    </row>
    <row r="16883" spans="1:10">
      <c r="A16883" s="5" t="s">
        <v>187</v>
      </c>
      <c r="B16883" t="s">
        <v>319</v>
      </c>
      <c r="C16883" t="s">
        <v>3</v>
      </c>
      <c r="D16883" t="s">
        <v>328</v>
      </c>
      <c r="F16883" s="2">
        <v>2177868035</v>
      </c>
      <c r="G16883" s="2">
        <f t="shared" si="445"/>
        <v>386664.42400731478</v>
      </c>
      <c r="H16883">
        <v>2017</v>
      </c>
      <c r="I16883">
        <v>5632.45</v>
      </c>
      <c r="J16883" t="s">
        <v>717</v>
      </c>
    </row>
    <row r="16884" spans="1:10">
      <c r="A16884" s="5" t="s">
        <v>187</v>
      </c>
      <c r="B16884" t="s">
        <v>319</v>
      </c>
      <c r="C16884" t="s">
        <v>4</v>
      </c>
      <c r="D16884" t="s">
        <v>328</v>
      </c>
      <c r="F16884" s="2">
        <v>292051891</v>
      </c>
      <c r="G16884" s="2">
        <f t="shared" si="445"/>
        <v>51851.661532725549</v>
      </c>
      <c r="H16884">
        <v>2017</v>
      </c>
      <c r="I16884">
        <v>5632.45</v>
      </c>
      <c r="J16884" t="s">
        <v>717</v>
      </c>
    </row>
    <row r="16885" spans="1:10">
      <c r="A16885" s="5" t="s">
        <v>187</v>
      </c>
      <c r="B16885" t="s">
        <v>319</v>
      </c>
      <c r="C16885" t="s">
        <v>3</v>
      </c>
      <c r="D16885" t="s">
        <v>328</v>
      </c>
      <c r="F16885" s="2">
        <v>1201111394</v>
      </c>
      <c r="G16885" s="2">
        <v>211141.10992616898</v>
      </c>
      <c r="H16885">
        <v>2016</v>
      </c>
      <c r="I16885">
        <v>5688.666666666667</v>
      </c>
      <c r="J16885" t="s">
        <v>717</v>
      </c>
    </row>
    <row r="16886" spans="1:10">
      <c r="A16886" s="5" t="s">
        <v>187</v>
      </c>
      <c r="B16886" t="s">
        <v>319</v>
      </c>
      <c r="C16886" t="s">
        <v>3</v>
      </c>
      <c r="D16886" t="s">
        <v>1</v>
      </c>
      <c r="F16886" s="2">
        <v>929239656.99999988</v>
      </c>
      <c r="G16886" s="2">
        <v>163349.28928864407</v>
      </c>
      <c r="H16886">
        <v>2016</v>
      </c>
      <c r="I16886">
        <v>5688.666666666667</v>
      </c>
      <c r="J16886" t="s">
        <v>717</v>
      </c>
    </row>
    <row r="16887" spans="1:10">
      <c r="A16887" s="5" t="s">
        <v>187</v>
      </c>
      <c r="B16887" t="s">
        <v>319</v>
      </c>
      <c r="C16887" t="s">
        <v>4</v>
      </c>
      <c r="D16887" t="s">
        <v>328</v>
      </c>
      <c r="F16887" s="2">
        <v>392155561</v>
      </c>
      <c r="G16887" s="2">
        <v>68936.287530762915</v>
      </c>
      <c r="H16887">
        <v>2016</v>
      </c>
      <c r="I16887">
        <v>5688.666666666667</v>
      </c>
      <c r="J16887" t="s">
        <v>717</v>
      </c>
    </row>
    <row r="16888" spans="1:10">
      <c r="A16888" s="5" t="s">
        <v>65</v>
      </c>
      <c r="B16888" t="s">
        <v>319</v>
      </c>
      <c r="C16888" t="s">
        <v>3</v>
      </c>
      <c r="D16888" t="s">
        <v>328</v>
      </c>
      <c r="F16888" s="2">
        <v>7907141650</v>
      </c>
      <c r="G16888" s="2">
        <f>F16888/I16888</f>
        <v>1377250.8861310689</v>
      </c>
      <c r="H16888">
        <v>2018</v>
      </c>
      <c r="I16888">
        <v>5741.25</v>
      </c>
      <c r="J16888" s="40" t="s">
        <v>715</v>
      </c>
    </row>
    <row r="16889" spans="1:10">
      <c r="A16889" s="5" t="s">
        <v>187</v>
      </c>
      <c r="B16889" t="s">
        <v>319</v>
      </c>
      <c r="C16889" t="s">
        <v>3</v>
      </c>
      <c r="D16889" t="s">
        <v>328</v>
      </c>
      <c r="F16889" s="2">
        <v>790698727</v>
      </c>
      <c r="G16889" s="2">
        <v>152422.08803368057</v>
      </c>
      <c r="H16889">
        <v>2015</v>
      </c>
      <c r="I16889">
        <v>5187.5600000000004</v>
      </c>
      <c r="J16889" t="s">
        <v>717</v>
      </c>
    </row>
    <row r="16890" spans="1:10">
      <c r="A16890" s="5" t="s">
        <v>187</v>
      </c>
      <c r="B16890" t="s">
        <v>319</v>
      </c>
      <c r="C16890" t="s">
        <v>3</v>
      </c>
      <c r="D16890" t="s">
        <v>1</v>
      </c>
      <c r="F16890" s="2">
        <v>1510395441</v>
      </c>
      <c r="G16890" s="2">
        <v>291157.19933841727</v>
      </c>
      <c r="H16890">
        <v>2015</v>
      </c>
      <c r="I16890">
        <v>5187.5600000000004</v>
      </c>
      <c r="J16890" t="s">
        <v>717</v>
      </c>
    </row>
    <row r="16891" spans="1:10">
      <c r="A16891" s="5" t="s">
        <v>187</v>
      </c>
      <c r="B16891" t="s">
        <v>319</v>
      </c>
      <c r="C16891" t="s">
        <v>4</v>
      </c>
      <c r="D16891" t="s">
        <v>328</v>
      </c>
      <c r="F16891" s="2">
        <v>144898699</v>
      </c>
      <c r="G16891" s="2">
        <v>27931.956256891484</v>
      </c>
      <c r="H16891">
        <v>2015</v>
      </c>
      <c r="I16891">
        <v>5187.5600000000004</v>
      </c>
      <c r="J16891" t="s">
        <v>717</v>
      </c>
    </row>
    <row r="16892" spans="1:10">
      <c r="A16892" s="5" t="s">
        <v>187</v>
      </c>
      <c r="B16892" t="s">
        <v>319</v>
      </c>
      <c r="C16892" t="s">
        <v>3</v>
      </c>
      <c r="D16892" t="s">
        <v>328</v>
      </c>
      <c r="F16892" s="2">
        <v>759325759</v>
      </c>
      <c r="G16892" s="2">
        <v>170029.25886200115</v>
      </c>
      <c r="H16892">
        <v>2014</v>
      </c>
      <c r="I16892">
        <v>4465.8534894649083</v>
      </c>
      <c r="J16892" t="s">
        <v>717</v>
      </c>
    </row>
    <row r="16893" spans="1:10">
      <c r="A16893" s="5" t="s">
        <v>187</v>
      </c>
      <c r="B16893" t="s">
        <v>319</v>
      </c>
      <c r="C16893" t="s">
        <v>3</v>
      </c>
      <c r="D16893" t="s">
        <v>1</v>
      </c>
      <c r="F16893" s="2">
        <v>20714311</v>
      </c>
      <c r="G16893" s="2">
        <v>4638.3767512449131</v>
      </c>
      <c r="H16893">
        <v>2014</v>
      </c>
      <c r="I16893">
        <v>4465.8534894649083</v>
      </c>
      <c r="J16893" t="s">
        <v>717</v>
      </c>
    </row>
    <row r="16894" spans="1:10">
      <c r="A16894" s="5" t="s">
        <v>187</v>
      </c>
      <c r="B16894" t="s">
        <v>319</v>
      </c>
      <c r="C16894" t="s">
        <v>4</v>
      </c>
      <c r="D16894" t="s">
        <v>328</v>
      </c>
      <c r="F16894" s="2">
        <v>94119048.999999985</v>
      </c>
      <c r="G16894" s="2">
        <v>21075.265729614697</v>
      </c>
      <c r="H16894">
        <v>2014</v>
      </c>
      <c r="I16894">
        <v>4465.8534894649083</v>
      </c>
      <c r="J16894" t="s">
        <v>717</v>
      </c>
    </row>
    <row r="16895" spans="1:10">
      <c r="A16895" s="5" t="s">
        <v>187</v>
      </c>
      <c r="B16895" t="s">
        <v>319</v>
      </c>
      <c r="C16895" t="s">
        <v>3</v>
      </c>
      <c r="D16895" t="s">
        <v>328</v>
      </c>
      <c r="F16895" s="2">
        <v>1208492685</v>
      </c>
      <c r="G16895" s="2">
        <v>281193.85385562206</v>
      </c>
      <c r="H16895">
        <v>2013</v>
      </c>
      <c r="I16895">
        <v>4297.7208371719817</v>
      </c>
      <c r="J16895" t="s">
        <v>717</v>
      </c>
    </row>
    <row r="16896" spans="1:10">
      <c r="A16896" s="5" t="s">
        <v>187</v>
      </c>
      <c r="B16896" t="s">
        <v>319</v>
      </c>
      <c r="C16896" t="s">
        <v>3</v>
      </c>
      <c r="D16896" t="s">
        <v>328</v>
      </c>
      <c r="F16896" s="2">
        <v>1208492685</v>
      </c>
      <c r="G16896" s="2">
        <v>281193.85385562206</v>
      </c>
      <c r="H16896">
        <v>2013</v>
      </c>
      <c r="I16896">
        <v>4297.7208371719817</v>
      </c>
      <c r="J16896" t="s">
        <v>717</v>
      </c>
    </row>
    <row r="16897" spans="1:10">
      <c r="A16897" s="5" t="s">
        <v>187</v>
      </c>
      <c r="B16897" t="s">
        <v>319</v>
      </c>
      <c r="C16897" t="s">
        <v>3</v>
      </c>
      <c r="D16897" t="s">
        <v>1</v>
      </c>
      <c r="F16897" s="2">
        <v>21012893</v>
      </c>
      <c r="G16897" s="2">
        <v>4889.3108222047904</v>
      </c>
      <c r="H16897">
        <v>2013</v>
      </c>
      <c r="I16897">
        <v>4297.7208371719817</v>
      </c>
      <c r="J16897" t="s">
        <v>717</v>
      </c>
    </row>
    <row r="16898" spans="1:10">
      <c r="A16898" s="5" t="s">
        <v>187</v>
      </c>
      <c r="B16898" t="s">
        <v>319</v>
      </c>
      <c r="C16898" t="s">
        <v>3</v>
      </c>
      <c r="D16898" t="s">
        <v>1</v>
      </c>
      <c r="F16898" s="2">
        <v>21012893</v>
      </c>
      <c r="G16898" s="2">
        <v>4889.3108222047904</v>
      </c>
      <c r="H16898">
        <v>2013</v>
      </c>
      <c r="I16898">
        <v>4297.7208371719817</v>
      </c>
      <c r="J16898" t="s">
        <v>717</v>
      </c>
    </row>
    <row r="16899" spans="1:10">
      <c r="A16899" s="5" t="s">
        <v>187</v>
      </c>
      <c r="B16899" t="s">
        <v>319</v>
      </c>
      <c r="C16899" t="s">
        <v>3</v>
      </c>
      <c r="D16899" t="s">
        <v>328</v>
      </c>
      <c r="F16899" s="2">
        <v>1649946631.5912874</v>
      </c>
      <c r="G16899" s="2">
        <v>373588.31086799997</v>
      </c>
      <c r="H16899">
        <v>2012</v>
      </c>
      <c r="I16899">
        <v>4416.4835558098157</v>
      </c>
      <c r="J16899" t="s">
        <v>717</v>
      </c>
    </row>
    <row r="16900" spans="1:10">
      <c r="A16900" s="5" t="s">
        <v>187</v>
      </c>
      <c r="B16900" t="s">
        <v>319</v>
      </c>
      <c r="C16900" t="s">
        <v>3</v>
      </c>
      <c r="D16900" t="s">
        <v>328</v>
      </c>
      <c r="F16900" s="2">
        <v>1649946631.5912874</v>
      </c>
      <c r="G16900" s="2">
        <v>373588.31086799997</v>
      </c>
      <c r="H16900">
        <v>2012</v>
      </c>
      <c r="I16900">
        <v>4416.4835558098157</v>
      </c>
      <c r="J16900" t="s">
        <v>717</v>
      </c>
    </row>
    <row r="16901" spans="1:10">
      <c r="A16901" s="5" t="s">
        <v>187</v>
      </c>
      <c r="B16901" t="s">
        <v>319</v>
      </c>
      <c r="C16901" t="s">
        <v>3</v>
      </c>
      <c r="D16901" t="s">
        <v>1</v>
      </c>
      <c r="F16901" s="2">
        <v>25248884.075717203</v>
      </c>
      <c r="G16901" s="2">
        <v>5716.9654899999996</v>
      </c>
      <c r="H16901">
        <v>2012</v>
      </c>
      <c r="I16901">
        <v>4416.4835558098157</v>
      </c>
      <c r="J16901" t="s">
        <v>717</v>
      </c>
    </row>
    <row r="16902" spans="1:10">
      <c r="A16902" s="5" t="s">
        <v>187</v>
      </c>
      <c r="B16902" t="s">
        <v>319</v>
      </c>
      <c r="C16902" t="s">
        <v>3</v>
      </c>
      <c r="D16902" t="s">
        <v>1</v>
      </c>
      <c r="F16902" s="2">
        <v>25248884.075717203</v>
      </c>
      <c r="G16902" s="2">
        <v>5716.9654899999996</v>
      </c>
      <c r="H16902">
        <v>2012</v>
      </c>
      <c r="I16902">
        <v>4416.4835558098157</v>
      </c>
      <c r="J16902" t="s">
        <v>717</v>
      </c>
    </row>
    <row r="16903" spans="1:10">
      <c r="A16903" s="5" t="s">
        <v>187</v>
      </c>
      <c r="B16903" t="s">
        <v>319</v>
      </c>
      <c r="C16903" t="s">
        <v>3</v>
      </c>
      <c r="D16903" t="s">
        <v>328</v>
      </c>
      <c r="F16903" s="2">
        <v>919209001.47519016</v>
      </c>
      <c r="G16903" s="2">
        <v>219521.0184</v>
      </c>
      <c r="H16903">
        <v>2011</v>
      </c>
      <c r="I16903">
        <v>4187.3393635604152</v>
      </c>
      <c r="J16903" t="s">
        <v>717</v>
      </c>
    </row>
    <row r="16904" spans="1:10">
      <c r="A16904" s="5" t="s">
        <v>187</v>
      </c>
      <c r="B16904" t="s">
        <v>319</v>
      </c>
      <c r="C16904" t="s">
        <v>3</v>
      </c>
      <c r="D16904" t="s">
        <v>328</v>
      </c>
      <c r="F16904" s="2">
        <v>919209001.47519016</v>
      </c>
      <c r="G16904" s="2">
        <v>219521.0184</v>
      </c>
      <c r="H16904">
        <v>2011</v>
      </c>
      <c r="I16904">
        <v>4187.3393635604152</v>
      </c>
      <c r="J16904" t="s">
        <v>717</v>
      </c>
    </row>
    <row r="16905" spans="1:10">
      <c r="A16905" s="5" t="s">
        <v>187</v>
      </c>
      <c r="B16905" t="s">
        <v>319</v>
      </c>
      <c r="C16905" t="s">
        <v>3</v>
      </c>
      <c r="D16905" t="s">
        <v>1</v>
      </c>
      <c r="F16905" s="2">
        <v>48079536.40299581</v>
      </c>
      <c r="G16905" s="2">
        <v>11482.120800000001</v>
      </c>
      <c r="H16905">
        <v>2011</v>
      </c>
      <c r="I16905">
        <v>4187.3393635604152</v>
      </c>
      <c r="J16905" t="s">
        <v>717</v>
      </c>
    </row>
    <row r="16906" spans="1:10">
      <c r="A16906" s="5" t="s">
        <v>187</v>
      </c>
      <c r="B16906" t="s">
        <v>319</v>
      </c>
      <c r="C16906" t="s">
        <v>3</v>
      </c>
      <c r="D16906" t="s">
        <v>1</v>
      </c>
      <c r="F16906" s="2">
        <v>48079536.40299581</v>
      </c>
      <c r="G16906" s="2">
        <v>11482.120800000001</v>
      </c>
      <c r="H16906">
        <v>2011</v>
      </c>
      <c r="I16906">
        <v>4187.3393635604152</v>
      </c>
      <c r="J16906" t="s">
        <v>717</v>
      </c>
    </row>
    <row r="16907" spans="1:10">
      <c r="A16907" s="5" t="s">
        <v>187</v>
      </c>
      <c r="B16907" t="s">
        <v>319</v>
      </c>
      <c r="C16907" t="s">
        <v>3</v>
      </c>
      <c r="D16907" t="s">
        <v>328</v>
      </c>
      <c r="F16907" s="2">
        <v>956289667.00224423</v>
      </c>
      <c r="G16907" s="2">
        <v>202020.37425200001</v>
      </c>
      <c r="H16907">
        <v>2010</v>
      </c>
      <c r="I16907">
        <v>4733.6298160173164</v>
      </c>
      <c r="J16907" t="s">
        <v>717</v>
      </c>
    </row>
    <row r="16908" spans="1:10">
      <c r="A16908" s="5" t="s">
        <v>187</v>
      </c>
      <c r="B16908" t="s">
        <v>319</v>
      </c>
      <c r="C16908" t="s">
        <v>3</v>
      </c>
      <c r="D16908" t="s">
        <v>328</v>
      </c>
      <c r="F16908" s="2">
        <v>956289667.00224423</v>
      </c>
      <c r="G16908" s="2">
        <v>202020.37425200001</v>
      </c>
      <c r="H16908">
        <v>2010</v>
      </c>
      <c r="I16908">
        <v>4733.6298160173164</v>
      </c>
      <c r="J16908" t="s">
        <v>717</v>
      </c>
    </row>
    <row r="16909" spans="1:10">
      <c r="A16909" s="5" t="s">
        <v>187</v>
      </c>
      <c r="B16909" t="s">
        <v>319</v>
      </c>
      <c r="C16909" t="s">
        <v>3</v>
      </c>
      <c r="D16909" t="s">
        <v>1</v>
      </c>
      <c r="F16909" s="2">
        <v>386030620.75255501</v>
      </c>
      <c r="G16909" s="2">
        <v>81550.656843999997</v>
      </c>
      <c r="H16909">
        <v>2010</v>
      </c>
      <c r="I16909">
        <v>4733.6298160173164</v>
      </c>
      <c r="J16909" t="s">
        <v>717</v>
      </c>
    </row>
    <row r="16910" spans="1:10">
      <c r="A16910" s="5" t="s">
        <v>187</v>
      </c>
      <c r="B16910" t="s">
        <v>319</v>
      </c>
      <c r="C16910" t="s">
        <v>3</v>
      </c>
      <c r="D16910" t="s">
        <v>1</v>
      </c>
      <c r="F16910" s="2">
        <v>386030620.75255501</v>
      </c>
      <c r="G16910" s="2">
        <v>81550.656843999997</v>
      </c>
      <c r="H16910">
        <v>2010</v>
      </c>
      <c r="I16910">
        <v>4733.6298160173164</v>
      </c>
      <c r="J16910" t="s">
        <v>717</v>
      </c>
    </row>
    <row r="16911" spans="1:10" ht="15.75">
      <c r="A16911" s="19" t="s">
        <v>246</v>
      </c>
      <c r="B16911" t="s">
        <v>319</v>
      </c>
      <c r="C16911" t="s">
        <v>3</v>
      </c>
      <c r="D16911" t="s">
        <v>328</v>
      </c>
      <c r="F16911" s="2">
        <v>1122779309</v>
      </c>
      <c r="G16911" s="2">
        <f>F16911/I16911</f>
        <v>154170.74834882669</v>
      </c>
      <c r="H16911">
        <v>2023</v>
      </c>
      <c r="I16911">
        <v>7282.7</v>
      </c>
      <c r="J16911" t="s">
        <v>717</v>
      </c>
    </row>
    <row r="16912" spans="1:10" ht="15.75">
      <c r="A16912" s="19" t="s">
        <v>246</v>
      </c>
      <c r="B16912" t="s">
        <v>319</v>
      </c>
      <c r="C16912" t="s">
        <v>4</v>
      </c>
      <c r="D16912" t="s">
        <v>328</v>
      </c>
      <c r="F16912" s="2">
        <v>51619983</v>
      </c>
      <c r="G16912" s="2">
        <f>F16912/I16912</f>
        <v>7088.0282038255045</v>
      </c>
      <c r="H16912">
        <v>2023</v>
      </c>
      <c r="I16912">
        <v>7282.7</v>
      </c>
      <c r="J16912" t="s">
        <v>717</v>
      </c>
    </row>
    <row r="16913" spans="1:10">
      <c r="A16913" s="5" t="s">
        <v>246</v>
      </c>
      <c r="B16913" t="s">
        <v>319</v>
      </c>
      <c r="C16913" t="s">
        <v>3</v>
      </c>
      <c r="D16913" t="s">
        <v>328</v>
      </c>
      <c r="E16913" t="s">
        <v>361</v>
      </c>
      <c r="F16913" s="2">
        <v>871845182</v>
      </c>
      <c r="G16913" s="2">
        <f>F16913/I16913</f>
        <v>128846.33705507238</v>
      </c>
      <c r="H16913">
        <v>2021</v>
      </c>
      <c r="I16913">
        <v>6766.55</v>
      </c>
      <c r="J16913" t="s">
        <v>717</v>
      </c>
    </row>
    <row r="16914" spans="1:10">
      <c r="A16914" s="5" t="s">
        <v>246</v>
      </c>
      <c r="B16914" t="s">
        <v>319</v>
      </c>
      <c r="C16914" t="s">
        <v>4</v>
      </c>
      <c r="D16914" t="s">
        <v>328</v>
      </c>
      <c r="E16914" t="s">
        <v>361</v>
      </c>
      <c r="F16914" s="2">
        <v>247495570</v>
      </c>
      <c r="G16914" s="2">
        <f>F16914/I16914</f>
        <v>36576.33062639011</v>
      </c>
      <c r="H16914">
        <v>2021</v>
      </c>
      <c r="I16914">
        <v>6766.55</v>
      </c>
      <c r="J16914" t="s">
        <v>717</v>
      </c>
    </row>
    <row r="16915" spans="1:10">
      <c r="A16915" s="4" t="s">
        <v>407</v>
      </c>
      <c r="B16915" t="s">
        <v>32</v>
      </c>
      <c r="C16915" t="s">
        <v>3</v>
      </c>
      <c r="D16915" t="s">
        <v>328</v>
      </c>
      <c r="E16915" t="s">
        <v>365</v>
      </c>
      <c r="F16915" s="2">
        <v>35150947</v>
      </c>
      <c r="G16915" s="2">
        <v>10180319.640874654</v>
      </c>
      <c r="H16915">
        <v>2016</v>
      </c>
      <c r="I16915">
        <v>3.4528333333333299</v>
      </c>
      <c r="J16915" t="s">
        <v>717</v>
      </c>
    </row>
    <row r="16916" spans="1:10">
      <c r="A16916" s="4" t="s">
        <v>407</v>
      </c>
      <c r="B16916" t="s">
        <v>32</v>
      </c>
      <c r="C16916" t="s">
        <v>4</v>
      </c>
      <c r="D16916" t="s">
        <v>328</v>
      </c>
      <c r="E16916" t="s">
        <v>366</v>
      </c>
      <c r="F16916" s="2">
        <v>-20</v>
      </c>
      <c r="G16916" s="2">
        <v>-5.7923444514167164</v>
      </c>
      <c r="H16916">
        <v>2016</v>
      </c>
      <c r="I16916">
        <v>3.4528333333333299</v>
      </c>
      <c r="J16916" t="s">
        <v>717</v>
      </c>
    </row>
    <row r="16917" spans="1:10">
      <c r="A16917" s="4" t="s">
        <v>407</v>
      </c>
      <c r="B16917" t="s">
        <v>32</v>
      </c>
      <c r="C16917" t="s">
        <v>4</v>
      </c>
      <c r="D16917" t="s">
        <v>328</v>
      </c>
      <c r="E16917" t="s">
        <v>365</v>
      </c>
      <c r="F16917" s="2">
        <v>-22</v>
      </c>
      <c r="G16917" s="2">
        <v>-6.3715788965583888</v>
      </c>
      <c r="H16917">
        <v>2016</v>
      </c>
      <c r="I16917">
        <v>3.4528333333333299</v>
      </c>
      <c r="J16917" t="s">
        <v>717</v>
      </c>
    </row>
    <row r="16918" spans="1:10">
      <c r="A16918" s="4" t="s">
        <v>407</v>
      </c>
      <c r="B16918" t="s">
        <v>32</v>
      </c>
      <c r="C16918" t="s">
        <v>4</v>
      </c>
      <c r="D16918" t="s">
        <v>380</v>
      </c>
      <c r="F16918" s="2">
        <v>-25</v>
      </c>
      <c r="G16918" s="2">
        <v>-7.2404305642708877</v>
      </c>
      <c r="H16918">
        <v>2016</v>
      </c>
      <c r="I16918">
        <v>3.4528333333333339</v>
      </c>
      <c r="J16918" t="s">
        <v>717</v>
      </c>
    </row>
    <row r="16919" spans="1:10">
      <c r="A16919" s="4" t="s">
        <v>396</v>
      </c>
      <c r="B16919" t="s">
        <v>32</v>
      </c>
      <c r="C16919" t="s">
        <v>3</v>
      </c>
      <c r="D16919" t="s">
        <v>328</v>
      </c>
      <c r="E16919" t="s">
        <v>365</v>
      </c>
      <c r="F16919" s="2">
        <v>0</v>
      </c>
      <c r="G16919" s="2">
        <f t="shared" ref="G16919:G16927" si="446">F16919/I16919</f>
        <v>0</v>
      </c>
      <c r="H16919">
        <v>2018</v>
      </c>
      <c r="I16919">
        <v>3.6757</v>
      </c>
      <c r="J16919" t="s">
        <v>717</v>
      </c>
    </row>
    <row r="16920" spans="1:10">
      <c r="A16920" s="4" t="s">
        <v>396</v>
      </c>
      <c r="B16920" t="s">
        <v>32</v>
      </c>
      <c r="C16920" t="s">
        <v>3</v>
      </c>
      <c r="D16920" t="s">
        <v>328</v>
      </c>
      <c r="E16920" t="s">
        <v>366</v>
      </c>
      <c r="F16920" s="2">
        <v>-483</v>
      </c>
      <c r="G16920" s="2">
        <f t="shared" si="446"/>
        <v>-131.40354218244144</v>
      </c>
      <c r="H16920">
        <v>2018</v>
      </c>
      <c r="I16920">
        <v>3.6757</v>
      </c>
      <c r="J16920" t="s">
        <v>717</v>
      </c>
    </row>
    <row r="16921" spans="1:10">
      <c r="A16921" s="4" t="s">
        <v>396</v>
      </c>
      <c r="B16921" t="s">
        <v>32</v>
      </c>
      <c r="C16921" t="s">
        <v>3</v>
      </c>
      <c r="D16921" t="s">
        <v>328</v>
      </c>
      <c r="E16921" t="s">
        <v>366</v>
      </c>
      <c r="F16921" s="2">
        <v>0</v>
      </c>
      <c r="G16921" s="2">
        <f t="shared" si="446"/>
        <v>0</v>
      </c>
      <c r="H16921">
        <v>2018</v>
      </c>
      <c r="I16921">
        <v>3.6757</v>
      </c>
      <c r="J16921" t="s">
        <v>717</v>
      </c>
    </row>
    <row r="16922" spans="1:10">
      <c r="A16922" s="5" t="s">
        <v>65</v>
      </c>
      <c r="B16922" t="s">
        <v>319</v>
      </c>
      <c r="C16922" t="s">
        <v>4</v>
      </c>
      <c r="D16922" t="s">
        <v>328</v>
      </c>
      <c r="F16922" s="2">
        <v>2947864455</v>
      </c>
      <c r="G16922" s="2">
        <f t="shared" si="446"/>
        <v>513453.42129327235</v>
      </c>
      <c r="H16922">
        <v>2018</v>
      </c>
      <c r="I16922">
        <v>5741.25</v>
      </c>
      <c r="J16922" s="40" t="s">
        <v>715</v>
      </c>
    </row>
    <row r="16923" spans="1:10">
      <c r="A16923" s="4" t="s">
        <v>396</v>
      </c>
      <c r="B16923" t="s">
        <v>32</v>
      </c>
      <c r="C16923" t="s">
        <v>3</v>
      </c>
      <c r="D16923" t="s">
        <v>328</v>
      </c>
      <c r="E16923" t="s">
        <v>365</v>
      </c>
      <c r="F16923" s="2">
        <v>0</v>
      </c>
      <c r="G16923" s="2">
        <f t="shared" si="446"/>
        <v>0</v>
      </c>
      <c r="H16923">
        <v>2018</v>
      </c>
      <c r="I16923">
        <v>3.6757</v>
      </c>
      <c r="J16923" t="s">
        <v>717</v>
      </c>
    </row>
    <row r="16924" spans="1:10">
      <c r="A16924" s="4" t="s">
        <v>396</v>
      </c>
      <c r="B16924" t="s">
        <v>32</v>
      </c>
      <c r="C16924" t="s">
        <v>4</v>
      </c>
      <c r="D16924" t="s">
        <v>328</v>
      </c>
      <c r="E16924" t="s">
        <v>366</v>
      </c>
      <c r="F16924" s="2">
        <v>0</v>
      </c>
      <c r="G16924" s="2">
        <f t="shared" si="446"/>
        <v>0</v>
      </c>
      <c r="H16924">
        <v>2018</v>
      </c>
      <c r="I16924">
        <v>3.6757</v>
      </c>
      <c r="J16924" t="s">
        <v>717</v>
      </c>
    </row>
    <row r="16925" spans="1:10">
      <c r="A16925" s="4" t="s">
        <v>396</v>
      </c>
      <c r="B16925" t="s">
        <v>32</v>
      </c>
      <c r="C16925" t="s">
        <v>4</v>
      </c>
      <c r="D16925" t="s">
        <v>328</v>
      </c>
      <c r="E16925" t="s">
        <v>365</v>
      </c>
      <c r="F16925" s="2">
        <v>0</v>
      </c>
      <c r="G16925" s="2">
        <f t="shared" si="446"/>
        <v>0</v>
      </c>
      <c r="H16925">
        <v>2018</v>
      </c>
      <c r="I16925">
        <v>3.6757</v>
      </c>
      <c r="J16925" t="s">
        <v>717</v>
      </c>
    </row>
    <row r="16926" spans="1:10">
      <c r="A16926" s="4" t="s">
        <v>396</v>
      </c>
      <c r="B16926" t="s">
        <v>32</v>
      </c>
      <c r="C16926" t="s">
        <v>4</v>
      </c>
      <c r="D16926" t="s">
        <v>328</v>
      </c>
      <c r="E16926" t="s">
        <v>366</v>
      </c>
      <c r="F16926" s="2">
        <v>-10</v>
      </c>
      <c r="G16926" s="2">
        <f t="shared" si="446"/>
        <v>-2.7205702315205267</v>
      </c>
      <c r="H16926">
        <v>2018</v>
      </c>
      <c r="I16926">
        <v>3.6757</v>
      </c>
      <c r="J16926" t="s">
        <v>717</v>
      </c>
    </row>
    <row r="16927" spans="1:10">
      <c r="A16927" s="4" t="s">
        <v>396</v>
      </c>
      <c r="B16927" t="s">
        <v>32</v>
      </c>
      <c r="C16927" t="s">
        <v>4</v>
      </c>
      <c r="D16927" t="s">
        <v>328</v>
      </c>
      <c r="E16927" t="s">
        <v>365</v>
      </c>
      <c r="F16927" s="2">
        <v>-14</v>
      </c>
      <c r="G16927" s="2">
        <f t="shared" si="446"/>
        <v>-3.8087983241287375</v>
      </c>
      <c r="H16927">
        <v>2018</v>
      </c>
      <c r="I16927">
        <v>3.6757</v>
      </c>
      <c r="J16927" t="s">
        <v>717</v>
      </c>
    </row>
    <row r="16928" spans="1:10">
      <c r="A16928" s="4" t="s">
        <v>396</v>
      </c>
      <c r="B16928" t="s">
        <v>32</v>
      </c>
      <c r="C16928" t="s">
        <v>3</v>
      </c>
      <c r="D16928" t="s">
        <v>328</v>
      </c>
      <c r="E16928" t="s">
        <v>366</v>
      </c>
      <c r="F16928" s="2">
        <v>-2459</v>
      </c>
      <c r="G16928" s="2">
        <v>-712.16875030168535</v>
      </c>
      <c r="H16928">
        <v>2016</v>
      </c>
      <c r="I16928">
        <v>3.4528333333333299</v>
      </c>
      <c r="J16928" t="s">
        <v>717</v>
      </c>
    </row>
    <row r="16929" spans="1:10">
      <c r="A16929" s="4" t="s">
        <v>396</v>
      </c>
      <c r="B16929" t="s">
        <v>32</v>
      </c>
      <c r="C16929" t="s">
        <v>3</v>
      </c>
      <c r="D16929" t="s">
        <v>367</v>
      </c>
      <c r="E16929" t="s">
        <v>370</v>
      </c>
      <c r="F16929" s="2">
        <v>-1</v>
      </c>
      <c r="G16929" s="2">
        <v>-0.28961722257083583</v>
      </c>
      <c r="H16929">
        <v>2016</v>
      </c>
      <c r="I16929">
        <v>3.4528333333333299</v>
      </c>
      <c r="J16929" t="s">
        <v>717</v>
      </c>
    </row>
    <row r="16930" spans="1:10">
      <c r="A16930" s="4" t="s">
        <v>396</v>
      </c>
      <c r="B16930" t="s">
        <v>32</v>
      </c>
      <c r="C16930" t="s">
        <v>4</v>
      </c>
      <c r="D16930" t="s">
        <v>328</v>
      </c>
      <c r="E16930" t="s">
        <v>365</v>
      </c>
      <c r="F16930" s="2">
        <v>-274</v>
      </c>
      <c r="G16930" s="2">
        <v>-79.355118984409017</v>
      </c>
      <c r="H16930">
        <v>2016</v>
      </c>
      <c r="I16930">
        <v>3.4528333333333299</v>
      </c>
      <c r="J16930" t="s">
        <v>717</v>
      </c>
    </row>
    <row r="16931" spans="1:10">
      <c r="A16931" s="4" t="s">
        <v>396</v>
      </c>
      <c r="B16931" t="s">
        <v>32</v>
      </c>
      <c r="C16931" t="s">
        <v>3</v>
      </c>
      <c r="D16931" t="s">
        <v>328</v>
      </c>
      <c r="E16931" t="s">
        <v>365</v>
      </c>
      <c r="F16931" s="2">
        <v>42</v>
      </c>
      <c r="G16931" s="2">
        <v>12.781497261107729</v>
      </c>
      <c r="H16931">
        <v>2015</v>
      </c>
      <c r="I16931">
        <v>3.286</v>
      </c>
      <c r="J16931" t="s">
        <v>717</v>
      </c>
    </row>
    <row r="16932" spans="1:10">
      <c r="A16932" s="4" t="s">
        <v>396</v>
      </c>
      <c r="B16932" t="s">
        <v>32</v>
      </c>
      <c r="C16932" t="s">
        <v>4</v>
      </c>
      <c r="D16932" t="s">
        <v>328</v>
      </c>
      <c r="E16932" t="s">
        <v>365</v>
      </c>
      <c r="F16932" s="2">
        <v>743</v>
      </c>
      <c r="G16932" s="2">
        <v>226.11077297626292</v>
      </c>
      <c r="H16932">
        <v>2015</v>
      </c>
      <c r="I16932">
        <v>3.286</v>
      </c>
      <c r="J16932" t="s">
        <v>717</v>
      </c>
    </row>
    <row r="16933" spans="1:10">
      <c r="A16933" s="4" t="s">
        <v>396</v>
      </c>
      <c r="B16933" t="s">
        <v>32</v>
      </c>
      <c r="C16933" t="s">
        <v>4</v>
      </c>
      <c r="D16933" t="s">
        <v>328</v>
      </c>
      <c r="E16933" t="s">
        <v>366</v>
      </c>
      <c r="F16933" s="2">
        <v>-200312</v>
      </c>
      <c r="G16933" s="2">
        <v>-60959.220937309801</v>
      </c>
      <c r="H16933">
        <v>2015</v>
      </c>
      <c r="I16933">
        <v>3.286</v>
      </c>
      <c r="J16933" t="s">
        <v>717</v>
      </c>
    </row>
    <row r="16934" spans="1:10">
      <c r="A16934" s="4" t="s">
        <v>396</v>
      </c>
      <c r="B16934" t="s">
        <v>32</v>
      </c>
      <c r="C16934" t="s">
        <v>3</v>
      </c>
      <c r="D16934" t="s">
        <v>328</v>
      </c>
      <c r="E16934" t="s">
        <v>365</v>
      </c>
      <c r="F16934" s="2">
        <v>709</v>
      </c>
      <c r="G16934" s="2">
        <v>301.18911419895687</v>
      </c>
      <c r="H16934">
        <v>2014</v>
      </c>
      <c r="I16934">
        <v>2.3540027397260279</v>
      </c>
      <c r="J16934" t="s">
        <v>717</v>
      </c>
    </row>
    <row r="16935" spans="1:10">
      <c r="A16935" s="4" t="s">
        <v>396</v>
      </c>
      <c r="B16935" t="s">
        <v>32</v>
      </c>
      <c r="C16935" t="s">
        <v>3</v>
      </c>
      <c r="D16935" t="s">
        <v>1</v>
      </c>
      <c r="F16935" s="2">
        <v>24548427</v>
      </c>
      <c r="G16935" s="2">
        <v>10428376.562916441</v>
      </c>
      <c r="H16935">
        <v>2014</v>
      </c>
      <c r="I16935">
        <v>2.3540027397260279</v>
      </c>
      <c r="J16935" t="s">
        <v>717</v>
      </c>
    </row>
    <row r="16936" spans="1:10">
      <c r="A16936" s="4" t="s">
        <v>396</v>
      </c>
      <c r="B16936" t="s">
        <v>32</v>
      </c>
      <c r="C16936" t="s">
        <v>3</v>
      </c>
      <c r="D16936" t="s">
        <v>367</v>
      </c>
      <c r="F16936" s="2">
        <v>49705431</v>
      </c>
      <c r="G16936" s="2">
        <v>21115281.711942695</v>
      </c>
      <c r="H16936">
        <v>2014</v>
      </c>
      <c r="I16936">
        <v>2.3540027397260279</v>
      </c>
      <c r="J16936" t="s">
        <v>717</v>
      </c>
    </row>
    <row r="16937" spans="1:10">
      <c r="A16937" s="4" t="s">
        <v>396</v>
      </c>
      <c r="B16937" t="s">
        <v>32</v>
      </c>
      <c r="C16937" t="s">
        <v>4</v>
      </c>
      <c r="D16937" t="s">
        <v>328</v>
      </c>
      <c r="E16937" t="s">
        <v>365</v>
      </c>
      <c r="F16937" s="2">
        <v>-482</v>
      </c>
      <c r="G16937" s="2">
        <v>-204.75762065429791</v>
      </c>
      <c r="H16937">
        <v>2014</v>
      </c>
      <c r="I16937">
        <v>2.3540027397260279</v>
      </c>
      <c r="J16937" t="s">
        <v>717</v>
      </c>
    </row>
    <row r="16938" spans="1:10">
      <c r="A16938" s="4" t="s">
        <v>396</v>
      </c>
      <c r="B16938" t="s">
        <v>32</v>
      </c>
      <c r="C16938" t="s">
        <v>3</v>
      </c>
      <c r="D16938" t="s">
        <v>328</v>
      </c>
      <c r="F16938" s="2">
        <v>2042.9999999999998</v>
      </c>
      <c r="G16938" s="2">
        <v>945.80049512004223</v>
      </c>
      <c r="H16938">
        <v>2013</v>
      </c>
      <c r="I16938">
        <v>2.1600749952459051</v>
      </c>
      <c r="J16938" t="s">
        <v>717</v>
      </c>
    </row>
    <row r="16939" spans="1:10">
      <c r="A16939" s="4" t="s">
        <v>396</v>
      </c>
      <c r="B16939" t="s">
        <v>32</v>
      </c>
      <c r="C16939" t="s">
        <v>3</v>
      </c>
      <c r="D16939" t="s">
        <v>328</v>
      </c>
      <c r="F16939" s="2">
        <v>15</v>
      </c>
      <c r="G16939" s="2">
        <v>6.9442033415568449</v>
      </c>
      <c r="H16939">
        <v>2013</v>
      </c>
      <c r="I16939">
        <v>2.1600749952459051</v>
      </c>
      <c r="J16939" t="s">
        <v>717</v>
      </c>
    </row>
    <row r="16940" spans="1:10">
      <c r="A16940" s="4" t="s">
        <v>396</v>
      </c>
      <c r="B16940" t="s">
        <v>32</v>
      </c>
      <c r="C16940" t="s">
        <v>4</v>
      </c>
      <c r="D16940" t="s">
        <v>328</v>
      </c>
      <c r="F16940" s="2">
        <v>-10833.999999999998</v>
      </c>
      <c r="G16940" s="2">
        <v>-5015.5666001617901</v>
      </c>
      <c r="H16940">
        <v>2013</v>
      </c>
      <c r="I16940">
        <v>2.1600749952459051</v>
      </c>
      <c r="J16940" t="s">
        <v>717</v>
      </c>
    </row>
    <row r="16941" spans="1:10">
      <c r="A16941" s="4" t="s">
        <v>396</v>
      </c>
      <c r="B16941" t="s">
        <v>32</v>
      </c>
      <c r="C16941" t="s">
        <v>4</v>
      </c>
      <c r="D16941" t="s">
        <v>328</v>
      </c>
      <c r="F16941" s="2">
        <v>-11910</v>
      </c>
      <c r="G16941" s="2">
        <v>-5513.697453196135</v>
      </c>
      <c r="H16941">
        <v>2013</v>
      </c>
      <c r="I16941">
        <v>2.1600749952459051</v>
      </c>
      <c r="J16941" t="s">
        <v>717</v>
      </c>
    </row>
    <row r="16942" spans="1:10">
      <c r="A16942" s="4" t="s">
        <v>396</v>
      </c>
      <c r="B16942" t="s">
        <v>32</v>
      </c>
      <c r="C16942" t="s">
        <v>3</v>
      </c>
      <c r="D16942" t="s">
        <v>328</v>
      </c>
      <c r="F16942" s="2">
        <v>23.973967884600757</v>
      </c>
      <c r="G16942" s="2">
        <v>12.266517981600252</v>
      </c>
      <c r="H16942">
        <v>2012</v>
      </c>
      <c r="I16942">
        <v>1.9544232455014252</v>
      </c>
      <c r="J16942" t="s">
        <v>717</v>
      </c>
    </row>
    <row r="16943" spans="1:10">
      <c r="A16943" s="4" t="s">
        <v>396</v>
      </c>
      <c r="B16943" t="s">
        <v>32</v>
      </c>
      <c r="C16943" t="s">
        <v>4</v>
      </c>
      <c r="D16943" t="s">
        <v>328</v>
      </c>
      <c r="F16943" s="2">
        <v>30088.328610502474</v>
      </c>
      <c r="G16943" s="2">
        <v>15394.991171824217</v>
      </c>
      <c r="H16943">
        <v>2012</v>
      </c>
      <c r="I16943">
        <v>1.9544232455014252</v>
      </c>
      <c r="J16943" t="s">
        <v>717</v>
      </c>
    </row>
    <row r="16944" spans="1:10">
      <c r="A16944" s="4" t="s">
        <v>396</v>
      </c>
      <c r="B16944" t="s">
        <v>32</v>
      </c>
      <c r="C16944" t="s">
        <v>3</v>
      </c>
      <c r="D16944" t="s">
        <v>328</v>
      </c>
      <c r="F16944" s="2">
        <v>26470.158074451461</v>
      </c>
      <c r="G16944" s="2">
        <v>15810.274335747861</v>
      </c>
      <c r="H16944">
        <v>2011</v>
      </c>
      <c r="I16944">
        <v>1.6742377464381528</v>
      </c>
      <c r="J16944" t="s">
        <v>717</v>
      </c>
    </row>
    <row r="16945" spans="1:10">
      <c r="A16945" s="4" t="s">
        <v>396</v>
      </c>
      <c r="B16945" t="s">
        <v>32</v>
      </c>
      <c r="C16945" t="s">
        <v>3</v>
      </c>
      <c r="D16945" t="s">
        <v>328</v>
      </c>
      <c r="F16945" s="2">
        <v>4.9645819562720774</v>
      </c>
      <c r="G16945" s="2">
        <v>2.9652789556524741</v>
      </c>
      <c r="H16945">
        <v>2011</v>
      </c>
      <c r="I16945">
        <v>1.6742377464381528</v>
      </c>
      <c r="J16945" t="s">
        <v>717</v>
      </c>
    </row>
    <row r="16946" spans="1:10">
      <c r="A16946" s="4" t="s">
        <v>396</v>
      </c>
      <c r="B16946" t="s">
        <v>32</v>
      </c>
      <c r="C16946" t="s">
        <v>3</v>
      </c>
      <c r="D16946" t="s">
        <v>328</v>
      </c>
      <c r="F16946" s="2">
        <v>-220.4274388584802</v>
      </c>
      <c r="G16946" s="2">
        <v>-131.65838563096983</v>
      </c>
      <c r="H16946">
        <v>2011</v>
      </c>
      <c r="I16946">
        <v>1.6742377464381528</v>
      </c>
      <c r="J16946" t="s">
        <v>717</v>
      </c>
    </row>
    <row r="16947" spans="1:10">
      <c r="A16947" s="4" t="s">
        <v>396</v>
      </c>
      <c r="B16947" t="s">
        <v>32</v>
      </c>
      <c r="C16947" t="s">
        <v>4</v>
      </c>
      <c r="D16947" t="s">
        <v>328</v>
      </c>
      <c r="F16947" s="2">
        <v>172214.39764833957</v>
      </c>
      <c r="G16947" s="2">
        <v>102861.37558104641</v>
      </c>
      <c r="H16947">
        <v>2011</v>
      </c>
      <c r="I16947">
        <v>1.6742377464381528</v>
      </c>
      <c r="J16947" t="s">
        <v>717</v>
      </c>
    </row>
    <row r="16948" spans="1:10">
      <c r="A16948" s="4" t="s">
        <v>396</v>
      </c>
      <c r="B16948" t="s">
        <v>32</v>
      </c>
      <c r="C16948" t="s">
        <v>4</v>
      </c>
      <c r="D16948" t="s">
        <v>328</v>
      </c>
      <c r="F16948" s="2">
        <v>135061.45212038187</v>
      </c>
      <c r="G16948" s="2">
        <v>80670.413988525557</v>
      </c>
      <c r="H16948">
        <v>2011</v>
      </c>
      <c r="I16948">
        <v>1.6742377464381528</v>
      </c>
      <c r="J16948" t="s">
        <v>717</v>
      </c>
    </row>
    <row r="16949" spans="1:10">
      <c r="A16949" s="4" t="s">
        <v>396</v>
      </c>
      <c r="B16949" t="s">
        <v>32</v>
      </c>
      <c r="C16949" t="s">
        <v>4</v>
      </c>
      <c r="D16949" t="s">
        <v>328</v>
      </c>
      <c r="F16949" s="2">
        <v>-1997.7477792038837</v>
      </c>
      <c r="G16949" s="2">
        <v>-1193.2282517545555</v>
      </c>
      <c r="H16949">
        <v>2011</v>
      </c>
      <c r="I16949">
        <v>1.6742377464381528</v>
      </c>
      <c r="J16949" t="s">
        <v>717</v>
      </c>
    </row>
    <row r="16950" spans="1:10">
      <c r="A16950" s="4" t="s">
        <v>396</v>
      </c>
      <c r="B16950" t="s">
        <v>32</v>
      </c>
      <c r="C16950" t="s">
        <v>3</v>
      </c>
      <c r="D16950" t="s">
        <v>328</v>
      </c>
      <c r="F16950" s="2">
        <v>14259.465606218182</v>
      </c>
      <c r="G16950" s="2">
        <v>8097.885252619737</v>
      </c>
      <c r="H16950">
        <v>2010</v>
      </c>
      <c r="I16950">
        <v>1.7608875850154977</v>
      </c>
      <c r="J16950" t="s">
        <v>717</v>
      </c>
    </row>
    <row r="16951" spans="1:10">
      <c r="A16951" s="4" t="s">
        <v>396</v>
      </c>
      <c r="B16951" t="s">
        <v>32</v>
      </c>
      <c r="C16951" t="s">
        <v>3</v>
      </c>
      <c r="D16951" t="s">
        <v>328</v>
      </c>
      <c r="F16951" s="2">
        <v>21.988381813752014</v>
      </c>
      <c r="G16951" s="2">
        <v>12.487101391857728</v>
      </c>
      <c r="H16951">
        <v>2010</v>
      </c>
      <c r="I16951">
        <v>1.7608875850154977</v>
      </c>
      <c r="J16951" t="s">
        <v>717</v>
      </c>
    </row>
    <row r="16952" spans="1:10">
      <c r="A16952" s="4" t="s">
        <v>396</v>
      </c>
      <c r="B16952" t="s">
        <v>32</v>
      </c>
      <c r="C16952" t="s">
        <v>3</v>
      </c>
      <c r="D16952" t="s">
        <v>328</v>
      </c>
      <c r="F16952" s="2">
        <v>7.9957752050007329</v>
      </c>
      <c r="G16952" s="2">
        <v>4.5407641424937193</v>
      </c>
      <c r="H16952">
        <v>2010</v>
      </c>
      <c r="I16952">
        <v>1.7608875850154977</v>
      </c>
      <c r="J16952" t="s">
        <v>717</v>
      </c>
    </row>
    <row r="16953" spans="1:10">
      <c r="A16953" s="4" t="s">
        <v>396</v>
      </c>
      <c r="B16953" t="s">
        <v>32</v>
      </c>
      <c r="C16953" t="s">
        <v>3</v>
      </c>
      <c r="D16953" t="s">
        <v>1</v>
      </c>
      <c r="F16953" s="2">
        <v>-95.949302460008795</v>
      </c>
      <c r="G16953" s="2">
        <v>-54.489169709924631</v>
      </c>
      <c r="H16953">
        <v>2010</v>
      </c>
      <c r="I16953">
        <v>1.7608875850154977</v>
      </c>
      <c r="J16953" t="s">
        <v>717</v>
      </c>
    </row>
    <row r="16954" spans="1:10">
      <c r="A16954" s="4" t="s">
        <v>396</v>
      </c>
      <c r="B16954" t="s">
        <v>32</v>
      </c>
      <c r="C16954" t="s">
        <v>4</v>
      </c>
      <c r="D16954" t="s">
        <v>328</v>
      </c>
      <c r="F16954" s="2">
        <v>161699.56144263045</v>
      </c>
      <c r="G16954" s="2">
        <v>91828.440849168299</v>
      </c>
      <c r="H16954">
        <v>2010</v>
      </c>
      <c r="I16954">
        <v>1.7608875850154977</v>
      </c>
      <c r="J16954" t="s">
        <v>717</v>
      </c>
    </row>
    <row r="16955" spans="1:10">
      <c r="A16955" s="4" t="s">
        <v>396</v>
      </c>
      <c r="B16955" t="s">
        <v>32</v>
      </c>
      <c r="C16955" t="s">
        <v>4</v>
      </c>
      <c r="D16955" t="s">
        <v>328</v>
      </c>
      <c r="F16955" s="2">
        <v>121400.85440942676</v>
      </c>
      <c r="G16955" s="2">
        <v>68942.989570999955</v>
      </c>
      <c r="H16955">
        <v>2010</v>
      </c>
      <c r="I16955">
        <v>1.7608875850154977</v>
      </c>
      <c r="J16955" t="s">
        <v>717</v>
      </c>
    </row>
    <row r="16956" spans="1:10">
      <c r="A16956" s="4" t="s">
        <v>396</v>
      </c>
      <c r="B16956" t="s">
        <v>32</v>
      </c>
      <c r="C16956" t="s">
        <v>4</v>
      </c>
      <c r="D16956" t="s">
        <v>328</v>
      </c>
      <c r="F16956" s="2">
        <v>2009.9379921570592</v>
      </c>
      <c r="G16956" s="2">
        <v>1141.4345863193587</v>
      </c>
      <c r="H16956">
        <v>2010</v>
      </c>
      <c r="I16956">
        <v>1.7608875850154977</v>
      </c>
      <c r="J16956" t="s">
        <v>717</v>
      </c>
    </row>
    <row r="16957" spans="1:10">
      <c r="A16957" s="4" t="s">
        <v>396</v>
      </c>
      <c r="B16957" t="s">
        <v>32</v>
      </c>
      <c r="C16957" t="s">
        <v>4</v>
      </c>
      <c r="D16957" t="s">
        <v>1</v>
      </c>
      <c r="F16957" s="2">
        <v>9473.994146025243</v>
      </c>
      <c r="G16957" s="2">
        <v>5380.237913337246</v>
      </c>
      <c r="H16957">
        <v>2010</v>
      </c>
      <c r="I16957">
        <v>1.7608875850154977</v>
      </c>
      <c r="J16957" t="s">
        <v>717</v>
      </c>
    </row>
    <row r="16958" spans="1:10">
      <c r="A16958" s="5" t="s">
        <v>65</v>
      </c>
      <c r="B16958" t="s">
        <v>319</v>
      </c>
      <c r="C16958" t="s">
        <v>3</v>
      </c>
      <c r="D16958" t="s">
        <v>328</v>
      </c>
      <c r="F16958" s="2">
        <v>7695545586</v>
      </c>
      <c r="G16958" s="2">
        <f t="shared" ref="G16958:G16966" si="447">F16958/I16958</f>
        <v>1366287.4212820353</v>
      </c>
      <c r="H16958">
        <v>2017</v>
      </c>
      <c r="I16958">
        <v>5632.45</v>
      </c>
      <c r="J16958" s="40" t="s">
        <v>715</v>
      </c>
    </row>
    <row r="16959" spans="1:10">
      <c r="A16959" t="s">
        <v>200</v>
      </c>
      <c r="B16959" t="s">
        <v>40</v>
      </c>
      <c r="C16959" t="s">
        <v>3</v>
      </c>
      <c r="D16959" t="s">
        <v>1</v>
      </c>
      <c r="E16959" t="s">
        <v>449</v>
      </c>
      <c r="F16959" s="2">
        <v>36690000</v>
      </c>
      <c r="G16959" s="2">
        <f t="shared" si="447"/>
        <v>71134.980030245453</v>
      </c>
      <c r="H16959">
        <v>2024</v>
      </c>
      <c r="I16959">
        <v>515.78</v>
      </c>
      <c r="J16959" t="s">
        <v>717</v>
      </c>
    </row>
    <row r="16960" spans="1:10">
      <c r="A16960" t="s">
        <v>200</v>
      </c>
      <c r="B16960" t="s">
        <v>40</v>
      </c>
      <c r="C16960" t="s">
        <v>3</v>
      </c>
      <c r="D16960" t="s">
        <v>1</v>
      </c>
      <c r="E16960" t="s">
        <v>449</v>
      </c>
      <c r="F16960" s="2">
        <v>36076646</v>
      </c>
      <c r="G16960" s="2">
        <f t="shared" si="447"/>
        <v>66794.997315361688</v>
      </c>
      <c r="H16960">
        <v>2023</v>
      </c>
      <c r="I16960">
        <v>540.11</v>
      </c>
      <c r="J16960" t="s">
        <v>717</v>
      </c>
    </row>
    <row r="16961" spans="1:10">
      <c r="A16961" t="s">
        <v>200</v>
      </c>
      <c r="B16961" t="s">
        <v>40</v>
      </c>
      <c r="C16961" t="s">
        <v>3</v>
      </c>
      <c r="D16961" t="s">
        <v>1</v>
      </c>
      <c r="F16961" s="2">
        <v>50020000</v>
      </c>
      <c r="G16961" s="2">
        <f t="shared" si="447"/>
        <v>77762.576954169519</v>
      </c>
      <c r="H16961">
        <v>2022</v>
      </c>
      <c r="I16961" s="32">
        <v>643.24</v>
      </c>
      <c r="J16961" t="s">
        <v>717</v>
      </c>
    </row>
    <row r="16962" spans="1:10">
      <c r="A16962" t="s">
        <v>200</v>
      </c>
      <c r="B16962" t="s">
        <v>40</v>
      </c>
      <c r="C16962" t="s">
        <v>3</v>
      </c>
      <c r="D16962" t="s">
        <v>1</v>
      </c>
      <c r="F16962" s="2">
        <v>28700000</v>
      </c>
      <c r="G16962" s="2">
        <f t="shared" si="447"/>
        <v>46340.400109796064</v>
      </c>
      <c r="H16962">
        <v>2021</v>
      </c>
      <c r="I16962" s="32">
        <v>619.33000000000004</v>
      </c>
      <c r="J16962" t="s">
        <v>717</v>
      </c>
    </row>
    <row r="16963" spans="1:10">
      <c r="A16963" t="s">
        <v>200</v>
      </c>
      <c r="B16963" t="s">
        <v>40</v>
      </c>
      <c r="C16963" t="s">
        <v>4</v>
      </c>
      <c r="D16963" t="s">
        <v>1</v>
      </c>
      <c r="F16963" s="2">
        <v>0</v>
      </c>
      <c r="G16963" s="2">
        <f t="shared" si="447"/>
        <v>0</v>
      </c>
      <c r="H16963">
        <v>2021</v>
      </c>
      <c r="I16963" s="32">
        <v>619.33000000000004</v>
      </c>
      <c r="J16963" t="s">
        <v>717</v>
      </c>
    </row>
    <row r="16964" spans="1:10">
      <c r="A16964" t="s">
        <v>200</v>
      </c>
      <c r="B16964" t="s">
        <v>40</v>
      </c>
      <c r="C16964" t="s">
        <v>3</v>
      </c>
      <c r="D16964" t="s">
        <v>1</v>
      </c>
      <c r="F16964" s="2">
        <v>46873514.859999999</v>
      </c>
      <c r="G16964" s="2">
        <f t="shared" si="447"/>
        <v>80448.836969020849</v>
      </c>
      <c r="H16964">
        <v>2020</v>
      </c>
      <c r="I16964">
        <v>582.65</v>
      </c>
      <c r="J16964" t="s">
        <v>717</v>
      </c>
    </row>
    <row r="16965" spans="1:10">
      <c r="A16965" t="s">
        <v>200</v>
      </c>
      <c r="B16965" t="s">
        <v>40</v>
      </c>
      <c r="C16965" t="s">
        <v>4</v>
      </c>
      <c r="D16965" t="s">
        <v>1</v>
      </c>
      <c r="F16965" s="2">
        <v>30012335.870000001</v>
      </c>
      <c r="G16965" s="2">
        <f t="shared" si="447"/>
        <v>51510.058989101526</v>
      </c>
      <c r="H16965">
        <v>2020</v>
      </c>
      <c r="I16965">
        <v>582.65</v>
      </c>
      <c r="J16965" t="s">
        <v>717</v>
      </c>
    </row>
    <row r="16966" spans="1:10">
      <c r="A16966" s="7" t="s">
        <v>200</v>
      </c>
      <c r="B16966" t="s">
        <v>40</v>
      </c>
      <c r="C16966" t="s">
        <v>3</v>
      </c>
      <c r="D16966" t="s">
        <v>1</v>
      </c>
      <c r="E16966" t="s">
        <v>449</v>
      </c>
      <c r="F16966" s="2">
        <v>59287034.590000004</v>
      </c>
      <c r="G16966" s="2">
        <f t="shared" si="447"/>
        <v>101018.98923137215</v>
      </c>
      <c r="H16966">
        <v>2019</v>
      </c>
      <c r="I16966">
        <v>586.89</v>
      </c>
      <c r="J16966" t="s">
        <v>717</v>
      </c>
    </row>
    <row r="16967" spans="1:10">
      <c r="A16967" t="s">
        <v>200</v>
      </c>
      <c r="B16967" t="s">
        <v>40</v>
      </c>
      <c r="C16967" t="s">
        <v>3</v>
      </c>
      <c r="D16967" t="s">
        <v>1</v>
      </c>
      <c r="E16967" t="s">
        <v>364</v>
      </c>
      <c r="F16967" s="2">
        <v>58100000</v>
      </c>
      <c r="G16967" s="2">
        <f>F16967/I16968</f>
        <v>100572.97166300264</v>
      </c>
      <c r="H16967">
        <v>2018</v>
      </c>
      <c r="I16967">
        <v>577.69000000000005</v>
      </c>
      <c r="J16967" t="s">
        <v>717</v>
      </c>
    </row>
    <row r="16968" spans="1:10">
      <c r="A16968" t="s">
        <v>200</v>
      </c>
      <c r="B16968" t="s">
        <v>40</v>
      </c>
      <c r="C16968" t="s">
        <v>4</v>
      </c>
      <c r="D16968" t="s">
        <v>1</v>
      </c>
      <c r="E16968" t="s">
        <v>364</v>
      </c>
      <c r="F16968" s="2">
        <v>0</v>
      </c>
      <c r="G16968" s="2">
        <f>F16968/I16968</f>
        <v>0</v>
      </c>
      <c r="H16968">
        <v>2018</v>
      </c>
      <c r="I16968">
        <v>577.69000000000005</v>
      </c>
      <c r="J16968" t="s">
        <v>717</v>
      </c>
    </row>
    <row r="16969" spans="1:10">
      <c r="A16969" t="s">
        <v>200</v>
      </c>
      <c r="B16969" t="s">
        <v>40</v>
      </c>
      <c r="C16969" t="s">
        <v>3</v>
      </c>
      <c r="D16969" t="s">
        <v>1</v>
      </c>
      <c r="E16969" t="s">
        <v>364</v>
      </c>
      <c r="F16969" s="2">
        <v>57300000</v>
      </c>
      <c r="G16969" s="2">
        <f>F16969/I16969</f>
        <v>100903.37577262401</v>
      </c>
      <c r="H16969">
        <v>2017</v>
      </c>
      <c r="I16969">
        <v>567.87</v>
      </c>
      <c r="J16969" t="s">
        <v>717</v>
      </c>
    </row>
    <row r="16970" spans="1:10">
      <c r="A16970" t="s">
        <v>200</v>
      </c>
      <c r="B16970" t="s">
        <v>40</v>
      </c>
      <c r="C16970" t="s">
        <v>4</v>
      </c>
      <c r="D16970" t="s">
        <v>1</v>
      </c>
      <c r="E16970" t="s">
        <v>364</v>
      </c>
      <c r="F16970" s="2">
        <v>0</v>
      </c>
      <c r="G16970" s="2">
        <f>F16970/I16970</f>
        <v>0</v>
      </c>
      <c r="H16970">
        <v>2017</v>
      </c>
      <c r="I16970">
        <v>567.87</v>
      </c>
      <c r="J16970" t="s">
        <v>717</v>
      </c>
    </row>
    <row r="16971" spans="1:10">
      <c r="A16971" t="s">
        <v>200</v>
      </c>
      <c r="B16971" t="s">
        <v>40</v>
      </c>
      <c r="C16971" t="s">
        <v>3</v>
      </c>
      <c r="D16971" t="s">
        <v>1</v>
      </c>
      <c r="F16971" s="2">
        <v>57265038.519999988</v>
      </c>
      <c r="G16971" s="2">
        <v>104999.77267330726</v>
      </c>
      <c r="H16971">
        <v>2016</v>
      </c>
      <c r="I16971">
        <v>545.38249999999994</v>
      </c>
      <c r="J16971" t="s">
        <v>717</v>
      </c>
    </row>
    <row r="16972" spans="1:10">
      <c r="A16972" t="s">
        <v>547</v>
      </c>
      <c r="B16972" t="s">
        <v>39</v>
      </c>
      <c r="C16972" t="s">
        <v>3</v>
      </c>
      <c r="D16972" t="s">
        <v>328</v>
      </c>
      <c r="F16972" s="2">
        <v>111591.86822470848</v>
      </c>
      <c r="G16972" s="2">
        <v>2841.0561920626642</v>
      </c>
      <c r="H16972">
        <v>2012</v>
      </c>
      <c r="I16972">
        <v>39.278303800000003</v>
      </c>
      <c r="J16972" t="s">
        <v>717</v>
      </c>
    </row>
    <row r="16973" spans="1:10">
      <c r="A16973" t="s">
        <v>547</v>
      </c>
      <c r="B16973" t="s">
        <v>39</v>
      </c>
      <c r="C16973" t="s">
        <v>3</v>
      </c>
      <c r="D16973" t="s">
        <v>328</v>
      </c>
      <c r="F16973" s="2">
        <v>346646.9122079899</v>
      </c>
      <c r="G16973" s="2">
        <v>9107.6702189091302</v>
      </c>
      <c r="H16973">
        <v>2011</v>
      </c>
      <c r="I16973">
        <v>38.060986385770725</v>
      </c>
      <c r="J16973" t="s">
        <v>717</v>
      </c>
    </row>
    <row r="16974" spans="1:10">
      <c r="A16974" t="s">
        <v>547</v>
      </c>
      <c r="B16974" t="s">
        <v>39</v>
      </c>
      <c r="C16974" t="s">
        <v>3</v>
      </c>
      <c r="D16974" t="s">
        <v>328</v>
      </c>
      <c r="F16974" s="2">
        <v>44390.150196394519</v>
      </c>
      <c r="G16974" s="2">
        <v>1206.4278462181635</v>
      </c>
      <c r="H16974">
        <v>2010</v>
      </c>
      <c r="I16974">
        <v>36.794699604743094</v>
      </c>
      <c r="J16974" t="s">
        <v>717</v>
      </c>
    </row>
    <row r="16975" spans="1:10">
      <c r="A16975" t="s">
        <v>342</v>
      </c>
      <c r="B16975" s="18" t="s">
        <v>35</v>
      </c>
      <c r="C16975" s="18" t="s">
        <v>3</v>
      </c>
      <c r="D16975" s="18" t="s">
        <v>328</v>
      </c>
      <c r="E16975" s="18" t="s">
        <v>677</v>
      </c>
      <c r="F16975" s="2">
        <v>4684198280</v>
      </c>
      <c r="G16975" s="2">
        <f t="shared" ref="G16975:G16982" si="448">F16975/I16975</f>
        <v>5116714.6839016769</v>
      </c>
      <c r="H16975" s="18">
        <v>2024</v>
      </c>
      <c r="I16975" s="18">
        <v>915.46990000000005</v>
      </c>
      <c r="J16975" t="s">
        <v>717</v>
      </c>
    </row>
    <row r="16976" spans="1:10">
      <c r="A16976" t="s">
        <v>342</v>
      </c>
      <c r="B16976" s="18" t="s">
        <v>35</v>
      </c>
      <c r="C16976" s="18" t="s">
        <v>3</v>
      </c>
      <c r="D16976" s="18" t="s">
        <v>1</v>
      </c>
      <c r="E16976" s="18"/>
      <c r="F16976" s="2">
        <v>444237755</v>
      </c>
      <c r="G16976" s="2">
        <f t="shared" si="448"/>
        <v>485256.53874583967</v>
      </c>
      <c r="H16976" s="18">
        <v>2024</v>
      </c>
      <c r="I16976" s="18">
        <v>915.46990000000005</v>
      </c>
      <c r="J16976" t="s">
        <v>717</v>
      </c>
    </row>
    <row r="16977" spans="1:10">
      <c r="A16977" t="s">
        <v>342</v>
      </c>
      <c r="B16977" s="18" t="s">
        <v>35</v>
      </c>
      <c r="C16977" s="18" t="s">
        <v>4</v>
      </c>
      <c r="D16977" s="18" t="s">
        <v>328</v>
      </c>
      <c r="E16977" s="18" t="s">
        <v>677</v>
      </c>
      <c r="F16977" s="2">
        <v>563756728</v>
      </c>
      <c r="G16977" s="2">
        <f t="shared" si="448"/>
        <v>615811.32050327375</v>
      </c>
      <c r="H16977" s="18">
        <v>2024</v>
      </c>
      <c r="I16977" s="18">
        <v>915.46990000000005</v>
      </c>
      <c r="J16977" t="s">
        <v>717</v>
      </c>
    </row>
    <row r="16978" spans="1:10">
      <c r="A16978" t="s">
        <v>342</v>
      </c>
      <c r="B16978" s="18" t="s">
        <v>35</v>
      </c>
      <c r="C16978" s="18" t="s">
        <v>4</v>
      </c>
      <c r="D16978" s="18" t="s">
        <v>1</v>
      </c>
      <c r="E16978" s="18"/>
      <c r="F16978" s="2">
        <v>96435448</v>
      </c>
      <c r="G16978" s="2">
        <f t="shared" si="448"/>
        <v>105339.83476682303</v>
      </c>
      <c r="H16978" s="18">
        <v>2024</v>
      </c>
      <c r="I16978" s="18">
        <v>915.46990000000005</v>
      </c>
      <c r="J16978" t="s">
        <v>717</v>
      </c>
    </row>
    <row r="16979" spans="1:10">
      <c r="A16979" t="s">
        <v>342</v>
      </c>
      <c r="B16979" s="18" t="s">
        <v>35</v>
      </c>
      <c r="C16979" s="18" t="s">
        <v>3</v>
      </c>
      <c r="D16979" s="18" t="s">
        <v>328</v>
      </c>
      <c r="E16979" s="18"/>
      <c r="F16979" s="2">
        <v>1680115339.5</v>
      </c>
      <c r="G16979" s="2">
        <f t="shared" si="448"/>
        <v>5676466.1406835821</v>
      </c>
      <c r="H16979" s="18">
        <v>2023</v>
      </c>
      <c r="I16979" s="18">
        <v>295.97910000000002</v>
      </c>
      <c r="J16979" t="s">
        <v>717</v>
      </c>
    </row>
    <row r="16980" spans="1:10">
      <c r="A16980" t="s">
        <v>342</v>
      </c>
      <c r="B16980" s="18" t="s">
        <v>35</v>
      </c>
      <c r="C16980" s="18" t="s">
        <v>3</v>
      </c>
      <c r="D16980" s="18" t="s">
        <v>1</v>
      </c>
      <c r="E16980" s="18"/>
      <c r="F16980" s="2">
        <v>165674336</v>
      </c>
      <c r="G16980" s="2">
        <f t="shared" si="448"/>
        <v>559750.11749140394</v>
      </c>
      <c r="H16980" s="18">
        <v>2023</v>
      </c>
      <c r="I16980" s="18">
        <v>295.97910000000002</v>
      </c>
      <c r="J16980" t="s">
        <v>717</v>
      </c>
    </row>
    <row r="16981" spans="1:10">
      <c r="A16981" t="s">
        <v>342</v>
      </c>
      <c r="B16981" s="18" t="s">
        <v>35</v>
      </c>
      <c r="C16981" s="18" t="s">
        <v>4</v>
      </c>
      <c r="D16981" s="18" t="s">
        <v>328</v>
      </c>
      <c r="E16981" s="18"/>
      <c r="F16981" s="2">
        <v>225585346.5</v>
      </c>
      <c r="G16981" s="2">
        <f t="shared" si="448"/>
        <v>762166.47222726198</v>
      </c>
      <c r="H16981" s="18">
        <v>2023</v>
      </c>
      <c r="I16981" s="18">
        <v>295.97910000000002</v>
      </c>
      <c r="J16981" t="s">
        <v>717</v>
      </c>
    </row>
    <row r="16982" spans="1:10">
      <c r="A16982" t="s">
        <v>342</v>
      </c>
      <c r="B16982" s="18" t="s">
        <v>35</v>
      </c>
      <c r="C16982" s="18" t="s">
        <v>4</v>
      </c>
      <c r="D16982" s="18" t="s">
        <v>1</v>
      </c>
      <c r="E16982" s="18"/>
      <c r="F16982" s="2">
        <v>34269860.5</v>
      </c>
      <c r="G16982" s="2">
        <f t="shared" si="448"/>
        <v>115784.73108405288</v>
      </c>
      <c r="H16982" s="18">
        <v>2023</v>
      </c>
      <c r="I16982" s="18">
        <v>295.97910000000002</v>
      </c>
      <c r="J16982" t="s">
        <v>717</v>
      </c>
    </row>
    <row r="16983" spans="1:10">
      <c r="A16983" t="s">
        <v>342</v>
      </c>
      <c r="B16983" t="s">
        <v>35</v>
      </c>
      <c r="C16983" t="s">
        <v>3</v>
      </c>
      <c r="D16983" t="s">
        <v>328</v>
      </c>
      <c r="F16983" s="2">
        <v>246532101</v>
      </c>
      <c r="G16983" s="2">
        <v>3495600.2433131426</v>
      </c>
      <c r="H16983">
        <v>2020</v>
      </c>
      <c r="I16983">
        <v>70.526399999999995</v>
      </c>
      <c r="J16983" t="s">
        <v>717</v>
      </c>
    </row>
    <row r="16984" spans="1:10">
      <c r="A16984" t="s">
        <v>342</v>
      </c>
      <c r="B16984" t="s">
        <v>35</v>
      </c>
      <c r="C16984" t="s">
        <v>3</v>
      </c>
      <c r="D16984" t="s">
        <v>1</v>
      </c>
      <c r="F16984" s="2">
        <v>25088918</v>
      </c>
      <c r="G16984" s="2">
        <v>355737.96479048982</v>
      </c>
      <c r="H16984">
        <v>2020</v>
      </c>
      <c r="I16984">
        <v>70.526399999999995</v>
      </c>
      <c r="J16984" t="s">
        <v>717</v>
      </c>
    </row>
    <row r="16985" spans="1:10">
      <c r="A16985" t="s">
        <v>342</v>
      </c>
      <c r="B16985" t="s">
        <v>35</v>
      </c>
      <c r="C16985" t="s">
        <v>4</v>
      </c>
      <c r="D16985" t="s">
        <v>328</v>
      </c>
      <c r="F16985" s="2">
        <v>33385027</v>
      </c>
      <c r="G16985" s="2">
        <v>473369.22060391575</v>
      </c>
      <c r="H16985">
        <v>2020</v>
      </c>
      <c r="I16985">
        <v>70.526399999999995</v>
      </c>
      <c r="J16985" t="s">
        <v>717</v>
      </c>
    </row>
    <row r="16986" spans="1:10">
      <c r="A16986" t="s">
        <v>342</v>
      </c>
      <c r="B16986" t="s">
        <v>35</v>
      </c>
      <c r="C16986" t="s">
        <v>4</v>
      </c>
      <c r="D16986" t="s">
        <v>1</v>
      </c>
      <c r="F16986" s="2">
        <v>2350184</v>
      </c>
      <c r="G16986" s="2">
        <v>33323.464688400374</v>
      </c>
      <c r="H16986">
        <v>2020</v>
      </c>
      <c r="I16986">
        <v>70.526399999999995</v>
      </c>
      <c r="J16986" t="s">
        <v>717</v>
      </c>
    </row>
    <row r="16987" spans="1:10">
      <c r="A16987" s="1" t="s">
        <v>342</v>
      </c>
      <c r="B16987" t="s">
        <v>35</v>
      </c>
      <c r="C16987" t="s">
        <v>3</v>
      </c>
      <c r="D16987" t="s">
        <v>328</v>
      </c>
      <c r="E16987" t="s">
        <v>343</v>
      </c>
      <c r="F16987" s="2">
        <v>149611576</v>
      </c>
      <c r="G16987" s="2">
        <f t="shared" ref="G16987:G16995" si="449">F16987/I16987</f>
        <v>3102262.5687898383</v>
      </c>
      <c r="H16987">
        <v>2019</v>
      </c>
      <c r="I16987">
        <v>48.226599999999998</v>
      </c>
      <c r="J16987" t="s">
        <v>717</v>
      </c>
    </row>
    <row r="16988" spans="1:10">
      <c r="A16988" t="s">
        <v>342</v>
      </c>
      <c r="B16988" t="s">
        <v>35</v>
      </c>
      <c r="C16988" t="s">
        <v>3</v>
      </c>
      <c r="D16988" t="s">
        <v>1</v>
      </c>
      <c r="F16988" s="2">
        <v>14365836</v>
      </c>
      <c r="G16988" s="2">
        <f t="shared" si="449"/>
        <v>297881.9987309908</v>
      </c>
      <c r="H16988">
        <v>2019</v>
      </c>
      <c r="I16988">
        <v>48.226599999999998</v>
      </c>
      <c r="J16988" t="s">
        <v>717</v>
      </c>
    </row>
    <row r="16989" spans="1:10">
      <c r="A16989" s="1" t="s">
        <v>342</v>
      </c>
      <c r="B16989" t="s">
        <v>35</v>
      </c>
      <c r="C16989" t="s">
        <v>4</v>
      </c>
      <c r="D16989" t="s">
        <v>328</v>
      </c>
      <c r="E16989" t="s">
        <v>343</v>
      </c>
      <c r="F16989" s="2">
        <v>47974044</v>
      </c>
      <c r="G16989" s="2">
        <f t="shared" si="449"/>
        <v>994763.13901456876</v>
      </c>
      <c r="H16989">
        <v>2019</v>
      </c>
      <c r="I16989">
        <v>48.226599999999998</v>
      </c>
      <c r="J16989" t="s">
        <v>717</v>
      </c>
    </row>
    <row r="16990" spans="1:10">
      <c r="A16990" t="s">
        <v>342</v>
      </c>
      <c r="B16990" t="s">
        <v>35</v>
      </c>
      <c r="C16990" t="s">
        <v>4</v>
      </c>
      <c r="D16990" t="s">
        <v>1</v>
      </c>
      <c r="F16990" s="2">
        <v>7075617</v>
      </c>
      <c r="G16990" s="2">
        <f t="shared" si="449"/>
        <v>146716.06540788693</v>
      </c>
      <c r="H16990">
        <v>2019</v>
      </c>
      <c r="I16990">
        <v>48.226599999999998</v>
      </c>
      <c r="J16990" t="s">
        <v>717</v>
      </c>
    </row>
    <row r="16991" spans="1:10">
      <c r="A16991" t="s">
        <v>342</v>
      </c>
      <c r="B16991" t="s">
        <v>35</v>
      </c>
      <c r="C16991" t="s">
        <v>3</v>
      </c>
      <c r="D16991" t="s">
        <v>328</v>
      </c>
      <c r="F16991" s="2">
        <v>115950076</v>
      </c>
      <c r="G16991" s="2">
        <f t="shared" si="449"/>
        <v>4049582.5038592373</v>
      </c>
      <c r="H16991">
        <v>2018</v>
      </c>
      <c r="I16991">
        <v>28.6326</v>
      </c>
      <c r="J16991" t="s">
        <v>717</v>
      </c>
    </row>
    <row r="16992" spans="1:10">
      <c r="A16992" s="5" t="s">
        <v>65</v>
      </c>
      <c r="B16992" t="s">
        <v>319</v>
      </c>
      <c r="C16992" t="s">
        <v>4</v>
      </c>
      <c r="D16992" t="s">
        <v>328</v>
      </c>
      <c r="F16992" s="2">
        <v>1854229385</v>
      </c>
      <c r="G16992" s="2">
        <f t="shared" si="449"/>
        <v>329204.76613196742</v>
      </c>
      <c r="H16992">
        <v>2017</v>
      </c>
      <c r="I16992">
        <v>5632.45</v>
      </c>
      <c r="J16992" s="40" t="s">
        <v>715</v>
      </c>
    </row>
    <row r="16993" spans="1:10">
      <c r="A16993" t="s">
        <v>342</v>
      </c>
      <c r="B16993" t="s">
        <v>35</v>
      </c>
      <c r="C16993" t="s">
        <v>3</v>
      </c>
      <c r="D16993" t="s">
        <v>1</v>
      </c>
      <c r="F16993" s="2">
        <v>11725258</v>
      </c>
      <c r="G16993" s="2">
        <f t="shared" si="449"/>
        <v>409507.27492438687</v>
      </c>
      <c r="H16993">
        <v>2018</v>
      </c>
      <c r="I16993">
        <v>28.6326</v>
      </c>
      <c r="J16993" t="s">
        <v>717</v>
      </c>
    </row>
    <row r="16994" spans="1:10">
      <c r="A16994" t="s">
        <v>342</v>
      </c>
      <c r="B16994" t="s">
        <v>35</v>
      </c>
      <c r="C16994" t="s">
        <v>4</v>
      </c>
      <c r="D16994" t="s">
        <v>328</v>
      </c>
      <c r="F16994" s="2">
        <f>-(-29822393)</f>
        <v>29822393</v>
      </c>
      <c r="G16994" s="2">
        <f t="shared" si="449"/>
        <v>1041553.7883391659</v>
      </c>
      <c r="H16994">
        <v>2018</v>
      </c>
      <c r="I16994">
        <v>28.6326</v>
      </c>
      <c r="J16994" t="s">
        <v>717</v>
      </c>
    </row>
    <row r="16995" spans="1:10">
      <c r="A16995" t="s">
        <v>342</v>
      </c>
      <c r="B16995" t="s">
        <v>35</v>
      </c>
      <c r="C16995" t="s">
        <v>4</v>
      </c>
      <c r="D16995" t="s">
        <v>1</v>
      </c>
      <c r="F16995" s="2">
        <f>-(-4702706)</f>
        <v>4702706</v>
      </c>
      <c r="G16995" s="2">
        <f t="shared" si="449"/>
        <v>164243.06559655778</v>
      </c>
      <c r="H16995">
        <v>2018</v>
      </c>
      <c r="I16995">
        <v>28.6326</v>
      </c>
      <c r="J16995" t="s">
        <v>717</v>
      </c>
    </row>
    <row r="16996" spans="1:10">
      <c r="A16996" t="s">
        <v>342</v>
      </c>
      <c r="B16996" t="s">
        <v>35</v>
      </c>
      <c r="C16996" t="s">
        <v>3</v>
      </c>
      <c r="D16996" t="s">
        <v>328</v>
      </c>
      <c r="F16996" s="2">
        <v>91496530</v>
      </c>
      <c r="G16996" s="2">
        <f>(F16996/I16996)</f>
        <v>5529403.3396445457</v>
      </c>
      <c r="H16996">
        <v>2017</v>
      </c>
      <c r="I16996">
        <v>16.547270000000001</v>
      </c>
      <c r="J16996" t="s">
        <v>717</v>
      </c>
    </row>
    <row r="16997" spans="1:10">
      <c r="A16997" t="s">
        <v>342</v>
      </c>
      <c r="B16997" t="s">
        <v>35</v>
      </c>
      <c r="C16997" t="s">
        <v>3</v>
      </c>
      <c r="D16997" t="s">
        <v>1</v>
      </c>
      <c r="F16997" s="2">
        <v>8498446</v>
      </c>
      <c r="G16997" s="2">
        <f>(F16997/I16997)</f>
        <v>513585.98729578953</v>
      </c>
      <c r="H16997">
        <v>2017</v>
      </c>
      <c r="I16997">
        <v>16.547270000000001</v>
      </c>
      <c r="J16997" t="s">
        <v>717</v>
      </c>
    </row>
    <row r="16998" spans="1:10">
      <c r="A16998" t="s">
        <v>342</v>
      </c>
      <c r="B16998" t="s">
        <v>35</v>
      </c>
      <c r="C16998" t="s">
        <v>4</v>
      </c>
      <c r="D16998" t="s">
        <v>328</v>
      </c>
      <c r="F16998" s="2">
        <f>-(-20807391)</f>
        <v>20807391</v>
      </c>
      <c r="G16998" s="2">
        <f>(F16998/I16998)</f>
        <v>1257451.5917127114</v>
      </c>
      <c r="H16998">
        <v>2017</v>
      </c>
      <c r="I16998">
        <v>16.547270000000001</v>
      </c>
      <c r="J16998" t="s">
        <v>717</v>
      </c>
    </row>
    <row r="16999" spans="1:10">
      <c r="A16999" t="s">
        <v>342</v>
      </c>
      <c r="B16999" t="s">
        <v>35</v>
      </c>
      <c r="C16999" t="s">
        <v>4</v>
      </c>
      <c r="D16999" t="s">
        <v>1</v>
      </c>
      <c r="F16999" s="2">
        <f>-(-1698144)</f>
        <v>1698144</v>
      </c>
      <c r="G16999" s="2">
        <f>(F16999/I16999)</f>
        <v>102623.81649661847</v>
      </c>
      <c r="H16999">
        <v>2017</v>
      </c>
      <c r="I16999">
        <v>16.547270000000001</v>
      </c>
      <c r="J16999" t="s">
        <v>717</v>
      </c>
    </row>
    <row r="17000" spans="1:10">
      <c r="A17000" t="s">
        <v>342</v>
      </c>
      <c r="B17000" t="s">
        <v>35</v>
      </c>
      <c r="C17000" t="s">
        <v>3</v>
      </c>
      <c r="D17000" t="s">
        <v>328</v>
      </c>
      <c r="F17000" s="2">
        <v>46372564</v>
      </c>
      <c r="G17000" s="2">
        <v>3139921.8617752409</v>
      </c>
      <c r="H17000">
        <v>2016</v>
      </c>
      <c r="I17000">
        <v>14.768700000000001</v>
      </c>
      <c r="J17000" t="s">
        <v>717</v>
      </c>
    </row>
    <row r="17001" spans="1:10">
      <c r="A17001" t="s">
        <v>342</v>
      </c>
      <c r="B17001" t="s">
        <v>35</v>
      </c>
      <c r="C17001" t="s">
        <v>3</v>
      </c>
      <c r="D17001" t="s">
        <v>1</v>
      </c>
      <c r="F17001" s="2">
        <v>3724907</v>
      </c>
      <c r="G17001" s="2">
        <v>252216.3088152647</v>
      </c>
      <c r="H17001">
        <v>2016</v>
      </c>
      <c r="I17001">
        <v>14.768700000000001</v>
      </c>
      <c r="J17001" t="s">
        <v>717</v>
      </c>
    </row>
    <row r="17002" spans="1:10">
      <c r="A17002" t="s">
        <v>342</v>
      </c>
      <c r="B17002" t="s">
        <v>35</v>
      </c>
      <c r="C17002" t="s">
        <v>4</v>
      </c>
      <c r="D17002" t="s">
        <v>328</v>
      </c>
      <c r="F17002" s="2">
        <v>9737925</v>
      </c>
      <c r="G17002" s="2">
        <v>659362.36771008954</v>
      </c>
      <c r="H17002">
        <v>2016</v>
      </c>
      <c r="I17002">
        <v>14.768700000000001</v>
      </c>
      <c r="J17002" t="s">
        <v>717</v>
      </c>
    </row>
    <row r="17003" spans="1:10">
      <c r="A17003" t="s">
        <v>342</v>
      </c>
      <c r="B17003" t="s">
        <v>35</v>
      </c>
      <c r="C17003" t="s">
        <v>4</v>
      </c>
      <c r="D17003" t="s">
        <v>1</v>
      </c>
      <c r="F17003" s="2">
        <v>402149</v>
      </c>
      <c r="G17003" s="2">
        <v>27229.817113219171</v>
      </c>
      <c r="H17003">
        <v>2016</v>
      </c>
      <c r="I17003">
        <v>14.768700000000001</v>
      </c>
      <c r="J17003" t="s">
        <v>717</v>
      </c>
    </row>
    <row r="17004" spans="1:10">
      <c r="A17004" t="s">
        <v>342</v>
      </c>
      <c r="B17004" t="s">
        <v>35</v>
      </c>
      <c r="C17004" t="s">
        <v>3</v>
      </c>
      <c r="D17004" t="s">
        <v>328</v>
      </c>
      <c r="F17004" s="2">
        <v>32598403</v>
      </c>
      <c r="G17004" s="2">
        <v>3516775.9509784887</v>
      </c>
      <c r="H17004">
        <v>2015</v>
      </c>
      <c r="I17004">
        <v>9.2693999999999992</v>
      </c>
      <c r="J17004" t="s">
        <v>717</v>
      </c>
    </row>
    <row r="17005" spans="1:10">
      <c r="A17005" t="s">
        <v>342</v>
      </c>
      <c r="B17005" t="s">
        <v>35</v>
      </c>
      <c r="C17005" t="s">
        <v>3</v>
      </c>
      <c r="D17005" t="s">
        <v>1</v>
      </c>
      <c r="F17005" s="2">
        <v>2741615</v>
      </c>
      <c r="G17005" s="2">
        <v>295770.4921569897</v>
      </c>
      <c r="H17005">
        <v>2015</v>
      </c>
      <c r="I17005">
        <v>9.2693999999999992</v>
      </c>
      <c r="J17005" t="s">
        <v>717</v>
      </c>
    </row>
    <row r="17006" spans="1:10">
      <c r="A17006" t="s">
        <v>342</v>
      </c>
      <c r="B17006" t="s">
        <v>35</v>
      </c>
      <c r="C17006" t="s">
        <v>4</v>
      </c>
      <c r="D17006" t="s">
        <v>328</v>
      </c>
      <c r="F17006" s="2">
        <v>7716859</v>
      </c>
      <c r="G17006" s="2">
        <v>832509.00813429139</v>
      </c>
      <c r="H17006">
        <v>2015</v>
      </c>
      <c r="I17006">
        <v>9.2693999999999992</v>
      </c>
      <c r="J17006" t="s">
        <v>717</v>
      </c>
    </row>
    <row r="17007" spans="1:10">
      <c r="A17007" t="s">
        <v>342</v>
      </c>
      <c r="B17007" t="s">
        <v>35</v>
      </c>
      <c r="C17007" t="s">
        <v>4</v>
      </c>
      <c r="D17007" t="s">
        <v>1</v>
      </c>
      <c r="F17007" s="2">
        <v>248130</v>
      </c>
      <c r="G17007" s="2">
        <v>26768.722894685743</v>
      </c>
      <c r="H17007">
        <v>2015</v>
      </c>
      <c r="I17007">
        <v>9.2693999999999992</v>
      </c>
      <c r="J17007" t="s">
        <v>717</v>
      </c>
    </row>
    <row r="17008" spans="1:10">
      <c r="A17008" t="s">
        <v>342</v>
      </c>
      <c r="B17008" t="s">
        <v>35</v>
      </c>
      <c r="C17008" t="s">
        <v>3</v>
      </c>
      <c r="D17008" t="s">
        <v>328</v>
      </c>
      <c r="F17008" s="2">
        <v>26856611</v>
      </c>
      <c r="G17008" s="2">
        <v>3308538.8635049984</v>
      </c>
      <c r="H17008">
        <v>2014</v>
      </c>
      <c r="I17008">
        <v>8.1173630136986379</v>
      </c>
      <c r="J17008" t="s">
        <v>717</v>
      </c>
    </row>
    <row r="17009" spans="1:10">
      <c r="A17009" t="s">
        <v>342</v>
      </c>
      <c r="B17009" t="s">
        <v>35</v>
      </c>
      <c r="C17009" t="s">
        <v>3</v>
      </c>
      <c r="D17009" t="s">
        <v>1</v>
      </c>
      <c r="F17009" s="2">
        <v>1868283</v>
      </c>
      <c r="G17009" s="2">
        <v>230158.85785163695</v>
      </c>
      <c r="H17009">
        <v>2014</v>
      </c>
      <c r="I17009">
        <v>8.1173630136986379</v>
      </c>
      <c r="J17009" t="s">
        <v>717</v>
      </c>
    </row>
    <row r="17010" spans="1:10">
      <c r="A17010" t="s">
        <v>342</v>
      </c>
      <c r="B17010" t="s">
        <v>35</v>
      </c>
      <c r="C17010" t="s">
        <v>4</v>
      </c>
      <c r="D17010" t="s">
        <v>328</v>
      </c>
      <c r="F17010" s="2">
        <v>3778743</v>
      </c>
      <c r="G17010" s="2">
        <v>465513.6149046307</v>
      </c>
      <c r="H17010">
        <v>2014</v>
      </c>
      <c r="I17010">
        <v>8.1173630136986379</v>
      </c>
      <c r="J17010" t="s">
        <v>717</v>
      </c>
    </row>
    <row r="17011" spans="1:10">
      <c r="A17011" t="s">
        <v>342</v>
      </c>
      <c r="B17011" t="s">
        <v>35</v>
      </c>
      <c r="C17011" t="s">
        <v>4</v>
      </c>
      <c r="D17011" t="s">
        <v>1</v>
      </c>
      <c r="F17011" s="2">
        <v>590330</v>
      </c>
      <c r="G17011" s="2">
        <v>72724.35629696188</v>
      </c>
      <c r="H17011">
        <v>2014</v>
      </c>
      <c r="I17011">
        <v>8.1173630136986379</v>
      </c>
      <c r="J17011" t="s">
        <v>717</v>
      </c>
    </row>
    <row r="17012" spans="1:10">
      <c r="A17012" t="s">
        <v>342</v>
      </c>
      <c r="B17012" t="s">
        <v>35</v>
      </c>
      <c r="C17012" t="s">
        <v>3</v>
      </c>
      <c r="D17012" t="s">
        <v>328</v>
      </c>
      <c r="F17012" s="2">
        <v>21759312</v>
      </c>
      <c r="G17012" s="2">
        <v>3972069.6420488167</v>
      </c>
      <c r="H17012">
        <v>2013</v>
      </c>
      <c r="I17012">
        <v>5.47807917808219</v>
      </c>
      <c r="J17012" t="s">
        <v>717</v>
      </c>
    </row>
    <row r="17013" spans="1:10">
      <c r="A17013" t="s">
        <v>342</v>
      </c>
      <c r="B17013" t="s">
        <v>35</v>
      </c>
      <c r="C17013" t="s">
        <v>3</v>
      </c>
      <c r="D17013" t="s">
        <v>1</v>
      </c>
      <c r="F17013" s="2">
        <v>1317269</v>
      </c>
      <c r="G17013" s="2">
        <v>240461.84021406571</v>
      </c>
      <c r="H17013">
        <v>2013</v>
      </c>
      <c r="I17013">
        <v>5.47807917808219</v>
      </c>
      <c r="J17013" t="s">
        <v>717</v>
      </c>
    </row>
    <row r="17014" spans="1:10">
      <c r="A17014" t="s">
        <v>342</v>
      </c>
      <c r="B17014" t="s">
        <v>35</v>
      </c>
      <c r="C17014" t="s">
        <v>4</v>
      </c>
      <c r="D17014" t="s">
        <v>328</v>
      </c>
      <c r="F17014" s="2">
        <v>5508662</v>
      </c>
      <c r="G17014" s="2">
        <v>1005582.7637614608</v>
      </c>
      <c r="H17014">
        <v>2013</v>
      </c>
      <c r="I17014">
        <v>5.47807917808219</v>
      </c>
      <c r="J17014" t="s">
        <v>717</v>
      </c>
    </row>
    <row r="17015" spans="1:10">
      <c r="A17015" t="s">
        <v>342</v>
      </c>
      <c r="B17015" t="s">
        <v>35</v>
      </c>
      <c r="C17015" t="s">
        <v>4</v>
      </c>
      <c r="D17015" t="s">
        <v>1</v>
      </c>
      <c r="F17015" s="2">
        <v>322192</v>
      </c>
      <c r="G17015" s="2">
        <v>58814.776042137375</v>
      </c>
      <c r="H17015">
        <v>2013</v>
      </c>
      <c r="I17015">
        <v>5.47807917808219</v>
      </c>
      <c r="J17015" t="s">
        <v>717</v>
      </c>
    </row>
    <row r="17016" spans="1:10">
      <c r="A17016" t="s">
        <v>342</v>
      </c>
      <c r="B17016" t="s">
        <v>35</v>
      </c>
      <c r="C17016" t="s">
        <v>3</v>
      </c>
      <c r="D17016" t="s">
        <v>328</v>
      </c>
      <c r="F17016" s="2">
        <v>16662966</v>
      </c>
      <c r="G17016" s="2">
        <v>3660998.0366034615</v>
      </c>
      <c r="H17016">
        <v>2012</v>
      </c>
      <c r="I17016">
        <v>4.5514818181818208</v>
      </c>
      <c r="J17016" t="s">
        <v>717</v>
      </c>
    </row>
    <row r="17017" spans="1:10">
      <c r="A17017" t="s">
        <v>342</v>
      </c>
      <c r="B17017" t="s">
        <v>35</v>
      </c>
      <c r="C17017" t="s">
        <v>3</v>
      </c>
      <c r="D17017" t="s">
        <v>1</v>
      </c>
      <c r="F17017" s="2">
        <v>884615</v>
      </c>
      <c r="G17017" s="2">
        <v>194357.58184647147</v>
      </c>
      <c r="H17017">
        <v>2012</v>
      </c>
      <c r="I17017">
        <v>4.5514818181818208</v>
      </c>
      <c r="J17017" t="s">
        <v>717</v>
      </c>
    </row>
    <row r="17018" spans="1:10">
      <c r="A17018" t="s">
        <v>342</v>
      </c>
      <c r="B17018" t="s">
        <v>35</v>
      </c>
      <c r="C17018" t="s">
        <v>4</v>
      </c>
      <c r="D17018" t="s">
        <v>328</v>
      </c>
      <c r="F17018" s="2">
        <v>3245459.9999999995</v>
      </c>
      <c r="G17018" s="2">
        <v>713055.68815750268</v>
      </c>
      <c r="H17018">
        <v>2012</v>
      </c>
      <c r="I17018">
        <v>4.5514818181818208</v>
      </c>
      <c r="J17018" t="s">
        <v>717</v>
      </c>
    </row>
    <row r="17019" spans="1:10">
      <c r="A17019" t="s">
        <v>342</v>
      </c>
      <c r="B17019" t="s">
        <v>35</v>
      </c>
      <c r="C17019" t="s">
        <v>4</v>
      </c>
      <c r="D17019" t="s">
        <v>1</v>
      </c>
      <c r="F17019" s="2">
        <v>341579</v>
      </c>
      <c r="G17019" s="2">
        <v>75047.866528982529</v>
      </c>
      <c r="H17019">
        <v>2012</v>
      </c>
      <c r="I17019">
        <v>4.5514818181818208</v>
      </c>
      <c r="J17019" t="s">
        <v>717</v>
      </c>
    </row>
    <row r="17020" spans="1:10">
      <c r="A17020" t="s">
        <v>342</v>
      </c>
      <c r="B17020" t="s">
        <v>35</v>
      </c>
      <c r="C17020" t="s">
        <v>3</v>
      </c>
      <c r="D17020" t="s">
        <v>328</v>
      </c>
      <c r="F17020" s="2">
        <v>135531</v>
      </c>
      <c r="G17020" s="2">
        <v>32814.423745149878</v>
      </c>
      <c r="H17020">
        <v>2011</v>
      </c>
      <c r="I17020">
        <v>4.1302264227642302</v>
      </c>
      <c r="J17020" t="s">
        <v>717</v>
      </c>
    </row>
    <row r="17021" spans="1:10">
      <c r="A17021" t="s">
        <v>342</v>
      </c>
      <c r="B17021" t="s">
        <v>35</v>
      </c>
      <c r="C17021" t="s">
        <v>3</v>
      </c>
      <c r="D17021" t="s">
        <v>1</v>
      </c>
      <c r="F17021" s="2">
        <v>652998</v>
      </c>
      <c r="G17021" s="2">
        <v>158102.2281008432</v>
      </c>
      <c r="H17021">
        <v>2011</v>
      </c>
      <c r="I17021">
        <v>4.1302264227642302</v>
      </c>
      <c r="J17021" t="s">
        <v>717</v>
      </c>
    </row>
    <row r="17022" spans="1:10">
      <c r="A17022" t="s">
        <v>342</v>
      </c>
      <c r="B17022" t="s">
        <v>35</v>
      </c>
      <c r="C17022" t="s">
        <v>4</v>
      </c>
      <c r="D17022" t="s">
        <v>328</v>
      </c>
      <c r="F17022" s="2">
        <v>5036</v>
      </c>
      <c r="G17022" s="2">
        <v>1219.3036130521784</v>
      </c>
      <c r="H17022">
        <v>2011</v>
      </c>
      <c r="I17022">
        <v>4.1302264227642302</v>
      </c>
      <c r="J17022" t="s">
        <v>717</v>
      </c>
    </row>
    <row r="17023" spans="1:10">
      <c r="A17023" t="s">
        <v>342</v>
      </c>
      <c r="B17023" t="s">
        <v>35</v>
      </c>
      <c r="C17023" t="s">
        <v>4</v>
      </c>
      <c r="D17023" t="s">
        <v>1</v>
      </c>
      <c r="F17023" s="2">
        <v>-1442442</v>
      </c>
      <c r="G17023" s="2">
        <v>-349240.41743808781</v>
      </c>
      <c r="H17023">
        <v>2011</v>
      </c>
      <c r="I17023">
        <v>4.1302264227642302</v>
      </c>
      <c r="J17023" t="s">
        <v>717</v>
      </c>
    </row>
    <row r="17024" spans="1:10">
      <c r="A17024" t="s">
        <v>342</v>
      </c>
      <c r="B17024" t="s">
        <v>35</v>
      </c>
      <c r="C17024" t="s">
        <v>3</v>
      </c>
      <c r="D17024" t="s">
        <v>328</v>
      </c>
      <c r="F17024" s="2">
        <v>9605407</v>
      </c>
      <c r="G17024" s="2">
        <v>2454939.5374042327</v>
      </c>
      <c r="H17024">
        <v>2010</v>
      </c>
      <c r="I17024">
        <v>3.9126857723577269</v>
      </c>
      <c r="J17024" t="s">
        <v>717</v>
      </c>
    </row>
    <row r="17025" spans="1:10">
      <c r="A17025" t="s">
        <v>342</v>
      </c>
      <c r="B17025" t="s">
        <v>35</v>
      </c>
      <c r="C17025" t="s">
        <v>3</v>
      </c>
      <c r="D17025" t="s">
        <v>1</v>
      </c>
      <c r="F17025" s="2">
        <v>1114094</v>
      </c>
      <c r="G17025" s="2">
        <v>284738.94015993609</v>
      </c>
      <c r="H17025">
        <v>2010</v>
      </c>
      <c r="I17025">
        <v>3.9126857723577269</v>
      </c>
      <c r="J17025" t="s">
        <v>717</v>
      </c>
    </row>
    <row r="17026" spans="1:10">
      <c r="A17026" t="s">
        <v>342</v>
      </c>
      <c r="B17026" t="s">
        <v>35</v>
      </c>
      <c r="C17026" t="s">
        <v>4</v>
      </c>
      <c r="D17026" t="s">
        <v>328</v>
      </c>
      <c r="F17026" s="2">
        <v>1834806</v>
      </c>
      <c r="G17026" s="2">
        <v>468937.73401444731</v>
      </c>
      <c r="H17026">
        <v>2010</v>
      </c>
      <c r="I17026">
        <v>3.9126857723577269</v>
      </c>
      <c r="J17026" t="s">
        <v>717</v>
      </c>
    </row>
    <row r="17027" spans="1:10">
      <c r="A17027" t="s">
        <v>342</v>
      </c>
      <c r="B17027" t="s">
        <v>35</v>
      </c>
      <c r="C17027" t="s">
        <v>4</v>
      </c>
      <c r="D17027" t="s">
        <v>1</v>
      </c>
      <c r="F17027" s="2">
        <v>37435</v>
      </c>
      <c r="G17027" s="2">
        <v>9567.5968319434505</v>
      </c>
      <c r="H17027">
        <v>2010</v>
      </c>
      <c r="I17027">
        <v>3.9126857723577269</v>
      </c>
      <c r="J17027" t="s">
        <v>717</v>
      </c>
    </row>
    <row r="17028" spans="1:10">
      <c r="A17028" s="14" t="s">
        <v>90</v>
      </c>
      <c r="B17028" t="s">
        <v>35</v>
      </c>
      <c r="C17028" t="s">
        <v>3</v>
      </c>
      <c r="D17028" t="s">
        <v>328</v>
      </c>
      <c r="F17028" s="2">
        <v>730944468</v>
      </c>
      <c r="G17028" s="2">
        <f t="shared" ref="G17028:G17047" si="450">F17028/I17028</f>
        <v>5585117.7624822725</v>
      </c>
      <c r="H17028">
        <v>2022</v>
      </c>
      <c r="I17028">
        <v>130.87360000000001</v>
      </c>
      <c r="J17028" t="s">
        <v>717</v>
      </c>
    </row>
    <row r="17029" spans="1:10">
      <c r="A17029" s="14" t="s">
        <v>90</v>
      </c>
      <c r="B17029" t="s">
        <v>35</v>
      </c>
      <c r="C17029" t="s">
        <v>3</v>
      </c>
      <c r="D17029" t="s">
        <v>1</v>
      </c>
      <c r="F17029" s="2">
        <v>75625955</v>
      </c>
      <c r="G17029" s="2">
        <f t="shared" si="450"/>
        <v>577854.93025331304</v>
      </c>
      <c r="H17029">
        <v>2022</v>
      </c>
      <c r="I17029">
        <v>130.87360000000001</v>
      </c>
      <c r="J17029" t="s">
        <v>717</v>
      </c>
    </row>
    <row r="17030" spans="1:10">
      <c r="A17030" s="14" t="s">
        <v>90</v>
      </c>
      <c r="B17030" t="s">
        <v>35</v>
      </c>
      <c r="C17030" t="s">
        <v>5</v>
      </c>
      <c r="D17030" t="s">
        <v>328</v>
      </c>
      <c r="F17030" s="2">
        <v>112522195</v>
      </c>
      <c r="G17030" s="2">
        <f t="shared" si="450"/>
        <v>859777.64041028894</v>
      </c>
      <c r="H17030">
        <v>2022</v>
      </c>
      <c r="I17030">
        <v>130.87360000000001</v>
      </c>
      <c r="J17030" t="s">
        <v>717</v>
      </c>
    </row>
    <row r="17031" spans="1:10">
      <c r="A17031" s="14" t="s">
        <v>90</v>
      </c>
      <c r="B17031" t="s">
        <v>35</v>
      </c>
      <c r="C17031" t="s">
        <v>5</v>
      </c>
      <c r="D17031" t="s">
        <v>1</v>
      </c>
      <c r="F17031" s="2">
        <v>19865725</v>
      </c>
      <c r="G17031" s="2">
        <f t="shared" si="450"/>
        <v>151793.21880043033</v>
      </c>
      <c r="H17031">
        <v>2022</v>
      </c>
      <c r="I17031">
        <v>130.87360000000001</v>
      </c>
      <c r="J17031" t="s">
        <v>717</v>
      </c>
    </row>
    <row r="17032" spans="1:10">
      <c r="A17032" s="14" t="s">
        <v>90</v>
      </c>
      <c r="B17032" t="s">
        <v>35</v>
      </c>
      <c r="C17032" t="s">
        <v>3</v>
      </c>
      <c r="D17032" t="s">
        <v>328</v>
      </c>
      <c r="E17032" t="s">
        <v>329</v>
      </c>
      <c r="F17032" s="2">
        <v>398923825</v>
      </c>
      <c r="G17032" s="2">
        <f t="shared" si="450"/>
        <v>4195523.7623470807</v>
      </c>
      <c r="H17032">
        <v>2021</v>
      </c>
      <c r="I17032">
        <v>95.083200000000005</v>
      </c>
      <c r="J17032" t="s">
        <v>717</v>
      </c>
    </row>
    <row r="17033" spans="1:10">
      <c r="A17033" s="14" t="s">
        <v>90</v>
      </c>
      <c r="B17033" t="s">
        <v>35</v>
      </c>
      <c r="C17033" t="s">
        <v>3</v>
      </c>
      <c r="D17033" t="s">
        <v>1</v>
      </c>
      <c r="E17033" t="s">
        <v>330</v>
      </c>
      <c r="F17033" s="2">
        <v>41816706</v>
      </c>
      <c r="G17033" s="2">
        <f t="shared" si="450"/>
        <v>439790.68857589981</v>
      </c>
      <c r="H17033">
        <v>2021</v>
      </c>
      <c r="I17033">
        <v>95.083200000000005</v>
      </c>
      <c r="J17033" t="s">
        <v>717</v>
      </c>
    </row>
    <row r="17034" spans="1:10">
      <c r="A17034" s="14" t="s">
        <v>90</v>
      </c>
      <c r="B17034" t="s">
        <v>35</v>
      </c>
      <c r="C17034" t="s">
        <v>4</v>
      </c>
      <c r="D17034" t="s">
        <v>328</v>
      </c>
      <c r="E17034" t="s">
        <v>329</v>
      </c>
      <c r="F17034" s="2">
        <v>70850774</v>
      </c>
      <c r="G17034" s="2">
        <f t="shared" si="450"/>
        <v>745145.03087822034</v>
      </c>
      <c r="H17034">
        <v>2021</v>
      </c>
      <c r="I17034">
        <v>95.083200000000005</v>
      </c>
      <c r="J17034" t="s">
        <v>717</v>
      </c>
    </row>
    <row r="17035" spans="1:10">
      <c r="A17035" s="14" t="s">
        <v>90</v>
      </c>
      <c r="B17035" t="s">
        <v>35</v>
      </c>
      <c r="C17035" t="s">
        <v>4</v>
      </c>
      <c r="D17035" t="s">
        <v>1</v>
      </c>
      <c r="E17035" t="s">
        <v>330</v>
      </c>
      <c r="F17035" s="2">
        <v>5088504</v>
      </c>
      <c r="G17035" s="2">
        <f t="shared" si="450"/>
        <v>53516.330960674437</v>
      </c>
      <c r="H17035">
        <v>2021</v>
      </c>
      <c r="I17035">
        <v>95.083200000000005</v>
      </c>
      <c r="J17035" t="s">
        <v>717</v>
      </c>
    </row>
    <row r="17036" spans="1:10">
      <c r="A17036" t="s">
        <v>65</v>
      </c>
      <c r="B17036" t="s">
        <v>318</v>
      </c>
      <c r="C17036" t="s">
        <v>3</v>
      </c>
      <c r="D17036" t="s">
        <v>328</v>
      </c>
      <c r="E17036" t="s">
        <v>534</v>
      </c>
      <c r="F17036" s="2">
        <v>74639889.25</v>
      </c>
      <c r="G17036" s="2">
        <f t="shared" si="450"/>
        <v>1857600.8752936728</v>
      </c>
      <c r="H17036">
        <v>2024</v>
      </c>
      <c r="I17036">
        <v>40.180799999999998</v>
      </c>
      <c r="J17036" t="s">
        <v>717</v>
      </c>
    </row>
    <row r="17037" spans="1:10">
      <c r="A17037" t="s">
        <v>65</v>
      </c>
      <c r="B17037" t="s">
        <v>318</v>
      </c>
      <c r="C17037" t="s">
        <v>4</v>
      </c>
      <c r="D17037" t="s">
        <v>328</v>
      </c>
      <c r="E17037" t="s">
        <v>534</v>
      </c>
      <c r="F17037" s="2">
        <v>24542143.940000001</v>
      </c>
      <c r="G17037" s="2">
        <f t="shared" si="450"/>
        <v>610792.81497630721</v>
      </c>
      <c r="H17037">
        <v>2024</v>
      </c>
      <c r="I17037">
        <v>40.180799999999998</v>
      </c>
      <c r="J17037" t="s">
        <v>717</v>
      </c>
    </row>
    <row r="17038" spans="1:10">
      <c r="A17038" t="s">
        <v>65</v>
      </c>
      <c r="B17038" t="s">
        <v>318</v>
      </c>
      <c r="C17038" t="s">
        <v>3</v>
      </c>
      <c r="D17038" t="s">
        <v>328</v>
      </c>
      <c r="E17038" t="s">
        <v>534</v>
      </c>
      <c r="F17038" s="2">
        <v>54403227</v>
      </c>
      <c r="G17038" s="2">
        <f t="shared" si="450"/>
        <v>1401249.3818384125</v>
      </c>
      <c r="H17038">
        <v>2023</v>
      </c>
      <c r="I17038">
        <v>38.824800000000003</v>
      </c>
      <c r="J17038" t="s">
        <v>717</v>
      </c>
    </row>
    <row r="17039" spans="1:10">
      <c r="A17039" t="s">
        <v>65</v>
      </c>
      <c r="B17039" t="s">
        <v>318</v>
      </c>
      <c r="C17039" t="s">
        <v>4</v>
      </c>
      <c r="D17039" t="s">
        <v>328</v>
      </c>
      <c r="E17039" t="s">
        <v>534</v>
      </c>
      <c r="F17039" s="2">
        <v>15021714.310000001</v>
      </c>
      <c r="G17039" s="2">
        <f t="shared" si="450"/>
        <v>386910.28183017037</v>
      </c>
      <c r="H17039">
        <v>2023</v>
      </c>
      <c r="I17039">
        <v>38.824800000000003</v>
      </c>
      <c r="J17039" t="s">
        <v>717</v>
      </c>
    </row>
    <row r="17040" spans="1:10">
      <c r="A17040" t="s">
        <v>65</v>
      </c>
      <c r="B17040" t="s">
        <v>318</v>
      </c>
      <c r="C17040" t="s">
        <v>3</v>
      </c>
      <c r="D17040" t="s">
        <v>328</v>
      </c>
      <c r="E17040" t="s">
        <v>534</v>
      </c>
      <c r="F17040" s="2">
        <v>62581135.130000003</v>
      </c>
      <c r="G17040" s="2">
        <f t="shared" si="450"/>
        <v>1521504.0475455311</v>
      </c>
      <c r="H17040">
        <v>2022</v>
      </c>
      <c r="I17040" s="32">
        <v>41.131100000000004</v>
      </c>
      <c r="J17040" t="s">
        <v>717</v>
      </c>
    </row>
    <row r="17041" spans="1:10">
      <c r="A17041" t="s">
        <v>65</v>
      </c>
      <c r="B17041" t="s">
        <v>318</v>
      </c>
      <c r="C17041" t="s">
        <v>3</v>
      </c>
      <c r="D17041" t="s">
        <v>328</v>
      </c>
      <c r="E17041" t="s">
        <v>534</v>
      </c>
      <c r="F17041" s="2">
        <v>86952768</v>
      </c>
      <c r="G17041" s="2">
        <f t="shared" si="450"/>
        <v>1996325.8671515554</v>
      </c>
      <c r="H17041">
        <v>2021</v>
      </c>
      <c r="I17041" s="32">
        <v>43.556399999999996</v>
      </c>
      <c r="J17041" t="s">
        <v>717</v>
      </c>
    </row>
    <row r="17042" spans="1:10">
      <c r="A17042" t="s">
        <v>65</v>
      </c>
      <c r="B17042" t="s">
        <v>318</v>
      </c>
      <c r="C17042" t="s">
        <v>4</v>
      </c>
      <c r="D17042" t="s">
        <v>328</v>
      </c>
      <c r="E17042" t="s">
        <v>534</v>
      </c>
      <c r="F17042" s="2">
        <v>16414483</v>
      </c>
      <c r="G17042" s="2">
        <f t="shared" si="450"/>
        <v>376855.82371362188</v>
      </c>
      <c r="H17042">
        <v>2021</v>
      </c>
      <c r="I17042" s="32">
        <v>43.556399999999996</v>
      </c>
      <c r="J17042" t="s">
        <v>717</v>
      </c>
    </row>
    <row r="17043" spans="1:10">
      <c r="A17043" t="s">
        <v>65</v>
      </c>
      <c r="B17043" t="s">
        <v>318</v>
      </c>
      <c r="C17043" t="s">
        <v>3</v>
      </c>
      <c r="D17043" t="s">
        <v>328</v>
      </c>
      <c r="E17043" t="s">
        <v>534</v>
      </c>
      <c r="F17043" s="2">
        <v>72769326.980000004</v>
      </c>
      <c r="G17043" s="2">
        <f t="shared" si="450"/>
        <v>1732995.010299949</v>
      </c>
      <c r="H17043">
        <v>2020</v>
      </c>
      <c r="I17043">
        <v>41.990499999999997</v>
      </c>
      <c r="J17043" t="s">
        <v>717</v>
      </c>
    </row>
    <row r="17044" spans="1:10">
      <c r="A17044" t="s">
        <v>65</v>
      </c>
      <c r="B17044" t="s">
        <v>318</v>
      </c>
      <c r="C17044" t="s">
        <v>4</v>
      </c>
      <c r="D17044" t="s">
        <v>328</v>
      </c>
      <c r="E17044" t="s">
        <v>534</v>
      </c>
      <c r="F17044" s="2">
        <v>6122411.0800000001</v>
      </c>
      <c r="G17044" s="2">
        <f t="shared" si="450"/>
        <v>145804.67200914494</v>
      </c>
      <c r="H17044">
        <v>2020</v>
      </c>
      <c r="I17044">
        <v>41.990499999999997</v>
      </c>
      <c r="J17044" t="s">
        <v>717</v>
      </c>
    </row>
    <row r="17045" spans="1:10">
      <c r="A17045" t="s">
        <v>65</v>
      </c>
      <c r="B17045" t="s">
        <v>318</v>
      </c>
      <c r="C17045" t="s">
        <v>3</v>
      </c>
      <c r="D17045" t="s">
        <v>328</v>
      </c>
      <c r="E17045" t="s">
        <v>534</v>
      </c>
      <c r="F17045" s="2">
        <v>63703479.079999998</v>
      </c>
      <c r="G17045" s="2">
        <f t="shared" si="450"/>
        <v>1807467.7845684162</v>
      </c>
      <c r="H17045">
        <v>2019</v>
      </c>
      <c r="I17045">
        <v>35.244599999999998</v>
      </c>
      <c r="J17045" t="s">
        <v>717</v>
      </c>
    </row>
    <row r="17046" spans="1:10">
      <c r="A17046" t="s">
        <v>65</v>
      </c>
      <c r="B17046" t="s">
        <v>318</v>
      </c>
      <c r="C17046" t="s">
        <v>4</v>
      </c>
      <c r="D17046" t="s">
        <v>328</v>
      </c>
      <c r="E17046" t="s">
        <v>534</v>
      </c>
      <c r="F17046" s="2">
        <v>14362683.439999999</v>
      </c>
      <c r="G17046" s="2">
        <f t="shared" si="450"/>
        <v>407514.44022630417</v>
      </c>
      <c r="H17046">
        <v>2019</v>
      </c>
      <c r="I17046">
        <v>35.244599999999998</v>
      </c>
      <c r="J17046" t="s">
        <v>717</v>
      </c>
    </row>
    <row r="17047" spans="1:10">
      <c r="A17047" s="5" t="s">
        <v>65</v>
      </c>
      <c r="B17047" t="s">
        <v>318</v>
      </c>
      <c r="C17047" t="s">
        <v>3</v>
      </c>
      <c r="D17047" t="s">
        <v>328</v>
      </c>
      <c r="E17047" t="s">
        <v>534</v>
      </c>
      <c r="F17047" s="2">
        <v>60004066.25</v>
      </c>
      <c r="G17047" s="2">
        <f t="shared" si="450"/>
        <v>1944868.8517948303</v>
      </c>
      <c r="H17047">
        <v>2018</v>
      </c>
      <c r="I17047">
        <v>30.852499999999999</v>
      </c>
      <c r="J17047" t="s">
        <v>717</v>
      </c>
    </row>
    <row r="17048" spans="1:10">
      <c r="A17048" t="s">
        <v>65</v>
      </c>
      <c r="B17048" t="s">
        <v>319</v>
      </c>
      <c r="C17048" t="s">
        <v>3</v>
      </c>
      <c r="D17048" t="s">
        <v>328</v>
      </c>
      <c r="F17048" s="2">
        <v>6158909270.999999</v>
      </c>
      <c r="G17048" s="2">
        <v>1082663.0618188209</v>
      </c>
      <c r="H17048">
        <v>2016</v>
      </c>
      <c r="I17048">
        <v>5688.666666666667</v>
      </c>
      <c r="J17048" s="40" t="s">
        <v>715</v>
      </c>
    </row>
    <row r="17049" spans="1:10">
      <c r="A17049" t="s">
        <v>65</v>
      </c>
      <c r="B17049" t="s">
        <v>319</v>
      </c>
      <c r="C17049" t="s">
        <v>3</v>
      </c>
      <c r="D17049" t="s">
        <v>1</v>
      </c>
      <c r="F17049" s="2">
        <v>2472778111</v>
      </c>
      <c r="G17049" s="2">
        <v>434685.00720731274</v>
      </c>
      <c r="H17049">
        <v>2016</v>
      </c>
      <c r="I17049">
        <v>5688.666666666667</v>
      </c>
      <c r="J17049" s="40" t="s">
        <v>715</v>
      </c>
    </row>
    <row r="17050" spans="1:10">
      <c r="A17050" s="5" t="s">
        <v>65</v>
      </c>
      <c r="B17050" t="s">
        <v>318</v>
      </c>
      <c r="C17050" t="s">
        <v>4</v>
      </c>
      <c r="D17050" t="s">
        <v>328</v>
      </c>
      <c r="E17050" t="s">
        <v>534</v>
      </c>
      <c r="F17050" s="2">
        <v>13596239.949999999</v>
      </c>
      <c r="G17050" s="2">
        <f>F17050/I17050</f>
        <v>440685.19406855199</v>
      </c>
      <c r="H17050">
        <v>2018</v>
      </c>
      <c r="I17050">
        <v>30.852499999999999</v>
      </c>
      <c r="J17050" t="s">
        <v>717</v>
      </c>
    </row>
    <row r="17051" spans="1:10">
      <c r="A17051" s="5" t="s">
        <v>65</v>
      </c>
      <c r="B17051" t="s">
        <v>318</v>
      </c>
      <c r="C17051" t="s">
        <v>3</v>
      </c>
      <c r="D17051" t="s">
        <v>328</v>
      </c>
      <c r="E17051" t="s">
        <v>534</v>
      </c>
      <c r="F17051" s="2">
        <v>51574423.350000001</v>
      </c>
      <c r="G17051" s="2">
        <f>F17051/I17051</f>
        <v>1803932.2612801678</v>
      </c>
      <c r="H17051">
        <v>2017</v>
      </c>
      <c r="I17051">
        <v>28.59</v>
      </c>
      <c r="J17051" t="s">
        <v>717</v>
      </c>
    </row>
    <row r="17052" spans="1:10">
      <c r="A17052" s="5" t="s">
        <v>65</v>
      </c>
      <c r="B17052" t="s">
        <v>318</v>
      </c>
      <c r="C17052" t="s">
        <v>4</v>
      </c>
      <c r="D17052" t="s">
        <v>328</v>
      </c>
      <c r="E17052" t="s">
        <v>534</v>
      </c>
      <c r="F17052" s="2">
        <v>30027698.27</v>
      </c>
      <c r="G17052" s="2">
        <f>F17052/I17052</f>
        <v>1050286.7530605106</v>
      </c>
      <c r="H17052">
        <v>2017</v>
      </c>
      <c r="I17052">
        <v>28.59</v>
      </c>
      <c r="J17052" t="s">
        <v>717</v>
      </c>
    </row>
    <row r="17053" spans="1:10">
      <c r="A17053" t="s">
        <v>65</v>
      </c>
      <c r="B17053" t="s">
        <v>318</v>
      </c>
      <c r="C17053" t="s">
        <v>3</v>
      </c>
      <c r="D17053" t="s">
        <v>328</v>
      </c>
      <c r="E17053" t="s">
        <v>534</v>
      </c>
      <c r="F17053" s="2">
        <v>23192452.899999999</v>
      </c>
      <c r="G17053" s="2">
        <v>768481.54740373604</v>
      </c>
      <c r="H17053">
        <v>2016</v>
      </c>
      <c r="I17053">
        <v>30.17958333333333</v>
      </c>
      <c r="J17053" t="s">
        <v>717</v>
      </c>
    </row>
    <row r="17054" spans="1:10">
      <c r="A17054" t="s">
        <v>65</v>
      </c>
      <c r="B17054" t="s">
        <v>318</v>
      </c>
      <c r="C17054" t="s">
        <v>4</v>
      </c>
      <c r="D17054" t="s">
        <v>328</v>
      </c>
      <c r="E17054" t="s">
        <v>534</v>
      </c>
      <c r="F17054" s="2">
        <v>4368977.67</v>
      </c>
      <c r="G17054" s="2">
        <v>144766.00361723572</v>
      </c>
      <c r="H17054">
        <v>2016</v>
      </c>
      <c r="I17054">
        <v>30.17958333333333</v>
      </c>
      <c r="J17054" t="s">
        <v>717</v>
      </c>
    </row>
    <row r="17055" spans="1:10">
      <c r="A17055" t="s">
        <v>65</v>
      </c>
      <c r="B17055" t="s">
        <v>318</v>
      </c>
      <c r="C17055" t="s">
        <v>3</v>
      </c>
      <c r="D17055" t="s">
        <v>328</v>
      </c>
      <c r="E17055" t="s">
        <v>534</v>
      </c>
      <c r="F17055" s="2">
        <v>24556688.809999999</v>
      </c>
      <c r="G17055" s="2">
        <v>893254.71959259757</v>
      </c>
      <c r="H17055">
        <v>2015</v>
      </c>
      <c r="I17055">
        <v>27.491250000000001</v>
      </c>
      <c r="J17055" t="s">
        <v>717</v>
      </c>
    </row>
    <row r="17056" spans="1:10">
      <c r="A17056" t="s">
        <v>65</v>
      </c>
      <c r="B17056" t="s">
        <v>318</v>
      </c>
      <c r="C17056" t="s">
        <v>4</v>
      </c>
      <c r="D17056" t="s">
        <v>328</v>
      </c>
      <c r="E17056" t="s">
        <v>534</v>
      </c>
      <c r="F17056" s="2">
        <v>3096482.86</v>
      </c>
      <c r="G17056" s="2">
        <v>112635.21520483789</v>
      </c>
      <c r="H17056">
        <v>2015</v>
      </c>
      <c r="I17056">
        <v>27.491250000000001</v>
      </c>
      <c r="J17056" t="s">
        <v>717</v>
      </c>
    </row>
    <row r="17057" spans="1:10">
      <c r="A17057" t="s">
        <v>65</v>
      </c>
      <c r="B17057" t="s">
        <v>318</v>
      </c>
      <c r="C17057" t="s">
        <v>3</v>
      </c>
      <c r="D17057" t="s">
        <v>328</v>
      </c>
      <c r="E17057" t="s">
        <v>534</v>
      </c>
      <c r="F17057" s="2">
        <v>20353989.109999999</v>
      </c>
      <c r="G17057" s="2">
        <v>772154.36684370262</v>
      </c>
      <c r="H17057">
        <v>2014</v>
      </c>
      <c r="I17057">
        <v>26.36</v>
      </c>
      <c r="J17057" t="s">
        <v>717</v>
      </c>
    </row>
    <row r="17058" spans="1:10">
      <c r="A17058" t="s">
        <v>65</v>
      </c>
      <c r="B17058" t="s">
        <v>318</v>
      </c>
      <c r="C17058" t="s">
        <v>4</v>
      </c>
      <c r="D17058" t="s">
        <v>328</v>
      </c>
      <c r="E17058" t="s">
        <v>534</v>
      </c>
      <c r="F17058" s="2">
        <v>2249715.59</v>
      </c>
      <c r="G17058" s="2">
        <v>85345.81145675265</v>
      </c>
      <c r="H17058">
        <v>2014</v>
      </c>
      <c r="I17058">
        <v>26.36</v>
      </c>
      <c r="J17058" t="s">
        <v>717</v>
      </c>
    </row>
    <row r="17059" spans="1:10">
      <c r="A17059" t="s">
        <v>65</v>
      </c>
      <c r="B17059" t="s">
        <v>318</v>
      </c>
      <c r="C17059" t="s">
        <v>3</v>
      </c>
      <c r="D17059" t="s">
        <v>328</v>
      </c>
      <c r="E17059" t="s">
        <v>534</v>
      </c>
      <c r="F17059" s="2">
        <v>15560230.33</v>
      </c>
      <c r="G17059" s="2">
        <v>765758.33416927268</v>
      </c>
      <c r="H17059">
        <v>2013</v>
      </c>
      <c r="I17059">
        <v>20.320027397260262</v>
      </c>
      <c r="J17059" t="s">
        <v>717</v>
      </c>
    </row>
    <row r="17060" spans="1:10">
      <c r="A17060" t="s">
        <v>65</v>
      </c>
      <c r="B17060" t="s">
        <v>318</v>
      </c>
      <c r="C17060" t="s">
        <v>4</v>
      </c>
      <c r="D17060" t="s">
        <v>328</v>
      </c>
      <c r="E17060" t="s">
        <v>534</v>
      </c>
      <c r="F17060" s="2">
        <v>3005571.32</v>
      </c>
      <c r="G17060" s="2">
        <v>147911.77498142741</v>
      </c>
      <c r="H17060">
        <v>2013</v>
      </c>
      <c r="I17060">
        <v>20.320027397260262</v>
      </c>
      <c r="J17060" t="s">
        <v>717</v>
      </c>
    </row>
    <row r="17061" spans="1:10">
      <c r="A17061" t="s">
        <v>65</v>
      </c>
      <c r="B17061" t="s">
        <v>318</v>
      </c>
      <c r="C17061" t="s">
        <v>3</v>
      </c>
      <c r="D17061" t="s">
        <v>328</v>
      </c>
      <c r="E17061" t="s">
        <v>534</v>
      </c>
      <c r="F17061" s="2">
        <v>13195538.557753233</v>
      </c>
      <c r="G17061" s="2">
        <v>652117.15561097255</v>
      </c>
      <c r="H17061">
        <v>2012</v>
      </c>
      <c r="I17061">
        <v>20.234920127795522</v>
      </c>
      <c r="J17061" t="s">
        <v>717</v>
      </c>
    </row>
    <row r="17062" spans="1:10">
      <c r="A17062" t="s">
        <v>65</v>
      </c>
      <c r="B17062" t="s">
        <v>318</v>
      </c>
      <c r="C17062" t="s">
        <v>4</v>
      </c>
      <c r="D17062" t="s">
        <v>328</v>
      </c>
      <c r="E17062" t="s">
        <v>534</v>
      </c>
      <c r="F17062" s="2">
        <v>1758972.9318864336</v>
      </c>
      <c r="G17062" s="2">
        <v>86927.59451371571</v>
      </c>
      <c r="H17062">
        <v>2012</v>
      </c>
      <c r="I17062">
        <v>20.234920127795522</v>
      </c>
      <c r="J17062" t="s">
        <v>717</v>
      </c>
    </row>
    <row r="17063" spans="1:10">
      <c r="A17063" t="s">
        <v>65</v>
      </c>
      <c r="B17063" t="s">
        <v>318</v>
      </c>
      <c r="C17063" t="s">
        <v>3</v>
      </c>
      <c r="D17063" t="s">
        <v>328</v>
      </c>
      <c r="E17063" t="s">
        <v>534</v>
      </c>
      <c r="F17063" s="2">
        <v>7686320.5320115816</v>
      </c>
      <c r="G17063" s="2">
        <v>381100.49120602821</v>
      </c>
      <c r="H17063">
        <v>2011</v>
      </c>
      <c r="I17063">
        <v>20.168749999999999</v>
      </c>
      <c r="J17063" t="s">
        <v>717</v>
      </c>
    </row>
    <row r="17064" spans="1:10">
      <c r="A17064" t="s">
        <v>65</v>
      </c>
      <c r="B17064" t="s">
        <v>318</v>
      </c>
      <c r="C17064" t="s">
        <v>4</v>
      </c>
      <c r="D17064" t="s">
        <v>328</v>
      </c>
      <c r="E17064" t="s">
        <v>534</v>
      </c>
      <c r="F17064" s="2">
        <v>105936.65644422191</v>
      </c>
      <c r="G17064" s="2">
        <v>5252.5147291836092</v>
      </c>
      <c r="H17064">
        <v>2011</v>
      </c>
      <c r="I17064">
        <v>20.168749999999999</v>
      </c>
      <c r="J17064" t="s">
        <v>717</v>
      </c>
    </row>
    <row r="17065" spans="1:10">
      <c r="A17065" t="s">
        <v>65</v>
      </c>
      <c r="B17065" t="s">
        <v>318</v>
      </c>
      <c r="C17065" t="s">
        <v>3</v>
      </c>
      <c r="D17065" t="s">
        <v>328</v>
      </c>
      <c r="E17065" t="s">
        <v>534</v>
      </c>
      <c r="F17065" s="2">
        <v>7679627.7700000005</v>
      </c>
      <c r="G17065" s="2">
        <v>380768.65299039357</v>
      </c>
      <c r="H17065">
        <v>2010</v>
      </c>
      <c r="I17065">
        <v>20.168749999999999</v>
      </c>
      <c r="J17065" t="s">
        <v>717</v>
      </c>
    </row>
    <row r="17066" spans="1:10">
      <c r="A17066" t="s">
        <v>65</v>
      </c>
      <c r="B17066" t="s">
        <v>318</v>
      </c>
      <c r="C17066" t="s">
        <v>4</v>
      </c>
      <c r="D17066" t="s">
        <v>328</v>
      </c>
      <c r="E17066" t="s">
        <v>534</v>
      </c>
      <c r="F17066" s="2">
        <v>1261844.8700000001</v>
      </c>
      <c r="G17066" s="2">
        <v>62564.356740006202</v>
      </c>
      <c r="H17066">
        <v>2010</v>
      </c>
      <c r="I17066">
        <v>20.168749999999999</v>
      </c>
      <c r="J17066" t="s">
        <v>717</v>
      </c>
    </row>
    <row r="17067" spans="1:10">
      <c r="A17067" s="4" t="s">
        <v>446</v>
      </c>
      <c r="B17067" t="s">
        <v>33</v>
      </c>
      <c r="C17067" t="s">
        <v>3</v>
      </c>
      <c r="D17067" t="s">
        <v>328</v>
      </c>
      <c r="F17067" s="2">
        <f>G17067*I17067</f>
        <v>0</v>
      </c>
      <c r="G17067" s="2">
        <v>0</v>
      </c>
      <c r="H17067">
        <v>2010</v>
      </c>
      <c r="I17067">
        <v>510.04390410958933</v>
      </c>
      <c r="J17067" t="s">
        <v>717</v>
      </c>
    </row>
    <row r="17068" spans="1:10">
      <c r="A17068" t="s">
        <v>97</v>
      </c>
      <c r="B17068" t="s">
        <v>318</v>
      </c>
      <c r="C17068" t="s">
        <v>3</v>
      </c>
      <c r="D17068" t="s">
        <v>328</v>
      </c>
      <c r="E17068" t="s">
        <v>534</v>
      </c>
      <c r="F17068" s="2">
        <v>258793971.41999999</v>
      </c>
      <c r="G17068" s="2">
        <f t="shared" ref="G17068:G17083" si="451">F17068/I17068</f>
        <v>6440737.1535658818</v>
      </c>
      <c r="H17068">
        <v>2024</v>
      </c>
      <c r="I17068">
        <v>40.180799999999998</v>
      </c>
      <c r="J17068" t="s">
        <v>717</v>
      </c>
    </row>
    <row r="17069" spans="1:10">
      <c r="A17069" t="s">
        <v>97</v>
      </c>
      <c r="B17069" t="s">
        <v>318</v>
      </c>
      <c r="C17069" t="s">
        <v>4</v>
      </c>
      <c r="D17069" t="s">
        <v>328</v>
      </c>
      <c r="E17069" t="s">
        <v>534</v>
      </c>
      <c r="F17069" s="2">
        <v>111043455.19</v>
      </c>
      <c r="G17069" s="2">
        <f t="shared" si="451"/>
        <v>2763594.9306634017</v>
      </c>
      <c r="H17069">
        <v>2024</v>
      </c>
      <c r="I17069">
        <v>40.180799999999998</v>
      </c>
      <c r="J17069" t="s">
        <v>717</v>
      </c>
    </row>
    <row r="17070" spans="1:10">
      <c r="A17070" t="s">
        <v>97</v>
      </c>
      <c r="B17070" t="s">
        <v>318</v>
      </c>
      <c r="C17070" t="s">
        <v>3</v>
      </c>
      <c r="D17070" t="s">
        <v>328</v>
      </c>
      <c r="E17070" t="s">
        <v>534</v>
      </c>
      <c r="F17070" s="2">
        <v>171952095.31999999</v>
      </c>
      <c r="G17070" s="2">
        <f t="shared" si="451"/>
        <v>4428924.1752694147</v>
      </c>
      <c r="H17070">
        <v>2023</v>
      </c>
      <c r="I17070">
        <v>38.824800000000003</v>
      </c>
      <c r="J17070" t="s">
        <v>717</v>
      </c>
    </row>
    <row r="17071" spans="1:10">
      <c r="A17071" t="s">
        <v>97</v>
      </c>
      <c r="B17071" t="s">
        <v>318</v>
      </c>
      <c r="C17071" t="s">
        <v>4</v>
      </c>
      <c r="D17071" t="s">
        <v>328</v>
      </c>
      <c r="E17071" t="s">
        <v>534</v>
      </c>
      <c r="F17071" s="2">
        <v>20678059.370000001</v>
      </c>
      <c r="G17071" s="2">
        <f t="shared" si="451"/>
        <v>532599.25022150786</v>
      </c>
      <c r="H17071">
        <v>2023</v>
      </c>
      <c r="I17071">
        <v>38.824800000000003</v>
      </c>
      <c r="J17071" t="s">
        <v>717</v>
      </c>
    </row>
    <row r="17072" spans="1:10">
      <c r="A17072" t="s">
        <v>97</v>
      </c>
      <c r="B17072" t="s">
        <v>318</v>
      </c>
      <c r="C17072" t="s">
        <v>3</v>
      </c>
      <c r="D17072" t="s">
        <v>328</v>
      </c>
      <c r="E17072" t="s">
        <v>534</v>
      </c>
      <c r="F17072" s="2">
        <v>198944559.06</v>
      </c>
      <c r="G17072" s="2">
        <f t="shared" si="451"/>
        <v>4836840.226981529</v>
      </c>
      <c r="H17072">
        <v>2022</v>
      </c>
      <c r="I17072" s="32">
        <v>41.131100000000004</v>
      </c>
      <c r="J17072" t="s">
        <v>717</v>
      </c>
    </row>
    <row r="17073" spans="1:10">
      <c r="A17073" t="s">
        <v>97</v>
      </c>
      <c r="B17073" t="s">
        <v>318</v>
      </c>
      <c r="C17073" t="s">
        <v>3</v>
      </c>
      <c r="D17073" t="s">
        <v>328</v>
      </c>
      <c r="E17073" t="s">
        <v>534</v>
      </c>
      <c r="F17073" s="2">
        <v>204082649</v>
      </c>
      <c r="G17073" s="2">
        <f t="shared" si="451"/>
        <v>4685480.1820168793</v>
      </c>
      <c r="H17073">
        <v>2021</v>
      </c>
      <c r="I17073" s="32">
        <v>43.556399999999996</v>
      </c>
      <c r="J17073" t="s">
        <v>717</v>
      </c>
    </row>
    <row r="17074" spans="1:10">
      <c r="A17074" t="s">
        <v>97</v>
      </c>
      <c r="B17074" t="s">
        <v>318</v>
      </c>
      <c r="C17074" t="s">
        <v>4</v>
      </c>
      <c r="D17074" t="s">
        <v>328</v>
      </c>
      <c r="E17074" t="s">
        <v>534</v>
      </c>
      <c r="F17074" s="2">
        <v>97690633</v>
      </c>
      <c r="G17074" s="2">
        <f t="shared" si="451"/>
        <v>2242853.7023261795</v>
      </c>
      <c r="H17074">
        <v>2021</v>
      </c>
      <c r="I17074" s="32">
        <v>43.556399999999996</v>
      </c>
      <c r="J17074" t="s">
        <v>717</v>
      </c>
    </row>
    <row r="17075" spans="1:10">
      <c r="A17075" t="s">
        <v>97</v>
      </c>
      <c r="B17075" t="s">
        <v>318</v>
      </c>
      <c r="C17075" t="s">
        <v>3</v>
      </c>
      <c r="D17075" t="s">
        <v>328</v>
      </c>
      <c r="E17075" t="s">
        <v>534</v>
      </c>
      <c r="F17075" s="2">
        <v>252899370.52000001</v>
      </c>
      <c r="G17075" s="2">
        <f t="shared" si="451"/>
        <v>6022775.8783534374</v>
      </c>
      <c r="H17075">
        <v>2020</v>
      </c>
      <c r="I17075">
        <v>41.990499999999997</v>
      </c>
      <c r="J17075" t="s">
        <v>717</v>
      </c>
    </row>
    <row r="17076" spans="1:10">
      <c r="A17076" t="s">
        <v>97</v>
      </c>
      <c r="B17076" t="s">
        <v>318</v>
      </c>
      <c r="C17076" t="s">
        <v>4</v>
      </c>
      <c r="D17076" t="s">
        <v>328</v>
      </c>
      <c r="E17076" t="s">
        <v>534</v>
      </c>
      <c r="F17076" s="2">
        <v>32754516.350000001</v>
      </c>
      <c r="G17076" s="2">
        <f t="shared" si="451"/>
        <v>780045.87585287157</v>
      </c>
      <c r="H17076">
        <v>2020</v>
      </c>
      <c r="I17076">
        <v>41.990499999999997</v>
      </c>
      <c r="J17076" t="s">
        <v>717</v>
      </c>
    </row>
    <row r="17077" spans="1:10">
      <c r="A17077" t="s">
        <v>97</v>
      </c>
      <c r="B17077" t="s">
        <v>318</v>
      </c>
      <c r="C17077" t="s">
        <v>3</v>
      </c>
      <c r="D17077" t="s">
        <v>328</v>
      </c>
      <c r="E17077" t="s">
        <v>534</v>
      </c>
      <c r="F17077" s="2">
        <v>148980038.25999999</v>
      </c>
      <c r="G17077" s="2">
        <f t="shared" si="451"/>
        <v>4227031.6093812948</v>
      </c>
      <c r="H17077">
        <v>2019</v>
      </c>
      <c r="I17077">
        <v>35.244599999999998</v>
      </c>
      <c r="J17077" t="s">
        <v>717</v>
      </c>
    </row>
    <row r="17078" spans="1:10">
      <c r="A17078" t="s">
        <v>97</v>
      </c>
      <c r="B17078" t="s">
        <v>318</v>
      </c>
      <c r="C17078" t="s">
        <v>4</v>
      </c>
      <c r="D17078" t="s">
        <v>328</v>
      </c>
      <c r="E17078" t="s">
        <v>534</v>
      </c>
      <c r="F17078" s="2">
        <v>17666562.280000001</v>
      </c>
      <c r="G17078" s="2">
        <f t="shared" si="451"/>
        <v>501255.85990477982</v>
      </c>
      <c r="H17078">
        <v>2019</v>
      </c>
      <c r="I17078">
        <v>35.244599999999998</v>
      </c>
      <c r="J17078" t="s">
        <v>717</v>
      </c>
    </row>
    <row r="17079" spans="1:10">
      <c r="A17079" s="5" t="s">
        <v>97</v>
      </c>
      <c r="B17079" t="s">
        <v>318</v>
      </c>
      <c r="C17079" t="s">
        <v>3</v>
      </c>
      <c r="D17079" t="s">
        <v>328</v>
      </c>
      <c r="E17079" t="s">
        <v>534</v>
      </c>
      <c r="F17079" s="2">
        <v>110380883.86</v>
      </c>
      <c r="G17079" s="2">
        <f t="shared" si="451"/>
        <v>3577696.5840693624</v>
      </c>
      <c r="H17079">
        <v>2018</v>
      </c>
      <c r="I17079">
        <v>30.852499999999999</v>
      </c>
      <c r="J17079" t="s">
        <v>717</v>
      </c>
    </row>
    <row r="17080" spans="1:10">
      <c r="A17080" s="5" t="s">
        <v>97</v>
      </c>
      <c r="B17080" t="s">
        <v>318</v>
      </c>
      <c r="C17080" t="s">
        <v>4</v>
      </c>
      <c r="D17080" t="s">
        <v>328</v>
      </c>
      <c r="E17080" t="s">
        <v>534</v>
      </c>
      <c r="F17080" s="2">
        <v>39676720.25</v>
      </c>
      <c r="G17080" s="2">
        <f t="shared" si="451"/>
        <v>1286013.1350781948</v>
      </c>
      <c r="H17080">
        <v>2018</v>
      </c>
      <c r="I17080">
        <v>30.852499999999999</v>
      </c>
      <c r="J17080" t="s">
        <v>717</v>
      </c>
    </row>
    <row r="17081" spans="1:10">
      <c r="A17081" s="5" t="s">
        <v>97</v>
      </c>
      <c r="B17081" t="s">
        <v>318</v>
      </c>
      <c r="C17081" t="s">
        <v>3</v>
      </c>
      <c r="D17081" t="s">
        <v>328</v>
      </c>
      <c r="E17081" t="s">
        <v>534</v>
      </c>
      <c r="F17081" s="2">
        <v>88843863.909999996</v>
      </c>
      <c r="G17081" s="2">
        <f t="shared" si="451"/>
        <v>3107515.3518712837</v>
      </c>
      <c r="H17081">
        <v>2017</v>
      </c>
      <c r="I17081">
        <v>28.59</v>
      </c>
      <c r="J17081" t="s">
        <v>717</v>
      </c>
    </row>
    <row r="17082" spans="1:10">
      <c r="A17082" t="s">
        <v>531</v>
      </c>
      <c r="B17082" t="s">
        <v>319</v>
      </c>
      <c r="C17082" t="s">
        <v>3</v>
      </c>
      <c r="D17082" t="s">
        <v>328</v>
      </c>
      <c r="F17082" s="2">
        <v>756072032</v>
      </c>
      <c r="G17082" s="2">
        <f t="shared" si="451"/>
        <v>100081.27943578597</v>
      </c>
      <c r="H17082">
        <v>2024</v>
      </c>
      <c r="I17082">
        <v>7554.58</v>
      </c>
      <c r="J17082" t="s">
        <v>717</v>
      </c>
    </row>
    <row r="17083" spans="1:10">
      <c r="A17083" t="s">
        <v>531</v>
      </c>
      <c r="B17083" t="s">
        <v>319</v>
      </c>
      <c r="C17083" t="s">
        <v>4</v>
      </c>
      <c r="D17083" t="s">
        <v>328</v>
      </c>
      <c r="F17083" s="2">
        <v>173848649</v>
      </c>
      <c r="G17083" s="2">
        <f t="shared" si="451"/>
        <v>23012.351315361015</v>
      </c>
      <c r="H17083">
        <v>2024</v>
      </c>
      <c r="I17083">
        <v>7554.58</v>
      </c>
      <c r="J17083" t="s">
        <v>717</v>
      </c>
    </row>
    <row r="17084" spans="1:10">
      <c r="A17084" t="s">
        <v>65</v>
      </c>
      <c r="B17084" t="s">
        <v>319</v>
      </c>
      <c r="C17084" t="s">
        <v>4</v>
      </c>
      <c r="D17084" t="s">
        <v>328</v>
      </c>
      <c r="F17084" s="2">
        <v>3186473716.0000005</v>
      </c>
      <c r="G17084" s="2">
        <v>560144.21352396579</v>
      </c>
      <c r="H17084">
        <v>2016</v>
      </c>
      <c r="I17084">
        <v>5688.666666666667</v>
      </c>
      <c r="J17084" s="40" t="s">
        <v>715</v>
      </c>
    </row>
    <row r="17085" spans="1:10">
      <c r="A17085" t="s">
        <v>65</v>
      </c>
      <c r="B17085" t="s">
        <v>319</v>
      </c>
      <c r="C17085" t="s">
        <v>4</v>
      </c>
      <c r="D17085" t="s">
        <v>1</v>
      </c>
      <c r="F17085" s="2">
        <v>1231295934</v>
      </c>
      <c r="G17085" s="2">
        <v>216447.19336692838</v>
      </c>
      <c r="H17085">
        <v>2016</v>
      </c>
      <c r="I17085">
        <v>5688.666666666667</v>
      </c>
      <c r="J17085" s="40" t="s">
        <v>715</v>
      </c>
    </row>
    <row r="17086" spans="1:10" ht="15.75">
      <c r="A17086" s="19" t="s">
        <v>531</v>
      </c>
      <c r="B17086" t="s">
        <v>319</v>
      </c>
      <c r="C17086" t="s">
        <v>3</v>
      </c>
      <c r="D17086" t="s">
        <v>328</v>
      </c>
      <c r="F17086" s="2">
        <v>597066846</v>
      </c>
      <c r="G17086" s="2">
        <f>F17086/I17086</f>
        <v>81984.270394221923</v>
      </c>
      <c r="H17086">
        <v>2023</v>
      </c>
      <c r="I17086">
        <v>7282.7</v>
      </c>
      <c r="J17086" t="s">
        <v>717</v>
      </c>
    </row>
    <row r="17087" spans="1:10" ht="15.75">
      <c r="A17087" s="19" t="s">
        <v>531</v>
      </c>
      <c r="B17087" t="s">
        <v>319</v>
      </c>
      <c r="C17087" t="s">
        <v>4</v>
      </c>
      <c r="D17087" t="s">
        <v>328</v>
      </c>
      <c r="F17087" s="2">
        <v>131179856</v>
      </c>
      <c r="G17087" s="2">
        <f>F17087/I17087</f>
        <v>18012.530517527841</v>
      </c>
      <c r="H17087">
        <v>2023</v>
      </c>
      <c r="I17087">
        <v>7282.7</v>
      </c>
      <c r="J17087" t="s">
        <v>717</v>
      </c>
    </row>
    <row r="17088" spans="1:10">
      <c r="A17088" t="s">
        <v>531</v>
      </c>
      <c r="B17088" t="s">
        <v>319</v>
      </c>
      <c r="C17088" t="s">
        <v>3</v>
      </c>
      <c r="D17088" t="s">
        <v>328</v>
      </c>
      <c r="F17088" s="2">
        <v>743477092</v>
      </c>
      <c r="G17088" s="2">
        <v>172993.34232449316</v>
      </c>
      <c r="H17088">
        <v>2013</v>
      </c>
      <c r="I17088">
        <v>4297.7208371719817</v>
      </c>
      <c r="J17088" t="s">
        <v>717</v>
      </c>
    </row>
    <row r="17089" spans="1:10">
      <c r="A17089" t="s">
        <v>531</v>
      </c>
      <c r="B17089" t="s">
        <v>319</v>
      </c>
      <c r="C17089" t="s">
        <v>3</v>
      </c>
      <c r="D17089" t="s">
        <v>328</v>
      </c>
      <c r="F17089" s="2">
        <v>743477092</v>
      </c>
      <c r="G17089" s="2">
        <v>172993.34232449316</v>
      </c>
      <c r="H17089">
        <v>2013</v>
      </c>
      <c r="I17089">
        <v>4297.7208371719817</v>
      </c>
      <c r="J17089" t="s">
        <v>717</v>
      </c>
    </row>
    <row r="17090" spans="1:10">
      <c r="A17090" t="s">
        <v>531</v>
      </c>
      <c r="B17090" t="s">
        <v>319</v>
      </c>
      <c r="C17090" t="s">
        <v>3</v>
      </c>
      <c r="D17090" t="s">
        <v>1</v>
      </c>
      <c r="F17090" s="2">
        <v>1665188</v>
      </c>
      <c r="G17090" s="2">
        <v>387.45839087485717</v>
      </c>
      <c r="H17090">
        <v>2013</v>
      </c>
      <c r="I17090">
        <v>4297.7208371719817</v>
      </c>
      <c r="J17090" t="s">
        <v>717</v>
      </c>
    </row>
    <row r="17091" spans="1:10">
      <c r="A17091" t="s">
        <v>531</v>
      </c>
      <c r="B17091" t="s">
        <v>319</v>
      </c>
      <c r="C17091" t="s">
        <v>3</v>
      </c>
      <c r="D17091" t="s">
        <v>1</v>
      </c>
      <c r="F17091" s="2">
        <v>1665188</v>
      </c>
      <c r="G17091" s="2">
        <v>387.45839087485717</v>
      </c>
      <c r="H17091">
        <v>2013</v>
      </c>
      <c r="I17091">
        <v>4297.7208371719817</v>
      </c>
      <c r="J17091" t="s">
        <v>717</v>
      </c>
    </row>
    <row r="17092" spans="1:10">
      <c r="A17092" t="s">
        <v>531</v>
      </c>
      <c r="B17092" t="s">
        <v>319</v>
      </c>
      <c r="C17092" t="s">
        <v>3</v>
      </c>
      <c r="D17092" t="s">
        <v>328</v>
      </c>
      <c r="F17092" s="2">
        <v>897152610.61963546</v>
      </c>
      <c r="G17092" s="2">
        <v>203137.31485299999</v>
      </c>
      <c r="H17092">
        <v>2012</v>
      </c>
      <c r="I17092">
        <v>4416.4835558098157</v>
      </c>
      <c r="J17092" t="s">
        <v>717</v>
      </c>
    </row>
    <row r="17093" spans="1:10">
      <c r="A17093" t="s">
        <v>531</v>
      </c>
      <c r="B17093" t="s">
        <v>319</v>
      </c>
      <c r="C17093" t="s">
        <v>3</v>
      </c>
      <c r="D17093" t="s">
        <v>328</v>
      </c>
      <c r="F17093" s="2">
        <v>897152610.61963546</v>
      </c>
      <c r="G17093" s="2">
        <v>203137.31485299999</v>
      </c>
      <c r="H17093">
        <v>2012</v>
      </c>
      <c r="I17093">
        <v>4416.4835558098157</v>
      </c>
      <c r="J17093" t="s">
        <v>717</v>
      </c>
    </row>
    <row r="17094" spans="1:10">
      <c r="A17094" t="s">
        <v>531</v>
      </c>
      <c r="B17094" t="s">
        <v>319</v>
      </c>
      <c r="C17094" t="s">
        <v>3</v>
      </c>
      <c r="D17094" t="s">
        <v>1</v>
      </c>
      <c r="F17094" s="2">
        <v>156493455.45197183</v>
      </c>
      <c r="G17094" s="2">
        <v>35433.949538000001</v>
      </c>
      <c r="H17094">
        <v>2012</v>
      </c>
      <c r="I17094">
        <v>4416.4835558098157</v>
      </c>
      <c r="J17094" t="s">
        <v>717</v>
      </c>
    </row>
    <row r="17095" spans="1:10">
      <c r="A17095" t="s">
        <v>531</v>
      </c>
      <c r="B17095" t="s">
        <v>319</v>
      </c>
      <c r="C17095" t="s">
        <v>3</v>
      </c>
      <c r="D17095" t="s">
        <v>1</v>
      </c>
      <c r="F17095" s="2">
        <v>156493455.45197183</v>
      </c>
      <c r="G17095" s="2">
        <v>35433.949538000001</v>
      </c>
      <c r="H17095">
        <v>2012</v>
      </c>
      <c r="I17095">
        <v>4416.4835558098157</v>
      </c>
      <c r="J17095" t="s">
        <v>717</v>
      </c>
    </row>
    <row r="17096" spans="1:10">
      <c r="A17096" t="s">
        <v>531</v>
      </c>
      <c r="B17096" t="s">
        <v>319</v>
      </c>
      <c r="C17096" t="s">
        <v>3</v>
      </c>
      <c r="D17096" t="s">
        <v>328</v>
      </c>
      <c r="F17096" s="2">
        <v>797918682.89441347</v>
      </c>
      <c r="G17096" s="2">
        <v>190555.05504000001</v>
      </c>
      <c r="H17096">
        <v>2011</v>
      </c>
      <c r="I17096">
        <v>4187.3393635604152</v>
      </c>
      <c r="J17096" t="s">
        <v>717</v>
      </c>
    </row>
    <row r="17097" spans="1:10">
      <c r="A17097" t="s">
        <v>531</v>
      </c>
      <c r="B17097" t="s">
        <v>319</v>
      </c>
      <c r="C17097" t="s">
        <v>3</v>
      </c>
      <c r="D17097" t="s">
        <v>328</v>
      </c>
      <c r="F17097" s="2">
        <v>797918682.89441347</v>
      </c>
      <c r="G17097" s="2">
        <v>190555.05504000001</v>
      </c>
      <c r="H17097">
        <v>2011</v>
      </c>
      <c r="I17097">
        <v>4187.3393635604152</v>
      </c>
      <c r="J17097" t="s">
        <v>717</v>
      </c>
    </row>
    <row r="17098" spans="1:10">
      <c r="A17098" t="s">
        <v>531</v>
      </c>
      <c r="B17098" t="s">
        <v>319</v>
      </c>
      <c r="C17098" t="s">
        <v>3</v>
      </c>
      <c r="D17098" t="s">
        <v>1</v>
      </c>
      <c r="F17098" s="2">
        <v>184729769.15541041</v>
      </c>
      <c r="G17098" s="2">
        <v>44116.264080000001</v>
      </c>
      <c r="H17098">
        <v>2011</v>
      </c>
      <c r="I17098">
        <v>4187.3393635604152</v>
      </c>
      <c r="J17098" t="s">
        <v>717</v>
      </c>
    </row>
    <row r="17099" spans="1:10">
      <c r="A17099" t="s">
        <v>531</v>
      </c>
      <c r="B17099" t="s">
        <v>319</v>
      </c>
      <c r="C17099" t="s">
        <v>3</v>
      </c>
      <c r="D17099" t="s">
        <v>1</v>
      </c>
      <c r="F17099" s="2">
        <v>184729769.15541041</v>
      </c>
      <c r="G17099" s="2">
        <v>44116.264080000001</v>
      </c>
      <c r="H17099">
        <v>2011</v>
      </c>
      <c r="I17099">
        <v>4187.3393635604152</v>
      </c>
      <c r="J17099" t="s">
        <v>717</v>
      </c>
    </row>
    <row r="17100" spans="1:10">
      <c r="A17100" t="s">
        <v>531</v>
      </c>
      <c r="B17100" t="s">
        <v>319</v>
      </c>
      <c r="C17100" t="s">
        <v>3</v>
      </c>
      <c r="D17100" t="s">
        <v>328</v>
      </c>
      <c r="F17100" s="2">
        <v>586111139.59296322</v>
      </c>
      <c r="G17100" s="2">
        <v>123818.541452</v>
      </c>
      <c r="H17100">
        <v>2010</v>
      </c>
      <c r="I17100">
        <v>4733.6298160173164</v>
      </c>
      <c r="J17100" t="s">
        <v>717</v>
      </c>
    </row>
    <row r="17101" spans="1:10">
      <c r="A17101" t="s">
        <v>531</v>
      </c>
      <c r="B17101" t="s">
        <v>319</v>
      </c>
      <c r="C17101" t="s">
        <v>3</v>
      </c>
      <c r="D17101" t="s">
        <v>328</v>
      </c>
      <c r="F17101" s="2">
        <v>586111139.59296322</v>
      </c>
      <c r="G17101" s="2">
        <v>123818.541452</v>
      </c>
      <c r="H17101">
        <v>2010</v>
      </c>
      <c r="I17101">
        <v>4733.6298160173164</v>
      </c>
      <c r="J17101" t="s">
        <v>717</v>
      </c>
    </row>
    <row r="17102" spans="1:10">
      <c r="A17102" t="s">
        <v>546</v>
      </c>
      <c r="B17102" t="s">
        <v>39</v>
      </c>
      <c r="C17102" t="s">
        <v>3</v>
      </c>
      <c r="D17102" t="s">
        <v>328</v>
      </c>
      <c r="F17102" s="2">
        <v>49193.999999999993</v>
      </c>
      <c r="G17102" s="2">
        <v>1133.0062875699577</v>
      </c>
      <c r="H17102">
        <v>2014</v>
      </c>
      <c r="I17102">
        <v>43.418999999999997</v>
      </c>
      <c r="J17102" t="s">
        <v>717</v>
      </c>
    </row>
    <row r="17103" spans="1:10">
      <c r="A17103" t="s">
        <v>596</v>
      </c>
      <c r="B17103" s="18" t="s">
        <v>35</v>
      </c>
      <c r="C17103" s="18" t="s">
        <v>3</v>
      </c>
      <c r="D17103" s="18" t="s">
        <v>328</v>
      </c>
      <c r="E17103" s="18" t="s">
        <v>677</v>
      </c>
      <c r="F17103" s="2">
        <v>9794624877</v>
      </c>
      <c r="G17103" s="2">
        <f t="shared" ref="G17103:G17118" si="452">F17103/I17103</f>
        <v>10699013.563416995</v>
      </c>
      <c r="H17103" s="18">
        <v>2024</v>
      </c>
      <c r="I17103" s="18">
        <v>915.46990000000005</v>
      </c>
      <c r="J17103" t="s">
        <v>717</v>
      </c>
    </row>
    <row r="17104" spans="1:10">
      <c r="A17104" t="s">
        <v>596</v>
      </c>
      <c r="B17104" s="18" t="s">
        <v>35</v>
      </c>
      <c r="C17104" s="18" t="s">
        <v>3</v>
      </c>
      <c r="D17104" s="18" t="s">
        <v>1</v>
      </c>
      <c r="E17104" s="18"/>
      <c r="F17104" s="2">
        <v>731164326</v>
      </c>
      <c r="G17104" s="2">
        <f t="shared" si="452"/>
        <v>798676.53322080825</v>
      </c>
      <c r="H17104" s="18">
        <v>2024</v>
      </c>
      <c r="I17104" s="18">
        <v>915.46990000000005</v>
      </c>
      <c r="J17104" t="s">
        <v>717</v>
      </c>
    </row>
    <row r="17105" spans="1:10">
      <c r="A17105" t="s">
        <v>596</v>
      </c>
      <c r="B17105" s="18" t="s">
        <v>35</v>
      </c>
      <c r="C17105" s="18" t="s">
        <v>4</v>
      </c>
      <c r="D17105" s="18" t="s">
        <v>328</v>
      </c>
      <c r="E17105" s="18" t="s">
        <v>677</v>
      </c>
      <c r="F17105" s="2">
        <v>3593243614</v>
      </c>
      <c r="G17105" s="2">
        <f t="shared" si="452"/>
        <v>3925026.4962288765</v>
      </c>
      <c r="H17105" s="18">
        <v>2024</v>
      </c>
      <c r="I17105" s="18">
        <v>915.46990000000005</v>
      </c>
      <c r="J17105" t="s">
        <v>717</v>
      </c>
    </row>
    <row r="17106" spans="1:10">
      <c r="A17106" t="s">
        <v>596</v>
      </c>
      <c r="B17106" s="18" t="s">
        <v>35</v>
      </c>
      <c r="C17106" s="18" t="s">
        <v>4</v>
      </c>
      <c r="D17106" s="18" t="s">
        <v>1</v>
      </c>
      <c r="E17106" s="18"/>
      <c r="F17106" s="2">
        <v>279652582</v>
      </c>
      <c r="G17106" s="2">
        <f t="shared" si="452"/>
        <v>305474.36021654017</v>
      </c>
      <c r="H17106" s="18">
        <v>2024</v>
      </c>
      <c r="I17106" s="18">
        <v>915.46990000000005</v>
      </c>
      <c r="J17106" t="s">
        <v>717</v>
      </c>
    </row>
    <row r="17107" spans="1:10">
      <c r="A17107" t="s">
        <v>596</v>
      </c>
      <c r="B17107" s="18" t="s">
        <v>35</v>
      </c>
      <c r="C17107" s="18" t="s">
        <v>3</v>
      </c>
      <c r="D17107" s="18" t="s">
        <v>328</v>
      </c>
      <c r="E17107" s="18"/>
      <c r="F17107" s="2">
        <v>2913978290</v>
      </c>
      <c r="G17107" s="2">
        <f t="shared" si="452"/>
        <v>9845216.4021040667</v>
      </c>
      <c r="H17107" s="18">
        <v>2023</v>
      </c>
      <c r="I17107" s="18">
        <v>295.97910000000002</v>
      </c>
      <c r="J17107" t="s">
        <v>717</v>
      </c>
    </row>
    <row r="17108" spans="1:10">
      <c r="A17108" t="s">
        <v>596</v>
      </c>
      <c r="B17108" s="18" t="s">
        <v>35</v>
      </c>
      <c r="C17108" s="18" t="s">
        <v>3</v>
      </c>
      <c r="D17108" s="18" t="s">
        <v>1</v>
      </c>
      <c r="E17108" s="18"/>
      <c r="F17108" s="2">
        <v>244270005</v>
      </c>
      <c r="G17108" s="2">
        <f t="shared" si="452"/>
        <v>825294.77588113479</v>
      </c>
      <c r="H17108" s="18">
        <v>2023</v>
      </c>
      <c r="I17108" s="18">
        <v>295.97910000000002</v>
      </c>
      <c r="J17108" t="s">
        <v>717</v>
      </c>
    </row>
    <row r="17109" spans="1:10">
      <c r="A17109" t="s">
        <v>596</v>
      </c>
      <c r="B17109" s="18" t="s">
        <v>35</v>
      </c>
      <c r="C17109" s="18" t="s">
        <v>4</v>
      </c>
      <c r="D17109" s="18" t="s">
        <v>328</v>
      </c>
      <c r="E17109" s="18"/>
      <c r="F17109" s="2">
        <v>829716792.5</v>
      </c>
      <c r="G17109" s="2">
        <f t="shared" si="452"/>
        <v>2803295.2073305175</v>
      </c>
      <c r="H17109" s="18">
        <v>2023</v>
      </c>
      <c r="I17109" s="18">
        <v>295.97910000000002</v>
      </c>
      <c r="J17109" t="s">
        <v>717</v>
      </c>
    </row>
    <row r="17110" spans="1:10">
      <c r="A17110" t="s">
        <v>596</v>
      </c>
      <c r="B17110" s="18" t="s">
        <v>35</v>
      </c>
      <c r="C17110" s="18" t="s">
        <v>4</v>
      </c>
      <c r="D17110" s="18" t="s">
        <v>1</v>
      </c>
      <c r="E17110" s="18"/>
      <c r="F17110" s="2">
        <v>83996268.5</v>
      </c>
      <c r="G17110" s="2">
        <f t="shared" si="452"/>
        <v>283791.21532567672</v>
      </c>
      <c r="H17110" s="18">
        <v>2023</v>
      </c>
      <c r="I17110" s="18">
        <v>295.97910000000002</v>
      </c>
      <c r="J17110" t="s">
        <v>717</v>
      </c>
    </row>
    <row r="17111" spans="1:10">
      <c r="A17111" s="14" t="s">
        <v>79</v>
      </c>
      <c r="B17111" t="s">
        <v>35</v>
      </c>
      <c r="C17111" t="s">
        <v>3</v>
      </c>
      <c r="D17111" t="s">
        <v>328</v>
      </c>
      <c r="F17111" s="2">
        <v>1213305803</v>
      </c>
      <c r="G17111" s="2">
        <f t="shared" si="452"/>
        <v>9270821.640116876</v>
      </c>
      <c r="H17111">
        <v>2022</v>
      </c>
      <c r="I17111">
        <v>130.87360000000001</v>
      </c>
      <c r="J17111" t="s">
        <v>717</v>
      </c>
    </row>
    <row r="17112" spans="1:10">
      <c r="A17112" s="14" t="s">
        <v>79</v>
      </c>
      <c r="B17112" t="s">
        <v>35</v>
      </c>
      <c r="C17112" t="s">
        <v>3</v>
      </c>
      <c r="D17112" t="s">
        <v>1</v>
      </c>
      <c r="F17112" s="2">
        <v>112145715</v>
      </c>
      <c r="G17112" s="2">
        <f t="shared" si="452"/>
        <v>856900.97162452922</v>
      </c>
      <c r="H17112">
        <v>2022</v>
      </c>
      <c r="I17112">
        <v>130.87360000000001</v>
      </c>
      <c r="J17112" t="s">
        <v>717</v>
      </c>
    </row>
    <row r="17113" spans="1:10">
      <c r="A17113" s="14" t="s">
        <v>79</v>
      </c>
      <c r="B17113" t="s">
        <v>35</v>
      </c>
      <c r="C17113" t="s">
        <v>5</v>
      </c>
      <c r="D17113" t="s">
        <v>328</v>
      </c>
      <c r="F17113" s="2">
        <v>366208781</v>
      </c>
      <c r="G17113" s="2">
        <f t="shared" si="452"/>
        <v>2798186.8077289839</v>
      </c>
      <c r="H17113">
        <v>2022</v>
      </c>
      <c r="I17113">
        <v>130.87360000000001</v>
      </c>
      <c r="J17113" t="s">
        <v>717</v>
      </c>
    </row>
    <row r="17114" spans="1:10">
      <c r="A17114" s="14" t="s">
        <v>79</v>
      </c>
      <c r="B17114" t="s">
        <v>35</v>
      </c>
      <c r="C17114" t="s">
        <v>5</v>
      </c>
      <c r="D17114" t="s">
        <v>1</v>
      </c>
      <c r="F17114" s="2">
        <v>48550162</v>
      </c>
      <c r="G17114" s="2">
        <f t="shared" si="452"/>
        <v>370969.86710841605</v>
      </c>
      <c r="H17114">
        <v>2022</v>
      </c>
      <c r="I17114">
        <v>130.87360000000001</v>
      </c>
      <c r="J17114" t="s">
        <v>717</v>
      </c>
    </row>
    <row r="17115" spans="1:10">
      <c r="A17115" s="14" t="s">
        <v>79</v>
      </c>
      <c r="B17115" t="s">
        <v>35</v>
      </c>
      <c r="C17115" t="s">
        <v>3</v>
      </c>
      <c r="D17115" t="s">
        <v>328</v>
      </c>
      <c r="E17115" t="s">
        <v>329</v>
      </c>
      <c r="F17115" s="2">
        <v>703013880</v>
      </c>
      <c r="G17115" s="2">
        <f t="shared" si="452"/>
        <v>7393670.8061992023</v>
      </c>
      <c r="H17115">
        <v>2021</v>
      </c>
      <c r="I17115">
        <v>95.083200000000005</v>
      </c>
      <c r="J17115" t="s">
        <v>717</v>
      </c>
    </row>
    <row r="17116" spans="1:10">
      <c r="A17116" s="14" t="s">
        <v>79</v>
      </c>
      <c r="B17116" t="s">
        <v>35</v>
      </c>
      <c r="C17116" t="s">
        <v>3</v>
      </c>
      <c r="D17116" t="s">
        <v>1</v>
      </c>
      <c r="E17116" t="s">
        <v>330</v>
      </c>
      <c r="F17116" s="2">
        <v>79173958</v>
      </c>
      <c r="G17116" s="2">
        <f t="shared" si="452"/>
        <v>832680.83110370708</v>
      </c>
      <c r="H17116">
        <v>2021</v>
      </c>
      <c r="I17116">
        <v>95.083200000000005</v>
      </c>
      <c r="J17116" t="s">
        <v>717</v>
      </c>
    </row>
    <row r="17117" spans="1:10">
      <c r="A17117" s="14" t="s">
        <v>79</v>
      </c>
      <c r="B17117" t="s">
        <v>35</v>
      </c>
      <c r="C17117" t="s">
        <v>4</v>
      </c>
      <c r="D17117" t="s">
        <v>328</v>
      </c>
      <c r="E17117" t="s">
        <v>329</v>
      </c>
      <c r="F17117" s="2">
        <v>248811127</v>
      </c>
      <c r="G17117" s="2">
        <f t="shared" si="452"/>
        <v>2616772.7527049994</v>
      </c>
      <c r="H17117">
        <v>2021</v>
      </c>
      <c r="I17117">
        <v>95.083200000000005</v>
      </c>
      <c r="J17117" t="s">
        <v>717</v>
      </c>
    </row>
    <row r="17118" spans="1:10">
      <c r="A17118" s="14" t="s">
        <v>79</v>
      </c>
      <c r="B17118" t="s">
        <v>35</v>
      </c>
      <c r="C17118" t="s">
        <v>4</v>
      </c>
      <c r="D17118" t="s">
        <v>1</v>
      </c>
      <c r="E17118" t="s">
        <v>330</v>
      </c>
      <c r="F17118" s="2">
        <v>32008907</v>
      </c>
      <c r="G17118" s="2">
        <f t="shared" si="452"/>
        <v>336641.0364817339</v>
      </c>
      <c r="H17118">
        <v>2021</v>
      </c>
      <c r="I17118">
        <v>95.083200000000005</v>
      </c>
      <c r="J17118" t="s">
        <v>717</v>
      </c>
    </row>
    <row r="17119" spans="1:10">
      <c r="A17119" t="s">
        <v>79</v>
      </c>
      <c r="B17119" t="s">
        <v>35</v>
      </c>
      <c r="C17119" t="s">
        <v>3</v>
      </c>
      <c r="D17119" t="s">
        <v>328</v>
      </c>
      <c r="F17119" s="2">
        <v>388036952</v>
      </c>
      <c r="G17119" s="2">
        <v>5502009.9140180135</v>
      </c>
      <c r="H17119">
        <v>2020</v>
      </c>
      <c r="I17119">
        <v>70.526399999999995</v>
      </c>
      <c r="J17119" t="s">
        <v>717</v>
      </c>
    </row>
    <row r="17120" spans="1:10">
      <c r="A17120" t="s">
        <v>79</v>
      </c>
      <c r="B17120" t="s">
        <v>35</v>
      </c>
      <c r="C17120" t="s">
        <v>3</v>
      </c>
      <c r="D17120" t="s">
        <v>1</v>
      </c>
      <c r="F17120" s="2">
        <v>41049737</v>
      </c>
      <c r="G17120" s="2">
        <v>582047.81471902726</v>
      </c>
      <c r="H17120">
        <v>2020</v>
      </c>
      <c r="I17120">
        <v>70.526399999999995</v>
      </c>
      <c r="J17120" t="s">
        <v>717</v>
      </c>
    </row>
    <row r="17121" spans="1:10">
      <c r="A17121" t="s">
        <v>79</v>
      </c>
      <c r="B17121" t="s">
        <v>35</v>
      </c>
      <c r="C17121" t="s">
        <v>4</v>
      </c>
      <c r="D17121" t="s">
        <v>328</v>
      </c>
      <c r="F17121" s="2">
        <v>127073919</v>
      </c>
      <c r="G17121" s="2">
        <v>1801792.2224868985</v>
      </c>
      <c r="H17121">
        <v>2020</v>
      </c>
      <c r="I17121">
        <v>70.526399999999995</v>
      </c>
      <c r="J17121" t="s">
        <v>717</v>
      </c>
    </row>
    <row r="17122" spans="1:10">
      <c r="A17122" t="s">
        <v>79</v>
      </c>
      <c r="B17122" t="s">
        <v>35</v>
      </c>
      <c r="C17122" t="s">
        <v>4</v>
      </c>
      <c r="D17122" t="s">
        <v>1</v>
      </c>
      <c r="F17122" s="2">
        <v>12818621</v>
      </c>
      <c r="G17122" s="2">
        <v>181756.34939540373</v>
      </c>
      <c r="H17122">
        <v>2020</v>
      </c>
      <c r="I17122">
        <v>70.526399999999995</v>
      </c>
      <c r="J17122" t="s">
        <v>717</v>
      </c>
    </row>
    <row r="17123" spans="1:10">
      <c r="A17123" s="1" t="s">
        <v>79</v>
      </c>
      <c r="B17123" t="s">
        <v>35</v>
      </c>
      <c r="C17123" t="s">
        <v>3</v>
      </c>
      <c r="D17123" t="s">
        <v>328</v>
      </c>
      <c r="E17123" t="s">
        <v>343</v>
      </c>
      <c r="F17123" s="2">
        <v>226921913</v>
      </c>
      <c r="G17123" s="2">
        <f t="shared" ref="G17123:G17130" si="453">F17123/I17123</f>
        <v>4705326.7906093318</v>
      </c>
      <c r="H17123">
        <v>2019</v>
      </c>
      <c r="I17123">
        <v>48.226599999999998</v>
      </c>
      <c r="J17123" t="s">
        <v>717</v>
      </c>
    </row>
    <row r="17124" spans="1:10">
      <c r="A17124" t="s">
        <v>79</v>
      </c>
      <c r="B17124" t="s">
        <v>35</v>
      </c>
      <c r="C17124" t="s">
        <v>3</v>
      </c>
      <c r="D17124" t="s">
        <v>1</v>
      </c>
      <c r="F17124" s="2">
        <v>23165129</v>
      </c>
      <c r="G17124" s="2">
        <f t="shared" si="453"/>
        <v>480339.25261162932</v>
      </c>
      <c r="H17124">
        <v>2019</v>
      </c>
      <c r="I17124">
        <v>48.226599999999998</v>
      </c>
      <c r="J17124" t="s">
        <v>717</v>
      </c>
    </row>
    <row r="17125" spans="1:10">
      <c r="A17125" s="1" t="s">
        <v>79</v>
      </c>
      <c r="B17125" t="s">
        <v>35</v>
      </c>
      <c r="C17125" t="s">
        <v>4</v>
      </c>
      <c r="D17125" t="s">
        <v>328</v>
      </c>
      <c r="E17125" t="s">
        <v>343</v>
      </c>
      <c r="F17125" s="2">
        <v>69206319</v>
      </c>
      <c r="G17125" s="2">
        <f t="shared" si="453"/>
        <v>1435023.8042905782</v>
      </c>
      <c r="H17125">
        <v>2019</v>
      </c>
      <c r="I17125">
        <v>48.226599999999998</v>
      </c>
      <c r="J17125" t="s">
        <v>717</v>
      </c>
    </row>
    <row r="17126" spans="1:10">
      <c r="A17126" t="s">
        <v>79</v>
      </c>
      <c r="B17126" t="s">
        <v>35</v>
      </c>
      <c r="C17126" t="s">
        <v>4</v>
      </c>
      <c r="D17126" t="s">
        <v>1</v>
      </c>
      <c r="F17126" s="2">
        <v>5758258</v>
      </c>
      <c r="G17126" s="2">
        <f t="shared" si="453"/>
        <v>119400.04064147173</v>
      </c>
      <c r="H17126">
        <v>2019</v>
      </c>
      <c r="I17126">
        <v>48.226599999999998</v>
      </c>
      <c r="J17126" t="s">
        <v>717</v>
      </c>
    </row>
    <row r="17127" spans="1:10">
      <c r="A17127" s="3" t="s">
        <v>79</v>
      </c>
      <c r="B17127" t="s">
        <v>35</v>
      </c>
      <c r="C17127" t="s">
        <v>3</v>
      </c>
      <c r="D17127" t="s">
        <v>328</v>
      </c>
      <c r="F17127" s="2">
        <v>141838185</v>
      </c>
      <c r="G17127" s="2">
        <f t="shared" si="453"/>
        <v>4953730.5379183171</v>
      </c>
      <c r="H17127">
        <v>2018</v>
      </c>
      <c r="I17127">
        <v>28.6326</v>
      </c>
      <c r="J17127" t="s">
        <v>717</v>
      </c>
    </row>
    <row r="17128" spans="1:10">
      <c r="A17128" s="4" t="s">
        <v>79</v>
      </c>
      <c r="B17128" t="s">
        <v>35</v>
      </c>
      <c r="C17128" t="s">
        <v>3</v>
      </c>
      <c r="D17128" t="s">
        <v>1</v>
      </c>
      <c r="F17128" s="2">
        <v>13239163</v>
      </c>
      <c r="G17128" s="2">
        <f t="shared" si="453"/>
        <v>462380.74781891971</v>
      </c>
      <c r="H17128">
        <v>2018</v>
      </c>
      <c r="I17128">
        <v>28.6326</v>
      </c>
      <c r="J17128" t="s">
        <v>717</v>
      </c>
    </row>
    <row r="17129" spans="1:10">
      <c r="A17129" s="4" t="s">
        <v>79</v>
      </c>
      <c r="B17129" t="s">
        <v>35</v>
      </c>
      <c r="C17129" t="s">
        <v>4</v>
      </c>
      <c r="D17129" t="s">
        <v>328</v>
      </c>
      <c r="F17129" s="2">
        <f>-(-33203610)</f>
        <v>33203610</v>
      </c>
      <c r="G17129" s="2">
        <f t="shared" si="453"/>
        <v>1159643.5531527</v>
      </c>
      <c r="H17129">
        <v>2018</v>
      </c>
      <c r="I17129">
        <v>28.6326</v>
      </c>
      <c r="J17129" t="s">
        <v>717</v>
      </c>
    </row>
    <row r="17130" spans="1:10">
      <c r="A17130" s="4" t="s">
        <v>79</v>
      </c>
      <c r="B17130" t="s">
        <v>35</v>
      </c>
      <c r="C17130" t="s">
        <v>4</v>
      </c>
      <c r="D17130" t="s">
        <v>1</v>
      </c>
      <c r="F17130" s="2">
        <f>-(-3406370)</f>
        <v>3406370</v>
      </c>
      <c r="G17130" s="2">
        <f t="shared" si="453"/>
        <v>118968.23900030035</v>
      </c>
      <c r="H17130">
        <v>2018</v>
      </c>
      <c r="I17130">
        <v>28.6326</v>
      </c>
      <c r="J17130" t="s">
        <v>717</v>
      </c>
    </row>
    <row r="17131" spans="1:10">
      <c r="A17131" s="1" t="s">
        <v>79</v>
      </c>
      <c r="B17131" t="s">
        <v>35</v>
      </c>
      <c r="C17131" t="s">
        <v>3</v>
      </c>
      <c r="D17131" t="s">
        <v>328</v>
      </c>
      <c r="F17131" s="2">
        <v>98235096</v>
      </c>
      <c r="G17131" s="2">
        <f>(F17131/I17131)</f>
        <v>5936634.6231130566</v>
      </c>
      <c r="H17131">
        <v>2017</v>
      </c>
      <c r="I17131">
        <v>16.547270000000001</v>
      </c>
      <c r="J17131" t="s">
        <v>717</v>
      </c>
    </row>
    <row r="17132" spans="1:10">
      <c r="A17132" s="1" t="s">
        <v>79</v>
      </c>
      <c r="B17132" t="s">
        <v>35</v>
      </c>
      <c r="C17132" t="s">
        <v>3</v>
      </c>
      <c r="D17132" t="s">
        <v>1</v>
      </c>
      <c r="F17132" s="2">
        <v>7353546</v>
      </c>
      <c r="G17132" s="2">
        <f>(F17132/I17132)</f>
        <v>444396.32640308642</v>
      </c>
      <c r="H17132">
        <v>2017</v>
      </c>
      <c r="I17132">
        <v>16.547270000000001</v>
      </c>
      <c r="J17132" t="s">
        <v>717</v>
      </c>
    </row>
    <row r="17133" spans="1:10">
      <c r="A17133" s="1" t="s">
        <v>79</v>
      </c>
      <c r="B17133" t="s">
        <v>35</v>
      </c>
      <c r="C17133" t="s">
        <v>4</v>
      </c>
      <c r="D17133" t="s">
        <v>328</v>
      </c>
      <c r="F17133" s="2">
        <f>-(-20594335)</f>
        <v>20594335</v>
      </c>
      <c r="G17133" s="2">
        <f>(F17133/I17133)</f>
        <v>1244575.9935022513</v>
      </c>
      <c r="H17133">
        <v>2017</v>
      </c>
      <c r="I17133">
        <v>16.547270000000001</v>
      </c>
      <c r="J17133" t="s">
        <v>717</v>
      </c>
    </row>
    <row r="17134" spans="1:10">
      <c r="A17134" s="1" t="s">
        <v>79</v>
      </c>
      <c r="B17134" t="s">
        <v>35</v>
      </c>
      <c r="C17134" t="s">
        <v>4</v>
      </c>
      <c r="D17134" t="s">
        <v>1</v>
      </c>
      <c r="F17134" s="2">
        <f>-(-2017325)</f>
        <v>2017325</v>
      </c>
      <c r="G17134" s="2">
        <f>(F17134/I17134)</f>
        <v>121912.85934175244</v>
      </c>
      <c r="H17134">
        <v>2017</v>
      </c>
      <c r="I17134">
        <v>16.547270000000001</v>
      </c>
      <c r="J17134" t="s">
        <v>717</v>
      </c>
    </row>
    <row r="17135" spans="1:10">
      <c r="A17135" t="s">
        <v>79</v>
      </c>
      <c r="B17135" t="s">
        <v>35</v>
      </c>
      <c r="C17135" t="s">
        <v>3</v>
      </c>
      <c r="D17135" t="s">
        <v>328</v>
      </c>
      <c r="F17135" s="2">
        <v>40944951</v>
      </c>
      <c r="G17135" s="2">
        <v>2772414.0242539966</v>
      </c>
      <c r="H17135">
        <v>2016</v>
      </c>
      <c r="I17135">
        <v>14.768700000000001</v>
      </c>
      <c r="J17135" t="s">
        <v>717</v>
      </c>
    </row>
    <row r="17136" spans="1:10">
      <c r="A17136" t="s">
        <v>79</v>
      </c>
      <c r="B17136" t="s">
        <v>35</v>
      </c>
      <c r="C17136" t="s">
        <v>3</v>
      </c>
      <c r="D17136" t="s">
        <v>1</v>
      </c>
      <c r="F17136" s="2">
        <v>2950790</v>
      </c>
      <c r="G17136" s="2">
        <v>199800.25323826741</v>
      </c>
      <c r="H17136">
        <v>2016</v>
      </c>
      <c r="I17136">
        <v>14.768700000000001</v>
      </c>
      <c r="J17136" t="s">
        <v>717</v>
      </c>
    </row>
    <row r="17137" spans="1:10">
      <c r="A17137" t="s">
        <v>79</v>
      </c>
      <c r="B17137" t="s">
        <v>35</v>
      </c>
      <c r="C17137" t="s">
        <v>4</v>
      </c>
      <c r="D17137" t="s">
        <v>328</v>
      </c>
      <c r="F17137" s="2">
        <v>6678231</v>
      </c>
      <c r="G17137" s="2">
        <v>452188.14113632205</v>
      </c>
      <c r="H17137">
        <v>2016</v>
      </c>
      <c r="I17137">
        <v>14.768700000000001</v>
      </c>
      <c r="J17137" t="s">
        <v>717</v>
      </c>
    </row>
    <row r="17138" spans="1:10">
      <c r="A17138" t="s">
        <v>79</v>
      </c>
      <c r="B17138" t="s">
        <v>35</v>
      </c>
      <c r="C17138" t="s">
        <v>4</v>
      </c>
      <c r="D17138" t="s">
        <v>1</v>
      </c>
      <c r="F17138" s="2">
        <v>302521</v>
      </c>
      <c r="G17138" s="2">
        <v>20483.928849526361</v>
      </c>
      <c r="H17138">
        <v>2016</v>
      </c>
      <c r="I17138">
        <v>14.768700000000001</v>
      </c>
      <c r="J17138" t="s">
        <v>717</v>
      </c>
    </row>
    <row r="17139" spans="1:10">
      <c r="A17139" t="s">
        <v>79</v>
      </c>
      <c r="B17139" t="s">
        <v>35</v>
      </c>
      <c r="C17139" t="s">
        <v>3</v>
      </c>
      <c r="D17139" t="s">
        <v>328</v>
      </c>
      <c r="F17139" s="2">
        <v>24370712</v>
      </c>
      <c r="G17139" s="2">
        <v>2629157.4427686799</v>
      </c>
      <c r="H17139">
        <v>2015</v>
      </c>
      <c r="I17139">
        <v>9.2693999999999992</v>
      </c>
      <c r="J17139" t="s">
        <v>717</v>
      </c>
    </row>
    <row r="17140" spans="1:10">
      <c r="A17140" t="s">
        <v>79</v>
      </c>
      <c r="B17140" t="s">
        <v>35</v>
      </c>
      <c r="C17140" t="s">
        <v>3</v>
      </c>
      <c r="D17140" t="s">
        <v>1</v>
      </c>
      <c r="F17140" s="2">
        <v>1974856</v>
      </c>
      <c r="G17140" s="2">
        <v>213051.1144194878</v>
      </c>
      <c r="H17140">
        <v>2015</v>
      </c>
      <c r="I17140">
        <v>9.2693999999999992</v>
      </c>
      <c r="J17140" t="s">
        <v>717</v>
      </c>
    </row>
    <row r="17141" spans="1:10">
      <c r="A17141" t="s">
        <v>79</v>
      </c>
      <c r="B17141" t="s">
        <v>35</v>
      </c>
      <c r="C17141" t="s">
        <v>4</v>
      </c>
      <c r="D17141" t="s">
        <v>328</v>
      </c>
      <c r="F17141" s="2">
        <v>4651455</v>
      </c>
      <c r="G17141" s="2">
        <v>501807.56035989389</v>
      </c>
      <c r="H17141">
        <v>2015</v>
      </c>
      <c r="I17141">
        <v>9.2693999999999992</v>
      </c>
      <c r="J17141" t="s">
        <v>717</v>
      </c>
    </row>
    <row r="17142" spans="1:10">
      <c r="A17142" t="s">
        <v>65</v>
      </c>
      <c r="B17142" t="s">
        <v>319</v>
      </c>
      <c r="C17142" t="s">
        <v>3</v>
      </c>
      <c r="D17142" t="s">
        <v>328</v>
      </c>
      <c r="F17142" s="2">
        <v>5525623634</v>
      </c>
      <c r="G17142" s="2">
        <v>1065168.1395492293</v>
      </c>
      <c r="H17142">
        <v>2015</v>
      </c>
      <c r="I17142">
        <v>5187.5600000000004</v>
      </c>
      <c r="J17142" s="40" t="s">
        <v>715</v>
      </c>
    </row>
    <row r="17143" spans="1:10">
      <c r="A17143" t="s">
        <v>65</v>
      </c>
      <c r="B17143" t="s">
        <v>319</v>
      </c>
      <c r="C17143" t="s">
        <v>3</v>
      </c>
      <c r="D17143" t="s">
        <v>1</v>
      </c>
      <c r="F17143" s="2">
        <v>1690163000</v>
      </c>
      <c r="G17143" s="2">
        <v>325810.78580295935</v>
      </c>
      <c r="H17143">
        <v>2015</v>
      </c>
      <c r="I17143">
        <v>5187.5600000000004</v>
      </c>
      <c r="J17143" s="40" t="s">
        <v>715</v>
      </c>
    </row>
    <row r="17144" spans="1:10">
      <c r="A17144" t="s">
        <v>79</v>
      </c>
      <c r="B17144" t="s">
        <v>35</v>
      </c>
      <c r="C17144" t="s">
        <v>4</v>
      </c>
      <c r="D17144" t="s">
        <v>1</v>
      </c>
      <c r="F17144" s="2">
        <v>526327</v>
      </c>
      <c r="G17144" s="2">
        <v>56781.129307182775</v>
      </c>
      <c r="H17144">
        <v>2015</v>
      </c>
      <c r="I17144">
        <v>9.2693999999999992</v>
      </c>
      <c r="J17144" t="s">
        <v>717</v>
      </c>
    </row>
    <row r="17145" spans="1:10">
      <c r="A17145" t="s">
        <v>79</v>
      </c>
      <c r="B17145" t="s">
        <v>35</v>
      </c>
      <c r="C17145" t="s">
        <v>3</v>
      </c>
      <c r="D17145" t="s">
        <v>328</v>
      </c>
      <c r="F17145" s="2">
        <v>19957520</v>
      </c>
      <c r="G17145" s="2">
        <v>2458621.1022372954</v>
      </c>
      <c r="H17145">
        <v>2014</v>
      </c>
      <c r="I17145">
        <v>8.1173630136986379</v>
      </c>
      <c r="J17145" t="s">
        <v>717</v>
      </c>
    </row>
    <row r="17146" spans="1:10">
      <c r="A17146" t="s">
        <v>79</v>
      </c>
      <c r="B17146" t="s">
        <v>35</v>
      </c>
      <c r="C17146" t="s">
        <v>3</v>
      </c>
      <c r="D17146" t="s">
        <v>1</v>
      </c>
      <c r="F17146" s="2">
        <v>1605485</v>
      </c>
      <c r="G17146" s="2">
        <v>197784.05835622083</v>
      </c>
      <c r="H17146">
        <v>2014</v>
      </c>
      <c r="I17146">
        <v>8.1173630136986379</v>
      </c>
      <c r="J17146" t="s">
        <v>717</v>
      </c>
    </row>
    <row r="17147" spans="1:10">
      <c r="A17147" t="s">
        <v>79</v>
      </c>
      <c r="B17147" t="s">
        <v>35</v>
      </c>
      <c r="C17147" t="s">
        <v>4</v>
      </c>
      <c r="D17147" t="s">
        <v>328</v>
      </c>
      <c r="F17147" s="2">
        <v>4046027</v>
      </c>
      <c r="G17147" s="2">
        <v>498441.05692600372</v>
      </c>
      <c r="H17147">
        <v>2014</v>
      </c>
      <c r="I17147">
        <v>8.1173630136986379</v>
      </c>
      <c r="J17147" t="s">
        <v>717</v>
      </c>
    </row>
    <row r="17148" spans="1:10">
      <c r="A17148" t="s">
        <v>79</v>
      </c>
      <c r="B17148" t="s">
        <v>35</v>
      </c>
      <c r="C17148" t="s">
        <v>4</v>
      </c>
      <c r="D17148" t="s">
        <v>1</v>
      </c>
      <c r="F17148" s="2">
        <v>252177</v>
      </c>
      <c r="G17148" s="2">
        <v>31066.369654090009</v>
      </c>
      <c r="H17148">
        <v>2014</v>
      </c>
      <c r="I17148">
        <v>8.1173630136986379</v>
      </c>
      <c r="J17148" t="s">
        <v>717</v>
      </c>
    </row>
    <row r="17149" spans="1:10">
      <c r="A17149" t="s">
        <v>79</v>
      </c>
      <c r="B17149" t="s">
        <v>35</v>
      </c>
      <c r="C17149" t="s">
        <v>3</v>
      </c>
      <c r="D17149" t="s">
        <v>328</v>
      </c>
      <c r="F17149" s="2">
        <v>15776748</v>
      </c>
      <c r="G17149" s="2">
        <v>2879978.088510077</v>
      </c>
      <c r="H17149">
        <v>2013</v>
      </c>
      <c r="I17149">
        <v>5.47807917808219</v>
      </c>
      <c r="J17149" t="s">
        <v>717</v>
      </c>
    </row>
    <row r="17150" spans="1:10">
      <c r="A17150" t="s">
        <v>79</v>
      </c>
      <c r="B17150" t="s">
        <v>35</v>
      </c>
      <c r="C17150" t="s">
        <v>3</v>
      </c>
      <c r="D17150" t="s">
        <v>1</v>
      </c>
      <c r="F17150" s="2">
        <v>946921.99999999988</v>
      </c>
      <c r="G17150" s="2">
        <v>172856.57421466953</v>
      </c>
      <c r="H17150">
        <v>2013</v>
      </c>
      <c r="I17150">
        <v>5.47807917808219</v>
      </c>
      <c r="J17150" t="s">
        <v>717</v>
      </c>
    </row>
    <row r="17151" spans="1:10">
      <c r="A17151" t="s">
        <v>79</v>
      </c>
      <c r="B17151" t="s">
        <v>35</v>
      </c>
      <c r="C17151" t="s">
        <v>4</v>
      </c>
      <c r="D17151" t="s">
        <v>328</v>
      </c>
      <c r="F17151" s="2">
        <v>2876788</v>
      </c>
      <c r="G17151" s="2">
        <v>525145.38517625607</v>
      </c>
      <c r="H17151">
        <v>2013</v>
      </c>
      <c r="I17151">
        <v>5.47807917808219</v>
      </c>
      <c r="J17151" t="s">
        <v>717</v>
      </c>
    </row>
    <row r="17152" spans="1:10">
      <c r="A17152" t="s">
        <v>79</v>
      </c>
      <c r="B17152" t="s">
        <v>35</v>
      </c>
      <c r="C17152" t="s">
        <v>4</v>
      </c>
      <c r="D17152" t="s">
        <v>1</v>
      </c>
      <c r="F17152" s="2">
        <v>149014</v>
      </c>
      <c r="G17152" s="2">
        <v>27201.870428635902</v>
      </c>
      <c r="H17152">
        <v>2013</v>
      </c>
      <c r="I17152">
        <v>5.47807917808219</v>
      </c>
      <c r="J17152" t="s">
        <v>717</v>
      </c>
    </row>
    <row r="17153" spans="1:10">
      <c r="A17153" t="s">
        <v>79</v>
      </c>
      <c r="B17153" t="s">
        <v>35</v>
      </c>
      <c r="C17153" t="s">
        <v>3</v>
      </c>
      <c r="D17153" t="s">
        <v>328</v>
      </c>
      <c r="F17153" s="2">
        <v>14056768</v>
      </c>
      <c r="G17153" s="2">
        <v>3088393.7498876471</v>
      </c>
      <c r="H17153">
        <v>2012</v>
      </c>
      <c r="I17153">
        <v>4.5514818181818208</v>
      </c>
      <c r="J17153" t="s">
        <v>717</v>
      </c>
    </row>
    <row r="17154" spans="1:10">
      <c r="A17154" t="s">
        <v>79</v>
      </c>
      <c r="B17154" t="s">
        <v>35</v>
      </c>
      <c r="C17154" t="s">
        <v>3</v>
      </c>
      <c r="D17154" t="s">
        <v>1</v>
      </c>
      <c r="F17154" s="2">
        <v>757582</v>
      </c>
      <c r="G17154" s="2">
        <v>166447.33083930699</v>
      </c>
      <c r="H17154">
        <v>2012</v>
      </c>
      <c r="I17154">
        <v>4.5514818181818208</v>
      </c>
      <c r="J17154" t="s">
        <v>717</v>
      </c>
    </row>
    <row r="17155" spans="1:10">
      <c r="A17155" t="s">
        <v>79</v>
      </c>
      <c r="B17155" t="s">
        <v>35</v>
      </c>
      <c r="C17155" t="s">
        <v>4</v>
      </c>
      <c r="D17155" t="s">
        <v>328</v>
      </c>
      <c r="F17155" s="2">
        <v>3370286.0000000005</v>
      </c>
      <c r="G17155" s="2">
        <v>740481.04213812447</v>
      </c>
      <c r="H17155">
        <v>2012</v>
      </c>
      <c r="I17155">
        <v>4.5514818181818208</v>
      </c>
      <c r="J17155" t="s">
        <v>717</v>
      </c>
    </row>
    <row r="17156" spans="1:10">
      <c r="A17156" t="s">
        <v>79</v>
      </c>
      <c r="B17156" t="s">
        <v>35</v>
      </c>
      <c r="C17156" t="s">
        <v>4</v>
      </c>
      <c r="D17156" t="s">
        <v>1</v>
      </c>
      <c r="F17156" s="2">
        <v>203711</v>
      </c>
      <c r="G17156" s="2">
        <v>44757.072122365716</v>
      </c>
      <c r="H17156">
        <v>2012</v>
      </c>
      <c r="I17156">
        <v>4.5514818181818208</v>
      </c>
      <c r="J17156" t="s">
        <v>717</v>
      </c>
    </row>
    <row r="17157" spans="1:10">
      <c r="A17157" t="s">
        <v>79</v>
      </c>
      <c r="B17157" t="s">
        <v>35</v>
      </c>
      <c r="C17157" t="s">
        <v>3</v>
      </c>
      <c r="D17157" t="s">
        <v>328</v>
      </c>
      <c r="F17157" s="2">
        <v>108706</v>
      </c>
      <c r="G17157" s="2">
        <v>26319.622430589774</v>
      </c>
      <c r="H17157">
        <v>2011</v>
      </c>
      <c r="I17157">
        <v>4.1302264227642302</v>
      </c>
      <c r="J17157" t="s">
        <v>717</v>
      </c>
    </row>
    <row r="17158" spans="1:10">
      <c r="A17158" t="s">
        <v>79</v>
      </c>
      <c r="B17158" t="s">
        <v>35</v>
      </c>
      <c r="C17158" t="s">
        <v>3</v>
      </c>
      <c r="D17158" t="s">
        <v>1</v>
      </c>
      <c r="F17158" s="2">
        <v>683605</v>
      </c>
      <c r="G17158" s="2">
        <v>165512.71771257633</v>
      </c>
      <c r="H17158">
        <v>2011</v>
      </c>
      <c r="I17158">
        <v>4.1302264227642302</v>
      </c>
      <c r="J17158" t="s">
        <v>717</v>
      </c>
    </row>
    <row r="17159" spans="1:10">
      <c r="A17159" t="s">
        <v>79</v>
      </c>
      <c r="B17159" t="s">
        <v>35</v>
      </c>
      <c r="C17159" t="s">
        <v>4</v>
      </c>
      <c r="D17159" t="s">
        <v>328</v>
      </c>
      <c r="F17159" s="2">
        <v>5900</v>
      </c>
      <c r="G17159" s="2">
        <v>1428.4931129880565</v>
      </c>
      <c r="H17159">
        <v>2011</v>
      </c>
      <c r="I17159">
        <v>4.1302264227642302</v>
      </c>
      <c r="J17159" t="s">
        <v>717</v>
      </c>
    </row>
    <row r="17160" spans="1:10">
      <c r="A17160" t="s">
        <v>79</v>
      </c>
      <c r="B17160" t="s">
        <v>35</v>
      </c>
      <c r="C17160" t="s">
        <v>4</v>
      </c>
      <c r="D17160" t="s">
        <v>1</v>
      </c>
      <c r="F17160" s="2">
        <v>117936</v>
      </c>
      <c r="G17160" s="2">
        <v>28554.366741247362</v>
      </c>
      <c r="H17160">
        <v>2011</v>
      </c>
      <c r="I17160">
        <v>4.1302264227642302</v>
      </c>
      <c r="J17160" t="s">
        <v>717</v>
      </c>
    </row>
    <row r="17161" spans="1:10">
      <c r="A17161" t="s">
        <v>79</v>
      </c>
      <c r="B17161" t="s">
        <v>35</v>
      </c>
      <c r="C17161" t="s">
        <v>3</v>
      </c>
      <c r="D17161" t="s">
        <v>328</v>
      </c>
      <c r="F17161" s="2">
        <v>8877106</v>
      </c>
      <c r="G17161" s="2">
        <v>2268801.1551335966</v>
      </c>
      <c r="H17161">
        <v>2010</v>
      </c>
      <c r="I17161">
        <v>3.9126857723577269</v>
      </c>
      <c r="J17161" t="s">
        <v>717</v>
      </c>
    </row>
    <row r="17162" spans="1:10">
      <c r="A17162" t="s">
        <v>79</v>
      </c>
      <c r="B17162" t="s">
        <v>35</v>
      </c>
      <c r="C17162" t="s">
        <v>3</v>
      </c>
      <c r="D17162" t="s">
        <v>1</v>
      </c>
      <c r="F17162" s="2">
        <v>549497</v>
      </c>
      <c r="G17162" s="2">
        <v>140439.84924168373</v>
      </c>
      <c r="H17162">
        <v>2010</v>
      </c>
      <c r="I17162">
        <v>3.9126857723577269</v>
      </c>
      <c r="J17162" t="s">
        <v>717</v>
      </c>
    </row>
    <row r="17163" spans="1:10">
      <c r="A17163" t="s">
        <v>79</v>
      </c>
      <c r="B17163" t="s">
        <v>35</v>
      </c>
      <c r="C17163" t="s">
        <v>4</v>
      </c>
      <c r="D17163" t="s">
        <v>328</v>
      </c>
      <c r="F17163" s="2">
        <v>1063343</v>
      </c>
      <c r="G17163" s="2">
        <v>271768.05444288085</v>
      </c>
      <c r="H17163">
        <v>2010</v>
      </c>
      <c r="I17163">
        <v>3.9126857723577269</v>
      </c>
      <c r="J17163" t="s">
        <v>717</v>
      </c>
    </row>
    <row r="17164" spans="1:10">
      <c r="A17164" t="s">
        <v>79</v>
      </c>
      <c r="B17164" t="s">
        <v>35</v>
      </c>
      <c r="C17164" t="s">
        <v>4</v>
      </c>
      <c r="D17164" t="s">
        <v>1</v>
      </c>
      <c r="F17164" s="2">
        <v>68952</v>
      </c>
      <c r="G17164" s="2">
        <v>17622.677621374776</v>
      </c>
      <c r="H17164">
        <v>2010</v>
      </c>
      <c r="I17164">
        <v>3.9126857723577269</v>
      </c>
      <c r="J17164" t="s">
        <v>717</v>
      </c>
    </row>
    <row r="17165" spans="1:10">
      <c r="A17165" t="s">
        <v>213</v>
      </c>
      <c r="B17165" s="18" t="s">
        <v>35</v>
      </c>
      <c r="C17165" s="18" t="s">
        <v>3</v>
      </c>
      <c r="D17165" s="18" t="s">
        <v>328</v>
      </c>
      <c r="E17165" s="18" t="s">
        <v>677</v>
      </c>
      <c r="F17165" s="2">
        <v>58840230</v>
      </c>
      <c r="G17165" s="2">
        <f t="shared" ref="G17165:G17172" si="454">F17165/I17165</f>
        <v>64273.254642233456</v>
      </c>
      <c r="H17165" s="18">
        <v>2024</v>
      </c>
      <c r="I17165" s="18">
        <v>915.46990000000005</v>
      </c>
      <c r="J17165" t="s">
        <v>717</v>
      </c>
    </row>
    <row r="17166" spans="1:10">
      <c r="A17166" t="s">
        <v>213</v>
      </c>
      <c r="B17166" s="18" t="s">
        <v>35</v>
      </c>
      <c r="C17166" s="18" t="s">
        <v>4</v>
      </c>
      <c r="D17166" s="18" t="s">
        <v>328</v>
      </c>
      <c r="E17166" s="18" t="s">
        <v>677</v>
      </c>
      <c r="F17166" s="2">
        <v>1872948</v>
      </c>
      <c r="G17166" s="2">
        <f t="shared" si="454"/>
        <v>2045.887035717941</v>
      </c>
      <c r="H17166" s="18">
        <v>2024</v>
      </c>
      <c r="I17166" s="18">
        <v>915.46990000000005</v>
      </c>
      <c r="J17166" t="s">
        <v>717</v>
      </c>
    </row>
    <row r="17167" spans="1:10">
      <c r="A17167" t="s">
        <v>213</v>
      </c>
      <c r="B17167" s="18" t="s">
        <v>35</v>
      </c>
      <c r="C17167" s="18" t="s">
        <v>3</v>
      </c>
      <c r="D17167" s="18" t="s">
        <v>328</v>
      </c>
      <c r="E17167" s="18"/>
      <c r="F17167" s="2">
        <v>15182668</v>
      </c>
      <c r="G17167" s="2">
        <f t="shared" si="454"/>
        <v>51296.419240412579</v>
      </c>
      <c r="H17167" s="18">
        <v>2023</v>
      </c>
      <c r="I17167" s="18">
        <v>295.97910000000002</v>
      </c>
      <c r="J17167" t="s">
        <v>717</v>
      </c>
    </row>
    <row r="17168" spans="1:10">
      <c r="A17168" t="s">
        <v>213</v>
      </c>
      <c r="B17168" s="18" t="s">
        <v>35</v>
      </c>
      <c r="C17168" s="18" t="s">
        <v>4</v>
      </c>
      <c r="D17168" s="18" t="s">
        <v>328</v>
      </c>
      <c r="E17168" s="18"/>
      <c r="F17168" s="2">
        <v>-329826.5</v>
      </c>
      <c r="G17168" s="2">
        <f t="shared" si="454"/>
        <v>-1114.3573988839075</v>
      </c>
      <c r="H17168" s="18">
        <v>2023</v>
      </c>
      <c r="I17168" s="18">
        <v>295.97910000000002</v>
      </c>
      <c r="J17168" t="s">
        <v>717</v>
      </c>
    </row>
    <row r="17169" spans="1:10">
      <c r="A17169" s="14" t="s">
        <v>213</v>
      </c>
      <c r="B17169" t="s">
        <v>35</v>
      </c>
      <c r="C17169" t="s">
        <v>3</v>
      </c>
      <c r="D17169" t="s">
        <v>328</v>
      </c>
      <c r="F17169" s="2">
        <v>5905645</v>
      </c>
      <c r="G17169" s="2">
        <f t="shared" si="454"/>
        <v>45124.79980683652</v>
      </c>
      <c r="H17169">
        <v>2022</v>
      </c>
      <c r="I17169">
        <v>130.87360000000001</v>
      </c>
      <c r="J17169" t="s">
        <v>717</v>
      </c>
    </row>
    <row r="17170" spans="1:10">
      <c r="A17170" s="14" t="s">
        <v>213</v>
      </c>
      <c r="B17170" t="s">
        <v>35</v>
      </c>
      <c r="C17170" t="s">
        <v>5</v>
      </c>
      <c r="D17170" t="s">
        <v>328</v>
      </c>
      <c r="F17170" s="2">
        <v>105128</v>
      </c>
      <c r="G17170" s="2">
        <f t="shared" si="454"/>
        <v>803.2788889432245</v>
      </c>
      <c r="H17170">
        <v>2022</v>
      </c>
      <c r="I17170">
        <v>130.87360000000001</v>
      </c>
      <c r="J17170" t="s">
        <v>717</v>
      </c>
    </row>
    <row r="17171" spans="1:10">
      <c r="A17171" s="14" t="s">
        <v>213</v>
      </c>
      <c r="B17171" t="s">
        <v>35</v>
      </c>
      <c r="C17171" t="s">
        <v>3</v>
      </c>
      <c r="D17171" t="s">
        <v>328</v>
      </c>
      <c r="E17171" t="s">
        <v>329</v>
      </c>
      <c r="F17171" s="2">
        <v>3361393</v>
      </c>
      <c r="G17171" s="2">
        <f t="shared" si="454"/>
        <v>35352.123193161358</v>
      </c>
      <c r="H17171">
        <v>2021</v>
      </c>
      <c r="I17171">
        <v>95.083200000000005</v>
      </c>
      <c r="J17171" t="s">
        <v>717</v>
      </c>
    </row>
    <row r="17172" spans="1:10">
      <c r="A17172" s="14" t="s">
        <v>213</v>
      </c>
      <c r="B17172" t="s">
        <v>35</v>
      </c>
      <c r="C17172" t="s">
        <v>4</v>
      </c>
      <c r="D17172" t="s">
        <v>328</v>
      </c>
      <c r="E17172" t="s">
        <v>329</v>
      </c>
      <c r="F17172" s="2">
        <v>178260</v>
      </c>
      <c r="G17172" s="2">
        <f t="shared" si="454"/>
        <v>1874.7791407945883</v>
      </c>
      <c r="H17172">
        <v>2021</v>
      </c>
      <c r="I17172">
        <v>95.083200000000005</v>
      </c>
      <c r="J17172" t="s">
        <v>717</v>
      </c>
    </row>
    <row r="17173" spans="1:10">
      <c r="A17173" t="s">
        <v>213</v>
      </c>
      <c r="B17173" t="s">
        <v>35</v>
      </c>
      <c r="C17173" t="s">
        <v>3</v>
      </c>
      <c r="D17173" t="s">
        <v>328</v>
      </c>
      <c r="F17173" s="2">
        <v>1591437</v>
      </c>
      <c r="G17173" s="2">
        <v>22565.124549105018</v>
      </c>
      <c r="H17173">
        <v>2020</v>
      </c>
      <c r="I17173">
        <v>70.526399999999995</v>
      </c>
      <c r="J17173" t="s">
        <v>717</v>
      </c>
    </row>
    <row r="17174" spans="1:10">
      <c r="A17174" t="s">
        <v>213</v>
      </c>
      <c r="B17174" t="s">
        <v>35</v>
      </c>
      <c r="C17174" t="s">
        <v>4</v>
      </c>
      <c r="D17174" t="s">
        <v>328</v>
      </c>
      <c r="F17174" s="2">
        <v>181076</v>
      </c>
      <c r="G17174" s="2">
        <v>2567.4924567254252</v>
      </c>
      <c r="H17174">
        <v>2020</v>
      </c>
      <c r="I17174">
        <v>70.526399999999995</v>
      </c>
      <c r="J17174" t="s">
        <v>717</v>
      </c>
    </row>
    <row r="17175" spans="1:10">
      <c r="A17175" s="1" t="s">
        <v>213</v>
      </c>
      <c r="B17175" t="s">
        <v>35</v>
      </c>
      <c r="C17175" t="s">
        <v>3</v>
      </c>
      <c r="D17175" t="s">
        <v>328</v>
      </c>
      <c r="E17175" t="s">
        <v>343</v>
      </c>
      <c r="F17175" s="2">
        <v>1268811</v>
      </c>
      <c r="G17175" s="2">
        <f>F17175/I17175</f>
        <v>26309.360394471103</v>
      </c>
      <c r="H17175">
        <v>2019</v>
      </c>
      <c r="I17175">
        <v>48.226599999999998</v>
      </c>
      <c r="J17175" t="s">
        <v>717</v>
      </c>
    </row>
    <row r="17176" spans="1:10">
      <c r="A17176" s="1" t="s">
        <v>213</v>
      </c>
      <c r="B17176" t="s">
        <v>35</v>
      </c>
      <c r="C17176" t="s">
        <v>4</v>
      </c>
      <c r="D17176" t="s">
        <v>328</v>
      </c>
      <c r="E17176" t="s">
        <v>343</v>
      </c>
      <c r="F17176" s="2">
        <v>-25323</v>
      </c>
      <c r="G17176" s="2">
        <f>F17176/I17176</f>
        <v>-525.08366751958465</v>
      </c>
      <c r="H17176">
        <v>2019</v>
      </c>
      <c r="I17176">
        <v>48.226599999999998</v>
      </c>
      <c r="J17176" t="s">
        <v>717</v>
      </c>
    </row>
    <row r="17177" spans="1:10">
      <c r="A17177" s="3" t="s">
        <v>213</v>
      </c>
      <c r="B17177" t="s">
        <v>35</v>
      </c>
      <c r="C17177" t="s">
        <v>3</v>
      </c>
      <c r="D17177" t="s">
        <v>328</v>
      </c>
      <c r="F17177" s="2">
        <v>1721674</v>
      </c>
      <c r="G17177" s="2">
        <f>F17177/I17177</f>
        <v>60129.851986896057</v>
      </c>
      <c r="H17177">
        <v>2018</v>
      </c>
      <c r="I17177">
        <v>28.6326</v>
      </c>
      <c r="J17177" t="s">
        <v>717</v>
      </c>
    </row>
    <row r="17178" spans="1:10">
      <c r="A17178" s="4" t="s">
        <v>213</v>
      </c>
      <c r="B17178" t="s">
        <v>35</v>
      </c>
      <c r="C17178" t="s">
        <v>4</v>
      </c>
      <c r="D17178" t="s">
        <v>328</v>
      </c>
      <c r="F17178" s="2">
        <f>-(207985)</f>
        <v>-207985</v>
      </c>
      <c r="G17178" s="2">
        <f>F17178/I17178</f>
        <v>-7263.9229409833542</v>
      </c>
      <c r="H17178">
        <v>2018</v>
      </c>
      <c r="I17178">
        <v>28.6326</v>
      </c>
      <c r="J17178" t="s">
        <v>717</v>
      </c>
    </row>
    <row r="17179" spans="1:10">
      <c r="A17179" s="1" t="s">
        <v>213</v>
      </c>
      <c r="B17179" t="s">
        <v>35</v>
      </c>
      <c r="C17179" t="s">
        <v>3</v>
      </c>
      <c r="D17179" t="s">
        <v>328</v>
      </c>
      <c r="F17179" s="2">
        <v>770962</v>
      </c>
      <c r="G17179" s="2">
        <f>(F17179/I17179)</f>
        <v>46591.492131330422</v>
      </c>
      <c r="H17179">
        <v>2017</v>
      </c>
      <c r="I17179">
        <v>16.547270000000001</v>
      </c>
      <c r="J17179" t="s">
        <v>717</v>
      </c>
    </row>
    <row r="17180" spans="1:10">
      <c r="A17180" s="1" t="s">
        <v>213</v>
      </c>
      <c r="B17180" t="s">
        <v>35</v>
      </c>
      <c r="C17180" t="s">
        <v>4</v>
      </c>
      <c r="D17180" t="s">
        <v>328</v>
      </c>
      <c r="F17180" s="2">
        <f>-(-38076)</f>
        <v>38076</v>
      </c>
      <c r="G17180" s="2">
        <f>(F17180/I17180)</f>
        <v>2301.0442205874442</v>
      </c>
      <c r="H17180">
        <v>2017</v>
      </c>
      <c r="I17180">
        <v>16.547270000000001</v>
      </c>
      <c r="J17180" t="s">
        <v>717</v>
      </c>
    </row>
    <row r="17181" spans="1:10">
      <c r="A17181" t="s">
        <v>213</v>
      </c>
      <c r="B17181" t="s">
        <v>35</v>
      </c>
      <c r="C17181" t="s">
        <v>3</v>
      </c>
      <c r="D17181" t="s">
        <v>328</v>
      </c>
      <c r="F17181" s="2">
        <v>513959.99999999994</v>
      </c>
      <c r="G17181" s="2">
        <v>34800.625647484201</v>
      </c>
      <c r="H17181">
        <v>2016</v>
      </c>
      <c r="I17181">
        <v>14.768700000000001</v>
      </c>
      <c r="J17181" t="s">
        <v>717</v>
      </c>
    </row>
    <row r="17182" spans="1:10">
      <c r="A17182" t="s">
        <v>213</v>
      </c>
      <c r="B17182" t="s">
        <v>35</v>
      </c>
      <c r="C17182" t="s">
        <v>4</v>
      </c>
      <c r="D17182" t="s">
        <v>328</v>
      </c>
      <c r="F17182" s="2">
        <v>-551</v>
      </c>
      <c r="G17182" s="2">
        <v>-37.308632445645181</v>
      </c>
      <c r="H17182">
        <v>2016</v>
      </c>
      <c r="I17182">
        <v>14.768700000000001</v>
      </c>
      <c r="J17182" t="s">
        <v>717</v>
      </c>
    </row>
    <row r="17183" spans="1:10">
      <c r="A17183" t="s">
        <v>213</v>
      </c>
      <c r="B17183" t="s">
        <v>35</v>
      </c>
      <c r="C17183" t="s">
        <v>3</v>
      </c>
      <c r="D17183" t="s">
        <v>328</v>
      </c>
      <c r="F17183" s="2">
        <v>851669</v>
      </c>
      <c r="G17183" s="2">
        <v>91879.62543422445</v>
      </c>
      <c r="H17183">
        <v>2015</v>
      </c>
      <c r="I17183">
        <v>9.2693999999999992</v>
      </c>
      <c r="J17183" t="s">
        <v>717</v>
      </c>
    </row>
    <row r="17184" spans="1:10">
      <c r="A17184" t="s">
        <v>65</v>
      </c>
      <c r="B17184" t="s">
        <v>319</v>
      </c>
      <c r="C17184" t="s">
        <v>4</v>
      </c>
      <c r="D17184" t="s">
        <v>328</v>
      </c>
      <c r="F17184" s="2">
        <v>1801655275</v>
      </c>
      <c r="G17184" s="2">
        <v>347303.02396502398</v>
      </c>
      <c r="H17184">
        <v>2015</v>
      </c>
      <c r="I17184">
        <v>5187.5600000000004</v>
      </c>
      <c r="J17184" s="40" t="s">
        <v>715</v>
      </c>
    </row>
    <row r="17185" spans="1:10">
      <c r="A17185" t="s">
        <v>65</v>
      </c>
      <c r="B17185" t="s">
        <v>319</v>
      </c>
      <c r="C17185" t="s">
        <v>4</v>
      </c>
      <c r="D17185" t="s">
        <v>1</v>
      </c>
      <c r="F17185" s="2">
        <v>1934305488</v>
      </c>
      <c r="G17185" s="2">
        <v>372873.85360362096</v>
      </c>
      <c r="H17185">
        <v>2015</v>
      </c>
      <c r="I17185">
        <v>5187.5600000000004</v>
      </c>
      <c r="J17185" s="40" t="s">
        <v>715</v>
      </c>
    </row>
    <row r="17186" spans="1:10">
      <c r="A17186" t="s">
        <v>213</v>
      </c>
      <c r="B17186" t="s">
        <v>35</v>
      </c>
      <c r="C17186" t="s">
        <v>4</v>
      </c>
      <c r="D17186" t="s">
        <v>328</v>
      </c>
      <c r="F17186" s="2">
        <v>80111</v>
      </c>
      <c r="G17186" s="2">
        <v>8642.5227091289635</v>
      </c>
      <c r="H17186">
        <v>2015</v>
      </c>
      <c r="I17186">
        <v>9.2693999999999992</v>
      </c>
      <c r="J17186" t="s">
        <v>717</v>
      </c>
    </row>
    <row r="17187" spans="1:10">
      <c r="A17187" t="s">
        <v>213</v>
      </c>
      <c r="B17187" t="s">
        <v>35</v>
      </c>
      <c r="C17187" t="s">
        <v>3</v>
      </c>
      <c r="D17187" t="s">
        <v>328</v>
      </c>
      <c r="F17187" s="2">
        <v>298741</v>
      </c>
      <c r="G17187" s="2">
        <v>36802.715302476056</v>
      </c>
      <c r="H17187">
        <v>2014</v>
      </c>
      <c r="I17187">
        <v>8.1173630136986379</v>
      </c>
      <c r="J17187" t="s">
        <v>717</v>
      </c>
    </row>
    <row r="17188" spans="1:10">
      <c r="A17188" t="s">
        <v>213</v>
      </c>
      <c r="B17188" t="s">
        <v>35</v>
      </c>
      <c r="C17188" t="s">
        <v>4</v>
      </c>
      <c r="D17188" t="s">
        <v>328</v>
      </c>
      <c r="F17188" s="2">
        <v>-75167</v>
      </c>
      <c r="G17188" s="2">
        <v>-9260.0269167647475</v>
      </c>
      <c r="H17188">
        <v>2014</v>
      </c>
      <c r="I17188">
        <v>8.1173630136986379</v>
      </c>
      <c r="J17188" t="s">
        <v>717</v>
      </c>
    </row>
    <row r="17189" spans="1:10">
      <c r="A17189" t="s">
        <v>213</v>
      </c>
      <c r="B17189" t="s">
        <v>35</v>
      </c>
      <c r="C17189" t="s">
        <v>3</v>
      </c>
      <c r="D17189" t="s">
        <v>328</v>
      </c>
      <c r="F17189" s="2">
        <v>484928</v>
      </c>
      <c r="G17189" s="2">
        <v>88521.539071614417</v>
      </c>
      <c r="H17189">
        <v>2013</v>
      </c>
      <c r="I17189">
        <v>5.47807917808219</v>
      </c>
      <c r="J17189" t="s">
        <v>717</v>
      </c>
    </row>
    <row r="17190" spans="1:10">
      <c r="A17190" t="s">
        <v>213</v>
      </c>
      <c r="B17190" t="s">
        <v>35</v>
      </c>
      <c r="C17190" t="s">
        <v>4</v>
      </c>
      <c r="D17190" t="s">
        <v>328</v>
      </c>
      <c r="F17190" s="2">
        <v>59540</v>
      </c>
      <c r="G17190" s="2">
        <v>10868.773171118028</v>
      </c>
      <c r="H17190">
        <v>2013</v>
      </c>
      <c r="I17190">
        <v>5.47807917808219</v>
      </c>
      <c r="J17190" t="s">
        <v>717</v>
      </c>
    </row>
    <row r="17191" spans="1:10">
      <c r="A17191" t="s">
        <v>213</v>
      </c>
      <c r="B17191" t="s">
        <v>35</v>
      </c>
      <c r="C17191" t="s">
        <v>3</v>
      </c>
      <c r="D17191" t="s">
        <v>328</v>
      </c>
      <c r="F17191" s="2">
        <v>364721</v>
      </c>
      <c r="G17191" s="2">
        <v>80132.364484693244</v>
      </c>
      <c r="H17191">
        <v>2012</v>
      </c>
      <c r="I17191">
        <v>4.5514818181818208</v>
      </c>
      <c r="J17191" t="s">
        <v>717</v>
      </c>
    </row>
    <row r="17192" spans="1:10">
      <c r="A17192" t="s">
        <v>213</v>
      </c>
      <c r="B17192" t="s">
        <v>35</v>
      </c>
      <c r="C17192" t="s">
        <v>4</v>
      </c>
      <c r="D17192" t="s">
        <v>328</v>
      </c>
      <c r="F17192" s="2">
        <v>87806.000000000015</v>
      </c>
      <c r="G17192" s="2">
        <v>19291.739153881943</v>
      </c>
      <c r="H17192">
        <v>2012</v>
      </c>
      <c r="I17192">
        <v>4.5514818181818208</v>
      </c>
      <c r="J17192" t="s">
        <v>717</v>
      </c>
    </row>
    <row r="17193" spans="1:10">
      <c r="A17193" t="s">
        <v>213</v>
      </c>
      <c r="B17193" t="s">
        <v>35</v>
      </c>
      <c r="C17193" t="s">
        <v>3</v>
      </c>
      <c r="D17193" t="s">
        <v>328</v>
      </c>
      <c r="F17193" s="2">
        <v>106663</v>
      </c>
      <c r="G17193" s="2">
        <v>25824.976425533063</v>
      </c>
      <c r="H17193">
        <v>2011</v>
      </c>
      <c r="I17193">
        <v>4.1302264227642302</v>
      </c>
      <c r="J17193" t="s">
        <v>717</v>
      </c>
    </row>
    <row r="17194" spans="1:10">
      <c r="A17194" t="s">
        <v>213</v>
      </c>
      <c r="B17194" t="s">
        <v>35</v>
      </c>
      <c r="C17194" t="s">
        <v>4</v>
      </c>
      <c r="D17194" t="s">
        <v>328</v>
      </c>
      <c r="F17194" s="2">
        <v>113685.00000000001</v>
      </c>
      <c r="G17194" s="2">
        <v>27525.12534746563</v>
      </c>
      <c r="H17194">
        <v>2011</v>
      </c>
      <c r="I17194">
        <v>4.1302264227642302</v>
      </c>
      <c r="J17194" t="s">
        <v>717</v>
      </c>
    </row>
    <row r="17195" spans="1:10">
      <c r="A17195" t="s">
        <v>213</v>
      </c>
      <c r="B17195" t="s">
        <v>35</v>
      </c>
      <c r="C17195" t="s">
        <v>3</v>
      </c>
      <c r="D17195" t="s">
        <v>328</v>
      </c>
      <c r="F17195" s="2">
        <v>309927</v>
      </c>
      <c r="G17195" s="2">
        <v>79210.80762211133</v>
      </c>
      <c r="H17195">
        <v>2010</v>
      </c>
      <c r="I17195">
        <v>3.9126857723577269</v>
      </c>
      <c r="J17195" t="s">
        <v>717</v>
      </c>
    </row>
    <row r="17196" spans="1:10">
      <c r="A17196" t="s">
        <v>213</v>
      </c>
      <c r="B17196" t="s">
        <v>35</v>
      </c>
      <c r="C17196" t="s">
        <v>4</v>
      </c>
      <c r="D17196" t="s">
        <v>328</v>
      </c>
      <c r="F17196" s="2">
        <v>64423.999999999993</v>
      </c>
      <c r="G17196" s="2">
        <v>16465.416276242147</v>
      </c>
      <c r="H17196">
        <v>2010</v>
      </c>
      <c r="I17196">
        <v>3.9126857723577269</v>
      </c>
      <c r="J17196" t="s">
        <v>717</v>
      </c>
    </row>
    <row r="17197" spans="1:10">
      <c r="A17197" t="s">
        <v>116</v>
      </c>
      <c r="B17197" t="s">
        <v>319</v>
      </c>
      <c r="C17197" t="s">
        <v>3</v>
      </c>
      <c r="D17197" t="s">
        <v>328</v>
      </c>
      <c r="F17197" s="2">
        <v>19547749439</v>
      </c>
      <c r="G17197" s="2">
        <f>F17197/I17197</f>
        <v>2587536.2282218202</v>
      </c>
      <c r="H17197">
        <v>2024</v>
      </c>
      <c r="I17197">
        <v>7554.58</v>
      </c>
      <c r="J17197" t="s">
        <v>717</v>
      </c>
    </row>
    <row r="17198" spans="1:10">
      <c r="A17198" t="s">
        <v>116</v>
      </c>
      <c r="B17198" t="s">
        <v>319</v>
      </c>
      <c r="C17198" t="s">
        <v>4</v>
      </c>
      <c r="D17198" t="s">
        <v>328</v>
      </c>
      <c r="F17198" s="2">
        <v>4474228113</v>
      </c>
      <c r="G17198" s="2">
        <f>F17198/I17198</f>
        <v>592253.72065687308</v>
      </c>
      <c r="H17198">
        <v>2024</v>
      </c>
      <c r="I17198">
        <v>7554.58</v>
      </c>
      <c r="J17198" t="s">
        <v>717</v>
      </c>
    </row>
    <row r="17199" spans="1:10">
      <c r="A17199" s="5" t="s">
        <v>116</v>
      </c>
      <c r="B17199" t="s">
        <v>319</v>
      </c>
      <c r="C17199" t="s">
        <v>3</v>
      </c>
      <c r="D17199" t="s">
        <v>328</v>
      </c>
      <c r="F17199" s="2">
        <v>21875635705</v>
      </c>
      <c r="G17199" s="2">
        <f>F17199/I17199</f>
        <v>3136440.2480690842</v>
      </c>
      <c r="H17199">
        <v>2022</v>
      </c>
      <c r="I17199">
        <v>6974.67</v>
      </c>
      <c r="J17199" t="s">
        <v>717</v>
      </c>
    </row>
    <row r="17200" spans="1:10">
      <c r="A17200" t="s">
        <v>116</v>
      </c>
      <c r="B17200" t="s">
        <v>319</v>
      </c>
      <c r="C17200" t="s">
        <v>5</v>
      </c>
      <c r="D17200" t="s">
        <v>328</v>
      </c>
      <c r="F17200" s="2">
        <v>3656112694</v>
      </c>
      <c r="G17200" s="2">
        <f>F17200/I17200</f>
        <v>524198.66373606207</v>
      </c>
      <c r="H17200">
        <v>2022</v>
      </c>
      <c r="I17200">
        <v>6974.67</v>
      </c>
      <c r="J17200" t="s">
        <v>717</v>
      </c>
    </row>
    <row r="17201" spans="1:10">
      <c r="A17201" t="s">
        <v>116</v>
      </c>
      <c r="B17201" t="s">
        <v>319</v>
      </c>
      <c r="C17201" t="s">
        <v>3</v>
      </c>
      <c r="D17201" t="s">
        <v>328</v>
      </c>
      <c r="F17201" s="2">
        <v>14950802526</v>
      </c>
      <c r="G17201" s="2">
        <v>2210499.609080452</v>
      </c>
      <c r="H17201">
        <v>2020</v>
      </c>
      <c r="I17201">
        <v>6763.54</v>
      </c>
      <c r="J17201" t="s">
        <v>717</v>
      </c>
    </row>
    <row r="17202" spans="1:10">
      <c r="A17202" s="5" t="s">
        <v>116</v>
      </c>
      <c r="B17202" t="s">
        <v>319</v>
      </c>
      <c r="C17202" t="s">
        <v>3</v>
      </c>
      <c r="D17202" t="s">
        <v>328</v>
      </c>
      <c r="F17202" s="2">
        <v>14108550992</v>
      </c>
      <c r="G17202" s="2">
        <f t="shared" ref="G17202:G17207" si="455">F17202/I17202</f>
        <v>2261750.5265402244</v>
      </c>
      <c r="H17202">
        <v>2019</v>
      </c>
      <c r="I17202">
        <v>6237.89</v>
      </c>
      <c r="J17202" t="s">
        <v>717</v>
      </c>
    </row>
    <row r="17203" spans="1:10">
      <c r="A17203" s="5" t="s">
        <v>116</v>
      </c>
      <c r="B17203" t="s">
        <v>319</v>
      </c>
      <c r="C17203" t="s">
        <v>4</v>
      </c>
      <c r="D17203" t="s">
        <v>328</v>
      </c>
      <c r="F17203" s="2">
        <v>1028506367</v>
      </c>
      <c r="G17203" s="2">
        <f t="shared" si="455"/>
        <v>164880.49115967096</v>
      </c>
      <c r="H17203">
        <v>2019</v>
      </c>
      <c r="I17203">
        <v>6237.89</v>
      </c>
      <c r="J17203" t="s">
        <v>717</v>
      </c>
    </row>
    <row r="17204" spans="1:10">
      <c r="A17204" s="5" t="s">
        <v>116</v>
      </c>
      <c r="B17204" t="s">
        <v>319</v>
      </c>
      <c r="C17204" t="s">
        <v>3</v>
      </c>
      <c r="D17204" t="s">
        <v>328</v>
      </c>
      <c r="F17204" s="2">
        <v>11458829993</v>
      </c>
      <c r="G17204" s="2">
        <f t="shared" si="455"/>
        <v>1995877.2032222948</v>
      </c>
      <c r="H17204">
        <v>2018</v>
      </c>
      <c r="I17204">
        <v>5741.25</v>
      </c>
      <c r="J17204" t="s">
        <v>717</v>
      </c>
    </row>
    <row r="17205" spans="1:10">
      <c r="A17205" s="5" t="s">
        <v>116</v>
      </c>
      <c r="B17205" t="s">
        <v>319</v>
      </c>
      <c r="C17205" t="s">
        <v>4</v>
      </c>
      <c r="D17205" t="s">
        <v>328</v>
      </c>
      <c r="F17205" s="2">
        <v>3939385437</v>
      </c>
      <c r="G17205" s="2">
        <f t="shared" si="455"/>
        <v>686154.65917700843</v>
      </c>
      <c r="H17205">
        <v>2018</v>
      </c>
      <c r="I17205">
        <v>5741.25</v>
      </c>
      <c r="J17205" t="s">
        <v>717</v>
      </c>
    </row>
    <row r="17206" spans="1:10">
      <c r="A17206" s="5" t="s">
        <v>116</v>
      </c>
      <c r="B17206" t="s">
        <v>319</v>
      </c>
      <c r="C17206" t="s">
        <v>3</v>
      </c>
      <c r="D17206" t="s">
        <v>328</v>
      </c>
      <c r="F17206" s="2">
        <v>12606335702</v>
      </c>
      <c r="G17206" s="2">
        <f t="shared" si="455"/>
        <v>2238162.0257614362</v>
      </c>
      <c r="H17206">
        <v>2017</v>
      </c>
      <c r="I17206">
        <v>5632.45</v>
      </c>
      <c r="J17206" t="s">
        <v>717</v>
      </c>
    </row>
    <row r="17207" spans="1:10">
      <c r="A17207" s="5" t="s">
        <v>116</v>
      </c>
      <c r="B17207" t="s">
        <v>319</v>
      </c>
      <c r="C17207" t="s">
        <v>4</v>
      </c>
      <c r="D17207" t="s">
        <v>328</v>
      </c>
      <c r="F17207" s="2">
        <v>6131469014</v>
      </c>
      <c r="G17207" s="2">
        <f t="shared" si="455"/>
        <v>1088597.1493754939</v>
      </c>
      <c r="H17207">
        <v>2017</v>
      </c>
      <c r="I17207">
        <v>5632.45</v>
      </c>
      <c r="J17207" t="s">
        <v>717</v>
      </c>
    </row>
    <row r="17208" spans="1:10">
      <c r="A17208" s="5" t="s">
        <v>116</v>
      </c>
      <c r="B17208" t="s">
        <v>319</v>
      </c>
      <c r="C17208" t="s">
        <v>3</v>
      </c>
      <c r="D17208" t="s">
        <v>328</v>
      </c>
      <c r="F17208" s="2">
        <v>9943232233</v>
      </c>
      <c r="G17208" s="2">
        <v>1747902.0683815773</v>
      </c>
      <c r="H17208">
        <v>2016</v>
      </c>
      <c r="I17208">
        <v>5688.666666666667</v>
      </c>
      <c r="J17208" t="s">
        <v>717</v>
      </c>
    </row>
    <row r="17209" spans="1:10">
      <c r="A17209" s="5" t="s">
        <v>116</v>
      </c>
      <c r="B17209" t="s">
        <v>319</v>
      </c>
      <c r="C17209" t="s">
        <v>3</v>
      </c>
      <c r="D17209" t="s">
        <v>1</v>
      </c>
      <c r="F17209" s="2">
        <v>390462480</v>
      </c>
      <c r="G17209" s="2">
        <v>68638.664010312903</v>
      </c>
      <c r="H17209">
        <v>2016</v>
      </c>
      <c r="I17209">
        <v>5688.666666666667</v>
      </c>
      <c r="J17209" t="s">
        <v>717</v>
      </c>
    </row>
    <row r="17210" spans="1:10">
      <c r="A17210" s="5" t="s">
        <v>116</v>
      </c>
      <c r="B17210" t="s">
        <v>319</v>
      </c>
      <c r="C17210" t="s">
        <v>4</v>
      </c>
      <c r="D17210" t="s">
        <v>328</v>
      </c>
      <c r="F17210" s="2">
        <v>3676728240</v>
      </c>
      <c r="G17210" s="2">
        <v>646325.13301300828</v>
      </c>
      <c r="H17210">
        <v>2016</v>
      </c>
      <c r="I17210">
        <v>5688.666666666667</v>
      </c>
      <c r="J17210" t="s">
        <v>717</v>
      </c>
    </row>
    <row r="17211" spans="1:10">
      <c r="A17211" s="5" t="s">
        <v>116</v>
      </c>
      <c r="B17211" t="s">
        <v>319</v>
      </c>
      <c r="C17211" t="s">
        <v>3</v>
      </c>
      <c r="D17211" t="s">
        <v>328</v>
      </c>
      <c r="F17211" s="2">
        <v>8941081546</v>
      </c>
      <c r="G17211" s="2">
        <v>1723562.0495955709</v>
      </c>
      <c r="H17211">
        <v>2015</v>
      </c>
      <c r="I17211">
        <v>5187.5600000000004</v>
      </c>
      <c r="J17211" t="s">
        <v>717</v>
      </c>
    </row>
    <row r="17212" spans="1:10">
      <c r="A17212" s="5" t="s">
        <v>116</v>
      </c>
      <c r="B17212" t="s">
        <v>319</v>
      </c>
      <c r="C17212" t="s">
        <v>3</v>
      </c>
      <c r="D17212" t="s">
        <v>1</v>
      </c>
      <c r="F17212" s="2">
        <v>305753469</v>
      </c>
      <c r="G17212" s="2">
        <v>58939.746046310785</v>
      </c>
      <c r="H17212">
        <v>2015</v>
      </c>
      <c r="I17212">
        <v>5187.5600000000004</v>
      </c>
      <c r="J17212" t="s">
        <v>717</v>
      </c>
    </row>
    <row r="17213" spans="1:10">
      <c r="A17213" s="5" t="s">
        <v>116</v>
      </c>
      <c r="B17213" t="s">
        <v>319</v>
      </c>
      <c r="C17213" t="s">
        <v>4</v>
      </c>
      <c r="D17213" t="s">
        <v>328</v>
      </c>
      <c r="F17213" s="2">
        <v>841705602</v>
      </c>
      <c r="G17213" s="2">
        <v>162254.62491036247</v>
      </c>
      <c r="H17213">
        <v>2015</v>
      </c>
      <c r="I17213">
        <v>5187.5600000000004</v>
      </c>
      <c r="J17213" t="s">
        <v>717</v>
      </c>
    </row>
    <row r="17214" spans="1:10">
      <c r="A17214" s="5" t="s">
        <v>116</v>
      </c>
      <c r="B17214" t="s">
        <v>319</v>
      </c>
      <c r="C17214" t="s">
        <v>3</v>
      </c>
      <c r="D17214" t="s">
        <v>328</v>
      </c>
      <c r="F17214" s="2">
        <v>8169143900</v>
      </c>
      <c r="G17214" s="2">
        <v>1829245.8360470787</v>
      </c>
      <c r="H17214">
        <v>2014</v>
      </c>
      <c r="I17214">
        <v>4465.8534894649083</v>
      </c>
      <c r="J17214" t="s">
        <v>717</v>
      </c>
    </row>
    <row r="17215" spans="1:10">
      <c r="A17215" s="5" t="s">
        <v>116</v>
      </c>
      <c r="B17215" t="s">
        <v>319</v>
      </c>
      <c r="C17215" t="s">
        <v>3</v>
      </c>
      <c r="D17215" t="s">
        <v>1</v>
      </c>
      <c r="F17215" s="2">
        <v>209943627</v>
      </c>
      <c r="G17215" s="2">
        <v>47010.863095993576</v>
      </c>
      <c r="H17215">
        <v>2014</v>
      </c>
      <c r="I17215">
        <v>4465.8534894649083</v>
      </c>
      <c r="J17215" t="s">
        <v>717</v>
      </c>
    </row>
    <row r="17216" spans="1:10">
      <c r="A17216" s="5" t="s">
        <v>116</v>
      </c>
      <c r="B17216" t="s">
        <v>319</v>
      </c>
      <c r="C17216" t="s">
        <v>4</v>
      </c>
      <c r="D17216" t="s">
        <v>328</v>
      </c>
      <c r="F17216" s="2">
        <v>1021500230</v>
      </c>
      <c r="G17216" s="2">
        <v>228735.72373338082</v>
      </c>
      <c r="H17216">
        <v>2014</v>
      </c>
      <c r="I17216">
        <v>4465.8534894649083</v>
      </c>
      <c r="J17216" t="s">
        <v>717</v>
      </c>
    </row>
    <row r="17217" spans="1:10">
      <c r="A17217" s="5" t="s">
        <v>116</v>
      </c>
      <c r="B17217" t="s">
        <v>319</v>
      </c>
      <c r="C17217" t="s">
        <v>3</v>
      </c>
      <c r="D17217" t="s">
        <v>328</v>
      </c>
      <c r="F17217" s="2">
        <v>5661349400</v>
      </c>
      <c r="G17217" s="2">
        <v>1317291.0978846462</v>
      </c>
      <c r="H17217">
        <v>2013</v>
      </c>
      <c r="I17217">
        <v>4297.7208371719817</v>
      </c>
      <c r="J17217" t="s">
        <v>717</v>
      </c>
    </row>
    <row r="17218" spans="1:10">
      <c r="A17218" s="5" t="s">
        <v>116</v>
      </c>
      <c r="B17218" t="s">
        <v>319</v>
      </c>
      <c r="C17218" t="s">
        <v>3</v>
      </c>
      <c r="D17218" t="s">
        <v>328</v>
      </c>
      <c r="F17218" s="2">
        <v>5661349400</v>
      </c>
      <c r="G17218" s="2">
        <v>1317291.0978846462</v>
      </c>
      <c r="H17218">
        <v>2013</v>
      </c>
      <c r="I17218">
        <v>4297.7208371719817</v>
      </c>
      <c r="J17218" t="s">
        <v>717</v>
      </c>
    </row>
    <row r="17219" spans="1:10">
      <c r="A17219" s="5" t="s">
        <v>116</v>
      </c>
      <c r="B17219" t="s">
        <v>319</v>
      </c>
      <c r="C17219" t="s">
        <v>3</v>
      </c>
      <c r="D17219" t="s">
        <v>1</v>
      </c>
      <c r="F17219" s="2">
        <v>383462039</v>
      </c>
      <c r="G17219" s="2">
        <v>89224.510741448845</v>
      </c>
      <c r="H17219">
        <v>2013</v>
      </c>
      <c r="I17219">
        <v>4297.7208371719817</v>
      </c>
      <c r="J17219" t="s">
        <v>717</v>
      </c>
    </row>
    <row r="17220" spans="1:10">
      <c r="A17220" s="5" t="s">
        <v>116</v>
      </c>
      <c r="B17220" t="s">
        <v>319</v>
      </c>
      <c r="C17220" t="s">
        <v>3</v>
      </c>
      <c r="D17220" t="s">
        <v>1</v>
      </c>
      <c r="F17220" s="2">
        <v>383462039</v>
      </c>
      <c r="G17220" s="2">
        <v>89224.510741448845</v>
      </c>
      <c r="H17220">
        <v>2013</v>
      </c>
      <c r="I17220">
        <v>4297.7208371719817</v>
      </c>
      <c r="J17220" t="s">
        <v>717</v>
      </c>
    </row>
    <row r="17221" spans="1:10">
      <c r="A17221" s="5" t="s">
        <v>116</v>
      </c>
      <c r="B17221" t="s">
        <v>319</v>
      </c>
      <c r="C17221" t="s">
        <v>3</v>
      </c>
      <c r="D17221" t="s">
        <v>328</v>
      </c>
      <c r="F17221" s="2">
        <v>2972242620.9838805</v>
      </c>
      <c r="G17221" s="2">
        <v>672988.49490199995</v>
      </c>
      <c r="H17221">
        <v>2012</v>
      </c>
      <c r="I17221">
        <v>4416.4835558098157</v>
      </c>
      <c r="J17221" t="s">
        <v>717</v>
      </c>
    </row>
    <row r="17222" spans="1:10">
      <c r="A17222" s="5" t="s">
        <v>116</v>
      </c>
      <c r="B17222" t="s">
        <v>319</v>
      </c>
      <c r="C17222" t="s">
        <v>3</v>
      </c>
      <c r="D17222" t="s">
        <v>328</v>
      </c>
      <c r="F17222" s="2">
        <v>2972242620.9838805</v>
      </c>
      <c r="G17222" s="2">
        <v>672988.49490199995</v>
      </c>
      <c r="H17222">
        <v>2012</v>
      </c>
      <c r="I17222">
        <v>4416.4835558098157</v>
      </c>
      <c r="J17222" t="s">
        <v>717</v>
      </c>
    </row>
    <row r="17223" spans="1:10">
      <c r="A17223" s="5" t="s">
        <v>116</v>
      </c>
      <c r="B17223" t="s">
        <v>319</v>
      </c>
      <c r="C17223" t="s">
        <v>3</v>
      </c>
      <c r="D17223" t="s">
        <v>1</v>
      </c>
      <c r="F17223" s="2">
        <v>338951369.19139522</v>
      </c>
      <c r="G17223" s="2">
        <v>76746.888085999992</v>
      </c>
      <c r="H17223">
        <v>2012</v>
      </c>
      <c r="I17223">
        <v>4416.4835558098157</v>
      </c>
      <c r="J17223" t="s">
        <v>717</v>
      </c>
    </row>
    <row r="17224" spans="1:10">
      <c r="A17224" s="5" t="s">
        <v>116</v>
      </c>
      <c r="B17224" t="s">
        <v>319</v>
      </c>
      <c r="C17224" t="s">
        <v>3</v>
      </c>
      <c r="D17224" t="s">
        <v>1</v>
      </c>
      <c r="F17224" s="2">
        <v>338951369.19139522</v>
      </c>
      <c r="G17224" s="2">
        <v>76746.888085999992</v>
      </c>
      <c r="H17224">
        <v>2012</v>
      </c>
      <c r="I17224">
        <v>4416.4835558098157</v>
      </c>
      <c r="J17224" t="s">
        <v>717</v>
      </c>
    </row>
    <row r="17225" spans="1:10">
      <c r="A17225" s="5" t="s">
        <v>116</v>
      </c>
      <c r="B17225" t="s">
        <v>319</v>
      </c>
      <c r="C17225" t="s">
        <v>3</v>
      </c>
      <c r="D17225" t="s">
        <v>328</v>
      </c>
      <c r="F17225" s="2">
        <v>3114592741.42875</v>
      </c>
      <c r="G17225" s="2">
        <v>743811.87456000003</v>
      </c>
      <c r="H17225">
        <v>2011</v>
      </c>
      <c r="I17225">
        <v>4187.3393635604152</v>
      </c>
      <c r="J17225" t="s">
        <v>717</v>
      </c>
    </row>
    <row r="17226" spans="1:10">
      <c r="A17226" s="5" t="s">
        <v>116</v>
      </c>
      <c r="B17226" t="s">
        <v>319</v>
      </c>
      <c r="C17226" t="s">
        <v>3</v>
      </c>
      <c r="D17226" t="s">
        <v>328</v>
      </c>
      <c r="F17226" s="2">
        <v>3114592741.42875</v>
      </c>
      <c r="G17226" s="2">
        <v>743811.87456000003</v>
      </c>
      <c r="H17226">
        <v>2011</v>
      </c>
      <c r="I17226">
        <v>4187.3393635604152</v>
      </c>
      <c r="J17226" t="s">
        <v>717</v>
      </c>
    </row>
    <row r="17227" spans="1:10">
      <c r="A17227" s="5" t="s">
        <v>116</v>
      </c>
      <c r="B17227" t="s">
        <v>319</v>
      </c>
      <c r="C17227" t="s">
        <v>3</v>
      </c>
      <c r="D17227" t="s">
        <v>1</v>
      </c>
      <c r="F17227" s="2">
        <v>316014705.6935311</v>
      </c>
      <c r="G17227" s="2">
        <v>75469.093439999997</v>
      </c>
      <c r="H17227">
        <v>2011</v>
      </c>
      <c r="I17227">
        <v>4187.3393635604152</v>
      </c>
      <c r="J17227" t="s">
        <v>717</v>
      </c>
    </row>
    <row r="17228" spans="1:10">
      <c r="A17228" s="5" t="s">
        <v>116</v>
      </c>
      <c r="B17228" t="s">
        <v>319</v>
      </c>
      <c r="C17228" t="s">
        <v>3</v>
      </c>
      <c r="D17228" t="s">
        <v>1</v>
      </c>
      <c r="F17228" s="2">
        <v>316014705.6935311</v>
      </c>
      <c r="G17228" s="2">
        <v>75469.093439999997</v>
      </c>
      <c r="H17228">
        <v>2011</v>
      </c>
      <c r="I17228">
        <v>4187.3393635604152</v>
      </c>
      <c r="J17228" t="s">
        <v>717</v>
      </c>
    </row>
    <row r="17229" spans="1:10">
      <c r="A17229" s="5" t="s">
        <v>116</v>
      </c>
      <c r="B17229" t="s">
        <v>319</v>
      </c>
      <c r="C17229" t="s">
        <v>3</v>
      </c>
      <c r="D17229" t="s">
        <v>328</v>
      </c>
      <c r="F17229" s="2">
        <v>2487238196.0103307</v>
      </c>
      <c r="G17229" s="2">
        <v>525439.94623200002</v>
      </c>
      <c r="H17229">
        <v>2010</v>
      </c>
      <c r="I17229">
        <v>4733.6298160173164</v>
      </c>
      <c r="J17229" t="s">
        <v>717</v>
      </c>
    </row>
    <row r="17230" spans="1:10">
      <c r="A17230" s="5" t="s">
        <v>116</v>
      </c>
      <c r="B17230" t="s">
        <v>319</v>
      </c>
      <c r="C17230" t="s">
        <v>3</v>
      </c>
      <c r="D17230" t="s">
        <v>328</v>
      </c>
      <c r="F17230" s="2">
        <v>2487238196.0103307</v>
      </c>
      <c r="G17230" s="2">
        <v>525439.94623200002</v>
      </c>
      <c r="H17230">
        <v>2010</v>
      </c>
      <c r="I17230">
        <v>4733.6298160173164</v>
      </c>
      <c r="J17230" t="s">
        <v>717</v>
      </c>
    </row>
    <row r="17231" spans="1:10">
      <c r="A17231" s="5" t="s">
        <v>116</v>
      </c>
      <c r="B17231" t="s">
        <v>319</v>
      </c>
      <c r="C17231" t="s">
        <v>3</v>
      </c>
      <c r="D17231" t="s">
        <v>1</v>
      </c>
      <c r="F17231" s="2">
        <v>188408571.07896087</v>
      </c>
      <c r="G17231" s="2">
        <v>39802.134599000005</v>
      </c>
      <c r="H17231">
        <v>2010</v>
      </c>
      <c r="I17231">
        <v>4733.6298160173164</v>
      </c>
      <c r="J17231" t="s">
        <v>717</v>
      </c>
    </row>
    <row r="17232" spans="1:10">
      <c r="A17232" s="5" t="s">
        <v>116</v>
      </c>
      <c r="B17232" t="s">
        <v>319</v>
      </c>
      <c r="C17232" t="s">
        <v>3</v>
      </c>
      <c r="D17232" t="s">
        <v>1</v>
      </c>
      <c r="F17232" s="2">
        <v>188408571.07896087</v>
      </c>
      <c r="G17232" s="2">
        <v>39802.134599000005</v>
      </c>
      <c r="H17232">
        <v>2010</v>
      </c>
      <c r="I17232">
        <v>4733.6298160173164</v>
      </c>
      <c r="J17232" t="s">
        <v>717</v>
      </c>
    </row>
    <row r="17233" spans="1:10" ht="15.75">
      <c r="A17233" s="19" t="s">
        <v>664</v>
      </c>
      <c r="B17233" t="s">
        <v>319</v>
      </c>
      <c r="C17233" t="s">
        <v>3</v>
      </c>
      <c r="D17233" t="s">
        <v>328</v>
      </c>
      <c r="F17233" s="2">
        <v>22193534123</v>
      </c>
      <c r="G17233" s="2">
        <f t="shared" ref="G17233:G17241" si="456">F17233/I17233</f>
        <v>3047432.1505760229</v>
      </c>
      <c r="H17233">
        <v>2023</v>
      </c>
      <c r="I17233">
        <v>7282.7</v>
      </c>
      <c r="J17233" t="s">
        <v>717</v>
      </c>
    </row>
    <row r="17234" spans="1:10" ht="15.75">
      <c r="A17234" s="19" t="s">
        <v>664</v>
      </c>
      <c r="B17234" t="s">
        <v>319</v>
      </c>
      <c r="C17234" t="s">
        <v>4</v>
      </c>
      <c r="D17234" t="s">
        <v>328</v>
      </c>
      <c r="F17234" s="2">
        <v>3688715432</v>
      </c>
      <c r="G17234" s="2">
        <f t="shared" si="456"/>
        <v>506503.82852513494</v>
      </c>
      <c r="H17234">
        <v>2023</v>
      </c>
      <c r="I17234">
        <v>7282.7</v>
      </c>
      <c r="J17234" t="s">
        <v>717</v>
      </c>
    </row>
    <row r="17235" spans="1:10">
      <c r="A17235" s="5" t="s">
        <v>244</v>
      </c>
      <c r="B17235" t="s">
        <v>319</v>
      </c>
      <c r="C17235" t="s">
        <v>3</v>
      </c>
      <c r="D17235" t="s">
        <v>328</v>
      </c>
      <c r="E17235" t="s">
        <v>361</v>
      </c>
      <c r="F17235" s="2">
        <v>22517472688</v>
      </c>
      <c r="G17235" s="2">
        <f t="shared" si="456"/>
        <v>3327762.6985686943</v>
      </c>
      <c r="H17235">
        <v>2021</v>
      </c>
      <c r="I17235">
        <v>6766.55</v>
      </c>
      <c r="J17235" t="s">
        <v>717</v>
      </c>
    </row>
    <row r="17236" spans="1:10">
      <c r="A17236" s="5" t="s">
        <v>244</v>
      </c>
      <c r="B17236" t="s">
        <v>319</v>
      </c>
      <c r="C17236" t="s">
        <v>4</v>
      </c>
      <c r="D17236" t="s">
        <v>328</v>
      </c>
      <c r="E17236" t="s">
        <v>361</v>
      </c>
      <c r="F17236" s="2">
        <v>3349870812</v>
      </c>
      <c r="G17236" s="2">
        <f t="shared" si="456"/>
        <v>495063.33537770354</v>
      </c>
      <c r="H17236">
        <v>2021</v>
      </c>
      <c r="I17236">
        <v>6766.55</v>
      </c>
      <c r="J17236" t="s">
        <v>717</v>
      </c>
    </row>
    <row r="17237" spans="1:10">
      <c r="A17237" t="s">
        <v>168</v>
      </c>
      <c r="B17237" s="18" t="s">
        <v>35</v>
      </c>
      <c r="C17237" s="18" t="s">
        <v>3</v>
      </c>
      <c r="D17237" s="18" t="s">
        <v>328</v>
      </c>
      <c r="E17237" s="18" t="s">
        <v>677</v>
      </c>
      <c r="F17237" s="2">
        <v>191737130</v>
      </c>
      <c r="G17237" s="2">
        <f t="shared" si="456"/>
        <v>209441.21701871353</v>
      </c>
      <c r="H17237" s="18">
        <v>2024</v>
      </c>
      <c r="I17237" s="18">
        <v>915.46990000000005</v>
      </c>
      <c r="J17237" t="s">
        <v>717</v>
      </c>
    </row>
    <row r="17238" spans="1:10">
      <c r="A17238" t="s">
        <v>168</v>
      </c>
      <c r="B17238" s="18" t="s">
        <v>35</v>
      </c>
      <c r="C17238" s="18" t="s">
        <v>3</v>
      </c>
      <c r="D17238" s="18" t="s">
        <v>1</v>
      </c>
      <c r="E17238" s="18"/>
      <c r="F17238" s="2">
        <v>44827372</v>
      </c>
      <c r="G17238" s="2">
        <f t="shared" si="456"/>
        <v>48966.516539757336</v>
      </c>
      <c r="H17238" s="18">
        <v>2024</v>
      </c>
      <c r="I17238" s="18">
        <v>915.46990000000005</v>
      </c>
      <c r="J17238" t="s">
        <v>717</v>
      </c>
    </row>
    <row r="17239" spans="1:10">
      <c r="A17239" t="s">
        <v>168</v>
      </c>
      <c r="B17239" s="18" t="s">
        <v>35</v>
      </c>
      <c r="C17239" s="18" t="s">
        <v>4</v>
      </c>
      <c r="D17239" s="18" t="s">
        <v>328</v>
      </c>
      <c r="E17239" s="18" t="s">
        <v>677</v>
      </c>
      <c r="F17239" s="2">
        <v>28089073</v>
      </c>
      <c r="G17239" s="2">
        <f t="shared" si="456"/>
        <v>30682.683286473974</v>
      </c>
      <c r="H17239" s="18">
        <v>2024</v>
      </c>
      <c r="I17239" s="18">
        <v>915.46990000000005</v>
      </c>
      <c r="J17239" t="s">
        <v>717</v>
      </c>
    </row>
    <row r="17240" spans="1:10">
      <c r="A17240" t="s">
        <v>168</v>
      </c>
      <c r="B17240" s="18" t="s">
        <v>35</v>
      </c>
      <c r="C17240" s="18" t="s">
        <v>4</v>
      </c>
      <c r="D17240" s="18" t="s">
        <v>1</v>
      </c>
      <c r="E17240" s="18"/>
      <c r="F17240" s="2">
        <v>1812401</v>
      </c>
      <c r="G17240" s="2">
        <f t="shared" si="456"/>
        <v>1979.749416119525</v>
      </c>
      <c r="H17240" s="18">
        <v>2024</v>
      </c>
      <c r="I17240" s="18">
        <v>915.46990000000005</v>
      </c>
      <c r="J17240" t="s">
        <v>717</v>
      </c>
    </row>
    <row r="17241" spans="1:10">
      <c r="A17241" t="s">
        <v>168</v>
      </c>
      <c r="B17241" s="18" t="s">
        <v>35</v>
      </c>
      <c r="C17241" s="18" t="s">
        <v>3</v>
      </c>
      <c r="D17241" s="18" t="s">
        <v>328</v>
      </c>
      <c r="E17241" s="18"/>
      <c r="F17241" s="2">
        <v>63533471.5</v>
      </c>
      <c r="G17241" s="2">
        <f t="shared" si="456"/>
        <v>214655.26282092213</v>
      </c>
      <c r="H17241" s="18">
        <v>2023</v>
      </c>
      <c r="I17241" s="18">
        <v>295.97910000000002</v>
      </c>
      <c r="J17241" t="s">
        <v>717</v>
      </c>
    </row>
    <row r="17242" spans="1:10">
      <c r="A17242" t="s">
        <v>65</v>
      </c>
      <c r="B17242" t="s">
        <v>319</v>
      </c>
      <c r="C17242" t="s">
        <v>3</v>
      </c>
      <c r="D17242" t="s">
        <v>328</v>
      </c>
      <c r="F17242" s="2">
        <v>3738539260</v>
      </c>
      <c r="G17242" s="2">
        <v>837138.8064609227</v>
      </c>
      <c r="H17242">
        <v>2014</v>
      </c>
      <c r="I17242">
        <v>4465.8534894649083</v>
      </c>
      <c r="J17242" s="40" t="s">
        <v>715</v>
      </c>
    </row>
    <row r="17243" spans="1:10">
      <c r="A17243" t="s">
        <v>65</v>
      </c>
      <c r="B17243" t="s">
        <v>319</v>
      </c>
      <c r="C17243" t="s">
        <v>3</v>
      </c>
      <c r="D17243" t="s">
        <v>1</v>
      </c>
      <c r="F17243" s="2">
        <v>1377225858</v>
      </c>
      <c r="G17243" s="2">
        <v>308390.29118373903</v>
      </c>
      <c r="H17243">
        <v>2014</v>
      </c>
      <c r="I17243">
        <v>4465.8534894649083</v>
      </c>
      <c r="J17243" s="40" t="s">
        <v>715</v>
      </c>
    </row>
    <row r="17244" spans="1:10">
      <c r="A17244" t="s">
        <v>168</v>
      </c>
      <c r="B17244" s="18" t="s">
        <v>35</v>
      </c>
      <c r="C17244" s="18" t="s">
        <v>3</v>
      </c>
      <c r="D17244" s="18" t="s">
        <v>1</v>
      </c>
      <c r="E17244" s="18"/>
      <c r="F17244" s="2">
        <v>19395826</v>
      </c>
      <c r="G17244" s="2">
        <f t="shared" ref="G17244:G17254" si="457">F17244/I17244</f>
        <v>65531.066213796847</v>
      </c>
      <c r="H17244" s="18">
        <v>2023</v>
      </c>
      <c r="I17244" s="18">
        <v>295.97910000000002</v>
      </c>
      <c r="J17244" t="s">
        <v>717</v>
      </c>
    </row>
    <row r="17245" spans="1:10">
      <c r="A17245" t="s">
        <v>168</v>
      </c>
      <c r="B17245" s="18" t="s">
        <v>35</v>
      </c>
      <c r="C17245" s="18" t="s">
        <v>4</v>
      </c>
      <c r="D17245" s="18" t="s">
        <v>328</v>
      </c>
      <c r="E17245" s="18"/>
      <c r="F17245" s="2">
        <v>1773809</v>
      </c>
      <c r="G17245" s="2">
        <f t="shared" si="457"/>
        <v>5993.0211288567334</v>
      </c>
      <c r="H17245" s="18">
        <v>2023</v>
      </c>
      <c r="I17245" s="18">
        <v>295.97910000000002</v>
      </c>
      <c r="J17245" t="s">
        <v>717</v>
      </c>
    </row>
    <row r="17246" spans="1:10">
      <c r="A17246" t="s">
        <v>168</v>
      </c>
      <c r="B17246" s="18" t="s">
        <v>35</v>
      </c>
      <c r="C17246" s="18" t="s">
        <v>4</v>
      </c>
      <c r="D17246" s="18" t="s">
        <v>1</v>
      </c>
      <c r="E17246" s="18"/>
      <c r="F17246" s="2">
        <v>546561.5</v>
      </c>
      <c r="G17246" s="2">
        <f t="shared" si="457"/>
        <v>1846.621940535666</v>
      </c>
      <c r="H17246" s="18">
        <v>2023</v>
      </c>
      <c r="I17246" s="18">
        <v>295.97910000000002</v>
      </c>
      <c r="J17246" t="s">
        <v>717</v>
      </c>
    </row>
    <row r="17247" spans="1:10">
      <c r="A17247" s="14" t="s">
        <v>168</v>
      </c>
      <c r="B17247" t="s">
        <v>35</v>
      </c>
      <c r="C17247" t="s">
        <v>3</v>
      </c>
      <c r="D17247" t="s">
        <v>328</v>
      </c>
      <c r="F17247" s="2">
        <v>38996940</v>
      </c>
      <c r="G17247" s="2">
        <f t="shared" si="457"/>
        <v>297974.07574942539</v>
      </c>
      <c r="H17247">
        <v>2022</v>
      </c>
      <c r="I17247">
        <v>130.87360000000001</v>
      </c>
      <c r="J17247" t="s">
        <v>717</v>
      </c>
    </row>
    <row r="17248" spans="1:10">
      <c r="A17248" s="14" t="s">
        <v>168</v>
      </c>
      <c r="B17248" t="s">
        <v>35</v>
      </c>
      <c r="C17248" t="s">
        <v>3</v>
      </c>
      <c r="D17248" t="s">
        <v>1</v>
      </c>
      <c r="F17248" s="2">
        <v>5681940</v>
      </c>
      <c r="G17248" s="2">
        <f t="shared" si="457"/>
        <v>43415.47875201721</v>
      </c>
      <c r="H17248">
        <v>2022</v>
      </c>
      <c r="I17248">
        <v>130.87360000000001</v>
      </c>
      <c r="J17248" t="s">
        <v>717</v>
      </c>
    </row>
    <row r="17249" spans="1:10">
      <c r="A17249" s="14" t="s">
        <v>168</v>
      </c>
      <c r="B17249" t="s">
        <v>35</v>
      </c>
      <c r="C17249" t="s">
        <v>5</v>
      </c>
      <c r="D17249" t="s">
        <v>328</v>
      </c>
      <c r="F17249" s="2">
        <v>7085425</v>
      </c>
      <c r="G17249" s="2">
        <f t="shared" si="457"/>
        <v>54139.452112572741</v>
      </c>
      <c r="H17249">
        <v>2022</v>
      </c>
      <c r="I17249">
        <v>130.87360000000001</v>
      </c>
      <c r="J17249" t="s">
        <v>717</v>
      </c>
    </row>
    <row r="17250" spans="1:10">
      <c r="A17250" s="14" t="s">
        <v>168</v>
      </c>
      <c r="B17250" t="s">
        <v>35</v>
      </c>
      <c r="C17250" t="s">
        <v>5</v>
      </c>
      <c r="D17250" t="s">
        <v>1</v>
      </c>
      <c r="F17250" s="2">
        <v>678352</v>
      </c>
      <c r="G17250" s="2">
        <f t="shared" si="457"/>
        <v>5183.2607951489063</v>
      </c>
      <c r="H17250">
        <v>2022</v>
      </c>
      <c r="I17250">
        <v>130.87360000000001</v>
      </c>
      <c r="J17250" t="s">
        <v>717</v>
      </c>
    </row>
    <row r="17251" spans="1:10">
      <c r="A17251" s="14" t="s">
        <v>168</v>
      </c>
      <c r="B17251" t="s">
        <v>35</v>
      </c>
      <c r="C17251" t="s">
        <v>3</v>
      </c>
      <c r="D17251" t="s">
        <v>328</v>
      </c>
      <c r="E17251" t="s">
        <v>329</v>
      </c>
      <c r="F17251" s="2">
        <v>24370408</v>
      </c>
      <c r="G17251" s="2">
        <f t="shared" si="457"/>
        <v>256306.14030659464</v>
      </c>
      <c r="H17251">
        <v>2021</v>
      </c>
      <c r="I17251">
        <v>95.083200000000005</v>
      </c>
      <c r="J17251" t="s">
        <v>717</v>
      </c>
    </row>
    <row r="17252" spans="1:10">
      <c r="A17252" s="14" t="s">
        <v>168</v>
      </c>
      <c r="B17252" t="s">
        <v>35</v>
      </c>
      <c r="C17252" t="s">
        <v>3</v>
      </c>
      <c r="D17252" t="s">
        <v>1</v>
      </c>
      <c r="E17252" t="s">
        <v>330</v>
      </c>
      <c r="F17252" s="2">
        <v>3236598</v>
      </c>
      <c r="G17252" s="2">
        <f t="shared" si="457"/>
        <v>34039.641072239887</v>
      </c>
      <c r="H17252">
        <v>2021</v>
      </c>
      <c r="I17252">
        <v>95.083200000000005</v>
      </c>
      <c r="J17252" t="s">
        <v>717</v>
      </c>
    </row>
    <row r="17253" spans="1:10">
      <c r="A17253" s="14" t="s">
        <v>168</v>
      </c>
      <c r="B17253" t="s">
        <v>35</v>
      </c>
      <c r="C17253" t="s">
        <v>4</v>
      </c>
      <c r="D17253" t="s">
        <v>328</v>
      </c>
      <c r="E17253" t="s">
        <v>329</v>
      </c>
      <c r="F17253" s="2">
        <v>1416619</v>
      </c>
      <c r="G17253" s="2">
        <f t="shared" si="457"/>
        <v>14898.730795766234</v>
      </c>
      <c r="H17253">
        <v>2021</v>
      </c>
      <c r="I17253">
        <v>95.083200000000005</v>
      </c>
      <c r="J17253" t="s">
        <v>717</v>
      </c>
    </row>
    <row r="17254" spans="1:10">
      <c r="A17254" s="14" t="s">
        <v>168</v>
      </c>
      <c r="B17254" t="s">
        <v>35</v>
      </c>
      <c r="C17254" t="s">
        <v>4</v>
      </c>
      <c r="D17254" t="s">
        <v>1</v>
      </c>
      <c r="E17254" t="s">
        <v>330</v>
      </c>
      <c r="F17254" s="2">
        <v>184284</v>
      </c>
      <c r="G17254" s="2">
        <f t="shared" si="457"/>
        <v>1938.134181432682</v>
      </c>
      <c r="H17254">
        <v>2021</v>
      </c>
      <c r="I17254">
        <v>95.083200000000005</v>
      </c>
      <c r="J17254" t="s">
        <v>717</v>
      </c>
    </row>
    <row r="17255" spans="1:10">
      <c r="A17255" t="s">
        <v>168</v>
      </c>
      <c r="B17255" t="s">
        <v>35</v>
      </c>
      <c r="C17255" t="s">
        <v>3</v>
      </c>
      <c r="D17255" t="s">
        <v>328</v>
      </c>
      <c r="F17255" s="2">
        <v>14811207</v>
      </c>
      <c r="G17255" s="2">
        <v>210009.40073504392</v>
      </c>
      <c r="H17255">
        <v>2020</v>
      </c>
      <c r="I17255">
        <v>70.526399999999995</v>
      </c>
      <c r="J17255" t="s">
        <v>717</v>
      </c>
    </row>
    <row r="17256" spans="1:10">
      <c r="A17256" t="s">
        <v>168</v>
      </c>
      <c r="B17256" t="s">
        <v>35</v>
      </c>
      <c r="C17256" t="s">
        <v>3</v>
      </c>
      <c r="D17256" t="s">
        <v>1</v>
      </c>
      <c r="F17256" s="2">
        <v>2068015</v>
      </c>
      <c r="G17256" s="2">
        <v>29322.565734249871</v>
      </c>
      <c r="H17256">
        <v>2020</v>
      </c>
      <c r="I17256">
        <v>70.526399999999995</v>
      </c>
      <c r="J17256" t="s">
        <v>717</v>
      </c>
    </row>
    <row r="17257" spans="1:10">
      <c r="A17257" t="s">
        <v>168</v>
      </c>
      <c r="B17257" t="s">
        <v>35</v>
      </c>
      <c r="C17257" t="s">
        <v>4</v>
      </c>
      <c r="D17257" t="s">
        <v>328</v>
      </c>
      <c r="F17257" s="2">
        <v>-606436</v>
      </c>
      <c r="G17257" s="2">
        <v>-8598.7091358696889</v>
      </c>
      <c r="H17257">
        <v>2020</v>
      </c>
      <c r="I17257">
        <v>70.526399999999995</v>
      </c>
      <c r="J17257" t="s">
        <v>717</v>
      </c>
    </row>
    <row r="17258" spans="1:10">
      <c r="A17258" t="s">
        <v>168</v>
      </c>
      <c r="B17258" t="s">
        <v>35</v>
      </c>
      <c r="C17258" t="s">
        <v>4</v>
      </c>
      <c r="D17258" t="s">
        <v>1</v>
      </c>
      <c r="F17258" s="2">
        <v>2403869</v>
      </c>
      <c r="G17258" s="2">
        <v>34084.669003380295</v>
      </c>
      <c r="H17258">
        <v>2020</v>
      </c>
      <c r="I17258">
        <v>70.526399999999995</v>
      </c>
      <c r="J17258" t="s">
        <v>717</v>
      </c>
    </row>
    <row r="17259" spans="1:10">
      <c r="A17259" s="1" t="s">
        <v>168</v>
      </c>
      <c r="B17259" t="s">
        <v>35</v>
      </c>
      <c r="C17259" t="s">
        <v>3</v>
      </c>
      <c r="D17259" t="s">
        <v>328</v>
      </c>
      <c r="E17259" t="s">
        <v>343</v>
      </c>
      <c r="F17259" s="2">
        <v>10290627</v>
      </c>
      <c r="G17259" s="2">
        <f t="shared" ref="G17259:G17266" si="458">F17259/I17259</f>
        <v>213380.72764822733</v>
      </c>
      <c r="H17259">
        <v>2019</v>
      </c>
      <c r="I17259">
        <v>48.226599999999998</v>
      </c>
      <c r="J17259" t="s">
        <v>717</v>
      </c>
    </row>
    <row r="17260" spans="1:10">
      <c r="A17260" t="s">
        <v>168</v>
      </c>
      <c r="B17260" t="s">
        <v>35</v>
      </c>
      <c r="C17260" t="s">
        <v>3</v>
      </c>
      <c r="D17260" t="s">
        <v>1</v>
      </c>
      <c r="F17260" s="2">
        <v>1424249</v>
      </c>
      <c r="G17260" s="2">
        <f t="shared" si="458"/>
        <v>29532.436456229552</v>
      </c>
      <c r="H17260">
        <v>2019</v>
      </c>
      <c r="I17260">
        <v>48.226599999999998</v>
      </c>
      <c r="J17260" t="s">
        <v>717</v>
      </c>
    </row>
    <row r="17261" spans="1:10">
      <c r="A17261" s="1" t="s">
        <v>168</v>
      </c>
      <c r="B17261" t="s">
        <v>35</v>
      </c>
      <c r="C17261" t="s">
        <v>4</v>
      </c>
      <c r="D17261" t="s">
        <v>328</v>
      </c>
      <c r="E17261" t="s">
        <v>343</v>
      </c>
      <c r="F17261" s="2">
        <v>4177635</v>
      </c>
      <c r="G17261" s="2">
        <f t="shared" si="458"/>
        <v>86625.119747193457</v>
      </c>
      <c r="H17261">
        <v>2019</v>
      </c>
      <c r="I17261">
        <v>48.226599999999998</v>
      </c>
      <c r="J17261" t="s">
        <v>717</v>
      </c>
    </row>
    <row r="17262" spans="1:10">
      <c r="A17262" t="s">
        <v>168</v>
      </c>
      <c r="B17262" t="s">
        <v>35</v>
      </c>
      <c r="C17262" t="s">
        <v>4</v>
      </c>
      <c r="D17262" t="s">
        <v>1</v>
      </c>
      <c r="F17262" s="2">
        <v>187123</v>
      </c>
      <c r="G17262" s="2">
        <f t="shared" si="458"/>
        <v>3880.0786288065096</v>
      </c>
      <c r="H17262">
        <v>2019</v>
      </c>
      <c r="I17262">
        <v>48.226599999999998</v>
      </c>
      <c r="J17262" t="s">
        <v>717</v>
      </c>
    </row>
    <row r="17263" spans="1:10">
      <c r="A17263" s="3" t="s">
        <v>168</v>
      </c>
      <c r="B17263" t="s">
        <v>35</v>
      </c>
      <c r="C17263" t="s">
        <v>3</v>
      </c>
      <c r="D17263" t="s">
        <v>328</v>
      </c>
      <c r="F17263" s="2">
        <v>6172772</v>
      </c>
      <c r="G17263" s="2">
        <f t="shared" si="458"/>
        <v>215585.45154823523</v>
      </c>
      <c r="H17263">
        <v>2018</v>
      </c>
      <c r="I17263">
        <v>28.6326</v>
      </c>
      <c r="J17263" t="s">
        <v>717</v>
      </c>
    </row>
    <row r="17264" spans="1:10">
      <c r="A17264" s="4" t="s">
        <v>168</v>
      </c>
      <c r="B17264" t="s">
        <v>35</v>
      </c>
      <c r="C17264" t="s">
        <v>3</v>
      </c>
      <c r="D17264" t="s">
        <v>1</v>
      </c>
      <c r="F17264" s="2">
        <v>1035084</v>
      </c>
      <c r="G17264" s="2">
        <f t="shared" si="458"/>
        <v>36150.541690241196</v>
      </c>
      <c r="H17264">
        <v>2018</v>
      </c>
      <c r="I17264">
        <v>28.6326</v>
      </c>
      <c r="J17264" t="s">
        <v>717</v>
      </c>
    </row>
    <row r="17265" spans="1:10">
      <c r="A17265" s="4" t="s">
        <v>168</v>
      </c>
      <c r="B17265" t="s">
        <v>35</v>
      </c>
      <c r="C17265" t="s">
        <v>4</v>
      </c>
      <c r="D17265" t="s">
        <v>328</v>
      </c>
      <c r="F17265" s="2">
        <f>-(-286488)</f>
        <v>286488</v>
      </c>
      <c r="G17265" s="2">
        <f t="shared" si="458"/>
        <v>10005.657886465078</v>
      </c>
      <c r="H17265">
        <v>2018</v>
      </c>
      <c r="I17265">
        <v>28.6326</v>
      </c>
      <c r="J17265" t="s">
        <v>717</v>
      </c>
    </row>
    <row r="17266" spans="1:10">
      <c r="A17266" s="4" t="s">
        <v>168</v>
      </c>
      <c r="B17266" t="s">
        <v>35</v>
      </c>
      <c r="C17266" t="s">
        <v>4</v>
      </c>
      <c r="D17266" t="s">
        <v>1</v>
      </c>
      <c r="F17266" s="2">
        <f>-(-222116)</f>
        <v>222116</v>
      </c>
      <c r="G17266" s="2">
        <f t="shared" si="458"/>
        <v>7757.4512967736073</v>
      </c>
      <c r="H17266">
        <v>2018</v>
      </c>
      <c r="I17266">
        <v>28.6326</v>
      </c>
      <c r="J17266" t="s">
        <v>717</v>
      </c>
    </row>
    <row r="17267" spans="1:10">
      <c r="A17267" s="1" t="s">
        <v>168</v>
      </c>
      <c r="B17267" t="s">
        <v>35</v>
      </c>
      <c r="C17267" t="s">
        <v>3</v>
      </c>
      <c r="D17267" t="s">
        <v>328</v>
      </c>
      <c r="F17267" s="2">
        <v>4913051</v>
      </c>
      <c r="G17267" s="2">
        <f>(F17267/I17267)</f>
        <v>296910.06431876676</v>
      </c>
      <c r="H17267">
        <v>2017</v>
      </c>
      <c r="I17267">
        <v>16.547270000000001</v>
      </c>
      <c r="J17267" t="s">
        <v>717</v>
      </c>
    </row>
    <row r="17268" spans="1:10">
      <c r="A17268" s="1" t="s">
        <v>168</v>
      </c>
      <c r="B17268" t="s">
        <v>35</v>
      </c>
      <c r="C17268" t="s">
        <v>3</v>
      </c>
      <c r="D17268" t="s">
        <v>1</v>
      </c>
      <c r="F17268" s="2">
        <v>794979</v>
      </c>
      <c r="G17268" s="2">
        <f>(F17268/I17268)</f>
        <v>48042.909797205219</v>
      </c>
      <c r="H17268">
        <v>2017</v>
      </c>
      <c r="I17268">
        <v>16.547270000000001</v>
      </c>
      <c r="J17268" t="s">
        <v>717</v>
      </c>
    </row>
    <row r="17269" spans="1:10">
      <c r="A17269" s="1" t="s">
        <v>168</v>
      </c>
      <c r="B17269" t="s">
        <v>35</v>
      </c>
      <c r="C17269" t="s">
        <v>4</v>
      </c>
      <c r="D17269" t="s">
        <v>328</v>
      </c>
      <c r="F17269" s="2">
        <f>-(-448928)</f>
        <v>448928</v>
      </c>
      <c r="G17269" s="2">
        <f>(F17269/I17269)</f>
        <v>27130.034138561827</v>
      </c>
      <c r="H17269">
        <v>2017</v>
      </c>
      <c r="I17269">
        <v>16.547270000000001</v>
      </c>
      <c r="J17269" t="s">
        <v>717</v>
      </c>
    </row>
    <row r="17270" spans="1:10">
      <c r="A17270" s="1" t="s">
        <v>168</v>
      </c>
      <c r="B17270" t="s">
        <v>35</v>
      </c>
      <c r="C17270" t="s">
        <v>4</v>
      </c>
      <c r="D17270" t="s">
        <v>1</v>
      </c>
      <c r="F17270" s="2">
        <f>-(-430397)</f>
        <v>430397</v>
      </c>
      <c r="G17270" s="2">
        <f>(F17270/I17270)</f>
        <v>26010.151523483932</v>
      </c>
      <c r="H17270">
        <v>2017</v>
      </c>
      <c r="I17270">
        <v>16.547270000000001</v>
      </c>
      <c r="J17270" t="s">
        <v>717</v>
      </c>
    </row>
    <row r="17271" spans="1:10">
      <c r="A17271" t="s">
        <v>168</v>
      </c>
      <c r="B17271" t="s">
        <v>35</v>
      </c>
      <c r="C17271" t="s">
        <v>3</v>
      </c>
      <c r="D17271" t="s">
        <v>328</v>
      </c>
      <c r="F17271" s="2">
        <v>2256061</v>
      </c>
      <c r="G17271" s="2">
        <v>152759.62000717732</v>
      </c>
      <c r="H17271">
        <v>2016</v>
      </c>
      <c r="I17271">
        <v>14.768700000000001</v>
      </c>
      <c r="J17271" t="s">
        <v>717</v>
      </c>
    </row>
    <row r="17272" spans="1:10">
      <c r="A17272" t="s">
        <v>168</v>
      </c>
      <c r="B17272" t="s">
        <v>35</v>
      </c>
      <c r="C17272" t="s">
        <v>3</v>
      </c>
      <c r="D17272" t="s">
        <v>1</v>
      </c>
      <c r="F17272" s="2">
        <v>350851</v>
      </c>
      <c r="G17272" s="2">
        <v>23756.390203606275</v>
      </c>
      <c r="H17272">
        <v>2016</v>
      </c>
      <c r="I17272">
        <v>14.768700000000001</v>
      </c>
      <c r="J17272" t="s">
        <v>717</v>
      </c>
    </row>
    <row r="17273" spans="1:10">
      <c r="A17273" t="s">
        <v>168</v>
      </c>
      <c r="B17273" t="s">
        <v>35</v>
      </c>
      <c r="C17273" t="s">
        <v>4</v>
      </c>
      <c r="D17273" t="s">
        <v>328</v>
      </c>
      <c r="F17273" s="2">
        <v>742969</v>
      </c>
      <c r="G17273" s="2">
        <v>50307.000616167978</v>
      </c>
      <c r="H17273">
        <v>2016</v>
      </c>
      <c r="I17273">
        <v>14.768700000000001</v>
      </c>
      <c r="J17273" t="s">
        <v>717</v>
      </c>
    </row>
    <row r="17274" spans="1:10">
      <c r="A17274" t="s">
        <v>168</v>
      </c>
      <c r="B17274" t="s">
        <v>35</v>
      </c>
      <c r="C17274" t="s">
        <v>4</v>
      </c>
      <c r="D17274" t="s">
        <v>1</v>
      </c>
      <c r="F17274" s="2">
        <v>59168</v>
      </c>
      <c r="G17274" s="2">
        <v>4006.3106434554156</v>
      </c>
      <c r="H17274">
        <v>2016</v>
      </c>
      <c r="I17274">
        <v>14.768700000000001</v>
      </c>
      <c r="J17274" t="s">
        <v>717</v>
      </c>
    </row>
    <row r="17275" spans="1:10">
      <c r="A17275" t="s">
        <v>168</v>
      </c>
      <c r="B17275" t="s">
        <v>35</v>
      </c>
      <c r="C17275" t="s">
        <v>3</v>
      </c>
      <c r="D17275" t="s">
        <v>328</v>
      </c>
      <c r="F17275" s="2">
        <v>1603446</v>
      </c>
      <c r="G17275" s="2">
        <v>172982.71732798242</v>
      </c>
      <c r="H17275">
        <v>2015</v>
      </c>
      <c r="I17275">
        <v>9.2693999999999992</v>
      </c>
      <c r="J17275" t="s">
        <v>717</v>
      </c>
    </row>
    <row r="17276" spans="1:10">
      <c r="A17276" t="s">
        <v>168</v>
      </c>
      <c r="B17276" t="s">
        <v>35</v>
      </c>
      <c r="C17276" t="s">
        <v>3</v>
      </c>
      <c r="D17276" t="s">
        <v>1</v>
      </c>
      <c r="F17276" s="2">
        <v>266997</v>
      </c>
      <c r="G17276" s="2">
        <v>28804.129717133797</v>
      </c>
      <c r="H17276">
        <v>2015</v>
      </c>
      <c r="I17276">
        <v>9.2693999999999992</v>
      </c>
      <c r="J17276" t="s">
        <v>717</v>
      </c>
    </row>
    <row r="17277" spans="1:10">
      <c r="A17277" t="s">
        <v>168</v>
      </c>
      <c r="B17277" t="s">
        <v>35</v>
      </c>
      <c r="C17277" t="s">
        <v>4</v>
      </c>
      <c r="D17277" t="s">
        <v>328</v>
      </c>
      <c r="F17277" s="2">
        <v>483235</v>
      </c>
      <c r="G17277" s="2">
        <v>52132.284721772718</v>
      </c>
      <c r="H17277">
        <v>2015</v>
      </c>
      <c r="I17277">
        <v>9.2693999999999992</v>
      </c>
      <c r="J17277" t="s">
        <v>717</v>
      </c>
    </row>
    <row r="17278" spans="1:10">
      <c r="A17278" t="s">
        <v>168</v>
      </c>
      <c r="B17278" t="s">
        <v>35</v>
      </c>
      <c r="C17278" t="s">
        <v>4</v>
      </c>
      <c r="D17278" t="s">
        <v>1</v>
      </c>
      <c r="F17278" s="2">
        <v>77235</v>
      </c>
      <c r="G17278" s="2">
        <v>8332.2545148553309</v>
      </c>
      <c r="H17278">
        <v>2015</v>
      </c>
      <c r="I17278">
        <v>9.2693999999999992</v>
      </c>
      <c r="J17278" t="s">
        <v>717</v>
      </c>
    </row>
    <row r="17279" spans="1:10">
      <c r="A17279" t="s">
        <v>168</v>
      </c>
      <c r="B17279" t="s">
        <v>35</v>
      </c>
      <c r="C17279" t="s">
        <v>3</v>
      </c>
      <c r="D17279" t="s">
        <v>328</v>
      </c>
      <c r="F17279" s="2">
        <v>1540634</v>
      </c>
      <c r="G17279" s="2">
        <v>189794.88750226749</v>
      </c>
      <c r="H17279">
        <v>2014</v>
      </c>
      <c r="I17279">
        <v>8.1173630136986379</v>
      </c>
      <c r="J17279" t="s">
        <v>717</v>
      </c>
    </row>
    <row r="17280" spans="1:10">
      <c r="A17280" t="s">
        <v>168</v>
      </c>
      <c r="B17280" t="s">
        <v>35</v>
      </c>
      <c r="C17280" t="s">
        <v>3</v>
      </c>
      <c r="D17280" t="s">
        <v>1</v>
      </c>
      <c r="F17280" s="2">
        <v>181287</v>
      </c>
      <c r="G17280" s="2">
        <v>22333.237985545929</v>
      </c>
      <c r="H17280">
        <v>2014</v>
      </c>
      <c r="I17280">
        <v>8.1173630136986379</v>
      </c>
      <c r="J17280" t="s">
        <v>717</v>
      </c>
    </row>
    <row r="17281" spans="1:10">
      <c r="A17281" t="s">
        <v>168</v>
      </c>
      <c r="B17281" t="s">
        <v>35</v>
      </c>
      <c r="C17281" t="s">
        <v>4</v>
      </c>
      <c r="D17281" t="s">
        <v>328</v>
      </c>
      <c r="F17281" s="2">
        <v>542096</v>
      </c>
      <c r="G17281" s="2">
        <v>66782.278812118384</v>
      </c>
      <c r="H17281">
        <v>2014</v>
      </c>
      <c r="I17281">
        <v>8.1173630136986379</v>
      </c>
      <c r="J17281" t="s">
        <v>717</v>
      </c>
    </row>
    <row r="17282" spans="1:10">
      <c r="A17282" t="s">
        <v>168</v>
      </c>
      <c r="B17282" t="s">
        <v>35</v>
      </c>
      <c r="C17282" t="s">
        <v>4</v>
      </c>
      <c r="D17282" t="s">
        <v>1</v>
      </c>
      <c r="F17282" s="2">
        <v>73179</v>
      </c>
      <c r="G17282" s="2">
        <v>9015.1197964788735</v>
      </c>
      <c r="H17282">
        <v>2014</v>
      </c>
      <c r="I17282">
        <v>8.1173630136986379</v>
      </c>
      <c r="J17282" t="s">
        <v>717</v>
      </c>
    </row>
    <row r="17283" spans="1:10">
      <c r="A17283" t="s">
        <v>65</v>
      </c>
      <c r="B17283" t="s">
        <v>319</v>
      </c>
      <c r="C17283" t="s">
        <v>4</v>
      </c>
      <c r="D17283" t="s">
        <v>328</v>
      </c>
      <c r="F17283" s="2">
        <v>1410884079.9999998</v>
      </c>
      <c r="G17283" s="2">
        <v>315927.08612772916</v>
      </c>
      <c r="H17283">
        <v>2014</v>
      </c>
      <c r="I17283">
        <v>4465.8534894649083</v>
      </c>
      <c r="J17283" s="40" t="s">
        <v>715</v>
      </c>
    </row>
    <row r="17284" spans="1:10">
      <c r="A17284" t="s">
        <v>65</v>
      </c>
      <c r="B17284" t="s">
        <v>319</v>
      </c>
      <c r="C17284" t="s">
        <v>4</v>
      </c>
      <c r="D17284" t="s">
        <v>1</v>
      </c>
      <c r="F17284" s="2">
        <v>23927179.999999996</v>
      </c>
      <c r="G17284" s="2">
        <v>5357.806756635654</v>
      </c>
      <c r="H17284">
        <v>2014</v>
      </c>
      <c r="I17284">
        <v>4465.8534894649083</v>
      </c>
      <c r="J17284" s="40" t="s">
        <v>715</v>
      </c>
    </row>
    <row r="17285" spans="1:10">
      <c r="A17285" t="s">
        <v>168</v>
      </c>
      <c r="B17285" t="s">
        <v>35</v>
      </c>
      <c r="C17285" t="s">
        <v>3</v>
      </c>
      <c r="D17285" t="s">
        <v>328</v>
      </c>
      <c r="F17285" s="2">
        <v>1038596.9999999999</v>
      </c>
      <c r="G17285" s="2">
        <v>189591.45463895984</v>
      </c>
      <c r="H17285">
        <v>2013</v>
      </c>
      <c r="I17285">
        <v>5.47807917808219</v>
      </c>
      <c r="J17285" t="s">
        <v>717</v>
      </c>
    </row>
    <row r="17286" spans="1:10">
      <c r="A17286" t="s">
        <v>168</v>
      </c>
      <c r="B17286" t="s">
        <v>35</v>
      </c>
      <c r="C17286" t="s">
        <v>3</v>
      </c>
      <c r="D17286" t="s">
        <v>1</v>
      </c>
      <c r="F17286" s="2">
        <v>140297</v>
      </c>
      <c r="G17286" s="2">
        <v>25610.619240650754</v>
      </c>
      <c r="H17286">
        <v>2013</v>
      </c>
      <c r="I17286">
        <v>5.47807917808219</v>
      </c>
      <c r="J17286" t="s">
        <v>717</v>
      </c>
    </row>
    <row r="17287" spans="1:10">
      <c r="A17287" t="s">
        <v>168</v>
      </c>
      <c r="B17287" t="s">
        <v>35</v>
      </c>
      <c r="C17287" t="s">
        <v>4</v>
      </c>
      <c r="D17287" t="s">
        <v>328</v>
      </c>
      <c r="F17287" s="2">
        <v>184496</v>
      </c>
      <c r="G17287" s="2">
        <v>33678.958262992805</v>
      </c>
      <c r="H17287">
        <v>2013</v>
      </c>
      <c r="I17287">
        <v>5.47807917808219</v>
      </c>
      <c r="J17287" t="s">
        <v>717</v>
      </c>
    </row>
    <row r="17288" spans="1:10">
      <c r="A17288" t="s">
        <v>168</v>
      </c>
      <c r="B17288" t="s">
        <v>35</v>
      </c>
      <c r="C17288" t="s">
        <v>4</v>
      </c>
      <c r="D17288" t="s">
        <v>1</v>
      </c>
      <c r="F17288" s="2">
        <v>154368</v>
      </c>
      <c r="G17288" s="2">
        <v>28179.220303647089</v>
      </c>
      <c r="H17288">
        <v>2013</v>
      </c>
      <c r="I17288">
        <v>5.47807917808219</v>
      </c>
      <c r="J17288" t="s">
        <v>717</v>
      </c>
    </row>
    <row r="17289" spans="1:10">
      <c r="A17289" t="s">
        <v>168</v>
      </c>
      <c r="B17289" t="s">
        <v>35</v>
      </c>
      <c r="C17289" t="s">
        <v>3</v>
      </c>
      <c r="D17289" t="s">
        <v>328</v>
      </c>
      <c r="F17289" s="2">
        <v>870664</v>
      </c>
      <c r="G17289" s="2">
        <v>191292.42624280194</v>
      </c>
      <c r="H17289">
        <v>2012</v>
      </c>
      <c r="I17289">
        <v>4.5514818181818208</v>
      </c>
      <c r="J17289" t="s">
        <v>717</v>
      </c>
    </row>
    <row r="17290" spans="1:10">
      <c r="A17290" t="s">
        <v>168</v>
      </c>
      <c r="B17290" t="s">
        <v>35</v>
      </c>
      <c r="C17290" t="s">
        <v>3</v>
      </c>
      <c r="D17290" t="s">
        <v>1</v>
      </c>
      <c r="F17290" s="2">
        <v>106048</v>
      </c>
      <c r="G17290" s="2">
        <v>23299.664644681139</v>
      </c>
      <c r="H17290">
        <v>2012</v>
      </c>
      <c r="I17290">
        <v>4.5514818181818208</v>
      </c>
      <c r="J17290" t="s">
        <v>717</v>
      </c>
    </row>
    <row r="17291" spans="1:10">
      <c r="A17291" t="s">
        <v>168</v>
      </c>
      <c r="B17291" t="s">
        <v>35</v>
      </c>
      <c r="C17291" t="s">
        <v>4</v>
      </c>
      <c r="D17291" t="s">
        <v>328</v>
      </c>
      <c r="F17291" s="2">
        <v>202911.00000000003</v>
      </c>
      <c r="G17291" s="2">
        <v>44581.30518931894</v>
      </c>
      <c r="H17291">
        <v>2012</v>
      </c>
      <c r="I17291">
        <v>4.5514818181818208</v>
      </c>
      <c r="J17291" t="s">
        <v>717</v>
      </c>
    </row>
    <row r="17292" spans="1:10">
      <c r="A17292" t="s">
        <v>168</v>
      </c>
      <c r="B17292" t="s">
        <v>35</v>
      </c>
      <c r="C17292" t="s">
        <v>4</v>
      </c>
      <c r="D17292" t="s">
        <v>1</v>
      </c>
      <c r="F17292" s="2">
        <v>73277</v>
      </c>
      <c r="G17292" s="2">
        <v>16099.59194108611</v>
      </c>
      <c r="H17292">
        <v>2012</v>
      </c>
      <c r="I17292">
        <v>4.5514818181818208</v>
      </c>
      <c r="J17292" t="s">
        <v>717</v>
      </c>
    </row>
    <row r="17293" spans="1:10">
      <c r="A17293" t="s">
        <v>168</v>
      </c>
      <c r="B17293" t="s">
        <v>35</v>
      </c>
      <c r="C17293" t="s">
        <v>3</v>
      </c>
      <c r="D17293" t="s">
        <v>328</v>
      </c>
      <c r="F17293" s="2">
        <v>89601</v>
      </c>
      <c r="G17293" s="2">
        <v>21693.968036753027</v>
      </c>
      <c r="H17293">
        <v>2011</v>
      </c>
      <c r="I17293">
        <v>4.1302264227642302</v>
      </c>
      <c r="J17293" t="s">
        <v>717</v>
      </c>
    </row>
    <row r="17294" spans="1:10">
      <c r="A17294" t="s">
        <v>168</v>
      </c>
      <c r="B17294" t="s">
        <v>35</v>
      </c>
      <c r="C17294" t="s">
        <v>3</v>
      </c>
      <c r="D17294" t="s">
        <v>1</v>
      </c>
      <c r="F17294" s="2">
        <v>88304</v>
      </c>
      <c r="G17294" s="2">
        <v>21379.941669372431</v>
      </c>
      <c r="H17294">
        <v>2011</v>
      </c>
      <c r="I17294">
        <v>4.1302264227642302</v>
      </c>
      <c r="J17294" t="s">
        <v>717</v>
      </c>
    </row>
    <row r="17295" spans="1:10">
      <c r="A17295" t="s">
        <v>168</v>
      </c>
      <c r="B17295" t="s">
        <v>35</v>
      </c>
      <c r="C17295" t="s">
        <v>4</v>
      </c>
      <c r="D17295" t="s">
        <v>328</v>
      </c>
      <c r="F17295" s="2">
        <v>2869</v>
      </c>
      <c r="G17295" s="2">
        <v>694.63504087503964</v>
      </c>
      <c r="H17295">
        <v>2011</v>
      </c>
      <c r="I17295">
        <v>4.1302264227642302</v>
      </c>
      <c r="J17295" t="s">
        <v>717</v>
      </c>
    </row>
    <row r="17296" spans="1:10">
      <c r="A17296" t="s">
        <v>168</v>
      </c>
      <c r="B17296" t="s">
        <v>35</v>
      </c>
      <c r="C17296" t="s">
        <v>4</v>
      </c>
      <c r="D17296" t="s">
        <v>1</v>
      </c>
      <c r="F17296" s="2">
        <v>-54391</v>
      </c>
      <c r="G17296" s="2">
        <v>-13169.011679412437</v>
      </c>
      <c r="H17296">
        <v>2011</v>
      </c>
      <c r="I17296">
        <v>4.1302264227642302</v>
      </c>
      <c r="J17296" t="s">
        <v>717</v>
      </c>
    </row>
    <row r="17297" spans="1:10">
      <c r="A17297" t="s">
        <v>168</v>
      </c>
      <c r="B17297" t="s">
        <v>35</v>
      </c>
      <c r="C17297" t="s">
        <v>3</v>
      </c>
      <c r="D17297" t="s">
        <v>328</v>
      </c>
      <c r="F17297" s="2">
        <v>567384</v>
      </c>
      <c r="G17297" s="2">
        <v>145011.38936544416</v>
      </c>
      <c r="H17297">
        <v>2010</v>
      </c>
      <c r="I17297">
        <v>3.9126857723577269</v>
      </c>
      <c r="J17297" t="s">
        <v>717</v>
      </c>
    </row>
    <row r="17298" spans="1:10">
      <c r="A17298" t="s">
        <v>168</v>
      </c>
      <c r="B17298" t="s">
        <v>35</v>
      </c>
      <c r="C17298" t="s">
        <v>4</v>
      </c>
      <c r="D17298" t="s">
        <v>328</v>
      </c>
      <c r="F17298" s="2">
        <v>65885</v>
      </c>
      <c r="G17298" s="2">
        <v>16838.817076869087</v>
      </c>
      <c r="H17298">
        <v>2010</v>
      </c>
      <c r="I17298">
        <v>3.9126857723577269</v>
      </c>
      <c r="J17298" t="s">
        <v>717</v>
      </c>
    </row>
    <row r="17299" spans="1:10">
      <c r="A17299" t="s">
        <v>168</v>
      </c>
      <c r="B17299" t="s">
        <v>35</v>
      </c>
      <c r="C17299" t="s">
        <v>4</v>
      </c>
      <c r="D17299" t="s">
        <v>1</v>
      </c>
      <c r="F17299" s="2">
        <v>21500</v>
      </c>
      <c r="G17299" s="2">
        <v>5494.9467580281607</v>
      </c>
      <c r="H17299">
        <v>2010</v>
      </c>
      <c r="I17299">
        <v>3.9126857723577269</v>
      </c>
      <c r="J17299" t="s">
        <v>717</v>
      </c>
    </row>
    <row r="17300" spans="1:10">
      <c r="A17300" t="s">
        <v>696</v>
      </c>
      <c r="B17300" t="s">
        <v>6</v>
      </c>
      <c r="C17300" t="s">
        <v>3</v>
      </c>
      <c r="D17300" t="s">
        <v>328</v>
      </c>
      <c r="F17300" s="2">
        <v>14018436.66</v>
      </c>
      <c r="G17300" s="2">
        <f t="shared" ref="G17300:G17324" si="459">F17300/I17300</f>
        <v>765624.78344930045</v>
      </c>
      <c r="H17300">
        <v>2024</v>
      </c>
      <c r="I17300">
        <v>18.309799999999999</v>
      </c>
      <c r="J17300" t="s">
        <v>717</v>
      </c>
    </row>
    <row r="17301" spans="1:10">
      <c r="A17301" t="s">
        <v>696</v>
      </c>
      <c r="B17301" t="s">
        <v>6</v>
      </c>
      <c r="C17301" t="s">
        <v>3</v>
      </c>
      <c r="D17301" t="s">
        <v>1</v>
      </c>
      <c r="F17301" s="2">
        <v>27943288.52</v>
      </c>
      <c r="G17301" s="2">
        <f t="shared" si="459"/>
        <v>1526138.3805393833</v>
      </c>
      <c r="H17301">
        <v>2024</v>
      </c>
      <c r="I17301">
        <v>18.309799999999999</v>
      </c>
      <c r="J17301" t="s">
        <v>717</v>
      </c>
    </row>
    <row r="17302" spans="1:10">
      <c r="A17302" t="s">
        <v>696</v>
      </c>
      <c r="B17302" t="s">
        <v>6</v>
      </c>
      <c r="C17302" t="s">
        <v>4</v>
      </c>
      <c r="D17302" t="s">
        <v>328</v>
      </c>
      <c r="F17302" s="2">
        <v>25085567.979999997</v>
      </c>
      <c r="G17302" s="2">
        <f t="shared" si="459"/>
        <v>1370062.3698784257</v>
      </c>
      <c r="H17302">
        <v>2024</v>
      </c>
      <c r="I17302">
        <v>18.309799999999999</v>
      </c>
      <c r="J17302" t="s">
        <v>717</v>
      </c>
    </row>
    <row r="17303" spans="1:10" ht="15.75">
      <c r="A17303" s="19" t="s">
        <v>696</v>
      </c>
      <c r="B17303" t="s">
        <v>6</v>
      </c>
      <c r="C17303" t="s">
        <v>4</v>
      </c>
      <c r="D17303" t="s">
        <v>1</v>
      </c>
      <c r="F17303" s="2">
        <v>697963</v>
      </c>
      <c r="G17303" s="2">
        <f t="shared" si="459"/>
        <v>38119.640848070434</v>
      </c>
      <c r="H17303">
        <v>2024</v>
      </c>
      <c r="I17303">
        <v>18.309799999999999</v>
      </c>
      <c r="J17303" t="s">
        <v>717</v>
      </c>
    </row>
    <row r="17304" spans="1:10">
      <c r="A17304" t="s">
        <v>707</v>
      </c>
      <c r="B17304" t="s">
        <v>319</v>
      </c>
      <c r="C17304" t="s">
        <v>3</v>
      </c>
      <c r="D17304" t="s">
        <v>328</v>
      </c>
      <c r="F17304" s="2">
        <v>493177048</v>
      </c>
      <c r="G17304" s="2">
        <f t="shared" si="459"/>
        <v>65281.861863928905</v>
      </c>
      <c r="H17304">
        <v>2024</v>
      </c>
      <c r="I17304">
        <v>7554.58</v>
      </c>
      <c r="J17304" t="s">
        <v>717</v>
      </c>
    </row>
    <row r="17305" spans="1:10">
      <c r="A17305" t="s">
        <v>707</v>
      </c>
      <c r="B17305" t="s">
        <v>319</v>
      </c>
      <c r="C17305" t="s">
        <v>4</v>
      </c>
      <c r="D17305" t="s">
        <v>328</v>
      </c>
      <c r="F17305" s="2">
        <v>57930231</v>
      </c>
      <c r="G17305" s="2">
        <f t="shared" si="459"/>
        <v>7668.2265592527974</v>
      </c>
      <c r="H17305">
        <v>2024</v>
      </c>
      <c r="I17305">
        <v>7554.58</v>
      </c>
      <c r="J17305" t="s">
        <v>717</v>
      </c>
    </row>
    <row r="17306" spans="1:10" ht="15.75">
      <c r="A17306" s="19" t="s">
        <v>662</v>
      </c>
      <c r="B17306" t="s">
        <v>319</v>
      </c>
      <c r="C17306" t="s">
        <v>3</v>
      </c>
      <c r="D17306" t="s">
        <v>328</v>
      </c>
      <c r="F17306" s="2">
        <v>440577815</v>
      </c>
      <c r="G17306" s="2">
        <f t="shared" si="459"/>
        <v>60496.493745451553</v>
      </c>
      <c r="H17306">
        <v>2023</v>
      </c>
      <c r="I17306">
        <v>7282.7</v>
      </c>
      <c r="J17306" t="s">
        <v>717</v>
      </c>
    </row>
    <row r="17307" spans="1:10" ht="15.75">
      <c r="A17307" s="19" t="s">
        <v>662</v>
      </c>
      <c r="B17307" t="s">
        <v>319</v>
      </c>
      <c r="C17307" t="s">
        <v>4</v>
      </c>
      <c r="D17307" t="s">
        <v>328</v>
      </c>
      <c r="F17307" s="2">
        <v>284557174</v>
      </c>
      <c r="G17307" s="2">
        <f t="shared" si="459"/>
        <v>39073.03252914441</v>
      </c>
      <c r="H17307">
        <v>2023</v>
      </c>
      <c r="I17307">
        <v>7282.7</v>
      </c>
      <c r="J17307" t="s">
        <v>717</v>
      </c>
    </row>
    <row r="17308" spans="1:10">
      <c r="A17308" t="s">
        <v>691</v>
      </c>
      <c r="B17308" t="s">
        <v>41</v>
      </c>
      <c r="C17308" t="s">
        <v>3</v>
      </c>
      <c r="D17308" t="s">
        <v>328</v>
      </c>
      <c r="E17308" t="s">
        <v>689</v>
      </c>
      <c r="F17308" s="2">
        <v>11817222.18</v>
      </c>
      <c r="G17308" s="2">
        <f t="shared" si="459"/>
        <v>475329.81967813167</v>
      </c>
      <c r="H17308">
        <v>2024</v>
      </c>
      <c r="I17308">
        <v>24.8611</v>
      </c>
      <c r="J17308" t="s">
        <v>717</v>
      </c>
    </row>
    <row r="17309" spans="1:10">
      <c r="A17309" t="s">
        <v>691</v>
      </c>
      <c r="B17309" t="s">
        <v>41</v>
      </c>
      <c r="C17309" t="s">
        <v>3</v>
      </c>
      <c r="D17309" t="s">
        <v>328</v>
      </c>
      <c r="E17309" t="s">
        <v>692</v>
      </c>
      <c r="F17309" s="2">
        <v>16605265.07</v>
      </c>
      <c r="G17309" s="2">
        <f t="shared" si="459"/>
        <v>667921.57507109502</v>
      </c>
      <c r="H17309">
        <v>2024</v>
      </c>
      <c r="I17309">
        <v>24.8611</v>
      </c>
      <c r="J17309" t="s">
        <v>717</v>
      </c>
    </row>
    <row r="17310" spans="1:10">
      <c r="A17310" t="s">
        <v>691</v>
      </c>
      <c r="B17310" t="s">
        <v>41</v>
      </c>
      <c r="C17310" t="s">
        <v>3</v>
      </c>
      <c r="D17310" t="s">
        <v>1</v>
      </c>
      <c r="E17310" t="s">
        <v>632</v>
      </c>
      <c r="F17310" s="2">
        <v>7002639.3499999996</v>
      </c>
      <c r="G17310" s="2">
        <f t="shared" si="459"/>
        <v>281670.53549521137</v>
      </c>
      <c r="H17310">
        <v>2024</v>
      </c>
      <c r="I17310">
        <v>24.8611</v>
      </c>
      <c r="J17310" t="s">
        <v>717</v>
      </c>
    </row>
    <row r="17311" spans="1:10">
      <c r="A17311" t="s">
        <v>691</v>
      </c>
      <c r="B17311" t="s">
        <v>41</v>
      </c>
      <c r="C17311" t="s">
        <v>4</v>
      </c>
      <c r="D17311" t="s">
        <v>328</v>
      </c>
      <c r="E17311" t="s">
        <v>689</v>
      </c>
      <c r="F17311" s="2">
        <v>14046347.039999999</v>
      </c>
      <c r="G17311" s="2">
        <f t="shared" si="459"/>
        <v>564992.98261138878</v>
      </c>
      <c r="H17311">
        <v>2024</v>
      </c>
      <c r="I17311">
        <v>24.8611</v>
      </c>
      <c r="J17311" t="s">
        <v>717</v>
      </c>
    </row>
    <row r="17312" spans="1:10">
      <c r="A17312" t="s">
        <v>691</v>
      </c>
      <c r="B17312" t="s">
        <v>41</v>
      </c>
      <c r="C17312" t="s">
        <v>4</v>
      </c>
      <c r="D17312" t="s">
        <v>328</v>
      </c>
      <c r="E17312" t="s">
        <v>692</v>
      </c>
      <c r="F17312" s="2">
        <v>1513922</v>
      </c>
      <c r="G17312" s="2">
        <f t="shared" si="459"/>
        <v>60895.213807916785</v>
      </c>
      <c r="H17312">
        <v>2024</v>
      </c>
      <c r="I17312">
        <v>24.8611</v>
      </c>
      <c r="J17312" t="s">
        <v>717</v>
      </c>
    </row>
    <row r="17313" spans="1:10">
      <c r="A17313" t="s">
        <v>648</v>
      </c>
      <c r="B17313" t="s">
        <v>42</v>
      </c>
      <c r="C17313" t="s">
        <v>3</v>
      </c>
      <c r="D17313" t="s">
        <v>328</v>
      </c>
      <c r="E17313" t="s">
        <v>689</v>
      </c>
      <c r="F17313" s="2">
        <v>3489667</v>
      </c>
      <c r="G17313" s="2">
        <f t="shared" si="459"/>
        <v>3489667</v>
      </c>
      <c r="H17313">
        <v>2024</v>
      </c>
      <c r="I17313">
        <v>1</v>
      </c>
      <c r="J17313" t="s">
        <v>717</v>
      </c>
    </row>
    <row r="17314" spans="1:10">
      <c r="A17314" t="s">
        <v>648</v>
      </c>
      <c r="B17314" t="s">
        <v>42</v>
      </c>
      <c r="C17314" t="s">
        <v>3</v>
      </c>
      <c r="D17314" t="s">
        <v>328</v>
      </c>
      <c r="E17314" t="s">
        <v>626</v>
      </c>
      <c r="F17314" s="2">
        <v>468932</v>
      </c>
      <c r="G17314" s="2">
        <f t="shared" si="459"/>
        <v>468932</v>
      </c>
      <c r="H17314">
        <v>2024</v>
      </c>
      <c r="I17314">
        <v>1</v>
      </c>
      <c r="J17314" t="s">
        <v>717</v>
      </c>
    </row>
    <row r="17315" spans="1:10">
      <c r="A17315" t="s">
        <v>648</v>
      </c>
      <c r="B17315" t="s">
        <v>42</v>
      </c>
      <c r="C17315" t="s">
        <v>3</v>
      </c>
      <c r="D17315" t="s">
        <v>1</v>
      </c>
      <c r="E17315" t="s">
        <v>701</v>
      </c>
      <c r="F17315" s="2">
        <v>212111</v>
      </c>
      <c r="G17315" s="2">
        <f t="shared" si="459"/>
        <v>212111</v>
      </c>
      <c r="H17315">
        <v>2024</v>
      </c>
      <c r="I17315">
        <v>1</v>
      </c>
      <c r="J17315" t="s">
        <v>717</v>
      </c>
    </row>
    <row r="17316" spans="1:10">
      <c r="A17316" t="s">
        <v>648</v>
      </c>
      <c r="B17316" t="s">
        <v>42</v>
      </c>
      <c r="C17316" t="s">
        <v>4</v>
      </c>
      <c r="D17316" t="s">
        <v>328</v>
      </c>
      <c r="E17316" t="s">
        <v>689</v>
      </c>
      <c r="F17316" s="2">
        <v>464230</v>
      </c>
      <c r="G17316" s="2">
        <f t="shared" si="459"/>
        <v>464230</v>
      </c>
      <c r="H17316">
        <v>2024</v>
      </c>
      <c r="I17316">
        <v>1</v>
      </c>
      <c r="J17316" t="s">
        <v>717</v>
      </c>
    </row>
    <row r="17317" spans="1:10">
      <c r="A17317" t="s">
        <v>648</v>
      </c>
      <c r="B17317" t="s">
        <v>42</v>
      </c>
      <c r="C17317" t="s">
        <v>4</v>
      </c>
      <c r="D17317" t="s">
        <v>328</v>
      </c>
      <c r="E17317" t="s">
        <v>626</v>
      </c>
      <c r="F17317" s="2">
        <v>87091</v>
      </c>
      <c r="G17317" s="2">
        <f t="shared" si="459"/>
        <v>87091</v>
      </c>
      <c r="H17317">
        <v>2024</v>
      </c>
      <c r="I17317">
        <v>1</v>
      </c>
      <c r="J17317" t="s">
        <v>717</v>
      </c>
    </row>
    <row r="17318" spans="1:10">
      <c r="A17318" t="s">
        <v>648</v>
      </c>
      <c r="B17318" t="s">
        <v>42</v>
      </c>
      <c r="C17318" t="s">
        <v>3</v>
      </c>
      <c r="D17318" t="s">
        <v>328</v>
      </c>
      <c r="E17318" t="s">
        <v>370</v>
      </c>
      <c r="F17318" s="2">
        <v>440731</v>
      </c>
      <c r="G17318" s="2">
        <f t="shared" si="459"/>
        <v>440731</v>
      </c>
      <c r="H17318">
        <v>2023</v>
      </c>
      <c r="I17318">
        <v>1</v>
      </c>
      <c r="J17318" t="s">
        <v>717</v>
      </c>
    </row>
    <row r="17319" spans="1:10">
      <c r="A17319" t="s">
        <v>648</v>
      </c>
      <c r="B17319" t="s">
        <v>42</v>
      </c>
      <c r="C17319" t="s">
        <v>3</v>
      </c>
      <c r="D17319" t="s">
        <v>328</v>
      </c>
      <c r="E17319" t="s">
        <v>434</v>
      </c>
      <c r="F17319" s="2">
        <v>2974461</v>
      </c>
      <c r="G17319" s="2">
        <f t="shared" si="459"/>
        <v>2974461</v>
      </c>
      <c r="H17319">
        <v>2023</v>
      </c>
      <c r="I17319">
        <v>1</v>
      </c>
      <c r="J17319" t="s">
        <v>717</v>
      </c>
    </row>
    <row r="17320" spans="1:10">
      <c r="A17320" t="s">
        <v>648</v>
      </c>
      <c r="B17320" t="s">
        <v>42</v>
      </c>
      <c r="C17320" t="s">
        <v>3</v>
      </c>
      <c r="D17320" t="s">
        <v>1</v>
      </c>
      <c r="E17320" t="s">
        <v>434</v>
      </c>
      <c r="F17320" s="2">
        <v>141225</v>
      </c>
      <c r="G17320" s="2">
        <f t="shared" si="459"/>
        <v>141225</v>
      </c>
      <c r="H17320">
        <v>2023</v>
      </c>
      <c r="I17320">
        <v>1</v>
      </c>
      <c r="J17320" t="s">
        <v>717</v>
      </c>
    </row>
    <row r="17321" spans="1:10">
      <c r="A17321" t="s">
        <v>648</v>
      </c>
      <c r="B17321" t="s">
        <v>42</v>
      </c>
      <c r="C17321" t="s">
        <v>4</v>
      </c>
      <c r="D17321" t="s">
        <v>328</v>
      </c>
      <c r="E17321" t="s">
        <v>370</v>
      </c>
      <c r="F17321" s="2">
        <v>86887</v>
      </c>
      <c r="G17321" s="2">
        <f t="shared" si="459"/>
        <v>86887</v>
      </c>
      <c r="H17321">
        <v>2023</v>
      </c>
      <c r="I17321">
        <v>1</v>
      </c>
      <c r="J17321" t="s">
        <v>717</v>
      </c>
    </row>
    <row r="17322" spans="1:10">
      <c r="A17322" t="s">
        <v>648</v>
      </c>
      <c r="B17322" t="s">
        <v>42</v>
      </c>
      <c r="C17322" t="s">
        <v>4</v>
      </c>
      <c r="D17322" t="s">
        <v>328</v>
      </c>
      <c r="E17322" t="s">
        <v>434</v>
      </c>
      <c r="F17322" s="2">
        <v>435145</v>
      </c>
      <c r="G17322" s="2">
        <f t="shared" si="459"/>
        <v>435145</v>
      </c>
      <c r="H17322">
        <v>2023</v>
      </c>
      <c r="I17322">
        <v>1</v>
      </c>
      <c r="J17322" t="s">
        <v>717</v>
      </c>
    </row>
    <row r="17323" spans="1:10">
      <c r="A17323" t="s">
        <v>648</v>
      </c>
      <c r="B17323" t="s">
        <v>42</v>
      </c>
      <c r="C17323" t="s">
        <v>4</v>
      </c>
      <c r="D17323" t="s">
        <v>1</v>
      </c>
      <c r="E17323" t="s">
        <v>434</v>
      </c>
      <c r="F17323" s="2">
        <v>24912</v>
      </c>
      <c r="G17323" s="2">
        <f t="shared" si="459"/>
        <v>24912</v>
      </c>
      <c r="H17323">
        <v>2023</v>
      </c>
      <c r="I17323">
        <v>1</v>
      </c>
      <c r="J17323" t="s">
        <v>717</v>
      </c>
    </row>
    <row r="17324" spans="1:10">
      <c r="A17324" t="s">
        <v>698</v>
      </c>
      <c r="B17324" t="s">
        <v>37</v>
      </c>
      <c r="C17324" t="s">
        <v>4</v>
      </c>
      <c r="D17324" t="s">
        <v>328</v>
      </c>
      <c r="E17324" t="s">
        <v>370</v>
      </c>
      <c r="F17324" s="2">
        <v>10085</v>
      </c>
      <c r="G17324" s="2">
        <f t="shared" si="459"/>
        <v>10085</v>
      </c>
      <c r="H17324">
        <v>2024</v>
      </c>
      <c r="I17324">
        <v>1</v>
      </c>
      <c r="J17324" t="s">
        <v>717</v>
      </c>
    </row>
    <row r="17325" spans="1:10">
      <c r="A17325" t="s">
        <v>102</v>
      </c>
      <c r="B17325" t="s">
        <v>42</v>
      </c>
      <c r="C17325" t="s">
        <v>3</v>
      </c>
      <c r="D17325" t="s">
        <v>328</v>
      </c>
      <c r="E17325" t="s">
        <v>419</v>
      </c>
      <c r="F17325" s="2">
        <v>3570580.7199999997</v>
      </c>
      <c r="G17325" s="2">
        <v>3570580.7199999997</v>
      </c>
      <c r="H17325">
        <v>2022</v>
      </c>
      <c r="I17325">
        <v>1</v>
      </c>
      <c r="J17325" t="s">
        <v>717</v>
      </c>
    </row>
    <row r="17326" spans="1:10">
      <c r="A17326" t="s">
        <v>102</v>
      </c>
      <c r="B17326" t="s">
        <v>42</v>
      </c>
      <c r="C17326" t="s">
        <v>3</v>
      </c>
      <c r="D17326" t="s">
        <v>328</v>
      </c>
      <c r="E17326" t="s">
        <v>432</v>
      </c>
      <c r="F17326" s="2">
        <v>0</v>
      </c>
      <c r="G17326" s="2">
        <v>0</v>
      </c>
      <c r="H17326">
        <v>2022</v>
      </c>
      <c r="I17326">
        <v>1</v>
      </c>
      <c r="J17326" t="s">
        <v>717</v>
      </c>
    </row>
    <row r="17327" spans="1:10">
      <c r="A17327" t="s">
        <v>102</v>
      </c>
      <c r="B17327" t="s">
        <v>42</v>
      </c>
      <c r="C17327" t="s">
        <v>3</v>
      </c>
      <c r="D17327" t="s">
        <v>328</v>
      </c>
      <c r="E17327" t="s">
        <v>370</v>
      </c>
      <c r="F17327" s="2">
        <v>483639.72000000003</v>
      </c>
      <c r="G17327" s="2">
        <v>483639.72000000003</v>
      </c>
      <c r="H17327">
        <v>2022</v>
      </c>
      <c r="I17327">
        <v>1</v>
      </c>
      <c r="J17327" t="s">
        <v>717</v>
      </c>
    </row>
    <row r="17328" spans="1:10">
      <c r="A17328" t="s">
        <v>102</v>
      </c>
      <c r="B17328" t="s">
        <v>42</v>
      </c>
      <c r="C17328" t="s">
        <v>4</v>
      </c>
      <c r="D17328" t="s">
        <v>328</v>
      </c>
      <c r="E17328" t="s">
        <v>419</v>
      </c>
      <c r="F17328" s="2">
        <v>416791.88</v>
      </c>
      <c r="G17328" s="2">
        <v>416791.88</v>
      </c>
      <c r="H17328">
        <v>2022</v>
      </c>
      <c r="I17328">
        <v>1</v>
      </c>
      <c r="J17328" t="s">
        <v>717</v>
      </c>
    </row>
    <row r="17329" spans="1:10">
      <c r="A17329" t="s">
        <v>102</v>
      </c>
      <c r="B17329" t="s">
        <v>42</v>
      </c>
      <c r="C17329" t="s">
        <v>4</v>
      </c>
      <c r="D17329" t="s">
        <v>328</v>
      </c>
      <c r="E17329" t="s">
        <v>370</v>
      </c>
      <c r="F17329" s="2">
        <v>55203.380000000005</v>
      </c>
      <c r="G17329" s="2">
        <v>55203.380000000005</v>
      </c>
      <c r="H17329">
        <v>2022</v>
      </c>
      <c r="I17329">
        <v>1</v>
      </c>
      <c r="J17329" t="s">
        <v>717</v>
      </c>
    </row>
    <row r="17330" spans="1:10">
      <c r="A17330" t="s">
        <v>102</v>
      </c>
      <c r="B17330" t="s">
        <v>42</v>
      </c>
      <c r="C17330" t="s">
        <v>3</v>
      </c>
      <c r="D17330" t="s">
        <v>1</v>
      </c>
      <c r="F17330" s="2">
        <v>107725.68</v>
      </c>
      <c r="G17330" s="2">
        <v>107725.68</v>
      </c>
      <c r="H17330">
        <v>2022</v>
      </c>
      <c r="I17330">
        <v>1</v>
      </c>
      <c r="J17330" t="s">
        <v>717</v>
      </c>
    </row>
    <row r="17331" spans="1:10">
      <c r="A17331" t="s">
        <v>102</v>
      </c>
      <c r="B17331" t="s">
        <v>42</v>
      </c>
      <c r="C17331" t="s">
        <v>4</v>
      </c>
      <c r="D17331" t="s">
        <v>1</v>
      </c>
      <c r="F17331" s="2">
        <v>5689.69</v>
      </c>
      <c r="G17331" s="2">
        <v>5689.69</v>
      </c>
      <c r="H17331">
        <v>2022</v>
      </c>
      <c r="I17331">
        <v>1</v>
      </c>
      <c r="J17331" t="s">
        <v>717</v>
      </c>
    </row>
    <row r="17332" spans="1:10">
      <c r="A17332" t="s">
        <v>101</v>
      </c>
      <c r="B17332" s="18" t="s">
        <v>35</v>
      </c>
      <c r="C17332" s="18" t="s">
        <v>3</v>
      </c>
      <c r="D17332" s="18" t="s">
        <v>328</v>
      </c>
      <c r="E17332" s="18" t="s">
        <v>677</v>
      </c>
      <c r="F17332" s="2">
        <v>4802360841</v>
      </c>
      <c r="G17332" s="2">
        <f t="shared" ref="G17332:G17347" si="460">F17332/I17332</f>
        <v>5245787.8090803418</v>
      </c>
      <c r="H17332" s="18">
        <v>2024</v>
      </c>
      <c r="I17332" s="18">
        <v>915.46990000000005</v>
      </c>
      <c r="J17332" t="s">
        <v>717</v>
      </c>
    </row>
    <row r="17333" spans="1:10">
      <c r="A17333" t="s">
        <v>101</v>
      </c>
      <c r="B17333" s="18" t="s">
        <v>35</v>
      </c>
      <c r="C17333" s="18" t="s">
        <v>3</v>
      </c>
      <c r="D17333" s="18" t="s">
        <v>1</v>
      </c>
      <c r="E17333" s="18"/>
      <c r="F17333" s="2">
        <v>444295526</v>
      </c>
      <c r="G17333" s="2">
        <f t="shared" si="460"/>
        <v>485319.64404291171</v>
      </c>
      <c r="H17333" s="18">
        <v>2024</v>
      </c>
      <c r="I17333" s="18">
        <v>915.46990000000005</v>
      </c>
      <c r="J17333" t="s">
        <v>717</v>
      </c>
    </row>
    <row r="17334" spans="1:10">
      <c r="A17334" t="s">
        <v>101</v>
      </c>
      <c r="B17334" s="18" t="s">
        <v>35</v>
      </c>
      <c r="C17334" s="18" t="s">
        <v>4</v>
      </c>
      <c r="D17334" s="18" t="s">
        <v>328</v>
      </c>
      <c r="E17334" s="18" t="s">
        <v>677</v>
      </c>
      <c r="F17334" s="2">
        <v>300436234</v>
      </c>
      <c r="G17334" s="2">
        <f t="shared" si="460"/>
        <v>328177.07496445265</v>
      </c>
      <c r="H17334" s="18">
        <v>2024</v>
      </c>
      <c r="I17334" s="18">
        <v>915.46990000000005</v>
      </c>
      <c r="J17334" t="s">
        <v>717</v>
      </c>
    </row>
    <row r="17335" spans="1:10">
      <c r="A17335" t="s">
        <v>101</v>
      </c>
      <c r="B17335" s="18" t="s">
        <v>35</v>
      </c>
      <c r="C17335" s="18" t="s">
        <v>4</v>
      </c>
      <c r="D17335" s="18" t="s">
        <v>1</v>
      </c>
      <c r="E17335" s="18"/>
      <c r="F17335" s="2">
        <v>121685195</v>
      </c>
      <c r="G17335" s="2">
        <f t="shared" si="460"/>
        <v>132921.02230777877</v>
      </c>
      <c r="H17335" s="18">
        <v>2024</v>
      </c>
      <c r="I17335" s="18">
        <v>915.46990000000005</v>
      </c>
      <c r="J17335" t="s">
        <v>717</v>
      </c>
    </row>
    <row r="17336" spans="1:10">
      <c r="A17336" t="s">
        <v>101</v>
      </c>
      <c r="B17336" s="18" t="s">
        <v>35</v>
      </c>
      <c r="C17336" s="18" t="s">
        <v>3</v>
      </c>
      <c r="D17336" s="18" t="s">
        <v>328</v>
      </c>
      <c r="E17336" s="18"/>
      <c r="F17336" s="2">
        <v>1432015340.5</v>
      </c>
      <c r="G17336" s="2">
        <f t="shared" si="460"/>
        <v>4838231.282208777</v>
      </c>
      <c r="H17336" s="18">
        <v>2023</v>
      </c>
      <c r="I17336" s="18">
        <v>295.97910000000002</v>
      </c>
      <c r="J17336" t="s">
        <v>717</v>
      </c>
    </row>
    <row r="17337" spans="1:10">
      <c r="A17337" t="s">
        <v>101</v>
      </c>
      <c r="B17337" s="18" t="s">
        <v>35</v>
      </c>
      <c r="C17337" s="18" t="s">
        <v>3</v>
      </c>
      <c r="D17337" s="18" t="s">
        <v>1</v>
      </c>
      <c r="E17337" s="18"/>
      <c r="F17337" s="2">
        <v>127384711</v>
      </c>
      <c r="G17337" s="2">
        <f t="shared" si="460"/>
        <v>430384.14198840386</v>
      </c>
      <c r="H17337" s="18">
        <v>2023</v>
      </c>
      <c r="I17337" s="18">
        <v>295.97910000000002</v>
      </c>
      <c r="J17337" t="s">
        <v>717</v>
      </c>
    </row>
    <row r="17338" spans="1:10">
      <c r="A17338" t="s">
        <v>101</v>
      </c>
      <c r="B17338" s="18" t="s">
        <v>35</v>
      </c>
      <c r="C17338" s="18" t="s">
        <v>4</v>
      </c>
      <c r="D17338" s="18" t="s">
        <v>328</v>
      </c>
      <c r="E17338" s="18"/>
      <c r="F17338" s="2">
        <v>241315508</v>
      </c>
      <c r="G17338" s="2">
        <f t="shared" si="460"/>
        <v>815312.66227919469</v>
      </c>
      <c r="H17338" s="18">
        <v>2023</v>
      </c>
      <c r="I17338" s="18">
        <v>295.97910000000002</v>
      </c>
      <c r="J17338" t="s">
        <v>717</v>
      </c>
    </row>
    <row r="17339" spans="1:10">
      <c r="A17339" t="s">
        <v>101</v>
      </c>
      <c r="B17339" s="18" t="s">
        <v>35</v>
      </c>
      <c r="C17339" s="18" t="s">
        <v>4</v>
      </c>
      <c r="D17339" s="18" t="s">
        <v>1</v>
      </c>
      <c r="E17339" s="18"/>
      <c r="F17339" s="2">
        <v>206337672.5</v>
      </c>
      <c r="G17339" s="2">
        <f t="shared" si="460"/>
        <v>697135.95486978639</v>
      </c>
      <c r="H17339" s="18">
        <v>2023</v>
      </c>
      <c r="I17339" s="18">
        <v>295.97910000000002</v>
      </c>
      <c r="J17339" t="s">
        <v>717</v>
      </c>
    </row>
    <row r="17340" spans="1:10">
      <c r="A17340" s="14" t="s">
        <v>101</v>
      </c>
      <c r="B17340" t="s">
        <v>35</v>
      </c>
      <c r="C17340" t="s">
        <v>3</v>
      </c>
      <c r="D17340" t="s">
        <v>328</v>
      </c>
      <c r="F17340" s="2">
        <v>510557477</v>
      </c>
      <c r="G17340" s="2">
        <f t="shared" si="460"/>
        <v>3901149.4831654355</v>
      </c>
      <c r="H17340">
        <v>2022</v>
      </c>
      <c r="I17340">
        <v>130.87360000000001</v>
      </c>
      <c r="J17340" t="s">
        <v>717</v>
      </c>
    </row>
    <row r="17341" spans="1:10">
      <c r="A17341" s="14" t="s">
        <v>101</v>
      </c>
      <c r="B17341" t="s">
        <v>35</v>
      </c>
      <c r="C17341" t="s">
        <v>3</v>
      </c>
      <c r="D17341" t="s">
        <v>1</v>
      </c>
      <c r="F17341" s="2">
        <v>36110175</v>
      </c>
      <c r="G17341" s="2">
        <f t="shared" si="460"/>
        <v>275916.41859015106</v>
      </c>
      <c r="H17341">
        <v>2022</v>
      </c>
      <c r="I17341">
        <v>130.87360000000001</v>
      </c>
      <c r="J17341" t="s">
        <v>717</v>
      </c>
    </row>
    <row r="17342" spans="1:10">
      <c r="A17342" s="14" t="s">
        <v>101</v>
      </c>
      <c r="B17342" t="s">
        <v>35</v>
      </c>
      <c r="C17342" t="s">
        <v>5</v>
      </c>
      <c r="D17342" t="s">
        <v>328</v>
      </c>
      <c r="F17342" s="2">
        <v>1063308</v>
      </c>
      <c r="G17342" s="2">
        <f t="shared" si="460"/>
        <v>8124.694361582473</v>
      </c>
      <c r="H17342">
        <v>2022</v>
      </c>
      <c r="I17342">
        <v>130.87360000000001</v>
      </c>
      <c r="J17342" t="s">
        <v>717</v>
      </c>
    </row>
    <row r="17343" spans="1:10">
      <c r="A17343" s="14" t="s">
        <v>101</v>
      </c>
      <c r="B17343" t="s">
        <v>35</v>
      </c>
      <c r="C17343" t="s">
        <v>5</v>
      </c>
      <c r="D17343" t="s">
        <v>1</v>
      </c>
      <c r="F17343" s="2">
        <v>3534224</v>
      </c>
      <c r="G17343" s="2">
        <f t="shared" si="460"/>
        <v>27004.86576360702</v>
      </c>
      <c r="H17343">
        <v>2022</v>
      </c>
      <c r="I17343">
        <v>130.87360000000001</v>
      </c>
      <c r="J17343" t="s">
        <v>717</v>
      </c>
    </row>
    <row r="17344" spans="1:10">
      <c r="A17344" s="14" t="s">
        <v>101</v>
      </c>
      <c r="B17344" t="s">
        <v>35</v>
      </c>
      <c r="C17344" t="s">
        <v>3</v>
      </c>
      <c r="D17344" t="s">
        <v>328</v>
      </c>
      <c r="E17344" t="s">
        <v>329</v>
      </c>
      <c r="F17344" s="2">
        <v>297007282</v>
      </c>
      <c r="G17344" s="2">
        <f t="shared" si="460"/>
        <v>3123656.7763811061</v>
      </c>
      <c r="H17344">
        <v>2021</v>
      </c>
      <c r="I17344">
        <v>95.083200000000005</v>
      </c>
      <c r="J17344" t="s">
        <v>717</v>
      </c>
    </row>
    <row r="17345" spans="1:10">
      <c r="A17345" s="14" t="s">
        <v>101</v>
      </c>
      <c r="B17345" t="s">
        <v>35</v>
      </c>
      <c r="C17345" t="s">
        <v>3</v>
      </c>
      <c r="D17345" t="s">
        <v>1</v>
      </c>
      <c r="E17345" t="s">
        <v>330</v>
      </c>
      <c r="F17345" s="2">
        <v>15092752</v>
      </c>
      <c r="G17345" s="2">
        <f t="shared" si="460"/>
        <v>158732.05781883656</v>
      </c>
      <c r="H17345">
        <v>2021</v>
      </c>
      <c r="I17345">
        <v>95.083200000000005</v>
      </c>
      <c r="J17345" t="s">
        <v>717</v>
      </c>
    </row>
    <row r="17346" spans="1:10">
      <c r="A17346" s="14" t="s">
        <v>101</v>
      </c>
      <c r="B17346" t="s">
        <v>35</v>
      </c>
      <c r="C17346" t="s">
        <v>4</v>
      </c>
      <c r="D17346" t="s">
        <v>328</v>
      </c>
      <c r="E17346" t="s">
        <v>329</v>
      </c>
      <c r="F17346" s="2">
        <v>32839779</v>
      </c>
      <c r="G17346" s="2">
        <f t="shared" si="460"/>
        <v>345379.40456358221</v>
      </c>
      <c r="H17346">
        <v>2021</v>
      </c>
      <c r="I17346">
        <v>95.083200000000005</v>
      </c>
      <c r="J17346" t="s">
        <v>717</v>
      </c>
    </row>
    <row r="17347" spans="1:10">
      <c r="A17347" s="14" t="s">
        <v>101</v>
      </c>
      <c r="B17347" t="s">
        <v>35</v>
      </c>
      <c r="C17347" t="s">
        <v>4</v>
      </c>
      <c r="D17347" t="s">
        <v>1</v>
      </c>
      <c r="E17347" t="s">
        <v>330</v>
      </c>
      <c r="F17347" s="2">
        <v>4108203</v>
      </c>
      <c r="G17347" s="2">
        <f t="shared" si="460"/>
        <v>43206.402392851734</v>
      </c>
      <c r="H17347">
        <v>2021</v>
      </c>
      <c r="I17347">
        <v>95.083200000000005</v>
      </c>
      <c r="J17347" t="s">
        <v>717</v>
      </c>
    </row>
    <row r="17348" spans="1:10">
      <c r="A17348" t="s">
        <v>101</v>
      </c>
      <c r="B17348" t="s">
        <v>35</v>
      </c>
      <c r="C17348" t="s">
        <v>3</v>
      </c>
      <c r="D17348" t="s">
        <v>328</v>
      </c>
      <c r="F17348" s="2">
        <v>170822745</v>
      </c>
      <c r="G17348" s="2">
        <v>2422110.656435037</v>
      </c>
      <c r="H17348">
        <v>2020</v>
      </c>
      <c r="I17348">
        <v>70.526399999999995</v>
      </c>
      <c r="J17348" t="s">
        <v>717</v>
      </c>
    </row>
    <row r="17349" spans="1:10">
      <c r="A17349" t="s">
        <v>101</v>
      </c>
      <c r="B17349" t="s">
        <v>35</v>
      </c>
      <c r="C17349" t="s">
        <v>3</v>
      </c>
      <c r="D17349" t="s">
        <v>1</v>
      </c>
      <c r="F17349" s="2">
        <v>7252947</v>
      </c>
      <c r="G17349" s="2">
        <v>102840.17048934867</v>
      </c>
      <c r="H17349">
        <v>2020</v>
      </c>
      <c r="I17349">
        <v>70.526399999999995</v>
      </c>
      <c r="J17349" t="s">
        <v>717</v>
      </c>
    </row>
    <row r="17350" spans="1:10">
      <c r="A17350" t="s">
        <v>101</v>
      </c>
      <c r="B17350" t="s">
        <v>35</v>
      </c>
      <c r="C17350" t="s">
        <v>4</v>
      </c>
      <c r="D17350" t="s">
        <v>328</v>
      </c>
      <c r="F17350" s="2">
        <v>14804521</v>
      </c>
      <c r="G17350" s="2">
        <v>209914.59935570229</v>
      </c>
      <c r="H17350">
        <v>2020</v>
      </c>
      <c r="I17350">
        <v>70.526399999999995</v>
      </c>
      <c r="J17350" t="s">
        <v>717</v>
      </c>
    </row>
    <row r="17351" spans="1:10">
      <c r="A17351" t="s">
        <v>101</v>
      </c>
      <c r="B17351" t="s">
        <v>35</v>
      </c>
      <c r="C17351" t="s">
        <v>4</v>
      </c>
      <c r="D17351" t="s">
        <v>1</v>
      </c>
      <c r="F17351" s="2">
        <v>70917</v>
      </c>
      <c r="G17351" s="2">
        <v>1005.5383515959982</v>
      </c>
      <c r="H17351">
        <v>2020</v>
      </c>
      <c r="I17351">
        <v>70.526399999999995</v>
      </c>
      <c r="J17351" t="s">
        <v>717</v>
      </c>
    </row>
    <row r="17352" spans="1:10">
      <c r="A17352" s="1" t="s">
        <v>101</v>
      </c>
      <c r="B17352" t="s">
        <v>35</v>
      </c>
      <c r="C17352" t="s">
        <v>3</v>
      </c>
      <c r="D17352" t="s">
        <v>328</v>
      </c>
      <c r="E17352" t="s">
        <v>343</v>
      </c>
      <c r="F17352" s="2">
        <v>128627481</v>
      </c>
      <c r="G17352" s="2">
        <f t="shared" ref="G17352:G17359" si="461">F17352/I17352</f>
        <v>2667148.0261930139</v>
      </c>
      <c r="H17352">
        <v>2019</v>
      </c>
      <c r="I17352">
        <v>48.226599999999998</v>
      </c>
      <c r="J17352" t="s">
        <v>717</v>
      </c>
    </row>
    <row r="17353" spans="1:10">
      <c r="A17353" t="s">
        <v>101</v>
      </c>
      <c r="B17353" t="s">
        <v>35</v>
      </c>
      <c r="C17353" t="s">
        <v>3</v>
      </c>
      <c r="D17353" t="s">
        <v>1</v>
      </c>
      <c r="F17353" s="2">
        <v>3648909</v>
      </c>
      <c r="G17353" s="2">
        <f t="shared" si="461"/>
        <v>75661.750983896854</v>
      </c>
      <c r="H17353">
        <v>2019</v>
      </c>
      <c r="I17353">
        <v>48.226599999999998</v>
      </c>
      <c r="J17353" t="s">
        <v>717</v>
      </c>
    </row>
    <row r="17354" spans="1:10">
      <c r="A17354" s="1" t="s">
        <v>101</v>
      </c>
      <c r="B17354" t="s">
        <v>35</v>
      </c>
      <c r="C17354" t="s">
        <v>4</v>
      </c>
      <c r="D17354" t="s">
        <v>328</v>
      </c>
      <c r="E17354" t="s">
        <v>343</v>
      </c>
      <c r="F17354" s="2">
        <v>12572116</v>
      </c>
      <c r="G17354" s="2">
        <f t="shared" si="461"/>
        <v>260688.41676585123</v>
      </c>
      <c r="H17354">
        <v>2019</v>
      </c>
      <c r="I17354">
        <v>48.226599999999998</v>
      </c>
      <c r="J17354" t="s">
        <v>717</v>
      </c>
    </row>
    <row r="17355" spans="1:10">
      <c r="A17355" t="s">
        <v>101</v>
      </c>
      <c r="B17355" t="s">
        <v>35</v>
      </c>
      <c r="C17355" t="s">
        <v>4</v>
      </c>
      <c r="D17355" t="s">
        <v>1</v>
      </c>
      <c r="F17355" s="2">
        <v>780860</v>
      </c>
      <c r="G17355" s="2">
        <f t="shared" si="461"/>
        <v>16191.479391041459</v>
      </c>
      <c r="H17355">
        <v>2019</v>
      </c>
      <c r="I17355">
        <v>48.226599999999998</v>
      </c>
      <c r="J17355" t="s">
        <v>717</v>
      </c>
    </row>
    <row r="17356" spans="1:10">
      <c r="A17356" s="3" t="s">
        <v>101</v>
      </c>
      <c r="B17356" t="s">
        <v>35</v>
      </c>
      <c r="C17356" t="s">
        <v>3</v>
      </c>
      <c r="D17356" t="s">
        <v>328</v>
      </c>
      <c r="F17356" s="2">
        <v>81972773</v>
      </c>
      <c r="G17356" s="2">
        <f t="shared" si="461"/>
        <v>2862917.5485286005</v>
      </c>
      <c r="H17356">
        <v>2018</v>
      </c>
      <c r="I17356">
        <v>28.6326</v>
      </c>
      <c r="J17356" t="s">
        <v>717</v>
      </c>
    </row>
    <row r="17357" spans="1:10">
      <c r="A17357" s="4" t="s">
        <v>101</v>
      </c>
      <c r="B17357" t="s">
        <v>35</v>
      </c>
      <c r="C17357" t="s">
        <v>3</v>
      </c>
      <c r="D17357" t="s">
        <v>1</v>
      </c>
      <c r="F17357" s="2">
        <v>1761155</v>
      </c>
      <c r="G17357" s="2">
        <f t="shared" si="461"/>
        <v>61508.734798795776</v>
      </c>
      <c r="H17357">
        <v>2018</v>
      </c>
      <c r="I17357">
        <v>28.6326</v>
      </c>
      <c r="J17357" t="s">
        <v>717</v>
      </c>
    </row>
    <row r="17358" spans="1:10">
      <c r="A17358" s="4" t="s">
        <v>101</v>
      </c>
      <c r="B17358" t="s">
        <v>35</v>
      </c>
      <c r="C17358" t="s">
        <v>4</v>
      </c>
      <c r="D17358" t="s">
        <v>328</v>
      </c>
      <c r="F17358" s="2">
        <f>-(-16727417)</f>
        <v>16727417</v>
      </c>
      <c r="G17358" s="2">
        <f t="shared" si="461"/>
        <v>584208.80395074142</v>
      </c>
      <c r="H17358">
        <v>2018</v>
      </c>
      <c r="I17358">
        <v>28.6326</v>
      </c>
      <c r="J17358" t="s">
        <v>717</v>
      </c>
    </row>
    <row r="17359" spans="1:10">
      <c r="A17359" s="4" t="s">
        <v>101</v>
      </c>
      <c r="B17359" t="s">
        <v>35</v>
      </c>
      <c r="C17359" t="s">
        <v>4</v>
      </c>
      <c r="D17359" t="s">
        <v>1</v>
      </c>
      <c r="F17359" s="2">
        <f>-(148282)</f>
        <v>-148282</v>
      </c>
      <c r="G17359" s="2">
        <f t="shared" si="461"/>
        <v>-5178.782227251455</v>
      </c>
      <c r="H17359">
        <v>2018</v>
      </c>
      <c r="I17359">
        <v>28.6326</v>
      </c>
      <c r="J17359" t="s">
        <v>717</v>
      </c>
    </row>
    <row r="17360" spans="1:10">
      <c r="A17360" s="1" t="s">
        <v>101</v>
      </c>
      <c r="B17360" t="s">
        <v>35</v>
      </c>
      <c r="C17360" t="s">
        <v>3</v>
      </c>
      <c r="D17360" t="s">
        <v>328</v>
      </c>
      <c r="F17360" s="2">
        <v>52806618</v>
      </c>
      <c r="G17360" s="2">
        <f>(F17360/I17360)</f>
        <v>3191258.6184911467</v>
      </c>
      <c r="H17360">
        <v>2017</v>
      </c>
      <c r="I17360">
        <v>16.547270000000001</v>
      </c>
      <c r="J17360" t="s">
        <v>717</v>
      </c>
    </row>
    <row r="17361" spans="1:10">
      <c r="A17361" s="1" t="s">
        <v>101</v>
      </c>
      <c r="B17361" t="s">
        <v>35</v>
      </c>
      <c r="C17361" t="s">
        <v>3</v>
      </c>
      <c r="D17361" t="s">
        <v>1</v>
      </c>
      <c r="F17361" s="2">
        <v>1333259</v>
      </c>
      <c r="G17361" s="2">
        <f>(F17361/I17361)</f>
        <v>80572.747045282988</v>
      </c>
      <c r="H17361">
        <v>2017</v>
      </c>
      <c r="I17361">
        <v>16.547270000000001</v>
      </c>
      <c r="J17361" t="s">
        <v>717</v>
      </c>
    </row>
    <row r="17362" spans="1:10">
      <c r="A17362" s="1" t="s">
        <v>101</v>
      </c>
      <c r="B17362" t="s">
        <v>35</v>
      </c>
      <c r="C17362" t="s">
        <v>4</v>
      </c>
      <c r="D17362" t="s">
        <v>328</v>
      </c>
      <c r="F17362" s="2">
        <f>-(-8176982)</f>
        <v>8176982</v>
      </c>
      <c r="G17362" s="2">
        <f>(F17362/I17362)</f>
        <v>494158.97607279022</v>
      </c>
      <c r="H17362">
        <v>2017</v>
      </c>
      <c r="I17362">
        <v>16.547270000000001</v>
      </c>
      <c r="J17362" t="s">
        <v>717</v>
      </c>
    </row>
    <row r="17363" spans="1:10">
      <c r="A17363" s="1" t="s">
        <v>101</v>
      </c>
      <c r="B17363" t="s">
        <v>35</v>
      </c>
      <c r="C17363" t="s">
        <v>4</v>
      </c>
      <c r="D17363" t="s">
        <v>1</v>
      </c>
      <c r="F17363" s="2">
        <f>-(-261590)</f>
        <v>261590</v>
      </c>
      <c r="G17363" s="2">
        <f>(F17363/I17363)</f>
        <v>15808.65000691957</v>
      </c>
      <c r="H17363">
        <v>2017</v>
      </c>
      <c r="I17363">
        <v>16.547270000000001</v>
      </c>
      <c r="J17363" t="s">
        <v>717</v>
      </c>
    </row>
    <row r="17364" spans="1:10">
      <c r="A17364" t="s">
        <v>101</v>
      </c>
      <c r="B17364" t="s">
        <v>35</v>
      </c>
      <c r="C17364" t="s">
        <v>3</v>
      </c>
      <c r="D17364" t="s">
        <v>328</v>
      </c>
      <c r="F17364" s="2">
        <v>27319111</v>
      </c>
      <c r="G17364" s="2">
        <v>1849797.9510722</v>
      </c>
      <c r="H17364">
        <v>2016</v>
      </c>
      <c r="I17364">
        <v>14.768700000000001</v>
      </c>
      <c r="J17364" t="s">
        <v>717</v>
      </c>
    </row>
    <row r="17365" spans="1:10">
      <c r="A17365" t="s">
        <v>101</v>
      </c>
      <c r="B17365" t="s">
        <v>35</v>
      </c>
      <c r="C17365" t="s">
        <v>3</v>
      </c>
      <c r="D17365" t="s">
        <v>1</v>
      </c>
      <c r="F17365" s="2">
        <v>647981</v>
      </c>
      <c r="G17365" s="2">
        <v>43875.290309912176</v>
      </c>
      <c r="H17365">
        <v>2016</v>
      </c>
      <c r="I17365">
        <v>14.768700000000001</v>
      </c>
      <c r="J17365" t="s">
        <v>717</v>
      </c>
    </row>
    <row r="17366" spans="1:10">
      <c r="A17366" t="s">
        <v>101</v>
      </c>
      <c r="B17366" t="s">
        <v>35</v>
      </c>
      <c r="C17366" t="s">
        <v>4</v>
      </c>
      <c r="D17366" t="s">
        <v>328</v>
      </c>
      <c r="F17366" s="2">
        <v>17469833</v>
      </c>
      <c r="G17366" s="2">
        <v>1182895.7863589888</v>
      </c>
      <c r="H17366">
        <v>2016</v>
      </c>
      <c r="I17366">
        <v>14.768700000000001</v>
      </c>
      <c r="J17366" t="s">
        <v>717</v>
      </c>
    </row>
    <row r="17367" spans="1:10">
      <c r="A17367" t="s">
        <v>101</v>
      </c>
      <c r="B17367" t="s">
        <v>35</v>
      </c>
      <c r="C17367" t="s">
        <v>4</v>
      </c>
      <c r="D17367" t="s">
        <v>1</v>
      </c>
      <c r="F17367" s="2">
        <v>822825</v>
      </c>
      <c r="G17367" s="2">
        <v>55714.111600885655</v>
      </c>
      <c r="H17367">
        <v>2016</v>
      </c>
      <c r="I17367">
        <v>14.768700000000001</v>
      </c>
      <c r="J17367" t="s">
        <v>717</v>
      </c>
    </row>
    <row r="17368" spans="1:10">
      <c r="A17368" t="s">
        <v>101</v>
      </c>
      <c r="B17368" t="s">
        <v>35</v>
      </c>
      <c r="C17368" t="s">
        <v>3</v>
      </c>
      <c r="D17368" t="s">
        <v>328</v>
      </c>
      <c r="F17368" s="2">
        <v>19188751</v>
      </c>
      <c r="G17368" s="2">
        <v>2070117.914859646</v>
      </c>
      <c r="H17368">
        <v>2015</v>
      </c>
      <c r="I17368">
        <v>9.2693999999999992</v>
      </c>
      <c r="J17368" t="s">
        <v>717</v>
      </c>
    </row>
    <row r="17369" spans="1:10">
      <c r="A17369" t="s">
        <v>101</v>
      </c>
      <c r="B17369" t="s">
        <v>35</v>
      </c>
      <c r="C17369" t="s">
        <v>3</v>
      </c>
      <c r="D17369" t="s">
        <v>1</v>
      </c>
      <c r="F17369" s="2">
        <v>397518.00000000006</v>
      </c>
      <c r="G17369" s="2">
        <v>42884.976373875339</v>
      </c>
      <c r="H17369">
        <v>2015</v>
      </c>
      <c r="I17369">
        <v>9.2693999999999992</v>
      </c>
      <c r="J17369" t="s">
        <v>717</v>
      </c>
    </row>
    <row r="17370" spans="1:10">
      <c r="A17370" t="s">
        <v>101</v>
      </c>
      <c r="B17370" t="s">
        <v>35</v>
      </c>
      <c r="C17370" t="s">
        <v>4</v>
      </c>
      <c r="D17370" t="s">
        <v>328</v>
      </c>
      <c r="F17370" s="2">
        <v>3242915</v>
      </c>
      <c r="G17370" s="2">
        <v>349851.66245927464</v>
      </c>
      <c r="H17370">
        <v>2015</v>
      </c>
      <c r="I17370">
        <v>9.2693999999999992</v>
      </c>
      <c r="J17370" t="s">
        <v>717</v>
      </c>
    </row>
    <row r="17371" spans="1:10">
      <c r="A17371" t="s">
        <v>101</v>
      </c>
      <c r="B17371" t="s">
        <v>35</v>
      </c>
      <c r="C17371" t="s">
        <v>4</v>
      </c>
      <c r="D17371" t="s">
        <v>1</v>
      </c>
      <c r="F17371" s="2">
        <v>-7340</v>
      </c>
      <c r="G17371" s="2">
        <v>-791.85276285412226</v>
      </c>
      <c r="H17371">
        <v>2015</v>
      </c>
      <c r="I17371">
        <v>9.2693999999999992</v>
      </c>
      <c r="J17371" t="s">
        <v>717</v>
      </c>
    </row>
    <row r="17372" spans="1:10">
      <c r="A17372" t="s">
        <v>101</v>
      </c>
      <c r="B17372" t="s">
        <v>35</v>
      </c>
      <c r="C17372" t="s">
        <v>3</v>
      </c>
      <c r="D17372" t="s">
        <v>328</v>
      </c>
      <c r="F17372" s="2">
        <v>17347658</v>
      </c>
      <c r="G17372" s="2">
        <v>2137105.112919623</v>
      </c>
      <c r="H17372">
        <v>2014</v>
      </c>
      <c r="I17372">
        <v>8.1173630136986379</v>
      </c>
      <c r="J17372" t="s">
        <v>717</v>
      </c>
    </row>
    <row r="17373" spans="1:10">
      <c r="A17373" t="s">
        <v>101</v>
      </c>
      <c r="B17373" t="s">
        <v>35</v>
      </c>
      <c r="C17373" t="s">
        <v>3</v>
      </c>
      <c r="D17373" t="s">
        <v>1</v>
      </c>
      <c r="F17373" s="2">
        <v>673327</v>
      </c>
      <c r="G17373" s="2">
        <v>82948.98218346425</v>
      </c>
      <c r="H17373">
        <v>2014</v>
      </c>
      <c r="I17373">
        <v>8.1173630136986379</v>
      </c>
      <c r="J17373" t="s">
        <v>717</v>
      </c>
    </row>
    <row r="17374" spans="1:10">
      <c r="A17374" t="s">
        <v>101</v>
      </c>
      <c r="B17374" t="s">
        <v>35</v>
      </c>
      <c r="C17374" t="s">
        <v>4</v>
      </c>
      <c r="D17374" t="s">
        <v>328</v>
      </c>
      <c r="F17374" s="2">
        <v>1008638</v>
      </c>
      <c r="G17374" s="2">
        <v>124256.85512620914</v>
      </c>
      <c r="H17374">
        <v>2014</v>
      </c>
      <c r="I17374">
        <v>8.1173630136986379</v>
      </c>
      <c r="J17374" t="s">
        <v>717</v>
      </c>
    </row>
    <row r="17375" spans="1:10">
      <c r="A17375" t="s">
        <v>101</v>
      </c>
      <c r="B17375" t="s">
        <v>35</v>
      </c>
      <c r="C17375" t="s">
        <v>4</v>
      </c>
      <c r="D17375" t="s">
        <v>1</v>
      </c>
      <c r="F17375" s="2">
        <v>151539</v>
      </c>
      <c r="G17375" s="2">
        <v>18668.501056841607</v>
      </c>
      <c r="H17375">
        <v>2014</v>
      </c>
      <c r="I17375">
        <v>8.1173630136986379</v>
      </c>
      <c r="J17375" t="s">
        <v>717</v>
      </c>
    </row>
    <row r="17376" spans="1:10">
      <c r="A17376" t="s">
        <v>101</v>
      </c>
      <c r="B17376" t="s">
        <v>35</v>
      </c>
      <c r="C17376" t="s">
        <v>3</v>
      </c>
      <c r="D17376" t="s">
        <v>328</v>
      </c>
      <c r="F17376" s="2">
        <v>13372821</v>
      </c>
      <c r="G17376" s="2">
        <v>2441151.4629990552</v>
      </c>
      <c r="H17376">
        <v>2013</v>
      </c>
      <c r="I17376">
        <v>5.47807917808219</v>
      </c>
      <c r="J17376" t="s">
        <v>717</v>
      </c>
    </row>
    <row r="17377" spans="1:10">
      <c r="A17377" t="s">
        <v>101</v>
      </c>
      <c r="B17377" t="s">
        <v>35</v>
      </c>
      <c r="C17377" t="s">
        <v>3</v>
      </c>
      <c r="D17377" t="s">
        <v>1</v>
      </c>
      <c r="F17377" s="2">
        <v>309014</v>
      </c>
      <c r="G17377" s="2">
        <v>56409.188322134127</v>
      </c>
      <c r="H17377">
        <v>2013</v>
      </c>
      <c r="I17377">
        <v>5.47807917808219</v>
      </c>
      <c r="J17377" t="s">
        <v>717</v>
      </c>
    </row>
    <row r="17378" spans="1:10">
      <c r="A17378" t="s">
        <v>101</v>
      </c>
      <c r="B17378" t="s">
        <v>35</v>
      </c>
      <c r="C17378" t="s">
        <v>4</v>
      </c>
      <c r="D17378" t="s">
        <v>328</v>
      </c>
      <c r="F17378" s="2">
        <v>2605209</v>
      </c>
      <c r="G17378" s="2">
        <v>475569.79651251639</v>
      </c>
      <c r="H17378">
        <v>2013</v>
      </c>
      <c r="I17378">
        <v>5.47807917808219</v>
      </c>
      <c r="J17378" t="s">
        <v>717</v>
      </c>
    </row>
    <row r="17379" spans="1:10">
      <c r="A17379" t="s">
        <v>101</v>
      </c>
      <c r="B17379" t="s">
        <v>35</v>
      </c>
      <c r="C17379" t="s">
        <v>4</v>
      </c>
      <c r="D17379" t="s">
        <v>1</v>
      </c>
      <c r="F17379" s="2">
        <v>50162.000000000007</v>
      </c>
      <c r="G17379" s="2">
        <v>9156.8592510853632</v>
      </c>
      <c r="H17379">
        <v>2013</v>
      </c>
      <c r="I17379">
        <v>5.47807917808219</v>
      </c>
      <c r="J17379" t="s">
        <v>717</v>
      </c>
    </row>
    <row r="17380" spans="1:10">
      <c r="A17380" t="s">
        <v>101</v>
      </c>
      <c r="B17380" t="s">
        <v>35</v>
      </c>
      <c r="C17380" t="s">
        <v>3</v>
      </c>
      <c r="D17380" t="s">
        <v>328</v>
      </c>
      <c r="F17380" s="2">
        <v>7497377</v>
      </c>
      <c r="G17380" s="2">
        <v>1647238.7014818341</v>
      </c>
      <c r="H17380">
        <v>2012</v>
      </c>
      <c r="I17380">
        <v>4.5514818181818208</v>
      </c>
      <c r="J17380" t="s">
        <v>717</v>
      </c>
    </row>
    <row r="17381" spans="1:10">
      <c r="A17381" t="s">
        <v>101</v>
      </c>
      <c r="B17381" t="s">
        <v>35</v>
      </c>
      <c r="C17381" t="s">
        <v>3</v>
      </c>
      <c r="D17381" t="s">
        <v>1</v>
      </c>
      <c r="F17381" s="2">
        <v>280939</v>
      </c>
      <c r="G17381" s="2">
        <v>61724.733004036614</v>
      </c>
      <c r="H17381">
        <v>2012</v>
      </c>
      <c r="I17381">
        <v>4.5514818181818208</v>
      </c>
      <c r="J17381" t="s">
        <v>717</v>
      </c>
    </row>
    <row r="17382" spans="1:10">
      <c r="A17382" t="s">
        <v>101</v>
      </c>
      <c r="B17382" t="s">
        <v>35</v>
      </c>
      <c r="C17382" t="s">
        <v>4</v>
      </c>
      <c r="D17382" t="s">
        <v>328</v>
      </c>
      <c r="F17382" s="2">
        <v>2491114</v>
      </c>
      <c r="G17382" s="2">
        <v>547319.33456236997</v>
      </c>
      <c r="H17382">
        <v>2012</v>
      </c>
      <c r="I17382">
        <v>4.5514818181818208</v>
      </c>
      <c r="J17382" t="s">
        <v>717</v>
      </c>
    </row>
    <row r="17383" spans="1:10">
      <c r="A17383" t="s">
        <v>101</v>
      </c>
      <c r="B17383" t="s">
        <v>35</v>
      </c>
      <c r="C17383" t="s">
        <v>4</v>
      </c>
      <c r="D17383" t="s">
        <v>1</v>
      </c>
      <c r="F17383" s="2">
        <v>19023</v>
      </c>
      <c r="G17383" s="2">
        <v>4179.517959186117</v>
      </c>
      <c r="H17383">
        <v>2012</v>
      </c>
      <c r="I17383">
        <v>4.5514818181818208</v>
      </c>
      <c r="J17383" t="s">
        <v>717</v>
      </c>
    </row>
    <row r="17384" spans="1:10">
      <c r="A17384" t="s">
        <v>101</v>
      </c>
      <c r="B17384" t="s">
        <v>35</v>
      </c>
      <c r="C17384" t="s">
        <v>3</v>
      </c>
      <c r="D17384" t="s">
        <v>328</v>
      </c>
      <c r="F17384" s="2">
        <v>79607</v>
      </c>
      <c r="G17384" s="2">
        <v>19274.245973837325</v>
      </c>
      <c r="H17384">
        <v>2011</v>
      </c>
      <c r="I17384">
        <v>4.1302264227642302</v>
      </c>
      <c r="J17384" t="s">
        <v>717</v>
      </c>
    </row>
    <row r="17385" spans="1:10">
      <c r="A17385" t="s">
        <v>101</v>
      </c>
      <c r="B17385" t="s">
        <v>35</v>
      </c>
      <c r="C17385" t="s">
        <v>3</v>
      </c>
      <c r="D17385" t="s">
        <v>1</v>
      </c>
      <c r="F17385" s="2">
        <v>234541</v>
      </c>
      <c r="G17385" s="2">
        <v>56786.475120903691</v>
      </c>
      <c r="H17385">
        <v>2011</v>
      </c>
      <c r="I17385">
        <v>4.1302264227642302</v>
      </c>
      <c r="J17385" t="s">
        <v>717</v>
      </c>
    </row>
    <row r="17386" spans="1:10">
      <c r="A17386" t="s">
        <v>101</v>
      </c>
      <c r="B17386" t="s">
        <v>35</v>
      </c>
      <c r="C17386" t="s">
        <v>4</v>
      </c>
      <c r="D17386" t="s">
        <v>328</v>
      </c>
      <c r="F17386" s="2">
        <v>4062</v>
      </c>
      <c r="G17386" s="2">
        <v>983.48119067076027</v>
      </c>
      <c r="H17386">
        <v>2011</v>
      </c>
      <c r="I17386">
        <v>4.1302264227642302</v>
      </c>
      <c r="J17386" t="s">
        <v>717</v>
      </c>
    </row>
    <row r="17387" spans="1:10">
      <c r="A17387" t="s">
        <v>101</v>
      </c>
      <c r="B17387" t="s">
        <v>35</v>
      </c>
      <c r="C17387" t="s">
        <v>4</v>
      </c>
      <c r="D17387" t="s">
        <v>1</v>
      </c>
      <c r="F17387" s="2">
        <v>-9865</v>
      </c>
      <c r="G17387" s="2">
        <v>-2388.4889084113861</v>
      </c>
      <c r="H17387">
        <v>2011</v>
      </c>
      <c r="I17387">
        <v>4.1302264227642302</v>
      </c>
      <c r="J17387" t="s">
        <v>717</v>
      </c>
    </row>
    <row r="17388" spans="1:10">
      <c r="A17388" t="s">
        <v>65</v>
      </c>
      <c r="B17388" t="s">
        <v>319</v>
      </c>
      <c r="C17388" t="s">
        <v>3</v>
      </c>
      <c r="D17388" t="s">
        <v>328</v>
      </c>
      <c r="F17388" s="2">
        <v>1946549156</v>
      </c>
      <c r="G17388" s="2">
        <v>452925.91812009894</v>
      </c>
      <c r="H17388">
        <v>2013</v>
      </c>
      <c r="I17388">
        <v>4297.7208371719817</v>
      </c>
      <c r="J17388" s="40" t="s">
        <v>715</v>
      </c>
    </row>
    <row r="17389" spans="1:10">
      <c r="A17389" t="s">
        <v>65</v>
      </c>
      <c r="B17389" t="s">
        <v>319</v>
      </c>
      <c r="C17389" t="s">
        <v>3</v>
      </c>
      <c r="D17389" t="s">
        <v>328</v>
      </c>
      <c r="F17389" s="2">
        <v>1946549156</v>
      </c>
      <c r="G17389" s="2">
        <v>452925.91812009894</v>
      </c>
      <c r="H17389">
        <v>2013</v>
      </c>
      <c r="I17389">
        <v>4297.7208371719817</v>
      </c>
      <c r="J17389" s="40" t="s">
        <v>715</v>
      </c>
    </row>
    <row r="17390" spans="1:10">
      <c r="A17390" t="s">
        <v>523</v>
      </c>
      <c r="B17390" t="s">
        <v>319</v>
      </c>
      <c r="C17390" t="s">
        <v>3</v>
      </c>
      <c r="D17390" t="s">
        <v>1</v>
      </c>
      <c r="F17390" s="2">
        <v>885168495</v>
      </c>
      <c r="G17390" s="2">
        <v>205962.30619354633</v>
      </c>
      <c r="H17390">
        <v>2013</v>
      </c>
      <c r="I17390">
        <v>4297.7208371719817</v>
      </c>
      <c r="J17390" s="40" t="s">
        <v>715</v>
      </c>
    </row>
    <row r="17391" spans="1:10">
      <c r="A17391" t="s">
        <v>523</v>
      </c>
      <c r="B17391" t="s">
        <v>319</v>
      </c>
      <c r="C17391" t="s">
        <v>3</v>
      </c>
      <c r="D17391" t="s">
        <v>1</v>
      </c>
      <c r="F17391" s="2">
        <v>885168495</v>
      </c>
      <c r="G17391" s="2">
        <v>205962.30619354633</v>
      </c>
      <c r="H17391">
        <v>2013</v>
      </c>
      <c r="I17391">
        <v>4297.7208371719817</v>
      </c>
      <c r="J17391" s="40" t="s">
        <v>715</v>
      </c>
    </row>
    <row r="17392" spans="1:10">
      <c r="A17392" t="s">
        <v>101</v>
      </c>
      <c r="B17392" t="s">
        <v>35</v>
      </c>
      <c r="C17392" t="s">
        <v>3</v>
      </c>
      <c r="D17392" t="s">
        <v>328</v>
      </c>
      <c r="F17392" s="2">
        <v>1666583</v>
      </c>
      <c r="G17392" s="2">
        <v>425943.48152720212</v>
      </c>
      <c r="H17392">
        <v>2010</v>
      </c>
      <c r="I17392">
        <v>3.9126857723577269</v>
      </c>
      <c r="J17392" t="s">
        <v>717</v>
      </c>
    </row>
    <row r="17393" spans="1:10">
      <c r="A17393" t="s">
        <v>101</v>
      </c>
      <c r="B17393" t="s">
        <v>35</v>
      </c>
      <c r="C17393" t="s">
        <v>4</v>
      </c>
      <c r="D17393" t="s">
        <v>328</v>
      </c>
      <c r="F17393" s="2">
        <v>218657</v>
      </c>
      <c r="G17393" s="2">
        <v>55884.119686984348</v>
      </c>
      <c r="H17393">
        <v>2010</v>
      </c>
      <c r="I17393">
        <v>3.9126857723577269</v>
      </c>
      <c r="J17393" t="s">
        <v>717</v>
      </c>
    </row>
    <row r="17394" spans="1:10">
      <c r="A17394" t="s">
        <v>101</v>
      </c>
      <c r="B17394" t="s">
        <v>35</v>
      </c>
      <c r="C17394" t="s">
        <v>4</v>
      </c>
      <c r="D17394" t="s">
        <v>1</v>
      </c>
      <c r="F17394" s="2">
        <v>65788</v>
      </c>
      <c r="G17394" s="2">
        <v>16814.025921728215</v>
      </c>
      <c r="H17394">
        <v>2010</v>
      </c>
      <c r="I17394">
        <v>3.9126857723577269</v>
      </c>
      <c r="J17394" t="s">
        <v>717</v>
      </c>
    </row>
    <row r="17395" spans="1:10">
      <c r="A17395" t="s">
        <v>160</v>
      </c>
      <c r="B17395" t="s">
        <v>38</v>
      </c>
      <c r="C17395" t="s">
        <v>3</v>
      </c>
      <c r="D17395" t="s">
        <v>328</v>
      </c>
      <c r="E17395" t="s">
        <v>534</v>
      </c>
      <c r="F17395" s="2">
        <v>1666518639</v>
      </c>
      <c r="G17395" s="2">
        <v>390285.3955503513</v>
      </c>
      <c r="H17395">
        <v>2024</v>
      </c>
      <c r="I17395" s="32">
        <v>4270</v>
      </c>
      <c r="J17395" t="s">
        <v>717</v>
      </c>
    </row>
    <row r="17396" spans="1:10">
      <c r="A17396" t="s">
        <v>160</v>
      </c>
      <c r="B17396" t="s">
        <v>38</v>
      </c>
      <c r="C17396" t="s">
        <v>3</v>
      </c>
      <c r="D17396" t="s">
        <v>1</v>
      </c>
      <c r="E17396" t="s">
        <v>686</v>
      </c>
      <c r="F17396" s="2">
        <v>445740463</v>
      </c>
      <c r="G17396" s="2">
        <v>104388.86721311475</v>
      </c>
      <c r="H17396">
        <v>2024</v>
      </c>
      <c r="I17396" s="32">
        <v>4270</v>
      </c>
      <c r="J17396" t="s">
        <v>717</v>
      </c>
    </row>
    <row r="17397" spans="1:10">
      <c r="A17397" t="s">
        <v>160</v>
      </c>
      <c r="B17397" t="s">
        <v>38</v>
      </c>
      <c r="C17397" t="s">
        <v>4</v>
      </c>
      <c r="D17397" t="s">
        <v>328</v>
      </c>
      <c r="E17397" t="s">
        <v>534</v>
      </c>
      <c r="F17397" s="2">
        <v>233096449</v>
      </c>
      <c r="G17397" s="2">
        <v>54589.332318501169</v>
      </c>
      <c r="H17397">
        <v>2024</v>
      </c>
      <c r="I17397" s="32">
        <v>4270</v>
      </c>
      <c r="J17397" t="s">
        <v>717</v>
      </c>
    </row>
    <row r="17398" spans="1:10">
      <c r="A17398" t="s">
        <v>160</v>
      </c>
      <c r="B17398" t="s">
        <v>38</v>
      </c>
      <c r="C17398" t="s">
        <v>3</v>
      </c>
      <c r="D17398" t="s">
        <v>328</v>
      </c>
      <c r="E17398" t="s">
        <v>534</v>
      </c>
      <c r="F17398" s="2">
        <v>1661290000</v>
      </c>
      <c r="G17398" s="2">
        <f t="shared" ref="G17398:G17418" si="462">F17398/I17398</f>
        <v>384613.06946830329</v>
      </c>
      <c r="H17398">
        <v>2023</v>
      </c>
      <c r="I17398">
        <v>4319.38</v>
      </c>
      <c r="J17398" t="s">
        <v>717</v>
      </c>
    </row>
    <row r="17399" spans="1:10">
      <c r="A17399" t="s">
        <v>160</v>
      </c>
      <c r="B17399" t="s">
        <v>38</v>
      </c>
      <c r="C17399" t="s">
        <v>3</v>
      </c>
      <c r="D17399" t="s">
        <v>1</v>
      </c>
      <c r="E17399" t="s">
        <v>638</v>
      </c>
      <c r="F17399" s="2">
        <v>203020000</v>
      </c>
      <c r="G17399" s="2">
        <f t="shared" si="462"/>
        <v>47002.116044432303</v>
      </c>
      <c r="H17399">
        <v>2023</v>
      </c>
      <c r="I17399">
        <v>4319.38</v>
      </c>
      <c r="J17399" t="s">
        <v>717</v>
      </c>
    </row>
    <row r="17400" spans="1:10">
      <c r="A17400" t="s">
        <v>160</v>
      </c>
      <c r="B17400" t="s">
        <v>38</v>
      </c>
      <c r="C17400" t="s">
        <v>4</v>
      </c>
      <c r="D17400" t="s">
        <v>328</v>
      </c>
      <c r="E17400" t="s">
        <v>534</v>
      </c>
      <c r="F17400" s="2">
        <v>225790000</v>
      </c>
      <c r="G17400" s="2">
        <f t="shared" si="462"/>
        <v>52273.705948538911</v>
      </c>
      <c r="H17400">
        <v>2023</v>
      </c>
      <c r="I17400">
        <v>4319.38</v>
      </c>
      <c r="J17400" t="s">
        <v>717</v>
      </c>
    </row>
    <row r="17401" spans="1:10">
      <c r="A17401" t="s">
        <v>160</v>
      </c>
      <c r="B17401" t="s">
        <v>38</v>
      </c>
      <c r="C17401" t="s">
        <v>3</v>
      </c>
      <c r="D17401" t="s">
        <v>328</v>
      </c>
      <c r="F17401" s="2">
        <v>1646640000</v>
      </c>
      <c r="G17401" s="2">
        <f t="shared" si="462"/>
        <v>386989.42420681549</v>
      </c>
      <c r="H17401">
        <v>2022</v>
      </c>
      <c r="I17401" s="32">
        <v>4255</v>
      </c>
      <c r="J17401" t="s">
        <v>717</v>
      </c>
    </row>
    <row r="17402" spans="1:10">
      <c r="A17402" t="s">
        <v>160</v>
      </c>
      <c r="B17402" t="s">
        <v>38</v>
      </c>
      <c r="C17402" t="s">
        <v>3</v>
      </c>
      <c r="D17402" t="s">
        <v>1</v>
      </c>
      <c r="F17402" s="2">
        <v>105360000</v>
      </c>
      <c r="G17402" s="2">
        <f t="shared" si="462"/>
        <v>24761.457109283197</v>
      </c>
      <c r="H17402">
        <v>2022</v>
      </c>
      <c r="I17402" s="32">
        <v>4255</v>
      </c>
      <c r="J17402" t="s">
        <v>717</v>
      </c>
    </row>
    <row r="17403" spans="1:10">
      <c r="A17403" t="s">
        <v>160</v>
      </c>
      <c r="B17403" t="s">
        <v>38</v>
      </c>
      <c r="C17403" t="s">
        <v>4</v>
      </c>
      <c r="D17403" t="s">
        <v>328</v>
      </c>
      <c r="F17403" s="2">
        <v>200600000</v>
      </c>
      <c r="G17403" s="2">
        <f t="shared" si="462"/>
        <v>47144.535840188015</v>
      </c>
      <c r="H17403">
        <v>2022</v>
      </c>
      <c r="I17403" s="32">
        <v>4255</v>
      </c>
      <c r="J17403" t="s">
        <v>717</v>
      </c>
    </row>
    <row r="17404" spans="1:10">
      <c r="A17404" t="s">
        <v>160</v>
      </c>
      <c r="B17404" t="s">
        <v>38</v>
      </c>
      <c r="C17404" t="s">
        <v>3</v>
      </c>
      <c r="D17404" t="s">
        <v>328</v>
      </c>
      <c r="F17404" s="2">
        <v>1501000000</v>
      </c>
      <c r="G17404" s="2">
        <f t="shared" si="462"/>
        <v>400416.15536466951</v>
      </c>
      <c r="H17404">
        <v>2021</v>
      </c>
      <c r="I17404" s="32">
        <v>3748.6</v>
      </c>
      <c r="J17404" t="s">
        <v>717</v>
      </c>
    </row>
    <row r="17405" spans="1:10">
      <c r="A17405" t="s">
        <v>160</v>
      </c>
      <c r="B17405" t="s">
        <v>38</v>
      </c>
      <c r="C17405" t="s">
        <v>3</v>
      </c>
      <c r="D17405" t="s">
        <v>1</v>
      </c>
      <c r="F17405" s="2">
        <v>173000000</v>
      </c>
      <c r="G17405" s="2">
        <f t="shared" si="462"/>
        <v>46150.562876807344</v>
      </c>
      <c r="H17405">
        <v>2021</v>
      </c>
      <c r="I17405" s="32">
        <v>3748.6</v>
      </c>
      <c r="J17405" t="s">
        <v>717</v>
      </c>
    </row>
    <row r="17406" spans="1:10">
      <c r="A17406" t="s">
        <v>160</v>
      </c>
      <c r="B17406" t="s">
        <v>38</v>
      </c>
      <c r="C17406" t="s">
        <v>4</v>
      </c>
      <c r="D17406" t="s">
        <v>328</v>
      </c>
      <c r="F17406" s="2">
        <v>1500000000</v>
      </c>
      <c r="G17406" s="2">
        <f t="shared" si="462"/>
        <v>400149.38910526596</v>
      </c>
      <c r="H17406">
        <v>2021</v>
      </c>
      <c r="I17406" s="32">
        <v>3748.6</v>
      </c>
      <c r="J17406" t="s">
        <v>717</v>
      </c>
    </row>
    <row r="17407" spans="1:10">
      <c r="A17407" t="s">
        <v>160</v>
      </c>
      <c r="B17407" t="s">
        <v>38</v>
      </c>
      <c r="C17407" t="s">
        <v>4</v>
      </c>
      <c r="D17407" t="s">
        <v>1</v>
      </c>
      <c r="F17407" s="2">
        <v>0</v>
      </c>
      <c r="G17407" s="2">
        <f t="shared" si="462"/>
        <v>0</v>
      </c>
      <c r="H17407">
        <v>2021</v>
      </c>
      <c r="I17407" s="32">
        <v>3748.6</v>
      </c>
      <c r="J17407" t="s">
        <v>717</v>
      </c>
    </row>
    <row r="17408" spans="1:10">
      <c r="A17408" t="s">
        <v>160</v>
      </c>
      <c r="B17408" t="s">
        <v>38</v>
      </c>
      <c r="C17408" t="s">
        <v>3</v>
      </c>
      <c r="D17408" t="s">
        <v>328</v>
      </c>
      <c r="F17408" s="2">
        <v>1313000000</v>
      </c>
      <c r="G17408" s="2">
        <f t="shared" si="462"/>
        <v>355866.09894324298</v>
      </c>
      <c r="H17408">
        <v>2020</v>
      </c>
      <c r="I17408">
        <v>3689.59</v>
      </c>
      <c r="J17408" t="s">
        <v>717</v>
      </c>
    </row>
    <row r="17409" spans="1:10">
      <c r="A17409" t="s">
        <v>160</v>
      </c>
      <c r="B17409" t="s">
        <v>38</v>
      </c>
      <c r="C17409" t="s">
        <v>3</v>
      </c>
      <c r="D17409" t="s">
        <v>1</v>
      </c>
      <c r="F17409" s="2">
        <v>446000000</v>
      </c>
      <c r="G17409" s="2">
        <f t="shared" si="462"/>
        <v>120880.63985429275</v>
      </c>
      <c r="H17409">
        <v>2020</v>
      </c>
      <c r="I17409">
        <v>3689.59</v>
      </c>
      <c r="J17409" t="s">
        <v>717</v>
      </c>
    </row>
    <row r="17410" spans="1:10">
      <c r="A17410" t="s">
        <v>160</v>
      </c>
      <c r="B17410" t="s">
        <v>38</v>
      </c>
      <c r="C17410" t="s">
        <v>4</v>
      </c>
      <c r="D17410" t="s">
        <v>328</v>
      </c>
      <c r="F17410" s="2">
        <v>233000000</v>
      </c>
      <c r="G17410" s="2">
        <f t="shared" si="462"/>
        <v>63150.648175000475</v>
      </c>
      <c r="H17410">
        <v>2020</v>
      </c>
      <c r="I17410">
        <v>3689.59</v>
      </c>
      <c r="J17410" t="s">
        <v>717</v>
      </c>
    </row>
    <row r="17411" spans="1:10">
      <c r="A17411" t="s">
        <v>160</v>
      </c>
      <c r="B17411" t="s">
        <v>38</v>
      </c>
      <c r="C17411" t="s">
        <v>3</v>
      </c>
      <c r="D17411" t="s">
        <v>328</v>
      </c>
      <c r="F17411" s="2">
        <v>1271320000</v>
      </c>
      <c r="G17411" s="2">
        <f t="shared" si="462"/>
        <v>387292.92203084158</v>
      </c>
      <c r="H17411">
        <v>2019</v>
      </c>
      <c r="I17411">
        <v>3282.58</v>
      </c>
      <c r="J17411" t="s">
        <v>717</v>
      </c>
    </row>
    <row r="17412" spans="1:10">
      <c r="A17412" t="s">
        <v>160</v>
      </c>
      <c r="B17412" t="s">
        <v>38</v>
      </c>
      <c r="C17412" t="s">
        <v>3</v>
      </c>
      <c r="D17412" t="s">
        <v>1</v>
      </c>
      <c r="F17412" s="2">
        <v>3350000</v>
      </c>
      <c r="G17412" s="2">
        <f t="shared" si="462"/>
        <v>1020.5387225901578</v>
      </c>
      <c r="H17412">
        <v>2019</v>
      </c>
      <c r="I17412">
        <v>3282.58</v>
      </c>
      <c r="J17412" t="s">
        <v>717</v>
      </c>
    </row>
    <row r="17413" spans="1:10">
      <c r="A17413" t="s">
        <v>160</v>
      </c>
      <c r="B17413" t="s">
        <v>38</v>
      </c>
      <c r="C17413" t="s">
        <v>4</v>
      </c>
      <c r="D17413" t="s">
        <v>328</v>
      </c>
      <c r="F17413" s="2">
        <v>267579999.99999997</v>
      </c>
      <c r="G17413" s="2">
        <f t="shared" si="462"/>
        <v>81515.149668858023</v>
      </c>
      <c r="H17413">
        <v>2019</v>
      </c>
      <c r="I17413">
        <v>3282.58</v>
      </c>
      <c r="J17413" t="s">
        <v>717</v>
      </c>
    </row>
    <row r="17414" spans="1:10">
      <c r="A17414" t="s">
        <v>160</v>
      </c>
      <c r="B17414" t="s">
        <v>38</v>
      </c>
      <c r="C17414" t="s">
        <v>4</v>
      </c>
      <c r="D17414" t="s">
        <v>1</v>
      </c>
      <c r="F17414" s="2">
        <v>0</v>
      </c>
      <c r="G17414" s="2">
        <f t="shared" si="462"/>
        <v>0</v>
      </c>
      <c r="H17414">
        <v>2019</v>
      </c>
      <c r="I17414">
        <v>3282.58</v>
      </c>
      <c r="J17414" t="s">
        <v>717</v>
      </c>
    </row>
    <row r="17415" spans="1:10">
      <c r="A17415" t="s">
        <v>160</v>
      </c>
      <c r="B17415" t="s">
        <v>38</v>
      </c>
      <c r="C17415" t="s">
        <v>3</v>
      </c>
      <c r="D17415" t="s">
        <v>328</v>
      </c>
      <c r="F17415" s="2">
        <v>1422000000</v>
      </c>
      <c r="G17415" s="2">
        <f t="shared" si="462"/>
        <v>474624.92281503975</v>
      </c>
      <c r="H17415">
        <v>2018</v>
      </c>
      <c r="I17415">
        <v>2996.05</v>
      </c>
      <c r="J17415" t="s">
        <v>717</v>
      </c>
    </row>
    <row r="17416" spans="1:10">
      <c r="A17416" t="s">
        <v>160</v>
      </c>
      <c r="B17416" t="s">
        <v>38</v>
      </c>
      <c r="C17416" t="s">
        <v>4</v>
      </c>
      <c r="D17416" t="s">
        <v>328</v>
      </c>
      <c r="F17416" s="2">
        <v>239410000</v>
      </c>
      <c r="G17416" s="2">
        <f t="shared" si="462"/>
        <v>79908.54625256588</v>
      </c>
      <c r="H17416">
        <v>2018</v>
      </c>
      <c r="I17416">
        <v>2996.05</v>
      </c>
      <c r="J17416" t="s">
        <v>717</v>
      </c>
    </row>
    <row r="17417" spans="1:10">
      <c r="A17417" t="s">
        <v>160</v>
      </c>
      <c r="B17417" t="s">
        <v>38</v>
      </c>
      <c r="C17417" t="s">
        <v>3</v>
      </c>
      <c r="D17417" t="s">
        <v>328</v>
      </c>
      <c r="F17417" s="2">
        <v>1374000000</v>
      </c>
      <c r="G17417" s="2">
        <f t="shared" si="462"/>
        <v>463835.04486439406</v>
      </c>
      <c r="H17417">
        <v>2017</v>
      </c>
      <c r="I17417">
        <v>2962.26</v>
      </c>
      <c r="J17417" t="s">
        <v>717</v>
      </c>
    </row>
    <row r="17418" spans="1:10">
      <c r="A17418" t="s">
        <v>160</v>
      </c>
      <c r="B17418" t="s">
        <v>38</v>
      </c>
      <c r="C17418" t="s">
        <v>4</v>
      </c>
      <c r="D17418" t="s">
        <v>328</v>
      </c>
      <c r="F17418" s="2">
        <v>175830000</v>
      </c>
      <c r="G17418" s="2">
        <f t="shared" si="462"/>
        <v>59356.707378825624</v>
      </c>
      <c r="H17418">
        <v>2017</v>
      </c>
      <c r="I17418">
        <v>2962.26</v>
      </c>
      <c r="J17418" t="s">
        <v>717</v>
      </c>
    </row>
    <row r="17419" spans="1:10">
      <c r="A17419" t="s">
        <v>160</v>
      </c>
      <c r="B17419" t="s">
        <v>38</v>
      </c>
      <c r="C17419" t="s">
        <v>3</v>
      </c>
      <c r="D17419" t="s">
        <v>328</v>
      </c>
      <c r="F17419" s="2">
        <f t="shared" ref="F17419:F17433" si="463">G17419*I17419</f>
        <v>1312420000</v>
      </c>
      <c r="G17419" s="2">
        <v>430046.43146198487</v>
      </c>
      <c r="H17419">
        <v>2016</v>
      </c>
      <c r="I17419">
        <v>3051.81</v>
      </c>
      <c r="J17419" t="s">
        <v>717</v>
      </c>
    </row>
    <row r="17420" spans="1:10">
      <c r="A17420" t="s">
        <v>160</v>
      </c>
      <c r="B17420" t="s">
        <v>38</v>
      </c>
      <c r="C17420" t="s">
        <v>4</v>
      </c>
      <c r="D17420" t="s">
        <v>328</v>
      </c>
      <c r="F17420" s="2">
        <f t="shared" si="463"/>
        <v>174890000</v>
      </c>
      <c r="G17420" s="2">
        <v>57306.975204878421</v>
      </c>
      <c r="H17420">
        <v>2016</v>
      </c>
      <c r="I17420">
        <v>3051.81</v>
      </c>
      <c r="J17420" t="s">
        <v>717</v>
      </c>
    </row>
    <row r="17421" spans="1:10">
      <c r="A17421" t="s">
        <v>160</v>
      </c>
      <c r="B17421" t="s">
        <v>38</v>
      </c>
      <c r="C17421" t="s">
        <v>3</v>
      </c>
      <c r="D17421" t="s">
        <v>328</v>
      </c>
      <c r="F17421" s="2">
        <f t="shared" si="463"/>
        <v>1159360000</v>
      </c>
      <c r="G17421" s="2">
        <v>422601.73646380735</v>
      </c>
      <c r="H17421">
        <v>2015</v>
      </c>
      <c r="I17421">
        <v>2743.3867397260219</v>
      </c>
      <c r="J17421" t="s">
        <v>717</v>
      </c>
    </row>
    <row r="17422" spans="1:10">
      <c r="A17422" t="s">
        <v>160</v>
      </c>
      <c r="B17422" t="s">
        <v>38</v>
      </c>
      <c r="C17422" t="s">
        <v>4</v>
      </c>
      <c r="D17422" t="s">
        <v>328</v>
      </c>
      <c r="F17422" s="2">
        <f t="shared" si="463"/>
        <v>258040000.00000003</v>
      </c>
      <c r="G17422" s="2">
        <v>94058.92223047273</v>
      </c>
      <c r="H17422">
        <v>2015</v>
      </c>
      <c r="I17422">
        <v>2743.3867397260219</v>
      </c>
      <c r="J17422" t="s">
        <v>717</v>
      </c>
    </row>
    <row r="17423" spans="1:10">
      <c r="A17423" s="4" t="s">
        <v>160</v>
      </c>
      <c r="B17423" t="s">
        <v>38</v>
      </c>
      <c r="C17423" t="s">
        <v>3</v>
      </c>
      <c r="D17423" t="s">
        <v>328</v>
      </c>
      <c r="F17423" s="2">
        <f t="shared" si="463"/>
        <v>1126160000</v>
      </c>
      <c r="G17423" s="2">
        <v>563172.34483517357</v>
      </c>
      <c r="H17423">
        <v>2014</v>
      </c>
      <c r="I17423">
        <v>1999.672054794521</v>
      </c>
      <c r="J17423" t="s">
        <v>717</v>
      </c>
    </row>
    <row r="17424" spans="1:10">
      <c r="A17424" t="s">
        <v>160</v>
      </c>
      <c r="B17424" t="s">
        <v>38</v>
      </c>
      <c r="C17424" t="s">
        <v>4</v>
      </c>
      <c r="D17424" t="s">
        <v>328</v>
      </c>
      <c r="F17424" s="2">
        <f t="shared" si="463"/>
        <v>237280000</v>
      </c>
      <c r="G17424" s="2">
        <v>118659.45689998755</v>
      </c>
      <c r="H17424">
        <v>2014</v>
      </c>
      <c r="I17424">
        <v>1999.672054794521</v>
      </c>
      <c r="J17424" t="s">
        <v>717</v>
      </c>
    </row>
    <row r="17425" spans="1:10">
      <c r="A17425" s="4" t="s">
        <v>160</v>
      </c>
      <c r="B17425" t="s">
        <v>38</v>
      </c>
      <c r="C17425" t="s">
        <v>3</v>
      </c>
      <c r="D17425" t="s">
        <v>328</v>
      </c>
      <c r="F17425" s="2">
        <f t="shared" si="463"/>
        <v>1035977000.0000001</v>
      </c>
      <c r="G17425" s="2">
        <v>554419.62629815529</v>
      </c>
      <c r="H17425">
        <v>2013</v>
      </c>
      <c r="I17425">
        <v>1868.5792328767116</v>
      </c>
      <c r="J17425" t="s">
        <v>717</v>
      </c>
    </row>
    <row r="17426" spans="1:10">
      <c r="A17426" t="s">
        <v>160</v>
      </c>
      <c r="B17426" t="s">
        <v>38</v>
      </c>
      <c r="C17426" t="s">
        <v>4</v>
      </c>
      <c r="D17426" t="s">
        <v>328</v>
      </c>
      <c r="F17426" s="2">
        <f t="shared" si="463"/>
        <v>163986818.13999999</v>
      </c>
      <c r="G17426" s="2">
        <v>87760.163045127774</v>
      </c>
      <c r="H17426">
        <v>2013</v>
      </c>
      <c r="I17426">
        <v>1868.5792328767116</v>
      </c>
      <c r="J17426" t="s">
        <v>717</v>
      </c>
    </row>
    <row r="17427" spans="1:10">
      <c r="A17427" s="4" t="s">
        <v>160</v>
      </c>
      <c r="B17427" t="s">
        <v>38</v>
      </c>
      <c r="C17427" t="s">
        <v>3</v>
      </c>
      <c r="D17427" t="s">
        <v>328</v>
      </c>
      <c r="F17427" s="2">
        <f t="shared" si="463"/>
        <v>940401013.09418571</v>
      </c>
      <c r="G17427" s="2">
        <v>523236.38244733808</v>
      </c>
      <c r="H17427">
        <v>2012</v>
      </c>
      <c r="I17427">
        <v>1797.2775683060108</v>
      </c>
      <c r="J17427" t="s">
        <v>717</v>
      </c>
    </row>
    <row r="17428" spans="1:10">
      <c r="A17428" t="s">
        <v>160</v>
      </c>
      <c r="B17428" t="s">
        <v>38</v>
      </c>
      <c r="C17428" t="s">
        <v>4</v>
      </c>
      <c r="D17428" t="s">
        <v>328</v>
      </c>
      <c r="F17428" s="2">
        <f t="shared" si="463"/>
        <v>518291567.04029566</v>
      </c>
      <c r="G17428" s="2">
        <v>288375.91709821502</v>
      </c>
      <c r="H17428">
        <v>2012</v>
      </c>
      <c r="I17428">
        <v>1797.2775683060108</v>
      </c>
      <c r="J17428" t="s">
        <v>717</v>
      </c>
    </row>
    <row r="17429" spans="1:10">
      <c r="A17429" s="4" t="s">
        <v>160</v>
      </c>
      <c r="B17429" t="s">
        <v>38</v>
      </c>
      <c r="C17429" t="s">
        <v>3</v>
      </c>
      <c r="D17429" t="s">
        <v>328</v>
      </c>
      <c r="F17429" s="2">
        <f t="shared" si="463"/>
        <v>909930467.33187854</v>
      </c>
      <c r="G17429" s="2">
        <v>492784.88010092208</v>
      </c>
      <c r="H17429">
        <v>2011</v>
      </c>
      <c r="I17429">
        <v>1846.5064657534242</v>
      </c>
      <c r="J17429" t="s">
        <v>717</v>
      </c>
    </row>
    <row r="17430" spans="1:10">
      <c r="A17430" t="s">
        <v>160</v>
      </c>
      <c r="B17430" t="s">
        <v>38</v>
      </c>
      <c r="C17430" t="s">
        <v>4</v>
      </c>
      <c r="D17430" t="s">
        <v>328</v>
      </c>
      <c r="F17430" s="2">
        <f t="shared" si="463"/>
        <v>170718740.94483426</v>
      </c>
      <c r="G17430" s="2">
        <v>92454.992230518095</v>
      </c>
      <c r="H17430">
        <v>2011</v>
      </c>
      <c r="I17430">
        <v>1846.5064657534242</v>
      </c>
      <c r="J17430" t="s">
        <v>717</v>
      </c>
    </row>
    <row r="17431" spans="1:10">
      <c r="A17431" s="4" t="s">
        <v>160</v>
      </c>
      <c r="B17431" t="s">
        <v>38</v>
      </c>
      <c r="C17431" t="s">
        <v>3</v>
      </c>
      <c r="D17431" t="s">
        <v>328</v>
      </c>
      <c r="F17431" s="2">
        <f t="shared" si="463"/>
        <v>894404717.08079731</v>
      </c>
      <c r="G17431" s="2">
        <v>471160.14178271225</v>
      </c>
      <c r="H17431">
        <v>2010</v>
      </c>
      <c r="I17431">
        <v>1898.3030136986317</v>
      </c>
      <c r="J17431" t="s">
        <v>717</v>
      </c>
    </row>
    <row r="17432" spans="1:10">
      <c r="A17432" t="s">
        <v>160</v>
      </c>
      <c r="B17432" t="s">
        <v>38</v>
      </c>
      <c r="C17432" t="s">
        <v>4</v>
      </c>
      <c r="D17432" t="s">
        <v>328</v>
      </c>
      <c r="F17432" s="2">
        <f t="shared" si="463"/>
        <v>53432599.785262175</v>
      </c>
      <c r="G17432" s="2">
        <v>28147.56095295593</v>
      </c>
      <c r="H17432">
        <v>2010</v>
      </c>
      <c r="I17432">
        <v>1898.3030136986317</v>
      </c>
      <c r="J17432" t="s">
        <v>717</v>
      </c>
    </row>
    <row r="17433" spans="1:10">
      <c r="A17433" s="4" t="s">
        <v>439</v>
      </c>
      <c r="B17433" t="s">
        <v>33</v>
      </c>
      <c r="C17433" t="s">
        <v>3</v>
      </c>
      <c r="D17433" t="s">
        <v>1</v>
      </c>
      <c r="F17433" s="2">
        <f t="shared" si="463"/>
        <v>0</v>
      </c>
      <c r="G17433" s="2">
        <v>0</v>
      </c>
      <c r="H17433">
        <v>2013</v>
      </c>
      <c r="I17433">
        <v>495.36456164383571</v>
      </c>
      <c r="J17433" t="s">
        <v>717</v>
      </c>
    </row>
    <row r="17434" spans="1:10">
      <c r="A17434" t="s">
        <v>46</v>
      </c>
      <c r="B17434" t="s">
        <v>6</v>
      </c>
      <c r="C17434" t="s">
        <v>3</v>
      </c>
      <c r="D17434" t="s">
        <v>328</v>
      </c>
      <c r="F17434" s="2">
        <v>285858844.68000001</v>
      </c>
      <c r="G17434" s="2">
        <f t="shared" ref="G17434:G17439" si="464">F17434/I17434</f>
        <v>15612341.187779224</v>
      </c>
      <c r="H17434">
        <v>2024</v>
      </c>
      <c r="I17434">
        <v>18.309799999999999</v>
      </c>
      <c r="J17434" t="s">
        <v>717</v>
      </c>
    </row>
    <row r="17435" spans="1:10">
      <c r="A17435" t="s">
        <v>46</v>
      </c>
      <c r="B17435" t="s">
        <v>6</v>
      </c>
      <c r="C17435" t="s">
        <v>4</v>
      </c>
      <c r="D17435" t="s">
        <v>328</v>
      </c>
      <c r="F17435" s="2">
        <v>129740327.94999999</v>
      </c>
      <c r="G17435" s="2">
        <f t="shared" si="464"/>
        <v>7085840.8038318278</v>
      </c>
      <c r="H17435">
        <v>2024</v>
      </c>
      <c r="I17435">
        <v>18.309799999999999</v>
      </c>
      <c r="J17435" t="s">
        <v>717</v>
      </c>
    </row>
    <row r="17436" spans="1:10">
      <c r="A17436" s="5" t="s">
        <v>46</v>
      </c>
      <c r="B17436" t="s">
        <v>6</v>
      </c>
      <c r="C17436" t="s">
        <v>3</v>
      </c>
      <c r="D17436" t="s">
        <v>328</v>
      </c>
      <c r="F17436" s="2">
        <v>201363792</v>
      </c>
      <c r="G17436" s="2">
        <f t="shared" si="464"/>
        <v>10020741.389520621</v>
      </c>
      <c r="H17436">
        <v>2022</v>
      </c>
      <c r="I17436">
        <v>20.0947</v>
      </c>
      <c r="J17436" t="s">
        <v>717</v>
      </c>
    </row>
    <row r="17437" spans="1:10">
      <c r="A17437" s="5" t="s">
        <v>46</v>
      </c>
      <c r="B17437" t="s">
        <v>6</v>
      </c>
      <c r="C17437" t="s">
        <v>4</v>
      </c>
      <c r="D17437" t="s">
        <v>328</v>
      </c>
      <c r="F17437" s="2">
        <v>32729993</v>
      </c>
      <c r="G17437" s="2">
        <f t="shared" si="464"/>
        <v>1628787.3419359333</v>
      </c>
      <c r="H17437">
        <v>2022</v>
      </c>
      <c r="I17437">
        <v>20.0947</v>
      </c>
      <c r="J17437" t="s">
        <v>717</v>
      </c>
    </row>
    <row r="17438" spans="1:10">
      <c r="A17438" s="5" t="s">
        <v>46</v>
      </c>
      <c r="B17438" t="s">
        <v>6</v>
      </c>
      <c r="C17438" t="s">
        <v>3</v>
      </c>
      <c r="D17438" t="s">
        <v>328</v>
      </c>
      <c r="F17438" s="2">
        <v>141250000</v>
      </c>
      <c r="G17438" s="2">
        <f t="shared" si="464"/>
        <v>6967326.3224355308</v>
      </c>
      <c r="H17438">
        <v>2021</v>
      </c>
      <c r="I17438">
        <v>20.273199999999999</v>
      </c>
      <c r="J17438" t="s">
        <v>717</v>
      </c>
    </row>
    <row r="17439" spans="1:10">
      <c r="A17439" s="5" t="s">
        <v>46</v>
      </c>
      <c r="B17439" t="s">
        <v>6</v>
      </c>
      <c r="C17439" t="s">
        <v>4</v>
      </c>
      <c r="D17439" t="s">
        <v>328</v>
      </c>
      <c r="F17439" s="2">
        <v>27312268</v>
      </c>
      <c r="G17439" s="2">
        <f t="shared" si="464"/>
        <v>1347210.504508415</v>
      </c>
      <c r="H17439">
        <v>2021</v>
      </c>
      <c r="I17439">
        <v>20.273199999999999</v>
      </c>
      <c r="J17439" t="s">
        <v>717</v>
      </c>
    </row>
    <row r="17440" spans="1:10">
      <c r="A17440" t="s">
        <v>46</v>
      </c>
      <c r="B17440" t="s">
        <v>6</v>
      </c>
      <c r="C17440" t="s">
        <v>3</v>
      </c>
      <c r="D17440" t="s">
        <v>328</v>
      </c>
      <c r="F17440" s="2">
        <v>185880000</v>
      </c>
      <c r="G17440" s="2">
        <v>8657177.9872573502</v>
      </c>
      <c r="H17440">
        <v>2020</v>
      </c>
      <c r="I17440">
        <v>21.4712</v>
      </c>
      <c r="J17440" t="s">
        <v>717</v>
      </c>
    </row>
    <row r="17441" spans="1:10">
      <c r="A17441" t="s">
        <v>46</v>
      </c>
      <c r="B17441" t="s">
        <v>6</v>
      </c>
      <c r="C17441" t="s">
        <v>4</v>
      </c>
      <c r="D17441" t="s">
        <v>328</v>
      </c>
      <c r="F17441" s="2">
        <v>7580000</v>
      </c>
      <c r="G17441" s="2">
        <v>353031.03692387941</v>
      </c>
      <c r="H17441">
        <v>2020</v>
      </c>
      <c r="I17441">
        <v>21.4712</v>
      </c>
      <c r="J17441" t="s">
        <v>717</v>
      </c>
    </row>
    <row r="17442" spans="1:10">
      <c r="A17442" t="s">
        <v>46</v>
      </c>
      <c r="B17442" t="s">
        <v>6</v>
      </c>
      <c r="C17442" t="s">
        <v>3</v>
      </c>
      <c r="D17442" t="s">
        <v>328</v>
      </c>
      <c r="F17442" s="2">
        <v>141254718</v>
      </c>
      <c r="G17442" s="2">
        <f t="shared" ref="G17442:G17447" si="465">F17442/I17442</f>
        <v>7338250.5156085221</v>
      </c>
      <c r="H17442">
        <v>2019</v>
      </c>
      <c r="I17442">
        <v>19.249099999999999</v>
      </c>
      <c r="J17442" t="s">
        <v>717</v>
      </c>
    </row>
    <row r="17443" spans="1:10">
      <c r="A17443" t="s">
        <v>46</v>
      </c>
      <c r="B17443" t="s">
        <v>6</v>
      </c>
      <c r="C17443" t="s">
        <v>4</v>
      </c>
      <c r="D17443" t="s">
        <v>328</v>
      </c>
      <c r="F17443" s="2">
        <v>137949000</v>
      </c>
      <c r="G17443" s="2">
        <f t="shared" si="465"/>
        <v>7166516.8761136886</v>
      </c>
      <c r="H17443">
        <v>2019</v>
      </c>
      <c r="I17443">
        <v>19.249099999999999</v>
      </c>
      <c r="J17443" t="s">
        <v>717</v>
      </c>
    </row>
    <row r="17444" spans="1:10">
      <c r="A17444" t="s">
        <v>46</v>
      </c>
      <c r="B17444" t="s">
        <v>6</v>
      </c>
      <c r="C17444" t="s">
        <v>3</v>
      </c>
      <c r="D17444" t="s">
        <v>328</v>
      </c>
      <c r="F17444" s="2">
        <v>173524000</v>
      </c>
      <c r="G17444" s="2">
        <f t="shared" si="465"/>
        <v>9009553.4787123557</v>
      </c>
      <c r="H17444">
        <v>2018</v>
      </c>
      <c r="I17444">
        <v>19.260000000000002</v>
      </c>
      <c r="J17444" t="s">
        <v>717</v>
      </c>
    </row>
    <row r="17445" spans="1:10">
      <c r="A17445" t="s">
        <v>46</v>
      </c>
      <c r="B17445" t="s">
        <v>6</v>
      </c>
      <c r="C17445" t="s">
        <v>4</v>
      </c>
      <c r="D17445" t="s">
        <v>328</v>
      </c>
      <c r="F17445" s="2">
        <v>122942000</v>
      </c>
      <c r="G17445" s="2">
        <f t="shared" si="465"/>
        <v>6383281.4122533742</v>
      </c>
      <c r="H17445">
        <v>2018</v>
      </c>
      <c r="I17445">
        <v>19.260000000000002</v>
      </c>
      <c r="J17445" t="s">
        <v>717</v>
      </c>
    </row>
    <row r="17446" spans="1:10">
      <c r="A17446" t="s">
        <v>46</v>
      </c>
      <c r="B17446" t="s">
        <v>6</v>
      </c>
      <c r="C17446" t="s">
        <v>3</v>
      </c>
      <c r="D17446" t="s">
        <v>328</v>
      </c>
      <c r="F17446" s="2">
        <v>183340000</v>
      </c>
      <c r="G17446" s="2">
        <f t="shared" si="465"/>
        <v>9710805.0847457629</v>
      </c>
      <c r="H17446">
        <v>2017</v>
      </c>
      <c r="I17446">
        <v>18.88</v>
      </c>
      <c r="J17446" t="s">
        <v>717</v>
      </c>
    </row>
    <row r="17447" spans="1:10">
      <c r="A17447" t="s">
        <v>46</v>
      </c>
      <c r="B17447" t="s">
        <v>6</v>
      </c>
      <c r="C17447" t="s">
        <v>4</v>
      </c>
      <c r="D17447" t="s">
        <v>328</v>
      </c>
      <c r="F17447" s="2">
        <v>118738651.7</v>
      </c>
      <c r="G17447" s="2">
        <f t="shared" si="465"/>
        <v>6289123.5010593226</v>
      </c>
      <c r="H17447">
        <v>2017</v>
      </c>
      <c r="I17447">
        <v>18.88</v>
      </c>
      <c r="J17447" t="s">
        <v>717</v>
      </c>
    </row>
    <row r="17448" spans="1:10">
      <c r="A17448" t="s">
        <v>46</v>
      </c>
      <c r="B17448" t="s">
        <v>6</v>
      </c>
      <c r="C17448" t="s">
        <v>3</v>
      </c>
      <c r="D17448" t="s">
        <v>328</v>
      </c>
      <c r="F17448" s="2">
        <v>108069999.99999999</v>
      </c>
      <c r="G17448" s="2">
        <v>5782979.0877373228</v>
      </c>
      <c r="H17448">
        <v>2016</v>
      </c>
      <c r="I17448">
        <v>18.6876</v>
      </c>
      <c r="J17448" t="s">
        <v>717</v>
      </c>
    </row>
    <row r="17449" spans="1:10">
      <c r="A17449" t="s">
        <v>46</v>
      </c>
      <c r="B17449" t="s">
        <v>6</v>
      </c>
      <c r="C17449" t="s">
        <v>3</v>
      </c>
      <c r="D17449" t="s">
        <v>1</v>
      </c>
      <c r="F17449" s="2">
        <v>108069999.99999999</v>
      </c>
      <c r="G17449" s="2">
        <v>5782979.0877373228</v>
      </c>
      <c r="H17449">
        <v>2016</v>
      </c>
      <c r="I17449">
        <v>18.6876</v>
      </c>
      <c r="J17449" t="s">
        <v>717</v>
      </c>
    </row>
    <row r="17450" spans="1:10">
      <c r="A17450" t="s">
        <v>46</v>
      </c>
      <c r="B17450" t="s">
        <v>6</v>
      </c>
      <c r="C17450" t="s">
        <v>4</v>
      </c>
      <c r="D17450" t="s">
        <v>328</v>
      </c>
      <c r="F17450" s="2">
        <v>72504000</v>
      </c>
      <c r="G17450" s="2">
        <v>3879791.9476016182</v>
      </c>
      <c r="H17450">
        <v>2016</v>
      </c>
      <c r="I17450">
        <v>18.6876</v>
      </c>
      <c r="J17450" t="s">
        <v>717</v>
      </c>
    </row>
    <row r="17451" spans="1:10">
      <c r="A17451" t="s">
        <v>46</v>
      </c>
      <c r="B17451" t="s">
        <v>6</v>
      </c>
      <c r="C17451" t="s">
        <v>3</v>
      </c>
      <c r="D17451" t="s">
        <v>328</v>
      </c>
      <c r="F17451" s="2">
        <v>93319458</v>
      </c>
      <c r="G17451" s="2">
        <v>5886112.1918321867</v>
      </c>
      <c r="H17451">
        <v>2015</v>
      </c>
      <c r="I17451">
        <v>15.854175890410984</v>
      </c>
      <c r="J17451" t="s">
        <v>717</v>
      </c>
    </row>
    <row r="17452" spans="1:10">
      <c r="A17452" t="s">
        <v>46</v>
      </c>
      <c r="B17452" t="s">
        <v>6</v>
      </c>
      <c r="C17452" t="s">
        <v>4</v>
      </c>
      <c r="D17452" t="s">
        <v>328</v>
      </c>
      <c r="F17452" s="2">
        <v>89146302</v>
      </c>
      <c r="G17452" s="2">
        <v>5622890.9415542688</v>
      </c>
      <c r="H17452">
        <v>2015</v>
      </c>
      <c r="I17452">
        <v>15.854175890410984</v>
      </c>
      <c r="J17452" t="s">
        <v>717</v>
      </c>
    </row>
    <row r="17453" spans="1:10" ht="15.75">
      <c r="A17453" s="19" t="s">
        <v>621</v>
      </c>
      <c r="B17453" t="s">
        <v>6</v>
      </c>
      <c r="C17453" t="s">
        <v>3</v>
      </c>
      <c r="D17453" t="s">
        <v>328</v>
      </c>
      <c r="F17453" s="2">
        <v>150085124</v>
      </c>
      <c r="G17453" s="2">
        <f>F17453/I17453</f>
        <v>8467521.4388878867</v>
      </c>
      <c r="H17453">
        <v>2023</v>
      </c>
      <c r="I17453">
        <v>17.724799999999998</v>
      </c>
      <c r="J17453" t="s">
        <v>717</v>
      </c>
    </row>
    <row r="17454" spans="1:10" ht="15.75">
      <c r="A17454" s="19" t="s">
        <v>621</v>
      </c>
      <c r="B17454" t="s">
        <v>6</v>
      </c>
      <c r="C17454" t="s">
        <v>4</v>
      </c>
      <c r="D17454" t="s">
        <v>328</v>
      </c>
      <c r="F17454" s="2">
        <v>95015740</v>
      </c>
      <c r="G17454" s="2">
        <f>F17454/I17454</f>
        <v>5360609.9927784801</v>
      </c>
      <c r="H17454">
        <v>2023</v>
      </c>
      <c r="I17454">
        <v>17.724799999999998</v>
      </c>
      <c r="J17454" t="s">
        <v>717</v>
      </c>
    </row>
    <row r="17455" spans="1:10">
      <c r="A17455" t="s">
        <v>486</v>
      </c>
      <c r="B17455" t="s">
        <v>6</v>
      </c>
      <c r="C17455" t="s">
        <v>3</v>
      </c>
      <c r="D17455" t="s">
        <v>328</v>
      </c>
      <c r="F17455" s="2">
        <v>84466000</v>
      </c>
      <c r="G17455" s="2">
        <v>6349309.1143383933</v>
      </c>
      <c r="H17455">
        <v>2014</v>
      </c>
      <c r="I17455">
        <v>13.303179681274893</v>
      </c>
      <c r="J17455" t="s">
        <v>717</v>
      </c>
    </row>
    <row r="17456" spans="1:10">
      <c r="A17456" t="s">
        <v>486</v>
      </c>
      <c r="B17456" t="s">
        <v>6</v>
      </c>
      <c r="C17456" t="s">
        <v>4</v>
      </c>
      <c r="D17456" t="s">
        <v>328</v>
      </c>
      <c r="F17456" s="2">
        <v>44109000</v>
      </c>
      <c r="G17456" s="2">
        <v>3315673.4748224397</v>
      </c>
      <c r="H17456">
        <v>2014</v>
      </c>
      <c r="I17456">
        <v>13.303179681274893</v>
      </c>
      <c r="J17456" t="s">
        <v>717</v>
      </c>
    </row>
    <row r="17457" spans="1:10">
      <c r="A17457" t="s">
        <v>486</v>
      </c>
      <c r="B17457" t="s">
        <v>6</v>
      </c>
      <c r="C17457" t="s">
        <v>3</v>
      </c>
      <c r="D17457" t="s">
        <v>328</v>
      </c>
      <c r="F17457" s="2">
        <v>63352000</v>
      </c>
      <c r="G17457" s="2">
        <v>4963479.6964559164</v>
      </c>
      <c r="H17457">
        <v>2013</v>
      </c>
      <c r="I17457">
        <v>12.763626301369856</v>
      </c>
      <c r="J17457" t="s">
        <v>717</v>
      </c>
    </row>
    <row r="17458" spans="1:10">
      <c r="A17458" t="s">
        <v>486</v>
      </c>
      <c r="B17458" t="s">
        <v>6</v>
      </c>
      <c r="C17458" t="s">
        <v>3</v>
      </c>
      <c r="D17458" t="s">
        <v>328</v>
      </c>
      <c r="F17458" s="2">
        <v>4971957.3856142238</v>
      </c>
      <c r="G17458" s="2">
        <v>389541.12790662074</v>
      </c>
      <c r="H17458">
        <v>2013</v>
      </c>
      <c r="I17458">
        <v>12.763626301369856</v>
      </c>
      <c r="J17458" t="s">
        <v>717</v>
      </c>
    </row>
    <row r="17459" spans="1:10">
      <c r="A17459" t="s">
        <v>486</v>
      </c>
      <c r="B17459" t="s">
        <v>6</v>
      </c>
      <c r="C17459" t="s">
        <v>4</v>
      </c>
      <c r="D17459" t="s">
        <v>328</v>
      </c>
      <c r="F17459" s="2">
        <v>38778000</v>
      </c>
      <c r="G17459" s="2">
        <v>3038164.7883124058</v>
      </c>
      <c r="H17459">
        <v>2013</v>
      </c>
      <c r="I17459">
        <v>12.763626301369856</v>
      </c>
      <c r="J17459" t="s">
        <v>717</v>
      </c>
    </row>
    <row r="17460" spans="1:10">
      <c r="A17460" t="s">
        <v>486</v>
      </c>
      <c r="B17460" t="s">
        <v>6</v>
      </c>
      <c r="C17460" t="s">
        <v>4</v>
      </c>
      <c r="D17460" t="s">
        <v>328</v>
      </c>
      <c r="F17460" s="2">
        <v>3043354.0140697747</v>
      </c>
      <c r="G17460" s="2">
        <v>238439.60503161603</v>
      </c>
      <c r="H17460">
        <v>2013</v>
      </c>
      <c r="I17460">
        <v>12.763626301369856</v>
      </c>
      <c r="J17460" t="s">
        <v>717</v>
      </c>
    </row>
    <row r="17461" spans="1:10">
      <c r="A17461" t="s">
        <v>486</v>
      </c>
      <c r="B17461" t="s">
        <v>6</v>
      </c>
      <c r="C17461" t="s">
        <v>3</v>
      </c>
      <c r="D17461" t="s">
        <v>328</v>
      </c>
      <c r="F17461" s="2">
        <v>60958000</v>
      </c>
      <c r="G17461" s="2">
        <v>4607848.8188976366</v>
      </c>
      <c r="H17461">
        <v>2012</v>
      </c>
      <c r="I17461">
        <v>13.22916666666667</v>
      </c>
      <c r="J17461" t="s">
        <v>717</v>
      </c>
    </row>
    <row r="17462" spans="1:10">
      <c r="A17462" t="s">
        <v>486</v>
      </c>
      <c r="B17462" t="s">
        <v>6</v>
      </c>
      <c r="C17462" t="s">
        <v>3</v>
      </c>
      <c r="D17462" t="s">
        <v>328</v>
      </c>
      <c r="F17462" s="2">
        <v>4607848.8188976366</v>
      </c>
      <c r="G17462" s="2">
        <v>348309.83197966381</v>
      </c>
      <c r="H17462">
        <v>2012</v>
      </c>
      <c r="I17462">
        <v>13.22916666666667</v>
      </c>
      <c r="J17462" t="s">
        <v>717</v>
      </c>
    </row>
    <row r="17463" spans="1:10">
      <c r="A17463" t="s">
        <v>486</v>
      </c>
      <c r="B17463" t="s">
        <v>6</v>
      </c>
      <c r="C17463" t="s">
        <v>4</v>
      </c>
      <c r="D17463" t="s">
        <v>328</v>
      </c>
      <c r="F17463" s="2">
        <v>29701999.999999996</v>
      </c>
      <c r="G17463" s="2">
        <v>2245190.5511811017</v>
      </c>
      <c r="H17463">
        <v>2012</v>
      </c>
      <c r="I17463">
        <v>13.22916666666667</v>
      </c>
      <c r="J17463" t="s">
        <v>717</v>
      </c>
    </row>
    <row r="17464" spans="1:10">
      <c r="A17464" t="s">
        <v>486</v>
      </c>
      <c r="B17464" t="s">
        <v>6</v>
      </c>
      <c r="C17464" t="s">
        <v>4</v>
      </c>
      <c r="D17464" t="s">
        <v>328</v>
      </c>
      <c r="F17464" s="2">
        <v>2245190.5511811017</v>
      </c>
      <c r="G17464" s="2">
        <v>169715.19127038246</v>
      </c>
      <c r="H17464">
        <v>2012</v>
      </c>
      <c r="I17464">
        <v>13.22916666666667</v>
      </c>
      <c r="J17464" t="s">
        <v>717</v>
      </c>
    </row>
    <row r="17465" spans="1:10">
      <c r="A17465" t="s">
        <v>486</v>
      </c>
      <c r="B17465" t="s">
        <v>6</v>
      </c>
      <c r="C17465" t="s">
        <v>3</v>
      </c>
      <c r="D17465" t="s">
        <v>328</v>
      </c>
      <c r="F17465" s="2">
        <v>56292000</v>
      </c>
      <c r="G17465" s="2">
        <v>4528720.8366854377</v>
      </c>
      <c r="H17465">
        <v>2011</v>
      </c>
      <c r="I17465">
        <v>12.430000000000001</v>
      </c>
      <c r="J17465" t="s">
        <v>717</v>
      </c>
    </row>
    <row r="17466" spans="1:10">
      <c r="A17466" t="s">
        <v>486</v>
      </c>
      <c r="B17466" t="s">
        <v>6</v>
      </c>
      <c r="C17466" t="s">
        <v>3</v>
      </c>
      <c r="D17466" t="s">
        <v>328</v>
      </c>
      <c r="F17466" s="2">
        <v>4528720.8366854377</v>
      </c>
      <c r="G17466" s="2">
        <v>364337.95950808021</v>
      </c>
      <c r="H17466">
        <v>2011</v>
      </c>
      <c r="I17466">
        <v>12.430000000000001</v>
      </c>
      <c r="J17466" t="s">
        <v>717</v>
      </c>
    </row>
    <row r="17467" spans="1:10">
      <c r="A17467" t="s">
        <v>486</v>
      </c>
      <c r="B17467" t="s">
        <v>6</v>
      </c>
      <c r="C17467" t="s">
        <v>4</v>
      </c>
      <c r="D17467" t="s">
        <v>328</v>
      </c>
      <c r="F17467" s="2">
        <v>12116000</v>
      </c>
      <c r="G17467" s="2">
        <v>974738.53580048261</v>
      </c>
      <c r="H17467">
        <v>2011</v>
      </c>
      <c r="I17467">
        <v>12.430000000000001</v>
      </c>
      <c r="J17467" t="s">
        <v>717</v>
      </c>
    </row>
    <row r="17468" spans="1:10">
      <c r="A17468" t="s">
        <v>486</v>
      </c>
      <c r="B17468" t="s">
        <v>6</v>
      </c>
      <c r="C17468" t="s">
        <v>4</v>
      </c>
      <c r="D17468" t="s">
        <v>328</v>
      </c>
      <c r="F17468" s="2">
        <v>974738.53580048238</v>
      </c>
      <c r="G17468" s="2">
        <v>78418.224923610804</v>
      </c>
      <c r="H17468">
        <v>2011</v>
      </c>
      <c r="I17468">
        <v>12.430000000000001</v>
      </c>
      <c r="J17468" t="s">
        <v>717</v>
      </c>
    </row>
    <row r="17469" spans="1:10">
      <c r="A17469" t="s">
        <v>486</v>
      </c>
      <c r="B17469" t="s">
        <v>6</v>
      </c>
      <c r="C17469" t="s">
        <v>3</v>
      </c>
      <c r="D17469" t="s">
        <v>328</v>
      </c>
      <c r="F17469" s="2">
        <v>42446000</v>
      </c>
      <c r="G17469" s="2">
        <v>3356963.0264285239</v>
      </c>
      <c r="H17469">
        <v>2010</v>
      </c>
      <c r="I17469">
        <v>12.644166666666669</v>
      </c>
      <c r="J17469" t="s">
        <v>717</v>
      </c>
    </row>
    <row r="17470" spans="1:10">
      <c r="A17470" t="s">
        <v>486</v>
      </c>
      <c r="B17470" t="s">
        <v>6</v>
      </c>
      <c r="C17470" t="s">
        <v>3</v>
      </c>
      <c r="D17470" t="s">
        <v>328</v>
      </c>
      <c r="F17470" s="2">
        <v>3356963.0264285239</v>
      </c>
      <c r="G17470" s="2">
        <v>265494.99978344614</v>
      </c>
      <c r="H17470">
        <v>2010</v>
      </c>
      <c r="I17470">
        <v>12.644166666666669</v>
      </c>
      <c r="J17470" t="s">
        <v>717</v>
      </c>
    </row>
    <row r="17471" spans="1:10">
      <c r="A17471" t="s">
        <v>486</v>
      </c>
      <c r="B17471" t="s">
        <v>6</v>
      </c>
      <c r="C17471" t="s">
        <v>4</v>
      </c>
      <c r="D17471" t="s">
        <v>328</v>
      </c>
      <c r="F17471" s="2">
        <v>14391999.999999998</v>
      </c>
      <c r="G17471" s="2">
        <v>1138232.3864759768</v>
      </c>
      <c r="H17471">
        <v>2010</v>
      </c>
      <c r="I17471">
        <v>12.644166666666669</v>
      </c>
      <c r="J17471" t="s">
        <v>717</v>
      </c>
    </row>
    <row r="17472" spans="1:10">
      <c r="A17472" t="s">
        <v>486</v>
      </c>
      <c r="B17472" t="s">
        <v>6</v>
      </c>
      <c r="C17472" t="s">
        <v>4</v>
      </c>
      <c r="D17472" t="s">
        <v>328</v>
      </c>
      <c r="F17472" s="2">
        <v>1138232.3864759768</v>
      </c>
      <c r="G17472" s="2">
        <v>90020.356143885321</v>
      </c>
      <c r="H17472">
        <v>2010</v>
      </c>
      <c r="I17472">
        <v>12.644166666666669</v>
      </c>
      <c r="J17472" t="s">
        <v>717</v>
      </c>
    </row>
    <row r="17473" spans="1:10">
      <c r="A17473" t="s">
        <v>50</v>
      </c>
      <c r="B17473" s="18" t="s">
        <v>35</v>
      </c>
      <c r="C17473" s="18" t="s">
        <v>3</v>
      </c>
      <c r="D17473" s="18" t="s">
        <v>328</v>
      </c>
      <c r="E17473" s="18" t="s">
        <v>677</v>
      </c>
      <c r="F17473" s="2">
        <v>1529861309</v>
      </c>
      <c r="G17473" s="2">
        <f t="shared" ref="G17473:G17478" si="466">F17473/I17473</f>
        <v>1671121.3651044124</v>
      </c>
      <c r="H17473" s="18">
        <v>2024</v>
      </c>
      <c r="I17473" s="18">
        <v>915.46990000000005</v>
      </c>
      <c r="J17473" t="s">
        <v>717</v>
      </c>
    </row>
    <row r="17474" spans="1:10">
      <c r="A17474" t="s">
        <v>50</v>
      </c>
      <c r="B17474" s="18" t="s">
        <v>35</v>
      </c>
      <c r="C17474" s="18" t="s">
        <v>4</v>
      </c>
      <c r="D17474" s="18" t="s">
        <v>328</v>
      </c>
      <c r="E17474" s="18" t="s">
        <v>677</v>
      </c>
      <c r="F17474" s="2">
        <v>-735525311</v>
      </c>
      <c r="G17474" s="2">
        <f t="shared" si="466"/>
        <v>-803440.19066055585</v>
      </c>
      <c r="H17474" s="18">
        <v>2024</v>
      </c>
      <c r="I17474" s="18">
        <v>915.46990000000005</v>
      </c>
      <c r="J17474" t="s">
        <v>717</v>
      </c>
    </row>
    <row r="17475" spans="1:10">
      <c r="A17475" t="s">
        <v>50</v>
      </c>
      <c r="B17475" s="18" t="s">
        <v>35</v>
      </c>
      <c r="C17475" s="18" t="s">
        <v>3</v>
      </c>
      <c r="D17475" s="18" t="s">
        <v>328</v>
      </c>
      <c r="E17475" s="18"/>
      <c r="F17475" s="2">
        <v>2537508085</v>
      </c>
      <c r="G17475" s="2">
        <f t="shared" si="466"/>
        <v>8573267.7915433887</v>
      </c>
      <c r="H17475" s="18">
        <v>2023</v>
      </c>
      <c r="I17475" s="18">
        <v>295.97910000000002</v>
      </c>
      <c r="J17475" t="s">
        <v>717</v>
      </c>
    </row>
    <row r="17476" spans="1:10">
      <c r="A17476" t="s">
        <v>50</v>
      </c>
      <c r="B17476" s="18" t="s">
        <v>35</v>
      </c>
      <c r="C17476" s="18" t="s">
        <v>4</v>
      </c>
      <c r="D17476" s="18" t="s">
        <v>328</v>
      </c>
      <c r="E17476" s="18"/>
      <c r="F17476" s="2">
        <v>1534074794.5</v>
      </c>
      <c r="G17476" s="2">
        <f t="shared" si="466"/>
        <v>5183051.0819851803</v>
      </c>
      <c r="H17476" s="18">
        <v>2023</v>
      </c>
      <c r="I17476" s="18">
        <v>295.97910000000002</v>
      </c>
      <c r="J17476" t="s">
        <v>717</v>
      </c>
    </row>
    <row r="17477" spans="1:10">
      <c r="A17477" s="14" t="s">
        <v>50</v>
      </c>
      <c r="B17477" t="s">
        <v>35</v>
      </c>
      <c r="C17477" t="s">
        <v>3</v>
      </c>
      <c r="D17477" t="s">
        <v>328</v>
      </c>
      <c r="F17477" s="2">
        <v>617289942</v>
      </c>
      <c r="G17477" s="2">
        <f t="shared" si="466"/>
        <v>4716688.0256980779</v>
      </c>
      <c r="H17477">
        <v>2022</v>
      </c>
      <c r="I17477">
        <v>130.87360000000001</v>
      </c>
      <c r="J17477" t="s">
        <v>717</v>
      </c>
    </row>
    <row r="17478" spans="1:10">
      <c r="A17478" s="14" t="s">
        <v>50</v>
      </c>
      <c r="B17478" t="s">
        <v>35</v>
      </c>
      <c r="C17478" t="s">
        <v>5</v>
      </c>
      <c r="D17478" t="s">
        <v>328</v>
      </c>
      <c r="F17478" s="2">
        <v>-767814</v>
      </c>
      <c r="G17478" s="2">
        <f t="shared" si="466"/>
        <v>-5866.8363978678663</v>
      </c>
      <c r="H17478">
        <v>2022</v>
      </c>
      <c r="I17478">
        <v>130.87360000000001</v>
      </c>
      <c r="J17478" t="s">
        <v>717</v>
      </c>
    </row>
    <row r="17479" spans="1:10">
      <c r="A17479" t="s">
        <v>50</v>
      </c>
      <c r="B17479" t="s">
        <v>35</v>
      </c>
      <c r="C17479" t="s">
        <v>3</v>
      </c>
      <c r="D17479" t="s">
        <v>328</v>
      </c>
      <c r="F17479" s="2">
        <v>249687847</v>
      </c>
      <c r="G17479" s="2">
        <v>3540345.8421243681</v>
      </c>
      <c r="H17479">
        <v>2020</v>
      </c>
      <c r="I17479">
        <v>70.526399999999995</v>
      </c>
      <c r="J17479" t="s">
        <v>717</v>
      </c>
    </row>
    <row r="17480" spans="1:10">
      <c r="A17480" t="s">
        <v>50</v>
      </c>
      <c r="B17480" t="s">
        <v>35</v>
      </c>
      <c r="C17480" t="s">
        <v>4</v>
      </c>
      <c r="D17480" t="s">
        <v>328</v>
      </c>
      <c r="F17480" s="2">
        <v>3700275</v>
      </c>
      <c r="G17480" s="2">
        <v>52466.523174300688</v>
      </c>
      <c r="H17480">
        <v>2020</v>
      </c>
      <c r="I17480">
        <v>70.526399999999995</v>
      </c>
      <c r="J17480" t="s">
        <v>717</v>
      </c>
    </row>
    <row r="17481" spans="1:10">
      <c r="A17481" t="s">
        <v>50</v>
      </c>
      <c r="B17481" t="s">
        <v>35</v>
      </c>
      <c r="C17481" t="s">
        <v>3</v>
      </c>
      <c r="D17481" t="s">
        <v>328</v>
      </c>
      <c r="E17481" t="s">
        <v>343</v>
      </c>
      <c r="F17481" s="2">
        <v>148765455</v>
      </c>
      <c r="G17481" s="2">
        <f>F17481/I17481</f>
        <v>3084717.8735386697</v>
      </c>
      <c r="H17481">
        <v>2019</v>
      </c>
      <c r="I17481">
        <v>48.226599999999998</v>
      </c>
      <c r="J17481" t="s">
        <v>717</v>
      </c>
    </row>
    <row r="17482" spans="1:10">
      <c r="A17482" t="s">
        <v>50</v>
      </c>
      <c r="B17482" t="s">
        <v>35</v>
      </c>
      <c r="C17482" t="s">
        <v>4</v>
      </c>
      <c r="D17482" t="s">
        <v>328</v>
      </c>
      <c r="E17482" t="s">
        <v>343</v>
      </c>
      <c r="F17482" s="2">
        <v>-4201598</v>
      </c>
      <c r="G17482" s="2">
        <f>F17482/I17482</f>
        <v>-87122.003209846851</v>
      </c>
      <c r="H17482">
        <v>2019</v>
      </c>
      <c r="I17482">
        <v>48.226599999999998</v>
      </c>
      <c r="J17482" t="s">
        <v>717</v>
      </c>
    </row>
    <row r="17483" spans="1:10">
      <c r="A17483" t="s">
        <v>50</v>
      </c>
      <c r="B17483" t="s">
        <v>35</v>
      </c>
      <c r="C17483" t="s">
        <v>3</v>
      </c>
      <c r="D17483" t="s">
        <v>328</v>
      </c>
      <c r="F17483" s="2">
        <v>23394844</v>
      </c>
      <c r="G17483" s="2">
        <f>F17483/I17483</f>
        <v>817070.19271739211</v>
      </c>
      <c r="H17483">
        <v>2018</v>
      </c>
      <c r="I17483">
        <v>28.6326</v>
      </c>
      <c r="J17483" t="s">
        <v>717</v>
      </c>
    </row>
    <row r="17484" spans="1:10">
      <c r="A17484" t="s">
        <v>50</v>
      </c>
      <c r="B17484" t="s">
        <v>35</v>
      </c>
      <c r="C17484" t="s">
        <v>4</v>
      </c>
      <c r="D17484" t="s">
        <v>328</v>
      </c>
      <c r="F17484" s="2">
        <f>-(-13959238)</f>
        <v>13959238</v>
      </c>
      <c r="G17484" s="2">
        <f>F17484/I17484</f>
        <v>487529.52927781618</v>
      </c>
      <c r="H17484">
        <v>2018</v>
      </c>
      <c r="I17484">
        <v>28.6326</v>
      </c>
      <c r="J17484" t="s">
        <v>717</v>
      </c>
    </row>
    <row r="17485" spans="1:10">
      <c r="A17485" t="s">
        <v>50</v>
      </c>
      <c r="B17485" t="s">
        <v>35</v>
      </c>
      <c r="C17485" t="s">
        <v>3</v>
      </c>
      <c r="D17485" t="s">
        <v>328</v>
      </c>
      <c r="F17485" s="2">
        <v>13359204</v>
      </c>
      <c r="G17485" s="2">
        <f>(F17485/I17485)</f>
        <v>807335.83243640792</v>
      </c>
      <c r="H17485">
        <v>2017</v>
      </c>
      <c r="I17485">
        <v>16.547270000000001</v>
      </c>
      <c r="J17485" t="s">
        <v>717</v>
      </c>
    </row>
    <row r="17486" spans="1:10">
      <c r="A17486" t="s">
        <v>50</v>
      </c>
      <c r="B17486" t="s">
        <v>35</v>
      </c>
      <c r="C17486" t="s">
        <v>4</v>
      </c>
      <c r="D17486" t="s">
        <v>328</v>
      </c>
      <c r="F17486" s="2">
        <f>-(8865692)</f>
        <v>-8865692</v>
      </c>
      <c r="G17486" s="2">
        <f>(F17486/I17486)</f>
        <v>-535779.73889348516</v>
      </c>
      <c r="H17486">
        <v>2017</v>
      </c>
      <c r="I17486">
        <v>16.547270000000001</v>
      </c>
      <c r="J17486" t="s">
        <v>717</v>
      </c>
    </row>
    <row r="17487" spans="1:10">
      <c r="A17487" t="s">
        <v>50</v>
      </c>
      <c r="B17487" t="s">
        <v>32</v>
      </c>
      <c r="C17487" t="s">
        <v>3</v>
      </c>
      <c r="D17487" t="s">
        <v>328</v>
      </c>
      <c r="E17487" t="s">
        <v>365</v>
      </c>
      <c r="F17487" s="2">
        <v>82113263</v>
      </c>
      <c r="G17487" s="2">
        <f t="shared" ref="G17487:G17505" si="467">F17487/I17487</f>
        <v>15231828.266152218</v>
      </c>
      <c r="H17487">
        <v>2024</v>
      </c>
      <c r="I17487">
        <v>5.3909000000000002</v>
      </c>
      <c r="J17487" t="s">
        <v>717</v>
      </c>
    </row>
    <row r="17488" spans="1:10">
      <c r="A17488" s="21" t="s">
        <v>50</v>
      </c>
      <c r="B17488" t="s">
        <v>32</v>
      </c>
      <c r="C17488" t="s">
        <v>4</v>
      </c>
      <c r="D17488" t="s">
        <v>328</v>
      </c>
      <c r="E17488" t="s">
        <v>365</v>
      </c>
      <c r="F17488" s="2">
        <v>45427536</v>
      </c>
      <c r="G17488" s="2">
        <f t="shared" si="467"/>
        <v>8426707.2288486157</v>
      </c>
      <c r="H17488">
        <v>2024</v>
      </c>
      <c r="I17488">
        <v>5.3909000000000002</v>
      </c>
      <c r="J17488" t="s">
        <v>717</v>
      </c>
    </row>
    <row r="17489" spans="1:10">
      <c r="A17489" t="s">
        <v>50</v>
      </c>
      <c r="B17489" t="s">
        <v>32</v>
      </c>
      <c r="C17489" t="s">
        <v>3</v>
      </c>
      <c r="D17489" t="s">
        <v>328</v>
      </c>
      <c r="E17489" t="s">
        <v>366</v>
      </c>
      <c r="F17489" s="2">
        <v>55261152</v>
      </c>
      <c r="G17489" s="2">
        <f t="shared" si="467"/>
        <v>10250821.198686676</v>
      </c>
      <c r="H17489">
        <v>2024</v>
      </c>
      <c r="I17489">
        <v>5.3909000000000002</v>
      </c>
      <c r="J17489" t="s">
        <v>717</v>
      </c>
    </row>
    <row r="17490" spans="1:10">
      <c r="A17490" t="s">
        <v>50</v>
      </c>
      <c r="B17490" t="s">
        <v>32</v>
      </c>
      <c r="C17490" t="s">
        <v>4</v>
      </c>
      <c r="D17490" t="s">
        <v>328</v>
      </c>
      <c r="E17490" t="s">
        <v>366</v>
      </c>
      <c r="F17490" s="2">
        <v>17164151</v>
      </c>
      <c r="G17490" s="2">
        <f t="shared" si="467"/>
        <v>3183911.9627520451</v>
      </c>
      <c r="H17490">
        <v>2024</v>
      </c>
      <c r="I17490">
        <v>5.3909000000000002</v>
      </c>
      <c r="J17490" t="s">
        <v>717</v>
      </c>
    </row>
    <row r="17491" spans="1:10">
      <c r="A17491" t="s">
        <v>50</v>
      </c>
      <c r="B17491" t="s">
        <v>32</v>
      </c>
      <c r="C17491" t="s">
        <v>3</v>
      </c>
      <c r="D17491" t="s">
        <v>367</v>
      </c>
      <c r="E17491" t="s">
        <v>366</v>
      </c>
      <c r="F17491" s="2">
        <v>135574</v>
      </c>
      <c r="G17491" s="2">
        <f t="shared" si="467"/>
        <v>25148.676473316144</v>
      </c>
      <c r="H17491">
        <v>2024</v>
      </c>
      <c r="I17491">
        <v>5.3909000000000002</v>
      </c>
      <c r="J17491" t="s">
        <v>717</v>
      </c>
    </row>
    <row r="17492" spans="1:10">
      <c r="A17492" t="s">
        <v>50</v>
      </c>
      <c r="B17492" t="s">
        <v>32</v>
      </c>
      <c r="C17492" t="s">
        <v>4</v>
      </c>
      <c r="D17492" t="s">
        <v>367</v>
      </c>
      <c r="E17492" t="s">
        <v>366</v>
      </c>
      <c r="F17492" s="2">
        <v>181237</v>
      </c>
      <c r="G17492" s="2">
        <f t="shared" si="467"/>
        <v>33619.061752212059</v>
      </c>
      <c r="H17492">
        <v>2024</v>
      </c>
      <c r="I17492">
        <v>5.3909000000000002</v>
      </c>
      <c r="J17492" t="s">
        <v>717</v>
      </c>
    </row>
    <row r="17493" spans="1:10">
      <c r="A17493" t="s">
        <v>50</v>
      </c>
      <c r="B17493" t="s">
        <v>32</v>
      </c>
      <c r="C17493" t="s">
        <v>3</v>
      </c>
      <c r="D17493" t="s">
        <v>367</v>
      </c>
      <c r="E17493" t="s">
        <v>368</v>
      </c>
      <c r="F17493" s="2">
        <v>4918</v>
      </c>
      <c r="G17493" s="2">
        <f t="shared" si="467"/>
        <v>912.27809827672559</v>
      </c>
      <c r="H17493">
        <v>2024</v>
      </c>
      <c r="I17493">
        <v>5.3909000000000002</v>
      </c>
      <c r="J17493" t="s">
        <v>717</v>
      </c>
    </row>
    <row r="17494" spans="1:10">
      <c r="A17494" t="s">
        <v>50</v>
      </c>
      <c r="B17494" t="s">
        <v>32</v>
      </c>
      <c r="C17494" t="s">
        <v>3</v>
      </c>
      <c r="D17494" t="s">
        <v>367</v>
      </c>
      <c r="E17494" t="s">
        <v>370</v>
      </c>
      <c r="F17494" s="2">
        <v>20486061</v>
      </c>
      <c r="G17494" s="2">
        <f t="shared" si="467"/>
        <v>3800118.9040790959</v>
      </c>
      <c r="H17494">
        <v>2024</v>
      </c>
      <c r="I17494">
        <v>5.3909000000000002</v>
      </c>
      <c r="J17494" t="s">
        <v>717</v>
      </c>
    </row>
    <row r="17495" spans="1:10">
      <c r="A17495" t="s">
        <v>50</v>
      </c>
      <c r="B17495" t="s">
        <v>32</v>
      </c>
      <c r="C17495" t="s">
        <v>4</v>
      </c>
      <c r="D17495" t="s">
        <v>367</v>
      </c>
      <c r="E17495" t="s">
        <v>370</v>
      </c>
      <c r="F17495" s="2">
        <v>13405995</v>
      </c>
      <c r="G17495" s="2">
        <f t="shared" si="467"/>
        <v>2486782.3554508523</v>
      </c>
      <c r="H17495">
        <v>2024</v>
      </c>
      <c r="I17495">
        <v>5.3909000000000002</v>
      </c>
      <c r="J17495" t="s">
        <v>717</v>
      </c>
    </row>
    <row r="17496" spans="1:10">
      <c r="A17496" t="s">
        <v>50</v>
      </c>
      <c r="B17496" t="s">
        <v>32</v>
      </c>
      <c r="C17496" t="s">
        <v>3</v>
      </c>
      <c r="D17496" t="s">
        <v>367</v>
      </c>
      <c r="E17496" t="s">
        <v>371</v>
      </c>
      <c r="F17496" s="2">
        <v>19275758</v>
      </c>
      <c r="G17496" s="2">
        <f t="shared" si="467"/>
        <v>3575610.3804559535</v>
      </c>
      <c r="H17496">
        <v>2024</v>
      </c>
      <c r="I17496">
        <v>5.3909000000000002</v>
      </c>
      <c r="J17496" t="s">
        <v>717</v>
      </c>
    </row>
    <row r="17497" spans="1:10">
      <c r="A17497" t="s">
        <v>50</v>
      </c>
      <c r="B17497" t="s">
        <v>32</v>
      </c>
      <c r="C17497" t="s">
        <v>4</v>
      </c>
      <c r="D17497" t="s">
        <v>367</v>
      </c>
      <c r="E17497" t="s">
        <v>371</v>
      </c>
      <c r="F17497" s="2">
        <v>8574162</v>
      </c>
      <c r="G17497" s="2">
        <f t="shared" si="467"/>
        <v>1590488.0446678661</v>
      </c>
      <c r="H17497">
        <v>2024</v>
      </c>
      <c r="I17497">
        <v>5.3909000000000002</v>
      </c>
      <c r="J17497" t="s">
        <v>717</v>
      </c>
    </row>
    <row r="17498" spans="1:10">
      <c r="A17498" t="s">
        <v>50</v>
      </c>
      <c r="B17498" t="s">
        <v>32</v>
      </c>
      <c r="C17498" t="s">
        <v>3</v>
      </c>
      <c r="D17498" t="s">
        <v>367</v>
      </c>
      <c r="E17498" t="s">
        <v>372</v>
      </c>
      <c r="F17498" s="2">
        <v>243184</v>
      </c>
      <c r="G17498" s="2">
        <f t="shared" si="467"/>
        <v>45110.092934389431</v>
      </c>
      <c r="H17498">
        <v>2024</v>
      </c>
      <c r="I17498">
        <v>5.3909000000000002</v>
      </c>
      <c r="J17498" t="s">
        <v>717</v>
      </c>
    </row>
    <row r="17499" spans="1:10">
      <c r="A17499" t="s">
        <v>50</v>
      </c>
      <c r="B17499" t="s">
        <v>32</v>
      </c>
      <c r="C17499" t="s">
        <v>3</v>
      </c>
      <c r="D17499" t="s">
        <v>374</v>
      </c>
      <c r="F17499" s="2">
        <v>168511215</v>
      </c>
      <c r="G17499" s="2">
        <f t="shared" si="467"/>
        <v>31258456.843940713</v>
      </c>
      <c r="H17499">
        <v>2024</v>
      </c>
      <c r="I17499">
        <v>5.3909000000000002</v>
      </c>
      <c r="J17499" t="s">
        <v>717</v>
      </c>
    </row>
    <row r="17500" spans="1:10">
      <c r="A17500" t="s">
        <v>50</v>
      </c>
      <c r="B17500" t="s">
        <v>32</v>
      </c>
      <c r="C17500" t="s">
        <v>4</v>
      </c>
      <c r="D17500" t="s">
        <v>374</v>
      </c>
      <c r="F17500" s="2">
        <v>22307</v>
      </c>
      <c r="G17500" s="2">
        <f t="shared" si="467"/>
        <v>4137.899052106327</v>
      </c>
      <c r="H17500">
        <v>2024</v>
      </c>
      <c r="I17500">
        <v>5.3909000000000002</v>
      </c>
      <c r="J17500" t="s">
        <v>717</v>
      </c>
    </row>
    <row r="17501" spans="1:10">
      <c r="A17501" t="s">
        <v>50</v>
      </c>
      <c r="B17501" t="s">
        <v>32</v>
      </c>
      <c r="C17501" t="s">
        <v>3</v>
      </c>
      <c r="D17501" t="s">
        <v>367</v>
      </c>
      <c r="E17501" t="s">
        <v>624</v>
      </c>
      <c r="F17501" s="2">
        <v>2816322</v>
      </c>
      <c r="G17501" s="2">
        <f t="shared" si="467"/>
        <v>563760.50924813841</v>
      </c>
      <c r="H17501">
        <v>2023</v>
      </c>
      <c r="I17501">
        <v>4.9955999999999996</v>
      </c>
      <c r="J17501" t="s">
        <v>717</v>
      </c>
    </row>
    <row r="17502" spans="1:10">
      <c r="A17502" t="s">
        <v>50</v>
      </c>
      <c r="B17502" t="s">
        <v>32</v>
      </c>
      <c r="C17502" t="s">
        <v>3</v>
      </c>
      <c r="D17502" t="s">
        <v>367</v>
      </c>
      <c r="E17502" t="s">
        <v>370</v>
      </c>
      <c r="F17502" s="2">
        <v>16194318</v>
      </c>
      <c r="G17502" s="2">
        <f t="shared" si="467"/>
        <v>3241716.310353111</v>
      </c>
      <c r="H17502">
        <v>2023</v>
      </c>
      <c r="I17502">
        <v>4.9955999999999996</v>
      </c>
      <c r="J17502" t="s">
        <v>717</v>
      </c>
    </row>
    <row r="17503" spans="1:10">
      <c r="A17503" t="s">
        <v>50</v>
      </c>
      <c r="B17503" t="s">
        <v>32</v>
      </c>
      <c r="C17503" t="s">
        <v>4</v>
      </c>
      <c r="D17503" t="s">
        <v>374</v>
      </c>
      <c r="F17503" s="2">
        <v>5216</v>
      </c>
      <c r="G17503" s="2">
        <f t="shared" si="467"/>
        <v>1044.1188245656178</v>
      </c>
      <c r="H17503">
        <v>2023</v>
      </c>
      <c r="I17503">
        <v>4.9955999999999996</v>
      </c>
      <c r="J17503" t="s">
        <v>717</v>
      </c>
    </row>
    <row r="17504" spans="1:10">
      <c r="A17504" t="s">
        <v>50</v>
      </c>
      <c r="B17504" t="s">
        <v>32</v>
      </c>
      <c r="C17504" t="s">
        <v>3</v>
      </c>
      <c r="D17504" t="s">
        <v>328</v>
      </c>
      <c r="E17504" t="s">
        <v>365</v>
      </c>
      <c r="F17504" s="2">
        <v>66928330</v>
      </c>
      <c r="G17504" s="2">
        <f t="shared" si="467"/>
        <v>12966837.159740385</v>
      </c>
      <c r="H17504">
        <v>2022</v>
      </c>
      <c r="I17504" s="32">
        <v>5.1615000000000002</v>
      </c>
      <c r="J17504" t="s">
        <v>717</v>
      </c>
    </row>
    <row r="17505" spans="1:10">
      <c r="A17505" t="s">
        <v>50</v>
      </c>
      <c r="B17505" t="s">
        <v>32</v>
      </c>
      <c r="C17505" t="s">
        <v>3</v>
      </c>
      <c r="D17505" t="s">
        <v>328</v>
      </c>
      <c r="E17505" t="s">
        <v>366</v>
      </c>
      <c r="F17505" s="2">
        <v>67552449</v>
      </c>
      <c r="G17505" s="2">
        <f t="shared" si="467"/>
        <v>13087755.303690787</v>
      </c>
      <c r="H17505">
        <v>2022</v>
      </c>
      <c r="I17505" s="32">
        <v>5.1615000000000002</v>
      </c>
      <c r="J17505" t="s">
        <v>717</v>
      </c>
    </row>
    <row r="17506" spans="1:10">
      <c r="A17506" t="s">
        <v>65</v>
      </c>
      <c r="B17506" t="s">
        <v>319</v>
      </c>
      <c r="C17506" t="s">
        <v>3</v>
      </c>
      <c r="D17506" t="s">
        <v>328</v>
      </c>
      <c r="F17506" s="2">
        <v>1672726086.867451</v>
      </c>
      <c r="G17506" s="2">
        <v>378746.13722199999</v>
      </c>
      <c r="H17506">
        <v>2012</v>
      </c>
      <c r="I17506">
        <v>4416.4835558098157</v>
      </c>
      <c r="J17506" s="40" t="s">
        <v>715</v>
      </c>
    </row>
    <row r="17507" spans="1:10">
      <c r="A17507" t="s">
        <v>65</v>
      </c>
      <c r="B17507" t="s">
        <v>319</v>
      </c>
      <c r="C17507" t="s">
        <v>3</v>
      </c>
      <c r="D17507" t="s">
        <v>328</v>
      </c>
      <c r="F17507" s="2">
        <v>1672726086.867451</v>
      </c>
      <c r="G17507" s="2">
        <v>378746.13722199999</v>
      </c>
      <c r="H17507">
        <v>2012</v>
      </c>
      <c r="I17507">
        <v>4416.4835558098157</v>
      </c>
      <c r="J17507" s="40" t="s">
        <v>715</v>
      </c>
    </row>
    <row r="17508" spans="1:10">
      <c r="A17508" t="s">
        <v>523</v>
      </c>
      <c r="B17508" t="s">
        <v>319</v>
      </c>
      <c r="C17508" t="s">
        <v>3</v>
      </c>
      <c r="D17508" t="s">
        <v>1</v>
      </c>
      <c r="F17508" s="2">
        <v>541354048.352687</v>
      </c>
      <c r="G17508" s="2">
        <v>122575.809807</v>
      </c>
      <c r="H17508">
        <v>2012</v>
      </c>
      <c r="I17508">
        <v>4416.4835558098157</v>
      </c>
      <c r="J17508" s="40" t="s">
        <v>715</v>
      </c>
    </row>
    <row r="17509" spans="1:10">
      <c r="A17509" t="s">
        <v>523</v>
      </c>
      <c r="B17509" t="s">
        <v>319</v>
      </c>
      <c r="C17509" t="s">
        <v>3</v>
      </c>
      <c r="D17509" t="s">
        <v>1</v>
      </c>
      <c r="F17509" s="2">
        <v>541354048.352687</v>
      </c>
      <c r="G17509" s="2">
        <v>122575.809807</v>
      </c>
      <c r="H17509">
        <v>2012</v>
      </c>
      <c r="I17509">
        <v>4416.4835558098157</v>
      </c>
      <c r="J17509" s="40" t="s">
        <v>715</v>
      </c>
    </row>
    <row r="17510" spans="1:10">
      <c r="A17510" t="s">
        <v>50</v>
      </c>
      <c r="B17510" t="s">
        <v>32</v>
      </c>
      <c r="C17510" t="s">
        <v>3</v>
      </c>
      <c r="D17510" t="s">
        <v>367</v>
      </c>
      <c r="E17510" t="s">
        <v>366</v>
      </c>
      <c r="F17510" s="2">
        <v>9748</v>
      </c>
      <c r="G17510" s="2">
        <f t="shared" ref="G17510:G17541" si="468">F17510/I17510</f>
        <v>1888.5982756950498</v>
      </c>
      <c r="H17510">
        <v>2022</v>
      </c>
      <c r="I17510" s="32">
        <v>5.1615000000000002</v>
      </c>
      <c r="J17510" t="s">
        <v>717</v>
      </c>
    </row>
    <row r="17511" spans="1:10">
      <c r="A17511" t="s">
        <v>50</v>
      </c>
      <c r="B17511" t="s">
        <v>32</v>
      </c>
      <c r="C17511" t="s">
        <v>3</v>
      </c>
      <c r="D17511" t="s">
        <v>367</v>
      </c>
      <c r="E17511" t="s">
        <v>369</v>
      </c>
      <c r="F17511" s="2">
        <v>3166890</v>
      </c>
      <c r="G17511" s="2">
        <f t="shared" si="468"/>
        <v>613560.01162452775</v>
      </c>
      <c r="H17511">
        <v>2022</v>
      </c>
      <c r="I17511" s="32">
        <v>5.1615000000000002</v>
      </c>
      <c r="J17511" t="s">
        <v>717</v>
      </c>
    </row>
    <row r="17512" spans="1:10">
      <c r="A17512" t="s">
        <v>50</v>
      </c>
      <c r="B17512" t="s">
        <v>32</v>
      </c>
      <c r="C17512" t="s">
        <v>3</v>
      </c>
      <c r="D17512" t="s">
        <v>367</v>
      </c>
      <c r="E17512" t="s">
        <v>370</v>
      </c>
      <c r="F17512" s="2">
        <v>17961600</v>
      </c>
      <c r="G17512" s="2">
        <f t="shared" si="468"/>
        <v>3479918.6283057248</v>
      </c>
      <c r="H17512">
        <v>2022</v>
      </c>
      <c r="I17512" s="32">
        <v>5.1615000000000002</v>
      </c>
      <c r="J17512" t="s">
        <v>717</v>
      </c>
    </row>
    <row r="17513" spans="1:10">
      <c r="A17513" t="s">
        <v>50</v>
      </c>
      <c r="B17513" t="s">
        <v>32</v>
      </c>
      <c r="C17513" t="s">
        <v>3</v>
      </c>
      <c r="D17513" t="s">
        <v>367</v>
      </c>
      <c r="E17513" t="s">
        <v>371</v>
      </c>
      <c r="F17513" s="2">
        <v>17450960</v>
      </c>
      <c r="G17513" s="2">
        <f t="shared" si="468"/>
        <v>3380986.1474377601</v>
      </c>
      <c r="H17513">
        <v>2022</v>
      </c>
      <c r="I17513" s="32">
        <v>5.1615000000000002</v>
      </c>
      <c r="J17513" t="s">
        <v>717</v>
      </c>
    </row>
    <row r="17514" spans="1:10">
      <c r="A17514" t="s">
        <v>50</v>
      </c>
      <c r="B17514" t="s">
        <v>32</v>
      </c>
      <c r="C17514" t="s">
        <v>3</v>
      </c>
      <c r="D17514" t="s">
        <v>374</v>
      </c>
      <c r="F17514" s="2">
        <v>52125445</v>
      </c>
      <c r="G17514" s="2">
        <f t="shared" si="468"/>
        <v>10098894.701152766</v>
      </c>
      <c r="H17514">
        <v>2022</v>
      </c>
      <c r="I17514" s="32">
        <v>5.1615000000000002</v>
      </c>
      <c r="J17514" t="s">
        <v>717</v>
      </c>
    </row>
    <row r="17515" spans="1:10">
      <c r="A17515" t="s">
        <v>50</v>
      </c>
      <c r="B17515" t="s">
        <v>32</v>
      </c>
      <c r="C17515" t="s">
        <v>4</v>
      </c>
      <c r="D17515" t="s">
        <v>328</v>
      </c>
      <c r="E17515" t="s">
        <v>365</v>
      </c>
      <c r="F17515" s="2">
        <v>44763217</v>
      </c>
      <c r="G17515" s="2">
        <f t="shared" si="468"/>
        <v>8672520.9725854881</v>
      </c>
      <c r="H17515">
        <v>2022</v>
      </c>
      <c r="I17515" s="32">
        <v>5.1615000000000002</v>
      </c>
      <c r="J17515" t="s">
        <v>717</v>
      </c>
    </row>
    <row r="17516" spans="1:10">
      <c r="A17516" t="s">
        <v>50</v>
      </c>
      <c r="B17516" t="s">
        <v>32</v>
      </c>
      <c r="C17516" t="s">
        <v>4</v>
      </c>
      <c r="D17516" t="s">
        <v>328</v>
      </c>
      <c r="E17516" t="s">
        <v>366</v>
      </c>
      <c r="F17516" s="2">
        <v>12672356</v>
      </c>
      <c r="G17516" s="2">
        <f t="shared" si="468"/>
        <v>2455169.2337498786</v>
      </c>
      <c r="H17516">
        <v>2022</v>
      </c>
      <c r="I17516" s="32">
        <v>5.1615000000000002</v>
      </c>
      <c r="J17516" t="s">
        <v>717</v>
      </c>
    </row>
    <row r="17517" spans="1:10">
      <c r="A17517" t="s">
        <v>50</v>
      </c>
      <c r="B17517" t="s">
        <v>32</v>
      </c>
      <c r="C17517" t="s">
        <v>4</v>
      </c>
      <c r="D17517" t="s">
        <v>367</v>
      </c>
      <c r="E17517" t="s">
        <v>366</v>
      </c>
      <c r="F17517" s="2">
        <v>330939</v>
      </c>
      <c r="G17517" s="2">
        <f t="shared" si="468"/>
        <v>64116.826503923279</v>
      </c>
      <c r="H17517">
        <v>2022</v>
      </c>
      <c r="I17517" s="32">
        <v>5.1615000000000002</v>
      </c>
      <c r="J17517" t="s">
        <v>717</v>
      </c>
    </row>
    <row r="17518" spans="1:10">
      <c r="A17518" t="s">
        <v>50</v>
      </c>
      <c r="B17518" t="s">
        <v>32</v>
      </c>
      <c r="C17518" t="s">
        <v>4</v>
      </c>
      <c r="D17518" t="s">
        <v>367</v>
      </c>
      <c r="E17518" t="s">
        <v>369</v>
      </c>
      <c r="F17518" s="2">
        <v>0</v>
      </c>
      <c r="G17518" s="2">
        <f t="shared" si="468"/>
        <v>0</v>
      </c>
      <c r="H17518">
        <v>2022</v>
      </c>
      <c r="I17518" s="32">
        <v>5.1615000000000002</v>
      </c>
      <c r="J17518" t="s">
        <v>717</v>
      </c>
    </row>
    <row r="17519" spans="1:10">
      <c r="A17519" t="s">
        <v>50</v>
      </c>
      <c r="B17519" t="s">
        <v>32</v>
      </c>
      <c r="C17519" t="s">
        <v>4</v>
      </c>
      <c r="D17519" t="s">
        <v>367</v>
      </c>
      <c r="E17519" t="s">
        <v>370</v>
      </c>
      <c r="F17519" s="2">
        <v>18258719</v>
      </c>
      <c r="G17519" s="2">
        <f t="shared" si="468"/>
        <v>3537483.095999225</v>
      </c>
      <c r="H17519">
        <v>2022</v>
      </c>
      <c r="I17519" s="32">
        <v>5.1615000000000002</v>
      </c>
      <c r="J17519" t="s">
        <v>717</v>
      </c>
    </row>
    <row r="17520" spans="1:10">
      <c r="A17520" t="s">
        <v>50</v>
      </c>
      <c r="B17520" t="s">
        <v>32</v>
      </c>
      <c r="C17520" t="s">
        <v>4</v>
      </c>
      <c r="D17520" t="s">
        <v>367</v>
      </c>
      <c r="E17520" t="s">
        <v>371</v>
      </c>
      <c r="F17520" s="2">
        <v>10379416</v>
      </c>
      <c r="G17520" s="2">
        <f t="shared" si="468"/>
        <v>2010930.1559624139</v>
      </c>
      <c r="H17520">
        <v>2022</v>
      </c>
      <c r="I17520" s="32">
        <v>5.1615000000000002</v>
      </c>
      <c r="J17520" t="s">
        <v>717</v>
      </c>
    </row>
    <row r="17521" spans="1:10">
      <c r="A17521" t="s">
        <v>50</v>
      </c>
      <c r="B17521" t="s">
        <v>32</v>
      </c>
      <c r="C17521" t="s">
        <v>4</v>
      </c>
      <c r="D17521" t="s">
        <v>374</v>
      </c>
      <c r="F17521" s="2">
        <v>0</v>
      </c>
      <c r="G17521" s="2">
        <f t="shared" si="468"/>
        <v>0</v>
      </c>
      <c r="H17521">
        <v>2022</v>
      </c>
      <c r="I17521" s="32">
        <v>5.1615000000000002</v>
      </c>
      <c r="J17521" t="s">
        <v>717</v>
      </c>
    </row>
    <row r="17522" spans="1:10">
      <c r="A17522" t="s">
        <v>50</v>
      </c>
      <c r="B17522" t="s">
        <v>32</v>
      </c>
      <c r="C17522" t="s">
        <v>3</v>
      </c>
      <c r="D17522" t="s">
        <v>328</v>
      </c>
      <c r="E17522" t="s">
        <v>375</v>
      </c>
      <c r="F17522" s="2">
        <v>36492050</v>
      </c>
      <c r="G17522" s="2">
        <f t="shared" si="468"/>
        <v>6761292.8926109839</v>
      </c>
      <c r="H17522">
        <v>2021</v>
      </c>
      <c r="I17522" s="32">
        <v>5.3971999999999998</v>
      </c>
      <c r="J17522" t="s">
        <v>717</v>
      </c>
    </row>
    <row r="17523" spans="1:10">
      <c r="A17523" t="s">
        <v>50</v>
      </c>
      <c r="B17523" t="s">
        <v>32</v>
      </c>
      <c r="C17523" t="s">
        <v>3</v>
      </c>
      <c r="D17523" t="s">
        <v>328</v>
      </c>
      <c r="E17523" t="s">
        <v>376</v>
      </c>
      <c r="F17523" s="2">
        <v>29810775</v>
      </c>
      <c r="G17523" s="2">
        <f t="shared" si="468"/>
        <v>5523377.8625954203</v>
      </c>
      <c r="H17523">
        <v>2021</v>
      </c>
      <c r="I17523" s="32">
        <v>5.3971999999999998</v>
      </c>
      <c r="J17523" t="s">
        <v>717</v>
      </c>
    </row>
    <row r="17524" spans="1:10">
      <c r="A17524" t="s">
        <v>50</v>
      </c>
      <c r="B17524" t="s">
        <v>32</v>
      </c>
      <c r="C17524" t="s">
        <v>3</v>
      </c>
      <c r="D17524" t="s">
        <v>367</v>
      </c>
      <c r="E17524" t="s">
        <v>376</v>
      </c>
      <c r="F17524" s="2">
        <v>145329</v>
      </c>
      <c r="G17524" s="2">
        <f t="shared" si="468"/>
        <v>26926.739791002743</v>
      </c>
      <c r="H17524">
        <v>2021</v>
      </c>
      <c r="I17524" s="32">
        <v>5.3971999999999998</v>
      </c>
      <c r="J17524" t="s">
        <v>717</v>
      </c>
    </row>
    <row r="17525" spans="1:10">
      <c r="A17525" t="s">
        <v>50</v>
      </c>
      <c r="B17525" t="s">
        <v>32</v>
      </c>
      <c r="C17525" t="s">
        <v>3</v>
      </c>
      <c r="D17525" t="s">
        <v>367</v>
      </c>
      <c r="E17525" t="s">
        <v>370</v>
      </c>
      <c r="F17525" s="2">
        <v>18154342</v>
      </c>
      <c r="G17525" s="2">
        <f t="shared" si="468"/>
        <v>3363659.3048247239</v>
      </c>
      <c r="H17525">
        <v>2021</v>
      </c>
      <c r="I17525" s="32">
        <v>5.3971999999999998</v>
      </c>
      <c r="J17525" t="s">
        <v>717</v>
      </c>
    </row>
    <row r="17526" spans="1:10">
      <c r="A17526" t="s">
        <v>50</v>
      </c>
      <c r="B17526" t="s">
        <v>32</v>
      </c>
      <c r="C17526" t="s">
        <v>3</v>
      </c>
      <c r="D17526" t="s">
        <v>367</v>
      </c>
      <c r="E17526" t="s">
        <v>378</v>
      </c>
      <c r="F17526" s="2">
        <v>14669525</v>
      </c>
      <c r="G17526" s="2">
        <f t="shared" si="468"/>
        <v>2717988.0308308015</v>
      </c>
      <c r="H17526">
        <v>2021</v>
      </c>
      <c r="I17526" s="32">
        <v>5.3971999999999998</v>
      </c>
      <c r="J17526" t="s">
        <v>717</v>
      </c>
    </row>
    <row r="17527" spans="1:10">
      <c r="A17527" t="s">
        <v>50</v>
      </c>
      <c r="B17527" t="s">
        <v>32</v>
      </c>
      <c r="C17527" t="s">
        <v>3</v>
      </c>
      <c r="D17527" t="s">
        <v>367</v>
      </c>
      <c r="E17527" t="s">
        <v>372</v>
      </c>
      <c r="F17527" s="2">
        <v>114338</v>
      </c>
      <c r="G17527" s="2">
        <f t="shared" si="468"/>
        <v>21184.688356925813</v>
      </c>
      <c r="H17527">
        <v>2021</v>
      </c>
      <c r="I17527" s="32">
        <v>5.3971999999999998</v>
      </c>
      <c r="J17527" t="s">
        <v>717</v>
      </c>
    </row>
    <row r="17528" spans="1:10">
      <c r="A17528" t="s">
        <v>50</v>
      </c>
      <c r="B17528" t="s">
        <v>32</v>
      </c>
      <c r="C17528" t="s">
        <v>3</v>
      </c>
      <c r="D17528" t="s">
        <v>374</v>
      </c>
      <c r="F17528" s="2">
        <v>2564802</v>
      </c>
      <c r="G17528" s="2">
        <f t="shared" si="468"/>
        <v>475209.73838286521</v>
      </c>
      <c r="H17528">
        <v>2021</v>
      </c>
      <c r="I17528" s="32">
        <v>5.3971999999999998</v>
      </c>
      <c r="J17528" t="s">
        <v>717</v>
      </c>
    </row>
    <row r="17529" spans="1:10">
      <c r="A17529" t="s">
        <v>50</v>
      </c>
      <c r="B17529" t="s">
        <v>32</v>
      </c>
      <c r="C17529" t="s">
        <v>4</v>
      </c>
      <c r="D17529" t="s">
        <v>328</v>
      </c>
      <c r="E17529" t="s">
        <v>375</v>
      </c>
      <c r="F17529" s="2">
        <v>17539259</v>
      </c>
      <c r="G17529" s="2">
        <f t="shared" si="468"/>
        <v>3249695.9534573485</v>
      </c>
      <c r="H17529">
        <v>2021</v>
      </c>
      <c r="I17529" s="32">
        <v>5.3971999999999998</v>
      </c>
      <c r="J17529" t="s">
        <v>717</v>
      </c>
    </row>
    <row r="17530" spans="1:10">
      <c r="A17530" t="s">
        <v>50</v>
      </c>
      <c r="B17530" t="s">
        <v>32</v>
      </c>
      <c r="C17530" t="s">
        <v>4</v>
      </c>
      <c r="D17530" t="s">
        <v>328</v>
      </c>
      <c r="E17530" t="s">
        <v>376</v>
      </c>
      <c r="F17530" s="2">
        <v>27902918</v>
      </c>
      <c r="G17530" s="2">
        <f t="shared" si="468"/>
        <v>5169887.7195582893</v>
      </c>
      <c r="H17530">
        <v>2021</v>
      </c>
      <c r="I17530" s="32">
        <v>5.3971999999999998</v>
      </c>
      <c r="J17530" t="s">
        <v>717</v>
      </c>
    </row>
    <row r="17531" spans="1:10">
      <c r="A17531" t="s">
        <v>50</v>
      </c>
      <c r="B17531" t="s">
        <v>32</v>
      </c>
      <c r="C17531" t="s">
        <v>4</v>
      </c>
      <c r="D17531" t="s">
        <v>367</v>
      </c>
      <c r="E17531" t="s">
        <v>376</v>
      </c>
      <c r="F17531" s="2">
        <v>6834</v>
      </c>
      <c r="G17531" s="2">
        <f t="shared" si="468"/>
        <v>1266.2121099829542</v>
      </c>
      <c r="H17531">
        <v>2021</v>
      </c>
      <c r="I17531" s="32">
        <v>5.3971999999999998</v>
      </c>
      <c r="J17531" t="s">
        <v>717</v>
      </c>
    </row>
    <row r="17532" spans="1:10">
      <c r="A17532" t="s">
        <v>50</v>
      </c>
      <c r="B17532" t="s">
        <v>32</v>
      </c>
      <c r="C17532" t="s">
        <v>4</v>
      </c>
      <c r="D17532" t="s">
        <v>367</v>
      </c>
      <c r="E17532" t="s">
        <v>370</v>
      </c>
      <c r="F17532" s="2">
        <v>16957713</v>
      </c>
      <c r="G17532" s="2">
        <f t="shared" si="468"/>
        <v>3141946.3796042395</v>
      </c>
      <c r="H17532">
        <v>2021</v>
      </c>
      <c r="I17532" s="32">
        <v>5.3971999999999998</v>
      </c>
      <c r="J17532" t="s">
        <v>717</v>
      </c>
    </row>
    <row r="17533" spans="1:10">
      <c r="A17533" t="s">
        <v>50</v>
      </c>
      <c r="B17533" t="s">
        <v>32</v>
      </c>
      <c r="C17533" t="s">
        <v>4</v>
      </c>
      <c r="D17533" t="s">
        <v>367</v>
      </c>
      <c r="E17533" t="s">
        <v>378</v>
      </c>
      <c r="F17533" s="2">
        <v>10734948</v>
      </c>
      <c r="G17533" s="2">
        <f t="shared" si="468"/>
        <v>1988984.6587119247</v>
      </c>
      <c r="H17533">
        <v>2021</v>
      </c>
      <c r="I17533" s="32">
        <v>5.3971999999999998</v>
      </c>
      <c r="J17533" t="s">
        <v>717</v>
      </c>
    </row>
    <row r="17534" spans="1:10">
      <c r="A17534" t="s">
        <v>50</v>
      </c>
      <c r="B17534" t="s">
        <v>32</v>
      </c>
      <c r="C17534" t="s">
        <v>4</v>
      </c>
      <c r="D17534" t="s">
        <v>367</v>
      </c>
      <c r="E17534" t="s">
        <v>372</v>
      </c>
      <c r="F17534" s="2">
        <v>0</v>
      </c>
      <c r="G17534" s="2">
        <f t="shared" si="468"/>
        <v>0</v>
      </c>
      <c r="H17534">
        <v>2021</v>
      </c>
      <c r="I17534" s="32">
        <v>5.3971999999999998</v>
      </c>
      <c r="J17534" t="s">
        <v>717</v>
      </c>
    </row>
    <row r="17535" spans="1:10">
      <c r="A17535" t="s">
        <v>50</v>
      </c>
      <c r="B17535" t="s">
        <v>32</v>
      </c>
      <c r="C17535" t="s">
        <v>4</v>
      </c>
      <c r="D17535" t="s">
        <v>374</v>
      </c>
      <c r="F17535" s="2">
        <v>-126353</v>
      </c>
      <c r="G17535" s="2">
        <f t="shared" si="468"/>
        <v>-23410.842659156602</v>
      </c>
      <c r="H17535">
        <v>2021</v>
      </c>
      <c r="I17535" s="32">
        <v>5.3971999999999998</v>
      </c>
      <c r="J17535" t="s">
        <v>717</v>
      </c>
    </row>
    <row r="17536" spans="1:10">
      <c r="A17536" t="s">
        <v>50</v>
      </c>
      <c r="B17536" t="s">
        <v>32</v>
      </c>
      <c r="C17536" t="s">
        <v>3</v>
      </c>
      <c r="D17536" t="s">
        <v>380</v>
      </c>
      <c r="F17536" s="2">
        <v>20769493</v>
      </c>
      <c r="G17536" s="2">
        <f t="shared" si="468"/>
        <v>4030328.7214018204</v>
      </c>
      <c r="H17536">
        <v>2020</v>
      </c>
      <c r="I17536">
        <v>5.1532999999999998</v>
      </c>
      <c r="J17536" t="s">
        <v>717</v>
      </c>
    </row>
    <row r="17537" spans="1:10">
      <c r="A17537" t="s">
        <v>50</v>
      </c>
      <c r="B17537" t="s">
        <v>32</v>
      </c>
      <c r="C17537" t="s">
        <v>3</v>
      </c>
      <c r="D17537" t="s">
        <v>328</v>
      </c>
      <c r="E17537" t="s">
        <v>365</v>
      </c>
      <c r="F17537" s="2">
        <v>29314774</v>
      </c>
      <c r="G17537" s="2">
        <f t="shared" si="468"/>
        <v>5688544.0397415254</v>
      </c>
      <c r="H17537">
        <v>2020</v>
      </c>
      <c r="I17537">
        <v>5.1532999999999998</v>
      </c>
      <c r="J17537" t="s">
        <v>717</v>
      </c>
    </row>
    <row r="17538" spans="1:10">
      <c r="A17538" t="s">
        <v>50</v>
      </c>
      <c r="B17538" t="s">
        <v>32</v>
      </c>
      <c r="C17538" t="s">
        <v>3</v>
      </c>
      <c r="D17538" t="s">
        <v>328</v>
      </c>
      <c r="E17538" t="s">
        <v>366</v>
      </c>
      <c r="F17538" s="2">
        <v>28764049</v>
      </c>
      <c r="G17538" s="2">
        <f t="shared" si="468"/>
        <v>5581675.6253274605</v>
      </c>
      <c r="H17538">
        <v>2020</v>
      </c>
      <c r="I17538">
        <v>5.1532999999999998</v>
      </c>
      <c r="J17538" t="s">
        <v>717</v>
      </c>
    </row>
    <row r="17539" spans="1:10">
      <c r="A17539" t="s">
        <v>50</v>
      </c>
      <c r="B17539" t="s">
        <v>32</v>
      </c>
      <c r="C17539" t="s">
        <v>3</v>
      </c>
      <c r="D17539" t="s">
        <v>367</v>
      </c>
      <c r="E17539" t="s">
        <v>366</v>
      </c>
      <c r="F17539" s="2">
        <v>253642</v>
      </c>
      <c r="G17539" s="2">
        <f t="shared" si="468"/>
        <v>49219.335183280622</v>
      </c>
      <c r="H17539">
        <v>2020</v>
      </c>
      <c r="I17539">
        <v>5.1532999999999998</v>
      </c>
      <c r="J17539" t="s">
        <v>717</v>
      </c>
    </row>
    <row r="17540" spans="1:10">
      <c r="A17540" t="s">
        <v>50</v>
      </c>
      <c r="B17540" t="s">
        <v>32</v>
      </c>
      <c r="C17540" t="s">
        <v>3</v>
      </c>
      <c r="D17540" t="s">
        <v>367</v>
      </c>
      <c r="E17540" t="s">
        <v>370</v>
      </c>
      <c r="F17540" s="2">
        <v>15975552</v>
      </c>
      <c r="G17540" s="2">
        <f t="shared" si="468"/>
        <v>3100062.484233404</v>
      </c>
      <c r="H17540">
        <v>2020</v>
      </c>
      <c r="I17540">
        <v>5.1532999999999998</v>
      </c>
      <c r="J17540" t="s">
        <v>717</v>
      </c>
    </row>
    <row r="17541" spans="1:10">
      <c r="A17541" t="s">
        <v>50</v>
      </c>
      <c r="B17541" t="s">
        <v>32</v>
      </c>
      <c r="C17541" t="s">
        <v>3</v>
      </c>
      <c r="D17541" t="s">
        <v>367</v>
      </c>
      <c r="E17541" t="s">
        <v>382</v>
      </c>
      <c r="F17541" s="2">
        <v>12277609</v>
      </c>
      <c r="G17541" s="2">
        <f t="shared" si="468"/>
        <v>2382475.1130343666</v>
      </c>
      <c r="H17541">
        <v>2020</v>
      </c>
      <c r="I17541">
        <v>5.1532999999999998</v>
      </c>
      <c r="J17541" t="s">
        <v>717</v>
      </c>
    </row>
    <row r="17542" spans="1:10">
      <c r="A17542" t="s">
        <v>50</v>
      </c>
      <c r="B17542" t="s">
        <v>32</v>
      </c>
      <c r="C17542" t="s">
        <v>4</v>
      </c>
      <c r="D17542" t="s">
        <v>380</v>
      </c>
      <c r="F17542" s="2">
        <v>117388</v>
      </c>
      <c r="G17542" s="2">
        <f t="shared" ref="G17542:G17573" si="469">F17542/I17542</f>
        <v>22779.190033570721</v>
      </c>
      <c r="H17542">
        <v>2020</v>
      </c>
      <c r="I17542">
        <v>5.1532999999999998</v>
      </c>
      <c r="J17542" t="s">
        <v>717</v>
      </c>
    </row>
    <row r="17543" spans="1:10">
      <c r="A17543" t="s">
        <v>50</v>
      </c>
      <c r="B17543" t="s">
        <v>32</v>
      </c>
      <c r="C17543" t="s">
        <v>4</v>
      </c>
      <c r="D17543" t="s">
        <v>328</v>
      </c>
      <c r="E17543" t="s">
        <v>365</v>
      </c>
      <c r="F17543" s="2">
        <v>36803495</v>
      </c>
      <c r="G17543" s="2">
        <f t="shared" si="469"/>
        <v>7141733.452350921</v>
      </c>
      <c r="H17543">
        <v>2020</v>
      </c>
      <c r="I17543">
        <v>5.1532999999999998</v>
      </c>
      <c r="J17543" t="s">
        <v>717</v>
      </c>
    </row>
    <row r="17544" spans="1:10">
      <c r="A17544" t="s">
        <v>50</v>
      </c>
      <c r="B17544" t="s">
        <v>32</v>
      </c>
      <c r="C17544" t="s">
        <v>4</v>
      </c>
      <c r="D17544" t="s">
        <v>328</v>
      </c>
      <c r="E17544" t="s">
        <v>366</v>
      </c>
      <c r="F17544" s="2">
        <v>8248919</v>
      </c>
      <c r="G17544" s="2">
        <f t="shared" si="469"/>
        <v>1600706.1494576291</v>
      </c>
      <c r="H17544">
        <v>2020</v>
      </c>
      <c r="I17544">
        <v>5.1532999999999998</v>
      </c>
      <c r="J17544" t="s">
        <v>717</v>
      </c>
    </row>
    <row r="17545" spans="1:10">
      <c r="A17545" t="s">
        <v>50</v>
      </c>
      <c r="B17545" t="s">
        <v>32</v>
      </c>
      <c r="C17545" t="s">
        <v>4</v>
      </c>
      <c r="D17545" t="s">
        <v>367</v>
      </c>
      <c r="E17545" t="s">
        <v>366</v>
      </c>
      <c r="F17545" s="2">
        <v>10075</v>
      </c>
      <c r="G17545" s="2">
        <f t="shared" si="469"/>
        <v>1955.0579240486679</v>
      </c>
      <c r="H17545">
        <v>2020</v>
      </c>
      <c r="I17545">
        <v>5.1532999999999998</v>
      </c>
      <c r="J17545" t="s">
        <v>717</v>
      </c>
    </row>
    <row r="17546" spans="1:10">
      <c r="A17546" t="s">
        <v>50</v>
      </c>
      <c r="B17546" t="s">
        <v>32</v>
      </c>
      <c r="C17546" t="s">
        <v>4</v>
      </c>
      <c r="D17546" t="s">
        <v>367</v>
      </c>
      <c r="E17546" t="s">
        <v>370</v>
      </c>
      <c r="F17546" s="2">
        <v>13250770</v>
      </c>
      <c r="G17546" s="2">
        <f t="shared" si="469"/>
        <v>2571317.4082626668</v>
      </c>
      <c r="H17546">
        <v>2020</v>
      </c>
      <c r="I17546">
        <v>5.1532999999999998</v>
      </c>
      <c r="J17546" t="s">
        <v>717</v>
      </c>
    </row>
    <row r="17547" spans="1:10">
      <c r="A17547" t="s">
        <v>50</v>
      </c>
      <c r="B17547" t="s">
        <v>32</v>
      </c>
      <c r="C17547" t="s">
        <v>4</v>
      </c>
      <c r="D17547" t="s">
        <v>367</v>
      </c>
      <c r="E17547" t="s">
        <v>382</v>
      </c>
      <c r="F17547" s="2">
        <v>7281801</v>
      </c>
      <c r="G17547" s="2">
        <f t="shared" si="469"/>
        <v>1413036.5008829294</v>
      </c>
      <c r="H17547">
        <v>2020</v>
      </c>
      <c r="I17547">
        <v>5.1532999999999998</v>
      </c>
      <c r="J17547" t="s">
        <v>717</v>
      </c>
    </row>
    <row r="17548" spans="1:10">
      <c r="A17548" t="s">
        <v>50</v>
      </c>
      <c r="B17548" t="s">
        <v>32</v>
      </c>
      <c r="C17548" t="s">
        <v>3</v>
      </c>
      <c r="D17548" t="s">
        <v>328</v>
      </c>
      <c r="E17548" t="s">
        <v>365</v>
      </c>
      <c r="F17548" s="2">
        <v>29935496</v>
      </c>
      <c r="G17548" s="2">
        <f t="shared" si="469"/>
        <v>7586865.7019033376</v>
      </c>
      <c r="H17548">
        <v>2019</v>
      </c>
      <c r="I17548">
        <v>3.9457</v>
      </c>
      <c r="J17548" t="s">
        <v>717</v>
      </c>
    </row>
    <row r="17549" spans="1:10">
      <c r="A17549" t="s">
        <v>50</v>
      </c>
      <c r="B17549" t="s">
        <v>32</v>
      </c>
      <c r="C17549" t="s">
        <v>3</v>
      </c>
      <c r="D17549" t="s">
        <v>328</v>
      </c>
      <c r="E17549" t="s">
        <v>366</v>
      </c>
      <c r="F17549" s="2">
        <v>15900781</v>
      </c>
      <c r="G17549" s="2">
        <f t="shared" si="469"/>
        <v>4029901.1582228756</v>
      </c>
      <c r="H17549">
        <v>2019</v>
      </c>
      <c r="I17549">
        <v>3.9457</v>
      </c>
      <c r="J17549" t="s">
        <v>717</v>
      </c>
    </row>
    <row r="17550" spans="1:10">
      <c r="A17550" t="s">
        <v>50</v>
      </c>
      <c r="B17550" t="s">
        <v>32</v>
      </c>
      <c r="C17550" t="s">
        <v>3</v>
      </c>
      <c r="D17550" t="s">
        <v>367</v>
      </c>
      <c r="E17550" t="s">
        <v>366</v>
      </c>
      <c r="F17550" s="2">
        <v>86852</v>
      </c>
      <c r="G17550" s="2">
        <f t="shared" si="469"/>
        <v>22011.810325164104</v>
      </c>
      <c r="H17550">
        <v>2019</v>
      </c>
      <c r="I17550">
        <v>3.9457</v>
      </c>
      <c r="J17550" t="s">
        <v>717</v>
      </c>
    </row>
    <row r="17551" spans="1:10">
      <c r="A17551" t="s">
        <v>50</v>
      </c>
      <c r="B17551" t="s">
        <v>32</v>
      </c>
      <c r="C17551" t="s">
        <v>3</v>
      </c>
      <c r="D17551" t="s">
        <v>367</v>
      </c>
      <c r="E17551" t="s">
        <v>370</v>
      </c>
      <c r="F17551" s="2">
        <v>15899402</v>
      </c>
      <c r="G17551" s="2">
        <f t="shared" si="469"/>
        <v>4029551.6638365816</v>
      </c>
      <c r="H17551">
        <v>2019</v>
      </c>
      <c r="I17551">
        <v>3.9457</v>
      </c>
      <c r="J17551" t="s">
        <v>717</v>
      </c>
    </row>
    <row r="17552" spans="1:10">
      <c r="A17552" t="s">
        <v>50</v>
      </c>
      <c r="B17552" t="s">
        <v>32</v>
      </c>
      <c r="C17552" t="s">
        <v>3</v>
      </c>
      <c r="D17552" t="s">
        <v>367</v>
      </c>
      <c r="E17552" t="s">
        <v>382</v>
      </c>
      <c r="F17552" s="2">
        <v>11639650</v>
      </c>
      <c r="G17552" s="2">
        <f t="shared" si="469"/>
        <v>2949958.1823250628</v>
      </c>
      <c r="H17552">
        <v>2019</v>
      </c>
      <c r="I17552">
        <v>3.9457</v>
      </c>
      <c r="J17552" t="s">
        <v>717</v>
      </c>
    </row>
    <row r="17553" spans="1:10">
      <c r="A17553" t="s">
        <v>50</v>
      </c>
      <c r="B17553" t="s">
        <v>32</v>
      </c>
      <c r="C17553" t="s">
        <v>3</v>
      </c>
      <c r="D17553" t="s">
        <v>374</v>
      </c>
      <c r="F17553" s="2">
        <v>1824836</v>
      </c>
      <c r="G17553" s="2">
        <f t="shared" si="469"/>
        <v>462487.26461717818</v>
      </c>
      <c r="H17553">
        <v>2019</v>
      </c>
      <c r="I17553">
        <v>3.9457</v>
      </c>
      <c r="J17553" t="s">
        <v>717</v>
      </c>
    </row>
    <row r="17554" spans="1:10">
      <c r="A17554" t="s">
        <v>50</v>
      </c>
      <c r="B17554" t="s">
        <v>32</v>
      </c>
      <c r="C17554" t="s">
        <v>4</v>
      </c>
      <c r="D17554" t="s">
        <v>328</v>
      </c>
      <c r="E17554" t="s">
        <v>365</v>
      </c>
      <c r="F17554" s="2">
        <v>19555403</v>
      </c>
      <c r="G17554" s="2">
        <f t="shared" si="469"/>
        <v>4956130.2177053504</v>
      </c>
      <c r="H17554">
        <v>2019</v>
      </c>
      <c r="I17554">
        <v>3.9457</v>
      </c>
      <c r="J17554" t="s">
        <v>717</v>
      </c>
    </row>
    <row r="17555" spans="1:10">
      <c r="A17555" t="s">
        <v>50</v>
      </c>
      <c r="B17555" t="s">
        <v>32</v>
      </c>
      <c r="C17555" t="s">
        <v>4</v>
      </c>
      <c r="D17555" t="s">
        <v>328</v>
      </c>
      <c r="E17555" t="s">
        <v>366</v>
      </c>
      <c r="F17555" s="2">
        <v>2755847</v>
      </c>
      <c r="G17555" s="2">
        <f t="shared" si="469"/>
        <v>698443.11529006262</v>
      </c>
      <c r="H17555">
        <v>2019</v>
      </c>
      <c r="I17555">
        <v>3.9457</v>
      </c>
      <c r="J17555" t="s">
        <v>717</v>
      </c>
    </row>
    <row r="17556" spans="1:10">
      <c r="A17556" t="s">
        <v>50</v>
      </c>
      <c r="B17556" t="s">
        <v>32</v>
      </c>
      <c r="C17556" t="s">
        <v>4</v>
      </c>
      <c r="D17556" t="s">
        <v>367</v>
      </c>
      <c r="E17556" t="s">
        <v>366</v>
      </c>
      <c r="F17556" s="2">
        <v>265</v>
      </c>
      <c r="G17556" s="2">
        <f t="shared" si="469"/>
        <v>67.161720353802878</v>
      </c>
      <c r="H17556">
        <v>2019</v>
      </c>
      <c r="I17556">
        <v>3.9457</v>
      </c>
      <c r="J17556" t="s">
        <v>717</v>
      </c>
    </row>
    <row r="17557" spans="1:10">
      <c r="A17557" t="s">
        <v>50</v>
      </c>
      <c r="B17557" t="s">
        <v>32</v>
      </c>
      <c r="C17557" t="s">
        <v>4</v>
      </c>
      <c r="D17557" t="s">
        <v>367</v>
      </c>
      <c r="E17557" t="s">
        <v>370</v>
      </c>
      <c r="F17557" s="2">
        <v>8825861</v>
      </c>
      <c r="G17557" s="2">
        <f t="shared" si="469"/>
        <v>2236830.2202397548</v>
      </c>
      <c r="H17557">
        <v>2019</v>
      </c>
      <c r="I17557">
        <v>3.9457</v>
      </c>
      <c r="J17557" t="s">
        <v>717</v>
      </c>
    </row>
    <row r="17558" spans="1:10">
      <c r="A17558" t="s">
        <v>50</v>
      </c>
      <c r="B17558" t="s">
        <v>32</v>
      </c>
      <c r="C17558" t="s">
        <v>4</v>
      </c>
      <c r="D17558" t="s">
        <v>367</v>
      </c>
      <c r="E17558" t="s">
        <v>382</v>
      </c>
      <c r="F17558" s="2">
        <v>7637311</v>
      </c>
      <c r="G17558" s="2">
        <f t="shared" si="469"/>
        <v>1935603.5684415947</v>
      </c>
      <c r="H17558">
        <v>2019</v>
      </c>
      <c r="I17558">
        <v>3.9457</v>
      </c>
      <c r="J17558" t="s">
        <v>717</v>
      </c>
    </row>
    <row r="17559" spans="1:10">
      <c r="A17559" t="s">
        <v>50</v>
      </c>
      <c r="B17559" t="s">
        <v>32</v>
      </c>
      <c r="C17559" t="s">
        <v>4</v>
      </c>
      <c r="D17559" t="s">
        <v>374</v>
      </c>
      <c r="F17559" s="2">
        <v>8965</v>
      </c>
      <c r="G17559" s="2">
        <f t="shared" si="469"/>
        <v>2272.0936715918597</v>
      </c>
      <c r="H17559">
        <v>2019</v>
      </c>
      <c r="I17559">
        <v>3.9457</v>
      </c>
      <c r="J17559" t="s">
        <v>717</v>
      </c>
    </row>
    <row r="17560" spans="1:10">
      <c r="A17560" s="4" t="s">
        <v>50</v>
      </c>
      <c r="B17560" t="s">
        <v>32</v>
      </c>
      <c r="C17560" t="s">
        <v>3</v>
      </c>
      <c r="D17560" t="s">
        <v>328</v>
      </c>
      <c r="E17560" t="s">
        <v>365</v>
      </c>
      <c r="F17560" s="2">
        <v>14670168</v>
      </c>
      <c r="G17560" s="2">
        <f t="shared" si="469"/>
        <v>3991122.2352205021</v>
      </c>
      <c r="H17560">
        <v>2018</v>
      </c>
      <c r="I17560">
        <v>3.6757</v>
      </c>
      <c r="J17560" t="s">
        <v>717</v>
      </c>
    </row>
    <row r="17561" spans="1:10">
      <c r="A17561" s="4" t="s">
        <v>50</v>
      </c>
      <c r="B17561" t="s">
        <v>32</v>
      </c>
      <c r="C17561" t="s">
        <v>3</v>
      </c>
      <c r="D17561" t="s">
        <v>328</v>
      </c>
      <c r="E17561" t="s">
        <v>366</v>
      </c>
      <c r="F17561" s="2">
        <v>12383586</v>
      </c>
      <c r="G17561" s="2">
        <f t="shared" si="469"/>
        <v>3369041.5431074356</v>
      </c>
      <c r="H17561">
        <v>2018</v>
      </c>
      <c r="I17561">
        <v>3.6757</v>
      </c>
      <c r="J17561" t="s">
        <v>717</v>
      </c>
    </row>
    <row r="17562" spans="1:10">
      <c r="A17562" s="4" t="s">
        <v>50</v>
      </c>
      <c r="B17562" t="s">
        <v>32</v>
      </c>
      <c r="C17562" t="s">
        <v>3</v>
      </c>
      <c r="D17562" t="s">
        <v>367</v>
      </c>
      <c r="E17562" t="s">
        <v>370</v>
      </c>
      <c r="F17562" s="2">
        <v>7223994</v>
      </c>
      <c r="G17562" s="2">
        <f t="shared" si="469"/>
        <v>1965338.3029082895</v>
      </c>
      <c r="H17562">
        <v>2018</v>
      </c>
      <c r="I17562">
        <v>3.6757</v>
      </c>
      <c r="J17562" t="s">
        <v>717</v>
      </c>
    </row>
    <row r="17563" spans="1:10">
      <c r="A17563" s="4" t="s">
        <v>50</v>
      </c>
      <c r="B17563" t="s">
        <v>32</v>
      </c>
      <c r="C17563" t="s">
        <v>3</v>
      </c>
      <c r="D17563" t="s">
        <v>367</v>
      </c>
      <c r="E17563" t="s">
        <v>382</v>
      </c>
      <c r="F17563" s="2">
        <v>5262461</v>
      </c>
      <c r="G17563" s="2">
        <f t="shared" si="469"/>
        <v>1431689.4741137743</v>
      </c>
      <c r="H17563">
        <v>2018</v>
      </c>
      <c r="I17563">
        <v>3.6757</v>
      </c>
      <c r="J17563" t="s">
        <v>717</v>
      </c>
    </row>
    <row r="17564" spans="1:10">
      <c r="A17564" s="4" t="s">
        <v>50</v>
      </c>
      <c r="B17564" t="s">
        <v>32</v>
      </c>
      <c r="C17564" t="s">
        <v>3</v>
      </c>
      <c r="D17564" t="s">
        <v>367</v>
      </c>
      <c r="E17564" t="s">
        <v>366</v>
      </c>
      <c r="F17564" s="2">
        <v>16</v>
      </c>
      <c r="G17564" s="2">
        <f t="shared" si="469"/>
        <v>4.3529123704328425</v>
      </c>
      <c r="H17564">
        <v>2018</v>
      </c>
      <c r="I17564">
        <v>3.6757</v>
      </c>
      <c r="J17564" t="s">
        <v>717</v>
      </c>
    </row>
    <row r="17565" spans="1:10">
      <c r="A17565" s="4" t="s">
        <v>50</v>
      </c>
      <c r="B17565" t="s">
        <v>32</v>
      </c>
      <c r="C17565" t="s">
        <v>3</v>
      </c>
      <c r="D17565" t="s">
        <v>367</v>
      </c>
      <c r="E17565" t="s">
        <v>386</v>
      </c>
      <c r="F17565" s="2">
        <v>2</v>
      </c>
      <c r="G17565" s="2">
        <f t="shared" si="469"/>
        <v>0.54411404630410531</v>
      </c>
      <c r="H17565">
        <v>2018</v>
      </c>
      <c r="I17565">
        <v>3.6757</v>
      </c>
      <c r="J17565" t="s">
        <v>717</v>
      </c>
    </row>
    <row r="17566" spans="1:10">
      <c r="A17566" s="4" t="s">
        <v>50</v>
      </c>
      <c r="B17566" t="s">
        <v>32</v>
      </c>
      <c r="C17566" t="s">
        <v>4</v>
      </c>
      <c r="D17566" t="s">
        <v>328</v>
      </c>
      <c r="E17566" t="s">
        <v>365</v>
      </c>
      <c r="F17566" s="2">
        <v>11491511</v>
      </c>
      <c r="G17566" s="2">
        <f t="shared" si="469"/>
        <v>3126346.2741790679</v>
      </c>
      <c r="H17566">
        <v>2018</v>
      </c>
      <c r="I17566">
        <v>3.6757</v>
      </c>
      <c r="J17566" t="s">
        <v>717</v>
      </c>
    </row>
    <row r="17567" spans="1:10">
      <c r="A17567" s="4" t="s">
        <v>50</v>
      </c>
      <c r="B17567" t="s">
        <v>32</v>
      </c>
      <c r="C17567" t="s">
        <v>4</v>
      </c>
      <c r="D17567" t="s">
        <v>328</v>
      </c>
      <c r="E17567" t="s">
        <v>366</v>
      </c>
      <c r="F17567" s="2">
        <v>9036185</v>
      </c>
      <c r="G17567" s="2">
        <f t="shared" si="469"/>
        <v>2458357.5917512309</v>
      </c>
      <c r="H17567">
        <v>2018</v>
      </c>
      <c r="I17567">
        <v>3.6757</v>
      </c>
      <c r="J17567" t="s">
        <v>717</v>
      </c>
    </row>
    <row r="17568" spans="1:10">
      <c r="A17568" s="4" t="s">
        <v>50</v>
      </c>
      <c r="B17568" t="s">
        <v>32</v>
      </c>
      <c r="C17568" t="s">
        <v>4</v>
      </c>
      <c r="D17568" t="s">
        <v>367</v>
      </c>
      <c r="E17568" t="s">
        <v>370</v>
      </c>
      <c r="F17568" s="2">
        <v>6058147</v>
      </c>
      <c r="G17568" s="2">
        <f t="shared" si="469"/>
        <v>1648161.4386375383</v>
      </c>
      <c r="H17568">
        <v>2018</v>
      </c>
      <c r="I17568">
        <v>3.6757</v>
      </c>
      <c r="J17568" t="s">
        <v>717</v>
      </c>
    </row>
    <row r="17569" spans="1:10">
      <c r="A17569" s="4" t="s">
        <v>50</v>
      </c>
      <c r="B17569" t="s">
        <v>32</v>
      </c>
      <c r="C17569" t="s">
        <v>4</v>
      </c>
      <c r="D17569" t="s">
        <v>367</v>
      </c>
      <c r="E17569" t="s">
        <v>382</v>
      </c>
      <c r="F17569" s="2">
        <v>2037585</v>
      </c>
      <c r="G17569" s="2">
        <f t="shared" si="469"/>
        <v>554339.30951927521</v>
      </c>
      <c r="H17569">
        <v>2018</v>
      </c>
      <c r="I17569">
        <v>3.6757</v>
      </c>
      <c r="J17569" t="s">
        <v>717</v>
      </c>
    </row>
    <row r="17570" spans="1:10">
      <c r="A17570" s="4" t="s">
        <v>50</v>
      </c>
      <c r="B17570" t="s">
        <v>32</v>
      </c>
      <c r="C17570" t="s">
        <v>4</v>
      </c>
      <c r="D17570" t="s">
        <v>367</v>
      </c>
      <c r="E17570" t="s">
        <v>366</v>
      </c>
      <c r="F17570" s="2">
        <v>239</v>
      </c>
      <c r="G17570" s="2">
        <f t="shared" si="469"/>
        <v>65.021628533340589</v>
      </c>
      <c r="H17570">
        <v>2018</v>
      </c>
      <c r="I17570">
        <v>3.6757</v>
      </c>
      <c r="J17570" t="s">
        <v>717</v>
      </c>
    </row>
    <row r="17571" spans="1:10">
      <c r="A17571" s="4" t="s">
        <v>50</v>
      </c>
      <c r="B17571" t="s">
        <v>32</v>
      </c>
      <c r="C17571" t="s">
        <v>4</v>
      </c>
      <c r="D17571" t="s">
        <v>367</v>
      </c>
      <c r="E17571" t="s">
        <v>386</v>
      </c>
      <c r="F17571" s="2">
        <v>4</v>
      </c>
      <c r="G17571" s="2">
        <f t="shared" si="469"/>
        <v>1.0882280926082106</v>
      </c>
      <c r="H17571">
        <v>2018</v>
      </c>
      <c r="I17571">
        <v>3.6757</v>
      </c>
      <c r="J17571" t="s">
        <v>717</v>
      </c>
    </row>
    <row r="17572" spans="1:10">
      <c r="A17572" s="4" t="s">
        <v>50</v>
      </c>
      <c r="B17572" t="s">
        <v>32</v>
      </c>
      <c r="C17572" t="s">
        <v>3</v>
      </c>
      <c r="D17572" t="s">
        <v>328</v>
      </c>
      <c r="E17572" t="s">
        <v>365</v>
      </c>
      <c r="F17572" s="2">
        <v>11969969</v>
      </c>
      <c r="G17572" s="2">
        <f t="shared" si="469"/>
        <v>3740615.3125</v>
      </c>
      <c r="H17572">
        <v>2017</v>
      </c>
      <c r="I17572">
        <v>3.2</v>
      </c>
      <c r="J17572" t="s">
        <v>717</v>
      </c>
    </row>
    <row r="17573" spans="1:10">
      <c r="A17573" s="4" t="s">
        <v>50</v>
      </c>
      <c r="B17573" t="s">
        <v>32</v>
      </c>
      <c r="C17573" t="s">
        <v>3</v>
      </c>
      <c r="D17573" t="s">
        <v>328</v>
      </c>
      <c r="E17573" t="s">
        <v>366</v>
      </c>
      <c r="F17573" s="2">
        <v>8468060</v>
      </c>
      <c r="G17573" s="2">
        <f t="shared" si="469"/>
        <v>2646268.75</v>
      </c>
      <c r="H17573">
        <v>2017</v>
      </c>
      <c r="I17573">
        <v>3.2</v>
      </c>
      <c r="J17573" t="s">
        <v>717</v>
      </c>
    </row>
    <row r="17574" spans="1:10">
      <c r="A17574" s="4" t="s">
        <v>50</v>
      </c>
      <c r="B17574" t="s">
        <v>32</v>
      </c>
      <c r="C17574" t="s">
        <v>3</v>
      </c>
      <c r="D17574" t="s">
        <v>367</v>
      </c>
      <c r="E17574" t="s">
        <v>370</v>
      </c>
      <c r="F17574" s="2">
        <v>1303884</v>
      </c>
      <c r="G17574" s="2">
        <f t="shared" ref="G17574:G17581" si="470">F17574/I17574</f>
        <v>407463.75</v>
      </c>
      <c r="H17574">
        <v>2017</v>
      </c>
      <c r="I17574">
        <v>3.2</v>
      </c>
      <c r="J17574" t="s">
        <v>717</v>
      </c>
    </row>
    <row r="17575" spans="1:10">
      <c r="A17575" s="4" t="s">
        <v>50</v>
      </c>
      <c r="B17575" t="s">
        <v>32</v>
      </c>
      <c r="C17575" t="s">
        <v>3</v>
      </c>
      <c r="D17575" t="s">
        <v>367</v>
      </c>
      <c r="E17575" t="s">
        <v>382</v>
      </c>
      <c r="F17575" s="2">
        <v>957285</v>
      </c>
      <c r="G17575" s="2">
        <f t="shared" si="470"/>
        <v>299151.5625</v>
      </c>
      <c r="H17575">
        <v>2017</v>
      </c>
      <c r="I17575">
        <v>3.2</v>
      </c>
      <c r="J17575" t="s">
        <v>717</v>
      </c>
    </row>
    <row r="17576" spans="1:10">
      <c r="A17576" s="4" t="s">
        <v>50</v>
      </c>
      <c r="B17576" t="s">
        <v>32</v>
      </c>
      <c r="C17576" t="s">
        <v>3</v>
      </c>
      <c r="D17576" t="s">
        <v>367</v>
      </c>
      <c r="E17576" t="s">
        <v>386</v>
      </c>
      <c r="F17576" s="2">
        <v>0</v>
      </c>
      <c r="G17576" s="2">
        <f t="shared" si="470"/>
        <v>0</v>
      </c>
      <c r="H17576">
        <v>2017</v>
      </c>
      <c r="I17576">
        <v>3.2</v>
      </c>
      <c r="J17576" t="s">
        <v>717</v>
      </c>
    </row>
    <row r="17577" spans="1:10">
      <c r="A17577" s="4" t="s">
        <v>50</v>
      </c>
      <c r="B17577" t="s">
        <v>32</v>
      </c>
      <c r="C17577" t="s">
        <v>4</v>
      </c>
      <c r="D17577" t="s">
        <v>328</v>
      </c>
      <c r="E17577" t="s">
        <v>365</v>
      </c>
      <c r="F17577" s="2">
        <v>11247974</v>
      </c>
      <c r="G17577" s="2">
        <f t="shared" si="470"/>
        <v>3514991.875</v>
      </c>
      <c r="H17577">
        <v>2017</v>
      </c>
      <c r="I17577">
        <v>3.2</v>
      </c>
      <c r="J17577" t="s">
        <v>717</v>
      </c>
    </row>
    <row r="17578" spans="1:10">
      <c r="A17578" s="4" t="s">
        <v>50</v>
      </c>
      <c r="B17578" t="s">
        <v>32</v>
      </c>
      <c r="C17578" t="s">
        <v>4</v>
      </c>
      <c r="D17578" t="s">
        <v>328</v>
      </c>
      <c r="E17578" t="s">
        <v>366</v>
      </c>
      <c r="F17578" s="2">
        <v>1388721</v>
      </c>
      <c r="G17578" s="2">
        <f t="shared" si="470"/>
        <v>433975.3125</v>
      </c>
      <c r="H17578">
        <v>2017</v>
      </c>
      <c r="I17578">
        <v>3.2</v>
      </c>
      <c r="J17578" t="s">
        <v>717</v>
      </c>
    </row>
    <row r="17579" spans="1:10">
      <c r="A17579" s="4" t="s">
        <v>50</v>
      </c>
      <c r="B17579" t="s">
        <v>32</v>
      </c>
      <c r="C17579" t="s">
        <v>4</v>
      </c>
      <c r="D17579" t="s">
        <v>367</v>
      </c>
      <c r="E17579" t="s">
        <v>370</v>
      </c>
      <c r="F17579" s="2">
        <v>337899</v>
      </c>
      <c r="G17579" s="2">
        <f t="shared" si="470"/>
        <v>105593.4375</v>
      </c>
      <c r="H17579">
        <v>2017</v>
      </c>
      <c r="I17579">
        <v>3.2</v>
      </c>
      <c r="J17579" t="s">
        <v>717</v>
      </c>
    </row>
    <row r="17580" spans="1:10">
      <c r="A17580" s="4" t="s">
        <v>50</v>
      </c>
      <c r="B17580" t="s">
        <v>32</v>
      </c>
      <c r="C17580" t="s">
        <v>4</v>
      </c>
      <c r="D17580" t="s">
        <v>367</v>
      </c>
      <c r="E17580" t="s">
        <v>382</v>
      </c>
      <c r="F17580" s="2">
        <v>311821</v>
      </c>
      <c r="G17580" s="2">
        <f t="shared" si="470"/>
        <v>97444.0625</v>
      </c>
      <c r="H17580">
        <v>2017</v>
      </c>
      <c r="I17580">
        <v>3.2</v>
      </c>
      <c r="J17580" t="s">
        <v>717</v>
      </c>
    </row>
    <row r="17581" spans="1:10">
      <c r="A17581" s="4" t="s">
        <v>50</v>
      </c>
      <c r="B17581" t="s">
        <v>32</v>
      </c>
      <c r="C17581" t="s">
        <v>4</v>
      </c>
      <c r="D17581" t="s">
        <v>367</v>
      </c>
      <c r="E17581" t="s">
        <v>386</v>
      </c>
      <c r="F17581" s="2">
        <v>-107422</v>
      </c>
      <c r="G17581" s="2">
        <f t="shared" si="470"/>
        <v>-33569.375</v>
      </c>
      <c r="H17581">
        <v>2017</v>
      </c>
      <c r="I17581">
        <v>3.2</v>
      </c>
      <c r="J17581" t="s">
        <v>717</v>
      </c>
    </row>
    <row r="17582" spans="1:10">
      <c r="A17582" s="4" t="s">
        <v>50</v>
      </c>
      <c r="B17582" t="s">
        <v>32</v>
      </c>
      <c r="C17582" t="s">
        <v>3</v>
      </c>
      <c r="D17582" t="s">
        <v>328</v>
      </c>
      <c r="E17582" t="s">
        <v>366</v>
      </c>
      <c r="F17582" s="2">
        <v>3533694</v>
      </c>
      <c r="G17582" s="2">
        <v>1023418.6416952271</v>
      </c>
      <c r="H17582">
        <v>2016</v>
      </c>
      <c r="I17582">
        <v>3.4528333333333299</v>
      </c>
      <c r="J17582" t="s">
        <v>717</v>
      </c>
    </row>
    <row r="17583" spans="1:10">
      <c r="A17583" s="4" t="s">
        <v>50</v>
      </c>
      <c r="B17583" t="s">
        <v>32</v>
      </c>
      <c r="C17583" t="s">
        <v>3</v>
      </c>
      <c r="D17583" t="s">
        <v>367</v>
      </c>
      <c r="E17583" t="s">
        <v>370</v>
      </c>
      <c r="F17583" s="2">
        <v>708560</v>
      </c>
      <c r="G17583" s="2">
        <v>205211.17922479144</v>
      </c>
      <c r="H17583">
        <v>2016</v>
      </c>
      <c r="I17583">
        <v>3.4528333333333299</v>
      </c>
      <c r="J17583" t="s">
        <v>717</v>
      </c>
    </row>
    <row r="17584" spans="1:10">
      <c r="A17584" s="4" t="s">
        <v>50</v>
      </c>
      <c r="B17584" t="s">
        <v>32</v>
      </c>
      <c r="C17584" t="s">
        <v>3</v>
      </c>
      <c r="D17584" t="s">
        <v>367</v>
      </c>
      <c r="E17584" t="s">
        <v>370</v>
      </c>
      <c r="F17584" s="2">
        <v>569847</v>
      </c>
      <c r="G17584" s="2">
        <v>165037.5054303231</v>
      </c>
      <c r="H17584">
        <v>2016</v>
      </c>
      <c r="I17584">
        <v>3.4528333333333299</v>
      </c>
      <c r="J17584" t="s">
        <v>717</v>
      </c>
    </row>
    <row r="17585" spans="1:10">
      <c r="A17585" s="4" t="s">
        <v>50</v>
      </c>
      <c r="B17585" t="s">
        <v>32</v>
      </c>
      <c r="C17585" t="s">
        <v>3</v>
      </c>
      <c r="D17585" t="s">
        <v>367</v>
      </c>
      <c r="E17585" t="s">
        <v>370</v>
      </c>
      <c r="F17585" s="2">
        <v>317874</v>
      </c>
      <c r="G17585" s="2">
        <v>92061.785007481871</v>
      </c>
      <c r="H17585">
        <v>2016</v>
      </c>
      <c r="I17585">
        <v>3.4528333333333299</v>
      </c>
      <c r="J17585" t="s">
        <v>717</v>
      </c>
    </row>
    <row r="17586" spans="1:10">
      <c r="A17586" t="s">
        <v>50</v>
      </c>
      <c r="B17586" t="s">
        <v>32</v>
      </c>
      <c r="C17586" t="s">
        <v>4</v>
      </c>
      <c r="D17586" t="s">
        <v>328</v>
      </c>
      <c r="E17586" t="s">
        <v>365</v>
      </c>
      <c r="F17586" s="2">
        <v>5325534</v>
      </c>
      <c r="G17586" s="2">
        <v>1542366.3657865536</v>
      </c>
      <c r="H17586">
        <v>2016</v>
      </c>
      <c r="I17586">
        <v>3.4528333333333299</v>
      </c>
      <c r="J17586" t="s">
        <v>717</v>
      </c>
    </row>
    <row r="17587" spans="1:10">
      <c r="A17587" s="4" t="s">
        <v>50</v>
      </c>
      <c r="B17587" t="s">
        <v>32</v>
      </c>
      <c r="C17587" t="s">
        <v>4</v>
      </c>
      <c r="D17587" t="s">
        <v>328</v>
      </c>
      <c r="E17587" t="s">
        <v>366</v>
      </c>
      <c r="F17587" s="2">
        <v>281764</v>
      </c>
      <c r="G17587" s="2">
        <v>81603.707100448984</v>
      </c>
      <c r="H17587">
        <v>2016</v>
      </c>
      <c r="I17587">
        <v>3.4528333333333299</v>
      </c>
      <c r="J17587" t="s">
        <v>717</v>
      </c>
    </row>
    <row r="17588" spans="1:10">
      <c r="A17588" s="4" t="s">
        <v>50</v>
      </c>
      <c r="B17588" t="s">
        <v>32</v>
      </c>
      <c r="C17588" t="s">
        <v>4</v>
      </c>
      <c r="D17588" t="s">
        <v>367</v>
      </c>
      <c r="E17588" t="s">
        <v>370</v>
      </c>
      <c r="F17588" s="2">
        <v>602496</v>
      </c>
      <c r="G17588" s="2">
        <v>174493.21813003829</v>
      </c>
      <c r="H17588">
        <v>2016</v>
      </c>
      <c r="I17588">
        <v>3.4528333333333299</v>
      </c>
      <c r="J17588" t="s">
        <v>717</v>
      </c>
    </row>
    <row r="17589" spans="1:10">
      <c r="A17589" s="4" t="s">
        <v>50</v>
      </c>
      <c r="B17589" t="s">
        <v>32</v>
      </c>
      <c r="C17589" t="s">
        <v>4</v>
      </c>
      <c r="D17589" t="s">
        <v>367</v>
      </c>
      <c r="E17589" t="s">
        <v>370</v>
      </c>
      <c r="F17589" s="2">
        <v>131647</v>
      </c>
      <c r="G17589" s="2">
        <v>38127.238499782827</v>
      </c>
      <c r="H17589">
        <v>2016</v>
      </c>
      <c r="I17589">
        <v>3.4528333333333299</v>
      </c>
      <c r="J17589" t="s">
        <v>717</v>
      </c>
    </row>
    <row r="17590" spans="1:10">
      <c r="A17590" s="4" t="s">
        <v>50</v>
      </c>
      <c r="B17590" t="s">
        <v>32</v>
      </c>
      <c r="C17590" t="s">
        <v>4</v>
      </c>
      <c r="D17590" t="s">
        <v>367</v>
      </c>
      <c r="E17590" t="s">
        <v>370</v>
      </c>
      <c r="F17590" s="2">
        <v>21797</v>
      </c>
      <c r="G17590" s="2">
        <v>6312.7866003765084</v>
      </c>
      <c r="H17590">
        <v>2016</v>
      </c>
      <c r="I17590">
        <v>3.4528333333333299</v>
      </c>
      <c r="J17590" t="s">
        <v>717</v>
      </c>
    </row>
    <row r="17591" spans="1:10">
      <c r="A17591" s="4" t="s">
        <v>50</v>
      </c>
      <c r="B17591" t="s">
        <v>32</v>
      </c>
      <c r="C17591" t="s">
        <v>3</v>
      </c>
      <c r="D17591" t="s">
        <v>328</v>
      </c>
      <c r="E17591" t="s">
        <v>365</v>
      </c>
      <c r="F17591" s="2">
        <v>3848985.9999999995</v>
      </c>
      <c r="G17591" s="2">
        <v>1171328.6670724284</v>
      </c>
      <c r="H17591">
        <v>2015</v>
      </c>
      <c r="I17591">
        <v>3.286</v>
      </c>
      <c r="J17591" t="s">
        <v>717</v>
      </c>
    </row>
    <row r="17592" spans="1:10">
      <c r="A17592" s="4" t="s">
        <v>50</v>
      </c>
      <c r="B17592" t="s">
        <v>32</v>
      </c>
      <c r="C17592" t="s">
        <v>3</v>
      </c>
      <c r="D17592" t="s">
        <v>328</v>
      </c>
      <c r="E17592" t="s">
        <v>366</v>
      </c>
      <c r="F17592" s="2">
        <v>2597165</v>
      </c>
      <c r="G17592" s="2">
        <v>790372.79367011564</v>
      </c>
      <c r="H17592">
        <v>2015</v>
      </c>
      <c r="I17592">
        <v>3.286</v>
      </c>
      <c r="J17592" t="s">
        <v>717</v>
      </c>
    </row>
    <row r="17593" spans="1:10">
      <c r="A17593" s="4" t="s">
        <v>50</v>
      </c>
      <c r="B17593" t="s">
        <v>32</v>
      </c>
      <c r="C17593" t="s">
        <v>3</v>
      </c>
      <c r="D17593" t="s">
        <v>367</v>
      </c>
      <c r="E17593" t="s">
        <v>418</v>
      </c>
      <c r="F17593" s="2">
        <v>133853</v>
      </c>
      <c r="G17593" s="2">
        <v>40734.327449786972</v>
      </c>
      <c r="H17593">
        <v>2015</v>
      </c>
      <c r="I17593">
        <v>3.286</v>
      </c>
      <c r="J17593" t="s">
        <v>717</v>
      </c>
    </row>
    <row r="17594" spans="1:10">
      <c r="A17594" s="4" t="s">
        <v>50</v>
      </c>
      <c r="B17594" t="s">
        <v>32</v>
      </c>
      <c r="C17594" t="s">
        <v>3</v>
      </c>
      <c r="D17594" t="s">
        <v>367</v>
      </c>
      <c r="E17594" t="s">
        <v>414</v>
      </c>
      <c r="F17594" s="2">
        <v>57582</v>
      </c>
      <c r="G17594" s="2">
        <v>17523.432744978698</v>
      </c>
      <c r="H17594">
        <v>2015</v>
      </c>
      <c r="I17594">
        <v>3.286</v>
      </c>
      <c r="J17594" t="s">
        <v>717</v>
      </c>
    </row>
    <row r="17595" spans="1:10">
      <c r="A17595" s="4" t="s">
        <v>50</v>
      </c>
      <c r="B17595" t="s">
        <v>32</v>
      </c>
      <c r="C17595" t="s">
        <v>3</v>
      </c>
      <c r="D17595" t="s">
        <v>367</v>
      </c>
      <c r="E17595" t="s">
        <v>415</v>
      </c>
      <c r="F17595" s="2">
        <v>40099</v>
      </c>
      <c r="G17595" s="2">
        <v>12202.982349360926</v>
      </c>
      <c r="H17595">
        <v>2015</v>
      </c>
      <c r="I17595">
        <v>3.286</v>
      </c>
      <c r="J17595" t="s">
        <v>717</v>
      </c>
    </row>
    <row r="17596" spans="1:10">
      <c r="A17596" s="4" t="s">
        <v>50</v>
      </c>
      <c r="B17596" t="s">
        <v>32</v>
      </c>
      <c r="C17596" t="s">
        <v>4</v>
      </c>
      <c r="D17596" t="s">
        <v>328</v>
      </c>
      <c r="E17596" t="s">
        <v>366</v>
      </c>
      <c r="F17596" s="2">
        <v>3421561</v>
      </c>
      <c r="G17596" s="2">
        <v>1041254.1083384054</v>
      </c>
      <c r="H17596">
        <v>2015</v>
      </c>
      <c r="I17596">
        <v>3.286</v>
      </c>
      <c r="J17596" t="s">
        <v>717</v>
      </c>
    </row>
    <row r="17597" spans="1:10">
      <c r="A17597" s="4" t="s">
        <v>50</v>
      </c>
      <c r="B17597" t="s">
        <v>32</v>
      </c>
      <c r="C17597" t="s">
        <v>4</v>
      </c>
      <c r="D17597" t="s">
        <v>328</v>
      </c>
      <c r="E17597" t="s">
        <v>365</v>
      </c>
      <c r="F17597" s="2">
        <v>2752552</v>
      </c>
      <c r="G17597" s="2">
        <v>837660.3773584906</v>
      </c>
      <c r="H17597">
        <v>2015</v>
      </c>
      <c r="I17597">
        <v>3.286</v>
      </c>
      <c r="J17597" t="s">
        <v>717</v>
      </c>
    </row>
    <row r="17598" spans="1:10">
      <c r="A17598" s="4" t="s">
        <v>50</v>
      </c>
      <c r="B17598" t="s">
        <v>32</v>
      </c>
      <c r="C17598" t="s">
        <v>4</v>
      </c>
      <c r="D17598" t="s">
        <v>367</v>
      </c>
      <c r="E17598" t="s">
        <v>414</v>
      </c>
      <c r="F17598" s="2">
        <v>14276</v>
      </c>
      <c r="G17598" s="2">
        <v>4344.4917833231893</v>
      </c>
      <c r="H17598">
        <v>2015</v>
      </c>
      <c r="I17598">
        <v>3.286</v>
      </c>
      <c r="J17598" t="s">
        <v>717</v>
      </c>
    </row>
    <row r="17599" spans="1:10">
      <c r="A17599" s="4" t="s">
        <v>50</v>
      </c>
      <c r="B17599" t="s">
        <v>32</v>
      </c>
      <c r="C17599" t="s">
        <v>3</v>
      </c>
      <c r="D17599" t="s">
        <v>328</v>
      </c>
      <c r="E17599" t="s">
        <v>365</v>
      </c>
      <c r="F17599" s="2">
        <v>1148289</v>
      </c>
      <c r="G17599" s="2">
        <v>487802.74577490269</v>
      </c>
      <c r="H17599">
        <v>2014</v>
      </c>
      <c r="I17599">
        <v>2.3540027397260279</v>
      </c>
      <c r="J17599" t="s">
        <v>717</v>
      </c>
    </row>
    <row r="17600" spans="1:10">
      <c r="A17600" s="4" t="s">
        <v>50</v>
      </c>
      <c r="B17600" t="s">
        <v>32</v>
      </c>
      <c r="C17600" t="s">
        <v>3</v>
      </c>
      <c r="D17600" t="s">
        <v>367</v>
      </c>
      <c r="F17600" s="2">
        <v>125471150</v>
      </c>
      <c r="G17600" s="2">
        <v>53301191.150951266</v>
      </c>
      <c r="H17600">
        <v>2014</v>
      </c>
      <c r="I17600">
        <v>2.3540027397260279</v>
      </c>
      <c r="J17600" t="s">
        <v>717</v>
      </c>
    </row>
    <row r="17601" spans="1:10">
      <c r="A17601" s="4" t="s">
        <v>50</v>
      </c>
      <c r="B17601" t="s">
        <v>32</v>
      </c>
      <c r="C17601" t="s">
        <v>3</v>
      </c>
      <c r="D17601" t="s">
        <v>367</v>
      </c>
      <c r="F17601" s="2">
        <v>4752258</v>
      </c>
      <c r="G17601" s="2">
        <v>2018798.8398658766</v>
      </c>
      <c r="H17601">
        <v>2014</v>
      </c>
      <c r="I17601">
        <v>2.3540027397260279</v>
      </c>
      <c r="J17601" t="s">
        <v>717</v>
      </c>
    </row>
    <row r="17602" spans="1:10">
      <c r="A17602" s="4" t="s">
        <v>50</v>
      </c>
      <c r="B17602" t="s">
        <v>32</v>
      </c>
      <c r="C17602" t="s">
        <v>4</v>
      </c>
      <c r="D17602" t="s">
        <v>328</v>
      </c>
      <c r="E17602" t="s">
        <v>366</v>
      </c>
      <c r="F17602" s="2">
        <v>11096381</v>
      </c>
      <c r="G17602" s="2">
        <v>4713835.2104430683</v>
      </c>
      <c r="H17602">
        <v>2014</v>
      </c>
      <c r="I17602">
        <v>2.3540027397260279</v>
      </c>
      <c r="J17602" t="s">
        <v>717</v>
      </c>
    </row>
    <row r="17603" spans="1:10">
      <c r="A17603" s="4" t="s">
        <v>50</v>
      </c>
      <c r="B17603" t="s">
        <v>32</v>
      </c>
      <c r="C17603" t="s">
        <v>4</v>
      </c>
      <c r="D17603" t="s">
        <v>328</v>
      </c>
      <c r="E17603" t="s">
        <v>365</v>
      </c>
      <c r="F17603" s="2">
        <v>148708</v>
      </c>
      <c r="G17603" s="2">
        <v>63172.398863608578</v>
      </c>
      <c r="H17603">
        <v>2014</v>
      </c>
      <c r="I17603">
        <v>2.3540027397260279</v>
      </c>
      <c r="J17603" t="s">
        <v>717</v>
      </c>
    </row>
    <row r="17604" spans="1:10">
      <c r="A17604" s="4" t="s">
        <v>50</v>
      </c>
      <c r="B17604" t="s">
        <v>32</v>
      </c>
      <c r="C17604" t="s">
        <v>4</v>
      </c>
      <c r="D17604" t="s">
        <v>367</v>
      </c>
      <c r="F17604" s="2">
        <v>63</v>
      </c>
      <c r="G17604" s="2">
        <v>26.762925521204913</v>
      </c>
      <c r="H17604">
        <v>2014</v>
      </c>
      <c r="I17604">
        <v>2.3540027397260279</v>
      </c>
      <c r="J17604" t="s">
        <v>717</v>
      </c>
    </row>
    <row r="17605" spans="1:10">
      <c r="A17605" t="s">
        <v>50</v>
      </c>
      <c r="B17605" t="s">
        <v>33</v>
      </c>
      <c r="C17605" t="s">
        <v>3</v>
      </c>
      <c r="D17605" t="s">
        <v>328</v>
      </c>
      <c r="E17605" t="s">
        <v>631</v>
      </c>
      <c r="F17605" s="2">
        <v>4794271000</v>
      </c>
      <c r="G17605" s="2">
        <f>F17605/I17605</f>
        <v>5081906.9323722711</v>
      </c>
      <c r="H17605">
        <v>2024</v>
      </c>
      <c r="I17605">
        <v>943.4</v>
      </c>
      <c r="J17605" t="s">
        <v>717</v>
      </c>
    </row>
    <row r="17606" spans="1:10">
      <c r="A17606" t="s">
        <v>50</v>
      </c>
      <c r="B17606" t="s">
        <v>33</v>
      </c>
      <c r="C17606" t="s">
        <v>3</v>
      </c>
      <c r="D17606" t="s">
        <v>328</v>
      </c>
      <c r="E17606" t="s">
        <v>626</v>
      </c>
      <c r="F17606" s="2">
        <v>1105864000</v>
      </c>
      <c r="G17606" s="2">
        <f>F17606/I17606</f>
        <v>1172211.1511553954</v>
      </c>
      <c r="H17606">
        <v>2024</v>
      </c>
      <c r="I17606">
        <v>943.4</v>
      </c>
      <c r="J17606" t="s">
        <v>717</v>
      </c>
    </row>
    <row r="17607" spans="1:10">
      <c r="A17607" t="s">
        <v>50</v>
      </c>
      <c r="B17607" t="s">
        <v>33</v>
      </c>
      <c r="C17607" t="s">
        <v>4</v>
      </c>
      <c r="D17607" t="s">
        <v>328</v>
      </c>
      <c r="E17607" t="s">
        <v>626</v>
      </c>
      <c r="F17607" s="2">
        <v>1997367000</v>
      </c>
      <c r="G17607" s="2">
        <f>F17607/I17607</f>
        <v>2117200.5511977952</v>
      </c>
      <c r="H17607">
        <v>2024</v>
      </c>
      <c r="I17607">
        <v>943.4</v>
      </c>
      <c r="J17607" t="s">
        <v>717</v>
      </c>
    </row>
    <row r="17608" spans="1:10">
      <c r="A17608" t="s">
        <v>50</v>
      </c>
      <c r="B17608" t="s">
        <v>33</v>
      </c>
      <c r="C17608" t="s">
        <v>4</v>
      </c>
      <c r="D17608" t="s">
        <v>328</v>
      </c>
      <c r="E17608" t="s">
        <v>631</v>
      </c>
      <c r="F17608" s="2">
        <v>2481325000</v>
      </c>
      <c r="G17608" s="2">
        <f>F17608/I17608</f>
        <v>2630193.979224083</v>
      </c>
      <c r="H17608">
        <v>2024</v>
      </c>
      <c r="I17608">
        <v>943.4</v>
      </c>
      <c r="J17608" t="s">
        <v>717</v>
      </c>
    </row>
    <row r="17609" spans="1:10" ht="15.75">
      <c r="A17609" s="19" t="s">
        <v>50</v>
      </c>
      <c r="B17609" t="s">
        <v>33</v>
      </c>
      <c r="C17609" t="s">
        <v>3</v>
      </c>
      <c r="D17609" t="s">
        <v>328</v>
      </c>
      <c r="E17609" t="s">
        <v>626</v>
      </c>
      <c r="F17609" s="2">
        <f t="shared" ref="F17609:F17616" si="471">G17609*I17609</f>
        <v>632871826.72198415</v>
      </c>
      <c r="G17609" s="2">
        <v>753822.67491154093</v>
      </c>
      <c r="H17609">
        <v>2023</v>
      </c>
      <c r="I17609">
        <v>839.55</v>
      </c>
      <c r="J17609" t="s">
        <v>717</v>
      </c>
    </row>
    <row r="17610" spans="1:10" ht="15.75">
      <c r="A17610" s="19" t="s">
        <v>50</v>
      </c>
      <c r="B17610" t="s">
        <v>33</v>
      </c>
      <c r="C17610" t="s">
        <v>3</v>
      </c>
      <c r="D17610" t="s">
        <v>328</v>
      </c>
      <c r="E17610" t="s">
        <v>631</v>
      </c>
      <c r="F17610" s="2">
        <f t="shared" si="471"/>
        <v>4784805757.4695616</v>
      </c>
      <c r="G17610" s="2">
        <v>5699250.5002317457</v>
      </c>
      <c r="H17610">
        <v>2023</v>
      </c>
      <c r="I17610">
        <v>839.55</v>
      </c>
      <c r="J17610" t="s">
        <v>717</v>
      </c>
    </row>
    <row r="17611" spans="1:10">
      <c r="A17611" t="s">
        <v>50</v>
      </c>
      <c r="B17611" t="s">
        <v>33</v>
      </c>
      <c r="C17611" t="s">
        <v>3</v>
      </c>
      <c r="D17611" t="s">
        <v>328</v>
      </c>
      <c r="E17611" t="s">
        <v>370</v>
      </c>
      <c r="F17611" s="2">
        <f t="shared" si="471"/>
        <v>526147214.11036527</v>
      </c>
      <c r="G17611" s="2">
        <v>603379.83269537298</v>
      </c>
      <c r="H17611">
        <v>2022</v>
      </c>
      <c r="I17611" s="32">
        <v>872</v>
      </c>
      <c r="J17611" t="s">
        <v>717</v>
      </c>
    </row>
    <row r="17612" spans="1:10">
      <c r="A17612" t="s">
        <v>50</v>
      </c>
      <c r="B17612" t="s">
        <v>33</v>
      </c>
      <c r="C17612" t="s">
        <v>3</v>
      </c>
      <c r="D17612" t="s">
        <v>328</v>
      </c>
      <c r="E17612" t="s">
        <v>419</v>
      </c>
      <c r="F17612" s="2">
        <f t="shared" si="471"/>
        <v>5823066072.5296974</v>
      </c>
      <c r="G17612" s="2">
        <v>6677828.064827635</v>
      </c>
      <c r="H17612">
        <v>2022</v>
      </c>
      <c r="I17612" s="32">
        <v>872</v>
      </c>
      <c r="J17612" t="s">
        <v>717</v>
      </c>
    </row>
    <row r="17613" spans="1:10">
      <c r="A17613" t="s">
        <v>50</v>
      </c>
      <c r="B17613" t="s">
        <v>33</v>
      </c>
      <c r="C17613" t="s">
        <v>3</v>
      </c>
      <c r="D17613" t="s">
        <v>328</v>
      </c>
      <c r="E17613" t="s">
        <v>369</v>
      </c>
      <c r="F17613" s="2">
        <f t="shared" si="471"/>
        <v>47919368.012006842</v>
      </c>
      <c r="G17613" s="2">
        <v>54953.403683494085</v>
      </c>
      <c r="H17613">
        <v>2022</v>
      </c>
      <c r="I17613" s="32">
        <v>872</v>
      </c>
      <c r="J17613" t="s">
        <v>717</v>
      </c>
    </row>
    <row r="17614" spans="1:10">
      <c r="A17614" t="s">
        <v>50</v>
      </c>
      <c r="B17614" t="s">
        <v>33</v>
      </c>
      <c r="C17614" t="s">
        <v>4</v>
      </c>
      <c r="D17614" t="s">
        <v>328</v>
      </c>
      <c r="E17614" t="s">
        <v>370</v>
      </c>
      <c r="F17614" s="2">
        <f t="shared" si="471"/>
        <v>840043271.16612959</v>
      </c>
      <c r="G17614" s="2">
        <v>963352.37519051554</v>
      </c>
      <c r="H17614">
        <v>2022</v>
      </c>
      <c r="I17614" s="32">
        <v>872</v>
      </c>
      <c r="J17614" t="s">
        <v>717</v>
      </c>
    </row>
    <row r="17615" spans="1:10">
      <c r="A17615" t="s">
        <v>50</v>
      </c>
      <c r="B17615" t="s">
        <v>33</v>
      </c>
      <c r="C17615" t="s">
        <v>4</v>
      </c>
      <c r="D17615" t="s">
        <v>328</v>
      </c>
      <c r="E17615" t="s">
        <v>419</v>
      </c>
      <c r="F17615" s="2">
        <f t="shared" si="471"/>
        <v>968726451.11749721</v>
      </c>
      <c r="G17615" s="2">
        <v>1110924.8292631849</v>
      </c>
      <c r="H17615">
        <v>2022</v>
      </c>
      <c r="I17615" s="32">
        <v>872</v>
      </c>
      <c r="J17615" t="s">
        <v>717</v>
      </c>
    </row>
    <row r="17616" spans="1:10">
      <c r="A17616" t="s">
        <v>50</v>
      </c>
      <c r="B17616" t="s">
        <v>33</v>
      </c>
      <c r="C17616" t="s">
        <v>4</v>
      </c>
      <c r="D17616" t="s">
        <v>328</v>
      </c>
      <c r="E17616" t="s">
        <v>369</v>
      </c>
      <c r="F17616" s="2">
        <f t="shared" si="471"/>
        <v>7571448.8487626668</v>
      </c>
      <c r="G17616" s="2">
        <v>8682.8541843608564</v>
      </c>
      <c r="H17616">
        <v>2022</v>
      </c>
      <c r="I17616" s="32">
        <v>872</v>
      </c>
      <c r="J17616" t="s">
        <v>717</v>
      </c>
    </row>
    <row r="17617" spans="1:10">
      <c r="A17617" t="s">
        <v>50</v>
      </c>
      <c r="B17617" t="s">
        <v>33</v>
      </c>
      <c r="C17617" t="s">
        <v>3</v>
      </c>
      <c r="D17617" t="s">
        <v>328</v>
      </c>
      <c r="E17617" t="s">
        <v>370</v>
      </c>
      <c r="F17617" s="2">
        <v>24348</v>
      </c>
      <c r="G17617" s="2">
        <f>F17617/I17617</f>
        <v>883133.84113166481</v>
      </c>
      <c r="H17617">
        <v>2021</v>
      </c>
      <c r="I17617" s="32">
        <v>2.7570000000000001E-2</v>
      </c>
      <c r="J17617" t="s">
        <v>717</v>
      </c>
    </row>
    <row r="17618" spans="1:10">
      <c r="A17618" t="s">
        <v>50</v>
      </c>
      <c r="B17618" t="s">
        <v>33</v>
      </c>
      <c r="C17618" t="s">
        <v>3</v>
      </c>
      <c r="D17618" t="s">
        <v>328</v>
      </c>
      <c r="E17618" t="s">
        <v>419</v>
      </c>
      <c r="F17618" s="2">
        <v>129219</v>
      </c>
      <c r="G17618" s="2">
        <f>F17618/I17618</f>
        <v>4686942.3286180627</v>
      </c>
      <c r="H17618">
        <v>2021</v>
      </c>
      <c r="I17618" s="32">
        <v>2.7570000000000001E-2</v>
      </c>
      <c r="J17618" t="s">
        <v>717</v>
      </c>
    </row>
    <row r="17619" spans="1:10">
      <c r="A17619" t="s">
        <v>50</v>
      </c>
      <c r="B17619" t="s">
        <v>33</v>
      </c>
      <c r="C17619" t="s">
        <v>3</v>
      </c>
      <c r="D17619" t="s">
        <v>328</v>
      </c>
      <c r="E17619" t="s">
        <v>432</v>
      </c>
      <c r="F17619" s="2">
        <v>155</v>
      </c>
      <c r="G17619" s="2">
        <f>F17619/I17619</f>
        <v>5622.0529561117155</v>
      </c>
      <c r="H17619">
        <v>2021</v>
      </c>
      <c r="I17619" s="32">
        <v>2.7570000000000001E-2</v>
      </c>
      <c r="J17619" t="s">
        <v>717</v>
      </c>
    </row>
    <row r="17620" spans="1:10">
      <c r="A17620" t="s">
        <v>50</v>
      </c>
      <c r="B17620" t="s">
        <v>33</v>
      </c>
      <c r="C17620" t="s">
        <v>4</v>
      </c>
      <c r="D17620" t="s">
        <v>328</v>
      </c>
      <c r="E17620" t="s">
        <v>370</v>
      </c>
      <c r="F17620" s="2"/>
      <c r="G17620" s="2">
        <f>F17620/I17620</f>
        <v>0</v>
      </c>
      <c r="H17620">
        <v>2021</v>
      </c>
      <c r="I17620" s="32">
        <v>2.7570000000000001E-2</v>
      </c>
      <c r="J17620" t="s">
        <v>717</v>
      </c>
    </row>
    <row r="17621" spans="1:10">
      <c r="A17621" t="s">
        <v>50</v>
      </c>
      <c r="B17621" t="s">
        <v>33</v>
      </c>
      <c r="C17621" t="s">
        <v>4</v>
      </c>
      <c r="D17621" t="s">
        <v>328</v>
      </c>
      <c r="E17621" t="s">
        <v>419</v>
      </c>
      <c r="F17621" s="2"/>
      <c r="G17621" s="2">
        <f>F17621/I17621</f>
        <v>0</v>
      </c>
      <c r="H17621">
        <v>2021</v>
      </c>
      <c r="I17621" s="32">
        <v>2.7570000000000001E-2</v>
      </c>
      <c r="J17621" t="s">
        <v>717</v>
      </c>
    </row>
    <row r="17622" spans="1:10">
      <c r="A17622" t="s">
        <v>65</v>
      </c>
      <c r="B17622" t="s">
        <v>319</v>
      </c>
      <c r="C17622" t="s">
        <v>3</v>
      </c>
      <c r="D17622" t="s">
        <v>328</v>
      </c>
      <c r="F17622" s="2">
        <v>533433938.18726736</v>
      </c>
      <c r="G17622" s="2">
        <v>127392.09600000001</v>
      </c>
      <c r="H17622">
        <v>2011</v>
      </c>
      <c r="I17622">
        <v>4187.3393635604152</v>
      </c>
      <c r="J17622" s="40" t="s">
        <v>715</v>
      </c>
    </row>
    <row r="17623" spans="1:10">
      <c r="A17623" t="s">
        <v>65</v>
      </c>
      <c r="B17623" t="s">
        <v>319</v>
      </c>
      <c r="C17623" t="s">
        <v>3</v>
      </c>
      <c r="D17623" t="s">
        <v>328</v>
      </c>
      <c r="F17623" s="2">
        <v>533433938.18726736</v>
      </c>
      <c r="G17623" s="2">
        <v>127392.09600000001</v>
      </c>
      <c r="H17623">
        <v>2011</v>
      </c>
      <c r="I17623">
        <v>4187.3393635604152</v>
      </c>
      <c r="J17623" s="40" t="s">
        <v>715</v>
      </c>
    </row>
    <row r="17624" spans="1:10">
      <c r="A17624" t="s">
        <v>523</v>
      </c>
      <c r="B17624" t="s">
        <v>319</v>
      </c>
      <c r="C17624" t="s">
        <v>3</v>
      </c>
      <c r="D17624" t="s">
        <v>1</v>
      </c>
      <c r="F17624" s="2">
        <v>80556326.784969285</v>
      </c>
      <c r="G17624" s="2">
        <v>19238.069760000002</v>
      </c>
      <c r="H17624">
        <v>2011</v>
      </c>
      <c r="I17624">
        <v>4187.3393635604152</v>
      </c>
      <c r="J17624" s="40" t="s">
        <v>715</v>
      </c>
    </row>
    <row r="17625" spans="1:10">
      <c r="A17625" t="s">
        <v>523</v>
      </c>
      <c r="B17625" t="s">
        <v>319</v>
      </c>
      <c r="C17625" t="s">
        <v>3</v>
      </c>
      <c r="D17625" t="s">
        <v>1</v>
      </c>
      <c r="F17625" s="2">
        <v>80556326.784969285</v>
      </c>
      <c r="G17625" s="2">
        <v>19238.069760000002</v>
      </c>
      <c r="H17625">
        <v>2011</v>
      </c>
      <c r="I17625">
        <v>4187.3393635604152</v>
      </c>
      <c r="J17625" s="40" t="s">
        <v>715</v>
      </c>
    </row>
    <row r="17626" spans="1:10">
      <c r="A17626" t="s">
        <v>50</v>
      </c>
      <c r="B17626" t="s">
        <v>33</v>
      </c>
      <c r="C17626" t="s">
        <v>4</v>
      </c>
      <c r="D17626" t="s">
        <v>328</v>
      </c>
      <c r="E17626" t="s">
        <v>432</v>
      </c>
      <c r="F17626" s="2"/>
      <c r="G17626" s="2">
        <f t="shared" ref="G17626:G17664" si="472">F17626/I17626</f>
        <v>0</v>
      </c>
      <c r="H17626">
        <v>2021</v>
      </c>
      <c r="I17626" s="32">
        <v>2.7570000000000001E-2</v>
      </c>
      <c r="J17626" t="s">
        <v>717</v>
      </c>
    </row>
    <row r="17627" spans="1:10">
      <c r="A17627" t="s">
        <v>50</v>
      </c>
      <c r="B17627" t="s">
        <v>33</v>
      </c>
      <c r="C17627" t="s">
        <v>4</v>
      </c>
      <c r="D17627" t="s">
        <v>328</v>
      </c>
      <c r="F17627" s="2">
        <v>62850.424016205601</v>
      </c>
      <c r="G17627" s="2">
        <f t="shared" si="472"/>
        <v>2279667.1750527965</v>
      </c>
      <c r="H17627">
        <v>2021</v>
      </c>
      <c r="I17627" s="32">
        <v>2.7570000000000001E-2</v>
      </c>
      <c r="J17627" t="s">
        <v>717</v>
      </c>
    </row>
    <row r="17628" spans="1:10">
      <c r="A17628" t="s">
        <v>50</v>
      </c>
      <c r="B17628" t="s">
        <v>33</v>
      </c>
      <c r="C17628" t="s">
        <v>3</v>
      </c>
      <c r="D17628" t="s">
        <v>328</v>
      </c>
      <c r="E17628" t="s">
        <v>370</v>
      </c>
      <c r="F17628" s="2">
        <v>474972800.22500002</v>
      </c>
      <c r="G17628" s="2">
        <f t="shared" si="472"/>
        <v>600327.10249750374</v>
      </c>
      <c r="H17628">
        <v>2020</v>
      </c>
      <c r="I17628">
        <v>791.19</v>
      </c>
      <c r="J17628" t="s">
        <v>717</v>
      </c>
    </row>
    <row r="17629" spans="1:10">
      <c r="A17629" t="s">
        <v>50</v>
      </c>
      <c r="B17629" t="s">
        <v>33</v>
      </c>
      <c r="C17629" t="s">
        <v>3</v>
      </c>
      <c r="D17629" t="s">
        <v>328</v>
      </c>
      <c r="E17629" t="s">
        <v>385</v>
      </c>
      <c r="F17629" s="2">
        <v>2661483045.1750002</v>
      </c>
      <c r="G17629" s="2">
        <f t="shared" si="472"/>
        <v>3363898.7413579547</v>
      </c>
      <c r="H17629">
        <v>2020</v>
      </c>
      <c r="I17629">
        <v>791.19</v>
      </c>
      <c r="J17629" t="s">
        <v>717</v>
      </c>
    </row>
    <row r="17630" spans="1:10">
      <c r="A17630" t="s">
        <v>50</v>
      </c>
      <c r="B17630" t="s">
        <v>33</v>
      </c>
      <c r="C17630" t="s">
        <v>3</v>
      </c>
      <c r="D17630" t="s">
        <v>328</v>
      </c>
      <c r="E17630" t="s">
        <v>386</v>
      </c>
      <c r="F17630" s="2">
        <v>15951970.82</v>
      </c>
      <c r="G17630" s="2">
        <f t="shared" si="472"/>
        <v>20161.997522718942</v>
      </c>
      <c r="H17630">
        <v>2020</v>
      </c>
      <c r="I17630">
        <v>791.19</v>
      </c>
      <c r="J17630" t="s">
        <v>717</v>
      </c>
    </row>
    <row r="17631" spans="1:10">
      <c r="A17631" t="s">
        <v>50</v>
      </c>
      <c r="B17631" t="s">
        <v>33</v>
      </c>
      <c r="C17631" t="s">
        <v>4</v>
      </c>
      <c r="D17631" t="s">
        <v>328</v>
      </c>
      <c r="E17631" t="s">
        <v>370</v>
      </c>
      <c r="F17631" s="2">
        <f>474972800.225*1.696</f>
        <v>805553869.18159997</v>
      </c>
      <c r="G17631" s="2">
        <f t="shared" si="472"/>
        <v>1018154.7658357663</v>
      </c>
      <c r="H17631">
        <v>2020</v>
      </c>
      <c r="I17631">
        <v>791.19</v>
      </c>
      <c r="J17631" t="s">
        <v>717</v>
      </c>
    </row>
    <row r="17632" spans="1:10">
      <c r="A17632" t="s">
        <v>50</v>
      </c>
      <c r="B17632" t="s">
        <v>33</v>
      </c>
      <c r="C17632" t="s">
        <v>4</v>
      </c>
      <c r="D17632" t="s">
        <v>328</v>
      </c>
      <c r="E17632" t="s">
        <v>385</v>
      </c>
      <c r="F17632" s="2">
        <v>0</v>
      </c>
      <c r="G17632" s="2">
        <f t="shared" si="472"/>
        <v>0</v>
      </c>
      <c r="H17632">
        <v>2020</v>
      </c>
      <c r="I17632">
        <v>791.19</v>
      </c>
      <c r="J17632" t="s">
        <v>717</v>
      </c>
    </row>
    <row r="17633" spans="1:10">
      <c r="A17633" t="s">
        <v>50</v>
      </c>
      <c r="B17633" t="s">
        <v>33</v>
      </c>
      <c r="C17633" t="s">
        <v>4</v>
      </c>
      <c r="D17633" t="s">
        <v>328</v>
      </c>
      <c r="E17633" t="s">
        <v>386</v>
      </c>
      <c r="F17633" s="2">
        <v>5570428.2103440007</v>
      </c>
      <c r="G17633" s="2">
        <f t="shared" si="472"/>
        <v>7040.5695349334555</v>
      </c>
      <c r="H17633">
        <v>2020</v>
      </c>
      <c r="I17633">
        <v>791.19</v>
      </c>
      <c r="J17633" t="s">
        <v>717</v>
      </c>
    </row>
    <row r="17634" spans="1:10">
      <c r="A17634" s="6" t="s">
        <v>50</v>
      </c>
      <c r="B17634" t="s">
        <v>33</v>
      </c>
      <c r="C17634" t="s">
        <v>3</v>
      </c>
      <c r="D17634" t="s">
        <v>328</v>
      </c>
      <c r="E17634" t="s">
        <v>370</v>
      </c>
      <c r="F17634" s="2">
        <v>221384327.26985645</v>
      </c>
      <c r="G17634" s="2">
        <f t="shared" si="472"/>
        <v>314765.93813694344</v>
      </c>
      <c r="H17634">
        <v>2019</v>
      </c>
      <c r="I17634">
        <v>703.33</v>
      </c>
      <c r="J17634" t="s">
        <v>717</v>
      </c>
    </row>
    <row r="17635" spans="1:10">
      <c r="A17635" s="6" t="s">
        <v>50</v>
      </c>
      <c r="B17635" t="s">
        <v>33</v>
      </c>
      <c r="C17635" t="s">
        <v>3</v>
      </c>
      <c r="D17635" t="s">
        <v>328</v>
      </c>
      <c r="E17635" t="s">
        <v>434</v>
      </c>
      <c r="F17635" s="2">
        <v>1899964661.0632169</v>
      </c>
      <c r="G17635" s="2">
        <f t="shared" si="472"/>
        <v>2701384.3587835254</v>
      </c>
      <c r="H17635">
        <v>2019</v>
      </c>
      <c r="I17635">
        <v>703.33</v>
      </c>
      <c r="J17635" t="s">
        <v>717</v>
      </c>
    </row>
    <row r="17636" spans="1:10">
      <c r="A17636" s="6" t="s">
        <v>50</v>
      </c>
      <c r="B17636" t="s">
        <v>33</v>
      </c>
      <c r="C17636" t="s">
        <v>4</v>
      </c>
      <c r="D17636" t="s">
        <v>328</v>
      </c>
      <c r="E17636" t="s">
        <v>370</v>
      </c>
      <c r="F17636" s="2">
        <v>154276849.47407165</v>
      </c>
      <c r="G17636" s="2">
        <f t="shared" si="472"/>
        <v>219352.01039920328</v>
      </c>
      <c r="H17636">
        <v>2019</v>
      </c>
      <c r="I17636">
        <v>703.33</v>
      </c>
      <c r="J17636" t="s">
        <v>717</v>
      </c>
    </row>
    <row r="17637" spans="1:10">
      <c r="A17637" s="6" t="s">
        <v>50</v>
      </c>
      <c r="B17637" t="s">
        <v>33</v>
      </c>
      <c r="C17637" t="s">
        <v>4</v>
      </c>
      <c r="D17637" t="s">
        <v>328</v>
      </c>
      <c r="E17637" t="s">
        <v>434</v>
      </c>
      <c r="F17637" s="2">
        <v>6186863742.2304678</v>
      </c>
      <c r="G17637" s="2">
        <f t="shared" si="472"/>
        <v>8796530.422746744</v>
      </c>
      <c r="H17637">
        <v>2019</v>
      </c>
      <c r="I17637">
        <v>703.33</v>
      </c>
      <c r="J17637" t="s">
        <v>717</v>
      </c>
    </row>
    <row r="17638" spans="1:10">
      <c r="A17638" t="s">
        <v>50</v>
      </c>
      <c r="B17638" t="s">
        <v>33</v>
      </c>
      <c r="C17638" t="s">
        <v>3</v>
      </c>
      <c r="D17638" t="s">
        <v>328</v>
      </c>
      <c r="E17638" t="s">
        <v>385</v>
      </c>
      <c r="F17638" s="2">
        <v>804397317.99000001</v>
      </c>
      <c r="G17638" s="2">
        <f t="shared" si="472"/>
        <v>1247824.084744974</v>
      </c>
      <c r="H17638">
        <v>2018</v>
      </c>
      <c r="I17638">
        <v>644.64</v>
      </c>
      <c r="J17638" t="s">
        <v>717</v>
      </c>
    </row>
    <row r="17639" spans="1:10">
      <c r="A17639" t="s">
        <v>50</v>
      </c>
      <c r="B17639" t="s">
        <v>33</v>
      </c>
      <c r="C17639" t="s">
        <v>3</v>
      </c>
      <c r="D17639" t="s">
        <v>328</v>
      </c>
      <c r="E17639" t="s">
        <v>370</v>
      </c>
      <c r="F17639" s="2">
        <v>107892502.06</v>
      </c>
      <c r="G17639" s="2">
        <f t="shared" si="472"/>
        <v>167368.61203152148</v>
      </c>
      <c r="H17639">
        <v>2018</v>
      </c>
      <c r="I17639">
        <v>644.64</v>
      </c>
      <c r="J17639" t="s">
        <v>717</v>
      </c>
    </row>
    <row r="17640" spans="1:10">
      <c r="A17640" t="s">
        <v>50</v>
      </c>
      <c r="B17640" t="s">
        <v>33</v>
      </c>
      <c r="C17640" t="s">
        <v>3</v>
      </c>
      <c r="D17640" t="s">
        <v>328</v>
      </c>
      <c r="E17640" t="s">
        <v>386</v>
      </c>
      <c r="F17640" s="2">
        <v>29715921.620000001</v>
      </c>
      <c r="G17640" s="2">
        <f t="shared" si="472"/>
        <v>46096.924826259623</v>
      </c>
      <c r="H17640">
        <v>2018</v>
      </c>
      <c r="I17640">
        <v>644.64</v>
      </c>
      <c r="J17640" t="s">
        <v>717</v>
      </c>
    </row>
    <row r="17641" spans="1:10">
      <c r="A17641" t="s">
        <v>50</v>
      </c>
      <c r="B17641" t="s">
        <v>33</v>
      </c>
      <c r="C17641" t="s">
        <v>3</v>
      </c>
      <c r="D17641" t="s">
        <v>1</v>
      </c>
      <c r="E17641" t="s">
        <v>364</v>
      </c>
      <c r="F17641" s="2">
        <v>0</v>
      </c>
      <c r="G17641" s="2">
        <f t="shared" si="472"/>
        <v>0</v>
      </c>
      <c r="H17641">
        <v>2018</v>
      </c>
      <c r="I17641">
        <v>644.64</v>
      </c>
      <c r="J17641" t="s">
        <v>717</v>
      </c>
    </row>
    <row r="17642" spans="1:10">
      <c r="A17642" t="s">
        <v>50</v>
      </c>
      <c r="B17642" t="s">
        <v>33</v>
      </c>
      <c r="C17642" t="s">
        <v>4</v>
      </c>
      <c r="D17642" t="s">
        <v>328</v>
      </c>
      <c r="E17642" t="s">
        <v>385</v>
      </c>
      <c r="F17642" s="2">
        <v>105273752.01000001</v>
      </c>
      <c r="G17642" s="2">
        <f t="shared" si="472"/>
        <v>163306.26707930007</v>
      </c>
      <c r="H17642">
        <v>2018</v>
      </c>
      <c r="I17642">
        <v>644.64</v>
      </c>
      <c r="J17642" t="s">
        <v>717</v>
      </c>
    </row>
    <row r="17643" spans="1:10">
      <c r="A17643" t="s">
        <v>50</v>
      </c>
      <c r="B17643" t="s">
        <v>33</v>
      </c>
      <c r="C17643" t="s">
        <v>4</v>
      </c>
      <c r="D17643" t="s">
        <v>328</v>
      </c>
      <c r="E17643" t="s">
        <v>370</v>
      </c>
      <c r="F17643" s="2">
        <v>16704868.74</v>
      </c>
      <c r="G17643" s="2">
        <f t="shared" si="472"/>
        <v>25913.484642591215</v>
      </c>
      <c r="H17643">
        <v>2018</v>
      </c>
      <c r="I17643">
        <v>644.64</v>
      </c>
      <c r="J17643" t="s">
        <v>717</v>
      </c>
    </row>
    <row r="17644" spans="1:10">
      <c r="A17644" t="s">
        <v>50</v>
      </c>
      <c r="B17644" t="s">
        <v>33</v>
      </c>
      <c r="C17644" t="s">
        <v>4</v>
      </c>
      <c r="D17644" t="s">
        <v>328</v>
      </c>
      <c r="E17644" t="s">
        <v>386</v>
      </c>
      <c r="F17644" s="2">
        <v>1929605.3</v>
      </c>
      <c r="G17644" s="2">
        <f t="shared" si="472"/>
        <v>2993.3068068999755</v>
      </c>
      <c r="H17644">
        <v>2018</v>
      </c>
      <c r="I17644">
        <v>644.64</v>
      </c>
      <c r="J17644" t="s">
        <v>717</v>
      </c>
    </row>
    <row r="17645" spans="1:10">
      <c r="A17645" t="s">
        <v>50</v>
      </c>
      <c r="B17645" t="s">
        <v>33</v>
      </c>
      <c r="C17645" t="s">
        <v>4</v>
      </c>
      <c r="D17645" t="s">
        <v>1</v>
      </c>
      <c r="E17645" t="s">
        <v>364</v>
      </c>
      <c r="F17645" s="2">
        <v>0</v>
      </c>
      <c r="G17645" s="2">
        <f t="shared" si="472"/>
        <v>0</v>
      </c>
      <c r="H17645">
        <v>2018</v>
      </c>
      <c r="I17645">
        <v>644.64</v>
      </c>
      <c r="J17645" t="s">
        <v>717</v>
      </c>
    </row>
    <row r="17646" spans="1:10">
      <c r="A17646" s="5" t="s">
        <v>50</v>
      </c>
      <c r="B17646" t="s">
        <v>33</v>
      </c>
      <c r="C17646" t="s">
        <v>3</v>
      </c>
      <c r="D17646" t="s">
        <v>328</v>
      </c>
      <c r="E17646" t="s">
        <v>370</v>
      </c>
      <c r="F17646" s="2">
        <v>0</v>
      </c>
      <c r="G17646" s="2">
        <f t="shared" si="472"/>
        <v>0</v>
      </c>
      <c r="H17646">
        <v>2017</v>
      </c>
      <c r="I17646">
        <v>648.91999999999996</v>
      </c>
      <c r="J17646" t="s">
        <v>717</v>
      </c>
    </row>
    <row r="17647" spans="1:10">
      <c r="A17647" s="5" t="s">
        <v>50</v>
      </c>
      <c r="B17647" t="s">
        <v>33</v>
      </c>
      <c r="C17647" t="s">
        <v>3</v>
      </c>
      <c r="D17647" t="s">
        <v>328</v>
      </c>
      <c r="E17647" t="s">
        <v>385</v>
      </c>
      <c r="F17647" s="2">
        <v>0</v>
      </c>
      <c r="G17647" s="2">
        <f t="shared" si="472"/>
        <v>0</v>
      </c>
      <c r="H17647">
        <v>2017</v>
      </c>
      <c r="I17647">
        <v>648.91999999999996</v>
      </c>
      <c r="J17647" t="s">
        <v>717</v>
      </c>
    </row>
    <row r="17648" spans="1:10">
      <c r="A17648" s="5" t="s">
        <v>50</v>
      </c>
      <c r="B17648" t="s">
        <v>33</v>
      </c>
      <c r="C17648" t="s">
        <v>3</v>
      </c>
      <c r="D17648" t="s">
        <v>328</v>
      </c>
      <c r="E17648" t="s">
        <v>386</v>
      </c>
      <c r="F17648" s="2">
        <v>0</v>
      </c>
      <c r="G17648" s="2">
        <f t="shared" si="472"/>
        <v>0</v>
      </c>
      <c r="H17648">
        <v>2017</v>
      </c>
      <c r="I17648">
        <v>648.91999999999996</v>
      </c>
      <c r="J17648" t="s">
        <v>717</v>
      </c>
    </row>
    <row r="17649" spans="1:10">
      <c r="A17649" s="5" t="s">
        <v>50</v>
      </c>
      <c r="B17649" t="s">
        <v>33</v>
      </c>
      <c r="C17649" t="s">
        <v>3</v>
      </c>
      <c r="D17649" t="s">
        <v>1</v>
      </c>
      <c r="E17649" t="s">
        <v>364</v>
      </c>
      <c r="F17649" s="2">
        <v>0</v>
      </c>
      <c r="G17649" s="2">
        <f t="shared" si="472"/>
        <v>0</v>
      </c>
      <c r="H17649">
        <v>2017</v>
      </c>
      <c r="I17649">
        <v>648.91999999999996</v>
      </c>
      <c r="J17649" t="s">
        <v>717</v>
      </c>
    </row>
    <row r="17650" spans="1:10">
      <c r="A17650" s="5" t="s">
        <v>50</v>
      </c>
      <c r="B17650" t="s">
        <v>33</v>
      </c>
      <c r="C17650" t="s">
        <v>4</v>
      </c>
      <c r="D17650" t="s">
        <v>328</v>
      </c>
      <c r="E17650" t="s">
        <v>370</v>
      </c>
      <c r="F17650" s="2">
        <v>0</v>
      </c>
      <c r="G17650" s="2">
        <f t="shared" si="472"/>
        <v>0</v>
      </c>
      <c r="H17650">
        <v>2017</v>
      </c>
      <c r="I17650">
        <v>648.91999999999996</v>
      </c>
      <c r="J17650" t="s">
        <v>717</v>
      </c>
    </row>
    <row r="17651" spans="1:10">
      <c r="A17651" s="5" t="s">
        <v>50</v>
      </c>
      <c r="B17651" t="s">
        <v>33</v>
      </c>
      <c r="C17651" t="s">
        <v>4</v>
      </c>
      <c r="D17651" t="s">
        <v>328</v>
      </c>
      <c r="E17651" t="s">
        <v>385</v>
      </c>
      <c r="F17651" s="2">
        <v>0</v>
      </c>
      <c r="G17651" s="2">
        <f t="shared" si="472"/>
        <v>0</v>
      </c>
      <c r="H17651">
        <v>2017</v>
      </c>
      <c r="I17651">
        <v>648.91999999999996</v>
      </c>
      <c r="J17651" t="s">
        <v>717</v>
      </c>
    </row>
    <row r="17652" spans="1:10">
      <c r="A17652" s="5" t="s">
        <v>50</v>
      </c>
      <c r="B17652" t="s">
        <v>33</v>
      </c>
      <c r="C17652" t="s">
        <v>4</v>
      </c>
      <c r="D17652" t="s">
        <v>328</v>
      </c>
      <c r="E17652" t="s">
        <v>386</v>
      </c>
      <c r="F17652" s="2">
        <v>0</v>
      </c>
      <c r="G17652" s="2">
        <f t="shared" si="472"/>
        <v>0</v>
      </c>
      <c r="H17652">
        <v>2017</v>
      </c>
      <c r="I17652">
        <v>648.91999999999996</v>
      </c>
      <c r="J17652" t="s">
        <v>717</v>
      </c>
    </row>
    <row r="17653" spans="1:10">
      <c r="A17653" s="5" t="s">
        <v>50</v>
      </c>
      <c r="B17653" t="s">
        <v>33</v>
      </c>
      <c r="C17653" t="s">
        <v>4</v>
      </c>
      <c r="D17653" t="s">
        <v>1</v>
      </c>
      <c r="E17653" t="s">
        <v>364</v>
      </c>
      <c r="F17653" s="2">
        <v>0</v>
      </c>
      <c r="G17653" s="2">
        <f t="shared" si="472"/>
        <v>0</v>
      </c>
      <c r="H17653">
        <v>2017</v>
      </c>
      <c r="I17653">
        <v>648.91999999999996</v>
      </c>
      <c r="J17653" t="s">
        <v>717</v>
      </c>
    </row>
    <row r="17654" spans="1:10">
      <c r="A17654" t="s">
        <v>608</v>
      </c>
      <c r="B17654" t="s">
        <v>32</v>
      </c>
      <c r="C17654" t="s">
        <v>3</v>
      </c>
      <c r="D17654" t="s">
        <v>328</v>
      </c>
      <c r="E17654" t="s">
        <v>365</v>
      </c>
      <c r="F17654" s="2">
        <v>95969357</v>
      </c>
      <c r="G17654" s="2">
        <f t="shared" si="472"/>
        <v>19210776.883657619</v>
      </c>
      <c r="H17654">
        <v>2023</v>
      </c>
      <c r="I17654">
        <v>4.9955999999999996</v>
      </c>
      <c r="J17654" t="s">
        <v>717</v>
      </c>
    </row>
    <row r="17655" spans="1:10">
      <c r="A17655" t="s">
        <v>608</v>
      </c>
      <c r="B17655" t="s">
        <v>32</v>
      </c>
      <c r="C17655" t="s">
        <v>4</v>
      </c>
      <c r="D17655" t="s">
        <v>328</v>
      </c>
      <c r="E17655" t="s">
        <v>365</v>
      </c>
      <c r="F17655" s="2">
        <v>43586302</v>
      </c>
      <c r="G17655" s="2">
        <f t="shared" si="472"/>
        <v>8724938.3457442559</v>
      </c>
      <c r="H17655">
        <v>2023</v>
      </c>
      <c r="I17655">
        <v>4.9955999999999996</v>
      </c>
      <c r="J17655" t="s">
        <v>717</v>
      </c>
    </row>
    <row r="17656" spans="1:10">
      <c r="A17656" t="s">
        <v>608</v>
      </c>
      <c r="B17656" t="s">
        <v>32</v>
      </c>
      <c r="C17656" t="s">
        <v>3</v>
      </c>
      <c r="D17656" t="s">
        <v>328</v>
      </c>
      <c r="E17656" t="s">
        <v>366</v>
      </c>
      <c r="F17656" s="2">
        <v>64239543</v>
      </c>
      <c r="G17656" s="2">
        <f t="shared" si="472"/>
        <v>12859224.717751622</v>
      </c>
      <c r="H17656">
        <v>2023</v>
      </c>
      <c r="I17656">
        <v>4.9955999999999996</v>
      </c>
      <c r="J17656" t="s">
        <v>717</v>
      </c>
    </row>
    <row r="17657" spans="1:10">
      <c r="A17657" t="s">
        <v>608</v>
      </c>
      <c r="B17657" t="s">
        <v>32</v>
      </c>
      <c r="C17657" t="s">
        <v>4</v>
      </c>
      <c r="D17657" t="s">
        <v>328</v>
      </c>
      <c r="E17657" t="s">
        <v>366</v>
      </c>
      <c r="F17657" s="2">
        <v>20706478</v>
      </c>
      <c r="G17657" s="2">
        <f t="shared" si="472"/>
        <v>4144943.1499719755</v>
      </c>
      <c r="H17657">
        <v>2023</v>
      </c>
      <c r="I17657">
        <v>4.9955999999999996</v>
      </c>
      <c r="J17657" t="s">
        <v>717</v>
      </c>
    </row>
    <row r="17658" spans="1:10">
      <c r="A17658" t="s">
        <v>608</v>
      </c>
      <c r="B17658" t="s">
        <v>32</v>
      </c>
      <c r="C17658" t="s">
        <v>3</v>
      </c>
      <c r="D17658" t="s">
        <v>367</v>
      </c>
      <c r="E17658" t="s">
        <v>366</v>
      </c>
      <c r="F17658" s="2">
        <v>138058</v>
      </c>
      <c r="G17658" s="2">
        <f t="shared" si="472"/>
        <v>27635.919609256147</v>
      </c>
      <c r="H17658">
        <v>2023</v>
      </c>
      <c r="I17658">
        <v>4.9955999999999996</v>
      </c>
      <c r="J17658" t="s">
        <v>717</v>
      </c>
    </row>
    <row r="17659" spans="1:10">
      <c r="A17659" t="s">
        <v>608</v>
      </c>
      <c r="B17659" t="s">
        <v>32</v>
      </c>
      <c r="C17659" t="s">
        <v>4</v>
      </c>
      <c r="D17659" t="s">
        <v>367</v>
      </c>
      <c r="E17659" t="s">
        <v>366</v>
      </c>
      <c r="F17659" s="2">
        <v>80249</v>
      </c>
      <c r="G17659" s="2">
        <f t="shared" si="472"/>
        <v>16063.936263912245</v>
      </c>
      <c r="H17659">
        <v>2023</v>
      </c>
      <c r="I17659">
        <v>4.9955999999999996</v>
      </c>
      <c r="J17659" t="s">
        <v>717</v>
      </c>
    </row>
    <row r="17660" spans="1:10">
      <c r="A17660" t="s">
        <v>608</v>
      </c>
      <c r="B17660" t="s">
        <v>32</v>
      </c>
      <c r="C17660" t="s">
        <v>4</v>
      </c>
      <c r="D17660" t="s">
        <v>367</v>
      </c>
      <c r="E17660" t="s">
        <v>624</v>
      </c>
      <c r="F17660" s="2">
        <v>83780</v>
      </c>
      <c r="G17660" s="2">
        <f t="shared" si="472"/>
        <v>16770.758267275203</v>
      </c>
      <c r="H17660">
        <v>2023</v>
      </c>
      <c r="I17660">
        <v>4.9955999999999996</v>
      </c>
      <c r="J17660" t="s">
        <v>717</v>
      </c>
    </row>
    <row r="17661" spans="1:10">
      <c r="A17661" t="s">
        <v>608</v>
      </c>
      <c r="B17661" t="s">
        <v>32</v>
      </c>
      <c r="C17661" t="s">
        <v>4</v>
      </c>
      <c r="D17661" t="s">
        <v>367</v>
      </c>
      <c r="E17661" t="s">
        <v>370</v>
      </c>
      <c r="F17661" s="2">
        <v>15459497</v>
      </c>
      <c r="G17661" s="2">
        <f t="shared" si="472"/>
        <v>3094622.6679477943</v>
      </c>
      <c r="H17661">
        <v>2023</v>
      </c>
      <c r="I17661">
        <v>4.9955999999999996</v>
      </c>
      <c r="J17661" t="s">
        <v>717</v>
      </c>
    </row>
    <row r="17662" spans="1:10">
      <c r="A17662" t="s">
        <v>608</v>
      </c>
      <c r="B17662" t="s">
        <v>32</v>
      </c>
      <c r="C17662" t="s">
        <v>3</v>
      </c>
      <c r="D17662" t="s">
        <v>367</v>
      </c>
      <c r="E17662" t="s">
        <v>371</v>
      </c>
      <c r="F17662" s="2">
        <v>12924038</v>
      </c>
      <c r="G17662" s="2">
        <f t="shared" si="472"/>
        <v>2587084.2341260309</v>
      </c>
      <c r="H17662">
        <v>2023</v>
      </c>
      <c r="I17662">
        <v>4.9955999999999996</v>
      </c>
      <c r="J17662" t="s">
        <v>717</v>
      </c>
    </row>
    <row r="17663" spans="1:10">
      <c r="A17663" t="s">
        <v>608</v>
      </c>
      <c r="B17663" t="s">
        <v>32</v>
      </c>
      <c r="C17663" t="s">
        <v>4</v>
      </c>
      <c r="D17663" t="s">
        <v>367</v>
      </c>
      <c r="E17663" t="s">
        <v>371</v>
      </c>
      <c r="F17663" s="2">
        <v>7420225</v>
      </c>
      <c r="G17663" s="2">
        <f t="shared" si="472"/>
        <v>1485352.109856674</v>
      </c>
      <c r="H17663">
        <v>2023</v>
      </c>
      <c r="I17663">
        <v>4.9955999999999996</v>
      </c>
      <c r="J17663" t="s">
        <v>717</v>
      </c>
    </row>
    <row r="17664" spans="1:10">
      <c r="A17664" t="s">
        <v>608</v>
      </c>
      <c r="B17664" t="s">
        <v>32</v>
      </c>
      <c r="C17664" t="s">
        <v>3</v>
      </c>
      <c r="D17664" t="s">
        <v>374</v>
      </c>
      <c r="F17664" s="2">
        <v>106442382</v>
      </c>
      <c r="G17664" s="2">
        <f t="shared" si="472"/>
        <v>21307226.759548403</v>
      </c>
      <c r="H17664">
        <v>2023</v>
      </c>
      <c r="I17664">
        <v>4.9955999999999996</v>
      </c>
      <c r="J17664" t="s">
        <v>717</v>
      </c>
    </row>
    <row r="17665" spans="1:10" ht="15.75">
      <c r="A17665" s="19" t="s">
        <v>608</v>
      </c>
      <c r="B17665" t="s">
        <v>33</v>
      </c>
      <c r="C17665" t="s">
        <v>4</v>
      </c>
      <c r="D17665" t="s">
        <v>328</v>
      </c>
      <c r="E17665" t="s">
        <v>626</v>
      </c>
      <c r="F17665" s="2">
        <f>G17665*I17665</f>
        <v>312303602.6859901</v>
      </c>
      <c r="G17665" s="2">
        <v>371989.28317073447</v>
      </c>
      <c r="H17665">
        <v>2023</v>
      </c>
      <c r="I17665">
        <v>839.55</v>
      </c>
      <c r="J17665" t="s">
        <v>717</v>
      </c>
    </row>
    <row r="17666" spans="1:10" ht="15.75">
      <c r="A17666" s="19" t="s">
        <v>608</v>
      </c>
      <c r="B17666" t="s">
        <v>33</v>
      </c>
      <c r="C17666" t="s">
        <v>4</v>
      </c>
      <c r="D17666" t="s">
        <v>328</v>
      </c>
      <c r="E17666" t="s">
        <v>631</v>
      </c>
      <c r="F17666" s="2">
        <f>G17666*I17666</f>
        <v>1477015392.1025558</v>
      </c>
      <c r="G17666" s="2">
        <v>1759294.1362665188</v>
      </c>
      <c r="H17666">
        <v>2023</v>
      </c>
      <c r="I17666">
        <v>839.55</v>
      </c>
      <c r="J17666" t="s">
        <v>717</v>
      </c>
    </row>
    <row r="17667" spans="1:10">
      <c r="A17667" s="14" t="s">
        <v>255</v>
      </c>
      <c r="B17667" t="s">
        <v>35</v>
      </c>
      <c r="C17667" t="s">
        <v>3</v>
      </c>
      <c r="D17667" t="s">
        <v>328</v>
      </c>
      <c r="E17667" t="s">
        <v>329</v>
      </c>
      <c r="F17667" s="2">
        <v>349180447</v>
      </c>
      <c r="G17667" s="2">
        <f>F17667/I17667</f>
        <v>3672367.4318912276</v>
      </c>
      <c r="H17667">
        <v>2021</v>
      </c>
      <c r="I17667">
        <v>95.083200000000005</v>
      </c>
      <c r="J17667" t="s">
        <v>717</v>
      </c>
    </row>
    <row r="17668" spans="1:10">
      <c r="A17668" s="14" t="s">
        <v>255</v>
      </c>
      <c r="B17668" t="s">
        <v>35</v>
      </c>
      <c r="C17668" t="s">
        <v>4</v>
      </c>
      <c r="D17668" t="s">
        <v>328</v>
      </c>
      <c r="E17668" t="s">
        <v>329</v>
      </c>
      <c r="F17668" s="2">
        <v>3635016</v>
      </c>
      <c r="G17668" s="2">
        <f>F17668/I17668</f>
        <v>38229.845019940432</v>
      </c>
      <c r="H17668">
        <v>2021</v>
      </c>
      <c r="I17668">
        <v>95.083200000000005</v>
      </c>
      <c r="J17668" t="s">
        <v>717</v>
      </c>
    </row>
    <row r="17669" spans="1:10">
      <c r="A17669" t="s">
        <v>453</v>
      </c>
      <c r="B17669" t="s">
        <v>34</v>
      </c>
      <c r="C17669" t="s">
        <v>3</v>
      </c>
      <c r="D17669" t="s">
        <v>328</v>
      </c>
      <c r="F17669" s="2">
        <v>2165403.61</v>
      </c>
      <c r="G17669" s="2">
        <v>2165403.61</v>
      </c>
      <c r="H17669">
        <v>2020</v>
      </c>
      <c r="I17669">
        <v>1</v>
      </c>
      <c r="J17669" t="s">
        <v>717</v>
      </c>
    </row>
    <row r="17670" spans="1:10">
      <c r="A17670" t="s">
        <v>453</v>
      </c>
      <c r="B17670" t="s">
        <v>34</v>
      </c>
      <c r="C17670" t="s">
        <v>3</v>
      </c>
      <c r="D17670" t="s">
        <v>1</v>
      </c>
      <c r="F17670" s="2">
        <v>17213818.699999999</v>
      </c>
      <c r="G17670" s="2">
        <v>17213818.699999999</v>
      </c>
      <c r="H17670">
        <v>2020</v>
      </c>
      <c r="I17670">
        <v>1</v>
      </c>
      <c r="J17670" t="s">
        <v>717</v>
      </c>
    </row>
    <row r="17671" spans="1:10">
      <c r="A17671" t="s">
        <v>453</v>
      </c>
      <c r="B17671" t="s">
        <v>34</v>
      </c>
      <c r="C17671" t="s">
        <v>4</v>
      </c>
      <c r="D17671" t="s">
        <v>328</v>
      </c>
      <c r="F17671" s="2">
        <v>215736.94</v>
      </c>
      <c r="G17671" s="2">
        <v>215736.94</v>
      </c>
      <c r="H17671">
        <v>2020</v>
      </c>
      <c r="I17671">
        <v>1</v>
      </c>
      <c r="J17671" t="s">
        <v>717</v>
      </c>
    </row>
    <row r="17672" spans="1:10">
      <c r="A17672" t="s">
        <v>453</v>
      </c>
      <c r="B17672" t="s">
        <v>34</v>
      </c>
      <c r="C17672" t="s">
        <v>4</v>
      </c>
      <c r="D17672" t="s">
        <v>1</v>
      </c>
      <c r="F17672" s="2">
        <v>245611.76</v>
      </c>
      <c r="G17672" s="2">
        <v>245611.76</v>
      </c>
      <c r="H17672">
        <v>2020</v>
      </c>
      <c r="I17672">
        <v>1</v>
      </c>
      <c r="J17672" t="s">
        <v>717</v>
      </c>
    </row>
    <row r="17673" spans="1:10">
      <c r="A17673" s="4" t="s">
        <v>453</v>
      </c>
      <c r="B17673" t="s">
        <v>34</v>
      </c>
      <c r="C17673" t="s">
        <v>3</v>
      </c>
      <c r="D17673" t="s">
        <v>328</v>
      </c>
      <c r="F17673" s="2">
        <f>G17673*I17673</f>
        <v>3481845</v>
      </c>
      <c r="G17673" s="2">
        <v>3481845</v>
      </c>
      <c r="H17673">
        <v>2019</v>
      </c>
      <c r="I17673">
        <v>1</v>
      </c>
      <c r="J17673" t="s">
        <v>717</v>
      </c>
    </row>
    <row r="17674" spans="1:10">
      <c r="A17674" s="4" t="s">
        <v>453</v>
      </c>
      <c r="B17674" t="s">
        <v>34</v>
      </c>
      <c r="C17674" t="s">
        <v>3</v>
      </c>
      <c r="D17674" t="s">
        <v>1</v>
      </c>
      <c r="F17674" s="2">
        <f>G17674*I17674</f>
        <v>16789398</v>
      </c>
      <c r="G17674" s="2">
        <v>16789398</v>
      </c>
      <c r="H17674">
        <v>2019</v>
      </c>
      <c r="I17674">
        <v>1</v>
      </c>
      <c r="J17674" t="s">
        <v>717</v>
      </c>
    </row>
    <row r="17675" spans="1:10">
      <c r="A17675" s="4" t="s">
        <v>453</v>
      </c>
      <c r="B17675" t="s">
        <v>34</v>
      </c>
      <c r="C17675" t="s">
        <v>4</v>
      </c>
      <c r="D17675" t="s">
        <v>328</v>
      </c>
      <c r="F17675" s="2">
        <f>G17675*I17675</f>
        <v>-486281</v>
      </c>
      <c r="G17675" s="2">
        <v>-486281</v>
      </c>
      <c r="H17675">
        <v>2019</v>
      </c>
      <c r="I17675">
        <v>1</v>
      </c>
      <c r="J17675" t="s">
        <v>717</v>
      </c>
    </row>
    <row r="17676" spans="1:10">
      <c r="A17676" s="4" t="s">
        <v>453</v>
      </c>
      <c r="B17676" t="s">
        <v>34</v>
      </c>
      <c r="C17676" t="s">
        <v>4</v>
      </c>
      <c r="D17676" t="s">
        <v>1</v>
      </c>
      <c r="F17676" s="2">
        <f>G17676*I17676</f>
        <v>29104</v>
      </c>
      <c r="G17676" s="2">
        <v>29104</v>
      </c>
      <c r="H17676">
        <v>2019</v>
      </c>
      <c r="I17676">
        <v>1</v>
      </c>
      <c r="J17676" t="s">
        <v>717</v>
      </c>
    </row>
    <row r="17677" spans="1:10">
      <c r="A17677" t="s">
        <v>453</v>
      </c>
      <c r="B17677" t="s">
        <v>34</v>
      </c>
      <c r="C17677" t="s">
        <v>3</v>
      </c>
      <c r="D17677" t="s">
        <v>328</v>
      </c>
      <c r="F17677" s="2">
        <v>4160533.34</v>
      </c>
      <c r="G17677" s="2">
        <f>F17677/I17677</f>
        <v>4160533.34</v>
      </c>
      <c r="H17677">
        <v>2018</v>
      </c>
      <c r="I17677">
        <v>1</v>
      </c>
      <c r="J17677" t="s">
        <v>717</v>
      </c>
    </row>
    <row r="17678" spans="1:10">
      <c r="A17678" t="s">
        <v>453</v>
      </c>
      <c r="B17678" t="s">
        <v>34</v>
      </c>
      <c r="C17678" t="s">
        <v>3</v>
      </c>
      <c r="D17678" t="s">
        <v>1</v>
      </c>
      <c r="E17678" t="s">
        <v>364</v>
      </c>
      <c r="F17678" s="2">
        <v>5090069.62</v>
      </c>
      <c r="G17678" s="2">
        <f>F17678/I17678</f>
        <v>5090069.62</v>
      </c>
      <c r="H17678">
        <v>2018</v>
      </c>
      <c r="I17678">
        <v>1</v>
      </c>
      <c r="J17678" t="s">
        <v>717</v>
      </c>
    </row>
    <row r="17679" spans="1:10">
      <c r="A17679" t="s">
        <v>453</v>
      </c>
      <c r="B17679" t="s">
        <v>34</v>
      </c>
      <c r="C17679" t="s">
        <v>4</v>
      </c>
      <c r="D17679" t="s">
        <v>328</v>
      </c>
      <c r="F17679" s="2"/>
      <c r="G17679" s="2">
        <v>268742.02</v>
      </c>
      <c r="H17679">
        <v>2018</v>
      </c>
      <c r="I17679">
        <v>1</v>
      </c>
      <c r="J17679" t="s">
        <v>717</v>
      </c>
    </row>
    <row r="17680" spans="1:10">
      <c r="A17680" t="s">
        <v>453</v>
      </c>
      <c r="B17680" t="s">
        <v>34</v>
      </c>
      <c r="C17680" t="s">
        <v>4</v>
      </c>
      <c r="D17680" t="s">
        <v>1</v>
      </c>
      <c r="E17680" t="s">
        <v>364</v>
      </c>
      <c r="F17680" s="2"/>
      <c r="G17680" s="2">
        <v>707196.14</v>
      </c>
      <c r="H17680">
        <v>2018</v>
      </c>
      <c r="I17680">
        <v>1</v>
      </c>
      <c r="J17680" t="s">
        <v>717</v>
      </c>
    </row>
    <row r="17681" spans="1:10">
      <c r="A17681" t="s">
        <v>453</v>
      </c>
      <c r="B17681" t="s">
        <v>34</v>
      </c>
      <c r="C17681" t="s">
        <v>3</v>
      </c>
      <c r="D17681" t="s">
        <v>328</v>
      </c>
      <c r="F17681" s="2">
        <v>3100110.16</v>
      </c>
      <c r="G17681" s="2">
        <f>F17681/I17681</f>
        <v>3100110.16</v>
      </c>
      <c r="H17681">
        <v>2017</v>
      </c>
      <c r="I17681">
        <v>1</v>
      </c>
      <c r="J17681" t="s">
        <v>717</v>
      </c>
    </row>
    <row r="17682" spans="1:10">
      <c r="A17682" t="s">
        <v>453</v>
      </c>
      <c r="B17682" t="s">
        <v>34</v>
      </c>
      <c r="C17682" t="s">
        <v>3</v>
      </c>
      <c r="D17682" t="s">
        <v>1</v>
      </c>
      <c r="E17682" t="s">
        <v>364</v>
      </c>
      <c r="F17682" s="2">
        <v>14053720.27</v>
      </c>
      <c r="G17682" s="2">
        <f>F17682/I17682</f>
        <v>14053720.27</v>
      </c>
      <c r="H17682">
        <v>2017</v>
      </c>
      <c r="I17682">
        <v>1</v>
      </c>
      <c r="J17682" t="s">
        <v>717</v>
      </c>
    </row>
    <row r="17683" spans="1:10">
      <c r="A17683" t="s">
        <v>453</v>
      </c>
      <c r="B17683" t="s">
        <v>34</v>
      </c>
      <c r="C17683" t="s">
        <v>4</v>
      </c>
      <c r="D17683" t="s">
        <v>328</v>
      </c>
      <c r="F17683" s="2"/>
      <c r="G17683" s="2">
        <v>356959.24</v>
      </c>
      <c r="H17683">
        <v>2017</v>
      </c>
      <c r="I17683">
        <v>1</v>
      </c>
      <c r="J17683" t="s">
        <v>717</v>
      </c>
    </row>
    <row r="17684" spans="1:10">
      <c r="A17684" t="s">
        <v>453</v>
      </c>
      <c r="B17684" t="s">
        <v>34</v>
      </c>
      <c r="C17684" t="s">
        <v>4</v>
      </c>
      <c r="D17684" t="s">
        <v>1</v>
      </c>
      <c r="E17684" t="s">
        <v>364</v>
      </c>
      <c r="F17684" s="2"/>
      <c r="G17684" s="2">
        <v>255033.72</v>
      </c>
      <c r="H17684">
        <v>2017</v>
      </c>
      <c r="I17684">
        <v>1</v>
      </c>
      <c r="J17684" t="s">
        <v>717</v>
      </c>
    </row>
    <row r="17685" spans="1:10">
      <c r="A17685" t="s">
        <v>453</v>
      </c>
      <c r="B17685" t="s">
        <v>34</v>
      </c>
      <c r="C17685" t="s">
        <v>3</v>
      </c>
      <c r="D17685" t="s">
        <v>328</v>
      </c>
      <c r="F17685" s="2">
        <v>3244629.67</v>
      </c>
      <c r="G17685" s="2">
        <v>3244629.67</v>
      </c>
      <c r="H17685">
        <v>2016</v>
      </c>
      <c r="I17685">
        <v>1</v>
      </c>
      <c r="J17685" t="s">
        <v>717</v>
      </c>
    </row>
    <row r="17686" spans="1:10">
      <c r="A17686" t="s">
        <v>453</v>
      </c>
      <c r="B17686" t="s">
        <v>34</v>
      </c>
      <c r="C17686" t="s">
        <v>3</v>
      </c>
      <c r="D17686" t="s">
        <v>1</v>
      </c>
      <c r="F17686" s="2">
        <v>15786054.189999999</v>
      </c>
      <c r="G17686" s="2">
        <v>15786054.189999999</v>
      </c>
      <c r="H17686">
        <v>2016</v>
      </c>
      <c r="I17686">
        <v>1</v>
      </c>
      <c r="J17686" t="s">
        <v>717</v>
      </c>
    </row>
    <row r="17687" spans="1:10">
      <c r="A17687" t="s">
        <v>453</v>
      </c>
      <c r="B17687" t="s">
        <v>34</v>
      </c>
      <c r="C17687" t="s">
        <v>4</v>
      </c>
      <c r="D17687" t="s">
        <v>328</v>
      </c>
      <c r="F17687" s="2">
        <v>331348.82</v>
      </c>
      <c r="G17687" s="2">
        <v>331348.82</v>
      </c>
      <c r="H17687">
        <v>2016</v>
      </c>
      <c r="I17687">
        <v>1</v>
      </c>
      <c r="J17687" t="s">
        <v>717</v>
      </c>
    </row>
    <row r="17688" spans="1:10">
      <c r="A17688" t="s">
        <v>453</v>
      </c>
      <c r="B17688" t="s">
        <v>34</v>
      </c>
      <c r="C17688" t="s">
        <v>4</v>
      </c>
      <c r="D17688" t="s">
        <v>1</v>
      </c>
      <c r="F17688" s="2">
        <v>278436.15999999997</v>
      </c>
      <c r="G17688" s="2">
        <v>278436.15999999997</v>
      </c>
      <c r="H17688">
        <v>2016</v>
      </c>
      <c r="I17688">
        <v>1</v>
      </c>
      <c r="J17688" t="s">
        <v>717</v>
      </c>
    </row>
    <row r="17689" spans="1:10">
      <c r="A17689" t="s">
        <v>453</v>
      </c>
      <c r="B17689" t="s">
        <v>34</v>
      </c>
      <c r="C17689" t="s">
        <v>3</v>
      </c>
      <c r="D17689" t="s">
        <v>328</v>
      </c>
      <c r="F17689" s="2">
        <v>4311320.9400000004</v>
      </c>
      <c r="G17689" s="2">
        <v>4311320.9400000004</v>
      </c>
      <c r="H17689">
        <v>2015</v>
      </c>
      <c r="I17689">
        <v>1</v>
      </c>
      <c r="J17689" t="s">
        <v>717</v>
      </c>
    </row>
    <row r="17690" spans="1:10">
      <c r="A17690" t="s">
        <v>453</v>
      </c>
      <c r="B17690" t="s">
        <v>34</v>
      </c>
      <c r="C17690" t="s">
        <v>3</v>
      </c>
      <c r="D17690" t="s">
        <v>1</v>
      </c>
      <c r="F17690" s="2">
        <v>2648291.75</v>
      </c>
      <c r="G17690" s="2">
        <v>2648291.75</v>
      </c>
      <c r="H17690">
        <v>2015</v>
      </c>
      <c r="I17690">
        <v>1</v>
      </c>
      <c r="J17690" t="s">
        <v>717</v>
      </c>
    </row>
    <row r="17691" spans="1:10">
      <c r="A17691" t="s">
        <v>453</v>
      </c>
      <c r="B17691" t="s">
        <v>34</v>
      </c>
      <c r="C17691" t="s">
        <v>4</v>
      </c>
      <c r="D17691" t="s">
        <v>328</v>
      </c>
      <c r="F17691" s="2">
        <v>62782</v>
      </c>
      <c r="G17691" s="2">
        <v>62782</v>
      </c>
      <c r="H17691">
        <v>2015</v>
      </c>
      <c r="I17691">
        <v>1</v>
      </c>
      <c r="J17691" t="s">
        <v>717</v>
      </c>
    </row>
    <row r="17692" spans="1:10">
      <c r="A17692" t="s">
        <v>453</v>
      </c>
      <c r="B17692" t="s">
        <v>34</v>
      </c>
      <c r="C17692" t="s">
        <v>4</v>
      </c>
      <c r="D17692" t="s">
        <v>1</v>
      </c>
      <c r="F17692" s="2">
        <v>-19305.439999999999</v>
      </c>
      <c r="G17692" s="2">
        <v>-19305.439999999999</v>
      </c>
      <c r="H17692">
        <v>2015</v>
      </c>
      <c r="I17692">
        <v>1</v>
      </c>
      <c r="J17692" t="s">
        <v>717</v>
      </c>
    </row>
    <row r="17693" spans="1:10">
      <c r="A17693" t="s">
        <v>453</v>
      </c>
      <c r="B17693" t="s">
        <v>34</v>
      </c>
      <c r="C17693" t="s">
        <v>3</v>
      </c>
      <c r="D17693" t="s">
        <v>328</v>
      </c>
      <c r="F17693" s="2">
        <v>6645754.0499999998</v>
      </c>
      <c r="G17693" s="2">
        <v>6645754.0499999998</v>
      </c>
      <c r="H17693">
        <v>2014</v>
      </c>
      <c r="I17693">
        <v>1</v>
      </c>
      <c r="J17693" t="s">
        <v>717</v>
      </c>
    </row>
    <row r="17694" spans="1:10">
      <c r="A17694" t="s">
        <v>453</v>
      </c>
      <c r="B17694" t="s">
        <v>34</v>
      </c>
      <c r="C17694" t="s">
        <v>3</v>
      </c>
      <c r="D17694" t="s">
        <v>1</v>
      </c>
      <c r="F17694" s="2">
        <v>1566842.38</v>
      </c>
      <c r="G17694" s="2">
        <v>1566842.38</v>
      </c>
      <c r="H17694">
        <v>2014</v>
      </c>
      <c r="I17694">
        <v>1</v>
      </c>
      <c r="J17694" t="s">
        <v>717</v>
      </c>
    </row>
    <row r="17695" spans="1:10">
      <c r="A17695" t="s">
        <v>453</v>
      </c>
      <c r="B17695" t="s">
        <v>34</v>
      </c>
      <c r="C17695" t="s">
        <v>4</v>
      </c>
      <c r="D17695" t="s">
        <v>328</v>
      </c>
      <c r="F17695" s="2">
        <v>376284.07</v>
      </c>
      <c r="G17695" s="2">
        <v>376284.07</v>
      </c>
      <c r="H17695">
        <v>2014</v>
      </c>
      <c r="I17695">
        <v>1</v>
      </c>
      <c r="J17695" t="s">
        <v>717</v>
      </c>
    </row>
    <row r="17696" spans="1:10">
      <c r="A17696" t="s">
        <v>453</v>
      </c>
      <c r="B17696" t="s">
        <v>34</v>
      </c>
      <c r="C17696" t="s">
        <v>4</v>
      </c>
      <c r="D17696" t="s">
        <v>1</v>
      </c>
      <c r="F17696" s="2">
        <v>339384.42</v>
      </c>
      <c r="G17696" s="2">
        <v>339384.42</v>
      </c>
      <c r="H17696">
        <v>2014</v>
      </c>
      <c r="I17696">
        <v>1</v>
      </c>
      <c r="J17696" t="s">
        <v>717</v>
      </c>
    </row>
    <row r="17697" spans="1:10">
      <c r="A17697" t="s">
        <v>453</v>
      </c>
      <c r="B17697" t="s">
        <v>34</v>
      </c>
      <c r="C17697" t="s">
        <v>3</v>
      </c>
      <c r="D17697" t="s">
        <v>328</v>
      </c>
      <c r="F17697" s="2">
        <v>3589492.8</v>
      </c>
      <c r="G17697" s="2">
        <v>3589492.8</v>
      </c>
      <c r="H17697">
        <v>2013</v>
      </c>
      <c r="I17697">
        <v>1</v>
      </c>
      <c r="J17697" t="s">
        <v>717</v>
      </c>
    </row>
    <row r="17698" spans="1:10">
      <c r="A17698" t="s">
        <v>453</v>
      </c>
      <c r="B17698" t="s">
        <v>34</v>
      </c>
      <c r="C17698" t="s">
        <v>3</v>
      </c>
      <c r="D17698" t="s">
        <v>1</v>
      </c>
      <c r="F17698" s="2">
        <v>2171133.5099999998</v>
      </c>
      <c r="G17698" s="2">
        <v>2171133.5099999998</v>
      </c>
      <c r="H17698">
        <v>2013</v>
      </c>
      <c r="I17698">
        <v>1</v>
      </c>
      <c r="J17698" t="s">
        <v>717</v>
      </c>
    </row>
    <row r="17699" spans="1:10">
      <c r="A17699" t="s">
        <v>453</v>
      </c>
      <c r="B17699" t="s">
        <v>34</v>
      </c>
      <c r="C17699" t="s">
        <v>3</v>
      </c>
      <c r="D17699" t="s">
        <v>374</v>
      </c>
      <c r="F17699" s="2">
        <v>11019517.310000001</v>
      </c>
      <c r="G17699" s="2">
        <v>11019517.310000001</v>
      </c>
      <c r="H17699">
        <v>2013</v>
      </c>
      <c r="I17699">
        <v>1</v>
      </c>
      <c r="J17699" t="s">
        <v>717</v>
      </c>
    </row>
    <row r="17700" spans="1:10">
      <c r="A17700" t="s">
        <v>453</v>
      </c>
      <c r="B17700" t="s">
        <v>34</v>
      </c>
      <c r="C17700" t="s">
        <v>4</v>
      </c>
      <c r="D17700" t="s">
        <v>328</v>
      </c>
      <c r="F17700" s="2">
        <v>198118.5</v>
      </c>
      <c r="G17700" s="2">
        <v>198118.5</v>
      </c>
      <c r="H17700">
        <v>2013</v>
      </c>
      <c r="I17700">
        <v>1</v>
      </c>
      <c r="J17700" t="s">
        <v>717</v>
      </c>
    </row>
    <row r="17701" spans="1:10">
      <c r="A17701" t="s">
        <v>453</v>
      </c>
      <c r="B17701" t="s">
        <v>34</v>
      </c>
      <c r="C17701" t="s">
        <v>4</v>
      </c>
      <c r="D17701" t="s">
        <v>1</v>
      </c>
      <c r="F17701" s="2">
        <v>282152.92</v>
      </c>
      <c r="G17701" s="2">
        <v>282152.92</v>
      </c>
      <c r="H17701">
        <v>2013</v>
      </c>
      <c r="I17701">
        <v>1</v>
      </c>
      <c r="J17701" t="s">
        <v>717</v>
      </c>
    </row>
    <row r="17702" spans="1:10">
      <c r="A17702" t="s">
        <v>453</v>
      </c>
      <c r="B17702" t="s">
        <v>34</v>
      </c>
      <c r="C17702" t="s">
        <v>4</v>
      </c>
      <c r="D17702" t="s">
        <v>374</v>
      </c>
      <c r="F17702" s="2">
        <v>369.01</v>
      </c>
      <c r="G17702" s="2">
        <v>369.01</v>
      </c>
      <c r="H17702">
        <v>2013</v>
      </c>
      <c r="I17702">
        <v>1</v>
      </c>
      <c r="J17702" t="s">
        <v>717</v>
      </c>
    </row>
    <row r="17703" spans="1:10">
      <c r="A17703" t="s">
        <v>453</v>
      </c>
      <c r="B17703" t="s">
        <v>34</v>
      </c>
      <c r="C17703" t="s">
        <v>3</v>
      </c>
      <c r="D17703" t="s">
        <v>328</v>
      </c>
      <c r="F17703" s="2">
        <v>2577000</v>
      </c>
      <c r="G17703" s="2">
        <v>2577000</v>
      </c>
      <c r="H17703">
        <v>2012</v>
      </c>
      <c r="I17703">
        <v>1</v>
      </c>
      <c r="J17703" t="s">
        <v>717</v>
      </c>
    </row>
    <row r="17704" spans="1:10">
      <c r="A17704" t="s">
        <v>453</v>
      </c>
      <c r="B17704" t="s">
        <v>34</v>
      </c>
      <c r="C17704" t="s">
        <v>3</v>
      </c>
      <c r="D17704" t="s">
        <v>1</v>
      </c>
      <c r="F17704" s="2">
        <v>1399000</v>
      </c>
      <c r="G17704" s="2">
        <v>1399000</v>
      </c>
      <c r="H17704">
        <v>2012</v>
      </c>
      <c r="I17704">
        <v>1</v>
      </c>
      <c r="J17704" t="s">
        <v>717</v>
      </c>
    </row>
    <row r="17705" spans="1:10">
      <c r="A17705" t="s">
        <v>453</v>
      </c>
      <c r="B17705" t="s">
        <v>34</v>
      </c>
      <c r="C17705" t="s">
        <v>4</v>
      </c>
      <c r="D17705" t="s">
        <v>328</v>
      </c>
      <c r="F17705" s="2">
        <v>406000</v>
      </c>
      <c r="G17705" s="2">
        <v>406000</v>
      </c>
      <c r="H17705">
        <v>2012</v>
      </c>
      <c r="I17705">
        <v>1</v>
      </c>
      <c r="J17705" t="s">
        <v>717</v>
      </c>
    </row>
    <row r="17706" spans="1:10">
      <c r="A17706" t="s">
        <v>453</v>
      </c>
      <c r="B17706" t="s">
        <v>34</v>
      </c>
      <c r="C17706" t="s">
        <v>4</v>
      </c>
      <c r="D17706" t="s">
        <v>1</v>
      </c>
      <c r="F17706" s="2">
        <v>450000</v>
      </c>
      <c r="G17706" s="2">
        <v>450000</v>
      </c>
      <c r="H17706">
        <v>2012</v>
      </c>
      <c r="I17706">
        <v>1</v>
      </c>
      <c r="J17706" t="s">
        <v>717</v>
      </c>
    </row>
    <row r="17707" spans="1:10">
      <c r="A17707" t="s">
        <v>453</v>
      </c>
      <c r="B17707" t="s">
        <v>34</v>
      </c>
      <c r="C17707" t="s">
        <v>3</v>
      </c>
      <c r="D17707" t="s">
        <v>328</v>
      </c>
      <c r="F17707" s="2">
        <v>2538000</v>
      </c>
      <c r="G17707" s="2">
        <v>2538000</v>
      </c>
      <c r="H17707">
        <v>2011</v>
      </c>
      <c r="I17707">
        <v>1</v>
      </c>
      <c r="J17707" t="s">
        <v>717</v>
      </c>
    </row>
    <row r="17708" spans="1:10">
      <c r="A17708" t="s">
        <v>453</v>
      </c>
      <c r="B17708" t="s">
        <v>34</v>
      </c>
      <c r="C17708" t="s">
        <v>3</v>
      </c>
      <c r="D17708" t="s">
        <v>1</v>
      </c>
      <c r="F17708" s="2">
        <v>2593000</v>
      </c>
      <c r="G17708" s="2">
        <v>2593000</v>
      </c>
      <c r="H17708">
        <v>2011</v>
      </c>
      <c r="I17708">
        <v>1</v>
      </c>
      <c r="J17708" t="s">
        <v>717</v>
      </c>
    </row>
    <row r="17709" spans="1:10">
      <c r="A17709" t="s">
        <v>453</v>
      </c>
      <c r="B17709" t="s">
        <v>34</v>
      </c>
      <c r="C17709" t="s">
        <v>4</v>
      </c>
      <c r="D17709" t="s">
        <v>328</v>
      </c>
      <c r="F17709" s="2">
        <v>297000</v>
      </c>
      <c r="G17709" s="2">
        <v>297000</v>
      </c>
      <c r="H17709">
        <v>2011</v>
      </c>
      <c r="I17709">
        <v>1</v>
      </c>
      <c r="J17709" t="s">
        <v>717</v>
      </c>
    </row>
    <row r="17710" spans="1:10">
      <c r="A17710" t="s">
        <v>453</v>
      </c>
      <c r="B17710" t="s">
        <v>34</v>
      </c>
      <c r="C17710" t="s">
        <v>4</v>
      </c>
      <c r="D17710" t="s">
        <v>1</v>
      </c>
      <c r="F17710" s="2">
        <v>270000</v>
      </c>
      <c r="G17710" s="2">
        <v>270000</v>
      </c>
      <c r="H17710">
        <v>2011</v>
      </c>
      <c r="I17710">
        <v>1</v>
      </c>
      <c r="J17710" t="s">
        <v>717</v>
      </c>
    </row>
    <row r="17711" spans="1:10">
      <c r="A17711" t="s">
        <v>453</v>
      </c>
      <c r="B17711" t="s">
        <v>34</v>
      </c>
      <c r="C17711" t="s">
        <v>3</v>
      </c>
      <c r="D17711" t="s">
        <v>328</v>
      </c>
      <c r="F17711" s="2">
        <v>1447000</v>
      </c>
      <c r="G17711" s="2">
        <v>1447000</v>
      </c>
      <c r="H17711">
        <v>2010</v>
      </c>
      <c r="I17711">
        <v>1</v>
      </c>
      <c r="J17711" t="s">
        <v>717</v>
      </c>
    </row>
    <row r="17712" spans="1:10">
      <c r="A17712" t="s">
        <v>453</v>
      </c>
      <c r="B17712" t="s">
        <v>34</v>
      </c>
      <c r="C17712" t="s">
        <v>3</v>
      </c>
      <c r="D17712" t="s">
        <v>1</v>
      </c>
      <c r="F17712" s="2">
        <v>1683000</v>
      </c>
      <c r="G17712" s="2">
        <v>1683000</v>
      </c>
      <c r="H17712">
        <v>2010</v>
      </c>
      <c r="I17712">
        <v>1</v>
      </c>
      <c r="J17712" t="s">
        <v>717</v>
      </c>
    </row>
    <row r="17713" spans="1:10">
      <c r="A17713" t="s">
        <v>453</v>
      </c>
      <c r="B17713" t="s">
        <v>34</v>
      </c>
      <c r="C17713" t="s">
        <v>4</v>
      </c>
      <c r="D17713" t="s">
        <v>328</v>
      </c>
      <c r="F17713" s="2">
        <v>287000</v>
      </c>
      <c r="G17713" s="2">
        <v>287000</v>
      </c>
      <c r="H17713">
        <v>2010</v>
      </c>
      <c r="I17713">
        <v>1</v>
      </c>
      <c r="J17713" t="s">
        <v>717</v>
      </c>
    </row>
    <row r="17714" spans="1:10">
      <c r="A17714" t="s">
        <v>453</v>
      </c>
      <c r="B17714" t="s">
        <v>34</v>
      </c>
      <c r="C17714" t="s">
        <v>4</v>
      </c>
      <c r="D17714" t="s">
        <v>1</v>
      </c>
      <c r="F17714" s="2">
        <v>916000</v>
      </c>
      <c r="G17714" s="2">
        <v>916000</v>
      </c>
      <c r="H17714">
        <v>2010</v>
      </c>
      <c r="I17714">
        <v>1</v>
      </c>
      <c r="J17714" t="s">
        <v>717</v>
      </c>
    </row>
    <row r="17715" spans="1:10">
      <c r="A17715" t="s">
        <v>282</v>
      </c>
      <c r="B17715" t="s">
        <v>34</v>
      </c>
      <c r="C17715" t="s">
        <v>3</v>
      </c>
      <c r="D17715" t="s">
        <v>328</v>
      </c>
      <c r="E17715" t="s">
        <v>450</v>
      </c>
      <c r="F17715" s="2">
        <v>696993.2</v>
      </c>
      <c r="G17715" s="2">
        <f>F17715/I17715</f>
        <v>696993.2</v>
      </c>
      <c r="H17715">
        <v>2021</v>
      </c>
      <c r="I17715">
        <v>1</v>
      </c>
      <c r="J17715" t="s">
        <v>717</v>
      </c>
    </row>
    <row r="17716" spans="1:10">
      <c r="A17716" t="s">
        <v>282</v>
      </c>
      <c r="B17716" t="s">
        <v>34</v>
      </c>
      <c r="C17716" t="s">
        <v>3</v>
      </c>
      <c r="D17716" t="s">
        <v>1</v>
      </c>
      <c r="E17716" t="s">
        <v>451</v>
      </c>
      <c r="F17716" s="2">
        <v>199879.19</v>
      </c>
      <c r="G17716" s="2">
        <f>F17716/I17716</f>
        <v>199879.19</v>
      </c>
      <c r="H17716">
        <v>2021</v>
      </c>
      <c r="I17716">
        <v>1</v>
      </c>
      <c r="J17716" t="s">
        <v>717</v>
      </c>
    </row>
    <row r="17717" spans="1:10">
      <c r="A17717" t="s">
        <v>282</v>
      </c>
      <c r="B17717" t="s">
        <v>34</v>
      </c>
      <c r="C17717" t="s">
        <v>4</v>
      </c>
      <c r="D17717" t="s">
        <v>328</v>
      </c>
      <c r="E17717" t="s">
        <v>450</v>
      </c>
      <c r="F17717" s="2">
        <v>8446.9</v>
      </c>
      <c r="G17717" s="2">
        <f>F17717/I17717</f>
        <v>8446.9</v>
      </c>
      <c r="H17717">
        <v>2021</v>
      </c>
      <c r="I17717">
        <v>1</v>
      </c>
      <c r="J17717" t="s">
        <v>717</v>
      </c>
    </row>
    <row r="17718" spans="1:10">
      <c r="A17718" t="s">
        <v>282</v>
      </c>
      <c r="B17718" t="s">
        <v>34</v>
      </c>
      <c r="C17718" t="s">
        <v>4</v>
      </c>
      <c r="D17718" t="s">
        <v>1</v>
      </c>
      <c r="E17718" t="s">
        <v>451</v>
      </c>
      <c r="F17718" s="2">
        <v>6351023.0899999999</v>
      </c>
      <c r="G17718" s="2">
        <f>F17718/I17718</f>
        <v>6351023.0899999999</v>
      </c>
      <c r="H17718">
        <v>2021</v>
      </c>
      <c r="I17718">
        <v>1</v>
      </c>
      <c r="J17718" t="s">
        <v>717</v>
      </c>
    </row>
    <row r="17719" spans="1:10">
      <c r="A17719" s="4" t="s">
        <v>408</v>
      </c>
      <c r="B17719" t="s">
        <v>32</v>
      </c>
      <c r="C17719" t="s">
        <v>3</v>
      </c>
      <c r="D17719" t="s">
        <v>328</v>
      </c>
      <c r="E17719" t="s">
        <v>365</v>
      </c>
      <c r="F17719" s="2">
        <v>67932559</v>
      </c>
      <c r="G17719" s="2">
        <v>19674439.059709437</v>
      </c>
      <c r="H17719">
        <v>2016</v>
      </c>
      <c r="I17719">
        <v>3.4528333333333299</v>
      </c>
      <c r="J17719" t="s">
        <v>717</v>
      </c>
    </row>
    <row r="17720" spans="1:10">
      <c r="A17720" s="4" t="s">
        <v>408</v>
      </c>
      <c r="B17720" t="s">
        <v>32</v>
      </c>
      <c r="C17720" t="s">
        <v>3</v>
      </c>
      <c r="D17720" t="s">
        <v>328</v>
      </c>
      <c r="E17720" t="s">
        <v>365</v>
      </c>
      <c r="F17720" s="2">
        <v>87585550</v>
      </c>
      <c r="G17720" s="2">
        <v>25366283.728339072</v>
      </c>
      <c r="H17720">
        <v>2016</v>
      </c>
      <c r="I17720">
        <v>3.4528333333333299</v>
      </c>
      <c r="J17720" t="s">
        <v>717</v>
      </c>
    </row>
    <row r="17721" spans="1:10">
      <c r="A17721" s="4" t="s">
        <v>408</v>
      </c>
      <c r="B17721" t="s">
        <v>32</v>
      </c>
      <c r="C17721" t="s">
        <v>4</v>
      </c>
      <c r="D17721" t="s">
        <v>328</v>
      </c>
      <c r="E17721" t="s">
        <v>366</v>
      </c>
      <c r="F17721" s="2">
        <v>1673</v>
      </c>
      <c r="G17721" s="2">
        <v>484.52961336100833</v>
      </c>
      <c r="H17721">
        <v>2016</v>
      </c>
      <c r="I17721">
        <v>3.4528333333333299</v>
      </c>
      <c r="J17721" t="s">
        <v>717</v>
      </c>
    </row>
    <row r="17722" spans="1:10">
      <c r="A17722" s="4" t="s">
        <v>408</v>
      </c>
      <c r="B17722" t="s">
        <v>32</v>
      </c>
      <c r="C17722" t="s">
        <v>4</v>
      </c>
      <c r="D17722" t="s">
        <v>328</v>
      </c>
      <c r="E17722" t="s">
        <v>365</v>
      </c>
      <c r="F17722" s="2">
        <v>97</v>
      </c>
      <c r="G17722" s="2">
        <v>28.092870589371078</v>
      </c>
      <c r="H17722">
        <v>2016</v>
      </c>
      <c r="I17722">
        <v>3.4528333333333299</v>
      </c>
      <c r="J17722" t="s">
        <v>717</v>
      </c>
    </row>
    <row r="17723" spans="1:10">
      <c r="A17723" s="4" t="s">
        <v>408</v>
      </c>
      <c r="B17723" t="s">
        <v>32</v>
      </c>
      <c r="C17723" t="s">
        <v>4</v>
      </c>
      <c r="D17723" t="s">
        <v>328</v>
      </c>
      <c r="E17723" t="s">
        <v>366</v>
      </c>
      <c r="F17723" s="2">
        <v>8277</v>
      </c>
      <c r="G17723" s="2">
        <v>2397.1617512188081</v>
      </c>
      <c r="H17723">
        <v>2016</v>
      </c>
      <c r="I17723">
        <v>3.4528333333333299</v>
      </c>
      <c r="J17723" t="s">
        <v>717</v>
      </c>
    </row>
    <row r="17724" spans="1:10">
      <c r="A17724" s="4" t="s">
        <v>408</v>
      </c>
      <c r="B17724" t="s">
        <v>32</v>
      </c>
      <c r="C17724" t="s">
        <v>4</v>
      </c>
      <c r="D17724" t="s">
        <v>328</v>
      </c>
      <c r="E17724" t="s">
        <v>365</v>
      </c>
      <c r="F17724" s="2">
        <v>482</v>
      </c>
      <c r="G17724" s="2">
        <v>139.59550127914287</v>
      </c>
      <c r="H17724">
        <v>2016</v>
      </c>
      <c r="I17724">
        <v>3.4528333333333299</v>
      </c>
      <c r="J17724" t="s">
        <v>717</v>
      </c>
    </row>
    <row r="17725" spans="1:10">
      <c r="A17725" s="4" t="s">
        <v>408</v>
      </c>
      <c r="B17725" t="s">
        <v>32</v>
      </c>
      <c r="C17725" t="s">
        <v>4</v>
      </c>
      <c r="D17725" t="s">
        <v>380</v>
      </c>
      <c r="F17725" s="2">
        <v>4230</v>
      </c>
      <c r="G17725" s="2">
        <v>1225.0808514746341</v>
      </c>
      <c r="H17725">
        <v>2016</v>
      </c>
      <c r="I17725">
        <v>3.4528333333333339</v>
      </c>
      <c r="J17725" t="s">
        <v>717</v>
      </c>
    </row>
    <row r="17726" spans="1:10">
      <c r="A17726" s="4" t="s">
        <v>408</v>
      </c>
      <c r="B17726" t="s">
        <v>32</v>
      </c>
      <c r="C17726" t="s">
        <v>4</v>
      </c>
      <c r="D17726" t="s">
        <v>380</v>
      </c>
      <c r="F17726" s="2">
        <v>20930</v>
      </c>
      <c r="G17726" s="2">
        <v>6061.6884684075867</v>
      </c>
      <c r="H17726">
        <v>2016</v>
      </c>
      <c r="I17726">
        <v>3.4528333333333339</v>
      </c>
      <c r="J17726" t="s">
        <v>717</v>
      </c>
    </row>
    <row r="17727" spans="1:10">
      <c r="A17727" s="4" t="s">
        <v>408</v>
      </c>
      <c r="B17727" t="s">
        <v>32</v>
      </c>
      <c r="C17727" t="s">
        <v>3</v>
      </c>
      <c r="D17727" t="s">
        <v>328</v>
      </c>
      <c r="E17727" t="s">
        <v>365</v>
      </c>
      <c r="F17727" s="2">
        <v>12553808</v>
      </c>
      <c r="G17727" s="2">
        <v>3820391.9659160073</v>
      </c>
      <c r="H17727">
        <v>2015</v>
      </c>
      <c r="I17727">
        <v>3.286</v>
      </c>
      <c r="J17727" t="s">
        <v>717</v>
      </c>
    </row>
    <row r="17728" spans="1:10">
      <c r="A17728" s="4" t="s">
        <v>408</v>
      </c>
      <c r="B17728" t="s">
        <v>32</v>
      </c>
      <c r="C17728" t="s">
        <v>3</v>
      </c>
      <c r="D17728" t="s">
        <v>328</v>
      </c>
      <c r="E17728" t="s">
        <v>366</v>
      </c>
      <c r="F17728" s="2">
        <v>3464395</v>
      </c>
      <c r="G17728" s="2">
        <v>1054289.4096165551</v>
      </c>
      <c r="H17728">
        <v>2015</v>
      </c>
      <c r="I17728">
        <v>3.286</v>
      </c>
      <c r="J17728" t="s">
        <v>717</v>
      </c>
    </row>
    <row r="17729" spans="1:10">
      <c r="A17729" s="4" t="s">
        <v>408</v>
      </c>
      <c r="B17729" t="s">
        <v>32</v>
      </c>
      <c r="C17729" t="s">
        <v>3</v>
      </c>
      <c r="D17729" t="s">
        <v>328</v>
      </c>
      <c r="E17729" t="s">
        <v>365</v>
      </c>
      <c r="F17729" s="2">
        <v>3042190</v>
      </c>
      <c r="G17729" s="2">
        <v>925803.40839926957</v>
      </c>
      <c r="H17729">
        <v>2015</v>
      </c>
      <c r="I17729">
        <v>3.286</v>
      </c>
      <c r="J17729" t="s">
        <v>717</v>
      </c>
    </row>
    <row r="17730" spans="1:10">
      <c r="A17730" s="4" t="s">
        <v>408</v>
      </c>
      <c r="B17730" t="s">
        <v>32</v>
      </c>
      <c r="C17730" t="s">
        <v>3</v>
      </c>
      <c r="D17730" t="s">
        <v>328</v>
      </c>
      <c r="E17730" t="s">
        <v>366</v>
      </c>
      <c r="F17730" s="2">
        <v>892421</v>
      </c>
      <c r="G17730" s="2">
        <v>271582.77541083383</v>
      </c>
      <c r="H17730">
        <v>2015</v>
      </c>
      <c r="I17730">
        <v>3.286</v>
      </c>
      <c r="J17730" t="s">
        <v>717</v>
      </c>
    </row>
    <row r="17731" spans="1:10">
      <c r="A17731" s="4" t="s">
        <v>408</v>
      </c>
      <c r="B17731" t="s">
        <v>32</v>
      </c>
      <c r="C17731" t="s">
        <v>3</v>
      </c>
      <c r="D17731" t="s">
        <v>1</v>
      </c>
      <c r="F17731" s="2">
        <v>31913306.999999996</v>
      </c>
      <c r="G17731" s="2">
        <v>9711901.0955569074</v>
      </c>
      <c r="H17731">
        <v>2015</v>
      </c>
      <c r="I17731">
        <v>3.286</v>
      </c>
      <c r="J17731" t="s">
        <v>717</v>
      </c>
    </row>
    <row r="17732" spans="1:10">
      <c r="A17732" s="4" t="s">
        <v>408</v>
      </c>
      <c r="B17732" t="s">
        <v>32</v>
      </c>
      <c r="C17732" t="s">
        <v>3</v>
      </c>
      <c r="D17732" t="s">
        <v>1</v>
      </c>
      <c r="F17732" s="2">
        <v>4378637</v>
      </c>
      <c r="G17732" s="2">
        <v>1332512.781497261</v>
      </c>
      <c r="H17732">
        <v>2015</v>
      </c>
      <c r="I17732">
        <v>3.286</v>
      </c>
      <c r="J17732" t="s">
        <v>717</v>
      </c>
    </row>
    <row r="17733" spans="1:10">
      <c r="A17733" s="4" t="s">
        <v>408</v>
      </c>
      <c r="B17733" t="s">
        <v>32</v>
      </c>
      <c r="C17733" t="s">
        <v>3</v>
      </c>
      <c r="D17733" t="s">
        <v>367</v>
      </c>
      <c r="E17733" t="s">
        <v>414</v>
      </c>
      <c r="F17733" s="2">
        <v>23652661</v>
      </c>
      <c r="G17733" s="2">
        <v>7198010.0426049912</v>
      </c>
      <c r="H17733">
        <v>2015</v>
      </c>
      <c r="I17733">
        <v>3.286</v>
      </c>
      <c r="J17733" t="s">
        <v>717</v>
      </c>
    </row>
    <row r="17734" spans="1:10">
      <c r="A17734" t="s">
        <v>65</v>
      </c>
      <c r="B17734" t="s">
        <v>319</v>
      </c>
      <c r="C17734" t="s">
        <v>3</v>
      </c>
      <c r="D17734" t="s">
        <v>328</v>
      </c>
      <c r="F17734" s="2">
        <v>22894877.840851899</v>
      </c>
      <c r="G17734" s="2">
        <v>4836.6430689999997</v>
      </c>
      <c r="H17734">
        <v>2010</v>
      </c>
      <c r="I17734">
        <v>4733.6298160173164</v>
      </c>
      <c r="J17734" s="40" t="s">
        <v>715</v>
      </c>
    </row>
    <row r="17735" spans="1:10">
      <c r="A17735" t="s">
        <v>65</v>
      </c>
      <c r="B17735" t="s">
        <v>319</v>
      </c>
      <c r="C17735" t="s">
        <v>3</v>
      </c>
      <c r="D17735" t="s">
        <v>328</v>
      </c>
      <c r="F17735" s="2">
        <v>22894877.840851899</v>
      </c>
      <c r="G17735" s="2">
        <v>4836.6430689999997</v>
      </c>
      <c r="H17735">
        <v>2010</v>
      </c>
      <c r="I17735">
        <v>4733.6298160173164</v>
      </c>
      <c r="J17735" s="40" t="s">
        <v>715</v>
      </c>
    </row>
    <row r="17736" spans="1:10">
      <c r="A17736" t="s">
        <v>65</v>
      </c>
      <c r="B17736" t="s">
        <v>319</v>
      </c>
      <c r="C17736" t="s">
        <v>3</v>
      </c>
      <c r="D17736" t="s">
        <v>1</v>
      </c>
      <c r="F17736" s="2">
        <v>5303489.3230446931</v>
      </c>
      <c r="G17736" s="2">
        <v>1120.385313</v>
      </c>
      <c r="H17736">
        <v>2010</v>
      </c>
      <c r="I17736">
        <v>4733.6298160173164</v>
      </c>
      <c r="J17736" s="40" t="s">
        <v>715</v>
      </c>
    </row>
    <row r="17737" spans="1:10">
      <c r="A17737" t="s">
        <v>65</v>
      </c>
      <c r="B17737" t="s">
        <v>319</v>
      </c>
      <c r="C17737" t="s">
        <v>3</v>
      </c>
      <c r="D17737" t="s">
        <v>1</v>
      </c>
      <c r="F17737" s="2">
        <v>5303489.3230446931</v>
      </c>
      <c r="G17737" s="2">
        <v>1120.385313</v>
      </c>
      <c r="H17737">
        <v>2010</v>
      </c>
      <c r="I17737">
        <v>4733.6298160173164</v>
      </c>
      <c r="J17737" s="40" t="s">
        <v>715</v>
      </c>
    </row>
    <row r="17738" spans="1:10">
      <c r="A17738" s="4" t="s">
        <v>408</v>
      </c>
      <c r="B17738" t="s">
        <v>32</v>
      </c>
      <c r="C17738" t="s">
        <v>3</v>
      </c>
      <c r="D17738" t="s">
        <v>367</v>
      </c>
      <c r="E17738" t="s">
        <v>415</v>
      </c>
      <c r="F17738" s="2">
        <v>11877717</v>
      </c>
      <c r="G17738" s="2">
        <v>3614643.0310407788</v>
      </c>
      <c r="H17738">
        <v>2015</v>
      </c>
      <c r="I17738">
        <v>3.286</v>
      </c>
      <c r="J17738" t="s">
        <v>717</v>
      </c>
    </row>
    <row r="17739" spans="1:10">
      <c r="A17739" s="4" t="s">
        <v>408</v>
      </c>
      <c r="B17739" t="s">
        <v>32</v>
      </c>
      <c r="C17739" t="s">
        <v>3</v>
      </c>
      <c r="D17739" t="s">
        <v>367</v>
      </c>
      <c r="E17739" t="s">
        <v>414</v>
      </c>
      <c r="F17739" s="2">
        <v>6170859</v>
      </c>
      <c r="G17739" s="2">
        <v>1877924.2239805234</v>
      </c>
      <c r="H17739">
        <v>2015</v>
      </c>
      <c r="I17739">
        <v>3.286</v>
      </c>
      <c r="J17739" t="s">
        <v>717</v>
      </c>
    </row>
    <row r="17740" spans="1:10">
      <c r="A17740" s="4" t="s">
        <v>408</v>
      </c>
      <c r="B17740" t="s">
        <v>32</v>
      </c>
      <c r="C17740" t="s">
        <v>3</v>
      </c>
      <c r="D17740" t="s">
        <v>367</v>
      </c>
      <c r="E17740" t="s">
        <v>416</v>
      </c>
      <c r="F17740" s="2">
        <v>3454204.9999999995</v>
      </c>
      <c r="G17740" s="2">
        <v>1051188.3749239196</v>
      </c>
      <c r="H17740">
        <v>2015</v>
      </c>
      <c r="I17740">
        <v>3.286</v>
      </c>
      <c r="J17740" t="s">
        <v>717</v>
      </c>
    </row>
    <row r="17741" spans="1:10">
      <c r="A17741" s="4" t="s">
        <v>408</v>
      </c>
      <c r="B17741" t="s">
        <v>32</v>
      </c>
      <c r="C17741" t="s">
        <v>3</v>
      </c>
      <c r="D17741" t="s">
        <v>367</v>
      </c>
      <c r="E17741" t="s">
        <v>417</v>
      </c>
      <c r="F17741" s="2">
        <v>3454204.9999999995</v>
      </c>
      <c r="G17741" s="2">
        <v>1051188.3749239196</v>
      </c>
      <c r="H17741">
        <v>2015</v>
      </c>
      <c r="I17741">
        <v>3.286</v>
      </c>
      <c r="J17741" t="s">
        <v>717</v>
      </c>
    </row>
    <row r="17742" spans="1:10">
      <c r="A17742" s="4" t="s">
        <v>408</v>
      </c>
      <c r="B17742" t="s">
        <v>32</v>
      </c>
      <c r="C17742" t="s">
        <v>3</v>
      </c>
      <c r="D17742" t="s">
        <v>367</v>
      </c>
      <c r="E17742" t="s">
        <v>415</v>
      </c>
      <c r="F17742" s="2">
        <v>3183432</v>
      </c>
      <c r="G17742" s="2">
        <v>968786.3664029215</v>
      </c>
      <c r="H17742">
        <v>2015</v>
      </c>
      <c r="I17742">
        <v>3.286</v>
      </c>
      <c r="J17742" t="s">
        <v>717</v>
      </c>
    </row>
    <row r="17743" spans="1:10">
      <c r="A17743" s="4" t="s">
        <v>408</v>
      </c>
      <c r="B17743" t="s">
        <v>32</v>
      </c>
      <c r="C17743" t="s">
        <v>3</v>
      </c>
      <c r="D17743" t="s">
        <v>367</v>
      </c>
      <c r="E17743" t="s">
        <v>416</v>
      </c>
      <c r="F17743" s="2">
        <v>908486</v>
      </c>
      <c r="G17743" s="2">
        <v>276471.69811320753</v>
      </c>
      <c r="H17743">
        <v>2015</v>
      </c>
      <c r="I17743">
        <v>3.286</v>
      </c>
      <c r="J17743" t="s">
        <v>717</v>
      </c>
    </row>
    <row r="17744" spans="1:10">
      <c r="A17744" s="4" t="s">
        <v>408</v>
      </c>
      <c r="B17744" t="s">
        <v>32</v>
      </c>
      <c r="C17744" t="s">
        <v>3</v>
      </c>
      <c r="D17744" t="s">
        <v>367</v>
      </c>
      <c r="E17744" t="s">
        <v>417</v>
      </c>
      <c r="F17744" s="2">
        <v>908486</v>
      </c>
      <c r="G17744" s="2">
        <v>276471.69811320753</v>
      </c>
      <c r="H17744">
        <v>2015</v>
      </c>
      <c r="I17744">
        <v>3.286</v>
      </c>
      <c r="J17744" t="s">
        <v>717</v>
      </c>
    </row>
    <row r="17745" spans="1:10">
      <c r="A17745" s="4" t="s">
        <v>408</v>
      </c>
      <c r="B17745" t="s">
        <v>32</v>
      </c>
      <c r="C17745" t="s">
        <v>3</v>
      </c>
      <c r="D17745" t="s">
        <v>367</v>
      </c>
      <c r="E17745" t="s">
        <v>418</v>
      </c>
      <c r="F17745" s="2">
        <v>527696</v>
      </c>
      <c r="G17745" s="2">
        <v>160589.1661594644</v>
      </c>
      <c r="H17745">
        <v>2015</v>
      </c>
      <c r="I17745">
        <v>3.286</v>
      </c>
      <c r="J17745" t="s">
        <v>717</v>
      </c>
    </row>
    <row r="17746" spans="1:10">
      <c r="A17746" s="4" t="s">
        <v>408</v>
      </c>
      <c r="B17746" t="s">
        <v>32</v>
      </c>
      <c r="C17746" t="s">
        <v>3</v>
      </c>
      <c r="D17746" t="s">
        <v>367</v>
      </c>
      <c r="E17746" t="s">
        <v>419</v>
      </c>
      <c r="F17746" s="2">
        <v>389207</v>
      </c>
      <c r="G17746" s="2">
        <v>118444.00486914182</v>
      </c>
      <c r="H17746">
        <v>2015</v>
      </c>
      <c r="I17746">
        <v>3.286</v>
      </c>
      <c r="J17746" t="s">
        <v>717</v>
      </c>
    </row>
    <row r="17747" spans="1:10">
      <c r="A17747" s="4" t="s">
        <v>408</v>
      </c>
      <c r="B17747" t="s">
        <v>32</v>
      </c>
      <c r="C17747" t="s">
        <v>3</v>
      </c>
      <c r="D17747" t="s">
        <v>367</v>
      </c>
      <c r="E17747" t="s">
        <v>419</v>
      </c>
      <c r="F17747" s="2">
        <v>291750</v>
      </c>
      <c r="G17747" s="2">
        <v>88785.757760194771</v>
      </c>
      <c r="H17747">
        <v>2015</v>
      </c>
      <c r="I17747">
        <v>3.286</v>
      </c>
      <c r="J17747" t="s">
        <v>717</v>
      </c>
    </row>
    <row r="17748" spans="1:10">
      <c r="A17748" s="4" t="s">
        <v>408</v>
      </c>
      <c r="B17748" t="s">
        <v>32</v>
      </c>
      <c r="C17748" t="s">
        <v>3</v>
      </c>
      <c r="D17748" t="s">
        <v>367</v>
      </c>
      <c r="E17748" t="s">
        <v>418</v>
      </c>
      <c r="F17748" s="2">
        <v>216929</v>
      </c>
      <c r="G17748" s="2">
        <v>66016.129032258061</v>
      </c>
      <c r="H17748">
        <v>2015</v>
      </c>
      <c r="I17748">
        <v>3.286</v>
      </c>
      <c r="J17748" t="s">
        <v>717</v>
      </c>
    </row>
    <row r="17749" spans="1:10">
      <c r="A17749" s="4" t="s">
        <v>408</v>
      </c>
      <c r="B17749" t="s">
        <v>32</v>
      </c>
      <c r="C17749" t="s">
        <v>4</v>
      </c>
      <c r="D17749" t="s">
        <v>328</v>
      </c>
      <c r="E17749" t="s">
        <v>365</v>
      </c>
      <c r="F17749" s="2">
        <v>16511641</v>
      </c>
      <c r="G17749" s="2">
        <v>5024845.1004260499</v>
      </c>
      <c r="H17749">
        <v>2015</v>
      </c>
      <c r="I17749">
        <v>3.286</v>
      </c>
      <c r="J17749" t="s">
        <v>717</v>
      </c>
    </row>
    <row r="17750" spans="1:10">
      <c r="A17750" s="4" t="s">
        <v>408</v>
      </c>
      <c r="B17750" t="s">
        <v>32</v>
      </c>
      <c r="C17750" t="s">
        <v>4</v>
      </c>
      <c r="D17750" t="s">
        <v>328</v>
      </c>
      <c r="E17750" t="s">
        <v>365</v>
      </c>
      <c r="F17750" s="2">
        <v>771948</v>
      </c>
      <c r="G17750" s="2">
        <v>234920.26780279976</v>
      </c>
      <c r="H17750">
        <v>2015</v>
      </c>
      <c r="I17750">
        <v>3.286</v>
      </c>
      <c r="J17750" t="s">
        <v>717</v>
      </c>
    </row>
    <row r="17751" spans="1:10">
      <c r="A17751" s="4" t="s">
        <v>408</v>
      </c>
      <c r="B17751" t="s">
        <v>32</v>
      </c>
      <c r="C17751" t="s">
        <v>4</v>
      </c>
      <c r="D17751" t="s">
        <v>328</v>
      </c>
      <c r="E17751" t="s">
        <v>366</v>
      </c>
      <c r="F17751" s="2">
        <v>397644</v>
      </c>
      <c r="G17751" s="2">
        <v>121011.56421180766</v>
      </c>
      <c r="H17751">
        <v>2015</v>
      </c>
      <c r="I17751">
        <v>3.286</v>
      </c>
      <c r="J17751" t="s">
        <v>717</v>
      </c>
    </row>
    <row r="17752" spans="1:10">
      <c r="A17752" s="4" t="s">
        <v>408</v>
      </c>
      <c r="B17752" t="s">
        <v>32</v>
      </c>
      <c r="C17752" t="s">
        <v>4</v>
      </c>
      <c r="D17752" t="s">
        <v>328</v>
      </c>
      <c r="E17752" t="s">
        <v>365</v>
      </c>
      <c r="F17752" s="2">
        <v>-4890</v>
      </c>
      <c r="G17752" s="2">
        <v>-1488.1314668289713</v>
      </c>
      <c r="H17752">
        <v>2015</v>
      </c>
      <c r="I17752">
        <v>3.286</v>
      </c>
      <c r="J17752" t="s">
        <v>717</v>
      </c>
    </row>
    <row r="17753" spans="1:10">
      <c r="A17753" s="4" t="s">
        <v>408</v>
      </c>
      <c r="B17753" t="s">
        <v>32</v>
      </c>
      <c r="C17753" t="s">
        <v>4</v>
      </c>
      <c r="D17753" t="s">
        <v>328</v>
      </c>
      <c r="E17753" t="s">
        <v>366</v>
      </c>
      <c r="F17753" s="2">
        <v>-16338</v>
      </c>
      <c r="G17753" s="2">
        <v>-4972.0024345709071</v>
      </c>
      <c r="H17753">
        <v>2015</v>
      </c>
      <c r="I17753">
        <v>3.286</v>
      </c>
      <c r="J17753" t="s">
        <v>717</v>
      </c>
    </row>
    <row r="17754" spans="1:10">
      <c r="A17754" s="4" t="s">
        <v>408</v>
      </c>
      <c r="B17754" t="s">
        <v>32</v>
      </c>
      <c r="C17754" t="s">
        <v>4</v>
      </c>
      <c r="D17754" t="s">
        <v>328</v>
      </c>
      <c r="E17754" t="s">
        <v>366</v>
      </c>
      <c r="F17754" s="2">
        <v>-4456477</v>
      </c>
      <c r="G17754" s="2">
        <v>-1356201.1564211808</v>
      </c>
      <c r="H17754">
        <v>2015</v>
      </c>
      <c r="I17754">
        <v>3.286</v>
      </c>
      <c r="J17754" t="s">
        <v>717</v>
      </c>
    </row>
    <row r="17755" spans="1:10">
      <c r="A17755" s="4" t="s">
        <v>408</v>
      </c>
      <c r="B17755" t="s">
        <v>32</v>
      </c>
      <c r="C17755" t="s">
        <v>4</v>
      </c>
      <c r="D17755" t="s">
        <v>1</v>
      </c>
      <c r="F17755" s="2">
        <v>16297877</v>
      </c>
      <c r="G17755" s="2">
        <v>4959792.1485088253</v>
      </c>
      <c r="H17755">
        <v>2015</v>
      </c>
      <c r="I17755">
        <v>3.286</v>
      </c>
      <c r="J17755" t="s">
        <v>717</v>
      </c>
    </row>
    <row r="17756" spans="1:10">
      <c r="A17756" s="4" t="s">
        <v>408</v>
      </c>
      <c r="B17756" t="s">
        <v>32</v>
      </c>
      <c r="C17756" t="s">
        <v>4</v>
      </c>
      <c r="D17756" t="s">
        <v>1</v>
      </c>
      <c r="F17756" s="2">
        <v>7160156</v>
      </c>
      <c r="G17756" s="2">
        <v>2178988.4357881923</v>
      </c>
      <c r="H17756">
        <v>2015</v>
      </c>
      <c r="I17756">
        <v>3.286</v>
      </c>
      <c r="J17756" t="s">
        <v>717</v>
      </c>
    </row>
    <row r="17757" spans="1:10">
      <c r="A17757" s="4" t="s">
        <v>408</v>
      </c>
      <c r="B17757" t="s">
        <v>32</v>
      </c>
      <c r="C17757" t="s">
        <v>4</v>
      </c>
      <c r="D17757" t="s">
        <v>367</v>
      </c>
      <c r="E17757" t="s">
        <v>414</v>
      </c>
      <c r="F17757" s="2">
        <v>12707839</v>
      </c>
      <c r="G17757" s="2">
        <v>3867266.8898356664</v>
      </c>
      <c r="H17757">
        <v>2015</v>
      </c>
      <c r="I17757">
        <v>3.286</v>
      </c>
      <c r="J17757" t="s">
        <v>717</v>
      </c>
    </row>
    <row r="17758" spans="1:10">
      <c r="A17758" t="s">
        <v>60</v>
      </c>
      <c r="B17758" t="s">
        <v>36</v>
      </c>
      <c r="C17758" t="s">
        <v>3</v>
      </c>
      <c r="D17758" t="s">
        <v>328</v>
      </c>
      <c r="E17758" t="s">
        <v>534</v>
      </c>
      <c r="F17758" s="2">
        <v>76053470</v>
      </c>
      <c r="G17758" s="2">
        <f>F17758/I17758</f>
        <v>20325370.142712064</v>
      </c>
      <c r="H17758">
        <v>2024</v>
      </c>
      <c r="I17758">
        <v>3.7418</v>
      </c>
      <c r="J17758" s="40" t="s">
        <v>715</v>
      </c>
    </row>
    <row r="17759" spans="1:10">
      <c r="A17759" s="4" t="s">
        <v>408</v>
      </c>
      <c r="B17759" t="s">
        <v>32</v>
      </c>
      <c r="C17759" t="s">
        <v>4</v>
      </c>
      <c r="D17759" t="s">
        <v>367</v>
      </c>
      <c r="E17759" t="s">
        <v>415</v>
      </c>
      <c r="F17759" s="2">
        <v>9259770</v>
      </c>
      <c r="G17759" s="2">
        <v>2817945.8307973221</v>
      </c>
      <c r="H17759">
        <v>2015</v>
      </c>
      <c r="I17759">
        <v>3.286</v>
      </c>
      <c r="J17759" t="s">
        <v>717</v>
      </c>
    </row>
    <row r="17760" spans="1:10">
      <c r="A17760" s="4" t="s">
        <v>408</v>
      </c>
      <c r="B17760" t="s">
        <v>32</v>
      </c>
      <c r="C17760" t="s">
        <v>4</v>
      </c>
      <c r="D17760" t="s">
        <v>367</v>
      </c>
      <c r="E17760" t="s">
        <v>414</v>
      </c>
      <c r="F17760" s="2">
        <v>2139009</v>
      </c>
      <c r="G17760" s="2">
        <v>650946.13511868531</v>
      </c>
      <c r="H17760">
        <v>2015</v>
      </c>
      <c r="I17760">
        <v>3.286</v>
      </c>
      <c r="J17760" t="s">
        <v>717</v>
      </c>
    </row>
    <row r="17761" spans="1:10">
      <c r="A17761" s="4" t="s">
        <v>408</v>
      </c>
      <c r="B17761" t="s">
        <v>32</v>
      </c>
      <c r="C17761" t="s">
        <v>4</v>
      </c>
      <c r="D17761" t="s">
        <v>367</v>
      </c>
      <c r="E17761" t="s">
        <v>415</v>
      </c>
      <c r="F17761" s="2">
        <v>1876878</v>
      </c>
      <c r="G17761" s="2">
        <v>571174.07181984175</v>
      </c>
      <c r="H17761">
        <v>2015</v>
      </c>
      <c r="I17761">
        <v>3.286</v>
      </c>
      <c r="J17761" t="s">
        <v>717</v>
      </c>
    </row>
    <row r="17762" spans="1:10">
      <c r="A17762" s="4" t="s">
        <v>408</v>
      </c>
      <c r="B17762" t="s">
        <v>32</v>
      </c>
      <c r="C17762" t="s">
        <v>4</v>
      </c>
      <c r="D17762" t="s">
        <v>367</v>
      </c>
      <c r="E17762" t="s">
        <v>421</v>
      </c>
      <c r="F17762" s="2">
        <v>1631745</v>
      </c>
      <c r="G17762" s="2">
        <v>496574.86305538646</v>
      </c>
      <c r="H17762">
        <v>2015</v>
      </c>
      <c r="I17762">
        <v>3.286</v>
      </c>
      <c r="J17762" t="s">
        <v>717</v>
      </c>
    </row>
    <row r="17763" spans="1:10">
      <c r="A17763" t="s">
        <v>60</v>
      </c>
      <c r="B17763" t="s">
        <v>36</v>
      </c>
      <c r="C17763" t="s">
        <v>3</v>
      </c>
      <c r="D17763" t="s">
        <v>1</v>
      </c>
      <c r="E17763" t="s">
        <v>632</v>
      </c>
      <c r="F17763" s="2">
        <v>25971140</v>
      </c>
      <c r="G17763" s="2">
        <f>F17763/I17763</f>
        <v>6940814.5812175954</v>
      </c>
      <c r="H17763">
        <v>2024</v>
      </c>
      <c r="I17763">
        <v>3.7418</v>
      </c>
      <c r="J17763" s="40" t="s">
        <v>715</v>
      </c>
    </row>
    <row r="17764" spans="1:10">
      <c r="A17764" s="4" t="s">
        <v>408</v>
      </c>
      <c r="B17764" t="s">
        <v>32</v>
      </c>
      <c r="C17764" t="s">
        <v>4</v>
      </c>
      <c r="D17764" t="s">
        <v>367</v>
      </c>
      <c r="E17764" t="s">
        <v>417</v>
      </c>
      <c r="F17764" s="2">
        <v>1631745</v>
      </c>
      <c r="G17764" s="2">
        <v>496574.86305538646</v>
      </c>
      <c r="H17764">
        <v>2015</v>
      </c>
      <c r="I17764">
        <v>3.286</v>
      </c>
      <c r="J17764" t="s">
        <v>717</v>
      </c>
    </row>
    <row r="17765" spans="1:10">
      <c r="A17765" s="4" t="s">
        <v>408</v>
      </c>
      <c r="B17765" t="s">
        <v>32</v>
      </c>
      <c r="C17765" t="s">
        <v>4</v>
      </c>
      <c r="D17765" t="s">
        <v>367</v>
      </c>
      <c r="E17765" t="s">
        <v>421</v>
      </c>
      <c r="F17765" s="2">
        <v>343687</v>
      </c>
      <c r="G17765" s="2">
        <v>104591.29640900792</v>
      </c>
      <c r="H17765">
        <v>2015</v>
      </c>
      <c r="I17765">
        <v>3.286</v>
      </c>
      <c r="J17765" t="s">
        <v>717</v>
      </c>
    </row>
    <row r="17766" spans="1:10">
      <c r="A17766" s="4" t="s">
        <v>408</v>
      </c>
      <c r="B17766" t="s">
        <v>32</v>
      </c>
      <c r="C17766" t="s">
        <v>4</v>
      </c>
      <c r="D17766" t="s">
        <v>367</v>
      </c>
      <c r="E17766" t="s">
        <v>417</v>
      </c>
      <c r="F17766" s="2">
        <v>343687</v>
      </c>
      <c r="G17766" s="2">
        <v>104591.29640900792</v>
      </c>
      <c r="H17766">
        <v>2015</v>
      </c>
      <c r="I17766">
        <v>3.286</v>
      </c>
      <c r="J17766" t="s">
        <v>717</v>
      </c>
    </row>
    <row r="17767" spans="1:10">
      <c r="A17767" s="4" t="s">
        <v>408</v>
      </c>
      <c r="B17767" t="s">
        <v>32</v>
      </c>
      <c r="C17767" t="s">
        <v>4</v>
      </c>
      <c r="D17767" t="s">
        <v>367</v>
      </c>
      <c r="E17767" t="s">
        <v>418</v>
      </c>
      <c r="F17767" s="2">
        <v>343686.99997040001</v>
      </c>
      <c r="G17767" s="2">
        <v>104591.29640000001</v>
      </c>
      <c r="H17767">
        <v>2015</v>
      </c>
      <c r="I17767">
        <v>3.286</v>
      </c>
      <c r="J17767" t="s">
        <v>717</v>
      </c>
    </row>
    <row r="17768" spans="1:10">
      <c r="A17768" s="4" t="s">
        <v>408</v>
      </c>
      <c r="B17768" t="s">
        <v>32</v>
      </c>
      <c r="C17768" t="s">
        <v>4</v>
      </c>
      <c r="D17768" t="s">
        <v>367</v>
      </c>
      <c r="E17768" t="s">
        <v>418</v>
      </c>
      <c r="F17768" s="2">
        <v>143411.99999295999</v>
      </c>
      <c r="G17768" s="2">
        <v>43643.335359999997</v>
      </c>
      <c r="H17768">
        <v>2015</v>
      </c>
      <c r="I17768">
        <v>3.286</v>
      </c>
      <c r="J17768" t="s">
        <v>717</v>
      </c>
    </row>
    <row r="17769" spans="1:10">
      <c r="A17769" t="s">
        <v>60</v>
      </c>
      <c r="B17769" t="s">
        <v>36</v>
      </c>
      <c r="C17769" t="s">
        <v>4</v>
      </c>
      <c r="D17769" t="s">
        <v>328</v>
      </c>
      <c r="E17769" t="s">
        <v>534</v>
      </c>
      <c r="F17769" s="2">
        <v>38656290</v>
      </c>
      <c r="G17769" s="2">
        <f>F17769/I17769</f>
        <v>10330934.309690524</v>
      </c>
      <c r="H17769">
        <v>2024</v>
      </c>
      <c r="I17769">
        <v>3.7418</v>
      </c>
      <c r="J17769" s="40" t="s">
        <v>715</v>
      </c>
    </row>
    <row r="17770" spans="1:10">
      <c r="A17770" s="4" t="s">
        <v>408</v>
      </c>
      <c r="B17770" t="s">
        <v>32</v>
      </c>
      <c r="C17770" t="s">
        <v>4</v>
      </c>
      <c r="D17770" t="s">
        <v>367</v>
      </c>
      <c r="E17770" t="s">
        <v>419</v>
      </c>
      <c r="F17770" s="2">
        <v>50000</v>
      </c>
      <c r="G17770" s="2">
        <v>15216.068167985393</v>
      </c>
      <c r="H17770">
        <v>2015</v>
      </c>
      <c r="I17770">
        <v>3.286</v>
      </c>
      <c r="J17770" t="s">
        <v>717</v>
      </c>
    </row>
    <row r="17771" spans="1:10">
      <c r="A17771" s="4" t="s">
        <v>408</v>
      </c>
      <c r="B17771" t="s">
        <v>32</v>
      </c>
      <c r="C17771" t="s">
        <v>4</v>
      </c>
      <c r="D17771" t="s">
        <v>383</v>
      </c>
      <c r="F17771" s="2">
        <v>2722</v>
      </c>
      <c r="G17771" s="2">
        <v>828.36275106512471</v>
      </c>
      <c r="H17771">
        <v>2015</v>
      </c>
      <c r="I17771">
        <v>3.286</v>
      </c>
      <c r="J17771" t="s">
        <v>717</v>
      </c>
    </row>
    <row r="17772" spans="1:10">
      <c r="A17772" s="4" t="s">
        <v>408</v>
      </c>
      <c r="B17772" t="s">
        <v>32</v>
      </c>
      <c r="C17772" t="s">
        <v>4</v>
      </c>
      <c r="D17772" t="s">
        <v>383</v>
      </c>
      <c r="F17772" s="2">
        <v>-336563</v>
      </c>
      <c r="G17772" s="2">
        <v>-102423.31101643335</v>
      </c>
      <c r="H17772">
        <v>2015</v>
      </c>
      <c r="I17772">
        <v>3.286</v>
      </c>
      <c r="J17772" t="s">
        <v>717</v>
      </c>
    </row>
    <row r="17773" spans="1:10">
      <c r="A17773" s="4" t="s">
        <v>408</v>
      </c>
      <c r="B17773" t="s">
        <v>32</v>
      </c>
      <c r="C17773" t="s">
        <v>3</v>
      </c>
      <c r="D17773" t="s">
        <v>328</v>
      </c>
      <c r="E17773" t="s">
        <v>365</v>
      </c>
      <c r="F17773" s="2">
        <v>18045926</v>
      </c>
      <c r="G17773" s="2">
        <v>7666059.8968123067</v>
      </c>
      <c r="H17773">
        <v>2014</v>
      </c>
      <c r="I17773">
        <v>2.3540027397260279</v>
      </c>
      <c r="J17773" t="s">
        <v>717</v>
      </c>
    </row>
    <row r="17774" spans="1:10">
      <c r="A17774" t="s">
        <v>60</v>
      </c>
      <c r="B17774" t="s">
        <v>36</v>
      </c>
      <c r="C17774" t="s">
        <v>4</v>
      </c>
      <c r="D17774" t="s">
        <v>1</v>
      </c>
      <c r="E17774" t="s">
        <v>632</v>
      </c>
      <c r="F17774" s="2">
        <v>11656250</v>
      </c>
      <c r="G17774" s="2">
        <f>F17774/I17774</f>
        <v>3115145.1173232133</v>
      </c>
      <c r="H17774">
        <v>2024</v>
      </c>
      <c r="I17774">
        <v>3.7418</v>
      </c>
      <c r="J17774" s="40" t="s">
        <v>715</v>
      </c>
    </row>
    <row r="17775" spans="1:10">
      <c r="A17775" s="4" t="s">
        <v>408</v>
      </c>
      <c r="B17775" t="s">
        <v>32</v>
      </c>
      <c r="C17775" t="s">
        <v>3</v>
      </c>
      <c r="D17775" t="s">
        <v>367</v>
      </c>
      <c r="F17775" s="2">
        <v>11484135</v>
      </c>
      <c r="G17775" s="2">
        <v>4878556.344134327</v>
      </c>
      <c r="H17775">
        <v>2014</v>
      </c>
      <c r="I17775">
        <v>2.3540027397260279</v>
      </c>
      <c r="J17775" t="s">
        <v>717</v>
      </c>
    </row>
    <row r="17776" spans="1:10">
      <c r="A17776" s="4" t="s">
        <v>408</v>
      </c>
      <c r="B17776" t="s">
        <v>32</v>
      </c>
      <c r="C17776" t="s">
        <v>3</v>
      </c>
      <c r="D17776" t="s">
        <v>367</v>
      </c>
      <c r="F17776" s="2">
        <v>971370</v>
      </c>
      <c r="G17776" s="2">
        <v>412646.07878623519</v>
      </c>
      <c r="H17776">
        <v>2014</v>
      </c>
      <c r="I17776">
        <v>2.3540027397260279</v>
      </c>
      <c r="J17776" t="s">
        <v>717</v>
      </c>
    </row>
    <row r="17777" spans="1:10">
      <c r="A17777" s="4" t="s">
        <v>408</v>
      </c>
      <c r="B17777" t="s">
        <v>32</v>
      </c>
      <c r="C17777" t="s">
        <v>3</v>
      </c>
      <c r="D17777" t="s">
        <v>367</v>
      </c>
      <c r="F17777" s="2">
        <v>27583.999999999996</v>
      </c>
      <c r="G17777" s="2">
        <v>11717.913294871687</v>
      </c>
      <c r="H17777">
        <v>2014</v>
      </c>
      <c r="I17777">
        <v>2.3540027397260279</v>
      </c>
      <c r="J17777" t="s">
        <v>717</v>
      </c>
    </row>
    <row r="17778" spans="1:10">
      <c r="A17778" s="4" t="s">
        <v>408</v>
      </c>
      <c r="B17778" t="s">
        <v>32</v>
      </c>
      <c r="C17778" t="s">
        <v>4</v>
      </c>
      <c r="D17778" t="s">
        <v>328</v>
      </c>
      <c r="E17778" t="s">
        <v>365</v>
      </c>
      <c r="F17778" s="2">
        <v>7854527</v>
      </c>
      <c r="G17778" s="2">
        <v>3336668.5889729057</v>
      </c>
      <c r="H17778">
        <v>2014</v>
      </c>
      <c r="I17778">
        <v>2.3540027397260279</v>
      </c>
      <c r="J17778" t="s">
        <v>717</v>
      </c>
    </row>
    <row r="17779" spans="1:10">
      <c r="A17779" s="4" t="s">
        <v>408</v>
      </c>
      <c r="B17779" t="s">
        <v>32</v>
      </c>
      <c r="C17779" t="s">
        <v>4</v>
      </c>
      <c r="D17779" t="s">
        <v>328</v>
      </c>
      <c r="E17779" t="s">
        <v>366</v>
      </c>
      <c r="F17779" s="2">
        <v>2220022</v>
      </c>
      <c r="G17779" s="2">
        <v>943083.86414978374</v>
      </c>
      <c r="H17779">
        <v>2014</v>
      </c>
      <c r="I17779">
        <v>2.3540027397260279</v>
      </c>
      <c r="J17779" t="s">
        <v>717</v>
      </c>
    </row>
    <row r="17780" spans="1:10" ht="15.75">
      <c r="A17780" s="19" t="s">
        <v>60</v>
      </c>
      <c r="B17780" t="s">
        <v>36</v>
      </c>
      <c r="C17780" t="s">
        <v>3</v>
      </c>
      <c r="D17780" t="s">
        <v>328</v>
      </c>
      <c r="E17780" t="s">
        <v>466</v>
      </c>
      <c r="F17780" s="2">
        <v>76589580</v>
      </c>
      <c r="G17780" s="2">
        <f>F17780/I17780</f>
        <v>20546619.808992382</v>
      </c>
      <c r="H17780">
        <v>2023</v>
      </c>
      <c r="I17780">
        <v>3.7275999999999998</v>
      </c>
      <c r="J17780" s="40" t="s">
        <v>715</v>
      </c>
    </row>
    <row r="17781" spans="1:10">
      <c r="A17781" s="4" t="s">
        <v>408</v>
      </c>
      <c r="B17781" t="s">
        <v>32</v>
      </c>
      <c r="C17781" t="s">
        <v>4</v>
      </c>
      <c r="D17781" t="s">
        <v>328</v>
      </c>
      <c r="E17781" t="s">
        <v>366</v>
      </c>
      <c r="F17781" s="2">
        <v>4966</v>
      </c>
      <c r="G17781" s="2">
        <v>2109.5982244175175</v>
      </c>
      <c r="H17781">
        <v>2014</v>
      </c>
      <c r="I17781">
        <v>2.3540027397260279</v>
      </c>
      <c r="J17781" t="s">
        <v>717</v>
      </c>
    </row>
    <row r="17782" spans="1:10">
      <c r="A17782" s="4" t="s">
        <v>408</v>
      </c>
      <c r="B17782" t="s">
        <v>32</v>
      </c>
      <c r="C17782" t="s">
        <v>4</v>
      </c>
      <c r="D17782" t="s">
        <v>328</v>
      </c>
      <c r="E17782" t="s">
        <v>366</v>
      </c>
      <c r="F17782" s="2">
        <v>11</v>
      </c>
      <c r="G17782" s="2">
        <v>4.6728917576706994</v>
      </c>
      <c r="H17782">
        <v>2014</v>
      </c>
      <c r="I17782">
        <v>2.3540027397260279</v>
      </c>
      <c r="J17782" t="s">
        <v>717</v>
      </c>
    </row>
    <row r="17783" spans="1:10">
      <c r="A17783" s="4" t="s">
        <v>408</v>
      </c>
      <c r="B17783" t="s">
        <v>32</v>
      </c>
      <c r="C17783" t="s">
        <v>4</v>
      </c>
      <c r="D17783" t="s">
        <v>328</v>
      </c>
      <c r="E17783" t="s">
        <v>366</v>
      </c>
      <c r="F17783" s="2">
        <v>2</v>
      </c>
      <c r="G17783" s="2">
        <v>0.84961668321285444</v>
      </c>
      <c r="H17783">
        <v>2014</v>
      </c>
      <c r="I17783">
        <v>2.3540027397260279</v>
      </c>
      <c r="J17783" t="s">
        <v>717</v>
      </c>
    </row>
    <row r="17784" spans="1:10">
      <c r="A17784" s="4" t="s">
        <v>408</v>
      </c>
      <c r="B17784" t="s">
        <v>32</v>
      </c>
      <c r="C17784" t="s">
        <v>4</v>
      </c>
      <c r="D17784" t="s">
        <v>328</v>
      </c>
      <c r="E17784" t="s">
        <v>366</v>
      </c>
      <c r="F17784" s="2">
        <v>1</v>
      </c>
      <c r="G17784" s="2">
        <v>0.42480834160642722</v>
      </c>
      <c r="H17784">
        <v>2014</v>
      </c>
      <c r="I17784">
        <v>2.3540027397260279</v>
      </c>
      <c r="J17784" t="s">
        <v>717</v>
      </c>
    </row>
    <row r="17785" spans="1:10" ht="15.75">
      <c r="A17785" s="19" t="s">
        <v>60</v>
      </c>
      <c r="B17785" t="s">
        <v>36</v>
      </c>
      <c r="C17785" t="s">
        <v>3</v>
      </c>
      <c r="D17785" t="s">
        <v>1</v>
      </c>
      <c r="F17785" s="2">
        <v>49306950</v>
      </c>
      <c r="G17785" s="2">
        <f>F17785/I17785</f>
        <v>13227532.460564438</v>
      </c>
      <c r="H17785">
        <v>2023</v>
      </c>
      <c r="I17785">
        <v>3.7275999999999998</v>
      </c>
      <c r="J17785" s="40" t="s">
        <v>715</v>
      </c>
    </row>
    <row r="17786" spans="1:10">
      <c r="A17786" s="4" t="s">
        <v>408</v>
      </c>
      <c r="B17786" t="s">
        <v>32</v>
      </c>
      <c r="C17786" t="s">
        <v>4</v>
      </c>
      <c r="D17786" t="s">
        <v>328</v>
      </c>
      <c r="E17786" t="s">
        <v>365</v>
      </c>
      <c r="F17786" s="2">
        <v>-262</v>
      </c>
      <c r="G17786" s="2">
        <v>-111.29978550088393</v>
      </c>
      <c r="H17786">
        <v>2014</v>
      </c>
      <c r="I17786">
        <v>2.3540027397260279</v>
      </c>
      <c r="J17786" t="s">
        <v>717</v>
      </c>
    </row>
    <row r="17787" spans="1:10">
      <c r="A17787" s="4" t="s">
        <v>408</v>
      </c>
      <c r="B17787" t="s">
        <v>32</v>
      </c>
      <c r="C17787" t="s">
        <v>4</v>
      </c>
      <c r="D17787" t="s">
        <v>1</v>
      </c>
      <c r="F17787" s="2">
        <v>8399244</v>
      </c>
      <c r="G17787" s="2">
        <v>3568068.9143877341</v>
      </c>
      <c r="H17787">
        <v>2014</v>
      </c>
      <c r="I17787">
        <v>2.3540027397260279</v>
      </c>
      <c r="J17787" t="s">
        <v>717</v>
      </c>
    </row>
    <row r="17788" spans="1:10">
      <c r="A17788" s="4" t="s">
        <v>408</v>
      </c>
      <c r="B17788" t="s">
        <v>32</v>
      </c>
      <c r="C17788" t="s">
        <v>4</v>
      </c>
      <c r="D17788" t="s">
        <v>367</v>
      </c>
      <c r="F17788" s="2">
        <v>23538203</v>
      </c>
      <c r="G17788" s="2">
        <v>9999224.9808254298</v>
      </c>
      <c r="H17788">
        <v>2014</v>
      </c>
      <c r="I17788">
        <v>2.3540027397260279</v>
      </c>
      <c r="J17788" t="s">
        <v>717</v>
      </c>
    </row>
    <row r="17789" spans="1:10">
      <c r="A17789" s="4" t="s">
        <v>408</v>
      </c>
      <c r="B17789" t="s">
        <v>32</v>
      </c>
      <c r="C17789" t="s">
        <v>4</v>
      </c>
      <c r="D17789" t="s">
        <v>367</v>
      </c>
      <c r="F17789" s="2">
        <v>938859</v>
      </c>
      <c r="G17789" s="2">
        <v>398835.13479226863</v>
      </c>
      <c r="H17789">
        <v>2014</v>
      </c>
      <c r="I17789">
        <v>2.3540027397260279</v>
      </c>
      <c r="J17789" t="s">
        <v>717</v>
      </c>
    </row>
    <row r="17790" spans="1:10">
      <c r="A17790" s="4" t="s">
        <v>408</v>
      </c>
      <c r="B17790" t="s">
        <v>32</v>
      </c>
      <c r="C17790" t="s">
        <v>4</v>
      </c>
      <c r="D17790" t="s">
        <v>367</v>
      </c>
      <c r="F17790" s="2">
        <v>3849</v>
      </c>
      <c r="G17790" s="2">
        <v>1635.0873068431383</v>
      </c>
      <c r="H17790">
        <v>2014</v>
      </c>
      <c r="I17790">
        <v>2.3540027397260279</v>
      </c>
      <c r="J17790" t="s">
        <v>717</v>
      </c>
    </row>
    <row r="17791" spans="1:10" ht="15.75">
      <c r="A17791" s="19" t="s">
        <v>60</v>
      </c>
      <c r="B17791" t="s">
        <v>36</v>
      </c>
      <c r="C17791" t="s">
        <v>4</v>
      </c>
      <c r="D17791" t="s">
        <v>328</v>
      </c>
      <c r="E17791" t="s">
        <v>466</v>
      </c>
      <c r="F17791" s="2">
        <v>33246690</v>
      </c>
      <c r="G17791" s="2">
        <f>F17791/I17791</f>
        <v>8919060.521515185</v>
      </c>
      <c r="H17791">
        <v>2023</v>
      </c>
      <c r="I17791">
        <v>3.7275999999999998</v>
      </c>
      <c r="J17791" s="40" t="s">
        <v>715</v>
      </c>
    </row>
    <row r="17792" spans="1:10">
      <c r="A17792" s="4" t="s">
        <v>408</v>
      </c>
      <c r="B17792" t="s">
        <v>32</v>
      </c>
      <c r="C17792" t="s">
        <v>4</v>
      </c>
      <c r="D17792" t="s">
        <v>367</v>
      </c>
      <c r="F17792" s="2">
        <v>-144</v>
      </c>
      <c r="G17792" s="2">
        <v>-61.17240119132552</v>
      </c>
      <c r="H17792">
        <v>2014</v>
      </c>
      <c r="I17792">
        <v>2.3540027397260279</v>
      </c>
      <c r="J17792" t="s">
        <v>717</v>
      </c>
    </row>
    <row r="17793" spans="1:10">
      <c r="A17793" s="4" t="s">
        <v>408</v>
      </c>
      <c r="B17793" t="s">
        <v>32</v>
      </c>
      <c r="C17793" t="s">
        <v>3</v>
      </c>
      <c r="D17793" t="s">
        <v>328</v>
      </c>
      <c r="F17793" s="2">
        <v>31556432</v>
      </c>
      <c r="G17793" s="2">
        <v>14608952.03613409</v>
      </c>
      <c r="H17793">
        <v>2013</v>
      </c>
      <c r="I17793">
        <v>2.1600749952459051</v>
      </c>
      <c r="J17793" t="s">
        <v>717</v>
      </c>
    </row>
    <row r="17794" spans="1:10">
      <c r="A17794" s="4" t="s">
        <v>408</v>
      </c>
      <c r="B17794" t="s">
        <v>32</v>
      </c>
      <c r="C17794" t="s">
        <v>3</v>
      </c>
      <c r="D17794" t="s">
        <v>328</v>
      </c>
      <c r="F17794" s="2">
        <v>20742408</v>
      </c>
      <c r="G17794" s="2">
        <v>9602633.263035696</v>
      </c>
      <c r="H17794">
        <v>2013</v>
      </c>
      <c r="I17794">
        <v>2.1600749952459051</v>
      </c>
      <c r="J17794" t="s">
        <v>717</v>
      </c>
    </row>
    <row r="17795" spans="1:10">
      <c r="A17795" s="4" t="s">
        <v>408</v>
      </c>
      <c r="B17795" t="s">
        <v>32</v>
      </c>
      <c r="C17795" t="s">
        <v>3</v>
      </c>
      <c r="D17795" t="s">
        <v>328</v>
      </c>
      <c r="F17795" s="2">
        <v>8759794</v>
      </c>
      <c r="G17795" s="2">
        <v>4055319.3844099734</v>
      </c>
      <c r="H17795">
        <v>2013</v>
      </c>
      <c r="I17795">
        <v>2.1600749952459051</v>
      </c>
      <c r="J17795" t="s">
        <v>717</v>
      </c>
    </row>
    <row r="17796" spans="1:10" ht="15.75">
      <c r="A17796" s="19" t="s">
        <v>60</v>
      </c>
      <c r="B17796" t="s">
        <v>36</v>
      </c>
      <c r="C17796" t="s">
        <v>4</v>
      </c>
      <c r="D17796" t="s">
        <v>1</v>
      </c>
      <c r="F17796" s="2">
        <v>9542780</v>
      </c>
      <c r="G17796" s="2">
        <f>F17796/I17796</f>
        <v>2560033.2653718214</v>
      </c>
      <c r="H17796">
        <v>2023</v>
      </c>
      <c r="I17796">
        <v>3.7275999999999998</v>
      </c>
      <c r="J17796" s="40" t="s">
        <v>715</v>
      </c>
    </row>
    <row r="17797" spans="1:10">
      <c r="A17797" s="4" t="s">
        <v>408</v>
      </c>
      <c r="B17797" t="s">
        <v>32</v>
      </c>
      <c r="C17797" t="s">
        <v>3</v>
      </c>
      <c r="D17797" t="s">
        <v>328</v>
      </c>
      <c r="F17797" s="2">
        <v>2229729</v>
      </c>
      <c r="G17797" s="2">
        <v>1032246.1048377468</v>
      </c>
      <c r="H17797">
        <v>2013</v>
      </c>
      <c r="I17797">
        <v>2.1600749952459051</v>
      </c>
      <c r="J17797" t="s">
        <v>717</v>
      </c>
    </row>
    <row r="17798" spans="1:10">
      <c r="A17798" s="4" t="s">
        <v>408</v>
      </c>
      <c r="B17798" t="s">
        <v>32</v>
      </c>
      <c r="C17798" t="s">
        <v>3</v>
      </c>
      <c r="D17798" t="s">
        <v>328</v>
      </c>
      <c r="F17798" s="2">
        <v>686906</v>
      </c>
      <c r="G17798" s="2">
        <v>318000.99603569641</v>
      </c>
      <c r="H17798">
        <v>2013</v>
      </c>
      <c r="I17798">
        <v>2.1600749952459051</v>
      </c>
      <c r="J17798" t="s">
        <v>717</v>
      </c>
    </row>
    <row r="17799" spans="1:10">
      <c r="A17799" s="4" t="s">
        <v>408</v>
      </c>
      <c r="B17799" t="s">
        <v>32</v>
      </c>
      <c r="C17799" t="s">
        <v>3</v>
      </c>
      <c r="D17799" t="s">
        <v>328</v>
      </c>
      <c r="F17799" s="2">
        <v>252029</v>
      </c>
      <c r="G17799" s="2">
        <v>116676.04159794867</v>
      </c>
      <c r="H17799">
        <v>2013</v>
      </c>
      <c r="I17799">
        <v>2.1600749952459051</v>
      </c>
      <c r="J17799" t="s">
        <v>717</v>
      </c>
    </row>
    <row r="17800" spans="1:10">
      <c r="A17800" s="4" t="s">
        <v>408</v>
      </c>
      <c r="B17800" t="s">
        <v>32</v>
      </c>
      <c r="C17800" t="s">
        <v>3</v>
      </c>
      <c r="D17800" t="s">
        <v>1</v>
      </c>
      <c r="F17800" s="2">
        <v>30616321</v>
      </c>
      <c r="G17800" s="2">
        <v>14173730.572958468</v>
      </c>
      <c r="H17800">
        <v>2013</v>
      </c>
      <c r="I17800">
        <v>2.1600749952459051</v>
      </c>
      <c r="J17800" t="s">
        <v>717</v>
      </c>
    </row>
    <row r="17801" spans="1:10">
      <c r="A17801" s="4" t="s">
        <v>408</v>
      </c>
      <c r="B17801" t="s">
        <v>32</v>
      </c>
      <c r="C17801" t="s">
        <v>4</v>
      </c>
      <c r="D17801" t="s">
        <v>328</v>
      </c>
      <c r="F17801" s="2">
        <v>22187714</v>
      </c>
      <c r="G17801" s="2">
        <v>10271733.180020506</v>
      </c>
      <c r="H17801">
        <v>2013</v>
      </c>
      <c r="I17801">
        <v>2.1600749952459051</v>
      </c>
      <c r="J17801" t="s">
        <v>717</v>
      </c>
    </row>
    <row r="17802" spans="1:10">
      <c r="A17802" t="s">
        <v>60</v>
      </c>
      <c r="B17802" t="s">
        <v>36</v>
      </c>
      <c r="C17802" t="s">
        <v>3</v>
      </c>
      <c r="D17802" t="s">
        <v>328</v>
      </c>
      <c r="F17802" s="2">
        <v>77769070</v>
      </c>
      <c r="G17802" s="2">
        <f>F17802/I17802</f>
        <v>20336568.081378624</v>
      </c>
      <c r="H17802">
        <v>2022</v>
      </c>
      <c r="I17802" s="32">
        <v>3.8241000000000001</v>
      </c>
      <c r="J17802" s="40" t="s">
        <v>715</v>
      </c>
    </row>
    <row r="17803" spans="1:10">
      <c r="A17803" s="4" t="s">
        <v>408</v>
      </c>
      <c r="B17803" t="s">
        <v>32</v>
      </c>
      <c r="C17803" t="s">
        <v>4</v>
      </c>
      <c r="D17803" t="s">
        <v>328</v>
      </c>
      <c r="F17803" s="2">
        <v>10848697</v>
      </c>
      <c r="G17803" s="2">
        <v>5022370.5305958483</v>
      </c>
      <c r="H17803">
        <v>2013</v>
      </c>
      <c r="I17803">
        <v>2.1600749952459051</v>
      </c>
      <c r="J17803" t="s">
        <v>717</v>
      </c>
    </row>
    <row r="17804" spans="1:10">
      <c r="A17804" s="4" t="s">
        <v>408</v>
      </c>
      <c r="B17804" t="s">
        <v>32</v>
      </c>
      <c r="C17804" t="s">
        <v>4</v>
      </c>
      <c r="D17804" t="s">
        <v>328</v>
      </c>
      <c r="F17804" s="2">
        <v>1838246</v>
      </c>
      <c r="G17804" s="2">
        <v>851010.26772023365</v>
      </c>
      <c r="H17804">
        <v>2013</v>
      </c>
      <c r="I17804">
        <v>2.1600749952459051</v>
      </c>
      <c r="J17804" t="s">
        <v>717</v>
      </c>
    </row>
    <row r="17805" spans="1:10">
      <c r="A17805" s="4" t="s">
        <v>408</v>
      </c>
      <c r="B17805" t="s">
        <v>32</v>
      </c>
      <c r="C17805" t="s">
        <v>4</v>
      </c>
      <c r="D17805" t="s">
        <v>328</v>
      </c>
      <c r="F17805" s="2">
        <v>1220823.0000000002</v>
      </c>
      <c r="G17805" s="2">
        <v>565176.21040329686</v>
      </c>
      <c r="H17805">
        <v>2013</v>
      </c>
      <c r="I17805">
        <v>2.1600749952459051</v>
      </c>
      <c r="J17805" t="s">
        <v>717</v>
      </c>
    </row>
    <row r="17806" spans="1:10">
      <c r="A17806" s="4" t="s">
        <v>408</v>
      </c>
      <c r="B17806" t="s">
        <v>32</v>
      </c>
      <c r="C17806" t="s">
        <v>4</v>
      </c>
      <c r="D17806" t="s">
        <v>328</v>
      </c>
      <c r="F17806" s="2">
        <v>-11855</v>
      </c>
      <c r="G17806" s="2">
        <v>-5488.2353742770929</v>
      </c>
      <c r="H17806">
        <v>2013</v>
      </c>
      <c r="I17806">
        <v>2.1600749952459051</v>
      </c>
      <c r="J17806" t="s">
        <v>717</v>
      </c>
    </row>
    <row r="17807" spans="1:10">
      <c r="A17807" t="s">
        <v>60</v>
      </c>
      <c r="B17807" t="s">
        <v>36</v>
      </c>
      <c r="C17807" t="s">
        <v>3</v>
      </c>
      <c r="D17807" t="s">
        <v>1</v>
      </c>
      <c r="F17807" s="2">
        <v>22196000</v>
      </c>
      <c r="G17807" s="2">
        <f>F17807/I17807</f>
        <v>5804241.5208807299</v>
      </c>
      <c r="H17807">
        <v>2022</v>
      </c>
      <c r="I17807" s="32">
        <v>3.8241000000000001</v>
      </c>
      <c r="J17807" s="40" t="s">
        <v>715</v>
      </c>
    </row>
    <row r="17808" spans="1:10">
      <c r="A17808" s="4" t="s">
        <v>408</v>
      </c>
      <c r="B17808" t="s">
        <v>32</v>
      </c>
      <c r="C17808" t="s">
        <v>4</v>
      </c>
      <c r="D17808" t="s">
        <v>328</v>
      </c>
      <c r="F17808" s="2">
        <v>-49517</v>
      </c>
      <c r="G17808" s="2">
        <v>-22923.74112425802</v>
      </c>
      <c r="H17808">
        <v>2013</v>
      </c>
      <c r="I17808">
        <v>2.1600749952459051</v>
      </c>
      <c r="J17808" t="s">
        <v>717</v>
      </c>
    </row>
    <row r="17809" spans="1:10">
      <c r="A17809" s="4" t="s">
        <v>408</v>
      </c>
      <c r="B17809" t="s">
        <v>32</v>
      </c>
      <c r="C17809" t="s">
        <v>4</v>
      </c>
      <c r="D17809" t="s">
        <v>1</v>
      </c>
      <c r="F17809" s="2">
        <v>14713553</v>
      </c>
      <c r="G17809" s="2">
        <v>6811593.593918249</v>
      </c>
      <c r="H17809">
        <v>2013</v>
      </c>
      <c r="I17809">
        <v>2.1600749952459051</v>
      </c>
      <c r="J17809" t="s">
        <v>717</v>
      </c>
    </row>
    <row r="17810" spans="1:10">
      <c r="A17810" s="4" t="s">
        <v>408</v>
      </c>
      <c r="B17810" t="s">
        <v>32</v>
      </c>
      <c r="C17810" t="s">
        <v>3</v>
      </c>
      <c r="D17810" t="s">
        <v>328</v>
      </c>
      <c r="F17810" s="2">
        <v>29604545.925575174</v>
      </c>
      <c r="G17810" s="2">
        <v>15147458.972214514</v>
      </c>
      <c r="H17810">
        <v>2012</v>
      </c>
      <c r="I17810">
        <v>1.9544232455014252</v>
      </c>
      <c r="J17810" t="s">
        <v>717</v>
      </c>
    </row>
    <row r="17811" spans="1:10">
      <c r="A17811" s="4" t="s">
        <v>408</v>
      </c>
      <c r="B17811" t="s">
        <v>32</v>
      </c>
      <c r="C17811" t="s">
        <v>3</v>
      </c>
      <c r="D17811" t="s">
        <v>328</v>
      </c>
      <c r="F17811" s="2">
        <v>24586394.881196763</v>
      </c>
      <c r="G17811" s="2">
        <v>12579872.31669919</v>
      </c>
      <c r="H17811">
        <v>2012</v>
      </c>
      <c r="I17811">
        <v>1.9544232455014252</v>
      </c>
      <c r="J17811" t="s">
        <v>717</v>
      </c>
    </row>
    <row r="17812" spans="1:10">
      <c r="A17812" s="4" t="s">
        <v>408</v>
      </c>
      <c r="B17812" t="s">
        <v>32</v>
      </c>
      <c r="C17812" t="s">
        <v>3</v>
      </c>
      <c r="D17812" t="s">
        <v>328</v>
      </c>
      <c r="F17812" s="2">
        <v>10875456.893129405</v>
      </c>
      <c r="G17812" s="2">
        <v>5564535.1733110435</v>
      </c>
      <c r="H17812">
        <v>2012</v>
      </c>
      <c r="I17812">
        <v>1.9544232455014252</v>
      </c>
      <c r="J17812" t="s">
        <v>717</v>
      </c>
    </row>
    <row r="17813" spans="1:10">
      <c r="A17813" t="s">
        <v>60</v>
      </c>
      <c r="B17813" t="s">
        <v>36</v>
      </c>
      <c r="C17813" t="s">
        <v>4</v>
      </c>
      <c r="D17813" t="s">
        <v>328</v>
      </c>
      <c r="F17813" s="2">
        <v>47253370</v>
      </c>
      <c r="G17813" s="2">
        <f>F17813/I17813</f>
        <v>12356729.688031171</v>
      </c>
      <c r="H17813">
        <v>2022</v>
      </c>
      <c r="I17813" s="32">
        <v>3.8241000000000001</v>
      </c>
      <c r="J17813" s="40" t="s">
        <v>715</v>
      </c>
    </row>
    <row r="17814" spans="1:10">
      <c r="A17814" s="4" t="s">
        <v>408</v>
      </c>
      <c r="B17814" t="s">
        <v>32</v>
      </c>
      <c r="C17814" t="s">
        <v>3</v>
      </c>
      <c r="D17814" t="s">
        <v>328</v>
      </c>
      <c r="F17814" s="2">
        <v>2992416.6865412667</v>
      </c>
      <c r="G17814" s="2">
        <v>1531099.6189945207</v>
      </c>
      <c r="H17814">
        <v>2012</v>
      </c>
      <c r="I17814">
        <v>1.9544232455014252</v>
      </c>
      <c r="J17814" t="s">
        <v>717</v>
      </c>
    </row>
    <row r="17815" spans="1:10">
      <c r="A17815" s="4" t="s">
        <v>408</v>
      </c>
      <c r="B17815" t="s">
        <v>32</v>
      </c>
      <c r="C17815" t="s">
        <v>3</v>
      </c>
      <c r="D17815" t="s">
        <v>328</v>
      </c>
      <c r="F17815" s="2">
        <v>1405227.1351485737</v>
      </c>
      <c r="G17815" s="2">
        <v>718998.37375708751</v>
      </c>
      <c r="H17815">
        <v>2012</v>
      </c>
      <c r="I17815">
        <v>1.9544232455014252</v>
      </c>
      <c r="J17815" t="s">
        <v>717</v>
      </c>
    </row>
    <row r="17816" spans="1:10">
      <c r="A17816" s="4" t="s">
        <v>408</v>
      </c>
      <c r="B17816" t="s">
        <v>32</v>
      </c>
      <c r="C17816" t="s">
        <v>3</v>
      </c>
      <c r="D17816" t="s">
        <v>328</v>
      </c>
      <c r="F17816" s="2">
        <v>285597.88374793471</v>
      </c>
      <c r="G17816" s="2">
        <v>146128.9842951402</v>
      </c>
      <c r="H17816">
        <v>2012</v>
      </c>
      <c r="I17816">
        <v>1.9544232455014252</v>
      </c>
      <c r="J17816" t="s">
        <v>717</v>
      </c>
    </row>
    <row r="17817" spans="1:10">
      <c r="A17817" s="4" t="s">
        <v>408</v>
      </c>
      <c r="B17817" t="s">
        <v>32</v>
      </c>
      <c r="C17817" t="s">
        <v>3</v>
      </c>
      <c r="D17817" t="s">
        <v>1</v>
      </c>
      <c r="F17817" s="2">
        <v>33085945.650244039</v>
      </c>
      <c r="G17817" s="2">
        <v>16928751.603010911</v>
      </c>
      <c r="H17817">
        <v>2012</v>
      </c>
      <c r="I17817">
        <v>1.9544232455014252</v>
      </c>
      <c r="J17817" t="s">
        <v>717</v>
      </c>
    </row>
    <row r="17818" spans="1:10">
      <c r="A17818" t="s">
        <v>60</v>
      </c>
      <c r="B17818" t="s">
        <v>36</v>
      </c>
      <c r="C17818" t="s">
        <v>4</v>
      </c>
      <c r="D17818" t="s">
        <v>1</v>
      </c>
      <c r="F17818" s="2">
        <v>15725040</v>
      </c>
      <c r="G17818" s="2">
        <f>F17818/I17818</f>
        <v>4112089.119008394</v>
      </c>
      <c r="H17818">
        <v>2022</v>
      </c>
      <c r="I17818" s="32">
        <v>3.8241000000000001</v>
      </c>
      <c r="J17818" s="40" t="s">
        <v>715</v>
      </c>
    </row>
    <row r="17819" spans="1:10">
      <c r="A17819" s="4" t="s">
        <v>408</v>
      </c>
      <c r="B17819" t="s">
        <v>32</v>
      </c>
      <c r="C17819" t="s">
        <v>3</v>
      </c>
      <c r="D17819" t="s">
        <v>380</v>
      </c>
      <c r="F17819" s="2">
        <v>13976964.123783564</v>
      </c>
      <c r="G17819" s="2">
        <v>7151452.0490660891</v>
      </c>
      <c r="H17819">
        <v>2012</v>
      </c>
      <c r="I17819">
        <v>1.9544232455014252</v>
      </c>
      <c r="J17819" t="s">
        <v>717</v>
      </c>
    </row>
    <row r="17820" spans="1:10">
      <c r="A17820" s="4" t="s">
        <v>408</v>
      </c>
      <c r="B17820" t="s">
        <v>32</v>
      </c>
      <c r="C17820" t="s">
        <v>3</v>
      </c>
      <c r="D17820" t="s">
        <v>380</v>
      </c>
      <c r="F17820" s="2">
        <v>13976964.123783564</v>
      </c>
      <c r="G17820" s="2">
        <v>7151452.0490660891</v>
      </c>
      <c r="H17820">
        <v>2012</v>
      </c>
      <c r="I17820">
        <v>1.9544232455014252</v>
      </c>
      <c r="J17820" t="s">
        <v>717</v>
      </c>
    </row>
    <row r="17821" spans="1:10">
      <c r="A17821" s="4" t="s">
        <v>408</v>
      </c>
      <c r="B17821" t="s">
        <v>32</v>
      </c>
      <c r="C17821" t="s">
        <v>4</v>
      </c>
      <c r="D17821" t="s">
        <v>328</v>
      </c>
      <c r="F17821" s="2">
        <v>26000041.873649538</v>
      </c>
      <c r="G17821" s="2">
        <v>13303178.79379243</v>
      </c>
      <c r="H17821">
        <v>2012</v>
      </c>
      <c r="I17821">
        <v>1.9544232455014252</v>
      </c>
      <c r="J17821" t="s">
        <v>717</v>
      </c>
    </row>
    <row r="17822" spans="1:10">
      <c r="A17822" s="4" t="s">
        <v>408</v>
      </c>
      <c r="B17822" t="s">
        <v>32</v>
      </c>
      <c r="C17822" t="s">
        <v>4</v>
      </c>
      <c r="D17822" t="s">
        <v>328</v>
      </c>
      <c r="F17822" s="2">
        <v>12775176.084442364</v>
      </c>
      <c r="G17822" s="2">
        <v>6536545.302481181</v>
      </c>
      <c r="H17822">
        <v>2012</v>
      </c>
      <c r="I17822">
        <v>1.9544232455014252</v>
      </c>
      <c r="J17822" t="s">
        <v>717</v>
      </c>
    </row>
    <row r="17823" spans="1:10">
      <c r="A17823" s="4" t="s">
        <v>408</v>
      </c>
      <c r="B17823" t="s">
        <v>32</v>
      </c>
      <c r="C17823" t="s">
        <v>4</v>
      </c>
      <c r="D17823" t="s">
        <v>328</v>
      </c>
      <c r="F17823" s="2">
        <v>1883384.9278609501</v>
      </c>
      <c r="G17823" s="2">
        <v>963652.54158535681</v>
      </c>
      <c r="H17823">
        <v>2012</v>
      </c>
      <c r="I17823">
        <v>1.9544232455014252</v>
      </c>
      <c r="J17823" t="s">
        <v>717</v>
      </c>
    </row>
    <row r="17824" spans="1:10">
      <c r="A17824" t="s">
        <v>60</v>
      </c>
      <c r="B17824" t="s">
        <v>36</v>
      </c>
      <c r="C17824" t="s">
        <v>3</v>
      </c>
      <c r="D17824" t="s">
        <v>328</v>
      </c>
      <c r="F17824" s="2">
        <v>63000000</v>
      </c>
      <c r="G17824" s="2">
        <f>F17824/I17824</f>
        <v>16245487.364620939</v>
      </c>
      <c r="H17824">
        <v>2021</v>
      </c>
      <c r="I17824" s="32">
        <v>3.8780000000000001</v>
      </c>
      <c r="J17824" s="40" t="s">
        <v>715</v>
      </c>
    </row>
    <row r="17825" spans="1:10">
      <c r="A17825" s="4" t="s">
        <v>408</v>
      </c>
      <c r="B17825" t="s">
        <v>32</v>
      </c>
      <c r="C17825" t="s">
        <v>4</v>
      </c>
      <c r="D17825" t="s">
        <v>328</v>
      </c>
      <c r="F17825" s="2">
        <v>722340.64693966345</v>
      </c>
      <c r="G17825" s="2">
        <v>369592.74231019511</v>
      </c>
      <c r="H17825">
        <v>2012</v>
      </c>
      <c r="I17825">
        <v>1.9544232455014252</v>
      </c>
      <c r="J17825" t="s">
        <v>717</v>
      </c>
    </row>
    <row r="17826" spans="1:10">
      <c r="A17826" s="4" t="s">
        <v>408</v>
      </c>
      <c r="B17826" t="s">
        <v>32</v>
      </c>
      <c r="C17826" t="s">
        <v>4</v>
      </c>
      <c r="D17826" t="s">
        <v>328</v>
      </c>
      <c r="F17826" s="2">
        <v>358496.72659303446</v>
      </c>
      <c r="G17826" s="2">
        <v>183428.39884769116</v>
      </c>
      <c r="H17826">
        <v>2012</v>
      </c>
      <c r="I17826">
        <v>1.9544232455014252</v>
      </c>
      <c r="J17826" t="s">
        <v>717</v>
      </c>
    </row>
    <row r="17827" spans="1:10">
      <c r="A17827" s="4" t="s">
        <v>408</v>
      </c>
      <c r="B17827" t="s">
        <v>32</v>
      </c>
      <c r="C17827" t="s">
        <v>4</v>
      </c>
      <c r="D17827" t="s">
        <v>328</v>
      </c>
      <c r="F17827" s="2">
        <v>68089.065538251729</v>
      </c>
      <c r="G17827" s="2">
        <v>34838.444382492416</v>
      </c>
      <c r="H17827">
        <v>2012</v>
      </c>
      <c r="I17827">
        <v>1.9544232455014252</v>
      </c>
      <c r="J17827" t="s">
        <v>717</v>
      </c>
    </row>
    <row r="17828" spans="1:10">
      <c r="A17828" s="4" t="s">
        <v>408</v>
      </c>
      <c r="B17828" t="s">
        <v>32</v>
      </c>
      <c r="C17828" t="s">
        <v>4</v>
      </c>
      <c r="D17828" t="s">
        <v>1</v>
      </c>
      <c r="F17828" s="2">
        <v>14474373.012707274</v>
      </c>
      <c r="G17828" s="2">
        <v>7405956.2308335835</v>
      </c>
      <c r="H17828">
        <v>2012</v>
      </c>
      <c r="I17828">
        <v>1.9544232455014252</v>
      </c>
      <c r="J17828" t="s">
        <v>717</v>
      </c>
    </row>
    <row r="17829" spans="1:10">
      <c r="A17829" t="s">
        <v>60</v>
      </c>
      <c r="B17829" t="s">
        <v>36</v>
      </c>
      <c r="C17829" t="s">
        <v>3</v>
      </c>
      <c r="D17829" t="s">
        <v>1</v>
      </c>
      <c r="F17829" s="2">
        <v>33915000</v>
      </c>
      <c r="G17829" s="2">
        <f>F17829/I17829</f>
        <v>8745487.3646209389</v>
      </c>
      <c r="H17829">
        <v>2021</v>
      </c>
      <c r="I17829" s="32">
        <v>3.8780000000000001</v>
      </c>
      <c r="J17829" s="40" t="s">
        <v>715</v>
      </c>
    </row>
    <row r="17830" spans="1:10">
      <c r="A17830" s="4" t="s">
        <v>408</v>
      </c>
      <c r="B17830" t="s">
        <v>32</v>
      </c>
      <c r="C17830" t="s">
        <v>4</v>
      </c>
      <c r="D17830" t="s">
        <v>380</v>
      </c>
      <c r="F17830" s="2">
        <v>515674.05570579111</v>
      </c>
      <c r="G17830" s="2">
        <v>263849.73515472602</v>
      </c>
      <c r="H17830">
        <v>2012</v>
      </c>
      <c r="I17830">
        <v>1.9544232455014252</v>
      </c>
      <c r="J17830" t="s">
        <v>717</v>
      </c>
    </row>
    <row r="17831" spans="1:10">
      <c r="A17831" s="4" t="s">
        <v>408</v>
      </c>
      <c r="B17831" t="s">
        <v>32</v>
      </c>
      <c r="C17831" t="s">
        <v>4</v>
      </c>
      <c r="D17831" t="s">
        <v>380</v>
      </c>
      <c r="F17831" s="2">
        <v>515674.05570579111</v>
      </c>
      <c r="G17831" s="2">
        <v>263849.73515472602</v>
      </c>
      <c r="H17831">
        <v>2012</v>
      </c>
      <c r="I17831">
        <v>1.9544232455014252</v>
      </c>
      <c r="J17831" t="s">
        <v>717</v>
      </c>
    </row>
    <row r="17832" spans="1:10">
      <c r="A17832" s="4" t="s">
        <v>408</v>
      </c>
      <c r="B17832" t="s">
        <v>32</v>
      </c>
      <c r="C17832" t="s">
        <v>3</v>
      </c>
      <c r="D17832" t="s">
        <v>328</v>
      </c>
      <c r="F17832" s="2">
        <v>45555583.893925078</v>
      </c>
      <c r="G17832" s="2">
        <v>27209746.041649122</v>
      </c>
      <c r="H17832">
        <v>2011</v>
      </c>
      <c r="I17832">
        <v>1.6742377464381528</v>
      </c>
      <c r="J17832" t="s">
        <v>717</v>
      </c>
    </row>
    <row r="17833" spans="1:10">
      <c r="A17833" s="4" t="s">
        <v>408</v>
      </c>
      <c r="B17833" t="s">
        <v>32</v>
      </c>
      <c r="C17833" t="s">
        <v>3</v>
      </c>
      <c r="D17833" t="s">
        <v>328</v>
      </c>
      <c r="F17833" s="2">
        <v>35742245.664253525</v>
      </c>
      <c r="G17833" s="2">
        <v>21348369.274491128</v>
      </c>
      <c r="H17833">
        <v>2011</v>
      </c>
      <c r="I17833">
        <v>1.6742377464381528</v>
      </c>
      <c r="J17833" t="s">
        <v>717</v>
      </c>
    </row>
    <row r="17834" spans="1:10">
      <c r="A17834" s="4" t="s">
        <v>408</v>
      </c>
      <c r="B17834" t="s">
        <v>32</v>
      </c>
      <c r="C17834" t="s">
        <v>3</v>
      </c>
      <c r="D17834" t="s">
        <v>328</v>
      </c>
      <c r="F17834" s="2">
        <v>16395908.225900821</v>
      </c>
      <c r="G17834" s="2">
        <v>9793058.5191871338</v>
      </c>
      <c r="H17834">
        <v>2011</v>
      </c>
      <c r="I17834">
        <v>1.6742377464381528</v>
      </c>
      <c r="J17834" t="s">
        <v>717</v>
      </c>
    </row>
    <row r="17835" spans="1:10">
      <c r="A17835" t="s">
        <v>60</v>
      </c>
      <c r="B17835" t="s">
        <v>36</v>
      </c>
      <c r="C17835" t="s">
        <v>4</v>
      </c>
      <c r="D17835" t="s">
        <v>328</v>
      </c>
      <c r="F17835" s="2">
        <v>33468000</v>
      </c>
      <c r="G17835" s="2">
        <f>F17835/I17835</f>
        <v>8630221.7637957707</v>
      </c>
      <c r="H17835">
        <v>2021</v>
      </c>
      <c r="I17835" s="32">
        <v>3.8780000000000001</v>
      </c>
      <c r="J17835" s="40" t="s">
        <v>715</v>
      </c>
    </row>
    <row r="17836" spans="1:10">
      <c r="A17836" s="4" t="s">
        <v>408</v>
      </c>
      <c r="B17836" t="s">
        <v>32</v>
      </c>
      <c r="C17836" t="s">
        <v>3</v>
      </c>
      <c r="D17836" t="s">
        <v>328</v>
      </c>
      <c r="F17836" s="2">
        <v>2762910.0015487527</v>
      </c>
      <c r="G17836" s="2">
        <v>1650249.4985713286</v>
      </c>
      <c r="H17836">
        <v>2011</v>
      </c>
      <c r="I17836">
        <v>1.6742377464381528</v>
      </c>
      <c r="J17836" t="s">
        <v>717</v>
      </c>
    </row>
    <row r="17837" spans="1:10">
      <c r="A17837" s="4" t="s">
        <v>408</v>
      </c>
      <c r="B17837" t="s">
        <v>32</v>
      </c>
      <c r="C17837" t="s">
        <v>3</v>
      </c>
      <c r="D17837" t="s">
        <v>328</v>
      </c>
      <c r="F17837" s="2">
        <v>2205889.8635533731</v>
      </c>
      <c r="G17837" s="2">
        <v>1317548.7580818678</v>
      </c>
      <c r="H17837">
        <v>2011</v>
      </c>
      <c r="I17837">
        <v>1.6742377464381528</v>
      </c>
      <c r="J17837" t="s">
        <v>717</v>
      </c>
    </row>
    <row r="17838" spans="1:10">
      <c r="A17838" s="4" t="s">
        <v>408</v>
      </c>
      <c r="B17838" t="s">
        <v>32</v>
      </c>
      <c r="C17838" t="s">
        <v>3</v>
      </c>
      <c r="D17838" t="s">
        <v>328</v>
      </c>
      <c r="F17838" s="2">
        <v>399737.21703872381</v>
      </c>
      <c r="G17838" s="2">
        <v>238757.73789543475</v>
      </c>
      <c r="H17838">
        <v>2011</v>
      </c>
      <c r="I17838">
        <v>1.6742377464381528</v>
      </c>
      <c r="J17838" t="s">
        <v>717</v>
      </c>
    </row>
    <row r="17839" spans="1:10">
      <c r="A17839" s="4" t="s">
        <v>408</v>
      </c>
      <c r="B17839" t="s">
        <v>32</v>
      </c>
      <c r="C17839" t="s">
        <v>3</v>
      </c>
      <c r="D17839" t="s">
        <v>1</v>
      </c>
      <c r="F17839" s="2">
        <v>26428221.25775044</v>
      </c>
      <c r="G17839" s="2">
        <v>15785226.031353673</v>
      </c>
      <c r="H17839">
        <v>2011</v>
      </c>
      <c r="I17839">
        <v>1.6742377464381528</v>
      </c>
      <c r="J17839" t="s">
        <v>717</v>
      </c>
    </row>
    <row r="17840" spans="1:10">
      <c r="A17840" t="s">
        <v>60</v>
      </c>
      <c r="B17840" t="s">
        <v>36</v>
      </c>
      <c r="C17840" t="s">
        <v>4</v>
      </c>
      <c r="D17840" t="s">
        <v>1</v>
      </c>
      <c r="F17840" s="2">
        <v>27797000</v>
      </c>
      <c r="G17840" s="2">
        <f>F17840/I17840</f>
        <v>7167870.0361010833</v>
      </c>
      <c r="H17840">
        <v>2021</v>
      </c>
      <c r="I17840" s="32">
        <v>3.8780000000000001</v>
      </c>
      <c r="J17840" s="40" t="s">
        <v>715</v>
      </c>
    </row>
    <row r="17841" spans="1:10">
      <c r="A17841" s="4" t="s">
        <v>408</v>
      </c>
      <c r="B17841" t="s">
        <v>32</v>
      </c>
      <c r="C17841" t="s">
        <v>4</v>
      </c>
      <c r="D17841" t="s">
        <v>328</v>
      </c>
      <c r="F17841" s="2">
        <v>38551202.16344671</v>
      </c>
      <c r="G17841" s="2">
        <v>23026121.735376135</v>
      </c>
      <c r="H17841">
        <v>2011</v>
      </c>
      <c r="I17841">
        <v>1.6742377464381528</v>
      </c>
      <c r="J17841" t="s">
        <v>717</v>
      </c>
    </row>
    <row r="17842" spans="1:10">
      <c r="A17842" s="4" t="s">
        <v>408</v>
      </c>
      <c r="B17842" t="s">
        <v>32</v>
      </c>
      <c r="C17842" t="s">
        <v>4</v>
      </c>
      <c r="D17842" t="s">
        <v>328</v>
      </c>
      <c r="F17842" s="2">
        <v>19016541.251913946</v>
      </c>
      <c r="G17842" s="2">
        <v>11358327.867335791</v>
      </c>
      <c r="H17842">
        <v>2011</v>
      </c>
      <c r="I17842">
        <v>1.6742377464381528</v>
      </c>
      <c r="J17842" t="s">
        <v>717</v>
      </c>
    </row>
    <row r="17843" spans="1:10">
      <c r="A17843" s="4" t="s">
        <v>408</v>
      </c>
      <c r="B17843" t="s">
        <v>32</v>
      </c>
      <c r="C17843" t="s">
        <v>4</v>
      </c>
      <c r="D17843" t="s">
        <v>328</v>
      </c>
      <c r="F17843" s="2">
        <v>4470728.1803391296</v>
      </c>
      <c r="G17843" s="2">
        <v>2670306.6454273616</v>
      </c>
      <c r="H17843">
        <v>2011</v>
      </c>
      <c r="I17843">
        <v>1.6742377464381528</v>
      </c>
      <c r="J17843" t="s">
        <v>717</v>
      </c>
    </row>
    <row r="17844" spans="1:10">
      <c r="A17844" s="4" t="s">
        <v>408</v>
      </c>
      <c r="B17844" t="s">
        <v>32</v>
      </c>
      <c r="C17844" t="s">
        <v>4</v>
      </c>
      <c r="D17844" t="s">
        <v>328</v>
      </c>
      <c r="F17844" s="2">
        <v>1431681.1799677855</v>
      </c>
      <c r="G17844" s="2">
        <v>855124.17995210481</v>
      </c>
      <c r="H17844">
        <v>2011</v>
      </c>
      <c r="I17844">
        <v>1.6742377464381528</v>
      </c>
      <c r="J17844" t="s">
        <v>717</v>
      </c>
    </row>
    <row r="17845" spans="1:10">
      <c r="A17845" s="4" t="s">
        <v>408</v>
      </c>
      <c r="B17845" t="s">
        <v>32</v>
      </c>
      <c r="C17845" t="s">
        <v>4</v>
      </c>
      <c r="D17845" t="s">
        <v>328</v>
      </c>
      <c r="F17845" s="2">
        <v>447421.03381232597</v>
      </c>
      <c r="G17845" s="2">
        <v>267238.64920868567</v>
      </c>
      <c r="H17845">
        <v>2011</v>
      </c>
      <c r="I17845">
        <v>1.6742377464381528</v>
      </c>
      <c r="J17845" t="s">
        <v>717</v>
      </c>
    </row>
    <row r="17846" spans="1:10">
      <c r="A17846" s="4" t="s">
        <v>408</v>
      </c>
      <c r="B17846" t="s">
        <v>32</v>
      </c>
      <c r="C17846" t="s">
        <v>4</v>
      </c>
      <c r="D17846" t="s">
        <v>1</v>
      </c>
      <c r="F17846" s="2">
        <v>36632098.327012129</v>
      </c>
      <c r="G17846" s="2">
        <v>21879866.467558067</v>
      </c>
      <c r="H17846">
        <v>2011</v>
      </c>
      <c r="I17846">
        <v>1.6742377464381528</v>
      </c>
      <c r="J17846" t="s">
        <v>717</v>
      </c>
    </row>
    <row r="17847" spans="1:10">
      <c r="A17847" s="4" t="s">
        <v>408</v>
      </c>
      <c r="B17847" t="s">
        <v>32</v>
      </c>
      <c r="C17847" t="s">
        <v>3</v>
      </c>
      <c r="D17847" t="s">
        <v>328</v>
      </c>
      <c r="F17847" s="2">
        <v>40940915.704006545</v>
      </c>
      <c r="G17847" s="2">
        <v>23250158.642947227</v>
      </c>
      <c r="H17847">
        <v>2010</v>
      </c>
      <c r="I17847">
        <v>1.7608875850154977</v>
      </c>
      <c r="J17847" t="s">
        <v>717</v>
      </c>
    </row>
    <row r="17848" spans="1:10">
      <c r="A17848" s="4" t="s">
        <v>408</v>
      </c>
      <c r="B17848" t="s">
        <v>32</v>
      </c>
      <c r="C17848" t="s">
        <v>3</v>
      </c>
      <c r="D17848" t="s">
        <v>328</v>
      </c>
      <c r="F17848" s="2">
        <v>33290419.061267659</v>
      </c>
      <c r="G17848" s="2">
        <v>18905476.615632262</v>
      </c>
      <c r="H17848">
        <v>2010</v>
      </c>
      <c r="I17848">
        <v>1.7608875850154977</v>
      </c>
      <c r="J17848" t="s">
        <v>717</v>
      </c>
    </row>
    <row r="17849" spans="1:10">
      <c r="A17849" t="s">
        <v>60</v>
      </c>
      <c r="B17849" t="s">
        <v>36</v>
      </c>
      <c r="C17849" t="s">
        <v>3</v>
      </c>
      <c r="D17849" t="s">
        <v>328</v>
      </c>
      <c r="F17849" s="2">
        <v>43374000</v>
      </c>
      <c r="G17849" s="2">
        <f>F17849/I17849</f>
        <v>12416339.850571092</v>
      </c>
      <c r="H17849">
        <v>2020</v>
      </c>
      <c r="I17849">
        <v>3.4933000000000001</v>
      </c>
      <c r="J17849" s="40" t="s">
        <v>715</v>
      </c>
    </row>
    <row r="17850" spans="1:10">
      <c r="A17850" t="s">
        <v>60</v>
      </c>
      <c r="B17850" t="s">
        <v>36</v>
      </c>
      <c r="C17850" t="s">
        <v>3</v>
      </c>
      <c r="D17850" t="s">
        <v>1</v>
      </c>
      <c r="F17850" s="2">
        <v>27332000</v>
      </c>
      <c r="G17850" s="2">
        <f>F17850/I17850</f>
        <v>7824120.4591646865</v>
      </c>
      <c r="H17850">
        <v>2020</v>
      </c>
      <c r="I17850">
        <v>3.4933000000000001</v>
      </c>
      <c r="J17850" s="40" t="s">
        <v>715</v>
      </c>
    </row>
    <row r="17851" spans="1:10">
      <c r="A17851" s="4" t="s">
        <v>408</v>
      </c>
      <c r="B17851" t="s">
        <v>32</v>
      </c>
      <c r="C17851" t="s">
        <v>3</v>
      </c>
      <c r="D17851" t="s">
        <v>328</v>
      </c>
      <c r="F17851" s="2">
        <v>19689589.446010999</v>
      </c>
      <c r="G17851" s="2">
        <v>11181627.727722159</v>
      </c>
      <c r="H17851">
        <v>2010</v>
      </c>
      <c r="I17851">
        <v>1.7608875850154977</v>
      </c>
      <c r="J17851" t="s">
        <v>717</v>
      </c>
    </row>
    <row r="17852" spans="1:10">
      <c r="A17852" s="4" t="s">
        <v>408</v>
      </c>
      <c r="B17852" t="s">
        <v>32</v>
      </c>
      <c r="C17852" t="s">
        <v>3</v>
      </c>
      <c r="D17852" t="s">
        <v>328</v>
      </c>
      <c r="F17852" s="2">
        <v>3192130.3472387283</v>
      </c>
      <c r="G17852" s="2">
        <v>1812796.2139108579</v>
      </c>
      <c r="H17852">
        <v>2010</v>
      </c>
      <c r="I17852">
        <v>1.7608875850154977</v>
      </c>
      <c r="J17852" t="s">
        <v>717</v>
      </c>
    </row>
    <row r="17853" spans="1:10">
      <c r="A17853" s="4" t="s">
        <v>408</v>
      </c>
      <c r="B17853" t="s">
        <v>32</v>
      </c>
      <c r="C17853" t="s">
        <v>3</v>
      </c>
      <c r="D17853" t="s">
        <v>328</v>
      </c>
      <c r="F17853" s="2">
        <v>1869033.4430788341</v>
      </c>
      <c r="G17853" s="2">
        <v>1061415.5378137808</v>
      </c>
      <c r="H17853">
        <v>2010</v>
      </c>
      <c r="I17853">
        <v>1.7608875850154977</v>
      </c>
      <c r="J17853" t="s">
        <v>717</v>
      </c>
    </row>
    <row r="17854" spans="1:10">
      <c r="A17854" s="4" t="s">
        <v>408</v>
      </c>
      <c r="B17854" t="s">
        <v>32</v>
      </c>
      <c r="C17854" t="s">
        <v>3</v>
      </c>
      <c r="D17854" t="s">
        <v>328</v>
      </c>
      <c r="F17854" s="2">
        <v>88512.232047457481</v>
      </c>
      <c r="G17854" s="2">
        <v>50265.691461887662</v>
      </c>
      <c r="H17854">
        <v>2010</v>
      </c>
      <c r="I17854">
        <v>1.7608875850154977</v>
      </c>
      <c r="J17854" t="s">
        <v>717</v>
      </c>
    </row>
    <row r="17855" spans="1:10">
      <c r="A17855" s="4" t="s">
        <v>408</v>
      </c>
      <c r="B17855" t="s">
        <v>32</v>
      </c>
      <c r="C17855" t="s">
        <v>3</v>
      </c>
      <c r="D17855" t="s">
        <v>1</v>
      </c>
      <c r="F17855" s="2">
        <v>34053063.096623927</v>
      </c>
      <c r="G17855" s="2">
        <v>19338578.672711935</v>
      </c>
      <c r="H17855">
        <v>2010</v>
      </c>
      <c r="I17855">
        <v>1.7608875850154977</v>
      </c>
      <c r="J17855" t="s">
        <v>717</v>
      </c>
    </row>
    <row r="17856" spans="1:10">
      <c r="A17856" s="4" t="s">
        <v>408</v>
      </c>
      <c r="B17856" t="s">
        <v>32</v>
      </c>
      <c r="C17856" t="s">
        <v>4</v>
      </c>
      <c r="D17856" t="s">
        <v>328</v>
      </c>
      <c r="F17856" s="2">
        <v>40425081.259790629</v>
      </c>
      <c r="G17856" s="2">
        <v>22957218.623035975</v>
      </c>
      <c r="H17856">
        <v>2010</v>
      </c>
      <c r="I17856">
        <v>1.7608875850154977</v>
      </c>
      <c r="J17856" t="s">
        <v>717</v>
      </c>
    </row>
    <row r="17857" spans="1:10">
      <c r="A17857" s="4" t="s">
        <v>408</v>
      </c>
      <c r="B17857" t="s">
        <v>32</v>
      </c>
      <c r="C17857" t="s">
        <v>4</v>
      </c>
      <c r="D17857" t="s">
        <v>328</v>
      </c>
      <c r="F17857" s="2">
        <v>17676518.109445482</v>
      </c>
      <c r="G17857" s="2">
        <v>10038413.729454461</v>
      </c>
      <c r="H17857">
        <v>2010</v>
      </c>
      <c r="I17857">
        <v>1.7608875850154977</v>
      </c>
      <c r="J17857" t="s">
        <v>717</v>
      </c>
    </row>
    <row r="17858" spans="1:10">
      <c r="A17858" s="4" t="s">
        <v>408</v>
      </c>
      <c r="B17858" t="s">
        <v>32</v>
      </c>
      <c r="C17858" t="s">
        <v>4</v>
      </c>
      <c r="D17858" t="s">
        <v>328</v>
      </c>
      <c r="F17858" s="2">
        <v>14517025.517121665</v>
      </c>
      <c r="G17858" s="2">
        <v>8244152.3471777439</v>
      </c>
      <c r="H17858">
        <v>2010</v>
      </c>
      <c r="I17858">
        <v>1.7608875850154977</v>
      </c>
      <c r="J17858" t="s">
        <v>717</v>
      </c>
    </row>
    <row r="17859" spans="1:10">
      <c r="A17859" t="s">
        <v>60</v>
      </c>
      <c r="B17859" t="s">
        <v>36</v>
      </c>
      <c r="C17859" t="s">
        <v>4</v>
      </c>
      <c r="D17859" t="s">
        <v>328</v>
      </c>
      <c r="F17859" s="2">
        <v>19202000</v>
      </c>
      <c r="G17859" s="2">
        <f>F17859/I17859</f>
        <v>5496808.1756505305</v>
      </c>
      <c r="H17859">
        <v>2020</v>
      </c>
      <c r="I17859">
        <v>3.4933000000000001</v>
      </c>
      <c r="J17859" s="40" t="s">
        <v>715</v>
      </c>
    </row>
    <row r="17860" spans="1:10">
      <c r="A17860" t="s">
        <v>60</v>
      </c>
      <c r="B17860" t="s">
        <v>36</v>
      </c>
      <c r="C17860" t="s">
        <v>4</v>
      </c>
      <c r="D17860" t="s">
        <v>1</v>
      </c>
      <c r="F17860" s="2">
        <v>51050000</v>
      </c>
      <c r="G17860" s="2">
        <f>F17860/I17860</f>
        <v>14613689.061918529</v>
      </c>
      <c r="H17860">
        <v>2020</v>
      </c>
      <c r="I17860">
        <v>3.4933000000000001</v>
      </c>
      <c r="J17860" s="40" t="s">
        <v>715</v>
      </c>
    </row>
    <row r="17861" spans="1:10">
      <c r="A17861" s="16" t="s">
        <v>408</v>
      </c>
      <c r="B17861" t="s">
        <v>32</v>
      </c>
      <c r="C17861" t="s">
        <v>4</v>
      </c>
      <c r="D17861" t="s">
        <v>328</v>
      </c>
      <c r="F17861" s="2">
        <v>1661367.1694545555</v>
      </c>
      <c r="G17861" s="2">
        <v>943482.8115049341</v>
      </c>
      <c r="H17861">
        <v>2010</v>
      </c>
      <c r="I17861">
        <v>1.7608875850154977</v>
      </c>
      <c r="J17861" t="s">
        <v>717</v>
      </c>
    </row>
    <row r="17862" spans="1:10">
      <c r="A17862" s="4" t="s">
        <v>408</v>
      </c>
      <c r="B17862" t="s">
        <v>32</v>
      </c>
      <c r="C17862" t="s">
        <v>4</v>
      </c>
      <c r="D17862" t="s">
        <v>328</v>
      </c>
      <c r="F17862" s="2">
        <v>515423.66126475716</v>
      </c>
      <c r="G17862" s="2">
        <v>292706.73815343011</v>
      </c>
      <c r="H17862">
        <v>2010</v>
      </c>
      <c r="I17862">
        <v>1.7608875850154977</v>
      </c>
      <c r="J17862" t="s">
        <v>717</v>
      </c>
    </row>
    <row r="17863" spans="1:10">
      <c r="A17863" s="4" t="s">
        <v>408</v>
      </c>
      <c r="B17863" t="s">
        <v>32</v>
      </c>
      <c r="C17863" t="s">
        <v>4</v>
      </c>
      <c r="D17863" t="s">
        <v>328</v>
      </c>
      <c r="F17863" s="2">
        <v>305056.81456498918</v>
      </c>
      <c r="G17863" s="2">
        <v>173240.368755456</v>
      </c>
      <c r="H17863">
        <v>2010</v>
      </c>
      <c r="I17863">
        <v>1.7608875850154977</v>
      </c>
      <c r="J17863" t="s">
        <v>717</v>
      </c>
    </row>
    <row r="17864" spans="1:10">
      <c r="A17864" s="4" t="s">
        <v>408</v>
      </c>
      <c r="B17864" t="s">
        <v>32</v>
      </c>
      <c r="C17864" t="s">
        <v>4</v>
      </c>
      <c r="D17864" t="s">
        <v>1</v>
      </c>
      <c r="F17864" s="2">
        <v>31176026.260776266</v>
      </c>
      <c r="G17864" s="2">
        <v>17704722.621746399</v>
      </c>
      <c r="H17864">
        <v>2010</v>
      </c>
      <c r="I17864">
        <v>1.7608875850154977</v>
      </c>
      <c r="J17864" t="s">
        <v>717</v>
      </c>
    </row>
    <row r="17865" spans="1:10">
      <c r="A17865" t="s">
        <v>397</v>
      </c>
      <c r="B17865" t="s">
        <v>32</v>
      </c>
      <c r="C17865" t="s">
        <v>4</v>
      </c>
      <c r="D17865" t="s">
        <v>328</v>
      </c>
      <c r="E17865" t="s">
        <v>366</v>
      </c>
      <c r="F17865" s="2">
        <v>-1</v>
      </c>
      <c r="G17865" s="2">
        <f t="shared" ref="G17865:G17891" si="473">F17865/I17865</f>
        <v>-0.18549778330148953</v>
      </c>
      <c r="H17865">
        <v>2024</v>
      </c>
      <c r="I17865">
        <v>5.3909000000000002</v>
      </c>
      <c r="J17865" t="s">
        <v>717</v>
      </c>
    </row>
    <row r="17866" spans="1:10">
      <c r="A17866" t="s">
        <v>397</v>
      </c>
      <c r="B17866" t="s">
        <v>32</v>
      </c>
      <c r="C17866" t="s">
        <v>3</v>
      </c>
      <c r="D17866" t="s">
        <v>328</v>
      </c>
      <c r="E17866" t="s">
        <v>366</v>
      </c>
      <c r="F17866" s="2">
        <v>0</v>
      </c>
      <c r="G17866" s="2">
        <f t="shared" si="473"/>
        <v>0</v>
      </c>
      <c r="H17866">
        <v>2018</v>
      </c>
      <c r="I17866">
        <v>3.6757</v>
      </c>
      <c r="J17866" t="s">
        <v>717</v>
      </c>
    </row>
    <row r="17867" spans="1:10">
      <c r="A17867" t="s">
        <v>397</v>
      </c>
      <c r="B17867" t="s">
        <v>32</v>
      </c>
      <c r="C17867" t="s">
        <v>3</v>
      </c>
      <c r="D17867" t="s">
        <v>328</v>
      </c>
      <c r="E17867" t="s">
        <v>365</v>
      </c>
      <c r="F17867" s="2">
        <v>0</v>
      </c>
      <c r="G17867" s="2">
        <f t="shared" si="473"/>
        <v>0</v>
      </c>
      <c r="H17867">
        <v>2018</v>
      </c>
      <c r="I17867">
        <v>3.6757</v>
      </c>
      <c r="J17867" t="s">
        <v>717</v>
      </c>
    </row>
    <row r="17868" spans="1:10">
      <c r="A17868" t="s">
        <v>397</v>
      </c>
      <c r="B17868" t="s">
        <v>32</v>
      </c>
      <c r="C17868" t="s">
        <v>3</v>
      </c>
      <c r="D17868" t="s">
        <v>328</v>
      </c>
      <c r="E17868" t="s">
        <v>366</v>
      </c>
      <c r="F17868" s="2">
        <v>0</v>
      </c>
      <c r="G17868" s="2">
        <f t="shared" si="473"/>
        <v>0</v>
      </c>
      <c r="H17868">
        <v>2018</v>
      </c>
      <c r="I17868">
        <v>3.6757</v>
      </c>
      <c r="J17868" t="s">
        <v>717</v>
      </c>
    </row>
    <row r="17869" spans="1:10">
      <c r="A17869" s="5" t="s">
        <v>60</v>
      </c>
      <c r="B17869" t="s">
        <v>36</v>
      </c>
      <c r="C17869" t="s">
        <v>3</v>
      </c>
      <c r="D17869" t="s">
        <v>328</v>
      </c>
      <c r="E17869" t="s">
        <v>466</v>
      </c>
      <c r="F17869" s="2">
        <v>45075040</v>
      </c>
      <c r="G17869" s="2">
        <f t="shared" si="473"/>
        <v>13507248.808846004</v>
      </c>
      <c r="H17869">
        <v>2019</v>
      </c>
      <c r="I17869">
        <v>3.3371</v>
      </c>
      <c r="J17869" s="40" t="s">
        <v>715</v>
      </c>
    </row>
    <row r="17870" spans="1:10">
      <c r="A17870" s="5" t="s">
        <v>60</v>
      </c>
      <c r="B17870" t="s">
        <v>36</v>
      </c>
      <c r="C17870" t="s">
        <v>3</v>
      </c>
      <c r="D17870" t="s">
        <v>1</v>
      </c>
      <c r="E17870" t="s">
        <v>434</v>
      </c>
      <c r="F17870" s="2">
        <v>25384320</v>
      </c>
      <c r="G17870" s="2">
        <f t="shared" si="473"/>
        <v>7606700.428515777</v>
      </c>
      <c r="H17870">
        <v>2019</v>
      </c>
      <c r="I17870">
        <v>3.3371</v>
      </c>
      <c r="J17870" s="40" t="s">
        <v>715</v>
      </c>
    </row>
    <row r="17871" spans="1:10">
      <c r="A17871" t="s">
        <v>397</v>
      </c>
      <c r="B17871" t="s">
        <v>32</v>
      </c>
      <c r="C17871" t="s">
        <v>3</v>
      </c>
      <c r="D17871" t="s">
        <v>328</v>
      </c>
      <c r="E17871" t="s">
        <v>365</v>
      </c>
      <c r="F17871" s="2">
        <v>0</v>
      </c>
      <c r="G17871" s="2">
        <f t="shared" si="473"/>
        <v>0</v>
      </c>
      <c r="H17871">
        <v>2018</v>
      </c>
      <c r="I17871">
        <v>3.6757</v>
      </c>
      <c r="J17871" t="s">
        <v>717</v>
      </c>
    </row>
    <row r="17872" spans="1:10">
      <c r="A17872" t="s">
        <v>397</v>
      </c>
      <c r="B17872" t="s">
        <v>32</v>
      </c>
      <c r="C17872" t="s">
        <v>3</v>
      </c>
      <c r="D17872" t="s">
        <v>380</v>
      </c>
      <c r="F17872" s="2">
        <v>0</v>
      </c>
      <c r="G17872" s="2">
        <f t="shared" si="473"/>
        <v>0</v>
      </c>
      <c r="H17872">
        <v>2018</v>
      </c>
      <c r="I17872">
        <v>3.6757</v>
      </c>
      <c r="J17872" t="s">
        <v>717</v>
      </c>
    </row>
    <row r="17873" spans="1:10">
      <c r="A17873" t="s">
        <v>397</v>
      </c>
      <c r="B17873" t="s">
        <v>32</v>
      </c>
      <c r="C17873" t="s">
        <v>3</v>
      </c>
      <c r="D17873" t="s">
        <v>380</v>
      </c>
      <c r="F17873" s="2">
        <v>0</v>
      </c>
      <c r="G17873" s="2">
        <f t="shared" si="473"/>
        <v>0</v>
      </c>
      <c r="H17873">
        <v>2018</v>
      </c>
      <c r="I17873">
        <v>3.6757</v>
      </c>
      <c r="J17873" t="s">
        <v>717</v>
      </c>
    </row>
    <row r="17874" spans="1:10">
      <c r="A17874" s="9" t="s">
        <v>397</v>
      </c>
      <c r="B17874" t="s">
        <v>32</v>
      </c>
      <c r="C17874" t="s">
        <v>4</v>
      </c>
      <c r="D17874" t="s">
        <v>328</v>
      </c>
      <c r="E17874" t="s">
        <v>365</v>
      </c>
      <c r="F17874" s="2">
        <v>215</v>
      </c>
      <c r="G17874" s="2">
        <f t="shared" si="473"/>
        <v>58.492259977691326</v>
      </c>
      <c r="H17874">
        <v>2018</v>
      </c>
      <c r="I17874">
        <v>3.6757</v>
      </c>
      <c r="J17874" t="s">
        <v>717</v>
      </c>
    </row>
    <row r="17875" spans="1:10">
      <c r="A17875" s="9" t="s">
        <v>397</v>
      </c>
      <c r="B17875" t="s">
        <v>32</v>
      </c>
      <c r="C17875" t="s">
        <v>4</v>
      </c>
      <c r="D17875" t="s">
        <v>328</v>
      </c>
      <c r="E17875" t="s">
        <v>366</v>
      </c>
      <c r="F17875" s="2">
        <v>0</v>
      </c>
      <c r="G17875" s="2">
        <f t="shared" si="473"/>
        <v>0</v>
      </c>
      <c r="H17875">
        <v>2018</v>
      </c>
      <c r="I17875">
        <v>3.6757</v>
      </c>
      <c r="J17875" t="s">
        <v>717</v>
      </c>
    </row>
    <row r="17876" spans="1:10">
      <c r="A17876" t="s">
        <v>397</v>
      </c>
      <c r="B17876" t="s">
        <v>32</v>
      </c>
      <c r="C17876" t="s">
        <v>4</v>
      </c>
      <c r="D17876" t="s">
        <v>328</v>
      </c>
      <c r="E17876" t="s">
        <v>366</v>
      </c>
      <c r="F17876" s="2">
        <v>0</v>
      </c>
      <c r="G17876" s="2">
        <f t="shared" si="473"/>
        <v>0</v>
      </c>
      <c r="H17876">
        <v>2018</v>
      </c>
      <c r="I17876">
        <v>3.6757</v>
      </c>
      <c r="J17876" t="s">
        <v>717</v>
      </c>
    </row>
    <row r="17877" spans="1:10">
      <c r="A17877" t="s">
        <v>397</v>
      </c>
      <c r="B17877" t="s">
        <v>32</v>
      </c>
      <c r="C17877" t="s">
        <v>4</v>
      </c>
      <c r="D17877" t="s">
        <v>328</v>
      </c>
      <c r="E17877" t="s">
        <v>365</v>
      </c>
      <c r="F17877" s="2">
        <v>-13</v>
      </c>
      <c r="G17877" s="2">
        <f t="shared" si="473"/>
        <v>-3.5367413009766846</v>
      </c>
      <c r="H17877">
        <v>2018</v>
      </c>
      <c r="I17877">
        <v>3.6757</v>
      </c>
      <c r="J17877" t="s">
        <v>717</v>
      </c>
    </row>
    <row r="17878" spans="1:10">
      <c r="A17878" t="s">
        <v>397</v>
      </c>
      <c r="B17878" t="s">
        <v>32</v>
      </c>
      <c r="C17878" t="s">
        <v>4</v>
      </c>
      <c r="D17878" t="s">
        <v>380</v>
      </c>
      <c r="F17878" s="2">
        <v>108</v>
      </c>
      <c r="G17878" s="2">
        <f t="shared" si="473"/>
        <v>29.382158500421689</v>
      </c>
      <c r="H17878">
        <v>2018</v>
      </c>
      <c r="I17878">
        <v>3.6757</v>
      </c>
      <c r="J17878" t="s">
        <v>717</v>
      </c>
    </row>
    <row r="17879" spans="1:10">
      <c r="A17879" t="s">
        <v>397</v>
      </c>
      <c r="B17879" t="s">
        <v>32</v>
      </c>
      <c r="C17879" t="s">
        <v>4</v>
      </c>
      <c r="D17879" t="s">
        <v>380</v>
      </c>
      <c r="F17879" s="2">
        <v>21</v>
      </c>
      <c r="G17879" s="2">
        <f t="shared" si="473"/>
        <v>5.7131974861931063</v>
      </c>
      <c r="H17879">
        <v>2018</v>
      </c>
      <c r="I17879">
        <v>3.6757</v>
      </c>
      <c r="J17879" t="s">
        <v>717</v>
      </c>
    </row>
    <row r="17880" spans="1:10">
      <c r="A17880" s="5" t="s">
        <v>60</v>
      </c>
      <c r="B17880" t="s">
        <v>36</v>
      </c>
      <c r="C17880" t="s">
        <v>4</v>
      </c>
      <c r="D17880" t="s">
        <v>328</v>
      </c>
      <c r="E17880" t="s">
        <v>466</v>
      </c>
      <c r="F17880" s="2">
        <v>26054610</v>
      </c>
      <c r="G17880" s="2">
        <f t="shared" si="473"/>
        <v>7807560.4566839477</v>
      </c>
      <c r="H17880">
        <v>2019</v>
      </c>
      <c r="I17880">
        <v>3.3371</v>
      </c>
      <c r="J17880" s="40" t="s">
        <v>715</v>
      </c>
    </row>
    <row r="17881" spans="1:10">
      <c r="A17881" s="5" t="s">
        <v>60</v>
      </c>
      <c r="B17881" t="s">
        <v>36</v>
      </c>
      <c r="C17881" t="s">
        <v>4</v>
      </c>
      <c r="D17881" t="s">
        <v>1</v>
      </c>
      <c r="E17881" t="s">
        <v>434</v>
      </c>
      <c r="F17881" s="2">
        <v>14799800</v>
      </c>
      <c r="G17881" s="2">
        <f t="shared" si="473"/>
        <v>4434928.5307602407</v>
      </c>
      <c r="H17881">
        <v>2019</v>
      </c>
      <c r="I17881">
        <v>3.3371</v>
      </c>
      <c r="J17881" s="40" t="s">
        <v>715</v>
      </c>
    </row>
    <row r="17882" spans="1:10">
      <c r="A17882" t="s">
        <v>397</v>
      </c>
      <c r="B17882" t="s">
        <v>32</v>
      </c>
      <c r="C17882" t="s">
        <v>3</v>
      </c>
      <c r="D17882" t="s">
        <v>328</v>
      </c>
      <c r="E17882" t="s">
        <v>365</v>
      </c>
      <c r="F17882" s="2">
        <v>0</v>
      </c>
      <c r="G17882" s="2">
        <f t="shared" si="473"/>
        <v>0</v>
      </c>
      <c r="H17882">
        <v>2017</v>
      </c>
      <c r="I17882">
        <v>3.2</v>
      </c>
      <c r="J17882" t="s">
        <v>717</v>
      </c>
    </row>
    <row r="17883" spans="1:10">
      <c r="A17883" t="s">
        <v>397</v>
      </c>
      <c r="B17883" t="s">
        <v>32</v>
      </c>
      <c r="C17883" t="s">
        <v>3</v>
      </c>
      <c r="D17883" t="s">
        <v>328</v>
      </c>
      <c r="E17883" t="s">
        <v>366</v>
      </c>
      <c r="F17883" s="2">
        <v>0</v>
      </c>
      <c r="G17883" s="2">
        <f t="shared" si="473"/>
        <v>0</v>
      </c>
      <c r="H17883">
        <v>2017</v>
      </c>
      <c r="I17883">
        <v>3.2</v>
      </c>
      <c r="J17883" t="s">
        <v>717</v>
      </c>
    </row>
    <row r="17884" spans="1:10">
      <c r="A17884" t="s">
        <v>397</v>
      </c>
      <c r="B17884" t="s">
        <v>32</v>
      </c>
      <c r="C17884" t="s">
        <v>3</v>
      </c>
      <c r="D17884" t="s">
        <v>328</v>
      </c>
      <c r="E17884" t="s">
        <v>365</v>
      </c>
      <c r="F17884" s="2">
        <v>0</v>
      </c>
      <c r="G17884" s="2">
        <f t="shared" si="473"/>
        <v>0</v>
      </c>
      <c r="H17884">
        <v>2017</v>
      </c>
      <c r="I17884">
        <v>3.2</v>
      </c>
      <c r="J17884" t="s">
        <v>717</v>
      </c>
    </row>
    <row r="17885" spans="1:10">
      <c r="A17885" t="s">
        <v>397</v>
      </c>
      <c r="B17885" t="s">
        <v>32</v>
      </c>
      <c r="C17885" t="s">
        <v>3</v>
      </c>
      <c r="D17885" t="s">
        <v>328</v>
      </c>
      <c r="E17885" t="s">
        <v>366</v>
      </c>
      <c r="F17885" s="2">
        <v>0</v>
      </c>
      <c r="G17885" s="2">
        <f t="shared" si="473"/>
        <v>0</v>
      </c>
      <c r="H17885">
        <v>2017</v>
      </c>
      <c r="I17885">
        <v>3.2</v>
      </c>
      <c r="J17885" t="s">
        <v>717</v>
      </c>
    </row>
    <row r="17886" spans="1:10">
      <c r="A17886" t="s">
        <v>397</v>
      </c>
      <c r="B17886" t="s">
        <v>32</v>
      </c>
      <c r="C17886" t="s">
        <v>3</v>
      </c>
      <c r="D17886" t="s">
        <v>380</v>
      </c>
      <c r="F17886" s="2">
        <v>0</v>
      </c>
      <c r="G17886" s="2">
        <f t="shared" si="473"/>
        <v>0</v>
      </c>
      <c r="H17886">
        <v>2017</v>
      </c>
      <c r="I17886">
        <v>3.2</v>
      </c>
      <c r="J17886" t="s">
        <v>717</v>
      </c>
    </row>
    <row r="17887" spans="1:10">
      <c r="A17887" t="s">
        <v>397</v>
      </c>
      <c r="B17887" t="s">
        <v>32</v>
      </c>
      <c r="C17887" t="s">
        <v>3</v>
      </c>
      <c r="D17887" t="s">
        <v>380</v>
      </c>
      <c r="F17887" s="2">
        <v>0</v>
      </c>
      <c r="G17887" s="2">
        <f t="shared" si="473"/>
        <v>0</v>
      </c>
      <c r="H17887">
        <v>2017</v>
      </c>
      <c r="I17887">
        <v>3.2</v>
      </c>
      <c r="J17887" t="s">
        <v>717</v>
      </c>
    </row>
    <row r="17888" spans="1:10">
      <c r="A17888" s="9" t="s">
        <v>397</v>
      </c>
      <c r="B17888" t="s">
        <v>32</v>
      </c>
      <c r="C17888" t="s">
        <v>4</v>
      </c>
      <c r="D17888" t="s">
        <v>328</v>
      </c>
      <c r="E17888" t="s">
        <v>366</v>
      </c>
      <c r="F17888" s="2">
        <v>-9517</v>
      </c>
      <c r="G17888" s="2">
        <f t="shared" si="473"/>
        <v>-2974.0625</v>
      </c>
      <c r="H17888">
        <v>2017</v>
      </c>
      <c r="I17888">
        <v>3.2</v>
      </c>
      <c r="J17888" t="s">
        <v>717</v>
      </c>
    </row>
    <row r="17889" spans="1:10">
      <c r="A17889" s="9" t="s">
        <v>397</v>
      </c>
      <c r="B17889" t="s">
        <v>32</v>
      </c>
      <c r="C17889" t="s">
        <v>4</v>
      </c>
      <c r="D17889" t="s">
        <v>328</v>
      </c>
      <c r="E17889" t="s">
        <v>365</v>
      </c>
      <c r="F17889" s="2">
        <v>-73827</v>
      </c>
      <c r="G17889" s="2">
        <f t="shared" si="473"/>
        <v>-23070.9375</v>
      </c>
      <c r="H17889">
        <v>2017</v>
      </c>
      <c r="I17889">
        <v>3.2</v>
      </c>
      <c r="J17889" t="s">
        <v>717</v>
      </c>
    </row>
    <row r="17890" spans="1:10">
      <c r="A17890" t="s">
        <v>397</v>
      </c>
      <c r="B17890" t="s">
        <v>32</v>
      </c>
      <c r="C17890" t="s">
        <v>4</v>
      </c>
      <c r="D17890" t="s">
        <v>328</v>
      </c>
      <c r="E17890" t="s">
        <v>366</v>
      </c>
      <c r="F17890" s="2">
        <v>-1926</v>
      </c>
      <c r="G17890" s="2">
        <f t="shared" si="473"/>
        <v>-601.875</v>
      </c>
      <c r="H17890">
        <v>2017</v>
      </c>
      <c r="I17890">
        <v>3.2</v>
      </c>
      <c r="J17890" t="s">
        <v>717</v>
      </c>
    </row>
    <row r="17891" spans="1:10">
      <c r="A17891" t="s">
        <v>397</v>
      </c>
      <c r="B17891" t="s">
        <v>32</v>
      </c>
      <c r="C17891" t="s">
        <v>4</v>
      </c>
      <c r="D17891" t="s">
        <v>328</v>
      </c>
      <c r="E17891" t="s">
        <v>365</v>
      </c>
      <c r="F17891" s="2">
        <v>-11372</v>
      </c>
      <c r="G17891" s="2">
        <f t="shared" si="473"/>
        <v>-3553.75</v>
      </c>
      <c r="H17891">
        <v>2017</v>
      </c>
      <c r="I17891">
        <v>3.2</v>
      </c>
      <c r="J17891" t="s">
        <v>717</v>
      </c>
    </row>
    <row r="17892" spans="1:10">
      <c r="A17892" s="5" t="s">
        <v>60</v>
      </c>
      <c r="B17892" t="s">
        <v>36</v>
      </c>
      <c r="C17892" t="s">
        <v>3</v>
      </c>
      <c r="D17892" t="s">
        <v>328</v>
      </c>
      <c r="E17892" t="s">
        <v>533</v>
      </c>
      <c r="F17892" s="2">
        <v>50268090</v>
      </c>
      <c r="G17892" s="2">
        <f>(F17892/I17892)</f>
        <v>15284164.918361763</v>
      </c>
      <c r="H17892">
        <v>2018</v>
      </c>
      <c r="I17892">
        <v>3.2888999999999999</v>
      </c>
      <c r="J17892" s="40" t="s">
        <v>715</v>
      </c>
    </row>
    <row r="17893" spans="1:10">
      <c r="A17893" s="5" t="s">
        <v>60</v>
      </c>
      <c r="B17893" t="s">
        <v>36</v>
      </c>
      <c r="C17893" t="s">
        <v>3</v>
      </c>
      <c r="D17893" t="s">
        <v>1</v>
      </c>
      <c r="E17893" t="s">
        <v>364</v>
      </c>
      <c r="F17893" s="2">
        <v>28576150</v>
      </c>
      <c r="G17893" s="2">
        <f>(F17893/I17893)</f>
        <v>8688664.9031591117</v>
      </c>
      <c r="H17893">
        <v>2018</v>
      </c>
      <c r="I17893">
        <v>3.2888999999999999</v>
      </c>
      <c r="J17893" s="40" t="s">
        <v>715</v>
      </c>
    </row>
    <row r="17894" spans="1:10">
      <c r="A17894" t="s">
        <v>397</v>
      </c>
      <c r="B17894" t="s">
        <v>32</v>
      </c>
      <c r="C17894" t="s">
        <v>4</v>
      </c>
      <c r="D17894" t="s">
        <v>380</v>
      </c>
      <c r="F17894" s="2">
        <v>-21306</v>
      </c>
      <c r="G17894" s="2">
        <f t="shared" ref="G17894:G17902" si="474">F17894/I17894</f>
        <v>-6658.125</v>
      </c>
      <c r="H17894">
        <v>2017</v>
      </c>
      <c r="I17894">
        <v>3.2</v>
      </c>
      <c r="J17894" t="s">
        <v>717</v>
      </c>
    </row>
    <row r="17895" spans="1:10">
      <c r="A17895" t="s">
        <v>397</v>
      </c>
      <c r="B17895" t="s">
        <v>32</v>
      </c>
      <c r="C17895" t="s">
        <v>4</v>
      </c>
      <c r="D17895" t="s">
        <v>380</v>
      </c>
      <c r="F17895" s="2">
        <v>-4313</v>
      </c>
      <c r="G17895" s="2">
        <f t="shared" si="474"/>
        <v>-1347.8125</v>
      </c>
      <c r="H17895">
        <v>2017</v>
      </c>
      <c r="I17895">
        <v>3.2</v>
      </c>
      <c r="J17895" t="s">
        <v>717</v>
      </c>
    </row>
    <row r="17896" spans="1:10">
      <c r="A17896" t="s">
        <v>618</v>
      </c>
      <c r="B17896" t="s">
        <v>32</v>
      </c>
      <c r="C17896" t="s">
        <v>4</v>
      </c>
      <c r="D17896" t="s">
        <v>328</v>
      </c>
      <c r="E17896" t="s">
        <v>365</v>
      </c>
      <c r="F17896" s="2">
        <v>-52686</v>
      </c>
      <c r="G17896" s="2">
        <f t="shared" si="474"/>
        <v>-10546.480903194812</v>
      </c>
      <c r="H17896">
        <v>2023</v>
      </c>
      <c r="I17896">
        <v>4.9955999999999996</v>
      </c>
      <c r="J17896" t="s">
        <v>717</v>
      </c>
    </row>
    <row r="17897" spans="1:10">
      <c r="A17897" t="s">
        <v>618</v>
      </c>
      <c r="B17897" t="s">
        <v>32</v>
      </c>
      <c r="C17897" t="s">
        <v>4</v>
      </c>
      <c r="D17897" t="s">
        <v>328</v>
      </c>
      <c r="E17897" t="s">
        <v>366</v>
      </c>
      <c r="F17897" s="2">
        <v>-2245</v>
      </c>
      <c r="G17897" s="2">
        <f t="shared" si="474"/>
        <v>-449.39546801185048</v>
      </c>
      <c r="H17897">
        <v>2023</v>
      </c>
      <c r="I17897">
        <v>4.9955999999999996</v>
      </c>
      <c r="J17897" t="s">
        <v>717</v>
      </c>
    </row>
    <row r="17898" spans="1:10">
      <c r="A17898" t="s">
        <v>16</v>
      </c>
      <c r="B17898" s="18" t="s">
        <v>35</v>
      </c>
      <c r="C17898" s="18" t="s">
        <v>3</v>
      </c>
      <c r="D17898" s="18" t="s">
        <v>328</v>
      </c>
      <c r="E17898" s="18" t="s">
        <v>677</v>
      </c>
      <c r="F17898" s="2">
        <v>15278594677</v>
      </c>
      <c r="G17898" s="2">
        <f t="shared" si="474"/>
        <v>16689346.833795408</v>
      </c>
      <c r="H17898" s="18">
        <v>2024</v>
      </c>
      <c r="I17898" s="18">
        <v>915.46990000000005</v>
      </c>
      <c r="J17898" t="s">
        <v>717</v>
      </c>
    </row>
    <row r="17899" spans="1:10">
      <c r="A17899" t="s">
        <v>16</v>
      </c>
      <c r="B17899" s="18" t="s">
        <v>35</v>
      </c>
      <c r="C17899" s="18" t="s">
        <v>3</v>
      </c>
      <c r="D17899" s="18" t="s">
        <v>1</v>
      </c>
      <c r="E17899" s="18"/>
      <c r="F17899" s="2">
        <v>3692990483</v>
      </c>
      <c r="G17899" s="2">
        <f t="shared" si="474"/>
        <v>4033983.5127293644</v>
      </c>
      <c r="H17899" s="18">
        <v>2024</v>
      </c>
      <c r="I17899" s="18">
        <v>915.46990000000005</v>
      </c>
      <c r="J17899" t="s">
        <v>717</v>
      </c>
    </row>
    <row r="17900" spans="1:10">
      <c r="A17900" t="s">
        <v>16</v>
      </c>
      <c r="B17900" s="18" t="s">
        <v>35</v>
      </c>
      <c r="C17900" s="18" t="s">
        <v>4</v>
      </c>
      <c r="D17900" s="18" t="s">
        <v>328</v>
      </c>
      <c r="E17900" s="18" t="s">
        <v>677</v>
      </c>
      <c r="F17900" s="2">
        <v>3446620617</v>
      </c>
      <c r="G17900" s="2">
        <f t="shared" si="474"/>
        <v>3764865.0348853632</v>
      </c>
      <c r="H17900" s="18">
        <v>2024</v>
      </c>
      <c r="I17900" s="18">
        <v>915.46990000000005</v>
      </c>
      <c r="J17900" t="s">
        <v>717</v>
      </c>
    </row>
    <row r="17901" spans="1:10">
      <c r="A17901" t="s">
        <v>16</v>
      </c>
      <c r="B17901" s="18" t="s">
        <v>35</v>
      </c>
      <c r="C17901" s="18" t="s">
        <v>4</v>
      </c>
      <c r="D17901" s="18" t="s">
        <v>1</v>
      </c>
      <c r="F17901" s="2">
        <v>932895778</v>
      </c>
      <c r="G17901" s="2">
        <f t="shared" si="474"/>
        <v>1019034.9000005352</v>
      </c>
      <c r="H17901" s="18">
        <v>2024</v>
      </c>
      <c r="I17901" s="18">
        <v>915.46990000000005</v>
      </c>
      <c r="J17901" t="s">
        <v>717</v>
      </c>
    </row>
    <row r="17902" spans="1:10">
      <c r="A17902" t="s">
        <v>16</v>
      </c>
      <c r="B17902" s="18" t="s">
        <v>35</v>
      </c>
      <c r="C17902" s="18" t="s">
        <v>3</v>
      </c>
      <c r="D17902" s="18" t="s">
        <v>328</v>
      </c>
      <c r="E17902" s="18"/>
      <c r="F17902" s="2">
        <v>5624459329.5</v>
      </c>
      <c r="G17902" s="2">
        <f t="shared" si="474"/>
        <v>19002893.547213297</v>
      </c>
      <c r="H17902" s="18">
        <v>2023</v>
      </c>
      <c r="I17902" s="18">
        <v>295.97910000000002</v>
      </c>
      <c r="J17902" t="s">
        <v>717</v>
      </c>
    </row>
    <row r="17903" spans="1:10">
      <c r="A17903" s="5" t="s">
        <v>60</v>
      </c>
      <c r="B17903" t="s">
        <v>36</v>
      </c>
      <c r="C17903" t="s">
        <v>4</v>
      </c>
      <c r="D17903" t="s">
        <v>328</v>
      </c>
      <c r="E17903" t="s">
        <v>533</v>
      </c>
      <c r="F17903" s="2">
        <v>20181130</v>
      </c>
      <c r="G17903" s="2">
        <f>(F17903/I17903)</f>
        <v>6136133.6617106022</v>
      </c>
      <c r="H17903">
        <v>2018</v>
      </c>
      <c r="I17903">
        <v>3.2888999999999999</v>
      </c>
      <c r="J17903" s="40" t="s">
        <v>715</v>
      </c>
    </row>
    <row r="17904" spans="1:10">
      <c r="A17904" s="5" t="s">
        <v>60</v>
      </c>
      <c r="B17904" t="s">
        <v>36</v>
      </c>
      <c r="C17904" t="s">
        <v>4</v>
      </c>
      <c r="D17904" t="s">
        <v>1</v>
      </c>
      <c r="E17904" t="s">
        <v>364</v>
      </c>
      <c r="F17904" s="2">
        <v>11812850</v>
      </c>
      <c r="G17904" s="2">
        <f>(F17904/I17904)</f>
        <v>3591732.7982000061</v>
      </c>
      <c r="H17904">
        <v>2018</v>
      </c>
      <c r="I17904">
        <v>3.2888999999999999</v>
      </c>
      <c r="J17904" s="40" t="s">
        <v>715</v>
      </c>
    </row>
    <row r="17905" spans="1:10">
      <c r="A17905" t="s">
        <v>16</v>
      </c>
      <c r="B17905" s="18" t="s">
        <v>35</v>
      </c>
      <c r="C17905" s="18" t="s">
        <v>3</v>
      </c>
      <c r="D17905" s="18" t="s">
        <v>1</v>
      </c>
      <c r="E17905" s="18"/>
      <c r="F17905" s="2">
        <v>1497649401.5</v>
      </c>
      <c r="G17905" s="2">
        <f t="shared" ref="G17905:G17912" si="475">F17905/I17905</f>
        <v>5059983.6322902525</v>
      </c>
      <c r="H17905" s="18">
        <v>2023</v>
      </c>
      <c r="I17905" s="18">
        <v>295.97910000000002</v>
      </c>
      <c r="J17905" t="s">
        <v>717</v>
      </c>
    </row>
    <row r="17906" spans="1:10">
      <c r="A17906" t="s">
        <v>16</v>
      </c>
      <c r="B17906" s="18" t="s">
        <v>35</v>
      </c>
      <c r="C17906" s="18" t="s">
        <v>4</v>
      </c>
      <c r="D17906" s="18" t="s">
        <v>328</v>
      </c>
      <c r="E17906" s="18"/>
      <c r="F17906" s="2">
        <v>2839909269</v>
      </c>
      <c r="G17906" s="2">
        <f t="shared" si="475"/>
        <v>9594965.5533110276</v>
      </c>
      <c r="H17906" s="18">
        <v>2023</v>
      </c>
      <c r="I17906" s="18">
        <v>295.97910000000002</v>
      </c>
      <c r="J17906" t="s">
        <v>717</v>
      </c>
    </row>
    <row r="17907" spans="1:10">
      <c r="A17907" t="s">
        <v>16</v>
      </c>
      <c r="B17907" s="18" t="s">
        <v>35</v>
      </c>
      <c r="C17907" s="18" t="s">
        <v>4</v>
      </c>
      <c r="D17907" s="18" t="s">
        <v>1</v>
      </c>
      <c r="E17907" s="18"/>
      <c r="F17907" s="2">
        <v>774371504.5</v>
      </c>
      <c r="G17907" s="2">
        <f t="shared" si="475"/>
        <v>2616304.6799588213</v>
      </c>
      <c r="H17907" s="18">
        <v>2023</v>
      </c>
      <c r="I17907" s="18">
        <v>295.97910000000002</v>
      </c>
      <c r="J17907" t="s">
        <v>717</v>
      </c>
    </row>
    <row r="17908" spans="1:10">
      <c r="A17908" s="14" t="s">
        <v>16</v>
      </c>
      <c r="B17908" t="s">
        <v>35</v>
      </c>
      <c r="C17908" t="s">
        <v>3</v>
      </c>
      <c r="D17908" t="s">
        <v>328</v>
      </c>
      <c r="F17908" s="2">
        <v>2133816143</v>
      </c>
      <c r="G17908" s="2">
        <f t="shared" si="475"/>
        <v>16304404.730977064</v>
      </c>
      <c r="H17908">
        <v>2022</v>
      </c>
      <c r="I17908">
        <v>130.87360000000001</v>
      </c>
      <c r="J17908" t="s">
        <v>717</v>
      </c>
    </row>
    <row r="17909" spans="1:10">
      <c r="A17909" s="14" t="s">
        <v>16</v>
      </c>
      <c r="B17909" t="s">
        <v>35</v>
      </c>
      <c r="C17909" t="s">
        <v>3</v>
      </c>
      <c r="D17909" t="s">
        <v>1</v>
      </c>
      <c r="F17909" s="2">
        <v>732422138</v>
      </c>
      <c r="G17909" s="2">
        <f t="shared" si="475"/>
        <v>5596408.5804929333</v>
      </c>
      <c r="H17909">
        <v>2022</v>
      </c>
      <c r="I17909">
        <v>130.87360000000001</v>
      </c>
      <c r="J17909" t="s">
        <v>717</v>
      </c>
    </row>
    <row r="17910" spans="1:10">
      <c r="A17910" s="14" t="s">
        <v>16</v>
      </c>
      <c r="B17910" t="s">
        <v>35</v>
      </c>
      <c r="C17910" t="s">
        <v>5</v>
      </c>
      <c r="D17910" t="s">
        <v>328</v>
      </c>
      <c r="F17910" s="2">
        <v>387271753</v>
      </c>
      <c r="G17910" s="2">
        <f t="shared" si="475"/>
        <v>2959128.1434911238</v>
      </c>
      <c r="H17910">
        <v>2022</v>
      </c>
      <c r="I17910">
        <v>130.87360000000001</v>
      </c>
      <c r="J17910" t="s">
        <v>717</v>
      </c>
    </row>
    <row r="17911" spans="1:10">
      <c r="A17911" s="14" t="s">
        <v>16</v>
      </c>
      <c r="B17911" t="s">
        <v>35</v>
      </c>
      <c r="C17911" t="s">
        <v>5</v>
      </c>
      <c r="D17911" t="s">
        <v>1</v>
      </c>
      <c r="F17911" s="2">
        <v>78347062</v>
      </c>
      <c r="G17911" s="2">
        <f t="shared" si="475"/>
        <v>598646.80118832213</v>
      </c>
      <c r="H17911">
        <v>2022</v>
      </c>
      <c r="I17911">
        <v>130.87360000000001</v>
      </c>
      <c r="J17911" t="s">
        <v>717</v>
      </c>
    </row>
    <row r="17912" spans="1:10">
      <c r="A17912" s="14" t="s">
        <v>16</v>
      </c>
      <c r="B17912" t="s">
        <v>35</v>
      </c>
      <c r="C17912" t="s">
        <v>3</v>
      </c>
      <c r="D17912" t="s">
        <v>1</v>
      </c>
      <c r="E17912" t="s">
        <v>330</v>
      </c>
      <c r="F17912" s="2">
        <v>422699567</v>
      </c>
      <c r="G17912" s="2">
        <f t="shared" si="475"/>
        <v>4445575.7378800884</v>
      </c>
      <c r="H17912">
        <v>2021</v>
      </c>
      <c r="I17912">
        <v>95.083200000000005</v>
      </c>
      <c r="J17912" t="s">
        <v>717</v>
      </c>
    </row>
    <row r="17913" spans="1:10">
      <c r="A17913" s="5" t="s">
        <v>60</v>
      </c>
      <c r="B17913" t="s">
        <v>36</v>
      </c>
      <c r="C17913" t="s">
        <v>3</v>
      </c>
      <c r="D17913" t="s">
        <v>328</v>
      </c>
      <c r="E17913" t="s">
        <v>533</v>
      </c>
      <c r="F17913" s="2">
        <v>42118700</v>
      </c>
      <c r="G17913" s="2">
        <f>(F17913/I17913)</f>
        <v>12916676.889106967</v>
      </c>
      <c r="H17913">
        <v>2017</v>
      </c>
      <c r="I17913">
        <v>3.2608000000000001</v>
      </c>
      <c r="J17913" s="40" t="s">
        <v>715</v>
      </c>
    </row>
    <row r="17914" spans="1:10">
      <c r="A17914" s="5" t="s">
        <v>60</v>
      </c>
      <c r="B17914" t="s">
        <v>36</v>
      </c>
      <c r="C17914" t="s">
        <v>3</v>
      </c>
      <c r="D17914" t="s">
        <v>1</v>
      </c>
      <c r="E17914" t="s">
        <v>364</v>
      </c>
      <c r="F17914" s="2">
        <v>25870460</v>
      </c>
      <c r="G17914" s="2">
        <f>(F17914/I17914)</f>
        <v>7933776.9872423941</v>
      </c>
      <c r="H17914">
        <v>2017</v>
      </c>
      <c r="I17914">
        <v>3.2608000000000001</v>
      </c>
      <c r="J17914" s="40" t="s">
        <v>715</v>
      </c>
    </row>
    <row r="17915" spans="1:10">
      <c r="A17915" s="14" t="s">
        <v>16</v>
      </c>
      <c r="B17915" t="s">
        <v>35</v>
      </c>
      <c r="C17915" t="s">
        <v>4</v>
      </c>
      <c r="D17915" t="s">
        <v>328</v>
      </c>
      <c r="E17915" t="s">
        <v>329</v>
      </c>
      <c r="F17915" s="2">
        <v>142037349</v>
      </c>
      <c r="G17915" s="2">
        <f>F17915/I17915</f>
        <v>1493821.7161391287</v>
      </c>
      <c r="H17915">
        <v>2021</v>
      </c>
      <c r="I17915">
        <v>95.083200000000005</v>
      </c>
      <c r="J17915" t="s">
        <v>717</v>
      </c>
    </row>
    <row r="17916" spans="1:10">
      <c r="A17916" s="14" t="s">
        <v>16</v>
      </c>
      <c r="B17916" t="s">
        <v>35</v>
      </c>
      <c r="C17916" t="s">
        <v>4</v>
      </c>
      <c r="D17916" t="s">
        <v>1</v>
      </c>
      <c r="E17916" t="s">
        <v>330</v>
      </c>
      <c r="F17916" s="2">
        <v>54571069</v>
      </c>
      <c r="G17916" s="2">
        <f>F17916/I17916</f>
        <v>573929.6637050499</v>
      </c>
      <c r="H17916">
        <v>2021</v>
      </c>
      <c r="I17916">
        <v>95.083200000000005</v>
      </c>
      <c r="J17916" t="s">
        <v>717</v>
      </c>
    </row>
    <row r="17917" spans="1:10">
      <c r="A17917" t="s">
        <v>16</v>
      </c>
      <c r="B17917" t="s">
        <v>35</v>
      </c>
      <c r="C17917" t="s">
        <v>3</v>
      </c>
      <c r="D17917" t="s">
        <v>328</v>
      </c>
      <c r="F17917" s="2">
        <v>678687610</v>
      </c>
      <c r="G17917" s="2">
        <v>9623171.0394972675</v>
      </c>
      <c r="H17917">
        <v>2020</v>
      </c>
      <c r="I17917">
        <v>70.526399999999995</v>
      </c>
      <c r="J17917" t="s">
        <v>717</v>
      </c>
    </row>
    <row r="17918" spans="1:10">
      <c r="A17918" t="s">
        <v>16</v>
      </c>
      <c r="B17918" t="s">
        <v>35</v>
      </c>
      <c r="C17918" t="s">
        <v>3</v>
      </c>
      <c r="D17918" t="s">
        <v>1</v>
      </c>
      <c r="F17918" s="2">
        <v>270420507</v>
      </c>
      <c r="G17918" s="2">
        <v>3834316.0433539785</v>
      </c>
      <c r="H17918">
        <v>2020</v>
      </c>
      <c r="I17918">
        <v>70.526399999999995</v>
      </c>
      <c r="J17918" t="s">
        <v>717</v>
      </c>
    </row>
    <row r="17919" spans="1:10">
      <c r="A17919" t="s">
        <v>16</v>
      </c>
      <c r="B17919" t="s">
        <v>35</v>
      </c>
      <c r="C17919" t="s">
        <v>4</v>
      </c>
      <c r="D17919" t="s">
        <v>328</v>
      </c>
      <c r="F17919" s="2">
        <v>120008079</v>
      </c>
      <c r="G17919" s="2">
        <v>1701605.0585312736</v>
      </c>
      <c r="H17919">
        <v>2020</v>
      </c>
      <c r="I17919">
        <v>70.526399999999995</v>
      </c>
      <c r="J17919" t="s">
        <v>717</v>
      </c>
    </row>
    <row r="17920" spans="1:10">
      <c r="A17920" t="s">
        <v>16</v>
      </c>
      <c r="B17920" t="s">
        <v>35</v>
      </c>
      <c r="C17920" t="s">
        <v>4</v>
      </c>
      <c r="D17920" t="s">
        <v>1</v>
      </c>
      <c r="F17920" s="2">
        <v>27442533</v>
      </c>
      <c r="G17920" s="2">
        <v>389110.07792826521</v>
      </c>
      <c r="H17920">
        <v>2020</v>
      </c>
      <c r="I17920">
        <v>70.526399999999995</v>
      </c>
      <c r="J17920" t="s">
        <v>717</v>
      </c>
    </row>
    <row r="17921" spans="1:10">
      <c r="A17921" s="1" t="s">
        <v>16</v>
      </c>
      <c r="B17921" t="s">
        <v>35</v>
      </c>
      <c r="C17921" t="s">
        <v>3</v>
      </c>
      <c r="D17921" t="s">
        <v>328</v>
      </c>
      <c r="E17921" t="s">
        <v>343</v>
      </c>
      <c r="F17921" s="2">
        <v>454674066</v>
      </c>
      <c r="G17921" s="2">
        <f>F17921/I17921</f>
        <v>9427868.9768716861</v>
      </c>
      <c r="H17921">
        <v>2019</v>
      </c>
      <c r="I17921">
        <v>48.226599999999998</v>
      </c>
      <c r="J17921" t="s">
        <v>717</v>
      </c>
    </row>
    <row r="17922" spans="1:10">
      <c r="A17922" t="s">
        <v>16</v>
      </c>
      <c r="B17922" t="s">
        <v>35</v>
      </c>
      <c r="C17922" t="s">
        <v>3</v>
      </c>
      <c r="D17922" t="s">
        <v>1</v>
      </c>
      <c r="F17922" s="2">
        <v>190778624</v>
      </c>
      <c r="G17922" s="2">
        <f>F17922/I17922</f>
        <v>3955879.6183019332</v>
      </c>
      <c r="H17922">
        <v>2019</v>
      </c>
      <c r="I17922">
        <v>48.226599999999998</v>
      </c>
      <c r="J17922" t="s">
        <v>717</v>
      </c>
    </row>
    <row r="17923" spans="1:10">
      <c r="A17923" s="5" t="s">
        <v>60</v>
      </c>
      <c r="B17923" t="s">
        <v>36</v>
      </c>
      <c r="C17923" t="s">
        <v>4</v>
      </c>
      <c r="D17923" t="s">
        <v>328</v>
      </c>
      <c r="E17923" t="s">
        <v>534</v>
      </c>
      <c r="F17923" s="2">
        <v>31284940</v>
      </c>
      <c r="G17923" s="2">
        <f>(F17923/I17923)</f>
        <v>9594252.9440628067</v>
      </c>
      <c r="H17923">
        <v>2017</v>
      </c>
      <c r="I17923">
        <v>3.2608000000000001</v>
      </c>
      <c r="J17923" s="40" t="s">
        <v>715</v>
      </c>
    </row>
    <row r="17924" spans="1:10">
      <c r="A17924" s="5" t="s">
        <v>60</v>
      </c>
      <c r="B17924" t="s">
        <v>36</v>
      </c>
      <c r="C17924" t="s">
        <v>4</v>
      </c>
      <c r="D17924" t="s">
        <v>1</v>
      </c>
      <c r="E17924" t="s">
        <v>364</v>
      </c>
      <c r="F17924" s="2">
        <v>6119320</v>
      </c>
      <c r="G17924" s="2">
        <f>(F17924/I17924)</f>
        <v>1876631.5014720312</v>
      </c>
      <c r="H17924">
        <v>2017</v>
      </c>
      <c r="I17924">
        <v>3.2608000000000001</v>
      </c>
      <c r="J17924" s="40" t="s">
        <v>715</v>
      </c>
    </row>
    <row r="17925" spans="1:10">
      <c r="A17925" s="1" t="s">
        <v>16</v>
      </c>
      <c r="B17925" t="s">
        <v>35</v>
      </c>
      <c r="C17925" t="s">
        <v>4</v>
      </c>
      <c r="D17925" t="s">
        <v>328</v>
      </c>
      <c r="E17925" t="s">
        <v>343</v>
      </c>
      <c r="F17925" s="2">
        <v>88672110</v>
      </c>
      <c r="G17925" s="2">
        <f t="shared" ref="G17925:G17930" si="476">F17925/I17925</f>
        <v>1838655.6381747832</v>
      </c>
      <c r="H17925">
        <v>2019</v>
      </c>
      <c r="I17925">
        <v>48.226599999999998</v>
      </c>
      <c r="J17925" t="s">
        <v>717</v>
      </c>
    </row>
    <row r="17926" spans="1:10">
      <c r="A17926" t="s">
        <v>16</v>
      </c>
      <c r="B17926" t="s">
        <v>35</v>
      </c>
      <c r="C17926" t="s">
        <v>4</v>
      </c>
      <c r="D17926" t="s">
        <v>1</v>
      </c>
      <c r="F17926" s="2">
        <v>22986979</v>
      </c>
      <c r="G17926" s="2">
        <f t="shared" si="476"/>
        <v>476645.23312860541</v>
      </c>
      <c r="H17926">
        <v>2019</v>
      </c>
      <c r="I17926">
        <v>48.226599999999998</v>
      </c>
      <c r="J17926" t="s">
        <v>717</v>
      </c>
    </row>
    <row r="17927" spans="1:10">
      <c r="A17927" s="3" t="s">
        <v>16</v>
      </c>
      <c r="B17927" t="s">
        <v>35</v>
      </c>
      <c r="C17927" t="s">
        <v>3</v>
      </c>
      <c r="D17927" t="s">
        <v>328</v>
      </c>
      <c r="F17927" s="2">
        <v>335855342</v>
      </c>
      <c r="G17927" s="2">
        <f t="shared" si="476"/>
        <v>11729823.418061929</v>
      </c>
      <c r="H17927">
        <v>2018</v>
      </c>
      <c r="I17927">
        <v>28.6326</v>
      </c>
      <c r="J17927" t="s">
        <v>717</v>
      </c>
    </row>
    <row r="17928" spans="1:10">
      <c r="A17928" s="4" t="s">
        <v>16</v>
      </c>
      <c r="B17928" t="s">
        <v>35</v>
      </c>
      <c r="C17928" t="s">
        <v>3</v>
      </c>
      <c r="D17928" t="s">
        <v>1</v>
      </c>
      <c r="F17928" s="2">
        <v>113642531</v>
      </c>
      <c r="G17928" s="2">
        <f t="shared" si="476"/>
        <v>3968990.9753218358</v>
      </c>
      <c r="H17928">
        <v>2018</v>
      </c>
      <c r="I17928">
        <v>28.6326</v>
      </c>
      <c r="J17928" t="s">
        <v>717</v>
      </c>
    </row>
    <row r="17929" spans="1:10">
      <c r="A17929" s="4" t="s">
        <v>16</v>
      </c>
      <c r="B17929" t="s">
        <v>35</v>
      </c>
      <c r="C17929" t="s">
        <v>4</v>
      </c>
      <c r="D17929" t="s">
        <v>328</v>
      </c>
      <c r="F17929" s="2">
        <f>-(-105379219)</f>
        <v>105379219</v>
      </c>
      <c r="G17929" s="2">
        <f t="shared" si="476"/>
        <v>3680392.943707522</v>
      </c>
      <c r="H17929">
        <v>2018</v>
      </c>
      <c r="I17929">
        <v>28.6326</v>
      </c>
      <c r="J17929" t="s">
        <v>717</v>
      </c>
    </row>
    <row r="17930" spans="1:10">
      <c r="A17930" s="4" t="s">
        <v>16</v>
      </c>
      <c r="B17930" t="s">
        <v>35</v>
      </c>
      <c r="C17930" t="s">
        <v>4</v>
      </c>
      <c r="D17930" t="s">
        <v>1</v>
      </c>
      <c r="F17930" s="2">
        <f>-(-16536085)</f>
        <v>16536085</v>
      </c>
      <c r="G17930" s="2">
        <f t="shared" si="476"/>
        <v>577526.49078323308</v>
      </c>
      <c r="H17930">
        <v>2018</v>
      </c>
      <c r="I17930">
        <v>28.6326</v>
      </c>
      <c r="J17930" t="s">
        <v>717</v>
      </c>
    </row>
    <row r="17931" spans="1:10">
      <c r="A17931" s="1" t="s">
        <v>16</v>
      </c>
      <c r="B17931" t="s">
        <v>35</v>
      </c>
      <c r="C17931" t="s">
        <v>3</v>
      </c>
      <c r="D17931" t="s">
        <v>328</v>
      </c>
      <c r="F17931" s="2">
        <v>264157845</v>
      </c>
      <c r="G17931" s="2">
        <f>(F17931/I17931)</f>
        <v>15963832.402565498</v>
      </c>
      <c r="H17931">
        <v>2017</v>
      </c>
      <c r="I17931">
        <v>16.547270000000001</v>
      </c>
      <c r="J17931" t="s">
        <v>717</v>
      </c>
    </row>
    <row r="17932" spans="1:10">
      <c r="A17932" s="5" t="s">
        <v>60</v>
      </c>
      <c r="B17932" t="s">
        <v>36</v>
      </c>
      <c r="C17932" t="s">
        <v>3</v>
      </c>
      <c r="D17932" t="s">
        <v>328</v>
      </c>
      <c r="F17932" s="2">
        <v>51746630</v>
      </c>
      <c r="G17932" s="2">
        <v>15334606.608386429</v>
      </c>
      <c r="H17932">
        <v>2016</v>
      </c>
      <c r="I17932">
        <v>3.3744999999999998</v>
      </c>
      <c r="J17932" s="40" t="s">
        <v>715</v>
      </c>
    </row>
    <row r="17933" spans="1:10">
      <c r="A17933" s="5" t="s">
        <v>60</v>
      </c>
      <c r="B17933" t="s">
        <v>36</v>
      </c>
      <c r="C17933" t="s">
        <v>3</v>
      </c>
      <c r="D17933" t="s">
        <v>1</v>
      </c>
      <c r="F17933" s="2">
        <v>25883970</v>
      </c>
      <c r="G17933" s="2">
        <v>7670460.8090087427</v>
      </c>
      <c r="H17933">
        <v>2016</v>
      </c>
      <c r="I17933">
        <v>3.3744999999999998</v>
      </c>
      <c r="J17933" s="40" t="s">
        <v>715</v>
      </c>
    </row>
    <row r="17934" spans="1:10">
      <c r="A17934" s="1" t="s">
        <v>16</v>
      </c>
      <c r="B17934" t="s">
        <v>35</v>
      </c>
      <c r="C17934" t="s">
        <v>3</v>
      </c>
      <c r="D17934" t="s">
        <v>1</v>
      </c>
      <c r="F17934" s="2">
        <v>87675037</v>
      </c>
      <c r="G17934" s="2">
        <f>(F17934/I17934)</f>
        <v>5298459.3228973718</v>
      </c>
      <c r="H17934">
        <v>2017</v>
      </c>
      <c r="I17934">
        <v>16.547270000000001</v>
      </c>
      <c r="J17934" t="s">
        <v>717</v>
      </c>
    </row>
    <row r="17935" spans="1:10">
      <c r="A17935" s="1" t="s">
        <v>16</v>
      </c>
      <c r="B17935" t="s">
        <v>35</v>
      </c>
      <c r="C17935" t="s">
        <v>4</v>
      </c>
      <c r="D17935" t="s">
        <v>328</v>
      </c>
      <c r="F17935" s="2">
        <f>-(-50142976)</f>
        <v>50142976</v>
      </c>
      <c r="G17935" s="2">
        <f>(F17935/I17935)</f>
        <v>3030286.9295055917</v>
      </c>
      <c r="H17935">
        <v>2017</v>
      </c>
      <c r="I17935">
        <v>16.547270000000001</v>
      </c>
      <c r="J17935" t="s">
        <v>717</v>
      </c>
    </row>
    <row r="17936" spans="1:10">
      <c r="A17936" s="1" t="s">
        <v>16</v>
      </c>
      <c r="B17936" t="s">
        <v>35</v>
      </c>
      <c r="C17936" t="s">
        <v>4</v>
      </c>
      <c r="D17936" t="s">
        <v>1</v>
      </c>
      <c r="F17936" s="2">
        <f>-(-10434448)</f>
        <v>10434448</v>
      </c>
      <c r="G17936" s="2">
        <f>(F17936/I17936)</f>
        <v>630584.25951833744</v>
      </c>
      <c r="H17936">
        <v>2017</v>
      </c>
      <c r="I17936">
        <v>16.547270000000001</v>
      </c>
      <c r="J17936" t="s">
        <v>717</v>
      </c>
    </row>
    <row r="17937" spans="1:10">
      <c r="A17937" s="4" t="s">
        <v>16</v>
      </c>
      <c r="B17937" t="s">
        <v>35</v>
      </c>
      <c r="C17937" t="s">
        <v>3</v>
      </c>
      <c r="D17937" t="s">
        <v>328</v>
      </c>
      <c r="F17937" s="2">
        <v>90994327</v>
      </c>
      <c r="G17937" s="2">
        <v>6161295.645520594</v>
      </c>
      <c r="H17937">
        <v>2016</v>
      </c>
      <c r="I17937">
        <v>14.768700000000001</v>
      </c>
      <c r="J17937" t="s">
        <v>717</v>
      </c>
    </row>
    <row r="17938" spans="1:10">
      <c r="A17938" s="4" t="s">
        <v>16</v>
      </c>
      <c r="B17938" t="s">
        <v>35</v>
      </c>
      <c r="C17938" t="s">
        <v>3</v>
      </c>
      <c r="D17938" t="s">
        <v>1</v>
      </c>
      <c r="F17938" s="2">
        <v>49253587</v>
      </c>
      <c r="G17938" s="2">
        <v>3334998.1379539156</v>
      </c>
      <c r="H17938">
        <v>2016</v>
      </c>
      <c r="I17938">
        <v>14.768700000000001</v>
      </c>
      <c r="J17938" t="s">
        <v>717</v>
      </c>
    </row>
    <row r="17939" spans="1:10">
      <c r="A17939" s="4" t="s">
        <v>16</v>
      </c>
      <c r="B17939" t="s">
        <v>35</v>
      </c>
      <c r="C17939" t="s">
        <v>4</v>
      </c>
      <c r="D17939" t="s">
        <v>328</v>
      </c>
      <c r="F17939" s="2">
        <v>4868720</v>
      </c>
      <c r="G17939" s="2">
        <v>329664.76399412268</v>
      </c>
      <c r="H17939">
        <v>2016</v>
      </c>
      <c r="I17939">
        <v>14.768700000000001</v>
      </c>
      <c r="J17939" t="s">
        <v>717</v>
      </c>
    </row>
    <row r="17940" spans="1:10">
      <c r="A17940" s="4" t="s">
        <v>16</v>
      </c>
      <c r="B17940" t="s">
        <v>35</v>
      </c>
      <c r="C17940" t="s">
        <v>4</v>
      </c>
      <c r="D17940" t="s">
        <v>1</v>
      </c>
      <c r="F17940" s="2">
        <v>4208327</v>
      </c>
      <c r="G17940" s="2">
        <v>284949.04764806648</v>
      </c>
      <c r="H17940">
        <v>2016</v>
      </c>
      <c r="I17940">
        <v>14.768700000000001</v>
      </c>
      <c r="J17940" t="s">
        <v>717</v>
      </c>
    </row>
    <row r="17941" spans="1:10">
      <c r="A17941" t="s">
        <v>16</v>
      </c>
      <c r="B17941" t="s">
        <v>32</v>
      </c>
      <c r="C17941" t="s">
        <v>3</v>
      </c>
      <c r="D17941" t="s">
        <v>328</v>
      </c>
      <c r="E17941" t="s">
        <v>365</v>
      </c>
      <c r="F17941" s="2">
        <v>119711562</v>
      </c>
      <c r="G17941" s="2">
        <f>F17941/I17941</f>
        <v>22206229.386558831</v>
      </c>
      <c r="H17941">
        <v>2024</v>
      </c>
      <c r="I17941">
        <v>5.3909000000000002</v>
      </c>
      <c r="J17941" t="s">
        <v>717</v>
      </c>
    </row>
    <row r="17942" spans="1:10">
      <c r="A17942" s="5" t="s">
        <v>60</v>
      </c>
      <c r="B17942" t="s">
        <v>36</v>
      </c>
      <c r="C17942" t="s">
        <v>4</v>
      </c>
      <c r="D17942" t="s">
        <v>328</v>
      </c>
      <c r="F17942" s="2">
        <v>23010620</v>
      </c>
      <c r="G17942" s="2">
        <v>6818971.6995110391</v>
      </c>
      <c r="H17942">
        <v>2016</v>
      </c>
      <c r="I17942">
        <v>3.3744999999999998</v>
      </c>
      <c r="J17942" s="40" t="s">
        <v>715</v>
      </c>
    </row>
    <row r="17943" spans="1:10">
      <c r="A17943" s="5" t="s">
        <v>60</v>
      </c>
      <c r="B17943" t="s">
        <v>36</v>
      </c>
      <c r="C17943" t="s">
        <v>4</v>
      </c>
      <c r="D17943" t="s">
        <v>1</v>
      </c>
      <c r="F17943" s="2">
        <v>9970360</v>
      </c>
      <c r="G17943" s="2">
        <v>2954618.4619943695</v>
      </c>
      <c r="H17943">
        <v>2016</v>
      </c>
      <c r="I17943">
        <v>3.3744999999999998</v>
      </c>
      <c r="J17943" s="40" t="s">
        <v>715</v>
      </c>
    </row>
    <row r="17944" spans="1:10">
      <c r="A17944" s="21" t="s">
        <v>16</v>
      </c>
      <c r="B17944" t="s">
        <v>32</v>
      </c>
      <c r="C17944" t="s">
        <v>4</v>
      </c>
      <c r="D17944" t="s">
        <v>328</v>
      </c>
      <c r="E17944" t="s">
        <v>365</v>
      </c>
      <c r="F17944" s="2">
        <v>47083175</v>
      </c>
      <c r="G17944" s="2">
        <f t="shared" ref="G17944:G17950" si="477">F17944/I17944</f>
        <v>8733824.5932961106</v>
      </c>
      <c r="H17944">
        <v>2024</v>
      </c>
      <c r="I17944">
        <v>5.3909000000000002</v>
      </c>
      <c r="J17944" t="s">
        <v>717</v>
      </c>
    </row>
    <row r="17945" spans="1:10">
      <c r="A17945" t="s">
        <v>16</v>
      </c>
      <c r="B17945" t="s">
        <v>32</v>
      </c>
      <c r="C17945" t="s">
        <v>3</v>
      </c>
      <c r="D17945" t="s">
        <v>328</v>
      </c>
      <c r="E17945" t="s">
        <v>366</v>
      </c>
      <c r="F17945" s="2">
        <v>80932430</v>
      </c>
      <c r="G17945" s="2">
        <f t="shared" si="477"/>
        <v>15012786.36220297</v>
      </c>
      <c r="H17945">
        <v>2024</v>
      </c>
      <c r="I17945">
        <v>5.3909000000000002</v>
      </c>
      <c r="J17945" t="s">
        <v>717</v>
      </c>
    </row>
    <row r="17946" spans="1:10">
      <c r="A17946" t="s">
        <v>16</v>
      </c>
      <c r="B17946" t="s">
        <v>32</v>
      </c>
      <c r="C17946" t="s">
        <v>4</v>
      </c>
      <c r="D17946" t="s">
        <v>328</v>
      </c>
      <c r="E17946" t="s">
        <v>366</v>
      </c>
      <c r="F17946" s="2">
        <v>9679233</v>
      </c>
      <c r="G17946" s="2">
        <f t="shared" si="477"/>
        <v>1795476.2655586265</v>
      </c>
      <c r="H17946">
        <v>2024</v>
      </c>
      <c r="I17946">
        <v>5.3909000000000002</v>
      </c>
      <c r="J17946" t="s">
        <v>717</v>
      </c>
    </row>
    <row r="17947" spans="1:10">
      <c r="A17947" t="s">
        <v>16</v>
      </c>
      <c r="B17947" t="s">
        <v>32</v>
      </c>
      <c r="C17947" t="s">
        <v>3</v>
      </c>
      <c r="D17947" t="s">
        <v>367</v>
      </c>
      <c r="E17947" t="s">
        <v>366</v>
      </c>
      <c r="F17947" s="2">
        <v>5193659</v>
      </c>
      <c r="G17947" s="2">
        <f t="shared" si="477"/>
        <v>963412.2317238308</v>
      </c>
      <c r="H17947">
        <v>2024</v>
      </c>
      <c r="I17947">
        <v>5.3909000000000002</v>
      </c>
      <c r="J17947" t="s">
        <v>717</v>
      </c>
    </row>
    <row r="17948" spans="1:10">
      <c r="A17948" t="s">
        <v>16</v>
      </c>
      <c r="B17948" t="s">
        <v>32</v>
      </c>
      <c r="C17948" t="s">
        <v>4</v>
      </c>
      <c r="D17948" t="s">
        <v>367</v>
      </c>
      <c r="E17948" t="s">
        <v>366</v>
      </c>
      <c r="F17948" s="2">
        <v>3291264</v>
      </c>
      <c r="G17948" s="2">
        <f t="shared" si="477"/>
        <v>610522.17625999369</v>
      </c>
      <c r="H17948">
        <v>2024</v>
      </c>
      <c r="I17948">
        <v>5.3909000000000002</v>
      </c>
      <c r="J17948" t="s">
        <v>717</v>
      </c>
    </row>
    <row r="17949" spans="1:10">
      <c r="A17949" t="s">
        <v>16</v>
      </c>
      <c r="B17949" t="s">
        <v>32</v>
      </c>
      <c r="C17949" t="s">
        <v>3</v>
      </c>
      <c r="D17949" t="s">
        <v>367</v>
      </c>
      <c r="E17949" t="s">
        <v>369</v>
      </c>
      <c r="F17949" s="2">
        <v>1431842</v>
      </c>
      <c r="G17949" s="2">
        <f t="shared" si="477"/>
        <v>265603.51703797141</v>
      </c>
      <c r="H17949">
        <v>2024</v>
      </c>
      <c r="I17949">
        <v>5.3909000000000002</v>
      </c>
      <c r="J17949" t="s">
        <v>717</v>
      </c>
    </row>
    <row r="17950" spans="1:10">
      <c r="A17950" t="s">
        <v>16</v>
      </c>
      <c r="B17950" t="s">
        <v>32</v>
      </c>
      <c r="C17950" t="s">
        <v>4</v>
      </c>
      <c r="D17950" t="s">
        <v>367</v>
      </c>
      <c r="E17950" t="s">
        <v>369</v>
      </c>
      <c r="F17950" s="2">
        <v>936446</v>
      </c>
      <c r="G17950" s="2">
        <f t="shared" si="477"/>
        <v>173708.65718154667</v>
      </c>
      <c r="H17950">
        <v>2024</v>
      </c>
      <c r="I17950">
        <v>5.3909000000000002</v>
      </c>
      <c r="J17950" t="s">
        <v>717</v>
      </c>
    </row>
    <row r="17951" spans="1:10">
      <c r="A17951" s="5" t="s">
        <v>60</v>
      </c>
      <c r="B17951" t="s">
        <v>36</v>
      </c>
      <c r="C17951" t="s">
        <v>3</v>
      </c>
      <c r="D17951" t="s">
        <v>328</v>
      </c>
      <c r="F17951" s="2">
        <v>57341999.999999993</v>
      </c>
      <c r="G17951" s="2">
        <v>18009422.110552762</v>
      </c>
      <c r="H17951">
        <v>2015</v>
      </c>
      <c r="I17951">
        <v>3.1840000000000002</v>
      </c>
      <c r="J17951" s="40" t="s">
        <v>715</v>
      </c>
    </row>
    <row r="17952" spans="1:10">
      <c r="A17952" s="5" t="s">
        <v>60</v>
      </c>
      <c r="B17952" t="s">
        <v>36</v>
      </c>
      <c r="C17952" t="s">
        <v>3</v>
      </c>
      <c r="D17952" t="s">
        <v>1</v>
      </c>
      <c r="F17952" s="2">
        <v>26199000</v>
      </c>
      <c r="G17952" s="2">
        <v>8228329.1457286431</v>
      </c>
      <c r="H17952">
        <v>2015</v>
      </c>
      <c r="I17952">
        <v>3.1840000000000002</v>
      </c>
      <c r="J17952" s="40" t="s">
        <v>715</v>
      </c>
    </row>
    <row r="17953" spans="1:10">
      <c r="A17953" t="s">
        <v>16</v>
      </c>
      <c r="B17953" t="s">
        <v>32</v>
      </c>
      <c r="C17953" t="s">
        <v>3</v>
      </c>
      <c r="D17953" t="s">
        <v>367</v>
      </c>
      <c r="E17953" t="s">
        <v>370</v>
      </c>
      <c r="F17953" s="2">
        <v>111358570</v>
      </c>
      <c r="G17953" s="2">
        <f t="shared" ref="G17953:G17960" si="478">F17953/I17953</f>
        <v>20656767.886623755</v>
      </c>
      <c r="H17953">
        <v>2024</v>
      </c>
      <c r="I17953">
        <v>5.3909000000000002</v>
      </c>
      <c r="J17953" t="s">
        <v>717</v>
      </c>
    </row>
    <row r="17954" spans="1:10">
      <c r="A17954" t="s">
        <v>16</v>
      </c>
      <c r="B17954" t="s">
        <v>32</v>
      </c>
      <c r="C17954" t="s">
        <v>4</v>
      </c>
      <c r="D17954" t="s">
        <v>367</v>
      </c>
      <c r="E17954" t="s">
        <v>370</v>
      </c>
      <c r="F17954" s="2">
        <v>74149284</v>
      </c>
      <c r="G17954" s="2">
        <f t="shared" si="478"/>
        <v>13754527.815392606</v>
      </c>
      <c r="H17954">
        <v>2024</v>
      </c>
      <c r="I17954">
        <v>5.3909000000000002</v>
      </c>
      <c r="J17954" t="s">
        <v>717</v>
      </c>
    </row>
    <row r="17955" spans="1:10">
      <c r="A17955" t="s">
        <v>16</v>
      </c>
      <c r="B17955" t="s">
        <v>32</v>
      </c>
      <c r="C17955" t="s">
        <v>3</v>
      </c>
      <c r="D17955" t="s">
        <v>367</v>
      </c>
      <c r="E17955" t="s">
        <v>371</v>
      </c>
      <c r="F17955" s="2">
        <v>72422249</v>
      </c>
      <c r="G17955" s="2">
        <f t="shared" si="478"/>
        <v>13434166.651208518</v>
      </c>
      <c r="H17955">
        <v>2024</v>
      </c>
      <c r="I17955">
        <v>5.3909000000000002</v>
      </c>
      <c r="J17955" t="s">
        <v>717</v>
      </c>
    </row>
    <row r="17956" spans="1:10">
      <c r="A17956" t="s">
        <v>16</v>
      </c>
      <c r="B17956" t="s">
        <v>32</v>
      </c>
      <c r="C17956" t="s">
        <v>4</v>
      </c>
      <c r="D17956" t="s">
        <v>367</v>
      </c>
      <c r="E17956" t="s">
        <v>371</v>
      </c>
      <c r="F17956" s="2">
        <v>24866285</v>
      </c>
      <c r="G17956" s="2">
        <f t="shared" si="478"/>
        <v>4612640.7464430798</v>
      </c>
      <c r="H17956">
        <v>2024</v>
      </c>
      <c r="I17956">
        <v>5.3909000000000002</v>
      </c>
      <c r="J17956" t="s">
        <v>717</v>
      </c>
    </row>
    <row r="17957" spans="1:10">
      <c r="A17957" t="s">
        <v>16</v>
      </c>
      <c r="B17957" t="s">
        <v>32</v>
      </c>
      <c r="C17957" t="s">
        <v>3</v>
      </c>
      <c r="D17957" t="s">
        <v>367</v>
      </c>
      <c r="E17957" t="s">
        <v>372</v>
      </c>
      <c r="F17957" s="2">
        <v>1404576</v>
      </c>
      <c r="G17957" s="2">
        <f t="shared" si="478"/>
        <v>260545.73447847296</v>
      </c>
      <c r="H17957">
        <v>2024</v>
      </c>
      <c r="I17957">
        <v>5.3909000000000002</v>
      </c>
      <c r="J17957" t="s">
        <v>717</v>
      </c>
    </row>
    <row r="17958" spans="1:10">
      <c r="A17958" t="s">
        <v>16</v>
      </c>
      <c r="B17958" t="s">
        <v>32</v>
      </c>
      <c r="C17958" t="s">
        <v>4</v>
      </c>
      <c r="D17958" t="s">
        <v>367</v>
      </c>
      <c r="E17958" t="s">
        <v>372</v>
      </c>
      <c r="F17958" s="2">
        <v>3044463</v>
      </c>
      <c r="G17958" s="2">
        <f t="shared" si="478"/>
        <v>564741.1378434028</v>
      </c>
      <c r="H17958">
        <v>2024</v>
      </c>
      <c r="I17958">
        <v>5.3909000000000002</v>
      </c>
      <c r="J17958" t="s">
        <v>717</v>
      </c>
    </row>
    <row r="17959" spans="1:10">
      <c r="A17959" t="s">
        <v>16</v>
      </c>
      <c r="B17959" t="s">
        <v>32</v>
      </c>
      <c r="C17959" t="s">
        <v>3</v>
      </c>
      <c r="D17959" t="s">
        <v>328</v>
      </c>
      <c r="E17959" t="s">
        <v>365</v>
      </c>
      <c r="F17959" s="2">
        <v>90958845</v>
      </c>
      <c r="G17959" s="2">
        <f t="shared" si="478"/>
        <v>18207791.856834017</v>
      </c>
      <c r="H17959">
        <v>2023</v>
      </c>
      <c r="I17959">
        <v>4.9955999999999996</v>
      </c>
      <c r="J17959" t="s">
        <v>717</v>
      </c>
    </row>
    <row r="17960" spans="1:10">
      <c r="A17960" t="s">
        <v>16</v>
      </c>
      <c r="B17960" t="s">
        <v>32</v>
      </c>
      <c r="C17960" t="s">
        <v>4</v>
      </c>
      <c r="D17960" t="s">
        <v>328</v>
      </c>
      <c r="E17960" t="s">
        <v>365</v>
      </c>
      <c r="F17960" s="2">
        <v>46413725</v>
      </c>
      <c r="G17960" s="2">
        <f t="shared" si="478"/>
        <v>9290921.010489231</v>
      </c>
      <c r="H17960">
        <v>2023</v>
      </c>
      <c r="I17960">
        <v>4.9955999999999996</v>
      </c>
      <c r="J17960" t="s">
        <v>717</v>
      </c>
    </row>
    <row r="17961" spans="1:10">
      <c r="A17961" s="5" t="s">
        <v>60</v>
      </c>
      <c r="B17961" t="s">
        <v>36</v>
      </c>
      <c r="C17961" t="s">
        <v>4</v>
      </c>
      <c r="D17961" t="s">
        <v>328</v>
      </c>
      <c r="F17961" s="2">
        <v>30599000</v>
      </c>
      <c r="G17961" s="2">
        <v>9610238.6934673358</v>
      </c>
      <c r="H17961">
        <v>2015</v>
      </c>
      <c r="I17961">
        <v>3.1840000000000002</v>
      </c>
      <c r="J17961" s="40" t="s">
        <v>715</v>
      </c>
    </row>
    <row r="17962" spans="1:10">
      <c r="A17962" s="5" t="s">
        <v>60</v>
      </c>
      <c r="B17962" t="s">
        <v>36</v>
      </c>
      <c r="C17962" t="s">
        <v>4</v>
      </c>
      <c r="D17962" t="s">
        <v>1</v>
      </c>
      <c r="F17962" s="2">
        <v>23780000</v>
      </c>
      <c r="G17962" s="2">
        <v>7468592.9648241205</v>
      </c>
      <c r="H17962">
        <v>2015</v>
      </c>
      <c r="I17962">
        <v>3.1840000000000002</v>
      </c>
      <c r="J17962" s="40" t="s">
        <v>715</v>
      </c>
    </row>
    <row r="17963" spans="1:10">
      <c r="A17963" t="s">
        <v>16</v>
      </c>
      <c r="B17963" t="s">
        <v>32</v>
      </c>
      <c r="C17963" t="s">
        <v>3</v>
      </c>
      <c r="D17963" t="s">
        <v>328</v>
      </c>
      <c r="E17963" t="s">
        <v>366</v>
      </c>
      <c r="F17963" s="2">
        <v>64096139</v>
      </c>
      <c r="G17963" s="2">
        <f t="shared" ref="G17963:G17970" si="479">F17963/I17963</f>
        <v>12830518.656417649</v>
      </c>
      <c r="H17963">
        <v>2023</v>
      </c>
      <c r="I17963">
        <v>4.9955999999999996</v>
      </c>
      <c r="J17963" t="s">
        <v>717</v>
      </c>
    </row>
    <row r="17964" spans="1:10">
      <c r="A17964" t="s">
        <v>16</v>
      </c>
      <c r="B17964" t="s">
        <v>32</v>
      </c>
      <c r="C17964" t="s">
        <v>4</v>
      </c>
      <c r="D17964" t="s">
        <v>328</v>
      </c>
      <c r="E17964" t="s">
        <v>366</v>
      </c>
      <c r="F17964" s="2">
        <v>31071772</v>
      </c>
      <c r="G17964" s="2">
        <f t="shared" si="479"/>
        <v>6219827.8485066863</v>
      </c>
      <c r="H17964">
        <v>2023</v>
      </c>
      <c r="I17964">
        <v>4.9955999999999996</v>
      </c>
      <c r="J17964" t="s">
        <v>717</v>
      </c>
    </row>
    <row r="17965" spans="1:10">
      <c r="A17965" t="s">
        <v>16</v>
      </c>
      <c r="B17965" t="s">
        <v>32</v>
      </c>
      <c r="C17965" t="s">
        <v>3</v>
      </c>
      <c r="D17965" t="s">
        <v>367</v>
      </c>
      <c r="E17965" t="s">
        <v>366</v>
      </c>
      <c r="F17965" s="2">
        <v>6355751</v>
      </c>
      <c r="G17965" s="2">
        <f t="shared" si="479"/>
        <v>1272269.7974217313</v>
      </c>
      <c r="H17965">
        <v>2023</v>
      </c>
      <c r="I17965">
        <v>4.9955999999999996</v>
      </c>
      <c r="J17965" t="s">
        <v>717</v>
      </c>
    </row>
    <row r="17966" spans="1:10">
      <c r="A17966" t="s">
        <v>16</v>
      </c>
      <c r="B17966" t="s">
        <v>32</v>
      </c>
      <c r="C17966" t="s">
        <v>4</v>
      </c>
      <c r="D17966" t="s">
        <v>367</v>
      </c>
      <c r="E17966" t="s">
        <v>366</v>
      </c>
      <c r="F17966" s="2">
        <v>6959913</v>
      </c>
      <c r="G17966" s="2">
        <f t="shared" si="479"/>
        <v>1393208.6235887583</v>
      </c>
      <c r="H17966">
        <v>2023</v>
      </c>
      <c r="I17966">
        <v>4.9955999999999996</v>
      </c>
      <c r="J17966" t="s">
        <v>717</v>
      </c>
    </row>
    <row r="17967" spans="1:10">
      <c r="A17967" t="s">
        <v>16</v>
      </c>
      <c r="B17967" t="s">
        <v>32</v>
      </c>
      <c r="C17967" t="s">
        <v>3</v>
      </c>
      <c r="D17967" t="s">
        <v>367</v>
      </c>
      <c r="E17967" t="s">
        <v>624</v>
      </c>
      <c r="F17967" s="2">
        <v>275144</v>
      </c>
      <c r="G17967" s="2">
        <f t="shared" si="479"/>
        <v>55077.267995836337</v>
      </c>
      <c r="H17967">
        <v>2023</v>
      </c>
      <c r="I17967">
        <v>4.9955999999999996</v>
      </c>
      <c r="J17967" t="s">
        <v>717</v>
      </c>
    </row>
    <row r="17968" spans="1:10">
      <c r="A17968" t="s">
        <v>16</v>
      </c>
      <c r="B17968" t="s">
        <v>32</v>
      </c>
      <c r="C17968" t="s">
        <v>4</v>
      </c>
      <c r="D17968" t="s">
        <v>367</v>
      </c>
      <c r="E17968" t="s">
        <v>624</v>
      </c>
      <c r="F17968" s="2">
        <v>397536</v>
      </c>
      <c r="G17968" s="2">
        <f t="shared" si="479"/>
        <v>79577.227960605334</v>
      </c>
      <c r="H17968">
        <v>2023</v>
      </c>
      <c r="I17968">
        <v>4.9955999999999996</v>
      </c>
      <c r="J17968" t="s">
        <v>717</v>
      </c>
    </row>
    <row r="17969" spans="1:10">
      <c r="A17969" t="s">
        <v>16</v>
      </c>
      <c r="B17969" t="s">
        <v>32</v>
      </c>
      <c r="C17969" t="s">
        <v>3</v>
      </c>
      <c r="D17969" t="s">
        <v>367</v>
      </c>
      <c r="E17969" t="s">
        <v>370</v>
      </c>
      <c r="F17969" s="2">
        <v>95131124</v>
      </c>
      <c r="G17969" s="2">
        <f t="shared" si="479"/>
        <v>19042982.624709748</v>
      </c>
      <c r="H17969">
        <v>2023</v>
      </c>
      <c r="I17969">
        <v>4.9955999999999996</v>
      </c>
      <c r="J17969" t="s">
        <v>717</v>
      </c>
    </row>
    <row r="17970" spans="1:10">
      <c r="A17970" t="s">
        <v>16</v>
      </c>
      <c r="B17970" t="s">
        <v>32</v>
      </c>
      <c r="C17970" t="s">
        <v>3</v>
      </c>
      <c r="D17970" t="s">
        <v>367</v>
      </c>
      <c r="E17970" t="s">
        <v>372</v>
      </c>
      <c r="F17970" s="2">
        <v>1791232</v>
      </c>
      <c r="G17970" s="2">
        <f t="shared" si="479"/>
        <v>358561.9345023621</v>
      </c>
      <c r="H17970">
        <v>2023</v>
      </c>
      <c r="I17970">
        <v>4.9955999999999996</v>
      </c>
      <c r="J17970" t="s">
        <v>717</v>
      </c>
    </row>
    <row r="17971" spans="1:10">
      <c r="A17971" s="5" t="s">
        <v>60</v>
      </c>
      <c r="B17971" t="s">
        <v>36</v>
      </c>
      <c r="C17971" t="s">
        <v>3</v>
      </c>
      <c r="D17971" t="s">
        <v>328</v>
      </c>
      <c r="F17971" s="2">
        <v>51687259.090000004</v>
      </c>
      <c r="G17971" s="2">
        <v>18203705.903979216</v>
      </c>
      <c r="H17971">
        <v>2014</v>
      </c>
      <c r="I17971">
        <v>2.8393811327561327</v>
      </c>
      <c r="J17971" s="40" t="s">
        <v>715</v>
      </c>
    </row>
    <row r="17972" spans="1:10">
      <c r="A17972" s="5" t="s">
        <v>60</v>
      </c>
      <c r="B17972" t="s">
        <v>36</v>
      </c>
      <c r="C17972" t="s">
        <v>3</v>
      </c>
      <c r="D17972" t="s">
        <v>1</v>
      </c>
      <c r="F17972" s="2">
        <v>21301173.710000001</v>
      </c>
      <c r="G17972" s="2">
        <v>7502048.0569733735</v>
      </c>
      <c r="H17972">
        <v>2014</v>
      </c>
      <c r="I17972">
        <v>2.8393811327561327</v>
      </c>
      <c r="J17972" s="40" t="s">
        <v>715</v>
      </c>
    </row>
    <row r="17973" spans="1:10">
      <c r="A17973" t="s">
        <v>16</v>
      </c>
      <c r="B17973" t="s">
        <v>32</v>
      </c>
      <c r="C17973" t="s">
        <v>4</v>
      </c>
      <c r="D17973" t="s">
        <v>367</v>
      </c>
      <c r="E17973" t="s">
        <v>372</v>
      </c>
      <c r="F17973" s="2">
        <v>308580</v>
      </c>
      <c r="G17973" s="2">
        <f t="shared" ref="G17973:G17980" si="480">F17973/I17973</f>
        <v>61770.357914965178</v>
      </c>
      <c r="H17973">
        <v>2023</v>
      </c>
      <c r="I17973">
        <v>4.9955999999999996</v>
      </c>
      <c r="J17973" t="s">
        <v>717</v>
      </c>
    </row>
    <row r="17974" spans="1:10">
      <c r="A17974" t="s">
        <v>16</v>
      </c>
      <c r="B17974" t="s">
        <v>32</v>
      </c>
      <c r="C17974" t="s">
        <v>3</v>
      </c>
      <c r="D17974" t="s">
        <v>328</v>
      </c>
      <c r="E17974" t="s">
        <v>365</v>
      </c>
      <c r="F17974" s="2">
        <v>83822623</v>
      </c>
      <c r="G17974" s="2">
        <f t="shared" si="480"/>
        <v>16239973.457328295</v>
      </c>
      <c r="H17974">
        <v>2022</v>
      </c>
      <c r="I17974" s="32">
        <v>5.1615000000000002</v>
      </c>
      <c r="J17974" t="s">
        <v>717</v>
      </c>
    </row>
    <row r="17975" spans="1:10">
      <c r="A17975" t="s">
        <v>16</v>
      </c>
      <c r="B17975" t="s">
        <v>32</v>
      </c>
      <c r="C17975" t="s">
        <v>3</v>
      </c>
      <c r="D17975" t="s">
        <v>328</v>
      </c>
      <c r="E17975" t="s">
        <v>366</v>
      </c>
      <c r="F17975" s="2">
        <v>98392459</v>
      </c>
      <c r="G17975" s="2">
        <f t="shared" si="480"/>
        <v>19062764.506441925</v>
      </c>
      <c r="H17975">
        <v>2022</v>
      </c>
      <c r="I17975" s="32">
        <v>5.1615000000000002</v>
      </c>
      <c r="J17975" t="s">
        <v>717</v>
      </c>
    </row>
    <row r="17976" spans="1:10">
      <c r="A17976" t="s">
        <v>16</v>
      </c>
      <c r="B17976" t="s">
        <v>32</v>
      </c>
      <c r="C17976" t="s">
        <v>3</v>
      </c>
      <c r="D17976" t="s">
        <v>367</v>
      </c>
      <c r="E17976" t="s">
        <v>366</v>
      </c>
      <c r="F17976" s="2">
        <v>5963936</v>
      </c>
      <c r="G17976" s="2">
        <f t="shared" si="480"/>
        <v>1155465.6592075946</v>
      </c>
      <c r="H17976">
        <v>2022</v>
      </c>
      <c r="I17976" s="32">
        <v>5.1615000000000002</v>
      </c>
      <c r="J17976" t="s">
        <v>717</v>
      </c>
    </row>
    <row r="17977" spans="1:10">
      <c r="A17977" t="s">
        <v>16</v>
      </c>
      <c r="B17977" t="s">
        <v>32</v>
      </c>
      <c r="C17977" t="s">
        <v>3</v>
      </c>
      <c r="D17977" t="s">
        <v>367</v>
      </c>
      <c r="E17977" t="s">
        <v>369</v>
      </c>
      <c r="F17977" s="2">
        <v>818945</v>
      </c>
      <c r="G17977" s="2">
        <f t="shared" si="480"/>
        <v>158664.14801898671</v>
      </c>
      <c r="H17977">
        <v>2022</v>
      </c>
      <c r="I17977" s="32">
        <v>5.1615000000000002</v>
      </c>
      <c r="J17977" t="s">
        <v>717</v>
      </c>
    </row>
    <row r="17978" spans="1:10">
      <c r="A17978" t="s">
        <v>16</v>
      </c>
      <c r="B17978" t="s">
        <v>32</v>
      </c>
      <c r="C17978" t="s">
        <v>3</v>
      </c>
      <c r="D17978" t="s">
        <v>367</v>
      </c>
      <c r="E17978" t="s">
        <v>370</v>
      </c>
      <c r="F17978" s="2">
        <v>95279318</v>
      </c>
      <c r="G17978" s="2">
        <f t="shared" si="480"/>
        <v>18459617.940521166</v>
      </c>
      <c r="H17978">
        <v>2022</v>
      </c>
      <c r="I17978" s="32">
        <v>5.1615000000000002</v>
      </c>
      <c r="J17978" t="s">
        <v>717</v>
      </c>
    </row>
    <row r="17979" spans="1:10">
      <c r="A17979" t="s">
        <v>16</v>
      </c>
      <c r="B17979" t="s">
        <v>32</v>
      </c>
      <c r="C17979" t="s">
        <v>3</v>
      </c>
      <c r="D17979" t="s">
        <v>367</v>
      </c>
      <c r="E17979" t="s">
        <v>371</v>
      </c>
      <c r="F17979" s="2">
        <v>58424810</v>
      </c>
      <c r="G17979" s="2">
        <f t="shared" si="480"/>
        <v>11319347.089024508</v>
      </c>
      <c r="H17979">
        <v>2022</v>
      </c>
      <c r="I17979" s="32">
        <v>5.1615000000000002</v>
      </c>
      <c r="J17979" t="s">
        <v>717</v>
      </c>
    </row>
    <row r="17980" spans="1:10">
      <c r="A17980" t="s">
        <v>16</v>
      </c>
      <c r="B17980" t="s">
        <v>32</v>
      </c>
      <c r="C17980" t="s">
        <v>3</v>
      </c>
      <c r="D17980" t="s">
        <v>367</v>
      </c>
      <c r="E17980" t="s">
        <v>372</v>
      </c>
      <c r="F17980" s="2">
        <v>2333219</v>
      </c>
      <c r="G17980" s="2">
        <f t="shared" si="480"/>
        <v>452042.81701055891</v>
      </c>
      <c r="H17980">
        <v>2022</v>
      </c>
      <c r="I17980" s="32">
        <v>5.1615000000000002</v>
      </c>
      <c r="J17980" t="s">
        <v>717</v>
      </c>
    </row>
    <row r="17981" spans="1:10">
      <c r="A17981" s="5" t="s">
        <v>60</v>
      </c>
      <c r="B17981" t="s">
        <v>36</v>
      </c>
      <c r="C17981" t="s">
        <v>4</v>
      </c>
      <c r="D17981" t="s">
        <v>328</v>
      </c>
      <c r="F17981" s="2">
        <v>25045889.55904492</v>
      </c>
      <c r="G17981" s="2">
        <v>8820897.3674250469</v>
      </c>
      <c r="H17981">
        <v>2014</v>
      </c>
      <c r="I17981">
        <v>2.8393811327561327</v>
      </c>
      <c r="J17981" s="40" t="s">
        <v>715</v>
      </c>
    </row>
    <row r="17982" spans="1:10">
      <c r="A17982" s="5" t="s">
        <v>60</v>
      </c>
      <c r="B17982" t="s">
        <v>36</v>
      </c>
      <c r="C17982" t="s">
        <v>4</v>
      </c>
      <c r="D17982" t="s">
        <v>1</v>
      </c>
      <c r="F17982" s="2">
        <v>11939342.079460962</v>
      </c>
      <c r="G17982" s="2">
        <v>4204909.9860967491</v>
      </c>
      <c r="H17982">
        <v>2014</v>
      </c>
      <c r="I17982">
        <v>2.8393811327561327</v>
      </c>
      <c r="J17982" s="40" t="s">
        <v>715</v>
      </c>
    </row>
    <row r="17983" spans="1:10">
      <c r="A17983" t="s">
        <v>16</v>
      </c>
      <c r="B17983" t="s">
        <v>32</v>
      </c>
      <c r="C17983" t="s">
        <v>4</v>
      </c>
      <c r="D17983" t="s">
        <v>328</v>
      </c>
      <c r="E17983" t="s">
        <v>365</v>
      </c>
      <c r="F17983" s="2">
        <v>27291718</v>
      </c>
      <c r="G17983" s="2">
        <f t="shared" ref="G17983:G17990" si="481">F17983/I17983</f>
        <v>5287555.555555555</v>
      </c>
      <c r="H17983">
        <v>2022</v>
      </c>
      <c r="I17983" s="32">
        <v>5.1615000000000002</v>
      </c>
      <c r="J17983" t="s">
        <v>717</v>
      </c>
    </row>
    <row r="17984" spans="1:10">
      <c r="A17984" t="s">
        <v>16</v>
      </c>
      <c r="B17984" t="s">
        <v>32</v>
      </c>
      <c r="C17984" t="s">
        <v>4</v>
      </c>
      <c r="D17984" t="s">
        <v>328</v>
      </c>
      <c r="E17984" t="s">
        <v>366</v>
      </c>
      <c r="F17984" s="2">
        <v>32985589</v>
      </c>
      <c r="G17984" s="2">
        <f t="shared" si="481"/>
        <v>6390698.2466337299</v>
      </c>
      <c r="H17984">
        <v>2022</v>
      </c>
      <c r="I17984" s="32">
        <v>5.1615000000000002</v>
      </c>
      <c r="J17984" t="s">
        <v>717</v>
      </c>
    </row>
    <row r="17985" spans="1:10">
      <c r="A17985" t="s">
        <v>16</v>
      </c>
      <c r="B17985" t="s">
        <v>32</v>
      </c>
      <c r="C17985" t="s">
        <v>4</v>
      </c>
      <c r="D17985" t="s">
        <v>367</v>
      </c>
      <c r="E17985" t="s">
        <v>366</v>
      </c>
      <c r="F17985" s="2">
        <v>7509582</v>
      </c>
      <c r="G17985" s="2">
        <f t="shared" si="481"/>
        <v>1454922.4062772449</v>
      </c>
      <c r="H17985">
        <v>2022</v>
      </c>
      <c r="I17985" s="32">
        <v>5.1615000000000002</v>
      </c>
      <c r="J17985" t="s">
        <v>717</v>
      </c>
    </row>
    <row r="17986" spans="1:10">
      <c r="A17986" t="s">
        <v>16</v>
      </c>
      <c r="B17986" t="s">
        <v>32</v>
      </c>
      <c r="C17986" t="s">
        <v>4</v>
      </c>
      <c r="D17986" t="s">
        <v>367</v>
      </c>
      <c r="E17986" t="s">
        <v>369</v>
      </c>
      <c r="F17986" s="2">
        <v>121112</v>
      </c>
      <c r="G17986" s="2">
        <f t="shared" si="481"/>
        <v>23464.496754819334</v>
      </c>
      <c r="H17986">
        <v>2022</v>
      </c>
      <c r="I17986" s="32">
        <v>5.1615000000000002</v>
      </c>
      <c r="J17986" t="s">
        <v>717</v>
      </c>
    </row>
    <row r="17987" spans="1:10">
      <c r="A17987" t="s">
        <v>16</v>
      </c>
      <c r="B17987" t="s">
        <v>32</v>
      </c>
      <c r="C17987" t="s">
        <v>4</v>
      </c>
      <c r="D17987" t="s">
        <v>367</v>
      </c>
      <c r="E17987" t="s">
        <v>370</v>
      </c>
      <c r="F17987" s="2">
        <v>48801935</v>
      </c>
      <c r="G17987" s="2">
        <f t="shared" si="481"/>
        <v>9454990.7972488608</v>
      </c>
      <c r="H17987">
        <v>2022</v>
      </c>
      <c r="I17987" s="32">
        <v>5.1615000000000002</v>
      </c>
      <c r="J17987" t="s">
        <v>717</v>
      </c>
    </row>
    <row r="17988" spans="1:10">
      <c r="A17988" t="s">
        <v>16</v>
      </c>
      <c r="B17988" t="s">
        <v>32</v>
      </c>
      <c r="C17988" t="s">
        <v>4</v>
      </c>
      <c r="D17988" t="s">
        <v>367</v>
      </c>
      <c r="E17988" t="s">
        <v>371</v>
      </c>
      <c r="F17988" s="2">
        <v>26286073</v>
      </c>
      <c r="G17988" s="2">
        <f t="shared" si="481"/>
        <v>5092719.7520100744</v>
      </c>
      <c r="H17988">
        <v>2022</v>
      </c>
      <c r="I17988" s="32">
        <v>5.1615000000000002</v>
      </c>
      <c r="J17988" t="s">
        <v>717</v>
      </c>
    </row>
    <row r="17989" spans="1:10">
      <c r="A17989" t="s">
        <v>16</v>
      </c>
      <c r="B17989" t="s">
        <v>32</v>
      </c>
      <c r="C17989" t="s">
        <v>4</v>
      </c>
      <c r="D17989" t="s">
        <v>367</v>
      </c>
      <c r="E17989" t="s">
        <v>372</v>
      </c>
      <c r="F17989" s="2">
        <v>99997</v>
      </c>
      <c r="G17989" s="2">
        <f t="shared" si="481"/>
        <v>19373.631696212342</v>
      </c>
      <c r="H17989">
        <v>2022</v>
      </c>
      <c r="I17989" s="32">
        <v>5.1615000000000002</v>
      </c>
      <c r="J17989" t="s">
        <v>717</v>
      </c>
    </row>
    <row r="17990" spans="1:10">
      <c r="A17990" t="s">
        <v>16</v>
      </c>
      <c r="B17990" t="s">
        <v>32</v>
      </c>
      <c r="C17990" t="s">
        <v>3</v>
      </c>
      <c r="D17990" t="s">
        <v>328</v>
      </c>
      <c r="E17990" t="s">
        <v>375</v>
      </c>
      <c r="F17990" s="2">
        <v>81339946</v>
      </c>
      <c r="G17990" s="2">
        <f t="shared" si="481"/>
        <v>15070767.434966279</v>
      </c>
      <c r="H17990">
        <v>2021</v>
      </c>
      <c r="I17990" s="32">
        <v>5.3971999999999998</v>
      </c>
      <c r="J17990" t="s">
        <v>717</v>
      </c>
    </row>
    <row r="17991" spans="1:10">
      <c r="A17991" s="5" t="s">
        <v>60</v>
      </c>
      <c r="B17991" t="s">
        <v>36</v>
      </c>
      <c r="C17991" t="s">
        <v>3</v>
      </c>
      <c r="D17991" t="s">
        <v>328</v>
      </c>
      <c r="F17991" s="2">
        <v>44645970</v>
      </c>
      <c r="G17991" s="2">
        <v>16518754.14913124</v>
      </c>
      <c r="H17991">
        <v>2013</v>
      </c>
      <c r="I17991">
        <v>2.7027443835616403</v>
      </c>
      <c r="J17991" s="40" t="s">
        <v>715</v>
      </c>
    </row>
    <row r="17992" spans="1:10">
      <c r="A17992" s="5" t="s">
        <v>60</v>
      </c>
      <c r="B17992" t="s">
        <v>36</v>
      </c>
      <c r="C17992" t="s">
        <v>3</v>
      </c>
      <c r="D17992" t="s">
        <v>1</v>
      </c>
      <c r="F17992" s="2">
        <v>18152420</v>
      </c>
      <c r="G17992" s="2">
        <v>6716291.8218995556</v>
      </c>
      <c r="H17992">
        <v>2013</v>
      </c>
      <c r="I17992">
        <v>2.7027443835616403</v>
      </c>
      <c r="J17992" s="40" t="s">
        <v>715</v>
      </c>
    </row>
    <row r="17993" spans="1:10">
      <c r="A17993" t="s">
        <v>16</v>
      </c>
      <c r="B17993" t="s">
        <v>32</v>
      </c>
      <c r="C17993" t="s">
        <v>3</v>
      </c>
      <c r="D17993" t="s">
        <v>328</v>
      </c>
      <c r="E17993" t="s">
        <v>376</v>
      </c>
      <c r="F17993" s="2">
        <v>61744389</v>
      </c>
      <c r="G17993" s="2">
        <f t="shared" ref="G17993:G18002" si="482">F17993/I17993</f>
        <v>11440078.003409175</v>
      </c>
      <c r="H17993">
        <v>2021</v>
      </c>
      <c r="I17993" s="32">
        <v>5.3971999999999998</v>
      </c>
      <c r="J17993" t="s">
        <v>717</v>
      </c>
    </row>
    <row r="17994" spans="1:10">
      <c r="A17994" t="s">
        <v>16</v>
      </c>
      <c r="B17994" t="s">
        <v>32</v>
      </c>
      <c r="C17994" t="s">
        <v>3</v>
      </c>
      <c r="D17994" t="s">
        <v>367</v>
      </c>
      <c r="E17994" t="s">
        <v>376</v>
      </c>
      <c r="F17994" s="2">
        <v>4469428</v>
      </c>
      <c r="G17994" s="2">
        <f t="shared" si="482"/>
        <v>828101.2376787964</v>
      </c>
      <c r="H17994">
        <v>2021</v>
      </c>
      <c r="I17994" s="32">
        <v>5.3971999999999998</v>
      </c>
      <c r="J17994" t="s">
        <v>717</v>
      </c>
    </row>
    <row r="17995" spans="1:10">
      <c r="A17995" t="s">
        <v>16</v>
      </c>
      <c r="B17995" t="s">
        <v>32</v>
      </c>
      <c r="C17995" t="s">
        <v>3</v>
      </c>
      <c r="D17995" t="s">
        <v>367</v>
      </c>
      <c r="E17995" t="s">
        <v>379</v>
      </c>
      <c r="F17995" s="2">
        <v>8239</v>
      </c>
      <c r="G17995" s="2">
        <f t="shared" si="482"/>
        <v>1526.5322759949604</v>
      </c>
      <c r="H17995">
        <v>2021</v>
      </c>
      <c r="I17995" s="32">
        <v>5.3971999999999998</v>
      </c>
      <c r="J17995" t="s">
        <v>717</v>
      </c>
    </row>
    <row r="17996" spans="1:10">
      <c r="A17996" t="s">
        <v>16</v>
      </c>
      <c r="B17996" t="s">
        <v>32</v>
      </c>
      <c r="C17996" t="s">
        <v>3</v>
      </c>
      <c r="D17996" t="s">
        <v>367</v>
      </c>
      <c r="E17996" t="s">
        <v>370</v>
      </c>
      <c r="F17996" s="2">
        <v>90396145</v>
      </c>
      <c r="G17996" s="2">
        <f t="shared" si="482"/>
        <v>16748711.368857928</v>
      </c>
      <c r="H17996">
        <v>2021</v>
      </c>
      <c r="I17996" s="32">
        <v>5.3971999999999998</v>
      </c>
      <c r="J17996" t="s">
        <v>717</v>
      </c>
    </row>
    <row r="17997" spans="1:10">
      <c r="A17997" t="s">
        <v>16</v>
      </c>
      <c r="B17997" t="s">
        <v>32</v>
      </c>
      <c r="C17997" t="s">
        <v>3</v>
      </c>
      <c r="D17997" t="s">
        <v>367</v>
      </c>
      <c r="E17997" t="s">
        <v>378</v>
      </c>
      <c r="F17997" s="2">
        <v>52334672</v>
      </c>
      <c r="G17997" s="2">
        <f t="shared" si="482"/>
        <v>9696633.8101237677</v>
      </c>
      <c r="H17997">
        <v>2021</v>
      </c>
      <c r="I17997" s="32">
        <v>5.3971999999999998</v>
      </c>
      <c r="J17997" t="s">
        <v>717</v>
      </c>
    </row>
    <row r="17998" spans="1:10">
      <c r="A17998" t="s">
        <v>16</v>
      </c>
      <c r="B17998" t="s">
        <v>32</v>
      </c>
      <c r="C17998" t="s">
        <v>3</v>
      </c>
      <c r="D17998" t="s">
        <v>367</v>
      </c>
      <c r="E17998" t="s">
        <v>372</v>
      </c>
      <c r="F17998" s="2">
        <v>1320230</v>
      </c>
      <c r="G17998" s="2">
        <f t="shared" si="482"/>
        <v>244613.87386052028</v>
      </c>
      <c r="H17998">
        <v>2021</v>
      </c>
      <c r="I17998" s="32">
        <v>5.3971999999999998</v>
      </c>
      <c r="J17998" t="s">
        <v>717</v>
      </c>
    </row>
    <row r="17999" spans="1:10">
      <c r="A17999" t="s">
        <v>16</v>
      </c>
      <c r="B17999" t="s">
        <v>32</v>
      </c>
      <c r="C17999" t="s">
        <v>4</v>
      </c>
      <c r="D17999" t="s">
        <v>328</v>
      </c>
      <c r="E17999" t="s">
        <v>375</v>
      </c>
      <c r="F17999" s="2">
        <v>48125431</v>
      </c>
      <c r="G17999" s="2">
        <f t="shared" si="482"/>
        <v>8916740.3468465135</v>
      </c>
      <c r="H17999">
        <v>2021</v>
      </c>
      <c r="I17999" s="32">
        <v>5.3971999999999998</v>
      </c>
      <c r="J17999" t="s">
        <v>717</v>
      </c>
    </row>
    <row r="18000" spans="1:10">
      <c r="A18000" t="s">
        <v>16</v>
      </c>
      <c r="B18000" t="s">
        <v>32</v>
      </c>
      <c r="C18000" t="s">
        <v>4</v>
      </c>
      <c r="D18000" t="s">
        <v>328</v>
      </c>
      <c r="E18000" t="s">
        <v>376</v>
      </c>
      <c r="F18000" s="2">
        <v>15054575</v>
      </c>
      <c r="G18000" s="2">
        <f t="shared" si="482"/>
        <v>2789330.5788186467</v>
      </c>
      <c r="H18000">
        <v>2021</v>
      </c>
      <c r="I18000" s="32">
        <v>5.3971999999999998</v>
      </c>
      <c r="J18000" t="s">
        <v>717</v>
      </c>
    </row>
    <row r="18001" spans="1:10">
      <c r="A18001" t="s">
        <v>16</v>
      </c>
      <c r="B18001" t="s">
        <v>32</v>
      </c>
      <c r="C18001" t="s">
        <v>4</v>
      </c>
      <c r="D18001" t="s">
        <v>367</v>
      </c>
      <c r="E18001" t="s">
        <v>376</v>
      </c>
      <c r="F18001" s="2">
        <v>-1554712</v>
      </c>
      <c r="G18001" s="2">
        <f t="shared" si="482"/>
        <v>-288058.99355221225</v>
      </c>
      <c r="H18001">
        <v>2021</v>
      </c>
      <c r="I18001" s="32">
        <v>5.3971999999999998</v>
      </c>
      <c r="J18001" t="s">
        <v>717</v>
      </c>
    </row>
    <row r="18002" spans="1:10">
      <c r="A18002" t="s">
        <v>16</v>
      </c>
      <c r="B18002" t="s">
        <v>32</v>
      </c>
      <c r="C18002" t="s">
        <v>4</v>
      </c>
      <c r="D18002" t="s">
        <v>367</v>
      </c>
      <c r="E18002" t="s">
        <v>379</v>
      </c>
      <c r="F18002" s="2">
        <v>-48906</v>
      </c>
      <c r="G18002" s="2">
        <f t="shared" si="482"/>
        <v>-9061.365152301194</v>
      </c>
      <c r="H18002">
        <v>2021</v>
      </c>
      <c r="I18002" s="32">
        <v>5.3971999999999998</v>
      </c>
      <c r="J18002" t="s">
        <v>717</v>
      </c>
    </row>
    <row r="18003" spans="1:10">
      <c r="A18003" s="5" t="s">
        <v>60</v>
      </c>
      <c r="B18003" t="s">
        <v>36</v>
      </c>
      <c r="C18003" t="s">
        <v>4</v>
      </c>
      <c r="D18003" t="s">
        <v>328</v>
      </c>
      <c r="F18003" s="2">
        <v>28744809.999999996</v>
      </c>
      <c r="G18003" s="2">
        <v>10635415.681493517</v>
      </c>
      <c r="H18003">
        <v>2013</v>
      </c>
      <c r="I18003">
        <v>2.7027443835616403</v>
      </c>
      <c r="J18003" s="40" t="s">
        <v>715</v>
      </c>
    </row>
    <row r="18004" spans="1:10">
      <c r="A18004" s="5" t="s">
        <v>60</v>
      </c>
      <c r="B18004" t="s">
        <v>36</v>
      </c>
      <c r="C18004" t="s">
        <v>4</v>
      </c>
      <c r="D18004" t="s">
        <v>1</v>
      </c>
      <c r="F18004" s="2">
        <v>21725040</v>
      </c>
      <c r="G18004" s="2">
        <v>8038140.8364527002</v>
      </c>
      <c r="H18004">
        <v>2013</v>
      </c>
      <c r="I18004">
        <v>2.7027443835616403</v>
      </c>
      <c r="J18004" s="40" t="s">
        <v>715</v>
      </c>
    </row>
    <row r="18005" spans="1:10">
      <c r="A18005" t="s">
        <v>16</v>
      </c>
      <c r="B18005" t="s">
        <v>32</v>
      </c>
      <c r="C18005" t="s">
        <v>4</v>
      </c>
      <c r="D18005" t="s">
        <v>367</v>
      </c>
      <c r="E18005" t="s">
        <v>370</v>
      </c>
      <c r="F18005" s="2">
        <v>56764450</v>
      </c>
      <c r="G18005" s="2">
        <f t="shared" ref="G18005:G18014" si="483">F18005/I18005</f>
        <v>10517388.645964574</v>
      </c>
      <c r="H18005">
        <v>2021</v>
      </c>
      <c r="I18005" s="32">
        <v>5.3971999999999998</v>
      </c>
      <c r="J18005" t="s">
        <v>717</v>
      </c>
    </row>
    <row r="18006" spans="1:10">
      <c r="A18006" t="s">
        <v>16</v>
      </c>
      <c r="B18006" t="s">
        <v>32</v>
      </c>
      <c r="C18006" t="s">
        <v>4</v>
      </c>
      <c r="D18006" t="s">
        <v>367</v>
      </c>
      <c r="E18006" t="s">
        <v>378</v>
      </c>
      <c r="F18006" s="2">
        <v>20965983</v>
      </c>
      <c r="G18006" s="2">
        <f t="shared" si="483"/>
        <v>3884603.6833913885</v>
      </c>
      <c r="H18006">
        <v>2021</v>
      </c>
      <c r="I18006" s="32">
        <v>5.3971999999999998</v>
      </c>
      <c r="J18006" t="s">
        <v>717</v>
      </c>
    </row>
    <row r="18007" spans="1:10">
      <c r="A18007" t="s">
        <v>16</v>
      </c>
      <c r="B18007" t="s">
        <v>32</v>
      </c>
      <c r="C18007" t="s">
        <v>4</v>
      </c>
      <c r="D18007" t="s">
        <v>367</v>
      </c>
      <c r="E18007" t="s">
        <v>372</v>
      </c>
      <c r="F18007" s="2">
        <v>209747</v>
      </c>
      <c r="G18007" s="2">
        <f t="shared" si="483"/>
        <v>38862.187801082044</v>
      </c>
      <c r="H18007">
        <v>2021</v>
      </c>
      <c r="I18007" s="32">
        <v>5.3971999999999998</v>
      </c>
      <c r="J18007" t="s">
        <v>717</v>
      </c>
    </row>
    <row r="18008" spans="1:10">
      <c r="A18008" t="s">
        <v>16</v>
      </c>
      <c r="B18008" t="s">
        <v>32</v>
      </c>
      <c r="C18008" t="s">
        <v>3</v>
      </c>
      <c r="D18008" t="s">
        <v>328</v>
      </c>
      <c r="E18008" t="s">
        <v>365</v>
      </c>
      <c r="F18008" s="2">
        <v>70372820</v>
      </c>
      <c r="G18008" s="2">
        <f t="shared" si="483"/>
        <v>13655874.876292862</v>
      </c>
      <c r="H18008">
        <v>2020</v>
      </c>
      <c r="I18008">
        <v>5.1532999999999998</v>
      </c>
      <c r="J18008" t="s">
        <v>717</v>
      </c>
    </row>
    <row r="18009" spans="1:10">
      <c r="A18009" t="s">
        <v>16</v>
      </c>
      <c r="B18009" t="s">
        <v>32</v>
      </c>
      <c r="C18009" t="s">
        <v>3</v>
      </c>
      <c r="D18009" t="s">
        <v>328</v>
      </c>
      <c r="E18009" t="s">
        <v>366</v>
      </c>
      <c r="F18009" s="2">
        <v>64613736</v>
      </c>
      <c r="G18009" s="2">
        <f t="shared" si="483"/>
        <v>12538322.240117984</v>
      </c>
      <c r="H18009">
        <v>2020</v>
      </c>
      <c r="I18009">
        <v>5.1532999999999998</v>
      </c>
      <c r="J18009" t="s">
        <v>717</v>
      </c>
    </row>
    <row r="18010" spans="1:10">
      <c r="A18010" t="s">
        <v>16</v>
      </c>
      <c r="B18010" t="s">
        <v>32</v>
      </c>
      <c r="C18010" t="s">
        <v>3</v>
      </c>
      <c r="D18010" t="s">
        <v>367</v>
      </c>
      <c r="E18010" t="s">
        <v>366</v>
      </c>
      <c r="F18010" s="2">
        <v>2449155</v>
      </c>
      <c r="G18010" s="2">
        <f t="shared" si="483"/>
        <v>475259.54242912313</v>
      </c>
      <c r="H18010">
        <v>2020</v>
      </c>
      <c r="I18010">
        <v>5.1532999999999998</v>
      </c>
      <c r="J18010" t="s">
        <v>717</v>
      </c>
    </row>
    <row r="18011" spans="1:10">
      <c r="A18011" t="s">
        <v>16</v>
      </c>
      <c r="B18011" t="s">
        <v>32</v>
      </c>
      <c r="C18011" t="s">
        <v>3</v>
      </c>
      <c r="D18011" t="s">
        <v>367</v>
      </c>
      <c r="E18011" t="s">
        <v>386</v>
      </c>
      <c r="F18011" s="2">
        <v>3273</v>
      </c>
      <c r="G18011" s="2">
        <f t="shared" si="483"/>
        <v>635.12700599615778</v>
      </c>
      <c r="H18011">
        <v>2020</v>
      </c>
      <c r="I18011">
        <v>5.1532999999999998</v>
      </c>
      <c r="J18011" t="s">
        <v>717</v>
      </c>
    </row>
    <row r="18012" spans="1:10">
      <c r="A18012" t="s">
        <v>16</v>
      </c>
      <c r="B18012" t="s">
        <v>32</v>
      </c>
      <c r="C18012" t="s">
        <v>3</v>
      </c>
      <c r="D18012" t="s">
        <v>367</v>
      </c>
      <c r="E18012" t="s">
        <v>370</v>
      </c>
      <c r="F18012" s="2">
        <v>75125087</v>
      </c>
      <c r="G18012" s="2">
        <f t="shared" si="483"/>
        <v>14578054.256495839</v>
      </c>
      <c r="H18012">
        <v>2020</v>
      </c>
      <c r="I18012">
        <v>5.1532999999999998</v>
      </c>
      <c r="J18012" t="s">
        <v>717</v>
      </c>
    </row>
    <row r="18013" spans="1:10">
      <c r="A18013" t="s">
        <v>16</v>
      </c>
      <c r="B18013" t="s">
        <v>32</v>
      </c>
      <c r="C18013" t="s">
        <v>3</v>
      </c>
      <c r="D18013" t="s">
        <v>367</v>
      </c>
      <c r="E18013" t="s">
        <v>382</v>
      </c>
      <c r="F18013" s="2">
        <v>40587951</v>
      </c>
      <c r="G18013" s="2">
        <f t="shared" si="483"/>
        <v>7876108.7070420897</v>
      </c>
      <c r="H18013">
        <v>2020</v>
      </c>
      <c r="I18013">
        <v>5.1532999999999998</v>
      </c>
      <c r="J18013" t="s">
        <v>717</v>
      </c>
    </row>
    <row r="18014" spans="1:10">
      <c r="A18014" t="s">
        <v>16</v>
      </c>
      <c r="B18014" t="s">
        <v>32</v>
      </c>
      <c r="C18014" t="s">
        <v>3</v>
      </c>
      <c r="D18014" t="s">
        <v>367</v>
      </c>
      <c r="E18014" t="s">
        <v>385</v>
      </c>
      <c r="F18014" s="2">
        <v>2521770</v>
      </c>
      <c r="G18014" s="2">
        <f t="shared" si="483"/>
        <v>489350.51326334581</v>
      </c>
      <c r="H18014">
        <v>2020</v>
      </c>
      <c r="I18014">
        <v>5.1532999999999998</v>
      </c>
      <c r="J18014" t="s">
        <v>717</v>
      </c>
    </row>
    <row r="18015" spans="1:10">
      <c r="A18015" s="5" t="s">
        <v>60</v>
      </c>
      <c r="B18015" t="s">
        <v>36</v>
      </c>
      <c r="C18015" t="s">
        <v>3</v>
      </c>
      <c r="D18015" t="s">
        <v>328</v>
      </c>
      <c r="F18015" s="2">
        <v>47358901.238752916</v>
      </c>
      <c r="G18015" s="2">
        <v>17956305.175038055</v>
      </c>
      <c r="H18015">
        <v>2012</v>
      </c>
      <c r="I18015">
        <v>2.6374524590163939</v>
      </c>
      <c r="J18015" s="40" t="s">
        <v>715</v>
      </c>
    </row>
    <row r="18016" spans="1:10">
      <c r="A18016" s="5" t="s">
        <v>60</v>
      </c>
      <c r="B18016" t="s">
        <v>36</v>
      </c>
      <c r="C18016" t="s">
        <v>3</v>
      </c>
      <c r="D18016" t="s">
        <v>1</v>
      </c>
      <c r="F18016" s="2">
        <v>21618278.511864666</v>
      </c>
      <c r="G18016" s="2">
        <v>8196651.4459665157</v>
      </c>
      <c r="H18016">
        <v>2012</v>
      </c>
      <c r="I18016">
        <v>2.6374524590163939</v>
      </c>
      <c r="J18016" s="40" t="s">
        <v>715</v>
      </c>
    </row>
    <row r="18017" spans="1:10">
      <c r="A18017" t="s">
        <v>16</v>
      </c>
      <c r="B18017" t="s">
        <v>32</v>
      </c>
      <c r="C18017" t="s">
        <v>4</v>
      </c>
      <c r="D18017" t="s">
        <v>328</v>
      </c>
      <c r="E18017" t="s">
        <v>365</v>
      </c>
      <c r="F18017" s="2">
        <v>46148815</v>
      </c>
      <c r="G18017" s="2">
        <f t="shared" ref="G18017:G18026" si="484">F18017/I18017</f>
        <v>8955196.6700948905</v>
      </c>
      <c r="H18017">
        <v>2020</v>
      </c>
      <c r="I18017">
        <v>5.1532999999999998</v>
      </c>
      <c r="J18017" t="s">
        <v>717</v>
      </c>
    </row>
    <row r="18018" spans="1:10">
      <c r="A18018" t="s">
        <v>16</v>
      </c>
      <c r="B18018" t="s">
        <v>32</v>
      </c>
      <c r="C18018" t="s">
        <v>4</v>
      </c>
      <c r="D18018" t="s">
        <v>328</v>
      </c>
      <c r="E18018" t="s">
        <v>366</v>
      </c>
      <c r="F18018" s="2">
        <v>6228449</v>
      </c>
      <c r="G18018" s="2">
        <f t="shared" si="484"/>
        <v>1208633.1088816875</v>
      </c>
      <c r="H18018">
        <v>2020</v>
      </c>
      <c r="I18018">
        <v>5.1532999999999998</v>
      </c>
      <c r="J18018" t="s">
        <v>717</v>
      </c>
    </row>
    <row r="18019" spans="1:10">
      <c r="A18019" t="s">
        <v>16</v>
      </c>
      <c r="B18019" t="s">
        <v>32</v>
      </c>
      <c r="C18019" t="s">
        <v>4</v>
      </c>
      <c r="D18019" t="s">
        <v>367</v>
      </c>
      <c r="E18019" t="s">
        <v>366</v>
      </c>
      <c r="F18019" s="2">
        <v>5917323</v>
      </c>
      <c r="G18019" s="2">
        <f t="shared" si="484"/>
        <v>1148258.9796829217</v>
      </c>
      <c r="H18019">
        <v>2020</v>
      </c>
      <c r="I18019">
        <v>5.1532999999999998</v>
      </c>
      <c r="J18019" t="s">
        <v>717</v>
      </c>
    </row>
    <row r="18020" spans="1:10">
      <c r="A18020" t="s">
        <v>16</v>
      </c>
      <c r="B18020" t="s">
        <v>32</v>
      </c>
      <c r="C18020" t="s">
        <v>4</v>
      </c>
      <c r="D18020" t="s">
        <v>367</v>
      </c>
      <c r="E18020" t="s">
        <v>386</v>
      </c>
      <c r="F18020" s="2">
        <v>-11478</v>
      </c>
      <c r="G18020" s="2">
        <f t="shared" si="484"/>
        <v>-2227.3106553082494</v>
      </c>
      <c r="H18020">
        <v>2020</v>
      </c>
      <c r="I18020">
        <v>5.1532999999999998</v>
      </c>
      <c r="J18020" t="s">
        <v>717</v>
      </c>
    </row>
    <row r="18021" spans="1:10">
      <c r="A18021" t="s">
        <v>16</v>
      </c>
      <c r="B18021" t="s">
        <v>32</v>
      </c>
      <c r="C18021" t="s">
        <v>4</v>
      </c>
      <c r="D18021" t="s">
        <v>367</v>
      </c>
      <c r="E18021" t="s">
        <v>370</v>
      </c>
      <c r="F18021" s="2">
        <v>43673482</v>
      </c>
      <c r="G18021" s="2">
        <f t="shared" si="484"/>
        <v>8474857.2759202849</v>
      </c>
      <c r="H18021">
        <v>2020</v>
      </c>
      <c r="I18021">
        <v>5.1532999999999998</v>
      </c>
      <c r="J18021" t="s">
        <v>717</v>
      </c>
    </row>
    <row r="18022" spans="1:10">
      <c r="A18022" t="s">
        <v>16</v>
      </c>
      <c r="B18022" t="s">
        <v>32</v>
      </c>
      <c r="C18022" t="s">
        <v>4</v>
      </c>
      <c r="D18022" t="s">
        <v>367</v>
      </c>
      <c r="E18022" t="s">
        <v>382</v>
      </c>
      <c r="F18022" s="2">
        <v>24762795</v>
      </c>
      <c r="G18022" s="2">
        <f t="shared" si="484"/>
        <v>4805230.6289173933</v>
      </c>
      <c r="H18022">
        <v>2020</v>
      </c>
      <c r="I18022">
        <v>5.1532999999999998</v>
      </c>
      <c r="J18022" t="s">
        <v>717</v>
      </c>
    </row>
    <row r="18023" spans="1:10">
      <c r="A18023" t="s">
        <v>16</v>
      </c>
      <c r="B18023" t="s">
        <v>32</v>
      </c>
      <c r="C18023" t="s">
        <v>4</v>
      </c>
      <c r="D18023" t="s">
        <v>367</v>
      </c>
      <c r="E18023" t="s">
        <v>385</v>
      </c>
      <c r="F18023" s="2">
        <v>946361</v>
      </c>
      <c r="G18023" s="2">
        <f t="shared" si="484"/>
        <v>183641.74412512372</v>
      </c>
      <c r="H18023">
        <v>2020</v>
      </c>
      <c r="I18023">
        <v>5.1532999999999998</v>
      </c>
      <c r="J18023" t="s">
        <v>717</v>
      </c>
    </row>
    <row r="18024" spans="1:10">
      <c r="A18024" t="s">
        <v>16</v>
      </c>
      <c r="B18024" t="s">
        <v>32</v>
      </c>
      <c r="C18024" t="s">
        <v>3</v>
      </c>
      <c r="D18024" t="s">
        <v>328</v>
      </c>
      <c r="E18024" t="s">
        <v>365</v>
      </c>
      <c r="F18024" s="2">
        <v>69725732</v>
      </c>
      <c r="G18024" s="2">
        <f t="shared" si="484"/>
        <v>17671321.185087565</v>
      </c>
      <c r="H18024">
        <v>2019</v>
      </c>
      <c r="I18024">
        <v>3.9457</v>
      </c>
      <c r="J18024" t="s">
        <v>717</v>
      </c>
    </row>
    <row r="18025" spans="1:10">
      <c r="A18025" t="s">
        <v>16</v>
      </c>
      <c r="B18025" t="s">
        <v>32</v>
      </c>
      <c r="C18025" t="s">
        <v>3</v>
      </c>
      <c r="D18025" t="s">
        <v>328</v>
      </c>
      <c r="E18025" t="s">
        <v>366</v>
      </c>
      <c r="F18025" s="2">
        <v>48150226</v>
      </c>
      <c r="G18025" s="2">
        <f t="shared" si="484"/>
        <v>12203215.145601541</v>
      </c>
      <c r="H18025">
        <v>2019</v>
      </c>
      <c r="I18025">
        <v>3.9457</v>
      </c>
      <c r="J18025" t="s">
        <v>717</v>
      </c>
    </row>
    <row r="18026" spans="1:10">
      <c r="A18026" t="s">
        <v>16</v>
      </c>
      <c r="B18026" t="s">
        <v>32</v>
      </c>
      <c r="C18026" t="s">
        <v>3</v>
      </c>
      <c r="D18026" t="s">
        <v>367</v>
      </c>
      <c r="E18026" t="s">
        <v>366</v>
      </c>
      <c r="F18026" s="2">
        <v>2054316</v>
      </c>
      <c r="G18026" s="2">
        <f t="shared" si="484"/>
        <v>520646.78003902984</v>
      </c>
      <c r="H18026">
        <v>2019</v>
      </c>
      <c r="I18026">
        <v>3.9457</v>
      </c>
      <c r="J18026" t="s">
        <v>717</v>
      </c>
    </row>
    <row r="18027" spans="1:10">
      <c r="A18027" s="5" t="s">
        <v>60</v>
      </c>
      <c r="B18027" t="s">
        <v>36</v>
      </c>
      <c r="C18027" t="s">
        <v>4</v>
      </c>
      <c r="D18027" t="s">
        <v>328</v>
      </c>
      <c r="F18027" s="2">
        <v>19924207.069391429</v>
      </c>
      <c r="G18027" s="2">
        <v>7554337.8995433804</v>
      </c>
      <c r="H18027">
        <v>2012</v>
      </c>
      <c r="I18027">
        <v>2.6374524590163939</v>
      </c>
      <c r="J18027" s="40" t="s">
        <v>715</v>
      </c>
    </row>
    <row r="18028" spans="1:10">
      <c r="A18028" s="5" t="s">
        <v>60</v>
      </c>
      <c r="B18028" t="s">
        <v>36</v>
      </c>
      <c r="C18028" t="s">
        <v>4</v>
      </c>
      <c r="D18028" t="s">
        <v>1</v>
      </c>
      <c r="F18028" s="2">
        <v>3056905.75248896</v>
      </c>
      <c r="G18028" s="2">
        <v>1159037.2907153731</v>
      </c>
      <c r="H18028">
        <v>2012</v>
      </c>
      <c r="I18028">
        <v>2.6374524590163939</v>
      </c>
      <c r="J18028" s="40" t="s">
        <v>715</v>
      </c>
    </row>
    <row r="18029" spans="1:10">
      <c r="A18029" t="s">
        <v>16</v>
      </c>
      <c r="B18029" t="s">
        <v>32</v>
      </c>
      <c r="C18029" t="s">
        <v>3</v>
      </c>
      <c r="D18029" t="s">
        <v>367</v>
      </c>
      <c r="E18029" t="s">
        <v>370</v>
      </c>
      <c r="F18029" s="2">
        <v>77244254</v>
      </c>
      <c r="G18029" s="2">
        <f t="shared" ref="G18029:G18040" si="485">F18029/I18029</f>
        <v>19576818.815419316</v>
      </c>
      <c r="H18029">
        <v>2019</v>
      </c>
      <c r="I18029">
        <v>3.9457</v>
      </c>
      <c r="J18029" t="s">
        <v>717</v>
      </c>
    </row>
    <row r="18030" spans="1:10">
      <c r="A18030" t="s">
        <v>16</v>
      </c>
      <c r="B18030" t="s">
        <v>32</v>
      </c>
      <c r="C18030" t="s">
        <v>3</v>
      </c>
      <c r="D18030" t="s">
        <v>367</v>
      </c>
      <c r="E18030" t="s">
        <v>382</v>
      </c>
      <c r="F18030" s="2">
        <v>42080390</v>
      </c>
      <c r="G18030" s="2">
        <f t="shared" si="485"/>
        <v>10664873.15305269</v>
      </c>
      <c r="H18030">
        <v>2019</v>
      </c>
      <c r="I18030">
        <v>3.9457</v>
      </c>
      <c r="J18030" t="s">
        <v>717</v>
      </c>
    </row>
    <row r="18031" spans="1:10">
      <c r="A18031" t="s">
        <v>16</v>
      </c>
      <c r="B18031" t="s">
        <v>32</v>
      </c>
      <c r="C18031" t="s">
        <v>3</v>
      </c>
      <c r="D18031" t="s">
        <v>367</v>
      </c>
      <c r="E18031" t="s">
        <v>385</v>
      </c>
      <c r="F18031" s="2">
        <v>1620094</v>
      </c>
      <c r="G18031" s="2">
        <f t="shared" si="485"/>
        <v>410597.35915046762</v>
      </c>
      <c r="H18031">
        <v>2019</v>
      </c>
      <c r="I18031">
        <v>3.9457</v>
      </c>
      <c r="J18031" t="s">
        <v>717</v>
      </c>
    </row>
    <row r="18032" spans="1:10">
      <c r="A18032" t="s">
        <v>16</v>
      </c>
      <c r="B18032" t="s">
        <v>32</v>
      </c>
      <c r="C18032" t="s">
        <v>4</v>
      </c>
      <c r="D18032" t="s">
        <v>328</v>
      </c>
      <c r="E18032" t="s">
        <v>365</v>
      </c>
      <c r="F18032" s="2">
        <v>33632904</v>
      </c>
      <c r="G18032" s="2">
        <f t="shared" si="485"/>
        <v>8523938.4646577295</v>
      </c>
      <c r="H18032">
        <v>2019</v>
      </c>
      <c r="I18032">
        <v>3.9457</v>
      </c>
      <c r="J18032" t="s">
        <v>717</v>
      </c>
    </row>
    <row r="18033" spans="1:10">
      <c r="A18033" t="s">
        <v>16</v>
      </c>
      <c r="B18033" t="s">
        <v>32</v>
      </c>
      <c r="C18033" t="s">
        <v>4</v>
      </c>
      <c r="D18033" t="s">
        <v>328</v>
      </c>
      <c r="E18033" t="s">
        <v>366</v>
      </c>
      <c r="F18033" s="2">
        <v>7913885</v>
      </c>
      <c r="G18033" s="2">
        <f t="shared" si="485"/>
        <v>2005698.6086119066</v>
      </c>
      <c r="H18033">
        <v>2019</v>
      </c>
      <c r="I18033">
        <v>3.9457</v>
      </c>
      <c r="J18033" t="s">
        <v>717</v>
      </c>
    </row>
    <row r="18034" spans="1:10">
      <c r="A18034" t="s">
        <v>16</v>
      </c>
      <c r="B18034" t="s">
        <v>32</v>
      </c>
      <c r="C18034" t="s">
        <v>4</v>
      </c>
      <c r="D18034" t="s">
        <v>367</v>
      </c>
      <c r="E18034" t="s">
        <v>366</v>
      </c>
      <c r="F18034" s="2">
        <v>1102889</v>
      </c>
      <c r="G18034" s="2">
        <f t="shared" si="485"/>
        <v>279516.68905390677</v>
      </c>
      <c r="H18034">
        <v>2019</v>
      </c>
      <c r="I18034">
        <v>3.9457</v>
      </c>
      <c r="J18034" t="s">
        <v>717</v>
      </c>
    </row>
    <row r="18035" spans="1:10">
      <c r="A18035" t="s">
        <v>16</v>
      </c>
      <c r="B18035" t="s">
        <v>32</v>
      </c>
      <c r="C18035" t="s">
        <v>4</v>
      </c>
      <c r="D18035" t="s">
        <v>367</v>
      </c>
      <c r="E18035" t="s">
        <v>370</v>
      </c>
      <c r="F18035" s="2">
        <v>35957276</v>
      </c>
      <c r="G18035" s="2">
        <f t="shared" si="485"/>
        <v>9113028.3599868212</v>
      </c>
      <c r="H18035">
        <v>2019</v>
      </c>
      <c r="I18035">
        <v>3.9457</v>
      </c>
      <c r="J18035" t="s">
        <v>717</v>
      </c>
    </row>
    <row r="18036" spans="1:10">
      <c r="A18036" t="s">
        <v>16</v>
      </c>
      <c r="B18036" t="s">
        <v>32</v>
      </c>
      <c r="C18036" t="s">
        <v>4</v>
      </c>
      <c r="D18036" t="s">
        <v>367</v>
      </c>
      <c r="E18036" t="s">
        <v>382</v>
      </c>
      <c r="F18036" s="2">
        <v>22625962</v>
      </c>
      <c r="G18036" s="2">
        <f t="shared" si="485"/>
        <v>5734334.0852066809</v>
      </c>
      <c r="H18036">
        <v>2019</v>
      </c>
      <c r="I18036">
        <v>3.9457</v>
      </c>
      <c r="J18036" t="s">
        <v>717</v>
      </c>
    </row>
    <row r="18037" spans="1:10">
      <c r="A18037" t="s">
        <v>16</v>
      </c>
      <c r="B18037" t="s">
        <v>32</v>
      </c>
      <c r="C18037" t="s">
        <v>4</v>
      </c>
      <c r="D18037" t="s">
        <v>367</v>
      </c>
      <c r="E18037" t="s">
        <v>385</v>
      </c>
      <c r="F18037" s="2">
        <v>1250284</v>
      </c>
      <c r="G18037" s="2">
        <f t="shared" si="485"/>
        <v>316872.54479560029</v>
      </c>
      <c r="H18037">
        <v>2019</v>
      </c>
      <c r="I18037">
        <v>3.9457</v>
      </c>
      <c r="J18037" t="s">
        <v>717</v>
      </c>
    </row>
    <row r="18038" spans="1:10">
      <c r="A18038" t="s">
        <v>16</v>
      </c>
      <c r="B18038" t="s">
        <v>32</v>
      </c>
      <c r="C18038" t="s">
        <v>3</v>
      </c>
      <c r="D18038" t="s">
        <v>328</v>
      </c>
      <c r="E18038" t="s">
        <v>366</v>
      </c>
      <c r="F18038" s="2">
        <v>56282042</v>
      </c>
      <c r="G18038" s="2">
        <f t="shared" si="485"/>
        <v>15311924.803438801</v>
      </c>
      <c r="H18038">
        <v>2018</v>
      </c>
      <c r="I18038">
        <v>3.6757</v>
      </c>
      <c r="J18038" t="s">
        <v>717</v>
      </c>
    </row>
    <row r="18039" spans="1:10">
      <c r="A18039" t="s">
        <v>16</v>
      </c>
      <c r="B18039" t="s">
        <v>32</v>
      </c>
      <c r="C18039" t="s">
        <v>3</v>
      </c>
      <c r="D18039" t="s">
        <v>328</v>
      </c>
      <c r="E18039" t="s">
        <v>365</v>
      </c>
      <c r="F18039" s="2">
        <v>50073468</v>
      </c>
      <c r="G18039" s="2">
        <f t="shared" si="485"/>
        <v>13622838.642979568</v>
      </c>
      <c r="H18039">
        <v>2018</v>
      </c>
      <c r="I18039">
        <v>3.6757</v>
      </c>
      <c r="J18039" t="s">
        <v>717</v>
      </c>
    </row>
    <row r="18040" spans="1:10">
      <c r="A18040" t="s">
        <v>16</v>
      </c>
      <c r="B18040" t="s">
        <v>32</v>
      </c>
      <c r="C18040" t="s">
        <v>3</v>
      </c>
      <c r="D18040" t="s">
        <v>1</v>
      </c>
      <c r="E18040" t="s">
        <v>364</v>
      </c>
      <c r="F18040" s="2">
        <v>0</v>
      </c>
      <c r="G18040" s="2">
        <f t="shared" si="485"/>
        <v>0</v>
      </c>
      <c r="H18040">
        <v>2018</v>
      </c>
      <c r="I18040">
        <v>3.6757</v>
      </c>
      <c r="J18040" t="s">
        <v>717</v>
      </c>
    </row>
    <row r="18041" spans="1:10">
      <c r="A18041" s="5" t="s">
        <v>60</v>
      </c>
      <c r="B18041" t="s">
        <v>36</v>
      </c>
      <c r="C18041" t="s">
        <v>3</v>
      </c>
      <c r="D18041" t="s">
        <v>328</v>
      </c>
      <c r="F18041" s="2">
        <v>41371417.002568036</v>
      </c>
      <c r="G18041" s="2">
        <v>15023567.665758405</v>
      </c>
      <c r="H18041">
        <v>2011</v>
      </c>
      <c r="I18041">
        <v>2.7537678082191781</v>
      </c>
      <c r="J18041" s="40" t="s">
        <v>715</v>
      </c>
    </row>
    <row r="18042" spans="1:10">
      <c r="A18042" s="5" t="s">
        <v>60</v>
      </c>
      <c r="B18042" t="s">
        <v>36</v>
      </c>
      <c r="C18042" t="s">
        <v>3</v>
      </c>
      <c r="D18042" t="s">
        <v>1</v>
      </c>
      <c r="F18042" s="2">
        <v>20462180.59118361</v>
      </c>
      <c r="G18042" s="2">
        <v>7430612.1707538618</v>
      </c>
      <c r="H18042">
        <v>2011</v>
      </c>
      <c r="I18042">
        <v>2.7537678082191781</v>
      </c>
      <c r="J18042" s="40" t="s">
        <v>715</v>
      </c>
    </row>
    <row r="18043" spans="1:10">
      <c r="A18043" t="s">
        <v>16</v>
      </c>
      <c r="B18043" t="s">
        <v>32</v>
      </c>
      <c r="C18043" t="s">
        <v>3</v>
      </c>
      <c r="D18043" t="s">
        <v>367</v>
      </c>
      <c r="E18043" t="s">
        <v>370</v>
      </c>
      <c r="F18043" s="2">
        <v>65356030</v>
      </c>
      <c r="G18043" s="2">
        <f t="shared" ref="G18043:G18052" si="486">F18043/I18043</f>
        <v>17780566.966836248</v>
      </c>
      <c r="H18043">
        <v>2018</v>
      </c>
      <c r="I18043">
        <v>3.6757</v>
      </c>
      <c r="J18043" t="s">
        <v>717</v>
      </c>
    </row>
    <row r="18044" spans="1:10">
      <c r="A18044" t="s">
        <v>16</v>
      </c>
      <c r="B18044" t="s">
        <v>32</v>
      </c>
      <c r="C18044" t="s">
        <v>3</v>
      </c>
      <c r="D18044" t="s">
        <v>367</v>
      </c>
      <c r="E18044" t="s">
        <v>382</v>
      </c>
      <c r="F18044" s="2">
        <v>36437953</v>
      </c>
      <c r="G18044" s="2">
        <f t="shared" si="486"/>
        <v>9913201.022934407</v>
      </c>
      <c r="H18044">
        <v>2018</v>
      </c>
      <c r="I18044">
        <v>3.6757</v>
      </c>
      <c r="J18044" t="s">
        <v>717</v>
      </c>
    </row>
    <row r="18045" spans="1:10">
      <c r="A18045" t="s">
        <v>16</v>
      </c>
      <c r="B18045" t="s">
        <v>32</v>
      </c>
      <c r="C18045" t="s">
        <v>3</v>
      </c>
      <c r="D18045" t="s">
        <v>367</v>
      </c>
      <c r="E18045" t="s">
        <v>366</v>
      </c>
      <c r="F18045" s="2">
        <v>2208827</v>
      </c>
      <c r="G18045" s="2">
        <f t="shared" si="486"/>
        <v>600926.89827787899</v>
      </c>
      <c r="H18045">
        <v>2018</v>
      </c>
      <c r="I18045">
        <v>3.6757</v>
      </c>
      <c r="J18045" t="s">
        <v>717</v>
      </c>
    </row>
    <row r="18046" spans="1:10">
      <c r="A18046" t="s">
        <v>16</v>
      </c>
      <c r="B18046" t="s">
        <v>32</v>
      </c>
      <c r="C18046" t="s">
        <v>3</v>
      </c>
      <c r="D18046" t="s">
        <v>367</v>
      </c>
      <c r="E18046" t="s">
        <v>385</v>
      </c>
      <c r="F18046" s="2">
        <v>710</v>
      </c>
      <c r="G18046" s="2">
        <f t="shared" si="486"/>
        <v>193.16048643795739</v>
      </c>
      <c r="H18046">
        <v>2018</v>
      </c>
      <c r="I18046">
        <v>3.6757</v>
      </c>
      <c r="J18046" t="s">
        <v>717</v>
      </c>
    </row>
    <row r="18047" spans="1:10">
      <c r="A18047" t="s">
        <v>16</v>
      </c>
      <c r="B18047" t="s">
        <v>32</v>
      </c>
      <c r="C18047" t="s">
        <v>3</v>
      </c>
      <c r="D18047" t="s">
        <v>367</v>
      </c>
      <c r="E18047" t="s">
        <v>381</v>
      </c>
      <c r="F18047" s="2">
        <v>0</v>
      </c>
      <c r="G18047" s="2">
        <f t="shared" si="486"/>
        <v>0</v>
      </c>
      <c r="H18047">
        <v>2018</v>
      </c>
      <c r="I18047">
        <v>3.6757</v>
      </c>
      <c r="J18047" t="s">
        <v>717</v>
      </c>
    </row>
    <row r="18048" spans="1:10">
      <c r="A18048" t="s">
        <v>16</v>
      </c>
      <c r="B18048" t="s">
        <v>32</v>
      </c>
      <c r="C18048" t="s">
        <v>3</v>
      </c>
      <c r="D18048" t="s">
        <v>367</v>
      </c>
      <c r="E18048" t="s">
        <v>386</v>
      </c>
      <c r="F18048" s="2">
        <v>0</v>
      </c>
      <c r="G18048" s="2">
        <f t="shared" si="486"/>
        <v>0</v>
      </c>
      <c r="H18048">
        <v>2018</v>
      </c>
      <c r="I18048">
        <v>3.6757</v>
      </c>
      <c r="J18048" t="s">
        <v>717</v>
      </c>
    </row>
    <row r="18049" spans="1:10">
      <c r="A18049" t="s">
        <v>16</v>
      </c>
      <c r="B18049" t="s">
        <v>32</v>
      </c>
      <c r="C18049" t="s">
        <v>3</v>
      </c>
      <c r="D18049" t="s">
        <v>380</v>
      </c>
      <c r="F18049" s="2">
        <v>0</v>
      </c>
      <c r="G18049" s="2">
        <f t="shared" si="486"/>
        <v>0</v>
      </c>
      <c r="H18049">
        <v>2018</v>
      </c>
      <c r="I18049">
        <v>3.6757</v>
      </c>
      <c r="J18049" t="s">
        <v>717</v>
      </c>
    </row>
    <row r="18050" spans="1:10">
      <c r="A18050" t="s">
        <v>16</v>
      </c>
      <c r="B18050" t="s">
        <v>32</v>
      </c>
      <c r="C18050" t="s">
        <v>3</v>
      </c>
      <c r="D18050" t="s">
        <v>383</v>
      </c>
      <c r="F18050" s="2">
        <v>865</v>
      </c>
      <c r="G18050" s="2">
        <f t="shared" si="486"/>
        <v>235.32932502652557</v>
      </c>
      <c r="H18050">
        <v>2018</v>
      </c>
      <c r="I18050">
        <v>3.6757</v>
      </c>
      <c r="J18050" t="s">
        <v>717</v>
      </c>
    </row>
    <row r="18051" spans="1:10">
      <c r="A18051" s="4" t="s">
        <v>16</v>
      </c>
      <c r="B18051" t="s">
        <v>32</v>
      </c>
      <c r="C18051" t="s">
        <v>4</v>
      </c>
      <c r="D18051" t="s">
        <v>328</v>
      </c>
      <c r="E18051" t="s">
        <v>366</v>
      </c>
      <c r="F18051" s="2">
        <v>30184303</v>
      </c>
      <c r="G18051" s="2">
        <f t="shared" si="486"/>
        <v>8211851.6200995734</v>
      </c>
      <c r="H18051">
        <v>2018</v>
      </c>
      <c r="I18051">
        <v>3.6757</v>
      </c>
      <c r="J18051" t="s">
        <v>717</v>
      </c>
    </row>
    <row r="18052" spans="1:10">
      <c r="A18052" s="4" t="s">
        <v>16</v>
      </c>
      <c r="B18052" t="s">
        <v>32</v>
      </c>
      <c r="C18052" t="s">
        <v>4</v>
      </c>
      <c r="D18052" t="s">
        <v>328</v>
      </c>
      <c r="E18052" t="s">
        <v>365</v>
      </c>
      <c r="F18052" s="2">
        <v>28519699</v>
      </c>
      <c r="G18052" s="2">
        <f t="shared" si="486"/>
        <v>7758984.4111325732</v>
      </c>
      <c r="H18052">
        <v>2018</v>
      </c>
      <c r="I18052">
        <v>3.6757</v>
      </c>
      <c r="J18052" t="s">
        <v>717</v>
      </c>
    </row>
    <row r="18053" spans="1:10">
      <c r="A18053" s="5" t="s">
        <v>60</v>
      </c>
      <c r="B18053" t="s">
        <v>36</v>
      </c>
      <c r="C18053" t="s">
        <v>4</v>
      </c>
      <c r="D18053" t="s">
        <v>328</v>
      </c>
      <c r="F18053" s="2">
        <v>22826739.211235121</v>
      </c>
      <c r="G18053" s="2">
        <v>8289275.2043596748</v>
      </c>
      <c r="H18053">
        <v>2011</v>
      </c>
      <c r="I18053">
        <v>2.7537678082191781</v>
      </c>
      <c r="J18053" s="40" t="s">
        <v>715</v>
      </c>
    </row>
    <row r="18054" spans="1:10">
      <c r="A18054" s="5" t="s">
        <v>60</v>
      </c>
      <c r="B18054" t="s">
        <v>36</v>
      </c>
      <c r="C18054" t="s">
        <v>4</v>
      </c>
      <c r="D18054" t="s">
        <v>1</v>
      </c>
      <c r="F18054" s="2">
        <v>8707078.6552872248</v>
      </c>
      <c r="G18054" s="2">
        <v>3161878.2924613995</v>
      </c>
      <c r="H18054">
        <v>2011</v>
      </c>
      <c r="I18054">
        <v>2.7537678082191781</v>
      </c>
      <c r="J18054" s="40" t="s">
        <v>715</v>
      </c>
    </row>
    <row r="18055" spans="1:10">
      <c r="A18055" s="4" t="s">
        <v>16</v>
      </c>
      <c r="B18055" t="s">
        <v>32</v>
      </c>
      <c r="C18055" t="s">
        <v>4</v>
      </c>
      <c r="D18055" t="s">
        <v>1</v>
      </c>
      <c r="E18055" t="s">
        <v>364</v>
      </c>
      <c r="F18055" s="2">
        <v>-254</v>
      </c>
      <c r="G18055" s="2">
        <f t="shared" ref="G18055:G18064" si="487">F18055/I18055</f>
        <v>-69.102483880621378</v>
      </c>
      <c r="H18055">
        <v>2018</v>
      </c>
      <c r="I18055">
        <v>3.6757</v>
      </c>
      <c r="J18055" t="s">
        <v>717</v>
      </c>
    </row>
    <row r="18056" spans="1:10">
      <c r="A18056" s="4" t="s">
        <v>16</v>
      </c>
      <c r="B18056" t="s">
        <v>32</v>
      </c>
      <c r="C18056" t="s">
        <v>4</v>
      </c>
      <c r="D18056" t="s">
        <v>367</v>
      </c>
      <c r="E18056" t="s">
        <v>370</v>
      </c>
      <c r="F18056" s="2">
        <v>38934207</v>
      </c>
      <c r="G18056" s="2">
        <f t="shared" si="487"/>
        <v>10592324.455205811</v>
      </c>
      <c r="H18056">
        <v>2018</v>
      </c>
      <c r="I18056">
        <v>3.6757</v>
      </c>
      <c r="J18056" t="s">
        <v>717</v>
      </c>
    </row>
    <row r="18057" spans="1:10">
      <c r="A18057" s="4" t="s">
        <v>16</v>
      </c>
      <c r="B18057" t="s">
        <v>32</v>
      </c>
      <c r="C18057" t="s">
        <v>4</v>
      </c>
      <c r="D18057" t="s">
        <v>367</v>
      </c>
      <c r="E18057" t="s">
        <v>382</v>
      </c>
      <c r="F18057" s="2">
        <v>24391759</v>
      </c>
      <c r="G18057" s="2">
        <f t="shared" si="487"/>
        <v>6635949.3429822894</v>
      </c>
      <c r="H18057">
        <v>2018</v>
      </c>
      <c r="I18057">
        <v>3.6757</v>
      </c>
      <c r="J18057" t="s">
        <v>717</v>
      </c>
    </row>
    <row r="18058" spans="1:10">
      <c r="A18058" s="4" t="s">
        <v>16</v>
      </c>
      <c r="B18058" t="s">
        <v>32</v>
      </c>
      <c r="C18058" t="s">
        <v>4</v>
      </c>
      <c r="D18058" t="s">
        <v>367</v>
      </c>
      <c r="E18058" t="s">
        <v>366</v>
      </c>
      <c r="F18058" s="2">
        <v>2444371</v>
      </c>
      <c r="G18058" s="2">
        <f t="shared" si="487"/>
        <v>665008.29773920611</v>
      </c>
      <c r="H18058">
        <v>2018</v>
      </c>
      <c r="I18058">
        <v>3.6757</v>
      </c>
      <c r="J18058" t="s">
        <v>717</v>
      </c>
    </row>
    <row r="18059" spans="1:10">
      <c r="A18059" t="s">
        <v>16</v>
      </c>
      <c r="B18059" t="s">
        <v>32</v>
      </c>
      <c r="C18059" t="s">
        <v>4</v>
      </c>
      <c r="D18059" t="s">
        <v>367</v>
      </c>
      <c r="E18059" t="s">
        <v>385</v>
      </c>
      <c r="F18059" s="2">
        <v>414</v>
      </c>
      <c r="G18059" s="2">
        <f t="shared" si="487"/>
        <v>112.6316075849498</v>
      </c>
      <c r="H18059">
        <v>2018</v>
      </c>
      <c r="I18059">
        <v>3.6757</v>
      </c>
      <c r="J18059" t="s">
        <v>717</v>
      </c>
    </row>
    <row r="18060" spans="1:10">
      <c r="A18060" s="4" t="s">
        <v>16</v>
      </c>
      <c r="B18060" t="s">
        <v>32</v>
      </c>
      <c r="C18060" t="s">
        <v>4</v>
      </c>
      <c r="D18060" t="s">
        <v>367</v>
      </c>
      <c r="E18060" t="s">
        <v>381</v>
      </c>
      <c r="F18060" s="2">
        <v>-12</v>
      </c>
      <c r="G18060" s="2">
        <f t="shared" si="487"/>
        <v>-3.2646842778246321</v>
      </c>
      <c r="H18060">
        <v>2018</v>
      </c>
      <c r="I18060">
        <v>3.6757</v>
      </c>
      <c r="J18060" t="s">
        <v>717</v>
      </c>
    </row>
    <row r="18061" spans="1:10">
      <c r="A18061" s="4" t="s">
        <v>16</v>
      </c>
      <c r="B18061" t="s">
        <v>32</v>
      </c>
      <c r="C18061" t="s">
        <v>4</v>
      </c>
      <c r="D18061" t="s">
        <v>367</v>
      </c>
      <c r="E18061" t="s">
        <v>386</v>
      </c>
      <c r="F18061" s="2">
        <v>-80</v>
      </c>
      <c r="G18061" s="2">
        <f t="shared" si="487"/>
        <v>-21.764561852164213</v>
      </c>
      <c r="H18061">
        <v>2018</v>
      </c>
      <c r="I18061">
        <v>3.6757</v>
      </c>
      <c r="J18061" t="s">
        <v>717</v>
      </c>
    </row>
    <row r="18062" spans="1:10">
      <c r="A18062" t="s">
        <v>16</v>
      </c>
      <c r="B18062" t="s">
        <v>32</v>
      </c>
      <c r="C18062" t="s">
        <v>4</v>
      </c>
      <c r="D18062" t="s">
        <v>380</v>
      </c>
      <c r="F18062" s="2">
        <v>687</v>
      </c>
      <c r="G18062" s="2">
        <f t="shared" si="487"/>
        <v>186.90317490546019</v>
      </c>
      <c r="H18062">
        <v>2018</v>
      </c>
      <c r="I18062">
        <v>3.6757</v>
      </c>
      <c r="J18062" t="s">
        <v>717</v>
      </c>
    </row>
    <row r="18063" spans="1:10">
      <c r="A18063" t="s">
        <v>16</v>
      </c>
      <c r="B18063" t="s">
        <v>32</v>
      </c>
      <c r="C18063" t="s">
        <v>4</v>
      </c>
      <c r="D18063" t="s">
        <v>383</v>
      </c>
      <c r="F18063" s="2">
        <v>-22</v>
      </c>
      <c r="G18063" s="2">
        <f t="shared" si="487"/>
        <v>-5.9852545093451592</v>
      </c>
      <c r="H18063">
        <v>2018</v>
      </c>
      <c r="I18063">
        <v>3.6757</v>
      </c>
      <c r="J18063" t="s">
        <v>717</v>
      </c>
    </row>
    <row r="18064" spans="1:10">
      <c r="A18064" t="s">
        <v>16</v>
      </c>
      <c r="B18064" t="s">
        <v>32</v>
      </c>
      <c r="C18064" t="s">
        <v>3</v>
      </c>
      <c r="D18064" t="s">
        <v>328</v>
      </c>
      <c r="E18064" t="s">
        <v>365</v>
      </c>
      <c r="F18064" s="2">
        <v>51849068</v>
      </c>
      <c r="G18064" s="2">
        <f t="shared" si="487"/>
        <v>16202833.75</v>
      </c>
      <c r="H18064">
        <v>2017</v>
      </c>
      <c r="I18064">
        <v>3.2</v>
      </c>
      <c r="J18064" t="s">
        <v>717</v>
      </c>
    </row>
    <row r="18065" spans="1:10">
      <c r="A18065" s="5" t="s">
        <v>60</v>
      </c>
      <c r="B18065" t="s">
        <v>36</v>
      </c>
      <c r="C18065" t="s">
        <v>3</v>
      </c>
      <c r="D18065" t="s">
        <v>328</v>
      </c>
      <c r="F18065" s="2">
        <v>38117284.543532461</v>
      </c>
      <c r="G18065" s="2">
        <v>13492414.893617021</v>
      </c>
      <c r="H18065">
        <v>2010</v>
      </c>
      <c r="I18065">
        <v>2.8250898630136958</v>
      </c>
      <c r="J18065" s="40" t="s">
        <v>715</v>
      </c>
    </row>
    <row r="18066" spans="1:10">
      <c r="A18066" s="5" t="s">
        <v>60</v>
      </c>
      <c r="B18066" t="s">
        <v>36</v>
      </c>
      <c r="C18066" t="s">
        <v>3</v>
      </c>
      <c r="D18066" t="s">
        <v>1</v>
      </c>
      <c r="F18066" s="2">
        <v>17897715.671977054</v>
      </c>
      <c r="G18066" s="2">
        <v>6335273.0496453904</v>
      </c>
      <c r="H18066">
        <v>2010</v>
      </c>
      <c r="I18066">
        <v>2.8250898630136958</v>
      </c>
      <c r="J18066" s="40" t="s">
        <v>715</v>
      </c>
    </row>
    <row r="18067" spans="1:10">
      <c r="A18067" t="s">
        <v>16</v>
      </c>
      <c r="B18067" t="s">
        <v>32</v>
      </c>
      <c r="C18067" t="s">
        <v>3</v>
      </c>
      <c r="D18067" t="s">
        <v>328</v>
      </c>
      <c r="E18067" t="s">
        <v>366</v>
      </c>
      <c r="F18067" s="2">
        <v>35840129</v>
      </c>
      <c r="G18067" s="2">
        <f t="shared" ref="G18067:G18076" si="488">F18067/I18067</f>
        <v>11200040.3125</v>
      </c>
      <c r="H18067">
        <v>2017</v>
      </c>
      <c r="I18067">
        <v>3.2</v>
      </c>
      <c r="J18067" t="s">
        <v>717</v>
      </c>
    </row>
    <row r="18068" spans="1:10">
      <c r="A18068" t="s">
        <v>16</v>
      </c>
      <c r="B18068" t="s">
        <v>32</v>
      </c>
      <c r="C18068" t="s">
        <v>3</v>
      </c>
      <c r="D18068" t="s">
        <v>1</v>
      </c>
      <c r="E18068" t="s">
        <v>364</v>
      </c>
      <c r="F18068" s="2">
        <v>0</v>
      </c>
      <c r="G18068" s="2">
        <f t="shared" si="488"/>
        <v>0</v>
      </c>
      <c r="H18068">
        <v>2017</v>
      </c>
      <c r="I18068">
        <v>3.2</v>
      </c>
      <c r="J18068" t="s">
        <v>717</v>
      </c>
    </row>
    <row r="18069" spans="1:10">
      <c r="A18069" t="s">
        <v>16</v>
      </c>
      <c r="B18069" t="s">
        <v>32</v>
      </c>
      <c r="C18069" t="s">
        <v>3</v>
      </c>
      <c r="D18069" t="s">
        <v>367</v>
      </c>
      <c r="E18069" t="s">
        <v>370</v>
      </c>
      <c r="F18069" s="2">
        <v>64957287</v>
      </c>
      <c r="G18069" s="2">
        <f t="shared" si="488"/>
        <v>20299152.1875</v>
      </c>
      <c r="H18069">
        <v>2017</v>
      </c>
      <c r="I18069">
        <v>3.2</v>
      </c>
      <c r="J18069" t="s">
        <v>717</v>
      </c>
    </row>
    <row r="18070" spans="1:10">
      <c r="A18070" t="s">
        <v>16</v>
      </c>
      <c r="B18070" t="s">
        <v>32</v>
      </c>
      <c r="C18070" t="s">
        <v>3</v>
      </c>
      <c r="D18070" t="s">
        <v>367</v>
      </c>
      <c r="E18070" t="s">
        <v>382</v>
      </c>
      <c r="F18070" s="2">
        <v>34660311</v>
      </c>
      <c r="G18070" s="2">
        <f t="shared" si="488"/>
        <v>10831347.1875</v>
      </c>
      <c r="H18070">
        <v>2017</v>
      </c>
      <c r="I18070">
        <v>3.2</v>
      </c>
      <c r="J18070" t="s">
        <v>717</v>
      </c>
    </row>
    <row r="18071" spans="1:10">
      <c r="A18071" t="s">
        <v>16</v>
      </c>
      <c r="B18071" t="s">
        <v>32</v>
      </c>
      <c r="C18071" t="s">
        <v>3</v>
      </c>
      <c r="D18071" t="s">
        <v>367</v>
      </c>
      <c r="E18071" t="s">
        <v>366</v>
      </c>
      <c r="F18071" s="2">
        <v>1612584</v>
      </c>
      <c r="G18071" s="2">
        <f t="shared" si="488"/>
        <v>503932.5</v>
      </c>
      <c r="H18071">
        <v>2017</v>
      </c>
      <c r="I18071">
        <v>3.2</v>
      </c>
      <c r="J18071" t="s">
        <v>717</v>
      </c>
    </row>
    <row r="18072" spans="1:10">
      <c r="A18072" t="s">
        <v>16</v>
      </c>
      <c r="B18072" t="s">
        <v>32</v>
      </c>
      <c r="C18072" t="s">
        <v>3</v>
      </c>
      <c r="D18072" t="s">
        <v>367</v>
      </c>
      <c r="E18072" t="s">
        <v>385</v>
      </c>
      <c r="F18072" s="2">
        <v>371158</v>
      </c>
      <c r="G18072" s="2">
        <f t="shared" si="488"/>
        <v>115986.875</v>
      </c>
      <c r="H18072">
        <v>2017</v>
      </c>
      <c r="I18072">
        <v>3.2</v>
      </c>
      <c r="J18072" t="s">
        <v>717</v>
      </c>
    </row>
    <row r="18073" spans="1:10">
      <c r="A18073" t="s">
        <v>16</v>
      </c>
      <c r="B18073" t="s">
        <v>32</v>
      </c>
      <c r="C18073" t="s">
        <v>3</v>
      </c>
      <c r="D18073" t="s">
        <v>367</v>
      </c>
      <c r="E18073" t="s">
        <v>386</v>
      </c>
      <c r="F18073" s="2">
        <v>11357</v>
      </c>
      <c r="G18073" s="2">
        <f t="shared" si="488"/>
        <v>3549.0625</v>
      </c>
      <c r="H18073">
        <v>2017</v>
      </c>
      <c r="I18073">
        <v>3.2</v>
      </c>
      <c r="J18073" t="s">
        <v>717</v>
      </c>
    </row>
    <row r="18074" spans="1:10">
      <c r="A18074" t="s">
        <v>16</v>
      </c>
      <c r="B18074" t="s">
        <v>32</v>
      </c>
      <c r="C18074" t="s">
        <v>3</v>
      </c>
      <c r="D18074" t="s">
        <v>367</v>
      </c>
      <c r="E18074" t="s">
        <v>381</v>
      </c>
      <c r="F18074" s="2">
        <v>0</v>
      </c>
      <c r="G18074" s="2">
        <f t="shared" si="488"/>
        <v>0</v>
      </c>
      <c r="H18074">
        <v>2017</v>
      </c>
      <c r="I18074">
        <v>3.2</v>
      </c>
      <c r="J18074" t="s">
        <v>717</v>
      </c>
    </row>
    <row r="18075" spans="1:10">
      <c r="A18075" t="s">
        <v>16</v>
      </c>
      <c r="B18075" t="s">
        <v>32</v>
      </c>
      <c r="C18075" t="s">
        <v>3</v>
      </c>
      <c r="D18075" t="s">
        <v>383</v>
      </c>
      <c r="F18075" s="2">
        <v>739932</v>
      </c>
      <c r="G18075" s="2">
        <f t="shared" si="488"/>
        <v>231228.75</v>
      </c>
      <c r="H18075">
        <v>2017</v>
      </c>
      <c r="I18075">
        <v>3.2</v>
      </c>
      <c r="J18075" t="s">
        <v>717</v>
      </c>
    </row>
    <row r="18076" spans="1:10">
      <c r="A18076" s="4" t="s">
        <v>16</v>
      </c>
      <c r="B18076" t="s">
        <v>32</v>
      </c>
      <c r="C18076" t="s">
        <v>4</v>
      </c>
      <c r="D18076" t="s">
        <v>328</v>
      </c>
      <c r="E18076" t="s">
        <v>365</v>
      </c>
      <c r="F18076" s="2">
        <v>43899731</v>
      </c>
      <c r="G18076" s="2">
        <f t="shared" si="488"/>
        <v>13718665.9375</v>
      </c>
      <c r="H18076">
        <v>2017</v>
      </c>
      <c r="I18076">
        <v>3.2</v>
      </c>
      <c r="J18076" t="s">
        <v>717</v>
      </c>
    </row>
    <row r="18077" spans="1:10">
      <c r="A18077" s="5" t="s">
        <v>60</v>
      </c>
      <c r="B18077" t="s">
        <v>36</v>
      </c>
      <c r="C18077" t="s">
        <v>4</v>
      </c>
      <c r="D18077" t="s">
        <v>328</v>
      </c>
      <c r="F18077" s="2">
        <v>19769888.698927406</v>
      </c>
      <c r="G18077" s="2">
        <v>6997968.0851063831</v>
      </c>
      <c r="H18077">
        <v>2010</v>
      </c>
      <c r="I18077">
        <v>2.8250898630136958</v>
      </c>
      <c r="J18077" s="40" t="s">
        <v>715</v>
      </c>
    </row>
    <row r="18078" spans="1:10">
      <c r="A18078" s="5" t="s">
        <v>60</v>
      </c>
      <c r="B18078" t="s">
        <v>36</v>
      </c>
      <c r="C18078" t="s">
        <v>4</v>
      </c>
      <c r="D18078" t="s">
        <v>1</v>
      </c>
      <c r="F18078" s="2">
        <v>6503386.9188050078</v>
      </c>
      <c r="G18078" s="2">
        <v>2302010.6382978726</v>
      </c>
      <c r="H18078">
        <v>2010</v>
      </c>
      <c r="I18078">
        <v>2.8250898630136958</v>
      </c>
      <c r="J18078" s="40" t="s">
        <v>715</v>
      </c>
    </row>
    <row r="18079" spans="1:10">
      <c r="A18079" s="4" t="s">
        <v>16</v>
      </c>
      <c r="B18079" t="s">
        <v>32</v>
      </c>
      <c r="C18079" t="s">
        <v>4</v>
      </c>
      <c r="D18079" t="s">
        <v>328</v>
      </c>
      <c r="E18079" t="s">
        <v>366</v>
      </c>
      <c r="F18079" s="2">
        <v>30185174</v>
      </c>
      <c r="G18079" s="2">
        <f t="shared" ref="G18079:G18090" si="489">F18079/I18079</f>
        <v>9432866.875</v>
      </c>
      <c r="H18079">
        <v>2017</v>
      </c>
      <c r="I18079">
        <v>3.2</v>
      </c>
      <c r="J18079" t="s">
        <v>717</v>
      </c>
    </row>
    <row r="18080" spans="1:10">
      <c r="A18080" s="4" t="s">
        <v>16</v>
      </c>
      <c r="B18080" t="s">
        <v>32</v>
      </c>
      <c r="C18080" t="s">
        <v>4</v>
      </c>
      <c r="D18080" t="s">
        <v>1</v>
      </c>
      <c r="E18080" t="s">
        <v>364</v>
      </c>
      <c r="F18080" s="2">
        <v>-721064</v>
      </c>
      <c r="G18080" s="2">
        <f t="shared" si="489"/>
        <v>-225332.5</v>
      </c>
      <c r="H18080">
        <v>2017</v>
      </c>
      <c r="I18080">
        <v>3.2</v>
      </c>
      <c r="J18080" t="s">
        <v>717</v>
      </c>
    </row>
    <row r="18081" spans="1:10">
      <c r="A18081" s="4" t="s">
        <v>16</v>
      </c>
      <c r="B18081" t="s">
        <v>32</v>
      </c>
      <c r="C18081" t="s">
        <v>4</v>
      </c>
      <c r="D18081" t="s">
        <v>367</v>
      </c>
      <c r="E18081" t="s">
        <v>370</v>
      </c>
      <c r="F18081" s="2">
        <v>25462418</v>
      </c>
      <c r="G18081" s="2">
        <f t="shared" si="489"/>
        <v>7957005.625</v>
      </c>
      <c r="H18081">
        <v>2017</v>
      </c>
      <c r="I18081">
        <v>3.2</v>
      </c>
      <c r="J18081" t="s">
        <v>717</v>
      </c>
    </row>
    <row r="18082" spans="1:10">
      <c r="A18082" s="4" t="s">
        <v>16</v>
      </c>
      <c r="B18082" t="s">
        <v>32</v>
      </c>
      <c r="C18082" t="s">
        <v>4</v>
      </c>
      <c r="D18082" t="s">
        <v>367</v>
      </c>
      <c r="E18082" t="s">
        <v>382</v>
      </c>
      <c r="F18082" s="2">
        <v>24127445</v>
      </c>
      <c r="G18082" s="2">
        <f t="shared" si="489"/>
        <v>7539826.5625</v>
      </c>
      <c r="H18082">
        <v>2017</v>
      </c>
      <c r="I18082">
        <v>3.2</v>
      </c>
      <c r="J18082" t="s">
        <v>717</v>
      </c>
    </row>
    <row r="18083" spans="1:10">
      <c r="A18083" t="s">
        <v>253</v>
      </c>
      <c r="B18083" t="s">
        <v>39</v>
      </c>
      <c r="C18083" t="s">
        <v>3</v>
      </c>
      <c r="D18083" t="s">
        <v>328</v>
      </c>
      <c r="E18083" t="s">
        <v>534</v>
      </c>
      <c r="F18083" s="2">
        <v>19752046.859999999</v>
      </c>
      <c r="G18083" s="2">
        <f t="shared" si="489"/>
        <v>332408.52324935631</v>
      </c>
      <c r="H18083">
        <v>2024</v>
      </c>
      <c r="I18083">
        <v>59.420999999999999</v>
      </c>
      <c r="J18083" s="40" t="s">
        <v>715</v>
      </c>
    </row>
    <row r="18084" spans="1:10">
      <c r="A18084" s="4" t="s">
        <v>16</v>
      </c>
      <c r="B18084" t="s">
        <v>32</v>
      </c>
      <c r="C18084" t="s">
        <v>4</v>
      </c>
      <c r="D18084" t="s">
        <v>367</v>
      </c>
      <c r="E18084" t="s">
        <v>366</v>
      </c>
      <c r="F18084" s="2">
        <v>1382783</v>
      </c>
      <c r="G18084" s="2">
        <f t="shared" si="489"/>
        <v>432119.6875</v>
      </c>
      <c r="H18084">
        <v>2017</v>
      </c>
      <c r="I18084">
        <v>3.2</v>
      </c>
      <c r="J18084" t="s">
        <v>717</v>
      </c>
    </row>
    <row r="18085" spans="1:10">
      <c r="A18085" s="4" t="s">
        <v>16</v>
      </c>
      <c r="B18085" t="s">
        <v>32</v>
      </c>
      <c r="C18085" t="s">
        <v>4</v>
      </c>
      <c r="D18085" t="s">
        <v>367</v>
      </c>
      <c r="E18085" t="s">
        <v>385</v>
      </c>
      <c r="F18085" s="2">
        <v>229912</v>
      </c>
      <c r="G18085" s="2">
        <f t="shared" si="489"/>
        <v>71847.5</v>
      </c>
      <c r="H18085">
        <v>2017</v>
      </c>
      <c r="I18085">
        <v>3.2</v>
      </c>
      <c r="J18085" t="s">
        <v>717</v>
      </c>
    </row>
    <row r="18086" spans="1:10">
      <c r="A18086" s="4" t="s">
        <v>16</v>
      </c>
      <c r="B18086" t="s">
        <v>32</v>
      </c>
      <c r="C18086" t="s">
        <v>4</v>
      </c>
      <c r="D18086" t="s">
        <v>367</v>
      </c>
      <c r="E18086" t="s">
        <v>386</v>
      </c>
      <c r="F18086" s="2">
        <v>193063</v>
      </c>
      <c r="G18086" s="2">
        <f t="shared" si="489"/>
        <v>60332.1875</v>
      </c>
      <c r="H18086">
        <v>2017</v>
      </c>
      <c r="I18086">
        <v>3.2</v>
      </c>
      <c r="J18086" t="s">
        <v>717</v>
      </c>
    </row>
    <row r="18087" spans="1:10">
      <c r="A18087" t="s">
        <v>188</v>
      </c>
      <c r="B18087" t="s">
        <v>39</v>
      </c>
      <c r="C18087" t="s">
        <v>3</v>
      </c>
      <c r="D18087" t="s">
        <v>328</v>
      </c>
      <c r="E18087" t="s">
        <v>534</v>
      </c>
      <c r="F18087" s="2">
        <v>11124172.650000002</v>
      </c>
      <c r="G18087" s="2">
        <f t="shared" si="489"/>
        <v>187209.44867975972</v>
      </c>
      <c r="H18087">
        <v>2024</v>
      </c>
      <c r="I18087">
        <v>59.420999999999999</v>
      </c>
      <c r="J18087" s="40" t="s">
        <v>715</v>
      </c>
    </row>
    <row r="18088" spans="1:10">
      <c r="A18088" s="4" t="s">
        <v>16</v>
      </c>
      <c r="B18088" t="s">
        <v>32</v>
      </c>
      <c r="C18088" t="s">
        <v>4</v>
      </c>
      <c r="D18088" t="s">
        <v>367</v>
      </c>
      <c r="E18088" t="s">
        <v>381</v>
      </c>
      <c r="F18088" s="2">
        <v>12172</v>
      </c>
      <c r="G18088" s="2">
        <f t="shared" si="489"/>
        <v>3803.75</v>
      </c>
      <c r="H18088">
        <v>2017</v>
      </c>
      <c r="I18088">
        <v>3.2</v>
      </c>
      <c r="J18088" t="s">
        <v>717</v>
      </c>
    </row>
    <row r="18089" spans="1:10">
      <c r="A18089" s="4" t="s">
        <v>16</v>
      </c>
      <c r="B18089" t="s">
        <v>32</v>
      </c>
      <c r="C18089" t="s">
        <v>4</v>
      </c>
      <c r="D18089" t="s">
        <v>383</v>
      </c>
      <c r="F18089" s="2">
        <v>786</v>
      </c>
      <c r="G18089" s="2">
        <f t="shared" si="489"/>
        <v>245.625</v>
      </c>
      <c r="H18089">
        <v>2017</v>
      </c>
      <c r="I18089">
        <v>3.2</v>
      </c>
      <c r="J18089" t="s">
        <v>717</v>
      </c>
    </row>
    <row r="18090" spans="1:10">
      <c r="A18090" t="s">
        <v>286</v>
      </c>
      <c r="B18090" t="s">
        <v>39</v>
      </c>
      <c r="C18090" t="s">
        <v>3</v>
      </c>
      <c r="D18090" t="s">
        <v>328</v>
      </c>
      <c r="E18090" t="s">
        <v>534</v>
      </c>
      <c r="F18090" s="2">
        <v>960212.12000000011</v>
      </c>
      <c r="G18090" s="2">
        <f t="shared" si="489"/>
        <v>16159.474259941773</v>
      </c>
      <c r="H18090">
        <v>2024</v>
      </c>
      <c r="I18090">
        <v>59.420999999999999</v>
      </c>
      <c r="J18090" s="40" t="s">
        <v>715</v>
      </c>
    </row>
    <row r="18091" spans="1:10">
      <c r="A18091" s="3" t="s">
        <v>16</v>
      </c>
      <c r="B18091" t="s">
        <v>32</v>
      </c>
      <c r="C18091" t="s">
        <v>3</v>
      </c>
      <c r="D18091" t="s">
        <v>328</v>
      </c>
      <c r="E18091" t="s">
        <v>366</v>
      </c>
      <c r="F18091" s="2">
        <v>35002346</v>
      </c>
      <c r="G18091" s="2">
        <v>10137282.231983405</v>
      </c>
      <c r="H18091">
        <v>2016</v>
      </c>
      <c r="I18091">
        <v>3.4528333333333299</v>
      </c>
      <c r="J18091" t="s">
        <v>717</v>
      </c>
    </row>
    <row r="18092" spans="1:10">
      <c r="A18092" s="3" t="s">
        <v>16</v>
      </c>
      <c r="B18092" t="s">
        <v>32</v>
      </c>
      <c r="C18092" t="s">
        <v>3</v>
      </c>
      <c r="D18092" t="s">
        <v>367</v>
      </c>
      <c r="E18092" t="s">
        <v>370</v>
      </c>
      <c r="F18092" s="2">
        <v>46151055</v>
      </c>
      <c r="G18092" s="2">
        <v>13366140.367813885</v>
      </c>
      <c r="H18092">
        <v>2016</v>
      </c>
      <c r="I18092">
        <v>3.4528333333333299</v>
      </c>
      <c r="J18092" t="s">
        <v>717</v>
      </c>
    </row>
    <row r="18093" spans="1:10">
      <c r="A18093" s="3" t="s">
        <v>16</v>
      </c>
      <c r="B18093" t="s">
        <v>32</v>
      </c>
      <c r="C18093" t="s">
        <v>3</v>
      </c>
      <c r="D18093" t="s">
        <v>367</v>
      </c>
      <c r="E18093" t="s">
        <v>370</v>
      </c>
      <c r="F18093" s="2">
        <v>22804770</v>
      </c>
      <c r="G18093" s="2">
        <v>6604654.1487667197</v>
      </c>
      <c r="H18093">
        <v>2016</v>
      </c>
      <c r="I18093">
        <v>3.4528333333333299</v>
      </c>
      <c r="J18093" t="s">
        <v>717</v>
      </c>
    </row>
    <row r="18094" spans="1:10">
      <c r="A18094" s="3" t="s">
        <v>16</v>
      </c>
      <c r="B18094" t="s">
        <v>32</v>
      </c>
      <c r="C18094" t="s">
        <v>3</v>
      </c>
      <c r="D18094" t="s">
        <v>367</v>
      </c>
      <c r="E18094" t="s">
        <v>370</v>
      </c>
      <c r="F18094" s="2">
        <v>1568117</v>
      </c>
      <c r="G18094" s="2">
        <v>454153.69020611135</v>
      </c>
      <c r="H18094">
        <v>2016</v>
      </c>
      <c r="I18094">
        <v>3.4528333333333299</v>
      </c>
      <c r="J18094" t="s">
        <v>717</v>
      </c>
    </row>
    <row r="18095" spans="1:10">
      <c r="A18095" s="3" t="s">
        <v>16</v>
      </c>
      <c r="B18095" t="s">
        <v>32</v>
      </c>
      <c r="C18095" t="s">
        <v>3</v>
      </c>
      <c r="D18095" t="s">
        <v>367</v>
      </c>
      <c r="E18095" t="s">
        <v>370</v>
      </c>
      <c r="F18095" s="2">
        <v>406214</v>
      </c>
      <c r="G18095" s="2">
        <v>117646.5704493895</v>
      </c>
      <c r="H18095">
        <v>2016</v>
      </c>
      <c r="I18095">
        <v>3.4528333333333299</v>
      </c>
      <c r="J18095" t="s">
        <v>717</v>
      </c>
    </row>
    <row r="18096" spans="1:10">
      <c r="A18096" s="3" t="s">
        <v>16</v>
      </c>
      <c r="B18096" t="s">
        <v>32</v>
      </c>
      <c r="C18096" t="s">
        <v>3</v>
      </c>
      <c r="D18096" t="s">
        <v>367</v>
      </c>
      <c r="E18096" t="s">
        <v>370</v>
      </c>
      <c r="F18096" s="2">
        <v>12342</v>
      </c>
      <c r="G18096" s="2">
        <v>3574.4557609692561</v>
      </c>
      <c r="H18096">
        <v>2016</v>
      </c>
      <c r="I18096">
        <v>3.4528333333333299</v>
      </c>
      <c r="J18096" t="s">
        <v>717</v>
      </c>
    </row>
    <row r="18097" spans="1:10">
      <c r="A18097" s="3" t="s">
        <v>16</v>
      </c>
      <c r="B18097" t="s">
        <v>32</v>
      </c>
      <c r="C18097" t="s">
        <v>3</v>
      </c>
      <c r="D18097" t="s">
        <v>383</v>
      </c>
      <c r="F18097" s="2">
        <v>863422</v>
      </c>
      <c r="G18097" s="2">
        <v>250061.88154655622</v>
      </c>
      <c r="H18097">
        <v>2016</v>
      </c>
      <c r="I18097">
        <v>3.4528333333333299</v>
      </c>
      <c r="J18097" t="s">
        <v>717</v>
      </c>
    </row>
    <row r="18098" spans="1:10">
      <c r="A18098" s="3" t="s">
        <v>16</v>
      </c>
      <c r="B18098" t="s">
        <v>32</v>
      </c>
      <c r="C18098" t="s">
        <v>4</v>
      </c>
      <c r="D18098" t="s">
        <v>328</v>
      </c>
      <c r="E18098" t="s">
        <v>366</v>
      </c>
      <c r="F18098" s="2">
        <v>32042380</v>
      </c>
      <c r="G18098" s="2">
        <v>9280025.1001592986</v>
      </c>
      <c r="H18098">
        <v>2016</v>
      </c>
      <c r="I18098">
        <v>3.4528333333333299</v>
      </c>
      <c r="J18098" t="s">
        <v>717</v>
      </c>
    </row>
    <row r="18099" spans="1:10">
      <c r="A18099" s="3" t="s">
        <v>16</v>
      </c>
      <c r="B18099" t="s">
        <v>32</v>
      </c>
      <c r="C18099" t="s">
        <v>4</v>
      </c>
      <c r="D18099" t="s">
        <v>328</v>
      </c>
      <c r="E18099" t="s">
        <v>365</v>
      </c>
      <c r="F18099" s="2">
        <v>29002038.000000004</v>
      </c>
      <c r="G18099" s="2">
        <v>8399489.6944538392</v>
      </c>
      <c r="H18099">
        <v>2016</v>
      </c>
      <c r="I18099">
        <v>3.4528333333333299</v>
      </c>
      <c r="J18099" t="s">
        <v>717</v>
      </c>
    </row>
    <row r="18100" spans="1:10">
      <c r="A18100" s="3" t="s">
        <v>16</v>
      </c>
      <c r="B18100" t="s">
        <v>32</v>
      </c>
      <c r="C18100" t="s">
        <v>4</v>
      </c>
      <c r="D18100" t="s">
        <v>1</v>
      </c>
      <c r="F18100" s="2">
        <v>309213</v>
      </c>
      <c r="G18100" s="2">
        <v>89553.410242795857</v>
      </c>
      <c r="H18100">
        <v>2016</v>
      </c>
      <c r="I18100">
        <v>3.4528333333333299</v>
      </c>
      <c r="J18100" t="s">
        <v>717</v>
      </c>
    </row>
    <row r="18101" spans="1:10">
      <c r="A18101" s="3" t="s">
        <v>16</v>
      </c>
      <c r="B18101" t="s">
        <v>32</v>
      </c>
      <c r="C18101" t="s">
        <v>4</v>
      </c>
      <c r="D18101" t="s">
        <v>367</v>
      </c>
      <c r="E18101" t="s">
        <v>370</v>
      </c>
      <c r="F18101" s="2">
        <v>36529658</v>
      </c>
      <c r="G18101" s="2">
        <v>10579618.091422513</v>
      </c>
      <c r="H18101">
        <v>2016</v>
      </c>
      <c r="I18101">
        <v>3.4528333333333299</v>
      </c>
      <c r="J18101" t="s">
        <v>717</v>
      </c>
    </row>
    <row r="18102" spans="1:10">
      <c r="A18102" s="3" t="s">
        <v>16</v>
      </c>
      <c r="B18102" t="s">
        <v>32</v>
      </c>
      <c r="C18102" t="s">
        <v>4</v>
      </c>
      <c r="D18102" t="s">
        <v>367</v>
      </c>
      <c r="E18102" t="s">
        <v>370</v>
      </c>
      <c r="F18102" s="2">
        <v>17260033</v>
      </c>
      <c r="G18102" s="2">
        <v>4998802.818940971</v>
      </c>
      <c r="H18102">
        <v>2016</v>
      </c>
      <c r="I18102">
        <v>3.4528333333333299</v>
      </c>
      <c r="J18102" t="s">
        <v>717</v>
      </c>
    </row>
    <row r="18103" spans="1:10">
      <c r="A18103" s="3" t="s">
        <v>16</v>
      </c>
      <c r="B18103" t="s">
        <v>32</v>
      </c>
      <c r="C18103" t="s">
        <v>4</v>
      </c>
      <c r="D18103" t="s">
        <v>367</v>
      </c>
      <c r="E18103" t="s">
        <v>370</v>
      </c>
      <c r="F18103" s="2">
        <v>430607</v>
      </c>
      <c r="G18103" s="2">
        <v>124711.20335955991</v>
      </c>
      <c r="H18103">
        <v>2016</v>
      </c>
      <c r="I18103">
        <v>3.4528333333333299</v>
      </c>
      <c r="J18103" t="s">
        <v>717</v>
      </c>
    </row>
    <row r="18104" spans="1:10">
      <c r="A18104" s="3" t="s">
        <v>16</v>
      </c>
      <c r="B18104" t="s">
        <v>32</v>
      </c>
      <c r="C18104" t="s">
        <v>4</v>
      </c>
      <c r="D18104" t="s">
        <v>367</v>
      </c>
      <c r="E18104" t="s">
        <v>370</v>
      </c>
      <c r="F18104" s="2">
        <v>27783</v>
      </c>
      <c r="G18104" s="2">
        <v>8046.4352946855324</v>
      </c>
      <c r="H18104">
        <v>2016</v>
      </c>
      <c r="I18104">
        <v>3.4528333333333299</v>
      </c>
      <c r="J18104" t="s">
        <v>717</v>
      </c>
    </row>
    <row r="18105" spans="1:10">
      <c r="A18105" s="3" t="s">
        <v>16</v>
      </c>
      <c r="B18105" t="s">
        <v>32</v>
      </c>
      <c r="C18105" t="s">
        <v>4</v>
      </c>
      <c r="D18105" t="s">
        <v>367</v>
      </c>
      <c r="E18105" t="s">
        <v>370</v>
      </c>
      <c r="F18105" s="2">
        <v>762</v>
      </c>
      <c r="G18105" s="2">
        <v>220.68832359897689</v>
      </c>
      <c r="H18105">
        <v>2016</v>
      </c>
      <c r="I18105">
        <v>3.4528333333333299</v>
      </c>
      <c r="J18105" t="s">
        <v>717</v>
      </c>
    </row>
    <row r="18106" spans="1:10">
      <c r="A18106" t="s">
        <v>253</v>
      </c>
      <c r="B18106" t="s">
        <v>39</v>
      </c>
      <c r="C18106" t="s">
        <v>3</v>
      </c>
      <c r="D18106" t="s">
        <v>1</v>
      </c>
      <c r="E18106" t="s">
        <v>702</v>
      </c>
      <c r="F18106" s="2">
        <v>1405229.9199999997</v>
      </c>
      <c r="G18106" s="2">
        <f>F18106/I18106</f>
        <v>23648.708705676439</v>
      </c>
      <c r="H18106">
        <v>2024</v>
      </c>
      <c r="I18106">
        <v>59.420999999999999</v>
      </c>
      <c r="J18106" s="40" t="s">
        <v>715</v>
      </c>
    </row>
    <row r="18107" spans="1:10">
      <c r="A18107" s="3" t="s">
        <v>16</v>
      </c>
      <c r="B18107" t="s">
        <v>32</v>
      </c>
      <c r="C18107" t="s">
        <v>4</v>
      </c>
      <c r="D18107" t="s">
        <v>383</v>
      </c>
      <c r="F18107" s="2">
        <v>124992</v>
      </c>
      <c r="G18107" s="2">
        <v>36199.835883573913</v>
      </c>
      <c r="H18107">
        <v>2016</v>
      </c>
      <c r="I18107">
        <v>3.4528333333333299</v>
      </c>
      <c r="J18107" t="s">
        <v>717</v>
      </c>
    </row>
    <row r="18108" spans="1:10">
      <c r="A18108" t="s">
        <v>16</v>
      </c>
      <c r="B18108" t="s">
        <v>33</v>
      </c>
      <c r="C18108" t="s">
        <v>3</v>
      </c>
      <c r="D18108" t="s">
        <v>328</v>
      </c>
      <c r="E18108" t="s">
        <v>631</v>
      </c>
      <c r="F18108" s="2">
        <v>10135837000</v>
      </c>
      <c r="G18108" s="2">
        <f t="shared" ref="G18108:G18115" si="490">F18108/I18108</f>
        <v>10743944.244223023</v>
      </c>
      <c r="H18108">
        <v>2024</v>
      </c>
      <c r="I18108">
        <v>943.4</v>
      </c>
      <c r="J18108" t="s">
        <v>717</v>
      </c>
    </row>
    <row r="18109" spans="1:10">
      <c r="A18109" t="s">
        <v>16</v>
      </c>
      <c r="B18109" t="s">
        <v>33</v>
      </c>
      <c r="C18109" t="s">
        <v>3</v>
      </c>
      <c r="D18109" t="s">
        <v>328</v>
      </c>
      <c r="E18109" t="s">
        <v>626</v>
      </c>
      <c r="F18109" s="2">
        <v>9371199000</v>
      </c>
      <c r="G18109" s="2">
        <f t="shared" si="490"/>
        <v>9933431.2062751744</v>
      </c>
      <c r="H18109">
        <v>2024</v>
      </c>
      <c r="I18109">
        <v>943.4</v>
      </c>
      <c r="J18109" t="s">
        <v>717</v>
      </c>
    </row>
    <row r="18110" spans="1:10">
      <c r="A18110" t="s">
        <v>188</v>
      </c>
      <c r="B18110" t="s">
        <v>39</v>
      </c>
      <c r="C18110" t="s">
        <v>3</v>
      </c>
      <c r="D18110" t="s">
        <v>1</v>
      </c>
      <c r="E18110" t="s">
        <v>702</v>
      </c>
      <c r="F18110" s="2">
        <v>11979849.160000002</v>
      </c>
      <c r="G18110" s="2">
        <f t="shared" si="490"/>
        <v>201609.6861378974</v>
      </c>
      <c r="H18110">
        <v>2024</v>
      </c>
      <c r="I18110">
        <v>59.420999999999999</v>
      </c>
      <c r="J18110" s="40" t="s">
        <v>715</v>
      </c>
    </row>
    <row r="18111" spans="1:10">
      <c r="A18111" t="s">
        <v>16</v>
      </c>
      <c r="B18111" t="s">
        <v>33</v>
      </c>
      <c r="C18111" t="s">
        <v>3</v>
      </c>
      <c r="D18111" t="s">
        <v>1</v>
      </c>
      <c r="E18111" t="s">
        <v>632</v>
      </c>
      <c r="F18111" s="2">
        <v>21067371000</v>
      </c>
      <c r="G18111" s="2">
        <f t="shared" si="490"/>
        <v>22331323.934704263</v>
      </c>
      <c r="H18111">
        <v>2024</v>
      </c>
      <c r="I18111">
        <v>943.4</v>
      </c>
      <c r="J18111" t="s">
        <v>717</v>
      </c>
    </row>
    <row r="18112" spans="1:10">
      <c r="A18112" t="s">
        <v>16</v>
      </c>
      <c r="B18112" t="s">
        <v>33</v>
      </c>
      <c r="C18112" t="s">
        <v>4</v>
      </c>
      <c r="D18112" t="s">
        <v>328</v>
      </c>
      <c r="E18112" t="s">
        <v>626</v>
      </c>
      <c r="F18112" s="2">
        <v>1320188000</v>
      </c>
      <c r="G18112" s="2">
        <f t="shared" si="490"/>
        <v>1399393.6824252703</v>
      </c>
      <c r="H18112">
        <v>2024</v>
      </c>
      <c r="I18112">
        <v>943.4</v>
      </c>
      <c r="J18112" t="s">
        <v>717</v>
      </c>
    </row>
    <row r="18113" spans="1:10">
      <c r="A18113" t="s">
        <v>286</v>
      </c>
      <c r="B18113" t="s">
        <v>39</v>
      </c>
      <c r="C18113" t="s">
        <v>3</v>
      </c>
      <c r="D18113" t="s">
        <v>1</v>
      </c>
      <c r="E18113" t="s">
        <v>702</v>
      </c>
      <c r="F18113" s="2">
        <v>3386959.1</v>
      </c>
      <c r="G18113" s="2">
        <f t="shared" si="490"/>
        <v>56999.362178354459</v>
      </c>
      <c r="H18113">
        <v>2024</v>
      </c>
      <c r="I18113">
        <v>59.420999999999999</v>
      </c>
      <c r="J18113" s="40" t="s">
        <v>715</v>
      </c>
    </row>
    <row r="18114" spans="1:10">
      <c r="A18114" t="s">
        <v>16</v>
      </c>
      <c r="B18114" t="s">
        <v>33</v>
      </c>
      <c r="C18114" t="s">
        <v>4</v>
      </c>
      <c r="D18114" t="s">
        <v>328</v>
      </c>
      <c r="E18114" t="s">
        <v>631</v>
      </c>
      <c r="F18114" s="2">
        <v>853115000</v>
      </c>
      <c r="G18114" s="2">
        <f t="shared" si="490"/>
        <v>904298.28280686878</v>
      </c>
      <c r="H18114">
        <v>2024</v>
      </c>
      <c r="I18114">
        <v>943.4</v>
      </c>
      <c r="J18114" t="s">
        <v>717</v>
      </c>
    </row>
    <row r="18115" spans="1:10">
      <c r="A18115" t="s">
        <v>16</v>
      </c>
      <c r="B18115" t="s">
        <v>33</v>
      </c>
      <c r="C18115" t="s">
        <v>4</v>
      </c>
      <c r="D18115" t="s">
        <v>1</v>
      </c>
      <c r="E18115" t="s">
        <v>632</v>
      </c>
      <c r="F18115" s="2">
        <v>2773781000</v>
      </c>
      <c r="G18115" s="2">
        <f t="shared" si="490"/>
        <v>2940196.0992156034</v>
      </c>
      <c r="H18115">
        <v>2024</v>
      </c>
      <c r="I18115">
        <v>943.4</v>
      </c>
      <c r="J18115" t="s">
        <v>717</v>
      </c>
    </row>
    <row r="18116" spans="1:10" ht="15.75">
      <c r="A18116" s="19" t="s">
        <v>16</v>
      </c>
      <c r="B18116" t="s">
        <v>33</v>
      </c>
      <c r="C18116" t="s">
        <v>3</v>
      </c>
      <c r="D18116" t="s">
        <v>328</v>
      </c>
      <c r="E18116" t="s">
        <v>626</v>
      </c>
      <c r="F18116" s="2">
        <f t="shared" ref="F18116:F18129" si="491">G18116*I18116</f>
        <v>7579736886.1845598</v>
      </c>
      <c r="G18116" s="2">
        <v>9028332.8999875654</v>
      </c>
      <c r="H18116">
        <v>2023</v>
      </c>
      <c r="I18116">
        <v>839.55</v>
      </c>
      <c r="J18116" t="s">
        <v>717</v>
      </c>
    </row>
    <row r="18117" spans="1:10" ht="15.75">
      <c r="A18117" s="19" t="s">
        <v>16</v>
      </c>
      <c r="B18117" t="s">
        <v>33</v>
      </c>
      <c r="C18117" t="s">
        <v>3</v>
      </c>
      <c r="D18117" t="s">
        <v>328</v>
      </c>
      <c r="E18117" t="s">
        <v>631</v>
      </c>
      <c r="F18117" s="2">
        <f t="shared" si="491"/>
        <v>11524775303.473925</v>
      </c>
      <c r="G18117" s="2">
        <v>13727324.523225449</v>
      </c>
      <c r="H18117">
        <v>2023</v>
      </c>
      <c r="I18117">
        <v>839.55</v>
      </c>
      <c r="J18117" t="s">
        <v>717</v>
      </c>
    </row>
    <row r="18118" spans="1:10" ht="15.75">
      <c r="A18118" s="19" t="s">
        <v>16</v>
      </c>
      <c r="B18118" t="s">
        <v>33</v>
      </c>
      <c r="C18118" t="s">
        <v>3</v>
      </c>
      <c r="D18118" t="s">
        <v>1</v>
      </c>
      <c r="E18118" t="s">
        <v>632</v>
      </c>
      <c r="F18118" s="2">
        <f t="shared" si="491"/>
        <v>13558358086.458132</v>
      </c>
      <c r="G18118" s="2">
        <v>16149554.03068088</v>
      </c>
      <c r="H18118">
        <v>2023</v>
      </c>
      <c r="I18118">
        <v>839.55</v>
      </c>
      <c r="J18118" t="s">
        <v>717</v>
      </c>
    </row>
    <row r="18119" spans="1:10" ht="15.75">
      <c r="A18119" s="19" t="s">
        <v>16</v>
      </c>
      <c r="B18119" t="s">
        <v>33</v>
      </c>
      <c r="C18119" t="s">
        <v>4</v>
      </c>
      <c r="D18119" t="s">
        <v>328</v>
      </c>
      <c r="E18119" t="s">
        <v>626</v>
      </c>
      <c r="F18119" s="2">
        <f t="shared" si="491"/>
        <v>2478161137.8717823</v>
      </c>
      <c r="G18119" s="2">
        <v>2951773.1378378682</v>
      </c>
      <c r="H18119">
        <v>2023</v>
      </c>
      <c r="I18119">
        <v>839.55</v>
      </c>
      <c r="J18119" t="s">
        <v>717</v>
      </c>
    </row>
    <row r="18120" spans="1:10" ht="15.75">
      <c r="A18120" s="19" t="s">
        <v>16</v>
      </c>
      <c r="B18120" t="s">
        <v>33</v>
      </c>
      <c r="C18120" t="s">
        <v>4</v>
      </c>
      <c r="D18120" t="s">
        <v>328</v>
      </c>
      <c r="E18120" t="s">
        <v>631</v>
      </c>
      <c r="F18120" s="2">
        <f t="shared" si="491"/>
        <v>10352474640.341852</v>
      </c>
      <c r="G18120" s="2">
        <v>12330980.454221729</v>
      </c>
      <c r="H18120">
        <v>2023</v>
      </c>
      <c r="I18120">
        <v>839.55</v>
      </c>
      <c r="J18120" t="s">
        <v>717</v>
      </c>
    </row>
    <row r="18121" spans="1:10" ht="15.75">
      <c r="A18121" s="19" t="s">
        <v>16</v>
      </c>
      <c r="B18121" t="s">
        <v>33</v>
      </c>
      <c r="C18121" t="s">
        <v>4</v>
      </c>
      <c r="D18121" t="s">
        <v>1</v>
      </c>
      <c r="E18121" t="s">
        <v>632</v>
      </c>
      <c r="F18121" s="2">
        <f t="shared" si="491"/>
        <v>3086608294.1249614</v>
      </c>
      <c r="G18121" s="2">
        <v>3676503.2387885912</v>
      </c>
      <c r="H18121">
        <v>2023</v>
      </c>
      <c r="I18121">
        <v>839.55</v>
      </c>
      <c r="J18121" t="s">
        <v>717</v>
      </c>
    </row>
    <row r="18122" spans="1:10">
      <c r="A18122" t="s">
        <v>16</v>
      </c>
      <c r="B18122" t="s">
        <v>33</v>
      </c>
      <c r="C18122" t="s">
        <v>3</v>
      </c>
      <c r="D18122" t="s">
        <v>1</v>
      </c>
      <c r="F18122" s="2">
        <f t="shared" si="491"/>
        <v>14286537568</v>
      </c>
      <c r="G18122" s="2">
        <v>16383644</v>
      </c>
      <c r="H18122">
        <v>2022</v>
      </c>
      <c r="I18122" s="32">
        <v>872</v>
      </c>
      <c r="J18122" t="s">
        <v>717</v>
      </c>
    </row>
    <row r="18123" spans="1:10">
      <c r="A18123" t="s">
        <v>16</v>
      </c>
      <c r="B18123" t="s">
        <v>33</v>
      </c>
      <c r="C18123" t="s">
        <v>3</v>
      </c>
      <c r="D18123" t="s">
        <v>328</v>
      </c>
      <c r="E18123" t="s">
        <v>370</v>
      </c>
      <c r="F18123" s="2">
        <f t="shared" si="491"/>
        <v>5579986345.708601</v>
      </c>
      <c r="G18123" s="2">
        <v>6399066.9102162858</v>
      </c>
      <c r="H18123">
        <v>2022</v>
      </c>
      <c r="I18123" s="32">
        <v>872</v>
      </c>
      <c r="J18123" t="s">
        <v>717</v>
      </c>
    </row>
    <row r="18124" spans="1:10">
      <c r="A18124" t="s">
        <v>16</v>
      </c>
      <c r="B18124" t="s">
        <v>33</v>
      </c>
      <c r="C18124" t="s">
        <v>3</v>
      </c>
      <c r="D18124" t="s">
        <v>328</v>
      </c>
      <c r="E18124" t="s">
        <v>419</v>
      </c>
      <c r="F18124" s="2">
        <f t="shared" si="491"/>
        <v>14005302472.33889</v>
      </c>
      <c r="G18124" s="2">
        <v>16061126.68846203</v>
      </c>
      <c r="H18124">
        <v>2022</v>
      </c>
      <c r="I18124" s="32">
        <v>872</v>
      </c>
      <c r="J18124" t="s">
        <v>717</v>
      </c>
    </row>
    <row r="18125" spans="1:10">
      <c r="A18125" t="s">
        <v>16</v>
      </c>
      <c r="B18125" t="s">
        <v>33</v>
      </c>
      <c r="C18125" t="s">
        <v>3</v>
      </c>
      <c r="D18125" t="s">
        <v>328</v>
      </c>
      <c r="E18125" t="s">
        <v>369</v>
      </c>
      <c r="F18125" s="2">
        <f t="shared" si="491"/>
        <v>418231494.68883437</v>
      </c>
      <c r="G18125" s="2">
        <v>479623.27372572746</v>
      </c>
      <c r="H18125">
        <v>2022</v>
      </c>
      <c r="I18125" s="32">
        <v>872</v>
      </c>
      <c r="J18125" t="s">
        <v>717</v>
      </c>
    </row>
    <row r="18126" spans="1:10">
      <c r="A18126" t="s">
        <v>16</v>
      </c>
      <c r="B18126" t="s">
        <v>33</v>
      </c>
      <c r="C18126" t="s">
        <v>4</v>
      </c>
      <c r="D18126" t="s">
        <v>1</v>
      </c>
      <c r="F18126" s="2">
        <f t="shared" si="491"/>
        <v>11365269234.79657</v>
      </c>
      <c r="G18126" s="2">
        <v>13033565.636234598</v>
      </c>
      <c r="H18126">
        <v>2022</v>
      </c>
      <c r="I18126" s="32">
        <v>872</v>
      </c>
      <c r="J18126" t="s">
        <v>717</v>
      </c>
    </row>
    <row r="18127" spans="1:10">
      <c r="A18127" t="s">
        <v>16</v>
      </c>
      <c r="B18127" t="s">
        <v>33</v>
      </c>
      <c r="C18127" t="s">
        <v>4</v>
      </c>
      <c r="D18127" t="s">
        <v>328</v>
      </c>
      <c r="E18127" t="s">
        <v>370</v>
      </c>
      <c r="F18127" s="2">
        <f t="shared" si="491"/>
        <v>2861907226.2102828</v>
      </c>
      <c r="G18127" s="2">
        <v>3282003.6997824344</v>
      </c>
      <c r="H18127">
        <v>2022</v>
      </c>
      <c r="I18127" s="32">
        <v>872</v>
      </c>
      <c r="J18127" t="s">
        <v>717</v>
      </c>
    </row>
    <row r="18128" spans="1:10">
      <c r="A18128" t="s">
        <v>16</v>
      </c>
      <c r="B18128" t="s">
        <v>33</v>
      </c>
      <c r="C18128" t="s">
        <v>4</v>
      </c>
      <c r="D18128" t="s">
        <v>328</v>
      </c>
      <c r="E18128" t="s">
        <v>419</v>
      </c>
      <c r="F18128" s="2">
        <f t="shared" si="491"/>
        <v>3878129985.6895208</v>
      </c>
      <c r="G18128" s="2">
        <v>4447396.7725797258</v>
      </c>
      <c r="H18128">
        <v>2022</v>
      </c>
      <c r="I18128" s="32">
        <v>872</v>
      </c>
      <c r="J18128" t="s">
        <v>717</v>
      </c>
    </row>
    <row r="18129" spans="1:10">
      <c r="A18129" t="s">
        <v>16</v>
      </c>
      <c r="B18129" t="s">
        <v>33</v>
      </c>
      <c r="C18129" t="s">
        <v>4</v>
      </c>
      <c r="D18129" t="s">
        <v>328</v>
      </c>
      <c r="E18129" t="s">
        <v>369</v>
      </c>
      <c r="F18129" s="2">
        <f t="shared" si="491"/>
        <v>128293599.84177031</v>
      </c>
      <c r="G18129" s="2">
        <v>147125.68789193843</v>
      </c>
      <c r="H18129">
        <v>2022</v>
      </c>
      <c r="I18129" s="32">
        <v>872</v>
      </c>
      <c r="J18129" t="s">
        <v>717</v>
      </c>
    </row>
    <row r="18130" spans="1:10">
      <c r="A18130" t="s">
        <v>16</v>
      </c>
      <c r="B18130" t="s">
        <v>33</v>
      </c>
      <c r="C18130" t="s">
        <v>3</v>
      </c>
      <c r="D18130" t="s">
        <v>1</v>
      </c>
      <c r="F18130" s="2">
        <v>323832</v>
      </c>
      <c r="G18130" s="2">
        <f t="shared" ref="G18130:G18177" si="492">F18130/I18130</f>
        <v>11745810.663764961</v>
      </c>
      <c r="H18130">
        <v>2021</v>
      </c>
      <c r="I18130" s="32">
        <v>2.7570000000000001E-2</v>
      </c>
      <c r="J18130" t="s">
        <v>717</v>
      </c>
    </row>
    <row r="18131" spans="1:10">
      <c r="A18131" t="s">
        <v>16</v>
      </c>
      <c r="B18131" t="s">
        <v>33</v>
      </c>
      <c r="C18131" t="s">
        <v>3</v>
      </c>
      <c r="D18131" t="s">
        <v>328</v>
      </c>
      <c r="E18131" t="s">
        <v>370</v>
      </c>
      <c r="F18131" s="2">
        <v>67547</v>
      </c>
      <c r="G18131" s="2">
        <f t="shared" si="492"/>
        <v>2450018.1356546972</v>
      </c>
      <c r="H18131">
        <v>2021</v>
      </c>
      <c r="I18131" s="32">
        <v>2.7570000000000001E-2</v>
      </c>
      <c r="J18131" t="s">
        <v>717</v>
      </c>
    </row>
    <row r="18132" spans="1:10">
      <c r="A18132" t="s">
        <v>16</v>
      </c>
      <c r="B18132" t="s">
        <v>33</v>
      </c>
      <c r="C18132" t="s">
        <v>3</v>
      </c>
      <c r="D18132" t="s">
        <v>328</v>
      </c>
      <c r="E18132" t="s">
        <v>419</v>
      </c>
      <c r="F18132" s="2">
        <v>383574</v>
      </c>
      <c r="G18132" s="2">
        <f t="shared" si="492"/>
        <v>13912731.229597388</v>
      </c>
      <c r="H18132">
        <v>2021</v>
      </c>
      <c r="I18132" s="32">
        <v>2.7570000000000001E-2</v>
      </c>
      <c r="J18132" t="s">
        <v>717</v>
      </c>
    </row>
    <row r="18133" spans="1:10">
      <c r="A18133" t="s">
        <v>253</v>
      </c>
      <c r="B18133" t="s">
        <v>39</v>
      </c>
      <c r="C18133" t="s">
        <v>3</v>
      </c>
      <c r="D18133" t="s">
        <v>328</v>
      </c>
      <c r="F18133" s="2">
        <v>18499569</v>
      </c>
      <c r="G18133" s="2">
        <f t="shared" si="492"/>
        <v>330314.05563689605</v>
      </c>
      <c r="H18133">
        <v>2023</v>
      </c>
      <c r="I18133">
        <v>56.006</v>
      </c>
      <c r="J18133" s="40" t="s">
        <v>715</v>
      </c>
    </row>
    <row r="18134" spans="1:10">
      <c r="A18134" t="s">
        <v>16</v>
      </c>
      <c r="B18134" t="s">
        <v>33</v>
      </c>
      <c r="C18134" t="s">
        <v>3</v>
      </c>
      <c r="D18134" t="s">
        <v>328</v>
      </c>
      <c r="E18134" t="s">
        <v>432</v>
      </c>
      <c r="F18134" s="2">
        <v>10909</v>
      </c>
      <c r="G18134" s="2">
        <f t="shared" si="492"/>
        <v>395683.71418208198</v>
      </c>
      <c r="H18134">
        <v>2021</v>
      </c>
      <c r="I18134" s="32">
        <v>2.7570000000000001E-2</v>
      </c>
      <c r="J18134" t="s">
        <v>717</v>
      </c>
    </row>
    <row r="18135" spans="1:10">
      <c r="A18135" t="s">
        <v>286</v>
      </c>
      <c r="B18135" t="s">
        <v>39</v>
      </c>
      <c r="C18135" t="s">
        <v>3</v>
      </c>
      <c r="D18135" t="s">
        <v>328</v>
      </c>
      <c r="F18135" s="2">
        <v>5854122</v>
      </c>
      <c r="G18135" s="2">
        <f t="shared" si="492"/>
        <v>104526.69356854622</v>
      </c>
      <c r="H18135">
        <v>2023</v>
      </c>
      <c r="I18135">
        <v>56.006</v>
      </c>
      <c r="J18135" s="40" t="s">
        <v>715</v>
      </c>
    </row>
    <row r="18136" spans="1:10">
      <c r="A18136" t="s">
        <v>16</v>
      </c>
      <c r="B18136" t="s">
        <v>33</v>
      </c>
      <c r="C18136" t="s">
        <v>4</v>
      </c>
      <c r="D18136" t="s">
        <v>1</v>
      </c>
      <c r="F18136" s="2">
        <f>323832*0.036</f>
        <v>11657.951999999999</v>
      </c>
      <c r="G18136" s="2">
        <f t="shared" si="492"/>
        <v>422849.18389553862</v>
      </c>
      <c r="H18136">
        <v>2021</v>
      </c>
      <c r="I18136" s="32">
        <v>2.7570000000000001E-2</v>
      </c>
      <c r="J18136" t="s">
        <v>717</v>
      </c>
    </row>
    <row r="18137" spans="1:10">
      <c r="A18137" t="s">
        <v>16</v>
      </c>
      <c r="B18137" t="s">
        <v>33</v>
      </c>
      <c r="C18137" t="s">
        <v>4</v>
      </c>
      <c r="D18137" t="s">
        <v>328</v>
      </c>
      <c r="E18137" t="s">
        <v>370</v>
      </c>
      <c r="F18137" s="2"/>
      <c r="G18137" s="2">
        <f t="shared" si="492"/>
        <v>0</v>
      </c>
      <c r="H18137">
        <v>2021</v>
      </c>
      <c r="I18137" s="32">
        <v>2.7570000000000001E-2</v>
      </c>
      <c r="J18137" t="s">
        <v>717</v>
      </c>
    </row>
    <row r="18138" spans="1:10">
      <c r="A18138" t="s">
        <v>16</v>
      </c>
      <c r="B18138" t="s">
        <v>33</v>
      </c>
      <c r="C18138" t="s">
        <v>4</v>
      </c>
      <c r="D18138" t="s">
        <v>328</v>
      </c>
      <c r="E18138" t="s">
        <v>419</v>
      </c>
      <c r="F18138" s="2"/>
      <c r="G18138" s="2">
        <f t="shared" si="492"/>
        <v>0</v>
      </c>
      <c r="H18138">
        <v>2021</v>
      </c>
      <c r="I18138" s="32">
        <v>2.7570000000000001E-2</v>
      </c>
      <c r="J18138" t="s">
        <v>717</v>
      </c>
    </row>
    <row r="18139" spans="1:10">
      <c r="A18139" t="s">
        <v>16</v>
      </c>
      <c r="B18139" t="s">
        <v>33</v>
      </c>
      <c r="C18139" t="s">
        <v>4</v>
      </c>
      <c r="D18139" t="s">
        <v>328</v>
      </c>
      <c r="E18139" t="s">
        <v>432</v>
      </c>
      <c r="F18139" s="2"/>
      <c r="G18139" s="2">
        <f t="shared" si="492"/>
        <v>0</v>
      </c>
      <c r="H18139">
        <v>2021</v>
      </c>
      <c r="I18139" s="32">
        <v>2.7570000000000001E-2</v>
      </c>
      <c r="J18139" t="s">
        <v>717</v>
      </c>
    </row>
    <row r="18140" spans="1:10">
      <c r="A18140" t="s">
        <v>16</v>
      </c>
      <c r="B18140" t="s">
        <v>33</v>
      </c>
      <c r="C18140" t="s">
        <v>4</v>
      </c>
      <c r="D18140" t="s">
        <v>328</v>
      </c>
      <c r="F18140" s="2">
        <v>132945.16538922949</v>
      </c>
      <c r="G18140" s="2">
        <f t="shared" si="492"/>
        <v>4822095.2263050228</v>
      </c>
      <c r="H18140">
        <v>2021</v>
      </c>
      <c r="I18140" s="32">
        <v>2.7570000000000001E-2</v>
      </c>
      <c r="J18140" t="s">
        <v>717</v>
      </c>
    </row>
    <row r="18141" spans="1:10">
      <c r="A18141" t="s">
        <v>16</v>
      </c>
      <c r="B18141" t="s">
        <v>33</v>
      </c>
      <c r="C18141" t="s">
        <v>3</v>
      </c>
      <c r="D18141" t="s">
        <v>1</v>
      </c>
      <c r="F18141" s="2">
        <v>7602304890</v>
      </c>
      <c r="G18141" s="2">
        <f t="shared" si="492"/>
        <v>9608696.8869677316</v>
      </c>
      <c r="H18141">
        <v>2020</v>
      </c>
      <c r="I18141">
        <v>791.19</v>
      </c>
      <c r="J18141" t="s">
        <v>717</v>
      </c>
    </row>
    <row r="18142" spans="1:10">
      <c r="A18142" t="s">
        <v>16</v>
      </c>
      <c r="B18142" t="s">
        <v>33</v>
      </c>
      <c r="C18142" t="s">
        <v>3</v>
      </c>
      <c r="D18142" t="s">
        <v>328</v>
      </c>
      <c r="E18142" t="s">
        <v>370</v>
      </c>
      <c r="F18142" s="2">
        <v>1392440647.135</v>
      </c>
      <c r="G18142" s="2">
        <f t="shared" si="492"/>
        <v>1759932.0607376229</v>
      </c>
      <c r="H18142">
        <v>2020</v>
      </c>
      <c r="I18142">
        <v>791.19</v>
      </c>
      <c r="J18142" t="s">
        <v>717</v>
      </c>
    </row>
    <row r="18143" spans="1:10">
      <c r="A18143" t="s">
        <v>188</v>
      </c>
      <c r="B18143" t="s">
        <v>39</v>
      </c>
      <c r="C18143" t="s">
        <v>3</v>
      </c>
      <c r="D18143" t="s">
        <v>328</v>
      </c>
      <c r="F18143" s="2">
        <v>6469068</v>
      </c>
      <c r="G18143" s="2">
        <f t="shared" si="492"/>
        <v>115506.6957111738</v>
      </c>
      <c r="H18143">
        <v>2023</v>
      </c>
      <c r="I18143">
        <v>56.006</v>
      </c>
      <c r="J18143" s="40" t="s">
        <v>715</v>
      </c>
    </row>
    <row r="18144" spans="1:10">
      <c r="A18144" t="s">
        <v>16</v>
      </c>
      <c r="B18144" t="s">
        <v>33</v>
      </c>
      <c r="C18144" t="s">
        <v>3</v>
      </c>
      <c r="D18144" t="s">
        <v>328</v>
      </c>
      <c r="E18144" t="s">
        <v>385</v>
      </c>
      <c r="F18144" s="2">
        <v>7567460027.7950001</v>
      </c>
      <c r="G18144" s="2">
        <f t="shared" si="492"/>
        <v>9564655.8068163134</v>
      </c>
      <c r="H18144">
        <v>2020</v>
      </c>
      <c r="I18144">
        <v>791.19</v>
      </c>
      <c r="J18144" t="s">
        <v>717</v>
      </c>
    </row>
    <row r="18145" spans="1:10">
      <c r="A18145" t="s">
        <v>16</v>
      </c>
      <c r="B18145" t="s">
        <v>33</v>
      </c>
      <c r="C18145" t="s">
        <v>3</v>
      </c>
      <c r="D18145" t="s">
        <v>328</v>
      </c>
      <c r="E18145" t="s">
        <v>386</v>
      </c>
      <c r="F18145" s="2">
        <v>125664806.10000001</v>
      </c>
      <c r="G18145" s="2">
        <f t="shared" si="492"/>
        <v>158830.12436962043</v>
      </c>
      <c r="H18145">
        <v>2020</v>
      </c>
      <c r="I18145">
        <v>791.19</v>
      </c>
      <c r="J18145" t="s">
        <v>717</v>
      </c>
    </row>
    <row r="18146" spans="1:10">
      <c r="A18146" t="s">
        <v>16</v>
      </c>
      <c r="B18146" t="s">
        <v>33</v>
      </c>
      <c r="C18146" t="s">
        <v>4</v>
      </c>
      <c r="D18146" t="s">
        <v>1</v>
      </c>
      <c r="F18146" s="2">
        <f>7602304890*0.545</f>
        <v>4143256165.0500002</v>
      </c>
      <c r="G18146" s="2">
        <f t="shared" si="492"/>
        <v>5236739.8033974143</v>
      </c>
      <c r="H18146">
        <v>2020</v>
      </c>
      <c r="I18146">
        <v>791.19</v>
      </c>
      <c r="J18146" t="s">
        <v>717</v>
      </c>
    </row>
    <row r="18147" spans="1:10">
      <c r="A18147" t="s">
        <v>16</v>
      </c>
      <c r="B18147" t="s">
        <v>33</v>
      </c>
      <c r="C18147" t="s">
        <v>4</v>
      </c>
      <c r="D18147" t="s">
        <v>328</v>
      </c>
      <c r="E18147" t="s">
        <v>370</v>
      </c>
      <c r="F18147" s="2">
        <f>1392440647.135*0.201</f>
        <v>279880570.07413501</v>
      </c>
      <c r="G18147" s="2">
        <f t="shared" si="492"/>
        <v>353746.34420826222</v>
      </c>
      <c r="H18147">
        <v>2020</v>
      </c>
      <c r="I18147">
        <v>791.19</v>
      </c>
      <c r="J18147" t="s">
        <v>717</v>
      </c>
    </row>
    <row r="18148" spans="1:10">
      <c r="A18148" t="s">
        <v>16</v>
      </c>
      <c r="B18148" t="s">
        <v>33</v>
      </c>
      <c r="C18148" t="s">
        <v>4</v>
      </c>
      <c r="D18148" t="s">
        <v>328</v>
      </c>
      <c r="E18148" t="s">
        <v>385</v>
      </c>
      <c r="F18148" s="2">
        <v>10427959918.30151</v>
      </c>
      <c r="G18148" s="2">
        <f t="shared" si="492"/>
        <v>13180095.701792881</v>
      </c>
      <c r="H18148">
        <v>2020</v>
      </c>
      <c r="I18148">
        <v>791.19</v>
      </c>
      <c r="J18148" t="s">
        <v>717</v>
      </c>
    </row>
    <row r="18149" spans="1:10">
      <c r="A18149" t="s">
        <v>16</v>
      </c>
      <c r="B18149" t="s">
        <v>33</v>
      </c>
      <c r="C18149" t="s">
        <v>4</v>
      </c>
      <c r="D18149" t="s">
        <v>328</v>
      </c>
      <c r="E18149" t="s">
        <v>386</v>
      </c>
      <c r="F18149" s="2">
        <v>29405564.627400003</v>
      </c>
      <c r="G18149" s="2">
        <f t="shared" si="492"/>
        <v>37166.249102491187</v>
      </c>
      <c r="H18149">
        <v>2020</v>
      </c>
      <c r="I18149">
        <v>791.19</v>
      </c>
      <c r="J18149" t="s">
        <v>717</v>
      </c>
    </row>
    <row r="18150" spans="1:10">
      <c r="A18150" s="6" t="s">
        <v>16</v>
      </c>
      <c r="B18150" t="s">
        <v>33</v>
      </c>
      <c r="C18150" t="s">
        <v>3</v>
      </c>
      <c r="D18150" t="s">
        <v>328</v>
      </c>
      <c r="E18150" t="s">
        <v>370</v>
      </c>
      <c r="F18150" s="2">
        <v>1189013056.3685408</v>
      </c>
      <c r="G18150" s="2">
        <f t="shared" si="492"/>
        <v>1690547.9026467528</v>
      </c>
      <c r="H18150">
        <v>2019</v>
      </c>
      <c r="I18150">
        <v>703.33</v>
      </c>
      <c r="J18150" t="s">
        <v>717</v>
      </c>
    </row>
    <row r="18151" spans="1:10">
      <c r="A18151" s="6" t="s">
        <v>16</v>
      </c>
      <c r="B18151" t="s">
        <v>33</v>
      </c>
      <c r="C18151" t="s">
        <v>3</v>
      </c>
      <c r="D18151" t="s">
        <v>328</v>
      </c>
      <c r="E18151" t="s">
        <v>434</v>
      </c>
      <c r="F18151" s="2">
        <v>9120288480.8911648</v>
      </c>
      <c r="G18151" s="2">
        <f t="shared" si="492"/>
        <v>12967296.263334656</v>
      </c>
      <c r="H18151">
        <v>2019</v>
      </c>
      <c r="I18151">
        <v>703.33</v>
      </c>
      <c r="J18151" t="s">
        <v>717</v>
      </c>
    </row>
    <row r="18152" spans="1:10">
      <c r="A18152" s="6" t="s">
        <v>16</v>
      </c>
      <c r="B18152" t="s">
        <v>33</v>
      </c>
      <c r="C18152" t="s">
        <v>3</v>
      </c>
      <c r="D18152" t="s">
        <v>1</v>
      </c>
      <c r="E18152" t="s">
        <v>434</v>
      </c>
      <c r="F18152" s="2">
        <v>7943854694.4239378</v>
      </c>
      <c r="G18152" s="2">
        <f t="shared" si="492"/>
        <v>11294633.663321538</v>
      </c>
      <c r="H18152">
        <v>2019</v>
      </c>
      <c r="I18152">
        <v>703.33</v>
      </c>
      <c r="J18152" t="s">
        <v>717</v>
      </c>
    </row>
    <row r="18153" spans="1:10">
      <c r="A18153" s="6" t="s">
        <v>16</v>
      </c>
      <c r="B18153" t="s">
        <v>33</v>
      </c>
      <c r="C18153" t="s">
        <v>4</v>
      </c>
      <c r="D18153" t="s">
        <v>328</v>
      </c>
      <c r="E18153" t="s">
        <v>370</v>
      </c>
      <c r="F18153" s="2">
        <v>1025203117.643485</v>
      </c>
      <c r="G18153" s="2">
        <f t="shared" si="492"/>
        <v>1457641.6726763893</v>
      </c>
      <c r="H18153">
        <v>2019</v>
      </c>
      <c r="I18153">
        <v>703.33</v>
      </c>
      <c r="J18153" t="s">
        <v>717</v>
      </c>
    </row>
    <row r="18154" spans="1:10">
      <c r="A18154" t="s">
        <v>253</v>
      </c>
      <c r="B18154" t="s">
        <v>39</v>
      </c>
      <c r="C18154" t="s">
        <v>3</v>
      </c>
      <c r="D18154" t="s">
        <v>1</v>
      </c>
      <c r="F18154" s="2">
        <v>1273972</v>
      </c>
      <c r="G18154" s="2">
        <f t="shared" si="492"/>
        <v>22747.062814698424</v>
      </c>
      <c r="H18154">
        <v>2023</v>
      </c>
      <c r="I18154">
        <v>56.006</v>
      </c>
      <c r="J18154" s="40" t="s">
        <v>715</v>
      </c>
    </row>
    <row r="18155" spans="1:10">
      <c r="A18155" s="6" t="s">
        <v>16</v>
      </c>
      <c r="B18155" t="s">
        <v>33</v>
      </c>
      <c r="C18155" t="s">
        <v>4</v>
      </c>
      <c r="D18155" t="s">
        <v>328</v>
      </c>
      <c r="E18155" t="s">
        <v>434</v>
      </c>
      <c r="F18155" s="2">
        <v>4496604414.7938852</v>
      </c>
      <c r="G18155" s="2">
        <f t="shared" si="492"/>
        <v>6393306.7191700693</v>
      </c>
      <c r="H18155">
        <v>2019</v>
      </c>
      <c r="I18155">
        <v>703.33</v>
      </c>
      <c r="J18155" t="s">
        <v>717</v>
      </c>
    </row>
    <row r="18156" spans="1:10">
      <c r="A18156" t="s">
        <v>286</v>
      </c>
      <c r="B18156" t="s">
        <v>39</v>
      </c>
      <c r="C18156" t="s">
        <v>3</v>
      </c>
      <c r="D18156" t="s">
        <v>1</v>
      </c>
      <c r="F18156" s="2">
        <v>17700</v>
      </c>
      <c r="G18156" s="2">
        <f t="shared" si="492"/>
        <v>316.03756740349246</v>
      </c>
      <c r="H18156">
        <v>2023</v>
      </c>
      <c r="I18156">
        <v>56.006</v>
      </c>
      <c r="J18156" s="40" t="s">
        <v>715</v>
      </c>
    </row>
    <row r="18157" spans="1:10">
      <c r="A18157" s="6" t="s">
        <v>16</v>
      </c>
      <c r="B18157" t="s">
        <v>33</v>
      </c>
      <c r="C18157" t="s">
        <v>4</v>
      </c>
      <c r="D18157" t="s">
        <v>1</v>
      </c>
      <c r="E18157" t="s">
        <v>434</v>
      </c>
      <c r="F18157" s="2">
        <v>2075303055.4342399</v>
      </c>
      <c r="G18157" s="2">
        <f t="shared" si="492"/>
        <v>2950681.8356024055</v>
      </c>
      <c r="H18157">
        <v>2019</v>
      </c>
      <c r="I18157">
        <v>703.33</v>
      </c>
      <c r="J18157" t="s">
        <v>717</v>
      </c>
    </row>
    <row r="18158" spans="1:10">
      <c r="A18158" t="s">
        <v>16</v>
      </c>
      <c r="B18158" t="s">
        <v>33</v>
      </c>
      <c r="C18158" t="s">
        <v>3</v>
      </c>
      <c r="D18158" t="s">
        <v>328</v>
      </c>
      <c r="E18158" t="s">
        <v>385</v>
      </c>
      <c r="F18158" s="2">
        <v>5754413794.0799999</v>
      </c>
      <c r="G18158" s="2">
        <f t="shared" si="492"/>
        <v>8926554.0364854801</v>
      </c>
      <c r="H18158">
        <v>2018</v>
      </c>
      <c r="I18158">
        <v>644.64</v>
      </c>
      <c r="J18158" t="s">
        <v>717</v>
      </c>
    </row>
    <row r="18159" spans="1:10">
      <c r="A18159" t="s">
        <v>16</v>
      </c>
      <c r="B18159" t="s">
        <v>33</v>
      </c>
      <c r="C18159" t="s">
        <v>3</v>
      </c>
      <c r="D18159" t="s">
        <v>328</v>
      </c>
      <c r="E18159" t="s">
        <v>386</v>
      </c>
      <c r="F18159" s="2">
        <v>122309410.23</v>
      </c>
      <c r="G18159" s="2">
        <f t="shared" si="492"/>
        <v>189732.89003164557</v>
      </c>
      <c r="H18159">
        <v>2018</v>
      </c>
      <c r="I18159">
        <v>644.64</v>
      </c>
      <c r="J18159" t="s">
        <v>717</v>
      </c>
    </row>
    <row r="18160" spans="1:10">
      <c r="A18160" t="s">
        <v>188</v>
      </c>
      <c r="B18160" t="s">
        <v>39</v>
      </c>
      <c r="C18160" t="s">
        <v>3</v>
      </c>
      <c r="D18160" t="s">
        <v>1</v>
      </c>
      <c r="F18160" s="2">
        <v>1792426</v>
      </c>
      <c r="G18160" s="2">
        <f t="shared" si="492"/>
        <v>32004.178123772454</v>
      </c>
      <c r="H18160">
        <v>2023</v>
      </c>
      <c r="I18160">
        <v>56.006</v>
      </c>
      <c r="J18160" s="40" t="s">
        <v>715</v>
      </c>
    </row>
    <row r="18161" spans="1:10">
      <c r="A18161" t="s">
        <v>16</v>
      </c>
      <c r="B18161" t="s">
        <v>33</v>
      </c>
      <c r="C18161" t="s">
        <v>3</v>
      </c>
      <c r="D18161" t="s">
        <v>328</v>
      </c>
      <c r="E18161" t="s">
        <v>370</v>
      </c>
      <c r="F18161" s="2">
        <v>115032041.67</v>
      </c>
      <c r="G18161" s="2">
        <f t="shared" si="492"/>
        <v>178443.84721705137</v>
      </c>
      <c r="H18161">
        <v>2018</v>
      </c>
      <c r="I18161">
        <v>644.64</v>
      </c>
      <c r="J18161" t="s">
        <v>717</v>
      </c>
    </row>
    <row r="18162" spans="1:10">
      <c r="A18162" t="s">
        <v>16</v>
      </c>
      <c r="B18162" t="s">
        <v>33</v>
      </c>
      <c r="C18162" t="s">
        <v>3</v>
      </c>
      <c r="D18162" t="s">
        <v>1</v>
      </c>
      <c r="E18162" t="s">
        <v>364</v>
      </c>
      <c r="F18162" s="2">
        <v>8551156150.1100006</v>
      </c>
      <c r="G18162" s="2">
        <f t="shared" si="492"/>
        <v>13265010.160880493</v>
      </c>
      <c r="H18162">
        <v>2018</v>
      </c>
      <c r="I18162">
        <v>644.64</v>
      </c>
      <c r="J18162" t="s">
        <v>717</v>
      </c>
    </row>
    <row r="18163" spans="1:10">
      <c r="A18163" t="s">
        <v>16</v>
      </c>
      <c r="B18163" t="s">
        <v>33</v>
      </c>
      <c r="C18163" t="s">
        <v>4</v>
      </c>
      <c r="D18163" t="s">
        <v>328</v>
      </c>
      <c r="E18163" t="s">
        <v>385</v>
      </c>
      <c r="F18163" s="2">
        <v>1245753181.6800001</v>
      </c>
      <c r="G18163" s="2">
        <f t="shared" si="492"/>
        <v>1932478.8745346242</v>
      </c>
      <c r="H18163">
        <v>2018</v>
      </c>
      <c r="I18163">
        <v>644.64</v>
      </c>
      <c r="J18163" t="s">
        <v>717</v>
      </c>
    </row>
    <row r="18164" spans="1:10">
      <c r="A18164" t="s">
        <v>16</v>
      </c>
      <c r="B18164" t="s">
        <v>33</v>
      </c>
      <c r="C18164" t="s">
        <v>4</v>
      </c>
      <c r="D18164" t="s">
        <v>328</v>
      </c>
      <c r="E18164" t="s">
        <v>370</v>
      </c>
      <c r="F18164" s="2">
        <v>377017309.82999998</v>
      </c>
      <c r="G18164" s="2">
        <f t="shared" si="492"/>
        <v>584849.38854244223</v>
      </c>
      <c r="H18164">
        <v>2018</v>
      </c>
      <c r="I18164">
        <v>644.64</v>
      </c>
      <c r="J18164" t="s">
        <v>717</v>
      </c>
    </row>
    <row r="18165" spans="1:10">
      <c r="A18165" t="s">
        <v>16</v>
      </c>
      <c r="B18165" t="s">
        <v>33</v>
      </c>
      <c r="C18165" t="s">
        <v>4</v>
      </c>
      <c r="D18165" t="s">
        <v>328</v>
      </c>
      <c r="E18165" t="s">
        <v>386</v>
      </c>
      <c r="F18165" s="2">
        <v>207267175.01000002</v>
      </c>
      <c r="G18165" s="2">
        <f t="shared" si="492"/>
        <v>321523.91258687025</v>
      </c>
      <c r="H18165">
        <v>2018</v>
      </c>
      <c r="I18165">
        <v>644.64</v>
      </c>
      <c r="J18165" t="s">
        <v>717</v>
      </c>
    </row>
    <row r="18166" spans="1:10">
      <c r="A18166" t="s">
        <v>16</v>
      </c>
      <c r="B18166" t="s">
        <v>33</v>
      </c>
      <c r="C18166" t="s">
        <v>4</v>
      </c>
      <c r="D18166" t="s">
        <v>1</v>
      </c>
      <c r="E18166" t="s">
        <v>364</v>
      </c>
      <c r="F18166" s="2">
        <v>2679505051.1599998</v>
      </c>
      <c r="G18166" s="2">
        <f t="shared" si="492"/>
        <v>4156591.3551129312</v>
      </c>
      <c r="H18166">
        <v>2018</v>
      </c>
      <c r="I18166">
        <v>644.64</v>
      </c>
      <c r="J18166" t="s">
        <v>717</v>
      </c>
    </row>
    <row r="18167" spans="1:10">
      <c r="A18167" s="5" t="s">
        <v>16</v>
      </c>
      <c r="B18167" t="s">
        <v>33</v>
      </c>
      <c r="C18167" t="s">
        <v>3</v>
      </c>
      <c r="D18167" t="s">
        <v>328</v>
      </c>
      <c r="E18167" t="s">
        <v>385</v>
      </c>
      <c r="F18167" s="2">
        <v>8030491421.2399998</v>
      </c>
      <c r="G18167" s="2">
        <f t="shared" si="492"/>
        <v>12375163.997472724</v>
      </c>
      <c r="H18167">
        <v>2017</v>
      </c>
      <c r="I18167">
        <v>648.91999999999996</v>
      </c>
      <c r="J18167" t="s">
        <v>717</v>
      </c>
    </row>
    <row r="18168" spans="1:10">
      <c r="A18168" t="s">
        <v>253</v>
      </c>
      <c r="B18168" t="s">
        <v>39</v>
      </c>
      <c r="C18168" t="s">
        <v>4</v>
      </c>
      <c r="D18168" t="s">
        <v>328</v>
      </c>
      <c r="F18168" s="2">
        <v>879</v>
      </c>
      <c r="G18168" s="2">
        <f t="shared" si="492"/>
        <v>15.69474699139378</v>
      </c>
      <c r="H18168">
        <v>2023</v>
      </c>
      <c r="I18168">
        <v>56.006</v>
      </c>
      <c r="J18168" s="40" t="s">
        <v>715</v>
      </c>
    </row>
    <row r="18169" spans="1:10">
      <c r="A18169" s="5" t="s">
        <v>16</v>
      </c>
      <c r="B18169" t="s">
        <v>33</v>
      </c>
      <c r="C18169" t="s">
        <v>3</v>
      </c>
      <c r="D18169" t="s">
        <v>328</v>
      </c>
      <c r="E18169" t="s">
        <v>370</v>
      </c>
      <c r="F18169" s="2">
        <v>1204603191.1399999</v>
      </c>
      <c r="G18169" s="2">
        <f t="shared" si="492"/>
        <v>1856320.0257967082</v>
      </c>
      <c r="H18169">
        <v>2017</v>
      </c>
      <c r="I18169">
        <v>648.91999999999996</v>
      </c>
      <c r="J18169" t="s">
        <v>717</v>
      </c>
    </row>
    <row r="18170" spans="1:10">
      <c r="A18170" t="s">
        <v>286</v>
      </c>
      <c r="B18170" t="s">
        <v>39</v>
      </c>
      <c r="C18170" t="s">
        <v>4</v>
      </c>
      <c r="D18170" t="s">
        <v>328</v>
      </c>
      <c r="F18170" s="2">
        <v>1858148</v>
      </c>
      <c r="G18170" s="2">
        <f t="shared" si="492"/>
        <v>33177.659536478233</v>
      </c>
      <c r="H18170">
        <v>2023</v>
      </c>
      <c r="I18170">
        <v>56.006</v>
      </c>
      <c r="J18170" s="40" t="s">
        <v>715</v>
      </c>
    </row>
    <row r="18171" spans="1:10">
      <c r="A18171" s="5" t="s">
        <v>16</v>
      </c>
      <c r="B18171" t="s">
        <v>33</v>
      </c>
      <c r="C18171" t="s">
        <v>3</v>
      </c>
      <c r="D18171" t="s">
        <v>328</v>
      </c>
      <c r="E18171" t="s">
        <v>386</v>
      </c>
      <c r="F18171" s="2">
        <v>192330250.78</v>
      </c>
      <c r="G18171" s="2">
        <f t="shared" si="492"/>
        <v>296385.14883190533</v>
      </c>
      <c r="H18171">
        <v>2017</v>
      </c>
      <c r="I18171">
        <v>648.91999999999996</v>
      </c>
      <c r="J18171" t="s">
        <v>717</v>
      </c>
    </row>
    <row r="18172" spans="1:10">
      <c r="A18172" s="5" t="s">
        <v>16</v>
      </c>
      <c r="B18172" t="s">
        <v>33</v>
      </c>
      <c r="C18172" t="s">
        <v>3</v>
      </c>
      <c r="D18172" t="s">
        <v>1</v>
      </c>
      <c r="E18172" t="s">
        <v>364</v>
      </c>
      <c r="F18172" s="2">
        <v>6450365894.2799997</v>
      </c>
      <c r="G18172" s="2">
        <f t="shared" si="492"/>
        <v>9940155.78851014</v>
      </c>
      <c r="H18172">
        <v>2017</v>
      </c>
      <c r="I18172">
        <v>648.91999999999996</v>
      </c>
      <c r="J18172" t="s">
        <v>717</v>
      </c>
    </row>
    <row r="18173" spans="1:10">
      <c r="A18173" s="5" t="s">
        <v>16</v>
      </c>
      <c r="B18173" t="s">
        <v>33</v>
      </c>
      <c r="C18173" t="s">
        <v>4</v>
      </c>
      <c r="D18173" t="s">
        <v>328</v>
      </c>
      <c r="E18173" t="s">
        <v>385</v>
      </c>
      <c r="F18173" s="2">
        <v>2061420121.3599999</v>
      </c>
      <c r="G18173" s="2">
        <f t="shared" si="492"/>
        <v>3176693.7702027983</v>
      </c>
      <c r="H18173">
        <v>2017</v>
      </c>
      <c r="I18173">
        <v>648.91999999999996</v>
      </c>
      <c r="J18173" t="s">
        <v>717</v>
      </c>
    </row>
    <row r="18174" spans="1:10">
      <c r="A18174" s="5" t="s">
        <v>16</v>
      </c>
      <c r="B18174" t="s">
        <v>33</v>
      </c>
      <c r="C18174" t="s">
        <v>4</v>
      </c>
      <c r="D18174" t="s">
        <v>328</v>
      </c>
      <c r="E18174" t="s">
        <v>370</v>
      </c>
      <c r="F18174" s="2">
        <v>66646974.18</v>
      </c>
      <c r="G18174" s="2">
        <f t="shared" si="492"/>
        <v>102704.45383098071</v>
      </c>
      <c r="H18174">
        <v>2017</v>
      </c>
      <c r="I18174">
        <v>648.91999999999996</v>
      </c>
      <c r="J18174" t="s">
        <v>717</v>
      </c>
    </row>
    <row r="18175" spans="1:10">
      <c r="A18175" t="s">
        <v>188</v>
      </c>
      <c r="B18175" t="s">
        <v>39</v>
      </c>
      <c r="C18175" t="s">
        <v>4</v>
      </c>
      <c r="D18175" t="s">
        <v>328</v>
      </c>
      <c r="F18175" s="2">
        <v>498435</v>
      </c>
      <c r="G18175" s="2">
        <f t="shared" si="492"/>
        <v>8899.6714637717396</v>
      </c>
      <c r="H18175">
        <v>2023</v>
      </c>
      <c r="I18175">
        <v>56.006</v>
      </c>
      <c r="J18175" s="40" t="s">
        <v>715</v>
      </c>
    </row>
    <row r="18176" spans="1:10">
      <c r="A18176" s="5" t="s">
        <v>16</v>
      </c>
      <c r="B18176" t="s">
        <v>33</v>
      </c>
      <c r="C18176" t="s">
        <v>4</v>
      </c>
      <c r="D18176" t="s">
        <v>328</v>
      </c>
      <c r="E18176" t="s">
        <v>386</v>
      </c>
      <c r="F18176" s="2">
        <v>-23367978.079999998</v>
      </c>
      <c r="G18176" s="2">
        <f t="shared" si="492"/>
        <v>-36010.568452197498</v>
      </c>
      <c r="H18176">
        <v>2017</v>
      </c>
      <c r="I18176">
        <v>648.91999999999996</v>
      </c>
      <c r="J18176" t="s">
        <v>717</v>
      </c>
    </row>
    <row r="18177" spans="1:10">
      <c r="A18177" s="5" t="s">
        <v>16</v>
      </c>
      <c r="B18177" t="s">
        <v>33</v>
      </c>
      <c r="C18177" t="s">
        <v>4</v>
      </c>
      <c r="D18177" t="s">
        <v>1</v>
      </c>
      <c r="E18177" t="s">
        <v>364</v>
      </c>
      <c r="F18177" s="2">
        <v>1423838774.48</v>
      </c>
      <c r="G18177" s="2">
        <f t="shared" si="492"/>
        <v>2194166.8841767861</v>
      </c>
      <c r="H18177">
        <v>2017</v>
      </c>
      <c r="I18177">
        <v>648.91999999999996</v>
      </c>
      <c r="J18177" t="s">
        <v>717</v>
      </c>
    </row>
    <row r="18178" spans="1:10">
      <c r="A18178" t="s">
        <v>16</v>
      </c>
      <c r="B18178" t="s">
        <v>38</v>
      </c>
      <c r="C18178" t="s">
        <v>3</v>
      </c>
      <c r="D18178" t="s">
        <v>328</v>
      </c>
      <c r="E18178" t="s">
        <v>534</v>
      </c>
      <c r="F18178" s="2">
        <v>75664055445</v>
      </c>
      <c r="G18178" s="2">
        <v>17719919.307962529</v>
      </c>
      <c r="H18178">
        <v>2024</v>
      </c>
      <c r="I18178" s="32">
        <v>4270</v>
      </c>
      <c r="J18178" t="s">
        <v>717</v>
      </c>
    </row>
    <row r="18179" spans="1:10">
      <c r="A18179" t="s">
        <v>16</v>
      </c>
      <c r="B18179" t="s">
        <v>38</v>
      </c>
      <c r="C18179" t="s">
        <v>3</v>
      </c>
      <c r="D18179" t="s">
        <v>1</v>
      </c>
      <c r="E18179" t="s">
        <v>686</v>
      </c>
      <c r="F18179" s="2">
        <v>10163904927</v>
      </c>
      <c r="G18179" s="2">
        <v>2380305.6035128804</v>
      </c>
      <c r="H18179">
        <v>2024</v>
      </c>
      <c r="I18179" s="32">
        <v>4270</v>
      </c>
      <c r="J18179" t="s">
        <v>717</v>
      </c>
    </row>
    <row r="18180" spans="1:10">
      <c r="A18180" t="s">
        <v>16</v>
      </c>
      <c r="B18180" t="s">
        <v>38</v>
      </c>
      <c r="C18180" t="s">
        <v>4</v>
      </c>
      <c r="D18180" t="s">
        <v>328</v>
      </c>
      <c r="E18180" t="s">
        <v>534</v>
      </c>
      <c r="F18180" s="2">
        <v>27036943859</v>
      </c>
      <c r="G18180" s="2">
        <v>6331836.969320843</v>
      </c>
      <c r="H18180">
        <v>2024</v>
      </c>
      <c r="I18180" s="32">
        <v>4270</v>
      </c>
      <c r="J18180" t="s">
        <v>717</v>
      </c>
    </row>
    <row r="18181" spans="1:10">
      <c r="A18181" t="s">
        <v>16</v>
      </c>
      <c r="B18181" t="s">
        <v>38</v>
      </c>
      <c r="C18181" t="s">
        <v>4</v>
      </c>
      <c r="D18181" t="s">
        <v>1</v>
      </c>
      <c r="E18181" t="s">
        <v>686</v>
      </c>
      <c r="F18181" s="2">
        <v>2681043077</v>
      </c>
      <c r="G18181" s="2">
        <v>627878.9407494145</v>
      </c>
      <c r="H18181">
        <v>2024</v>
      </c>
      <c r="I18181" s="32">
        <v>4270</v>
      </c>
      <c r="J18181" t="s">
        <v>717</v>
      </c>
    </row>
    <row r="18182" spans="1:10">
      <c r="A18182" t="s">
        <v>253</v>
      </c>
      <c r="B18182" t="s">
        <v>39</v>
      </c>
      <c r="C18182" t="s">
        <v>4</v>
      </c>
      <c r="D18182" t="s">
        <v>1</v>
      </c>
      <c r="F18182" s="2">
        <v>239689</v>
      </c>
      <c r="G18182" s="2">
        <f t="shared" ref="G18182:G18209" si="493">F18182/I18182</f>
        <v>4279.7021747669896</v>
      </c>
      <c r="H18182">
        <v>2023</v>
      </c>
      <c r="I18182">
        <v>56.006</v>
      </c>
      <c r="J18182" s="40" t="s">
        <v>715</v>
      </c>
    </row>
    <row r="18183" spans="1:10">
      <c r="A18183" t="s">
        <v>16</v>
      </c>
      <c r="B18183" t="s">
        <v>38</v>
      </c>
      <c r="C18183" t="s">
        <v>3</v>
      </c>
      <c r="D18183" t="s">
        <v>328</v>
      </c>
      <c r="F18183" s="2">
        <v>82784310000</v>
      </c>
      <c r="G18183" s="2">
        <f t="shared" si="493"/>
        <v>19455772.032902468</v>
      </c>
      <c r="H18183">
        <v>2022</v>
      </c>
      <c r="I18183" s="32">
        <v>4255</v>
      </c>
      <c r="J18183" t="s">
        <v>717</v>
      </c>
    </row>
    <row r="18184" spans="1:10">
      <c r="A18184" t="s">
        <v>16</v>
      </c>
      <c r="B18184" t="s">
        <v>38</v>
      </c>
      <c r="C18184" t="s">
        <v>3</v>
      </c>
      <c r="D18184" t="s">
        <v>1</v>
      </c>
      <c r="F18184" s="2">
        <v>10805230000</v>
      </c>
      <c r="G18184" s="2">
        <f t="shared" si="493"/>
        <v>2539419.5064629847</v>
      </c>
      <c r="H18184">
        <v>2022</v>
      </c>
      <c r="I18184" s="32">
        <v>4255</v>
      </c>
      <c r="J18184" t="s">
        <v>717</v>
      </c>
    </row>
    <row r="18185" spans="1:10">
      <c r="A18185" t="s">
        <v>16</v>
      </c>
      <c r="B18185" t="s">
        <v>38</v>
      </c>
      <c r="C18185" t="s">
        <v>4</v>
      </c>
      <c r="D18185" t="s">
        <v>328</v>
      </c>
      <c r="F18185" s="2">
        <v>22446560000</v>
      </c>
      <c r="G18185" s="2">
        <f t="shared" si="493"/>
        <v>5275337.2502937717</v>
      </c>
      <c r="H18185">
        <v>2022</v>
      </c>
      <c r="I18185" s="32">
        <v>4255</v>
      </c>
      <c r="J18185" t="s">
        <v>717</v>
      </c>
    </row>
    <row r="18186" spans="1:10">
      <c r="A18186" t="s">
        <v>16</v>
      </c>
      <c r="B18186" t="s">
        <v>38</v>
      </c>
      <c r="C18186" t="s">
        <v>4</v>
      </c>
      <c r="D18186" t="s">
        <v>1</v>
      </c>
      <c r="F18186" s="2">
        <v>701390000</v>
      </c>
      <c r="G18186" s="2">
        <f t="shared" si="493"/>
        <v>164839.01292596944</v>
      </c>
      <c r="H18186">
        <v>2022</v>
      </c>
      <c r="I18186" s="32">
        <v>4255</v>
      </c>
      <c r="J18186" t="s">
        <v>717</v>
      </c>
    </row>
    <row r="18187" spans="1:10">
      <c r="A18187" t="s">
        <v>16</v>
      </c>
      <c r="B18187" t="s">
        <v>38</v>
      </c>
      <c r="C18187" t="s">
        <v>3</v>
      </c>
      <c r="D18187" t="s">
        <v>328</v>
      </c>
      <c r="F18187" s="2">
        <v>70281000000</v>
      </c>
      <c r="G18187" s="2">
        <f t="shared" si="493"/>
        <v>18748599.477138132</v>
      </c>
      <c r="H18187">
        <v>2021</v>
      </c>
      <c r="I18187" s="32">
        <v>3748.6</v>
      </c>
      <c r="J18187" t="s">
        <v>717</v>
      </c>
    </row>
    <row r="18188" spans="1:10">
      <c r="A18188" t="s">
        <v>16</v>
      </c>
      <c r="B18188" t="s">
        <v>38</v>
      </c>
      <c r="C18188" t="s">
        <v>3</v>
      </c>
      <c r="D18188" t="s">
        <v>1</v>
      </c>
      <c r="F18188" s="2">
        <v>9556000000</v>
      </c>
      <c r="G18188" s="2">
        <f t="shared" si="493"/>
        <v>2549218.3748599477</v>
      </c>
      <c r="H18188">
        <v>2021</v>
      </c>
      <c r="I18188" s="32">
        <v>3748.6</v>
      </c>
      <c r="J18188" t="s">
        <v>717</v>
      </c>
    </row>
    <row r="18189" spans="1:10">
      <c r="A18189" t="s">
        <v>16</v>
      </c>
      <c r="B18189" t="s">
        <v>38</v>
      </c>
      <c r="C18189" t="s">
        <v>4</v>
      </c>
      <c r="D18189" t="s">
        <v>328</v>
      </c>
      <c r="F18189" s="2">
        <v>21592000000</v>
      </c>
      <c r="G18189" s="2">
        <f t="shared" si="493"/>
        <v>5760017.0730406018</v>
      </c>
      <c r="H18189">
        <v>2021</v>
      </c>
      <c r="I18189" s="32">
        <v>3748.6</v>
      </c>
      <c r="J18189" t="s">
        <v>717</v>
      </c>
    </row>
    <row r="18190" spans="1:10">
      <c r="A18190" t="s">
        <v>16</v>
      </c>
      <c r="B18190" t="s">
        <v>38</v>
      </c>
      <c r="C18190" t="s">
        <v>4</v>
      </c>
      <c r="D18190" t="s">
        <v>1</v>
      </c>
      <c r="F18190" s="2">
        <v>9311000000</v>
      </c>
      <c r="G18190" s="2">
        <f t="shared" si="493"/>
        <v>2483860.6413060878</v>
      </c>
      <c r="H18190">
        <v>2021</v>
      </c>
      <c r="I18190" s="32">
        <v>3748.6</v>
      </c>
      <c r="J18190" t="s">
        <v>717</v>
      </c>
    </row>
    <row r="18191" spans="1:10">
      <c r="A18191" t="s">
        <v>16</v>
      </c>
      <c r="B18191" t="s">
        <v>38</v>
      </c>
      <c r="C18191" t="s">
        <v>3</v>
      </c>
      <c r="D18191" t="s">
        <v>328</v>
      </c>
      <c r="F18191" s="2">
        <v>57947000000</v>
      </c>
      <c r="G18191" s="2">
        <f t="shared" si="493"/>
        <v>15705539.09784014</v>
      </c>
      <c r="H18191">
        <v>2020</v>
      </c>
      <c r="I18191">
        <v>3689.59</v>
      </c>
      <c r="J18191" t="s">
        <v>717</v>
      </c>
    </row>
    <row r="18192" spans="1:10">
      <c r="A18192" t="s">
        <v>16</v>
      </c>
      <c r="B18192" t="s">
        <v>38</v>
      </c>
      <c r="C18192" t="s">
        <v>3</v>
      </c>
      <c r="D18192" t="s">
        <v>1</v>
      </c>
      <c r="F18192" s="2">
        <v>6226000000</v>
      </c>
      <c r="G18192" s="2">
        <f t="shared" si="493"/>
        <v>1687450.3671139611</v>
      </c>
      <c r="H18192">
        <v>2020</v>
      </c>
      <c r="I18192">
        <v>3689.59</v>
      </c>
      <c r="J18192" t="s">
        <v>717</v>
      </c>
    </row>
    <row r="18193" spans="1:10">
      <c r="A18193" t="s">
        <v>16</v>
      </c>
      <c r="B18193" t="s">
        <v>38</v>
      </c>
      <c r="C18193" t="s">
        <v>4</v>
      </c>
      <c r="D18193" t="s">
        <v>328</v>
      </c>
      <c r="F18193" s="2">
        <v>17674000000</v>
      </c>
      <c r="G18193" s="2">
        <f t="shared" si="493"/>
        <v>4790234.1452573324</v>
      </c>
      <c r="H18193">
        <v>2020</v>
      </c>
      <c r="I18193">
        <v>3689.59</v>
      </c>
      <c r="J18193" t="s">
        <v>717</v>
      </c>
    </row>
    <row r="18194" spans="1:10">
      <c r="A18194" t="s">
        <v>16</v>
      </c>
      <c r="B18194" t="s">
        <v>38</v>
      </c>
      <c r="C18194" t="s">
        <v>4</v>
      </c>
      <c r="D18194" t="s">
        <v>1</v>
      </c>
      <c r="F18194" s="2">
        <v>7933000000</v>
      </c>
      <c r="G18194" s="2">
        <f t="shared" si="493"/>
        <v>2150103.3990226556</v>
      </c>
      <c r="H18194">
        <v>2020</v>
      </c>
      <c r="I18194">
        <v>3689.59</v>
      </c>
      <c r="J18194" t="s">
        <v>717</v>
      </c>
    </row>
    <row r="18195" spans="1:10">
      <c r="A18195" t="s">
        <v>171</v>
      </c>
      <c r="B18195" t="s">
        <v>39</v>
      </c>
      <c r="C18195" t="s">
        <v>3</v>
      </c>
      <c r="D18195" t="s">
        <v>328</v>
      </c>
      <c r="F18195" s="2">
        <v>14713944.609999999</v>
      </c>
      <c r="G18195" s="2">
        <f t="shared" si="493"/>
        <v>267940.35527633614</v>
      </c>
      <c r="H18195">
        <v>2022</v>
      </c>
      <c r="I18195" s="32">
        <v>54.914999999999999</v>
      </c>
      <c r="J18195" s="40" t="s">
        <v>715</v>
      </c>
    </row>
    <row r="18196" spans="1:10">
      <c r="A18196" t="s">
        <v>16</v>
      </c>
      <c r="B18196" t="s">
        <v>38</v>
      </c>
      <c r="C18196" t="s">
        <v>3</v>
      </c>
      <c r="D18196" t="s">
        <v>328</v>
      </c>
      <c r="F18196" s="2">
        <v>58614470000</v>
      </c>
      <c r="G18196" s="2">
        <f t="shared" si="493"/>
        <v>17856219.802716158</v>
      </c>
      <c r="H18196">
        <v>2019</v>
      </c>
      <c r="I18196">
        <v>3282.58</v>
      </c>
      <c r="J18196" t="s">
        <v>717</v>
      </c>
    </row>
    <row r="18197" spans="1:10">
      <c r="A18197" t="s">
        <v>16</v>
      </c>
      <c r="B18197" t="s">
        <v>38</v>
      </c>
      <c r="C18197" t="s">
        <v>3</v>
      </c>
      <c r="D18197" t="s">
        <v>1</v>
      </c>
      <c r="F18197" s="2">
        <v>4488920000</v>
      </c>
      <c r="G18197" s="2">
        <f t="shared" si="493"/>
        <v>1367497.5171968392</v>
      </c>
      <c r="H18197">
        <v>2019</v>
      </c>
      <c r="I18197">
        <v>3282.58</v>
      </c>
      <c r="J18197" t="s">
        <v>717</v>
      </c>
    </row>
    <row r="18198" spans="1:10">
      <c r="A18198" t="s">
        <v>188</v>
      </c>
      <c r="B18198" t="s">
        <v>39</v>
      </c>
      <c r="C18198" t="s">
        <v>3</v>
      </c>
      <c r="D18198" t="s">
        <v>328</v>
      </c>
      <c r="F18198" s="2">
        <v>6595099.5099999998</v>
      </c>
      <c r="G18198" s="2">
        <f t="shared" si="493"/>
        <v>120096.50386961667</v>
      </c>
      <c r="H18198">
        <v>2022</v>
      </c>
      <c r="I18198" s="32">
        <v>54.914999999999999</v>
      </c>
      <c r="J18198" s="40" t="s">
        <v>715</v>
      </c>
    </row>
    <row r="18199" spans="1:10">
      <c r="A18199" t="s">
        <v>191</v>
      </c>
      <c r="B18199" t="s">
        <v>39</v>
      </c>
      <c r="C18199" t="s">
        <v>3</v>
      </c>
      <c r="D18199" t="s">
        <v>328</v>
      </c>
      <c r="F18199" s="2">
        <v>6568997.6699999999</v>
      </c>
      <c r="G18199" s="2">
        <f t="shared" si="493"/>
        <v>119621.19038514067</v>
      </c>
      <c r="H18199">
        <v>2022</v>
      </c>
      <c r="I18199" s="32">
        <v>54.914999999999999</v>
      </c>
      <c r="J18199" s="40" t="s">
        <v>715</v>
      </c>
    </row>
    <row r="18200" spans="1:10">
      <c r="A18200" t="s">
        <v>16</v>
      </c>
      <c r="B18200" t="s">
        <v>38</v>
      </c>
      <c r="C18200" t="s">
        <v>4</v>
      </c>
      <c r="D18200" t="s">
        <v>328</v>
      </c>
      <c r="F18200" s="2">
        <v>16414849999.999998</v>
      </c>
      <c r="G18200" s="2">
        <f t="shared" si="493"/>
        <v>5000594.0449280748</v>
      </c>
      <c r="H18200">
        <v>2019</v>
      </c>
      <c r="I18200">
        <v>3282.58</v>
      </c>
      <c r="J18200" t="s">
        <v>717</v>
      </c>
    </row>
    <row r="18201" spans="1:10">
      <c r="A18201" t="s">
        <v>16</v>
      </c>
      <c r="B18201" t="s">
        <v>38</v>
      </c>
      <c r="C18201" t="s">
        <v>4</v>
      </c>
      <c r="D18201" t="s">
        <v>1</v>
      </c>
      <c r="F18201" s="2">
        <v>371310000</v>
      </c>
      <c r="G18201" s="2">
        <f t="shared" si="493"/>
        <v>113115.29345819447</v>
      </c>
      <c r="H18201">
        <v>2019</v>
      </c>
      <c r="I18201">
        <v>3282.58</v>
      </c>
      <c r="J18201" t="s">
        <v>717</v>
      </c>
    </row>
    <row r="18202" spans="1:10">
      <c r="A18202" t="s">
        <v>16</v>
      </c>
      <c r="B18202" t="s">
        <v>38</v>
      </c>
      <c r="C18202" t="s">
        <v>3</v>
      </c>
      <c r="D18202" t="s">
        <v>328</v>
      </c>
      <c r="F18202" s="2">
        <v>56052000000</v>
      </c>
      <c r="G18202" s="2">
        <f t="shared" si="493"/>
        <v>18708633.0334941</v>
      </c>
      <c r="H18202">
        <v>2018</v>
      </c>
      <c r="I18202">
        <v>2996.05</v>
      </c>
      <c r="J18202" t="s">
        <v>717</v>
      </c>
    </row>
    <row r="18203" spans="1:10">
      <c r="A18203" t="s">
        <v>16</v>
      </c>
      <c r="B18203" t="s">
        <v>38</v>
      </c>
      <c r="C18203" t="s">
        <v>3</v>
      </c>
      <c r="D18203" t="s">
        <v>1</v>
      </c>
      <c r="E18203" t="s">
        <v>364</v>
      </c>
      <c r="F18203" s="2">
        <v>5245000000</v>
      </c>
      <c r="G18203" s="2">
        <f t="shared" si="493"/>
        <v>1750638.340481634</v>
      </c>
      <c r="H18203">
        <v>2018</v>
      </c>
      <c r="I18203">
        <v>2996.05</v>
      </c>
      <c r="J18203" t="s">
        <v>717</v>
      </c>
    </row>
    <row r="18204" spans="1:10">
      <c r="A18204" s="4" t="s">
        <v>16</v>
      </c>
      <c r="B18204" t="s">
        <v>38</v>
      </c>
      <c r="C18204" t="s">
        <v>4</v>
      </c>
      <c r="D18204" t="s">
        <v>328</v>
      </c>
      <c r="F18204" s="2">
        <v>21691580000</v>
      </c>
      <c r="G18204" s="2">
        <f t="shared" si="493"/>
        <v>7240059.4115585517</v>
      </c>
      <c r="H18204">
        <v>2018</v>
      </c>
      <c r="I18204">
        <v>2996.05</v>
      </c>
      <c r="J18204" t="s">
        <v>717</v>
      </c>
    </row>
    <row r="18205" spans="1:10">
      <c r="A18205" s="4" t="s">
        <v>16</v>
      </c>
      <c r="B18205" t="s">
        <v>38</v>
      </c>
      <c r="C18205" t="s">
        <v>4</v>
      </c>
      <c r="D18205" t="s">
        <v>1</v>
      </c>
      <c r="E18205" t="s">
        <v>364</v>
      </c>
      <c r="F18205" s="2">
        <v>2345250000</v>
      </c>
      <c r="G18205" s="2">
        <f t="shared" si="493"/>
        <v>782780.6612039184</v>
      </c>
      <c r="H18205">
        <v>2018</v>
      </c>
      <c r="I18205">
        <v>2996.05</v>
      </c>
      <c r="J18205" t="s">
        <v>717</v>
      </c>
    </row>
    <row r="18206" spans="1:10">
      <c r="A18206" t="s">
        <v>16</v>
      </c>
      <c r="B18206" t="s">
        <v>38</v>
      </c>
      <c r="C18206" t="s">
        <v>3</v>
      </c>
      <c r="D18206" t="s">
        <v>328</v>
      </c>
      <c r="F18206" s="2">
        <v>57460000000</v>
      </c>
      <c r="G18206" s="2">
        <f t="shared" si="493"/>
        <v>19397352.021767162</v>
      </c>
      <c r="H18206">
        <v>2017</v>
      </c>
      <c r="I18206">
        <v>2962.26</v>
      </c>
      <c r="J18206" t="s">
        <v>717</v>
      </c>
    </row>
    <row r="18207" spans="1:10">
      <c r="A18207" t="s">
        <v>16</v>
      </c>
      <c r="B18207" t="s">
        <v>38</v>
      </c>
      <c r="C18207" t="s">
        <v>3</v>
      </c>
      <c r="D18207" t="s">
        <v>1</v>
      </c>
      <c r="E18207" t="s">
        <v>364</v>
      </c>
      <c r="F18207" s="2">
        <v>9251000000</v>
      </c>
      <c r="G18207" s="2">
        <f t="shared" si="493"/>
        <v>3133722.6633424568</v>
      </c>
      <c r="H18207">
        <v>2017</v>
      </c>
      <c r="I18207">
        <v>2952.08</v>
      </c>
      <c r="J18207" t="s">
        <v>717</v>
      </c>
    </row>
    <row r="18208" spans="1:10">
      <c r="A18208" s="4" t="s">
        <v>16</v>
      </c>
      <c r="B18208" t="s">
        <v>38</v>
      </c>
      <c r="C18208" t="s">
        <v>4</v>
      </c>
      <c r="D18208" t="s">
        <v>328</v>
      </c>
      <c r="F18208" s="2">
        <v>17470840000</v>
      </c>
      <c r="G18208" s="2">
        <f t="shared" si="493"/>
        <v>5897807.7548898468</v>
      </c>
      <c r="H18208">
        <v>2017</v>
      </c>
      <c r="I18208">
        <v>2962.26</v>
      </c>
      <c r="J18208" t="s">
        <v>717</v>
      </c>
    </row>
    <row r="18209" spans="1:10">
      <c r="A18209" s="4" t="s">
        <v>16</v>
      </c>
      <c r="B18209" t="s">
        <v>38</v>
      </c>
      <c r="C18209" t="s">
        <v>4</v>
      </c>
      <c r="D18209" t="s">
        <v>1</v>
      </c>
      <c r="E18209" t="s">
        <v>364</v>
      </c>
      <c r="F18209" s="2">
        <v>2958000000</v>
      </c>
      <c r="G18209" s="2">
        <f t="shared" si="493"/>
        <v>1002005.3657082464</v>
      </c>
      <c r="H18209">
        <v>2017</v>
      </c>
      <c r="I18209">
        <v>2952.08</v>
      </c>
      <c r="J18209" t="s">
        <v>717</v>
      </c>
    </row>
    <row r="18210" spans="1:10">
      <c r="A18210" s="4" t="s">
        <v>16</v>
      </c>
      <c r="B18210" t="s">
        <v>38</v>
      </c>
      <c r="C18210" t="s">
        <v>3</v>
      </c>
      <c r="D18210" t="s">
        <v>328</v>
      </c>
      <c r="F18210" s="2">
        <f t="shared" ref="F18210:F18218" si="494">G18210*I18210</f>
        <v>55302450000</v>
      </c>
      <c r="G18210" s="2">
        <v>18121196.929035556</v>
      </c>
      <c r="H18210">
        <v>2016</v>
      </c>
      <c r="I18210">
        <v>3051.81</v>
      </c>
      <c r="J18210" t="s">
        <v>717</v>
      </c>
    </row>
    <row r="18211" spans="1:10">
      <c r="A18211" s="4" t="s">
        <v>16</v>
      </c>
      <c r="B18211" t="s">
        <v>38</v>
      </c>
      <c r="C18211" t="s">
        <v>3</v>
      </c>
      <c r="D18211" t="s">
        <v>1</v>
      </c>
      <c r="F18211" s="2">
        <f t="shared" si="494"/>
        <v>6452893504.999999</v>
      </c>
      <c r="G18211" s="2">
        <v>2114447.9849662986</v>
      </c>
      <c r="H18211">
        <v>2016</v>
      </c>
      <c r="I18211">
        <v>3051.81</v>
      </c>
      <c r="J18211" t="s">
        <v>717</v>
      </c>
    </row>
    <row r="18212" spans="1:10">
      <c r="A18212" s="4" t="s">
        <v>16</v>
      </c>
      <c r="B18212" t="s">
        <v>38</v>
      </c>
      <c r="C18212" t="s">
        <v>4</v>
      </c>
      <c r="D18212" t="s">
        <v>328</v>
      </c>
      <c r="F18212" s="2">
        <f t="shared" si="494"/>
        <v>24484290000</v>
      </c>
      <c r="G18212" s="2">
        <v>8022874.9496200616</v>
      </c>
      <c r="H18212">
        <v>2016</v>
      </c>
      <c r="I18212">
        <v>3051.81</v>
      </c>
      <c r="J18212" t="s">
        <v>717</v>
      </c>
    </row>
    <row r="18213" spans="1:10">
      <c r="A18213" s="4" t="s">
        <v>16</v>
      </c>
      <c r="B18213" t="s">
        <v>38</v>
      </c>
      <c r="C18213" t="s">
        <v>4</v>
      </c>
      <c r="D18213" t="s">
        <v>1</v>
      </c>
      <c r="F18213" s="2">
        <f t="shared" si="494"/>
        <v>657962215</v>
      </c>
      <c r="G18213" s="2">
        <v>215597.37172366562</v>
      </c>
      <c r="H18213">
        <v>2016</v>
      </c>
      <c r="I18213">
        <v>3051.81</v>
      </c>
      <c r="J18213" t="s">
        <v>717</v>
      </c>
    </row>
    <row r="18214" spans="1:10">
      <c r="A18214" s="4" t="s">
        <v>16</v>
      </c>
      <c r="B18214" t="s">
        <v>38</v>
      </c>
      <c r="C18214" t="s">
        <v>3</v>
      </c>
      <c r="D18214" t="s">
        <v>328</v>
      </c>
      <c r="F18214" s="2">
        <f t="shared" si="494"/>
        <v>48729340000.000008</v>
      </c>
      <c r="G18214" s="2">
        <v>17762475.590614881</v>
      </c>
      <c r="H18214">
        <v>2015</v>
      </c>
      <c r="I18214">
        <v>2743.3867397260219</v>
      </c>
      <c r="J18214" t="s">
        <v>717</v>
      </c>
    </row>
    <row r="18215" spans="1:10">
      <c r="A18215" s="4" t="s">
        <v>16</v>
      </c>
      <c r="B18215" t="s">
        <v>38</v>
      </c>
      <c r="C18215" t="s">
        <v>3</v>
      </c>
      <c r="D18215" t="s">
        <v>1</v>
      </c>
      <c r="F18215" s="2">
        <f t="shared" si="494"/>
        <v>1469335468</v>
      </c>
      <c r="G18215" s="2">
        <v>535591.80946786248</v>
      </c>
      <c r="H18215">
        <v>2015</v>
      </c>
      <c r="I18215">
        <v>2743.3867397260219</v>
      </c>
      <c r="J18215" t="s">
        <v>717</v>
      </c>
    </row>
    <row r="18216" spans="1:10">
      <c r="A18216" s="4" t="s">
        <v>16</v>
      </c>
      <c r="B18216" t="s">
        <v>38</v>
      </c>
      <c r="C18216" t="s">
        <v>4</v>
      </c>
      <c r="D18216" t="s">
        <v>328</v>
      </c>
      <c r="F18216" s="2">
        <f t="shared" si="494"/>
        <v>20046770000</v>
      </c>
      <c r="G18216" s="2">
        <v>7307307.3182536568</v>
      </c>
      <c r="H18216">
        <v>2015</v>
      </c>
      <c r="I18216">
        <v>2743.3867397260219</v>
      </c>
      <c r="J18216" t="s">
        <v>717</v>
      </c>
    </row>
    <row r="18217" spans="1:10">
      <c r="A18217" s="4" t="s">
        <v>16</v>
      </c>
      <c r="B18217" t="s">
        <v>38</v>
      </c>
      <c r="C18217" t="s">
        <v>4</v>
      </c>
      <c r="D18217" t="s">
        <v>1</v>
      </c>
      <c r="F18217" s="2">
        <f t="shared" si="494"/>
        <v>1270000000</v>
      </c>
      <c r="G18217" s="2">
        <v>462931.44951441773</v>
      </c>
      <c r="H18217">
        <v>2015</v>
      </c>
      <c r="I18217">
        <v>2743.3867397260219</v>
      </c>
      <c r="J18217" t="s">
        <v>717</v>
      </c>
    </row>
    <row r="18218" spans="1:10">
      <c r="A18218" s="3" t="s">
        <v>16</v>
      </c>
      <c r="B18218" t="s">
        <v>38</v>
      </c>
      <c r="C18218" t="s">
        <v>3</v>
      </c>
      <c r="D18218" t="s">
        <v>328</v>
      </c>
      <c r="F18218" s="2">
        <f t="shared" si="494"/>
        <v>45510830000</v>
      </c>
      <c r="G18218" s="2">
        <v>22759146.876549479</v>
      </c>
      <c r="H18218">
        <v>2014</v>
      </c>
      <c r="I18218">
        <v>1999.672054794521</v>
      </c>
      <c r="J18218" t="s">
        <v>717</v>
      </c>
    </row>
    <row r="18219" spans="1:10">
      <c r="A18219" t="s">
        <v>171</v>
      </c>
      <c r="B18219" t="s">
        <v>39</v>
      </c>
      <c r="C18219" t="s">
        <v>3</v>
      </c>
      <c r="D18219" t="s">
        <v>1</v>
      </c>
      <c r="F18219" s="2">
        <v>1464545.01</v>
      </c>
      <c r="G18219" s="2">
        <f>F18219/I18219</f>
        <v>26669.307293089321</v>
      </c>
      <c r="H18219">
        <v>2022</v>
      </c>
      <c r="I18219" s="32">
        <v>54.914999999999999</v>
      </c>
      <c r="J18219" s="40" t="s">
        <v>715</v>
      </c>
    </row>
    <row r="18220" spans="1:10">
      <c r="A18220" t="s">
        <v>188</v>
      </c>
      <c r="B18220" t="s">
        <v>39</v>
      </c>
      <c r="C18220" t="s">
        <v>3</v>
      </c>
      <c r="D18220" t="s">
        <v>1</v>
      </c>
      <c r="F18220" s="2">
        <v>1012011.11</v>
      </c>
      <c r="G18220" s="2">
        <f>F18220/I18220</f>
        <v>18428.682691432212</v>
      </c>
      <c r="H18220">
        <v>2022</v>
      </c>
      <c r="I18220" s="32">
        <v>54.914999999999999</v>
      </c>
      <c r="J18220" s="40" t="s">
        <v>715</v>
      </c>
    </row>
    <row r="18221" spans="1:10">
      <c r="A18221" s="3" t="s">
        <v>16</v>
      </c>
      <c r="B18221" t="s">
        <v>38</v>
      </c>
      <c r="C18221" t="s">
        <v>3</v>
      </c>
      <c r="D18221" t="s">
        <v>1</v>
      </c>
      <c r="F18221" s="2">
        <f t="shared" ref="F18221:F18226" si="495">G18221*I18221</f>
        <v>796920000</v>
      </c>
      <c r="G18221" s="2">
        <v>398525.34723844432</v>
      </c>
      <c r="H18221">
        <v>2014</v>
      </c>
      <c r="I18221">
        <v>1999.672054794521</v>
      </c>
      <c r="J18221" t="s">
        <v>717</v>
      </c>
    </row>
    <row r="18222" spans="1:10">
      <c r="A18222" s="4" t="s">
        <v>16</v>
      </c>
      <c r="B18222" t="s">
        <v>38</v>
      </c>
      <c r="C18222" t="s">
        <v>4</v>
      </c>
      <c r="D18222" t="s">
        <v>328</v>
      </c>
      <c r="F18222" s="2">
        <f t="shared" si="495"/>
        <v>14516410000</v>
      </c>
      <c r="G18222" s="2">
        <v>7259395.3419485344</v>
      </c>
      <c r="H18222">
        <v>2014</v>
      </c>
      <c r="I18222">
        <v>1999.672054794521</v>
      </c>
      <c r="J18222" t="s">
        <v>717</v>
      </c>
    </row>
    <row r="18223" spans="1:10">
      <c r="A18223" s="4" t="s">
        <v>16</v>
      </c>
      <c r="B18223" t="s">
        <v>38</v>
      </c>
      <c r="C18223" t="s">
        <v>4</v>
      </c>
      <c r="D18223" t="s">
        <v>1</v>
      </c>
      <c r="F18223" s="2">
        <f t="shared" si="495"/>
        <v>42050000</v>
      </c>
      <c r="G18223" s="2">
        <v>21028.448089364785</v>
      </c>
      <c r="H18223">
        <v>2014</v>
      </c>
      <c r="I18223">
        <v>1999.672054794521</v>
      </c>
      <c r="J18223" t="s">
        <v>717</v>
      </c>
    </row>
    <row r="18224" spans="1:10">
      <c r="A18224" s="3" t="s">
        <v>16</v>
      </c>
      <c r="B18224" t="s">
        <v>38</v>
      </c>
      <c r="C18224" t="s">
        <v>3</v>
      </c>
      <c r="D18224" t="s">
        <v>328</v>
      </c>
      <c r="F18224" s="2">
        <f t="shared" si="495"/>
        <v>42319138000</v>
      </c>
      <c r="G18224" s="2">
        <v>22647762.136823561</v>
      </c>
      <c r="H18224">
        <v>2013</v>
      </c>
      <c r="I18224">
        <v>1868.5792328767116</v>
      </c>
      <c r="J18224" t="s">
        <v>717</v>
      </c>
    </row>
    <row r="18225" spans="1:10">
      <c r="A18225" s="3" t="s">
        <v>16</v>
      </c>
      <c r="B18225" t="s">
        <v>38</v>
      </c>
      <c r="C18225" t="s">
        <v>3</v>
      </c>
      <c r="D18225" t="s">
        <v>1</v>
      </c>
      <c r="F18225" s="2">
        <f t="shared" si="495"/>
        <v>835124000</v>
      </c>
      <c r="G18225" s="2">
        <v>446929.93762662739</v>
      </c>
      <c r="H18225">
        <v>2013</v>
      </c>
      <c r="I18225">
        <v>1868.5792328767116</v>
      </c>
      <c r="J18225" t="s">
        <v>717</v>
      </c>
    </row>
    <row r="18226" spans="1:10">
      <c r="A18226" s="4" t="s">
        <v>16</v>
      </c>
      <c r="B18226" t="s">
        <v>38</v>
      </c>
      <c r="C18226" t="s">
        <v>4</v>
      </c>
      <c r="D18226" t="s">
        <v>328</v>
      </c>
      <c r="F18226" s="2">
        <f t="shared" si="495"/>
        <v>12447282145</v>
      </c>
      <c r="G18226" s="2">
        <v>6661361.7051909454</v>
      </c>
      <c r="H18226">
        <v>2013</v>
      </c>
      <c r="I18226">
        <v>1868.5792328767116</v>
      </c>
      <c r="J18226" t="s">
        <v>717</v>
      </c>
    </row>
    <row r="18227" spans="1:10">
      <c r="A18227" t="s">
        <v>253</v>
      </c>
      <c r="B18227" t="s">
        <v>39</v>
      </c>
      <c r="C18227" t="s">
        <v>3</v>
      </c>
      <c r="D18227" t="s">
        <v>328</v>
      </c>
      <c r="F18227" s="2">
        <v>14726532</v>
      </c>
      <c r="G18227" s="2">
        <f>F18227/I18227</f>
        <v>258224.30299842189</v>
      </c>
      <c r="H18227">
        <v>2021</v>
      </c>
      <c r="I18227" s="32">
        <v>57.03</v>
      </c>
      <c r="J18227" s="40" t="s">
        <v>715</v>
      </c>
    </row>
    <row r="18228" spans="1:10">
      <c r="A18228" s="4" t="s">
        <v>16</v>
      </c>
      <c r="B18228" t="s">
        <v>38</v>
      </c>
      <c r="C18228" t="s">
        <v>4</v>
      </c>
      <c r="D18228" t="s">
        <v>1</v>
      </c>
      <c r="F18228" s="2">
        <f>G18228*I18228</f>
        <v>0</v>
      </c>
      <c r="G18228" s="2">
        <v>0</v>
      </c>
      <c r="H18228">
        <v>2013</v>
      </c>
      <c r="I18228">
        <v>1868.5792328767116</v>
      </c>
      <c r="J18228" t="s">
        <v>717</v>
      </c>
    </row>
    <row r="18229" spans="1:10">
      <c r="A18229" s="3" t="s">
        <v>16</v>
      </c>
      <c r="B18229" t="s">
        <v>38</v>
      </c>
      <c r="C18229" t="s">
        <v>3</v>
      </c>
      <c r="D18229" t="s">
        <v>328</v>
      </c>
      <c r="F18229" s="2">
        <f>G18229*I18229</f>
        <v>46893502546.536522</v>
      </c>
      <c r="G18229" s="2">
        <v>26091408.123863187</v>
      </c>
      <c r="H18229">
        <v>2012</v>
      </c>
      <c r="I18229">
        <v>1797.2775683060108</v>
      </c>
      <c r="J18229" t="s">
        <v>717</v>
      </c>
    </row>
    <row r="18230" spans="1:10">
      <c r="A18230" s="3" t="s">
        <v>16</v>
      </c>
      <c r="B18230" t="s">
        <v>38</v>
      </c>
      <c r="C18230" t="s">
        <v>3</v>
      </c>
      <c r="D18230" t="s">
        <v>1</v>
      </c>
      <c r="F18230" s="2">
        <f>G18230*I18230</f>
        <v>906106784.91022944</v>
      </c>
      <c r="G18230" s="2">
        <v>504155.17385234096</v>
      </c>
      <c r="H18230">
        <v>2012</v>
      </c>
      <c r="I18230">
        <v>1797.2775683060108</v>
      </c>
      <c r="J18230" t="s">
        <v>717</v>
      </c>
    </row>
    <row r="18231" spans="1:10">
      <c r="A18231" s="4" t="s">
        <v>16</v>
      </c>
      <c r="B18231" t="s">
        <v>38</v>
      </c>
      <c r="C18231" t="s">
        <v>4</v>
      </c>
      <c r="D18231" t="s">
        <v>328</v>
      </c>
      <c r="F18231" s="2">
        <f>G18231*I18231</f>
        <v>14987433302.448057</v>
      </c>
      <c r="G18231" s="2">
        <v>8338964.2016030792</v>
      </c>
      <c r="H18231">
        <v>2012</v>
      </c>
      <c r="I18231">
        <v>1797.2775683060108</v>
      </c>
      <c r="J18231" t="s">
        <v>717</v>
      </c>
    </row>
    <row r="18232" spans="1:10">
      <c r="A18232" t="s">
        <v>188</v>
      </c>
      <c r="B18232" t="s">
        <v>39</v>
      </c>
      <c r="C18232" t="s">
        <v>3</v>
      </c>
      <c r="D18232" t="s">
        <v>328</v>
      </c>
      <c r="F18232" s="2">
        <v>2200110</v>
      </c>
      <c r="G18232" s="2">
        <f>F18232/I18232</f>
        <v>38578.116780641765</v>
      </c>
      <c r="H18232">
        <v>2021</v>
      </c>
      <c r="I18232" s="32">
        <v>57.03</v>
      </c>
      <c r="J18232" s="40" t="s">
        <v>715</v>
      </c>
    </row>
    <row r="18233" spans="1:10">
      <c r="A18233" s="4" t="s">
        <v>16</v>
      </c>
      <c r="B18233" t="s">
        <v>38</v>
      </c>
      <c r="C18233" t="s">
        <v>4</v>
      </c>
      <c r="D18233" t="s">
        <v>1</v>
      </c>
      <c r="F18233" s="2">
        <f>G18233*I18233</f>
        <v>267328542.4887265</v>
      </c>
      <c r="G18233" s="2">
        <v>148740.82178674929</v>
      </c>
      <c r="H18233">
        <v>2012</v>
      </c>
      <c r="I18233">
        <v>1797.2775683060108</v>
      </c>
      <c r="J18233" t="s">
        <v>717</v>
      </c>
    </row>
    <row r="18234" spans="1:10">
      <c r="A18234" t="s">
        <v>286</v>
      </c>
      <c r="B18234" t="s">
        <v>39</v>
      </c>
      <c r="C18234" t="s">
        <v>3</v>
      </c>
      <c r="D18234" t="s">
        <v>328</v>
      </c>
      <c r="F18234" s="2">
        <v>7237078</v>
      </c>
      <c r="G18234" s="2">
        <f>F18234/I18234</f>
        <v>126899.49149570402</v>
      </c>
      <c r="H18234">
        <v>2021</v>
      </c>
      <c r="I18234" s="32">
        <v>57.03</v>
      </c>
      <c r="J18234" s="40" t="s">
        <v>715</v>
      </c>
    </row>
    <row r="18235" spans="1:10">
      <c r="A18235" s="3" t="s">
        <v>16</v>
      </c>
      <c r="B18235" t="s">
        <v>38</v>
      </c>
      <c r="C18235" t="s">
        <v>3</v>
      </c>
      <c r="D18235" t="s">
        <v>328</v>
      </c>
      <c r="F18235" s="2">
        <f t="shared" ref="F18235:F18240" si="496">G18235*I18235</f>
        <v>42461938251.909554</v>
      </c>
      <c r="G18235" s="2">
        <v>22995824.298174847</v>
      </c>
      <c r="H18235">
        <v>2011</v>
      </c>
      <c r="I18235">
        <v>1846.5064657534242</v>
      </c>
      <c r="J18235" t="s">
        <v>717</v>
      </c>
    </row>
    <row r="18236" spans="1:10">
      <c r="A18236" s="3" t="s">
        <v>16</v>
      </c>
      <c r="B18236" t="s">
        <v>38</v>
      </c>
      <c r="C18236" t="s">
        <v>3</v>
      </c>
      <c r="D18236" t="s">
        <v>1</v>
      </c>
      <c r="F18236" s="2">
        <f t="shared" si="496"/>
        <v>692912380.0555898</v>
      </c>
      <c r="G18236" s="2">
        <v>375255.86446991557</v>
      </c>
      <c r="H18236">
        <v>2011</v>
      </c>
      <c r="I18236">
        <v>1846.5064657534242</v>
      </c>
      <c r="J18236" t="s">
        <v>717</v>
      </c>
    </row>
    <row r="18237" spans="1:10">
      <c r="A18237" s="4" t="s">
        <v>16</v>
      </c>
      <c r="B18237" t="s">
        <v>38</v>
      </c>
      <c r="C18237" t="s">
        <v>4</v>
      </c>
      <c r="D18237" t="s">
        <v>328</v>
      </c>
      <c r="F18237" s="2">
        <f t="shared" si="496"/>
        <v>15325049757.21604</v>
      </c>
      <c r="G18237" s="2">
        <v>8299483.3982143719</v>
      </c>
      <c r="H18237">
        <v>2011</v>
      </c>
      <c r="I18237">
        <v>1846.5064657534242</v>
      </c>
      <c r="J18237" t="s">
        <v>717</v>
      </c>
    </row>
    <row r="18238" spans="1:10">
      <c r="A18238" s="4" t="s">
        <v>16</v>
      </c>
      <c r="B18238" t="s">
        <v>38</v>
      </c>
      <c r="C18238" t="s">
        <v>4</v>
      </c>
      <c r="D18238" t="s">
        <v>1</v>
      </c>
      <c r="F18238" s="2">
        <f t="shared" si="496"/>
        <v>467742096.25048661</v>
      </c>
      <c r="G18238" s="2">
        <v>253311.91898081725</v>
      </c>
      <c r="H18238">
        <v>2011</v>
      </c>
      <c r="I18238">
        <v>1846.5064657534242</v>
      </c>
      <c r="J18238" t="s">
        <v>717</v>
      </c>
    </row>
    <row r="18239" spans="1:10">
      <c r="A18239" s="3" t="s">
        <v>16</v>
      </c>
      <c r="B18239" t="s">
        <v>38</v>
      </c>
      <c r="C18239" t="s">
        <v>3</v>
      </c>
      <c r="D18239" t="s">
        <v>1</v>
      </c>
      <c r="F18239" s="2">
        <f t="shared" si="496"/>
        <v>2867378071.9056826</v>
      </c>
      <c r="G18239" s="2">
        <v>1510495.4536836119</v>
      </c>
      <c r="H18239">
        <v>2010</v>
      </c>
      <c r="I18239">
        <v>1898.3030136986317</v>
      </c>
      <c r="J18239" t="s">
        <v>717</v>
      </c>
    </row>
    <row r="18240" spans="1:10">
      <c r="A18240" s="3" t="s">
        <v>16</v>
      </c>
      <c r="B18240" t="s">
        <v>38</v>
      </c>
      <c r="C18240" t="s">
        <v>4</v>
      </c>
      <c r="D18240" t="s">
        <v>328</v>
      </c>
      <c r="F18240" s="2">
        <f t="shared" si="496"/>
        <v>2653903197.9293008</v>
      </c>
      <c r="G18240" s="2">
        <v>1398039.8170250314</v>
      </c>
      <c r="H18240">
        <v>2010</v>
      </c>
      <c r="I18240">
        <v>1898.3030136986317</v>
      </c>
      <c r="J18240" t="s">
        <v>717</v>
      </c>
    </row>
    <row r="18241" spans="1:10">
      <c r="A18241" t="s">
        <v>16</v>
      </c>
      <c r="B18241" t="s">
        <v>42</v>
      </c>
      <c r="C18241" t="s">
        <v>3</v>
      </c>
      <c r="D18241" t="s">
        <v>328</v>
      </c>
      <c r="E18241" t="s">
        <v>370</v>
      </c>
      <c r="F18241" s="2">
        <v>298061</v>
      </c>
      <c r="G18241" s="2">
        <f t="shared" ref="G18241:G18264" si="497">F18241/I18241</f>
        <v>298061</v>
      </c>
      <c r="H18241">
        <v>2023</v>
      </c>
      <c r="I18241">
        <v>1</v>
      </c>
      <c r="J18241" t="s">
        <v>717</v>
      </c>
    </row>
    <row r="18242" spans="1:10">
      <c r="A18242" t="s">
        <v>16</v>
      </c>
      <c r="B18242" t="s">
        <v>42</v>
      </c>
      <c r="C18242" t="s">
        <v>3</v>
      </c>
      <c r="D18242" t="s">
        <v>328</v>
      </c>
      <c r="E18242" t="s">
        <v>434</v>
      </c>
      <c r="F18242" s="2">
        <v>1630088</v>
      </c>
      <c r="G18242" s="2">
        <f t="shared" si="497"/>
        <v>1630088</v>
      </c>
      <c r="H18242">
        <v>2023</v>
      </c>
      <c r="I18242">
        <v>1</v>
      </c>
      <c r="J18242" t="s">
        <v>717</v>
      </c>
    </row>
    <row r="18243" spans="1:10">
      <c r="A18243" t="s">
        <v>16</v>
      </c>
      <c r="B18243" t="s">
        <v>42</v>
      </c>
      <c r="C18243" t="s">
        <v>3</v>
      </c>
      <c r="D18243" t="s">
        <v>1</v>
      </c>
      <c r="E18243" t="s">
        <v>434</v>
      </c>
      <c r="F18243" s="2">
        <v>107814</v>
      </c>
      <c r="G18243" s="2">
        <f t="shared" si="497"/>
        <v>107814</v>
      </c>
      <c r="H18243">
        <v>2023</v>
      </c>
      <c r="I18243">
        <v>1</v>
      </c>
      <c r="J18243" t="s">
        <v>717</v>
      </c>
    </row>
    <row r="18244" spans="1:10">
      <c r="A18244" t="s">
        <v>16</v>
      </c>
      <c r="B18244" t="s">
        <v>42</v>
      </c>
      <c r="C18244" t="s">
        <v>4</v>
      </c>
      <c r="D18244" t="s">
        <v>328</v>
      </c>
      <c r="E18244" t="s">
        <v>370</v>
      </c>
      <c r="F18244" s="2">
        <v>40759</v>
      </c>
      <c r="G18244" s="2">
        <f t="shared" si="497"/>
        <v>40759</v>
      </c>
      <c r="H18244">
        <v>2023</v>
      </c>
      <c r="I18244">
        <v>1</v>
      </c>
      <c r="J18244" t="s">
        <v>717</v>
      </c>
    </row>
    <row r="18245" spans="1:10">
      <c r="A18245" t="s">
        <v>253</v>
      </c>
      <c r="B18245" t="s">
        <v>39</v>
      </c>
      <c r="C18245" t="s">
        <v>3</v>
      </c>
      <c r="D18245" t="s">
        <v>1</v>
      </c>
      <c r="F18245" s="2">
        <v>2001981</v>
      </c>
      <c r="G18245" s="2">
        <f t="shared" si="497"/>
        <v>35103.997895844295</v>
      </c>
      <c r="H18245">
        <v>2021</v>
      </c>
      <c r="I18245" s="32">
        <v>57.03</v>
      </c>
      <c r="J18245" s="40" t="s">
        <v>715</v>
      </c>
    </row>
    <row r="18246" spans="1:10">
      <c r="A18246" t="s">
        <v>16</v>
      </c>
      <c r="B18246" t="s">
        <v>42</v>
      </c>
      <c r="C18246" t="s">
        <v>4</v>
      </c>
      <c r="D18246" t="s">
        <v>328</v>
      </c>
      <c r="E18246" t="s">
        <v>434</v>
      </c>
      <c r="F18246" s="2">
        <v>555448</v>
      </c>
      <c r="G18246" s="2">
        <f t="shared" si="497"/>
        <v>555448</v>
      </c>
      <c r="H18246">
        <v>2023</v>
      </c>
      <c r="I18246">
        <v>1</v>
      </c>
      <c r="J18246" t="s">
        <v>717</v>
      </c>
    </row>
    <row r="18247" spans="1:10">
      <c r="A18247" t="s">
        <v>16</v>
      </c>
      <c r="B18247" t="s">
        <v>6</v>
      </c>
      <c r="C18247" t="s">
        <v>3</v>
      </c>
      <c r="D18247" t="s">
        <v>328</v>
      </c>
      <c r="F18247" s="2">
        <v>300941822.36000001</v>
      </c>
      <c r="G18247" s="2">
        <f t="shared" si="497"/>
        <v>16436106.476313233</v>
      </c>
      <c r="H18247">
        <v>2024</v>
      </c>
      <c r="I18247">
        <v>18.309799999999999</v>
      </c>
      <c r="J18247" t="s">
        <v>717</v>
      </c>
    </row>
    <row r="18248" spans="1:10">
      <c r="A18248" t="s">
        <v>16</v>
      </c>
      <c r="B18248" t="s">
        <v>6</v>
      </c>
      <c r="C18248" t="s">
        <v>3</v>
      </c>
      <c r="D18248" t="s">
        <v>1</v>
      </c>
      <c r="F18248" s="2">
        <v>37713260.079999998</v>
      </c>
      <c r="G18248" s="2">
        <f t="shared" si="497"/>
        <v>2059730.8588843134</v>
      </c>
      <c r="H18248">
        <v>2024</v>
      </c>
      <c r="I18248">
        <v>18.309799999999999</v>
      </c>
      <c r="J18248" t="s">
        <v>717</v>
      </c>
    </row>
    <row r="18249" spans="1:10">
      <c r="A18249" t="s">
        <v>16</v>
      </c>
      <c r="B18249" t="s">
        <v>6</v>
      </c>
      <c r="C18249" t="s">
        <v>4</v>
      </c>
      <c r="D18249" t="s">
        <v>328</v>
      </c>
      <c r="F18249" s="2">
        <v>161163047.35000002</v>
      </c>
      <c r="G18249" s="2">
        <f t="shared" si="497"/>
        <v>8802010.2540715914</v>
      </c>
      <c r="H18249">
        <v>2024</v>
      </c>
      <c r="I18249">
        <v>18.309799999999999</v>
      </c>
      <c r="J18249" t="s">
        <v>717</v>
      </c>
    </row>
    <row r="18250" spans="1:10">
      <c r="A18250" t="s">
        <v>188</v>
      </c>
      <c r="B18250" t="s">
        <v>39</v>
      </c>
      <c r="C18250" t="s">
        <v>3</v>
      </c>
      <c r="D18250" t="s">
        <v>1</v>
      </c>
      <c r="F18250" s="2">
        <v>801209</v>
      </c>
      <c r="G18250" s="2">
        <f t="shared" si="497"/>
        <v>14048.904085568998</v>
      </c>
      <c r="H18250">
        <v>2021</v>
      </c>
      <c r="I18250" s="32">
        <v>57.03</v>
      </c>
      <c r="J18250" s="40" t="s">
        <v>715</v>
      </c>
    </row>
    <row r="18251" spans="1:10" ht="15.75">
      <c r="A18251" s="19" t="s">
        <v>16</v>
      </c>
      <c r="B18251" t="s">
        <v>6</v>
      </c>
      <c r="C18251" t="s">
        <v>4</v>
      </c>
      <c r="D18251" t="s">
        <v>1</v>
      </c>
      <c r="F18251" s="2">
        <v>94125822</v>
      </c>
      <c r="G18251" s="2">
        <f t="shared" si="497"/>
        <v>5140734.5792963337</v>
      </c>
      <c r="H18251">
        <v>2024</v>
      </c>
      <c r="I18251">
        <v>18.309799999999999</v>
      </c>
      <c r="J18251" t="s">
        <v>717</v>
      </c>
    </row>
    <row r="18252" spans="1:10">
      <c r="A18252" t="s">
        <v>286</v>
      </c>
      <c r="B18252" t="s">
        <v>39</v>
      </c>
      <c r="C18252" t="s">
        <v>3</v>
      </c>
      <c r="D18252" t="s">
        <v>1</v>
      </c>
      <c r="F18252" s="2">
        <v>1118194</v>
      </c>
      <c r="G18252" s="2">
        <f t="shared" si="497"/>
        <v>19607.119060143785</v>
      </c>
      <c r="H18252">
        <v>2021</v>
      </c>
      <c r="I18252" s="32">
        <v>57.03</v>
      </c>
      <c r="J18252" s="40" t="s">
        <v>715</v>
      </c>
    </row>
    <row r="18253" spans="1:10" ht="15.75">
      <c r="A18253" s="19" t="s">
        <v>16</v>
      </c>
      <c r="B18253" t="s">
        <v>6</v>
      </c>
      <c r="C18253" t="s">
        <v>3</v>
      </c>
      <c r="D18253" t="s">
        <v>328</v>
      </c>
      <c r="F18253" s="2">
        <v>309823264</v>
      </c>
      <c r="G18253" s="2">
        <f t="shared" si="497"/>
        <v>17479647.950893667</v>
      </c>
      <c r="H18253">
        <v>2023</v>
      </c>
      <c r="I18253">
        <v>17.724799999999998</v>
      </c>
      <c r="J18253" t="s">
        <v>717</v>
      </c>
    </row>
    <row r="18254" spans="1:10" ht="15.75">
      <c r="A18254" s="19" t="s">
        <v>16</v>
      </c>
      <c r="B18254" t="s">
        <v>6</v>
      </c>
      <c r="C18254" t="s">
        <v>3</v>
      </c>
      <c r="D18254" t="s">
        <v>1</v>
      </c>
      <c r="F18254" s="2">
        <v>43642368</v>
      </c>
      <c r="G18254" s="2">
        <f t="shared" si="497"/>
        <v>2462220.6174399713</v>
      </c>
      <c r="H18254">
        <v>2023</v>
      </c>
      <c r="I18254">
        <v>17.724799999999998</v>
      </c>
      <c r="J18254" t="s">
        <v>717</v>
      </c>
    </row>
    <row r="18255" spans="1:10" ht="15.75">
      <c r="A18255" s="19" t="s">
        <v>16</v>
      </c>
      <c r="B18255" t="s">
        <v>6</v>
      </c>
      <c r="C18255" t="s">
        <v>4</v>
      </c>
      <c r="D18255" t="s">
        <v>328</v>
      </c>
      <c r="F18255" s="2">
        <v>146585849</v>
      </c>
      <c r="G18255" s="2">
        <f t="shared" si="497"/>
        <v>8270098.900974906</v>
      </c>
      <c r="H18255">
        <v>2023</v>
      </c>
      <c r="I18255">
        <v>17.724799999999998</v>
      </c>
      <c r="J18255" t="s">
        <v>717</v>
      </c>
    </row>
    <row r="18256" spans="1:10" ht="15.75">
      <c r="A18256" s="19" t="s">
        <v>16</v>
      </c>
      <c r="B18256" t="s">
        <v>6</v>
      </c>
      <c r="C18256" t="s">
        <v>4</v>
      </c>
      <c r="D18256" t="s">
        <v>1</v>
      </c>
      <c r="F18256" s="2">
        <v>14693972</v>
      </c>
      <c r="G18256" s="2">
        <f t="shared" si="497"/>
        <v>829006.36396461457</v>
      </c>
      <c r="H18256">
        <v>2023</v>
      </c>
      <c r="I18256">
        <v>17.724799999999998</v>
      </c>
      <c r="J18256" t="s">
        <v>717</v>
      </c>
    </row>
    <row r="18257" spans="1:10">
      <c r="A18257" s="5" t="s">
        <v>16</v>
      </c>
      <c r="B18257" t="s">
        <v>6</v>
      </c>
      <c r="C18257" t="s">
        <v>3</v>
      </c>
      <c r="D18257" t="s">
        <v>328</v>
      </c>
      <c r="F18257" s="2">
        <v>291092032</v>
      </c>
      <c r="G18257" s="2">
        <f t="shared" si="497"/>
        <v>14486010.341035198</v>
      </c>
      <c r="H18257">
        <v>2022</v>
      </c>
      <c r="I18257">
        <v>20.0947</v>
      </c>
      <c r="J18257" t="s">
        <v>717</v>
      </c>
    </row>
    <row r="18258" spans="1:10">
      <c r="A18258" s="5" t="s">
        <v>16</v>
      </c>
      <c r="B18258" t="s">
        <v>6</v>
      </c>
      <c r="C18258" t="s">
        <v>3</v>
      </c>
      <c r="D18258" t="s">
        <v>1</v>
      </c>
      <c r="F18258" s="2">
        <v>54560129</v>
      </c>
      <c r="G18258" s="2">
        <f t="shared" si="497"/>
        <v>2715150.2137379507</v>
      </c>
      <c r="H18258">
        <v>2022</v>
      </c>
      <c r="I18258">
        <v>20.0947</v>
      </c>
      <c r="J18258" t="s">
        <v>717</v>
      </c>
    </row>
    <row r="18259" spans="1:10">
      <c r="A18259" s="5" t="s">
        <v>16</v>
      </c>
      <c r="B18259" t="s">
        <v>6</v>
      </c>
      <c r="C18259" t="s">
        <v>4</v>
      </c>
      <c r="D18259" t="s">
        <v>328</v>
      </c>
      <c r="F18259" s="2">
        <v>141985712</v>
      </c>
      <c r="G18259" s="2">
        <f t="shared" si="497"/>
        <v>7065828.9001577534</v>
      </c>
      <c r="H18259">
        <v>2022</v>
      </c>
      <c r="I18259">
        <v>20.0947</v>
      </c>
      <c r="J18259" t="s">
        <v>717</v>
      </c>
    </row>
    <row r="18260" spans="1:10">
      <c r="A18260" s="5" t="s">
        <v>16</v>
      </c>
      <c r="B18260" t="s">
        <v>6</v>
      </c>
      <c r="C18260" t="s">
        <v>4</v>
      </c>
      <c r="D18260" t="s">
        <v>1</v>
      </c>
      <c r="F18260" s="2">
        <v>9358982</v>
      </c>
      <c r="G18260" s="2">
        <f t="shared" si="497"/>
        <v>465743.8030923577</v>
      </c>
      <c r="H18260">
        <v>2022</v>
      </c>
      <c r="I18260">
        <v>20.0947</v>
      </c>
      <c r="J18260" t="s">
        <v>717</v>
      </c>
    </row>
    <row r="18261" spans="1:10">
      <c r="A18261" s="5" t="s">
        <v>16</v>
      </c>
      <c r="B18261" t="s">
        <v>6</v>
      </c>
      <c r="C18261" t="s">
        <v>3</v>
      </c>
      <c r="D18261" t="s">
        <v>328</v>
      </c>
      <c r="F18261" s="2">
        <v>289390000</v>
      </c>
      <c r="G18261" s="2">
        <f t="shared" si="497"/>
        <v>14274510.190793758</v>
      </c>
      <c r="H18261">
        <v>2021</v>
      </c>
      <c r="I18261">
        <v>20.273199999999999</v>
      </c>
      <c r="J18261" t="s">
        <v>717</v>
      </c>
    </row>
    <row r="18262" spans="1:10">
      <c r="A18262" s="6" t="s">
        <v>16</v>
      </c>
      <c r="B18262" t="s">
        <v>6</v>
      </c>
      <c r="C18262" t="s">
        <v>3</v>
      </c>
      <c r="D18262" t="s">
        <v>1</v>
      </c>
      <c r="F18262" s="2">
        <v>45510000</v>
      </c>
      <c r="G18262" s="2">
        <f t="shared" si="497"/>
        <v>2244835.5464356886</v>
      </c>
      <c r="H18262">
        <v>2021</v>
      </c>
      <c r="I18262">
        <v>20.273199999999999</v>
      </c>
      <c r="J18262" t="s">
        <v>717</v>
      </c>
    </row>
    <row r="18263" spans="1:10">
      <c r="A18263" s="5" t="s">
        <v>16</v>
      </c>
      <c r="B18263" t="s">
        <v>6</v>
      </c>
      <c r="C18263" t="s">
        <v>4</v>
      </c>
      <c r="D18263" t="s">
        <v>328</v>
      </c>
      <c r="F18263" s="2">
        <v>139060806</v>
      </c>
      <c r="G18263" s="2">
        <f t="shared" si="497"/>
        <v>6859341.6924807141</v>
      </c>
      <c r="H18263">
        <v>2021</v>
      </c>
      <c r="I18263">
        <v>20.273199999999999</v>
      </c>
      <c r="J18263" t="s">
        <v>717</v>
      </c>
    </row>
    <row r="18264" spans="1:10">
      <c r="A18264" s="6" t="s">
        <v>16</v>
      </c>
      <c r="B18264" t="s">
        <v>6</v>
      </c>
      <c r="C18264" t="s">
        <v>4</v>
      </c>
      <c r="D18264" t="s">
        <v>1</v>
      </c>
      <c r="F18264" s="2">
        <v>157313</v>
      </c>
      <c r="G18264" s="2">
        <f t="shared" si="497"/>
        <v>7759.6531381331024</v>
      </c>
      <c r="H18264">
        <v>2021</v>
      </c>
      <c r="I18264">
        <v>20.273199999999999</v>
      </c>
      <c r="J18264" t="s">
        <v>717</v>
      </c>
    </row>
    <row r="18265" spans="1:10">
      <c r="A18265" t="s">
        <v>16</v>
      </c>
      <c r="B18265" t="s">
        <v>6</v>
      </c>
      <c r="C18265" t="s">
        <v>3</v>
      </c>
      <c r="D18265" t="s">
        <v>328</v>
      </c>
      <c r="F18265" s="2">
        <v>292770000</v>
      </c>
      <c r="G18265" s="2">
        <v>13635474.496069154</v>
      </c>
      <c r="H18265">
        <v>2020</v>
      </c>
      <c r="I18265">
        <v>21.4712</v>
      </c>
      <c r="J18265" t="s">
        <v>717</v>
      </c>
    </row>
    <row r="18266" spans="1:10">
      <c r="A18266" t="s">
        <v>16</v>
      </c>
      <c r="B18266" t="s">
        <v>6</v>
      </c>
      <c r="C18266" t="s">
        <v>3</v>
      </c>
      <c r="D18266" t="s">
        <v>1</v>
      </c>
      <c r="F18266" s="2">
        <v>57620000</v>
      </c>
      <c r="G18266" s="2">
        <v>2683594.7688065874</v>
      </c>
      <c r="H18266">
        <v>2020</v>
      </c>
      <c r="I18266">
        <v>21.4712</v>
      </c>
      <c r="J18266" t="s">
        <v>717</v>
      </c>
    </row>
    <row r="18267" spans="1:10">
      <c r="A18267" t="s">
        <v>16</v>
      </c>
      <c r="B18267" t="s">
        <v>6</v>
      </c>
      <c r="C18267" t="s">
        <v>4</v>
      </c>
      <c r="D18267" t="s">
        <v>328</v>
      </c>
      <c r="F18267" s="2">
        <v>161120000</v>
      </c>
      <c r="G18267" s="2">
        <v>7504005.3653265769</v>
      </c>
      <c r="H18267">
        <v>2020</v>
      </c>
      <c r="I18267">
        <v>21.4712</v>
      </c>
      <c r="J18267" t="s">
        <v>717</v>
      </c>
    </row>
    <row r="18268" spans="1:10">
      <c r="A18268" t="s">
        <v>16</v>
      </c>
      <c r="B18268" t="s">
        <v>6</v>
      </c>
      <c r="C18268" t="s">
        <v>4</v>
      </c>
      <c r="D18268" t="s">
        <v>1</v>
      </c>
      <c r="F18268" s="2">
        <v>150000</v>
      </c>
      <c r="G18268" s="2">
        <v>6986.102313797086</v>
      </c>
      <c r="H18268">
        <v>2020</v>
      </c>
      <c r="I18268">
        <v>21.4712</v>
      </c>
      <c r="J18268" t="s">
        <v>717</v>
      </c>
    </row>
    <row r="18269" spans="1:10">
      <c r="A18269" t="s">
        <v>16</v>
      </c>
      <c r="B18269" t="s">
        <v>6</v>
      </c>
      <c r="C18269" t="s">
        <v>3</v>
      </c>
      <c r="D18269" t="s">
        <v>1</v>
      </c>
      <c r="F18269" s="2">
        <v>42922000</v>
      </c>
      <c r="G18269" s="2">
        <f t="shared" ref="G18269:G18282" si="498">F18269/I18269</f>
        <v>2229818.53697056</v>
      </c>
      <c r="H18269">
        <v>2019</v>
      </c>
      <c r="I18269">
        <v>19.249099999999999</v>
      </c>
      <c r="J18269" t="s">
        <v>717</v>
      </c>
    </row>
    <row r="18270" spans="1:10">
      <c r="A18270" t="s">
        <v>16</v>
      </c>
      <c r="B18270" t="s">
        <v>6</v>
      </c>
      <c r="C18270" t="s">
        <v>3</v>
      </c>
      <c r="D18270" t="s">
        <v>328</v>
      </c>
      <c r="F18270" s="2">
        <v>289391846</v>
      </c>
      <c r="G18270" s="2">
        <f t="shared" si="498"/>
        <v>15034045.539791472</v>
      </c>
      <c r="H18270">
        <v>2019</v>
      </c>
      <c r="I18270">
        <v>19.249099999999999</v>
      </c>
      <c r="J18270" t="s">
        <v>717</v>
      </c>
    </row>
    <row r="18271" spans="1:10">
      <c r="A18271" t="s">
        <v>16</v>
      </c>
      <c r="B18271" t="s">
        <v>6</v>
      </c>
      <c r="C18271" t="s">
        <v>4</v>
      </c>
      <c r="D18271" t="s">
        <v>328</v>
      </c>
      <c r="F18271" s="2">
        <v>279180000</v>
      </c>
      <c r="G18271" s="2">
        <f t="shared" si="498"/>
        <v>14503535.230218558</v>
      </c>
      <c r="H18271">
        <v>2019</v>
      </c>
      <c r="I18271">
        <v>19.249099999999999</v>
      </c>
      <c r="J18271" t="s">
        <v>717</v>
      </c>
    </row>
    <row r="18272" spans="1:10">
      <c r="A18272" t="s">
        <v>16</v>
      </c>
      <c r="B18272" t="s">
        <v>6</v>
      </c>
      <c r="C18272" t="s">
        <v>4</v>
      </c>
      <c r="D18272" t="s">
        <v>1</v>
      </c>
      <c r="F18272" s="2">
        <v>10563000</v>
      </c>
      <c r="G18272" s="2">
        <f t="shared" si="498"/>
        <v>548752.92870835529</v>
      </c>
      <c r="H18272">
        <v>2019</v>
      </c>
      <c r="I18272">
        <v>19.249099999999999</v>
      </c>
      <c r="J18272" t="s">
        <v>717</v>
      </c>
    </row>
    <row r="18273" spans="1:10">
      <c r="A18273" t="s">
        <v>16</v>
      </c>
      <c r="B18273" t="s">
        <v>6</v>
      </c>
      <c r="C18273" t="s">
        <v>3</v>
      </c>
      <c r="D18273" t="s">
        <v>328</v>
      </c>
      <c r="F18273" s="2">
        <v>287626000</v>
      </c>
      <c r="G18273" s="2">
        <f t="shared" si="498"/>
        <v>14933852.544132916</v>
      </c>
      <c r="H18273">
        <v>2018</v>
      </c>
      <c r="I18273">
        <v>19.260000000000002</v>
      </c>
      <c r="J18273" t="s">
        <v>717</v>
      </c>
    </row>
    <row r="18274" spans="1:10">
      <c r="A18274" t="s">
        <v>16</v>
      </c>
      <c r="B18274" t="s">
        <v>6</v>
      </c>
      <c r="C18274" t="s">
        <v>3</v>
      </c>
      <c r="D18274" t="s">
        <v>1</v>
      </c>
      <c r="E18274" t="s">
        <v>364</v>
      </c>
      <c r="F18274" s="2">
        <v>55016000</v>
      </c>
      <c r="G18274" s="2">
        <f t="shared" si="498"/>
        <v>2856490.1349948077</v>
      </c>
      <c r="H18274">
        <v>2018</v>
      </c>
      <c r="I18274">
        <v>19.260000000000002</v>
      </c>
      <c r="J18274" t="s">
        <v>717</v>
      </c>
    </row>
    <row r="18275" spans="1:10">
      <c r="A18275" s="4" t="s">
        <v>16</v>
      </c>
      <c r="B18275" t="s">
        <v>6</v>
      </c>
      <c r="C18275" t="s">
        <v>4</v>
      </c>
      <c r="D18275" t="s">
        <v>328</v>
      </c>
      <c r="F18275" s="2">
        <v>285780000</v>
      </c>
      <c r="G18275" s="2">
        <f t="shared" si="498"/>
        <v>14838006.230529593</v>
      </c>
      <c r="H18275">
        <v>2018</v>
      </c>
      <c r="I18275">
        <v>19.260000000000002</v>
      </c>
      <c r="J18275" t="s">
        <v>717</v>
      </c>
    </row>
    <row r="18276" spans="1:10">
      <c r="A18276" s="4" t="s">
        <v>16</v>
      </c>
      <c r="B18276" t="s">
        <v>6</v>
      </c>
      <c r="C18276" t="s">
        <v>4</v>
      </c>
      <c r="D18276" t="s">
        <v>1</v>
      </c>
      <c r="E18276" t="s">
        <v>364</v>
      </c>
      <c r="F18276" s="2">
        <v>3935000</v>
      </c>
      <c r="G18276" s="2">
        <f t="shared" si="498"/>
        <v>204309.44963655242</v>
      </c>
      <c r="H18276">
        <v>2018</v>
      </c>
      <c r="I18276">
        <v>19.260000000000002</v>
      </c>
      <c r="J18276" t="s">
        <v>717</v>
      </c>
    </row>
    <row r="18277" spans="1:10">
      <c r="A18277" t="s">
        <v>16</v>
      </c>
      <c r="B18277" t="s">
        <v>6</v>
      </c>
      <c r="C18277" t="s">
        <v>3</v>
      </c>
      <c r="D18277" t="s">
        <v>328</v>
      </c>
      <c r="F18277" s="2">
        <v>298007000</v>
      </c>
      <c r="G18277" s="2">
        <f t="shared" si="498"/>
        <v>15784269.06779661</v>
      </c>
      <c r="H18277">
        <v>2017</v>
      </c>
      <c r="I18277">
        <v>18.88</v>
      </c>
      <c r="J18277" t="s">
        <v>717</v>
      </c>
    </row>
    <row r="18278" spans="1:10">
      <c r="A18278" t="s">
        <v>16</v>
      </c>
      <c r="B18278" t="s">
        <v>6</v>
      </c>
      <c r="C18278" t="s">
        <v>3</v>
      </c>
      <c r="D18278" t="s">
        <v>1</v>
      </c>
      <c r="E18278" t="s">
        <v>364</v>
      </c>
      <c r="F18278" s="2">
        <v>39876000</v>
      </c>
      <c r="G18278" s="2">
        <f t="shared" si="498"/>
        <v>2112076.2711864407</v>
      </c>
      <c r="H18278">
        <v>2017</v>
      </c>
      <c r="I18278">
        <v>18.88</v>
      </c>
      <c r="J18278" t="s">
        <v>717</v>
      </c>
    </row>
    <row r="18279" spans="1:10">
      <c r="A18279" s="4" t="s">
        <v>16</v>
      </c>
      <c r="B18279" t="s">
        <v>6</v>
      </c>
      <c r="C18279" t="s">
        <v>4</v>
      </c>
      <c r="D18279" t="s">
        <v>328</v>
      </c>
      <c r="F18279" s="2">
        <v>229284338.90000001</v>
      </c>
      <c r="G18279" s="2">
        <f t="shared" si="498"/>
        <v>12144297.611228814</v>
      </c>
      <c r="H18279">
        <v>2017</v>
      </c>
      <c r="I18279">
        <v>18.88</v>
      </c>
      <c r="J18279" t="s">
        <v>717</v>
      </c>
    </row>
    <row r="18280" spans="1:10">
      <c r="A18280" s="4" t="s">
        <v>16</v>
      </c>
      <c r="B18280" t="s">
        <v>6</v>
      </c>
      <c r="C18280" t="s">
        <v>4</v>
      </c>
      <c r="D18280" t="s">
        <v>1</v>
      </c>
      <c r="E18280" t="s">
        <v>364</v>
      </c>
      <c r="F18280" s="2">
        <v>12444655</v>
      </c>
      <c r="G18280" s="2">
        <f t="shared" si="498"/>
        <v>659144.86228813569</v>
      </c>
      <c r="H18280">
        <v>2017</v>
      </c>
      <c r="I18280">
        <v>18.88</v>
      </c>
      <c r="J18280" t="s">
        <v>717</v>
      </c>
    </row>
    <row r="18281" spans="1:10">
      <c r="A18281" t="s">
        <v>253</v>
      </c>
      <c r="B18281" t="s">
        <v>39</v>
      </c>
      <c r="C18281" t="s">
        <v>3</v>
      </c>
      <c r="D18281" t="s">
        <v>328</v>
      </c>
      <c r="F18281" s="2">
        <v>5384527.9300000006</v>
      </c>
      <c r="G18281" s="2">
        <f t="shared" si="498"/>
        <v>95324.999645929987</v>
      </c>
      <c r="H18281">
        <v>2020</v>
      </c>
      <c r="I18281">
        <v>56.485999999999997</v>
      </c>
      <c r="J18281" s="40" t="s">
        <v>715</v>
      </c>
    </row>
    <row r="18282" spans="1:10">
      <c r="A18282" t="s">
        <v>253</v>
      </c>
      <c r="B18282" t="s">
        <v>39</v>
      </c>
      <c r="C18282" t="s">
        <v>3</v>
      </c>
      <c r="D18282" t="s">
        <v>1</v>
      </c>
      <c r="F18282" s="2">
        <v>1798473.26</v>
      </c>
      <c r="G18282" s="2">
        <f t="shared" si="498"/>
        <v>31839.274510498177</v>
      </c>
      <c r="H18282">
        <v>2020</v>
      </c>
      <c r="I18282">
        <v>56.485999999999997</v>
      </c>
      <c r="J18282" s="40" t="s">
        <v>715</v>
      </c>
    </row>
    <row r="18283" spans="1:10">
      <c r="A18283" s="3" t="s">
        <v>16</v>
      </c>
      <c r="B18283" t="s">
        <v>6</v>
      </c>
      <c r="C18283" t="s">
        <v>3</v>
      </c>
      <c r="D18283" t="s">
        <v>328</v>
      </c>
      <c r="F18283" s="2">
        <v>298199000</v>
      </c>
      <c r="G18283" s="2">
        <v>15957051.734840214</v>
      </c>
      <c r="H18283">
        <v>2016</v>
      </c>
      <c r="I18283">
        <v>18.6876</v>
      </c>
      <c r="J18283" t="s">
        <v>717</v>
      </c>
    </row>
    <row r="18284" spans="1:10">
      <c r="A18284" s="3" t="s">
        <v>16</v>
      </c>
      <c r="B18284" t="s">
        <v>6</v>
      </c>
      <c r="C18284" t="s">
        <v>3</v>
      </c>
      <c r="D18284" t="s">
        <v>1</v>
      </c>
      <c r="F18284" s="2">
        <v>298199000</v>
      </c>
      <c r="G18284" s="2">
        <v>15957051.734840214</v>
      </c>
      <c r="H18284">
        <v>2016</v>
      </c>
      <c r="I18284">
        <v>18.6876</v>
      </c>
      <c r="J18284" t="s">
        <v>717</v>
      </c>
    </row>
    <row r="18285" spans="1:10">
      <c r="A18285" t="s">
        <v>286</v>
      </c>
      <c r="B18285" t="s">
        <v>39</v>
      </c>
      <c r="C18285" t="s">
        <v>3</v>
      </c>
      <c r="D18285" t="s">
        <v>328</v>
      </c>
      <c r="F18285" s="2">
        <v>3924130.26</v>
      </c>
      <c r="G18285" s="2">
        <f>F18285/I18285</f>
        <v>69470.846935523849</v>
      </c>
      <c r="H18285">
        <v>2020</v>
      </c>
      <c r="I18285">
        <v>56.485999999999997</v>
      </c>
      <c r="J18285" s="40" t="s">
        <v>715</v>
      </c>
    </row>
    <row r="18286" spans="1:10">
      <c r="A18286" t="s">
        <v>286</v>
      </c>
      <c r="B18286" t="s">
        <v>39</v>
      </c>
      <c r="C18286" t="s">
        <v>3</v>
      </c>
      <c r="D18286" t="s">
        <v>1</v>
      </c>
      <c r="F18286" s="2">
        <v>3144143.8199999994</v>
      </c>
      <c r="G18286" s="2">
        <f>F18286/I18286</f>
        <v>55662.355627943201</v>
      </c>
      <c r="H18286">
        <v>2020</v>
      </c>
      <c r="I18286">
        <v>56.485999999999997</v>
      </c>
      <c r="J18286" s="40" t="s">
        <v>715</v>
      </c>
    </row>
    <row r="18287" spans="1:10">
      <c r="A18287" s="3" t="s">
        <v>16</v>
      </c>
      <c r="B18287" t="s">
        <v>6</v>
      </c>
      <c r="C18287" t="s">
        <v>4</v>
      </c>
      <c r="D18287" t="s">
        <v>328</v>
      </c>
      <c r="F18287" s="2">
        <v>156566000</v>
      </c>
      <c r="G18287" s="2">
        <v>8378068.8798989709</v>
      </c>
      <c r="H18287">
        <v>2016</v>
      </c>
      <c r="I18287">
        <v>18.6876</v>
      </c>
      <c r="J18287" t="s">
        <v>717</v>
      </c>
    </row>
    <row r="18288" spans="1:10">
      <c r="A18288" s="3" t="s">
        <v>16</v>
      </c>
      <c r="B18288" t="s">
        <v>6</v>
      </c>
      <c r="C18288" t="s">
        <v>4</v>
      </c>
      <c r="D18288" t="s">
        <v>1</v>
      </c>
      <c r="F18288" s="2">
        <v>3994000</v>
      </c>
      <c r="G18288" s="2">
        <v>213724.60883152465</v>
      </c>
      <c r="H18288">
        <v>2016</v>
      </c>
      <c r="I18288">
        <v>18.6876</v>
      </c>
      <c r="J18288" t="s">
        <v>717</v>
      </c>
    </row>
    <row r="18289" spans="1:10">
      <c r="A18289" t="s">
        <v>16</v>
      </c>
      <c r="B18289" t="s">
        <v>37</v>
      </c>
      <c r="C18289" t="s">
        <v>3</v>
      </c>
      <c r="D18289" t="s">
        <v>328</v>
      </c>
      <c r="E18289" t="s">
        <v>370</v>
      </c>
      <c r="F18289" s="2">
        <v>685407</v>
      </c>
      <c r="G18289" s="2">
        <f t="shared" ref="G18289:G18307" si="499">F18289/I18289</f>
        <v>685407</v>
      </c>
      <c r="H18289">
        <v>2024</v>
      </c>
      <c r="I18289">
        <v>1</v>
      </c>
      <c r="J18289" t="s">
        <v>717</v>
      </c>
    </row>
    <row r="18290" spans="1:10">
      <c r="A18290" t="s">
        <v>16</v>
      </c>
      <c r="B18290" t="s">
        <v>37</v>
      </c>
      <c r="C18290" t="s">
        <v>3</v>
      </c>
      <c r="D18290" t="s">
        <v>328</v>
      </c>
      <c r="E18290" t="s">
        <v>434</v>
      </c>
      <c r="F18290" s="2">
        <v>1233855</v>
      </c>
      <c r="G18290" s="2">
        <f t="shared" si="499"/>
        <v>1233855</v>
      </c>
      <c r="H18290">
        <v>2024</v>
      </c>
      <c r="I18290">
        <v>1</v>
      </c>
      <c r="J18290" t="s">
        <v>717</v>
      </c>
    </row>
    <row r="18291" spans="1:10">
      <c r="A18291" t="s">
        <v>16</v>
      </c>
      <c r="B18291" t="s">
        <v>37</v>
      </c>
      <c r="C18291" t="s">
        <v>3</v>
      </c>
      <c r="D18291" t="s">
        <v>1</v>
      </c>
      <c r="E18291" t="s">
        <v>434</v>
      </c>
      <c r="F18291" s="2">
        <v>1262922</v>
      </c>
      <c r="G18291" s="2">
        <f t="shared" si="499"/>
        <v>1262922</v>
      </c>
      <c r="H18291">
        <v>2024</v>
      </c>
      <c r="I18291">
        <v>1</v>
      </c>
      <c r="J18291" t="s">
        <v>717</v>
      </c>
    </row>
    <row r="18292" spans="1:10">
      <c r="A18292" t="s">
        <v>16</v>
      </c>
      <c r="B18292" t="s">
        <v>37</v>
      </c>
      <c r="C18292" t="s">
        <v>4</v>
      </c>
      <c r="D18292" t="s">
        <v>328</v>
      </c>
      <c r="E18292" t="s">
        <v>370</v>
      </c>
      <c r="F18292" s="2">
        <v>507554</v>
      </c>
      <c r="G18292" s="2">
        <f t="shared" si="499"/>
        <v>507554</v>
      </c>
      <c r="H18292">
        <v>2024</v>
      </c>
      <c r="I18292">
        <v>1</v>
      </c>
      <c r="J18292" t="s">
        <v>717</v>
      </c>
    </row>
    <row r="18293" spans="1:10">
      <c r="A18293" t="s">
        <v>16</v>
      </c>
      <c r="B18293" t="s">
        <v>37</v>
      </c>
      <c r="C18293" t="s">
        <v>4</v>
      </c>
      <c r="D18293" t="s">
        <v>328</v>
      </c>
      <c r="E18293" t="s">
        <v>434</v>
      </c>
      <c r="F18293" s="2">
        <v>21763</v>
      </c>
      <c r="G18293" s="2">
        <f t="shared" si="499"/>
        <v>21763</v>
      </c>
      <c r="H18293">
        <v>2024</v>
      </c>
      <c r="I18293">
        <v>1</v>
      </c>
      <c r="J18293" t="s">
        <v>717</v>
      </c>
    </row>
    <row r="18294" spans="1:10">
      <c r="A18294" t="s">
        <v>16</v>
      </c>
      <c r="B18294" t="s">
        <v>37</v>
      </c>
      <c r="C18294" t="s">
        <v>3</v>
      </c>
      <c r="D18294" t="s">
        <v>328</v>
      </c>
      <c r="E18294" t="s">
        <v>370</v>
      </c>
      <c r="F18294" s="2">
        <v>896708</v>
      </c>
      <c r="G18294" s="2">
        <f t="shared" si="499"/>
        <v>896708</v>
      </c>
      <c r="H18294">
        <v>2023</v>
      </c>
      <c r="I18294">
        <v>1</v>
      </c>
      <c r="J18294" t="s">
        <v>717</v>
      </c>
    </row>
    <row r="18295" spans="1:10">
      <c r="A18295" t="s">
        <v>16</v>
      </c>
      <c r="B18295" t="s">
        <v>37</v>
      </c>
      <c r="C18295" t="s">
        <v>3</v>
      </c>
      <c r="D18295" t="s">
        <v>328</v>
      </c>
      <c r="E18295" t="s">
        <v>434</v>
      </c>
      <c r="F18295" s="2">
        <v>1216479</v>
      </c>
      <c r="G18295" s="2">
        <f t="shared" si="499"/>
        <v>1216479</v>
      </c>
      <c r="H18295">
        <v>2023</v>
      </c>
      <c r="I18295">
        <v>1</v>
      </c>
      <c r="J18295" t="s">
        <v>717</v>
      </c>
    </row>
    <row r="18296" spans="1:10">
      <c r="A18296" t="s">
        <v>16</v>
      </c>
      <c r="B18296" t="s">
        <v>37</v>
      </c>
      <c r="C18296" t="s">
        <v>3</v>
      </c>
      <c r="D18296" t="s">
        <v>1</v>
      </c>
      <c r="E18296" t="s">
        <v>434</v>
      </c>
      <c r="F18296" s="2">
        <v>808393</v>
      </c>
      <c r="G18296" s="2">
        <f t="shared" si="499"/>
        <v>808393</v>
      </c>
      <c r="H18296">
        <v>2023</v>
      </c>
      <c r="I18296">
        <v>1</v>
      </c>
      <c r="J18296" t="s">
        <v>717</v>
      </c>
    </row>
    <row r="18297" spans="1:10">
      <c r="A18297" t="s">
        <v>16</v>
      </c>
      <c r="B18297" t="s">
        <v>37</v>
      </c>
      <c r="C18297" t="s">
        <v>4</v>
      </c>
      <c r="D18297" t="s">
        <v>328</v>
      </c>
      <c r="E18297" t="s">
        <v>370</v>
      </c>
      <c r="F18297" s="2">
        <v>146151</v>
      </c>
      <c r="G18297" s="2">
        <f t="shared" si="499"/>
        <v>146151</v>
      </c>
      <c r="H18297">
        <v>2023</v>
      </c>
      <c r="I18297">
        <v>1</v>
      </c>
      <c r="J18297" t="s">
        <v>717</v>
      </c>
    </row>
    <row r="18298" spans="1:10">
      <c r="A18298" t="s">
        <v>16</v>
      </c>
      <c r="B18298" t="s">
        <v>37</v>
      </c>
      <c r="C18298" t="s">
        <v>4</v>
      </c>
      <c r="D18298" t="s">
        <v>328</v>
      </c>
      <c r="E18298" t="s">
        <v>434</v>
      </c>
      <c r="F18298" s="2">
        <v>168387</v>
      </c>
      <c r="G18298" s="2">
        <f t="shared" si="499"/>
        <v>168387</v>
      </c>
      <c r="H18298">
        <v>2023</v>
      </c>
      <c r="I18298">
        <v>1</v>
      </c>
      <c r="J18298" t="s">
        <v>717</v>
      </c>
    </row>
    <row r="18299" spans="1:10">
      <c r="A18299" s="6" t="s">
        <v>16</v>
      </c>
      <c r="B18299" t="s">
        <v>37</v>
      </c>
      <c r="C18299" t="s">
        <v>3</v>
      </c>
      <c r="D18299" t="s">
        <v>328</v>
      </c>
      <c r="E18299" t="s">
        <v>489</v>
      </c>
      <c r="F18299" s="2">
        <v>852114</v>
      </c>
      <c r="G18299" s="2">
        <f t="shared" si="499"/>
        <v>852114</v>
      </c>
      <c r="H18299">
        <v>2022</v>
      </c>
      <c r="I18299">
        <v>1</v>
      </c>
      <c r="J18299" t="s">
        <v>717</v>
      </c>
    </row>
    <row r="18300" spans="1:10">
      <c r="A18300" s="6" t="s">
        <v>16</v>
      </c>
      <c r="B18300" t="s">
        <v>37</v>
      </c>
      <c r="C18300" t="s">
        <v>3</v>
      </c>
      <c r="D18300" t="s">
        <v>328</v>
      </c>
      <c r="E18300" t="s">
        <v>490</v>
      </c>
      <c r="F18300" s="2">
        <v>1278999</v>
      </c>
      <c r="G18300" s="2">
        <f t="shared" si="499"/>
        <v>1278999</v>
      </c>
      <c r="H18300">
        <v>2022</v>
      </c>
      <c r="I18300">
        <v>1</v>
      </c>
      <c r="J18300" t="s">
        <v>717</v>
      </c>
    </row>
    <row r="18301" spans="1:10">
      <c r="A18301" s="6" t="s">
        <v>16</v>
      </c>
      <c r="B18301" t="s">
        <v>37</v>
      </c>
      <c r="C18301" t="s">
        <v>3</v>
      </c>
      <c r="D18301" t="s">
        <v>1</v>
      </c>
      <c r="F18301" s="2">
        <v>585535</v>
      </c>
      <c r="G18301" s="2">
        <f t="shared" si="499"/>
        <v>585535</v>
      </c>
      <c r="H18301">
        <v>2022</v>
      </c>
      <c r="I18301">
        <v>1</v>
      </c>
      <c r="J18301" t="s">
        <v>717</v>
      </c>
    </row>
    <row r="18302" spans="1:10">
      <c r="A18302" s="6" t="s">
        <v>16</v>
      </c>
      <c r="B18302" t="s">
        <v>37</v>
      </c>
      <c r="C18302" t="s">
        <v>5</v>
      </c>
      <c r="D18302" t="s">
        <v>328</v>
      </c>
      <c r="E18302" t="s">
        <v>489</v>
      </c>
      <c r="F18302" s="2">
        <v>344884</v>
      </c>
      <c r="G18302" s="2">
        <f t="shared" si="499"/>
        <v>344884</v>
      </c>
      <c r="H18302">
        <v>2022</v>
      </c>
      <c r="I18302">
        <v>1</v>
      </c>
      <c r="J18302" t="s">
        <v>717</v>
      </c>
    </row>
    <row r="18303" spans="1:10">
      <c r="A18303" s="6" t="s">
        <v>16</v>
      </c>
      <c r="B18303" t="s">
        <v>37</v>
      </c>
      <c r="C18303" t="s">
        <v>5</v>
      </c>
      <c r="D18303" t="s">
        <v>328</v>
      </c>
      <c r="E18303" t="s">
        <v>490</v>
      </c>
      <c r="F18303" s="2">
        <v>60138</v>
      </c>
      <c r="G18303" s="2">
        <f t="shared" si="499"/>
        <v>60138</v>
      </c>
      <c r="H18303">
        <v>2022</v>
      </c>
      <c r="I18303">
        <v>1</v>
      </c>
      <c r="J18303" t="s">
        <v>717</v>
      </c>
    </row>
    <row r="18304" spans="1:10">
      <c r="A18304" s="6" t="s">
        <v>16</v>
      </c>
      <c r="B18304" t="s">
        <v>37</v>
      </c>
      <c r="C18304" t="s">
        <v>3</v>
      </c>
      <c r="D18304" t="s">
        <v>328</v>
      </c>
      <c r="E18304" t="s">
        <v>489</v>
      </c>
      <c r="F18304" s="2">
        <v>1483754</v>
      </c>
      <c r="G18304" s="2">
        <f t="shared" si="499"/>
        <v>1483754</v>
      </c>
      <c r="H18304">
        <v>2021</v>
      </c>
      <c r="I18304">
        <v>1</v>
      </c>
      <c r="J18304" t="s">
        <v>717</v>
      </c>
    </row>
    <row r="18305" spans="1:10">
      <c r="A18305" s="6" t="s">
        <v>16</v>
      </c>
      <c r="B18305" t="s">
        <v>37</v>
      </c>
      <c r="C18305" t="s">
        <v>3</v>
      </c>
      <c r="D18305" t="s">
        <v>328</v>
      </c>
      <c r="E18305" t="s">
        <v>490</v>
      </c>
      <c r="F18305" s="2">
        <v>595359</v>
      </c>
      <c r="G18305" s="2">
        <f t="shared" si="499"/>
        <v>595359</v>
      </c>
      <c r="H18305">
        <v>2021</v>
      </c>
      <c r="I18305">
        <v>1</v>
      </c>
      <c r="J18305" t="s">
        <v>717</v>
      </c>
    </row>
    <row r="18306" spans="1:10">
      <c r="A18306" s="6" t="s">
        <v>16</v>
      </c>
      <c r="B18306" t="s">
        <v>37</v>
      </c>
      <c r="C18306" t="s">
        <v>3</v>
      </c>
      <c r="D18306" t="s">
        <v>1</v>
      </c>
      <c r="E18306" t="s">
        <v>464</v>
      </c>
      <c r="F18306" s="2">
        <v>410852</v>
      </c>
      <c r="G18306" s="2">
        <f t="shared" si="499"/>
        <v>410852</v>
      </c>
      <c r="H18306">
        <v>2021</v>
      </c>
      <c r="I18306">
        <v>1</v>
      </c>
      <c r="J18306" t="s">
        <v>717</v>
      </c>
    </row>
    <row r="18307" spans="1:10">
      <c r="A18307" s="6" t="s">
        <v>16</v>
      </c>
      <c r="B18307" t="s">
        <v>37</v>
      </c>
      <c r="C18307" t="s">
        <v>4</v>
      </c>
      <c r="D18307" t="s">
        <v>328</v>
      </c>
      <c r="E18307" t="s">
        <v>489</v>
      </c>
      <c r="F18307" s="2">
        <v>277706</v>
      </c>
      <c r="G18307" s="2">
        <f t="shared" si="499"/>
        <v>277706</v>
      </c>
      <c r="H18307">
        <v>2021</v>
      </c>
      <c r="I18307">
        <v>1</v>
      </c>
      <c r="J18307" t="s">
        <v>717</v>
      </c>
    </row>
    <row r="18308" spans="1:10">
      <c r="A18308" t="s">
        <v>16</v>
      </c>
      <c r="B18308" t="s">
        <v>37</v>
      </c>
      <c r="C18308" t="s">
        <v>3</v>
      </c>
      <c r="D18308" t="s">
        <v>328</v>
      </c>
      <c r="E18308" t="s">
        <v>491</v>
      </c>
      <c r="F18308" s="2">
        <v>1217366.98</v>
      </c>
      <c r="G18308" s="2">
        <v>1217366.98</v>
      </c>
      <c r="H18308">
        <v>2020</v>
      </c>
      <c r="I18308">
        <v>1</v>
      </c>
      <c r="J18308" t="s">
        <v>717</v>
      </c>
    </row>
    <row r="18309" spans="1:10">
      <c r="A18309" t="s">
        <v>16</v>
      </c>
      <c r="B18309" t="s">
        <v>37</v>
      </c>
      <c r="C18309" t="s">
        <v>3</v>
      </c>
      <c r="D18309" t="s">
        <v>1</v>
      </c>
      <c r="F18309" s="2">
        <v>85120.01</v>
      </c>
      <c r="G18309" s="2">
        <v>85120.01</v>
      </c>
      <c r="H18309">
        <v>2020</v>
      </c>
      <c r="I18309">
        <v>1</v>
      </c>
      <c r="J18309" t="s">
        <v>717</v>
      </c>
    </row>
    <row r="18310" spans="1:10">
      <c r="A18310" t="s">
        <v>16</v>
      </c>
      <c r="B18310" t="s">
        <v>37</v>
      </c>
      <c r="C18310" t="s">
        <v>4</v>
      </c>
      <c r="D18310" t="s">
        <v>328</v>
      </c>
      <c r="E18310" t="s">
        <v>491</v>
      </c>
      <c r="F18310" s="2">
        <v>344616.4</v>
      </c>
      <c r="G18310" s="2">
        <v>344616.4</v>
      </c>
      <c r="H18310">
        <v>2020</v>
      </c>
      <c r="I18310">
        <v>1</v>
      </c>
      <c r="J18310" t="s">
        <v>717</v>
      </c>
    </row>
    <row r="18311" spans="1:10">
      <c r="A18311" t="s">
        <v>16</v>
      </c>
      <c r="B18311" t="s">
        <v>37</v>
      </c>
      <c r="C18311" t="s">
        <v>3</v>
      </c>
      <c r="D18311" t="s">
        <v>328</v>
      </c>
      <c r="F18311" s="2">
        <v>1633625.76</v>
      </c>
      <c r="G18311" s="2">
        <f>F18311/I18311</f>
        <v>1633625.76</v>
      </c>
      <c r="H18311">
        <v>2019</v>
      </c>
      <c r="I18311">
        <v>1</v>
      </c>
      <c r="J18311" t="s">
        <v>717</v>
      </c>
    </row>
    <row r="18312" spans="1:10">
      <c r="A18312" t="s">
        <v>16</v>
      </c>
      <c r="B18312" t="s">
        <v>37</v>
      </c>
      <c r="C18312" t="s">
        <v>4</v>
      </c>
      <c r="D18312" t="s">
        <v>328</v>
      </c>
      <c r="F18312" s="2">
        <v>364820.3</v>
      </c>
      <c r="G18312" s="2">
        <f>F18312/I18312</f>
        <v>364820.3</v>
      </c>
      <c r="H18312">
        <v>2019</v>
      </c>
      <c r="I18312">
        <v>1</v>
      </c>
      <c r="J18312" t="s">
        <v>717</v>
      </c>
    </row>
    <row r="18313" spans="1:10">
      <c r="A18313" t="s">
        <v>16</v>
      </c>
      <c r="B18313" t="s">
        <v>37</v>
      </c>
      <c r="C18313" t="s">
        <v>3</v>
      </c>
      <c r="D18313" t="s">
        <v>328</v>
      </c>
      <c r="F18313" s="2">
        <v>1550136.48</v>
      </c>
      <c r="G18313" s="2">
        <f>F18313/I18313</f>
        <v>1550136.48</v>
      </c>
      <c r="H18313">
        <v>2018</v>
      </c>
      <c r="I18313">
        <v>1</v>
      </c>
      <c r="J18313" t="s">
        <v>717</v>
      </c>
    </row>
    <row r="18314" spans="1:10">
      <c r="A18314" t="s">
        <v>16</v>
      </c>
      <c r="B18314" t="s">
        <v>37</v>
      </c>
      <c r="C18314" t="s">
        <v>3</v>
      </c>
      <c r="D18314" t="s">
        <v>1</v>
      </c>
      <c r="E18314" t="s">
        <v>364</v>
      </c>
      <c r="F18314" s="2">
        <v>-400.74</v>
      </c>
      <c r="G18314" s="2">
        <f>F18314/I18314</f>
        <v>-400.74</v>
      </c>
      <c r="H18314">
        <v>2018</v>
      </c>
      <c r="I18314">
        <v>1</v>
      </c>
      <c r="J18314" t="s">
        <v>717</v>
      </c>
    </row>
    <row r="18315" spans="1:10">
      <c r="A18315" t="s">
        <v>16</v>
      </c>
      <c r="B18315" t="s">
        <v>37</v>
      </c>
      <c r="C18315" t="s">
        <v>4</v>
      </c>
      <c r="D18315" t="s">
        <v>328</v>
      </c>
      <c r="F18315" s="2"/>
      <c r="G18315" s="2">
        <v>386546.25</v>
      </c>
      <c r="H18315">
        <v>2018</v>
      </c>
      <c r="I18315">
        <v>1</v>
      </c>
      <c r="J18315" t="s">
        <v>717</v>
      </c>
    </row>
    <row r="18316" spans="1:10">
      <c r="A18316" s="4" t="s">
        <v>16</v>
      </c>
      <c r="B18316" t="s">
        <v>37</v>
      </c>
      <c r="C18316" t="s">
        <v>4</v>
      </c>
      <c r="D18316" t="s">
        <v>1</v>
      </c>
      <c r="E18316" t="s">
        <v>364</v>
      </c>
      <c r="F18316" s="2"/>
      <c r="G18316" s="2">
        <v>0</v>
      </c>
      <c r="H18316">
        <v>2018</v>
      </c>
      <c r="I18316">
        <v>1</v>
      </c>
      <c r="J18316" t="s">
        <v>717</v>
      </c>
    </row>
    <row r="18317" spans="1:10">
      <c r="A18317" t="s">
        <v>16</v>
      </c>
      <c r="B18317" t="s">
        <v>37</v>
      </c>
      <c r="C18317" t="s">
        <v>3</v>
      </c>
      <c r="D18317" t="s">
        <v>328</v>
      </c>
      <c r="F18317" s="2">
        <v>2495671.73</v>
      </c>
      <c r="G18317" s="2">
        <f>F18317/I18317</f>
        <v>2495671.73</v>
      </c>
      <c r="H18317">
        <v>2017</v>
      </c>
      <c r="I18317">
        <v>1</v>
      </c>
      <c r="J18317" t="s">
        <v>717</v>
      </c>
    </row>
    <row r="18318" spans="1:10">
      <c r="A18318" t="s">
        <v>16</v>
      </c>
      <c r="B18318" t="s">
        <v>37</v>
      </c>
      <c r="C18318" t="s">
        <v>3</v>
      </c>
      <c r="D18318" t="s">
        <v>1</v>
      </c>
      <c r="E18318" t="s">
        <v>364</v>
      </c>
      <c r="F18318" s="2">
        <v>4324.3</v>
      </c>
      <c r="G18318" s="2">
        <f>F18318/I18318</f>
        <v>4324.3</v>
      </c>
      <c r="H18318">
        <v>2017</v>
      </c>
      <c r="I18318">
        <v>1</v>
      </c>
      <c r="J18318" t="s">
        <v>717</v>
      </c>
    </row>
    <row r="18319" spans="1:10">
      <c r="A18319" s="4" t="s">
        <v>16</v>
      </c>
      <c r="B18319" t="s">
        <v>37</v>
      </c>
      <c r="C18319" t="s">
        <v>4</v>
      </c>
      <c r="D18319" t="s">
        <v>328</v>
      </c>
      <c r="F18319" s="2"/>
      <c r="G18319" s="2">
        <v>262817.07</v>
      </c>
      <c r="H18319">
        <v>2017</v>
      </c>
      <c r="I18319">
        <v>1</v>
      </c>
      <c r="J18319" t="s">
        <v>717</v>
      </c>
    </row>
    <row r="18320" spans="1:10">
      <c r="A18320" s="4" t="s">
        <v>16</v>
      </c>
      <c r="B18320" t="s">
        <v>37</v>
      </c>
      <c r="C18320" t="s">
        <v>4</v>
      </c>
      <c r="D18320" t="s">
        <v>1</v>
      </c>
      <c r="E18320" t="s">
        <v>364</v>
      </c>
      <c r="F18320" s="2"/>
      <c r="G18320" s="2">
        <v>0</v>
      </c>
      <c r="H18320">
        <v>2017</v>
      </c>
      <c r="I18320">
        <v>1</v>
      </c>
      <c r="J18320" t="s">
        <v>717</v>
      </c>
    </row>
    <row r="18321" spans="1:10">
      <c r="A18321" t="s">
        <v>253</v>
      </c>
      <c r="B18321" t="s">
        <v>39</v>
      </c>
      <c r="C18321" t="s">
        <v>3</v>
      </c>
      <c r="D18321" t="s">
        <v>328</v>
      </c>
      <c r="F18321" s="2">
        <v>2469372.71</v>
      </c>
      <c r="G18321" s="2">
        <f>F18321/I18321</f>
        <v>48162.207637696993</v>
      </c>
      <c r="H18321">
        <v>2019</v>
      </c>
      <c r="I18321">
        <v>51.271999999999998</v>
      </c>
      <c r="J18321" s="40" t="s">
        <v>715</v>
      </c>
    </row>
    <row r="18322" spans="1:10">
      <c r="A18322" t="s">
        <v>253</v>
      </c>
      <c r="B18322" t="s">
        <v>39</v>
      </c>
      <c r="C18322" t="s">
        <v>3</v>
      </c>
      <c r="D18322" t="s">
        <v>1</v>
      </c>
      <c r="F18322" s="2">
        <v>1031192.4799999997</v>
      </c>
      <c r="G18322" s="2">
        <f>F18322/I18322</f>
        <v>20112.195350288654</v>
      </c>
      <c r="H18322">
        <v>2019</v>
      </c>
      <c r="I18322">
        <v>51.271999999999998</v>
      </c>
      <c r="J18322" s="40" t="s">
        <v>715</v>
      </c>
    </row>
    <row r="18323" spans="1:10">
      <c r="A18323" s="3" t="s">
        <v>16</v>
      </c>
      <c r="B18323" t="s">
        <v>37</v>
      </c>
      <c r="C18323" t="s">
        <v>3</v>
      </c>
      <c r="D18323" t="s">
        <v>328</v>
      </c>
      <c r="F18323" s="2">
        <v>2500530.65</v>
      </c>
      <c r="G18323" s="2">
        <v>2500530.65</v>
      </c>
      <c r="H18323">
        <v>2016</v>
      </c>
      <c r="I18323">
        <v>1</v>
      </c>
      <c r="J18323" t="s">
        <v>717</v>
      </c>
    </row>
    <row r="18324" spans="1:10">
      <c r="A18324" s="3" t="s">
        <v>16</v>
      </c>
      <c r="B18324" t="s">
        <v>37</v>
      </c>
      <c r="C18324" t="s">
        <v>4</v>
      </c>
      <c r="D18324" t="s">
        <v>328</v>
      </c>
      <c r="F18324" s="2">
        <v>274230.53000000003</v>
      </c>
      <c r="G18324" s="2">
        <v>274230.53000000003</v>
      </c>
      <c r="H18324">
        <v>2016</v>
      </c>
      <c r="I18324">
        <v>1</v>
      </c>
      <c r="J18324" t="s">
        <v>717</v>
      </c>
    </row>
    <row r="18325" spans="1:10">
      <c r="A18325" t="s">
        <v>286</v>
      </c>
      <c r="B18325" t="s">
        <v>39</v>
      </c>
      <c r="C18325" t="s">
        <v>3</v>
      </c>
      <c r="D18325" t="s">
        <v>328</v>
      </c>
      <c r="F18325" s="2">
        <v>2971668.8</v>
      </c>
      <c r="G18325" s="2">
        <f>F18325/I18325</f>
        <v>57958.901544702763</v>
      </c>
      <c r="H18325">
        <v>2019</v>
      </c>
      <c r="I18325">
        <v>51.271999999999998</v>
      </c>
      <c r="J18325" s="40" t="s">
        <v>715</v>
      </c>
    </row>
    <row r="18326" spans="1:10">
      <c r="A18326" t="s">
        <v>286</v>
      </c>
      <c r="B18326" t="s">
        <v>39</v>
      </c>
      <c r="C18326" t="s">
        <v>3</v>
      </c>
      <c r="D18326" t="s">
        <v>1</v>
      </c>
      <c r="F18326" s="2">
        <v>4340193.6199999992</v>
      </c>
      <c r="G18326" s="2">
        <f>F18326/I18326</f>
        <v>84650.367061944125</v>
      </c>
      <c r="H18326">
        <v>2019</v>
      </c>
      <c r="I18326">
        <v>51.271999999999998</v>
      </c>
      <c r="J18326" s="40" t="s">
        <v>715</v>
      </c>
    </row>
    <row r="18327" spans="1:10">
      <c r="A18327" t="s">
        <v>16</v>
      </c>
      <c r="B18327" t="s">
        <v>37</v>
      </c>
      <c r="C18327" t="s">
        <v>3</v>
      </c>
      <c r="D18327" t="s">
        <v>328</v>
      </c>
      <c r="F18327" s="2">
        <v>3095992.66</v>
      </c>
      <c r="G18327" s="2">
        <v>3095992.66</v>
      </c>
      <c r="H18327">
        <v>2015</v>
      </c>
      <c r="I18327">
        <v>1</v>
      </c>
      <c r="J18327" t="s">
        <v>717</v>
      </c>
    </row>
    <row r="18328" spans="1:10">
      <c r="A18328" t="s">
        <v>16</v>
      </c>
      <c r="B18328" t="s">
        <v>37</v>
      </c>
      <c r="C18328" t="s">
        <v>3</v>
      </c>
      <c r="D18328" t="s">
        <v>1</v>
      </c>
      <c r="F18328" s="2">
        <v>-7470.07</v>
      </c>
      <c r="G18328" s="2">
        <v>-7470.07</v>
      </c>
      <c r="H18328">
        <v>2015</v>
      </c>
      <c r="I18328">
        <v>1</v>
      </c>
      <c r="J18328" t="s">
        <v>717</v>
      </c>
    </row>
    <row r="18329" spans="1:10">
      <c r="A18329" t="s">
        <v>16</v>
      </c>
      <c r="B18329" t="s">
        <v>37</v>
      </c>
      <c r="C18329" t="s">
        <v>4</v>
      </c>
      <c r="D18329" t="s">
        <v>328</v>
      </c>
      <c r="F18329" s="2">
        <v>731185.73</v>
      </c>
      <c r="G18329" s="2">
        <v>731185.73</v>
      </c>
      <c r="H18329">
        <v>2015</v>
      </c>
      <c r="I18329">
        <v>1</v>
      </c>
      <c r="J18329" t="s">
        <v>717</v>
      </c>
    </row>
    <row r="18330" spans="1:10">
      <c r="A18330" t="s">
        <v>16</v>
      </c>
      <c r="B18330" t="s">
        <v>37</v>
      </c>
      <c r="C18330" t="s">
        <v>4</v>
      </c>
      <c r="D18330" t="s">
        <v>1</v>
      </c>
      <c r="F18330" s="2">
        <v>315.52999999999997</v>
      </c>
      <c r="G18330" s="2">
        <v>315.52999999999997</v>
      </c>
      <c r="H18330">
        <v>2015</v>
      </c>
      <c r="I18330">
        <v>1</v>
      </c>
      <c r="J18330" t="s">
        <v>717</v>
      </c>
    </row>
    <row r="18331" spans="1:10">
      <c r="A18331" t="s">
        <v>16</v>
      </c>
      <c r="B18331" t="s">
        <v>37</v>
      </c>
      <c r="C18331" t="s">
        <v>3</v>
      </c>
      <c r="D18331" t="s">
        <v>328</v>
      </c>
      <c r="F18331" s="2">
        <v>1905452.78</v>
      </c>
      <c r="G18331" s="2">
        <v>1905452.78</v>
      </c>
      <c r="H18331">
        <v>2014</v>
      </c>
      <c r="I18331">
        <v>1</v>
      </c>
      <c r="J18331" t="s">
        <v>717</v>
      </c>
    </row>
    <row r="18332" spans="1:10">
      <c r="A18332" t="s">
        <v>16</v>
      </c>
      <c r="B18332" t="s">
        <v>37</v>
      </c>
      <c r="C18332" t="s">
        <v>3</v>
      </c>
      <c r="D18332" t="s">
        <v>1</v>
      </c>
      <c r="F18332" s="2">
        <v>36266.53</v>
      </c>
      <c r="G18332" s="2">
        <v>36266.53</v>
      </c>
      <c r="H18332">
        <v>2014</v>
      </c>
      <c r="I18332">
        <v>1</v>
      </c>
      <c r="J18332" t="s">
        <v>717</v>
      </c>
    </row>
    <row r="18333" spans="1:10">
      <c r="A18333" t="s">
        <v>16</v>
      </c>
      <c r="B18333" t="s">
        <v>37</v>
      </c>
      <c r="C18333" t="s">
        <v>4</v>
      </c>
      <c r="D18333" t="s">
        <v>328</v>
      </c>
      <c r="F18333" s="2">
        <v>-240274.66</v>
      </c>
      <c r="G18333" s="2">
        <v>-240274.66</v>
      </c>
      <c r="H18333">
        <v>2014</v>
      </c>
      <c r="I18333">
        <v>1</v>
      </c>
      <c r="J18333" t="s">
        <v>717</v>
      </c>
    </row>
    <row r="18334" spans="1:10">
      <c r="A18334" t="s">
        <v>16</v>
      </c>
      <c r="B18334" t="s">
        <v>37</v>
      </c>
      <c r="C18334" t="s">
        <v>3</v>
      </c>
      <c r="D18334" t="s">
        <v>328</v>
      </c>
      <c r="F18334" s="2">
        <v>2283077</v>
      </c>
      <c r="G18334" s="2">
        <v>2283077</v>
      </c>
      <c r="H18334">
        <v>2013</v>
      </c>
      <c r="I18334">
        <v>1</v>
      </c>
      <c r="J18334" t="s">
        <v>717</v>
      </c>
    </row>
    <row r="18335" spans="1:10">
      <c r="A18335" t="s">
        <v>16</v>
      </c>
      <c r="B18335" t="s">
        <v>37</v>
      </c>
      <c r="C18335" t="s">
        <v>4</v>
      </c>
      <c r="D18335" t="s">
        <v>328</v>
      </c>
      <c r="F18335" s="2">
        <v>131495</v>
      </c>
      <c r="G18335" s="2">
        <v>131495</v>
      </c>
      <c r="H18335">
        <v>2013</v>
      </c>
      <c r="I18335">
        <v>1</v>
      </c>
      <c r="J18335" t="s">
        <v>717</v>
      </c>
    </row>
    <row r="18336" spans="1:10">
      <c r="A18336" t="s">
        <v>16</v>
      </c>
      <c r="B18336" t="s">
        <v>37</v>
      </c>
      <c r="C18336" t="s">
        <v>3</v>
      </c>
      <c r="D18336" t="s">
        <v>328</v>
      </c>
      <c r="F18336" s="2">
        <v>2306217</v>
      </c>
      <c r="G18336" s="2">
        <v>2306217</v>
      </c>
      <c r="H18336">
        <v>2012</v>
      </c>
      <c r="I18336">
        <v>1</v>
      </c>
      <c r="J18336" t="s">
        <v>717</v>
      </c>
    </row>
    <row r="18337" spans="1:10">
      <c r="A18337" t="s">
        <v>16</v>
      </c>
      <c r="B18337" t="s">
        <v>37</v>
      </c>
      <c r="C18337" t="s">
        <v>4</v>
      </c>
      <c r="D18337" t="s">
        <v>328</v>
      </c>
      <c r="F18337" s="2">
        <v>143960</v>
      </c>
      <c r="G18337" s="2">
        <v>143960</v>
      </c>
      <c r="H18337">
        <v>2012</v>
      </c>
      <c r="I18337">
        <v>1</v>
      </c>
      <c r="J18337" t="s">
        <v>717</v>
      </c>
    </row>
    <row r="18338" spans="1:10">
      <c r="A18338" t="s">
        <v>16</v>
      </c>
      <c r="B18338" t="s">
        <v>37</v>
      </c>
      <c r="C18338" t="s">
        <v>3</v>
      </c>
      <c r="D18338" t="s">
        <v>328</v>
      </c>
      <c r="F18338" s="2">
        <v>1581434</v>
      </c>
      <c r="G18338" s="2">
        <v>1581434</v>
      </c>
      <c r="H18338">
        <v>2011</v>
      </c>
      <c r="I18338">
        <v>1</v>
      </c>
      <c r="J18338" t="s">
        <v>717</v>
      </c>
    </row>
    <row r="18339" spans="1:10">
      <c r="A18339" t="s">
        <v>16</v>
      </c>
      <c r="B18339" t="s">
        <v>37</v>
      </c>
      <c r="C18339" t="s">
        <v>3</v>
      </c>
      <c r="D18339" t="s">
        <v>328</v>
      </c>
      <c r="F18339" s="2">
        <v>1581434</v>
      </c>
      <c r="G18339" s="2">
        <v>1581434</v>
      </c>
      <c r="H18339">
        <v>2011</v>
      </c>
      <c r="I18339">
        <v>1</v>
      </c>
      <c r="J18339" t="s">
        <v>717</v>
      </c>
    </row>
    <row r="18340" spans="1:10">
      <c r="A18340" t="s">
        <v>16</v>
      </c>
      <c r="B18340" t="s">
        <v>37</v>
      </c>
      <c r="C18340" t="s">
        <v>4</v>
      </c>
      <c r="D18340" t="s">
        <v>328</v>
      </c>
      <c r="F18340" s="2">
        <v>15825</v>
      </c>
      <c r="G18340" s="2">
        <v>15825</v>
      </c>
      <c r="H18340">
        <v>2011</v>
      </c>
      <c r="I18340">
        <v>1</v>
      </c>
      <c r="J18340" t="s">
        <v>717</v>
      </c>
    </row>
    <row r="18341" spans="1:10">
      <c r="A18341" t="s">
        <v>16</v>
      </c>
      <c r="B18341" t="s">
        <v>37</v>
      </c>
      <c r="C18341" t="s">
        <v>4</v>
      </c>
      <c r="D18341" t="s">
        <v>328</v>
      </c>
      <c r="F18341" s="2">
        <v>15825</v>
      </c>
      <c r="G18341" s="2">
        <v>15825</v>
      </c>
      <c r="H18341">
        <v>2011</v>
      </c>
      <c r="I18341">
        <v>1</v>
      </c>
      <c r="J18341" t="s">
        <v>717</v>
      </c>
    </row>
    <row r="18342" spans="1:10">
      <c r="A18342" t="s">
        <v>16</v>
      </c>
      <c r="B18342" t="s">
        <v>37</v>
      </c>
      <c r="C18342" t="s">
        <v>3</v>
      </c>
      <c r="D18342" t="s">
        <v>328</v>
      </c>
      <c r="F18342" s="2">
        <v>1785874</v>
      </c>
      <c r="G18342" s="2">
        <v>1785874</v>
      </c>
      <c r="H18342">
        <v>2010</v>
      </c>
      <c r="I18342">
        <v>1</v>
      </c>
      <c r="J18342" t="s">
        <v>717</v>
      </c>
    </row>
    <row r="18343" spans="1:10">
      <c r="A18343" t="s">
        <v>16</v>
      </c>
      <c r="B18343" t="s">
        <v>37</v>
      </c>
      <c r="C18343" t="s">
        <v>3</v>
      </c>
      <c r="D18343" t="s">
        <v>328</v>
      </c>
      <c r="F18343" s="2">
        <v>1785874</v>
      </c>
      <c r="G18343" s="2">
        <v>1785874</v>
      </c>
      <c r="H18343">
        <v>2010</v>
      </c>
      <c r="I18343">
        <v>1</v>
      </c>
      <c r="J18343" t="s">
        <v>717</v>
      </c>
    </row>
    <row r="18344" spans="1:10">
      <c r="A18344" t="s">
        <v>16</v>
      </c>
      <c r="B18344" t="s">
        <v>37</v>
      </c>
      <c r="C18344" t="s">
        <v>4</v>
      </c>
      <c r="D18344" t="s">
        <v>328</v>
      </c>
      <c r="F18344" s="2">
        <v>136145</v>
      </c>
      <c r="G18344" s="2">
        <v>136145</v>
      </c>
      <c r="H18344">
        <v>2010</v>
      </c>
      <c r="I18344">
        <v>1</v>
      </c>
      <c r="J18344" t="s">
        <v>717</v>
      </c>
    </row>
    <row r="18345" spans="1:10">
      <c r="A18345" t="s">
        <v>16</v>
      </c>
      <c r="B18345" t="s">
        <v>37</v>
      </c>
      <c r="C18345" t="s">
        <v>4</v>
      </c>
      <c r="D18345" t="s">
        <v>328</v>
      </c>
      <c r="F18345" s="2">
        <v>136145</v>
      </c>
      <c r="G18345" s="2">
        <v>136145</v>
      </c>
      <c r="H18345">
        <v>2010</v>
      </c>
      <c r="I18345">
        <v>1</v>
      </c>
      <c r="J18345" t="s">
        <v>717</v>
      </c>
    </row>
    <row r="18346" spans="1:10">
      <c r="A18346" s="3" t="s">
        <v>16</v>
      </c>
      <c r="B18346" t="s">
        <v>36</v>
      </c>
      <c r="C18346" t="s">
        <v>3</v>
      </c>
      <c r="D18346" t="s">
        <v>328</v>
      </c>
      <c r="F18346" s="2">
        <v>0</v>
      </c>
      <c r="G18346" s="2">
        <v>0</v>
      </c>
      <c r="H18346">
        <v>2013</v>
      </c>
      <c r="I18346">
        <v>2.7027443835616403</v>
      </c>
      <c r="J18346" t="s">
        <v>717</v>
      </c>
    </row>
    <row r="18347" spans="1:10">
      <c r="A18347" s="3" t="s">
        <v>16</v>
      </c>
      <c r="B18347" t="s">
        <v>36</v>
      </c>
      <c r="C18347" t="s">
        <v>3</v>
      </c>
      <c r="D18347" t="s">
        <v>1</v>
      </c>
      <c r="F18347" s="2">
        <v>0</v>
      </c>
      <c r="G18347" s="2">
        <v>0</v>
      </c>
      <c r="H18347">
        <v>2013</v>
      </c>
      <c r="I18347">
        <v>2.7027443835616403</v>
      </c>
      <c r="J18347" t="s">
        <v>717</v>
      </c>
    </row>
    <row r="18348" spans="1:10">
      <c r="A18348" s="3" t="s">
        <v>16</v>
      </c>
      <c r="B18348" t="s">
        <v>36</v>
      </c>
      <c r="C18348" t="s">
        <v>4</v>
      </c>
      <c r="D18348" t="s">
        <v>328</v>
      </c>
      <c r="F18348" s="2">
        <v>0</v>
      </c>
      <c r="G18348" s="2">
        <v>0</v>
      </c>
      <c r="H18348">
        <v>2013</v>
      </c>
      <c r="I18348">
        <v>2.7027443835616403</v>
      </c>
      <c r="J18348" t="s">
        <v>717</v>
      </c>
    </row>
    <row r="18349" spans="1:10">
      <c r="A18349" s="3" t="s">
        <v>16</v>
      </c>
      <c r="B18349" t="s">
        <v>36</v>
      </c>
      <c r="C18349" t="s">
        <v>4</v>
      </c>
      <c r="D18349" t="s">
        <v>1</v>
      </c>
      <c r="F18349" s="2">
        <v>0</v>
      </c>
      <c r="G18349" s="2">
        <v>0</v>
      </c>
      <c r="H18349">
        <v>2013</v>
      </c>
      <c r="I18349">
        <v>2.7027443835616403</v>
      </c>
      <c r="J18349" t="s">
        <v>717</v>
      </c>
    </row>
    <row r="18350" spans="1:10">
      <c r="A18350" s="3" t="s">
        <v>16</v>
      </c>
      <c r="B18350" t="s">
        <v>36</v>
      </c>
      <c r="C18350" t="s">
        <v>3</v>
      </c>
      <c r="D18350" t="s">
        <v>328</v>
      </c>
      <c r="F18350" s="2">
        <v>0</v>
      </c>
      <c r="G18350" s="2">
        <v>0</v>
      </c>
      <c r="H18350">
        <v>2012</v>
      </c>
      <c r="I18350">
        <v>2.6374524590163939</v>
      </c>
      <c r="J18350" t="s">
        <v>717</v>
      </c>
    </row>
    <row r="18351" spans="1:10">
      <c r="A18351" s="3" t="s">
        <v>16</v>
      </c>
      <c r="B18351" t="s">
        <v>36</v>
      </c>
      <c r="C18351" t="s">
        <v>3</v>
      </c>
      <c r="D18351" t="s">
        <v>1</v>
      </c>
      <c r="F18351" s="2">
        <v>0</v>
      </c>
      <c r="G18351" s="2">
        <v>0</v>
      </c>
      <c r="H18351">
        <v>2012</v>
      </c>
      <c r="I18351">
        <v>2.6374524590163939</v>
      </c>
      <c r="J18351" t="s">
        <v>717</v>
      </c>
    </row>
    <row r="18352" spans="1:10">
      <c r="A18352" s="3" t="s">
        <v>16</v>
      </c>
      <c r="B18352" t="s">
        <v>36</v>
      </c>
      <c r="C18352" t="s">
        <v>4</v>
      </c>
      <c r="D18352" t="s">
        <v>328</v>
      </c>
      <c r="F18352" s="2">
        <v>0</v>
      </c>
      <c r="G18352" s="2">
        <v>0</v>
      </c>
      <c r="H18352">
        <v>2012</v>
      </c>
      <c r="I18352">
        <v>2.6374524590163939</v>
      </c>
      <c r="J18352" t="s">
        <v>717</v>
      </c>
    </row>
    <row r="18353" spans="1:10">
      <c r="A18353" s="3" t="s">
        <v>16</v>
      </c>
      <c r="B18353" t="s">
        <v>36</v>
      </c>
      <c r="C18353" t="s">
        <v>4</v>
      </c>
      <c r="D18353" t="s">
        <v>1</v>
      </c>
      <c r="F18353" s="2">
        <v>0</v>
      </c>
      <c r="G18353" s="2">
        <v>0</v>
      </c>
      <c r="H18353">
        <v>2012</v>
      </c>
      <c r="I18353">
        <v>2.6374524590163939</v>
      </c>
      <c r="J18353" t="s">
        <v>717</v>
      </c>
    </row>
    <row r="18354" spans="1:10">
      <c r="A18354" t="s">
        <v>16</v>
      </c>
      <c r="B18354" t="s">
        <v>39</v>
      </c>
      <c r="C18354" t="s">
        <v>3</v>
      </c>
      <c r="D18354" t="s">
        <v>328</v>
      </c>
      <c r="E18354" t="s">
        <v>534</v>
      </c>
      <c r="F18354" s="2">
        <v>262980979.96000004</v>
      </c>
      <c r="G18354" s="2">
        <f>F18354/I18354</f>
        <v>4425724.5748136183</v>
      </c>
      <c r="H18354">
        <v>2024</v>
      </c>
      <c r="I18354">
        <v>59.420999999999999</v>
      </c>
      <c r="J18354" t="s">
        <v>717</v>
      </c>
    </row>
    <row r="18355" spans="1:10">
      <c r="A18355" t="s">
        <v>16</v>
      </c>
      <c r="B18355" t="s">
        <v>39</v>
      </c>
      <c r="C18355" t="s">
        <v>3</v>
      </c>
      <c r="D18355" t="s">
        <v>1</v>
      </c>
      <c r="E18355" t="s">
        <v>702</v>
      </c>
      <c r="F18355" s="2">
        <v>122881815.84000002</v>
      </c>
      <c r="G18355" s="2">
        <f>F18355/I18355</f>
        <v>2067986.3321048117</v>
      </c>
      <c r="H18355">
        <v>2024</v>
      </c>
      <c r="I18355">
        <v>59.420999999999999</v>
      </c>
      <c r="J18355" t="s">
        <v>717</v>
      </c>
    </row>
    <row r="18356" spans="1:10">
      <c r="A18356" t="s">
        <v>16</v>
      </c>
      <c r="B18356" t="s">
        <v>39</v>
      </c>
      <c r="C18356" t="s">
        <v>3</v>
      </c>
      <c r="D18356" t="s">
        <v>328</v>
      </c>
      <c r="F18356" s="2">
        <v>302149694</v>
      </c>
      <c r="G18356" s="2">
        <f>F18356/I18356</f>
        <v>5394952.2194050634</v>
      </c>
      <c r="H18356">
        <v>2023</v>
      </c>
      <c r="I18356">
        <v>56.006</v>
      </c>
      <c r="J18356" t="s">
        <v>717</v>
      </c>
    </row>
    <row r="18357" spans="1:10">
      <c r="A18357" t="s">
        <v>16</v>
      </c>
      <c r="B18357" t="s">
        <v>39</v>
      </c>
      <c r="C18357" t="s">
        <v>3</v>
      </c>
      <c r="D18357" t="s">
        <v>1</v>
      </c>
      <c r="F18357" s="2">
        <v>74430658.040000007</v>
      </c>
      <c r="G18357" s="2">
        <f>F18357/I18357</f>
        <v>1328976.5032317967</v>
      </c>
      <c r="H18357">
        <v>2023</v>
      </c>
      <c r="I18357">
        <v>56.006</v>
      </c>
      <c r="J18357" t="s">
        <v>717</v>
      </c>
    </row>
    <row r="18358" spans="1:10">
      <c r="A18358" t="s">
        <v>286</v>
      </c>
      <c r="B18358" t="s">
        <v>39</v>
      </c>
      <c r="C18358" t="s">
        <v>3</v>
      </c>
      <c r="D18358" t="s">
        <v>328</v>
      </c>
      <c r="E18358" t="s">
        <v>540</v>
      </c>
      <c r="F18358" s="2">
        <v>11049107</v>
      </c>
      <c r="G18358" s="2">
        <f>(F18358/I18358)</f>
        <v>223101.6052498738</v>
      </c>
      <c r="H18358">
        <v>2018</v>
      </c>
      <c r="I18358">
        <v>49.524999999999999</v>
      </c>
      <c r="J18358" s="40" t="s">
        <v>715</v>
      </c>
    </row>
    <row r="18359" spans="1:10">
      <c r="A18359" t="s">
        <v>286</v>
      </c>
      <c r="B18359" t="s">
        <v>39</v>
      </c>
      <c r="C18359" t="s">
        <v>3</v>
      </c>
      <c r="D18359" t="s">
        <v>1</v>
      </c>
      <c r="E18359" t="s">
        <v>364</v>
      </c>
      <c r="F18359" s="2">
        <v>2750976.1602399996</v>
      </c>
      <c r="G18359" s="2">
        <f>(F18359/I18359)</f>
        <v>55547.221812014126</v>
      </c>
      <c r="H18359">
        <v>2018</v>
      </c>
      <c r="I18359">
        <v>49.524999999999999</v>
      </c>
      <c r="J18359" s="40" t="s">
        <v>715</v>
      </c>
    </row>
    <row r="18360" spans="1:10">
      <c r="A18360" t="s">
        <v>16</v>
      </c>
      <c r="B18360" t="s">
        <v>39</v>
      </c>
      <c r="C18360" t="s">
        <v>4</v>
      </c>
      <c r="D18360" t="s">
        <v>328</v>
      </c>
      <c r="F18360" s="2">
        <v>45705011</v>
      </c>
      <c r="G18360" s="2">
        <f t="shared" ref="G18360:G18369" si="500">F18360/I18360</f>
        <v>816073.47427061386</v>
      </c>
      <c r="H18360">
        <v>2023</v>
      </c>
      <c r="I18360">
        <v>56.006</v>
      </c>
      <c r="J18360" t="s">
        <v>717</v>
      </c>
    </row>
    <row r="18361" spans="1:10">
      <c r="A18361" t="s">
        <v>16</v>
      </c>
      <c r="B18361" t="s">
        <v>39</v>
      </c>
      <c r="C18361" t="s">
        <v>4</v>
      </c>
      <c r="D18361" t="s">
        <v>1</v>
      </c>
      <c r="F18361" s="2">
        <v>42134629</v>
      </c>
      <c r="G18361" s="2">
        <f t="shared" si="500"/>
        <v>752323.48319822876</v>
      </c>
      <c r="H18361">
        <v>2023</v>
      </c>
      <c r="I18361">
        <v>56.006</v>
      </c>
      <c r="J18361" t="s">
        <v>717</v>
      </c>
    </row>
    <row r="18362" spans="1:10">
      <c r="A18362" t="s">
        <v>16</v>
      </c>
      <c r="B18362" t="s">
        <v>39</v>
      </c>
      <c r="C18362" t="s">
        <v>3</v>
      </c>
      <c r="D18362" t="s">
        <v>328</v>
      </c>
      <c r="F18362" s="2">
        <v>247057235.86000001</v>
      </c>
      <c r="G18362" s="2">
        <f t="shared" si="500"/>
        <v>4498902.5923700267</v>
      </c>
      <c r="H18362">
        <v>2022</v>
      </c>
      <c r="I18362" s="32">
        <v>54.914999999999999</v>
      </c>
      <c r="J18362" t="s">
        <v>717</v>
      </c>
    </row>
    <row r="18363" spans="1:10">
      <c r="A18363" t="s">
        <v>16</v>
      </c>
      <c r="B18363" t="s">
        <v>39</v>
      </c>
      <c r="C18363" t="s">
        <v>3</v>
      </c>
      <c r="D18363" t="s">
        <v>1</v>
      </c>
      <c r="F18363" s="2">
        <v>78551864.810000002</v>
      </c>
      <c r="G18363" s="2">
        <f t="shared" si="500"/>
        <v>1430426.382773377</v>
      </c>
      <c r="H18363">
        <v>2022</v>
      </c>
      <c r="I18363" s="32">
        <v>54.914999999999999</v>
      </c>
      <c r="J18363" t="s">
        <v>717</v>
      </c>
    </row>
    <row r="18364" spans="1:10">
      <c r="A18364" t="s">
        <v>16</v>
      </c>
      <c r="B18364" t="s">
        <v>39</v>
      </c>
      <c r="C18364" t="s">
        <v>3</v>
      </c>
      <c r="D18364" t="s">
        <v>328</v>
      </c>
      <c r="F18364" s="2">
        <v>195294346</v>
      </c>
      <c r="G18364" s="2">
        <f t="shared" si="500"/>
        <v>3424414.2731895493</v>
      </c>
      <c r="H18364">
        <v>2021</v>
      </c>
      <c r="I18364" s="32">
        <v>57.03</v>
      </c>
      <c r="J18364" t="s">
        <v>717</v>
      </c>
    </row>
    <row r="18365" spans="1:10">
      <c r="A18365" t="s">
        <v>16</v>
      </c>
      <c r="B18365" t="s">
        <v>39</v>
      </c>
      <c r="C18365" t="s">
        <v>3</v>
      </c>
      <c r="D18365" t="s">
        <v>1</v>
      </c>
      <c r="F18365" s="2">
        <v>58908405</v>
      </c>
      <c r="G18365" s="2">
        <f t="shared" si="500"/>
        <v>1032937.1383482377</v>
      </c>
      <c r="H18365">
        <v>2021</v>
      </c>
      <c r="I18365" s="32">
        <v>57.03</v>
      </c>
      <c r="J18365" t="s">
        <v>717</v>
      </c>
    </row>
    <row r="18366" spans="1:10">
      <c r="A18366" t="s">
        <v>16</v>
      </c>
      <c r="B18366" t="s">
        <v>39</v>
      </c>
      <c r="C18366" t="s">
        <v>3</v>
      </c>
      <c r="D18366" t="s">
        <v>328</v>
      </c>
      <c r="F18366" s="2">
        <v>137573557.91</v>
      </c>
      <c r="G18366" s="2">
        <f t="shared" si="500"/>
        <v>2435533.7235775236</v>
      </c>
      <c r="H18366">
        <v>2020</v>
      </c>
      <c r="I18366">
        <v>56.485999999999997</v>
      </c>
      <c r="J18366" t="s">
        <v>717</v>
      </c>
    </row>
    <row r="18367" spans="1:10">
      <c r="A18367" t="s">
        <v>16</v>
      </c>
      <c r="B18367" t="s">
        <v>39</v>
      </c>
      <c r="C18367" t="s">
        <v>3</v>
      </c>
      <c r="D18367" t="s">
        <v>1</v>
      </c>
      <c r="F18367" s="2">
        <v>75669527.200000018</v>
      </c>
      <c r="G18367" s="2">
        <f t="shared" si="500"/>
        <v>1339615.6074071454</v>
      </c>
      <c r="H18367">
        <v>2020</v>
      </c>
      <c r="I18367">
        <v>56.485999999999997</v>
      </c>
      <c r="J18367" t="s">
        <v>717</v>
      </c>
    </row>
    <row r="18368" spans="1:10">
      <c r="A18368" t="s">
        <v>16</v>
      </c>
      <c r="B18368" t="s">
        <v>39</v>
      </c>
      <c r="C18368" t="s">
        <v>3</v>
      </c>
      <c r="D18368" t="s">
        <v>328</v>
      </c>
      <c r="F18368" s="2">
        <v>125481174.47</v>
      </c>
      <c r="G18368" s="2">
        <f t="shared" si="500"/>
        <v>2447362.5852317056</v>
      </c>
      <c r="H18368">
        <v>2019</v>
      </c>
      <c r="I18368">
        <v>51.271999999999998</v>
      </c>
      <c r="J18368" t="s">
        <v>717</v>
      </c>
    </row>
    <row r="18369" spans="1:10">
      <c r="A18369" t="s">
        <v>16</v>
      </c>
      <c r="B18369" t="s">
        <v>39</v>
      </c>
      <c r="C18369" t="s">
        <v>3</v>
      </c>
      <c r="D18369" t="s">
        <v>1</v>
      </c>
      <c r="F18369" s="2">
        <v>80638429.629999995</v>
      </c>
      <c r="G18369" s="2">
        <f t="shared" si="500"/>
        <v>1572757.6382821032</v>
      </c>
      <c r="H18369">
        <v>2019</v>
      </c>
      <c r="I18369">
        <v>51.271999999999998</v>
      </c>
      <c r="J18369" t="s">
        <v>717</v>
      </c>
    </row>
    <row r="18370" spans="1:10">
      <c r="A18370" s="4" t="s">
        <v>16</v>
      </c>
      <c r="B18370" t="s">
        <v>39</v>
      </c>
      <c r="C18370" t="s">
        <v>3</v>
      </c>
      <c r="D18370" t="s">
        <v>328</v>
      </c>
      <c r="E18370" t="s">
        <v>540</v>
      </c>
      <c r="F18370" s="2">
        <v>124311221</v>
      </c>
      <c r="G18370" s="2">
        <f t="shared" ref="G18370:G18377" si="501">(F18370/I18370)</f>
        <v>2510070.0858152448</v>
      </c>
      <c r="H18370">
        <v>2018</v>
      </c>
      <c r="I18370">
        <v>49.524999999999999</v>
      </c>
      <c r="J18370" t="s">
        <v>717</v>
      </c>
    </row>
    <row r="18371" spans="1:10">
      <c r="A18371" s="4" t="s">
        <v>16</v>
      </c>
      <c r="B18371" t="s">
        <v>39</v>
      </c>
      <c r="C18371" t="s">
        <v>3</v>
      </c>
      <c r="D18371" t="s">
        <v>1</v>
      </c>
      <c r="E18371" t="s">
        <v>364</v>
      </c>
      <c r="F18371" s="2">
        <v>44201006.36248</v>
      </c>
      <c r="G18371" s="2">
        <f t="shared" si="501"/>
        <v>892498.86648117111</v>
      </c>
      <c r="H18371">
        <v>2018</v>
      </c>
      <c r="I18371">
        <v>49.524999999999999</v>
      </c>
      <c r="J18371" t="s">
        <v>717</v>
      </c>
    </row>
    <row r="18372" spans="1:10">
      <c r="A18372" s="4" t="s">
        <v>16</v>
      </c>
      <c r="B18372" t="s">
        <v>39</v>
      </c>
      <c r="C18372" t="s">
        <v>4</v>
      </c>
      <c r="D18372" t="s">
        <v>328</v>
      </c>
      <c r="E18372" t="s">
        <v>540</v>
      </c>
      <c r="F18372" s="2">
        <v>36116202</v>
      </c>
      <c r="G18372" s="2">
        <f t="shared" si="501"/>
        <v>729251.93336698634</v>
      </c>
      <c r="H18372">
        <v>2018</v>
      </c>
      <c r="I18372">
        <v>49.524999999999999</v>
      </c>
      <c r="J18372" t="s">
        <v>717</v>
      </c>
    </row>
    <row r="18373" spans="1:10">
      <c r="A18373" s="4" t="s">
        <v>16</v>
      </c>
      <c r="B18373" t="s">
        <v>39</v>
      </c>
      <c r="C18373" t="s">
        <v>4</v>
      </c>
      <c r="D18373" t="s">
        <v>1</v>
      </c>
      <c r="E18373" t="s">
        <v>364</v>
      </c>
      <c r="F18373" s="2">
        <v>7766745</v>
      </c>
      <c r="G18373" s="2">
        <f t="shared" si="501"/>
        <v>156824.73498233216</v>
      </c>
      <c r="H18373">
        <v>2018</v>
      </c>
      <c r="I18373">
        <v>49.524999999999999</v>
      </c>
      <c r="J18373" t="s">
        <v>717</v>
      </c>
    </row>
    <row r="18374" spans="1:10">
      <c r="A18374" s="4" t="s">
        <v>16</v>
      </c>
      <c r="B18374" t="s">
        <v>39</v>
      </c>
      <c r="C18374" t="s">
        <v>3</v>
      </c>
      <c r="D18374" t="s">
        <v>328</v>
      </c>
      <c r="E18374" t="s">
        <v>540</v>
      </c>
      <c r="F18374" s="2">
        <v>98737343</v>
      </c>
      <c r="G18374" s="2">
        <f t="shared" si="501"/>
        <v>2084781.6346783219</v>
      </c>
      <c r="H18374">
        <v>2017</v>
      </c>
      <c r="I18374">
        <v>47.360999999999997</v>
      </c>
      <c r="J18374" t="s">
        <v>717</v>
      </c>
    </row>
    <row r="18375" spans="1:10">
      <c r="A18375" s="4" t="s">
        <v>16</v>
      </c>
      <c r="B18375" t="s">
        <v>39</v>
      </c>
      <c r="C18375" t="s">
        <v>3</v>
      </c>
      <c r="D18375" t="s">
        <v>1</v>
      </c>
      <c r="E18375" t="s">
        <v>364</v>
      </c>
      <c r="F18375" s="2">
        <v>22453317</v>
      </c>
      <c r="G18375" s="2">
        <f t="shared" si="501"/>
        <v>474088.74390321155</v>
      </c>
      <c r="H18375">
        <v>2017</v>
      </c>
      <c r="I18375">
        <v>47.360999999999997</v>
      </c>
      <c r="J18375" t="s">
        <v>717</v>
      </c>
    </row>
    <row r="18376" spans="1:10">
      <c r="A18376" s="4" t="s">
        <v>16</v>
      </c>
      <c r="B18376" t="s">
        <v>39</v>
      </c>
      <c r="C18376" t="s">
        <v>4</v>
      </c>
      <c r="D18376" t="s">
        <v>328</v>
      </c>
      <c r="E18376" t="s">
        <v>540</v>
      </c>
      <c r="F18376" s="2">
        <v>16712307</v>
      </c>
      <c r="G18376" s="2">
        <f t="shared" si="501"/>
        <v>352870.65306898084</v>
      </c>
      <c r="H18376">
        <v>2017</v>
      </c>
      <c r="I18376">
        <v>47.360999999999997</v>
      </c>
      <c r="J18376" t="s">
        <v>717</v>
      </c>
    </row>
    <row r="18377" spans="1:10">
      <c r="A18377" s="4" t="s">
        <v>16</v>
      </c>
      <c r="B18377" t="s">
        <v>39</v>
      </c>
      <c r="C18377" t="s">
        <v>4</v>
      </c>
      <c r="D18377" t="s">
        <v>1</v>
      </c>
      <c r="E18377" t="s">
        <v>364</v>
      </c>
      <c r="F18377" s="2">
        <v>36315597</v>
      </c>
      <c r="G18377" s="2">
        <f t="shared" si="501"/>
        <v>766782.73262811173</v>
      </c>
      <c r="H18377">
        <v>2017</v>
      </c>
      <c r="I18377">
        <v>47.360999999999997</v>
      </c>
      <c r="J18377" t="s">
        <v>717</v>
      </c>
    </row>
    <row r="18378" spans="1:10">
      <c r="A18378" s="3" t="s">
        <v>16</v>
      </c>
      <c r="B18378" t="s">
        <v>39</v>
      </c>
      <c r="C18378" t="s">
        <v>3</v>
      </c>
      <c r="D18378" t="s">
        <v>328</v>
      </c>
      <c r="F18378" s="2">
        <v>89442970.920000002</v>
      </c>
      <c r="G18378" s="2">
        <v>1944201.0850994459</v>
      </c>
      <c r="H18378">
        <v>2016</v>
      </c>
      <c r="I18378">
        <v>46.004999999999995</v>
      </c>
      <c r="J18378" t="s">
        <v>717</v>
      </c>
    </row>
    <row r="18379" spans="1:10">
      <c r="A18379" s="3" t="s">
        <v>16</v>
      </c>
      <c r="B18379" t="s">
        <v>39</v>
      </c>
      <c r="C18379" t="s">
        <v>3</v>
      </c>
      <c r="D18379" t="s">
        <v>1</v>
      </c>
      <c r="F18379" s="2">
        <v>96192010.769999996</v>
      </c>
      <c r="G18379" s="2">
        <v>2090903.3968046953</v>
      </c>
      <c r="H18379">
        <v>2016</v>
      </c>
      <c r="I18379">
        <v>46.004999999999995</v>
      </c>
      <c r="J18379" t="s">
        <v>717</v>
      </c>
    </row>
    <row r="18380" spans="1:10">
      <c r="A18380" s="3" t="s">
        <v>16</v>
      </c>
      <c r="B18380" t="s">
        <v>39</v>
      </c>
      <c r="C18380" t="s">
        <v>3</v>
      </c>
      <c r="D18380" t="s">
        <v>328</v>
      </c>
      <c r="F18380" s="2">
        <v>104191949</v>
      </c>
      <c r="G18380" s="2">
        <v>2325842.566813746</v>
      </c>
      <c r="H18380">
        <v>2015</v>
      </c>
      <c r="I18380">
        <v>44.79750714285715</v>
      </c>
      <c r="J18380" t="s">
        <v>717</v>
      </c>
    </row>
    <row r="18381" spans="1:10">
      <c r="A18381" s="3" t="s">
        <v>16</v>
      </c>
      <c r="B18381" t="s">
        <v>39</v>
      </c>
      <c r="C18381" t="s">
        <v>3</v>
      </c>
      <c r="D18381" t="s">
        <v>1</v>
      </c>
      <c r="F18381" s="2">
        <v>52160516.279999994</v>
      </c>
      <c r="G18381" s="2">
        <v>1164362.0283080162</v>
      </c>
      <c r="H18381">
        <v>2015</v>
      </c>
      <c r="I18381">
        <v>44.79750714285715</v>
      </c>
      <c r="J18381" t="s">
        <v>717</v>
      </c>
    </row>
    <row r="18382" spans="1:10">
      <c r="A18382" s="3" t="s">
        <v>16</v>
      </c>
      <c r="B18382" t="s">
        <v>39</v>
      </c>
      <c r="C18382" t="s">
        <v>3</v>
      </c>
      <c r="D18382" t="s">
        <v>328</v>
      </c>
      <c r="F18382" s="2">
        <v>109006706.99999999</v>
      </c>
      <c r="G18382" s="2">
        <v>2510576.1763283354</v>
      </c>
      <c r="H18382">
        <v>2014</v>
      </c>
      <c r="I18382">
        <v>43.418999999999997</v>
      </c>
      <c r="J18382" t="s">
        <v>717</v>
      </c>
    </row>
    <row r="18383" spans="1:10">
      <c r="A18383" s="3" t="s">
        <v>16</v>
      </c>
      <c r="B18383" t="s">
        <v>39</v>
      </c>
      <c r="C18383" t="s">
        <v>3</v>
      </c>
      <c r="D18383" t="s">
        <v>1</v>
      </c>
      <c r="F18383" s="2">
        <v>34114626</v>
      </c>
      <c r="G18383" s="2">
        <v>785707.31707317079</v>
      </c>
      <c r="H18383">
        <v>2014</v>
      </c>
      <c r="I18383">
        <v>43.418999999999997</v>
      </c>
      <c r="J18383" t="s">
        <v>717</v>
      </c>
    </row>
    <row r="18384" spans="1:10">
      <c r="A18384" t="s">
        <v>286</v>
      </c>
      <c r="B18384" t="s">
        <v>39</v>
      </c>
      <c r="C18384" t="s">
        <v>4</v>
      </c>
      <c r="D18384" t="s">
        <v>328</v>
      </c>
      <c r="E18384" t="s">
        <v>540</v>
      </c>
      <c r="F18384" s="2">
        <v>3920189</v>
      </c>
      <c r="G18384" s="2">
        <f>(F18384/I18384)</f>
        <v>79155.75971731449</v>
      </c>
      <c r="H18384">
        <v>2018</v>
      </c>
      <c r="I18384">
        <v>49.524999999999999</v>
      </c>
      <c r="J18384" s="40" t="s">
        <v>715</v>
      </c>
    </row>
    <row r="18385" spans="1:10">
      <c r="A18385" s="3" t="s">
        <v>16</v>
      </c>
      <c r="B18385" t="s">
        <v>39</v>
      </c>
      <c r="C18385" t="s">
        <v>3</v>
      </c>
      <c r="D18385" t="s">
        <v>328</v>
      </c>
      <c r="F18385" s="2">
        <v>89210285.000000015</v>
      </c>
      <c r="G18385" s="2">
        <v>2136447.7550649424</v>
      </c>
      <c r="H18385">
        <v>2013</v>
      </c>
      <c r="I18385">
        <v>41.75636160000002</v>
      </c>
      <c r="J18385" t="s">
        <v>717</v>
      </c>
    </row>
    <row r="18386" spans="1:10">
      <c r="A18386" s="3" t="s">
        <v>16</v>
      </c>
      <c r="B18386" t="s">
        <v>39</v>
      </c>
      <c r="C18386" t="s">
        <v>3</v>
      </c>
      <c r="D18386" t="s">
        <v>1</v>
      </c>
      <c r="F18386" s="2">
        <v>43117560</v>
      </c>
      <c r="G18386" s="2">
        <v>1032598.587325194</v>
      </c>
      <c r="H18386">
        <v>2013</v>
      </c>
      <c r="I18386">
        <v>41.75636160000002</v>
      </c>
      <c r="J18386" t="s">
        <v>717</v>
      </c>
    </row>
    <row r="18387" spans="1:10">
      <c r="A18387" s="3" t="s">
        <v>16</v>
      </c>
      <c r="B18387" t="s">
        <v>39</v>
      </c>
      <c r="C18387" t="s">
        <v>3</v>
      </c>
      <c r="D18387" t="s">
        <v>328</v>
      </c>
      <c r="F18387" s="2">
        <v>86614468.069332376</v>
      </c>
      <c r="G18387" s="2">
        <v>2205147.8727381392</v>
      </c>
      <c r="H18387">
        <v>2012</v>
      </c>
      <c r="I18387">
        <v>39.278303800000003</v>
      </c>
      <c r="J18387" t="s">
        <v>717</v>
      </c>
    </row>
    <row r="18388" spans="1:10">
      <c r="A18388" s="3" t="s">
        <v>16</v>
      </c>
      <c r="B18388" t="s">
        <v>39</v>
      </c>
      <c r="C18388" t="s">
        <v>3</v>
      </c>
      <c r="D18388" t="s">
        <v>1</v>
      </c>
      <c r="F18388" s="2">
        <v>47345050.393078618</v>
      </c>
      <c r="G18388" s="2">
        <v>1205374.1076537683</v>
      </c>
      <c r="H18388">
        <v>2012</v>
      </c>
      <c r="I18388">
        <v>39.278303800000003</v>
      </c>
      <c r="J18388" t="s">
        <v>717</v>
      </c>
    </row>
    <row r="18389" spans="1:10">
      <c r="A18389" t="s">
        <v>16</v>
      </c>
      <c r="B18389" t="s">
        <v>318</v>
      </c>
      <c r="C18389" t="s">
        <v>3</v>
      </c>
      <c r="D18389" t="s">
        <v>328</v>
      </c>
      <c r="E18389" t="s">
        <v>534</v>
      </c>
      <c r="F18389" s="2">
        <v>271828448.70999998</v>
      </c>
      <c r="G18389" s="2">
        <f t="shared" ref="G18389:G18410" si="502">F18389/I18389</f>
        <v>6765132.8174152831</v>
      </c>
      <c r="H18389">
        <v>2024</v>
      </c>
      <c r="I18389">
        <v>40.180799999999998</v>
      </c>
      <c r="J18389" t="s">
        <v>717</v>
      </c>
    </row>
    <row r="18390" spans="1:10">
      <c r="A18390" t="s">
        <v>16</v>
      </c>
      <c r="B18390" t="s">
        <v>318</v>
      </c>
      <c r="C18390" t="s">
        <v>4</v>
      </c>
      <c r="D18390" t="s">
        <v>328</v>
      </c>
      <c r="E18390" t="s">
        <v>534</v>
      </c>
      <c r="F18390" s="2">
        <v>89618487.359999999</v>
      </c>
      <c r="G18390" s="2">
        <f t="shared" si="502"/>
        <v>2230380.8625014932</v>
      </c>
      <c r="H18390">
        <v>2024</v>
      </c>
      <c r="I18390">
        <v>40.180799999999998</v>
      </c>
      <c r="J18390" t="s">
        <v>717</v>
      </c>
    </row>
    <row r="18391" spans="1:10">
      <c r="A18391" t="s">
        <v>16</v>
      </c>
      <c r="B18391" t="s">
        <v>318</v>
      </c>
      <c r="C18391" t="s">
        <v>3</v>
      </c>
      <c r="D18391" t="s">
        <v>328</v>
      </c>
      <c r="E18391" t="s">
        <v>534</v>
      </c>
      <c r="F18391" s="2">
        <v>237188255.03</v>
      </c>
      <c r="G18391" s="2">
        <f t="shared" si="502"/>
        <v>6109194.5104675358</v>
      </c>
      <c r="H18391">
        <v>2023</v>
      </c>
      <c r="I18391">
        <v>38.824800000000003</v>
      </c>
      <c r="J18391" t="s">
        <v>717</v>
      </c>
    </row>
    <row r="18392" spans="1:10">
      <c r="A18392" t="s">
        <v>16</v>
      </c>
      <c r="B18392" t="s">
        <v>318</v>
      </c>
      <c r="C18392" t="s">
        <v>4</v>
      </c>
      <c r="D18392" t="s">
        <v>328</v>
      </c>
      <c r="E18392" t="s">
        <v>534</v>
      </c>
      <c r="F18392" s="2">
        <v>95147003.420000002</v>
      </c>
      <c r="G18392" s="2">
        <f t="shared" si="502"/>
        <v>2450675.9447569591</v>
      </c>
      <c r="H18392">
        <v>2023</v>
      </c>
      <c r="I18392">
        <v>38.824800000000003</v>
      </c>
      <c r="J18392" t="s">
        <v>717</v>
      </c>
    </row>
    <row r="18393" spans="1:10">
      <c r="A18393" t="s">
        <v>16</v>
      </c>
      <c r="B18393" t="s">
        <v>318</v>
      </c>
      <c r="C18393" t="s">
        <v>3</v>
      </c>
      <c r="D18393" t="s">
        <v>328</v>
      </c>
      <c r="E18393" t="s">
        <v>534</v>
      </c>
      <c r="F18393" s="2">
        <v>250991237.18000001</v>
      </c>
      <c r="G18393" s="2">
        <f t="shared" si="502"/>
        <v>6102225.2548558144</v>
      </c>
      <c r="H18393">
        <v>2022</v>
      </c>
      <c r="I18393" s="32">
        <v>41.131100000000004</v>
      </c>
      <c r="J18393" t="s">
        <v>717</v>
      </c>
    </row>
    <row r="18394" spans="1:10">
      <c r="A18394" t="str">
        <f t="shared" ref="A18394:A18400" si="503">A18393</f>
        <v>SURA</v>
      </c>
      <c r="B18394" t="s">
        <v>318</v>
      </c>
      <c r="C18394" t="s">
        <v>4</v>
      </c>
      <c r="D18394" t="s">
        <v>328</v>
      </c>
      <c r="E18394" t="s">
        <v>534</v>
      </c>
      <c r="F18394" s="2">
        <v>3708914.26</v>
      </c>
      <c r="G18394" s="2">
        <f t="shared" si="502"/>
        <v>90172.989781454889</v>
      </c>
      <c r="H18394">
        <v>2022</v>
      </c>
      <c r="I18394" s="32">
        <v>41.131100000000004</v>
      </c>
      <c r="J18394" t="s">
        <v>717</v>
      </c>
    </row>
    <row r="18395" spans="1:10">
      <c r="A18395" t="str">
        <f t="shared" si="503"/>
        <v>SURA</v>
      </c>
      <c r="B18395" t="s">
        <v>318</v>
      </c>
      <c r="C18395" t="s">
        <v>4</v>
      </c>
      <c r="D18395" t="s">
        <v>328</v>
      </c>
      <c r="E18395" t="s">
        <v>534</v>
      </c>
      <c r="F18395" s="2">
        <v>25370247</v>
      </c>
      <c r="G18395" s="2">
        <f t="shared" si="502"/>
        <v>616814.21114436514</v>
      </c>
      <c r="H18395">
        <v>2022</v>
      </c>
      <c r="I18395" s="32">
        <v>41.131100000000004</v>
      </c>
      <c r="J18395" t="s">
        <v>717</v>
      </c>
    </row>
    <row r="18396" spans="1:10">
      <c r="A18396" t="str">
        <f t="shared" si="503"/>
        <v>SURA</v>
      </c>
      <c r="B18396" t="s">
        <v>318</v>
      </c>
      <c r="C18396" t="s">
        <v>4</v>
      </c>
      <c r="D18396" t="s">
        <v>328</v>
      </c>
      <c r="E18396" t="s">
        <v>534</v>
      </c>
      <c r="F18396" s="2">
        <v>37180203.869999997</v>
      </c>
      <c r="G18396" s="2">
        <f t="shared" si="502"/>
        <v>903943.82523200195</v>
      </c>
      <c r="H18396">
        <v>2022</v>
      </c>
      <c r="I18396" s="32">
        <v>41.131100000000004</v>
      </c>
      <c r="J18396" t="s">
        <v>717</v>
      </c>
    </row>
    <row r="18397" spans="1:10">
      <c r="A18397" t="str">
        <f t="shared" si="503"/>
        <v>SURA</v>
      </c>
      <c r="B18397" t="s">
        <v>318</v>
      </c>
      <c r="C18397" t="s">
        <v>4</v>
      </c>
      <c r="D18397" t="s">
        <v>328</v>
      </c>
      <c r="E18397" t="s">
        <v>534</v>
      </c>
      <c r="F18397" s="2">
        <v>37844073.75</v>
      </c>
      <c r="G18397" s="2">
        <f t="shared" si="502"/>
        <v>920084.16380792146</v>
      </c>
      <c r="H18397">
        <v>2022</v>
      </c>
      <c r="I18397" s="32">
        <v>41.131100000000004</v>
      </c>
      <c r="J18397" t="s">
        <v>717</v>
      </c>
    </row>
    <row r="18398" spans="1:10">
      <c r="A18398" t="str">
        <f t="shared" si="503"/>
        <v>SURA</v>
      </c>
      <c r="B18398" t="s">
        <v>318</v>
      </c>
      <c r="C18398" t="s">
        <v>4</v>
      </c>
      <c r="D18398" t="s">
        <v>328</v>
      </c>
      <c r="E18398" t="s">
        <v>534</v>
      </c>
      <c r="F18398" s="2">
        <v>16117571.539999999</v>
      </c>
      <c r="G18398" s="2">
        <f t="shared" si="502"/>
        <v>391858.5094976793</v>
      </c>
      <c r="H18398">
        <v>2022</v>
      </c>
      <c r="I18398" s="32">
        <v>41.131100000000004</v>
      </c>
      <c r="J18398" t="s">
        <v>717</v>
      </c>
    </row>
    <row r="18399" spans="1:10">
      <c r="A18399" t="str">
        <f t="shared" si="503"/>
        <v>SURA</v>
      </c>
      <c r="B18399" t="s">
        <v>318</v>
      </c>
      <c r="C18399" t="s">
        <v>4</v>
      </c>
      <c r="D18399" t="s">
        <v>328</v>
      </c>
      <c r="E18399" t="s">
        <v>534</v>
      </c>
      <c r="F18399" s="2">
        <v>35704999.75</v>
      </c>
      <c r="G18399" s="2">
        <f t="shared" si="502"/>
        <v>868077.92035710195</v>
      </c>
      <c r="H18399">
        <v>2022</v>
      </c>
      <c r="I18399" s="32">
        <v>41.131100000000004</v>
      </c>
      <c r="J18399" t="s">
        <v>717</v>
      </c>
    </row>
    <row r="18400" spans="1:10">
      <c r="A18400" t="str">
        <f t="shared" si="503"/>
        <v>SURA</v>
      </c>
      <c r="B18400" t="s">
        <v>318</v>
      </c>
      <c r="C18400" t="s">
        <v>4</v>
      </c>
      <c r="D18400" t="s">
        <v>328</v>
      </c>
      <c r="E18400" t="s">
        <v>534</v>
      </c>
      <c r="F18400" s="2">
        <v>33757369.299999997</v>
      </c>
      <c r="G18400" s="2">
        <f t="shared" si="502"/>
        <v>820726.14882655686</v>
      </c>
      <c r="H18400">
        <v>2022</v>
      </c>
      <c r="I18400" s="32">
        <v>41.131100000000004</v>
      </c>
      <c r="J18400" t="s">
        <v>717</v>
      </c>
    </row>
    <row r="18401" spans="1:10">
      <c r="A18401" t="s">
        <v>16</v>
      </c>
      <c r="B18401" t="s">
        <v>318</v>
      </c>
      <c r="C18401" t="s">
        <v>3</v>
      </c>
      <c r="D18401" t="s">
        <v>328</v>
      </c>
      <c r="E18401" t="s">
        <v>534</v>
      </c>
      <c r="F18401" s="2">
        <v>225455612</v>
      </c>
      <c r="G18401" s="2">
        <f t="shared" si="502"/>
        <v>5176176.4516810393</v>
      </c>
      <c r="H18401">
        <v>2021</v>
      </c>
      <c r="I18401" s="32">
        <v>43.556399999999996</v>
      </c>
      <c r="J18401" t="s">
        <v>717</v>
      </c>
    </row>
    <row r="18402" spans="1:10">
      <c r="A18402" t="s">
        <v>16</v>
      </c>
      <c r="B18402" t="s">
        <v>318</v>
      </c>
      <c r="C18402" t="s">
        <v>4</v>
      </c>
      <c r="D18402" t="s">
        <v>328</v>
      </c>
      <c r="E18402" t="s">
        <v>534</v>
      </c>
      <c r="F18402" s="2">
        <v>35245865</v>
      </c>
      <c r="G18402" s="2">
        <f t="shared" si="502"/>
        <v>809200.59968225111</v>
      </c>
      <c r="H18402">
        <v>2021</v>
      </c>
      <c r="I18402" s="32">
        <v>43.556399999999996</v>
      </c>
      <c r="J18402" t="s">
        <v>717</v>
      </c>
    </row>
    <row r="18403" spans="1:10">
      <c r="A18403" t="s">
        <v>16</v>
      </c>
      <c r="B18403" t="s">
        <v>318</v>
      </c>
      <c r="C18403" t="s">
        <v>3</v>
      </c>
      <c r="D18403" t="s">
        <v>328</v>
      </c>
      <c r="E18403" t="s">
        <v>534</v>
      </c>
      <c r="F18403" s="2">
        <v>160851198.94</v>
      </c>
      <c r="G18403" s="2">
        <f t="shared" si="502"/>
        <v>3830656.9090627646</v>
      </c>
      <c r="H18403">
        <v>2020</v>
      </c>
      <c r="I18403">
        <v>41.990499999999997</v>
      </c>
      <c r="J18403" t="s">
        <v>717</v>
      </c>
    </row>
    <row r="18404" spans="1:10">
      <c r="A18404" t="s">
        <v>16</v>
      </c>
      <c r="B18404" t="s">
        <v>318</v>
      </c>
      <c r="C18404" t="s">
        <v>4</v>
      </c>
      <c r="D18404" t="s">
        <v>328</v>
      </c>
      <c r="E18404" t="s">
        <v>534</v>
      </c>
      <c r="F18404" s="2">
        <v>46966901.939999998</v>
      </c>
      <c r="G18404" s="2">
        <f t="shared" si="502"/>
        <v>1118512.5668901298</v>
      </c>
      <c r="H18404">
        <v>2020</v>
      </c>
      <c r="I18404">
        <v>41.990499999999997</v>
      </c>
      <c r="J18404" t="s">
        <v>717</v>
      </c>
    </row>
    <row r="18405" spans="1:10">
      <c r="A18405" t="s">
        <v>16</v>
      </c>
      <c r="B18405" t="s">
        <v>318</v>
      </c>
      <c r="C18405" t="s">
        <v>3</v>
      </c>
      <c r="D18405" t="s">
        <v>328</v>
      </c>
      <c r="E18405" t="s">
        <v>534</v>
      </c>
      <c r="F18405" s="2">
        <v>147540041.13</v>
      </c>
      <c r="G18405" s="2">
        <f t="shared" si="502"/>
        <v>4186174.3679882875</v>
      </c>
      <c r="H18405">
        <v>2019</v>
      </c>
      <c r="I18405">
        <v>35.244599999999998</v>
      </c>
      <c r="J18405" t="s">
        <v>717</v>
      </c>
    </row>
    <row r="18406" spans="1:10">
      <c r="A18406" t="s">
        <v>16</v>
      </c>
      <c r="B18406" t="s">
        <v>318</v>
      </c>
      <c r="C18406" t="s">
        <v>4</v>
      </c>
      <c r="D18406" t="s">
        <v>328</v>
      </c>
      <c r="E18406" t="s">
        <v>534</v>
      </c>
      <c r="F18406" s="2">
        <v>22918559.489999998</v>
      </c>
      <c r="G18406" s="2">
        <f t="shared" si="502"/>
        <v>650271.51648763218</v>
      </c>
      <c r="H18406">
        <v>2019</v>
      </c>
      <c r="I18406">
        <v>35.244599999999998</v>
      </c>
      <c r="J18406" t="s">
        <v>717</v>
      </c>
    </row>
    <row r="18407" spans="1:10">
      <c r="A18407" s="5" t="s">
        <v>16</v>
      </c>
      <c r="B18407" t="s">
        <v>318</v>
      </c>
      <c r="C18407" t="s">
        <v>3</v>
      </c>
      <c r="D18407" t="s">
        <v>328</v>
      </c>
      <c r="E18407" t="s">
        <v>534</v>
      </c>
      <c r="F18407" s="2">
        <v>150295378.21000001</v>
      </c>
      <c r="G18407" s="2">
        <f t="shared" si="502"/>
        <v>4871416.5208654087</v>
      </c>
      <c r="H18407">
        <v>2018</v>
      </c>
      <c r="I18407">
        <v>30.852499999999999</v>
      </c>
      <c r="J18407" t="s">
        <v>717</v>
      </c>
    </row>
    <row r="18408" spans="1:10">
      <c r="A18408" s="4" t="s">
        <v>16</v>
      </c>
      <c r="B18408" t="s">
        <v>318</v>
      </c>
      <c r="C18408" t="s">
        <v>4</v>
      </c>
      <c r="D18408" t="s">
        <v>328</v>
      </c>
      <c r="E18408" t="s">
        <v>534</v>
      </c>
      <c r="F18408" s="2">
        <v>17803405.699999999</v>
      </c>
      <c r="G18408" s="2">
        <f t="shared" si="502"/>
        <v>577049.04626853578</v>
      </c>
      <c r="H18408">
        <v>2018</v>
      </c>
      <c r="I18408">
        <v>30.852499999999999</v>
      </c>
      <c r="J18408" t="s">
        <v>717</v>
      </c>
    </row>
    <row r="18409" spans="1:10">
      <c r="A18409" s="5" t="s">
        <v>16</v>
      </c>
      <c r="B18409" t="s">
        <v>318</v>
      </c>
      <c r="C18409" t="s">
        <v>3</v>
      </c>
      <c r="D18409" t="s">
        <v>328</v>
      </c>
      <c r="E18409" t="s">
        <v>534</v>
      </c>
      <c r="F18409" s="2">
        <v>139551019.84999999</v>
      </c>
      <c r="G18409" s="2">
        <f t="shared" si="502"/>
        <v>4881112.9713186426</v>
      </c>
      <c r="H18409">
        <v>2017</v>
      </c>
      <c r="I18409">
        <v>28.59</v>
      </c>
      <c r="J18409" t="s">
        <v>717</v>
      </c>
    </row>
    <row r="18410" spans="1:10">
      <c r="A18410" s="4" t="s">
        <v>16</v>
      </c>
      <c r="B18410" t="s">
        <v>318</v>
      </c>
      <c r="C18410" t="s">
        <v>4</v>
      </c>
      <c r="D18410" t="s">
        <v>328</v>
      </c>
      <c r="E18410" t="s">
        <v>534</v>
      </c>
      <c r="F18410" s="2">
        <v>15921706.220000001</v>
      </c>
      <c r="G18410" s="2">
        <f t="shared" si="502"/>
        <v>556897.73417278775</v>
      </c>
      <c r="H18410">
        <v>2017</v>
      </c>
      <c r="I18410">
        <v>28.59</v>
      </c>
      <c r="J18410" t="s">
        <v>717</v>
      </c>
    </row>
    <row r="18411" spans="1:10">
      <c r="A18411" t="s">
        <v>286</v>
      </c>
      <c r="B18411" t="s">
        <v>39</v>
      </c>
      <c r="C18411" t="s">
        <v>3</v>
      </c>
      <c r="D18411" t="s">
        <v>328</v>
      </c>
      <c r="E18411" t="s">
        <v>540</v>
      </c>
      <c r="F18411" s="2">
        <v>12179861</v>
      </c>
      <c r="G18411" s="2">
        <f>(F18411/I18411)</f>
        <v>257170.68896349319</v>
      </c>
      <c r="H18411">
        <v>2017</v>
      </c>
      <c r="I18411">
        <v>47.360999999999997</v>
      </c>
      <c r="J18411" s="40" t="s">
        <v>715</v>
      </c>
    </row>
    <row r="18412" spans="1:10">
      <c r="A18412" t="s">
        <v>286</v>
      </c>
      <c r="B18412" t="s">
        <v>39</v>
      </c>
      <c r="C18412" t="s">
        <v>3</v>
      </c>
      <c r="D18412" t="s">
        <v>1</v>
      </c>
      <c r="E18412" t="s">
        <v>364</v>
      </c>
      <c r="F18412" s="2">
        <v>510428</v>
      </c>
      <c r="G18412" s="2">
        <f>(F18412/I18412)</f>
        <v>10777.390680095437</v>
      </c>
      <c r="H18412">
        <v>2017</v>
      </c>
      <c r="I18412">
        <v>47.360999999999997</v>
      </c>
      <c r="J18412" s="40" t="s">
        <v>715</v>
      </c>
    </row>
    <row r="18413" spans="1:10">
      <c r="A18413" s="3" t="s">
        <v>16</v>
      </c>
      <c r="B18413" t="s">
        <v>318</v>
      </c>
      <c r="C18413" t="s">
        <v>3</v>
      </c>
      <c r="D18413" t="s">
        <v>328</v>
      </c>
      <c r="E18413" t="s">
        <v>534</v>
      </c>
      <c r="F18413" s="2">
        <v>133653538.60344374</v>
      </c>
      <c r="G18413" s="2">
        <v>4428607.8150000004</v>
      </c>
      <c r="H18413">
        <v>2016</v>
      </c>
      <c r="I18413">
        <v>30.17958333333333</v>
      </c>
      <c r="J18413" t="s">
        <v>717</v>
      </c>
    </row>
    <row r="18414" spans="1:10">
      <c r="A18414" s="3" t="s">
        <v>16</v>
      </c>
      <c r="B18414" t="s">
        <v>318</v>
      </c>
      <c r="C18414" t="s">
        <v>4</v>
      </c>
      <c r="D18414" t="s">
        <v>328</v>
      </c>
      <c r="E18414" t="s">
        <v>534</v>
      </c>
      <c r="F18414" s="2">
        <v>20176941.02</v>
      </c>
      <c r="G18414" s="2">
        <v>668562.61059491104</v>
      </c>
      <c r="H18414">
        <v>2016</v>
      </c>
      <c r="I18414">
        <v>30.17958333333333</v>
      </c>
      <c r="J18414" t="s">
        <v>717</v>
      </c>
    </row>
    <row r="18415" spans="1:10">
      <c r="A18415" t="s">
        <v>16</v>
      </c>
      <c r="B18415" t="s">
        <v>42</v>
      </c>
      <c r="C18415" t="s">
        <v>3</v>
      </c>
      <c r="D18415" t="s">
        <v>328</v>
      </c>
      <c r="E18415" t="s">
        <v>419</v>
      </c>
      <c r="F18415" s="2">
        <v>1626475.0899999999</v>
      </c>
      <c r="G18415" s="2">
        <v>1626475.0899999999</v>
      </c>
      <c r="H18415">
        <v>2022</v>
      </c>
      <c r="I18415">
        <v>1</v>
      </c>
      <c r="J18415" t="s">
        <v>717</v>
      </c>
    </row>
    <row r="18416" spans="1:10">
      <c r="A18416" t="s">
        <v>16</v>
      </c>
      <c r="B18416" t="s">
        <v>42</v>
      </c>
      <c r="C18416" t="s">
        <v>3</v>
      </c>
      <c r="D18416" t="s">
        <v>328</v>
      </c>
      <c r="E18416" t="s">
        <v>432</v>
      </c>
      <c r="F18416" s="2">
        <v>0</v>
      </c>
      <c r="G18416" s="2">
        <v>0</v>
      </c>
      <c r="H18416">
        <v>2022</v>
      </c>
      <c r="I18416">
        <v>1</v>
      </c>
      <c r="J18416" t="s">
        <v>717</v>
      </c>
    </row>
    <row r="18417" spans="1:10">
      <c r="A18417" t="s">
        <v>16</v>
      </c>
      <c r="B18417" t="s">
        <v>42</v>
      </c>
      <c r="C18417" t="s">
        <v>3</v>
      </c>
      <c r="D18417" t="s">
        <v>328</v>
      </c>
      <c r="E18417" t="s">
        <v>370</v>
      </c>
      <c r="F18417" s="2">
        <v>298227.3</v>
      </c>
      <c r="G18417" s="2">
        <v>298227.3</v>
      </c>
      <c r="H18417">
        <v>2022</v>
      </c>
      <c r="I18417">
        <v>1</v>
      </c>
      <c r="J18417" t="s">
        <v>717</v>
      </c>
    </row>
    <row r="18418" spans="1:10">
      <c r="A18418" t="s">
        <v>16</v>
      </c>
      <c r="B18418" t="s">
        <v>42</v>
      </c>
      <c r="C18418" t="s">
        <v>4</v>
      </c>
      <c r="D18418" t="s">
        <v>328</v>
      </c>
      <c r="E18418" t="s">
        <v>419</v>
      </c>
      <c r="F18418" s="2">
        <v>659388.07999999996</v>
      </c>
      <c r="G18418" s="2">
        <v>659388.07999999996</v>
      </c>
      <c r="H18418">
        <v>2022</v>
      </c>
      <c r="I18418">
        <v>1</v>
      </c>
      <c r="J18418" t="s">
        <v>717</v>
      </c>
    </row>
    <row r="18419" spans="1:10">
      <c r="A18419" t="s">
        <v>16</v>
      </c>
      <c r="B18419" t="s">
        <v>42</v>
      </c>
      <c r="C18419" t="s">
        <v>4</v>
      </c>
      <c r="D18419" t="s">
        <v>328</v>
      </c>
      <c r="E18419" t="s">
        <v>370</v>
      </c>
      <c r="F18419" s="2">
        <v>23514.93</v>
      </c>
      <c r="G18419" s="2">
        <v>23514.93</v>
      </c>
      <c r="H18419">
        <v>2022</v>
      </c>
      <c r="I18419">
        <v>1</v>
      </c>
      <c r="J18419" t="s">
        <v>717</v>
      </c>
    </row>
    <row r="18420" spans="1:10">
      <c r="A18420" t="s">
        <v>16</v>
      </c>
      <c r="B18420" t="s">
        <v>42</v>
      </c>
      <c r="C18420" t="s">
        <v>3</v>
      </c>
      <c r="D18420" t="s">
        <v>1</v>
      </c>
      <c r="F18420" s="2">
        <v>178622.15</v>
      </c>
      <c r="G18420" s="2">
        <v>178622.15</v>
      </c>
      <c r="H18420">
        <v>2022</v>
      </c>
      <c r="I18420">
        <v>1</v>
      </c>
      <c r="J18420" t="s">
        <v>717</v>
      </c>
    </row>
    <row r="18421" spans="1:10">
      <c r="A18421" s="14" t="s">
        <v>259</v>
      </c>
      <c r="B18421" t="s">
        <v>35</v>
      </c>
      <c r="C18421" t="s">
        <v>3</v>
      </c>
      <c r="D18421" t="s">
        <v>328</v>
      </c>
      <c r="E18421" t="s">
        <v>329</v>
      </c>
      <c r="F18421" s="2">
        <v>1124165098</v>
      </c>
      <c r="G18421" s="2">
        <f t="shared" ref="G18421:G18428" si="504">F18421/I18421</f>
        <v>11822962.395039292</v>
      </c>
      <c r="H18421">
        <v>2021</v>
      </c>
      <c r="I18421">
        <v>95.083200000000005</v>
      </c>
      <c r="J18421" t="s">
        <v>717</v>
      </c>
    </row>
    <row r="18422" spans="1:10">
      <c r="A18422" t="s">
        <v>259</v>
      </c>
      <c r="B18422" t="s">
        <v>32</v>
      </c>
      <c r="C18422" t="s">
        <v>4</v>
      </c>
      <c r="D18422" t="s">
        <v>367</v>
      </c>
      <c r="E18422" t="s">
        <v>370</v>
      </c>
      <c r="F18422" s="2">
        <v>62692326</v>
      </c>
      <c r="G18422" s="2">
        <f t="shared" si="504"/>
        <v>12549508.76771559</v>
      </c>
      <c r="H18422">
        <v>2023</v>
      </c>
      <c r="I18422">
        <v>4.9955999999999996</v>
      </c>
      <c r="J18422" t="s">
        <v>717</v>
      </c>
    </row>
    <row r="18423" spans="1:10">
      <c r="A18423" t="s">
        <v>259</v>
      </c>
      <c r="B18423" t="s">
        <v>32</v>
      </c>
      <c r="C18423" t="s">
        <v>3</v>
      </c>
      <c r="D18423" t="s">
        <v>367</v>
      </c>
      <c r="E18423" t="s">
        <v>371</v>
      </c>
      <c r="F18423" s="2">
        <v>60845934</v>
      </c>
      <c r="G18423" s="2">
        <f t="shared" si="504"/>
        <v>12179905.116502523</v>
      </c>
      <c r="H18423">
        <v>2023</v>
      </c>
      <c r="I18423">
        <v>4.9955999999999996</v>
      </c>
      <c r="J18423" t="s">
        <v>717</v>
      </c>
    </row>
    <row r="18424" spans="1:10">
      <c r="A18424" t="s">
        <v>259</v>
      </c>
      <c r="B18424" t="s">
        <v>32</v>
      </c>
      <c r="C18424" t="s">
        <v>4</v>
      </c>
      <c r="D18424" t="s">
        <v>367</v>
      </c>
      <c r="E18424" t="s">
        <v>371</v>
      </c>
      <c r="F18424" s="2">
        <v>28736100</v>
      </c>
      <c r="G18424" s="2">
        <f t="shared" si="504"/>
        <v>5752282.0081671877</v>
      </c>
      <c r="H18424">
        <v>2023</v>
      </c>
      <c r="I18424">
        <v>4.9955999999999996</v>
      </c>
      <c r="J18424" t="s">
        <v>717</v>
      </c>
    </row>
    <row r="18425" spans="1:10">
      <c r="A18425" t="s">
        <v>634</v>
      </c>
      <c r="B18425" t="s">
        <v>38</v>
      </c>
      <c r="C18425" t="s">
        <v>3</v>
      </c>
      <c r="D18425" t="s">
        <v>328</v>
      </c>
      <c r="E18425" t="s">
        <v>534</v>
      </c>
      <c r="F18425" s="2">
        <v>78715020000</v>
      </c>
      <c r="G18425" s="2">
        <f t="shared" si="504"/>
        <v>18223684.880700469</v>
      </c>
      <c r="H18425">
        <v>2023</v>
      </c>
      <c r="I18425">
        <v>4319.38</v>
      </c>
      <c r="J18425" t="s">
        <v>717</v>
      </c>
    </row>
    <row r="18426" spans="1:10">
      <c r="A18426" t="s">
        <v>634</v>
      </c>
      <c r="B18426" t="s">
        <v>38</v>
      </c>
      <c r="C18426" t="s">
        <v>3</v>
      </c>
      <c r="D18426" t="s">
        <v>1</v>
      </c>
      <c r="E18426" t="s">
        <v>638</v>
      </c>
      <c r="F18426" s="2">
        <v>11027030000</v>
      </c>
      <c r="G18426" s="2">
        <f t="shared" si="504"/>
        <v>2552919.6319842199</v>
      </c>
      <c r="H18426">
        <v>2023</v>
      </c>
      <c r="I18426">
        <v>4319.38</v>
      </c>
      <c r="J18426" t="s">
        <v>717</v>
      </c>
    </row>
    <row r="18427" spans="1:10">
      <c r="A18427" t="s">
        <v>634</v>
      </c>
      <c r="B18427" t="s">
        <v>38</v>
      </c>
      <c r="C18427" t="s">
        <v>4</v>
      </c>
      <c r="D18427" t="s">
        <v>328</v>
      </c>
      <c r="E18427" t="s">
        <v>534</v>
      </c>
      <c r="F18427" s="2">
        <v>28431760000</v>
      </c>
      <c r="G18427" s="2">
        <f t="shared" si="504"/>
        <v>6582370.6180053614</v>
      </c>
      <c r="H18427">
        <v>2023</v>
      </c>
      <c r="I18427">
        <v>4319.38</v>
      </c>
      <c r="J18427" t="s">
        <v>717</v>
      </c>
    </row>
    <row r="18428" spans="1:10">
      <c r="A18428" t="s">
        <v>634</v>
      </c>
      <c r="B18428" t="s">
        <v>38</v>
      </c>
      <c r="C18428" t="s">
        <v>4</v>
      </c>
      <c r="D18428" t="s">
        <v>1</v>
      </c>
      <c r="E18428" t="s">
        <v>638</v>
      </c>
      <c r="F18428" s="2">
        <v>6211380000</v>
      </c>
      <c r="G18428" s="2">
        <f t="shared" si="504"/>
        <v>1438025.8277808388</v>
      </c>
      <c r="H18428">
        <v>2023</v>
      </c>
      <c r="I18428">
        <v>4319.38</v>
      </c>
      <c r="J18428" t="s">
        <v>717</v>
      </c>
    </row>
    <row r="18429" spans="1:10">
      <c r="A18429" t="s">
        <v>360</v>
      </c>
      <c r="B18429" t="s">
        <v>35</v>
      </c>
      <c r="C18429" t="s">
        <v>4</v>
      </c>
      <c r="D18429" t="s">
        <v>328</v>
      </c>
      <c r="F18429" s="2">
        <v>-36</v>
      </c>
      <c r="G18429" s="2">
        <v>-9.2008410832099425</v>
      </c>
      <c r="H18429">
        <v>2010</v>
      </c>
      <c r="I18429">
        <v>3.9126857723577269</v>
      </c>
      <c r="J18429" t="s">
        <v>717</v>
      </c>
    </row>
    <row r="18430" spans="1:10">
      <c r="A18430" t="s">
        <v>135</v>
      </c>
      <c r="B18430" t="s">
        <v>34</v>
      </c>
      <c r="C18430" t="s">
        <v>3</v>
      </c>
      <c r="D18430" t="s">
        <v>328</v>
      </c>
      <c r="E18430" t="s">
        <v>534</v>
      </c>
      <c r="F18430" s="2">
        <v>1411056</v>
      </c>
      <c r="G18430" s="2">
        <f t="shared" ref="G18430:G18436" si="505">F18430/I18430</f>
        <v>1411056</v>
      </c>
      <c r="H18430">
        <v>2024</v>
      </c>
      <c r="I18430">
        <v>1</v>
      </c>
      <c r="J18430" t="s">
        <v>717</v>
      </c>
    </row>
    <row r="18431" spans="1:10">
      <c r="A18431" t="s">
        <v>135</v>
      </c>
      <c r="B18431" t="s">
        <v>34</v>
      </c>
      <c r="C18431" t="s">
        <v>3</v>
      </c>
      <c r="D18431" t="s">
        <v>1</v>
      </c>
      <c r="E18431" t="s">
        <v>434</v>
      </c>
      <c r="F18431" s="2">
        <v>306150.27</v>
      </c>
      <c r="G18431" s="2">
        <f t="shared" si="505"/>
        <v>306150.27</v>
      </c>
      <c r="H18431">
        <v>2024</v>
      </c>
      <c r="I18431">
        <v>1</v>
      </c>
      <c r="J18431" t="s">
        <v>717</v>
      </c>
    </row>
    <row r="18432" spans="1:10">
      <c r="A18432" t="s">
        <v>135</v>
      </c>
      <c r="B18432" t="s">
        <v>34</v>
      </c>
      <c r="C18432" t="s">
        <v>4</v>
      </c>
      <c r="D18432" t="s">
        <v>328</v>
      </c>
      <c r="E18432" t="s">
        <v>534</v>
      </c>
      <c r="F18432" s="2">
        <v>196532</v>
      </c>
      <c r="G18432" s="2">
        <f t="shared" si="505"/>
        <v>196532</v>
      </c>
      <c r="H18432">
        <v>2024</v>
      </c>
      <c r="I18432">
        <v>1</v>
      </c>
      <c r="J18432" t="s">
        <v>717</v>
      </c>
    </row>
    <row r="18433" spans="1:10">
      <c r="A18433" t="s">
        <v>135</v>
      </c>
      <c r="B18433" t="s">
        <v>34</v>
      </c>
      <c r="C18433" t="s">
        <v>4</v>
      </c>
      <c r="D18433" t="s">
        <v>1</v>
      </c>
      <c r="E18433" t="s">
        <v>434</v>
      </c>
      <c r="F18433" s="2">
        <v>-5186.87</v>
      </c>
      <c r="G18433" s="2">
        <f t="shared" si="505"/>
        <v>-5186.87</v>
      </c>
      <c r="H18433">
        <v>2024</v>
      </c>
      <c r="I18433">
        <v>1</v>
      </c>
      <c r="J18433" t="s">
        <v>717</v>
      </c>
    </row>
    <row r="18434" spans="1:10">
      <c r="A18434" t="s">
        <v>135</v>
      </c>
      <c r="B18434" t="s">
        <v>34</v>
      </c>
      <c r="C18434" t="s">
        <v>4</v>
      </c>
      <c r="D18434" t="s">
        <v>328</v>
      </c>
      <c r="E18434" t="s">
        <v>534</v>
      </c>
      <c r="F18434" s="2">
        <v>340829.74</v>
      </c>
      <c r="G18434" s="2">
        <f t="shared" si="505"/>
        <v>340829.74</v>
      </c>
      <c r="H18434">
        <v>2023</v>
      </c>
      <c r="I18434">
        <v>1</v>
      </c>
      <c r="J18434" t="s">
        <v>717</v>
      </c>
    </row>
    <row r="18435" spans="1:10">
      <c r="A18435" t="s">
        <v>135</v>
      </c>
      <c r="B18435" t="s">
        <v>34</v>
      </c>
      <c r="C18435" t="s">
        <v>3</v>
      </c>
      <c r="D18435" t="s">
        <v>328</v>
      </c>
      <c r="F18435" s="2">
        <v>1497128.2</v>
      </c>
      <c r="G18435" s="2">
        <f t="shared" si="505"/>
        <v>1497128.2</v>
      </c>
      <c r="H18435">
        <v>2022</v>
      </c>
      <c r="I18435">
        <v>1</v>
      </c>
      <c r="J18435" t="s">
        <v>717</v>
      </c>
    </row>
    <row r="18436" spans="1:10">
      <c r="A18436" t="s">
        <v>135</v>
      </c>
      <c r="B18436" t="s">
        <v>34</v>
      </c>
      <c r="C18436" t="s">
        <v>3</v>
      </c>
      <c r="D18436" t="s">
        <v>1</v>
      </c>
      <c r="F18436" s="2">
        <v>134194.07</v>
      </c>
      <c r="G18436" s="2">
        <f t="shared" si="505"/>
        <v>134194.07</v>
      </c>
      <c r="H18436">
        <v>2022</v>
      </c>
      <c r="I18436">
        <v>1</v>
      </c>
      <c r="J18436" t="s">
        <v>717</v>
      </c>
    </row>
    <row r="18437" spans="1:10">
      <c r="A18437" t="s">
        <v>286</v>
      </c>
      <c r="B18437" t="s">
        <v>39</v>
      </c>
      <c r="C18437" t="s">
        <v>4</v>
      </c>
      <c r="D18437" t="s">
        <v>328</v>
      </c>
      <c r="E18437" t="s">
        <v>540</v>
      </c>
      <c r="F18437" s="2">
        <v>3297235</v>
      </c>
      <c r="G18437" s="2">
        <f>(F18437/I18437)</f>
        <v>69619.20145267203</v>
      </c>
      <c r="H18437">
        <v>2017</v>
      </c>
      <c r="I18437">
        <v>47.360999999999997</v>
      </c>
      <c r="J18437" s="40" t="s">
        <v>715</v>
      </c>
    </row>
    <row r="18438" spans="1:10">
      <c r="A18438" t="s">
        <v>135</v>
      </c>
      <c r="B18438" t="s">
        <v>34</v>
      </c>
      <c r="C18438" t="s">
        <v>5</v>
      </c>
      <c r="D18438" t="s">
        <v>328</v>
      </c>
      <c r="F18438" s="2">
        <v>153325.48000000001</v>
      </c>
      <c r="G18438" s="2">
        <f>F18438/I18438</f>
        <v>153325.48000000001</v>
      </c>
      <c r="H18438">
        <v>2022</v>
      </c>
      <c r="I18438">
        <v>1</v>
      </c>
      <c r="J18438" t="s">
        <v>717</v>
      </c>
    </row>
    <row r="18439" spans="1:10">
      <c r="A18439" t="s">
        <v>135</v>
      </c>
      <c r="B18439" t="s">
        <v>34</v>
      </c>
      <c r="C18439" t="s">
        <v>5</v>
      </c>
      <c r="D18439" t="s">
        <v>1</v>
      </c>
      <c r="F18439" s="2">
        <v>11751.13</v>
      </c>
      <c r="G18439" s="2">
        <f>F18439/I18439</f>
        <v>11751.13</v>
      </c>
      <c r="H18439">
        <v>2022</v>
      </c>
      <c r="I18439">
        <v>1</v>
      </c>
      <c r="J18439" t="s">
        <v>717</v>
      </c>
    </row>
    <row r="18440" spans="1:10">
      <c r="A18440" t="s">
        <v>135</v>
      </c>
      <c r="B18440" t="s">
        <v>34</v>
      </c>
      <c r="C18440" t="s">
        <v>3</v>
      </c>
      <c r="D18440" t="s">
        <v>328</v>
      </c>
      <c r="F18440" s="2">
        <v>946446.37</v>
      </c>
      <c r="G18440" s="2">
        <v>946446.37</v>
      </c>
      <c r="H18440">
        <v>2020</v>
      </c>
      <c r="I18440">
        <v>1</v>
      </c>
      <c r="J18440" t="s">
        <v>717</v>
      </c>
    </row>
    <row r="18441" spans="1:10">
      <c r="A18441" t="s">
        <v>135</v>
      </c>
      <c r="B18441" t="s">
        <v>34</v>
      </c>
      <c r="C18441" t="s">
        <v>3</v>
      </c>
      <c r="D18441" t="s">
        <v>1</v>
      </c>
      <c r="F18441" s="2">
        <v>14136.94</v>
      </c>
      <c r="G18441" s="2">
        <v>14136.94</v>
      </c>
      <c r="H18441">
        <v>2020</v>
      </c>
      <c r="I18441">
        <v>1</v>
      </c>
      <c r="J18441" t="s">
        <v>717</v>
      </c>
    </row>
    <row r="18442" spans="1:10">
      <c r="A18442" t="s">
        <v>135</v>
      </c>
      <c r="B18442" t="s">
        <v>34</v>
      </c>
      <c r="C18442" t="s">
        <v>4</v>
      </c>
      <c r="D18442" t="s">
        <v>328</v>
      </c>
      <c r="F18442" s="2">
        <v>-65337.42</v>
      </c>
      <c r="G18442" s="2">
        <v>-65337.42</v>
      </c>
      <c r="H18442">
        <v>2020</v>
      </c>
      <c r="I18442">
        <v>1</v>
      </c>
      <c r="J18442" t="s">
        <v>717</v>
      </c>
    </row>
    <row r="18443" spans="1:10">
      <c r="A18443" s="4" t="s">
        <v>135</v>
      </c>
      <c r="B18443" t="s">
        <v>34</v>
      </c>
      <c r="C18443" t="s">
        <v>3</v>
      </c>
      <c r="D18443" t="s">
        <v>328</v>
      </c>
      <c r="F18443" s="2">
        <f>G18443*I18443</f>
        <v>927192</v>
      </c>
      <c r="G18443" s="2">
        <v>927192</v>
      </c>
      <c r="H18443">
        <v>2019</v>
      </c>
      <c r="I18443">
        <v>1</v>
      </c>
      <c r="J18443" t="s">
        <v>717</v>
      </c>
    </row>
    <row r="18444" spans="1:10">
      <c r="A18444" s="4" t="s">
        <v>135</v>
      </c>
      <c r="B18444" t="s">
        <v>34</v>
      </c>
      <c r="C18444" t="s">
        <v>4</v>
      </c>
      <c r="D18444" t="s">
        <v>328</v>
      </c>
      <c r="F18444" s="2">
        <f>G18444*I18444</f>
        <v>321325</v>
      </c>
      <c r="G18444" s="2">
        <v>321325</v>
      </c>
      <c r="H18444">
        <v>2019</v>
      </c>
      <c r="I18444">
        <v>1</v>
      </c>
      <c r="J18444" t="s">
        <v>717</v>
      </c>
    </row>
    <row r="18445" spans="1:10">
      <c r="A18445" t="s">
        <v>135</v>
      </c>
      <c r="B18445" t="s">
        <v>34</v>
      </c>
      <c r="C18445" t="s">
        <v>3</v>
      </c>
      <c r="D18445" t="s">
        <v>328</v>
      </c>
      <c r="F18445" s="2">
        <v>893153.03</v>
      </c>
      <c r="G18445" s="2">
        <f>F18445/I18445</f>
        <v>893153.03</v>
      </c>
      <c r="H18445">
        <v>2018</v>
      </c>
      <c r="I18445">
        <v>1</v>
      </c>
      <c r="J18445" t="s">
        <v>717</v>
      </c>
    </row>
    <row r="18446" spans="1:10">
      <c r="A18446" t="s">
        <v>135</v>
      </c>
      <c r="B18446" t="s">
        <v>34</v>
      </c>
      <c r="C18446" t="s">
        <v>3</v>
      </c>
      <c r="D18446" t="s">
        <v>1</v>
      </c>
      <c r="E18446" t="s">
        <v>364</v>
      </c>
      <c r="F18446" s="2">
        <v>0</v>
      </c>
      <c r="G18446" s="2">
        <f>F18446/I18446</f>
        <v>0</v>
      </c>
      <c r="H18446">
        <v>2018</v>
      </c>
      <c r="I18446">
        <v>1</v>
      </c>
      <c r="J18446" t="s">
        <v>717</v>
      </c>
    </row>
    <row r="18447" spans="1:10">
      <c r="A18447" t="s">
        <v>135</v>
      </c>
      <c r="B18447" t="s">
        <v>34</v>
      </c>
      <c r="C18447" t="s">
        <v>4</v>
      </c>
      <c r="D18447" t="s">
        <v>328</v>
      </c>
      <c r="F18447" s="2"/>
      <c r="G18447" s="2">
        <v>63280.66</v>
      </c>
      <c r="H18447">
        <v>2018</v>
      </c>
      <c r="I18447">
        <v>1</v>
      </c>
      <c r="J18447" t="s">
        <v>717</v>
      </c>
    </row>
    <row r="18448" spans="1:10">
      <c r="A18448" t="s">
        <v>135</v>
      </c>
      <c r="B18448" t="s">
        <v>34</v>
      </c>
      <c r="C18448" t="s">
        <v>4</v>
      </c>
      <c r="D18448" t="s">
        <v>1</v>
      </c>
      <c r="E18448" t="s">
        <v>364</v>
      </c>
      <c r="F18448" s="2"/>
      <c r="G18448" s="2">
        <v>0</v>
      </c>
      <c r="H18448">
        <v>2018</v>
      </c>
      <c r="I18448">
        <v>1</v>
      </c>
      <c r="J18448" t="s">
        <v>717</v>
      </c>
    </row>
    <row r="18449" spans="1:10">
      <c r="A18449" t="s">
        <v>135</v>
      </c>
      <c r="B18449" t="s">
        <v>34</v>
      </c>
      <c r="C18449" t="s">
        <v>3</v>
      </c>
      <c r="D18449" t="s">
        <v>328</v>
      </c>
      <c r="F18449" s="2">
        <v>736971.09</v>
      </c>
      <c r="G18449" s="2">
        <f>F18449/I18449</f>
        <v>736971.09</v>
      </c>
      <c r="H18449">
        <v>2017</v>
      </c>
      <c r="I18449">
        <v>1</v>
      </c>
      <c r="J18449" t="s">
        <v>717</v>
      </c>
    </row>
    <row r="18450" spans="1:10">
      <c r="A18450" t="s">
        <v>135</v>
      </c>
      <c r="B18450" t="s">
        <v>34</v>
      </c>
      <c r="C18450" t="s">
        <v>3</v>
      </c>
      <c r="D18450" t="s">
        <v>1</v>
      </c>
      <c r="E18450" t="s">
        <v>364</v>
      </c>
      <c r="F18450" s="2">
        <v>0</v>
      </c>
      <c r="G18450" s="2">
        <f>F18450/I18450</f>
        <v>0</v>
      </c>
      <c r="H18450">
        <v>2017</v>
      </c>
      <c r="I18450">
        <v>1</v>
      </c>
      <c r="J18450" t="s">
        <v>717</v>
      </c>
    </row>
    <row r="18451" spans="1:10">
      <c r="A18451" t="s">
        <v>135</v>
      </c>
      <c r="B18451" t="s">
        <v>34</v>
      </c>
      <c r="C18451" t="s">
        <v>4</v>
      </c>
      <c r="D18451" t="s">
        <v>328</v>
      </c>
      <c r="F18451" s="2"/>
      <c r="G18451" s="2">
        <v>4930.8100000000004</v>
      </c>
      <c r="H18451">
        <v>2017</v>
      </c>
      <c r="I18451">
        <v>1</v>
      </c>
      <c r="J18451" t="s">
        <v>717</v>
      </c>
    </row>
    <row r="18452" spans="1:10">
      <c r="A18452" t="s">
        <v>135</v>
      </c>
      <c r="B18452" t="s">
        <v>34</v>
      </c>
      <c r="C18452" t="s">
        <v>4</v>
      </c>
      <c r="D18452" t="s">
        <v>1</v>
      </c>
      <c r="E18452" t="s">
        <v>364</v>
      </c>
      <c r="F18452" s="2"/>
      <c r="G18452" s="2">
        <v>0</v>
      </c>
      <c r="H18452">
        <v>2017</v>
      </c>
      <c r="I18452">
        <v>1</v>
      </c>
      <c r="J18452" t="s">
        <v>717</v>
      </c>
    </row>
    <row r="18453" spans="1:10">
      <c r="A18453" t="s">
        <v>135</v>
      </c>
      <c r="B18453" t="s">
        <v>34</v>
      </c>
      <c r="C18453" t="s">
        <v>3</v>
      </c>
      <c r="D18453" t="s">
        <v>328</v>
      </c>
      <c r="F18453" s="2">
        <v>647913.63</v>
      </c>
      <c r="G18453" s="2">
        <v>647913.63</v>
      </c>
      <c r="H18453">
        <v>2016</v>
      </c>
      <c r="I18453">
        <v>1</v>
      </c>
      <c r="J18453" t="s">
        <v>717</v>
      </c>
    </row>
    <row r="18454" spans="1:10">
      <c r="A18454" t="s">
        <v>135</v>
      </c>
      <c r="B18454" t="s">
        <v>34</v>
      </c>
      <c r="C18454" t="s">
        <v>4</v>
      </c>
      <c r="D18454" t="s">
        <v>328</v>
      </c>
      <c r="F18454" s="2">
        <v>16634.36</v>
      </c>
      <c r="G18454" s="2">
        <v>16634.36</v>
      </c>
      <c r="H18454">
        <v>2016</v>
      </c>
      <c r="I18454">
        <v>1</v>
      </c>
      <c r="J18454" t="s">
        <v>717</v>
      </c>
    </row>
    <row r="18455" spans="1:10">
      <c r="A18455" t="s">
        <v>135</v>
      </c>
      <c r="B18455" t="s">
        <v>34</v>
      </c>
      <c r="C18455" t="s">
        <v>3</v>
      </c>
      <c r="D18455" t="s">
        <v>328</v>
      </c>
      <c r="F18455" s="2">
        <v>656644.55000000005</v>
      </c>
      <c r="G18455" s="2">
        <v>656644.55000000005</v>
      </c>
      <c r="H18455">
        <v>2015</v>
      </c>
      <c r="I18455">
        <v>1</v>
      </c>
      <c r="J18455" t="s">
        <v>717</v>
      </c>
    </row>
    <row r="18456" spans="1:10">
      <c r="A18456" t="s">
        <v>135</v>
      </c>
      <c r="B18456" t="s">
        <v>34</v>
      </c>
      <c r="C18456" t="s">
        <v>4</v>
      </c>
      <c r="D18456" t="s">
        <v>328</v>
      </c>
      <c r="F18456" s="2">
        <v>122880.72</v>
      </c>
      <c r="G18456" s="2">
        <v>122880.72</v>
      </c>
      <c r="H18456">
        <v>2015</v>
      </c>
      <c r="I18456">
        <v>1</v>
      </c>
      <c r="J18456" t="s">
        <v>717</v>
      </c>
    </row>
    <row r="18457" spans="1:10">
      <c r="A18457" t="s">
        <v>135</v>
      </c>
      <c r="B18457" t="s">
        <v>34</v>
      </c>
      <c r="C18457" t="s">
        <v>3</v>
      </c>
      <c r="D18457" t="s">
        <v>328</v>
      </c>
      <c r="F18457" s="2">
        <v>1181571.3700000001</v>
      </c>
      <c r="G18457" s="2">
        <v>1181571.3700000001</v>
      </c>
      <c r="H18457">
        <v>2014</v>
      </c>
      <c r="I18457">
        <v>1</v>
      </c>
      <c r="J18457" t="s">
        <v>717</v>
      </c>
    </row>
    <row r="18458" spans="1:10">
      <c r="A18458" t="s">
        <v>135</v>
      </c>
      <c r="B18458" t="s">
        <v>34</v>
      </c>
      <c r="C18458" t="s">
        <v>3</v>
      </c>
      <c r="D18458" t="s">
        <v>1</v>
      </c>
      <c r="F18458" s="2">
        <v>0</v>
      </c>
      <c r="G18458" s="2">
        <v>0</v>
      </c>
      <c r="H18458">
        <v>2014</v>
      </c>
      <c r="I18458">
        <v>1</v>
      </c>
      <c r="J18458" t="s">
        <v>717</v>
      </c>
    </row>
    <row r="18459" spans="1:10">
      <c r="A18459" t="s">
        <v>135</v>
      </c>
      <c r="B18459" t="s">
        <v>34</v>
      </c>
      <c r="C18459" t="s">
        <v>4</v>
      </c>
      <c r="D18459" t="s">
        <v>328</v>
      </c>
      <c r="F18459" s="2">
        <v>148621.72</v>
      </c>
      <c r="G18459" s="2">
        <v>148621.72</v>
      </c>
      <c r="H18459">
        <v>2014</v>
      </c>
      <c r="I18459">
        <v>1</v>
      </c>
      <c r="J18459" t="s">
        <v>717</v>
      </c>
    </row>
    <row r="18460" spans="1:10">
      <c r="A18460" t="s">
        <v>135</v>
      </c>
      <c r="B18460" t="s">
        <v>34</v>
      </c>
      <c r="C18460" t="s">
        <v>4</v>
      </c>
      <c r="D18460" t="s">
        <v>1</v>
      </c>
      <c r="F18460" s="2">
        <v>0</v>
      </c>
      <c r="G18460" s="2">
        <v>0</v>
      </c>
      <c r="H18460">
        <v>2014</v>
      </c>
      <c r="I18460">
        <v>1</v>
      </c>
      <c r="J18460" t="s">
        <v>717</v>
      </c>
    </row>
    <row r="18461" spans="1:10">
      <c r="A18461" t="s">
        <v>135</v>
      </c>
      <c r="B18461" t="s">
        <v>34</v>
      </c>
      <c r="C18461" t="s">
        <v>3</v>
      </c>
      <c r="D18461" t="s">
        <v>328</v>
      </c>
      <c r="F18461" s="2">
        <v>912212.84</v>
      </c>
      <c r="G18461" s="2">
        <v>912212.84</v>
      </c>
      <c r="H18461">
        <v>2013</v>
      </c>
      <c r="I18461">
        <v>1</v>
      </c>
      <c r="J18461" t="s">
        <v>717</v>
      </c>
    </row>
    <row r="18462" spans="1:10">
      <c r="A18462" t="s">
        <v>135</v>
      </c>
      <c r="B18462" t="s">
        <v>34</v>
      </c>
      <c r="C18462" t="s">
        <v>4</v>
      </c>
      <c r="D18462" t="s">
        <v>328</v>
      </c>
      <c r="F18462" s="2">
        <v>137444.47</v>
      </c>
      <c r="G18462" s="2">
        <v>137444.47</v>
      </c>
      <c r="H18462">
        <v>2013</v>
      </c>
      <c r="I18462">
        <v>1</v>
      </c>
      <c r="J18462" t="s">
        <v>717</v>
      </c>
    </row>
    <row r="18463" spans="1:10">
      <c r="A18463" t="s">
        <v>135</v>
      </c>
      <c r="B18463" t="s">
        <v>34</v>
      </c>
      <c r="C18463" t="s">
        <v>3</v>
      </c>
      <c r="D18463" t="s">
        <v>328</v>
      </c>
      <c r="F18463" s="2">
        <v>714000</v>
      </c>
      <c r="G18463" s="2">
        <v>714000</v>
      </c>
      <c r="H18463">
        <v>2012</v>
      </c>
      <c r="I18463">
        <v>1</v>
      </c>
      <c r="J18463" t="s">
        <v>717</v>
      </c>
    </row>
    <row r="18464" spans="1:10">
      <c r="A18464" t="s">
        <v>135</v>
      </c>
      <c r="B18464" t="s">
        <v>34</v>
      </c>
      <c r="C18464" t="s">
        <v>4</v>
      </c>
      <c r="D18464" t="s">
        <v>328</v>
      </c>
      <c r="F18464" s="2">
        <v>168000</v>
      </c>
      <c r="G18464" s="2">
        <v>168000</v>
      </c>
      <c r="H18464">
        <v>2012</v>
      </c>
      <c r="I18464">
        <v>1</v>
      </c>
      <c r="J18464" t="s">
        <v>717</v>
      </c>
    </row>
    <row r="18465" spans="1:10">
      <c r="A18465" t="s">
        <v>135</v>
      </c>
      <c r="B18465" t="s">
        <v>34</v>
      </c>
      <c r="C18465" t="s">
        <v>3</v>
      </c>
      <c r="D18465" t="s">
        <v>328</v>
      </c>
      <c r="F18465" s="2">
        <v>966000</v>
      </c>
      <c r="G18465" s="2">
        <v>966000</v>
      </c>
      <c r="H18465">
        <v>2011</v>
      </c>
      <c r="I18465">
        <v>1</v>
      </c>
      <c r="J18465" t="s">
        <v>717</v>
      </c>
    </row>
    <row r="18466" spans="1:10">
      <c r="A18466" t="s">
        <v>135</v>
      </c>
      <c r="B18466" t="s">
        <v>34</v>
      </c>
      <c r="C18466" t="s">
        <v>3</v>
      </c>
      <c r="D18466" t="s">
        <v>1</v>
      </c>
      <c r="F18466" s="2">
        <v>0</v>
      </c>
      <c r="G18466" s="2">
        <v>0</v>
      </c>
      <c r="H18466">
        <v>2011</v>
      </c>
      <c r="I18466">
        <v>1</v>
      </c>
      <c r="J18466" t="s">
        <v>717</v>
      </c>
    </row>
    <row r="18467" spans="1:10">
      <c r="A18467" t="s">
        <v>135</v>
      </c>
      <c r="B18467" t="s">
        <v>34</v>
      </c>
      <c r="C18467" t="s">
        <v>4</v>
      </c>
      <c r="D18467" t="s">
        <v>328</v>
      </c>
      <c r="F18467" s="2">
        <v>151000</v>
      </c>
      <c r="G18467" s="2">
        <v>151000</v>
      </c>
      <c r="H18467">
        <v>2011</v>
      </c>
      <c r="I18467">
        <v>1</v>
      </c>
      <c r="J18467" t="s">
        <v>717</v>
      </c>
    </row>
    <row r="18468" spans="1:10">
      <c r="A18468" t="s">
        <v>286</v>
      </c>
      <c r="B18468" t="s">
        <v>39</v>
      </c>
      <c r="C18468" t="s">
        <v>3</v>
      </c>
      <c r="D18468" t="s">
        <v>328</v>
      </c>
      <c r="F18468" s="2">
        <v>2833394.0700000003</v>
      </c>
      <c r="G18468" s="2">
        <v>61588.828822954041</v>
      </c>
      <c r="H18468">
        <v>2016</v>
      </c>
      <c r="I18468">
        <v>46.004999999999995</v>
      </c>
      <c r="J18468" s="40" t="s">
        <v>715</v>
      </c>
    </row>
    <row r="18469" spans="1:10">
      <c r="A18469" t="s">
        <v>286</v>
      </c>
      <c r="B18469" t="s">
        <v>39</v>
      </c>
      <c r="C18469" t="s">
        <v>3</v>
      </c>
      <c r="D18469" t="s">
        <v>1</v>
      </c>
      <c r="F18469" s="2">
        <v>4098670.8199999994</v>
      </c>
      <c r="G18469" s="2">
        <v>89091.855667862183</v>
      </c>
      <c r="H18469">
        <v>2016</v>
      </c>
      <c r="I18469">
        <v>46.004999999999995</v>
      </c>
      <c r="J18469" s="40" t="s">
        <v>715</v>
      </c>
    </row>
    <row r="18470" spans="1:10">
      <c r="A18470" t="s">
        <v>135</v>
      </c>
      <c r="B18470" t="s">
        <v>34</v>
      </c>
      <c r="C18470" t="s">
        <v>4</v>
      </c>
      <c r="D18470" t="s">
        <v>1</v>
      </c>
      <c r="F18470" s="2">
        <v>0</v>
      </c>
      <c r="G18470" s="2">
        <v>0</v>
      </c>
      <c r="H18470">
        <v>2011</v>
      </c>
      <c r="I18470">
        <v>1</v>
      </c>
      <c r="J18470" t="s">
        <v>717</v>
      </c>
    </row>
    <row r="18471" spans="1:10">
      <c r="A18471" t="s">
        <v>135</v>
      </c>
      <c r="B18471" t="s">
        <v>34</v>
      </c>
      <c r="C18471" t="s">
        <v>3</v>
      </c>
      <c r="D18471" t="s">
        <v>328</v>
      </c>
      <c r="F18471" s="2">
        <v>783000</v>
      </c>
      <c r="G18471" s="2">
        <v>783000</v>
      </c>
      <c r="H18471">
        <v>2010</v>
      </c>
      <c r="I18471">
        <v>1</v>
      </c>
      <c r="J18471" t="s">
        <v>717</v>
      </c>
    </row>
    <row r="18472" spans="1:10">
      <c r="A18472" t="s">
        <v>135</v>
      </c>
      <c r="B18472" t="s">
        <v>34</v>
      </c>
      <c r="C18472" t="s">
        <v>3</v>
      </c>
      <c r="D18472" t="s">
        <v>1</v>
      </c>
      <c r="F18472" s="2">
        <v>0</v>
      </c>
      <c r="G18472" s="2">
        <v>0</v>
      </c>
      <c r="H18472">
        <v>2010</v>
      </c>
      <c r="I18472">
        <v>1</v>
      </c>
      <c r="J18472" t="s">
        <v>717</v>
      </c>
    </row>
    <row r="18473" spans="1:10">
      <c r="A18473" t="s">
        <v>135</v>
      </c>
      <c r="B18473" t="s">
        <v>34</v>
      </c>
      <c r="C18473" t="s">
        <v>4</v>
      </c>
      <c r="D18473" t="s">
        <v>328</v>
      </c>
      <c r="F18473" s="2">
        <v>48000</v>
      </c>
      <c r="G18473" s="2">
        <v>48000</v>
      </c>
      <c r="H18473">
        <v>2010</v>
      </c>
      <c r="I18473">
        <v>1</v>
      </c>
      <c r="J18473" t="s">
        <v>717</v>
      </c>
    </row>
    <row r="18474" spans="1:10">
      <c r="A18474" t="s">
        <v>135</v>
      </c>
      <c r="B18474" t="s">
        <v>34</v>
      </c>
      <c r="C18474" t="s">
        <v>4</v>
      </c>
      <c r="D18474" t="s">
        <v>1</v>
      </c>
      <c r="F18474" s="2">
        <v>0</v>
      </c>
      <c r="G18474" s="2">
        <v>0</v>
      </c>
      <c r="H18474">
        <v>2010</v>
      </c>
      <c r="I18474">
        <v>1</v>
      </c>
      <c r="J18474" t="s">
        <v>717</v>
      </c>
    </row>
    <row r="18475" spans="1:10">
      <c r="A18475" t="s">
        <v>643</v>
      </c>
      <c r="B18475" t="s">
        <v>34</v>
      </c>
      <c r="C18475" t="s">
        <v>3</v>
      </c>
      <c r="D18475" t="s">
        <v>328</v>
      </c>
      <c r="E18475" t="s">
        <v>534</v>
      </c>
      <c r="F18475" s="2">
        <v>1538423.7</v>
      </c>
      <c r="G18475" s="2">
        <f t="shared" ref="G18475:G18480" si="506">F18475/I18475</f>
        <v>1538423.7</v>
      </c>
      <c r="H18475">
        <v>2023</v>
      </c>
      <c r="I18475">
        <v>1</v>
      </c>
      <c r="J18475" t="s">
        <v>717</v>
      </c>
    </row>
    <row r="18476" spans="1:10">
      <c r="A18476" t="s">
        <v>643</v>
      </c>
      <c r="B18476" t="s">
        <v>34</v>
      </c>
      <c r="C18476" t="s">
        <v>3</v>
      </c>
      <c r="D18476" t="s">
        <v>1</v>
      </c>
      <c r="E18476" t="s">
        <v>434</v>
      </c>
      <c r="F18476" s="2">
        <v>270211.13</v>
      </c>
      <c r="G18476" s="2">
        <f t="shared" si="506"/>
        <v>270211.13</v>
      </c>
      <c r="H18476">
        <v>2023</v>
      </c>
      <c r="I18476">
        <v>1</v>
      </c>
      <c r="J18476" t="s">
        <v>717</v>
      </c>
    </row>
    <row r="18477" spans="1:10">
      <c r="A18477" t="s">
        <v>643</v>
      </c>
      <c r="B18477" t="s">
        <v>34</v>
      </c>
      <c r="C18477" t="s">
        <v>4</v>
      </c>
      <c r="D18477" t="s">
        <v>1</v>
      </c>
      <c r="E18477" t="s">
        <v>434</v>
      </c>
      <c r="F18477" s="2">
        <v>28987</v>
      </c>
      <c r="G18477" s="2">
        <f t="shared" si="506"/>
        <v>28987</v>
      </c>
      <c r="H18477">
        <v>2023</v>
      </c>
      <c r="I18477">
        <v>1</v>
      </c>
      <c r="J18477" t="s">
        <v>717</v>
      </c>
    </row>
    <row r="18478" spans="1:10">
      <c r="A18478" t="s">
        <v>263</v>
      </c>
      <c r="B18478" t="s">
        <v>34</v>
      </c>
      <c r="C18478" t="s">
        <v>3</v>
      </c>
      <c r="D18478" t="s">
        <v>328</v>
      </c>
      <c r="E18478" t="s">
        <v>450</v>
      </c>
      <c r="F18478" s="2">
        <v>1212638.94</v>
      </c>
      <c r="G18478" s="2">
        <f t="shared" si="506"/>
        <v>1212638.94</v>
      </c>
      <c r="H18478">
        <v>2021</v>
      </c>
      <c r="I18478">
        <v>1</v>
      </c>
      <c r="J18478" t="s">
        <v>717</v>
      </c>
    </row>
    <row r="18479" spans="1:10">
      <c r="A18479" t="s">
        <v>263</v>
      </c>
      <c r="B18479" t="s">
        <v>34</v>
      </c>
      <c r="C18479" t="s">
        <v>3</v>
      </c>
      <c r="D18479" t="s">
        <v>1</v>
      </c>
      <c r="E18479" t="s">
        <v>451</v>
      </c>
      <c r="F18479" s="2">
        <v>85721.77</v>
      </c>
      <c r="G18479" s="2">
        <f t="shared" si="506"/>
        <v>85721.77</v>
      </c>
      <c r="H18479">
        <v>2021</v>
      </c>
      <c r="I18479">
        <v>1</v>
      </c>
      <c r="J18479" t="s">
        <v>717</v>
      </c>
    </row>
    <row r="18480" spans="1:10">
      <c r="A18480" t="s">
        <v>263</v>
      </c>
      <c r="B18480" t="s">
        <v>34</v>
      </c>
      <c r="C18480" t="s">
        <v>4</v>
      </c>
      <c r="D18480" t="s">
        <v>328</v>
      </c>
      <c r="E18480" t="s">
        <v>450</v>
      </c>
      <c r="F18480" s="2">
        <v>137739.69</v>
      </c>
      <c r="G18480" s="2">
        <f t="shared" si="506"/>
        <v>137739.69</v>
      </c>
      <c r="H18480">
        <v>2021</v>
      </c>
      <c r="I18480">
        <v>1</v>
      </c>
      <c r="J18480" t="s">
        <v>717</v>
      </c>
    </row>
    <row r="18481" spans="1:10">
      <c r="A18481" s="4" t="s">
        <v>409</v>
      </c>
      <c r="B18481" t="s">
        <v>32</v>
      </c>
      <c r="C18481" t="s">
        <v>3</v>
      </c>
      <c r="D18481" t="s">
        <v>328</v>
      </c>
      <c r="E18481" t="s">
        <v>366</v>
      </c>
      <c r="F18481" s="2">
        <v>274858</v>
      </c>
      <c r="G18481" s="2">
        <v>79603.610561374793</v>
      </c>
      <c r="H18481">
        <v>2016</v>
      </c>
      <c r="I18481">
        <v>3.4528333333333299</v>
      </c>
      <c r="J18481" t="s">
        <v>717</v>
      </c>
    </row>
    <row r="18482" spans="1:10">
      <c r="A18482" s="4" t="s">
        <v>409</v>
      </c>
      <c r="B18482" t="s">
        <v>32</v>
      </c>
      <c r="C18482" t="s">
        <v>3</v>
      </c>
      <c r="D18482" t="s">
        <v>1</v>
      </c>
      <c r="F18482" s="2">
        <v>886262</v>
      </c>
      <c r="G18482" s="2">
        <v>256676.73891007411</v>
      </c>
      <c r="H18482">
        <v>2016</v>
      </c>
      <c r="I18482">
        <v>3.4528333333333299</v>
      </c>
      <c r="J18482" t="s">
        <v>717</v>
      </c>
    </row>
    <row r="18483" spans="1:10">
      <c r="A18483" s="4" t="s">
        <v>409</v>
      </c>
      <c r="B18483" t="s">
        <v>32</v>
      </c>
      <c r="C18483" t="s">
        <v>3</v>
      </c>
      <c r="D18483" t="s">
        <v>367</v>
      </c>
      <c r="E18483" t="s">
        <v>370</v>
      </c>
      <c r="F18483" s="2">
        <v>9557800</v>
      </c>
      <c r="G18483" s="2">
        <v>2768103.4898875346</v>
      </c>
      <c r="H18483">
        <v>2016</v>
      </c>
      <c r="I18483">
        <v>3.4528333333333299</v>
      </c>
      <c r="J18483" t="s">
        <v>717</v>
      </c>
    </row>
    <row r="18484" spans="1:10">
      <c r="A18484" s="4" t="s">
        <v>409</v>
      </c>
      <c r="B18484" t="s">
        <v>32</v>
      </c>
      <c r="C18484" t="s">
        <v>3</v>
      </c>
      <c r="D18484" t="s">
        <v>367</v>
      </c>
      <c r="E18484" t="s">
        <v>370</v>
      </c>
      <c r="F18484" s="2">
        <v>6286074</v>
      </c>
      <c r="G18484" s="2">
        <v>1820555.2927547444</v>
      </c>
      <c r="H18484">
        <v>2016</v>
      </c>
      <c r="I18484">
        <v>3.4528333333333299</v>
      </c>
      <c r="J18484" t="s">
        <v>717</v>
      </c>
    </row>
    <row r="18485" spans="1:10">
      <c r="A18485" s="4" t="s">
        <v>409</v>
      </c>
      <c r="B18485" t="s">
        <v>32</v>
      </c>
      <c r="C18485" t="s">
        <v>3</v>
      </c>
      <c r="D18485" t="s">
        <v>367</v>
      </c>
      <c r="E18485" t="s">
        <v>370</v>
      </c>
      <c r="F18485" s="2">
        <v>670227</v>
      </c>
      <c r="G18485" s="2">
        <v>194109.28223198358</v>
      </c>
      <c r="H18485">
        <v>2016</v>
      </c>
      <c r="I18485">
        <v>3.4528333333333299</v>
      </c>
      <c r="J18485" t="s">
        <v>717</v>
      </c>
    </row>
    <row r="18486" spans="1:10">
      <c r="A18486" s="4" t="s">
        <v>409</v>
      </c>
      <c r="B18486" t="s">
        <v>32</v>
      </c>
      <c r="C18486" t="s">
        <v>4</v>
      </c>
      <c r="D18486" t="s">
        <v>328</v>
      </c>
      <c r="E18486" t="s">
        <v>365</v>
      </c>
      <c r="F18486" s="2">
        <v>654139</v>
      </c>
      <c r="G18486" s="2">
        <v>189449.92035526398</v>
      </c>
      <c r="H18486">
        <v>2016</v>
      </c>
      <c r="I18486">
        <v>3.4528333333333299</v>
      </c>
      <c r="J18486" t="s">
        <v>717</v>
      </c>
    </row>
    <row r="18487" spans="1:10">
      <c r="A18487" s="4" t="s">
        <v>409</v>
      </c>
      <c r="B18487" t="s">
        <v>32</v>
      </c>
      <c r="C18487" t="s">
        <v>4</v>
      </c>
      <c r="D18487" t="s">
        <v>328</v>
      </c>
      <c r="E18487" t="s">
        <v>366</v>
      </c>
      <c r="F18487" s="2">
        <v>-40446</v>
      </c>
      <c r="G18487" s="2">
        <v>-11713.858184100027</v>
      </c>
      <c r="H18487">
        <v>2016</v>
      </c>
      <c r="I18487">
        <v>3.4528333333333299</v>
      </c>
      <c r="J18487" t="s">
        <v>717</v>
      </c>
    </row>
    <row r="18488" spans="1:10">
      <c r="A18488" s="4" t="s">
        <v>409</v>
      </c>
      <c r="B18488" t="s">
        <v>32</v>
      </c>
      <c r="C18488" t="s">
        <v>4</v>
      </c>
      <c r="D18488" t="s">
        <v>1</v>
      </c>
      <c r="F18488" s="2">
        <v>278701</v>
      </c>
      <c r="G18488" s="2">
        <v>80716.609547714514</v>
      </c>
      <c r="H18488">
        <v>2016</v>
      </c>
      <c r="I18488">
        <v>3.4528333333333299</v>
      </c>
      <c r="J18488" t="s">
        <v>717</v>
      </c>
    </row>
    <row r="18489" spans="1:10">
      <c r="A18489" s="4" t="s">
        <v>409</v>
      </c>
      <c r="B18489" t="s">
        <v>32</v>
      </c>
      <c r="C18489" t="s">
        <v>4</v>
      </c>
      <c r="D18489" t="s">
        <v>367</v>
      </c>
      <c r="E18489" t="s">
        <v>370</v>
      </c>
      <c r="F18489" s="2">
        <v>8892982</v>
      </c>
      <c r="G18489" s="2">
        <v>2575560.747212437</v>
      </c>
      <c r="H18489">
        <v>2016</v>
      </c>
      <c r="I18489">
        <v>3.4528333333333299</v>
      </c>
      <c r="J18489" t="s">
        <v>717</v>
      </c>
    </row>
    <row r="18490" spans="1:10">
      <c r="A18490" s="4" t="s">
        <v>409</v>
      </c>
      <c r="B18490" t="s">
        <v>32</v>
      </c>
      <c r="C18490" t="s">
        <v>4</v>
      </c>
      <c r="D18490" t="s">
        <v>367</v>
      </c>
      <c r="E18490" t="s">
        <v>370</v>
      </c>
      <c r="F18490" s="2">
        <v>5468259</v>
      </c>
      <c r="G18490" s="2">
        <v>1583701.9838779762</v>
      </c>
      <c r="H18490">
        <v>2016</v>
      </c>
      <c r="I18490">
        <v>3.4528333333333299</v>
      </c>
      <c r="J18490" t="s">
        <v>717</v>
      </c>
    </row>
    <row r="18491" spans="1:10">
      <c r="A18491" s="4" t="s">
        <v>409</v>
      </c>
      <c r="B18491" t="s">
        <v>32</v>
      </c>
      <c r="C18491" t="s">
        <v>4</v>
      </c>
      <c r="D18491" t="s">
        <v>367</v>
      </c>
      <c r="E18491" t="s">
        <v>370</v>
      </c>
      <c r="F18491" s="2">
        <v>478635.99999999994</v>
      </c>
      <c r="G18491" s="2">
        <v>138621.22894241457</v>
      </c>
      <c r="H18491">
        <v>2016</v>
      </c>
      <c r="I18491">
        <v>3.4528333333333299</v>
      </c>
      <c r="J18491" t="s">
        <v>717</v>
      </c>
    </row>
    <row r="18492" spans="1:10">
      <c r="A18492" s="4" t="s">
        <v>409</v>
      </c>
      <c r="B18492" t="s">
        <v>32</v>
      </c>
      <c r="C18492" t="s">
        <v>3</v>
      </c>
      <c r="D18492" t="s">
        <v>328</v>
      </c>
      <c r="E18492" t="s">
        <v>365</v>
      </c>
      <c r="F18492" s="2">
        <v>4974543</v>
      </c>
      <c r="G18492" s="2">
        <v>1513859.7078514912</v>
      </c>
      <c r="H18492">
        <v>2015</v>
      </c>
      <c r="I18492">
        <v>3.286</v>
      </c>
      <c r="J18492" t="s">
        <v>717</v>
      </c>
    </row>
    <row r="18493" spans="1:10">
      <c r="A18493" s="4" t="s">
        <v>409</v>
      </c>
      <c r="B18493" t="s">
        <v>32</v>
      </c>
      <c r="C18493" t="s">
        <v>3</v>
      </c>
      <c r="D18493" t="s">
        <v>328</v>
      </c>
      <c r="E18493" t="s">
        <v>366</v>
      </c>
      <c r="F18493" s="2">
        <v>2143786</v>
      </c>
      <c r="G18493" s="2">
        <v>652399.8782714546</v>
      </c>
      <c r="H18493">
        <v>2015</v>
      </c>
      <c r="I18493">
        <v>3.286</v>
      </c>
      <c r="J18493" t="s">
        <v>717</v>
      </c>
    </row>
    <row r="18494" spans="1:10">
      <c r="A18494" s="4" t="s">
        <v>409</v>
      </c>
      <c r="B18494" t="s">
        <v>32</v>
      </c>
      <c r="C18494" t="s">
        <v>3</v>
      </c>
      <c r="D18494" t="s">
        <v>1</v>
      </c>
      <c r="F18494" s="2">
        <v>1266117</v>
      </c>
      <c r="G18494" s="2">
        <v>385306.45161290321</v>
      </c>
      <c r="H18494">
        <v>2015</v>
      </c>
      <c r="I18494">
        <v>3.286</v>
      </c>
      <c r="J18494" t="s">
        <v>717</v>
      </c>
    </row>
    <row r="18495" spans="1:10">
      <c r="A18495" s="4" t="s">
        <v>409</v>
      </c>
      <c r="B18495" t="s">
        <v>32</v>
      </c>
      <c r="C18495" t="s">
        <v>3</v>
      </c>
      <c r="D18495" t="s">
        <v>367</v>
      </c>
      <c r="E18495" t="s">
        <v>414</v>
      </c>
      <c r="F18495" s="2">
        <v>4341930</v>
      </c>
      <c r="G18495" s="2">
        <v>1321342.0572124163</v>
      </c>
      <c r="H18495">
        <v>2015</v>
      </c>
      <c r="I18495">
        <v>3.286</v>
      </c>
      <c r="J18495" t="s">
        <v>717</v>
      </c>
    </row>
    <row r="18496" spans="1:10">
      <c r="A18496" s="4" t="s">
        <v>409</v>
      </c>
      <c r="B18496" t="s">
        <v>32</v>
      </c>
      <c r="C18496" t="s">
        <v>3</v>
      </c>
      <c r="D18496" t="s">
        <v>367</v>
      </c>
      <c r="E18496" t="s">
        <v>415</v>
      </c>
      <c r="F18496" s="2">
        <v>3117209</v>
      </c>
      <c r="G18496" s="2">
        <v>948633.29275715153</v>
      </c>
      <c r="H18496">
        <v>2015</v>
      </c>
      <c r="I18496">
        <v>3.286</v>
      </c>
      <c r="J18496" t="s">
        <v>717</v>
      </c>
    </row>
    <row r="18497" spans="1:10">
      <c r="A18497" s="4" t="s">
        <v>409</v>
      </c>
      <c r="B18497" t="s">
        <v>32</v>
      </c>
      <c r="C18497" t="s">
        <v>3</v>
      </c>
      <c r="D18497" t="s">
        <v>367</v>
      </c>
      <c r="E18497" t="s">
        <v>416</v>
      </c>
      <c r="F18497" s="2">
        <v>628923</v>
      </c>
      <c r="G18497" s="2">
        <v>191394.70480827754</v>
      </c>
      <c r="H18497">
        <v>2015</v>
      </c>
      <c r="I18497">
        <v>3.286</v>
      </c>
      <c r="J18497" t="s">
        <v>717</v>
      </c>
    </row>
    <row r="18498" spans="1:10">
      <c r="A18498" s="4" t="s">
        <v>409</v>
      </c>
      <c r="B18498" t="s">
        <v>32</v>
      </c>
      <c r="C18498" t="s">
        <v>3</v>
      </c>
      <c r="D18498" t="s">
        <v>367</v>
      </c>
      <c r="E18498" t="s">
        <v>417</v>
      </c>
      <c r="F18498" s="2">
        <v>628923</v>
      </c>
      <c r="G18498" s="2">
        <v>191394.70480827754</v>
      </c>
      <c r="H18498">
        <v>2015</v>
      </c>
      <c r="I18498">
        <v>3.286</v>
      </c>
      <c r="J18498" t="s">
        <v>717</v>
      </c>
    </row>
    <row r="18499" spans="1:10">
      <c r="A18499" s="4" t="s">
        <v>409</v>
      </c>
      <c r="B18499" t="s">
        <v>32</v>
      </c>
      <c r="C18499" t="s">
        <v>4</v>
      </c>
      <c r="D18499" t="s">
        <v>328</v>
      </c>
      <c r="E18499" t="s">
        <v>366</v>
      </c>
      <c r="F18499" s="2">
        <v>1560993</v>
      </c>
      <c r="G18499" s="2">
        <v>475043.51795496041</v>
      </c>
      <c r="H18499">
        <v>2015</v>
      </c>
      <c r="I18499">
        <v>3.286</v>
      </c>
      <c r="J18499" t="s">
        <v>717</v>
      </c>
    </row>
    <row r="18500" spans="1:10">
      <c r="A18500" s="4" t="s">
        <v>409</v>
      </c>
      <c r="B18500" t="s">
        <v>32</v>
      </c>
      <c r="C18500" t="s">
        <v>4</v>
      </c>
      <c r="D18500" t="s">
        <v>328</v>
      </c>
      <c r="E18500" t="s">
        <v>365</v>
      </c>
      <c r="F18500" s="2">
        <v>648422</v>
      </c>
      <c r="G18500" s="2">
        <v>197328.66707242848</v>
      </c>
      <c r="H18500">
        <v>2015</v>
      </c>
      <c r="I18500">
        <v>3.286</v>
      </c>
      <c r="J18500" t="s">
        <v>717</v>
      </c>
    </row>
    <row r="18501" spans="1:10">
      <c r="A18501" s="4" t="s">
        <v>409</v>
      </c>
      <c r="B18501" t="s">
        <v>32</v>
      </c>
      <c r="C18501" t="s">
        <v>4</v>
      </c>
      <c r="D18501" t="s">
        <v>1</v>
      </c>
      <c r="F18501" s="2">
        <v>-7320</v>
      </c>
      <c r="G18501" s="2">
        <v>-2227.6323797930613</v>
      </c>
      <c r="H18501">
        <v>2015</v>
      </c>
      <c r="I18501">
        <v>3.286</v>
      </c>
      <c r="J18501" t="s">
        <v>717</v>
      </c>
    </row>
    <row r="18502" spans="1:10">
      <c r="A18502" s="4" t="s">
        <v>409</v>
      </c>
      <c r="B18502" t="s">
        <v>32</v>
      </c>
      <c r="C18502" t="s">
        <v>4</v>
      </c>
      <c r="D18502" t="s">
        <v>367</v>
      </c>
      <c r="E18502" t="s">
        <v>415</v>
      </c>
      <c r="F18502" s="2">
        <v>3975478.9999999995</v>
      </c>
      <c r="G18502" s="2">
        <v>1209823.1892878879</v>
      </c>
      <c r="H18502">
        <v>2015</v>
      </c>
      <c r="I18502">
        <v>3.286</v>
      </c>
      <c r="J18502" t="s">
        <v>717</v>
      </c>
    </row>
    <row r="18503" spans="1:10">
      <c r="A18503" s="4" t="s">
        <v>409</v>
      </c>
      <c r="B18503" t="s">
        <v>32</v>
      </c>
      <c r="C18503" t="s">
        <v>4</v>
      </c>
      <c r="D18503" t="s">
        <v>367</v>
      </c>
      <c r="E18503" t="s">
        <v>414</v>
      </c>
      <c r="F18503" s="2">
        <v>3392320</v>
      </c>
      <c r="G18503" s="2">
        <v>1032355.4473524041</v>
      </c>
      <c r="H18503">
        <v>2015</v>
      </c>
      <c r="I18503">
        <v>3.286</v>
      </c>
      <c r="J18503" t="s">
        <v>717</v>
      </c>
    </row>
    <row r="18504" spans="1:10">
      <c r="A18504" t="s">
        <v>286</v>
      </c>
      <c r="B18504" t="s">
        <v>39</v>
      </c>
      <c r="C18504" t="s">
        <v>3</v>
      </c>
      <c r="D18504" t="s">
        <v>328</v>
      </c>
      <c r="F18504" s="2">
        <v>1159275.1399999999</v>
      </c>
      <c r="G18504" s="2">
        <v>25878.117197529002</v>
      </c>
      <c r="H18504">
        <v>2015</v>
      </c>
      <c r="I18504">
        <v>44.79750714285715</v>
      </c>
      <c r="J18504" s="40" t="s">
        <v>715</v>
      </c>
    </row>
    <row r="18505" spans="1:10">
      <c r="A18505" t="s">
        <v>286</v>
      </c>
      <c r="B18505" t="s">
        <v>39</v>
      </c>
      <c r="C18505" t="s">
        <v>3</v>
      </c>
      <c r="D18505" t="s">
        <v>1</v>
      </c>
      <c r="F18505" s="2">
        <v>3251390.84</v>
      </c>
      <c r="G18505" s="2">
        <v>72579.727028815847</v>
      </c>
      <c r="H18505">
        <v>2015</v>
      </c>
      <c r="I18505">
        <v>44.79750714285715</v>
      </c>
      <c r="J18505" s="40" t="s">
        <v>715</v>
      </c>
    </row>
    <row r="18506" spans="1:10">
      <c r="A18506" s="4" t="s">
        <v>409</v>
      </c>
      <c r="B18506" t="s">
        <v>32</v>
      </c>
      <c r="C18506" t="s">
        <v>4</v>
      </c>
      <c r="D18506" t="s">
        <v>367</v>
      </c>
      <c r="E18506" t="s">
        <v>421</v>
      </c>
      <c r="F18506" s="2">
        <v>143412</v>
      </c>
      <c r="G18506" s="2">
        <v>43643.335362142425</v>
      </c>
      <c r="H18506">
        <v>2015</v>
      </c>
      <c r="I18506">
        <v>3.286</v>
      </c>
      <c r="J18506" t="s">
        <v>717</v>
      </c>
    </row>
    <row r="18507" spans="1:10">
      <c r="A18507" s="4" t="s">
        <v>409</v>
      </c>
      <c r="B18507" t="s">
        <v>32</v>
      </c>
      <c r="C18507" t="s">
        <v>4</v>
      </c>
      <c r="D18507" t="s">
        <v>367</v>
      </c>
      <c r="E18507" t="s">
        <v>417</v>
      </c>
      <c r="F18507" s="2">
        <v>143412</v>
      </c>
      <c r="G18507" s="2">
        <v>43643.335362142425</v>
      </c>
      <c r="H18507">
        <v>2015</v>
      </c>
      <c r="I18507">
        <v>3.286</v>
      </c>
      <c r="J18507" t="s">
        <v>717</v>
      </c>
    </row>
    <row r="18508" spans="1:10">
      <c r="A18508" s="4" t="s">
        <v>409</v>
      </c>
      <c r="B18508" t="s">
        <v>32</v>
      </c>
      <c r="C18508" t="s">
        <v>4</v>
      </c>
      <c r="D18508" t="s">
        <v>383</v>
      </c>
      <c r="F18508" s="2">
        <v>-3314</v>
      </c>
      <c r="G18508" s="2">
        <v>-1008.5209981740718</v>
      </c>
      <c r="H18508">
        <v>2015</v>
      </c>
      <c r="I18508">
        <v>3.286</v>
      </c>
      <c r="J18508" t="s">
        <v>717</v>
      </c>
    </row>
    <row r="18509" spans="1:10">
      <c r="A18509" s="4" t="s">
        <v>409</v>
      </c>
      <c r="B18509" t="s">
        <v>32</v>
      </c>
      <c r="C18509" t="s">
        <v>3</v>
      </c>
      <c r="D18509" t="s">
        <v>328</v>
      </c>
      <c r="E18509" t="s">
        <v>365</v>
      </c>
      <c r="F18509" s="2">
        <v>7688387</v>
      </c>
      <c r="G18509" s="2">
        <v>3266090.9310984141</v>
      </c>
      <c r="H18509">
        <v>2014</v>
      </c>
      <c r="I18509">
        <v>2.3540027397260279</v>
      </c>
      <c r="J18509" t="s">
        <v>717</v>
      </c>
    </row>
    <row r="18510" spans="1:10">
      <c r="A18510" s="4" t="s">
        <v>409</v>
      </c>
      <c r="B18510" t="s">
        <v>32</v>
      </c>
      <c r="C18510" t="s">
        <v>3</v>
      </c>
      <c r="D18510" t="s">
        <v>1</v>
      </c>
      <c r="F18510" s="2">
        <v>56768011</v>
      </c>
      <c r="G18510" s="2">
        <v>24115524.609205417</v>
      </c>
      <c r="H18510">
        <v>2014</v>
      </c>
      <c r="I18510">
        <v>2.3540027397260279</v>
      </c>
      <c r="J18510" t="s">
        <v>717</v>
      </c>
    </row>
    <row r="18511" spans="1:10">
      <c r="A18511" s="4" t="s">
        <v>409</v>
      </c>
      <c r="B18511" t="s">
        <v>32</v>
      </c>
      <c r="C18511" t="s">
        <v>3</v>
      </c>
      <c r="D18511" t="s">
        <v>367</v>
      </c>
      <c r="F18511" s="2">
        <v>13842843</v>
      </c>
      <c r="G18511" s="2">
        <v>5880555.1779481396</v>
      </c>
      <c r="H18511">
        <v>2014</v>
      </c>
      <c r="I18511">
        <v>2.3540027397260279</v>
      </c>
      <c r="J18511" t="s">
        <v>717</v>
      </c>
    </row>
    <row r="18512" spans="1:10">
      <c r="A18512" s="4" t="s">
        <v>409</v>
      </c>
      <c r="B18512" t="s">
        <v>32</v>
      </c>
      <c r="C18512" t="s">
        <v>4</v>
      </c>
      <c r="D18512" t="s">
        <v>328</v>
      </c>
      <c r="E18512" t="s">
        <v>365</v>
      </c>
      <c r="F18512" s="2">
        <v>37250255</v>
      </c>
      <c r="G18512" s="2">
        <v>15824219.050966524</v>
      </c>
      <c r="H18512">
        <v>2014</v>
      </c>
      <c r="I18512">
        <v>2.3540027397260279</v>
      </c>
      <c r="J18512" t="s">
        <v>717</v>
      </c>
    </row>
    <row r="18513" spans="1:10">
      <c r="A18513" s="4" t="s">
        <v>409</v>
      </c>
      <c r="B18513" t="s">
        <v>32</v>
      </c>
      <c r="C18513" t="s">
        <v>4</v>
      </c>
      <c r="D18513" t="s">
        <v>328</v>
      </c>
      <c r="E18513" t="s">
        <v>366</v>
      </c>
      <c r="F18513" s="2">
        <v>3673056</v>
      </c>
      <c r="G18513" s="2">
        <v>1560344.827987537</v>
      </c>
      <c r="H18513">
        <v>2014</v>
      </c>
      <c r="I18513">
        <v>2.3540027397260279</v>
      </c>
      <c r="J18513" t="s">
        <v>717</v>
      </c>
    </row>
    <row r="18514" spans="1:10">
      <c r="A18514" s="4" t="s">
        <v>409</v>
      </c>
      <c r="B18514" t="s">
        <v>32</v>
      </c>
      <c r="C18514" t="s">
        <v>4</v>
      </c>
      <c r="D18514" t="s">
        <v>328</v>
      </c>
      <c r="E18514" t="s">
        <v>366</v>
      </c>
      <c r="F18514" s="2">
        <v>264</v>
      </c>
      <c r="G18514" s="2">
        <v>112.14940218409679</v>
      </c>
      <c r="H18514">
        <v>2014</v>
      </c>
      <c r="I18514">
        <v>2.3540027397260279</v>
      </c>
      <c r="J18514" t="s">
        <v>717</v>
      </c>
    </row>
    <row r="18515" spans="1:10">
      <c r="A18515" s="4" t="s">
        <v>409</v>
      </c>
      <c r="B18515" t="s">
        <v>32</v>
      </c>
      <c r="C18515" t="s">
        <v>4</v>
      </c>
      <c r="D18515" t="s">
        <v>1</v>
      </c>
      <c r="F18515" s="2">
        <v>86680</v>
      </c>
      <c r="G18515" s="2">
        <v>36822.387050445112</v>
      </c>
      <c r="H18515">
        <v>2014</v>
      </c>
      <c r="I18515">
        <v>2.3540027397260279</v>
      </c>
      <c r="J18515" t="s">
        <v>717</v>
      </c>
    </row>
    <row r="18516" spans="1:10">
      <c r="A18516" s="4" t="s">
        <v>409</v>
      </c>
      <c r="B18516" t="s">
        <v>32</v>
      </c>
      <c r="C18516" t="s">
        <v>4</v>
      </c>
      <c r="D18516" t="s">
        <v>367</v>
      </c>
      <c r="F18516" s="2">
        <v>169591</v>
      </c>
      <c r="G18516" s="2">
        <v>72043.67146137559</v>
      </c>
      <c r="H18516">
        <v>2014</v>
      </c>
      <c r="I18516">
        <v>2.3540027397260279</v>
      </c>
      <c r="J18516" t="s">
        <v>717</v>
      </c>
    </row>
    <row r="18517" spans="1:10">
      <c r="A18517" s="4" t="s">
        <v>409</v>
      </c>
      <c r="B18517" t="s">
        <v>32</v>
      </c>
      <c r="C18517" t="s">
        <v>3</v>
      </c>
      <c r="D18517" t="s">
        <v>328</v>
      </c>
      <c r="F18517" s="2">
        <v>4550016</v>
      </c>
      <c r="G18517" s="2">
        <v>2106415.7540891408</v>
      </c>
      <c r="H18517">
        <v>2013</v>
      </c>
      <c r="I18517">
        <v>2.1600749952459051</v>
      </c>
      <c r="J18517" t="s">
        <v>717</v>
      </c>
    </row>
    <row r="18518" spans="1:10">
      <c r="A18518" s="4" t="s">
        <v>409</v>
      </c>
      <c r="B18518" t="s">
        <v>32</v>
      </c>
      <c r="C18518" t="s">
        <v>3</v>
      </c>
      <c r="D18518" t="s">
        <v>328</v>
      </c>
      <c r="F18518" s="2">
        <v>372568</v>
      </c>
      <c r="G18518" s="2">
        <v>172479.19670381004</v>
      </c>
      <c r="H18518">
        <v>2013</v>
      </c>
      <c r="I18518">
        <v>2.1600749952459051</v>
      </c>
      <c r="J18518" t="s">
        <v>717</v>
      </c>
    </row>
    <row r="18519" spans="1:10">
      <c r="A18519" s="4" t="s">
        <v>409</v>
      </c>
      <c r="B18519" t="s">
        <v>32</v>
      </c>
      <c r="C18519" t="s">
        <v>3</v>
      </c>
      <c r="D18519" t="s">
        <v>1</v>
      </c>
      <c r="F18519" s="2">
        <v>509326</v>
      </c>
      <c r="G18519" s="2">
        <v>235790.88740945212</v>
      </c>
      <c r="H18519">
        <v>2013</v>
      </c>
      <c r="I18519">
        <v>2.1600749952459051</v>
      </c>
      <c r="J18519" t="s">
        <v>717</v>
      </c>
    </row>
    <row r="18520" spans="1:10">
      <c r="A18520" s="4" t="s">
        <v>409</v>
      </c>
      <c r="B18520" t="s">
        <v>32</v>
      </c>
      <c r="C18520" t="s">
        <v>4</v>
      </c>
      <c r="D18520" t="s">
        <v>328</v>
      </c>
      <c r="F18520" s="2">
        <v>3402336</v>
      </c>
      <c r="G18520" s="2">
        <v>1575100.8680199434</v>
      </c>
      <c r="H18520">
        <v>2013</v>
      </c>
      <c r="I18520">
        <v>2.1600749952459051</v>
      </c>
      <c r="J18520" t="s">
        <v>717</v>
      </c>
    </row>
    <row r="18521" spans="1:10">
      <c r="A18521" s="4" t="s">
        <v>409</v>
      </c>
      <c r="B18521" t="s">
        <v>32</v>
      </c>
      <c r="C18521" t="s">
        <v>4</v>
      </c>
      <c r="D18521" t="s">
        <v>328</v>
      </c>
      <c r="F18521" s="2">
        <v>442514.00000000006</v>
      </c>
      <c r="G18521" s="2">
        <v>204860.47983237906</v>
      </c>
      <c r="H18521">
        <v>2013</v>
      </c>
      <c r="I18521">
        <v>2.1600749952459051</v>
      </c>
      <c r="J18521" t="s">
        <v>717</v>
      </c>
    </row>
    <row r="18522" spans="1:10">
      <c r="A18522" s="4" t="s">
        <v>409</v>
      </c>
      <c r="B18522" t="s">
        <v>32</v>
      </c>
      <c r="C18522" t="s">
        <v>3</v>
      </c>
      <c r="D18522" t="s">
        <v>328</v>
      </c>
      <c r="F18522" s="2">
        <v>280905.97844985261</v>
      </c>
      <c r="G18522" s="2">
        <v>143728.32450515786</v>
      </c>
      <c r="H18522">
        <v>2012</v>
      </c>
      <c r="I18522">
        <v>1.9544232455014252</v>
      </c>
      <c r="J18522" t="s">
        <v>717</v>
      </c>
    </row>
    <row r="18523" spans="1:10">
      <c r="A18523" s="4" t="s">
        <v>409</v>
      </c>
      <c r="B18523" t="s">
        <v>32</v>
      </c>
      <c r="C18523" t="s">
        <v>3</v>
      </c>
      <c r="D18523" t="s">
        <v>328</v>
      </c>
      <c r="F18523" s="2">
        <v>904.01837231515344</v>
      </c>
      <c r="G18523" s="2">
        <v>462.54994888950949</v>
      </c>
      <c r="H18523">
        <v>2012</v>
      </c>
      <c r="I18523">
        <v>1.9544232455014252</v>
      </c>
      <c r="J18523" t="s">
        <v>717</v>
      </c>
    </row>
    <row r="18524" spans="1:10">
      <c r="A18524" s="4" t="s">
        <v>409</v>
      </c>
      <c r="B18524" t="s">
        <v>32</v>
      </c>
      <c r="C18524" t="s">
        <v>4</v>
      </c>
      <c r="D18524" t="s">
        <v>328</v>
      </c>
      <c r="F18524" s="2">
        <v>325311.76046410436</v>
      </c>
      <c r="G18524" s="2">
        <v>166448.98243657692</v>
      </c>
      <c r="H18524">
        <v>2012</v>
      </c>
      <c r="I18524">
        <v>1.9544232455014252</v>
      </c>
      <c r="J18524" t="s">
        <v>717</v>
      </c>
    </row>
    <row r="18525" spans="1:10">
      <c r="A18525" s="4" t="s">
        <v>409</v>
      </c>
      <c r="B18525" t="s">
        <v>32</v>
      </c>
      <c r="C18525" t="s">
        <v>4</v>
      </c>
      <c r="D18525" t="s">
        <v>328</v>
      </c>
      <c r="F18525" s="2">
        <v>13698.125900063756</v>
      </c>
      <c r="G18525" s="2">
        <v>7008.781711736844</v>
      </c>
      <c r="H18525">
        <v>2012</v>
      </c>
      <c r="I18525">
        <v>1.9544232455014252</v>
      </c>
      <c r="J18525" t="s">
        <v>717</v>
      </c>
    </row>
    <row r="18526" spans="1:10">
      <c r="A18526" s="4" t="s">
        <v>409</v>
      </c>
      <c r="B18526" t="s">
        <v>32</v>
      </c>
      <c r="C18526" t="s">
        <v>3</v>
      </c>
      <c r="D18526" t="s">
        <v>328</v>
      </c>
      <c r="F18526" s="2">
        <v>759.58103930962784</v>
      </c>
      <c r="G18526" s="2">
        <v>453.6876802148285</v>
      </c>
      <c r="H18526">
        <v>2011</v>
      </c>
      <c r="I18526">
        <v>1.6742377464381528</v>
      </c>
      <c r="J18526" t="s">
        <v>717</v>
      </c>
    </row>
    <row r="18527" spans="1:10">
      <c r="A18527" s="4" t="s">
        <v>409</v>
      </c>
      <c r="B18527" t="s">
        <v>32</v>
      </c>
      <c r="C18527" t="s">
        <v>4</v>
      </c>
      <c r="D18527" t="s">
        <v>328</v>
      </c>
      <c r="F18527" s="2">
        <v>-1210.3650809391324</v>
      </c>
      <c r="G18527" s="2">
        <v>-722.93500938807313</v>
      </c>
      <c r="H18527">
        <v>2011</v>
      </c>
      <c r="I18527">
        <v>1.6742377464381528</v>
      </c>
      <c r="J18527" t="s">
        <v>717</v>
      </c>
    </row>
    <row r="18528" spans="1:10">
      <c r="A18528" s="4" t="s">
        <v>409</v>
      </c>
      <c r="B18528" t="s">
        <v>32</v>
      </c>
      <c r="C18528" t="s">
        <v>4</v>
      </c>
      <c r="D18528" t="s">
        <v>328</v>
      </c>
      <c r="F18528" s="2">
        <v>605.67997177880545</v>
      </c>
      <c r="G18528" s="2">
        <v>343.96288379389921</v>
      </c>
      <c r="H18528">
        <v>2010</v>
      </c>
      <c r="I18528">
        <v>1.7608875850154977</v>
      </c>
      <c r="J18528" t="s">
        <v>717</v>
      </c>
    </row>
    <row r="18529" spans="1:10">
      <c r="A18529" t="s">
        <v>62</v>
      </c>
      <c r="B18529" t="s">
        <v>32</v>
      </c>
      <c r="C18529" t="s">
        <v>3</v>
      </c>
      <c r="D18529" t="s">
        <v>328</v>
      </c>
      <c r="E18529" t="s">
        <v>365</v>
      </c>
      <c r="F18529" s="2">
        <v>17017569</v>
      </c>
      <c r="G18529" s="2">
        <f t="shared" ref="G18529:G18542" si="507">F18529/I18529</f>
        <v>3156721.3266801462</v>
      </c>
      <c r="H18529">
        <v>2024</v>
      </c>
      <c r="I18529">
        <v>5.3909000000000002</v>
      </c>
      <c r="J18529" t="s">
        <v>717</v>
      </c>
    </row>
    <row r="18530" spans="1:10" ht="30">
      <c r="A18530" s="21" t="s">
        <v>62</v>
      </c>
      <c r="B18530" t="s">
        <v>32</v>
      </c>
      <c r="C18530" t="s">
        <v>4</v>
      </c>
      <c r="D18530" t="s">
        <v>328</v>
      </c>
      <c r="E18530" t="s">
        <v>365</v>
      </c>
      <c r="F18530" s="2">
        <v>3939669</v>
      </c>
      <c r="G18530" s="2">
        <f t="shared" si="507"/>
        <v>730799.86644159595</v>
      </c>
      <c r="H18530">
        <v>2024</v>
      </c>
      <c r="I18530">
        <v>5.3909000000000002</v>
      </c>
      <c r="J18530" t="s">
        <v>717</v>
      </c>
    </row>
    <row r="18531" spans="1:10">
      <c r="A18531" t="s">
        <v>62</v>
      </c>
      <c r="B18531" t="s">
        <v>32</v>
      </c>
      <c r="C18531" t="s">
        <v>3</v>
      </c>
      <c r="D18531" t="s">
        <v>328</v>
      </c>
      <c r="E18531" t="s">
        <v>366</v>
      </c>
      <c r="F18531" s="2">
        <v>2780935</v>
      </c>
      <c r="G18531" s="2">
        <f t="shared" si="507"/>
        <v>515857.2780055278</v>
      </c>
      <c r="H18531">
        <v>2024</v>
      </c>
      <c r="I18531">
        <v>5.3909000000000002</v>
      </c>
      <c r="J18531" t="s">
        <v>717</v>
      </c>
    </row>
    <row r="18532" spans="1:10">
      <c r="A18532" t="s">
        <v>62</v>
      </c>
      <c r="B18532" t="s">
        <v>32</v>
      </c>
      <c r="C18532" t="s">
        <v>4</v>
      </c>
      <c r="D18532" t="s">
        <v>328</v>
      </c>
      <c r="E18532" t="s">
        <v>366</v>
      </c>
      <c r="F18532" s="2">
        <v>1506831</v>
      </c>
      <c r="G18532" s="2">
        <f t="shared" si="507"/>
        <v>279513.81030996679</v>
      </c>
      <c r="H18532">
        <v>2024</v>
      </c>
      <c r="I18532">
        <v>5.3909000000000002</v>
      </c>
      <c r="J18532" t="s">
        <v>717</v>
      </c>
    </row>
    <row r="18533" spans="1:10">
      <c r="A18533" t="s">
        <v>62</v>
      </c>
      <c r="B18533" t="s">
        <v>32</v>
      </c>
      <c r="C18533" t="s">
        <v>3</v>
      </c>
      <c r="D18533" t="s">
        <v>1</v>
      </c>
      <c r="F18533" s="2">
        <v>6532091</v>
      </c>
      <c r="G18533" s="2">
        <f t="shared" si="507"/>
        <v>1211688.4008236101</v>
      </c>
      <c r="H18533">
        <v>2024</v>
      </c>
      <c r="I18533">
        <v>5.3909000000000002</v>
      </c>
      <c r="J18533" t="s">
        <v>717</v>
      </c>
    </row>
    <row r="18534" spans="1:10">
      <c r="A18534" t="s">
        <v>62</v>
      </c>
      <c r="B18534" t="s">
        <v>32</v>
      </c>
      <c r="C18534" t="s">
        <v>4</v>
      </c>
      <c r="D18534" t="s">
        <v>1</v>
      </c>
      <c r="F18534" s="2">
        <v>2886533</v>
      </c>
      <c r="G18534" s="2">
        <f t="shared" si="507"/>
        <v>535445.47292659851</v>
      </c>
      <c r="H18534">
        <v>2024</v>
      </c>
      <c r="I18534">
        <v>5.3909000000000002</v>
      </c>
      <c r="J18534" t="s">
        <v>717</v>
      </c>
    </row>
    <row r="18535" spans="1:10">
      <c r="A18535" t="s">
        <v>62</v>
      </c>
      <c r="B18535" t="s">
        <v>32</v>
      </c>
      <c r="C18535" t="s">
        <v>3</v>
      </c>
      <c r="D18535" t="s">
        <v>367</v>
      </c>
      <c r="E18535" t="s">
        <v>366</v>
      </c>
      <c r="F18535" s="2">
        <v>1782097</v>
      </c>
      <c r="G18535" s="2">
        <f t="shared" si="507"/>
        <v>330575.04312823463</v>
      </c>
      <c r="H18535">
        <v>2024</v>
      </c>
      <c r="I18535">
        <v>5.3909000000000002</v>
      </c>
      <c r="J18535" t="s">
        <v>717</v>
      </c>
    </row>
    <row r="18536" spans="1:10">
      <c r="A18536" t="s">
        <v>62</v>
      </c>
      <c r="B18536" t="s">
        <v>32</v>
      </c>
      <c r="C18536" t="s">
        <v>4</v>
      </c>
      <c r="D18536" t="s">
        <v>367</v>
      </c>
      <c r="E18536" t="s">
        <v>366</v>
      </c>
      <c r="F18536" s="2">
        <v>2205336</v>
      </c>
      <c r="G18536" s="2">
        <f t="shared" si="507"/>
        <v>409084.93943497376</v>
      </c>
      <c r="H18536">
        <v>2024</v>
      </c>
      <c r="I18536">
        <v>5.3909000000000002</v>
      </c>
      <c r="J18536" t="s">
        <v>717</v>
      </c>
    </row>
    <row r="18537" spans="1:10">
      <c r="A18537" t="s">
        <v>62</v>
      </c>
      <c r="B18537" t="s">
        <v>32</v>
      </c>
      <c r="C18537" t="s">
        <v>3</v>
      </c>
      <c r="D18537" t="s">
        <v>367</v>
      </c>
      <c r="E18537" t="s">
        <v>368</v>
      </c>
      <c r="F18537" s="2">
        <v>100552</v>
      </c>
      <c r="G18537" s="2">
        <f t="shared" si="507"/>
        <v>18652.173106531376</v>
      </c>
      <c r="H18537">
        <v>2024</v>
      </c>
      <c r="I18537">
        <v>5.3909000000000002</v>
      </c>
      <c r="J18537" t="s">
        <v>717</v>
      </c>
    </row>
    <row r="18538" spans="1:10">
      <c r="A18538" t="s">
        <v>62</v>
      </c>
      <c r="B18538" t="s">
        <v>32</v>
      </c>
      <c r="C18538" t="s">
        <v>4</v>
      </c>
      <c r="D18538" t="s">
        <v>367</v>
      </c>
      <c r="E18538" t="s">
        <v>368</v>
      </c>
      <c r="F18538" s="2">
        <v>993606</v>
      </c>
      <c r="G18538" s="2">
        <f t="shared" si="507"/>
        <v>184311.71047505981</v>
      </c>
      <c r="H18538">
        <v>2024</v>
      </c>
      <c r="I18538">
        <v>5.3909000000000002</v>
      </c>
      <c r="J18538" t="s">
        <v>717</v>
      </c>
    </row>
    <row r="18539" spans="1:10">
      <c r="A18539" t="s">
        <v>62</v>
      </c>
      <c r="B18539" t="s">
        <v>32</v>
      </c>
      <c r="C18539" t="s">
        <v>3</v>
      </c>
      <c r="D18539" t="s">
        <v>367</v>
      </c>
      <c r="E18539" t="s">
        <v>369</v>
      </c>
      <c r="F18539" s="2">
        <v>139429</v>
      </c>
      <c r="G18539" s="2">
        <f t="shared" si="507"/>
        <v>25863.770427943386</v>
      </c>
      <c r="H18539">
        <v>2024</v>
      </c>
      <c r="I18539">
        <v>5.3909000000000002</v>
      </c>
      <c r="J18539" t="s">
        <v>717</v>
      </c>
    </row>
    <row r="18540" spans="1:10">
      <c r="A18540" t="s">
        <v>62</v>
      </c>
      <c r="B18540" t="s">
        <v>32</v>
      </c>
      <c r="C18540" t="s">
        <v>4</v>
      </c>
      <c r="D18540" t="s">
        <v>367</v>
      </c>
      <c r="E18540" t="s">
        <v>369</v>
      </c>
      <c r="F18540" s="2">
        <v>-35691</v>
      </c>
      <c r="G18540" s="2">
        <f t="shared" si="507"/>
        <v>-6620.6013838134631</v>
      </c>
      <c r="H18540">
        <v>2024</v>
      </c>
      <c r="I18540">
        <v>5.3909000000000002</v>
      </c>
      <c r="J18540" t="s">
        <v>717</v>
      </c>
    </row>
    <row r="18541" spans="1:10">
      <c r="A18541" t="s">
        <v>62</v>
      </c>
      <c r="B18541" t="s">
        <v>32</v>
      </c>
      <c r="C18541" t="s">
        <v>3</v>
      </c>
      <c r="D18541" t="s">
        <v>367</v>
      </c>
      <c r="E18541" t="s">
        <v>370</v>
      </c>
      <c r="F18541" s="2">
        <v>11774050</v>
      </c>
      <c r="G18541" s="2">
        <f t="shared" si="507"/>
        <v>2184060.1754809031</v>
      </c>
      <c r="H18541">
        <v>2024</v>
      </c>
      <c r="I18541">
        <v>5.3909000000000002</v>
      </c>
      <c r="J18541" t="s">
        <v>717</v>
      </c>
    </row>
    <row r="18542" spans="1:10">
      <c r="A18542" t="s">
        <v>62</v>
      </c>
      <c r="B18542" t="s">
        <v>32</v>
      </c>
      <c r="C18542" t="s">
        <v>4</v>
      </c>
      <c r="D18542" t="s">
        <v>367</v>
      </c>
      <c r="E18542" t="s">
        <v>370</v>
      </c>
      <c r="F18542" s="2">
        <v>10665110</v>
      </c>
      <c r="G18542" s="2">
        <f t="shared" si="507"/>
        <v>1978354.263666549</v>
      </c>
      <c r="H18542">
        <v>2024</v>
      </c>
      <c r="I18542">
        <v>5.3909000000000002</v>
      </c>
      <c r="J18542" t="s">
        <v>717</v>
      </c>
    </row>
    <row r="18543" spans="1:10">
      <c r="A18543" t="s">
        <v>286</v>
      </c>
      <c r="B18543" t="s">
        <v>39</v>
      </c>
      <c r="C18543" t="s">
        <v>3</v>
      </c>
      <c r="D18543" t="s">
        <v>328</v>
      </c>
      <c r="F18543" s="2">
        <v>1800689</v>
      </c>
      <c r="G18543" s="2">
        <v>41472.37384555149</v>
      </c>
      <c r="H18543">
        <v>2014</v>
      </c>
      <c r="I18543">
        <v>43.418999999999997</v>
      </c>
      <c r="J18543" s="40" t="s">
        <v>715</v>
      </c>
    </row>
    <row r="18544" spans="1:10">
      <c r="A18544" t="s">
        <v>286</v>
      </c>
      <c r="B18544" t="s">
        <v>39</v>
      </c>
      <c r="C18544" t="s">
        <v>3</v>
      </c>
      <c r="D18544" t="s">
        <v>1</v>
      </c>
      <c r="F18544" s="2">
        <v>2099688</v>
      </c>
      <c r="G18544" s="2">
        <v>48358.736958474401</v>
      </c>
      <c r="H18544">
        <v>2014</v>
      </c>
      <c r="I18544">
        <v>43.418999999999997</v>
      </c>
      <c r="J18544" s="40" t="s">
        <v>715</v>
      </c>
    </row>
    <row r="18545" spans="1:10">
      <c r="A18545" t="s">
        <v>62</v>
      </c>
      <c r="B18545" t="s">
        <v>32</v>
      </c>
      <c r="C18545" t="s">
        <v>3</v>
      </c>
      <c r="D18545" t="s">
        <v>367</v>
      </c>
      <c r="E18545" t="s">
        <v>371</v>
      </c>
      <c r="F18545" s="2">
        <v>10453493</v>
      </c>
      <c r="G18545" s="2">
        <f t="shared" ref="G18545:G18572" si="508">F18545/I18545</f>
        <v>1939099.7792576377</v>
      </c>
      <c r="H18545">
        <v>2024</v>
      </c>
      <c r="I18545">
        <v>5.3909000000000002</v>
      </c>
      <c r="J18545" t="s">
        <v>717</v>
      </c>
    </row>
    <row r="18546" spans="1:10">
      <c r="A18546" t="s">
        <v>62</v>
      </c>
      <c r="B18546" t="s">
        <v>32</v>
      </c>
      <c r="C18546" t="s">
        <v>4</v>
      </c>
      <c r="D18546" t="s">
        <v>367</v>
      </c>
      <c r="E18546" t="s">
        <v>371</v>
      </c>
      <c r="F18546" s="2">
        <v>5233598</v>
      </c>
      <c r="G18546" s="2">
        <f t="shared" si="508"/>
        <v>970820.82769110904</v>
      </c>
      <c r="H18546">
        <v>2024</v>
      </c>
      <c r="I18546">
        <v>5.3909000000000002</v>
      </c>
      <c r="J18546" t="s">
        <v>717</v>
      </c>
    </row>
    <row r="18547" spans="1:10">
      <c r="A18547" t="s">
        <v>62</v>
      </c>
      <c r="B18547" t="s">
        <v>32</v>
      </c>
      <c r="C18547" t="s">
        <v>3</v>
      </c>
      <c r="D18547" t="s">
        <v>367</v>
      </c>
      <c r="E18547" t="s">
        <v>372</v>
      </c>
      <c r="F18547" s="2">
        <v>70890</v>
      </c>
      <c r="G18547" s="2">
        <f t="shared" si="508"/>
        <v>13149.937858242594</v>
      </c>
      <c r="H18547">
        <v>2024</v>
      </c>
      <c r="I18547">
        <v>5.3909000000000002</v>
      </c>
      <c r="J18547" t="s">
        <v>717</v>
      </c>
    </row>
    <row r="18548" spans="1:10">
      <c r="A18548" t="s">
        <v>62</v>
      </c>
      <c r="B18548" t="s">
        <v>32</v>
      </c>
      <c r="C18548" t="s">
        <v>4</v>
      </c>
      <c r="D18548" t="s">
        <v>367</v>
      </c>
      <c r="E18548" t="s">
        <v>372</v>
      </c>
      <c r="F18548" s="2">
        <v>-2301</v>
      </c>
      <c r="G18548" s="2">
        <f t="shared" si="508"/>
        <v>-426.83039937672743</v>
      </c>
      <c r="H18548">
        <v>2024</v>
      </c>
      <c r="I18548">
        <v>5.3909000000000002</v>
      </c>
      <c r="J18548" t="s">
        <v>717</v>
      </c>
    </row>
    <row r="18549" spans="1:10">
      <c r="A18549" t="s">
        <v>62</v>
      </c>
      <c r="B18549" t="s">
        <v>32</v>
      </c>
      <c r="C18549" t="s">
        <v>3</v>
      </c>
      <c r="D18549" t="s">
        <v>373</v>
      </c>
      <c r="F18549" s="2">
        <v>68549</v>
      </c>
      <c r="G18549" s="2">
        <f t="shared" si="508"/>
        <v>12715.687547533806</v>
      </c>
      <c r="H18549">
        <v>2024</v>
      </c>
      <c r="I18549">
        <v>5.3909000000000002</v>
      </c>
      <c r="J18549" t="s">
        <v>717</v>
      </c>
    </row>
    <row r="18550" spans="1:10">
      <c r="A18550" t="s">
        <v>62</v>
      </c>
      <c r="B18550" t="s">
        <v>32</v>
      </c>
      <c r="C18550" t="s">
        <v>4</v>
      </c>
      <c r="D18550" t="s">
        <v>373</v>
      </c>
      <c r="F18550" s="2">
        <v>-4953</v>
      </c>
      <c r="G18550" s="2">
        <f t="shared" si="508"/>
        <v>-918.77052069227773</v>
      </c>
      <c r="H18550">
        <v>2024</v>
      </c>
      <c r="I18550">
        <v>5.3909000000000002</v>
      </c>
      <c r="J18550" t="s">
        <v>717</v>
      </c>
    </row>
    <row r="18551" spans="1:10">
      <c r="A18551" t="s">
        <v>62</v>
      </c>
      <c r="B18551" t="s">
        <v>32</v>
      </c>
      <c r="C18551" t="s">
        <v>3</v>
      </c>
      <c r="D18551" t="s">
        <v>374</v>
      </c>
      <c r="F18551" s="2">
        <v>8659396</v>
      </c>
      <c r="G18551" s="2">
        <f t="shared" si="508"/>
        <v>1606298.7627297854</v>
      </c>
      <c r="H18551">
        <v>2024</v>
      </c>
      <c r="I18551">
        <v>5.3909000000000002</v>
      </c>
      <c r="J18551" t="s">
        <v>717</v>
      </c>
    </row>
    <row r="18552" spans="1:10">
      <c r="A18552" t="s">
        <v>62</v>
      </c>
      <c r="B18552" t="s">
        <v>32</v>
      </c>
      <c r="C18552" t="s">
        <v>4</v>
      </c>
      <c r="D18552" t="s">
        <v>374</v>
      </c>
      <c r="F18552" s="2">
        <v>777092</v>
      </c>
      <c r="G18552" s="2">
        <f t="shared" si="508"/>
        <v>144148.8434213211</v>
      </c>
      <c r="H18552">
        <v>2024</v>
      </c>
      <c r="I18552">
        <v>5.3909000000000002</v>
      </c>
      <c r="J18552" t="s">
        <v>717</v>
      </c>
    </row>
    <row r="18553" spans="1:10">
      <c r="A18553" t="s">
        <v>62</v>
      </c>
      <c r="B18553" t="s">
        <v>32</v>
      </c>
      <c r="C18553" t="s">
        <v>3</v>
      </c>
      <c r="D18553" t="s">
        <v>367</v>
      </c>
      <c r="E18553" t="s">
        <v>366</v>
      </c>
      <c r="F18553" s="2">
        <v>2304638</v>
      </c>
      <c r="G18553" s="2">
        <f t="shared" si="508"/>
        <v>461333.57354471937</v>
      </c>
      <c r="H18553">
        <v>2023</v>
      </c>
      <c r="I18553">
        <v>4.9955999999999996</v>
      </c>
      <c r="J18553" t="s">
        <v>717</v>
      </c>
    </row>
    <row r="18554" spans="1:10">
      <c r="A18554" t="s">
        <v>62</v>
      </c>
      <c r="B18554" t="s">
        <v>32</v>
      </c>
      <c r="C18554" t="s">
        <v>4</v>
      </c>
      <c r="D18554" t="s">
        <v>367</v>
      </c>
      <c r="E18554" t="s">
        <v>366</v>
      </c>
      <c r="F18554" s="2">
        <v>3338108</v>
      </c>
      <c r="G18554" s="2">
        <f t="shared" si="508"/>
        <v>668209.62446953321</v>
      </c>
      <c r="H18554">
        <v>2023</v>
      </c>
      <c r="I18554">
        <v>4.9955999999999996</v>
      </c>
      <c r="J18554" t="s">
        <v>717</v>
      </c>
    </row>
    <row r="18555" spans="1:10">
      <c r="A18555" t="s">
        <v>62</v>
      </c>
      <c r="B18555" t="s">
        <v>32</v>
      </c>
      <c r="C18555" t="s">
        <v>3</v>
      </c>
      <c r="D18555" t="s">
        <v>367</v>
      </c>
      <c r="E18555" t="s">
        <v>368</v>
      </c>
      <c r="F18555" s="2">
        <v>9615003</v>
      </c>
      <c r="G18555" s="2">
        <f t="shared" si="508"/>
        <v>1924694.3310112902</v>
      </c>
      <c r="H18555">
        <v>2023</v>
      </c>
      <c r="I18555">
        <v>4.9955999999999996</v>
      </c>
      <c r="J18555" t="s">
        <v>717</v>
      </c>
    </row>
    <row r="18556" spans="1:10">
      <c r="A18556" t="s">
        <v>62</v>
      </c>
      <c r="B18556" t="s">
        <v>32</v>
      </c>
      <c r="C18556" t="s">
        <v>3</v>
      </c>
      <c r="D18556" t="s">
        <v>367</v>
      </c>
      <c r="E18556" t="s">
        <v>624</v>
      </c>
      <c r="F18556" s="2">
        <v>135059</v>
      </c>
      <c r="G18556" s="2">
        <f t="shared" si="508"/>
        <v>27035.59132036192</v>
      </c>
      <c r="H18556">
        <v>2023</v>
      </c>
      <c r="I18556">
        <v>4.9955999999999996</v>
      </c>
      <c r="J18556" t="s">
        <v>717</v>
      </c>
    </row>
    <row r="18557" spans="1:10">
      <c r="A18557" t="s">
        <v>62</v>
      </c>
      <c r="B18557" t="s">
        <v>32</v>
      </c>
      <c r="C18557" t="s">
        <v>4</v>
      </c>
      <c r="D18557" t="s">
        <v>367</v>
      </c>
      <c r="E18557" t="s">
        <v>624</v>
      </c>
      <c r="F18557" s="2">
        <v>-1882</v>
      </c>
      <c r="G18557" s="2">
        <f t="shared" si="508"/>
        <v>-376.73152374089199</v>
      </c>
      <c r="H18557">
        <v>2023</v>
      </c>
      <c r="I18557">
        <v>4.9955999999999996</v>
      </c>
      <c r="J18557" t="s">
        <v>717</v>
      </c>
    </row>
    <row r="18558" spans="1:10">
      <c r="A18558" t="s">
        <v>62</v>
      </c>
      <c r="B18558" t="s">
        <v>32</v>
      </c>
      <c r="C18558" t="s">
        <v>3</v>
      </c>
      <c r="D18558" t="s">
        <v>367</v>
      </c>
      <c r="E18558" t="s">
        <v>372</v>
      </c>
      <c r="F18558" s="2">
        <v>41228</v>
      </c>
      <c r="G18558" s="2">
        <f t="shared" si="508"/>
        <v>8252.862519016735</v>
      </c>
      <c r="H18558">
        <v>2023</v>
      </c>
      <c r="I18558">
        <v>4.9955999999999996</v>
      </c>
      <c r="J18558" t="s">
        <v>717</v>
      </c>
    </row>
    <row r="18559" spans="1:10">
      <c r="A18559" t="s">
        <v>62</v>
      </c>
      <c r="B18559" t="s">
        <v>32</v>
      </c>
      <c r="C18559" t="s">
        <v>3</v>
      </c>
      <c r="D18559" t="s">
        <v>373</v>
      </c>
      <c r="F18559" s="2">
        <v>104991</v>
      </c>
      <c r="G18559" s="2">
        <f t="shared" si="508"/>
        <v>21016.694691328372</v>
      </c>
      <c r="H18559">
        <v>2023</v>
      </c>
      <c r="I18559">
        <v>4.9955999999999996</v>
      </c>
      <c r="J18559" t="s">
        <v>717</v>
      </c>
    </row>
    <row r="18560" spans="1:10">
      <c r="A18560" t="s">
        <v>62</v>
      </c>
      <c r="B18560" t="s">
        <v>32</v>
      </c>
      <c r="C18560" t="s">
        <v>3</v>
      </c>
      <c r="D18560" t="s">
        <v>1</v>
      </c>
      <c r="F18560" s="2">
        <v>8340251</v>
      </c>
      <c r="G18560" s="2">
        <f t="shared" si="508"/>
        <v>1669519.3770518056</v>
      </c>
      <c r="H18560">
        <v>2023</v>
      </c>
      <c r="I18560">
        <v>4.9955999999999996</v>
      </c>
      <c r="J18560" t="s">
        <v>717</v>
      </c>
    </row>
    <row r="18561" spans="1:10">
      <c r="A18561" t="s">
        <v>62</v>
      </c>
      <c r="B18561" t="s">
        <v>32</v>
      </c>
      <c r="C18561" t="s">
        <v>4</v>
      </c>
      <c r="D18561" t="s">
        <v>374</v>
      </c>
      <c r="F18561" s="2">
        <v>-63821</v>
      </c>
      <c r="G18561" s="2">
        <f t="shared" si="508"/>
        <v>-12775.442389302587</v>
      </c>
      <c r="H18561">
        <v>2023</v>
      </c>
      <c r="I18561">
        <v>4.9955999999999996</v>
      </c>
      <c r="J18561" t="s">
        <v>717</v>
      </c>
    </row>
    <row r="18562" spans="1:10">
      <c r="A18562" t="s">
        <v>62</v>
      </c>
      <c r="B18562" t="s">
        <v>32</v>
      </c>
      <c r="C18562" t="s">
        <v>3</v>
      </c>
      <c r="D18562" t="s">
        <v>328</v>
      </c>
      <c r="E18562" t="s">
        <v>365</v>
      </c>
      <c r="F18562" s="2">
        <v>43581015</v>
      </c>
      <c r="G18562" s="2">
        <f t="shared" si="508"/>
        <v>8443478.639930252</v>
      </c>
      <c r="H18562">
        <v>2022</v>
      </c>
      <c r="I18562" s="32">
        <v>5.1615000000000002</v>
      </c>
      <c r="J18562" t="s">
        <v>717</v>
      </c>
    </row>
    <row r="18563" spans="1:10">
      <c r="A18563" t="s">
        <v>62</v>
      </c>
      <c r="B18563" t="s">
        <v>32</v>
      </c>
      <c r="C18563" t="s">
        <v>3</v>
      </c>
      <c r="D18563" t="s">
        <v>328</v>
      </c>
      <c r="E18563" t="s">
        <v>366</v>
      </c>
      <c r="F18563" s="2">
        <v>12487234</v>
      </c>
      <c r="G18563" s="2">
        <f t="shared" si="508"/>
        <v>2419303.3033033032</v>
      </c>
      <c r="H18563">
        <v>2022</v>
      </c>
      <c r="I18563" s="32">
        <v>5.1615000000000002</v>
      </c>
      <c r="J18563" t="s">
        <v>717</v>
      </c>
    </row>
    <row r="18564" spans="1:10">
      <c r="A18564" t="s">
        <v>62</v>
      </c>
      <c r="B18564" t="s">
        <v>32</v>
      </c>
      <c r="C18564" t="s">
        <v>3</v>
      </c>
      <c r="D18564" t="s">
        <v>367</v>
      </c>
      <c r="E18564" t="s">
        <v>366</v>
      </c>
      <c r="F18564" s="2">
        <v>2900079</v>
      </c>
      <c r="G18564" s="2">
        <f t="shared" si="508"/>
        <v>561867.48038360942</v>
      </c>
      <c r="H18564">
        <v>2022</v>
      </c>
      <c r="I18564" s="32">
        <v>5.1615000000000002</v>
      </c>
      <c r="J18564" t="s">
        <v>717</v>
      </c>
    </row>
    <row r="18565" spans="1:10">
      <c r="A18565" t="s">
        <v>62</v>
      </c>
      <c r="B18565" t="s">
        <v>32</v>
      </c>
      <c r="C18565" t="s">
        <v>3</v>
      </c>
      <c r="D18565" t="s">
        <v>367</v>
      </c>
      <c r="E18565" t="s">
        <v>368</v>
      </c>
      <c r="F18565" s="2">
        <v>13248577</v>
      </c>
      <c r="G18565" s="2">
        <f t="shared" si="508"/>
        <v>2566807.5171946138</v>
      </c>
      <c r="H18565">
        <v>2022</v>
      </c>
      <c r="I18565" s="32">
        <v>5.1615000000000002</v>
      </c>
      <c r="J18565" t="s">
        <v>717</v>
      </c>
    </row>
    <row r="18566" spans="1:10">
      <c r="A18566" t="s">
        <v>62</v>
      </c>
      <c r="B18566" t="s">
        <v>32</v>
      </c>
      <c r="C18566" t="s">
        <v>3</v>
      </c>
      <c r="D18566" t="s">
        <v>367</v>
      </c>
      <c r="E18566" t="s">
        <v>369</v>
      </c>
      <c r="F18566" s="2">
        <v>180652</v>
      </c>
      <c r="G18566" s="2">
        <f t="shared" si="508"/>
        <v>34999.903128935388</v>
      </c>
      <c r="H18566">
        <v>2022</v>
      </c>
      <c r="I18566" s="32">
        <v>5.1615000000000002</v>
      </c>
      <c r="J18566" t="s">
        <v>717</v>
      </c>
    </row>
    <row r="18567" spans="1:10">
      <c r="A18567" t="s">
        <v>62</v>
      </c>
      <c r="B18567" t="s">
        <v>32</v>
      </c>
      <c r="C18567" t="s">
        <v>3</v>
      </c>
      <c r="D18567" t="s">
        <v>367</v>
      </c>
      <c r="E18567" t="s">
        <v>370</v>
      </c>
      <c r="F18567" s="2">
        <v>29987738</v>
      </c>
      <c r="G18567" s="2">
        <f t="shared" si="508"/>
        <v>5809888.210791436</v>
      </c>
      <c r="H18567">
        <v>2022</v>
      </c>
      <c r="I18567" s="32">
        <v>5.1615000000000002</v>
      </c>
      <c r="J18567" t="s">
        <v>717</v>
      </c>
    </row>
    <row r="18568" spans="1:10">
      <c r="A18568" t="s">
        <v>62</v>
      </c>
      <c r="B18568" t="s">
        <v>32</v>
      </c>
      <c r="C18568" t="s">
        <v>3</v>
      </c>
      <c r="D18568" t="s">
        <v>367</v>
      </c>
      <c r="E18568" t="s">
        <v>371</v>
      </c>
      <c r="F18568" s="2">
        <v>19836333</v>
      </c>
      <c r="G18568" s="2">
        <f t="shared" si="508"/>
        <v>3843133.3914559721</v>
      </c>
      <c r="H18568">
        <v>2022</v>
      </c>
      <c r="I18568" s="32">
        <v>5.1615000000000002</v>
      </c>
      <c r="J18568" t="s">
        <v>717</v>
      </c>
    </row>
    <row r="18569" spans="1:10">
      <c r="A18569" t="s">
        <v>62</v>
      </c>
      <c r="B18569" t="s">
        <v>32</v>
      </c>
      <c r="C18569" t="s">
        <v>3</v>
      </c>
      <c r="D18569" t="s">
        <v>367</v>
      </c>
      <c r="E18569" t="s">
        <v>372</v>
      </c>
      <c r="F18569" s="2">
        <v>973</v>
      </c>
      <c r="G18569" s="2">
        <f t="shared" si="508"/>
        <v>188.51109173689818</v>
      </c>
      <c r="H18569">
        <v>2022</v>
      </c>
      <c r="I18569" s="32">
        <v>5.1615000000000002</v>
      </c>
      <c r="J18569" t="s">
        <v>717</v>
      </c>
    </row>
    <row r="18570" spans="1:10">
      <c r="A18570" t="s">
        <v>62</v>
      </c>
      <c r="B18570" t="s">
        <v>32</v>
      </c>
      <c r="C18570" t="s">
        <v>3</v>
      </c>
      <c r="D18570" t="s">
        <v>373</v>
      </c>
      <c r="F18570" s="2">
        <v>6724</v>
      </c>
      <c r="G18570" s="2">
        <f t="shared" si="508"/>
        <v>1302.7220769156252</v>
      </c>
      <c r="H18570">
        <v>2022</v>
      </c>
      <c r="I18570" s="32">
        <v>5.1615000000000002</v>
      </c>
      <c r="J18570" t="s">
        <v>717</v>
      </c>
    </row>
    <row r="18571" spans="1:10">
      <c r="A18571" t="s">
        <v>62</v>
      </c>
      <c r="B18571" t="s">
        <v>32</v>
      </c>
      <c r="C18571" t="s">
        <v>3</v>
      </c>
      <c r="D18571" t="s">
        <v>1</v>
      </c>
      <c r="F18571" s="2">
        <v>6146073</v>
      </c>
      <c r="G18571" s="2">
        <f t="shared" si="508"/>
        <v>1190753.2693984306</v>
      </c>
      <c r="H18571">
        <v>2022</v>
      </c>
      <c r="I18571" s="32">
        <v>5.1615000000000002</v>
      </c>
      <c r="J18571" t="s">
        <v>717</v>
      </c>
    </row>
    <row r="18572" spans="1:10">
      <c r="A18572" t="s">
        <v>62</v>
      </c>
      <c r="B18572" t="s">
        <v>32</v>
      </c>
      <c r="C18572" t="s">
        <v>4</v>
      </c>
      <c r="D18572" t="s">
        <v>328</v>
      </c>
      <c r="E18572" t="s">
        <v>365</v>
      </c>
      <c r="F18572" s="2">
        <v>26834057</v>
      </c>
      <c r="G18572" s="2">
        <f t="shared" si="508"/>
        <v>5198887.338951855</v>
      </c>
      <c r="H18572">
        <v>2022</v>
      </c>
      <c r="I18572" s="32">
        <v>5.1615000000000002</v>
      </c>
      <c r="J18572" t="s">
        <v>717</v>
      </c>
    </row>
    <row r="18573" spans="1:10">
      <c r="A18573" t="s">
        <v>286</v>
      </c>
      <c r="B18573" t="s">
        <v>39</v>
      </c>
      <c r="C18573" t="s">
        <v>3</v>
      </c>
      <c r="D18573" t="s">
        <v>328</v>
      </c>
      <c r="F18573" s="2">
        <v>2273591</v>
      </c>
      <c r="G18573" s="2">
        <v>54448.972872195809</v>
      </c>
      <c r="H18573">
        <v>2013</v>
      </c>
      <c r="I18573">
        <v>41.75636160000002</v>
      </c>
      <c r="J18573" s="40" t="s">
        <v>715</v>
      </c>
    </row>
    <row r="18574" spans="1:10">
      <c r="A18574" t="s">
        <v>286</v>
      </c>
      <c r="B18574" t="s">
        <v>39</v>
      </c>
      <c r="C18574" t="s">
        <v>3</v>
      </c>
      <c r="D18574" t="s">
        <v>1</v>
      </c>
      <c r="F18574" s="2">
        <v>1949659</v>
      </c>
      <c r="G18574" s="2">
        <v>46691.304637040004</v>
      </c>
      <c r="H18574">
        <v>2013</v>
      </c>
      <c r="I18574">
        <v>41.75636160000002</v>
      </c>
      <c r="J18574" s="40" t="s">
        <v>715</v>
      </c>
    </row>
    <row r="18575" spans="1:10">
      <c r="A18575" t="s">
        <v>62</v>
      </c>
      <c r="B18575" t="s">
        <v>32</v>
      </c>
      <c r="C18575" t="s">
        <v>4</v>
      </c>
      <c r="D18575" t="s">
        <v>328</v>
      </c>
      <c r="E18575" t="s">
        <v>366</v>
      </c>
      <c r="F18575" s="2">
        <v>6488471</v>
      </c>
      <c r="G18575" s="2">
        <f t="shared" ref="G18575:G18604" si="509">F18575/I18575</f>
        <v>1257090.1869611547</v>
      </c>
      <c r="H18575">
        <v>2022</v>
      </c>
      <c r="I18575" s="32">
        <v>5.1615000000000002</v>
      </c>
      <c r="J18575" t="s">
        <v>717</v>
      </c>
    </row>
    <row r="18576" spans="1:10">
      <c r="A18576" t="s">
        <v>62</v>
      </c>
      <c r="B18576" t="s">
        <v>32</v>
      </c>
      <c r="C18576" t="s">
        <v>4</v>
      </c>
      <c r="D18576" t="s">
        <v>367</v>
      </c>
      <c r="E18576" t="s">
        <v>366</v>
      </c>
      <c r="F18576" s="2">
        <v>730840</v>
      </c>
      <c r="G18576" s="2">
        <f t="shared" si="509"/>
        <v>141594.49772352999</v>
      </c>
      <c r="H18576">
        <v>2022</v>
      </c>
      <c r="I18576" s="32">
        <v>5.1615000000000002</v>
      </c>
      <c r="J18576" t="s">
        <v>717</v>
      </c>
    </row>
    <row r="18577" spans="1:10">
      <c r="A18577" t="s">
        <v>62</v>
      </c>
      <c r="B18577" t="s">
        <v>32</v>
      </c>
      <c r="C18577" t="s">
        <v>4</v>
      </c>
      <c r="D18577" t="s">
        <v>367</v>
      </c>
      <c r="E18577" t="s">
        <v>368</v>
      </c>
      <c r="F18577" s="2">
        <v>12321165</v>
      </c>
      <c r="G18577" s="2">
        <f t="shared" si="509"/>
        <v>2387128.7416448705</v>
      </c>
      <c r="H18577">
        <v>2022</v>
      </c>
      <c r="I18577" s="32">
        <v>5.1615000000000002</v>
      </c>
      <c r="J18577" t="s">
        <v>717</v>
      </c>
    </row>
    <row r="18578" spans="1:10">
      <c r="A18578" t="s">
        <v>62</v>
      </c>
      <c r="B18578" t="s">
        <v>32</v>
      </c>
      <c r="C18578" t="s">
        <v>4</v>
      </c>
      <c r="D18578" t="s">
        <v>367</v>
      </c>
      <c r="E18578" t="s">
        <v>369</v>
      </c>
      <c r="F18578" s="2">
        <v>3968</v>
      </c>
      <c r="G18578" s="2">
        <f t="shared" si="509"/>
        <v>768.76876876876872</v>
      </c>
      <c r="H18578">
        <v>2022</v>
      </c>
      <c r="I18578" s="32">
        <v>5.1615000000000002</v>
      </c>
      <c r="J18578" t="s">
        <v>717</v>
      </c>
    </row>
    <row r="18579" spans="1:10">
      <c r="A18579" t="s">
        <v>62</v>
      </c>
      <c r="B18579" t="s">
        <v>32</v>
      </c>
      <c r="C18579" t="s">
        <v>4</v>
      </c>
      <c r="D18579" t="s">
        <v>367</v>
      </c>
      <c r="E18579" t="s">
        <v>370</v>
      </c>
      <c r="F18579" s="2">
        <v>19238412</v>
      </c>
      <c r="G18579" s="2">
        <f t="shared" si="509"/>
        <v>3727290.9038070329</v>
      </c>
      <c r="H18579">
        <v>2022</v>
      </c>
      <c r="I18579" s="32">
        <v>5.1615000000000002</v>
      </c>
      <c r="J18579" t="s">
        <v>717</v>
      </c>
    </row>
    <row r="18580" spans="1:10">
      <c r="A18580" t="s">
        <v>62</v>
      </c>
      <c r="B18580" t="s">
        <v>32</v>
      </c>
      <c r="C18580" t="s">
        <v>4</v>
      </c>
      <c r="D18580" t="s">
        <v>367</v>
      </c>
      <c r="E18580" t="s">
        <v>371</v>
      </c>
      <c r="F18580" s="2">
        <v>16879960</v>
      </c>
      <c r="G18580" s="2">
        <f t="shared" si="509"/>
        <v>3270359.3916497142</v>
      </c>
      <c r="H18580">
        <v>2022</v>
      </c>
      <c r="I18580" s="32">
        <v>5.1615000000000002</v>
      </c>
      <c r="J18580" t="s">
        <v>717</v>
      </c>
    </row>
    <row r="18581" spans="1:10">
      <c r="A18581" t="s">
        <v>62</v>
      </c>
      <c r="B18581" t="s">
        <v>32</v>
      </c>
      <c r="C18581" t="s">
        <v>4</v>
      </c>
      <c r="D18581" t="s">
        <v>367</v>
      </c>
      <c r="E18581" t="s">
        <v>372</v>
      </c>
      <c r="F18581" s="2">
        <v>-1768</v>
      </c>
      <c r="G18581" s="2">
        <f t="shared" si="509"/>
        <v>-342.5360844715683</v>
      </c>
      <c r="H18581">
        <v>2022</v>
      </c>
      <c r="I18581" s="32">
        <v>5.1615000000000002</v>
      </c>
      <c r="J18581" t="s">
        <v>717</v>
      </c>
    </row>
    <row r="18582" spans="1:10">
      <c r="A18582" t="s">
        <v>62</v>
      </c>
      <c r="B18582" t="s">
        <v>32</v>
      </c>
      <c r="C18582" t="s">
        <v>4</v>
      </c>
      <c r="D18582" t="s">
        <v>373</v>
      </c>
      <c r="F18582" s="2">
        <v>19322</v>
      </c>
      <c r="G18582" s="2">
        <f t="shared" si="509"/>
        <v>3743.4854209047758</v>
      </c>
      <c r="H18582">
        <v>2022</v>
      </c>
      <c r="I18582" s="32">
        <v>5.1615000000000002</v>
      </c>
      <c r="J18582" t="s">
        <v>717</v>
      </c>
    </row>
    <row r="18583" spans="1:10">
      <c r="A18583" t="s">
        <v>62</v>
      </c>
      <c r="B18583" t="s">
        <v>32</v>
      </c>
      <c r="C18583" t="s">
        <v>4</v>
      </c>
      <c r="D18583" t="s">
        <v>1</v>
      </c>
      <c r="F18583" s="2">
        <v>3143164</v>
      </c>
      <c r="G18583" s="2">
        <f t="shared" si="509"/>
        <v>608963.28586651164</v>
      </c>
      <c r="H18583">
        <v>2022</v>
      </c>
      <c r="I18583" s="32">
        <v>5.1615000000000002</v>
      </c>
      <c r="J18583" t="s">
        <v>717</v>
      </c>
    </row>
    <row r="18584" spans="1:10">
      <c r="A18584" t="s">
        <v>62</v>
      </c>
      <c r="B18584" t="s">
        <v>32</v>
      </c>
      <c r="C18584" t="s">
        <v>3</v>
      </c>
      <c r="D18584" t="s">
        <v>328</v>
      </c>
      <c r="E18584" t="s">
        <v>375</v>
      </c>
      <c r="F18584" s="2">
        <v>30790212</v>
      </c>
      <c r="G18584" s="2">
        <f t="shared" si="509"/>
        <v>5704849.1810568441</v>
      </c>
      <c r="H18584">
        <v>2021</v>
      </c>
      <c r="I18584" s="32">
        <v>5.3971999999999998</v>
      </c>
      <c r="J18584" t="s">
        <v>717</v>
      </c>
    </row>
    <row r="18585" spans="1:10">
      <c r="A18585" t="s">
        <v>62</v>
      </c>
      <c r="B18585" t="s">
        <v>32</v>
      </c>
      <c r="C18585" t="s">
        <v>3</v>
      </c>
      <c r="D18585" t="s">
        <v>328</v>
      </c>
      <c r="E18585" t="s">
        <v>376</v>
      </c>
      <c r="F18585" s="2">
        <v>3892535</v>
      </c>
      <c r="G18585" s="2">
        <f t="shared" si="509"/>
        <v>721213.77751426667</v>
      </c>
      <c r="H18585">
        <v>2021</v>
      </c>
      <c r="I18585" s="32">
        <v>5.3971999999999998</v>
      </c>
      <c r="J18585" t="s">
        <v>717</v>
      </c>
    </row>
    <row r="18586" spans="1:10">
      <c r="A18586" t="s">
        <v>62</v>
      </c>
      <c r="B18586" t="s">
        <v>32</v>
      </c>
      <c r="C18586" t="s">
        <v>3</v>
      </c>
      <c r="D18586" t="s">
        <v>1</v>
      </c>
      <c r="F18586" s="2">
        <v>4376650</v>
      </c>
      <c r="G18586" s="2">
        <f t="shared" si="509"/>
        <v>810911.21322167048</v>
      </c>
      <c r="H18586">
        <v>2021</v>
      </c>
      <c r="I18586" s="32">
        <v>5.3971999999999998</v>
      </c>
      <c r="J18586" t="s">
        <v>717</v>
      </c>
    </row>
    <row r="18587" spans="1:10">
      <c r="A18587" t="s">
        <v>62</v>
      </c>
      <c r="B18587" t="s">
        <v>32</v>
      </c>
      <c r="C18587" t="s">
        <v>3</v>
      </c>
      <c r="D18587" t="s">
        <v>367</v>
      </c>
      <c r="E18587" t="s">
        <v>376</v>
      </c>
      <c r="F18587" s="2">
        <v>2203474</v>
      </c>
      <c r="G18587" s="2">
        <f t="shared" si="509"/>
        <v>408262.43237234122</v>
      </c>
      <c r="H18587">
        <v>2021</v>
      </c>
      <c r="I18587" s="32">
        <v>5.3971999999999998</v>
      </c>
      <c r="J18587" t="s">
        <v>717</v>
      </c>
    </row>
    <row r="18588" spans="1:10">
      <c r="A18588" t="s">
        <v>62</v>
      </c>
      <c r="B18588" t="s">
        <v>32</v>
      </c>
      <c r="C18588" t="s">
        <v>3</v>
      </c>
      <c r="D18588" t="s">
        <v>367</v>
      </c>
      <c r="E18588" t="s">
        <v>377</v>
      </c>
      <c r="F18588" s="2">
        <v>4651373</v>
      </c>
      <c r="G18588" s="2">
        <f t="shared" si="509"/>
        <v>861812.23597420892</v>
      </c>
      <c r="H18588">
        <v>2021</v>
      </c>
      <c r="I18588" s="32">
        <v>5.3971999999999998</v>
      </c>
      <c r="J18588" t="s">
        <v>717</v>
      </c>
    </row>
    <row r="18589" spans="1:10">
      <c r="A18589" t="s">
        <v>62</v>
      </c>
      <c r="B18589" t="s">
        <v>32</v>
      </c>
      <c r="C18589" t="s">
        <v>3</v>
      </c>
      <c r="D18589" t="s">
        <v>367</v>
      </c>
      <c r="E18589" t="s">
        <v>379</v>
      </c>
      <c r="F18589" s="2">
        <v>241657</v>
      </c>
      <c r="G18589" s="2">
        <f t="shared" si="509"/>
        <v>44774.512710294228</v>
      </c>
      <c r="H18589">
        <v>2021</v>
      </c>
      <c r="I18589" s="32">
        <v>5.3971999999999998</v>
      </c>
      <c r="J18589" t="s">
        <v>717</v>
      </c>
    </row>
    <row r="18590" spans="1:10">
      <c r="A18590" t="s">
        <v>62</v>
      </c>
      <c r="B18590" t="s">
        <v>32</v>
      </c>
      <c r="C18590" t="s">
        <v>3</v>
      </c>
      <c r="D18590" t="s">
        <v>367</v>
      </c>
      <c r="E18590" t="s">
        <v>370</v>
      </c>
      <c r="F18590" s="2">
        <v>19300172</v>
      </c>
      <c r="G18590" s="2">
        <f t="shared" si="509"/>
        <v>3575960.1274735047</v>
      </c>
      <c r="H18590">
        <v>2021</v>
      </c>
      <c r="I18590" s="32">
        <v>5.3971999999999998</v>
      </c>
      <c r="J18590" t="s">
        <v>717</v>
      </c>
    </row>
    <row r="18591" spans="1:10">
      <c r="A18591" t="s">
        <v>62</v>
      </c>
      <c r="B18591" t="s">
        <v>32</v>
      </c>
      <c r="C18591" t="s">
        <v>3</v>
      </c>
      <c r="D18591" t="s">
        <v>367</v>
      </c>
      <c r="E18591" t="s">
        <v>378</v>
      </c>
      <c r="F18591" s="2">
        <v>11547510</v>
      </c>
      <c r="G18591" s="2">
        <f t="shared" si="509"/>
        <v>2139537.1674201437</v>
      </c>
      <c r="H18591">
        <v>2021</v>
      </c>
      <c r="I18591" s="32">
        <v>5.3971999999999998</v>
      </c>
      <c r="J18591" t="s">
        <v>717</v>
      </c>
    </row>
    <row r="18592" spans="1:10">
      <c r="A18592" t="s">
        <v>62</v>
      </c>
      <c r="B18592" t="s">
        <v>32</v>
      </c>
      <c r="C18592" t="s">
        <v>3</v>
      </c>
      <c r="D18592" t="s">
        <v>367</v>
      </c>
      <c r="E18592" t="s">
        <v>372</v>
      </c>
      <c r="F18592" s="2">
        <v>46390</v>
      </c>
      <c r="G18592" s="2">
        <f t="shared" si="509"/>
        <v>8595.1975098199073</v>
      </c>
      <c r="H18592">
        <v>2021</v>
      </c>
      <c r="I18592" s="32">
        <v>5.3971999999999998</v>
      </c>
      <c r="J18592" t="s">
        <v>717</v>
      </c>
    </row>
    <row r="18593" spans="1:10">
      <c r="A18593" t="s">
        <v>62</v>
      </c>
      <c r="B18593" t="s">
        <v>32</v>
      </c>
      <c r="C18593" t="s">
        <v>3</v>
      </c>
      <c r="D18593" t="s">
        <v>373</v>
      </c>
      <c r="F18593" s="2">
        <v>63220</v>
      </c>
      <c r="G18593" s="2">
        <f t="shared" si="509"/>
        <v>11713.48106425554</v>
      </c>
      <c r="H18593">
        <v>2021</v>
      </c>
      <c r="I18593" s="32">
        <v>5.3971999999999998</v>
      </c>
      <c r="J18593" t="s">
        <v>717</v>
      </c>
    </row>
    <row r="18594" spans="1:10">
      <c r="A18594" t="s">
        <v>62</v>
      </c>
      <c r="B18594" t="s">
        <v>32</v>
      </c>
      <c r="C18594" t="s">
        <v>4</v>
      </c>
      <c r="D18594" t="s">
        <v>328</v>
      </c>
      <c r="E18594" t="s">
        <v>375</v>
      </c>
      <c r="F18594" s="2">
        <v>16741396</v>
      </c>
      <c r="G18594" s="2">
        <f t="shared" si="509"/>
        <v>3101866.8939450085</v>
      </c>
      <c r="H18594">
        <v>2021</v>
      </c>
      <c r="I18594" s="32">
        <v>5.3971999999999998</v>
      </c>
      <c r="J18594" t="s">
        <v>717</v>
      </c>
    </row>
    <row r="18595" spans="1:10">
      <c r="A18595" t="s">
        <v>62</v>
      </c>
      <c r="B18595" t="s">
        <v>32</v>
      </c>
      <c r="C18595" t="s">
        <v>4</v>
      </c>
      <c r="D18595" t="s">
        <v>328</v>
      </c>
      <c r="E18595" t="s">
        <v>376</v>
      </c>
      <c r="F18595" s="2">
        <v>4385431</v>
      </c>
      <c r="G18595" s="2">
        <f t="shared" si="509"/>
        <v>812538.16793893138</v>
      </c>
      <c r="H18595">
        <v>2021</v>
      </c>
      <c r="I18595" s="32">
        <v>5.3971999999999998</v>
      </c>
      <c r="J18595" t="s">
        <v>717</v>
      </c>
    </row>
    <row r="18596" spans="1:10">
      <c r="A18596" t="s">
        <v>62</v>
      </c>
      <c r="B18596" t="s">
        <v>32</v>
      </c>
      <c r="C18596" t="s">
        <v>4</v>
      </c>
      <c r="D18596" t="s">
        <v>1</v>
      </c>
      <c r="F18596" s="2">
        <v>-3323871</v>
      </c>
      <c r="G18596" s="2">
        <f t="shared" si="509"/>
        <v>-615850.99681316246</v>
      </c>
      <c r="H18596">
        <v>2021</v>
      </c>
      <c r="I18596" s="32">
        <v>5.3971999999999998</v>
      </c>
      <c r="J18596" t="s">
        <v>717</v>
      </c>
    </row>
    <row r="18597" spans="1:10">
      <c r="A18597" t="s">
        <v>62</v>
      </c>
      <c r="B18597" t="s">
        <v>32</v>
      </c>
      <c r="C18597" t="s">
        <v>4</v>
      </c>
      <c r="D18597" t="s">
        <v>367</v>
      </c>
      <c r="E18597" t="s">
        <v>376</v>
      </c>
      <c r="F18597" s="2">
        <v>-317018</v>
      </c>
      <c r="G18597" s="2">
        <f t="shared" si="509"/>
        <v>-58737.493515156006</v>
      </c>
      <c r="H18597">
        <v>2021</v>
      </c>
      <c r="I18597" s="32">
        <v>5.3971999999999998</v>
      </c>
      <c r="J18597" t="s">
        <v>717</v>
      </c>
    </row>
    <row r="18598" spans="1:10">
      <c r="A18598" t="s">
        <v>62</v>
      </c>
      <c r="B18598" t="s">
        <v>32</v>
      </c>
      <c r="C18598" t="s">
        <v>4</v>
      </c>
      <c r="D18598" t="s">
        <v>367</v>
      </c>
      <c r="E18598" t="s">
        <v>377</v>
      </c>
      <c r="F18598" s="2">
        <v>6781043</v>
      </c>
      <c r="G18598" s="2">
        <f t="shared" si="509"/>
        <v>1256400.1704587564</v>
      </c>
      <c r="H18598">
        <v>2021</v>
      </c>
      <c r="I18598" s="32">
        <v>5.3971999999999998</v>
      </c>
      <c r="J18598" t="s">
        <v>717</v>
      </c>
    </row>
    <row r="18599" spans="1:10">
      <c r="A18599" t="s">
        <v>62</v>
      </c>
      <c r="B18599" t="s">
        <v>32</v>
      </c>
      <c r="C18599" t="s">
        <v>4</v>
      </c>
      <c r="D18599" t="s">
        <v>367</v>
      </c>
      <c r="E18599" t="s">
        <v>379</v>
      </c>
      <c r="F18599" s="2">
        <v>-6425</v>
      </c>
      <c r="G18599" s="2">
        <f t="shared" si="509"/>
        <v>-1190.4320758912029</v>
      </c>
      <c r="H18599">
        <v>2021</v>
      </c>
      <c r="I18599" s="32">
        <v>5.3971999999999998</v>
      </c>
      <c r="J18599" t="s">
        <v>717</v>
      </c>
    </row>
    <row r="18600" spans="1:10">
      <c r="A18600" t="s">
        <v>62</v>
      </c>
      <c r="B18600" t="s">
        <v>32</v>
      </c>
      <c r="C18600" t="s">
        <v>4</v>
      </c>
      <c r="D18600" t="s">
        <v>367</v>
      </c>
      <c r="E18600" t="s">
        <v>370</v>
      </c>
      <c r="F18600" s="2">
        <v>12584277</v>
      </c>
      <c r="G18600" s="2">
        <f t="shared" si="509"/>
        <v>2331630.6603424</v>
      </c>
      <c r="H18600">
        <v>2021</v>
      </c>
      <c r="I18600" s="32">
        <v>5.3971999999999998</v>
      </c>
      <c r="J18600" t="s">
        <v>717</v>
      </c>
    </row>
    <row r="18601" spans="1:10">
      <c r="A18601" t="s">
        <v>62</v>
      </c>
      <c r="B18601" t="s">
        <v>32</v>
      </c>
      <c r="C18601" t="s">
        <v>4</v>
      </c>
      <c r="D18601" t="s">
        <v>367</v>
      </c>
      <c r="E18601" t="s">
        <v>378</v>
      </c>
      <c r="F18601" s="2">
        <v>7821699</v>
      </c>
      <c r="G18601" s="2">
        <f t="shared" si="509"/>
        <v>1449214.2221892835</v>
      </c>
      <c r="H18601">
        <v>2021</v>
      </c>
      <c r="I18601" s="32">
        <v>5.3971999999999998</v>
      </c>
      <c r="J18601" t="s">
        <v>717</v>
      </c>
    </row>
    <row r="18602" spans="1:10">
      <c r="A18602" t="s">
        <v>62</v>
      </c>
      <c r="B18602" t="s">
        <v>32</v>
      </c>
      <c r="C18602" t="s">
        <v>4</v>
      </c>
      <c r="D18602" t="s">
        <v>367</v>
      </c>
      <c r="E18602" t="s">
        <v>372</v>
      </c>
      <c r="F18602" s="2">
        <v>-674</v>
      </c>
      <c r="G18602" s="2">
        <f t="shared" si="509"/>
        <v>-124.87956718298378</v>
      </c>
      <c r="H18602">
        <v>2021</v>
      </c>
      <c r="I18602" s="32">
        <v>5.3971999999999998</v>
      </c>
      <c r="J18602" t="s">
        <v>717</v>
      </c>
    </row>
    <row r="18603" spans="1:10">
      <c r="A18603" t="s">
        <v>62</v>
      </c>
      <c r="B18603" t="s">
        <v>32</v>
      </c>
      <c r="C18603" t="s">
        <v>4</v>
      </c>
      <c r="D18603" t="s">
        <v>373</v>
      </c>
      <c r="F18603" s="2">
        <v>-21363</v>
      </c>
      <c r="G18603" s="2">
        <f t="shared" si="509"/>
        <v>-3958.163492181131</v>
      </c>
      <c r="H18603">
        <v>2021</v>
      </c>
      <c r="I18603" s="32">
        <v>5.3971999999999998</v>
      </c>
      <c r="J18603" t="s">
        <v>717</v>
      </c>
    </row>
    <row r="18604" spans="1:10">
      <c r="A18604" t="s">
        <v>62</v>
      </c>
      <c r="B18604" t="s">
        <v>32</v>
      </c>
      <c r="C18604" t="s">
        <v>3</v>
      </c>
      <c r="D18604" t="s">
        <v>328</v>
      </c>
      <c r="E18604" t="s">
        <v>365</v>
      </c>
      <c r="F18604" s="2">
        <v>28908547</v>
      </c>
      <c r="G18604" s="2">
        <f t="shared" si="509"/>
        <v>5609715.5220926395</v>
      </c>
      <c r="H18604">
        <v>2020</v>
      </c>
      <c r="I18604">
        <v>5.1532999999999998</v>
      </c>
      <c r="J18604" t="s">
        <v>717</v>
      </c>
    </row>
    <row r="18605" spans="1:10">
      <c r="A18605" t="s">
        <v>286</v>
      </c>
      <c r="B18605" t="s">
        <v>39</v>
      </c>
      <c r="C18605" t="s">
        <v>3</v>
      </c>
      <c r="D18605" t="s">
        <v>328</v>
      </c>
      <c r="F18605" s="2">
        <v>2736079.8729521749</v>
      </c>
      <c r="G18605" s="2">
        <v>69658.809272516868</v>
      </c>
      <c r="H18605">
        <v>2012</v>
      </c>
      <c r="I18605">
        <v>39.278303800000003</v>
      </c>
      <c r="J18605" s="40" t="s">
        <v>715</v>
      </c>
    </row>
    <row r="18606" spans="1:10">
      <c r="A18606" t="s">
        <v>286</v>
      </c>
      <c r="B18606" t="s">
        <v>39</v>
      </c>
      <c r="C18606" t="s">
        <v>3</v>
      </c>
      <c r="D18606" t="s">
        <v>1</v>
      </c>
      <c r="F18606" s="2">
        <v>1966684.0554418177</v>
      </c>
      <c r="G18606" s="2">
        <v>50070.493508475221</v>
      </c>
      <c r="H18606">
        <v>2012</v>
      </c>
      <c r="I18606">
        <v>39.278303800000003</v>
      </c>
      <c r="J18606" s="40" t="s">
        <v>715</v>
      </c>
    </row>
    <row r="18607" spans="1:10">
      <c r="A18607" t="s">
        <v>62</v>
      </c>
      <c r="B18607" t="s">
        <v>32</v>
      </c>
      <c r="C18607" t="s">
        <v>3</v>
      </c>
      <c r="D18607" t="s">
        <v>328</v>
      </c>
      <c r="E18607" t="s">
        <v>366</v>
      </c>
      <c r="F18607" s="2">
        <v>9801567</v>
      </c>
      <c r="G18607" s="2">
        <f t="shared" ref="G18607:G18635" si="510">F18607/I18607</f>
        <v>1901998.1371160229</v>
      </c>
      <c r="H18607">
        <v>2020</v>
      </c>
      <c r="I18607">
        <v>5.1532999999999998</v>
      </c>
      <c r="J18607" t="s">
        <v>717</v>
      </c>
    </row>
    <row r="18608" spans="1:10">
      <c r="A18608" t="s">
        <v>62</v>
      </c>
      <c r="B18608" t="s">
        <v>32</v>
      </c>
      <c r="C18608" t="s">
        <v>3</v>
      </c>
      <c r="D18608" t="s">
        <v>367</v>
      </c>
      <c r="E18608" t="s">
        <v>366</v>
      </c>
      <c r="F18608" s="2">
        <v>1401317</v>
      </c>
      <c r="G18608" s="2">
        <f t="shared" si="510"/>
        <v>271926.14441231836</v>
      </c>
      <c r="H18608">
        <v>2020</v>
      </c>
      <c r="I18608">
        <v>5.1532999999999998</v>
      </c>
      <c r="J18608" t="s">
        <v>717</v>
      </c>
    </row>
    <row r="18609" spans="1:10">
      <c r="A18609" t="s">
        <v>62</v>
      </c>
      <c r="B18609" t="s">
        <v>32</v>
      </c>
      <c r="C18609" t="s">
        <v>3</v>
      </c>
      <c r="D18609" t="s">
        <v>367</v>
      </c>
      <c r="E18609" t="s">
        <v>381</v>
      </c>
      <c r="F18609" s="2">
        <v>7268328</v>
      </c>
      <c r="G18609" s="2">
        <f t="shared" si="510"/>
        <v>1410422.0596510975</v>
      </c>
      <c r="H18609">
        <v>2020</v>
      </c>
      <c r="I18609">
        <v>5.1532999999999998</v>
      </c>
      <c r="J18609" t="s">
        <v>717</v>
      </c>
    </row>
    <row r="18610" spans="1:10">
      <c r="A18610" t="s">
        <v>62</v>
      </c>
      <c r="B18610" t="s">
        <v>32</v>
      </c>
      <c r="C18610" t="s">
        <v>3</v>
      </c>
      <c r="D18610" t="s">
        <v>367</v>
      </c>
      <c r="E18610" t="s">
        <v>386</v>
      </c>
      <c r="F18610" s="2">
        <v>287037</v>
      </c>
      <c r="G18610" s="2">
        <f t="shared" si="510"/>
        <v>55699.648768750121</v>
      </c>
      <c r="H18610">
        <v>2020</v>
      </c>
      <c r="I18610">
        <v>5.1532999999999998</v>
      </c>
      <c r="J18610" t="s">
        <v>717</v>
      </c>
    </row>
    <row r="18611" spans="1:10">
      <c r="A18611" t="s">
        <v>62</v>
      </c>
      <c r="B18611" t="s">
        <v>32</v>
      </c>
      <c r="C18611" t="s">
        <v>3</v>
      </c>
      <c r="D18611" t="s">
        <v>367</v>
      </c>
      <c r="E18611" t="s">
        <v>370</v>
      </c>
      <c r="F18611" s="2">
        <v>16529991</v>
      </c>
      <c r="G18611" s="2">
        <f t="shared" si="510"/>
        <v>3207651.60188617</v>
      </c>
      <c r="H18611">
        <v>2020</v>
      </c>
      <c r="I18611">
        <v>5.1532999999999998</v>
      </c>
      <c r="J18611" t="s">
        <v>717</v>
      </c>
    </row>
    <row r="18612" spans="1:10">
      <c r="A18612" t="s">
        <v>62</v>
      </c>
      <c r="B18612" t="s">
        <v>32</v>
      </c>
      <c r="C18612" t="s">
        <v>3</v>
      </c>
      <c r="D18612" t="s">
        <v>367</v>
      </c>
      <c r="E18612" t="s">
        <v>382</v>
      </c>
      <c r="F18612" s="2">
        <v>9129183</v>
      </c>
      <c r="G18612" s="2">
        <f t="shared" si="510"/>
        <v>1771521.7433489221</v>
      </c>
      <c r="H18612">
        <v>2020</v>
      </c>
      <c r="I18612">
        <v>5.1532999999999998</v>
      </c>
      <c r="J18612" t="s">
        <v>717</v>
      </c>
    </row>
    <row r="18613" spans="1:10">
      <c r="A18613" t="s">
        <v>62</v>
      </c>
      <c r="B18613" t="s">
        <v>32</v>
      </c>
      <c r="C18613" t="s">
        <v>3</v>
      </c>
      <c r="D18613" t="s">
        <v>383</v>
      </c>
      <c r="F18613" s="2">
        <v>77695</v>
      </c>
      <c r="G18613" s="2">
        <f t="shared" si="510"/>
        <v>15076.746938854714</v>
      </c>
      <c r="H18613">
        <v>2020</v>
      </c>
      <c r="I18613">
        <v>5.1532999999999998</v>
      </c>
      <c r="J18613" t="s">
        <v>717</v>
      </c>
    </row>
    <row r="18614" spans="1:10">
      <c r="A18614" t="s">
        <v>62</v>
      </c>
      <c r="B18614" t="s">
        <v>32</v>
      </c>
      <c r="C18614" t="s">
        <v>3</v>
      </c>
      <c r="D18614" t="s">
        <v>1</v>
      </c>
      <c r="F18614" s="2">
        <v>2897482</v>
      </c>
      <c r="G18614" s="2">
        <f t="shared" si="510"/>
        <v>562257.5825199387</v>
      </c>
      <c r="H18614">
        <v>2020</v>
      </c>
      <c r="I18614">
        <v>5.1532999999999998</v>
      </c>
      <c r="J18614" t="s">
        <v>717</v>
      </c>
    </row>
    <row r="18615" spans="1:10">
      <c r="A18615" t="s">
        <v>62</v>
      </c>
      <c r="B18615" t="s">
        <v>32</v>
      </c>
      <c r="C18615" t="s">
        <v>4</v>
      </c>
      <c r="D18615" t="s">
        <v>328</v>
      </c>
      <c r="E18615" t="s">
        <v>365</v>
      </c>
      <c r="F18615" s="2">
        <v>12021793</v>
      </c>
      <c r="G18615" s="2">
        <f t="shared" si="510"/>
        <v>2332833.9122504028</v>
      </c>
      <c r="H18615">
        <v>2020</v>
      </c>
      <c r="I18615">
        <v>5.1532999999999998</v>
      </c>
      <c r="J18615" t="s">
        <v>717</v>
      </c>
    </row>
    <row r="18616" spans="1:10">
      <c r="A18616" t="s">
        <v>62</v>
      </c>
      <c r="B18616" t="s">
        <v>32</v>
      </c>
      <c r="C18616" t="s">
        <v>4</v>
      </c>
      <c r="D18616" t="s">
        <v>328</v>
      </c>
      <c r="E18616" t="s">
        <v>366</v>
      </c>
      <c r="F18616" s="2">
        <v>1445440</v>
      </c>
      <c r="G18616" s="2">
        <f t="shared" si="510"/>
        <v>280488.23084237287</v>
      </c>
      <c r="H18616">
        <v>2020</v>
      </c>
      <c r="I18616">
        <v>5.1532999999999998</v>
      </c>
      <c r="J18616" t="s">
        <v>717</v>
      </c>
    </row>
    <row r="18617" spans="1:10">
      <c r="A18617" t="s">
        <v>62</v>
      </c>
      <c r="B18617" t="s">
        <v>32</v>
      </c>
      <c r="C18617" t="s">
        <v>4</v>
      </c>
      <c r="D18617" t="s">
        <v>367</v>
      </c>
      <c r="E18617" t="s">
        <v>366</v>
      </c>
      <c r="F18617" s="2">
        <v>690924</v>
      </c>
      <c r="G18617" s="2">
        <f t="shared" si="510"/>
        <v>134074.08844817884</v>
      </c>
      <c r="H18617">
        <v>2020</v>
      </c>
      <c r="I18617">
        <v>5.1532999999999998</v>
      </c>
      <c r="J18617" t="s">
        <v>717</v>
      </c>
    </row>
    <row r="18618" spans="1:10">
      <c r="A18618" t="s">
        <v>62</v>
      </c>
      <c r="B18618" t="s">
        <v>32</v>
      </c>
      <c r="C18618" t="s">
        <v>4</v>
      </c>
      <c r="D18618" t="s">
        <v>367</v>
      </c>
      <c r="E18618" t="s">
        <v>381</v>
      </c>
      <c r="F18618" s="2">
        <v>4644656</v>
      </c>
      <c r="G18618" s="2">
        <f t="shared" si="510"/>
        <v>901297.42106999399</v>
      </c>
      <c r="H18618">
        <v>2020</v>
      </c>
      <c r="I18618">
        <v>5.1532999999999998</v>
      </c>
      <c r="J18618" t="s">
        <v>717</v>
      </c>
    </row>
    <row r="18619" spans="1:10">
      <c r="A18619" t="s">
        <v>62</v>
      </c>
      <c r="B18619" t="s">
        <v>32</v>
      </c>
      <c r="C18619" t="s">
        <v>4</v>
      </c>
      <c r="D18619" t="s">
        <v>367</v>
      </c>
      <c r="E18619" t="s">
        <v>386</v>
      </c>
      <c r="F18619" s="2">
        <v>-72420</v>
      </c>
      <c r="G18619" s="2">
        <f t="shared" si="510"/>
        <v>-14053.131003434693</v>
      </c>
      <c r="H18619">
        <v>2020</v>
      </c>
      <c r="I18619">
        <v>5.1532999999999998</v>
      </c>
      <c r="J18619" t="s">
        <v>717</v>
      </c>
    </row>
    <row r="18620" spans="1:10">
      <c r="A18620" t="s">
        <v>62</v>
      </c>
      <c r="B18620" t="s">
        <v>32</v>
      </c>
      <c r="C18620" t="s">
        <v>4</v>
      </c>
      <c r="D18620" t="s">
        <v>367</v>
      </c>
      <c r="E18620" t="s">
        <v>370</v>
      </c>
      <c r="F18620" s="2">
        <v>7922764</v>
      </c>
      <c r="G18620" s="2">
        <f t="shared" si="510"/>
        <v>1537415.6365823841</v>
      </c>
      <c r="H18620">
        <v>2020</v>
      </c>
      <c r="I18620">
        <v>5.1532999999999998</v>
      </c>
      <c r="J18620" t="s">
        <v>717</v>
      </c>
    </row>
    <row r="18621" spans="1:10">
      <c r="A18621" t="s">
        <v>62</v>
      </c>
      <c r="B18621" t="s">
        <v>32</v>
      </c>
      <c r="C18621" t="s">
        <v>4</v>
      </c>
      <c r="D18621" t="s">
        <v>367</v>
      </c>
      <c r="E18621" t="s">
        <v>382</v>
      </c>
      <c r="F18621" s="2">
        <v>5172259</v>
      </c>
      <c r="G18621" s="2">
        <f t="shared" si="510"/>
        <v>1003679.0018046689</v>
      </c>
      <c r="H18621">
        <v>2020</v>
      </c>
      <c r="I18621">
        <v>5.1532999999999998</v>
      </c>
      <c r="J18621" t="s">
        <v>717</v>
      </c>
    </row>
    <row r="18622" spans="1:10">
      <c r="A18622" t="s">
        <v>62</v>
      </c>
      <c r="B18622" t="s">
        <v>32</v>
      </c>
      <c r="C18622" t="s">
        <v>4</v>
      </c>
      <c r="D18622" t="s">
        <v>383</v>
      </c>
      <c r="F18622" s="2">
        <v>-27961</v>
      </c>
      <c r="G18622" s="2">
        <f t="shared" si="510"/>
        <v>-5425.843634176159</v>
      </c>
      <c r="H18622">
        <v>2020</v>
      </c>
      <c r="I18622">
        <v>5.1532999999999998</v>
      </c>
      <c r="J18622" t="s">
        <v>717</v>
      </c>
    </row>
    <row r="18623" spans="1:10">
      <c r="A18623" t="s">
        <v>62</v>
      </c>
      <c r="B18623" t="s">
        <v>32</v>
      </c>
      <c r="C18623" t="s">
        <v>4</v>
      </c>
      <c r="D18623" t="s">
        <v>1</v>
      </c>
      <c r="F18623" s="2">
        <v>-246052</v>
      </c>
      <c r="G18623" s="2">
        <f t="shared" si="510"/>
        <v>-47746.492538761573</v>
      </c>
      <c r="H18623">
        <v>2020</v>
      </c>
      <c r="I18623">
        <v>5.1532999999999998</v>
      </c>
      <c r="J18623" t="s">
        <v>717</v>
      </c>
    </row>
    <row r="18624" spans="1:10">
      <c r="A18624" t="s">
        <v>62</v>
      </c>
      <c r="B18624" t="s">
        <v>32</v>
      </c>
      <c r="C18624" t="s">
        <v>3</v>
      </c>
      <c r="D18624" t="s">
        <v>328</v>
      </c>
      <c r="E18624" t="s">
        <v>365</v>
      </c>
      <c r="F18624" s="2">
        <v>29155165</v>
      </c>
      <c r="G18624" s="2">
        <f t="shared" si="510"/>
        <v>7389098.2588640796</v>
      </c>
      <c r="H18624">
        <v>2019</v>
      </c>
      <c r="I18624">
        <v>3.9457</v>
      </c>
      <c r="J18624" t="s">
        <v>717</v>
      </c>
    </row>
    <row r="18625" spans="1:10">
      <c r="A18625" t="s">
        <v>62</v>
      </c>
      <c r="B18625" t="s">
        <v>32</v>
      </c>
      <c r="C18625" t="s">
        <v>3</v>
      </c>
      <c r="D18625" t="s">
        <v>328</v>
      </c>
      <c r="E18625" t="s">
        <v>366</v>
      </c>
      <c r="F18625" s="2">
        <v>8036817</v>
      </c>
      <c r="G18625" s="2">
        <f t="shared" si="510"/>
        <v>2036854.5505233544</v>
      </c>
      <c r="H18625">
        <v>2019</v>
      </c>
      <c r="I18625">
        <v>3.9457</v>
      </c>
      <c r="J18625" t="s">
        <v>717</v>
      </c>
    </row>
    <row r="18626" spans="1:10">
      <c r="A18626" t="s">
        <v>62</v>
      </c>
      <c r="B18626" t="s">
        <v>32</v>
      </c>
      <c r="C18626" t="s">
        <v>3</v>
      </c>
      <c r="D18626" t="s">
        <v>1</v>
      </c>
      <c r="F18626" s="2">
        <v>1209484</v>
      </c>
      <c r="G18626" s="2">
        <f t="shared" si="510"/>
        <v>306532.17426565627</v>
      </c>
      <c r="H18626">
        <v>2019</v>
      </c>
      <c r="I18626">
        <v>3.9457</v>
      </c>
      <c r="J18626" t="s">
        <v>717</v>
      </c>
    </row>
    <row r="18627" spans="1:10">
      <c r="A18627" t="s">
        <v>62</v>
      </c>
      <c r="B18627" t="s">
        <v>32</v>
      </c>
      <c r="C18627" t="s">
        <v>3</v>
      </c>
      <c r="D18627" t="s">
        <v>367</v>
      </c>
      <c r="E18627" t="s">
        <v>366</v>
      </c>
      <c r="F18627" s="2">
        <v>1465153</v>
      </c>
      <c r="G18627" s="2">
        <f t="shared" si="510"/>
        <v>371329.04174164281</v>
      </c>
      <c r="H18627">
        <v>2019</v>
      </c>
      <c r="I18627">
        <v>3.9457</v>
      </c>
      <c r="J18627" t="s">
        <v>717</v>
      </c>
    </row>
    <row r="18628" spans="1:10">
      <c r="A18628" t="s">
        <v>62</v>
      </c>
      <c r="B18628" t="s">
        <v>32</v>
      </c>
      <c r="C18628" t="s">
        <v>3</v>
      </c>
      <c r="D18628" t="s">
        <v>367</v>
      </c>
      <c r="E18628" t="s">
        <v>381</v>
      </c>
      <c r="F18628" s="2">
        <v>50422</v>
      </c>
      <c r="G18628" s="2">
        <f t="shared" si="510"/>
        <v>12778.974579922447</v>
      </c>
      <c r="H18628">
        <v>2019</v>
      </c>
      <c r="I18628">
        <v>3.9457</v>
      </c>
      <c r="J18628" t="s">
        <v>717</v>
      </c>
    </row>
    <row r="18629" spans="1:10">
      <c r="A18629" t="s">
        <v>62</v>
      </c>
      <c r="B18629" t="s">
        <v>32</v>
      </c>
      <c r="C18629" t="s">
        <v>3</v>
      </c>
      <c r="D18629" t="s">
        <v>367</v>
      </c>
      <c r="E18629" t="s">
        <v>386</v>
      </c>
      <c r="F18629" s="2">
        <v>554085</v>
      </c>
      <c r="G18629" s="2">
        <f t="shared" si="510"/>
        <v>140427.55404617684</v>
      </c>
      <c r="H18629">
        <v>2019</v>
      </c>
      <c r="I18629">
        <v>3.9457</v>
      </c>
      <c r="J18629" t="s">
        <v>717</v>
      </c>
    </row>
    <row r="18630" spans="1:10">
      <c r="A18630" t="s">
        <v>62</v>
      </c>
      <c r="B18630" t="s">
        <v>32</v>
      </c>
      <c r="C18630" t="s">
        <v>3</v>
      </c>
      <c r="D18630" t="s">
        <v>367</v>
      </c>
      <c r="E18630" t="s">
        <v>370</v>
      </c>
      <c r="F18630" s="2">
        <v>15605282</v>
      </c>
      <c r="G18630" s="2">
        <f t="shared" si="510"/>
        <v>3955009.7574574854</v>
      </c>
      <c r="H18630">
        <v>2019</v>
      </c>
      <c r="I18630">
        <v>3.9457</v>
      </c>
      <c r="J18630" t="s">
        <v>717</v>
      </c>
    </row>
    <row r="18631" spans="1:10">
      <c r="A18631" t="s">
        <v>62</v>
      </c>
      <c r="B18631" t="s">
        <v>32</v>
      </c>
      <c r="C18631" t="s">
        <v>3</v>
      </c>
      <c r="D18631" t="s">
        <v>367</v>
      </c>
      <c r="E18631" t="s">
        <v>382</v>
      </c>
      <c r="F18631" s="2">
        <v>7510330</v>
      </c>
      <c r="G18631" s="2">
        <f t="shared" si="510"/>
        <v>1903421.4461312315</v>
      </c>
      <c r="H18631">
        <v>2019</v>
      </c>
      <c r="I18631">
        <v>3.9457</v>
      </c>
      <c r="J18631" t="s">
        <v>717</v>
      </c>
    </row>
    <row r="18632" spans="1:10">
      <c r="A18632" t="s">
        <v>62</v>
      </c>
      <c r="B18632" t="s">
        <v>32</v>
      </c>
      <c r="C18632" t="s">
        <v>3</v>
      </c>
      <c r="D18632" t="s">
        <v>383</v>
      </c>
      <c r="F18632" s="2">
        <v>123806</v>
      </c>
      <c r="G18632" s="2">
        <f t="shared" si="510"/>
        <v>31377.448868388372</v>
      </c>
      <c r="H18632">
        <v>2019</v>
      </c>
      <c r="I18632">
        <v>3.9457</v>
      </c>
      <c r="J18632" t="s">
        <v>717</v>
      </c>
    </row>
    <row r="18633" spans="1:10">
      <c r="A18633" t="s">
        <v>62</v>
      </c>
      <c r="B18633" t="s">
        <v>32</v>
      </c>
      <c r="C18633" t="s">
        <v>3</v>
      </c>
      <c r="D18633" t="s">
        <v>374</v>
      </c>
      <c r="F18633" s="2">
        <v>-5931911</v>
      </c>
      <c r="G18633" s="2">
        <f t="shared" si="510"/>
        <v>-1503386.2179081026</v>
      </c>
      <c r="H18633">
        <v>2019</v>
      </c>
      <c r="I18633">
        <v>3.9457</v>
      </c>
      <c r="J18633" t="s">
        <v>717</v>
      </c>
    </row>
    <row r="18634" spans="1:10">
      <c r="A18634" t="s">
        <v>62</v>
      </c>
      <c r="B18634" t="s">
        <v>32</v>
      </c>
      <c r="C18634" t="s">
        <v>4</v>
      </c>
      <c r="D18634" t="s">
        <v>328</v>
      </c>
      <c r="E18634" t="s">
        <v>365</v>
      </c>
      <c r="F18634" s="2">
        <v>8131069</v>
      </c>
      <c r="G18634" s="2">
        <f t="shared" si="510"/>
        <v>2060741.8202093418</v>
      </c>
      <c r="H18634">
        <v>2019</v>
      </c>
      <c r="I18634">
        <v>3.9457</v>
      </c>
      <c r="J18634" t="s">
        <v>717</v>
      </c>
    </row>
    <row r="18635" spans="1:10">
      <c r="A18635" t="s">
        <v>62</v>
      </c>
      <c r="B18635" t="s">
        <v>32</v>
      </c>
      <c r="C18635" t="s">
        <v>4</v>
      </c>
      <c r="D18635" t="s">
        <v>328</v>
      </c>
      <c r="E18635" t="s">
        <v>366</v>
      </c>
      <c r="F18635" s="2">
        <v>-1261515</v>
      </c>
      <c r="G18635" s="2">
        <f t="shared" si="510"/>
        <v>-319718.93453633069</v>
      </c>
      <c r="H18635">
        <v>2019</v>
      </c>
      <c r="I18635">
        <v>3.9457</v>
      </c>
      <c r="J18635" t="s">
        <v>717</v>
      </c>
    </row>
    <row r="18636" spans="1:10">
      <c r="A18636" t="s">
        <v>286</v>
      </c>
      <c r="B18636" t="s">
        <v>39</v>
      </c>
      <c r="C18636" t="s">
        <v>3</v>
      </c>
      <c r="D18636" t="s">
        <v>328</v>
      </c>
      <c r="F18636" s="2">
        <v>4878825.5012921253</v>
      </c>
      <c r="G18636" s="2">
        <v>128184.4209669799</v>
      </c>
      <c r="H18636">
        <v>2011</v>
      </c>
      <c r="I18636">
        <v>38.060986385770725</v>
      </c>
      <c r="J18636" s="40" t="s">
        <v>715</v>
      </c>
    </row>
    <row r="18637" spans="1:10">
      <c r="A18637" t="s">
        <v>286</v>
      </c>
      <c r="B18637" t="s">
        <v>39</v>
      </c>
      <c r="C18637" t="s">
        <v>3</v>
      </c>
      <c r="D18637" t="s">
        <v>1</v>
      </c>
      <c r="F18637" s="2">
        <v>1649814.3356857712</v>
      </c>
      <c r="G18637" s="2">
        <v>43346.599559031973</v>
      </c>
      <c r="H18637">
        <v>2011</v>
      </c>
      <c r="I18637">
        <v>38.060986385770725</v>
      </c>
      <c r="J18637" s="40" t="s">
        <v>715</v>
      </c>
    </row>
    <row r="18638" spans="1:10">
      <c r="A18638" t="s">
        <v>62</v>
      </c>
      <c r="B18638" t="s">
        <v>32</v>
      </c>
      <c r="C18638" t="s">
        <v>4</v>
      </c>
      <c r="D18638" t="s">
        <v>1</v>
      </c>
      <c r="F18638" s="2">
        <v>-9094388</v>
      </c>
      <c r="G18638" s="2">
        <f t="shared" ref="G18638:G18668" si="511">F18638/I18638</f>
        <v>-2304885.8250753987</v>
      </c>
      <c r="H18638">
        <v>2019</v>
      </c>
      <c r="I18638">
        <v>3.9457</v>
      </c>
      <c r="J18638" t="s">
        <v>717</v>
      </c>
    </row>
    <row r="18639" spans="1:10">
      <c r="A18639" t="s">
        <v>62</v>
      </c>
      <c r="B18639" t="s">
        <v>32</v>
      </c>
      <c r="C18639" t="s">
        <v>4</v>
      </c>
      <c r="D18639" t="s">
        <v>367</v>
      </c>
      <c r="E18639" t="s">
        <v>366</v>
      </c>
      <c r="F18639" s="2">
        <v>2273018</v>
      </c>
      <c r="G18639" s="2">
        <f t="shared" si="511"/>
        <v>576074.71424588794</v>
      </c>
      <c r="H18639">
        <v>2019</v>
      </c>
      <c r="I18639">
        <v>3.9457</v>
      </c>
      <c r="J18639" t="s">
        <v>717</v>
      </c>
    </row>
    <row r="18640" spans="1:10">
      <c r="A18640" t="s">
        <v>62</v>
      </c>
      <c r="B18640" t="s">
        <v>32</v>
      </c>
      <c r="C18640" t="s">
        <v>4</v>
      </c>
      <c r="D18640" t="s">
        <v>367</v>
      </c>
      <c r="E18640" t="s">
        <v>381</v>
      </c>
      <c r="F18640" s="2">
        <v>-2241146</v>
      </c>
      <c r="G18640" s="2">
        <f t="shared" si="511"/>
        <v>-567997.06009073171</v>
      </c>
      <c r="H18640">
        <v>2019</v>
      </c>
      <c r="I18640">
        <v>3.9457</v>
      </c>
      <c r="J18640" t="s">
        <v>717</v>
      </c>
    </row>
    <row r="18641" spans="1:10">
      <c r="A18641" t="s">
        <v>62</v>
      </c>
      <c r="B18641" t="s">
        <v>32</v>
      </c>
      <c r="C18641" t="s">
        <v>4</v>
      </c>
      <c r="D18641" t="s">
        <v>367</v>
      </c>
      <c r="E18641" t="s">
        <v>386</v>
      </c>
      <c r="F18641" s="2">
        <v>199279</v>
      </c>
      <c r="G18641" s="2">
        <f t="shared" si="511"/>
        <v>50505.360265605595</v>
      </c>
      <c r="H18641">
        <v>2019</v>
      </c>
      <c r="I18641">
        <v>3.9457</v>
      </c>
      <c r="J18641" t="s">
        <v>717</v>
      </c>
    </row>
    <row r="18642" spans="1:10">
      <c r="A18642" t="s">
        <v>62</v>
      </c>
      <c r="B18642" t="s">
        <v>32</v>
      </c>
      <c r="C18642" t="s">
        <v>4</v>
      </c>
      <c r="D18642" t="s">
        <v>367</v>
      </c>
      <c r="E18642" t="s">
        <v>370</v>
      </c>
      <c r="F18642" s="2">
        <v>-659359</v>
      </c>
      <c r="G18642" s="2">
        <f t="shared" si="511"/>
        <v>-167108.244417974</v>
      </c>
      <c r="H18642">
        <v>2019</v>
      </c>
      <c r="I18642">
        <v>3.9457</v>
      </c>
      <c r="J18642" t="s">
        <v>717</v>
      </c>
    </row>
    <row r="18643" spans="1:10">
      <c r="A18643" t="s">
        <v>62</v>
      </c>
      <c r="B18643" t="s">
        <v>32</v>
      </c>
      <c r="C18643" t="s">
        <v>4</v>
      </c>
      <c r="D18643" t="s">
        <v>367</v>
      </c>
      <c r="E18643" t="s">
        <v>382</v>
      </c>
      <c r="F18643" s="2">
        <v>7110137</v>
      </c>
      <c r="G18643" s="2">
        <f t="shared" si="511"/>
        <v>1801996.3504574599</v>
      </c>
      <c r="H18643">
        <v>2019</v>
      </c>
      <c r="I18643">
        <v>3.9457</v>
      </c>
      <c r="J18643" t="s">
        <v>717</v>
      </c>
    </row>
    <row r="18644" spans="1:10">
      <c r="A18644" t="s">
        <v>62</v>
      </c>
      <c r="B18644" t="s">
        <v>32</v>
      </c>
      <c r="C18644" t="s">
        <v>4</v>
      </c>
      <c r="D18644" t="s">
        <v>383</v>
      </c>
      <c r="F18644" s="2">
        <v>81572</v>
      </c>
      <c r="G18644" s="2">
        <f t="shared" si="511"/>
        <v>20673.644727171351</v>
      </c>
      <c r="H18644">
        <v>2019</v>
      </c>
      <c r="I18644">
        <v>3.9457</v>
      </c>
      <c r="J18644" t="s">
        <v>717</v>
      </c>
    </row>
    <row r="18645" spans="1:10">
      <c r="A18645" t="s">
        <v>62</v>
      </c>
      <c r="B18645" t="s">
        <v>32</v>
      </c>
      <c r="C18645" t="s">
        <v>4</v>
      </c>
      <c r="D18645" t="s">
        <v>374</v>
      </c>
      <c r="F18645" s="2">
        <v>-1332080</v>
      </c>
      <c r="G18645" s="2">
        <f t="shared" si="511"/>
        <v>-337602.96018450463</v>
      </c>
      <c r="H18645">
        <v>2019</v>
      </c>
      <c r="I18645">
        <v>3.9457</v>
      </c>
      <c r="J18645" t="s">
        <v>717</v>
      </c>
    </row>
    <row r="18646" spans="1:10">
      <c r="A18646" t="s">
        <v>62</v>
      </c>
      <c r="B18646" t="s">
        <v>32</v>
      </c>
      <c r="C18646" t="s">
        <v>4</v>
      </c>
      <c r="D18646" t="s">
        <v>374</v>
      </c>
      <c r="F18646" s="2">
        <v>88517</v>
      </c>
      <c r="G18646" s="2">
        <f t="shared" si="511"/>
        <v>22433.788681349317</v>
      </c>
      <c r="H18646">
        <v>2019</v>
      </c>
      <c r="I18646">
        <v>3.9457</v>
      </c>
      <c r="J18646" t="s">
        <v>717</v>
      </c>
    </row>
    <row r="18647" spans="1:10">
      <c r="A18647" t="s">
        <v>62</v>
      </c>
      <c r="B18647" t="s">
        <v>32</v>
      </c>
      <c r="C18647" t="s">
        <v>3</v>
      </c>
      <c r="D18647" t="s">
        <v>328</v>
      </c>
      <c r="E18647" t="s">
        <v>365</v>
      </c>
      <c r="F18647" s="2">
        <v>43118819</v>
      </c>
      <c r="G18647" s="2">
        <f t="shared" si="511"/>
        <v>11730777.538972169</v>
      </c>
      <c r="H18647">
        <v>2018</v>
      </c>
      <c r="I18647">
        <v>3.6757</v>
      </c>
      <c r="J18647" t="s">
        <v>717</v>
      </c>
    </row>
    <row r="18648" spans="1:10">
      <c r="A18648" t="s">
        <v>62</v>
      </c>
      <c r="B18648" t="s">
        <v>32</v>
      </c>
      <c r="C18648" t="s">
        <v>3</v>
      </c>
      <c r="D18648" t="s">
        <v>328</v>
      </c>
      <c r="E18648" t="s">
        <v>366</v>
      </c>
      <c r="F18648" s="2">
        <v>9589438</v>
      </c>
      <c r="G18648" s="2">
        <f t="shared" si="511"/>
        <v>2608873.9559811736</v>
      </c>
      <c r="H18648">
        <v>2018</v>
      </c>
      <c r="I18648">
        <v>3.6757</v>
      </c>
      <c r="J18648" t="s">
        <v>717</v>
      </c>
    </row>
    <row r="18649" spans="1:10">
      <c r="A18649" t="s">
        <v>62</v>
      </c>
      <c r="B18649" t="s">
        <v>32</v>
      </c>
      <c r="C18649" t="s">
        <v>3</v>
      </c>
      <c r="D18649" t="s">
        <v>1</v>
      </c>
      <c r="E18649" t="s">
        <v>364</v>
      </c>
      <c r="F18649" s="2">
        <v>1951438</v>
      </c>
      <c r="G18649" s="2">
        <f t="shared" si="511"/>
        <v>530902.41314579535</v>
      </c>
      <c r="H18649">
        <v>2018</v>
      </c>
      <c r="I18649">
        <v>3.6757</v>
      </c>
      <c r="J18649" t="s">
        <v>717</v>
      </c>
    </row>
    <row r="18650" spans="1:10">
      <c r="A18650" t="s">
        <v>62</v>
      </c>
      <c r="B18650" t="s">
        <v>32</v>
      </c>
      <c r="C18650" t="s">
        <v>3</v>
      </c>
      <c r="D18650" t="s">
        <v>367</v>
      </c>
      <c r="E18650" t="s">
        <v>370</v>
      </c>
      <c r="F18650" s="2">
        <v>26402494</v>
      </c>
      <c r="G18650" s="2">
        <f t="shared" si="511"/>
        <v>7182983.9214299321</v>
      </c>
      <c r="H18650">
        <v>2018</v>
      </c>
      <c r="I18650">
        <v>3.6757</v>
      </c>
      <c r="J18650" t="s">
        <v>717</v>
      </c>
    </row>
    <row r="18651" spans="1:10">
      <c r="A18651" t="s">
        <v>62</v>
      </c>
      <c r="B18651" t="s">
        <v>32</v>
      </c>
      <c r="C18651" t="s">
        <v>3</v>
      </c>
      <c r="D18651" t="s">
        <v>367</v>
      </c>
      <c r="E18651" t="s">
        <v>382</v>
      </c>
      <c r="F18651" s="2">
        <v>14283360</v>
      </c>
      <c r="G18651" s="2">
        <f t="shared" si="511"/>
        <v>3885888.4022091031</v>
      </c>
      <c r="H18651">
        <v>2018</v>
      </c>
      <c r="I18651">
        <v>3.6757</v>
      </c>
      <c r="J18651" t="s">
        <v>717</v>
      </c>
    </row>
    <row r="18652" spans="1:10">
      <c r="A18652" t="s">
        <v>62</v>
      </c>
      <c r="B18652" t="s">
        <v>32</v>
      </c>
      <c r="C18652" t="s">
        <v>3</v>
      </c>
      <c r="D18652" t="s">
        <v>367</v>
      </c>
      <c r="E18652" t="s">
        <v>381</v>
      </c>
      <c r="F18652" s="2">
        <v>1605101</v>
      </c>
      <c r="G18652" s="2">
        <f t="shared" si="511"/>
        <v>436678.99991838291</v>
      </c>
      <c r="H18652">
        <v>2018</v>
      </c>
      <c r="I18652">
        <v>3.6757</v>
      </c>
      <c r="J18652" t="s">
        <v>717</v>
      </c>
    </row>
    <row r="18653" spans="1:10">
      <c r="A18653" t="s">
        <v>62</v>
      </c>
      <c r="B18653" t="s">
        <v>32</v>
      </c>
      <c r="C18653" t="s">
        <v>3</v>
      </c>
      <c r="D18653" t="s">
        <v>367</v>
      </c>
      <c r="E18653" t="s">
        <v>366</v>
      </c>
      <c r="F18653" s="2">
        <v>1603082</v>
      </c>
      <c r="G18653" s="2">
        <f t="shared" si="511"/>
        <v>436129.71678863891</v>
      </c>
      <c r="H18653">
        <v>2018</v>
      </c>
      <c r="I18653">
        <v>3.6757</v>
      </c>
      <c r="J18653" t="s">
        <v>717</v>
      </c>
    </row>
    <row r="18654" spans="1:10">
      <c r="A18654" t="s">
        <v>62</v>
      </c>
      <c r="B18654" t="s">
        <v>32</v>
      </c>
      <c r="C18654" t="s">
        <v>3</v>
      </c>
      <c r="D18654" t="s">
        <v>367</v>
      </c>
      <c r="E18654" t="s">
        <v>385</v>
      </c>
      <c r="F18654" s="2">
        <v>1449700</v>
      </c>
      <c r="G18654" s="2">
        <f t="shared" si="511"/>
        <v>394401.06646353076</v>
      </c>
      <c r="H18654">
        <v>2018</v>
      </c>
      <c r="I18654">
        <v>3.6757</v>
      </c>
      <c r="J18654" t="s">
        <v>717</v>
      </c>
    </row>
    <row r="18655" spans="1:10">
      <c r="A18655" t="s">
        <v>62</v>
      </c>
      <c r="B18655" t="s">
        <v>32</v>
      </c>
      <c r="C18655" t="s">
        <v>3</v>
      </c>
      <c r="D18655" t="s">
        <v>367</v>
      </c>
      <c r="E18655" t="s">
        <v>386</v>
      </c>
      <c r="F18655" s="2">
        <v>413</v>
      </c>
      <c r="G18655" s="2">
        <f t="shared" si="511"/>
        <v>112.35955056179776</v>
      </c>
      <c r="H18655">
        <v>2018</v>
      </c>
      <c r="I18655">
        <v>3.6757</v>
      </c>
      <c r="J18655" t="s">
        <v>717</v>
      </c>
    </row>
    <row r="18656" spans="1:10">
      <c r="A18656" t="s">
        <v>62</v>
      </c>
      <c r="B18656" t="s">
        <v>32</v>
      </c>
      <c r="C18656" t="s">
        <v>3</v>
      </c>
      <c r="D18656" t="s">
        <v>380</v>
      </c>
      <c r="F18656" s="2">
        <v>14</v>
      </c>
      <c r="G18656" s="2">
        <f t="shared" si="511"/>
        <v>3.8087983241287375</v>
      </c>
      <c r="H18656">
        <v>2018</v>
      </c>
      <c r="I18656">
        <v>3.6757</v>
      </c>
      <c r="J18656" t="s">
        <v>717</v>
      </c>
    </row>
    <row r="18657" spans="1:10">
      <c r="A18657" t="s">
        <v>62</v>
      </c>
      <c r="B18657" t="s">
        <v>32</v>
      </c>
      <c r="C18657" t="s">
        <v>4</v>
      </c>
      <c r="D18657" t="s">
        <v>328</v>
      </c>
      <c r="E18657" t="s">
        <v>365</v>
      </c>
      <c r="F18657" s="2">
        <v>13138289</v>
      </c>
      <c r="G18657" s="2">
        <f t="shared" si="511"/>
        <v>3574363.7946513589</v>
      </c>
      <c r="H18657">
        <v>2018</v>
      </c>
      <c r="I18657">
        <v>3.6757</v>
      </c>
      <c r="J18657" t="s">
        <v>717</v>
      </c>
    </row>
    <row r="18658" spans="1:10">
      <c r="A18658" t="s">
        <v>62</v>
      </c>
      <c r="B18658" t="s">
        <v>32</v>
      </c>
      <c r="C18658" t="s">
        <v>4</v>
      </c>
      <c r="D18658" t="s">
        <v>328</v>
      </c>
      <c r="E18658" t="s">
        <v>366</v>
      </c>
      <c r="F18658" s="2">
        <v>-4501373</v>
      </c>
      <c r="G18658" s="2">
        <f t="shared" si="511"/>
        <v>-1224630.1384770249</v>
      </c>
      <c r="H18658">
        <v>2018</v>
      </c>
      <c r="I18658">
        <v>3.6757</v>
      </c>
      <c r="J18658" t="s">
        <v>717</v>
      </c>
    </row>
    <row r="18659" spans="1:10">
      <c r="A18659" t="s">
        <v>62</v>
      </c>
      <c r="B18659" t="s">
        <v>32</v>
      </c>
      <c r="C18659" t="s">
        <v>4</v>
      </c>
      <c r="D18659" t="s">
        <v>1</v>
      </c>
      <c r="E18659" t="s">
        <v>364</v>
      </c>
      <c r="F18659" s="2">
        <v>5238607</v>
      </c>
      <c r="G18659" s="2">
        <f t="shared" si="511"/>
        <v>1425199.8258835052</v>
      </c>
      <c r="H18659">
        <v>2018</v>
      </c>
      <c r="I18659">
        <v>3.6757</v>
      </c>
      <c r="J18659" t="s">
        <v>717</v>
      </c>
    </row>
    <row r="18660" spans="1:10">
      <c r="A18660" t="s">
        <v>62</v>
      </c>
      <c r="B18660" t="s">
        <v>32</v>
      </c>
      <c r="C18660" t="s">
        <v>4</v>
      </c>
      <c r="D18660" t="s">
        <v>367</v>
      </c>
      <c r="E18660" t="s">
        <v>366</v>
      </c>
      <c r="F18660" s="2">
        <v>1384400</v>
      </c>
      <c r="G18660" s="2">
        <f t="shared" si="511"/>
        <v>376635.74285170174</v>
      </c>
      <c r="H18660">
        <v>2018</v>
      </c>
      <c r="I18660">
        <v>3.6757</v>
      </c>
      <c r="J18660" t="s">
        <v>717</v>
      </c>
    </row>
    <row r="18661" spans="1:10">
      <c r="A18661" t="s">
        <v>62</v>
      </c>
      <c r="B18661" t="s">
        <v>32</v>
      </c>
      <c r="C18661" t="s">
        <v>4</v>
      </c>
      <c r="D18661" t="s">
        <v>367</v>
      </c>
      <c r="E18661" t="s">
        <v>381</v>
      </c>
      <c r="F18661" s="2">
        <v>1268705</v>
      </c>
      <c r="G18661" s="2">
        <f t="shared" si="511"/>
        <v>345160.10555812501</v>
      </c>
      <c r="H18661">
        <v>2018</v>
      </c>
      <c r="I18661">
        <v>3.6757</v>
      </c>
      <c r="J18661" t="s">
        <v>717</v>
      </c>
    </row>
    <row r="18662" spans="1:10">
      <c r="A18662" t="s">
        <v>62</v>
      </c>
      <c r="B18662" t="s">
        <v>32</v>
      </c>
      <c r="C18662" t="s">
        <v>4</v>
      </c>
      <c r="D18662" t="s">
        <v>367</v>
      </c>
      <c r="E18662" t="s">
        <v>370</v>
      </c>
      <c r="F18662" s="2">
        <v>-116</v>
      </c>
      <c r="G18662" s="2">
        <f t="shared" si="511"/>
        <v>-31.558614685638108</v>
      </c>
      <c r="H18662">
        <v>2018</v>
      </c>
      <c r="I18662">
        <v>3.6757</v>
      </c>
      <c r="J18662" t="s">
        <v>717</v>
      </c>
    </row>
    <row r="18663" spans="1:10">
      <c r="A18663" t="s">
        <v>62</v>
      </c>
      <c r="B18663" t="s">
        <v>32</v>
      </c>
      <c r="C18663" t="s">
        <v>4</v>
      </c>
      <c r="D18663" t="s">
        <v>367</v>
      </c>
      <c r="E18663" t="s">
        <v>385</v>
      </c>
      <c r="F18663" s="2">
        <v>-430</v>
      </c>
      <c r="G18663" s="2">
        <f t="shared" si="511"/>
        <v>-116.98451995538265</v>
      </c>
      <c r="H18663">
        <v>2018</v>
      </c>
      <c r="I18663">
        <v>3.6757</v>
      </c>
      <c r="J18663" t="s">
        <v>717</v>
      </c>
    </row>
    <row r="18664" spans="1:10">
      <c r="A18664" t="s">
        <v>62</v>
      </c>
      <c r="B18664" t="s">
        <v>32</v>
      </c>
      <c r="C18664" t="s">
        <v>4</v>
      </c>
      <c r="D18664" t="s">
        <v>367</v>
      </c>
      <c r="E18664" t="s">
        <v>386</v>
      </c>
      <c r="F18664" s="2">
        <v>-1742672</v>
      </c>
      <c r="G18664" s="2">
        <f t="shared" si="511"/>
        <v>-474106.15665043396</v>
      </c>
      <c r="H18664">
        <v>2018</v>
      </c>
      <c r="I18664">
        <v>3.6757</v>
      </c>
      <c r="J18664" t="s">
        <v>717</v>
      </c>
    </row>
    <row r="18665" spans="1:10">
      <c r="A18665" t="s">
        <v>62</v>
      </c>
      <c r="B18665" t="s">
        <v>32</v>
      </c>
      <c r="C18665" t="s">
        <v>4</v>
      </c>
      <c r="D18665" t="s">
        <v>367</v>
      </c>
      <c r="E18665" t="s">
        <v>382</v>
      </c>
      <c r="F18665" s="2">
        <v>-9081129</v>
      </c>
      <c r="G18665" s="2">
        <f t="shared" si="511"/>
        <v>-2470584.9225997771</v>
      </c>
      <c r="H18665">
        <v>2018</v>
      </c>
      <c r="I18665">
        <v>3.6757</v>
      </c>
      <c r="J18665" t="s">
        <v>717</v>
      </c>
    </row>
    <row r="18666" spans="1:10">
      <c r="A18666" t="s">
        <v>62</v>
      </c>
      <c r="B18666" t="s">
        <v>32</v>
      </c>
      <c r="C18666" t="s">
        <v>4</v>
      </c>
      <c r="D18666" t="s">
        <v>380</v>
      </c>
      <c r="F18666" s="2">
        <v>-138111533</v>
      </c>
      <c r="G18666" s="2">
        <f t="shared" si="511"/>
        <v>-37574212.530946486</v>
      </c>
      <c r="H18666">
        <v>2018</v>
      </c>
      <c r="I18666">
        <v>3.6757</v>
      </c>
      <c r="J18666" t="s">
        <v>717</v>
      </c>
    </row>
    <row r="18667" spans="1:10">
      <c r="A18667" t="s">
        <v>62</v>
      </c>
      <c r="B18667" t="s">
        <v>32</v>
      </c>
      <c r="C18667" t="s">
        <v>3</v>
      </c>
      <c r="D18667" t="s">
        <v>328</v>
      </c>
      <c r="E18667" t="s">
        <v>365</v>
      </c>
      <c r="F18667" s="2">
        <v>29728731</v>
      </c>
      <c r="G18667" s="2">
        <f t="shared" si="511"/>
        <v>9290228.4375</v>
      </c>
      <c r="H18667">
        <v>2017</v>
      </c>
      <c r="I18667">
        <v>3.2</v>
      </c>
      <c r="J18667" t="s">
        <v>717</v>
      </c>
    </row>
    <row r="18668" spans="1:10">
      <c r="A18668" t="s">
        <v>62</v>
      </c>
      <c r="B18668" t="s">
        <v>32</v>
      </c>
      <c r="C18668" t="s">
        <v>3</v>
      </c>
      <c r="D18668" t="s">
        <v>328</v>
      </c>
      <c r="E18668" t="s">
        <v>366</v>
      </c>
      <c r="F18668" s="2">
        <v>6671510</v>
      </c>
      <c r="G18668" s="2">
        <f t="shared" si="511"/>
        <v>2084846.875</v>
      </c>
      <c r="H18668">
        <v>2017</v>
      </c>
      <c r="I18668">
        <v>3.2</v>
      </c>
      <c r="J18668" t="s">
        <v>717</v>
      </c>
    </row>
    <row r="18669" spans="1:10">
      <c r="A18669" t="s">
        <v>286</v>
      </c>
      <c r="B18669" t="s">
        <v>39</v>
      </c>
      <c r="C18669" t="s">
        <v>3</v>
      </c>
      <c r="D18669" t="s">
        <v>328</v>
      </c>
      <c r="F18669" s="2">
        <v>4419213.1991944797</v>
      </c>
      <c r="G18669" s="2">
        <v>120104.61416091605</v>
      </c>
      <c r="H18669">
        <v>2010</v>
      </c>
      <c r="I18669">
        <v>36.794699604743094</v>
      </c>
      <c r="J18669" s="40" t="s">
        <v>715</v>
      </c>
    </row>
    <row r="18670" spans="1:10">
      <c r="A18670" t="s">
        <v>286</v>
      </c>
      <c r="B18670" t="s">
        <v>39</v>
      </c>
      <c r="C18670" t="s">
        <v>3</v>
      </c>
      <c r="D18670" t="s">
        <v>1</v>
      </c>
      <c r="F18670" s="2">
        <v>1205120.7546216338</v>
      </c>
      <c r="G18670" s="2">
        <v>32752.564025995889</v>
      </c>
      <c r="H18670">
        <v>2010</v>
      </c>
      <c r="I18670">
        <v>36.794699604743094</v>
      </c>
      <c r="J18670" s="40" t="s">
        <v>715</v>
      </c>
    </row>
    <row r="18671" spans="1:10">
      <c r="A18671" t="s">
        <v>62</v>
      </c>
      <c r="B18671" t="s">
        <v>32</v>
      </c>
      <c r="C18671" t="s">
        <v>3</v>
      </c>
      <c r="D18671" t="s">
        <v>1</v>
      </c>
      <c r="E18671" t="s">
        <v>364</v>
      </c>
      <c r="F18671" s="2">
        <v>8097757</v>
      </c>
      <c r="G18671" s="2">
        <f t="shared" ref="G18671:G18693" si="512">F18671/I18671</f>
        <v>2530549.0625</v>
      </c>
      <c r="H18671">
        <v>2017</v>
      </c>
      <c r="I18671">
        <v>3.2</v>
      </c>
      <c r="J18671" t="s">
        <v>717</v>
      </c>
    </row>
    <row r="18672" spans="1:10">
      <c r="A18672" t="s">
        <v>62</v>
      </c>
      <c r="B18672" t="s">
        <v>32</v>
      </c>
      <c r="C18672" t="s">
        <v>3</v>
      </c>
      <c r="D18672" t="s">
        <v>367</v>
      </c>
      <c r="E18672" t="s">
        <v>370</v>
      </c>
      <c r="F18672" s="2">
        <v>35374635</v>
      </c>
      <c r="G18672" s="2">
        <f t="shared" si="512"/>
        <v>11054573.4375</v>
      </c>
      <c r="H18672">
        <v>2017</v>
      </c>
      <c r="I18672">
        <v>3.2</v>
      </c>
      <c r="J18672" t="s">
        <v>717</v>
      </c>
    </row>
    <row r="18673" spans="1:10">
      <c r="A18673" t="s">
        <v>62</v>
      </c>
      <c r="B18673" t="s">
        <v>32</v>
      </c>
      <c r="C18673" t="s">
        <v>3</v>
      </c>
      <c r="D18673" t="s">
        <v>367</v>
      </c>
      <c r="E18673" t="s">
        <v>382</v>
      </c>
      <c r="F18673" s="2">
        <v>24231608</v>
      </c>
      <c r="G18673" s="2">
        <f t="shared" si="512"/>
        <v>7572377.5</v>
      </c>
      <c r="H18673">
        <v>2017</v>
      </c>
      <c r="I18673">
        <v>3.2</v>
      </c>
      <c r="J18673" t="s">
        <v>717</v>
      </c>
    </row>
    <row r="18674" spans="1:10">
      <c r="A18674" t="s">
        <v>62</v>
      </c>
      <c r="B18674" t="s">
        <v>32</v>
      </c>
      <c r="C18674" t="s">
        <v>3</v>
      </c>
      <c r="D18674" t="s">
        <v>367</v>
      </c>
      <c r="E18674" t="s">
        <v>381</v>
      </c>
      <c r="F18674" s="2">
        <v>1527535</v>
      </c>
      <c r="G18674" s="2">
        <f t="shared" si="512"/>
        <v>477354.6875</v>
      </c>
      <c r="H18674">
        <v>2017</v>
      </c>
      <c r="I18674">
        <v>3.2</v>
      </c>
      <c r="J18674" t="s">
        <v>717</v>
      </c>
    </row>
    <row r="18675" spans="1:10">
      <c r="A18675" t="s">
        <v>62</v>
      </c>
      <c r="B18675" t="s">
        <v>32</v>
      </c>
      <c r="C18675" t="s">
        <v>3</v>
      </c>
      <c r="D18675" t="s">
        <v>367</v>
      </c>
      <c r="E18675" t="s">
        <v>385</v>
      </c>
      <c r="F18675" s="2">
        <v>1288611</v>
      </c>
      <c r="G18675" s="2">
        <f t="shared" si="512"/>
        <v>402690.9375</v>
      </c>
      <c r="H18675">
        <v>2017</v>
      </c>
      <c r="I18675">
        <v>3.2</v>
      </c>
      <c r="J18675" t="s">
        <v>717</v>
      </c>
    </row>
    <row r="18676" spans="1:10">
      <c r="A18676" t="s">
        <v>62</v>
      </c>
      <c r="B18676" t="s">
        <v>32</v>
      </c>
      <c r="C18676" t="s">
        <v>3</v>
      </c>
      <c r="D18676" t="s">
        <v>367</v>
      </c>
      <c r="E18676" t="s">
        <v>386</v>
      </c>
      <c r="F18676" s="2">
        <v>667607</v>
      </c>
      <c r="G18676" s="2">
        <f t="shared" si="512"/>
        <v>208627.1875</v>
      </c>
      <c r="H18676">
        <v>2017</v>
      </c>
      <c r="I18676">
        <v>3.2</v>
      </c>
      <c r="J18676" t="s">
        <v>717</v>
      </c>
    </row>
    <row r="18677" spans="1:10">
      <c r="A18677" t="s">
        <v>62</v>
      </c>
      <c r="B18677" t="s">
        <v>32</v>
      </c>
      <c r="C18677" t="s">
        <v>3</v>
      </c>
      <c r="D18677" t="s">
        <v>367</v>
      </c>
      <c r="E18677" t="s">
        <v>366</v>
      </c>
      <c r="F18677" s="2">
        <v>299007</v>
      </c>
      <c r="G18677" s="2">
        <f t="shared" si="512"/>
        <v>93439.6875</v>
      </c>
      <c r="H18677">
        <v>2017</v>
      </c>
      <c r="I18677">
        <v>3.2</v>
      </c>
      <c r="J18677" t="s">
        <v>717</v>
      </c>
    </row>
    <row r="18678" spans="1:10">
      <c r="A18678" t="s">
        <v>62</v>
      </c>
      <c r="B18678" t="s">
        <v>32</v>
      </c>
      <c r="C18678" t="s">
        <v>3</v>
      </c>
      <c r="D18678" t="s">
        <v>380</v>
      </c>
      <c r="F18678" s="2">
        <v>28251</v>
      </c>
      <c r="G18678" s="2">
        <f t="shared" si="512"/>
        <v>8828.4375</v>
      </c>
      <c r="H18678">
        <v>2017</v>
      </c>
      <c r="I18678">
        <v>3.2</v>
      </c>
      <c r="J18678" t="s">
        <v>717</v>
      </c>
    </row>
    <row r="18679" spans="1:10">
      <c r="A18679" t="s">
        <v>62</v>
      </c>
      <c r="B18679" t="s">
        <v>32</v>
      </c>
      <c r="C18679" t="s">
        <v>3</v>
      </c>
      <c r="D18679" t="s">
        <v>383</v>
      </c>
      <c r="F18679" s="2">
        <v>0</v>
      </c>
      <c r="G18679" s="2">
        <f t="shared" si="512"/>
        <v>0</v>
      </c>
      <c r="H18679">
        <v>2017</v>
      </c>
      <c r="I18679">
        <v>3.2</v>
      </c>
      <c r="J18679" t="s">
        <v>717</v>
      </c>
    </row>
    <row r="18680" spans="1:10">
      <c r="A18680" t="s">
        <v>62</v>
      </c>
      <c r="B18680" t="s">
        <v>32</v>
      </c>
      <c r="C18680" t="s">
        <v>4</v>
      </c>
      <c r="D18680" t="s">
        <v>328</v>
      </c>
      <c r="E18680" t="s">
        <v>365</v>
      </c>
      <c r="F18680" s="2">
        <v>35884438</v>
      </c>
      <c r="G18680" s="2">
        <f t="shared" si="512"/>
        <v>11213886.875</v>
      </c>
      <c r="H18680">
        <v>2017</v>
      </c>
      <c r="I18680">
        <v>3.2</v>
      </c>
      <c r="J18680" t="s">
        <v>717</v>
      </c>
    </row>
    <row r="18681" spans="1:10">
      <c r="A18681" t="s">
        <v>62</v>
      </c>
      <c r="B18681" t="s">
        <v>32</v>
      </c>
      <c r="C18681" t="s">
        <v>4</v>
      </c>
      <c r="D18681" t="s">
        <v>328</v>
      </c>
      <c r="E18681" t="s">
        <v>366</v>
      </c>
      <c r="F18681" s="2">
        <v>3646580</v>
      </c>
      <c r="G18681" s="2">
        <f t="shared" si="512"/>
        <v>1139556.25</v>
      </c>
      <c r="H18681">
        <v>2017</v>
      </c>
      <c r="I18681">
        <v>3.2</v>
      </c>
      <c r="J18681" t="s">
        <v>717</v>
      </c>
    </row>
    <row r="18682" spans="1:10">
      <c r="A18682" t="s">
        <v>62</v>
      </c>
      <c r="B18682" t="s">
        <v>32</v>
      </c>
      <c r="C18682" t="s">
        <v>4</v>
      </c>
      <c r="D18682" t="s">
        <v>1</v>
      </c>
      <c r="E18682" t="s">
        <v>364</v>
      </c>
      <c r="F18682" s="2">
        <v>4644148</v>
      </c>
      <c r="G18682" s="2">
        <f t="shared" si="512"/>
        <v>1451296.25</v>
      </c>
      <c r="H18682">
        <v>2017</v>
      </c>
      <c r="I18682">
        <v>3.2</v>
      </c>
      <c r="J18682" t="s">
        <v>717</v>
      </c>
    </row>
    <row r="18683" spans="1:10">
      <c r="A18683" t="s">
        <v>62</v>
      </c>
      <c r="B18683" t="s">
        <v>32</v>
      </c>
      <c r="C18683" t="s">
        <v>4</v>
      </c>
      <c r="D18683" t="s">
        <v>367</v>
      </c>
      <c r="E18683" t="s">
        <v>370</v>
      </c>
      <c r="F18683" s="2">
        <v>32994023</v>
      </c>
      <c r="G18683" s="2">
        <f t="shared" si="512"/>
        <v>10310632.1875</v>
      </c>
      <c r="H18683">
        <v>2017</v>
      </c>
      <c r="I18683">
        <v>3.2</v>
      </c>
      <c r="J18683" t="s">
        <v>717</v>
      </c>
    </row>
    <row r="18684" spans="1:10">
      <c r="A18684" t="s">
        <v>62</v>
      </c>
      <c r="B18684" t="s">
        <v>32</v>
      </c>
      <c r="C18684" t="s">
        <v>4</v>
      </c>
      <c r="D18684" t="s">
        <v>367</v>
      </c>
      <c r="E18684" t="s">
        <v>382</v>
      </c>
      <c r="F18684" s="2">
        <v>31883673</v>
      </c>
      <c r="G18684" s="2">
        <f t="shared" si="512"/>
        <v>9963647.8125</v>
      </c>
      <c r="H18684">
        <v>2017</v>
      </c>
      <c r="I18684">
        <v>3.2</v>
      </c>
      <c r="J18684" t="s">
        <v>717</v>
      </c>
    </row>
    <row r="18685" spans="1:10">
      <c r="A18685" t="s">
        <v>62</v>
      </c>
      <c r="B18685" t="s">
        <v>32</v>
      </c>
      <c r="C18685" t="s">
        <v>4</v>
      </c>
      <c r="D18685" t="s">
        <v>367</v>
      </c>
      <c r="E18685" t="s">
        <v>381</v>
      </c>
      <c r="F18685" s="2">
        <v>2904986</v>
      </c>
      <c r="G18685" s="2">
        <f t="shared" si="512"/>
        <v>907808.125</v>
      </c>
      <c r="H18685">
        <v>2017</v>
      </c>
      <c r="I18685">
        <v>3.2</v>
      </c>
      <c r="J18685" t="s">
        <v>717</v>
      </c>
    </row>
    <row r="18686" spans="1:10">
      <c r="A18686" t="s">
        <v>93</v>
      </c>
      <c r="B18686" t="s">
        <v>318</v>
      </c>
      <c r="C18686" t="s">
        <v>3</v>
      </c>
      <c r="D18686" t="s">
        <v>328</v>
      </c>
      <c r="E18686" t="s">
        <v>534</v>
      </c>
      <c r="F18686" s="2">
        <v>212074597</v>
      </c>
      <c r="G18686" s="2">
        <f t="shared" si="512"/>
        <v>5278008.327360332</v>
      </c>
      <c r="H18686">
        <v>2024</v>
      </c>
      <c r="I18686">
        <v>40.180799999999998</v>
      </c>
      <c r="J18686" s="40" t="s">
        <v>715</v>
      </c>
    </row>
    <row r="18687" spans="1:10">
      <c r="A18687" t="s">
        <v>62</v>
      </c>
      <c r="B18687" t="s">
        <v>32</v>
      </c>
      <c r="C18687" t="s">
        <v>4</v>
      </c>
      <c r="D18687" t="s">
        <v>367</v>
      </c>
      <c r="E18687" t="s">
        <v>385</v>
      </c>
      <c r="F18687" s="2">
        <v>2243395</v>
      </c>
      <c r="G18687" s="2">
        <f t="shared" si="512"/>
        <v>701060.9375</v>
      </c>
      <c r="H18687">
        <v>2017</v>
      </c>
      <c r="I18687">
        <v>3.2</v>
      </c>
      <c r="J18687" t="s">
        <v>717</v>
      </c>
    </row>
    <row r="18688" spans="1:10">
      <c r="A18688" t="s">
        <v>62</v>
      </c>
      <c r="B18688" t="s">
        <v>32</v>
      </c>
      <c r="C18688" t="s">
        <v>4</v>
      </c>
      <c r="D18688" t="s">
        <v>367</v>
      </c>
      <c r="E18688" t="s">
        <v>386</v>
      </c>
      <c r="F18688" s="2">
        <v>819037</v>
      </c>
      <c r="G18688" s="2">
        <f t="shared" si="512"/>
        <v>255949.0625</v>
      </c>
      <c r="H18688">
        <v>2017</v>
      </c>
      <c r="I18688">
        <v>3.2</v>
      </c>
      <c r="J18688" t="s">
        <v>717</v>
      </c>
    </row>
    <row r="18689" spans="1:10">
      <c r="A18689" t="s">
        <v>62</v>
      </c>
      <c r="B18689" t="s">
        <v>32</v>
      </c>
      <c r="C18689" t="s">
        <v>4</v>
      </c>
      <c r="D18689" t="s">
        <v>367</v>
      </c>
      <c r="E18689" t="s">
        <v>366</v>
      </c>
      <c r="F18689" s="2">
        <v>42500</v>
      </c>
      <c r="G18689" s="2">
        <f t="shared" si="512"/>
        <v>13281.25</v>
      </c>
      <c r="H18689">
        <v>2017</v>
      </c>
      <c r="I18689">
        <v>3.2</v>
      </c>
      <c r="J18689" t="s">
        <v>717</v>
      </c>
    </row>
    <row r="18690" spans="1:10">
      <c r="A18690" t="s">
        <v>62</v>
      </c>
      <c r="B18690" t="s">
        <v>32</v>
      </c>
      <c r="C18690" t="s">
        <v>4</v>
      </c>
      <c r="D18690" t="s">
        <v>380</v>
      </c>
      <c r="F18690" s="2">
        <v>-307419</v>
      </c>
      <c r="G18690" s="2">
        <f t="shared" si="512"/>
        <v>-96068.4375</v>
      </c>
      <c r="H18690">
        <v>2017</v>
      </c>
      <c r="I18690">
        <v>3.2</v>
      </c>
      <c r="J18690" t="s">
        <v>717</v>
      </c>
    </row>
    <row r="18691" spans="1:10">
      <c r="A18691" t="s">
        <v>62</v>
      </c>
      <c r="B18691" t="s">
        <v>32</v>
      </c>
      <c r="C18691" t="s">
        <v>4</v>
      </c>
      <c r="D18691" t="s">
        <v>383</v>
      </c>
      <c r="F18691" s="2">
        <v>-110</v>
      </c>
      <c r="G18691" s="2">
        <f t="shared" si="512"/>
        <v>-34.375</v>
      </c>
      <c r="H18691">
        <v>2017</v>
      </c>
      <c r="I18691">
        <v>3.2</v>
      </c>
      <c r="J18691" t="s">
        <v>717</v>
      </c>
    </row>
    <row r="18692" spans="1:10" ht="15.75">
      <c r="A18692" s="19" t="s">
        <v>62</v>
      </c>
      <c r="B18692" t="s">
        <v>6</v>
      </c>
      <c r="C18692" t="s">
        <v>4</v>
      </c>
      <c r="D18692" t="s">
        <v>328</v>
      </c>
      <c r="F18692" s="2">
        <v>-222113</v>
      </c>
      <c r="G18692" s="2">
        <f t="shared" si="512"/>
        <v>-12531.199223686588</v>
      </c>
      <c r="H18692">
        <v>2023</v>
      </c>
      <c r="I18692">
        <v>17.724799999999998</v>
      </c>
      <c r="J18692" t="s">
        <v>717</v>
      </c>
    </row>
    <row r="18693" spans="1:10">
      <c r="A18693" t="s">
        <v>93</v>
      </c>
      <c r="B18693" t="s">
        <v>318</v>
      </c>
      <c r="C18693" t="s">
        <v>4</v>
      </c>
      <c r="D18693" t="s">
        <v>328</v>
      </c>
      <c r="E18693" t="s">
        <v>534</v>
      </c>
      <c r="F18693" s="2">
        <v>21902377</v>
      </c>
      <c r="G18693" s="2">
        <f t="shared" si="512"/>
        <v>545095.5929200016</v>
      </c>
      <c r="H18693">
        <v>2024</v>
      </c>
      <c r="I18693">
        <v>40.180799999999998</v>
      </c>
      <c r="J18693" s="40" t="s">
        <v>715</v>
      </c>
    </row>
    <row r="18694" spans="1:10">
      <c r="A18694" t="s">
        <v>62</v>
      </c>
      <c r="B18694" t="s">
        <v>6</v>
      </c>
      <c r="C18694" t="s">
        <v>3</v>
      </c>
      <c r="D18694" t="s">
        <v>328</v>
      </c>
      <c r="F18694" s="2">
        <v>550000</v>
      </c>
      <c r="G18694" s="2">
        <v>25615.708483922652</v>
      </c>
      <c r="H18694">
        <v>2020</v>
      </c>
      <c r="I18694">
        <v>21.4712</v>
      </c>
      <c r="J18694" t="s">
        <v>717</v>
      </c>
    </row>
    <row r="18695" spans="1:10">
      <c r="A18695" t="s">
        <v>62</v>
      </c>
      <c r="B18695" t="s">
        <v>6</v>
      </c>
      <c r="C18695" t="s">
        <v>4</v>
      </c>
      <c r="D18695" t="s">
        <v>328</v>
      </c>
      <c r="F18695" s="2">
        <v>-630000</v>
      </c>
      <c r="G18695" s="2">
        <v>-29341.629717947762</v>
      </c>
      <c r="H18695">
        <v>2020</v>
      </c>
      <c r="I18695">
        <v>21.4712</v>
      </c>
      <c r="J18695" t="s">
        <v>717</v>
      </c>
    </row>
    <row r="18696" spans="1:10">
      <c r="A18696" t="s">
        <v>62</v>
      </c>
      <c r="B18696" t="s">
        <v>6</v>
      </c>
      <c r="C18696" t="s">
        <v>3</v>
      </c>
      <c r="D18696" t="s">
        <v>328</v>
      </c>
      <c r="F18696" s="2">
        <v>37678000</v>
      </c>
      <c r="G18696" s="2">
        <f t="shared" ref="G18696:G18716" si="513">F18696/I18696</f>
        <v>1957390.215646446</v>
      </c>
      <c r="H18696">
        <v>2019</v>
      </c>
      <c r="I18696">
        <v>19.249099999999999</v>
      </c>
      <c r="J18696" t="s">
        <v>717</v>
      </c>
    </row>
    <row r="18697" spans="1:10">
      <c r="A18697" t="s">
        <v>62</v>
      </c>
      <c r="B18697" t="s">
        <v>6</v>
      </c>
      <c r="C18697" t="s">
        <v>4</v>
      </c>
      <c r="D18697" t="s">
        <v>328</v>
      </c>
      <c r="F18697" s="2">
        <v>50574000</v>
      </c>
      <c r="G18697" s="2">
        <f t="shared" si="513"/>
        <v>2627343.6160651669</v>
      </c>
      <c r="H18697">
        <v>2019</v>
      </c>
      <c r="I18697">
        <v>19.249099999999999</v>
      </c>
      <c r="J18697" t="s">
        <v>717</v>
      </c>
    </row>
    <row r="18698" spans="1:10">
      <c r="A18698" t="s">
        <v>62</v>
      </c>
      <c r="B18698" t="s">
        <v>6</v>
      </c>
      <c r="C18698" t="s">
        <v>3</v>
      </c>
      <c r="D18698" t="s">
        <v>328</v>
      </c>
      <c r="F18698" s="2">
        <v>16455000</v>
      </c>
      <c r="G18698" s="2">
        <f t="shared" si="513"/>
        <v>854361.37071651081</v>
      </c>
      <c r="H18698">
        <v>2018</v>
      </c>
      <c r="I18698">
        <v>19.260000000000002</v>
      </c>
      <c r="J18698" t="s">
        <v>717</v>
      </c>
    </row>
    <row r="18699" spans="1:10">
      <c r="A18699" t="s">
        <v>62</v>
      </c>
      <c r="B18699" t="s">
        <v>6</v>
      </c>
      <c r="C18699" t="s">
        <v>4</v>
      </c>
      <c r="D18699" t="s">
        <v>328</v>
      </c>
      <c r="F18699" s="2">
        <v>5082000</v>
      </c>
      <c r="G18699" s="2">
        <f t="shared" si="513"/>
        <v>263862.92834890966</v>
      </c>
      <c r="H18699">
        <v>2018</v>
      </c>
      <c r="I18699">
        <v>19.260000000000002</v>
      </c>
      <c r="J18699" t="s">
        <v>717</v>
      </c>
    </row>
    <row r="18700" spans="1:10">
      <c r="A18700" t="s">
        <v>62</v>
      </c>
      <c r="B18700" t="s">
        <v>6</v>
      </c>
      <c r="C18700" t="s">
        <v>3</v>
      </c>
      <c r="D18700" t="s">
        <v>328</v>
      </c>
      <c r="F18700" s="2">
        <v>0</v>
      </c>
      <c r="G18700" s="2">
        <f t="shared" si="513"/>
        <v>0</v>
      </c>
      <c r="H18700">
        <v>2017</v>
      </c>
      <c r="I18700">
        <v>18.88</v>
      </c>
      <c r="J18700" t="s">
        <v>717</v>
      </c>
    </row>
    <row r="18701" spans="1:10">
      <c r="A18701" t="s">
        <v>93</v>
      </c>
      <c r="B18701" t="s">
        <v>318</v>
      </c>
      <c r="C18701" t="s">
        <v>3</v>
      </c>
      <c r="D18701" t="s">
        <v>328</v>
      </c>
      <c r="E18701" t="s">
        <v>534</v>
      </c>
      <c r="F18701" s="2">
        <v>219726295</v>
      </c>
      <c r="G18701" s="2">
        <f t="shared" si="513"/>
        <v>5659431.4716366855</v>
      </c>
      <c r="H18701">
        <v>2023</v>
      </c>
      <c r="I18701">
        <v>38.824800000000003</v>
      </c>
      <c r="J18701" s="40" t="s">
        <v>715</v>
      </c>
    </row>
    <row r="18702" spans="1:10">
      <c r="A18702" t="s">
        <v>62</v>
      </c>
      <c r="B18702" t="s">
        <v>6</v>
      </c>
      <c r="C18702" t="s">
        <v>4</v>
      </c>
      <c r="D18702" t="s">
        <v>328</v>
      </c>
      <c r="F18702" s="2">
        <v>2541000</v>
      </c>
      <c r="G18702" s="2">
        <f t="shared" si="513"/>
        <v>134586.86440677967</v>
      </c>
      <c r="H18702">
        <v>2017</v>
      </c>
      <c r="I18702">
        <v>18.88</v>
      </c>
      <c r="J18702" t="s">
        <v>717</v>
      </c>
    </row>
    <row r="18703" spans="1:10">
      <c r="A18703" t="s">
        <v>609</v>
      </c>
      <c r="B18703" t="s">
        <v>32</v>
      </c>
      <c r="C18703" t="s">
        <v>3</v>
      </c>
      <c r="D18703" t="s">
        <v>328</v>
      </c>
      <c r="E18703" t="s">
        <v>365</v>
      </c>
      <c r="F18703" s="2">
        <v>22810925</v>
      </c>
      <c r="G18703" s="2">
        <f t="shared" si="513"/>
        <v>4566203.258867804</v>
      </c>
      <c r="H18703">
        <v>2023</v>
      </c>
      <c r="I18703">
        <v>4.9955999999999996</v>
      </c>
      <c r="J18703" t="s">
        <v>717</v>
      </c>
    </row>
    <row r="18704" spans="1:10">
      <c r="A18704" t="s">
        <v>609</v>
      </c>
      <c r="B18704" t="s">
        <v>32</v>
      </c>
      <c r="C18704" t="s">
        <v>4</v>
      </c>
      <c r="D18704" t="s">
        <v>328</v>
      </c>
      <c r="E18704" t="s">
        <v>365</v>
      </c>
      <c r="F18704" s="2">
        <v>20942475</v>
      </c>
      <c r="G18704" s="2">
        <f t="shared" si="513"/>
        <v>4192184.1220273846</v>
      </c>
      <c r="H18704">
        <v>2023</v>
      </c>
      <c r="I18704">
        <v>4.9955999999999996</v>
      </c>
      <c r="J18704" t="s">
        <v>717</v>
      </c>
    </row>
    <row r="18705" spans="1:10">
      <c r="A18705" t="s">
        <v>609</v>
      </c>
      <c r="B18705" t="s">
        <v>32</v>
      </c>
      <c r="C18705" t="s">
        <v>3</v>
      </c>
      <c r="D18705" t="s">
        <v>328</v>
      </c>
      <c r="E18705" t="s">
        <v>366</v>
      </c>
      <c r="F18705" s="2">
        <v>5719388</v>
      </c>
      <c r="G18705" s="2">
        <f t="shared" si="513"/>
        <v>1144885.0988870207</v>
      </c>
      <c r="H18705">
        <v>2023</v>
      </c>
      <c r="I18705">
        <v>4.9955999999999996</v>
      </c>
      <c r="J18705" t="s">
        <v>717</v>
      </c>
    </row>
    <row r="18706" spans="1:10">
      <c r="A18706" t="s">
        <v>609</v>
      </c>
      <c r="B18706" t="s">
        <v>32</v>
      </c>
      <c r="C18706" t="s">
        <v>4</v>
      </c>
      <c r="D18706" t="s">
        <v>328</v>
      </c>
      <c r="E18706" t="s">
        <v>366</v>
      </c>
      <c r="F18706" s="2">
        <v>2278797</v>
      </c>
      <c r="G18706" s="2">
        <f t="shared" si="513"/>
        <v>456160.82152294024</v>
      </c>
      <c r="H18706">
        <v>2023</v>
      </c>
      <c r="I18706">
        <v>4.9955999999999996</v>
      </c>
      <c r="J18706" t="s">
        <v>717</v>
      </c>
    </row>
    <row r="18707" spans="1:10">
      <c r="A18707" t="s">
        <v>609</v>
      </c>
      <c r="B18707" t="s">
        <v>32</v>
      </c>
      <c r="C18707" t="s">
        <v>4</v>
      </c>
      <c r="D18707" t="s">
        <v>367</v>
      </c>
      <c r="E18707" t="s">
        <v>368</v>
      </c>
      <c r="F18707" s="2">
        <v>2663416</v>
      </c>
      <c r="G18707" s="2">
        <f t="shared" si="513"/>
        <v>533152.37408919854</v>
      </c>
      <c r="H18707">
        <v>2023</v>
      </c>
      <c r="I18707">
        <v>4.9955999999999996</v>
      </c>
      <c r="J18707" t="s">
        <v>717</v>
      </c>
    </row>
    <row r="18708" spans="1:10">
      <c r="A18708" t="s">
        <v>93</v>
      </c>
      <c r="B18708" t="s">
        <v>318</v>
      </c>
      <c r="C18708" t="s">
        <v>4</v>
      </c>
      <c r="D18708" t="s">
        <v>328</v>
      </c>
      <c r="E18708" t="s">
        <v>534</v>
      </c>
      <c r="F18708" s="2">
        <v>67252108</v>
      </c>
      <c r="G18708" s="2">
        <f t="shared" si="513"/>
        <v>1732194.5766623395</v>
      </c>
      <c r="H18708">
        <v>2023</v>
      </c>
      <c r="I18708">
        <v>38.824800000000003</v>
      </c>
      <c r="J18708" s="40" t="s">
        <v>715</v>
      </c>
    </row>
    <row r="18709" spans="1:10">
      <c r="A18709" t="s">
        <v>609</v>
      </c>
      <c r="B18709" t="s">
        <v>32</v>
      </c>
      <c r="C18709" t="s">
        <v>3</v>
      </c>
      <c r="D18709" t="s">
        <v>367</v>
      </c>
      <c r="E18709" t="s">
        <v>370</v>
      </c>
      <c r="F18709" s="2">
        <v>27444908</v>
      </c>
      <c r="G18709" s="2">
        <f t="shared" si="513"/>
        <v>5493816.1582192332</v>
      </c>
      <c r="H18709">
        <v>2023</v>
      </c>
      <c r="I18709">
        <v>4.9955999999999996</v>
      </c>
      <c r="J18709" t="s">
        <v>717</v>
      </c>
    </row>
    <row r="18710" spans="1:10">
      <c r="A18710" t="s">
        <v>609</v>
      </c>
      <c r="B18710" t="s">
        <v>32</v>
      </c>
      <c r="C18710" t="s">
        <v>4</v>
      </c>
      <c r="D18710" t="s">
        <v>367</v>
      </c>
      <c r="E18710" t="s">
        <v>370</v>
      </c>
      <c r="F18710" s="2">
        <v>29035261</v>
      </c>
      <c r="G18710" s="2">
        <f t="shared" si="513"/>
        <v>5812166.9068780532</v>
      </c>
      <c r="H18710">
        <v>2023</v>
      </c>
      <c r="I18710">
        <v>4.9955999999999996</v>
      </c>
      <c r="J18710" t="s">
        <v>717</v>
      </c>
    </row>
    <row r="18711" spans="1:10">
      <c r="A18711" t="s">
        <v>609</v>
      </c>
      <c r="B18711" t="s">
        <v>32</v>
      </c>
      <c r="C18711" t="s">
        <v>3</v>
      </c>
      <c r="D18711" t="s">
        <v>367</v>
      </c>
      <c r="E18711" t="s">
        <v>371</v>
      </c>
      <c r="F18711" s="2">
        <v>19987953</v>
      </c>
      <c r="G18711" s="2">
        <f t="shared" si="513"/>
        <v>4001111.5781888063</v>
      </c>
      <c r="H18711">
        <v>2023</v>
      </c>
      <c r="I18711">
        <v>4.9955999999999996</v>
      </c>
      <c r="J18711" t="s">
        <v>717</v>
      </c>
    </row>
    <row r="18712" spans="1:10">
      <c r="A18712" t="s">
        <v>609</v>
      </c>
      <c r="B18712" t="s">
        <v>32</v>
      </c>
      <c r="C18712" t="s">
        <v>4</v>
      </c>
      <c r="D18712" t="s">
        <v>367</v>
      </c>
      <c r="E18712" t="s">
        <v>371</v>
      </c>
      <c r="F18712" s="2">
        <v>9781001</v>
      </c>
      <c r="G18712" s="2">
        <f t="shared" si="513"/>
        <v>1957923.1723917047</v>
      </c>
      <c r="H18712">
        <v>2023</v>
      </c>
      <c r="I18712">
        <v>4.9955999999999996</v>
      </c>
      <c r="J18712" t="s">
        <v>717</v>
      </c>
    </row>
    <row r="18713" spans="1:10">
      <c r="A18713" t="s">
        <v>609</v>
      </c>
      <c r="B18713" t="s">
        <v>32</v>
      </c>
      <c r="C18713" t="s">
        <v>4</v>
      </c>
      <c r="D18713" t="s">
        <v>367</v>
      </c>
      <c r="E18713" t="s">
        <v>372</v>
      </c>
      <c r="F18713" s="2">
        <v>9495906</v>
      </c>
      <c r="G18713" s="2">
        <f t="shared" si="513"/>
        <v>1900853.9514773001</v>
      </c>
      <c r="H18713">
        <v>2023</v>
      </c>
      <c r="I18713">
        <v>4.9955999999999996</v>
      </c>
      <c r="J18713" t="s">
        <v>717</v>
      </c>
    </row>
    <row r="18714" spans="1:10">
      <c r="A18714" t="s">
        <v>609</v>
      </c>
      <c r="B18714" t="s">
        <v>32</v>
      </c>
      <c r="C18714" t="s">
        <v>4</v>
      </c>
      <c r="D18714" t="s">
        <v>373</v>
      </c>
      <c r="F18714" s="2">
        <v>-32611</v>
      </c>
      <c r="G18714" s="2">
        <f t="shared" si="513"/>
        <v>-6527.9445912402916</v>
      </c>
      <c r="H18714">
        <v>2023</v>
      </c>
      <c r="I18714">
        <v>4.9955999999999996</v>
      </c>
      <c r="J18714" t="s">
        <v>717</v>
      </c>
    </row>
    <row r="18715" spans="1:10">
      <c r="A18715" t="s">
        <v>93</v>
      </c>
      <c r="B18715" t="s">
        <v>318</v>
      </c>
      <c r="C18715" t="s">
        <v>3</v>
      </c>
      <c r="D18715" t="s">
        <v>328</v>
      </c>
      <c r="E18715" t="s">
        <v>534</v>
      </c>
      <c r="F18715" s="2">
        <v>241645235</v>
      </c>
      <c r="G18715" s="2">
        <f t="shared" si="513"/>
        <v>5875000.5470313216</v>
      </c>
      <c r="H18715">
        <v>2022</v>
      </c>
      <c r="I18715" s="32">
        <v>41.131100000000004</v>
      </c>
      <c r="J18715" s="40" t="s">
        <v>715</v>
      </c>
    </row>
    <row r="18716" spans="1:10">
      <c r="A18716" t="s">
        <v>609</v>
      </c>
      <c r="B18716" t="s">
        <v>32</v>
      </c>
      <c r="C18716" t="s">
        <v>4</v>
      </c>
      <c r="D18716" t="s">
        <v>1</v>
      </c>
      <c r="F18716" s="2">
        <v>4796991</v>
      </c>
      <c r="G18716" s="2">
        <f t="shared" si="513"/>
        <v>960243.21402834507</v>
      </c>
      <c r="H18716">
        <v>2023</v>
      </c>
      <c r="I18716">
        <v>4.9955999999999996</v>
      </c>
      <c r="J18716" t="s">
        <v>717</v>
      </c>
    </row>
    <row r="18717" spans="1:10">
      <c r="A18717" t="s">
        <v>528</v>
      </c>
      <c r="B18717" t="s">
        <v>319</v>
      </c>
      <c r="C18717" t="s">
        <v>3</v>
      </c>
      <c r="D18717" t="s">
        <v>328</v>
      </c>
      <c r="F18717" s="2">
        <v>1248023539</v>
      </c>
      <c r="G18717" s="2">
        <v>219387.70754716979</v>
      </c>
      <c r="H18717">
        <v>2016</v>
      </c>
      <c r="I18717">
        <v>5688.666666666667</v>
      </c>
      <c r="J18717" t="s">
        <v>717</v>
      </c>
    </row>
    <row r="18718" spans="1:10">
      <c r="A18718" t="s">
        <v>528</v>
      </c>
      <c r="B18718" t="s">
        <v>319</v>
      </c>
      <c r="C18718" t="s">
        <v>4</v>
      </c>
      <c r="D18718" t="s">
        <v>328</v>
      </c>
      <c r="F18718" s="2">
        <v>920030155</v>
      </c>
      <c r="G18718" s="2">
        <v>161730.36827610453</v>
      </c>
      <c r="H18718">
        <v>2016</v>
      </c>
      <c r="I18718">
        <v>5688.666666666667</v>
      </c>
      <c r="J18718" t="s">
        <v>717</v>
      </c>
    </row>
    <row r="18719" spans="1:10">
      <c r="A18719" t="s">
        <v>528</v>
      </c>
      <c r="B18719" t="s">
        <v>319</v>
      </c>
      <c r="C18719" t="s">
        <v>3</v>
      </c>
      <c r="D18719" t="s">
        <v>328</v>
      </c>
      <c r="F18719" s="2">
        <v>1221235402</v>
      </c>
      <c r="G18719" s="2">
        <v>235416.14978911084</v>
      </c>
      <c r="H18719">
        <v>2015</v>
      </c>
      <c r="I18719">
        <v>5187.5600000000004</v>
      </c>
      <c r="J18719" t="s">
        <v>717</v>
      </c>
    </row>
    <row r="18720" spans="1:10">
      <c r="A18720" t="s">
        <v>528</v>
      </c>
      <c r="B18720" t="s">
        <v>319</v>
      </c>
      <c r="C18720" t="s">
        <v>4</v>
      </c>
      <c r="D18720" t="s">
        <v>328</v>
      </c>
      <c r="F18720" s="2">
        <v>844676480</v>
      </c>
      <c r="G18720" s="2">
        <v>162827.31765994031</v>
      </c>
      <c r="H18720">
        <v>2015</v>
      </c>
      <c r="I18720">
        <v>5187.5600000000004</v>
      </c>
      <c r="J18720" t="s">
        <v>717</v>
      </c>
    </row>
    <row r="18721" spans="1:10">
      <c r="A18721" t="s">
        <v>528</v>
      </c>
      <c r="B18721" t="s">
        <v>319</v>
      </c>
      <c r="C18721" t="s">
        <v>3</v>
      </c>
      <c r="D18721" t="s">
        <v>328</v>
      </c>
      <c r="F18721" s="2">
        <v>981650575</v>
      </c>
      <c r="G18721" s="2">
        <v>219812.53467355014</v>
      </c>
      <c r="H18721">
        <v>2014</v>
      </c>
      <c r="I18721">
        <v>4465.8534894649083</v>
      </c>
      <c r="J18721" t="s">
        <v>717</v>
      </c>
    </row>
    <row r="18722" spans="1:10">
      <c r="A18722" t="s">
        <v>528</v>
      </c>
      <c r="B18722" t="s">
        <v>319</v>
      </c>
      <c r="C18722" t="s">
        <v>4</v>
      </c>
      <c r="D18722" t="s">
        <v>328</v>
      </c>
      <c r="F18722" s="2">
        <v>336027283</v>
      </c>
      <c r="G18722" s="2">
        <v>75243.687190522294</v>
      </c>
      <c r="H18722">
        <v>2014</v>
      </c>
      <c r="I18722">
        <v>4465.8534894649083</v>
      </c>
      <c r="J18722" t="s">
        <v>717</v>
      </c>
    </row>
    <row r="18723" spans="1:10">
      <c r="A18723" t="s">
        <v>528</v>
      </c>
      <c r="B18723" t="s">
        <v>319</v>
      </c>
      <c r="C18723" t="s">
        <v>3</v>
      </c>
      <c r="D18723" t="s">
        <v>328</v>
      </c>
      <c r="F18723" s="2">
        <v>703297209</v>
      </c>
      <c r="G18723" s="2">
        <v>163644.2281027236</v>
      </c>
      <c r="H18723">
        <v>2013</v>
      </c>
      <c r="I18723">
        <v>4297.7208371719817</v>
      </c>
      <c r="J18723" t="s">
        <v>717</v>
      </c>
    </row>
    <row r="18724" spans="1:10">
      <c r="A18724" t="s">
        <v>528</v>
      </c>
      <c r="B18724" t="s">
        <v>319</v>
      </c>
      <c r="C18724" t="s">
        <v>3</v>
      </c>
      <c r="D18724" t="s">
        <v>328</v>
      </c>
      <c r="F18724" s="2">
        <v>703297209</v>
      </c>
      <c r="G18724" s="2">
        <v>163644.2281027236</v>
      </c>
      <c r="H18724">
        <v>2013</v>
      </c>
      <c r="I18724">
        <v>4297.7208371719817</v>
      </c>
      <c r="J18724" t="s">
        <v>717</v>
      </c>
    </row>
    <row r="18725" spans="1:10">
      <c r="A18725" t="s">
        <v>528</v>
      </c>
      <c r="B18725" t="s">
        <v>319</v>
      </c>
      <c r="C18725" t="s">
        <v>3</v>
      </c>
      <c r="D18725" t="s">
        <v>328</v>
      </c>
      <c r="F18725" s="2">
        <v>644746372.28628576</v>
      </c>
      <c r="G18725" s="2">
        <v>145986.36316399998</v>
      </c>
      <c r="H18725">
        <v>2012</v>
      </c>
      <c r="I18725">
        <v>4416.4835558098157</v>
      </c>
      <c r="J18725" t="s">
        <v>717</v>
      </c>
    </row>
    <row r="18726" spans="1:10">
      <c r="A18726" t="s">
        <v>528</v>
      </c>
      <c r="B18726" t="s">
        <v>319</v>
      </c>
      <c r="C18726" t="s">
        <v>3</v>
      </c>
      <c r="D18726" t="s">
        <v>328</v>
      </c>
      <c r="F18726" s="2">
        <v>644746372.28628576</v>
      </c>
      <c r="G18726" s="2">
        <v>145986.36316399998</v>
      </c>
      <c r="H18726">
        <v>2012</v>
      </c>
      <c r="I18726">
        <v>4416.4835558098157</v>
      </c>
      <c r="J18726" t="s">
        <v>717</v>
      </c>
    </row>
    <row r="18727" spans="1:10">
      <c r="A18727" t="s">
        <v>528</v>
      </c>
      <c r="B18727" t="s">
        <v>319</v>
      </c>
      <c r="C18727" t="s">
        <v>3</v>
      </c>
      <c r="D18727" t="s">
        <v>328</v>
      </c>
      <c r="F18727" s="2">
        <v>508752369.44678634</v>
      </c>
      <c r="G18727" s="2">
        <v>121497.76392</v>
      </c>
      <c r="H18727">
        <v>2011</v>
      </c>
      <c r="I18727">
        <v>4187.3393635604152</v>
      </c>
      <c r="J18727" t="s">
        <v>717</v>
      </c>
    </row>
    <row r="18728" spans="1:10">
      <c r="A18728" t="s">
        <v>528</v>
      </c>
      <c r="B18728" t="s">
        <v>319</v>
      </c>
      <c r="C18728" t="s">
        <v>3</v>
      </c>
      <c r="D18728" t="s">
        <v>328</v>
      </c>
      <c r="F18728" s="2">
        <v>508752369.44678634</v>
      </c>
      <c r="G18728" s="2">
        <v>121497.76392</v>
      </c>
      <c r="H18728">
        <v>2011</v>
      </c>
      <c r="I18728">
        <v>4187.3393635604152</v>
      </c>
      <c r="J18728" t="s">
        <v>717</v>
      </c>
    </row>
    <row r="18729" spans="1:10">
      <c r="A18729" t="s">
        <v>93</v>
      </c>
      <c r="B18729" t="s">
        <v>318</v>
      </c>
      <c r="C18729" t="s">
        <v>3</v>
      </c>
      <c r="D18729" t="s">
        <v>328</v>
      </c>
      <c r="E18729" t="s">
        <v>534</v>
      </c>
      <c r="F18729" s="2">
        <v>377121873</v>
      </c>
      <c r="G18729" s="2">
        <f>F18729/I18729</f>
        <v>8658242.4856048711</v>
      </c>
      <c r="H18729">
        <v>2021</v>
      </c>
      <c r="I18729" s="32">
        <v>43.556399999999996</v>
      </c>
      <c r="J18729" s="40" t="s">
        <v>715</v>
      </c>
    </row>
    <row r="18730" spans="1:10">
      <c r="A18730" t="s">
        <v>528</v>
      </c>
      <c r="B18730" t="s">
        <v>319</v>
      </c>
      <c r="C18730" t="s">
        <v>3</v>
      </c>
      <c r="D18730" t="s">
        <v>328</v>
      </c>
      <c r="F18730" s="2">
        <v>127642655.06379271</v>
      </c>
      <c r="G18730" s="2">
        <v>26965.069095999999</v>
      </c>
      <c r="H18730">
        <v>2010</v>
      </c>
      <c r="I18730">
        <v>4733.6298160173164</v>
      </c>
      <c r="J18730" t="s">
        <v>717</v>
      </c>
    </row>
    <row r="18731" spans="1:10">
      <c r="A18731" t="s">
        <v>528</v>
      </c>
      <c r="B18731" t="s">
        <v>319</v>
      </c>
      <c r="C18731" t="s">
        <v>3</v>
      </c>
      <c r="D18731" t="s">
        <v>328</v>
      </c>
      <c r="F18731" s="2">
        <v>127642655.06379271</v>
      </c>
      <c r="G18731" s="2">
        <v>26965.069095999999</v>
      </c>
      <c r="H18731">
        <v>2010</v>
      </c>
      <c r="I18731">
        <v>4733.6298160173164</v>
      </c>
      <c r="J18731" t="s">
        <v>717</v>
      </c>
    </row>
    <row r="18732" spans="1:10">
      <c r="A18732" s="4" t="s">
        <v>440</v>
      </c>
      <c r="B18732" t="s">
        <v>33</v>
      </c>
      <c r="C18732" t="s">
        <v>3</v>
      </c>
      <c r="D18732" t="s">
        <v>1</v>
      </c>
      <c r="F18732" s="2">
        <f>G18732*I18732</f>
        <v>0</v>
      </c>
      <c r="G18732" s="2">
        <v>0</v>
      </c>
      <c r="H18732">
        <v>2013</v>
      </c>
      <c r="I18732">
        <v>495.36456164383571</v>
      </c>
      <c r="J18732" t="s">
        <v>717</v>
      </c>
    </row>
    <row r="18733" spans="1:10">
      <c r="A18733" t="s">
        <v>353</v>
      </c>
      <c r="B18733" t="s">
        <v>35</v>
      </c>
      <c r="C18733" t="s">
        <v>3</v>
      </c>
      <c r="D18733" t="s">
        <v>328</v>
      </c>
      <c r="F18733" s="2">
        <v>226</v>
      </c>
      <c r="G18733" s="2">
        <v>27.841553915798595</v>
      </c>
      <c r="H18733">
        <v>2014</v>
      </c>
      <c r="I18733">
        <v>8.1173630136986379</v>
      </c>
      <c r="J18733" t="s">
        <v>717</v>
      </c>
    </row>
    <row r="18734" spans="1:10">
      <c r="A18734" t="s">
        <v>353</v>
      </c>
      <c r="B18734" t="s">
        <v>35</v>
      </c>
      <c r="C18734" t="s">
        <v>4</v>
      </c>
      <c r="D18734" t="s">
        <v>328</v>
      </c>
      <c r="F18734" s="2">
        <v>38965</v>
      </c>
      <c r="G18734" s="2">
        <v>4800.2041961464256</v>
      </c>
      <c r="H18734">
        <v>2014</v>
      </c>
      <c r="I18734">
        <v>8.1173630136986379</v>
      </c>
      <c r="J18734" t="s">
        <v>717</v>
      </c>
    </row>
    <row r="18735" spans="1:10">
      <c r="A18735" t="s">
        <v>353</v>
      </c>
      <c r="B18735" t="s">
        <v>35</v>
      </c>
      <c r="C18735" t="s">
        <v>3</v>
      </c>
      <c r="D18735" t="s">
        <v>328</v>
      </c>
      <c r="F18735" s="2">
        <v>738.00000000000011</v>
      </c>
      <c r="G18735" s="2">
        <v>134.71875378376058</v>
      </c>
      <c r="H18735">
        <v>2013</v>
      </c>
      <c r="I18735">
        <v>5.47807917808219</v>
      </c>
      <c r="J18735" t="s">
        <v>717</v>
      </c>
    </row>
    <row r="18736" spans="1:10">
      <c r="A18736" t="s">
        <v>93</v>
      </c>
      <c r="B18736" t="s">
        <v>318</v>
      </c>
      <c r="C18736" t="s">
        <v>4</v>
      </c>
      <c r="D18736" t="s">
        <v>328</v>
      </c>
      <c r="E18736" t="s">
        <v>534</v>
      </c>
      <c r="F18736" s="2">
        <v>29256364</v>
      </c>
      <c r="G18736" s="2">
        <f>F18736/I18736</f>
        <v>671689.21214792784</v>
      </c>
      <c r="H18736">
        <v>2021</v>
      </c>
      <c r="I18736" s="32">
        <v>43.556399999999996</v>
      </c>
      <c r="J18736" s="40" t="s">
        <v>715</v>
      </c>
    </row>
    <row r="18737" spans="1:10">
      <c r="A18737" t="s">
        <v>484</v>
      </c>
      <c r="B18737" t="s">
        <v>6</v>
      </c>
      <c r="C18737" t="s">
        <v>3</v>
      </c>
      <c r="D18737" t="s">
        <v>328</v>
      </c>
      <c r="F18737" s="2">
        <v>394849000</v>
      </c>
      <c r="G18737" s="2">
        <v>21128930.413750295</v>
      </c>
      <c r="H18737">
        <v>2016</v>
      </c>
      <c r="I18737">
        <v>18.6876</v>
      </c>
      <c r="J18737" t="s">
        <v>717</v>
      </c>
    </row>
    <row r="18738" spans="1:10">
      <c r="A18738" t="s">
        <v>484</v>
      </c>
      <c r="B18738" t="s">
        <v>6</v>
      </c>
      <c r="C18738" t="s">
        <v>3</v>
      </c>
      <c r="D18738" t="s">
        <v>1</v>
      </c>
      <c r="F18738" s="2">
        <v>394849000</v>
      </c>
      <c r="G18738" s="2">
        <v>21128930.413750295</v>
      </c>
      <c r="H18738">
        <v>2016</v>
      </c>
      <c r="I18738">
        <v>18.6876</v>
      </c>
      <c r="J18738" t="s">
        <v>717</v>
      </c>
    </row>
    <row r="18739" spans="1:10">
      <c r="A18739" t="s">
        <v>484</v>
      </c>
      <c r="B18739" t="s">
        <v>6</v>
      </c>
      <c r="C18739" t="s">
        <v>4</v>
      </c>
      <c r="D18739" t="s">
        <v>328</v>
      </c>
      <c r="F18739" s="2">
        <v>464939000</v>
      </c>
      <c r="G18739" s="2">
        <v>24879545.795072667</v>
      </c>
      <c r="H18739">
        <v>2016</v>
      </c>
      <c r="I18739">
        <v>18.6876</v>
      </c>
      <c r="J18739" t="s">
        <v>717</v>
      </c>
    </row>
    <row r="18740" spans="1:10">
      <c r="A18740" t="s">
        <v>484</v>
      </c>
      <c r="B18740" t="s">
        <v>6</v>
      </c>
      <c r="C18740" t="s">
        <v>3</v>
      </c>
      <c r="D18740" t="s">
        <v>328</v>
      </c>
      <c r="F18740" s="2">
        <v>340510585</v>
      </c>
      <c r="G18740" s="2">
        <v>21477659.094595362</v>
      </c>
      <c r="H18740">
        <v>2015</v>
      </c>
      <c r="I18740">
        <v>15.854175890410984</v>
      </c>
      <c r="J18740" t="s">
        <v>717</v>
      </c>
    </row>
    <row r="18741" spans="1:10">
      <c r="A18741" t="s">
        <v>484</v>
      </c>
      <c r="B18741" t="s">
        <v>6</v>
      </c>
      <c r="C18741" t="s">
        <v>4</v>
      </c>
      <c r="D18741" t="s">
        <v>328</v>
      </c>
      <c r="F18741" s="2">
        <v>237243002</v>
      </c>
      <c r="G18741" s="2">
        <v>14964070.263878599</v>
      </c>
      <c r="H18741">
        <v>2015</v>
      </c>
      <c r="I18741">
        <v>15.854175890410984</v>
      </c>
      <c r="J18741" t="s">
        <v>717</v>
      </c>
    </row>
    <row r="18742" spans="1:10">
      <c r="A18742" t="s">
        <v>45</v>
      </c>
      <c r="B18742" t="s">
        <v>32</v>
      </c>
      <c r="C18742" t="s">
        <v>3</v>
      </c>
      <c r="D18742" t="s">
        <v>328</v>
      </c>
      <c r="E18742" t="s">
        <v>365</v>
      </c>
      <c r="F18742" s="2">
        <v>134382997</v>
      </c>
      <c r="G18742" s="2">
        <f t="shared" ref="G18742:G18773" si="514">F18742/I18742</f>
        <v>24927748.05691072</v>
      </c>
      <c r="H18742">
        <v>2024</v>
      </c>
      <c r="I18742">
        <v>5.3909000000000002</v>
      </c>
      <c r="J18742" t="s">
        <v>717</v>
      </c>
    </row>
    <row r="18743" spans="1:10">
      <c r="A18743" t="s">
        <v>93</v>
      </c>
      <c r="B18743" t="s">
        <v>318</v>
      </c>
      <c r="C18743" t="s">
        <v>3</v>
      </c>
      <c r="D18743" t="s">
        <v>328</v>
      </c>
      <c r="E18743" t="s">
        <v>534</v>
      </c>
      <c r="F18743" s="2">
        <v>480869632</v>
      </c>
      <c r="G18743" s="2">
        <f t="shared" si="514"/>
        <v>11451867.255688788</v>
      </c>
      <c r="H18743">
        <v>2020</v>
      </c>
      <c r="I18743">
        <v>41.990499999999997</v>
      </c>
      <c r="J18743" s="40" t="s">
        <v>715</v>
      </c>
    </row>
    <row r="18744" spans="1:10">
      <c r="A18744" s="21" t="s">
        <v>45</v>
      </c>
      <c r="B18744" t="s">
        <v>32</v>
      </c>
      <c r="C18744" t="s">
        <v>4</v>
      </c>
      <c r="D18744" t="s">
        <v>328</v>
      </c>
      <c r="E18744" t="s">
        <v>365</v>
      </c>
      <c r="F18744" s="2">
        <v>70764613</v>
      </c>
      <c r="G18744" s="2">
        <f t="shared" si="514"/>
        <v>13126678.84768777</v>
      </c>
      <c r="H18744">
        <v>2024</v>
      </c>
      <c r="I18744">
        <v>5.3909000000000002</v>
      </c>
      <c r="J18744" t="s">
        <v>717</v>
      </c>
    </row>
    <row r="18745" spans="1:10">
      <c r="A18745" t="s">
        <v>45</v>
      </c>
      <c r="B18745" t="s">
        <v>32</v>
      </c>
      <c r="C18745" t="s">
        <v>3</v>
      </c>
      <c r="D18745" t="s">
        <v>328</v>
      </c>
      <c r="E18745" t="s">
        <v>366</v>
      </c>
      <c r="F18745" s="2">
        <v>130623854</v>
      </c>
      <c r="G18745" s="2">
        <f t="shared" si="514"/>
        <v>24230435.363297407</v>
      </c>
      <c r="H18745">
        <v>2024</v>
      </c>
      <c r="I18745">
        <v>5.3909000000000002</v>
      </c>
      <c r="J18745" t="s">
        <v>717</v>
      </c>
    </row>
    <row r="18746" spans="1:10">
      <c r="A18746" t="s">
        <v>45</v>
      </c>
      <c r="B18746" t="s">
        <v>32</v>
      </c>
      <c r="C18746" t="s">
        <v>4</v>
      </c>
      <c r="D18746" t="s">
        <v>328</v>
      </c>
      <c r="E18746" t="s">
        <v>366</v>
      </c>
      <c r="F18746" s="2">
        <v>43205587</v>
      </c>
      <c r="G18746" s="2">
        <f t="shared" si="514"/>
        <v>8014540.6147396537</v>
      </c>
      <c r="H18746">
        <v>2024</v>
      </c>
      <c r="I18746">
        <v>5.3909000000000002</v>
      </c>
      <c r="J18746" t="s">
        <v>717</v>
      </c>
    </row>
    <row r="18747" spans="1:10">
      <c r="A18747" t="s">
        <v>45</v>
      </c>
      <c r="B18747" t="s">
        <v>32</v>
      </c>
      <c r="C18747" t="s">
        <v>3</v>
      </c>
      <c r="D18747" t="s">
        <v>1</v>
      </c>
      <c r="F18747" s="2">
        <v>2334608</v>
      </c>
      <c r="G18747" s="2">
        <f t="shared" si="514"/>
        <v>433064.60887792386</v>
      </c>
      <c r="H18747">
        <v>2024</v>
      </c>
      <c r="I18747">
        <v>5.3909000000000002</v>
      </c>
      <c r="J18747" t="s">
        <v>717</v>
      </c>
    </row>
    <row r="18748" spans="1:10">
      <c r="A18748" t="s">
        <v>45</v>
      </c>
      <c r="B18748" t="s">
        <v>32</v>
      </c>
      <c r="C18748" t="s">
        <v>4</v>
      </c>
      <c r="D18748" t="s">
        <v>1</v>
      </c>
      <c r="F18748" s="2">
        <v>695851</v>
      </c>
      <c r="G18748" s="2">
        <f t="shared" si="514"/>
        <v>129078.8180081248</v>
      </c>
      <c r="H18748">
        <v>2024</v>
      </c>
      <c r="I18748">
        <v>5.3909000000000002</v>
      </c>
      <c r="J18748" t="s">
        <v>717</v>
      </c>
    </row>
    <row r="18749" spans="1:10">
      <c r="A18749" t="s">
        <v>45</v>
      </c>
      <c r="B18749" t="s">
        <v>32</v>
      </c>
      <c r="C18749" t="s">
        <v>3</v>
      </c>
      <c r="D18749" t="s">
        <v>367</v>
      </c>
      <c r="E18749" t="s">
        <v>366</v>
      </c>
      <c r="F18749" s="2">
        <v>16214158</v>
      </c>
      <c r="G18749" s="2">
        <f t="shared" si="514"/>
        <v>3007690.3671001131</v>
      </c>
      <c r="H18749">
        <v>2024</v>
      </c>
      <c r="I18749">
        <v>5.3909000000000002</v>
      </c>
      <c r="J18749" t="s">
        <v>717</v>
      </c>
    </row>
    <row r="18750" spans="1:10">
      <c r="A18750" t="s">
        <v>45</v>
      </c>
      <c r="B18750" t="s">
        <v>32</v>
      </c>
      <c r="C18750" t="s">
        <v>4</v>
      </c>
      <c r="D18750" t="s">
        <v>367</v>
      </c>
      <c r="E18750" t="s">
        <v>366</v>
      </c>
      <c r="F18750" s="2">
        <v>7219828</v>
      </c>
      <c r="G18750" s="2">
        <f t="shared" si="514"/>
        <v>1339262.0898180266</v>
      </c>
      <c r="H18750">
        <v>2024</v>
      </c>
      <c r="I18750">
        <v>5.3909000000000002</v>
      </c>
      <c r="J18750" t="s">
        <v>717</v>
      </c>
    </row>
    <row r="18751" spans="1:10">
      <c r="A18751" t="s">
        <v>93</v>
      </c>
      <c r="B18751" t="s">
        <v>318</v>
      </c>
      <c r="C18751" t="s">
        <v>4</v>
      </c>
      <c r="D18751" t="s">
        <v>328</v>
      </c>
      <c r="E18751" t="s">
        <v>534</v>
      </c>
      <c r="F18751" s="2">
        <v>32600727</v>
      </c>
      <c r="G18751" s="2">
        <f t="shared" si="514"/>
        <v>776383.39624438866</v>
      </c>
      <c r="H18751">
        <v>2020</v>
      </c>
      <c r="I18751">
        <v>41.990499999999997</v>
      </c>
      <c r="J18751" s="40" t="s">
        <v>715</v>
      </c>
    </row>
    <row r="18752" spans="1:10">
      <c r="A18752" t="s">
        <v>45</v>
      </c>
      <c r="B18752" t="s">
        <v>32</v>
      </c>
      <c r="C18752" t="s">
        <v>3</v>
      </c>
      <c r="D18752" t="s">
        <v>367</v>
      </c>
      <c r="E18752" t="s">
        <v>368</v>
      </c>
      <c r="F18752" s="2">
        <v>7610</v>
      </c>
      <c r="G18752" s="2">
        <f t="shared" si="514"/>
        <v>1411.6381309243354</v>
      </c>
      <c r="H18752">
        <v>2024</v>
      </c>
      <c r="I18752">
        <v>5.3909000000000002</v>
      </c>
      <c r="J18752" t="s">
        <v>717</v>
      </c>
    </row>
    <row r="18753" spans="1:10">
      <c r="A18753" t="s">
        <v>45</v>
      </c>
      <c r="B18753" t="s">
        <v>32</v>
      </c>
      <c r="C18753" t="s">
        <v>3</v>
      </c>
      <c r="D18753" t="s">
        <v>367</v>
      </c>
      <c r="E18753" t="s">
        <v>369</v>
      </c>
      <c r="F18753" s="2">
        <v>4860737</v>
      </c>
      <c r="G18753" s="2">
        <f t="shared" si="514"/>
        <v>901655.93871153239</v>
      </c>
      <c r="H18753">
        <v>2024</v>
      </c>
      <c r="I18753">
        <v>5.3909000000000002</v>
      </c>
      <c r="J18753" t="s">
        <v>717</v>
      </c>
    </row>
    <row r="18754" spans="1:10">
      <c r="A18754" t="s">
        <v>45</v>
      </c>
      <c r="B18754" t="s">
        <v>32</v>
      </c>
      <c r="C18754" t="s">
        <v>4</v>
      </c>
      <c r="D18754" t="s">
        <v>367</v>
      </c>
      <c r="E18754" t="s">
        <v>369</v>
      </c>
      <c r="F18754" s="2">
        <v>4940506</v>
      </c>
      <c r="G18754" s="2">
        <f t="shared" si="514"/>
        <v>916452.91138770885</v>
      </c>
      <c r="H18754">
        <v>2024</v>
      </c>
      <c r="I18754">
        <v>5.3909000000000002</v>
      </c>
      <c r="J18754" t="s">
        <v>717</v>
      </c>
    </row>
    <row r="18755" spans="1:10">
      <c r="A18755" t="s">
        <v>45</v>
      </c>
      <c r="B18755" t="s">
        <v>32</v>
      </c>
      <c r="C18755" t="s">
        <v>3</v>
      </c>
      <c r="D18755" t="s">
        <v>367</v>
      </c>
      <c r="E18755" t="s">
        <v>370</v>
      </c>
      <c r="F18755" s="2">
        <v>243812977</v>
      </c>
      <c r="G18755" s="2">
        <f t="shared" si="514"/>
        <v>45226766.773637056</v>
      </c>
      <c r="H18755">
        <v>2024</v>
      </c>
      <c r="I18755">
        <v>5.3909000000000002</v>
      </c>
      <c r="J18755" t="s">
        <v>717</v>
      </c>
    </row>
    <row r="18756" spans="1:10">
      <c r="A18756" t="s">
        <v>45</v>
      </c>
      <c r="B18756" t="s">
        <v>32</v>
      </c>
      <c r="C18756" t="s">
        <v>4</v>
      </c>
      <c r="D18756" t="s">
        <v>367</v>
      </c>
      <c r="E18756" t="s">
        <v>370</v>
      </c>
      <c r="F18756" s="2">
        <v>185907284</v>
      </c>
      <c r="G18756" s="2">
        <f t="shared" si="514"/>
        <v>34485389.081600472</v>
      </c>
      <c r="H18756">
        <v>2024</v>
      </c>
      <c r="I18756">
        <v>5.3909000000000002</v>
      </c>
      <c r="J18756" t="s">
        <v>717</v>
      </c>
    </row>
    <row r="18757" spans="1:10">
      <c r="A18757" t="s">
        <v>45</v>
      </c>
      <c r="B18757" t="s">
        <v>32</v>
      </c>
      <c r="C18757" t="s">
        <v>3</v>
      </c>
      <c r="D18757" t="s">
        <v>367</v>
      </c>
      <c r="E18757" t="s">
        <v>371</v>
      </c>
      <c r="F18757" s="2">
        <v>191091881</v>
      </c>
      <c r="G18757" s="2">
        <f t="shared" si="514"/>
        <v>35447120.332412027</v>
      </c>
      <c r="H18757">
        <v>2024</v>
      </c>
      <c r="I18757">
        <v>5.3909000000000002</v>
      </c>
      <c r="J18757" t="s">
        <v>717</v>
      </c>
    </row>
    <row r="18758" spans="1:10">
      <c r="A18758" t="s">
        <v>45</v>
      </c>
      <c r="B18758" t="s">
        <v>32</v>
      </c>
      <c r="C18758" t="s">
        <v>4</v>
      </c>
      <c r="D18758" t="s">
        <v>367</v>
      </c>
      <c r="E18758" t="s">
        <v>371</v>
      </c>
      <c r="F18758" s="2">
        <v>67408646</v>
      </c>
      <c r="G18758" s="2">
        <f t="shared" si="514"/>
        <v>12504154.408354819</v>
      </c>
      <c r="H18758">
        <v>2024</v>
      </c>
      <c r="I18758">
        <v>5.3909000000000002</v>
      </c>
      <c r="J18758" t="s">
        <v>717</v>
      </c>
    </row>
    <row r="18759" spans="1:10">
      <c r="A18759" t="s">
        <v>45</v>
      </c>
      <c r="B18759" t="s">
        <v>32</v>
      </c>
      <c r="C18759" t="s">
        <v>3</v>
      </c>
      <c r="D18759" t="s">
        <v>367</v>
      </c>
      <c r="E18759" t="s">
        <v>372</v>
      </c>
      <c r="F18759" s="2">
        <v>32633782</v>
      </c>
      <c r="G18759" s="2">
        <f t="shared" si="514"/>
        <v>6053494.2217440503</v>
      </c>
      <c r="H18759">
        <v>2024</v>
      </c>
      <c r="I18759">
        <v>5.3909000000000002</v>
      </c>
      <c r="J18759" t="s">
        <v>717</v>
      </c>
    </row>
    <row r="18760" spans="1:10">
      <c r="A18760" t="s">
        <v>93</v>
      </c>
      <c r="B18760" t="s">
        <v>318</v>
      </c>
      <c r="C18760" t="s">
        <v>3</v>
      </c>
      <c r="D18760" t="s">
        <v>328</v>
      </c>
      <c r="E18760" t="s">
        <v>534</v>
      </c>
      <c r="F18760" s="2">
        <v>245021242</v>
      </c>
      <c r="G18760" s="2">
        <f t="shared" si="514"/>
        <v>6952022.210494658</v>
      </c>
      <c r="H18760">
        <v>2019</v>
      </c>
      <c r="I18760">
        <v>35.244599999999998</v>
      </c>
      <c r="J18760" s="40" t="s">
        <v>715</v>
      </c>
    </row>
    <row r="18761" spans="1:10">
      <c r="A18761" t="s">
        <v>45</v>
      </c>
      <c r="B18761" t="s">
        <v>32</v>
      </c>
      <c r="C18761" t="s">
        <v>4</v>
      </c>
      <c r="D18761" t="s">
        <v>367</v>
      </c>
      <c r="E18761" t="s">
        <v>372</v>
      </c>
      <c r="F18761" s="2">
        <v>9436324</v>
      </c>
      <c r="G18761" s="2">
        <f t="shared" si="514"/>
        <v>1750417.184514645</v>
      </c>
      <c r="H18761">
        <v>2024</v>
      </c>
      <c r="I18761">
        <v>5.3909000000000002</v>
      </c>
      <c r="J18761" t="s">
        <v>717</v>
      </c>
    </row>
    <row r="18762" spans="1:10">
      <c r="A18762" t="s">
        <v>45</v>
      </c>
      <c r="B18762" t="s">
        <v>32</v>
      </c>
      <c r="C18762" t="s">
        <v>3</v>
      </c>
      <c r="D18762" t="s">
        <v>373</v>
      </c>
      <c r="F18762" s="2">
        <v>40601416</v>
      </c>
      <c r="G18762" s="2">
        <f t="shared" si="514"/>
        <v>7531472.6669016303</v>
      </c>
      <c r="H18762">
        <v>2024</v>
      </c>
      <c r="I18762">
        <v>5.3909000000000002</v>
      </c>
      <c r="J18762" t="s">
        <v>717</v>
      </c>
    </row>
    <row r="18763" spans="1:10">
      <c r="A18763" t="s">
        <v>45</v>
      </c>
      <c r="B18763" t="s">
        <v>32</v>
      </c>
      <c r="C18763" t="s">
        <v>4</v>
      </c>
      <c r="D18763" t="s">
        <v>373</v>
      </c>
      <c r="F18763" s="2">
        <v>24216338</v>
      </c>
      <c r="G18763" s="2">
        <f t="shared" si="514"/>
        <v>4492077.0186796263</v>
      </c>
      <c r="H18763">
        <v>2024</v>
      </c>
      <c r="I18763">
        <v>5.3909000000000002</v>
      </c>
      <c r="J18763" t="s">
        <v>717</v>
      </c>
    </row>
    <row r="18764" spans="1:10">
      <c r="A18764" t="s">
        <v>45</v>
      </c>
      <c r="B18764" t="s">
        <v>32</v>
      </c>
      <c r="C18764" t="s">
        <v>3</v>
      </c>
      <c r="D18764" t="s">
        <v>374</v>
      </c>
      <c r="F18764" s="2">
        <v>212569383</v>
      </c>
      <c r="G18764" s="2">
        <f t="shared" si="514"/>
        <v>39431149.344265334</v>
      </c>
      <c r="H18764">
        <v>2024</v>
      </c>
      <c r="I18764">
        <v>5.3909000000000002</v>
      </c>
      <c r="J18764" t="s">
        <v>717</v>
      </c>
    </row>
    <row r="18765" spans="1:10">
      <c r="A18765" t="s">
        <v>45</v>
      </c>
      <c r="B18765" t="s">
        <v>32</v>
      </c>
      <c r="C18765" t="s">
        <v>4</v>
      </c>
      <c r="D18765" t="s">
        <v>374</v>
      </c>
      <c r="F18765" s="2">
        <v>19549828</v>
      </c>
      <c r="G18765" s="2">
        <f t="shared" si="514"/>
        <v>3626449.7579253926</v>
      </c>
      <c r="H18765">
        <v>2024</v>
      </c>
      <c r="I18765">
        <v>5.3909000000000002</v>
      </c>
      <c r="J18765" t="s">
        <v>717</v>
      </c>
    </row>
    <row r="18766" spans="1:10">
      <c r="A18766" t="s">
        <v>45</v>
      </c>
      <c r="B18766" t="s">
        <v>32</v>
      </c>
      <c r="C18766" t="s">
        <v>3</v>
      </c>
      <c r="D18766" t="s">
        <v>367</v>
      </c>
      <c r="E18766" t="s">
        <v>370</v>
      </c>
      <c r="F18766" s="2">
        <v>228896495</v>
      </c>
      <c r="G18766" s="2">
        <f t="shared" si="514"/>
        <v>45819620.265833937</v>
      </c>
      <c r="H18766">
        <v>2023</v>
      </c>
      <c r="I18766">
        <v>4.9955999999999996</v>
      </c>
      <c r="J18766" t="s">
        <v>717</v>
      </c>
    </row>
    <row r="18767" spans="1:10">
      <c r="A18767" t="s">
        <v>45</v>
      </c>
      <c r="B18767" t="s">
        <v>32</v>
      </c>
      <c r="C18767" t="s">
        <v>4</v>
      </c>
      <c r="D18767" t="s">
        <v>1</v>
      </c>
      <c r="F18767" s="2">
        <v>-1718505</v>
      </c>
      <c r="G18767" s="2">
        <f t="shared" si="514"/>
        <v>-344003.72327648336</v>
      </c>
      <c r="H18767">
        <v>2023</v>
      </c>
      <c r="I18767">
        <v>4.9955999999999996</v>
      </c>
      <c r="J18767" t="s">
        <v>717</v>
      </c>
    </row>
    <row r="18768" spans="1:10">
      <c r="A18768" t="s">
        <v>45</v>
      </c>
      <c r="B18768" t="s">
        <v>32</v>
      </c>
      <c r="C18768" t="s">
        <v>4</v>
      </c>
      <c r="D18768" t="s">
        <v>374</v>
      </c>
      <c r="F18768" s="2">
        <v>42186142</v>
      </c>
      <c r="G18768" s="2">
        <f t="shared" si="514"/>
        <v>8444659.7005364727</v>
      </c>
      <c r="H18768">
        <v>2023</v>
      </c>
      <c r="I18768">
        <v>4.9955999999999996</v>
      </c>
      <c r="J18768" t="s">
        <v>717</v>
      </c>
    </row>
    <row r="18769" spans="1:10">
      <c r="A18769" t="s">
        <v>93</v>
      </c>
      <c r="B18769" t="s">
        <v>318</v>
      </c>
      <c r="C18769" t="s">
        <v>4</v>
      </c>
      <c r="D18769" t="s">
        <v>328</v>
      </c>
      <c r="E18769" t="s">
        <v>534</v>
      </c>
      <c r="F18769" s="2">
        <v>44762395</v>
      </c>
      <c r="G18769" s="2">
        <f t="shared" si="514"/>
        <v>1270049.73811591</v>
      </c>
      <c r="H18769">
        <v>2019</v>
      </c>
      <c r="I18769">
        <v>35.244599999999998</v>
      </c>
      <c r="J18769" s="40" t="s">
        <v>715</v>
      </c>
    </row>
    <row r="18770" spans="1:10">
      <c r="A18770" t="s">
        <v>45</v>
      </c>
      <c r="B18770" t="s">
        <v>32</v>
      </c>
      <c r="C18770" t="s">
        <v>3</v>
      </c>
      <c r="D18770" t="s">
        <v>328</v>
      </c>
      <c r="E18770" t="s">
        <v>365</v>
      </c>
      <c r="F18770" s="2">
        <v>203671321</v>
      </c>
      <c r="G18770" s="2">
        <f t="shared" si="514"/>
        <v>39459715.392812163</v>
      </c>
      <c r="H18770">
        <v>2022</v>
      </c>
      <c r="I18770" s="32">
        <v>5.1615000000000002</v>
      </c>
      <c r="J18770" t="s">
        <v>717</v>
      </c>
    </row>
    <row r="18771" spans="1:10">
      <c r="A18771" t="s">
        <v>45</v>
      </c>
      <c r="B18771" t="s">
        <v>32</v>
      </c>
      <c r="C18771" t="s">
        <v>3</v>
      </c>
      <c r="D18771" t="s">
        <v>328</v>
      </c>
      <c r="E18771" t="s">
        <v>366</v>
      </c>
      <c r="F18771" s="2">
        <v>133046193</v>
      </c>
      <c r="G18771" s="2">
        <f t="shared" si="514"/>
        <v>25776652.71723336</v>
      </c>
      <c r="H18771">
        <v>2022</v>
      </c>
      <c r="I18771" s="32">
        <v>5.1615000000000002</v>
      </c>
      <c r="J18771" t="s">
        <v>717</v>
      </c>
    </row>
    <row r="18772" spans="1:10">
      <c r="A18772" t="s">
        <v>45</v>
      </c>
      <c r="B18772" t="s">
        <v>32</v>
      </c>
      <c r="C18772" t="s">
        <v>3</v>
      </c>
      <c r="D18772" t="s">
        <v>367</v>
      </c>
      <c r="E18772" t="s">
        <v>366</v>
      </c>
      <c r="F18772" s="2">
        <v>17498387</v>
      </c>
      <c r="G18772" s="2">
        <f t="shared" si="514"/>
        <v>3390174.7554005617</v>
      </c>
      <c r="H18772">
        <v>2022</v>
      </c>
      <c r="I18772" s="32">
        <v>5.1615000000000002</v>
      </c>
      <c r="J18772" t="s">
        <v>717</v>
      </c>
    </row>
    <row r="18773" spans="1:10">
      <c r="A18773" t="s">
        <v>45</v>
      </c>
      <c r="B18773" t="s">
        <v>32</v>
      </c>
      <c r="C18773" t="s">
        <v>3</v>
      </c>
      <c r="D18773" t="s">
        <v>367</v>
      </c>
      <c r="E18773" t="s">
        <v>368</v>
      </c>
      <c r="F18773" s="2">
        <v>4167</v>
      </c>
      <c r="G18773" s="2">
        <f t="shared" si="514"/>
        <v>807.3234524847428</v>
      </c>
      <c r="H18773">
        <v>2022</v>
      </c>
      <c r="I18773" s="32">
        <v>5.1615000000000002</v>
      </c>
      <c r="J18773" t="s">
        <v>717</v>
      </c>
    </row>
    <row r="18774" spans="1:10">
      <c r="A18774" t="s">
        <v>45</v>
      </c>
      <c r="B18774" t="s">
        <v>32</v>
      </c>
      <c r="C18774" t="s">
        <v>3</v>
      </c>
      <c r="D18774" t="s">
        <v>367</v>
      </c>
      <c r="E18774" t="s">
        <v>369</v>
      </c>
      <c r="F18774" s="2">
        <v>2264718</v>
      </c>
      <c r="G18774" s="2">
        <f t="shared" ref="G18774:G18805" si="515">F18774/I18774</f>
        <v>438771.2874164487</v>
      </c>
      <c r="H18774">
        <v>2022</v>
      </c>
      <c r="I18774" s="32">
        <v>5.1615000000000002</v>
      </c>
      <c r="J18774" t="s">
        <v>717</v>
      </c>
    </row>
    <row r="18775" spans="1:10">
      <c r="A18775" t="s">
        <v>45</v>
      </c>
      <c r="B18775" t="s">
        <v>32</v>
      </c>
      <c r="C18775" t="s">
        <v>3</v>
      </c>
      <c r="D18775" t="s">
        <v>367</v>
      </c>
      <c r="E18775" t="s">
        <v>370</v>
      </c>
      <c r="F18775" s="2">
        <v>203304144</v>
      </c>
      <c r="G18775" s="2">
        <f t="shared" si="515"/>
        <v>39388577.739029348</v>
      </c>
      <c r="H18775">
        <v>2022</v>
      </c>
      <c r="I18775" s="32">
        <v>5.1615000000000002</v>
      </c>
      <c r="J18775" t="s">
        <v>717</v>
      </c>
    </row>
    <row r="18776" spans="1:10">
      <c r="A18776" t="s">
        <v>45</v>
      </c>
      <c r="B18776" t="s">
        <v>32</v>
      </c>
      <c r="C18776" t="s">
        <v>3</v>
      </c>
      <c r="D18776" t="s">
        <v>367</v>
      </c>
      <c r="E18776" t="s">
        <v>371</v>
      </c>
      <c r="F18776" s="2">
        <v>123739783</v>
      </c>
      <c r="G18776" s="2">
        <f t="shared" si="515"/>
        <v>23973609.028383221</v>
      </c>
      <c r="H18776">
        <v>2022</v>
      </c>
      <c r="I18776" s="32">
        <v>5.1615000000000002</v>
      </c>
      <c r="J18776" t="s">
        <v>717</v>
      </c>
    </row>
    <row r="18777" spans="1:10">
      <c r="A18777" t="s">
        <v>45</v>
      </c>
      <c r="B18777" t="s">
        <v>32</v>
      </c>
      <c r="C18777" t="s">
        <v>3</v>
      </c>
      <c r="D18777" t="s">
        <v>367</v>
      </c>
      <c r="E18777" t="s">
        <v>372</v>
      </c>
      <c r="F18777" s="2">
        <v>8025089</v>
      </c>
      <c r="G18777" s="2">
        <f t="shared" si="515"/>
        <v>1554797.8300881526</v>
      </c>
      <c r="H18777">
        <v>2022</v>
      </c>
      <c r="I18777" s="32">
        <v>5.1615000000000002</v>
      </c>
      <c r="J18777" t="s">
        <v>717</v>
      </c>
    </row>
    <row r="18778" spans="1:10">
      <c r="A18778" s="5" t="s">
        <v>93</v>
      </c>
      <c r="B18778" t="s">
        <v>318</v>
      </c>
      <c r="C18778" t="s">
        <v>3</v>
      </c>
      <c r="D18778" t="s">
        <v>328</v>
      </c>
      <c r="E18778" t="s">
        <v>534</v>
      </c>
      <c r="F18778" s="2">
        <v>186669332</v>
      </c>
      <c r="G18778" s="2">
        <f t="shared" si="515"/>
        <v>6050379.4506117823</v>
      </c>
      <c r="H18778">
        <v>2018</v>
      </c>
      <c r="I18778">
        <v>30.852499999999999</v>
      </c>
      <c r="J18778" s="40" t="s">
        <v>715</v>
      </c>
    </row>
    <row r="18779" spans="1:10">
      <c r="A18779" t="s">
        <v>45</v>
      </c>
      <c r="B18779" t="s">
        <v>32</v>
      </c>
      <c r="C18779" t="s">
        <v>3</v>
      </c>
      <c r="D18779" t="s">
        <v>373</v>
      </c>
      <c r="F18779" s="2">
        <v>29507874</v>
      </c>
      <c r="G18779" s="2">
        <f t="shared" si="515"/>
        <v>5716918.3376925308</v>
      </c>
      <c r="H18779">
        <v>2022</v>
      </c>
      <c r="I18779" s="32">
        <v>5.1615000000000002</v>
      </c>
      <c r="J18779" t="s">
        <v>717</v>
      </c>
    </row>
    <row r="18780" spans="1:10">
      <c r="A18780" t="s">
        <v>45</v>
      </c>
      <c r="B18780" t="s">
        <v>32</v>
      </c>
      <c r="C18780" t="s">
        <v>3</v>
      </c>
      <c r="D18780" t="s">
        <v>1</v>
      </c>
      <c r="F18780" s="2">
        <v>2562396</v>
      </c>
      <c r="G18780" s="2">
        <f t="shared" si="515"/>
        <v>496444.05696018599</v>
      </c>
      <c r="H18780">
        <v>2022</v>
      </c>
      <c r="I18780" s="32">
        <v>5.1615000000000002</v>
      </c>
      <c r="J18780" t="s">
        <v>717</v>
      </c>
    </row>
    <row r="18781" spans="1:10">
      <c r="A18781" t="s">
        <v>45</v>
      </c>
      <c r="B18781" t="s">
        <v>32</v>
      </c>
      <c r="C18781" t="s">
        <v>3</v>
      </c>
      <c r="D18781" t="s">
        <v>374</v>
      </c>
      <c r="F18781" s="2">
        <v>187404384</v>
      </c>
      <c r="G18781" s="2">
        <f t="shared" si="515"/>
        <v>36308124.38244696</v>
      </c>
      <c r="H18781">
        <v>2022</v>
      </c>
      <c r="I18781" s="32">
        <v>5.1615000000000002</v>
      </c>
      <c r="J18781" t="s">
        <v>717</v>
      </c>
    </row>
    <row r="18782" spans="1:10">
      <c r="A18782" t="s">
        <v>45</v>
      </c>
      <c r="B18782" t="s">
        <v>32</v>
      </c>
      <c r="C18782" t="s">
        <v>4</v>
      </c>
      <c r="D18782" t="s">
        <v>328</v>
      </c>
      <c r="E18782" t="s">
        <v>365</v>
      </c>
      <c r="F18782" s="2">
        <v>125555171</v>
      </c>
      <c r="G18782" s="2">
        <f t="shared" si="515"/>
        <v>24325326.16487455</v>
      </c>
      <c r="H18782">
        <v>2022</v>
      </c>
      <c r="I18782" s="32">
        <v>5.1615000000000002</v>
      </c>
      <c r="J18782" t="s">
        <v>717</v>
      </c>
    </row>
    <row r="18783" spans="1:10">
      <c r="A18783" t="s">
        <v>45</v>
      </c>
      <c r="B18783" t="s">
        <v>32</v>
      </c>
      <c r="C18783" t="s">
        <v>4</v>
      </c>
      <c r="D18783" t="s">
        <v>328</v>
      </c>
      <c r="E18783" t="s">
        <v>366</v>
      </c>
      <c r="F18783" s="2">
        <v>60648701</v>
      </c>
      <c r="G18783" s="2">
        <f t="shared" si="515"/>
        <v>11750208.466531048</v>
      </c>
      <c r="H18783">
        <v>2022</v>
      </c>
      <c r="I18783" s="32">
        <v>5.1615000000000002</v>
      </c>
      <c r="J18783" t="s">
        <v>717</v>
      </c>
    </row>
    <row r="18784" spans="1:10">
      <c r="A18784" t="s">
        <v>45</v>
      </c>
      <c r="B18784" t="s">
        <v>32</v>
      </c>
      <c r="C18784" t="s">
        <v>4</v>
      </c>
      <c r="D18784" t="s">
        <v>367</v>
      </c>
      <c r="E18784" t="s">
        <v>366</v>
      </c>
      <c r="F18784" s="2">
        <v>6346628</v>
      </c>
      <c r="G18784" s="2">
        <f t="shared" si="515"/>
        <v>1229609.2221253512</v>
      </c>
      <c r="H18784">
        <v>2022</v>
      </c>
      <c r="I18784" s="32">
        <v>5.1615000000000002</v>
      </c>
      <c r="J18784" t="s">
        <v>717</v>
      </c>
    </row>
    <row r="18785" spans="1:10">
      <c r="A18785" t="s">
        <v>45</v>
      </c>
      <c r="B18785" t="s">
        <v>32</v>
      </c>
      <c r="C18785" t="s">
        <v>4</v>
      </c>
      <c r="D18785" t="s">
        <v>367</v>
      </c>
      <c r="E18785" t="s">
        <v>368</v>
      </c>
      <c r="F18785" s="2">
        <v>0</v>
      </c>
      <c r="G18785" s="2">
        <f t="shared" si="515"/>
        <v>0</v>
      </c>
      <c r="H18785">
        <v>2022</v>
      </c>
      <c r="I18785" s="32">
        <v>5.1615000000000002</v>
      </c>
      <c r="J18785" t="s">
        <v>717</v>
      </c>
    </row>
    <row r="18786" spans="1:10">
      <c r="A18786" t="s">
        <v>45</v>
      </c>
      <c r="B18786" t="s">
        <v>32</v>
      </c>
      <c r="C18786" t="s">
        <v>4</v>
      </c>
      <c r="D18786" t="s">
        <v>367</v>
      </c>
      <c r="E18786" t="s">
        <v>369</v>
      </c>
      <c r="F18786" s="2">
        <v>637439</v>
      </c>
      <c r="G18786" s="2">
        <f t="shared" si="515"/>
        <v>123498.78911169233</v>
      </c>
      <c r="H18786">
        <v>2022</v>
      </c>
      <c r="I18786" s="32">
        <v>5.1615000000000002</v>
      </c>
      <c r="J18786" t="s">
        <v>717</v>
      </c>
    </row>
    <row r="18787" spans="1:10">
      <c r="A18787" s="5" t="s">
        <v>93</v>
      </c>
      <c r="B18787" t="s">
        <v>318</v>
      </c>
      <c r="C18787" t="s">
        <v>4</v>
      </c>
      <c r="D18787" t="s">
        <v>328</v>
      </c>
      <c r="E18787" t="s">
        <v>534</v>
      </c>
      <c r="F18787" s="2">
        <v>28446913</v>
      </c>
      <c r="G18787" s="2">
        <f t="shared" si="515"/>
        <v>922029.43035410426</v>
      </c>
      <c r="H18787">
        <v>2018</v>
      </c>
      <c r="I18787">
        <v>30.852499999999999</v>
      </c>
      <c r="J18787" s="40" t="s">
        <v>715</v>
      </c>
    </row>
    <row r="18788" spans="1:10">
      <c r="A18788" t="s">
        <v>45</v>
      </c>
      <c r="B18788" t="s">
        <v>32</v>
      </c>
      <c r="C18788" t="s">
        <v>4</v>
      </c>
      <c r="D18788" t="s">
        <v>367</v>
      </c>
      <c r="E18788" t="s">
        <v>370</v>
      </c>
      <c r="F18788" s="2">
        <v>114389481</v>
      </c>
      <c r="G18788" s="2">
        <f t="shared" si="515"/>
        <v>22162061.609997094</v>
      </c>
      <c r="H18788">
        <v>2022</v>
      </c>
      <c r="I18788" s="32">
        <v>5.1615000000000002</v>
      </c>
      <c r="J18788" t="s">
        <v>717</v>
      </c>
    </row>
    <row r="18789" spans="1:10">
      <c r="A18789" t="s">
        <v>45</v>
      </c>
      <c r="B18789" t="s">
        <v>32</v>
      </c>
      <c r="C18789" t="s">
        <v>4</v>
      </c>
      <c r="D18789" t="s">
        <v>367</v>
      </c>
      <c r="E18789" t="s">
        <v>371</v>
      </c>
      <c r="F18789" s="2">
        <v>83834313</v>
      </c>
      <c r="G18789" s="2">
        <f t="shared" si="515"/>
        <v>16242238.302818947</v>
      </c>
      <c r="H18789">
        <v>2022</v>
      </c>
      <c r="I18789" s="32">
        <v>5.1615000000000002</v>
      </c>
      <c r="J18789" t="s">
        <v>717</v>
      </c>
    </row>
    <row r="18790" spans="1:10">
      <c r="A18790" t="s">
        <v>45</v>
      </c>
      <c r="B18790" t="s">
        <v>32</v>
      </c>
      <c r="C18790" t="s">
        <v>4</v>
      </c>
      <c r="D18790" t="s">
        <v>367</v>
      </c>
      <c r="E18790" t="s">
        <v>372</v>
      </c>
      <c r="F18790" s="2">
        <v>988243</v>
      </c>
      <c r="G18790" s="2">
        <f t="shared" si="515"/>
        <v>191464.3030126901</v>
      </c>
      <c r="H18790">
        <v>2022</v>
      </c>
      <c r="I18790" s="32">
        <v>5.1615000000000002</v>
      </c>
      <c r="J18790" t="s">
        <v>717</v>
      </c>
    </row>
    <row r="18791" spans="1:10">
      <c r="A18791" t="s">
        <v>45</v>
      </c>
      <c r="B18791" t="s">
        <v>32</v>
      </c>
      <c r="C18791" t="s">
        <v>4</v>
      </c>
      <c r="D18791" t="s">
        <v>373</v>
      </c>
      <c r="F18791" s="2">
        <v>7583858</v>
      </c>
      <c r="G18791" s="2">
        <f t="shared" si="515"/>
        <v>1469312.7966676352</v>
      </c>
      <c r="H18791">
        <v>2022</v>
      </c>
      <c r="I18791" s="32">
        <v>5.1615000000000002</v>
      </c>
      <c r="J18791" t="s">
        <v>717</v>
      </c>
    </row>
    <row r="18792" spans="1:10">
      <c r="A18792" t="s">
        <v>45</v>
      </c>
      <c r="B18792" t="s">
        <v>32</v>
      </c>
      <c r="C18792" t="s">
        <v>4</v>
      </c>
      <c r="D18792" t="s">
        <v>1</v>
      </c>
      <c r="F18792" s="2">
        <v>1950017</v>
      </c>
      <c r="G18792" s="2">
        <f t="shared" si="515"/>
        <v>377800.44560689718</v>
      </c>
      <c r="H18792">
        <v>2022</v>
      </c>
      <c r="I18792" s="32">
        <v>5.1615000000000002</v>
      </c>
      <c r="J18792" t="s">
        <v>717</v>
      </c>
    </row>
    <row r="18793" spans="1:10">
      <c r="A18793" t="s">
        <v>45</v>
      </c>
      <c r="B18793" t="s">
        <v>32</v>
      </c>
      <c r="C18793" t="s">
        <v>4</v>
      </c>
      <c r="D18793" t="s">
        <v>374</v>
      </c>
      <c r="F18793" s="2">
        <v>64619560</v>
      </c>
      <c r="G18793" s="2">
        <f t="shared" si="515"/>
        <v>12519531.144047273</v>
      </c>
      <c r="H18793">
        <v>2022</v>
      </c>
      <c r="I18793" s="32">
        <v>5.1615000000000002</v>
      </c>
      <c r="J18793" t="s">
        <v>717</v>
      </c>
    </row>
    <row r="18794" spans="1:10">
      <c r="A18794" t="s">
        <v>45</v>
      </c>
      <c r="B18794" t="s">
        <v>32</v>
      </c>
      <c r="C18794" t="s">
        <v>3</v>
      </c>
      <c r="D18794" t="s">
        <v>328</v>
      </c>
      <c r="E18794" t="s">
        <v>375</v>
      </c>
      <c r="F18794" s="2">
        <v>173769906</v>
      </c>
      <c r="G18794" s="2">
        <f t="shared" si="515"/>
        <v>32196306.603423998</v>
      </c>
      <c r="H18794">
        <v>2021</v>
      </c>
      <c r="I18794" s="32">
        <v>5.3971999999999998</v>
      </c>
      <c r="J18794" t="s">
        <v>717</v>
      </c>
    </row>
    <row r="18795" spans="1:10">
      <c r="A18795" t="s">
        <v>45</v>
      </c>
      <c r="B18795" t="s">
        <v>32</v>
      </c>
      <c r="C18795" t="s">
        <v>3</v>
      </c>
      <c r="D18795" t="s">
        <v>328</v>
      </c>
      <c r="E18795" t="s">
        <v>376</v>
      </c>
      <c r="F18795" s="2">
        <v>139090849</v>
      </c>
      <c r="G18795" s="2">
        <f t="shared" si="515"/>
        <v>25770927.332691025</v>
      </c>
      <c r="H18795">
        <v>2021</v>
      </c>
      <c r="I18795" s="32">
        <v>5.3971999999999998</v>
      </c>
      <c r="J18795" t="s">
        <v>717</v>
      </c>
    </row>
    <row r="18796" spans="1:10">
      <c r="A18796" s="5" t="s">
        <v>93</v>
      </c>
      <c r="B18796" t="s">
        <v>318</v>
      </c>
      <c r="C18796" t="s">
        <v>3</v>
      </c>
      <c r="D18796" t="s">
        <v>328</v>
      </c>
      <c r="E18796" t="s">
        <v>534</v>
      </c>
      <c r="F18796" s="2">
        <v>216140071</v>
      </c>
      <c r="G18796" s="2">
        <f t="shared" si="515"/>
        <v>7559988.4924798878</v>
      </c>
      <c r="H18796">
        <v>2017</v>
      </c>
      <c r="I18796">
        <v>28.59</v>
      </c>
      <c r="J18796" s="40" t="s">
        <v>715</v>
      </c>
    </row>
    <row r="18797" spans="1:10">
      <c r="A18797" t="s">
        <v>45</v>
      </c>
      <c r="B18797" t="s">
        <v>32</v>
      </c>
      <c r="C18797" t="s">
        <v>3</v>
      </c>
      <c r="D18797" t="s">
        <v>1</v>
      </c>
      <c r="F18797" s="2">
        <v>2522194</v>
      </c>
      <c r="G18797" s="2">
        <f t="shared" si="515"/>
        <v>467315.27458682284</v>
      </c>
      <c r="H18797">
        <v>2021</v>
      </c>
      <c r="I18797" s="32">
        <v>5.3971999999999998</v>
      </c>
      <c r="J18797" t="s">
        <v>717</v>
      </c>
    </row>
    <row r="18798" spans="1:10">
      <c r="A18798" t="s">
        <v>45</v>
      </c>
      <c r="B18798" t="s">
        <v>32</v>
      </c>
      <c r="C18798" t="s">
        <v>3</v>
      </c>
      <c r="D18798" t="s">
        <v>367</v>
      </c>
      <c r="E18798" t="s">
        <v>376</v>
      </c>
      <c r="F18798" s="2">
        <v>13511137</v>
      </c>
      <c r="G18798" s="2">
        <f t="shared" si="515"/>
        <v>2503360.4461572669</v>
      </c>
      <c r="H18798">
        <v>2021</v>
      </c>
      <c r="I18798" s="32">
        <v>5.3971999999999998</v>
      </c>
      <c r="J18798" t="s">
        <v>717</v>
      </c>
    </row>
    <row r="18799" spans="1:10">
      <c r="A18799" t="s">
        <v>45</v>
      </c>
      <c r="B18799" t="s">
        <v>32</v>
      </c>
      <c r="C18799" t="s">
        <v>3</v>
      </c>
      <c r="D18799" t="s">
        <v>367</v>
      </c>
      <c r="E18799" t="s">
        <v>377</v>
      </c>
      <c r="F18799" s="2">
        <v>5417</v>
      </c>
      <c r="G18799" s="2">
        <f t="shared" si="515"/>
        <v>1003.6685688875714</v>
      </c>
      <c r="H18799">
        <v>2021</v>
      </c>
      <c r="I18799" s="32">
        <v>5.3971999999999998</v>
      </c>
      <c r="J18799" t="s">
        <v>717</v>
      </c>
    </row>
    <row r="18800" spans="1:10">
      <c r="A18800" t="s">
        <v>45</v>
      </c>
      <c r="B18800" t="s">
        <v>32</v>
      </c>
      <c r="C18800" t="s">
        <v>3</v>
      </c>
      <c r="D18800" t="s">
        <v>367</v>
      </c>
      <c r="E18800" t="s">
        <v>379</v>
      </c>
      <c r="F18800" s="2">
        <v>2620026</v>
      </c>
      <c r="G18800" s="2">
        <f t="shared" si="515"/>
        <v>485441.71051656414</v>
      </c>
      <c r="H18800">
        <v>2021</v>
      </c>
      <c r="I18800" s="32">
        <v>5.3971999999999998</v>
      </c>
      <c r="J18800" t="s">
        <v>717</v>
      </c>
    </row>
    <row r="18801" spans="1:10">
      <c r="A18801" t="s">
        <v>45</v>
      </c>
      <c r="B18801" t="s">
        <v>32</v>
      </c>
      <c r="C18801" t="s">
        <v>3</v>
      </c>
      <c r="D18801" t="s">
        <v>367</v>
      </c>
      <c r="E18801" t="s">
        <v>370</v>
      </c>
      <c r="F18801" s="2">
        <v>181547183</v>
      </c>
      <c r="G18801" s="2">
        <f t="shared" si="515"/>
        <v>33637290.261617139</v>
      </c>
      <c r="H18801">
        <v>2021</v>
      </c>
      <c r="I18801" s="32">
        <v>5.3971999999999998</v>
      </c>
      <c r="J18801" t="s">
        <v>717</v>
      </c>
    </row>
    <row r="18802" spans="1:10">
      <c r="A18802" t="s">
        <v>45</v>
      </c>
      <c r="B18802" t="s">
        <v>32</v>
      </c>
      <c r="C18802" t="s">
        <v>3</v>
      </c>
      <c r="D18802" t="s">
        <v>367</v>
      </c>
      <c r="E18802" t="s">
        <v>378</v>
      </c>
      <c r="F18802" s="2">
        <v>109641797</v>
      </c>
      <c r="G18802" s="2">
        <f t="shared" si="515"/>
        <v>20314569.962202623</v>
      </c>
      <c r="H18802">
        <v>2021</v>
      </c>
      <c r="I18802" s="32">
        <v>5.3971999999999998</v>
      </c>
      <c r="J18802" t="s">
        <v>717</v>
      </c>
    </row>
    <row r="18803" spans="1:10">
      <c r="A18803" t="s">
        <v>45</v>
      </c>
      <c r="B18803" t="s">
        <v>32</v>
      </c>
      <c r="C18803" t="s">
        <v>3</v>
      </c>
      <c r="D18803" t="s">
        <v>367</v>
      </c>
      <c r="E18803" t="s">
        <v>372</v>
      </c>
      <c r="F18803" s="2">
        <v>7359883</v>
      </c>
      <c r="G18803" s="2">
        <f t="shared" si="515"/>
        <v>1363648.3732305639</v>
      </c>
      <c r="H18803">
        <v>2021</v>
      </c>
      <c r="I18803" s="32">
        <v>5.3971999999999998</v>
      </c>
      <c r="J18803" t="s">
        <v>717</v>
      </c>
    </row>
    <row r="18804" spans="1:10">
      <c r="A18804" t="s">
        <v>45</v>
      </c>
      <c r="B18804" t="s">
        <v>32</v>
      </c>
      <c r="C18804" t="s">
        <v>3</v>
      </c>
      <c r="D18804" t="s">
        <v>373</v>
      </c>
      <c r="F18804" s="2">
        <v>29149208</v>
      </c>
      <c r="G18804" s="2">
        <f t="shared" si="515"/>
        <v>5400801.8972800709</v>
      </c>
      <c r="H18804">
        <v>2021</v>
      </c>
      <c r="I18804" s="32">
        <v>5.3971999999999998</v>
      </c>
      <c r="J18804" t="s">
        <v>717</v>
      </c>
    </row>
    <row r="18805" spans="1:10">
      <c r="A18805" t="s">
        <v>45</v>
      </c>
      <c r="B18805" t="s">
        <v>32</v>
      </c>
      <c r="C18805" t="s">
        <v>3</v>
      </c>
      <c r="D18805" t="s">
        <v>374</v>
      </c>
      <c r="F18805" s="2">
        <v>74601739</v>
      </c>
      <c r="G18805" s="2">
        <f t="shared" si="515"/>
        <v>13822303.972430149</v>
      </c>
      <c r="H18805">
        <v>2021</v>
      </c>
      <c r="I18805" s="32">
        <v>5.3971999999999998</v>
      </c>
      <c r="J18805" t="s">
        <v>717</v>
      </c>
    </row>
    <row r="18806" spans="1:10">
      <c r="A18806" s="5" t="s">
        <v>93</v>
      </c>
      <c r="B18806" t="s">
        <v>318</v>
      </c>
      <c r="C18806" t="s">
        <v>4</v>
      </c>
      <c r="D18806" t="s">
        <v>328</v>
      </c>
      <c r="E18806" t="s">
        <v>534</v>
      </c>
      <c r="F18806" s="2">
        <v>44750087</v>
      </c>
      <c r="G18806" s="2">
        <f t="shared" ref="G18806:G18814" si="516">F18806/I18806</f>
        <v>1565235.6418328087</v>
      </c>
      <c r="H18806">
        <v>2017</v>
      </c>
      <c r="I18806">
        <v>28.59</v>
      </c>
      <c r="J18806" s="40" t="s">
        <v>715</v>
      </c>
    </row>
    <row r="18807" spans="1:10">
      <c r="A18807" t="s">
        <v>45</v>
      </c>
      <c r="B18807" t="s">
        <v>32</v>
      </c>
      <c r="C18807" t="s">
        <v>4</v>
      </c>
      <c r="D18807" t="s">
        <v>328</v>
      </c>
      <c r="E18807" t="s">
        <v>375</v>
      </c>
      <c r="F18807" s="2">
        <v>94656014</v>
      </c>
      <c r="G18807" s="2">
        <f t="shared" si="516"/>
        <v>17537985.251611948</v>
      </c>
      <c r="H18807">
        <v>2021</v>
      </c>
      <c r="I18807" s="32">
        <v>5.3971999999999998</v>
      </c>
      <c r="J18807" t="s">
        <v>717</v>
      </c>
    </row>
    <row r="18808" spans="1:10">
      <c r="A18808" t="s">
        <v>45</v>
      </c>
      <c r="B18808" t="s">
        <v>32</v>
      </c>
      <c r="C18808" t="s">
        <v>4</v>
      </c>
      <c r="D18808" t="s">
        <v>328</v>
      </c>
      <c r="E18808" t="s">
        <v>376</v>
      </c>
      <c r="F18808" s="2">
        <v>28646975</v>
      </c>
      <c r="G18808" s="2">
        <f t="shared" si="516"/>
        <v>5307747.5357592832</v>
      </c>
      <c r="H18808">
        <v>2021</v>
      </c>
      <c r="I18808" s="32">
        <v>5.3971999999999998</v>
      </c>
      <c r="J18808" t="s">
        <v>717</v>
      </c>
    </row>
    <row r="18809" spans="1:10">
      <c r="A18809" t="s">
        <v>45</v>
      </c>
      <c r="B18809" t="s">
        <v>32</v>
      </c>
      <c r="C18809" t="s">
        <v>4</v>
      </c>
      <c r="D18809" t="s">
        <v>1</v>
      </c>
      <c r="F18809" s="2">
        <v>-1093279</v>
      </c>
      <c r="G18809" s="2">
        <f t="shared" si="516"/>
        <v>-202564.10731490405</v>
      </c>
      <c r="H18809">
        <v>2021</v>
      </c>
      <c r="I18809" s="32">
        <v>5.3971999999999998</v>
      </c>
      <c r="J18809" t="s">
        <v>717</v>
      </c>
    </row>
    <row r="18810" spans="1:10">
      <c r="A18810" t="s">
        <v>45</v>
      </c>
      <c r="B18810" t="s">
        <v>32</v>
      </c>
      <c r="C18810" t="s">
        <v>4</v>
      </c>
      <c r="D18810" t="s">
        <v>367</v>
      </c>
      <c r="E18810" t="s">
        <v>376</v>
      </c>
      <c r="F18810" s="2">
        <v>2541043</v>
      </c>
      <c r="G18810" s="2">
        <f t="shared" si="516"/>
        <v>470807.64099903655</v>
      </c>
      <c r="H18810">
        <v>2021</v>
      </c>
      <c r="I18810" s="32">
        <v>5.3971999999999998</v>
      </c>
      <c r="J18810" t="s">
        <v>717</v>
      </c>
    </row>
    <row r="18811" spans="1:10">
      <c r="A18811" t="s">
        <v>45</v>
      </c>
      <c r="B18811" t="s">
        <v>32</v>
      </c>
      <c r="C18811" t="s">
        <v>4</v>
      </c>
      <c r="D18811" t="s">
        <v>367</v>
      </c>
      <c r="E18811" t="s">
        <v>377</v>
      </c>
      <c r="F18811" s="2">
        <v>0</v>
      </c>
      <c r="G18811" s="2">
        <f t="shared" si="516"/>
        <v>0</v>
      </c>
      <c r="H18811">
        <v>2021</v>
      </c>
      <c r="I18811" s="32">
        <v>5.3971999999999998</v>
      </c>
      <c r="J18811" t="s">
        <v>717</v>
      </c>
    </row>
    <row r="18812" spans="1:10">
      <c r="A18812" t="s">
        <v>45</v>
      </c>
      <c r="B18812" t="s">
        <v>32</v>
      </c>
      <c r="C18812" t="s">
        <v>4</v>
      </c>
      <c r="D18812" t="s">
        <v>367</v>
      </c>
      <c r="E18812" t="s">
        <v>379</v>
      </c>
      <c r="F18812" s="2">
        <v>366474</v>
      </c>
      <c r="G18812" s="2">
        <f t="shared" si="516"/>
        <v>67900.763358778626</v>
      </c>
      <c r="H18812">
        <v>2021</v>
      </c>
      <c r="I18812" s="32">
        <v>5.3971999999999998</v>
      </c>
      <c r="J18812" t="s">
        <v>717</v>
      </c>
    </row>
    <row r="18813" spans="1:10">
      <c r="A18813" t="s">
        <v>45</v>
      </c>
      <c r="B18813" t="s">
        <v>32</v>
      </c>
      <c r="C18813" t="s">
        <v>4</v>
      </c>
      <c r="D18813" t="s">
        <v>367</v>
      </c>
      <c r="E18813" t="s">
        <v>370</v>
      </c>
      <c r="F18813" s="2">
        <v>97338421</v>
      </c>
      <c r="G18813" s="2">
        <f t="shared" si="516"/>
        <v>18034984.992218189</v>
      </c>
      <c r="H18813">
        <v>2021</v>
      </c>
      <c r="I18813" s="32">
        <v>5.3971999999999998</v>
      </c>
      <c r="J18813" t="s">
        <v>717</v>
      </c>
    </row>
    <row r="18814" spans="1:10">
      <c r="A18814" t="s">
        <v>45</v>
      </c>
      <c r="B18814" t="s">
        <v>32</v>
      </c>
      <c r="C18814" t="s">
        <v>4</v>
      </c>
      <c r="D18814" t="s">
        <v>367</v>
      </c>
      <c r="E18814" t="s">
        <v>378</v>
      </c>
      <c r="F18814" s="2">
        <v>72934775</v>
      </c>
      <c r="G18814" s="2">
        <f t="shared" si="516"/>
        <v>13513446.787223006</v>
      </c>
      <c r="H18814">
        <v>2021</v>
      </c>
      <c r="I18814" s="32">
        <v>5.3971999999999998</v>
      </c>
      <c r="J18814" t="s">
        <v>717</v>
      </c>
    </row>
    <row r="18815" spans="1:10">
      <c r="A18815" t="s">
        <v>93</v>
      </c>
      <c r="B18815" t="s">
        <v>318</v>
      </c>
      <c r="C18815" t="s">
        <v>3</v>
      </c>
      <c r="D18815" t="s">
        <v>328</v>
      </c>
      <c r="E18815" t="s">
        <v>534</v>
      </c>
      <c r="F18815" s="2">
        <v>229697919</v>
      </c>
      <c r="G18815" s="2">
        <v>7611036.7881155871</v>
      </c>
      <c r="H18815">
        <v>2016</v>
      </c>
      <c r="I18815">
        <v>30.17958333333333</v>
      </c>
      <c r="J18815" s="40" t="s">
        <v>715</v>
      </c>
    </row>
    <row r="18816" spans="1:10">
      <c r="A18816" t="s">
        <v>45</v>
      </c>
      <c r="B18816" t="s">
        <v>32</v>
      </c>
      <c r="C18816" t="s">
        <v>4</v>
      </c>
      <c r="D18816" t="s">
        <v>367</v>
      </c>
      <c r="E18816" t="s">
        <v>372</v>
      </c>
      <c r="F18816" s="2">
        <v>1381527</v>
      </c>
      <c r="G18816" s="2">
        <f t="shared" ref="G18816:G18823" si="517">F18816/I18816</f>
        <v>255971.05906766473</v>
      </c>
      <c r="H18816">
        <v>2021</v>
      </c>
      <c r="I18816" s="32">
        <v>5.3971999999999998</v>
      </c>
      <c r="J18816" t="s">
        <v>717</v>
      </c>
    </row>
    <row r="18817" spans="1:10">
      <c r="A18817" t="s">
        <v>45</v>
      </c>
      <c r="B18817" t="s">
        <v>32</v>
      </c>
      <c r="C18817" t="s">
        <v>4</v>
      </c>
      <c r="D18817" t="s">
        <v>373</v>
      </c>
      <c r="F18817" s="2">
        <v>11738724</v>
      </c>
      <c r="G18817" s="2">
        <f t="shared" si="517"/>
        <v>2174965.5376862078</v>
      </c>
      <c r="H18817">
        <v>2021</v>
      </c>
      <c r="I18817" s="32">
        <v>5.3971999999999998</v>
      </c>
      <c r="J18817" t="s">
        <v>717</v>
      </c>
    </row>
    <row r="18818" spans="1:10">
      <c r="A18818" t="s">
        <v>45</v>
      </c>
      <c r="B18818" t="s">
        <v>32</v>
      </c>
      <c r="C18818" t="s">
        <v>4</v>
      </c>
      <c r="D18818" t="s">
        <v>374</v>
      </c>
      <c r="F18818" s="2">
        <v>1899137</v>
      </c>
      <c r="G18818" s="2">
        <f t="shared" si="517"/>
        <v>351874.49047654343</v>
      </c>
      <c r="H18818">
        <v>2021</v>
      </c>
      <c r="I18818" s="32">
        <v>5.3971999999999998</v>
      </c>
      <c r="J18818" t="s">
        <v>717</v>
      </c>
    </row>
    <row r="18819" spans="1:10">
      <c r="A18819" t="s">
        <v>45</v>
      </c>
      <c r="B18819" t="s">
        <v>32</v>
      </c>
      <c r="C18819" t="s">
        <v>3</v>
      </c>
      <c r="D18819" t="s">
        <v>380</v>
      </c>
      <c r="F18819" s="2">
        <v>149278770</v>
      </c>
      <c r="G18819" s="2">
        <f t="shared" si="517"/>
        <v>28967607.164341297</v>
      </c>
      <c r="H18819">
        <v>2020</v>
      </c>
      <c r="I18819">
        <v>5.1532999999999998</v>
      </c>
      <c r="J18819" t="s">
        <v>717</v>
      </c>
    </row>
    <row r="18820" spans="1:10">
      <c r="A18820" t="s">
        <v>45</v>
      </c>
      <c r="B18820" t="s">
        <v>32</v>
      </c>
      <c r="C18820" t="s">
        <v>3</v>
      </c>
      <c r="D18820" t="s">
        <v>328</v>
      </c>
      <c r="E18820" t="s">
        <v>365</v>
      </c>
      <c r="F18820" s="2">
        <v>93568792</v>
      </c>
      <c r="G18820" s="2">
        <f t="shared" si="517"/>
        <v>18157062.852929194</v>
      </c>
      <c r="H18820">
        <v>2020</v>
      </c>
      <c r="I18820">
        <v>5.1532999999999998</v>
      </c>
      <c r="J18820" t="s">
        <v>717</v>
      </c>
    </row>
    <row r="18821" spans="1:10">
      <c r="A18821" t="s">
        <v>45</v>
      </c>
      <c r="B18821" t="s">
        <v>32</v>
      </c>
      <c r="C18821" t="s">
        <v>3</v>
      </c>
      <c r="D18821" t="s">
        <v>328</v>
      </c>
      <c r="E18821" t="s">
        <v>366</v>
      </c>
      <c r="F18821" s="2">
        <v>74605805</v>
      </c>
      <c r="G18821" s="2">
        <f t="shared" si="517"/>
        <v>14477287.369258534</v>
      </c>
      <c r="H18821">
        <v>2020</v>
      </c>
      <c r="I18821">
        <v>5.1532999999999998</v>
      </c>
      <c r="J18821" t="s">
        <v>717</v>
      </c>
    </row>
    <row r="18822" spans="1:10">
      <c r="A18822" t="s">
        <v>45</v>
      </c>
      <c r="B18822" t="s">
        <v>32</v>
      </c>
      <c r="C18822" t="s">
        <v>3</v>
      </c>
      <c r="D18822" t="s">
        <v>367</v>
      </c>
      <c r="E18822" t="s">
        <v>366</v>
      </c>
      <c r="F18822" s="2">
        <v>8611379</v>
      </c>
      <c r="G18822" s="2">
        <f t="shared" si="517"/>
        <v>1671041.6626239498</v>
      </c>
      <c r="H18822">
        <v>2020</v>
      </c>
      <c r="I18822">
        <v>5.1532999999999998</v>
      </c>
      <c r="J18822" t="s">
        <v>717</v>
      </c>
    </row>
    <row r="18823" spans="1:10">
      <c r="A18823" t="s">
        <v>45</v>
      </c>
      <c r="B18823" t="s">
        <v>32</v>
      </c>
      <c r="C18823" t="s">
        <v>3</v>
      </c>
      <c r="D18823" t="s">
        <v>367</v>
      </c>
      <c r="E18823" t="s">
        <v>381</v>
      </c>
      <c r="F18823" s="2">
        <v>5417</v>
      </c>
      <c r="G18823" s="2">
        <f t="shared" si="517"/>
        <v>1051.1710942502862</v>
      </c>
      <c r="H18823">
        <v>2020</v>
      </c>
      <c r="I18823">
        <v>5.1532999999999998</v>
      </c>
      <c r="J18823" t="s">
        <v>717</v>
      </c>
    </row>
    <row r="18824" spans="1:10">
      <c r="A18824" t="s">
        <v>93</v>
      </c>
      <c r="B18824" t="s">
        <v>318</v>
      </c>
      <c r="C18824" t="s">
        <v>4</v>
      </c>
      <c r="D18824" t="s">
        <v>328</v>
      </c>
      <c r="E18824" t="s">
        <v>534</v>
      </c>
      <c r="F18824" s="2">
        <v>32107797</v>
      </c>
      <c r="G18824" s="2">
        <v>1063891.3282986567</v>
      </c>
      <c r="H18824">
        <v>2016</v>
      </c>
      <c r="I18824">
        <v>30.17958333333333</v>
      </c>
      <c r="J18824" s="40" t="s">
        <v>715</v>
      </c>
    </row>
    <row r="18825" spans="1:10">
      <c r="A18825" t="s">
        <v>45</v>
      </c>
      <c r="B18825" t="s">
        <v>32</v>
      </c>
      <c r="C18825" t="s">
        <v>3</v>
      </c>
      <c r="D18825" t="s">
        <v>367</v>
      </c>
      <c r="E18825" t="s">
        <v>386</v>
      </c>
      <c r="F18825" s="2">
        <v>1881360</v>
      </c>
      <c r="G18825" s="2">
        <f t="shared" ref="G18825:G18832" si="518">F18825/I18825</f>
        <v>365078.6874429977</v>
      </c>
      <c r="H18825">
        <v>2020</v>
      </c>
      <c r="I18825">
        <v>5.1532999999999998</v>
      </c>
      <c r="J18825" t="s">
        <v>717</v>
      </c>
    </row>
    <row r="18826" spans="1:10">
      <c r="A18826" t="s">
        <v>45</v>
      </c>
      <c r="B18826" t="s">
        <v>32</v>
      </c>
      <c r="C18826" t="s">
        <v>3</v>
      </c>
      <c r="D18826" t="s">
        <v>367</v>
      </c>
      <c r="E18826" t="s">
        <v>370</v>
      </c>
      <c r="F18826" s="2">
        <v>117638042</v>
      </c>
      <c r="G18826" s="2">
        <f t="shared" si="518"/>
        <v>22827710.787262533</v>
      </c>
      <c r="H18826">
        <v>2020</v>
      </c>
      <c r="I18826">
        <v>5.1532999999999998</v>
      </c>
      <c r="J18826" t="s">
        <v>717</v>
      </c>
    </row>
    <row r="18827" spans="1:10">
      <c r="A18827" t="s">
        <v>45</v>
      </c>
      <c r="B18827" t="s">
        <v>32</v>
      </c>
      <c r="C18827" t="s">
        <v>3</v>
      </c>
      <c r="D18827" t="s">
        <v>367</v>
      </c>
      <c r="E18827" t="s">
        <v>382</v>
      </c>
      <c r="F18827" s="2">
        <v>68199095</v>
      </c>
      <c r="G18827" s="2">
        <f t="shared" si="518"/>
        <v>13234062.639473736</v>
      </c>
      <c r="H18827">
        <v>2020</v>
      </c>
      <c r="I18827">
        <v>5.1532999999999998</v>
      </c>
      <c r="J18827" t="s">
        <v>717</v>
      </c>
    </row>
    <row r="18828" spans="1:10">
      <c r="A18828" t="s">
        <v>45</v>
      </c>
      <c r="B18828" t="s">
        <v>32</v>
      </c>
      <c r="C18828" t="s">
        <v>3</v>
      </c>
      <c r="D18828" t="s">
        <v>367</v>
      </c>
      <c r="E18828" t="s">
        <v>385</v>
      </c>
      <c r="F18828" s="2">
        <v>4690916</v>
      </c>
      <c r="G18828" s="2">
        <f t="shared" si="518"/>
        <v>910274.19323540258</v>
      </c>
      <c r="H18828">
        <v>2020</v>
      </c>
      <c r="I18828">
        <v>5.1532999999999998</v>
      </c>
      <c r="J18828" t="s">
        <v>717</v>
      </c>
    </row>
    <row r="18829" spans="1:10">
      <c r="A18829" t="s">
        <v>45</v>
      </c>
      <c r="B18829" t="s">
        <v>32</v>
      </c>
      <c r="C18829" t="s">
        <v>3</v>
      </c>
      <c r="D18829" t="s">
        <v>383</v>
      </c>
      <c r="F18829" s="2">
        <v>30157875</v>
      </c>
      <c r="G18829" s="2">
        <f t="shared" si="518"/>
        <v>5852148.1380862752</v>
      </c>
      <c r="H18829">
        <v>2020</v>
      </c>
      <c r="I18829">
        <v>5.1532999999999998</v>
      </c>
      <c r="J18829" t="s">
        <v>717</v>
      </c>
    </row>
    <row r="18830" spans="1:10">
      <c r="A18830" t="s">
        <v>45</v>
      </c>
      <c r="B18830" t="s">
        <v>32</v>
      </c>
      <c r="C18830" t="s">
        <v>3</v>
      </c>
      <c r="D18830" t="s">
        <v>1</v>
      </c>
      <c r="F18830" s="2">
        <v>552417</v>
      </c>
      <c r="G18830" s="2">
        <f t="shared" si="518"/>
        <v>107196.74771505638</v>
      </c>
      <c r="H18830">
        <v>2020</v>
      </c>
      <c r="I18830">
        <v>5.1532999999999998</v>
      </c>
      <c r="J18830" t="s">
        <v>717</v>
      </c>
    </row>
    <row r="18831" spans="1:10">
      <c r="A18831" t="s">
        <v>45</v>
      </c>
      <c r="B18831" t="s">
        <v>32</v>
      </c>
      <c r="C18831" t="s">
        <v>4</v>
      </c>
      <c r="D18831" t="s">
        <v>380</v>
      </c>
      <c r="F18831" s="2">
        <v>2961756</v>
      </c>
      <c r="G18831" s="2">
        <f t="shared" si="518"/>
        <v>574729.97884850483</v>
      </c>
      <c r="H18831">
        <v>2020</v>
      </c>
      <c r="I18831">
        <v>5.1532999999999998</v>
      </c>
      <c r="J18831" t="s">
        <v>717</v>
      </c>
    </row>
    <row r="18832" spans="1:10">
      <c r="A18832" t="s">
        <v>45</v>
      </c>
      <c r="B18832" t="s">
        <v>32</v>
      </c>
      <c r="C18832" t="s">
        <v>4</v>
      </c>
      <c r="D18832" t="s">
        <v>328</v>
      </c>
      <c r="E18832" t="s">
        <v>365</v>
      </c>
      <c r="F18832" s="2">
        <v>56654362</v>
      </c>
      <c r="G18832" s="2">
        <f t="shared" si="518"/>
        <v>10993802.417868163</v>
      </c>
      <c r="H18832">
        <v>2020</v>
      </c>
      <c r="I18832">
        <v>5.1532999999999998</v>
      </c>
      <c r="J18832" t="s">
        <v>717</v>
      </c>
    </row>
    <row r="18833" spans="1:10">
      <c r="A18833" t="s">
        <v>93</v>
      </c>
      <c r="B18833" t="s">
        <v>318</v>
      </c>
      <c r="C18833" t="s">
        <v>3</v>
      </c>
      <c r="D18833" t="s">
        <v>328</v>
      </c>
      <c r="E18833" t="s">
        <v>534</v>
      </c>
      <c r="F18833" s="2">
        <v>281107848</v>
      </c>
      <c r="G18833" s="2">
        <v>10225357.086345656</v>
      </c>
      <c r="H18833">
        <v>2015</v>
      </c>
      <c r="I18833">
        <v>27.491250000000001</v>
      </c>
      <c r="J18833" s="40" t="s">
        <v>715</v>
      </c>
    </row>
    <row r="18834" spans="1:10">
      <c r="A18834" t="s">
        <v>45</v>
      </c>
      <c r="B18834" t="s">
        <v>32</v>
      </c>
      <c r="C18834" t="s">
        <v>4</v>
      </c>
      <c r="D18834" t="s">
        <v>328</v>
      </c>
      <c r="E18834" t="s">
        <v>366</v>
      </c>
      <c r="F18834" s="2">
        <v>19137915</v>
      </c>
      <c r="G18834" s="2">
        <f t="shared" ref="G18834:G18841" si="519">F18834/I18834</f>
        <v>3713720.3345429143</v>
      </c>
      <c r="H18834">
        <v>2020</v>
      </c>
      <c r="I18834">
        <v>5.1532999999999998</v>
      </c>
      <c r="J18834" t="s">
        <v>717</v>
      </c>
    </row>
    <row r="18835" spans="1:10">
      <c r="A18835" t="s">
        <v>45</v>
      </c>
      <c r="B18835" t="s">
        <v>32</v>
      </c>
      <c r="C18835" t="s">
        <v>4</v>
      </c>
      <c r="D18835" t="s">
        <v>367</v>
      </c>
      <c r="E18835" t="s">
        <v>366</v>
      </c>
      <c r="F18835" s="2">
        <v>2138351</v>
      </c>
      <c r="G18835" s="2">
        <f t="shared" si="519"/>
        <v>414947.8974637611</v>
      </c>
      <c r="H18835">
        <v>2020</v>
      </c>
      <c r="I18835">
        <v>5.1532999999999998</v>
      </c>
      <c r="J18835" t="s">
        <v>717</v>
      </c>
    </row>
    <row r="18836" spans="1:10">
      <c r="A18836" t="s">
        <v>45</v>
      </c>
      <c r="B18836" t="s">
        <v>32</v>
      </c>
      <c r="C18836" t="s">
        <v>4</v>
      </c>
      <c r="D18836" t="s">
        <v>367</v>
      </c>
      <c r="E18836" t="s">
        <v>381</v>
      </c>
      <c r="F18836" s="2">
        <v>0</v>
      </c>
      <c r="G18836" s="2">
        <f t="shared" si="519"/>
        <v>0</v>
      </c>
      <c r="H18836">
        <v>2020</v>
      </c>
      <c r="I18836">
        <v>5.1532999999999998</v>
      </c>
      <c r="J18836" t="s">
        <v>717</v>
      </c>
    </row>
    <row r="18837" spans="1:10">
      <c r="A18837" t="s">
        <v>45</v>
      </c>
      <c r="B18837" t="s">
        <v>32</v>
      </c>
      <c r="C18837" t="s">
        <v>4</v>
      </c>
      <c r="D18837" t="s">
        <v>367</v>
      </c>
      <c r="E18837" t="s">
        <v>386</v>
      </c>
      <c r="F18837" s="2">
        <v>458778</v>
      </c>
      <c r="G18837" s="2">
        <f t="shared" si="519"/>
        <v>89026.060970640174</v>
      </c>
      <c r="H18837">
        <v>2020</v>
      </c>
      <c r="I18837">
        <v>5.1532999999999998</v>
      </c>
      <c r="J18837" t="s">
        <v>717</v>
      </c>
    </row>
    <row r="18838" spans="1:10">
      <c r="A18838" t="s">
        <v>45</v>
      </c>
      <c r="B18838" t="s">
        <v>32</v>
      </c>
      <c r="C18838" t="s">
        <v>4</v>
      </c>
      <c r="D18838" t="s">
        <v>367</v>
      </c>
      <c r="E18838" t="s">
        <v>370</v>
      </c>
      <c r="F18838" s="2">
        <v>57918888</v>
      </c>
      <c r="G18838" s="2">
        <f t="shared" si="519"/>
        <v>11239184.212058293</v>
      </c>
      <c r="H18838">
        <v>2020</v>
      </c>
      <c r="I18838">
        <v>5.1532999999999998</v>
      </c>
      <c r="J18838" t="s">
        <v>717</v>
      </c>
    </row>
    <row r="18839" spans="1:10">
      <c r="A18839" t="s">
        <v>45</v>
      </c>
      <c r="B18839" t="s">
        <v>32</v>
      </c>
      <c r="C18839" t="s">
        <v>4</v>
      </c>
      <c r="D18839" t="s">
        <v>367</v>
      </c>
      <c r="E18839" t="s">
        <v>382</v>
      </c>
      <c r="F18839" s="2">
        <v>31038219</v>
      </c>
      <c r="G18839" s="2">
        <f t="shared" si="519"/>
        <v>6022979.2560107121</v>
      </c>
      <c r="H18839">
        <v>2020</v>
      </c>
      <c r="I18839">
        <v>5.1532999999999998</v>
      </c>
      <c r="J18839" t="s">
        <v>717</v>
      </c>
    </row>
    <row r="18840" spans="1:10">
      <c r="A18840" t="s">
        <v>45</v>
      </c>
      <c r="B18840" t="s">
        <v>32</v>
      </c>
      <c r="C18840" t="s">
        <v>4</v>
      </c>
      <c r="D18840" t="s">
        <v>367</v>
      </c>
      <c r="E18840" t="s">
        <v>385</v>
      </c>
      <c r="F18840" s="2">
        <v>1464612</v>
      </c>
      <c r="G18840" s="2">
        <f t="shared" si="519"/>
        <v>284208.5653852871</v>
      </c>
      <c r="H18840">
        <v>2020</v>
      </c>
      <c r="I18840">
        <v>5.1532999999999998</v>
      </c>
      <c r="J18840" t="s">
        <v>717</v>
      </c>
    </row>
    <row r="18841" spans="1:10">
      <c r="A18841" t="s">
        <v>45</v>
      </c>
      <c r="B18841" t="s">
        <v>32</v>
      </c>
      <c r="C18841" t="s">
        <v>4</v>
      </c>
      <c r="D18841" t="s">
        <v>383</v>
      </c>
      <c r="F18841" s="2">
        <v>4132703</v>
      </c>
      <c r="G18841" s="2">
        <f t="shared" si="519"/>
        <v>801952.7293190771</v>
      </c>
      <c r="H18841">
        <v>2020</v>
      </c>
      <c r="I18841">
        <v>5.1532999999999998</v>
      </c>
      <c r="J18841" t="s">
        <v>717</v>
      </c>
    </row>
    <row r="18842" spans="1:10">
      <c r="A18842" t="s">
        <v>93</v>
      </c>
      <c r="B18842" t="s">
        <v>318</v>
      </c>
      <c r="C18842" t="s">
        <v>4</v>
      </c>
      <c r="D18842" t="s">
        <v>328</v>
      </c>
      <c r="E18842" t="s">
        <v>534</v>
      </c>
      <c r="F18842" s="2">
        <v>62058437.999999993</v>
      </c>
      <c r="G18842" s="2">
        <v>2257388.7327786111</v>
      </c>
      <c r="H18842">
        <v>2015</v>
      </c>
      <c r="I18842">
        <v>27.491250000000001</v>
      </c>
      <c r="J18842" s="40" t="s">
        <v>715</v>
      </c>
    </row>
    <row r="18843" spans="1:10">
      <c r="A18843" t="s">
        <v>45</v>
      </c>
      <c r="B18843" t="s">
        <v>32</v>
      </c>
      <c r="C18843" t="s">
        <v>4</v>
      </c>
      <c r="D18843" t="s">
        <v>1</v>
      </c>
      <c r="F18843" s="2">
        <v>1463811</v>
      </c>
      <c r="G18843" s="2">
        <f t="shared" ref="G18843:G18850" si="520">F18843/I18843</f>
        <v>284053.13100343471</v>
      </c>
      <c r="H18843">
        <v>2020</v>
      </c>
      <c r="I18843">
        <v>5.1532999999999998</v>
      </c>
      <c r="J18843" t="s">
        <v>717</v>
      </c>
    </row>
    <row r="18844" spans="1:10">
      <c r="A18844" t="s">
        <v>45</v>
      </c>
      <c r="B18844" t="s">
        <v>32</v>
      </c>
      <c r="C18844" t="s">
        <v>3</v>
      </c>
      <c r="D18844" t="s">
        <v>328</v>
      </c>
      <c r="E18844" t="s">
        <v>365</v>
      </c>
      <c r="F18844" s="2">
        <v>102467825</v>
      </c>
      <c r="G18844" s="2">
        <f t="shared" si="520"/>
        <v>25969492.105329853</v>
      </c>
      <c r="H18844">
        <v>2019</v>
      </c>
      <c r="I18844">
        <v>3.9457</v>
      </c>
      <c r="J18844" t="s">
        <v>717</v>
      </c>
    </row>
    <row r="18845" spans="1:10">
      <c r="A18845" t="s">
        <v>45</v>
      </c>
      <c r="B18845" t="s">
        <v>32</v>
      </c>
      <c r="C18845" t="s">
        <v>3</v>
      </c>
      <c r="D18845" t="s">
        <v>328</v>
      </c>
      <c r="E18845" t="s">
        <v>366</v>
      </c>
      <c r="F18845" s="2">
        <v>69549395</v>
      </c>
      <c r="G18845" s="2">
        <f t="shared" si="520"/>
        <v>17626630.25572142</v>
      </c>
      <c r="H18845">
        <v>2019</v>
      </c>
      <c r="I18845">
        <v>3.9457</v>
      </c>
      <c r="J18845" t="s">
        <v>717</v>
      </c>
    </row>
    <row r="18846" spans="1:10">
      <c r="A18846" t="s">
        <v>45</v>
      </c>
      <c r="B18846" t="s">
        <v>32</v>
      </c>
      <c r="C18846" t="s">
        <v>3</v>
      </c>
      <c r="D18846" t="s">
        <v>1</v>
      </c>
      <c r="F18846" s="2">
        <v>4782160</v>
      </c>
      <c r="G18846" s="2">
        <f t="shared" si="520"/>
        <v>1211992.8022911018</v>
      </c>
      <c r="H18846">
        <v>2019</v>
      </c>
      <c r="I18846">
        <v>3.9457</v>
      </c>
      <c r="J18846" t="s">
        <v>717</v>
      </c>
    </row>
    <row r="18847" spans="1:10">
      <c r="A18847" t="s">
        <v>45</v>
      </c>
      <c r="B18847" t="s">
        <v>32</v>
      </c>
      <c r="C18847" t="s">
        <v>3</v>
      </c>
      <c r="D18847" t="s">
        <v>367</v>
      </c>
      <c r="E18847" t="s">
        <v>366</v>
      </c>
      <c r="F18847" s="2">
        <v>7527051</v>
      </c>
      <c r="G18847" s="2">
        <f t="shared" si="520"/>
        <v>1907659.2239653294</v>
      </c>
      <c r="H18847">
        <v>2019</v>
      </c>
      <c r="I18847">
        <v>3.9457</v>
      </c>
      <c r="J18847" t="s">
        <v>717</v>
      </c>
    </row>
    <row r="18848" spans="1:10">
      <c r="A18848" t="s">
        <v>45</v>
      </c>
      <c r="B18848" t="s">
        <v>32</v>
      </c>
      <c r="C18848" t="s">
        <v>3</v>
      </c>
      <c r="D18848" t="s">
        <v>367</v>
      </c>
      <c r="E18848" t="s">
        <v>386</v>
      </c>
      <c r="F18848" s="2">
        <v>1800067</v>
      </c>
      <c r="G18848" s="2">
        <f t="shared" si="520"/>
        <v>456209.79800795804</v>
      </c>
      <c r="H18848">
        <v>2019</v>
      </c>
      <c r="I18848">
        <v>3.9457</v>
      </c>
      <c r="J18848" t="s">
        <v>717</v>
      </c>
    </row>
    <row r="18849" spans="1:10">
      <c r="A18849" t="s">
        <v>45</v>
      </c>
      <c r="B18849" t="s">
        <v>32</v>
      </c>
      <c r="C18849" t="s">
        <v>3</v>
      </c>
      <c r="D18849" t="s">
        <v>367</v>
      </c>
      <c r="E18849" t="s">
        <v>370</v>
      </c>
      <c r="F18849" s="2">
        <v>108387259</v>
      </c>
      <c r="G18849" s="2">
        <f t="shared" si="520"/>
        <v>27469716.146691334</v>
      </c>
      <c r="H18849">
        <v>2019</v>
      </c>
      <c r="I18849">
        <v>3.9457</v>
      </c>
      <c r="J18849" t="s">
        <v>717</v>
      </c>
    </row>
    <row r="18850" spans="1:10">
      <c r="A18850" t="s">
        <v>45</v>
      </c>
      <c r="B18850" t="s">
        <v>32</v>
      </c>
      <c r="C18850" t="s">
        <v>3</v>
      </c>
      <c r="D18850" t="s">
        <v>367</v>
      </c>
      <c r="E18850" t="s">
        <v>382</v>
      </c>
      <c r="F18850" s="2">
        <v>60264151</v>
      </c>
      <c r="G18850" s="2">
        <f t="shared" si="520"/>
        <v>15273373.799325848</v>
      </c>
      <c r="H18850">
        <v>2019</v>
      </c>
      <c r="I18850">
        <v>3.9457</v>
      </c>
      <c r="J18850" t="s">
        <v>717</v>
      </c>
    </row>
    <row r="18851" spans="1:10">
      <c r="A18851" t="s">
        <v>93</v>
      </c>
      <c r="B18851" t="s">
        <v>318</v>
      </c>
      <c r="C18851" t="s">
        <v>3</v>
      </c>
      <c r="D18851" t="s">
        <v>328</v>
      </c>
      <c r="E18851" t="s">
        <v>534</v>
      </c>
      <c r="F18851" s="2">
        <v>245452749.00000003</v>
      </c>
      <c r="G18851" s="2">
        <v>9311561.0394537188</v>
      </c>
      <c r="H18851">
        <v>2014</v>
      </c>
      <c r="I18851">
        <v>26.36</v>
      </c>
      <c r="J18851" s="40" t="s">
        <v>715</v>
      </c>
    </row>
    <row r="18852" spans="1:10">
      <c r="A18852" t="s">
        <v>45</v>
      </c>
      <c r="B18852" t="s">
        <v>32</v>
      </c>
      <c r="C18852" t="s">
        <v>3</v>
      </c>
      <c r="D18852" t="s">
        <v>367</v>
      </c>
      <c r="E18852" t="s">
        <v>385</v>
      </c>
      <c r="F18852" s="2">
        <v>5513202</v>
      </c>
      <c r="G18852" s="2">
        <f t="shared" ref="G18852:G18859" si="521">F18852/I18852</f>
        <v>1397268.4187850065</v>
      </c>
      <c r="H18852">
        <v>2019</v>
      </c>
      <c r="I18852">
        <v>3.9457</v>
      </c>
      <c r="J18852" t="s">
        <v>717</v>
      </c>
    </row>
    <row r="18853" spans="1:10">
      <c r="A18853" t="s">
        <v>45</v>
      </c>
      <c r="B18853" t="s">
        <v>32</v>
      </c>
      <c r="C18853" t="s">
        <v>3</v>
      </c>
      <c r="D18853" t="s">
        <v>383</v>
      </c>
      <c r="F18853" s="2">
        <v>18405547</v>
      </c>
      <c r="G18853" s="2">
        <f t="shared" si="521"/>
        <v>4664710.1908406625</v>
      </c>
      <c r="H18853">
        <v>2019</v>
      </c>
      <c r="I18853">
        <v>3.9457</v>
      </c>
      <c r="J18853" t="s">
        <v>717</v>
      </c>
    </row>
    <row r="18854" spans="1:10">
      <c r="A18854" t="s">
        <v>45</v>
      </c>
      <c r="B18854" t="s">
        <v>32</v>
      </c>
      <c r="C18854" t="s">
        <v>3</v>
      </c>
      <c r="D18854" t="s">
        <v>374</v>
      </c>
      <c r="F18854" s="2">
        <v>-437648</v>
      </c>
      <c r="G18854" s="2">
        <f t="shared" si="521"/>
        <v>-110917.70788453253</v>
      </c>
      <c r="H18854">
        <v>2019</v>
      </c>
      <c r="I18854">
        <v>3.9457</v>
      </c>
      <c r="J18854" t="s">
        <v>717</v>
      </c>
    </row>
    <row r="18855" spans="1:10">
      <c r="A18855" t="s">
        <v>45</v>
      </c>
      <c r="B18855" t="s">
        <v>32</v>
      </c>
      <c r="C18855" t="s">
        <v>3</v>
      </c>
      <c r="D18855" t="s">
        <v>374</v>
      </c>
      <c r="F18855" s="2">
        <v>28087847</v>
      </c>
      <c r="G18855" s="2">
        <f t="shared" si="521"/>
        <v>7118596.700205287</v>
      </c>
      <c r="H18855">
        <v>2019</v>
      </c>
      <c r="I18855">
        <v>3.9457</v>
      </c>
      <c r="J18855" t="s">
        <v>717</v>
      </c>
    </row>
    <row r="18856" spans="1:10">
      <c r="A18856" t="s">
        <v>45</v>
      </c>
      <c r="B18856" t="s">
        <v>32</v>
      </c>
      <c r="C18856" t="s">
        <v>4</v>
      </c>
      <c r="D18856" t="s">
        <v>328</v>
      </c>
      <c r="E18856" t="s">
        <v>365</v>
      </c>
      <c r="F18856" s="2">
        <v>45187667</v>
      </c>
      <c r="G18856" s="2">
        <f t="shared" si="521"/>
        <v>11452382.847150061</v>
      </c>
      <c r="H18856">
        <v>2019</v>
      </c>
      <c r="I18856">
        <v>3.9457</v>
      </c>
      <c r="J18856" t="s">
        <v>717</v>
      </c>
    </row>
    <row r="18857" spans="1:10">
      <c r="A18857" t="s">
        <v>45</v>
      </c>
      <c r="B18857" t="s">
        <v>32</v>
      </c>
      <c r="C18857" t="s">
        <v>4</v>
      </c>
      <c r="D18857" t="s">
        <v>328</v>
      </c>
      <c r="E18857" t="s">
        <v>366</v>
      </c>
      <c r="F18857" s="2">
        <v>13422642</v>
      </c>
      <c r="G18857" s="2">
        <f t="shared" si="521"/>
        <v>3401840.4845781485</v>
      </c>
      <c r="H18857">
        <v>2019</v>
      </c>
      <c r="I18857">
        <v>3.9457</v>
      </c>
      <c r="J18857" t="s">
        <v>717</v>
      </c>
    </row>
    <row r="18858" spans="1:10">
      <c r="A18858" t="s">
        <v>45</v>
      </c>
      <c r="B18858" t="s">
        <v>32</v>
      </c>
      <c r="C18858" t="s">
        <v>4</v>
      </c>
      <c r="D18858" t="s">
        <v>1</v>
      </c>
      <c r="F18858" s="2">
        <v>-1324659</v>
      </c>
      <c r="G18858" s="2">
        <f t="shared" si="521"/>
        <v>-335722.17857414403</v>
      </c>
      <c r="H18858">
        <v>2019</v>
      </c>
      <c r="I18858">
        <v>3.9457</v>
      </c>
      <c r="J18858" t="s">
        <v>717</v>
      </c>
    </row>
    <row r="18859" spans="1:10">
      <c r="A18859" t="s">
        <v>45</v>
      </c>
      <c r="B18859" t="s">
        <v>32</v>
      </c>
      <c r="C18859" t="s">
        <v>4</v>
      </c>
      <c r="D18859" t="s">
        <v>367</v>
      </c>
      <c r="E18859" t="s">
        <v>366</v>
      </c>
      <c r="F18859" s="2">
        <v>5119774</v>
      </c>
      <c r="G18859" s="2">
        <f t="shared" si="521"/>
        <v>1297557.8477836633</v>
      </c>
      <c r="H18859">
        <v>2019</v>
      </c>
      <c r="I18859">
        <v>3.9457</v>
      </c>
      <c r="J18859" t="s">
        <v>717</v>
      </c>
    </row>
    <row r="18860" spans="1:10">
      <c r="A18860" t="s">
        <v>93</v>
      </c>
      <c r="B18860" t="s">
        <v>318</v>
      </c>
      <c r="C18860" t="s">
        <v>4</v>
      </c>
      <c r="D18860" t="s">
        <v>328</v>
      </c>
      <c r="E18860" t="s">
        <v>534</v>
      </c>
      <c r="F18860" s="2">
        <v>35128354</v>
      </c>
      <c r="G18860" s="2">
        <v>1332638.6191198786</v>
      </c>
      <c r="H18860">
        <v>2014</v>
      </c>
      <c r="I18860">
        <v>26.36</v>
      </c>
      <c r="J18860" s="40" t="s">
        <v>715</v>
      </c>
    </row>
    <row r="18861" spans="1:10">
      <c r="A18861" t="s">
        <v>45</v>
      </c>
      <c r="B18861" t="s">
        <v>32</v>
      </c>
      <c r="C18861" t="s">
        <v>4</v>
      </c>
      <c r="D18861" t="s">
        <v>367</v>
      </c>
      <c r="E18861" t="s">
        <v>386</v>
      </c>
      <c r="F18861" s="2">
        <v>778942</v>
      </c>
      <c r="G18861" s="2">
        <f t="shared" ref="G18861:G18868" si="522">F18861/I18861</f>
        <v>197415.41424842234</v>
      </c>
      <c r="H18861">
        <v>2019</v>
      </c>
      <c r="I18861">
        <v>3.9457</v>
      </c>
      <c r="J18861" t="s">
        <v>717</v>
      </c>
    </row>
    <row r="18862" spans="1:10">
      <c r="A18862" t="s">
        <v>45</v>
      </c>
      <c r="B18862" t="s">
        <v>32</v>
      </c>
      <c r="C18862" t="s">
        <v>4</v>
      </c>
      <c r="D18862" t="s">
        <v>367</v>
      </c>
      <c r="E18862" t="s">
        <v>370</v>
      </c>
      <c r="F18862" s="2">
        <v>34390919</v>
      </c>
      <c r="G18862" s="2">
        <f t="shared" si="522"/>
        <v>8716050.1305218339</v>
      </c>
      <c r="H18862">
        <v>2019</v>
      </c>
      <c r="I18862">
        <v>3.9457</v>
      </c>
      <c r="J18862" t="s">
        <v>717</v>
      </c>
    </row>
    <row r="18863" spans="1:10">
      <c r="A18863" t="s">
        <v>45</v>
      </c>
      <c r="B18863" t="s">
        <v>32</v>
      </c>
      <c r="C18863" t="s">
        <v>4</v>
      </c>
      <c r="D18863" t="s">
        <v>367</v>
      </c>
      <c r="E18863" t="s">
        <v>382</v>
      </c>
      <c r="F18863" s="2">
        <v>25736835</v>
      </c>
      <c r="G18863" s="2">
        <f t="shared" si="522"/>
        <v>6522755.1511772312</v>
      </c>
      <c r="H18863">
        <v>2019</v>
      </c>
      <c r="I18863">
        <v>3.9457</v>
      </c>
      <c r="J18863" t="s">
        <v>717</v>
      </c>
    </row>
    <row r="18864" spans="1:10">
      <c r="A18864" t="s">
        <v>45</v>
      </c>
      <c r="B18864" t="s">
        <v>32</v>
      </c>
      <c r="C18864" t="s">
        <v>4</v>
      </c>
      <c r="D18864" t="s">
        <v>367</v>
      </c>
      <c r="E18864" t="s">
        <v>385</v>
      </c>
      <c r="F18864" s="2">
        <v>1548829</v>
      </c>
      <c r="G18864" s="2">
        <f t="shared" si="522"/>
        <v>392535.92518437793</v>
      </c>
      <c r="H18864">
        <v>2019</v>
      </c>
      <c r="I18864">
        <v>3.9457</v>
      </c>
      <c r="J18864" t="s">
        <v>717</v>
      </c>
    </row>
    <row r="18865" spans="1:10">
      <c r="A18865" t="s">
        <v>45</v>
      </c>
      <c r="B18865" t="s">
        <v>32</v>
      </c>
      <c r="C18865" t="s">
        <v>4</v>
      </c>
      <c r="D18865" t="s">
        <v>383</v>
      </c>
      <c r="F18865" s="2">
        <v>12039059</v>
      </c>
      <c r="G18865" s="2">
        <f t="shared" si="522"/>
        <v>3051184.5806827685</v>
      </c>
      <c r="H18865">
        <v>2019</v>
      </c>
      <c r="I18865">
        <v>3.9457</v>
      </c>
      <c r="J18865" t="s">
        <v>717</v>
      </c>
    </row>
    <row r="18866" spans="1:10">
      <c r="A18866" t="s">
        <v>45</v>
      </c>
      <c r="B18866" t="s">
        <v>32</v>
      </c>
      <c r="C18866" t="s">
        <v>4</v>
      </c>
      <c r="D18866" t="s">
        <v>374</v>
      </c>
      <c r="F18866" s="2">
        <v>16851781</v>
      </c>
      <c r="G18866" s="2">
        <f t="shared" si="522"/>
        <v>4270923.0301340697</v>
      </c>
      <c r="H18866">
        <v>2019</v>
      </c>
      <c r="I18866">
        <v>3.9457</v>
      </c>
      <c r="J18866" t="s">
        <v>717</v>
      </c>
    </row>
    <row r="18867" spans="1:10">
      <c r="A18867" t="s">
        <v>45</v>
      </c>
      <c r="B18867" t="s">
        <v>32</v>
      </c>
      <c r="C18867" t="s">
        <v>4</v>
      </c>
      <c r="D18867" t="s">
        <v>374</v>
      </c>
      <c r="F18867" s="2">
        <v>81180</v>
      </c>
      <c r="G18867" s="2">
        <f t="shared" si="522"/>
        <v>20574.296069138556</v>
      </c>
      <c r="H18867">
        <v>2019</v>
      </c>
      <c r="I18867">
        <v>3.9457</v>
      </c>
      <c r="J18867" t="s">
        <v>717</v>
      </c>
    </row>
    <row r="18868" spans="1:10">
      <c r="A18868" t="s">
        <v>45</v>
      </c>
      <c r="B18868" t="s">
        <v>32</v>
      </c>
      <c r="C18868" t="s">
        <v>3</v>
      </c>
      <c r="D18868" t="s">
        <v>328</v>
      </c>
      <c r="E18868" t="s">
        <v>365</v>
      </c>
      <c r="F18868" s="2">
        <v>100443756</v>
      </c>
      <c r="G18868" s="2">
        <f t="shared" si="522"/>
        <v>27326429.25157113</v>
      </c>
      <c r="H18868">
        <v>2018</v>
      </c>
      <c r="I18868">
        <v>3.6757</v>
      </c>
      <c r="J18868" t="s">
        <v>717</v>
      </c>
    </row>
    <row r="18869" spans="1:10">
      <c r="A18869" t="s">
        <v>93</v>
      </c>
      <c r="B18869" t="s">
        <v>318</v>
      </c>
      <c r="C18869" t="s">
        <v>3</v>
      </c>
      <c r="D18869" t="s">
        <v>328</v>
      </c>
      <c r="E18869" t="s">
        <v>534</v>
      </c>
      <c r="F18869" s="2">
        <v>205285129</v>
      </c>
      <c r="G18869" s="2">
        <v>10102600.994902126</v>
      </c>
      <c r="H18869">
        <v>2013</v>
      </c>
      <c r="I18869">
        <v>20.320027397260262</v>
      </c>
      <c r="J18869" s="40" t="s">
        <v>715</v>
      </c>
    </row>
    <row r="18870" spans="1:10">
      <c r="A18870" t="s">
        <v>45</v>
      </c>
      <c r="B18870" t="s">
        <v>32</v>
      </c>
      <c r="C18870" t="s">
        <v>3</v>
      </c>
      <c r="D18870" t="s">
        <v>328</v>
      </c>
      <c r="E18870" t="s">
        <v>366</v>
      </c>
      <c r="F18870" s="2">
        <v>75998559</v>
      </c>
      <c r="G18870" s="2">
        <f t="shared" ref="G18870:G18877" si="523">F18870/I18870</f>
        <v>20675941.72538564</v>
      </c>
      <c r="H18870">
        <v>2018</v>
      </c>
      <c r="I18870">
        <v>3.6757</v>
      </c>
      <c r="J18870" t="s">
        <v>717</v>
      </c>
    </row>
    <row r="18871" spans="1:10">
      <c r="A18871" t="s">
        <v>45</v>
      </c>
      <c r="B18871" t="s">
        <v>32</v>
      </c>
      <c r="C18871" t="s">
        <v>3</v>
      </c>
      <c r="D18871" t="s">
        <v>1</v>
      </c>
      <c r="E18871" t="s">
        <v>364</v>
      </c>
      <c r="F18871" s="2">
        <v>6472829</v>
      </c>
      <c r="G18871" s="2">
        <f t="shared" si="523"/>
        <v>1760978.5891122778</v>
      </c>
      <c r="H18871">
        <v>2018</v>
      </c>
      <c r="I18871">
        <v>3.6757</v>
      </c>
      <c r="J18871" t="s">
        <v>717</v>
      </c>
    </row>
    <row r="18872" spans="1:10">
      <c r="A18872" t="s">
        <v>45</v>
      </c>
      <c r="B18872" t="s">
        <v>32</v>
      </c>
      <c r="C18872" t="s">
        <v>3</v>
      </c>
      <c r="D18872" t="s">
        <v>367</v>
      </c>
      <c r="E18872" t="s">
        <v>370</v>
      </c>
      <c r="F18872" s="2">
        <v>84467764</v>
      </c>
      <c r="G18872" s="2">
        <f t="shared" si="523"/>
        <v>22980048.426150121</v>
      </c>
      <c r="H18872">
        <v>2018</v>
      </c>
      <c r="I18872">
        <v>3.6757</v>
      </c>
      <c r="J18872" t="s">
        <v>717</v>
      </c>
    </row>
    <row r="18873" spans="1:10">
      <c r="A18873" t="s">
        <v>45</v>
      </c>
      <c r="B18873" t="s">
        <v>32</v>
      </c>
      <c r="C18873" t="s">
        <v>3</v>
      </c>
      <c r="D18873" t="s">
        <v>367</v>
      </c>
      <c r="E18873" t="s">
        <v>382</v>
      </c>
      <c r="F18873" s="2">
        <v>45137159</v>
      </c>
      <c r="G18873" s="2">
        <f t="shared" si="523"/>
        <v>12279881.111080883</v>
      </c>
      <c r="H18873">
        <v>2018</v>
      </c>
      <c r="I18873">
        <v>3.6757</v>
      </c>
      <c r="J18873" t="s">
        <v>717</v>
      </c>
    </row>
    <row r="18874" spans="1:10">
      <c r="A18874" t="s">
        <v>45</v>
      </c>
      <c r="B18874" t="s">
        <v>32</v>
      </c>
      <c r="C18874" t="s">
        <v>3</v>
      </c>
      <c r="D18874" t="s">
        <v>367</v>
      </c>
      <c r="E18874" t="s">
        <v>366</v>
      </c>
      <c r="F18874" s="2">
        <v>7786316</v>
      </c>
      <c r="G18874" s="2">
        <f t="shared" si="523"/>
        <v>2118321.952281198</v>
      </c>
      <c r="H18874">
        <v>2018</v>
      </c>
      <c r="I18874">
        <v>3.6757</v>
      </c>
      <c r="J18874" t="s">
        <v>717</v>
      </c>
    </row>
    <row r="18875" spans="1:10">
      <c r="A18875" t="s">
        <v>45</v>
      </c>
      <c r="B18875" t="s">
        <v>32</v>
      </c>
      <c r="C18875" t="s">
        <v>3</v>
      </c>
      <c r="D18875" t="s">
        <v>367</v>
      </c>
      <c r="E18875" t="s">
        <v>385</v>
      </c>
      <c r="F18875" s="2">
        <v>3453487</v>
      </c>
      <c r="G18875" s="2">
        <f t="shared" si="523"/>
        <v>939545.39271431288</v>
      </c>
      <c r="H18875">
        <v>2018</v>
      </c>
      <c r="I18875">
        <v>3.6757</v>
      </c>
      <c r="J18875" t="s">
        <v>717</v>
      </c>
    </row>
    <row r="18876" spans="1:10">
      <c r="A18876" t="s">
        <v>45</v>
      </c>
      <c r="B18876" t="s">
        <v>32</v>
      </c>
      <c r="C18876" t="s">
        <v>3</v>
      </c>
      <c r="D18876" t="s">
        <v>367</v>
      </c>
      <c r="E18876" t="s">
        <v>386</v>
      </c>
      <c r="F18876" s="2">
        <v>1222200</v>
      </c>
      <c r="G18876" s="2">
        <f t="shared" si="523"/>
        <v>332508.09369643877</v>
      </c>
      <c r="H18876">
        <v>2018</v>
      </c>
      <c r="I18876">
        <v>3.6757</v>
      </c>
      <c r="J18876" t="s">
        <v>717</v>
      </c>
    </row>
    <row r="18877" spans="1:10">
      <c r="A18877" t="s">
        <v>45</v>
      </c>
      <c r="B18877" t="s">
        <v>32</v>
      </c>
      <c r="C18877" t="s">
        <v>3</v>
      </c>
      <c r="D18877" t="s">
        <v>380</v>
      </c>
      <c r="F18877" s="2">
        <v>-4144459</v>
      </c>
      <c r="G18877" s="2">
        <f t="shared" si="523"/>
        <v>-1127529.178115733</v>
      </c>
      <c r="H18877">
        <v>2018</v>
      </c>
      <c r="I18877">
        <v>3.6757</v>
      </c>
      <c r="J18877" t="s">
        <v>717</v>
      </c>
    </row>
    <row r="18878" spans="1:10">
      <c r="A18878" t="s">
        <v>93</v>
      </c>
      <c r="B18878" t="s">
        <v>318</v>
      </c>
      <c r="C18878" t="s">
        <v>4</v>
      </c>
      <c r="D18878" t="s">
        <v>328</v>
      </c>
      <c r="E18878" t="s">
        <v>534</v>
      </c>
      <c r="F18878" s="2">
        <v>40436777</v>
      </c>
      <c r="G18878" s="2">
        <v>1989996.1850175492</v>
      </c>
      <c r="H18878">
        <v>2013</v>
      </c>
      <c r="I18878">
        <v>20.320027397260262</v>
      </c>
      <c r="J18878" s="40" t="s">
        <v>715</v>
      </c>
    </row>
    <row r="18879" spans="1:10">
      <c r="A18879" t="s">
        <v>45</v>
      </c>
      <c r="B18879" t="s">
        <v>32</v>
      </c>
      <c r="C18879" t="s">
        <v>3</v>
      </c>
      <c r="D18879" t="s">
        <v>383</v>
      </c>
      <c r="F18879" s="2">
        <v>12794808</v>
      </c>
      <c r="G18879" s="2">
        <f t="shared" ref="G18879:G18886" si="524">F18879/I18879</f>
        <v>3480917.3762820689</v>
      </c>
      <c r="H18879">
        <v>2018</v>
      </c>
      <c r="I18879">
        <v>3.6757</v>
      </c>
      <c r="J18879" t="s">
        <v>717</v>
      </c>
    </row>
    <row r="18880" spans="1:10">
      <c r="A18880" t="s">
        <v>45</v>
      </c>
      <c r="B18880" t="s">
        <v>32</v>
      </c>
      <c r="C18880" t="s">
        <v>4</v>
      </c>
      <c r="D18880" t="s">
        <v>328</v>
      </c>
      <c r="E18880" t="s">
        <v>365</v>
      </c>
      <c r="F18880" s="2">
        <v>56244685</v>
      </c>
      <c r="G18880" s="2">
        <f t="shared" si="524"/>
        <v>15301761.569224909</v>
      </c>
      <c r="H18880">
        <v>2018</v>
      </c>
      <c r="I18880">
        <v>3.6757</v>
      </c>
      <c r="J18880" t="s">
        <v>717</v>
      </c>
    </row>
    <row r="18881" spans="1:10">
      <c r="A18881" t="s">
        <v>45</v>
      </c>
      <c r="B18881" t="s">
        <v>32</v>
      </c>
      <c r="C18881" t="s">
        <v>4</v>
      </c>
      <c r="D18881" t="s">
        <v>328</v>
      </c>
      <c r="E18881" t="s">
        <v>366</v>
      </c>
      <c r="F18881" s="2">
        <v>25904038</v>
      </c>
      <c r="G18881" s="2">
        <f t="shared" si="524"/>
        <v>7047375.4658976523</v>
      </c>
      <c r="H18881">
        <v>2018</v>
      </c>
      <c r="I18881">
        <v>3.6757</v>
      </c>
      <c r="J18881" t="s">
        <v>717</v>
      </c>
    </row>
    <row r="18882" spans="1:10">
      <c r="A18882" t="s">
        <v>45</v>
      </c>
      <c r="B18882" t="s">
        <v>32</v>
      </c>
      <c r="C18882" t="s">
        <v>4</v>
      </c>
      <c r="D18882" t="s">
        <v>1</v>
      </c>
      <c r="E18882" t="s">
        <v>364</v>
      </c>
      <c r="F18882" s="2">
        <v>2665940</v>
      </c>
      <c r="G18882" s="2">
        <f t="shared" si="524"/>
        <v>725287.70030198328</v>
      </c>
      <c r="H18882">
        <v>2018</v>
      </c>
      <c r="I18882">
        <v>3.6757</v>
      </c>
      <c r="J18882" t="s">
        <v>717</v>
      </c>
    </row>
    <row r="18883" spans="1:10">
      <c r="A18883" t="s">
        <v>45</v>
      </c>
      <c r="B18883" t="s">
        <v>32</v>
      </c>
      <c r="C18883" t="s">
        <v>4</v>
      </c>
      <c r="D18883" t="s">
        <v>367</v>
      </c>
      <c r="E18883" t="s">
        <v>370</v>
      </c>
      <c r="F18883" s="2">
        <v>37051227</v>
      </c>
      <c r="G18883" s="2">
        <f t="shared" si="524"/>
        <v>10080046.521750959</v>
      </c>
      <c r="H18883">
        <v>2018</v>
      </c>
      <c r="I18883">
        <v>3.6757</v>
      </c>
      <c r="J18883" t="s">
        <v>717</v>
      </c>
    </row>
    <row r="18884" spans="1:10">
      <c r="A18884" t="s">
        <v>45</v>
      </c>
      <c r="B18884" t="s">
        <v>32</v>
      </c>
      <c r="C18884" t="s">
        <v>4</v>
      </c>
      <c r="D18884" t="s">
        <v>367</v>
      </c>
      <c r="E18884" t="s">
        <v>382</v>
      </c>
      <c r="F18884" s="2">
        <v>29807562</v>
      </c>
      <c r="G18884" s="2">
        <f t="shared" si="524"/>
        <v>8109356.585140245</v>
      </c>
      <c r="H18884">
        <v>2018</v>
      </c>
      <c r="I18884">
        <v>3.6757</v>
      </c>
      <c r="J18884" t="s">
        <v>717</v>
      </c>
    </row>
    <row r="18885" spans="1:10">
      <c r="A18885" t="s">
        <v>45</v>
      </c>
      <c r="B18885" t="s">
        <v>32</v>
      </c>
      <c r="C18885" t="s">
        <v>4</v>
      </c>
      <c r="D18885" t="s">
        <v>367</v>
      </c>
      <c r="E18885" t="s">
        <v>366</v>
      </c>
      <c r="F18885" s="2">
        <v>3310008</v>
      </c>
      <c r="G18885" s="2">
        <f t="shared" si="524"/>
        <v>900510.92308947956</v>
      </c>
      <c r="H18885">
        <v>2018</v>
      </c>
      <c r="I18885">
        <v>3.6757</v>
      </c>
      <c r="J18885" t="s">
        <v>717</v>
      </c>
    </row>
    <row r="18886" spans="1:10">
      <c r="A18886" t="s">
        <v>45</v>
      </c>
      <c r="B18886" t="s">
        <v>32</v>
      </c>
      <c r="C18886" t="s">
        <v>4</v>
      </c>
      <c r="D18886" t="s">
        <v>367</v>
      </c>
      <c r="E18886" t="s">
        <v>385</v>
      </c>
      <c r="F18886" s="2">
        <v>1480536</v>
      </c>
      <c r="G18886" s="2">
        <f t="shared" si="524"/>
        <v>402790.21682944748</v>
      </c>
      <c r="H18886">
        <v>2018</v>
      </c>
      <c r="I18886">
        <v>3.6757</v>
      </c>
      <c r="J18886" t="s">
        <v>717</v>
      </c>
    </row>
    <row r="18887" spans="1:10">
      <c r="A18887" t="s">
        <v>93</v>
      </c>
      <c r="B18887" t="s">
        <v>318</v>
      </c>
      <c r="C18887" t="s">
        <v>3</v>
      </c>
      <c r="D18887" t="s">
        <v>328</v>
      </c>
      <c r="E18887" t="s">
        <v>534</v>
      </c>
      <c r="F18887" s="2">
        <v>186985321.95338804</v>
      </c>
      <c r="G18887" s="2">
        <v>9240724.4887780547</v>
      </c>
      <c r="H18887">
        <v>2012</v>
      </c>
      <c r="I18887">
        <v>20.234920127795522</v>
      </c>
      <c r="J18887" s="40" t="s">
        <v>715</v>
      </c>
    </row>
    <row r="18888" spans="1:10">
      <c r="A18888" t="s">
        <v>45</v>
      </c>
      <c r="B18888" t="s">
        <v>32</v>
      </c>
      <c r="C18888" t="s">
        <v>4</v>
      </c>
      <c r="D18888" t="s">
        <v>367</v>
      </c>
      <c r="E18888" t="s">
        <v>386</v>
      </c>
      <c r="F18888" s="2">
        <v>362</v>
      </c>
      <c r="G18888" s="2">
        <f t="shared" ref="G18888:G18895" si="525">F18888/I18888</f>
        <v>98.484642381043074</v>
      </c>
      <c r="H18888">
        <v>2018</v>
      </c>
      <c r="I18888">
        <v>3.6757</v>
      </c>
      <c r="J18888" t="s">
        <v>717</v>
      </c>
    </row>
    <row r="18889" spans="1:10">
      <c r="A18889" t="s">
        <v>45</v>
      </c>
      <c r="B18889" t="s">
        <v>32</v>
      </c>
      <c r="C18889" t="s">
        <v>4</v>
      </c>
      <c r="D18889" t="s">
        <v>380</v>
      </c>
      <c r="F18889" s="2">
        <v>512</v>
      </c>
      <c r="G18889" s="2">
        <f t="shared" si="525"/>
        <v>139.29319585385096</v>
      </c>
      <c r="H18889">
        <v>2018</v>
      </c>
      <c r="I18889">
        <v>3.6757</v>
      </c>
      <c r="J18889" t="s">
        <v>717</v>
      </c>
    </row>
    <row r="18890" spans="1:10">
      <c r="A18890" t="s">
        <v>45</v>
      </c>
      <c r="B18890" t="s">
        <v>32</v>
      </c>
      <c r="C18890" t="s">
        <v>4</v>
      </c>
      <c r="D18890" t="s">
        <v>383</v>
      </c>
      <c r="F18890" s="2">
        <v>4311301</v>
      </c>
      <c r="G18890" s="2">
        <f t="shared" si="525"/>
        <v>1172919.7159724678</v>
      </c>
      <c r="H18890">
        <v>2018</v>
      </c>
      <c r="I18890">
        <v>3.6757</v>
      </c>
      <c r="J18890" t="s">
        <v>717</v>
      </c>
    </row>
    <row r="18891" spans="1:10">
      <c r="A18891" t="s">
        <v>45</v>
      </c>
      <c r="B18891" t="s">
        <v>32</v>
      </c>
      <c r="C18891" t="s">
        <v>3</v>
      </c>
      <c r="D18891" t="s">
        <v>328</v>
      </c>
      <c r="E18891" t="s">
        <v>365</v>
      </c>
      <c r="F18891" s="2">
        <v>82619636</v>
      </c>
      <c r="G18891" s="2">
        <f t="shared" si="525"/>
        <v>25818636.25</v>
      </c>
      <c r="H18891">
        <v>2017</v>
      </c>
      <c r="I18891">
        <v>3.2</v>
      </c>
      <c r="J18891" t="s">
        <v>717</v>
      </c>
    </row>
    <row r="18892" spans="1:10">
      <c r="A18892" t="s">
        <v>45</v>
      </c>
      <c r="B18892" t="s">
        <v>32</v>
      </c>
      <c r="C18892" t="s">
        <v>3</v>
      </c>
      <c r="D18892" t="s">
        <v>328</v>
      </c>
      <c r="E18892" t="s">
        <v>366</v>
      </c>
      <c r="F18892" s="2">
        <v>61049281</v>
      </c>
      <c r="G18892" s="2">
        <f t="shared" si="525"/>
        <v>19077900.3125</v>
      </c>
      <c r="H18892">
        <v>2017</v>
      </c>
      <c r="I18892">
        <v>3.2</v>
      </c>
      <c r="J18892" t="s">
        <v>717</v>
      </c>
    </row>
    <row r="18893" spans="1:10">
      <c r="A18893" t="s">
        <v>45</v>
      </c>
      <c r="B18893" t="s">
        <v>32</v>
      </c>
      <c r="C18893" t="s">
        <v>3</v>
      </c>
      <c r="D18893" t="s">
        <v>1</v>
      </c>
      <c r="E18893" t="s">
        <v>364</v>
      </c>
      <c r="F18893" s="2">
        <v>4364259</v>
      </c>
      <c r="G18893" s="2">
        <f t="shared" si="525"/>
        <v>1363830.9375</v>
      </c>
      <c r="H18893">
        <v>2017</v>
      </c>
      <c r="I18893">
        <v>3.2</v>
      </c>
      <c r="J18893" t="s">
        <v>717</v>
      </c>
    </row>
    <row r="18894" spans="1:10">
      <c r="A18894" t="s">
        <v>45</v>
      </c>
      <c r="B18894" t="s">
        <v>32</v>
      </c>
      <c r="C18894" t="s">
        <v>3</v>
      </c>
      <c r="D18894" t="s">
        <v>367</v>
      </c>
      <c r="E18894" t="s">
        <v>370</v>
      </c>
      <c r="F18894" s="2">
        <v>69921276</v>
      </c>
      <c r="G18894" s="2">
        <f t="shared" si="525"/>
        <v>21850398.75</v>
      </c>
      <c r="H18894">
        <v>2017</v>
      </c>
      <c r="I18894">
        <v>3.2</v>
      </c>
      <c r="J18894" t="s">
        <v>717</v>
      </c>
    </row>
    <row r="18895" spans="1:10">
      <c r="A18895" t="s">
        <v>45</v>
      </c>
      <c r="B18895" t="s">
        <v>32</v>
      </c>
      <c r="C18895" t="s">
        <v>3</v>
      </c>
      <c r="D18895" t="s">
        <v>367</v>
      </c>
      <c r="E18895" t="s">
        <v>382</v>
      </c>
      <c r="F18895" s="2">
        <v>39604736</v>
      </c>
      <c r="G18895" s="2">
        <f t="shared" si="525"/>
        <v>12376480</v>
      </c>
      <c r="H18895">
        <v>2017</v>
      </c>
      <c r="I18895">
        <v>3.2</v>
      </c>
      <c r="J18895" t="s">
        <v>717</v>
      </c>
    </row>
    <row r="18896" spans="1:10">
      <c r="A18896" t="s">
        <v>93</v>
      </c>
      <c r="B18896" t="s">
        <v>318</v>
      </c>
      <c r="C18896" t="s">
        <v>4</v>
      </c>
      <c r="D18896" t="s">
        <v>328</v>
      </c>
      <c r="E18896" t="s">
        <v>534</v>
      </c>
      <c r="F18896" s="2">
        <v>48005692.877558485</v>
      </c>
      <c r="G18896" s="2">
        <v>2372418.204488778</v>
      </c>
      <c r="H18896">
        <v>2012</v>
      </c>
      <c r="I18896">
        <v>20.234920127795522</v>
      </c>
      <c r="J18896" s="40" t="s">
        <v>715</v>
      </c>
    </row>
    <row r="18897" spans="1:10">
      <c r="A18897" t="s">
        <v>45</v>
      </c>
      <c r="B18897" t="s">
        <v>32</v>
      </c>
      <c r="C18897" t="s">
        <v>3</v>
      </c>
      <c r="D18897" t="s">
        <v>367</v>
      </c>
      <c r="E18897" t="s">
        <v>366</v>
      </c>
      <c r="F18897" s="2">
        <v>9565231</v>
      </c>
      <c r="G18897" s="2">
        <f t="shared" ref="G18897:G18904" si="526">F18897/I18897</f>
        <v>2989134.6875</v>
      </c>
      <c r="H18897">
        <v>2017</v>
      </c>
      <c r="I18897">
        <v>3.2</v>
      </c>
      <c r="J18897" t="s">
        <v>717</v>
      </c>
    </row>
    <row r="18898" spans="1:10">
      <c r="A18898" t="s">
        <v>45</v>
      </c>
      <c r="B18898" t="s">
        <v>32</v>
      </c>
      <c r="C18898" t="s">
        <v>3</v>
      </c>
      <c r="D18898" t="s">
        <v>367</v>
      </c>
      <c r="E18898" t="s">
        <v>385</v>
      </c>
      <c r="F18898" s="2">
        <v>2855760</v>
      </c>
      <c r="G18898" s="2">
        <f t="shared" si="526"/>
        <v>892425</v>
      </c>
      <c r="H18898">
        <v>2017</v>
      </c>
      <c r="I18898">
        <v>3.2</v>
      </c>
      <c r="J18898" t="s">
        <v>717</v>
      </c>
    </row>
    <row r="18899" spans="1:10">
      <c r="A18899" t="s">
        <v>45</v>
      </c>
      <c r="B18899" t="s">
        <v>32</v>
      </c>
      <c r="C18899" t="s">
        <v>3</v>
      </c>
      <c r="D18899" t="s">
        <v>367</v>
      </c>
      <c r="E18899" t="s">
        <v>386</v>
      </c>
      <c r="F18899" s="2">
        <v>2395092</v>
      </c>
      <c r="G18899" s="2">
        <f t="shared" si="526"/>
        <v>748466.25</v>
      </c>
      <c r="H18899">
        <v>2017</v>
      </c>
      <c r="I18899">
        <v>3.2</v>
      </c>
      <c r="J18899" t="s">
        <v>717</v>
      </c>
    </row>
    <row r="18900" spans="1:10">
      <c r="A18900" t="s">
        <v>45</v>
      </c>
      <c r="B18900" t="s">
        <v>32</v>
      </c>
      <c r="C18900" t="s">
        <v>3</v>
      </c>
      <c r="D18900" t="s">
        <v>380</v>
      </c>
      <c r="F18900" s="2">
        <v>11840109</v>
      </c>
      <c r="G18900" s="2">
        <f t="shared" si="526"/>
        <v>3700034.0625</v>
      </c>
      <c r="H18900">
        <v>2017</v>
      </c>
      <c r="I18900">
        <v>3.2</v>
      </c>
      <c r="J18900" t="s">
        <v>717</v>
      </c>
    </row>
    <row r="18901" spans="1:10">
      <c r="A18901" t="s">
        <v>45</v>
      </c>
      <c r="B18901" t="s">
        <v>32</v>
      </c>
      <c r="C18901" t="s">
        <v>3</v>
      </c>
      <c r="D18901" t="s">
        <v>383</v>
      </c>
      <c r="F18901" s="2">
        <v>4472692</v>
      </c>
      <c r="G18901" s="2">
        <f t="shared" si="526"/>
        <v>1397716.25</v>
      </c>
      <c r="H18901">
        <v>2017</v>
      </c>
      <c r="I18901">
        <v>3.2</v>
      </c>
      <c r="J18901" t="s">
        <v>717</v>
      </c>
    </row>
    <row r="18902" spans="1:10">
      <c r="A18902" t="s">
        <v>45</v>
      </c>
      <c r="B18902" t="s">
        <v>32</v>
      </c>
      <c r="C18902" t="s">
        <v>4</v>
      </c>
      <c r="D18902" t="s">
        <v>328</v>
      </c>
      <c r="E18902" t="s">
        <v>365</v>
      </c>
      <c r="F18902" s="2">
        <v>76493952</v>
      </c>
      <c r="G18902" s="2">
        <f t="shared" si="526"/>
        <v>23904360</v>
      </c>
      <c r="H18902">
        <v>2017</v>
      </c>
      <c r="I18902">
        <v>3.2</v>
      </c>
      <c r="J18902" t="s">
        <v>717</v>
      </c>
    </row>
    <row r="18903" spans="1:10">
      <c r="A18903" t="s">
        <v>45</v>
      </c>
      <c r="B18903" t="s">
        <v>32</v>
      </c>
      <c r="C18903" t="s">
        <v>4</v>
      </c>
      <c r="D18903" t="s">
        <v>328</v>
      </c>
      <c r="E18903" t="s">
        <v>366</v>
      </c>
      <c r="F18903" s="2">
        <v>13325169</v>
      </c>
      <c r="G18903" s="2">
        <f t="shared" si="526"/>
        <v>4164115.3125</v>
      </c>
      <c r="H18903">
        <v>2017</v>
      </c>
      <c r="I18903">
        <v>3.2</v>
      </c>
      <c r="J18903" t="s">
        <v>717</v>
      </c>
    </row>
    <row r="18904" spans="1:10">
      <c r="A18904" t="s">
        <v>45</v>
      </c>
      <c r="B18904" t="s">
        <v>32</v>
      </c>
      <c r="C18904" t="s">
        <v>4</v>
      </c>
      <c r="D18904" t="s">
        <v>1</v>
      </c>
      <c r="E18904" t="s">
        <v>364</v>
      </c>
      <c r="F18904" s="2">
        <v>2022361</v>
      </c>
      <c r="G18904" s="2">
        <f t="shared" si="526"/>
        <v>631987.8125</v>
      </c>
      <c r="H18904">
        <v>2017</v>
      </c>
      <c r="I18904">
        <v>3.2</v>
      </c>
      <c r="J18904" t="s">
        <v>717</v>
      </c>
    </row>
    <row r="18905" spans="1:10">
      <c r="A18905" t="s">
        <v>93</v>
      </c>
      <c r="B18905" t="s">
        <v>318</v>
      </c>
      <c r="C18905" t="s">
        <v>3</v>
      </c>
      <c r="D18905" t="s">
        <v>328</v>
      </c>
      <c r="E18905" t="s">
        <v>534</v>
      </c>
      <c r="F18905" s="2">
        <v>164252578.77042219</v>
      </c>
      <c r="G18905" s="2">
        <v>8143914.6585892634</v>
      </c>
      <c r="H18905">
        <v>2011</v>
      </c>
      <c r="I18905">
        <v>20.168749999999999</v>
      </c>
      <c r="J18905" s="40" t="s">
        <v>715</v>
      </c>
    </row>
    <row r="18906" spans="1:10">
      <c r="A18906" t="s">
        <v>45</v>
      </c>
      <c r="B18906" t="s">
        <v>32</v>
      </c>
      <c r="C18906" t="s">
        <v>4</v>
      </c>
      <c r="D18906" t="s">
        <v>367</v>
      </c>
      <c r="E18906" t="s">
        <v>382</v>
      </c>
      <c r="F18906" s="2">
        <v>31243902</v>
      </c>
      <c r="G18906" s="2">
        <f t="shared" ref="G18906:G18912" si="527">F18906/I18906</f>
        <v>9763719.375</v>
      </c>
      <c r="H18906">
        <v>2017</v>
      </c>
      <c r="I18906">
        <v>3.2</v>
      </c>
      <c r="J18906" t="s">
        <v>717</v>
      </c>
    </row>
    <row r="18907" spans="1:10">
      <c r="A18907" t="s">
        <v>45</v>
      </c>
      <c r="B18907" t="s">
        <v>32</v>
      </c>
      <c r="C18907" t="s">
        <v>4</v>
      </c>
      <c r="D18907" t="s">
        <v>367</v>
      </c>
      <c r="E18907" t="s">
        <v>370</v>
      </c>
      <c r="F18907" s="2">
        <v>23611022</v>
      </c>
      <c r="G18907" s="2">
        <f t="shared" si="527"/>
        <v>7378444.375</v>
      </c>
      <c r="H18907">
        <v>2017</v>
      </c>
      <c r="I18907">
        <v>3.2</v>
      </c>
      <c r="J18907" t="s">
        <v>717</v>
      </c>
    </row>
    <row r="18908" spans="1:10">
      <c r="A18908" t="s">
        <v>45</v>
      </c>
      <c r="B18908" t="s">
        <v>32</v>
      </c>
      <c r="C18908" t="s">
        <v>4</v>
      </c>
      <c r="D18908" t="s">
        <v>367</v>
      </c>
      <c r="E18908" t="s">
        <v>366</v>
      </c>
      <c r="F18908" s="2">
        <v>7924565</v>
      </c>
      <c r="G18908" s="2">
        <f t="shared" si="527"/>
        <v>2476426.5625</v>
      </c>
      <c r="H18908">
        <v>2017</v>
      </c>
      <c r="I18908">
        <v>3.2</v>
      </c>
      <c r="J18908" t="s">
        <v>717</v>
      </c>
    </row>
    <row r="18909" spans="1:10">
      <c r="A18909" t="s">
        <v>45</v>
      </c>
      <c r="B18909" t="s">
        <v>32</v>
      </c>
      <c r="C18909" t="s">
        <v>4</v>
      </c>
      <c r="D18909" t="s">
        <v>367</v>
      </c>
      <c r="E18909" t="s">
        <v>386</v>
      </c>
      <c r="F18909" s="2">
        <v>1113709</v>
      </c>
      <c r="G18909" s="2">
        <f t="shared" si="527"/>
        <v>348034.0625</v>
      </c>
      <c r="H18909">
        <v>2017</v>
      </c>
      <c r="I18909">
        <v>3.2</v>
      </c>
      <c r="J18909" t="s">
        <v>717</v>
      </c>
    </row>
    <row r="18910" spans="1:10">
      <c r="A18910" t="s">
        <v>45</v>
      </c>
      <c r="B18910" t="s">
        <v>32</v>
      </c>
      <c r="C18910" t="s">
        <v>4</v>
      </c>
      <c r="D18910" t="s">
        <v>367</v>
      </c>
      <c r="E18910" t="s">
        <v>385</v>
      </c>
      <c r="F18910" s="2">
        <v>393032</v>
      </c>
      <c r="G18910" s="2">
        <f t="shared" si="527"/>
        <v>122822.5</v>
      </c>
      <c r="H18910">
        <v>2017</v>
      </c>
      <c r="I18910">
        <v>3.2</v>
      </c>
      <c r="J18910" t="s">
        <v>717</v>
      </c>
    </row>
    <row r="18911" spans="1:10">
      <c r="A18911" t="s">
        <v>45</v>
      </c>
      <c r="B18911" t="s">
        <v>32</v>
      </c>
      <c r="C18911" t="s">
        <v>4</v>
      </c>
      <c r="D18911" t="s">
        <v>380</v>
      </c>
      <c r="F18911" s="2">
        <v>2444702</v>
      </c>
      <c r="G18911" s="2">
        <f t="shared" si="527"/>
        <v>763969.375</v>
      </c>
      <c r="H18911">
        <v>2017</v>
      </c>
      <c r="I18911">
        <v>3.2</v>
      </c>
      <c r="J18911" t="s">
        <v>717</v>
      </c>
    </row>
    <row r="18912" spans="1:10">
      <c r="A18912" t="s">
        <v>45</v>
      </c>
      <c r="B18912" t="s">
        <v>32</v>
      </c>
      <c r="C18912" t="s">
        <v>4</v>
      </c>
      <c r="D18912" t="s">
        <v>383</v>
      </c>
      <c r="F18912" s="2">
        <v>2709292</v>
      </c>
      <c r="G18912" s="2">
        <f t="shared" si="527"/>
        <v>846653.75</v>
      </c>
      <c r="H18912">
        <v>2017</v>
      </c>
      <c r="I18912">
        <v>3.2</v>
      </c>
      <c r="J18912" t="s">
        <v>717</v>
      </c>
    </row>
    <row r="18913" spans="1:10">
      <c r="A18913" s="4" t="s">
        <v>45</v>
      </c>
      <c r="B18913" t="s">
        <v>32</v>
      </c>
      <c r="C18913" t="s">
        <v>3</v>
      </c>
      <c r="D18913" t="s">
        <v>328</v>
      </c>
      <c r="E18913" t="s">
        <v>366</v>
      </c>
      <c r="F18913" s="2">
        <v>50475078</v>
      </c>
      <c r="G18913" s="2">
        <v>14618451.899406299</v>
      </c>
      <c r="H18913">
        <v>2016</v>
      </c>
      <c r="I18913">
        <v>3.4528333333333299</v>
      </c>
      <c r="J18913" t="s">
        <v>717</v>
      </c>
    </row>
    <row r="18914" spans="1:10">
      <c r="A18914" t="s">
        <v>93</v>
      </c>
      <c r="B18914" t="s">
        <v>318</v>
      </c>
      <c r="C18914" t="s">
        <v>4</v>
      </c>
      <c r="D18914" t="s">
        <v>328</v>
      </c>
      <c r="E18914" t="s">
        <v>534</v>
      </c>
      <c r="F18914" s="2">
        <v>48938129.358371511</v>
      </c>
      <c r="G18914" s="2">
        <v>2426433.4358039796</v>
      </c>
      <c r="H18914">
        <v>2011</v>
      </c>
      <c r="I18914">
        <v>20.168749999999999</v>
      </c>
      <c r="J18914" s="40" t="s">
        <v>715</v>
      </c>
    </row>
    <row r="18915" spans="1:10">
      <c r="A18915" s="4" t="s">
        <v>45</v>
      </c>
      <c r="B18915" t="s">
        <v>32</v>
      </c>
      <c r="C18915" t="s">
        <v>3</v>
      </c>
      <c r="D18915" t="s">
        <v>328</v>
      </c>
      <c r="E18915" t="s">
        <v>365</v>
      </c>
      <c r="F18915" s="2">
        <v>5160517</v>
      </c>
      <c r="G18915" s="2">
        <v>1494574.6005695821</v>
      </c>
      <c r="H18915">
        <v>2016</v>
      </c>
      <c r="I18915">
        <v>3.4528333333333299</v>
      </c>
      <c r="J18915" t="s">
        <v>717</v>
      </c>
    </row>
    <row r="18916" spans="1:10">
      <c r="A18916" s="4" t="s">
        <v>45</v>
      </c>
      <c r="B18916" t="s">
        <v>32</v>
      </c>
      <c r="C18916" t="s">
        <v>3</v>
      </c>
      <c r="D18916" t="s">
        <v>1</v>
      </c>
      <c r="F18916" s="2">
        <v>7553876.0000000009</v>
      </c>
      <c r="G18916" s="2">
        <v>2187732.5867644954</v>
      </c>
      <c r="H18916">
        <v>2016</v>
      </c>
      <c r="I18916">
        <v>3.4528333333333299</v>
      </c>
      <c r="J18916" t="s">
        <v>717</v>
      </c>
    </row>
    <row r="18917" spans="1:10">
      <c r="A18917" s="4" t="s">
        <v>45</v>
      </c>
      <c r="B18917" t="s">
        <v>32</v>
      </c>
      <c r="C18917" t="s">
        <v>3</v>
      </c>
      <c r="D18917" t="s">
        <v>367</v>
      </c>
      <c r="E18917" t="s">
        <v>370</v>
      </c>
      <c r="F18917" s="2">
        <v>62918389.999999993</v>
      </c>
      <c r="G18917" s="2">
        <v>18222249.36042865</v>
      </c>
      <c r="H18917">
        <v>2016</v>
      </c>
      <c r="I18917">
        <v>3.4528333333333299</v>
      </c>
      <c r="J18917" t="s">
        <v>717</v>
      </c>
    </row>
    <row r="18918" spans="1:10">
      <c r="A18918" s="4" t="s">
        <v>45</v>
      </c>
      <c r="B18918" t="s">
        <v>32</v>
      </c>
      <c r="C18918" t="s">
        <v>3</v>
      </c>
      <c r="D18918" t="s">
        <v>367</v>
      </c>
      <c r="E18918" t="s">
        <v>370</v>
      </c>
      <c r="F18918" s="2">
        <v>31263609</v>
      </c>
      <c r="G18918" s="2">
        <v>9054479.6061205864</v>
      </c>
      <c r="H18918">
        <v>2016</v>
      </c>
      <c r="I18918">
        <v>3.4528333333333299</v>
      </c>
      <c r="J18918" t="s">
        <v>717</v>
      </c>
    </row>
    <row r="18919" spans="1:10">
      <c r="A18919" s="4" t="s">
        <v>45</v>
      </c>
      <c r="B18919" t="s">
        <v>32</v>
      </c>
      <c r="C18919" t="s">
        <v>3</v>
      </c>
      <c r="D18919" t="s">
        <v>367</v>
      </c>
      <c r="E18919" t="s">
        <v>370</v>
      </c>
      <c r="F18919" s="2">
        <v>7438394.9999999991</v>
      </c>
      <c r="G18919" s="2">
        <v>2154287.3002847922</v>
      </c>
      <c r="H18919">
        <v>2016</v>
      </c>
      <c r="I18919">
        <v>3.4528333333333299</v>
      </c>
      <c r="J18919" t="s">
        <v>717</v>
      </c>
    </row>
    <row r="18920" spans="1:10">
      <c r="A18920" s="4" t="s">
        <v>45</v>
      </c>
      <c r="B18920" t="s">
        <v>32</v>
      </c>
      <c r="C18920" t="s">
        <v>3</v>
      </c>
      <c r="D18920" t="s">
        <v>367</v>
      </c>
      <c r="E18920" t="s">
        <v>370</v>
      </c>
      <c r="F18920" s="2">
        <v>1645907</v>
      </c>
      <c r="G18920" s="2">
        <v>476683.01394989667</v>
      </c>
      <c r="H18920">
        <v>2016</v>
      </c>
      <c r="I18920">
        <v>3.4528333333333299</v>
      </c>
      <c r="J18920" t="s">
        <v>717</v>
      </c>
    </row>
    <row r="18921" spans="1:10">
      <c r="A18921" s="4" t="s">
        <v>45</v>
      </c>
      <c r="B18921" t="s">
        <v>32</v>
      </c>
      <c r="C18921" t="s">
        <v>3</v>
      </c>
      <c r="D18921" t="s">
        <v>367</v>
      </c>
      <c r="E18921" t="s">
        <v>370</v>
      </c>
      <c r="F18921" s="2">
        <v>1341043</v>
      </c>
      <c r="G18921" s="2">
        <v>388389.14900806139</v>
      </c>
      <c r="H18921">
        <v>2016</v>
      </c>
      <c r="I18921">
        <v>3.4528333333333299</v>
      </c>
      <c r="J18921" t="s">
        <v>717</v>
      </c>
    </row>
    <row r="18922" spans="1:10">
      <c r="A18922" s="4" t="s">
        <v>45</v>
      </c>
      <c r="B18922" t="s">
        <v>32</v>
      </c>
      <c r="C18922" t="s">
        <v>3</v>
      </c>
      <c r="D18922" t="s">
        <v>380</v>
      </c>
      <c r="F18922" s="2">
        <v>7958516.0000000009</v>
      </c>
      <c r="G18922" s="2">
        <v>2304923.2997055557</v>
      </c>
      <c r="H18922">
        <v>2016</v>
      </c>
      <c r="I18922">
        <v>3.4528333333333339</v>
      </c>
      <c r="J18922" t="s">
        <v>717</v>
      </c>
    </row>
    <row r="18923" spans="1:10">
      <c r="A18923" t="s">
        <v>93</v>
      </c>
      <c r="B18923" t="s">
        <v>318</v>
      </c>
      <c r="C18923" t="s">
        <v>3</v>
      </c>
      <c r="D18923" t="s">
        <v>328</v>
      </c>
      <c r="E18923" t="s">
        <v>534</v>
      </c>
      <c r="F18923" s="2">
        <v>119821930</v>
      </c>
      <c r="G18923" s="2">
        <v>5940969.5692593744</v>
      </c>
      <c r="H18923">
        <v>2010</v>
      </c>
      <c r="I18923">
        <v>20.168749999999999</v>
      </c>
      <c r="J18923" s="40" t="s">
        <v>715</v>
      </c>
    </row>
    <row r="18924" spans="1:10">
      <c r="A18924" s="4" t="s">
        <v>45</v>
      </c>
      <c r="B18924" t="s">
        <v>32</v>
      </c>
      <c r="C18924" t="s">
        <v>3</v>
      </c>
      <c r="D18924" t="s">
        <v>383</v>
      </c>
      <c r="F18924" s="2">
        <v>14293459</v>
      </c>
      <c r="G18924" s="2">
        <v>4139631.8965101168</v>
      </c>
      <c r="H18924">
        <v>2016</v>
      </c>
      <c r="I18924">
        <v>3.4528333333333299</v>
      </c>
      <c r="J18924" t="s">
        <v>717</v>
      </c>
    </row>
    <row r="18925" spans="1:10">
      <c r="A18925" s="4" t="s">
        <v>45</v>
      </c>
      <c r="B18925" t="s">
        <v>32</v>
      </c>
      <c r="C18925" t="s">
        <v>4</v>
      </c>
      <c r="D18925" t="s">
        <v>328</v>
      </c>
      <c r="E18925" t="s">
        <v>365</v>
      </c>
      <c r="F18925" s="2">
        <v>55924102</v>
      </c>
      <c r="G18925" s="2">
        <v>16196583.096008126</v>
      </c>
      <c r="H18925">
        <v>2016</v>
      </c>
      <c r="I18925">
        <v>3.4528333333333299</v>
      </c>
      <c r="J18925" t="s">
        <v>717</v>
      </c>
    </row>
    <row r="18926" spans="1:10">
      <c r="A18926" s="4" t="s">
        <v>45</v>
      </c>
      <c r="B18926" t="s">
        <v>32</v>
      </c>
      <c r="C18926" t="s">
        <v>4</v>
      </c>
      <c r="D18926" t="s">
        <v>328</v>
      </c>
      <c r="E18926" t="s">
        <v>366</v>
      </c>
      <c r="F18926" s="2">
        <v>9602097</v>
      </c>
      <c r="G18926" s="2">
        <v>2780932.6639957549</v>
      </c>
      <c r="H18926">
        <v>2016</v>
      </c>
      <c r="I18926">
        <v>3.4528333333333299</v>
      </c>
      <c r="J18926" t="s">
        <v>717</v>
      </c>
    </row>
    <row r="18927" spans="1:10">
      <c r="A18927" s="4" t="s">
        <v>45</v>
      </c>
      <c r="B18927" t="s">
        <v>32</v>
      </c>
      <c r="C18927" t="s">
        <v>4</v>
      </c>
      <c r="D18927" t="s">
        <v>1</v>
      </c>
      <c r="F18927" s="2">
        <v>11431600</v>
      </c>
      <c r="G18927" s="2">
        <v>3310788.2415407668</v>
      </c>
      <c r="H18927">
        <v>2016</v>
      </c>
      <c r="I18927">
        <v>3.4528333333333299</v>
      </c>
      <c r="J18927" t="s">
        <v>717</v>
      </c>
    </row>
    <row r="18928" spans="1:10">
      <c r="A18928" s="4" t="s">
        <v>45</v>
      </c>
      <c r="B18928" t="s">
        <v>32</v>
      </c>
      <c r="C18928" t="s">
        <v>4</v>
      </c>
      <c r="D18928" t="s">
        <v>367</v>
      </c>
      <c r="E18928" t="s">
        <v>370</v>
      </c>
      <c r="F18928" s="2">
        <v>31038919</v>
      </c>
      <c r="G18928" s="2">
        <v>8989405.5123811457</v>
      </c>
      <c r="H18928">
        <v>2016</v>
      </c>
      <c r="I18928">
        <v>3.4528333333333299</v>
      </c>
      <c r="J18928" t="s">
        <v>717</v>
      </c>
    </row>
    <row r="18929" spans="1:10">
      <c r="A18929" s="4" t="s">
        <v>45</v>
      </c>
      <c r="B18929" t="s">
        <v>32</v>
      </c>
      <c r="C18929" t="s">
        <v>4</v>
      </c>
      <c r="D18929" t="s">
        <v>367</v>
      </c>
      <c r="E18929" t="s">
        <v>370</v>
      </c>
      <c r="F18929" s="2">
        <v>23592661</v>
      </c>
      <c r="G18929" s="2">
        <v>6832840.9518752787</v>
      </c>
      <c r="H18929">
        <v>2016</v>
      </c>
      <c r="I18929">
        <v>3.4528333333333299</v>
      </c>
      <c r="J18929" t="s">
        <v>717</v>
      </c>
    </row>
    <row r="18930" spans="1:10">
      <c r="A18930" s="4" t="s">
        <v>45</v>
      </c>
      <c r="B18930" t="s">
        <v>32</v>
      </c>
      <c r="C18930" t="s">
        <v>4</v>
      </c>
      <c r="D18930" t="s">
        <v>367</v>
      </c>
      <c r="E18930" t="s">
        <v>370</v>
      </c>
      <c r="F18930" s="2">
        <v>4516844</v>
      </c>
      <c r="G18930" s="2">
        <v>1308155.8140657444</v>
      </c>
      <c r="H18930">
        <v>2016</v>
      </c>
      <c r="I18930">
        <v>3.4528333333333299</v>
      </c>
      <c r="J18930" t="s">
        <v>717</v>
      </c>
    </row>
    <row r="18931" spans="1:10">
      <c r="A18931" s="4" t="s">
        <v>45</v>
      </c>
      <c r="B18931" t="s">
        <v>32</v>
      </c>
      <c r="C18931" t="s">
        <v>4</v>
      </c>
      <c r="D18931" t="s">
        <v>367</v>
      </c>
      <c r="E18931" t="s">
        <v>370</v>
      </c>
      <c r="F18931" s="2">
        <v>470555</v>
      </c>
      <c r="G18931" s="2">
        <v>136280.83216681966</v>
      </c>
      <c r="H18931">
        <v>2016</v>
      </c>
      <c r="I18931">
        <v>3.4528333333333299</v>
      </c>
      <c r="J18931" t="s">
        <v>717</v>
      </c>
    </row>
    <row r="18932" spans="1:10">
      <c r="A18932" t="s">
        <v>93</v>
      </c>
      <c r="B18932" t="s">
        <v>318</v>
      </c>
      <c r="C18932" t="s">
        <v>4</v>
      </c>
      <c r="D18932" t="s">
        <v>328</v>
      </c>
      <c r="E18932" t="s">
        <v>534</v>
      </c>
      <c r="F18932" s="2">
        <v>20921507</v>
      </c>
      <c r="G18932" s="2">
        <v>1037322.9377130462</v>
      </c>
      <c r="H18932">
        <v>2010</v>
      </c>
      <c r="I18932">
        <v>20.168749999999999</v>
      </c>
      <c r="J18932" s="40" t="s">
        <v>715</v>
      </c>
    </row>
    <row r="18933" spans="1:10">
      <c r="A18933" s="4" t="s">
        <v>45</v>
      </c>
      <c r="B18933" t="s">
        <v>32</v>
      </c>
      <c r="C18933" t="s">
        <v>4</v>
      </c>
      <c r="D18933" t="s">
        <v>367</v>
      </c>
      <c r="E18933" t="s">
        <v>370</v>
      </c>
      <c r="F18933" s="2">
        <v>402688</v>
      </c>
      <c r="G18933" s="2">
        <v>116625.38012260474</v>
      </c>
      <c r="H18933">
        <v>2016</v>
      </c>
      <c r="I18933">
        <v>3.4528333333333299</v>
      </c>
      <c r="J18933" t="s">
        <v>717</v>
      </c>
    </row>
    <row r="18934" spans="1:10">
      <c r="A18934" s="4" t="s">
        <v>45</v>
      </c>
      <c r="B18934" t="s">
        <v>32</v>
      </c>
      <c r="C18934" t="s">
        <v>4</v>
      </c>
      <c r="D18934" t="s">
        <v>380</v>
      </c>
      <c r="F18934" s="2">
        <v>-395203</v>
      </c>
      <c r="G18934" s="2">
        <v>-114457.5952116619</v>
      </c>
      <c r="H18934">
        <v>2016</v>
      </c>
      <c r="I18934">
        <v>3.4528333333333339</v>
      </c>
      <c r="J18934" t="s">
        <v>717</v>
      </c>
    </row>
    <row r="18935" spans="1:10">
      <c r="A18935" s="4" t="s">
        <v>45</v>
      </c>
      <c r="B18935" t="s">
        <v>32</v>
      </c>
      <c r="C18935" t="s">
        <v>4</v>
      </c>
      <c r="D18935" t="s">
        <v>383</v>
      </c>
      <c r="F18935" s="2">
        <v>7778391.9999999991</v>
      </c>
      <c r="G18935" s="2">
        <v>2252756.2871072087</v>
      </c>
      <c r="H18935">
        <v>2016</v>
      </c>
      <c r="I18935">
        <v>3.4528333333333299</v>
      </c>
      <c r="J18935" t="s">
        <v>717</v>
      </c>
    </row>
    <row r="18936" spans="1:10">
      <c r="A18936" s="4" t="s">
        <v>45</v>
      </c>
      <c r="B18936" t="s">
        <v>32</v>
      </c>
      <c r="C18936" t="s">
        <v>3</v>
      </c>
      <c r="D18936" t="s">
        <v>328</v>
      </c>
      <c r="E18936" t="s">
        <v>365</v>
      </c>
      <c r="F18936" s="2">
        <v>89052522</v>
      </c>
      <c r="G18936" s="2">
        <v>27100584.905660376</v>
      </c>
      <c r="H18936">
        <v>2015</v>
      </c>
      <c r="I18936">
        <v>3.286</v>
      </c>
      <c r="J18936" t="s">
        <v>717</v>
      </c>
    </row>
    <row r="18937" spans="1:10">
      <c r="A18937" s="4" t="s">
        <v>45</v>
      </c>
      <c r="B18937" t="s">
        <v>32</v>
      </c>
      <c r="C18937" t="s">
        <v>3</v>
      </c>
      <c r="D18937" t="s">
        <v>328</v>
      </c>
      <c r="E18937" t="s">
        <v>366</v>
      </c>
      <c r="F18937" s="2">
        <v>63595340.000000007</v>
      </c>
      <c r="G18937" s="2">
        <v>19353420.572124165</v>
      </c>
      <c r="H18937">
        <v>2015</v>
      </c>
      <c r="I18937">
        <v>3.286</v>
      </c>
      <c r="J18937" t="s">
        <v>717</v>
      </c>
    </row>
    <row r="18938" spans="1:10">
      <c r="A18938" s="4" t="s">
        <v>45</v>
      </c>
      <c r="B18938" t="s">
        <v>32</v>
      </c>
      <c r="C18938" t="s">
        <v>3</v>
      </c>
      <c r="D18938" t="s">
        <v>1</v>
      </c>
      <c r="F18938" s="2">
        <v>11795535</v>
      </c>
      <c r="G18938" s="2">
        <v>3589633.2927571516</v>
      </c>
      <c r="H18938">
        <v>2015</v>
      </c>
      <c r="I18938">
        <v>3.286</v>
      </c>
      <c r="J18938" t="s">
        <v>717</v>
      </c>
    </row>
    <row r="18939" spans="1:10">
      <c r="A18939" s="4" t="s">
        <v>45</v>
      </c>
      <c r="B18939" t="s">
        <v>32</v>
      </c>
      <c r="C18939" t="s">
        <v>3</v>
      </c>
      <c r="D18939" t="s">
        <v>367</v>
      </c>
      <c r="E18939" t="s">
        <v>414</v>
      </c>
      <c r="F18939" s="2">
        <v>45325334</v>
      </c>
      <c r="G18939" s="2">
        <v>13793467.437614121</v>
      </c>
      <c r="H18939">
        <v>2015</v>
      </c>
      <c r="I18939">
        <v>3.286</v>
      </c>
      <c r="J18939" t="s">
        <v>717</v>
      </c>
    </row>
    <row r="18940" spans="1:10">
      <c r="A18940" s="4" t="s">
        <v>45</v>
      </c>
      <c r="B18940" t="s">
        <v>32</v>
      </c>
      <c r="C18940" t="s">
        <v>3</v>
      </c>
      <c r="D18940" t="s">
        <v>367</v>
      </c>
      <c r="E18940" t="s">
        <v>415</v>
      </c>
      <c r="F18940" s="2">
        <v>23436043</v>
      </c>
      <c r="G18940" s="2">
        <v>7132088.5575167378</v>
      </c>
      <c r="H18940">
        <v>2015</v>
      </c>
      <c r="I18940">
        <v>3.286</v>
      </c>
      <c r="J18940" t="s">
        <v>717</v>
      </c>
    </row>
    <row r="18941" spans="1:10">
      <c r="A18941" s="4" t="s">
        <v>45</v>
      </c>
      <c r="B18941" t="s">
        <v>32</v>
      </c>
      <c r="C18941" t="s">
        <v>3</v>
      </c>
      <c r="D18941" t="s">
        <v>367</v>
      </c>
      <c r="E18941" t="s">
        <v>413</v>
      </c>
      <c r="F18941" s="2">
        <v>11591803</v>
      </c>
      <c r="G18941" s="2">
        <v>3527633.2927571516</v>
      </c>
      <c r="H18941">
        <v>2015</v>
      </c>
      <c r="I18941">
        <v>3.286</v>
      </c>
      <c r="J18941" t="s">
        <v>717</v>
      </c>
    </row>
    <row r="18942" spans="1:10">
      <c r="A18942" s="4" t="s">
        <v>45</v>
      </c>
      <c r="B18942" t="s">
        <v>32</v>
      </c>
      <c r="C18942" t="s">
        <v>3</v>
      </c>
      <c r="D18942" t="s">
        <v>367</v>
      </c>
      <c r="E18942" t="s">
        <v>416</v>
      </c>
      <c r="F18942" s="2">
        <v>7851220</v>
      </c>
      <c r="G18942" s="2">
        <v>2389293.9744370054</v>
      </c>
      <c r="H18942">
        <v>2015</v>
      </c>
      <c r="I18942">
        <v>3.286</v>
      </c>
      <c r="J18942" t="s">
        <v>717</v>
      </c>
    </row>
    <row r="18943" spans="1:10">
      <c r="A18943" s="4" t="s">
        <v>45</v>
      </c>
      <c r="B18943" t="s">
        <v>32</v>
      </c>
      <c r="C18943" t="s">
        <v>3</v>
      </c>
      <c r="D18943" t="s">
        <v>367</v>
      </c>
      <c r="E18943" t="s">
        <v>417</v>
      </c>
      <c r="F18943" s="2">
        <v>7851220</v>
      </c>
      <c r="G18943" s="2">
        <v>2389293.9744370054</v>
      </c>
      <c r="H18943">
        <v>2015</v>
      </c>
      <c r="I18943">
        <v>3.286</v>
      </c>
      <c r="J18943" t="s">
        <v>717</v>
      </c>
    </row>
    <row r="18944" spans="1:10">
      <c r="A18944" s="4" t="s">
        <v>45</v>
      </c>
      <c r="B18944" t="s">
        <v>32</v>
      </c>
      <c r="C18944" t="s">
        <v>3</v>
      </c>
      <c r="D18944" t="s">
        <v>367</v>
      </c>
      <c r="E18944" t="s">
        <v>419</v>
      </c>
      <c r="F18944" s="2">
        <v>2283099</v>
      </c>
      <c r="G18944" s="2">
        <v>694795.8003651856</v>
      </c>
      <c r="H18944">
        <v>2015</v>
      </c>
      <c r="I18944">
        <v>3.286</v>
      </c>
      <c r="J18944" t="s">
        <v>717</v>
      </c>
    </row>
    <row r="18945" spans="1:10">
      <c r="A18945" s="4" t="s">
        <v>45</v>
      </c>
      <c r="B18945" t="s">
        <v>32</v>
      </c>
      <c r="C18945" t="s">
        <v>3</v>
      </c>
      <c r="D18945" t="s">
        <v>367</v>
      </c>
      <c r="E18945" t="s">
        <v>418</v>
      </c>
      <c r="F18945" s="2">
        <v>626077</v>
      </c>
      <c r="G18945" s="2">
        <v>190528.6062081558</v>
      </c>
      <c r="H18945">
        <v>2015</v>
      </c>
      <c r="I18945">
        <v>3.286</v>
      </c>
      <c r="J18945" t="s">
        <v>717</v>
      </c>
    </row>
    <row r="18946" spans="1:10">
      <c r="A18946" s="4" t="s">
        <v>45</v>
      </c>
      <c r="B18946" t="s">
        <v>32</v>
      </c>
      <c r="C18946" t="s">
        <v>3</v>
      </c>
      <c r="D18946" t="s">
        <v>383</v>
      </c>
      <c r="F18946" s="2">
        <v>48954212</v>
      </c>
      <c r="G18946" s="2">
        <v>14897812.53804017</v>
      </c>
      <c r="H18946">
        <v>2015</v>
      </c>
      <c r="I18946">
        <v>3.286</v>
      </c>
      <c r="J18946" t="s">
        <v>717</v>
      </c>
    </row>
    <row r="18947" spans="1:10">
      <c r="A18947" s="4" t="s">
        <v>45</v>
      </c>
      <c r="B18947" t="s">
        <v>32</v>
      </c>
      <c r="C18947" t="s">
        <v>4</v>
      </c>
      <c r="D18947" t="s">
        <v>328</v>
      </c>
      <c r="E18947" t="s">
        <v>365</v>
      </c>
      <c r="F18947" s="2">
        <v>72514728</v>
      </c>
      <c r="G18947" s="2">
        <v>22067780.88861838</v>
      </c>
      <c r="H18947">
        <v>2015</v>
      </c>
      <c r="I18947">
        <v>3.286</v>
      </c>
      <c r="J18947" t="s">
        <v>717</v>
      </c>
    </row>
    <row r="18948" spans="1:10">
      <c r="A18948" s="4" t="s">
        <v>45</v>
      </c>
      <c r="B18948" t="s">
        <v>32</v>
      </c>
      <c r="C18948" t="s">
        <v>4</v>
      </c>
      <c r="D18948" t="s">
        <v>328</v>
      </c>
      <c r="E18948" t="s">
        <v>366</v>
      </c>
      <c r="F18948" s="2">
        <v>33633025</v>
      </c>
      <c r="G18948" s="2">
        <v>10235248.021911139</v>
      </c>
      <c r="H18948">
        <v>2015</v>
      </c>
      <c r="I18948">
        <v>3.286</v>
      </c>
      <c r="J18948" t="s">
        <v>717</v>
      </c>
    </row>
    <row r="18949" spans="1:10">
      <c r="A18949" s="4" t="s">
        <v>45</v>
      </c>
      <c r="B18949" t="s">
        <v>32</v>
      </c>
      <c r="C18949" t="s">
        <v>4</v>
      </c>
      <c r="D18949" t="s">
        <v>1</v>
      </c>
      <c r="F18949" s="2">
        <v>5270453</v>
      </c>
      <c r="G18949" s="2">
        <v>1603911.4424832624</v>
      </c>
      <c r="H18949">
        <v>2015</v>
      </c>
      <c r="I18949">
        <v>3.286</v>
      </c>
      <c r="J18949" t="s">
        <v>717</v>
      </c>
    </row>
    <row r="18950" spans="1:10">
      <c r="A18950" s="4" t="s">
        <v>45</v>
      </c>
      <c r="B18950" t="s">
        <v>32</v>
      </c>
      <c r="C18950" t="s">
        <v>4</v>
      </c>
      <c r="D18950" t="s">
        <v>367</v>
      </c>
      <c r="E18950" t="s">
        <v>414</v>
      </c>
      <c r="F18950" s="2">
        <v>18417596</v>
      </c>
      <c r="G18950" s="2">
        <v>5604867.9245283017</v>
      </c>
      <c r="H18950">
        <v>2015</v>
      </c>
      <c r="I18950">
        <v>3.286</v>
      </c>
      <c r="J18950" t="s">
        <v>717</v>
      </c>
    </row>
    <row r="18951" spans="1:10">
      <c r="A18951" s="4" t="s">
        <v>45</v>
      </c>
      <c r="B18951" t="s">
        <v>32</v>
      </c>
      <c r="C18951" t="s">
        <v>4</v>
      </c>
      <c r="D18951" t="s">
        <v>367</v>
      </c>
      <c r="E18951" t="s">
        <v>415</v>
      </c>
      <c r="F18951" s="2">
        <v>12138673</v>
      </c>
      <c r="G18951" s="2">
        <v>3694057.5167376748</v>
      </c>
      <c r="H18951">
        <v>2015</v>
      </c>
      <c r="I18951">
        <v>3.286</v>
      </c>
      <c r="J18951" t="s">
        <v>717</v>
      </c>
    </row>
    <row r="18952" spans="1:10">
      <c r="A18952" s="4" t="s">
        <v>45</v>
      </c>
      <c r="B18952" t="s">
        <v>32</v>
      </c>
      <c r="C18952" t="s">
        <v>4</v>
      </c>
      <c r="D18952" t="s">
        <v>367</v>
      </c>
      <c r="E18952" t="s">
        <v>418</v>
      </c>
      <c r="F18952" s="2">
        <v>3945894.0008119997</v>
      </c>
      <c r="G18952" s="2">
        <v>1200819.8419999999</v>
      </c>
      <c r="H18952">
        <v>2015</v>
      </c>
      <c r="I18952">
        <v>3.286</v>
      </c>
      <c r="J18952" t="s">
        <v>717</v>
      </c>
    </row>
    <row r="18953" spans="1:10">
      <c r="A18953" s="4" t="s">
        <v>45</v>
      </c>
      <c r="B18953" t="s">
        <v>32</v>
      </c>
      <c r="C18953" t="s">
        <v>4</v>
      </c>
      <c r="D18953" t="s">
        <v>367</v>
      </c>
      <c r="E18953" t="s">
        <v>421</v>
      </c>
      <c r="F18953" s="2">
        <v>3945893.9999999995</v>
      </c>
      <c r="G18953" s="2">
        <v>1200819.841752891</v>
      </c>
      <c r="H18953">
        <v>2015</v>
      </c>
      <c r="I18953">
        <v>3.286</v>
      </c>
      <c r="J18953" t="s">
        <v>717</v>
      </c>
    </row>
    <row r="18954" spans="1:10">
      <c r="A18954" s="4" t="s">
        <v>45</v>
      </c>
      <c r="B18954" t="s">
        <v>32</v>
      </c>
      <c r="C18954" t="s">
        <v>4</v>
      </c>
      <c r="D18954" t="s">
        <v>367</v>
      </c>
      <c r="E18954" t="s">
        <v>417</v>
      </c>
      <c r="F18954" s="2">
        <v>3945893.9999999995</v>
      </c>
      <c r="G18954" s="2">
        <v>1200819.841752891</v>
      </c>
      <c r="H18954">
        <v>2015</v>
      </c>
      <c r="I18954">
        <v>3.286</v>
      </c>
      <c r="J18954" t="s">
        <v>717</v>
      </c>
    </row>
    <row r="18955" spans="1:10">
      <c r="A18955" s="4" t="s">
        <v>45</v>
      </c>
      <c r="B18955" t="s">
        <v>32</v>
      </c>
      <c r="C18955" t="s">
        <v>4</v>
      </c>
      <c r="D18955" t="s">
        <v>367</v>
      </c>
      <c r="E18955" t="s">
        <v>419</v>
      </c>
      <c r="F18955" s="2">
        <v>413221</v>
      </c>
      <c r="G18955" s="2">
        <v>125751.97808886184</v>
      </c>
      <c r="H18955">
        <v>2015</v>
      </c>
      <c r="I18955">
        <v>3.286</v>
      </c>
      <c r="J18955" t="s">
        <v>717</v>
      </c>
    </row>
    <row r="18956" spans="1:10">
      <c r="A18956" s="4" t="s">
        <v>45</v>
      </c>
      <c r="B18956" t="s">
        <v>32</v>
      </c>
      <c r="C18956" t="s">
        <v>4</v>
      </c>
      <c r="D18956" t="s">
        <v>367</v>
      </c>
      <c r="E18956" t="s">
        <v>413</v>
      </c>
      <c r="F18956" s="2">
        <v>291267</v>
      </c>
      <c r="G18956" s="2">
        <v>88638.770541692022</v>
      </c>
      <c r="H18956">
        <v>2015</v>
      </c>
      <c r="I18956">
        <v>3.286</v>
      </c>
      <c r="J18956" t="s">
        <v>717</v>
      </c>
    </row>
    <row r="18957" spans="1:10">
      <c r="A18957" s="4" t="s">
        <v>45</v>
      </c>
      <c r="B18957" t="s">
        <v>32</v>
      </c>
      <c r="C18957" t="s">
        <v>4</v>
      </c>
      <c r="D18957" t="s">
        <v>383</v>
      </c>
      <c r="F18957" s="2">
        <v>3206828</v>
      </c>
      <c r="G18957" s="2">
        <v>975906.26902008522</v>
      </c>
      <c r="H18957">
        <v>2015</v>
      </c>
      <c r="I18957">
        <v>3.286</v>
      </c>
      <c r="J18957" t="s">
        <v>717</v>
      </c>
    </row>
    <row r="18958" spans="1:10">
      <c r="A18958" s="4" t="s">
        <v>45</v>
      </c>
      <c r="B18958" t="s">
        <v>32</v>
      </c>
      <c r="C18958" t="s">
        <v>3</v>
      </c>
      <c r="D18958" t="s">
        <v>328</v>
      </c>
      <c r="E18958" t="s">
        <v>365</v>
      </c>
      <c r="F18958" s="2">
        <v>100687612</v>
      </c>
      <c r="G18958" s="2">
        <v>42772937.474031396</v>
      </c>
      <c r="H18958">
        <v>2014</v>
      </c>
      <c r="I18958">
        <v>2.3540027397260279</v>
      </c>
      <c r="J18958" t="s">
        <v>717</v>
      </c>
    </row>
    <row r="18959" spans="1:10">
      <c r="A18959" s="4" t="s">
        <v>45</v>
      </c>
      <c r="B18959" t="s">
        <v>32</v>
      </c>
      <c r="C18959" t="s">
        <v>3</v>
      </c>
      <c r="D18959" t="s">
        <v>367</v>
      </c>
      <c r="F18959" s="2">
        <v>294575</v>
      </c>
      <c r="G18959" s="2">
        <v>125137.9172287133</v>
      </c>
      <c r="H18959">
        <v>2014</v>
      </c>
      <c r="I18959">
        <v>2.3540027397260279</v>
      </c>
      <c r="J18959" t="s">
        <v>717</v>
      </c>
    </row>
    <row r="18960" spans="1:10">
      <c r="A18960" s="4" t="s">
        <v>45</v>
      </c>
      <c r="B18960" t="s">
        <v>32</v>
      </c>
      <c r="C18960" t="s">
        <v>3</v>
      </c>
      <c r="D18960" t="s">
        <v>367</v>
      </c>
      <c r="F18960" s="2">
        <v>219329</v>
      </c>
      <c r="G18960" s="2">
        <v>93172.788756196067</v>
      </c>
      <c r="H18960">
        <v>2014</v>
      </c>
      <c r="I18960">
        <v>2.3540027397260279</v>
      </c>
      <c r="J18960" t="s">
        <v>717</v>
      </c>
    </row>
    <row r="18961" spans="1:10">
      <c r="A18961" s="4" t="s">
        <v>45</v>
      </c>
      <c r="B18961" t="s">
        <v>32</v>
      </c>
      <c r="C18961" t="s">
        <v>4</v>
      </c>
      <c r="D18961" t="s">
        <v>328</v>
      </c>
      <c r="E18961" t="s">
        <v>365</v>
      </c>
      <c r="F18961" s="2">
        <v>74556903</v>
      </c>
      <c r="G18961" s="2">
        <v>31672394.318741258</v>
      </c>
      <c r="H18961">
        <v>2014</v>
      </c>
      <c r="I18961">
        <v>2.3540027397260279</v>
      </c>
      <c r="J18961" t="s">
        <v>717</v>
      </c>
    </row>
    <row r="18962" spans="1:10">
      <c r="A18962" s="4" t="s">
        <v>45</v>
      </c>
      <c r="B18962" t="s">
        <v>32</v>
      </c>
      <c r="C18962" t="s">
        <v>4</v>
      </c>
      <c r="D18962" t="s">
        <v>328</v>
      </c>
      <c r="E18962" t="s">
        <v>366</v>
      </c>
      <c r="F18962" s="2">
        <v>22967779</v>
      </c>
      <c r="G18962" s="2">
        <v>9756904.1073729247</v>
      </c>
      <c r="H18962">
        <v>2014</v>
      </c>
      <c r="I18962">
        <v>2.3540027397260279</v>
      </c>
      <c r="J18962" t="s">
        <v>717</v>
      </c>
    </row>
    <row r="18963" spans="1:10">
      <c r="A18963" s="4" t="s">
        <v>45</v>
      </c>
      <c r="B18963" t="s">
        <v>32</v>
      </c>
      <c r="C18963" t="s">
        <v>4</v>
      </c>
      <c r="D18963" t="s">
        <v>328</v>
      </c>
      <c r="E18963" t="s">
        <v>366</v>
      </c>
      <c r="F18963" s="2">
        <v>728614</v>
      </c>
      <c r="G18963" s="2">
        <v>309521.30501122534</v>
      </c>
      <c r="H18963">
        <v>2014</v>
      </c>
      <c r="I18963">
        <v>2.3540027397260279</v>
      </c>
      <c r="J18963" t="s">
        <v>717</v>
      </c>
    </row>
    <row r="18964" spans="1:10">
      <c r="A18964" s="4" t="s">
        <v>45</v>
      </c>
      <c r="B18964" t="s">
        <v>32</v>
      </c>
      <c r="C18964" t="s">
        <v>4</v>
      </c>
      <c r="D18964" t="s">
        <v>328</v>
      </c>
      <c r="E18964" t="s">
        <v>366</v>
      </c>
      <c r="F18964" s="2">
        <v>176</v>
      </c>
      <c r="G18964" s="2">
        <v>74.766268122731191</v>
      </c>
      <c r="H18964">
        <v>2014</v>
      </c>
      <c r="I18964">
        <v>2.3540027397260279</v>
      </c>
      <c r="J18964" t="s">
        <v>717</v>
      </c>
    </row>
    <row r="18965" spans="1:10">
      <c r="A18965" s="4" t="s">
        <v>45</v>
      </c>
      <c r="B18965" t="s">
        <v>32</v>
      </c>
      <c r="C18965" t="s">
        <v>4</v>
      </c>
      <c r="D18965" t="s">
        <v>328</v>
      </c>
      <c r="E18965" t="s">
        <v>366</v>
      </c>
      <c r="F18965" s="2">
        <v>-109</v>
      </c>
      <c r="G18965" s="2">
        <v>-46.304109235100562</v>
      </c>
      <c r="H18965">
        <v>2014</v>
      </c>
      <c r="I18965">
        <v>2.3540027397260279</v>
      </c>
      <c r="J18965" t="s">
        <v>717</v>
      </c>
    </row>
    <row r="18966" spans="1:10">
      <c r="A18966" s="4" t="s">
        <v>45</v>
      </c>
      <c r="B18966" t="s">
        <v>32</v>
      </c>
      <c r="C18966" t="s">
        <v>4</v>
      </c>
      <c r="D18966" t="s">
        <v>328</v>
      </c>
      <c r="E18966" t="s">
        <v>366</v>
      </c>
      <c r="F18966" s="2">
        <v>-6777</v>
      </c>
      <c r="G18966" s="2">
        <v>-2878.9261310667571</v>
      </c>
      <c r="H18966">
        <v>2014</v>
      </c>
      <c r="I18966">
        <v>2.3540027397260279</v>
      </c>
      <c r="J18966" t="s">
        <v>717</v>
      </c>
    </row>
    <row r="18967" spans="1:10">
      <c r="A18967" s="4" t="s">
        <v>45</v>
      </c>
      <c r="B18967" t="s">
        <v>32</v>
      </c>
      <c r="C18967" t="s">
        <v>4</v>
      </c>
      <c r="D18967" t="s">
        <v>1</v>
      </c>
      <c r="F18967" s="2">
        <v>13303231</v>
      </c>
      <c r="G18967" s="2">
        <v>5651323.4991172124</v>
      </c>
      <c r="H18967">
        <v>2014</v>
      </c>
      <c r="I18967">
        <v>2.3540027397260279</v>
      </c>
      <c r="J18967" t="s">
        <v>717</v>
      </c>
    </row>
    <row r="18968" spans="1:10">
      <c r="A18968" s="4" t="s">
        <v>45</v>
      </c>
      <c r="B18968" t="s">
        <v>32</v>
      </c>
      <c r="C18968" t="s">
        <v>4</v>
      </c>
      <c r="D18968" t="s">
        <v>367</v>
      </c>
      <c r="F18968" s="2">
        <v>21085124</v>
      </c>
      <c r="G18968" s="2">
        <v>8957136.559005877</v>
      </c>
      <c r="H18968">
        <v>2014</v>
      </c>
      <c r="I18968">
        <v>2.3540027397260279</v>
      </c>
      <c r="J18968" t="s">
        <v>717</v>
      </c>
    </row>
    <row r="18969" spans="1:10">
      <c r="A18969" s="4" t="s">
        <v>45</v>
      </c>
      <c r="B18969" t="s">
        <v>32</v>
      </c>
      <c r="C18969" t="s">
        <v>4</v>
      </c>
      <c r="D18969" t="s">
        <v>367</v>
      </c>
      <c r="F18969" s="2">
        <v>705114</v>
      </c>
      <c r="G18969" s="2">
        <v>299538.30898347433</v>
      </c>
      <c r="H18969">
        <v>2014</v>
      </c>
      <c r="I18969">
        <v>2.3540027397260279</v>
      </c>
      <c r="J18969" t="s">
        <v>717</v>
      </c>
    </row>
    <row r="18970" spans="1:10">
      <c r="A18970" s="4" t="s">
        <v>45</v>
      </c>
      <c r="B18970" t="s">
        <v>32</v>
      </c>
      <c r="C18970" t="s">
        <v>4</v>
      </c>
      <c r="D18970" t="s">
        <v>367</v>
      </c>
      <c r="F18970" s="2">
        <v>554302</v>
      </c>
      <c r="G18970" s="2">
        <v>235472.11336912581</v>
      </c>
      <c r="H18970">
        <v>2014</v>
      </c>
      <c r="I18970">
        <v>2.3540027397260279</v>
      </c>
      <c r="J18970" t="s">
        <v>717</v>
      </c>
    </row>
    <row r="18971" spans="1:10">
      <c r="A18971" s="4" t="s">
        <v>45</v>
      </c>
      <c r="B18971" t="s">
        <v>32</v>
      </c>
      <c r="C18971" t="s">
        <v>4</v>
      </c>
      <c r="D18971" t="s">
        <v>367</v>
      </c>
      <c r="F18971" s="2">
        <v>-7023</v>
      </c>
      <c r="G18971" s="2">
        <v>-2983.4289831019382</v>
      </c>
      <c r="H18971">
        <v>2014</v>
      </c>
      <c r="I18971">
        <v>2.3540027397260279</v>
      </c>
      <c r="J18971" t="s">
        <v>717</v>
      </c>
    </row>
    <row r="18972" spans="1:10">
      <c r="A18972" s="4" t="s">
        <v>45</v>
      </c>
      <c r="B18972" t="s">
        <v>32</v>
      </c>
      <c r="C18972" t="s">
        <v>3</v>
      </c>
      <c r="D18972" t="s">
        <v>328</v>
      </c>
      <c r="F18972" s="2">
        <v>49889623</v>
      </c>
      <c r="G18972" s="2">
        <v>23096245.783040747</v>
      </c>
      <c r="H18972">
        <v>2013</v>
      </c>
      <c r="I18972">
        <v>2.1600749952459051</v>
      </c>
      <c r="J18972" t="s">
        <v>717</v>
      </c>
    </row>
    <row r="18973" spans="1:10">
      <c r="A18973" s="4" t="s">
        <v>45</v>
      </c>
      <c r="B18973" t="s">
        <v>32</v>
      </c>
      <c r="C18973" t="s">
        <v>3</v>
      </c>
      <c r="D18973" t="s">
        <v>328</v>
      </c>
      <c r="F18973" s="2">
        <v>40348163</v>
      </c>
      <c r="G18973" s="2">
        <v>18679056.555352017</v>
      </c>
      <c r="H18973">
        <v>2013</v>
      </c>
      <c r="I18973">
        <v>2.1600749952459051</v>
      </c>
      <c r="J18973" t="s">
        <v>717</v>
      </c>
    </row>
    <row r="18974" spans="1:10">
      <c r="A18974" s="4" t="s">
        <v>45</v>
      </c>
      <c r="B18974" t="s">
        <v>32</v>
      </c>
      <c r="C18974" t="s">
        <v>3</v>
      </c>
      <c r="D18974" t="s">
        <v>328</v>
      </c>
      <c r="F18974" s="2">
        <v>28508746</v>
      </c>
      <c r="G18974" s="2">
        <v>13198035.282453023</v>
      </c>
      <c r="H18974">
        <v>2013</v>
      </c>
      <c r="I18974">
        <v>2.1600749952459051</v>
      </c>
      <c r="J18974" t="s">
        <v>717</v>
      </c>
    </row>
    <row r="18975" spans="1:10">
      <c r="A18975" s="4" t="s">
        <v>45</v>
      </c>
      <c r="B18975" t="s">
        <v>32</v>
      </c>
      <c r="C18975" t="s">
        <v>3</v>
      </c>
      <c r="D18975" t="s">
        <v>328</v>
      </c>
      <c r="F18975" s="2">
        <v>26385508</v>
      </c>
      <c r="G18975" s="2">
        <v>12215088.854818324</v>
      </c>
      <c r="H18975">
        <v>2013</v>
      </c>
      <c r="I18975">
        <v>2.1600749952459051</v>
      </c>
      <c r="J18975" t="s">
        <v>717</v>
      </c>
    </row>
    <row r="18976" spans="1:10">
      <c r="A18976" s="4" t="s">
        <v>45</v>
      </c>
      <c r="B18976" t="s">
        <v>32</v>
      </c>
      <c r="C18976" t="s">
        <v>3</v>
      </c>
      <c r="D18976" t="s">
        <v>328</v>
      </c>
      <c r="F18976" s="2">
        <v>21133200</v>
      </c>
      <c r="G18976" s="2">
        <v>9783549.2038526069</v>
      </c>
      <c r="H18976">
        <v>2013</v>
      </c>
      <c r="I18976">
        <v>2.1600749952459051</v>
      </c>
      <c r="J18976" t="s">
        <v>717</v>
      </c>
    </row>
    <row r="18977" spans="1:10">
      <c r="A18977" s="4" t="s">
        <v>45</v>
      </c>
      <c r="B18977" t="s">
        <v>32</v>
      </c>
      <c r="C18977" t="s">
        <v>3</v>
      </c>
      <c r="D18977" t="s">
        <v>328</v>
      </c>
      <c r="F18977" s="2">
        <v>15232539</v>
      </c>
      <c r="G18977" s="2">
        <v>7051856.5482796645</v>
      </c>
      <c r="H18977">
        <v>2013</v>
      </c>
      <c r="I18977">
        <v>2.1600749952459051</v>
      </c>
      <c r="J18977" t="s">
        <v>717</v>
      </c>
    </row>
    <row r="18978" spans="1:10">
      <c r="A18978" s="4" t="s">
        <v>45</v>
      </c>
      <c r="B18978" t="s">
        <v>32</v>
      </c>
      <c r="C18978" t="s">
        <v>3</v>
      </c>
      <c r="D18978" t="s">
        <v>328</v>
      </c>
      <c r="F18978" s="2">
        <v>4210387</v>
      </c>
      <c r="G18978" s="2">
        <v>1949185.5649764999</v>
      </c>
      <c r="H18978">
        <v>2013</v>
      </c>
      <c r="I18978">
        <v>2.1600749952459051</v>
      </c>
      <c r="J18978" t="s">
        <v>717</v>
      </c>
    </row>
    <row r="18979" spans="1:10">
      <c r="A18979" s="4" t="s">
        <v>45</v>
      </c>
      <c r="B18979" t="s">
        <v>32</v>
      </c>
      <c r="C18979" t="s">
        <v>3</v>
      </c>
      <c r="D18979" t="s">
        <v>328</v>
      </c>
      <c r="F18979" s="2">
        <v>2541847</v>
      </c>
      <c r="G18979" s="2">
        <v>1176740.1620750828</v>
      </c>
      <c r="H18979">
        <v>2013</v>
      </c>
      <c r="I18979">
        <v>2.1600749952459051</v>
      </c>
      <c r="J18979" t="s">
        <v>717</v>
      </c>
    </row>
    <row r="18980" spans="1:10">
      <c r="A18980" s="4" t="s">
        <v>45</v>
      </c>
      <c r="B18980" t="s">
        <v>32</v>
      </c>
      <c r="C18980" t="s">
        <v>3</v>
      </c>
      <c r="D18980" t="s">
        <v>328</v>
      </c>
      <c r="F18980" s="2">
        <v>711690</v>
      </c>
      <c r="G18980" s="2">
        <v>329474.67174350604</v>
      </c>
      <c r="H18980">
        <v>2013</v>
      </c>
      <c r="I18980">
        <v>2.1600749952459051</v>
      </c>
      <c r="J18980" t="s">
        <v>717</v>
      </c>
    </row>
    <row r="18981" spans="1:10">
      <c r="A18981" s="4" t="s">
        <v>45</v>
      </c>
      <c r="B18981" t="s">
        <v>32</v>
      </c>
      <c r="C18981" t="s">
        <v>3</v>
      </c>
      <c r="D18981" t="s">
        <v>328</v>
      </c>
      <c r="F18981" s="2">
        <v>636132.00000000012</v>
      </c>
      <c r="G18981" s="2">
        <v>294495.33067141596</v>
      </c>
      <c r="H18981">
        <v>2013</v>
      </c>
      <c r="I18981">
        <v>2.1600749952459051</v>
      </c>
      <c r="J18981" t="s">
        <v>717</v>
      </c>
    </row>
    <row r="18982" spans="1:10">
      <c r="A18982" s="4" t="s">
        <v>45</v>
      </c>
      <c r="B18982" t="s">
        <v>32</v>
      </c>
      <c r="C18982" t="s">
        <v>3</v>
      </c>
      <c r="D18982" t="s">
        <v>328</v>
      </c>
      <c r="F18982" s="2">
        <v>10331</v>
      </c>
      <c r="G18982" s="2">
        <v>4782.7043147749173</v>
      </c>
      <c r="H18982">
        <v>2013</v>
      </c>
      <c r="I18982">
        <v>2.1600749952459051</v>
      </c>
      <c r="J18982" t="s">
        <v>717</v>
      </c>
    </row>
    <row r="18983" spans="1:10">
      <c r="A18983" s="4" t="s">
        <v>45</v>
      </c>
      <c r="B18983" t="s">
        <v>32</v>
      </c>
      <c r="C18983" t="s">
        <v>3</v>
      </c>
      <c r="D18983" t="s">
        <v>328</v>
      </c>
      <c r="F18983" s="2">
        <v>3837</v>
      </c>
      <c r="G18983" s="2">
        <v>1776.327214770241</v>
      </c>
      <c r="H18983">
        <v>2013</v>
      </c>
      <c r="I18983">
        <v>2.1600749952459051</v>
      </c>
      <c r="J18983" t="s">
        <v>717</v>
      </c>
    </row>
    <row r="18984" spans="1:10">
      <c r="A18984" s="4" t="s">
        <v>45</v>
      </c>
      <c r="B18984" t="s">
        <v>32</v>
      </c>
      <c r="C18984" t="s">
        <v>3</v>
      </c>
      <c r="D18984" t="s">
        <v>1</v>
      </c>
      <c r="F18984" s="2">
        <v>6266722</v>
      </c>
      <c r="G18984" s="2">
        <v>2901159.4568671864</v>
      </c>
      <c r="H18984">
        <v>2013</v>
      </c>
      <c r="I18984">
        <v>2.1600749952459051</v>
      </c>
      <c r="J18984" t="s">
        <v>717</v>
      </c>
    </row>
    <row r="18985" spans="1:10">
      <c r="A18985" s="4" t="s">
        <v>45</v>
      </c>
      <c r="B18985" t="s">
        <v>32</v>
      </c>
      <c r="C18985" t="s">
        <v>3</v>
      </c>
      <c r="D18985" t="s">
        <v>1</v>
      </c>
      <c r="F18985" s="2">
        <v>4279302</v>
      </c>
      <c r="G18985" s="2">
        <v>1981089.5498620593</v>
      </c>
      <c r="H18985">
        <v>2013</v>
      </c>
      <c r="I18985">
        <v>2.1600749952459051</v>
      </c>
      <c r="J18985" t="s">
        <v>717</v>
      </c>
    </row>
    <row r="18986" spans="1:10">
      <c r="A18986" s="4" t="s">
        <v>45</v>
      </c>
      <c r="B18986" t="s">
        <v>32</v>
      </c>
      <c r="C18986" t="s">
        <v>4</v>
      </c>
      <c r="D18986" t="s">
        <v>328</v>
      </c>
      <c r="F18986" s="2">
        <v>33399434</v>
      </c>
      <c r="G18986" s="2">
        <v>15462164.079260487</v>
      </c>
      <c r="H18986">
        <v>2013</v>
      </c>
      <c r="I18986">
        <v>2.1600749952459051</v>
      </c>
      <c r="J18986" t="s">
        <v>717</v>
      </c>
    </row>
    <row r="18987" spans="1:10">
      <c r="A18987" s="4" t="s">
        <v>45</v>
      </c>
      <c r="B18987" t="s">
        <v>32</v>
      </c>
      <c r="C18987" t="s">
        <v>4</v>
      </c>
      <c r="D18987" t="s">
        <v>328</v>
      </c>
      <c r="F18987" s="2">
        <v>30346984</v>
      </c>
      <c r="G18987" s="2">
        <v>14049041.846598141</v>
      </c>
      <c r="H18987">
        <v>2013</v>
      </c>
      <c r="I18987">
        <v>2.1600749952459051</v>
      </c>
      <c r="J18987" t="s">
        <v>717</v>
      </c>
    </row>
    <row r="18988" spans="1:10">
      <c r="A18988" s="4" t="s">
        <v>45</v>
      </c>
      <c r="B18988" t="s">
        <v>32</v>
      </c>
      <c r="C18988" t="s">
        <v>4</v>
      </c>
      <c r="D18988" t="s">
        <v>328</v>
      </c>
      <c r="F18988" s="2">
        <v>19683573</v>
      </c>
      <c r="G18988" s="2">
        <v>9112448.8933585398</v>
      </c>
      <c r="H18988">
        <v>2013</v>
      </c>
      <c r="I18988">
        <v>2.1600749952459051</v>
      </c>
      <c r="J18988" t="s">
        <v>717</v>
      </c>
    </row>
    <row r="18989" spans="1:10">
      <c r="A18989" s="4" t="s">
        <v>45</v>
      </c>
      <c r="B18989" t="s">
        <v>32</v>
      </c>
      <c r="C18989" t="s">
        <v>4</v>
      </c>
      <c r="D18989" t="s">
        <v>328</v>
      </c>
      <c r="F18989" s="2">
        <v>14914544</v>
      </c>
      <c r="G18989" s="2">
        <v>6904641.7521731062</v>
      </c>
      <c r="H18989">
        <v>2013</v>
      </c>
      <c r="I18989">
        <v>2.1600749952459051</v>
      </c>
      <c r="J18989" t="s">
        <v>717</v>
      </c>
    </row>
    <row r="18990" spans="1:10">
      <c r="A18990" s="4" t="s">
        <v>45</v>
      </c>
      <c r="B18990" t="s">
        <v>32</v>
      </c>
      <c r="C18990" t="s">
        <v>4</v>
      </c>
      <c r="D18990" t="s">
        <v>328</v>
      </c>
      <c r="F18990" s="2">
        <v>8095093</v>
      </c>
      <c r="G18990" s="2">
        <v>3747598.1240542284</v>
      </c>
      <c r="H18990">
        <v>2013</v>
      </c>
      <c r="I18990">
        <v>2.1600749952459051</v>
      </c>
      <c r="J18990" t="s">
        <v>717</v>
      </c>
    </row>
    <row r="18991" spans="1:10">
      <c r="A18991" s="4" t="s">
        <v>45</v>
      </c>
      <c r="B18991" t="s">
        <v>32</v>
      </c>
      <c r="C18991" t="s">
        <v>4</v>
      </c>
      <c r="D18991" t="s">
        <v>328</v>
      </c>
      <c r="F18991" s="2">
        <v>6559018</v>
      </c>
      <c r="G18991" s="2">
        <v>3036476.9808620997</v>
      </c>
      <c r="H18991">
        <v>2013</v>
      </c>
      <c r="I18991">
        <v>2.1600749952459051</v>
      </c>
      <c r="J18991" t="s">
        <v>717</v>
      </c>
    </row>
    <row r="18992" spans="1:10">
      <c r="A18992" s="4" t="s">
        <v>45</v>
      </c>
      <c r="B18992" t="s">
        <v>32</v>
      </c>
      <c r="C18992" t="s">
        <v>4</v>
      </c>
      <c r="D18992" t="s">
        <v>328</v>
      </c>
      <c r="F18992" s="2">
        <v>612589</v>
      </c>
      <c r="G18992" s="2">
        <v>283596.17205339775</v>
      </c>
      <c r="H18992">
        <v>2013</v>
      </c>
      <c r="I18992">
        <v>2.1600749952459051</v>
      </c>
      <c r="J18992" t="s">
        <v>717</v>
      </c>
    </row>
    <row r="18993" spans="1:10">
      <c r="A18993" s="4" t="s">
        <v>45</v>
      </c>
      <c r="B18993" t="s">
        <v>32</v>
      </c>
      <c r="C18993" t="s">
        <v>4</v>
      </c>
      <c r="D18993" t="s">
        <v>328</v>
      </c>
      <c r="F18993" s="2">
        <v>512357</v>
      </c>
      <c r="G18993" s="2">
        <v>237194.07943133602</v>
      </c>
      <c r="H18993">
        <v>2013</v>
      </c>
      <c r="I18993">
        <v>2.1600749952459051</v>
      </c>
      <c r="J18993" t="s">
        <v>717</v>
      </c>
    </row>
    <row r="18994" spans="1:10">
      <c r="A18994" s="4" t="s">
        <v>45</v>
      </c>
      <c r="B18994" t="s">
        <v>32</v>
      </c>
      <c r="C18994" t="s">
        <v>4</v>
      </c>
      <c r="D18994" t="s">
        <v>328</v>
      </c>
      <c r="F18994" s="2">
        <v>337482</v>
      </c>
      <c r="G18994" s="2">
        <v>156236.24214101915</v>
      </c>
      <c r="H18994">
        <v>2013</v>
      </c>
      <c r="I18994">
        <v>2.1600749952459051</v>
      </c>
      <c r="J18994" t="s">
        <v>717</v>
      </c>
    </row>
    <row r="18995" spans="1:10">
      <c r="A18995" s="4" t="s">
        <v>45</v>
      </c>
      <c r="B18995" t="s">
        <v>32</v>
      </c>
      <c r="C18995" t="s">
        <v>4</v>
      </c>
      <c r="D18995" t="s">
        <v>328</v>
      </c>
      <c r="F18995" s="2">
        <v>10000</v>
      </c>
      <c r="G18995" s="2">
        <v>4629.4688943712299</v>
      </c>
      <c r="H18995">
        <v>2013</v>
      </c>
      <c r="I18995">
        <v>2.1600749952459051</v>
      </c>
      <c r="J18995" t="s">
        <v>717</v>
      </c>
    </row>
    <row r="18996" spans="1:10">
      <c r="A18996" s="4" t="s">
        <v>45</v>
      </c>
      <c r="B18996" t="s">
        <v>32</v>
      </c>
      <c r="C18996" t="s">
        <v>4</v>
      </c>
      <c r="D18996" t="s">
        <v>328</v>
      </c>
      <c r="F18996" s="2">
        <v>-246845</v>
      </c>
      <c r="G18996" s="2">
        <v>-114276.12492310663</v>
      </c>
      <c r="H18996">
        <v>2013</v>
      </c>
      <c r="I18996">
        <v>2.1600749952459051</v>
      </c>
      <c r="J18996" t="s">
        <v>717</v>
      </c>
    </row>
    <row r="18997" spans="1:10">
      <c r="A18997" s="4" t="s">
        <v>45</v>
      </c>
      <c r="B18997" t="s">
        <v>32</v>
      </c>
      <c r="C18997" t="s">
        <v>4</v>
      </c>
      <c r="D18997" t="s">
        <v>1</v>
      </c>
      <c r="F18997" s="2">
        <v>12645397</v>
      </c>
      <c r="G18997" s="2">
        <v>5854147.2068475271</v>
      </c>
      <c r="H18997">
        <v>2013</v>
      </c>
      <c r="I18997">
        <v>2.1600749952459051</v>
      </c>
      <c r="J18997" t="s">
        <v>717</v>
      </c>
    </row>
    <row r="18998" spans="1:10">
      <c r="A18998" s="4" t="s">
        <v>45</v>
      </c>
      <c r="B18998" t="s">
        <v>32</v>
      </c>
      <c r="C18998" t="s">
        <v>4</v>
      </c>
      <c r="D18998" t="s">
        <v>1</v>
      </c>
      <c r="F18998" s="2">
        <v>3083344</v>
      </c>
      <c r="G18998" s="2">
        <v>1427424.5138646166</v>
      </c>
      <c r="H18998">
        <v>2013</v>
      </c>
      <c r="I18998">
        <v>2.1600749952459051</v>
      </c>
      <c r="J18998" t="s">
        <v>717</v>
      </c>
    </row>
    <row r="18999" spans="1:10">
      <c r="A18999" s="4" t="s">
        <v>45</v>
      </c>
      <c r="B18999" t="s">
        <v>32</v>
      </c>
      <c r="C18999" t="s">
        <v>3</v>
      </c>
      <c r="D18999" t="s">
        <v>328</v>
      </c>
      <c r="F18999" s="2">
        <v>83263020.909968659</v>
      </c>
      <c r="G18999" s="2">
        <v>42602348.852337137</v>
      </c>
      <c r="H18999">
        <v>2012</v>
      </c>
      <c r="I18999">
        <v>1.9544232455014252</v>
      </c>
      <c r="J18999" t="s">
        <v>717</v>
      </c>
    </row>
    <row r="19000" spans="1:10">
      <c r="A19000" s="4" t="s">
        <v>45</v>
      </c>
      <c r="B19000" t="s">
        <v>32</v>
      </c>
      <c r="C19000" t="s">
        <v>3</v>
      </c>
      <c r="D19000" t="s">
        <v>328</v>
      </c>
      <c r="F19000" s="2">
        <v>52018343.919504508</v>
      </c>
      <c r="G19000" s="2">
        <v>26615700.585447513</v>
      </c>
      <c r="H19000">
        <v>2012</v>
      </c>
      <c r="I19000">
        <v>1.9544232455014252</v>
      </c>
      <c r="J19000" t="s">
        <v>717</v>
      </c>
    </row>
    <row r="19001" spans="1:10">
      <c r="A19001" s="4" t="s">
        <v>45</v>
      </c>
      <c r="B19001" t="s">
        <v>32</v>
      </c>
      <c r="C19001" t="s">
        <v>3</v>
      </c>
      <c r="D19001" t="s">
        <v>328</v>
      </c>
      <c r="F19001" s="2">
        <v>46667079.585946277</v>
      </c>
      <c r="G19001" s="2">
        <v>23877673.218102463</v>
      </c>
      <c r="H19001">
        <v>2012</v>
      </c>
      <c r="I19001">
        <v>1.9544232455014252</v>
      </c>
      <c r="J19001" t="s">
        <v>717</v>
      </c>
    </row>
    <row r="19002" spans="1:10">
      <c r="A19002" s="4" t="s">
        <v>45</v>
      </c>
      <c r="B19002" t="s">
        <v>32</v>
      </c>
      <c r="C19002" t="s">
        <v>3</v>
      </c>
      <c r="D19002" t="s">
        <v>328</v>
      </c>
      <c r="F19002" s="2">
        <v>2433992.0515205897</v>
      </c>
      <c r="G19002" s="2">
        <v>1245376.126754022</v>
      </c>
      <c r="H19002">
        <v>2012</v>
      </c>
      <c r="I19002">
        <v>1.9544232455014252</v>
      </c>
      <c r="J19002" t="s">
        <v>717</v>
      </c>
    </row>
    <row r="19003" spans="1:10">
      <c r="A19003" s="4" t="s">
        <v>45</v>
      </c>
      <c r="B19003" t="s">
        <v>32</v>
      </c>
      <c r="C19003" t="s">
        <v>3</v>
      </c>
      <c r="D19003" t="s">
        <v>328</v>
      </c>
      <c r="F19003" s="2">
        <v>1244635.5134429184</v>
      </c>
      <c r="G19003" s="2">
        <v>636830.08084750641</v>
      </c>
      <c r="H19003">
        <v>2012</v>
      </c>
      <c r="I19003">
        <v>1.9544232455014252</v>
      </c>
      <c r="J19003" t="s">
        <v>717</v>
      </c>
    </row>
    <row r="19004" spans="1:10">
      <c r="A19004" s="4" t="s">
        <v>45</v>
      </c>
      <c r="B19004" t="s">
        <v>32</v>
      </c>
      <c r="C19004" t="s">
        <v>3</v>
      </c>
      <c r="D19004" t="s">
        <v>328</v>
      </c>
      <c r="F19004" s="2">
        <v>7370.9962091862071</v>
      </c>
      <c r="G19004" s="2">
        <v>3771.4431744261774</v>
      </c>
      <c r="H19004">
        <v>2012</v>
      </c>
      <c r="I19004">
        <v>1.9544232455014252</v>
      </c>
      <c r="J19004" t="s">
        <v>717</v>
      </c>
    </row>
    <row r="19005" spans="1:10">
      <c r="A19005" s="4" t="s">
        <v>45</v>
      </c>
      <c r="B19005" t="s">
        <v>32</v>
      </c>
      <c r="C19005" t="s">
        <v>3</v>
      </c>
      <c r="D19005" t="s">
        <v>1</v>
      </c>
      <c r="F19005" s="2">
        <v>12935467.032634167</v>
      </c>
      <c r="G19005" s="2">
        <v>6618559.7528110929</v>
      </c>
      <c r="H19005">
        <v>2012</v>
      </c>
      <c r="I19005">
        <v>1.9544232455014252</v>
      </c>
      <c r="J19005" t="s">
        <v>717</v>
      </c>
    </row>
    <row r="19006" spans="1:10">
      <c r="A19006" s="4" t="s">
        <v>45</v>
      </c>
      <c r="B19006" t="s">
        <v>32</v>
      </c>
      <c r="C19006" t="s">
        <v>3</v>
      </c>
      <c r="D19006" t="s">
        <v>367</v>
      </c>
      <c r="F19006" s="2">
        <v>7153.2326675677505</v>
      </c>
      <c r="G19006" s="2">
        <v>3660.022302759975</v>
      </c>
      <c r="H19006">
        <v>2012</v>
      </c>
      <c r="I19006">
        <v>1.9544232455014252</v>
      </c>
      <c r="J19006" t="s">
        <v>717</v>
      </c>
    </row>
    <row r="19007" spans="1:10">
      <c r="A19007" s="4" t="s">
        <v>45</v>
      </c>
      <c r="B19007" t="s">
        <v>32</v>
      </c>
      <c r="C19007" t="s">
        <v>3</v>
      </c>
      <c r="D19007" t="s">
        <v>367</v>
      </c>
      <c r="F19007" s="2">
        <v>7153.2326675677505</v>
      </c>
      <c r="G19007" s="2">
        <v>3660.022302759975</v>
      </c>
      <c r="H19007">
        <v>2012</v>
      </c>
      <c r="I19007">
        <v>1.9544232455014252</v>
      </c>
      <c r="J19007" t="s">
        <v>717</v>
      </c>
    </row>
    <row r="19008" spans="1:10">
      <c r="A19008" s="4" t="s">
        <v>45</v>
      </c>
      <c r="B19008" t="s">
        <v>32</v>
      </c>
      <c r="C19008" t="s">
        <v>3</v>
      </c>
      <c r="D19008" t="s">
        <v>380</v>
      </c>
      <c r="F19008" s="2">
        <v>36942133.411598861</v>
      </c>
      <c r="G19008" s="2">
        <v>18901808.242728416</v>
      </c>
      <c r="H19008">
        <v>2012</v>
      </c>
      <c r="I19008">
        <v>1.9544232455014252</v>
      </c>
      <c r="J19008" t="s">
        <v>717</v>
      </c>
    </row>
    <row r="19009" spans="1:10">
      <c r="A19009" s="4" t="s">
        <v>45</v>
      </c>
      <c r="B19009" t="s">
        <v>32</v>
      </c>
      <c r="C19009" t="s">
        <v>3</v>
      </c>
      <c r="D19009" t="s">
        <v>380</v>
      </c>
      <c r="F19009" s="2">
        <v>36942133.411598861</v>
      </c>
      <c r="G19009" s="2">
        <v>18901808.242728416</v>
      </c>
      <c r="H19009">
        <v>2012</v>
      </c>
      <c r="I19009">
        <v>1.9544232455014252</v>
      </c>
      <c r="J19009" t="s">
        <v>717</v>
      </c>
    </row>
    <row r="19010" spans="1:10">
      <c r="A19010" s="4" t="s">
        <v>45</v>
      </c>
      <c r="B19010" t="s">
        <v>32</v>
      </c>
      <c r="C19010" t="s">
        <v>3</v>
      </c>
      <c r="D19010" t="s">
        <v>380</v>
      </c>
      <c r="F19010" s="2">
        <v>3178671.441952059</v>
      </c>
      <c r="G19010" s="2">
        <v>1626398.7082984892</v>
      </c>
      <c r="H19010">
        <v>2012</v>
      </c>
      <c r="I19010">
        <v>1.9544232455014252</v>
      </c>
      <c r="J19010" t="s">
        <v>717</v>
      </c>
    </row>
    <row r="19011" spans="1:10">
      <c r="A19011" s="4" t="s">
        <v>45</v>
      </c>
      <c r="B19011" t="s">
        <v>32</v>
      </c>
      <c r="C19011" t="s">
        <v>3</v>
      </c>
      <c r="D19011" t="s">
        <v>380</v>
      </c>
      <c r="F19011" s="2">
        <v>3178671.441952059</v>
      </c>
      <c r="G19011" s="2">
        <v>1626398.7082984892</v>
      </c>
      <c r="H19011">
        <v>2012</v>
      </c>
      <c r="I19011">
        <v>1.9544232455014252</v>
      </c>
      <c r="J19011" t="s">
        <v>717</v>
      </c>
    </row>
    <row r="19012" spans="1:10">
      <c r="A19012" s="4" t="s">
        <v>45</v>
      </c>
      <c r="B19012" t="s">
        <v>32</v>
      </c>
      <c r="C19012" t="s">
        <v>4</v>
      </c>
      <c r="D19012" t="s">
        <v>328</v>
      </c>
      <c r="F19012" s="2">
        <v>75540042.899962083</v>
      </c>
      <c r="G19012" s="2">
        <v>38650810.705324776</v>
      </c>
      <c r="H19012">
        <v>2012</v>
      </c>
      <c r="I19012">
        <v>1.9544232455014252</v>
      </c>
      <c r="J19012" t="s">
        <v>717</v>
      </c>
    </row>
    <row r="19013" spans="1:10">
      <c r="A19013" s="4" t="s">
        <v>45</v>
      </c>
      <c r="B19013" t="s">
        <v>32</v>
      </c>
      <c r="C19013" t="s">
        <v>4</v>
      </c>
      <c r="D19013" t="s">
        <v>328</v>
      </c>
      <c r="F19013" s="2">
        <v>36040796.128025465</v>
      </c>
      <c r="G19013" s="2">
        <v>18440630.09943318</v>
      </c>
      <c r="H19013">
        <v>2012</v>
      </c>
      <c r="I19013">
        <v>1.9544232455014252</v>
      </c>
      <c r="J19013" t="s">
        <v>717</v>
      </c>
    </row>
    <row r="19014" spans="1:10">
      <c r="A19014" t="s">
        <v>25</v>
      </c>
      <c r="B19014" t="s">
        <v>552</v>
      </c>
      <c r="C19014" t="s">
        <v>3</v>
      </c>
      <c r="D19014" t="s">
        <v>328</v>
      </c>
      <c r="F19014" s="2">
        <v>273225000</v>
      </c>
      <c r="G19014" s="2">
        <v>43473937.118126273</v>
      </c>
      <c r="H19014">
        <v>2015</v>
      </c>
      <c r="I19014">
        <v>6.2847999999999997</v>
      </c>
      <c r="J19014" s="40" t="s">
        <v>715</v>
      </c>
    </row>
    <row r="19015" spans="1:10">
      <c r="A19015" t="s">
        <v>25</v>
      </c>
      <c r="B19015" t="s">
        <v>552</v>
      </c>
      <c r="C19015" t="s">
        <v>3</v>
      </c>
      <c r="D19015" t="s">
        <v>1</v>
      </c>
      <c r="F19015" s="2">
        <v>2948000</v>
      </c>
      <c r="G19015" s="2">
        <v>469068.22810590634</v>
      </c>
      <c r="H19015">
        <v>2015</v>
      </c>
      <c r="I19015">
        <v>6.2847999999999997</v>
      </c>
      <c r="J19015" s="40" t="s">
        <v>715</v>
      </c>
    </row>
    <row r="19016" spans="1:10">
      <c r="A19016" s="4" t="s">
        <v>45</v>
      </c>
      <c r="B19016" t="s">
        <v>32</v>
      </c>
      <c r="C19016" t="s">
        <v>4</v>
      </c>
      <c r="D19016" t="s">
        <v>328</v>
      </c>
      <c r="F19016" s="2">
        <v>30127193.409189396</v>
      </c>
      <c r="G19016" s="2">
        <v>15414876.730787138</v>
      </c>
      <c r="H19016">
        <v>2012</v>
      </c>
      <c r="I19016">
        <v>1.9544232455014252</v>
      </c>
      <c r="J19016" t="s">
        <v>717</v>
      </c>
    </row>
    <row r="19017" spans="1:10">
      <c r="A19017" s="4" t="s">
        <v>45</v>
      </c>
      <c r="B19017" t="s">
        <v>32</v>
      </c>
      <c r="C19017" t="s">
        <v>4</v>
      </c>
      <c r="D19017" t="s">
        <v>328</v>
      </c>
      <c r="F19017" s="2">
        <v>590224.10558894265</v>
      </c>
      <c r="G19017" s="2">
        <v>301994.00613325968</v>
      </c>
      <c r="H19017">
        <v>2012</v>
      </c>
      <c r="I19017">
        <v>1.9544232455014252</v>
      </c>
      <c r="J19017" t="s">
        <v>717</v>
      </c>
    </row>
    <row r="19018" spans="1:10">
      <c r="A19018" s="4" t="s">
        <v>45</v>
      </c>
      <c r="B19018" t="s">
        <v>32</v>
      </c>
      <c r="C19018" t="s">
        <v>4</v>
      </c>
      <c r="D19018" t="s">
        <v>328</v>
      </c>
      <c r="F19018" s="2">
        <v>586367.29350550764</v>
      </c>
      <c r="G19018" s="2">
        <v>300020.63005296979</v>
      </c>
      <c r="H19018">
        <v>2012</v>
      </c>
      <c r="I19018">
        <v>1.9544232455014252</v>
      </c>
      <c r="J19018" t="s">
        <v>717</v>
      </c>
    </row>
    <row r="19019" spans="1:10">
      <c r="A19019" s="4" t="s">
        <v>45</v>
      </c>
      <c r="B19019" t="s">
        <v>32</v>
      </c>
      <c r="C19019" t="s">
        <v>4</v>
      </c>
      <c r="D19019" t="s">
        <v>1</v>
      </c>
      <c r="F19019" s="2">
        <v>6068679.3290129397</v>
      </c>
      <c r="G19019" s="2">
        <v>3105099.851314941</v>
      </c>
      <c r="H19019">
        <v>2012</v>
      </c>
      <c r="I19019">
        <v>1.9544232455014252</v>
      </c>
      <c r="J19019" t="s">
        <v>717</v>
      </c>
    </row>
    <row r="19020" spans="1:10">
      <c r="A19020" s="4" t="s">
        <v>45</v>
      </c>
      <c r="B19020" t="s">
        <v>32</v>
      </c>
      <c r="C19020" t="s">
        <v>4</v>
      </c>
      <c r="D19020" t="s">
        <v>380</v>
      </c>
      <c r="F19020" s="2">
        <v>1972266.4159624504</v>
      </c>
      <c r="G19020" s="2">
        <v>1009129.634792308</v>
      </c>
      <c r="H19020">
        <v>2012</v>
      </c>
      <c r="I19020">
        <v>1.9544232455014252</v>
      </c>
      <c r="J19020" t="s">
        <v>717</v>
      </c>
    </row>
    <row r="19021" spans="1:10">
      <c r="A19021" s="4" t="s">
        <v>45</v>
      </c>
      <c r="B19021" t="s">
        <v>32</v>
      </c>
      <c r="C19021" t="s">
        <v>4</v>
      </c>
      <c r="D19021" t="s">
        <v>380</v>
      </c>
      <c r="F19021" s="2">
        <v>1972266.4159624504</v>
      </c>
      <c r="G19021" s="2">
        <v>1009129.634792308</v>
      </c>
      <c r="H19021">
        <v>2012</v>
      </c>
      <c r="I19021">
        <v>1.9544232455014252</v>
      </c>
      <c r="J19021" t="s">
        <v>717</v>
      </c>
    </row>
    <row r="19022" spans="1:10">
      <c r="A19022" s="4" t="s">
        <v>45</v>
      </c>
      <c r="B19022" t="s">
        <v>32</v>
      </c>
      <c r="C19022" t="s">
        <v>3</v>
      </c>
      <c r="D19022" t="s">
        <v>328</v>
      </c>
      <c r="F19022" s="2">
        <v>74828874.020018622</v>
      </c>
      <c r="G19022" s="2">
        <v>44694293.973011218</v>
      </c>
      <c r="H19022">
        <v>2011</v>
      </c>
      <c r="I19022">
        <v>1.6742377464381528</v>
      </c>
      <c r="J19022" t="s">
        <v>717</v>
      </c>
    </row>
    <row r="19023" spans="1:10">
      <c r="A19023" s="4" t="s">
        <v>45</v>
      </c>
      <c r="B19023" t="s">
        <v>32</v>
      </c>
      <c r="C19023" t="s">
        <v>3</v>
      </c>
      <c r="D19023" t="s">
        <v>328</v>
      </c>
      <c r="F19023" s="2">
        <v>49508102.059253789</v>
      </c>
      <c r="G19023" s="2">
        <v>29570532.718294941</v>
      </c>
      <c r="H19023">
        <v>2011</v>
      </c>
      <c r="I19023">
        <v>1.6742377464381528</v>
      </c>
      <c r="J19023" t="s">
        <v>717</v>
      </c>
    </row>
    <row r="19024" spans="1:10">
      <c r="A19024" s="4" t="s">
        <v>45</v>
      </c>
      <c r="B19024" t="s">
        <v>32</v>
      </c>
      <c r="C19024" t="s">
        <v>3</v>
      </c>
      <c r="D19024" t="s">
        <v>328</v>
      </c>
      <c r="F19024" s="2">
        <v>40465318.580848008</v>
      </c>
      <c r="G19024" s="2">
        <v>24169398.083955348</v>
      </c>
      <c r="H19024">
        <v>2011</v>
      </c>
      <c r="I19024">
        <v>1.6742377464381528</v>
      </c>
      <c r="J19024" t="s">
        <v>717</v>
      </c>
    </row>
    <row r="19025" spans="1:10">
      <c r="A19025" s="4" t="s">
        <v>45</v>
      </c>
      <c r="B19025" t="s">
        <v>32</v>
      </c>
      <c r="C19025" t="s">
        <v>3</v>
      </c>
      <c r="D19025" t="s">
        <v>328</v>
      </c>
      <c r="F19025" s="2">
        <v>2544308.5359337893</v>
      </c>
      <c r="G19025" s="2">
        <v>1519681.7425402477</v>
      </c>
      <c r="H19025">
        <v>2011</v>
      </c>
      <c r="I19025">
        <v>1.6742377464381528</v>
      </c>
      <c r="J19025" t="s">
        <v>717</v>
      </c>
    </row>
    <row r="19026" spans="1:10">
      <c r="A19026" s="4" t="s">
        <v>45</v>
      </c>
      <c r="B19026" t="s">
        <v>32</v>
      </c>
      <c r="C19026" t="s">
        <v>3</v>
      </c>
      <c r="D19026" t="s">
        <v>328</v>
      </c>
      <c r="F19026" s="2">
        <v>935921.99748002074</v>
      </c>
      <c r="G19026" s="2">
        <v>559013.79566381325</v>
      </c>
      <c r="H19026">
        <v>2011</v>
      </c>
      <c r="I19026">
        <v>1.6742377464381528</v>
      </c>
      <c r="J19026" t="s">
        <v>717</v>
      </c>
    </row>
    <row r="19027" spans="1:10">
      <c r="A19027" s="4" t="s">
        <v>45</v>
      </c>
      <c r="B19027" t="s">
        <v>32</v>
      </c>
      <c r="C19027" t="s">
        <v>3</v>
      </c>
      <c r="D19027" t="s">
        <v>328</v>
      </c>
      <c r="F19027" s="2">
        <v>-29420.11267286833</v>
      </c>
      <c r="G19027" s="2">
        <v>-17572.24309119656</v>
      </c>
      <c r="H19027">
        <v>2011</v>
      </c>
      <c r="I19027">
        <v>1.6742377464381528</v>
      </c>
      <c r="J19027" t="s">
        <v>717</v>
      </c>
    </row>
    <row r="19028" spans="1:10">
      <c r="A19028" s="4" t="s">
        <v>45</v>
      </c>
      <c r="B19028" t="s">
        <v>32</v>
      </c>
      <c r="C19028" t="s">
        <v>3</v>
      </c>
      <c r="D19028" t="s">
        <v>1</v>
      </c>
      <c r="F19028" s="2">
        <v>17865279.519164231</v>
      </c>
      <c r="G19028" s="2">
        <v>10670694.50391476</v>
      </c>
      <c r="H19028">
        <v>2011</v>
      </c>
      <c r="I19028">
        <v>1.6742377464381528</v>
      </c>
      <c r="J19028" t="s">
        <v>717</v>
      </c>
    </row>
    <row r="19029" spans="1:10">
      <c r="A19029" s="4" t="s">
        <v>45</v>
      </c>
      <c r="B19029" t="s">
        <v>32</v>
      </c>
      <c r="C19029" t="s">
        <v>3</v>
      </c>
      <c r="D19029" t="s">
        <v>380</v>
      </c>
      <c r="F19029" s="2">
        <v>5081508.7834225884</v>
      </c>
      <c r="G19029" s="2">
        <v>3035117.7986717923</v>
      </c>
      <c r="H19029">
        <v>2011</v>
      </c>
      <c r="I19029">
        <v>1.6742377464381528</v>
      </c>
      <c r="J19029" t="s">
        <v>717</v>
      </c>
    </row>
    <row r="19030" spans="1:10">
      <c r="A19030" s="4" t="s">
        <v>45</v>
      </c>
      <c r="B19030" t="s">
        <v>32</v>
      </c>
      <c r="C19030" t="s">
        <v>3</v>
      </c>
      <c r="D19030" t="s">
        <v>380</v>
      </c>
      <c r="F19030" s="2">
        <v>5081508.7834225884</v>
      </c>
      <c r="G19030" s="2">
        <v>3035117.7986717923</v>
      </c>
      <c r="H19030">
        <v>2011</v>
      </c>
      <c r="I19030">
        <v>1.6742377464381528</v>
      </c>
      <c r="J19030" t="s">
        <v>717</v>
      </c>
    </row>
    <row r="19031" spans="1:10">
      <c r="A19031" s="4" t="s">
        <v>45</v>
      </c>
      <c r="B19031" t="s">
        <v>32</v>
      </c>
      <c r="C19031" t="s">
        <v>4</v>
      </c>
      <c r="D19031" t="s">
        <v>328</v>
      </c>
      <c r="F19031" s="2">
        <v>56697207.940993905</v>
      </c>
      <c r="G19031" s="2">
        <v>33864490.310061425</v>
      </c>
      <c r="H19031">
        <v>2011</v>
      </c>
      <c r="I19031">
        <v>1.6742377464381528</v>
      </c>
      <c r="J19031" t="s">
        <v>717</v>
      </c>
    </row>
    <row r="19032" spans="1:10">
      <c r="A19032" s="4" t="s">
        <v>45</v>
      </c>
      <c r="B19032" t="s">
        <v>32</v>
      </c>
      <c r="C19032" t="s">
        <v>4</v>
      </c>
      <c r="D19032" t="s">
        <v>328</v>
      </c>
      <c r="F19032" s="2">
        <v>32124165.56949269</v>
      </c>
      <c r="G19032" s="2">
        <v>19187338.021637045</v>
      </c>
      <c r="H19032">
        <v>2011</v>
      </c>
      <c r="I19032">
        <v>1.6742377464381528</v>
      </c>
      <c r="J19032" t="s">
        <v>717</v>
      </c>
    </row>
    <row r="19033" spans="1:10">
      <c r="A19033" s="4" t="s">
        <v>45</v>
      </c>
      <c r="B19033" t="s">
        <v>32</v>
      </c>
      <c r="C19033" t="s">
        <v>4</v>
      </c>
      <c r="D19033" t="s">
        <v>328</v>
      </c>
      <c r="F19033" s="2">
        <v>12727590.533408077</v>
      </c>
      <c r="G19033" s="2">
        <v>7602021.0155250141</v>
      </c>
      <c r="H19033">
        <v>2011</v>
      </c>
      <c r="I19033">
        <v>1.6742377464381528</v>
      </c>
      <c r="J19033" t="s">
        <v>717</v>
      </c>
    </row>
    <row r="19034" spans="1:10">
      <c r="A19034" s="4" t="s">
        <v>45</v>
      </c>
      <c r="B19034" t="s">
        <v>32</v>
      </c>
      <c r="C19034" t="s">
        <v>4</v>
      </c>
      <c r="D19034" t="s">
        <v>328</v>
      </c>
      <c r="F19034" s="2">
        <v>1020696.2060489316</v>
      </c>
      <c r="G19034" s="2">
        <v>609648.30605474382</v>
      </c>
      <c r="H19034">
        <v>2011</v>
      </c>
      <c r="I19034">
        <v>1.6742377464381528</v>
      </c>
      <c r="J19034" t="s">
        <v>717</v>
      </c>
    </row>
    <row r="19035" spans="1:10">
      <c r="A19035" s="4" t="s">
        <v>45</v>
      </c>
      <c r="B19035" t="s">
        <v>32</v>
      </c>
      <c r="C19035" t="s">
        <v>4</v>
      </c>
      <c r="D19035" t="s">
        <v>328</v>
      </c>
      <c r="F19035" s="2">
        <v>107989.58671283022</v>
      </c>
      <c r="G19035" s="2">
        <v>64500.747843352612</v>
      </c>
      <c r="H19035">
        <v>2011</v>
      </c>
      <c r="I19035">
        <v>1.6742377464381528</v>
      </c>
      <c r="J19035" t="s">
        <v>717</v>
      </c>
    </row>
    <row r="19036" spans="1:10">
      <c r="A19036" s="4" t="s">
        <v>45</v>
      </c>
      <c r="B19036" t="s">
        <v>32</v>
      </c>
      <c r="C19036" t="s">
        <v>4</v>
      </c>
      <c r="D19036" t="s">
        <v>1</v>
      </c>
      <c r="F19036" s="2">
        <v>14776203.433503143</v>
      </c>
      <c r="G19036" s="2">
        <v>8825630.329347603</v>
      </c>
      <c r="H19036">
        <v>2011</v>
      </c>
      <c r="I19036">
        <v>1.6742377464381528</v>
      </c>
      <c r="J19036" t="s">
        <v>717</v>
      </c>
    </row>
    <row r="19037" spans="1:10">
      <c r="A19037" s="4" t="s">
        <v>45</v>
      </c>
      <c r="B19037" t="s">
        <v>32</v>
      </c>
      <c r="C19037" t="s">
        <v>4</v>
      </c>
      <c r="D19037" t="s">
        <v>380</v>
      </c>
      <c r="F19037" s="2">
        <v>99.291639125441534</v>
      </c>
      <c r="G19037" s="2">
        <v>59.305579113049475</v>
      </c>
      <c r="H19037">
        <v>2011</v>
      </c>
      <c r="I19037">
        <v>1.6742377464381528</v>
      </c>
      <c r="J19037" t="s">
        <v>717</v>
      </c>
    </row>
    <row r="19038" spans="1:10">
      <c r="A19038" s="4" t="s">
        <v>45</v>
      </c>
      <c r="B19038" t="s">
        <v>32</v>
      </c>
      <c r="C19038" t="s">
        <v>4</v>
      </c>
      <c r="D19038" t="s">
        <v>380</v>
      </c>
      <c r="F19038" s="2">
        <v>99.291639125441534</v>
      </c>
      <c r="G19038" s="2">
        <v>59.305579113049475</v>
      </c>
      <c r="H19038">
        <v>2011</v>
      </c>
      <c r="I19038">
        <v>1.6742377464381528</v>
      </c>
      <c r="J19038" t="s">
        <v>717</v>
      </c>
    </row>
    <row r="19039" spans="1:10">
      <c r="A19039" s="4" t="s">
        <v>45</v>
      </c>
      <c r="B19039" t="s">
        <v>32</v>
      </c>
      <c r="C19039" t="s">
        <v>3</v>
      </c>
      <c r="D19039" t="s">
        <v>328</v>
      </c>
      <c r="F19039" s="2">
        <v>64198625.832080521</v>
      </c>
      <c r="G19039" s="2">
        <v>36458105.774830312</v>
      </c>
      <c r="H19039">
        <v>2010</v>
      </c>
      <c r="I19039">
        <v>1.7608875850154977</v>
      </c>
      <c r="J19039" t="s">
        <v>717</v>
      </c>
    </row>
    <row r="19040" spans="1:10">
      <c r="A19040" s="4" t="s">
        <v>45</v>
      </c>
      <c r="B19040" t="s">
        <v>32</v>
      </c>
      <c r="C19040" t="s">
        <v>3</v>
      </c>
      <c r="D19040" t="s">
        <v>328</v>
      </c>
      <c r="F19040" s="2">
        <v>42649159.105072312</v>
      </c>
      <c r="G19040" s="2">
        <v>24220262.251833048</v>
      </c>
      <c r="H19040">
        <v>2010</v>
      </c>
      <c r="I19040">
        <v>1.7608875850154977</v>
      </c>
      <c r="J19040" t="s">
        <v>717</v>
      </c>
    </row>
    <row r="19041" spans="1:10">
      <c r="A19041" s="4" t="s">
        <v>45</v>
      </c>
      <c r="B19041" t="s">
        <v>32</v>
      </c>
      <c r="C19041" t="s">
        <v>3</v>
      </c>
      <c r="D19041" t="s">
        <v>328</v>
      </c>
      <c r="F19041" s="2">
        <v>41757436.272166014</v>
      </c>
      <c r="G19041" s="2">
        <v>23713856.936414544</v>
      </c>
      <c r="H19041">
        <v>2010</v>
      </c>
      <c r="I19041">
        <v>1.7608875850154977</v>
      </c>
      <c r="J19041" t="s">
        <v>717</v>
      </c>
    </row>
    <row r="19042" spans="1:10">
      <c r="A19042" s="4" t="s">
        <v>45</v>
      </c>
      <c r="B19042" t="s">
        <v>32</v>
      </c>
      <c r="C19042" t="s">
        <v>3</v>
      </c>
      <c r="D19042" t="s">
        <v>328</v>
      </c>
      <c r="F19042" s="2">
        <v>2801350.8267009258</v>
      </c>
      <c r="G19042" s="2">
        <v>1590874.3127837267</v>
      </c>
      <c r="H19042">
        <v>2010</v>
      </c>
      <c r="I19042">
        <v>1.7608875850154977</v>
      </c>
      <c r="J19042" t="s">
        <v>717</v>
      </c>
    </row>
    <row r="19043" spans="1:10">
      <c r="A19043" s="4" t="s">
        <v>45</v>
      </c>
      <c r="B19043" t="s">
        <v>32</v>
      </c>
      <c r="C19043" t="s">
        <v>3</v>
      </c>
      <c r="D19043" t="s">
        <v>328</v>
      </c>
      <c r="F19043" s="2">
        <v>537235.13655209856</v>
      </c>
      <c r="G19043" s="2">
        <v>305093.37513863517</v>
      </c>
      <c r="H19043">
        <v>2010</v>
      </c>
      <c r="I19043">
        <v>1.7608875850154977</v>
      </c>
      <c r="J19043" t="s">
        <v>717</v>
      </c>
    </row>
    <row r="19044" spans="1:10">
      <c r="A19044" s="4" t="s">
        <v>45</v>
      </c>
      <c r="B19044" t="s">
        <v>32</v>
      </c>
      <c r="C19044" t="s">
        <v>3</v>
      </c>
      <c r="D19044" t="s">
        <v>328</v>
      </c>
      <c r="F19044" s="2">
        <v>31655.274036597897</v>
      </c>
      <c r="G19044" s="2">
        <v>17976.885240132633</v>
      </c>
      <c r="H19044">
        <v>2010</v>
      </c>
      <c r="I19044">
        <v>1.7608875850154977</v>
      </c>
      <c r="J19044" t="s">
        <v>717</v>
      </c>
    </row>
    <row r="19045" spans="1:10">
      <c r="A19045" s="4" t="s">
        <v>45</v>
      </c>
      <c r="B19045" t="s">
        <v>32</v>
      </c>
      <c r="C19045" t="s">
        <v>3</v>
      </c>
      <c r="D19045" t="s">
        <v>1</v>
      </c>
      <c r="F19045" s="2">
        <v>22416373.672093891</v>
      </c>
      <c r="G19045" s="2">
        <v>12730156.009304024</v>
      </c>
      <c r="H19045">
        <v>2010</v>
      </c>
      <c r="I19045">
        <v>1.7608875850154977</v>
      </c>
      <c r="J19045" t="s">
        <v>717</v>
      </c>
    </row>
    <row r="19046" spans="1:10">
      <c r="A19046" s="4" t="s">
        <v>45</v>
      </c>
      <c r="B19046" t="s">
        <v>32</v>
      </c>
      <c r="C19046" t="s">
        <v>4</v>
      </c>
      <c r="D19046" t="s">
        <v>328</v>
      </c>
      <c r="F19046" s="2">
        <v>51401927.331303187</v>
      </c>
      <c r="G19046" s="2">
        <v>29190919.266348734</v>
      </c>
      <c r="H19046">
        <v>2010</v>
      </c>
      <c r="I19046">
        <v>1.7608875850154977</v>
      </c>
      <c r="J19046" t="s">
        <v>717</v>
      </c>
    </row>
    <row r="19047" spans="1:10">
      <c r="A19047" s="4" t="s">
        <v>45</v>
      </c>
      <c r="B19047" t="s">
        <v>32</v>
      </c>
      <c r="C19047" t="s">
        <v>4</v>
      </c>
      <c r="D19047" t="s">
        <v>328</v>
      </c>
      <c r="F19047" s="2">
        <v>24239529.355990231</v>
      </c>
      <c r="G19047" s="2">
        <v>13765517.777659213</v>
      </c>
      <c r="H19047">
        <v>2010</v>
      </c>
      <c r="I19047">
        <v>1.7608875850154977</v>
      </c>
      <c r="J19047" t="s">
        <v>717</v>
      </c>
    </row>
    <row r="19048" spans="1:10">
      <c r="A19048" s="4" t="s">
        <v>45</v>
      </c>
      <c r="B19048" t="s">
        <v>32</v>
      </c>
      <c r="C19048" t="s">
        <v>4</v>
      </c>
      <c r="D19048" t="s">
        <v>328</v>
      </c>
      <c r="F19048" s="2">
        <v>23159095.234055005</v>
      </c>
      <c r="G19048" s="2">
        <v>13151944.18492716</v>
      </c>
      <c r="H19048">
        <v>2010</v>
      </c>
      <c r="I19048">
        <v>1.7608875850154977</v>
      </c>
      <c r="J19048" t="s">
        <v>717</v>
      </c>
    </row>
    <row r="19049" spans="1:10">
      <c r="A19049" s="4" t="s">
        <v>45</v>
      </c>
      <c r="B19049" t="s">
        <v>32</v>
      </c>
      <c r="C19049" t="s">
        <v>4</v>
      </c>
      <c r="D19049" t="s">
        <v>328</v>
      </c>
      <c r="F19049" s="2">
        <v>649639.74438399891</v>
      </c>
      <c r="G19049" s="2">
        <v>368927.43745381187</v>
      </c>
      <c r="H19049">
        <v>2010</v>
      </c>
      <c r="I19049">
        <v>1.7608875850154977</v>
      </c>
      <c r="J19049" t="s">
        <v>717</v>
      </c>
    </row>
    <row r="19050" spans="1:10">
      <c r="A19050" s="4" t="s">
        <v>45</v>
      </c>
      <c r="B19050" t="s">
        <v>32</v>
      </c>
      <c r="C19050" t="s">
        <v>4</v>
      </c>
      <c r="D19050" t="s">
        <v>328</v>
      </c>
      <c r="F19050" s="2">
        <v>194645.15370293535</v>
      </c>
      <c r="G19050" s="2">
        <v>110538.09190279586</v>
      </c>
      <c r="H19050">
        <v>2010</v>
      </c>
      <c r="I19050">
        <v>1.7608875850154977</v>
      </c>
      <c r="J19050" t="s">
        <v>717</v>
      </c>
    </row>
    <row r="19051" spans="1:10">
      <c r="A19051" s="4" t="s">
        <v>45</v>
      </c>
      <c r="B19051" t="s">
        <v>32</v>
      </c>
      <c r="C19051" t="s">
        <v>4</v>
      </c>
      <c r="D19051" t="s">
        <v>1</v>
      </c>
      <c r="F19051" s="2">
        <v>13574199.685936403</v>
      </c>
      <c r="G19051" s="2">
        <v>7708725.8729335265</v>
      </c>
      <c r="H19051">
        <v>2010</v>
      </c>
      <c r="I19051">
        <v>1.7608875850154977</v>
      </c>
      <c r="J19051" t="s">
        <v>717</v>
      </c>
    </row>
    <row r="19052" spans="1:10">
      <c r="A19052" t="s">
        <v>45</v>
      </c>
      <c r="B19052" t="s">
        <v>6</v>
      </c>
      <c r="C19052" t="s">
        <v>3</v>
      </c>
      <c r="D19052" t="s">
        <v>328</v>
      </c>
      <c r="F19052" s="2">
        <v>457911900.63</v>
      </c>
      <c r="G19052" s="2">
        <f t="shared" ref="G19052:G19059" si="528">F19052/I19052</f>
        <v>25009115.371549662</v>
      </c>
      <c r="H19052">
        <v>2024</v>
      </c>
      <c r="I19052">
        <v>18.309799999999999</v>
      </c>
      <c r="J19052" t="s">
        <v>717</v>
      </c>
    </row>
    <row r="19053" spans="1:10">
      <c r="A19053" t="s">
        <v>45</v>
      </c>
      <c r="B19053" t="s">
        <v>6</v>
      </c>
      <c r="C19053" t="s">
        <v>4</v>
      </c>
      <c r="D19053" t="s">
        <v>328</v>
      </c>
      <c r="F19053" s="2">
        <v>293523439.79999995</v>
      </c>
      <c r="G19053" s="2">
        <f t="shared" si="528"/>
        <v>16030947.350599131</v>
      </c>
      <c r="H19053">
        <v>2024</v>
      </c>
      <c r="I19053">
        <v>18.309799999999999</v>
      </c>
      <c r="J19053" t="s">
        <v>717</v>
      </c>
    </row>
    <row r="19054" spans="1:10" ht="15.75">
      <c r="A19054" s="19" t="s">
        <v>45</v>
      </c>
      <c r="B19054" t="s">
        <v>6</v>
      </c>
      <c r="C19054" t="s">
        <v>3</v>
      </c>
      <c r="D19054" t="s">
        <v>328</v>
      </c>
      <c r="F19054" s="2">
        <v>527111873</v>
      </c>
      <c r="G19054" s="2">
        <f t="shared" si="528"/>
        <v>29738664.075194079</v>
      </c>
      <c r="H19054">
        <v>2023</v>
      </c>
      <c r="I19054">
        <v>17.724799999999998</v>
      </c>
      <c r="J19054" t="s">
        <v>717</v>
      </c>
    </row>
    <row r="19055" spans="1:10" ht="15.75">
      <c r="A19055" s="19" t="s">
        <v>45</v>
      </c>
      <c r="B19055" t="s">
        <v>6</v>
      </c>
      <c r="C19055" t="s">
        <v>4</v>
      </c>
      <c r="D19055" t="s">
        <v>328</v>
      </c>
      <c r="F19055" s="2">
        <v>321887727</v>
      </c>
      <c r="G19055" s="2">
        <f t="shared" si="528"/>
        <v>18160302.344737317</v>
      </c>
      <c r="H19055">
        <v>2023</v>
      </c>
      <c r="I19055">
        <v>17.724799999999998</v>
      </c>
      <c r="J19055" t="s">
        <v>717</v>
      </c>
    </row>
    <row r="19056" spans="1:10">
      <c r="A19056" s="5" t="s">
        <v>45</v>
      </c>
      <c r="B19056" t="s">
        <v>6</v>
      </c>
      <c r="C19056" t="s">
        <v>3</v>
      </c>
      <c r="D19056" t="s">
        <v>328</v>
      </c>
      <c r="F19056" s="2">
        <v>851848491</v>
      </c>
      <c r="G19056" s="2">
        <f t="shared" si="528"/>
        <v>42391699.851204544</v>
      </c>
      <c r="H19056">
        <v>2022</v>
      </c>
      <c r="I19056">
        <v>20.0947</v>
      </c>
      <c r="J19056" t="s">
        <v>717</v>
      </c>
    </row>
    <row r="19057" spans="1:10">
      <c r="A19057" s="5" t="s">
        <v>45</v>
      </c>
      <c r="B19057" t="s">
        <v>6</v>
      </c>
      <c r="C19057" t="s">
        <v>4</v>
      </c>
      <c r="D19057" t="s">
        <v>328</v>
      </c>
      <c r="F19057" s="2">
        <v>470019977</v>
      </c>
      <c r="G19057" s="2">
        <f t="shared" si="528"/>
        <v>23390246.035024162</v>
      </c>
      <c r="H19057">
        <v>2022</v>
      </c>
      <c r="I19057">
        <v>20.0947</v>
      </c>
      <c r="J19057" t="s">
        <v>717</v>
      </c>
    </row>
    <row r="19058" spans="1:10">
      <c r="A19058" s="5" t="s">
        <v>45</v>
      </c>
      <c r="B19058" t="s">
        <v>6</v>
      </c>
      <c r="C19058" t="s">
        <v>3</v>
      </c>
      <c r="D19058" t="s">
        <v>328</v>
      </c>
      <c r="F19058" s="2">
        <v>765600000</v>
      </c>
      <c r="G19058" s="2">
        <f t="shared" si="528"/>
        <v>37764141.822701894</v>
      </c>
      <c r="H19058">
        <v>2021</v>
      </c>
      <c r="I19058">
        <v>20.273199999999999</v>
      </c>
      <c r="J19058" t="s">
        <v>717</v>
      </c>
    </row>
    <row r="19059" spans="1:10">
      <c r="A19059" s="5" t="s">
        <v>45</v>
      </c>
      <c r="B19059" t="s">
        <v>6</v>
      </c>
      <c r="C19059" t="s">
        <v>4</v>
      </c>
      <c r="D19059" t="s">
        <v>328</v>
      </c>
      <c r="F19059" s="2">
        <v>484133997</v>
      </c>
      <c r="G19059" s="2">
        <f t="shared" si="528"/>
        <v>23880492.32484265</v>
      </c>
      <c r="H19059">
        <v>2021</v>
      </c>
      <c r="I19059">
        <v>20.273199999999999</v>
      </c>
      <c r="J19059" t="s">
        <v>717</v>
      </c>
    </row>
    <row r="19060" spans="1:10">
      <c r="A19060" t="s">
        <v>45</v>
      </c>
      <c r="B19060" t="s">
        <v>6</v>
      </c>
      <c r="C19060" t="s">
        <v>3</v>
      </c>
      <c r="D19060" t="s">
        <v>328</v>
      </c>
      <c r="F19060" s="2">
        <v>685240000</v>
      </c>
      <c r="G19060" s="2">
        <v>31914378.330042105</v>
      </c>
      <c r="H19060">
        <v>2020</v>
      </c>
      <c r="I19060">
        <v>21.4712</v>
      </c>
      <c r="J19060" t="s">
        <v>717</v>
      </c>
    </row>
    <row r="19061" spans="1:10">
      <c r="A19061" t="s">
        <v>45</v>
      </c>
      <c r="B19061" t="s">
        <v>6</v>
      </c>
      <c r="C19061" t="s">
        <v>4</v>
      </c>
      <c r="D19061" t="s">
        <v>328</v>
      </c>
      <c r="F19061" s="2">
        <v>37100000</v>
      </c>
      <c r="G19061" s="2">
        <v>1727895.9722791461</v>
      </c>
      <c r="H19061">
        <v>2020</v>
      </c>
      <c r="I19061">
        <v>21.4712</v>
      </c>
      <c r="J19061" t="s">
        <v>717</v>
      </c>
    </row>
    <row r="19062" spans="1:10">
      <c r="A19062" t="s">
        <v>45</v>
      </c>
      <c r="B19062" t="s">
        <v>6</v>
      </c>
      <c r="C19062" t="s">
        <v>3</v>
      </c>
      <c r="D19062" t="s">
        <v>328</v>
      </c>
      <c r="F19062" s="2">
        <v>765604802</v>
      </c>
      <c r="G19062" s="2">
        <f>F19062/I19062</f>
        <v>39773537.567990191</v>
      </c>
      <c r="H19062">
        <v>2019</v>
      </c>
      <c r="I19062">
        <v>19.249099999999999</v>
      </c>
      <c r="J19062" t="s">
        <v>717</v>
      </c>
    </row>
    <row r="19063" spans="1:10">
      <c r="A19063" t="s">
        <v>45</v>
      </c>
      <c r="B19063" t="s">
        <v>6</v>
      </c>
      <c r="C19063" t="s">
        <v>4</v>
      </c>
      <c r="D19063" t="s">
        <v>328</v>
      </c>
      <c r="F19063" s="2">
        <v>412408000</v>
      </c>
      <c r="G19063" s="2">
        <f>F19063/I19063</f>
        <v>21424793.88646742</v>
      </c>
      <c r="H19063">
        <v>2019</v>
      </c>
      <c r="I19063">
        <v>19.249099999999999</v>
      </c>
      <c r="J19063" t="s">
        <v>717</v>
      </c>
    </row>
    <row r="19064" spans="1:10">
      <c r="A19064" t="s">
        <v>45</v>
      </c>
      <c r="B19064" t="s">
        <v>6</v>
      </c>
      <c r="C19064" t="s">
        <v>3</v>
      </c>
      <c r="D19064" t="s">
        <v>328</v>
      </c>
      <c r="F19064" s="2">
        <v>562829000</v>
      </c>
      <c r="G19064" s="2">
        <f>F19064/I19064</f>
        <v>29222689.511941846</v>
      </c>
      <c r="H19064">
        <v>2018</v>
      </c>
      <c r="I19064">
        <v>19.260000000000002</v>
      </c>
      <c r="J19064" t="s">
        <v>717</v>
      </c>
    </row>
    <row r="19065" spans="1:10">
      <c r="A19065" t="s">
        <v>45</v>
      </c>
      <c r="B19065" t="s">
        <v>6</v>
      </c>
      <c r="C19065" t="s">
        <v>4</v>
      </c>
      <c r="D19065" t="s">
        <v>328</v>
      </c>
      <c r="F19065" s="2">
        <v>582748000</v>
      </c>
      <c r="G19065" s="2">
        <f>F19065/I19065</f>
        <v>30256905.503634471</v>
      </c>
      <c r="H19065">
        <v>2018</v>
      </c>
      <c r="I19065">
        <v>19.260000000000002</v>
      </c>
      <c r="J19065" t="s">
        <v>717</v>
      </c>
    </row>
    <row r="19066" spans="1:10">
      <c r="A19066" t="s">
        <v>25</v>
      </c>
      <c r="B19066" t="s">
        <v>552</v>
      </c>
      <c r="C19066" t="s">
        <v>4</v>
      </c>
      <c r="D19066" t="s">
        <v>328</v>
      </c>
      <c r="F19066" s="2">
        <v>75964000</v>
      </c>
      <c r="G19066" s="2">
        <v>12086939.918533605</v>
      </c>
      <c r="H19066">
        <v>2015</v>
      </c>
      <c r="I19066">
        <v>6.2847999999999997</v>
      </c>
      <c r="J19066" s="40" t="s">
        <v>715</v>
      </c>
    </row>
    <row r="19067" spans="1:10">
      <c r="A19067" t="s">
        <v>25</v>
      </c>
      <c r="B19067" t="s">
        <v>552</v>
      </c>
      <c r="C19067" t="s">
        <v>4</v>
      </c>
      <c r="D19067" t="s">
        <v>1</v>
      </c>
      <c r="F19067" s="2">
        <v>131000.00000000001</v>
      </c>
      <c r="G19067" s="2">
        <v>20843.940936863546</v>
      </c>
      <c r="H19067">
        <v>2015</v>
      </c>
      <c r="I19067">
        <v>6.2847999999999997</v>
      </c>
      <c r="J19067" s="40" t="s">
        <v>715</v>
      </c>
    </row>
    <row r="19068" spans="1:10">
      <c r="A19068" t="s">
        <v>45</v>
      </c>
      <c r="B19068" t="s">
        <v>6</v>
      </c>
      <c r="C19068" t="s">
        <v>3</v>
      </c>
      <c r="D19068" t="s">
        <v>328</v>
      </c>
      <c r="F19068" s="2">
        <v>462025000</v>
      </c>
      <c r="G19068" s="2">
        <f>F19068/I19068</f>
        <v>24471663.135593221</v>
      </c>
      <c r="H19068">
        <v>2017</v>
      </c>
      <c r="I19068">
        <v>18.88</v>
      </c>
      <c r="J19068" t="s">
        <v>717</v>
      </c>
    </row>
    <row r="19069" spans="1:10">
      <c r="A19069" t="s">
        <v>45</v>
      </c>
      <c r="B19069" t="s">
        <v>6</v>
      </c>
      <c r="C19069" t="s">
        <v>4</v>
      </c>
      <c r="D19069" t="s">
        <v>328</v>
      </c>
      <c r="F19069" s="2">
        <v>480577272</v>
      </c>
      <c r="G19069" s="2">
        <f>F19069/I19069</f>
        <v>25454304.661016952</v>
      </c>
      <c r="H19069">
        <v>2017</v>
      </c>
      <c r="I19069">
        <v>18.88</v>
      </c>
      <c r="J19069" t="s">
        <v>717</v>
      </c>
    </row>
    <row r="19070" spans="1:10">
      <c r="A19070" t="s">
        <v>45</v>
      </c>
      <c r="B19070" t="s">
        <v>6</v>
      </c>
      <c r="C19070" t="s">
        <v>3</v>
      </c>
      <c r="D19070" t="s">
        <v>328</v>
      </c>
      <c r="F19070" s="2">
        <v>273962000</v>
      </c>
      <c r="G19070" s="2">
        <v>20593723.19729092</v>
      </c>
      <c r="H19070">
        <v>2014</v>
      </c>
      <c r="I19070">
        <v>13.303179681274893</v>
      </c>
      <c r="J19070" t="s">
        <v>717</v>
      </c>
    </row>
    <row r="19071" spans="1:10">
      <c r="A19071" t="s">
        <v>45</v>
      </c>
      <c r="B19071" t="s">
        <v>6</v>
      </c>
      <c r="C19071" t="s">
        <v>4</v>
      </c>
      <c r="D19071" t="s">
        <v>328</v>
      </c>
      <c r="F19071" s="2">
        <v>229727000</v>
      </c>
      <c r="G19071" s="2">
        <v>17268578.302626099</v>
      </c>
      <c r="H19071">
        <v>2014</v>
      </c>
      <c r="I19071">
        <v>13.303179681274893</v>
      </c>
      <c r="J19071" t="s">
        <v>717</v>
      </c>
    </row>
    <row r="19072" spans="1:10">
      <c r="A19072" t="s">
        <v>45</v>
      </c>
      <c r="B19072" t="s">
        <v>6</v>
      </c>
      <c r="C19072" t="s">
        <v>3</v>
      </c>
      <c r="D19072" t="s">
        <v>328</v>
      </c>
      <c r="F19072" s="2">
        <v>218417000</v>
      </c>
      <c r="G19072" s="2">
        <v>17112456.510620214</v>
      </c>
      <c r="H19072">
        <v>2013</v>
      </c>
      <c r="I19072">
        <v>12.763626301369856</v>
      </c>
      <c r="J19072" t="s">
        <v>717</v>
      </c>
    </row>
    <row r="19073" spans="1:10">
      <c r="A19073" t="s">
        <v>45</v>
      </c>
      <c r="B19073" t="s">
        <v>6</v>
      </c>
      <c r="C19073" t="s">
        <v>3</v>
      </c>
      <c r="D19073" t="s">
        <v>328</v>
      </c>
      <c r="F19073" s="2">
        <v>17141684.813323997</v>
      </c>
      <c r="G19073" s="2">
        <v>1343010.5526894238</v>
      </c>
      <c r="H19073">
        <v>2013</v>
      </c>
      <c r="I19073">
        <v>12.763626301369856</v>
      </c>
      <c r="J19073" t="s">
        <v>717</v>
      </c>
    </row>
    <row r="19074" spans="1:10">
      <c r="A19074" t="s">
        <v>45</v>
      </c>
      <c r="B19074" t="s">
        <v>6</v>
      </c>
      <c r="C19074" t="s">
        <v>4</v>
      </c>
      <c r="D19074" t="s">
        <v>328</v>
      </c>
      <c r="F19074" s="2">
        <v>160156000</v>
      </c>
      <c r="G19074" s="2">
        <v>12547844.649980959</v>
      </c>
      <c r="H19074">
        <v>2013</v>
      </c>
      <c r="I19074">
        <v>12.763626301369856</v>
      </c>
      <c r="J19074" t="s">
        <v>717</v>
      </c>
    </row>
    <row r="19075" spans="1:10">
      <c r="A19075" t="s">
        <v>45</v>
      </c>
      <c r="B19075" t="s">
        <v>6</v>
      </c>
      <c r="C19075" t="s">
        <v>4</v>
      </c>
      <c r="D19075" t="s">
        <v>328</v>
      </c>
      <c r="F19075" s="2">
        <v>12569276.535080686</v>
      </c>
      <c r="G19075" s="2">
        <v>984773.15445467795</v>
      </c>
      <c r="H19075">
        <v>2013</v>
      </c>
      <c r="I19075">
        <v>12.763626301369856</v>
      </c>
      <c r="J19075" t="s">
        <v>717</v>
      </c>
    </row>
    <row r="19076" spans="1:10">
      <c r="A19076" t="s">
        <v>45</v>
      </c>
      <c r="B19076" t="s">
        <v>6</v>
      </c>
      <c r="C19076" t="s">
        <v>3</v>
      </c>
      <c r="D19076" t="s">
        <v>328</v>
      </c>
      <c r="F19076" s="2">
        <v>214524000</v>
      </c>
      <c r="G19076" s="2">
        <v>16215987.4015748</v>
      </c>
      <c r="H19076">
        <v>2012</v>
      </c>
      <c r="I19076">
        <v>13.22916666666667</v>
      </c>
      <c r="J19076" t="s">
        <v>717</v>
      </c>
    </row>
    <row r="19077" spans="1:10">
      <c r="A19077" t="s">
        <v>45</v>
      </c>
      <c r="B19077" t="s">
        <v>6</v>
      </c>
      <c r="C19077" t="s">
        <v>3</v>
      </c>
      <c r="D19077" t="s">
        <v>328</v>
      </c>
      <c r="F19077" s="2">
        <v>16215987.4015748</v>
      </c>
      <c r="G19077" s="2">
        <v>1225775.4256308507</v>
      </c>
      <c r="H19077">
        <v>2012</v>
      </c>
      <c r="I19077">
        <v>13.22916666666667</v>
      </c>
      <c r="J19077" t="s">
        <v>717</v>
      </c>
    </row>
    <row r="19078" spans="1:10">
      <c r="A19078" t="s">
        <v>45</v>
      </c>
      <c r="B19078" t="s">
        <v>6</v>
      </c>
      <c r="C19078" t="s">
        <v>4</v>
      </c>
      <c r="D19078" t="s">
        <v>328</v>
      </c>
      <c r="F19078" s="2">
        <v>154129000</v>
      </c>
      <c r="G19078" s="2">
        <v>11650696.062992124</v>
      </c>
      <c r="H19078">
        <v>2012</v>
      </c>
      <c r="I19078">
        <v>13.22916666666667</v>
      </c>
      <c r="J19078" t="s">
        <v>717</v>
      </c>
    </row>
    <row r="19079" spans="1:10">
      <c r="A19079" t="s">
        <v>45</v>
      </c>
      <c r="B19079" t="s">
        <v>6</v>
      </c>
      <c r="C19079" t="s">
        <v>4</v>
      </c>
      <c r="D19079" t="s">
        <v>328</v>
      </c>
      <c r="F19079" s="2">
        <v>11650696.062992124</v>
      </c>
      <c r="G19079" s="2">
        <v>880682.5370450737</v>
      </c>
      <c r="H19079">
        <v>2012</v>
      </c>
      <c r="I19079">
        <v>13.22916666666667</v>
      </c>
      <c r="J19079" t="s">
        <v>717</v>
      </c>
    </row>
    <row r="19080" spans="1:10">
      <c r="A19080" t="s">
        <v>45</v>
      </c>
      <c r="B19080" t="s">
        <v>6</v>
      </c>
      <c r="C19080" t="s">
        <v>3</v>
      </c>
      <c r="D19080" t="s">
        <v>328</v>
      </c>
      <c r="F19080" s="2">
        <v>230756000</v>
      </c>
      <c r="G19080" s="2">
        <v>18564440.868865646</v>
      </c>
      <c r="H19080">
        <v>2011</v>
      </c>
      <c r="I19080">
        <v>12.430000000000001</v>
      </c>
      <c r="J19080" t="s">
        <v>717</v>
      </c>
    </row>
    <row r="19081" spans="1:10">
      <c r="A19081" t="s">
        <v>45</v>
      </c>
      <c r="B19081" t="s">
        <v>6</v>
      </c>
      <c r="C19081" t="s">
        <v>3</v>
      </c>
      <c r="D19081" t="s">
        <v>328</v>
      </c>
      <c r="F19081" s="2">
        <v>18564440.868865643</v>
      </c>
      <c r="G19081" s="2">
        <v>1493518.9757735834</v>
      </c>
      <c r="H19081">
        <v>2011</v>
      </c>
      <c r="I19081">
        <v>12.430000000000001</v>
      </c>
      <c r="J19081" t="s">
        <v>717</v>
      </c>
    </row>
    <row r="19082" spans="1:10">
      <c r="A19082" t="s">
        <v>45</v>
      </c>
      <c r="B19082" t="s">
        <v>6</v>
      </c>
      <c r="C19082" t="s">
        <v>4</v>
      </c>
      <c r="D19082" t="s">
        <v>328</v>
      </c>
      <c r="F19082" s="2">
        <v>156217000</v>
      </c>
      <c r="G19082" s="2">
        <v>12567739.34030571</v>
      </c>
      <c r="H19082">
        <v>2011</v>
      </c>
      <c r="I19082">
        <v>12.430000000000001</v>
      </c>
      <c r="J19082" t="s">
        <v>717</v>
      </c>
    </row>
    <row r="19083" spans="1:10">
      <c r="A19083" t="s">
        <v>45</v>
      </c>
      <c r="B19083" t="s">
        <v>6</v>
      </c>
      <c r="C19083" t="s">
        <v>4</v>
      </c>
      <c r="D19083" t="s">
        <v>328</v>
      </c>
      <c r="F19083" s="2">
        <v>12567739.34030571</v>
      </c>
      <c r="G19083" s="2">
        <v>1011081.2019554069</v>
      </c>
      <c r="H19083">
        <v>2011</v>
      </c>
      <c r="I19083">
        <v>12.430000000000001</v>
      </c>
      <c r="J19083" t="s">
        <v>717</v>
      </c>
    </row>
    <row r="19084" spans="1:10">
      <c r="A19084" t="s">
        <v>45</v>
      </c>
      <c r="B19084" t="s">
        <v>6</v>
      </c>
      <c r="C19084" t="s">
        <v>3</v>
      </c>
      <c r="D19084" t="s">
        <v>328</v>
      </c>
      <c r="F19084" s="2">
        <v>215575999.99999997</v>
      </c>
      <c r="G19084" s="2">
        <v>17049443.089698803</v>
      </c>
      <c r="H19084">
        <v>2010</v>
      </c>
      <c r="I19084">
        <v>12.644166666666669</v>
      </c>
      <c r="J19084" t="s">
        <v>717</v>
      </c>
    </row>
    <row r="19085" spans="1:10">
      <c r="A19085" t="s">
        <v>45</v>
      </c>
      <c r="B19085" t="s">
        <v>6</v>
      </c>
      <c r="C19085" t="s">
        <v>3</v>
      </c>
      <c r="D19085" t="s">
        <v>328</v>
      </c>
      <c r="F19085" s="2">
        <v>17049443.089698803</v>
      </c>
      <c r="G19085" s="2">
        <v>1348403.8560362854</v>
      </c>
      <c r="H19085">
        <v>2010</v>
      </c>
      <c r="I19085">
        <v>12.644166666666669</v>
      </c>
      <c r="J19085" t="s">
        <v>717</v>
      </c>
    </row>
    <row r="19086" spans="1:10">
      <c r="A19086" t="s">
        <v>45</v>
      </c>
      <c r="B19086" t="s">
        <v>6</v>
      </c>
      <c r="C19086" t="s">
        <v>4</v>
      </c>
      <c r="D19086" t="s">
        <v>328</v>
      </c>
      <c r="F19086" s="2">
        <v>124042000.00000001</v>
      </c>
      <c r="G19086" s="2">
        <v>9810215.514400579</v>
      </c>
      <c r="H19086">
        <v>2010</v>
      </c>
      <c r="I19086">
        <v>12.644166666666669</v>
      </c>
      <c r="J19086" t="s">
        <v>717</v>
      </c>
    </row>
    <row r="19087" spans="1:10">
      <c r="A19087" t="s">
        <v>45</v>
      </c>
      <c r="B19087" t="s">
        <v>6</v>
      </c>
      <c r="C19087" t="s">
        <v>4</v>
      </c>
      <c r="D19087" t="s">
        <v>328</v>
      </c>
      <c r="F19087" s="2">
        <v>9810215.5144005772</v>
      </c>
      <c r="G19087" s="2">
        <v>775868.88665924279</v>
      </c>
      <c r="H19087">
        <v>2010</v>
      </c>
      <c r="I19087">
        <v>12.644166666666669</v>
      </c>
      <c r="J19087" t="s">
        <v>717</v>
      </c>
    </row>
    <row r="19088" spans="1:10">
      <c r="A19088" t="s">
        <v>610</v>
      </c>
      <c r="B19088" t="s">
        <v>32</v>
      </c>
      <c r="C19088" t="s">
        <v>3</v>
      </c>
      <c r="D19088" t="s">
        <v>328</v>
      </c>
      <c r="E19088" t="s">
        <v>365</v>
      </c>
      <c r="F19088" s="2">
        <v>183209030</v>
      </c>
      <c r="G19088" s="2">
        <f t="shared" ref="G19088:G19112" si="529">F19088/I19088</f>
        <v>36674079.189686924</v>
      </c>
      <c r="H19088">
        <v>2023</v>
      </c>
      <c r="I19088">
        <v>4.9955999999999996</v>
      </c>
      <c r="J19088" t="s">
        <v>717</v>
      </c>
    </row>
    <row r="19089" spans="1:10">
      <c r="A19089" t="s">
        <v>610</v>
      </c>
      <c r="B19089" t="s">
        <v>32</v>
      </c>
      <c r="C19089" t="s">
        <v>4</v>
      </c>
      <c r="D19089" t="s">
        <v>328</v>
      </c>
      <c r="E19089" t="s">
        <v>365</v>
      </c>
      <c r="F19089" s="2">
        <v>101341108</v>
      </c>
      <c r="G19089" s="2">
        <f t="shared" si="529"/>
        <v>20286073.3445432</v>
      </c>
      <c r="H19089">
        <v>2023</v>
      </c>
      <c r="I19089">
        <v>4.9955999999999996</v>
      </c>
      <c r="J19089" t="s">
        <v>717</v>
      </c>
    </row>
    <row r="19090" spans="1:10">
      <c r="A19090" t="s">
        <v>610</v>
      </c>
      <c r="B19090" t="s">
        <v>32</v>
      </c>
      <c r="C19090" t="s">
        <v>3</v>
      </c>
      <c r="D19090" t="s">
        <v>328</v>
      </c>
      <c r="E19090" t="s">
        <v>366</v>
      </c>
      <c r="F19090" s="2">
        <v>108526140</v>
      </c>
      <c r="G19090" s="2">
        <f t="shared" si="529"/>
        <v>21724345.423973098</v>
      </c>
      <c r="H19090">
        <v>2023</v>
      </c>
      <c r="I19090">
        <v>4.9955999999999996</v>
      </c>
      <c r="J19090" t="s">
        <v>717</v>
      </c>
    </row>
    <row r="19091" spans="1:10">
      <c r="A19091" t="s">
        <v>610</v>
      </c>
      <c r="B19091" t="s">
        <v>32</v>
      </c>
      <c r="C19091" t="s">
        <v>4</v>
      </c>
      <c r="D19091" t="s">
        <v>328</v>
      </c>
      <c r="E19091" t="s">
        <v>366</v>
      </c>
      <c r="F19091" s="2">
        <v>21330634</v>
      </c>
      <c r="G19091" s="2">
        <f t="shared" si="529"/>
        <v>4269884.2981824009</v>
      </c>
      <c r="H19091">
        <v>2023</v>
      </c>
      <c r="I19091">
        <v>4.9955999999999996</v>
      </c>
      <c r="J19091" t="s">
        <v>717</v>
      </c>
    </row>
    <row r="19092" spans="1:10">
      <c r="A19092" t="s">
        <v>610</v>
      </c>
      <c r="B19092" t="s">
        <v>32</v>
      </c>
      <c r="C19092" t="s">
        <v>3</v>
      </c>
      <c r="D19092" t="s">
        <v>367</v>
      </c>
      <c r="E19092" t="s">
        <v>366</v>
      </c>
      <c r="F19092" s="2">
        <v>15184038</v>
      </c>
      <c r="G19092" s="2">
        <f t="shared" si="529"/>
        <v>3039482.3444631277</v>
      </c>
      <c r="H19092">
        <v>2023</v>
      </c>
      <c r="I19092">
        <v>4.9955999999999996</v>
      </c>
      <c r="J19092" t="s">
        <v>717</v>
      </c>
    </row>
    <row r="19093" spans="1:10">
      <c r="A19093" t="s">
        <v>610</v>
      </c>
      <c r="B19093" t="s">
        <v>32</v>
      </c>
      <c r="C19093" t="s">
        <v>4</v>
      </c>
      <c r="D19093" t="s">
        <v>367</v>
      </c>
      <c r="E19093" t="s">
        <v>366</v>
      </c>
      <c r="F19093" s="2">
        <v>4025419</v>
      </c>
      <c r="G19093" s="2">
        <f t="shared" si="529"/>
        <v>805792.89775002003</v>
      </c>
      <c r="H19093">
        <v>2023</v>
      </c>
      <c r="I19093">
        <v>4.9955999999999996</v>
      </c>
      <c r="J19093" t="s">
        <v>717</v>
      </c>
    </row>
    <row r="19094" spans="1:10">
      <c r="A19094" t="s">
        <v>610</v>
      </c>
      <c r="B19094" t="s">
        <v>32</v>
      </c>
      <c r="C19094" t="s">
        <v>3</v>
      </c>
      <c r="D19094" t="s">
        <v>367</v>
      </c>
      <c r="E19094" t="s">
        <v>368</v>
      </c>
      <c r="F19094" s="2">
        <v>225889</v>
      </c>
      <c r="G19094" s="2">
        <f t="shared" si="529"/>
        <v>45217.591480502844</v>
      </c>
      <c r="H19094">
        <v>2023</v>
      </c>
      <c r="I19094">
        <v>4.9955999999999996</v>
      </c>
      <c r="J19094" t="s">
        <v>717</v>
      </c>
    </row>
    <row r="19095" spans="1:10">
      <c r="A19095" t="s">
        <v>610</v>
      </c>
      <c r="B19095" t="s">
        <v>32</v>
      </c>
      <c r="C19095" t="s">
        <v>3</v>
      </c>
      <c r="D19095" t="s">
        <v>367</v>
      </c>
      <c r="E19095" t="s">
        <v>624</v>
      </c>
      <c r="F19095" s="2">
        <v>4522153</v>
      </c>
      <c r="G19095" s="2">
        <f t="shared" si="529"/>
        <v>905227.1999359437</v>
      </c>
      <c r="H19095">
        <v>2023</v>
      </c>
      <c r="I19095">
        <v>4.9955999999999996</v>
      </c>
      <c r="J19095" t="s">
        <v>717</v>
      </c>
    </row>
    <row r="19096" spans="1:10">
      <c r="A19096" t="s">
        <v>610</v>
      </c>
      <c r="B19096" t="s">
        <v>32</v>
      </c>
      <c r="C19096" t="s">
        <v>4</v>
      </c>
      <c r="D19096" t="s">
        <v>367</v>
      </c>
      <c r="E19096" t="s">
        <v>624</v>
      </c>
      <c r="F19096" s="2">
        <v>1145457</v>
      </c>
      <c r="G19096" s="2">
        <f t="shared" si="529"/>
        <v>229293.17799663707</v>
      </c>
      <c r="H19096">
        <v>2023</v>
      </c>
      <c r="I19096">
        <v>4.9955999999999996</v>
      </c>
      <c r="J19096" t="s">
        <v>717</v>
      </c>
    </row>
    <row r="19097" spans="1:10">
      <c r="A19097" t="s">
        <v>610</v>
      </c>
      <c r="B19097" t="s">
        <v>32</v>
      </c>
      <c r="C19097" t="s">
        <v>4</v>
      </c>
      <c r="D19097" t="s">
        <v>367</v>
      </c>
      <c r="E19097" t="s">
        <v>370</v>
      </c>
      <c r="F19097" s="2">
        <v>133489680</v>
      </c>
      <c r="G19097" s="2">
        <f t="shared" si="529"/>
        <v>26721450.876771562</v>
      </c>
      <c r="H19097">
        <v>2023</v>
      </c>
      <c r="I19097">
        <v>4.9955999999999996</v>
      </c>
      <c r="J19097" t="s">
        <v>717</v>
      </c>
    </row>
    <row r="19098" spans="1:10">
      <c r="A19098" t="s">
        <v>610</v>
      </c>
      <c r="B19098" t="s">
        <v>32</v>
      </c>
      <c r="C19098" t="s">
        <v>3</v>
      </c>
      <c r="D19098" t="s">
        <v>367</v>
      </c>
      <c r="E19098" t="s">
        <v>371</v>
      </c>
      <c r="F19098" s="2">
        <v>150224428</v>
      </c>
      <c r="G19098" s="2">
        <f t="shared" si="529"/>
        <v>30071348.386580192</v>
      </c>
      <c r="H19098">
        <v>2023</v>
      </c>
      <c r="I19098">
        <v>4.9955999999999996</v>
      </c>
      <c r="J19098" t="s">
        <v>717</v>
      </c>
    </row>
    <row r="19099" spans="1:10">
      <c r="A19099" t="s">
        <v>610</v>
      </c>
      <c r="B19099" t="s">
        <v>32</v>
      </c>
      <c r="C19099" t="s">
        <v>4</v>
      </c>
      <c r="D19099" t="s">
        <v>367</v>
      </c>
      <c r="E19099" t="s">
        <v>371</v>
      </c>
      <c r="F19099" s="2">
        <v>71344223</v>
      </c>
      <c r="G19099" s="2">
        <f t="shared" si="529"/>
        <v>14281412.242773643</v>
      </c>
      <c r="H19099">
        <v>2023</v>
      </c>
      <c r="I19099">
        <v>4.9955999999999996</v>
      </c>
      <c r="J19099" t="s">
        <v>717</v>
      </c>
    </row>
    <row r="19100" spans="1:10">
      <c r="A19100" t="s">
        <v>610</v>
      </c>
      <c r="B19100" t="s">
        <v>32</v>
      </c>
      <c r="C19100" t="s">
        <v>3</v>
      </c>
      <c r="D19100" t="s">
        <v>367</v>
      </c>
      <c r="E19100" t="s">
        <v>372</v>
      </c>
      <c r="F19100" s="2">
        <v>13685401</v>
      </c>
      <c r="G19100" s="2">
        <f t="shared" si="529"/>
        <v>2739490.9520377936</v>
      </c>
      <c r="H19100">
        <v>2023</v>
      </c>
      <c r="I19100">
        <v>4.9955999999999996</v>
      </c>
      <c r="J19100" t="s">
        <v>717</v>
      </c>
    </row>
    <row r="19101" spans="1:10">
      <c r="A19101" t="s">
        <v>610</v>
      </c>
      <c r="B19101" t="s">
        <v>32</v>
      </c>
      <c r="C19101" t="s">
        <v>4</v>
      </c>
      <c r="D19101" t="s">
        <v>367</v>
      </c>
      <c r="E19101" t="s">
        <v>372</v>
      </c>
      <c r="F19101" s="2">
        <v>1131712</v>
      </c>
      <c r="G19101" s="2">
        <f t="shared" si="529"/>
        <v>226541.75674593644</v>
      </c>
      <c r="H19101">
        <v>2023</v>
      </c>
      <c r="I19101">
        <v>4.9955999999999996</v>
      </c>
      <c r="J19101" t="s">
        <v>717</v>
      </c>
    </row>
    <row r="19102" spans="1:10">
      <c r="A19102" t="s">
        <v>610</v>
      </c>
      <c r="B19102" t="s">
        <v>32</v>
      </c>
      <c r="C19102" t="s">
        <v>3</v>
      </c>
      <c r="D19102" t="s">
        <v>373</v>
      </c>
      <c r="F19102" s="2">
        <v>40628394</v>
      </c>
      <c r="G19102" s="2">
        <f t="shared" si="529"/>
        <v>8132835.6954119634</v>
      </c>
      <c r="H19102">
        <v>2023</v>
      </c>
      <c r="I19102">
        <v>4.9955999999999996</v>
      </c>
      <c r="J19102" t="s">
        <v>717</v>
      </c>
    </row>
    <row r="19103" spans="1:10">
      <c r="A19103" t="s">
        <v>610</v>
      </c>
      <c r="B19103" t="s">
        <v>32</v>
      </c>
      <c r="C19103" t="s">
        <v>4</v>
      </c>
      <c r="D19103" t="s">
        <v>373</v>
      </c>
      <c r="F19103" s="2">
        <v>22679542</v>
      </c>
      <c r="G19103" s="2">
        <f t="shared" si="529"/>
        <v>4539903.5150932828</v>
      </c>
      <c r="H19103">
        <v>2023</v>
      </c>
      <c r="I19103">
        <v>4.9955999999999996</v>
      </c>
      <c r="J19103" t="s">
        <v>717</v>
      </c>
    </row>
    <row r="19104" spans="1:10">
      <c r="A19104" t="s">
        <v>610</v>
      </c>
      <c r="B19104" t="s">
        <v>32</v>
      </c>
      <c r="C19104" t="s">
        <v>3</v>
      </c>
      <c r="D19104" t="s">
        <v>1</v>
      </c>
      <c r="F19104" s="2">
        <v>2528529</v>
      </c>
      <c r="G19104" s="2">
        <f t="shared" si="529"/>
        <v>506151.21306749946</v>
      </c>
      <c r="H19104">
        <v>2023</v>
      </c>
      <c r="I19104">
        <v>4.9955999999999996</v>
      </c>
      <c r="J19104" t="s">
        <v>717</v>
      </c>
    </row>
    <row r="19105" spans="1:10">
      <c r="A19105" t="s">
        <v>610</v>
      </c>
      <c r="B19105" t="s">
        <v>32</v>
      </c>
      <c r="C19105" t="s">
        <v>3</v>
      </c>
      <c r="D19105" t="s">
        <v>374</v>
      </c>
      <c r="F19105" s="2">
        <v>453784362</v>
      </c>
      <c r="G19105" s="2">
        <f t="shared" si="529"/>
        <v>90836808.791736737</v>
      </c>
      <c r="H19105">
        <v>2023</v>
      </c>
      <c r="I19105">
        <v>4.9955999999999996</v>
      </c>
      <c r="J19105" t="s">
        <v>717</v>
      </c>
    </row>
    <row r="19106" spans="1:10">
      <c r="A19106" t="s">
        <v>390</v>
      </c>
      <c r="B19106" t="s">
        <v>32</v>
      </c>
      <c r="C19106" t="s">
        <v>3</v>
      </c>
      <c r="D19106" t="s">
        <v>374</v>
      </c>
      <c r="F19106" s="2">
        <v>-214402</v>
      </c>
      <c r="G19106" s="2">
        <f t="shared" si="529"/>
        <v>-54338.140253947335</v>
      </c>
      <c r="H19106">
        <v>2019</v>
      </c>
      <c r="I19106">
        <v>3.9457</v>
      </c>
      <c r="J19106" t="s">
        <v>717</v>
      </c>
    </row>
    <row r="19107" spans="1:10">
      <c r="A19107" t="s">
        <v>398</v>
      </c>
      <c r="B19107" t="s">
        <v>32</v>
      </c>
      <c r="C19107" t="s">
        <v>3</v>
      </c>
      <c r="D19107" t="s">
        <v>328</v>
      </c>
      <c r="E19107" t="s">
        <v>366</v>
      </c>
      <c r="F19107" s="2">
        <v>0</v>
      </c>
      <c r="G19107" s="2">
        <f t="shared" si="529"/>
        <v>0</v>
      </c>
      <c r="H19107">
        <v>2018</v>
      </c>
      <c r="I19107">
        <v>3.6757</v>
      </c>
      <c r="J19107" t="s">
        <v>717</v>
      </c>
    </row>
    <row r="19108" spans="1:10">
      <c r="A19108" t="s">
        <v>398</v>
      </c>
      <c r="B19108" t="s">
        <v>32</v>
      </c>
      <c r="C19108" t="s">
        <v>3</v>
      </c>
      <c r="D19108" t="s">
        <v>328</v>
      </c>
      <c r="E19108" t="s">
        <v>365</v>
      </c>
      <c r="F19108" s="2">
        <v>0</v>
      </c>
      <c r="G19108" s="2">
        <f t="shared" si="529"/>
        <v>0</v>
      </c>
      <c r="H19108">
        <v>2018</v>
      </c>
      <c r="I19108">
        <v>3.6757</v>
      </c>
      <c r="J19108" t="s">
        <v>717</v>
      </c>
    </row>
    <row r="19109" spans="1:10">
      <c r="A19109" t="s">
        <v>398</v>
      </c>
      <c r="B19109" t="s">
        <v>32</v>
      </c>
      <c r="C19109" t="s">
        <v>3</v>
      </c>
      <c r="D19109" t="s">
        <v>380</v>
      </c>
      <c r="F19109" s="2">
        <v>0</v>
      </c>
      <c r="G19109" s="2">
        <f t="shared" si="529"/>
        <v>0</v>
      </c>
      <c r="H19109">
        <v>2018</v>
      </c>
      <c r="I19109">
        <v>3.6757</v>
      </c>
      <c r="J19109" t="s">
        <v>717</v>
      </c>
    </row>
    <row r="19110" spans="1:10">
      <c r="A19110" t="s">
        <v>398</v>
      </c>
      <c r="B19110" t="s">
        <v>32</v>
      </c>
      <c r="C19110" t="s">
        <v>4</v>
      </c>
      <c r="D19110" t="s">
        <v>328</v>
      </c>
      <c r="E19110" t="s">
        <v>365</v>
      </c>
      <c r="F19110" s="2">
        <v>0</v>
      </c>
      <c r="G19110" s="2">
        <f t="shared" si="529"/>
        <v>0</v>
      </c>
      <c r="H19110">
        <v>2018</v>
      </c>
      <c r="I19110">
        <v>3.6757</v>
      </c>
      <c r="J19110" t="s">
        <v>717</v>
      </c>
    </row>
    <row r="19111" spans="1:10">
      <c r="A19111" t="s">
        <v>398</v>
      </c>
      <c r="B19111" t="s">
        <v>32</v>
      </c>
      <c r="C19111" t="s">
        <v>4</v>
      </c>
      <c r="D19111" t="s">
        <v>328</v>
      </c>
      <c r="E19111" t="s">
        <v>366</v>
      </c>
      <c r="F19111" s="2">
        <v>-16</v>
      </c>
      <c r="G19111" s="2">
        <f t="shared" si="529"/>
        <v>-4.3529123704328425</v>
      </c>
      <c r="H19111">
        <v>2018</v>
      </c>
      <c r="I19111">
        <v>3.6757</v>
      </c>
      <c r="J19111" t="s">
        <v>717</v>
      </c>
    </row>
    <row r="19112" spans="1:10">
      <c r="A19112" t="s">
        <v>398</v>
      </c>
      <c r="B19112" t="s">
        <v>32</v>
      </c>
      <c r="C19112" t="s">
        <v>4</v>
      </c>
      <c r="D19112" t="s">
        <v>380</v>
      </c>
      <c r="F19112" s="2">
        <v>734</v>
      </c>
      <c r="G19112" s="2">
        <f t="shared" si="529"/>
        <v>199.68985499360667</v>
      </c>
      <c r="H19112">
        <v>2018</v>
      </c>
      <c r="I19112">
        <v>3.6757</v>
      </c>
      <c r="J19112" t="s">
        <v>717</v>
      </c>
    </row>
    <row r="19113" spans="1:10">
      <c r="A19113" t="s">
        <v>457</v>
      </c>
      <c r="B19113" t="s">
        <v>34</v>
      </c>
      <c r="C19113" t="s">
        <v>3</v>
      </c>
      <c r="D19113" t="s">
        <v>328</v>
      </c>
      <c r="F19113" s="2">
        <v>861.69</v>
      </c>
      <c r="G19113" s="2">
        <v>861.69</v>
      </c>
      <c r="H19113">
        <v>2015</v>
      </c>
      <c r="I19113">
        <v>1</v>
      </c>
      <c r="J19113" t="s">
        <v>717</v>
      </c>
    </row>
    <row r="19114" spans="1:10">
      <c r="A19114" t="s">
        <v>56</v>
      </c>
      <c r="B19114" t="s">
        <v>43</v>
      </c>
      <c r="C19114" t="s">
        <v>3</v>
      </c>
      <c r="D19114" t="s">
        <v>328</v>
      </c>
      <c r="E19114" t="s">
        <v>534</v>
      </c>
      <c r="F19114" s="2">
        <v>284675000</v>
      </c>
      <c r="G19114" s="2">
        <f t="shared" ref="G19114:G19129" si="530">F19114/I19114</f>
        <v>36673580.33597856</v>
      </c>
      <c r="H19114">
        <v>2024</v>
      </c>
      <c r="I19114">
        <v>7.7624000000000004</v>
      </c>
      <c r="J19114" t="s">
        <v>717</v>
      </c>
    </row>
    <row r="19115" spans="1:10">
      <c r="A19115" t="s">
        <v>56</v>
      </c>
      <c r="B19115" t="s">
        <v>43</v>
      </c>
      <c r="C19115" t="s">
        <v>3</v>
      </c>
      <c r="D19115" t="s">
        <v>1</v>
      </c>
      <c r="E19115" t="s">
        <v>632</v>
      </c>
      <c r="F19115" s="2">
        <v>11297000</v>
      </c>
      <c r="G19115" s="2">
        <f t="shared" si="530"/>
        <v>1455348.8611769555</v>
      </c>
      <c r="H19115">
        <v>2024</v>
      </c>
      <c r="I19115">
        <v>7.7624000000000004</v>
      </c>
      <c r="J19115" t="s">
        <v>717</v>
      </c>
    </row>
    <row r="19116" spans="1:10">
      <c r="A19116" t="s">
        <v>56</v>
      </c>
      <c r="B19116" t="s">
        <v>43</v>
      </c>
      <c r="C19116" t="s">
        <v>4</v>
      </c>
      <c r="D19116" t="s">
        <v>328</v>
      </c>
      <c r="E19116" t="s">
        <v>534</v>
      </c>
      <c r="F19116" s="2">
        <v>42732000</v>
      </c>
      <c r="G19116" s="2">
        <f t="shared" si="530"/>
        <v>5504998.4540863652</v>
      </c>
      <c r="H19116">
        <v>2024</v>
      </c>
      <c r="I19116">
        <v>7.7624000000000004</v>
      </c>
      <c r="J19116" t="s">
        <v>717</v>
      </c>
    </row>
    <row r="19117" spans="1:10">
      <c r="A19117" t="s">
        <v>56</v>
      </c>
      <c r="B19117" t="s">
        <v>43</v>
      </c>
      <c r="C19117" t="s">
        <v>4</v>
      </c>
      <c r="D19117" t="s">
        <v>1</v>
      </c>
      <c r="E19117" t="s">
        <v>632</v>
      </c>
      <c r="F19117" s="2">
        <v>60000</v>
      </c>
      <c r="G19117" s="2">
        <f t="shared" si="530"/>
        <v>7729.5681747913013</v>
      </c>
      <c r="H19117">
        <v>2024</v>
      </c>
      <c r="I19117">
        <v>7.7624000000000004</v>
      </c>
      <c r="J19117" t="s">
        <v>717</v>
      </c>
    </row>
    <row r="19118" spans="1:10">
      <c r="A19118" t="s">
        <v>56</v>
      </c>
      <c r="B19118" t="s">
        <v>43</v>
      </c>
      <c r="C19118" t="s">
        <v>3</v>
      </c>
      <c r="D19118" t="s">
        <v>328</v>
      </c>
      <c r="E19118" t="s">
        <v>466</v>
      </c>
      <c r="F19118" s="2">
        <v>262822000</v>
      </c>
      <c r="G19118" s="2">
        <f t="shared" si="530"/>
        <v>33596921.818274789</v>
      </c>
      <c r="H19118">
        <v>2023</v>
      </c>
      <c r="I19118">
        <v>7.8228</v>
      </c>
      <c r="J19118" t="s">
        <v>717</v>
      </c>
    </row>
    <row r="19119" spans="1:10">
      <c r="A19119" t="s">
        <v>56</v>
      </c>
      <c r="B19119" t="s">
        <v>43</v>
      </c>
      <c r="C19119" t="s">
        <v>3</v>
      </c>
      <c r="D19119" t="s">
        <v>1</v>
      </c>
      <c r="E19119" t="s">
        <v>650</v>
      </c>
      <c r="F19119" s="2">
        <v>7485000</v>
      </c>
      <c r="G19119" s="2">
        <f t="shared" si="530"/>
        <v>956818.53044945549</v>
      </c>
      <c r="H19119">
        <v>2023</v>
      </c>
      <c r="I19119">
        <v>7.8228</v>
      </c>
      <c r="J19119" t="s">
        <v>717</v>
      </c>
    </row>
    <row r="19120" spans="1:10">
      <c r="A19120" t="s">
        <v>56</v>
      </c>
      <c r="B19120" t="s">
        <v>43</v>
      </c>
      <c r="C19120" t="s">
        <v>4</v>
      </c>
      <c r="D19120" t="s">
        <v>328</v>
      </c>
      <c r="E19120" t="s">
        <v>466</v>
      </c>
      <c r="F19120" s="2">
        <v>38239000</v>
      </c>
      <c r="G19120" s="2">
        <f t="shared" si="530"/>
        <v>4888147.4663803242</v>
      </c>
      <c r="H19120">
        <v>2023</v>
      </c>
      <c r="I19120">
        <v>7.8228</v>
      </c>
      <c r="J19120" t="s">
        <v>717</v>
      </c>
    </row>
    <row r="19121" spans="1:10">
      <c r="A19121" t="s">
        <v>56</v>
      </c>
      <c r="B19121" t="s">
        <v>43</v>
      </c>
      <c r="C19121" t="s">
        <v>4</v>
      </c>
      <c r="D19121" t="s">
        <v>1</v>
      </c>
      <c r="E19121" t="s">
        <v>650</v>
      </c>
      <c r="F19121" s="2">
        <v>761000</v>
      </c>
      <c r="G19121" s="2">
        <f t="shared" si="530"/>
        <v>97279.746382369485</v>
      </c>
      <c r="H19121">
        <v>2023</v>
      </c>
      <c r="I19121">
        <v>7.8228</v>
      </c>
      <c r="J19121" t="s">
        <v>717</v>
      </c>
    </row>
    <row r="19122" spans="1:10">
      <c r="A19122" t="s">
        <v>56</v>
      </c>
      <c r="B19122" t="s">
        <v>43</v>
      </c>
      <c r="C19122" t="s">
        <v>3</v>
      </c>
      <c r="D19122" t="s">
        <v>328</v>
      </c>
      <c r="F19122" s="2">
        <v>260838000</v>
      </c>
      <c r="G19122" s="2">
        <f t="shared" si="530"/>
        <v>33704790.086446397</v>
      </c>
      <c r="H19122">
        <v>2022</v>
      </c>
      <c r="I19122">
        <v>7.7389000000000001</v>
      </c>
      <c r="J19122" t="s">
        <v>717</v>
      </c>
    </row>
    <row r="19123" spans="1:10">
      <c r="A19123" t="s">
        <v>56</v>
      </c>
      <c r="B19123" t="s">
        <v>43</v>
      </c>
      <c r="C19123" t="s">
        <v>3</v>
      </c>
      <c r="D19123" t="s">
        <v>1</v>
      </c>
      <c r="F19123" s="2">
        <v>7123000</v>
      </c>
      <c r="G19123" s="2">
        <f t="shared" si="530"/>
        <v>920415.04606597836</v>
      </c>
      <c r="H19123">
        <v>2022</v>
      </c>
      <c r="I19123">
        <v>7.7389000000000001</v>
      </c>
      <c r="J19123" t="s">
        <v>717</v>
      </c>
    </row>
    <row r="19124" spans="1:10">
      <c r="A19124" t="s">
        <v>56</v>
      </c>
      <c r="B19124" t="s">
        <v>43</v>
      </c>
      <c r="C19124" t="s">
        <v>5</v>
      </c>
      <c r="D19124" t="s">
        <v>328</v>
      </c>
      <c r="F19124" s="2">
        <v>50616000</v>
      </c>
      <c r="G19124" s="2">
        <f t="shared" si="530"/>
        <v>6540464.4070862783</v>
      </c>
      <c r="H19124">
        <v>2022</v>
      </c>
      <c r="I19124">
        <v>7.7389000000000001</v>
      </c>
      <c r="J19124" t="s">
        <v>717</v>
      </c>
    </row>
    <row r="19125" spans="1:10">
      <c r="A19125" t="s">
        <v>56</v>
      </c>
      <c r="B19125" t="s">
        <v>43</v>
      </c>
      <c r="C19125" t="s">
        <v>5</v>
      </c>
      <c r="D19125" t="s">
        <v>1</v>
      </c>
      <c r="F19125" s="2">
        <v>1787000</v>
      </c>
      <c r="G19125" s="2">
        <f t="shared" si="530"/>
        <v>230911.36983292198</v>
      </c>
      <c r="H19125">
        <v>2022</v>
      </c>
      <c r="I19125">
        <v>7.7389000000000001</v>
      </c>
      <c r="J19125" t="s">
        <v>717</v>
      </c>
    </row>
    <row r="19126" spans="1:10">
      <c r="A19126" t="s">
        <v>56</v>
      </c>
      <c r="B19126" t="s">
        <v>43</v>
      </c>
      <c r="C19126" t="s">
        <v>3</v>
      </c>
      <c r="D19126" t="s">
        <v>328</v>
      </c>
      <c r="E19126" t="s">
        <v>361</v>
      </c>
      <c r="F19126" s="2">
        <v>231038000</v>
      </c>
      <c r="G19126" s="2">
        <f t="shared" si="530"/>
        <v>29903573.601170059</v>
      </c>
      <c r="H19126">
        <v>2021</v>
      </c>
      <c r="I19126">
        <v>7.7260999999999997</v>
      </c>
      <c r="J19126" t="s">
        <v>717</v>
      </c>
    </row>
    <row r="19127" spans="1:10">
      <c r="A19127" t="s">
        <v>56</v>
      </c>
      <c r="B19127" t="s">
        <v>43</v>
      </c>
      <c r="C19127" t="s">
        <v>3</v>
      </c>
      <c r="D19127" t="s">
        <v>1</v>
      </c>
      <c r="E19127" t="s">
        <v>464</v>
      </c>
      <c r="F19127" s="2">
        <v>6802000</v>
      </c>
      <c r="G19127" s="2">
        <f t="shared" si="530"/>
        <v>880392.43602852675</v>
      </c>
      <c r="H19127">
        <v>2021</v>
      </c>
      <c r="I19127">
        <v>7.7260999999999997</v>
      </c>
      <c r="J19127" t="s">
        <v>717</v>
      </c>
    </row>
    <row r="19128" spans="1:10">
      <c r="A19128" t="s">
        <v>56</v>
      </c>
      <c r="B19128" t="s">
        <v>43</v>
      </c>
      <c r="C19128" t="s">
        <v>4</v>
      </c>
      <c r="D19128" t="s">
        <v>328</v>
      </c>
      <c r="E19128" t="s">
        <v>361</v>
      </c>
      <c r="F19128" s="2">
        <v>22334000</v>
      </c>
      <c r="G19128" s="2">
        <f t="shared" si="530"/>
        <v>2890721.0623729955</v>
      </c>
      <c r="H19128">
        <v>2021</v>
      </c>
      <c r="I19128">
        <v>7.7260999999999997</v>
      </c>
      <c r="J19128" t="s">
        <v>717</v>
      </c>
    </row>
    <row r="19129" spans="1:10">
      <c r="A19129" t="s">
        <v>56</v>
      </c>
      <c r="B19129" t="s">
        <v>43</v>
      </c>
      <c r="C19129" t="s">
        <v>4</v>
      </c>
      <c r="D19129" t="s">
        <v>1</v>
      </c>
      <c r="E19129" t="s">
        <v>464</v>
      </c>
      <c r="F19129" s="2">
        <v>351000</v>
      </c>
      <c r="G19129" s="2">
        <f t="shared" si="530"/>
        <v>45430.424146723446</v>
      </c>
      <c r="H19129">
        <v>2021</v>
      </c>
      <c r="I19129">
        <v>7.7260999999999997</v>
      </c>
      <c r="J19129" t="s">
        <v>717</v>
      </c>
    </row>
    <row r="19130" spans="1:10">
      <c r="A19130" t="s">
        <v>465</v>
      </c>
      <c r="B19130" t="s">
        <v>43</v>
      </c>
      <c r="C19130" t="s">
        <v>3</v>
      </c>
      <c r="D19130" t="s">
        <v>328</v>
      </c>
      <c r="F19130" s="2">
        <v>194035000</v>
      </c>
      <c r="G19130" s="2">
        <v>25165034.692951173</v>
      </c>
      <c r="H19130">
        <v>2020</v>
      </c>
      <c r="I19130">
        <v>7.7104999999999997</v>
      </c>
      <c r="J19130" t="s">
        <v>717</v>
      </c>
    </row>
    <row r="19131" spans="1:10">
      <c r="A19131" t="s">
        <v>465</v>
      </c>
      <c r="B19131" t="s">
        <v>43</v>
      </c>
      <c r="C19131" t="s">
        <v>3</v>
      </c>
      <c r="D19131" t="s">
        <v>1</v>
      </c>
      <c r="F19131" s="2">
        <v>6249000</v>
      </c>
      <c r="G19131" s="2">
        <v>810453.27799753589</v>
      </c>
      <c r="H19131">
        <v>2020</v>
      </c>
      <c r="I19131">
        <v>7.7104999999999997</v>
      </c>
      <c r="J19131" t="s">
        <v>717</v>
      </c>
    </row>
    <row r="19132" spans="1:10">
      <c r="A19132" t="s">
        <v>465</v>
      </c>
      <c r="B19132" t="s">
        <v>43</v>
      </c>
      <c r="C19132" t="s">
        <v>4</v>
      </c>
      <c r="D19132" t="s">
        <v>328</v>
      </c>
      <c r="F19132" s="2">
        <v>25000000</v>
      </c>
      <c r="G19132" s="2">
        <v>3242331.8850917583</v>
      </c>
      <c r="H19132">
        <v>2020</v>
      </c>
      <c r="I19132">
        <v>7.7104999999999997</v>
      </c>
      <c r="J19132" t="s">
        <v>717</v>
      </c>
    </row>
    <row r="19133" spans="1:10">
      <c r="A19133" t="s">
        <v>465</v>
      </c>
      <c r="B19133" t="s">
        <v>43</v>
      </c>
      <c r="C19133" t="s">
        <v>4</v>
      </c>
      <c r="D19133" t="s">
        <v>1</v>
      </c>
      <c r="F19133" s="2">
        <v>680000</v>
      </c>
      <c r="G19133" s="2">
        <v>88191.427274495814</v>
      </c>
      <c r="H19133">
        <v>2020</v>
      </c>
      <c r="I19133">
        <v>7.7104999999999997</v>
      </c>
      <c r="J19133" t="s">
        <v>717</v>
      </c>
    </row>
    <row r="19134" spans="1:10">
      <c r="A19134" t="s">
        <v>465</v>
      </c>
      <c r="B19134" t="s">
        <v>43</v>
      </c>
      <c r="C19134" t="s">
        <v>3</v>
      </c>
      <c r="D19134" t="s">
        <v>328</v>
      </c>
      <c r="E19134" t="s">
        <v>466</v>
      </c>
      <c r="F19134" s="2">
        <v>189242000</v>
      </c>
      <c r="G19134" s="2">
        <f t="shared" ref="G19134:G19142" si="531">F19134/I19134</f>
        <v>24577840.695092015</v>
      </c>
      <c r="H19134">
        <v>2019</v>
      </c>
      <c r="I19134">
        <v>7.6997</v>
      </c>
      <c r="J19134" t="s">
        <v>717</v>
      </c>
    </row>
    <row r="19135" spans="1:10">
      <c r="A19135" t="s">
        <v>465</v>
      </c>
      <c r="B19135" t="s">
        <v>43</v>
      </c>
      <c r="C19135" t="s">
        <v>3</v>
      </c>
      <c r="D19135" t="s">
        <v>1</v>
      </c>
      <c r="E19135" t="s">
        <v>434</v>
      </c>
      <c r="F19135" s="2">
        <v>6117000</v>
      </c>
      <c r="G19135" s="2">
        <f t="shared" si="531"/>
        <v>794446.5368780602</v>
      </c>
      <c r="H19135">
        <v>2019</v>
      </c>
      <c r="I19135">
        <v>7.6997</v>
      </c>
      <c r="J19135" t="s">
        <v>717</v>
      </c>
    </row>
    <row r="19136" spans="1:10">
      <c r="A19136" t="s">
        <v>465</v>
      </c>
      <c r="B19136" t="s">
        <v>43</v>
      </c>
      <c r="C19136" t="s">
        <v>4</v>
      </c>
      <c r="D19136" t="s">
        <v>328</v>
      </c>
      <c r="E19136" t="s">
        <v>466</v>
      </c>
      <c r="F19136" s="2">
        <v>43070000</v>
      </c>
      <c r="G19136" s="2">
        <f t="shared" si="531"/>
        <v>5593724.4308219803</v>
      </c>
      <c r="H19136">
        <v>2019</v>
      </c>
      <c r="I19136">
        <v>7.6997</v>
      </c>
      <c r="J19136" t="s">
        <v>717</v>
      </c>
    </row>
    <row r="19137" spans="1:10">
      <c r="A19137" t="s">
        <v>465</v>
      </c>
      <c r="B19137" t="s">
        <v>43</v>
      </c>
      <c r="C19137" t="s">
        <v>4</v>
      </c>
      <c r="D19137" t="s">
        <v>1</v>
      </c>
      <c r="E19137" t="s">
        <v>434</v>
      </c>
      <c r="F19137" s="2">
        <v>612000</v>
      </c>
      <c r="G19137" s="2">
        <f t="shared" si="531"/>
        <v>79483.616244788762</v>
      </c>
      <c r="H19137">
        <v>2019</v>
      </c>
      <c r="I19137">
        <v>7.6997</v>
      </c>
      <c r="J19137" t="s">
        <v>717</v>
      </c>
    </row>
    <row r="19138" spans="1:10">
      <c r="A19138" t="s">
        <v>465</v>
      </c>
      <c r="B19138" t="s">
        <v>43</v>
      </c>
      <c r="C19138" t="s">
        <v>3</v>
      </c>
      <c r="D19138" t="s">
        <v>328</v>
      </c>
      <c r="F19138" s="2">
        <v>185523000</v>
      </c>
      <c r="G19138" s="2">
        <f t="shared" si="531"/>
        <v>24628036.638789326</v>
      </c>
      <c r="H19138">
        <v>2018</v>
      </c>
      <c r="I19138">
        <v>7.5330000000000004</v>
      </c>
      <c r="J19138" t="s">
        <v>717</v>
      </c>
    </row>
    <row r="19139" spans="1:10">
      <c r="A19139" t="s">
        <v>465</v>
      </c>
      <c r="B19139" t="s">
        <v>43</v>
      </c>
      <c r="C19139" t="s">
        <v>3</v>
      </c>
      <c r="D19139" t="s">
        <v>1</v>
      </c>
      <c r="E19139" t="s">
        <v>364</v>
      </c>
      <c r="F19139" s="2">
        <v>5021000</v>
      </c>
      <c r="G19139" s="2">
        <f t="shared" si="531"/>
        <v>666533.91742997477</v>
      </c>
      <c r="H19139">
        <v>2018</v>
      </c>
      <c r="I19139">
        <v>7.5330000000000004</v>
      </c>
      <c r="J19139" t="s">
        <v>717</v>
      </c>
    </row>
    <row r="19140" spans="1:10">
      <c r="A19140" t="s">
        <v>465</v>
      </c>
      <c r="B19140" t="s">
        <v>43</v>
      </c>
      <c r="C19140" t="s">
        <v>4</v>
      </c>
      <c r="D19140" t="s">
        <v>328</v>
      </c>
      <c r="F19140" s="2">
        <v>55049000</v>
      </c>
      <c r="G19140" s="2">
        <f t="shared" si="531"/>
        <v>7307712.7306517987</v>
      </c>
      <c r="H19140">
        <v>2018</v>
      </c>
      <c r="I19140">
        <v>7.5330000000000004</v>
      </c>
      <c r="J19140" t="s">
        <v>717</v>
      </c>
    </row>
    <row r="19141" spans="1:10">
      <c r="A19141" t="s">
        <v>465</v>
      </c>
      <c r="B19141" t="s">
        <v>43</v>
      </c>
      <c r="C19141" t="s">
        <v>4</v>
      </c>
      <c r="D19141" t="s">
        <v>1</v>
      </c>
      <c r="E19141" t="s">
        <v>364</v>
      </c>
      <c r="F19141" s="2">
        <v>-40000</v>
      </c>
      <c r="G19141" s="2">
        <f t="shared" si="531"/>
        <v>-5309.9694676755607</v>
      </c>
      <c r="H19141">
        <v>2018</v>
      </c>
      <c r="I19141">
        <v>7.5330000000000004</v>
      </c>
      <c r="J19141" t="s">
        <v>717</v>
      </c>
    </row>
    <row r="19142" spans="1:10">
      <c r="A19142" t="s">
        <v>465</v>
      </c>
      <c r="B19142" t="s">
        <v>43</v>
      </c>
      <c r="C19142" t="s">
        <v>3</v>
      </c>
      <c r="D19142" t="s">
        <v>328</v>
      </c>
      <c r="F19142" s="2">
        <v>174890000</v>
      </c>
      <c r="G19142" s="2">
        <f t="shared" si="531"/>
        <v>23787114.23636141</v>
      </c>
      <c r="H19142">
        <v>2017</v>
      </c>
      <c r="I19142">
        <v>7.3522999999999996</v>
      </c>
      <c r="J19142" t="s">
        <v>717</v>
      </c>
    </row>
    <row r="19143" spans="1:10">
      <c r="A19143" t="s">
        <v>25</v>
      </c>
      <c r="B19143" t="s">
        <v>552</v>
      </c>
      <c r="C19143" t="s">
        <v>3</v>
      </c>
      <c r="D19143" t="s">
        <v>328</v>
      </c>
      <c r="F19143" s="2">
        <v>152268000</v>
      </c>
      <c r="G19143" s="2">
        <v>24199869.677850004</v>
      </c>
      <c r="H19143">
        <v>2014</v>
      </c>
      <c r="I19143">
        <v>6.2920999999999996</v>
      </c>
      <c r="J19143" s="40" t="s">
        <v>715</v>
      </c>
    </row>
    <row r="19144" spans="1:10">
      <c r="A19144" t="s">
        <v>25</v>
      </c>
      <c r="B19144" t="s">
        <v>552</v>
      </c>
      <c r="C19144" t="s">
        <v>3</v>
      </c>
      <c r="D19144" t="s">
        <v>1</v>
      </c>
      <c r="F19144" s="2">
        <v>3097000.0000000005</v>
      </c>
      <c r="G19144" s="2">
        <v>492204.5104178256</v>
      </c>
      <c r="H19144">
        <v>2014</v>
      </c>
      <c r="I19144">
        <v>6.2920999999999996</v>
      </c>
      <c r="J19144" s="40" t="s">
        <v>715</v>
      </c>
    </row>
    <row r="19145" spans="1:10">
      <c r="A19145" t="s">
        <v>465</v>
      </c>
      <c r="B19145" t="s">
        <v>43</v>
      </c>
      <c r="C19145" t="s">
        <v>3</v>
      </c>
      <c r="D19145" t="s">
        <v>1</v>
      </c>
      <c r="E19145" t="s">
        <v>364</v>
      </c>
      <c r="F19145" s="2">
        <v>5183000</v>
      </c>
      <c r="G19145" s="2">
        <f>F19145/I19145</f>
        <v>704949.47159392305</v>
      </c>
      <c r="H19145">
        <v>2017</v>
      </c>
      <c r="I19145">
        <v>7.3522999999999996</v>
      </c>
      <c r="J19145" t="s">
        <v>717</v>
      </c>
    </row>
    <row r="19146" spans="1:10">
      <c r="A19146" t="s">
        <v>465</v>
      </c>
      <c r="B19146" t="s">
        <v>43</v>
      </c>
      <c r="C19146" t="s">
        <v>4</v>
      </c>
      <c r="D19146" t="s">
        <v>328</v>
      </c>
      <c r="F19146" s="2">
        <v>61086000</v>
      </c>
      <c r="G19146" s="2">
        <f>F19146/I19146</f>
        <v>8308420.4942671005</v>
      </c>
      <c r="H19146">
        <v>2017</v>
      </c>
      <c r="I19146">
        <v>7.3522999999999996</v>
      </c>
      <c r="J19146" t="s">
        <v>717</v>
      </c>
    </row>
    <row r="19147" spans="1:10">
      <c r="A19147" t="s">
        <v>465</v>
      </c>
      <c r="B19147" t="s">
        <v>43</v>
      </c>
      <c r="C19147" t="s">
        <v>4</v>
      </c>
      <c r="D19147" t="s">
        <v>1</v>
      </c>
      <c r="E19147" t="s">
        <v>364</v>
      </c>
      <c r="F19147" s="2">
        <v>5462000</v>
      </c>
      <c r="G19147" s="2">
        <f>F19147/I19147</f>
        <v>742896.78059926827</v>
      </c>
      <c r="H19147">
        <v>2017</v>
      </c>
      <c r="I19147">
        <v>7.3522999999999996</v>
      </c>
      <c r="J19147" t="s">
        <v>717</v>
      </c>
    </row>
    <row r="19148" spans="1:10">
      <c r="A19148" t="s">
        <v>465</v>
      </c>
      <c r="B19148" t="s">
        <v>43</v>
      </c>
      <c r="C19148" t="s">
        <v>3</v>
      </c>
      <c r="D19148" t="s">
        <v>328</v>
      </c>
      <c r="F19148" s="2">
        <v>195782000</v>
      </c>
      <c r="G19148" s="2">
        <v>25741596.178288117</v>
      </c>
      <c r="H19148">
        <v>2016</v>
      </c>
      <c r="I19148">
        <v>7.605666666666667</v>
      </c>
      <c r="J19148" t="s">
        <v>717</v>
      </c>
    </row>
    <row r="19149" spans="1:10">
      <c r="A19149" t="s">
        <v>465</v>
      </c>
      <c r="B19149" t="s">
        <v>43</v>
      </c>
      <c r="C19149" t="s">
        <v>3</v>
      </c>
      <c r="D19149" t="s">
        <v>1</v>
      </c>
      <c r="F19149" s="2">
        <v>3803000</v>
      </c>
      <c r="G19149" s="2">
        <v>500021.91348555899</v>
      </c>
      <c r="H19149">
        <v>2016</v>
      </c>
      <c r="I19149">
        <v>7.605666666666667</v>
      </c>
      <c r="J19149" t="s">
        <v>717</v>
      </c>
    </row>
    <row r="19150" spans="1:10">
      <c r="A19150" t="s">
        <v>465</v>
      </c>
      <c r="B19150" t="s">
        <v>43</v>
      </c>
      <c r="C19150" t="s">
        <v>4</v>
      </c>
      <c r="D19150" t="s">
        <v>328</v>
      </c>
      <c r="F19150" s="2">
        <v>60295000</v>
      </c>
      <c r="G19150" s="2">
        <v>7927641.6706841383</v>
      </c>
      <c r="H19150">
        <v>2016</v>
      </c>
      <c r="I19150">
        <v>7.605666666666667</v>
      </c>
      <c r="J19150" t="s">
        <v>717</v>
      </c>
    </row>
    <row r="19151" spans="1:10">
      <c r="A19151" t="s">
        <v>465</v>
      </c>
      <c r="B19151" t="s">
        <v>43</v>
      </c>
      <c r="C19151" t="s">
        <v>4</v>
      </c>
      <c r="D19151" t="s">
        <v>1</v>
      </c>
      <c r="F19151" s="2">
        <v>644000</v>
      </c>
      <c r="G19151" s="2">
        <v>84673.708200026289</v>
      </c>
      <c r="H19151">
        <v>2016</v>
      </c>
      <c r="I19151">
        <v>7.605666666666667</v>
      </c>
      <c r="J19151" t="s">
        <v>717</v>
      </c>
    </row>
    <row r="19152" spans="1:10">
      <c r="A19152" t="s">
        <v>465</v>
      </c>
      <c r="B19152" t="s">
        <v>43</v>
      </c>
      <c r="C19152" t="s">
        <v>3</v>
      </c>
      <c r="D19152" t="s">
        <v>328</v>
      </c>
      <c r="F19152" s="2">
        <v>197572000</v>
      </c>
      <c r="G19152" s="2">
        <v>25807363.927624669</v>
      </c>
      <c r="H19152">
        <v>2015</v>
      </c>
      <c r="I19152">
        <v>7.6556443561643803</v>
      </c>
      <c r="J19152" t="s">
        <v>717</v>
      </c>
    </row>
    <row r="19153" spans="1:10">
      <c r="A19153" t="s">
        <v>465</v>
      </c>
      <c r="B19153" t="s">
        <v>43</v>
      </c>
      <c r="C19153" t="s">
        <v>3</v>
      </c>
      <c r="D19153" t="s">
        <v>1</v>
      </c>
      <c r="F19153" s="2">
        <v>4523000</v>
      </c>
      <c r="G19153" s="2">
        <v>590805.9190808736</v>
      </c>
      <c r="H19153">
        <v>2015</v>
      </c>
      <c r="I19153">
        <v>7.6556443561643803</v>
      </c>
      <c r="J19153" t="s">
        <v>717</v>
      </c>
    </row>
    <row r="19154" spans="1:10">
      <c r="A19154" t="s">
        <v>465</v>
      </c>
      <c r="B19154" t="s">
        <v>43</v>
      </c>
      <c r="C19154" t="s">
        <v>4</v>
      </c>
      <c r="D19154" t="s">
        <v>328</v>
      </c>
      <c r="F19154" s="2">
        <v>64506000</v>
      </c>
      <c r="G19154" s="2">
        <v>8425939.9991666675</v>
      </c>
      <c r="H19154">
        <v>2015</v>
      </c>
      <c r="I19154">
        <v>7.6556443561643803</v>
      </c>
      <c r="J19154" t="s">
        <v>717</v>
      </c>
    </row>
    <row r="19155" spans="1:10">
      <c r="A19155" t="s">
        <v>465</v>
      </c>
      <c r="B19155" t="s">
        <v>43</v>
      </c>
      <c r="C19155" t="s">
        <v>4</v>
      </c>
      <c r="D19155" t="s">
        <v>1</v>
      </c>
      <c r="F19155" s="2">
        <v>1331000</v>
      </c>
      <c r="G19155" s="2">
        <v>173858.6509610088</v>
      </c>
      <c r="H19155">
        <v>2015</v>
      </c>
      <c r="I19155">
        <v>7.6556443561643803</v>
      </c>
      <c r="J19155" t="s">
        <v>717</v>
      </c>
    </row>
    <row r="19156" spans="1:10">
      <c r="A19156" t="s">
        <v>465</v>
      </c>
      <c r="B19156" t="s">
        <v>43</v>
      </c>
      <c r="C19156" t="s">
        <v>3</v>
      </c>
      <c r="D19156" t="s">
        <v>328</v>
      </c>
      <c r="F19156" s="2">
        <v>235938000</v>
      </c>
      <c r="G19156" s="2">
        <v>30922411.533420708</v>
      </c>
      <c r="H19156">
        <v>2014</v>
      </c>
      <c r="I19156">
        <v>7.63</v>
      </c>
      <c r="J19156" t="s">
        <v>717</v>
      </c>
    </row>
    <row r="19157" spans="1:10">
      <c r="A19157" t="s">
        <v>465</v>
      </c>
      <c r="B19157" t="s">
        <v>43</v>
      </c>
      <c r="C19157" t="s">
        <v>3</v>
      </c>
      <c r="D19157" t="s">
        <v>1</v>
      </c>
      <c r="F19157" s="2">
        <v>5429000</v>
      </c>
      <c r="G19157" s="2">
        <v>711533.42070773267</v>
      </c>
      <c r="H19157">
        <v>2014</v>
      </c>
      <c r="I19157">
        <v>7.63</v>
      </c>
      <c r="J19157" t="s">
        <v>717</v>
      </c>
    </row>
    <row r="19158" spans="1:10">
      <c r="A19158" t="s">
        <v>465</v>
      </c>
      <c r="B19158" t="s">
        <v>43</v>
      </c>
      <c r="C19158" t="s">
        <v>4</v>
      </c>
      <c r="D19158" t="s">
        <v>328</v>
      </c>
      <c r="F19158" s="2">
        <v>85510000</v>
      </c>
      <c r="G19158" s="2">
        <v>11207077.326343382</v>
      </c>
      <c r="H19158">
        <v>2014</v>
      </c>
      <c r="I19158">
        <v>7.63</v>
      </c>
      <c r="J19158" t="s">
        <v>717</v>
      </c>
    </row>
    <row r="19159" spans="1:10">
      <c r="A19159" t="s">
        <v>465</v>
      </c>
      <c r="B19159" t="s">
        <v>43</v>
      </c>
      <c r="C19159" t="s">
        <v>4</v>
      </c>
      <c r="D19159" t="s">
        <v>1</v>
      </c>
      <c r="F19159" s="2">
        <v>226000</v>
      </c>
      <c r="G19159" s="2">
        <v>29619.92136304063</v>
      </c>
      <c r="H19159">
        <v>2014</v>
      </c>
      <c r="I19159">
        <v>7.63</v>
      </c>
      <c r="J19159" t="s">
        <v>717</v>
      </c>
    </row>
    <row r="19160" spans="1:10">
      <c r="A19160" t="s">
        <v>465</v>
      </c>
      <c r="B19160" t="s">
        <v>43</v>
      </c>
      <c r="C19160" t="s">
        <v>3</v>
      </c>
      <c r="D19160" t="s">
        <v>328</v>
      </c>
      <c r="F19160" s="2">
        <v>235004000</v>
      </c>
      <c r="G19160" s="2">
        <v>29903302.297505066</v>
      </c>
      <c r="H19160">
        <v>2013</v>
      </c>
      <c r="I19160">
        <v>7.8587975890411004</v>
      </c>
      <c r="J19160" t="s">
        <v>717</v>
      </c>
    </row>
    <row r="19161" spans="1:10">
      <c r="A19161" t="s">
        <v>465</v>
      </c>
      <c r="B19161" t="s">
        <v>43</v>
      </c>
      <c r="C19161" t="s">
        <v>3</v>
      </c>
      <c r="D19161" t="s">
        <v>1</v>
      </c>
      <c r="F19161" s="2">
        <v>3816000</v>
      </c>
      <c r="G19161" s="2">
        <v>485570.4650443368</v>
      </c>
      <c r="H19161">
        <v>2013</v>
      </c>
      <c r="I19161">
        <v>7.8587975890411004</v>
      </c>
      <c r="J19161" t="s">
        <v>717</v>
      </c>
    </row>
    <row r="19162" spans="1:10">
      <c r="A19162" t="s">
        <v>465</v>
      </c>
      <c r="B19162" t="s">
        <v>43</v>
      </c>
      <c r="C19162" t="s">
        <v>4</v>
      </c>
      <c r="D19162" t="s">
        <v>328</v>
      </c>
      <c r="F19162" s="2">
        <v>45269000</v>
      </c>
      <c r="G19162" s="2">
        <v>5760295.9596677367</v>
      </c>
      <c r="H19162">
        <v>2013</v>
      </c>
      <c r="I19162">
        <v>7.8587975890411004</v>
      </c>
      <c r="J19162" t="s">
        <v>717</v>
      </c>
    </row>
    <row r="19163" spans="1:10">
      <c r="A19163" t="s">
        <v>465</v>
      </c>
      <c r="B19163" t="s">
        <v>43</v>
      </c>
      <c r="C19163" t="s">
        <v>4</v>
      </c>
      <c r="D19163" t="s">
        <v>1</v>
      </c>
      <c r="F19163" s="2">
        <v>37000</v>
      </c>
      <c r="G19163" s="2">
        <v>4708.0993728093454</v>
      </c>
      <c r="H19163">
        <v>2013</v>
      </c>
      <c r="I19163">
        <v>7.8587975890411004</v>
      </c>
      <c r="J19163" t="s">
        <v>717</v>
      </c>
    </row>
    <row r="19164" spans="1:10">
      <c r="A19164" t="s">
        <v>465</v>
      </c>
      <c r="B19164" t="s">
        <v>43</v>
      </c>
      <c r="C19164" t="s">
        <v>3</v>
      </c>
      <c r="D19164" t="s">
        <v>328</v>
      </c>
      <c r="F19164" s="2">
        <v>224972000</v>
      </c>
      <c r="G19164" s="2">
        <v>28716846.520555373</v>
      </c>
      <c r="H19164">
        <v>2012</v>
      </c>
      <c r="I19164">
        <v>7.8341471038251429</v>
      </c>
      <c r="J19164" t="s">
        <v>717</v>
      </c>
    </row>
    <row r="19165" spans="1:10">
      <c r="A19165" t="s">
        <v>465</v>
      </c>
      <c r="B19165" t="s">
        <v>43</v>
      </c>
      <c r="C19165" t="s">
        <v>3</v>
      </c>
      <c r="D19165" t="s">
        <v>1</v>
      </c>
      <c r="F19165" s="2">
        <v>4092000</v>
      </c>
      <c r="G19165" s="2">
        <v>522328.71629408363</v>
      </c>
      <c r="H19165">
        <v>2012</v>
      </c>
      <c r="I19165">
        <v>7.8341471038251429</v>
      </c>
      <c r="J19165" t="s">
        <v>717</v>
      </c>
    </row>
    <row r="19166" spans="1:10">
      <c r="A19166" t="s">
        <v>465</v>
      </c>
      <c r="B19166" t="s">
        <v>43</v>
      </c>
      <c r="C19166" t="s">
        <v>4</v>
      </c>
      <c r="D19166" t="s">
        <v>328</v>
      </c>
      <c r="F19166" s="2">
        <v>60786000</v>
      </c>
      <c r="G19166" s="2">
        <v>7759108.8339814683</v>
      </c>
      <c r="H19166">
        <v>2012</v>
      </c>
      <c r="I19166">
        <v>7.8341471038251429</v>
      </c>
      <c r="J19166" t="s">
        <v>717</v>
      </c>
    </row>
    <row r="19167" spans="1:10">
      <c r="A19167" t="s">
        <v>465</v>
      </c>
      <c r="B19167" t="s">
        <v>43</v>
      </c>
      <c r="C19167" t="s">
        <v>4</v>
      </c>
      <c r="D19167" t="s">
        <v>1</v>
      </c>
      <c r="F19167" s="2">
        <v>73000</v>
      </c>
      <c r="G19167" s="2">
        <v>9318.1809114047173</v>
      </c>
      <c r="H19167">
        <v>2012</v>
      </c>
      <c r="I19167">
        <v>7.8341471038251429</v>
      </c>
      <c r="J19167" t="s">
        <v>717</v>
      </c>
    </row>
    <row r="19168" spans="1:10">
      <c r="A19168" t="s">
        <v>465</v>
      </c>
      <c r="B19168" t="s">
        <v>43</v>
      </c>
      <c r="C19168" t="s">
        <v>3</v>
      </c>
      <c r="D19168" t="s">
        <v>328</v>
      </c>
      <c r="F19168" s="2">
        <v>212892000</v>
      </c>
      <c r="G19168" s="2">
        <v>27329752.668305505</v>
      </c>
      <c r="H19168">
        <v>2011</v>
      </c>
      <c r="I19168">
        <v>7.789752164383553</v>
      </c>
      <c r="J19168" t="s">
        <v>717</v>
      </c>
    </row>
    <row r="19169" spans="1:10">
      <c r="A19169" t="s">
        <v>465</v>
      </c>
      <c r="B19169" t="s">
        <v>43</v>
      </c>
      <c r="C19169" t="s">
        <v>3</v>
      </c>
      <c r="D19169" t="s">
        <v>1</v>
      </c>
      <c r="F19169" s="2">
        <v>3257000</v>
      </c>
      <c r="G19169" s="2">
        <v>418113.43047494051</v>
      </c>
      <c r="H19169">
        <v>2011</v>
      </c>
      <c r="I19169">
        <v>7.789752164383553</v>
      </c>
      <c r="J19169" t="s">
        <v>717</v>
      </c>
    </row>
    <row r="19170" spans="1:10">
      <c r="A19170" t="s">
        <v>465</v>
      </c>
      <c r="B19170" t="s">
        <v>43</v>
      </c>
      <c r="C19170" t="s">
        <v>4</v>
      </c>
      <c r="D19170" t="s">
        <v>328</v>
      </c>
      <c r="F19170" s="2">
        <v>58344000</v>
      </c>
      <c r="G19170" s="2">
        <v>7489840.3400767362</v>
      </c>
      <c r="H19170">
        <v>2011</v>
      </c>
      <c r="I19170">
        <v>7.789752164383553</v>
      </c>
      <c r="J19170" t="s">
        <v>717</v>
      </c>
    </row>
    <row r="19171" spans="1:10">
      <c r="A19171" t="s">
        <v>465</v>
      </c>
      <c r="B19171" t="s">
        <v>43</v>
      </c>
      <c r="C19171" t="s">
        <v>4</v>
      </c>
      <c r="D19171" t="s">
        <v>1</v>
      </c>
      <c r="F19171" s="2">
        <v>128000</v>
      </c>
      <c r="G19171" s="2">
        <v>16431.844980286271</v>
      </c>
      <c r="H19171">
        <v>2011</v>
      </c>
      <c r="I19171">
        <v>7.789752164383553</v>
      </c>
      <c r="J19171" t="s">
        <v>717</v>
      </c>
    </row>
    <row r="19172" spans="1:10">
      <c r="A19172" t="s">
        <v>465</v>
      </c>
      <c r="B19172" t="s">
        <v>43</v>
      </c>
      <c r="C19172" t="s">
        <v>3</v>
      </c>
      <c r="D19172" t="s">
        <v>328</v>
      </c>
      <c r="F19172" s="2">
        <v>230437000</v>
      </c>
      <c r="G19172" s="2">
        <v>28592575.410531402</v>
      </c>
      <c r="H19172">
        <v>2010</v>
      </c>
      <c r="I19172">
        <v>8.0593299726027467</v>
      </c>
      <c r="J19172" t="s">
        <v>717</v>
      </c>
    </row>
    <row r="19173" spans="1:10">
      <c r="A19173" t="s">
        <v>465</v>
      </c>
      <c r="B19173" t="s">
        <v>43</v>
      </c>
      <c r="C19173" t="s">
        <v>3</v>
      </c>
      <c r="D19173" t="s">
        <v>1</v>
      </c>
      <c r="F19173" s="2">
        <v>3620000</v>
      </c>
      <c r="G19173" s="2">
        <v>449168.85303195089</v>
      </c>
      <c r="H19173">
        <v>2010</v>
      </c>
      <c r="I19173">
        <v>8.0593299726027467</v>
      </c>
      <c r="J19173" t="s">
        <v>717</v>
      </c>
    </row>
    <row r="19174" spans="1:10">
      <c r="A19174" t="s">
        <v>465</v>
      </c>
      <c r="B19174" t="s">
        <v>43</v>
      </c>
      <c r="C19174" t="s">
        <v>4</v>
      </c>
      <c r="D19174" t="s">
        <v>328</v>
      </c>
      <c r="F19174" s="2">
        <v>61508000</v>
      </c>
      <c r="G19174" s="2">
        <v>7631899.9481461979</v>
      </c>
      <c r="H19174">
        <v>2010</v>
      </c>
      <c r="I19174">
        <v>8.0593299726027467</v>
      </c>
      <c r="J19174" t="s">
        <v>717</v>
      </c>
    </row>
    <row r="19175" spans="1:10">
      <c r="A19175" t="s">
        <v>465</v>
      </c>
      <c r="B19175" t="s">
        <v>43</v>
      </c>
      <c r="C19175" t="s">
        <v>4</v>
      </c>
      <c r="D19175" t="s">
        <v>1</v>
      </c>
      <c r="F19175" s="2">
        <v>-102000</v>
      </c>
      <c r="G19175" s="2">
        <v>-12656.138952833975</v>
      </c>
      <c r="H19175">
        <v>2010</v>
      </c>
      <c r="I19175">
        <v>8.0593299726027467</v>
      </c>
      <c r="J19175" t="s">
        <v>717</v>
      </c>
    </row>
    <row r="19176" spans="1:10">
      <c r="A19176" t="s">
        <v>271</v>
      </c>
      <c r="B19176" t="s">
        <v>42</v>
      </c>
      <c r="C19176" t="s">
        <v>3</v>
      </c>
      <c r="D19176" t="s">
        <v>328</v>
      </c>
      <c r="F19176" s="2">
        <v>16015020</v>
      </c>
      <c r="G19176" s="2">
        <v>16015020</v>
      </c>
      <c r="H19176">
        <v>2021</v>
      </c>
      <c r="I19176">
        <v>1</v>
      </c>
      <c r="J19176" t="s">
        <v>717</v>
      </c>
    </row>
    <row r="19177" spans="1:10">
      <c r="A19177" t="s">
        <v>271</v>
      </c>
      <c r="B19177" t="s">
        <v>42</v>
      </c>
      <c r="C19177" t="s">
        <v>4</v>
      </c>
      <c r="D19177" t="s">
        <v>328</v>
      </c>
      <c r="F19177" s="2">
        <v>3535963</v>
      </c>
      <c r="G19177" s="2">
        <v>3535963</v>
      </c>
      <c r="H19177">
        <v>2021</v>
      </c>
      <c r="I19177">
        <v>1</v>
      </c>
      <c r="J19177" t="s">
        <v>717</v>
      </c>
    </row>
    <row r="19178" spans="1:10">
      <c r="A19178" t="s">
        <v>271</v>
      </c>
      <c r="B19178" t="s">
        <v>42</v>
      </c>
      <c r="C19178" t="s">
        <v>3</v>
      </c>
      <c r="D19178" t="s">
        <v>328</v>
      </c>
      <c r="F19178" s="2"/>
      <c r="G19178" s="2">
        <v>11903590.109999999</v>
      </c>
      <c r="H19178">
        <v>2020</v>
      </c>
      <c r="J19178" t="s">
        <v>717</v>
      </c>
    </row>
    <row r="19179" spans="1:10">
      <c r="A19179" t="s">
        <v>271</v>
      </c>
      <c r="B19179" t="s">
        <v>42</v>
      </c>
      <c r="C19179" t="s">
        <v>4</v>
      </c>
      <c r="D19179" t="s">
        <v>328</v>
      </c>
      <c r="F19179" s="2"/>
      <c r="G19179" s="2">
        <v>4197045.08</v>
      </c>
      <c r="H19179">
        <v>2020</v>
      </c>
      <c r="J19179" t="s">
        <v>717</v>
      </c>
    </row>
    <row r="19180" spans="1:10">
      <c r="A19180" t="s">
        <v>271</v>
      </c>
      <c r="B19180" t="s">
        <v>42</v>
      </c>
      <c r="C19180" t="s">
        <v>3</v>
      </c>
      <c r="D19180" t="s">
        <v>328</v>
      </c>
      <c r="F19180" s="2">
        <v>10719124</v>
      </c>
      <c r="G19180" s="2">
        <v>10719124</v>
      </c>
      <c r="H19180">
        <v>2019</v>
      </c>
      <c r="I19180">
        <v>1</v>
      </c>
      <c r="J19180" t="s">
        <v>717</v>
      </c>
    </row>
    <row r="19181" spans="1:10">
      <c r="A19181" t="s">
        <v>271</v>
      </c>
      <c r="B19181" t="s">
        <v>42</v>
      </c>
      <c r="C19181" t="s">
        <v>4</v>
      </c>
      <c r="D19181" t="s">
        <v>328</v>
      </c>
      <c r="F19181" s="2">
        <v>1881399</v>
      </c>
      <c r="G19181" s="2">
        <v>1881399</v>
      </c>
      <c r="H19181">
        <v>2019</v>
      </c>
      <c r="I19181">
        <v>1</v>
      </c>
      <c r="J19181" t="s">
        <v>717</v>
      </c>
    </row>
    <row r="19182" spans="1:10">
      <c r="A19182" t="s">
        <v>271</v>
      </c>
      <c r="B19182" t="s">
        <v>42</v>
      </c>
      <c r="C19182" t="s">
        <v>3</v>
      </c>
      <c r="D19182" t="s">
        <v>328</v>
      </c>
      <c r="E19182" t="s">
        <v>463</v>
      </c>
      <c r="F19182" s="2">
        <v>14017952.029999999</v>
      </c>
      <c r="G19182" s="2">
        <f>(F19182/I19182)</f>
        <v>14017952.029999999</v>
      </c>
      <c r="H19182">
        <v>2018</v>
      </c>
      <c r="I19182">
        <v>1</v>
      </c>
      <c r="J19182" t="s">
        <v>717</v>
      </c>
    </row>
    <row r="19183" spans="1:10">
      <c r="A19183" t="s">
        <v>271</v>
      </c>
      <c r="B19183" t="s">
        <v>42</v>
      </c>
      <c r="C19183" t="s">
        <v>4</v>
      </c>
      <c r="D19183" t="s">
        <v>328</v>
      </c>
      <c r="E19183" t="s">
        <v>463</v>
      </c>
      <c r="F19183" s="2">
        <v>2345365.64</v>
      </c>
      <c r="G19183" s="2">
        <v>2345365.64</v>
      </c>
      <c r="H19183">
        <v>2018</v>
      </c>
      <c r="I19183">
        <v>1</v>
      </c>
      <c r="J19183" t="s">
        <v>717</v>
      </c>
    </row>
    <row r="19184" spans="1:10">
      <c r="A19184" t="s">
        <v>271</v>
      </c>
      <c r="B19184" t="s">
        <v>42</v>
      </c>
      <c r="C19184" t="s">
        <v>3</v>
      </c>
      <c r="D19184" t="s">
        <v>328</v>
      </c>
      <c r="E19184" t="s">
        <v>463</v>
      </c>
      <c r="F19184" s="2">
        <v>11825894.32</v>
      </c>
      <c r="G19184" s="2">
        <f>(F19184/I19184)</f>
        <v>11825894.32</v>
      </c>
      <c r="H19184">
        <v>2017</v>
      </c>
      <c r="I19184">
        <v>1</v>
      </c>
      <c r="J19184" t="s">
        <v>717</v>
      </c>
    </row>
    <row r="19185" spans="1:10">
      <c r="A19185" t="s">
        <v>271</v>
      </c>
      <c r="B19185" t="s">
        <v>42</v>
      </c>
      <c r="C19185" t="s">
        <v>4</v>
      </c>
      <c r="D19185" t="s">
        <v>328</v>
      </c>
      <c r="E19185" t="s">
        <v>463</v>
      </c>
      <c r="F19185" s="2">
        <v>2251242.7599999998</v>
      </c>
      <c r="G19185" s="2">
        <v>2251242.7599999998</v>
      </c>
      <c r="H19185">
        <v>2017</v>
      </c>
      <c r="I19185">
        <v>1</v>
      </c>
      <c r="J19185" t="s">
        <v>717</v>
      </c>
    </row>
    <row r="19186" spans="1:10">
      <c r="A19186" t="s">
        <v>271</v>
      </c>
      <c r="B19186" t="s">
        <v>42</v>
      </c>
      <c r="C19186" t="s">
        <v>3</v>
      </c>
      <c r="D19186" t="s">
        <v>328</v>
      </c>
      <c r="F19186" s="2">
        <v>13526955.760000002</v>
      </c>
      <c r="G19186" s="2">
        <v>13526955.760000002</v>
      </c>
      <c r="H19186">
        <v>2016</v>
      </c>
      <c r="I19186">
        <v>1</v>
      </c>
      <c r="J19186" t="s">
        <v>717</v>
      </c>
    </row>
    <row r="19187" spans="1:10">
      <c r="A19187" t="s">
        <v>271</v>
      </c>
      <c r="B19187" t="s">
        <v>42</v>
      </c>
      <c r="C19187" t="s">
        <v>4</v>
      </c>
      <c r="D19187" t="s">
        <v>328</v>
      </c>
      <c r="F19187" s="2">
        <v>3105226.08</v>
      </c>
      <c r="G19187" s="2">
        <v>3105226.08</v>
      </c>
      <c r="H19187">
        <v>2016</v>
      </c>
      <c r="I19187">
        <v>1</v>
      </c>
      <c r="J19187" t="s">
        <v>717</v>
      </c>
    </row>
    <row r="19188" spans="1:10">
      <c r="A19188" t="s">
        <v>271</v>
      </c>
      <c r="B19188" t="s">
        <v>42</v>
      </c>
      <c r="C19188" t="s">
        <v>3</v>
      </c>
      <c r="D19188" t="s">
        <v>328</v>
      </c>
      <c r="F19188" s="2">
        <v>13266353.779999999</v>
      </c>
      <c r="G19188" s="2">
        <v>13266353.779999999</v>
      </c>
      <c r="H19188">
        <v>2015</v>
      </c>
      <c r="I19188">
        <v>1</v>
      </c>
      <c r="J19188" t="s">
        <v>717</v>
      </c>
    </row>
    <row r="19189" spans="1:10">
      <c r="A19189" t="s">
        <v>271</v>
      </c>
      <c r="B19189" t="s">
        <v>42</v>
      </c>
      <c r="C19189" t="s">
        <v>4</v>
      </c>
      <c r="D19189" t="s">
        <v>328</v>
      </c>
      <c r="F19189" s="2">
        <v>4479040.88</v>
      </c>
      <c r="G19189" s="2">
        <v>4479040.88</v>
      </c>
      <c r="H19189">
        <v>2015</v>
      </c>
      <c r="I19189">
        <v>1</v>
      </c>
      <c r="J19189" t="s">
        <v>717</v>
      </c>
    </row>
    <row r="19190" spans="1:10">
      <c r="A19190" t="s">
        <v>271</v>
      </c>
      <c r="B19190" t="s">
        <v>42</v>
      </c>
      <c r="C19190" t="s">
        <v>3</v>
      </c>
      <c r="D19190" t="s">
        <v>328</v>
      </c>
      <c r="F19190" s="2">
        <v>12550186.91</v>
      </c>
      <c r="G19190" s="2">
        <v>12550186.91</v>
      </c>
      <c r="H19190">
        <v>2014</v>
      </c>
      <c r="I19190">
        <v>1</v>
      </c>
      <c r="J19190" t="s">
        <v>717</v>
      </c>
    </row>
    <row r="19191" spans="1:10">
      <c r="A19191" t="s">
        <v>271</v>
      </c>
      <c r="B19191" t="s">
        <v>42</v>
      </c>
      <c r="C19191" t="s">
        <v>4</v>
      </c>
      <c r="D19191" t="s">
        <v>328</v>
      </c>
      <c r="F19191" s="2">
        <v>3478150.62</v>
      </c>
      <c r="G19191" s="2">
        <v>3478150.62</v>
      </c>
      <c r="H19191">
        <v>2014</v>
      </c>
      <c r="I19191">
        <v>1</v>
      </c>
      <c r="J19191" t="s">
        <v>717</v>
      </c>
    </row>
    <row r="19192" spans="1:10">
      <c r="A19192" t="s">
        <v>271</v>
      </c>
      <c r="B19192" t="s">
        <v>42</v>
      </c>
      <c r="C19192" t="s">
        <v>3</v>
      </c>
      <c r="D19192" t="s">
        <v>328</v>
      </c>
      <c r="F19192" s="2">
        <v>1465599.3325714285</v>
      </c>
      <c r="G19192" s="2">
        <v>1465599.3325714285</v>
      </c>
      <c r="H19192">
        <v>2013</v>
      </c>
      <c r="I19192">
        <v>1</v>
      </c>
      <c r="J19192" t="s">
        <v>717</v>
      </c>
    </row>
    <row r="19193" spans="1:10">
      <c r="A19193" t="s">
        <v>271</v>
      </c>
      <c r="B19193" t="s">
        <v>42</v>
      </c>
      <c r="C19193" t="s">
        <v>4</v>
      </c>
      <c r="D19193" t="s">
        <v>328</v>
      </c>
      <c r="F19193" s="2">
        <v>363202.50971428573</v>
      </c>
      <c r="G19193" s="2">
        <v>363202.50971428573</v>
      </c>
      <c r="H19193">
        <v>2013</v>
      </c>
      <c r="I19193">
        <v>1</v>
      </c>
      <c r="J19193" t="s">
        <v>717</v>
      </c>
    </row>
    <row r="19194" spans="1:10">
      <c r="A19194" t="s">
        <v>271</v>
      </c>
      <c r="B19194" t="s">
        <v>42</v>
      </c>
      <c r="C19194" t="s">
        <v>3</v>
      </c>
      <c r="D19194" t="s">
        <v>328</v>
      </c>
      <c r="F19194" s="2">
        <v>1401534.5428571429</v>
      </c>
      <c r="G19194" s="2">
        <v>1401534.5428571429</v>
      </c>
      <c r="H19194">
        <v>2012</v>
      </c>
      <c r="I19194">
        <v>1</v>
      </c>
      <c r="J19194" t="s">
        <v>717</v>
      </c>
    </row>
    <row r="19195" spans="1:10">
      <c r="A19195" t="s">
        <v>271</v>
      </c>
      <c r="B19195" t="s">
        <v>42</v>
      </c>
      <c r="C19195" t="s">
        <v>4</v>
      </c>
      <c r="D19195" t="s">
        <v>328</v>
      </c>
      <c r="F19195" s="2">
        <v>474392.6697142857</v>
      </c>
      <c r="G19195" s="2">
        <v>474392.6697142857</v>
      </c>
      <c r="H19195">
        <v>2012</v>
      </c>
      <c r="I19195">
        <v>1</v>
      </c>
      <c r="J19195" t="s">
        <v>717</v>
      </c>
    </row>
    <row r="19196" spans="1:10">
      <c r="A19196" t="s">
        <v>25</v>
      </c>
      <c r="B19196" t="s">
        <v>552</v>
      </c>
      <c r="C19196" t="s">
        <v>4</v>
      </c>
      <c r="D19196" t="s">
        <v>328</v>
      </c>
      <c r="F19196" s="2">
        <v>47965000.000000007</v>
      </c>
      <c r="G19196" s="2">
        <v>7623051.1276044575</v>
      </c>
      <c r="H19196">
        <v>2014</v>
      </c>
      <c r="I19196">
        <v>6.2920999999999996</v>
      </c>
      <c r="J19196" s="40" t="s">
        <v>715</v>
      </c>
    </row>
    <row r="19197" spans="1:10">
      <c r="A19197" t="s">
        <v>271</v>
      </c>
      <c r="B19197" t="s">
        <v>42</v>
      </c>
      <c r="C19197" t="s">
        <v>3</v>
      </c>
      <c r="D19197" t="s">
        <v>328</v>
      </c>
      <c r="F19197" s="2">
        <v>1398078.1714285715</v>
      </c>
      <c r="G19197" s="2">
        <v>1398078.1714285715</v>
      </c>
      <c r="H19197">
        <v>2011</v>
      </c>
      <c r="I19197">
        <v>1</v>
      </c>
      <c r="J19197" t="s">
        <v>717</v>
      </c>
    </row>
    <row r="19198" spans="1:10">
      <c r="A19198" t="s">
        <v>271</v>
      </c>
      <c r="B19198" t="s">
        <v>42</v>
      </c>
      <c r="C19198" t="s">
        <v>4</v>
      </c>
      <c r="D19198" t="s">
        <v>328</v>
      </c>
      <c r="F19198" s="2">
        <v>363193.37142857141</v>
      </c>
      <c r="G19198" s="2">
        <v>363193.37142857141</v>
      </c>
      <c r="H19198">
        <v>2011</v>
      </c>
      <c r="I19198">
        <v>1</v>
      </c>
      <c r="J19198" t="s">
        <v>717</v>
      </c>
    </row>
    <row r="19199" spans="1:10">
      <c r="A19199" t="s">
        <v>271</v>
      </c>
      <c r="B19199" t="s">
        <v>42</v>
      </c>
      <c r="C19199" t="s">
        <v>3</v>
      </c>
      <c r="D19199" t="s">
        <v>328</v>
      </c>
      <c r="F19199" s="2">
        <v>1139833.3714285714</v>
      </c>
      <c r="G19199" s="2">
        <v>1139833.3714285714</v>
      </c>
      <c r="H19199">
        <v>2010</v>
      </c>
      <c r="I19199">
        <v>1</v>
      </c>
      <c r="J19199" t="s">
        <v>717</v>
      </c>
    </row>
    <row r="19200" spans="1:10">
      <c r="A19200" t="s">
        <v>271</v>
      </c>
      <c r="B19200" t="s">
        <v>42</v>
      </c>
      <c r="C19200" t="s">
        <v>4</v>
      </c>
      <c r="D19200" t="s">
        <v>328</v>
      </c>
      <c r="F19200" s="2">
        <v>497962.51428571431</v>
      </c>
      <c r="G19200" s="2">
        <v>497962.51428571431</v>
      </c>
      <c r="H19200">
        <v>2010</v>
      </c>
      <c r="I19200">
        <v>1</v>
      </c>
      <c r="J19200" t="s">
        <v>717</v>
      </c>
    </row>
    <row r="19201" spans="1:10">
      <c r="A19201" t="s">
        <v>622</v>
      </c>
      <c r="B19201" t="s">
        <v>32</v>
      </c>
      <c r="C19201" t="s">
        <v>4</v>
      </c>
      <c r="D19201" t="s">
        <v>328</v>
      </c>
      <c r="E19201" t="s">
        <v>366</v>
      </c>
      <c r="F19201" s="2">
        <v>2</v>
      </c>
      <c r="G19201" s="2">
        <f>F19201/I19201</f>
        <v>0.37099556660297905</v>
      </c>
      <c r="H19201">
        <v>2024</v>
      </c>
      <c r="I19201">
        <v>5.3909000000000002</v>
      </c>
      <c r="J19201" t="s">
        <v>717</v>
      </c>
    </row>
    <row r="19202" spans="1:10">
      <c r="A19202" t="s">
        <v>622</v>
      </c>
      <c r="B19202" t="s">
        <v>32</v>
      </c>
      <c r="C19202" t="s">
        <v>4</v>
      </c>
      <c r="D19202" t="s">
        <v>328</v>
      </c>
      <c r="E19202" t="s">
        <v>366</v>
      </c>
      <c r="F19202" s="2">
        <v>-11109</v>
      </c>
      <c r="G19202" s="2">
        <f>F19202/I19202</f>
        <v>-2223.756906077348</v>
      </c>
      <c r="H19202">
        <v>2023</v>
      </c>
      <c r="I19202">
        <v>4.9955999999999996</v>
      </c>
      <c r="J19202" t="s">
        <v>717</v>
      </c>
    </row>
    <row r="19203" spans="1:10">
      <c r="A19203" t="s">
        <v>589</v>
      </c>
      <c r="B19203" t="s">
        <v>552</v>
      </c>
      <c r="C19203" t="s">
        <v>3</v>
      </c>
      <c r="D19203" t="s">
        <v>328</v>
      </c>
      <c r="F19203" s="2">
        <v>108000.00000000009</v>
      </c>
      <c r="G19203" s="2">
        <v>25178.933625533409</v>
      </c>
      <c r="H19203">
        <v>2011</v>
      </c>
      <c r="I19203">
        <v>4.2892999999999857</v>
      </c>
      <c r="J19203" t="s">
        <v>717</v>
      </c>
    </row>
    <row r="19204" spans="1:10">
      <c r="A19204" t="s">
        <v>589</v>
      </c>
      <c r="B19204" t="s">
        <v>552</v>
      </c>
      <c r="C19204" t="s">
        <v>3</v>
      </c>
      <c r="D19204" t="s">
        <v>1</v>
      </c>
      <c r="F19204" s="2">
        <v>40000.000000000036</v>
      </c>
      <c r="G19204" s="2">
        <v>9325.5309724197814</v>
      </c>
      <c r="H19204">
        <v>2011</v>
      </c>
      <c r="I19204">
        <v>4.2892999999999857</v>
      </c>
      <c r="J19204" t="s">
        <v>717</v>
      </c>
    </row>
    <row r="19205" spans="1:10">
      <c r="A19205" t="s">
        <v>589</v>
      </c>
      <c r="B19205" t="s">
        <v>552</v>
      </c>
      <c r="C19205" t="s">
        <v>4</v>
      </c>
      <c r="D19205" t="s">
        <v>328</v>
      </c>
      <c r="F19205" s="2">
        <v>0</v>
      </c>
      <c r="G19205" s="2">
        <v>0</v>
      </c>
      <c r="H19205">
        <v>2011</v>
      </c>
      <c r="I19205">
        <v>4.2892999999999857</v>
      </c>
      <c r="J19205" t="s">
        <v>717</v>
      </c>
    </row>
    <row r="19206" spans="1:10">
      <c r="A19206" t="s">
        <v>589</v>
      </c>
      <c r="B19206" t="s">
        <v>552</v>
      </c>
      <c r="C19206" t="s">
        <v>4</v>
      </c>
      <c r="D19206" t="s">
        <v>1</v>
      </c>
      <c r="F19206" s="2">
        <v>0</v>
      </c>
      <c r="G19206" s="2">
        <v>0</v>
      </c>
      <c r="H19206">
        <v>2011</v>
      </c>
      <c r="I19206">
        <v>4.2892999999999857</v>
      </c>
      <c r="J19206" t="s">
        <v>717</v>
      </c>
    </row>
    <row r="19207" spans="1:10">
      <c r="A19207" t="s">
        <v>589</v>
      </c>
      <c r="B19207" t="s">
        <v>552</v>
      </c>
      <c r="C19207" t="s">
        <v>3</v>
      </c>
      <c r="D19207" t="s">
        <v>328</v>
      </c>
      <c r="F19207" s="2">
        <v>169000</v>
      </c>
      <c r="G19207" s="2">
        <v>39947.331821312255</v>
      </c>
      <c r="H19207">
        <v>2010</v>
      </c>
      <c r="I19207">
        <v>4.2305704109588866</v>
      </c>
      <c r="J19207" t="s">
        <v>717</v>
      </c>
    </row>
    <row r="19208" spans="1:10">
      <c r="A19208" t="s">
        <v>589</v>
      </c>
      <c r="B19208" t="s">
        <v>552</v>
      </c>
      <c r="C19208" t="s">
        <v>3</v>
      </c>
      <c r="D19208" t="s">
        <v>1</v>
      </c>
      <c r="F19208" s="2">
        <v>35000.000000000007</v>
      </c>
      <c r="G19208" s="2">
        <v>8273.1160576682196</v>
      </c>
      <c r="H19208">
        <v>2010</v>
      </c>
      <c r="I19208">
        <v>4.2305704109588866</v>
      </c>
      <c r="J19208" t="s">
        <v>717</v>
      </c>
    </row>
    <row r="19209" spans="1:10">
      <c r="A19209" t="s">
        <v>589</v>
      </c>
      <c r="B19209" t="s">
        <v>552</v>
      </c>
      <c r="C19209" t="s">
        <v>4</v>
      </c>
      <c r="D19209" t="s">
        <v>328</v>
      </c>
      <c r="F19209" s="2">
        <v>0</v>
      </c>
      <c r="G19209" s="2">
        <v>0</v>
      </c>
      <c r="H19209">
        <v>2010</v>
      </c>
      <c r="I19209">
        <v>4.2305704109588866</v>
      </c>
      <c r="J19209" t="s">
        <v>717</v>
      </c>
    </row>
    <row r="19210" spans="1:10">
      <c r="A19210" t="s">
        <v>589</v>
      </c>
      <c r="B19210" t="s">
        <v>552</v>
      </c>
      <c r="C19210" t="s">
        <v>4</v>
      </c>
      <c r="D19210" t="s">
        <v>1</v>
      </c>
      <c r="F19210" s="2">
        <v>0</v>
      </c>
      <c r="G19210" s="2">
        <v>0</v>
      </c>
      <c r="H19210">
        <v>2010</v>
      </c>
      <c r="I19210">
        <v>4.2305704109588866</v>
      </c>
      <c r="J19210" t="s">
        <v>717</v>
      </c>
    </row>
    <row r="19211" spans="1:10">
      <c r="A19211" t="s">
        <v>185</v>
      </c>
      <c r="B19211" s="18" t="s">
        <v>35</v>
      </c>
      <c r="C19211" s="18" t="s">
        <v>3</v>
      </c>
      <c r="D19211" s="18" t="s">
        <v>328</v>
      </c>
      <c r="E19211" s="18" t="s">
        <v>677</v>
      </c>
      <c r="F19211" s="2">
        <v>144053538</v>
      </c>
      <c r="G19211" s="2">
        <f t="shared" ref="G19211:G19218" si="532">F19211/I19211</f>
        <v>157354.75082250108</v>
      </c>
      <c r="H19211" s="18">
        <v>2024</v>
      </c>
      <c r="I19211" s="18">
        <v>915.46990000000005</v>
      </c>
      <c r="J19211" t="s">
        <v>717</v>
      </c>
    </row>
    <row r="19212" spans="1:10">
      <c r="A19212" t="s">
        <v>185</v>
      </c>
      <c r="B19212" s="18" t="s">
        <v>35</v>
      </c>
      <c r="C19212" s="18" t="s">
        <v>4</v>
      </c>
      <c r="D19212" s="18" t="s">
        <v>328</v>
      </c>
      <c r="E19212" s="18" t="s">
        <v>677</v>
      </c>
      <c r="F19212" s="2">
        <v>39116060</v>
      </c>
      <c r="G19212" s="2">
        <f t="shared" si="532"/>
        <v>42727.849380957254</v>
      </c>
      <c r="H19212" s="18">
        <v>2024</v>
      </c>
      <c r="I19212" s="18">
        <v>915.46990000000005</v>
      </c>
      <c r="J19212" t="s">
        <v>717</v>
      </c>
    </row>
    <row r="19213" spans="1:10">
      <c r="A19213" t="s">
        <v>185</v>
      </c>
      <c r="B19213" s="18" t="s">
        <v>35</v>
      </c>
      <c r="C19213" s="18" t="s">
        <v>3</v>
      </c>
      <c r="D19213" s="18" t="s">
        <v>328</v>
      </c>
      <c r="E19213" s="18"/>
      <c r="F19213" s="2">
        <v>36366127</v>
      </c>
      <c r="G19213" s="2">
        <f t="shared" si="532"/>
        <v>122867.2125835912</v>
      </c>
      <c r="H19213" s="18">
        <v>2023</v>
      </c>
      <c r="I19213" s="18">
        <v>295.97910000000002</v>
      </c>
      <c r="J19213" t="s">
        <v>717</v>
      </c>
    </row>
    <row r="19214" spans="1:10">
      <c r="A19214" t="s">
        <v>185</v>
      </c>
      <c r="B19214" s="18" t="s">
        <v>35</v>
      </c>
      <c r="C19214" s="18" t="s">
        <v>4</v>
      </c>
      <c r="D19214" s="18" t="s">
        <v>328</v>
      </c>
      <c r="E19214" s="18"/>
      <c r="F19214" s="2">
        <v>11416537</v>
      </c>
      <c r="G19214" s="2">
        <f t="shared" si="532"/>
        <v>38572.105260134922</v>
      </c>
      <c r="H19214" s="18">
        <v>2023</v>
      </c>
      <c r="I19214" s="18">
        <v>295.97910000000002</v>
      </c>
      <c r="J19214" t="s">
        <v>717</v>
      </c>
    </row>
    <row r="19215" spans="1:10">
      <c r="A19215" s="14" t="s">
        <v>185</v>
      </c>
      <c r="B19215" t="s">
        <v>35</v>
      </c>
      <c r="C19215" t="s">
        <v>3</v>
      </c>
      <c r="D19215" t="s">
        <v>328</v>
      </c>
      <c r="F19215" s="2">
        <v>19662681</v>
      </c>
      <c r="G19215" s="2">
        <f t="shared" si="532"/>
        <v>150241.7676292239</v>
      </c>
      <c r="H19215">
        <v>2022</v>
      </c>
      <c r="I19215">
        <v>130.87360000000001</v>
      </c>
      <c r="J19215" t="s">
        <v>717</v>
      </c>
    </row>
    <row r="19216" spans="1:10">
      <c r="A19216" s="14" t="s">
        <v>185</v>
      </c>
      <c r="B19216" t="s">
        <v>35</v>
      </c>
      <c r="C19216" t="s">
        <v>5</v>
      </c>
      <c r="D19216" t="s">
        <v>328</v>
      </c>
      <c r="F19216" s="2">
        <v>7180495</v>
      </c>
      <c r="G19216" s="2">
        <f t="shared" si="532"/>
        <v>54865.878221428917</v>
      </c>
      <c r="H19216">
        <v>2022</v>
      </c>
      <c r="I19216">
        <v>130.87360000000001</v>
      </c>
      <c r="J19216" t="s">
        <v>717</v>
      </c>
    </row>
    <row r="19217" spans="1:10">
      <c r="A19217" s="14" t="s">
        <v>185</v>
      </c>
      <c r="B19217" t="s">
        <v>35</v>
      </c>
      <c r="C19217" t="s">
        <v>3</v>
      </c>
      <c r="D19217" t="s">
        <v>328</v>
      </c>
      <c r="E19217" t="s">
        <v>329</v>
      </c>
      <c r="F19217" s="2">
        <v>11533066</v>
      </c>
      <c r="G19217" s="2">
        <f t="shared" si="532"/>
        <v>121294.46632002288</v>
      </c>
      <c r="H19217">
        <v>2021</v>
      </c>
      <c r="I19217">
        <v>95.083200000000005</v>
      </c>
      <c r="J19217" t="s">
        <v>717</v>
      </c>
    </row>
    <row r="19218" spans="1:10">
      <c r="A19218" s="14" t="s">
        <v>185</v>
      </c>
      <c r="B19218" t="s">
        <v>35</v>
      </c>
      <c r="C19218" t="s">
        <v>4</v>
      </c>
      <c r="D19218" t="s">
        <v>328</v>
      </c>
      <c r="E19218" t="s">
        <v>329</v>
      </c>
      <c r="F19218" s="2">
        <v>-4595050</v>
      </c>
      <c r="G19218" s="2">
        <f t="shared" si="532"/>
        <v>-48326.623420330827</v>
      </c>
      <c r="H19218">
        <v>2021</v>
      </c>
      <c r="I19218">
        <v>95.083200000000005</v>
      </c>
      <c r="J19218" t="s">
        <v>717</v>
      </c>
    </row>
    <row r="19219" spans="1:10">
      <c r="A19219" t="s">
        <v>185</v>
      </c>
      <c r="B19219" t="s">
        <v>35</v>
      </c>
      <c r="C19219" t="s">
        <v>3</v>
      </c>
      <c r="D19219" t="s">
        <v>328</v>
      </c>
      <c r="F19219" s="2">
        <v>7570210</v>
      </c>
      <c r="G19219" s="2">
        <v>107338.67034188617</v>
      </c>
      <c r="H19219">
        <v>2020</v>
      </c>
      <c r="I19219">
        <v>70.526399999999995</v>
      </c>
      <c r="J19219" t="s">
        <v>717</v>
      </c>
    </row>
    <row r="19220" spans="1:10">
      <c r="A19220" t="s">
        <v>185</v>
      </c>
      <c r="B19220" t="s">
        <v>35</v>
      </c>
      <c r="C19220" t="s">
        <v>4</v>
      </c>
      <c r="D19220" t="s">
        <v>328</v>
      </c>
      <c r="F19220" s="2">
        <v>8573058</v>
      </c>
      <c r="G19220" s="2">
        <v>121558.1399305792</v>
      </c>
      <c r="H19220">
        <v>2020</v>
      </c>
      <c r="I19220">
        <v>70.526399999999995</v>
      </c>
      <c r="J19220" t="s">
        <v>717</v>
      </c>
    </row>
    <row r="19221" spans="1:10">
      <c r="A19221" s="1" t="s">
        <v>185</v>
      </c>
      <c r="B19221" t="s">
        <v>35</v>
      </c>
      <c r="C19221" t="s">
        <v>3</v>
      </c>
      <c r="D19221" t="s">
        <v>328</v>
      </c>
      <c r="E19221" t="s">
        <v>343</v>
      </c>
      <c r="F19221" s="2">
        <v>4023539</v>
      </c>
      <c r="G19221" s="2">
        <f>F19221/I19221</f>
        <v>83429.87065229562</v>
      </c>
      <c r="H19221">
        <v>2019</v>
      </c>
      <c r="I19221">
        <v>48.226599999999998</v>
      </c>
      <c r="J19221" t="s">
        <v>717</v>
      </c>
    </row>
    <row r="19222" spans="1:10">
      <c r="A19222" s="1" t="s">
        <v>185</v>
      </c>
      <c r="B19222" t="s">
        <v>35</v>
      </c>
      <c r="C19222" t="s">
        <v>4</v>
      </c>
      <c r="D19222" t="s">
        <v>328</v>
      </c>
      <c r="E19222" t="s">
        <v>343</v>
      </c>
      <c r="F19222" s="2">
        <v>4328211</v>
      </c>
      <c r="G19222" s="2">
        <f>F19222/I19222</f>
        <v>89747.380076555273</v>
      </c>
      <c r="H19222">
        <v>2019</v>
      </c>
      <c r="I19222">
        <v>48.226599999999998</v>
      </c>
      <c r="J19222" t="s">
        <v>717</v>
      </c>
    </row>
    <row r="19223" spans="1:10">
      <c r="A19223" s="3" t="s">
        <v>185</v>
      </c>
      <c r="B19223" t="s">
        <v>35</v>
      </c>
      <c r="C19223" t="s">
        <v>3</v>
      </c>
      <c r="D19223" t="s">
        <v>328</v>
      </c>
      <c r="F19223" s="2">
        <v>2914565</v>
      </c>
      <c r="G19223" s="2">
        <f>F19223/I19223</f>
        <v>101791.83867340026</v>
      </c>
      <c r="H19223">
        <v>2018</v>
      </c>
      <c r="I19223">
        <v>28.6326</v>
      </c>
      <c r="J19223" t="s">
        <v>717</v>
      </c>
    </row>
    <row r="19224" spans="1:10">
      <c r="A19224" s="4" t="s">
        <v>185</v>
      </c>
      <c r="B19224" t="s">
        <v>35</v>
      </c>
      <c r="C19224" t="s">
        <v>4</v>
      </c>
      <c r="D19224" t="s">
        <v>328</v>
      </c>
      <c r="F19224" s="2">
        <f>-(-360688)</f>
        <v>360688</v>
      </c>
      <c r="G19224" s="2">
        <f>F19224/I19224</f>
        <v>12597.109588371297</v>
      </c>
      <c r="H19224">
        <v>2018</v>
      </c>
      <c r="I19224">
        <v>28.6326</v>
      </c>
      <c r="J19224" t="s">
        <v>717</v>
      </c>
    </row>
    <row r="19225" spans="1:10">
      <c r="A19225" s="1" t="s">
        <v>185</v>
      </c>
      <c r="B19225" t="s">
        <v>35</v>
      </c>
      <c r="C19225" t="s">
        <v>3</v>
      </c>
      <c r="D19225" t="s">
        <v>328</v>
      </c>
      <c r="F19225" s="2">
        <v>3021360</v>
      </c>
      <c r="G19225" s="2">
        <f>(F19225/I19225)</f>
        <v>182589.63563173864</v>
      </c>
      <c r="H19225">
        <v>2017</v>
      </c>
      <c r="I19225">
        <v>16.547270000000001</v>
      </c>
      <c r="J19225" t="s">
        <v>717</v>
      </c>
    </row>
    <row r="19226" spans="1:10">
      <c r="A19226" s="1" t="s">
        <v>185</v>
      </c>
      <c r="B19226" t="s">
        <v>35</v>
      </c>
      <c r="C19226" t="s">
        <v>4</v>
      </c>
      <c r="D19226" t="s">
        <v>328</v>
      </c>
      <c r="F19226" s="2">
        <f>-(-1545102)</f>
        <v>1545102</v>
      </c>
      <c r="G19226" s="2">
        <f>(F19226/I19226)</f>
        <v>93375.040112356903</v>
      </c>
      <c r="H19226">
        <v>2017</v>
      </c>
      <c r="I19226">
        <v>16.547270000000001</v>
      </c>
      <c r="J19226" t="s">
        <v>717</v>
      </c>
    </row>
    <row r="19227" spans="1:10">
      <c r="A19227" t="s">
        <v>185</v>
      </c>
      <c r="B19227" t="s">
        <v>35</v>
      </c>
      <c r="C19227" t="s">
        <v>3</v>
      </c>
      <c r="D19227" t="s">
        <v>328</v>
      </c>
      <c r="F19227" s="2">
        <v>735070</v>
      </c>
      <c r="G19227" s="2">
        <v>49772.153270091476</v>
      </c>
      <c r="H19227">
        <v>2016</v>
      </c>
      <c r="I19227">
        <v>14.768700000000001</v>
      </c>
      <c r="J19227" t="s">
        <v>717</v>
      </c>
    </row>
    <row r="19228" spans="1:10">
      <c r="A19228" t="s">
        <v>185</v>
      </c>
      <c r="B19228" t="s">
        <v>35</v>
      </c>
      <c r="C19228" t="s">
        <v>4</v>
      </c>
      <c r="D19228" t="s">
        <v>328</v>
      </c>
      <c r="F19228" s="2">
        <v>499195.99999999994</v>
      </c>
      <c r="G19228" s="2">
        <v>33800.943888087641</v>
      </c>
      <c r="H19228">
        <v>2016</v>
      </c>
      <c r="I19228">
        <v>14.768700000000001</v>
      </c>
      <c r="J19228" t="s">
        <v>717</v>
      </c>
    </row>
    <row r="19229" spans="1:10">
      <c r="A19229" t="s">
        <v>185</v>
      </c>
      <c r="B19229" t="s">
        <v>35</v>
      </c>
      <c r="C19229" t="s">
        <v>3</v>
      </c>
      <c r="D19229" t="s">
        <v>328</v>
      </c>
      <c r="F19229" s="2">
        <v>467980.00000000006</v>
      </c>
      <c r="G19229" s="2">
        <v>50486.547133579312</v>
      </c>
      <c r="H19229">
        <v>2015</v>
      </c>
      <c r="I19229">
        <v>9.2693999999999992</v>
      </c>
      <c r="J19229" t="s">
        <v>717</v>
      </c>
    </row>
    <row r="19230" spans="1:10">
      <c r="A19230" t="s">
        <v>185</v>
      </c>
      <c r="B19230" t="s">
        <v>35</v>
      </c>
      <c r="C19230" t="s">
        <v>4</v>
      </c>
      <c r="D19230" t="s">
        <v>328</v>
      </c>
      <c r="F19230" s="2">
        <v>246368</v>
      </c>
      <c r="G19230" s="2">
        <v>26578.635078861633</v>
      </c>
      <c r="H19230">
        <v>2015</v>
      </c>
      <c r="I19230">
        <v>9.2693999999999992</v>
      </c>
      <c r="J19230" t="s">
        <v>717</v>
      </c>
    </row>
    <row r="19231" spans="1:10">
      <c r="A19231" t="s">
        <v>185</v>
      </c>
      <c r="B19231" t="s">
        <v>35</v>
      </c>
      <c r="C19231" t="s">
        <v>3</v>
      </c>
      <c r="D19231" t="s">
        <v>328</v>
      </c>
      <c r="F19231" s="2">
        <v>384017</v>
      </c>
      <c r="G19231" s="2">
        <v>47308.0973897488</v>
      </c>
      <c r="H19231">
        <v>2014</v>
      </c>
      <c r="I19231">
        <v>8.1173630136986379</v>
      </c>
      <c r="J19231" t="s">
        <v>717</v>
      </c>
    </row>
    <row r="19232" spans="1:10">
      <c r="A19232" t="s">
        <v>185</v>
      </c>
      <c r="B19232" t="s">
        <v>35</v>
      </c>
      <c r="C19232" t="s">
        <v>4</v>
      </c>
      <c r="D19232" t="s">
        <v>328</v>
      </c>
      <c r="F19232" s="2">
        <v>120559</v>
      </c>
      <c r="G19232" s="2">
        <v>14851.990701481252</v>
      </c>
      <c r="H19232">
        <v>2014</v>
      </c>
      <c r="I19232">
        <v>8.1173630136986379</v>
      </c>
      <c r="J19232" t="s">
        <v>717</v>
      </c>
    </row>
    <row r="19233" spans="1:10">
      <c r="A19233" t="s">
        <v>185</v>
      </c>
      <c r="B19233" t="s">
        <v>35</v>
      </c>
      <c r="C19233" t="s">
        <v>3</v>
      </c>
      <c r="D19233" t="s">
        <v>328</v>
      </c>
      <c r="F19233" s="2">
        <v>158259</v>
      </c>
      <c r="G19233" s="2">
        <v>28889.505765669597</v>
      </c>
      <c r="H19233">
        <v>2013</v>
      </c>
      <c r="I19233">
        <v>5.47807917808219</v>
      </c>
      <c r="J19233" t="s">
        <v>717</v>
      </c>
    </row>
    <row r="19234" spans="1:10">
      <c r="A19234" t="s">
        <v>185</v>
      </c>
      <c r="B19234" t="s">
        <v>35</v>
      </c>
      <c r="C19234" t="s">
        <v>4</v>
      </c>
      <c r="D19234" t="s">
        <v>328</v>
      </c>
      <c r="F19234" s="2">
        <v>279232</v>
      </c>
      <c r="G19234" s="2">
        <v>50972.611187733106</v>
      </c>
      <c r="H19234">
        <v>2013</v>
      </c>
      <c r="I19234">
        <v>5.47807917808219</v>
      </c>
      <c r="J19234" t="s">
        <v>717</v>
      </c>
    </row>
    <row r="19235" spans="1:10">
      <c r="A19235" t="s">
        <v>185</v>
      </c>
      <c r="B19235" t="s">
        <v>35</v>
      </c>
      <c r="C19235" t="s">
        <v>3</v>
      </c>
      <c r="D19235" t="s">
        <v>328</v>
      </c>
      <c r="F19235" s="2">
        <v>185358</v>
      </c>
      <c r="G19235" s="2">
        <v>40724.758969606279</v>
      </c>
      <c r="H19235">
        <v>2012</v>
      </c>
      <c r="I19235">
        <v>4.5514818181818208</v>
      </c>
      <c r="J19235" t="s">
        <v>717</v>
      </c>
    </row>
    <row r="19236" spans="1:10">
      <c r="A19236" t="s">
        <v>185</v>
      </c>
      <c r="B19236" t="s">
        <v>35</v>
      </c>
      <c r="C19236" t="s">
        <v>4</v>
      </c>
      <c r="D19236" t="s">
        <v>328</v>
      </c>
      <c r="F19236" s="2">
        <v>11654</v>
      </c>
      <c r="G19236" s="2">
        <v>2560.4847971589656</v>
      </c>
      <c r="H19236">
        <v>2012</v>
      </c>
      <c r="I19236">
        <v>4.5514818181818208</v>
      </c>
      <c r="J19236" t="s">
        <v>717</v>
      </c>
    </row>
    <row r="19237" spans="1:10">
      <c r="A19237" t="s">
        <v>185</v>
      </c>
      <c r="B19237" t="s">
        <v>35</v>
      </c>
      <c r="C19237" t="s">
        <v>3</v>
      </c>
      <c r="D19237" t="s">
        <v>328</v>
      </c>
      <c r="F19237" s="2">
        <v>79013</v>
      </c>
      <c r="G19237" s="2">
        <v>19130.428192631407</v>
      </c>
      <c r="H19237">
        <v>2011</v>
      </c>
      <c r="I19237">
        <v>4.1302264227642302</v>
      </c>
      <c r="J19237" t="s">
        <v>717</v>
      </c>
    </row>
    <row r="19238" spans="1:10">
      <c r="A19238" t="s">
        <v>185</v>
      </c>
      <c r="B19238" t="s">
        <v>35</v>
      </c>
      <c r="C19238" t="s">
        <v>4</v>
      </c>
      <c r="D19238" t="s">
        <v>328</v>
      </c>
      <c r="F19238" s="2">
        <v>25784</v>
      </c>
      <c r="G19238" s="2">
        <v>6242.7570212345845</v>
      </c>
      <c r="H19238">
        <v>2011</v>
      </c>
      <c r="I19238">
        <v>4.1302264227642302</v>
      </c>
      <c r="J19238" t="s">
        <v>717</v>
      </c>
    </row>
    <row r="19239" spans="1:10">
      <c r="A19239" t="s">
        <v>185</v>
      </c>
      <c r="B19239" t="s">
        <v>35</v>
      </c>
      <c r="C19239" t="s">
        <v>3</v>
      </c>
      <c r="D19239" t="s">
        <v>328</v>
      </c>
      <c r="F19239" s="2">
        <v>70801</v>
      </c>
      <c r="G19239" s="2">
        <v>18095.243042565198</v>
      </c>
      <c r="H19239">
        <v>2010</v>
      </c>
      <c r="I19239">
        <v>3.9126857723577269</v>
      </c>
      <c r="J19239" t="s">
        <v>717</v>
      </c>
    </row>
    <row r="19240" spans="1:10">
      <c r="A19240" t="s">
        <v>185</v>
      </c>
      <c r="B19240" t="s">
        <v>35</v>
      </c>
      <c r="C19240" t="s">
        <v>4</v>
      </c>
      <c r="D19240" t="s">
        <v>328</v>
      </c>
      <c r="F19240" s="2">
        <v>-1050</v>
      </c>
      <c r="G19240" s="2">
        <v>-268.35786492695667</v>
      </c>
      <c r="H19240">
        <v>2010</v>
      </c>
      <c r="I19240">
        <v>3.9126857723577269</v>
      </c>
      <c r="J19240" t="s">
        <v>717</v>
      </c>
    </row>
    <row r="19241" spans="1:10">
      <c r="A19241" t="s">
        <v>709</v>
      </c>
      <c r="B19241" t="s">
        <v>319</v>
      </c>
      <c r="C19241" t="s">
        <v>3</v>
      </c>
      <c r="D19241" t="s">
        <v>328</v>
      </c>
      <c r="F19241" s="2">
        <v>164110258</v>
      </c>
      <c r="G19241" s="2">
        <f>F19241/I19241</f>
        <v>21723.280182352955</v>
      </c>
      <c r="H19241">
        <v>2024</v>
      </c>
      <c r="I19241">
        <v>7554.58</v>
      </c>
      <c r="J19241" t="s">
        <v>717</v>
      </c>
    </row>
    <row r="19242" spans="1:10" ht="15.75">
      <c r="A19242" s="19" t="s">
        <v>667</v>
      </c>
      <c r="B19242" t="s">
        <v>319</v>
      </c>
      <c r="C19242" t="s">
        <v>3</v>
      </c>
      <c r="D19242" t="s">
        <v>328</v>
      </c>
      <c r="F19242" s="2">
        <v>1890690654</v>
      </c>
      <c r="G19242" s="2">
        <f>F19242/I19242</f>
        <v>259613.96926963903</v>
      </c>
      <c r="H19242">
        <v>2023</v>
      </c>
      <c r="I19242">
        <v>7282.7</v>
      </c>
      <c r="J19242" t="s">
        <v>717</v>
      </c>
    </row>
    <row r="19243" spans="1:10" ht="15.75">
      <c r="A19243" s="19" t="s">
        <v>667</v>
      </c>
      <c r="B19243" t="s">
        <v>319</v>
      </c>
      <c r="C19243" t="s">
        <v>4</v>
      </c>
      <c r="D19243" t="s">
        <v>328</v>
      </c>
      <c r="F19243" s="2">
        <v>9450000</v>
      </c>
      <c r="G19243" s="2">
        <f>F19243/I19243</f>
        <v>1297.5956719348594</v>
      </c>
      <c r="H19243">
        <v>2023</v>
      </c>
      <c r="I19243">
        <v>7282.7</v>
      </c>
      <c r="J19243" t="s">
        <v>717</v>
      </c>
    </row>
    <row r="19244" spans="1:10">
      <c r="A19244" t="s">
        <v>176</v>
      </c>
      <c r="B19244" t="s">
        <v>44</v>
      </c>
      <c r="C19244" t="s">
        <v>3</v>
      </c>
      <c r="D19244" t="s">
        <v>328</v>
      </c>
      <c r="E19244" t="s">
        <v>534</v>
      </c>
      <c r="F19244" s="2">
        <f t="shared" ref="F19244:F19250" si="533">G19244*I19244</f>
        <v>970074</v>
      </c>
      <c r="G19244" s="2">
        <v>140000</v>
      </c>
      <c r="H19244">
        <v>2024</v>
      </c>
      <c r="I19244">
        <v>6.9291</v>
      </c>
      <c r="J19244" t="s">
        <v>717</v>
      </c>
    </row>
    <row r="19245" spans="1:10">
      <c r="A19245" t="s">
        <v>176</v>
      </c>
      <c r="B19245" t="s">
        <v>44</v>
      </c>
      <c r="C19245" t="s">
        <v>3</v>
      </c>
      <c r="D19245" t="s">
        <v>1</v>
      </c>
      <c r="E19245" t="s">
        <v>590</v>
      </c>
      <c r="F19245" s="2">
        <f t="shared" si="533"/>
        <v>949286.7</v>
      </c>
      <c r="G19245" s="2">
        <v>137000</v>
      </c>
      <c r="H19245">
        <v>2024</v>
      </c>
      <c r="I19245">
        <v>6.9291</v>
      </c>
      <c r="J19245" t="s">
        <v>717</v>
      </c>
    </row>
    <row r="19246" spans="1:10">
      <c r="A19246" t="s">
        <v>176</v>
      </c>
      <c r="B19246" t="s">
        <v>44</v>
      </c>
      <c r="C19246" t="s">
        <v>4</v>
      </c>
      <c r="D19246" t="s">
        <v>328</v>
      </c>
      <c r="E19246" t="s">
        <v>534</v>
      </c>
      <c r="F19246" s="2">
        <f t="shared" si="533"/>
        <v>13858.2</v>
      </c>
      <c r="G19246" s="2">
        <v>2000</v>
      </c>
      <c r="H19246">
        <v>2024</v>
      </c>
      <c r="I19246">
        <v>6.9291</v>
      </c>
      <c r="J19246" t="s">
        <v>717</v>
      </c>
    </row>
    <row r="19247" spans="1:10">
      <c r="A19247" t="s">
        <v>176</v>
      </c>
      <c r="B19247" t="s">
        <v>44</v>
      </c>
      <c r="C19247" t="s">
        <v>3</v>
      </c>
      <c r="D19247" t="s">
        <v>328</v>
      </c>
      <c r="E19247" t="s">
        <v>466</v>
      </c>
      <c r="F19247" s="2">
        <f t="shared" si="533"/>
        <v>1468757.2</v>
      </c>
      <c r="G19247" s="2">
        <v>212000</v>
      </c>
      <c r="H19247">
        <v>2023</v>
      </c>
      <c r="I19247">
        <v>6.9280999999999997</v>
      </c>
      <c r="J19247" t="s">
        <v>717</v>
      </c>
    </row>
    <row r="19248" spans="1:10">
      <c r="A19248" s="4" t="s">
        <v>176</v>
      </c>
      <c r="B19248" t="s">
        <v>44</v>
      </c>
      <c r="C19248" t="s">
        <v>3</v>
      </c>
      <c r="D19248" t="s">
        <v>1</v>
      </c>
      <c r="E19248" t="s">
        <v>590</v>
      </c>
      <c r="F19248" s="2">
        <f t="shared" si="533"/>
        <v>304836.39999999997</v>
      </c>
      <c r="G19248" s="2">
        <v>44000</v>
      </c>
      <c r="H19248">
        <v>2023</v>
      </c>
      <c r="I19248">
        <v>6.9280999999999997</v>
      </c>
      <c r="J19248" t="s">
        <v>717</v>
      </c>
    </row>
    <row r="19249" spans="1:10">
      <c r="A19249" s="6" t="s">
        <v>176</v>
      </c>
      <c r="B19249" t="s">
        <v>44</v>
      </c>
      <c r="C19249" t="s">
        <v>3</v>
      </c>
      <c r="D19249" t="s">
        <v>328</v>
      </c>
      <c r="E19249" t="s">
        <v>466</v>
      </c>
      <c r="F19249" s="2">
        <f t="shared" si="533"/>
        <v>1317498.8999999999</v>
      </c>
      <c r="G19249" s="2">
        <v>191000</v>
      </c>
      <c r="H19249">
        <v>2022</v>
      </c>
      <c r="I19249">
        <v>6.8978999999999999</v>
      </c>
      <c r="J19249" t="s">
        <v>717</v>
      </c>
    </row>
    <row r="19250" spans="1:10">
      <c r="A19250" s="6" t="s">
        <v>176</v>
      </c>
      <c r="B19250" t="s">
        <v>44</v>
      </c>
      <c r="C19250" t="s">
        <v>3</v>
      </c>
      <c r="D19250" t="s">
        <v>1</v>
      </c>
      <c r="E19250" t="s">
        <v>590</v>
      </c>
      <c r="F19250" s="2">
        <f t="shared" si="533"/>
        <v>400078.2</v>
      </c>
      <c r="G19250" s="2">
        <v>58000</v>
      </c>
      <c r="H19250">
        <v>2022</v>
      </c>
      <c r="I19250">
        <v>6.8978999999999999</v>
      </c>
      <c r="J19250" t="s">
        <v>717</v>
      </c>
    </row>
    <row r="19251" spans="1:10">
      <c r="A19251" t="s">
        <v>176</v>
      </c>
      <c r="B19251" t="s">
        <v>44</v>
      </c>
      <c r="C19251" t="s">
        <v>3</v>
      </c>
      <c r="D19251" t="s">
        <v>328</v>
      </c>
      <c r="F19251" s="2">
        <v>62133.299999999996</v>
      </c>
      <c r="G19251" s="2">
        <v>9000</v>
      </c>
      <c r="H19251">
        <v>2020</v>
      </c>
      <c r="I19251">
        <v>6.9036999999999997</v>
      </c>
      <c r="J19251" t="s">
        <v>717</v>
      </c>
    </row>
    <row r="19252" spans="1:10">
      <c r="A19252" t="s">
        <v>176</v>
      </c>
      <c r="B19252" t="s">
        <v>44</v>
      </c>
      <c r="C19252" t="s">
        <v>3</v>
      </c>
      <c r="D19252" t="s">
        <v>1</v>
      </c>
      <c r="F19252" s="2">
        <v>13807.4</v>
      </c>
      <c r="G19252" s="2">
        <v>2000</v>
      </c>
      <c r="H19252">
        <v>2020</v>
      </c>
      <c r="I19252">
        <v>6.9036999999999997</v>
      </c>
      <c r="J19252" t="s">
        <v>717</v>
      </c>
    </row>
    <row r="19253" spans="1:10">
      <c r="A19253" s="4" t="s">
        <v>176</v>
      </c>
      <c r="B19253" t="s">
        <v>44</v>
      </c>
      <c r="C19253" t="s">
        <v>3</v>
      </c>
      <c r="D19253" t="s">
        <v>328</v>
      </c>
      <c r="F19253" s="2">
        <f>G19253*I19253</f>
        <v>609180</v>
      </c>
      <c r="G19253" s="2">
        <v>88000</v>
      </c>
      <c r="H19253">
        <v>2019</v>
      </c>
      <c r="I19253">
        <v>6.9225000000000003</v>
      </c>
      <c r="J19253" t="s">
        <v>717</v>
      </c>
    </row>
    <row r="19254" spans="1:10">
      <c r="A19254" s="6" t="s">
        <v>258</v>
      </c>
      <c r="B19254" t="s">
        <v>44</v>
      </c>
      <c r="C19254" t="s">
        <v>3</v>
      </c>
      <c r="D19254" t="s">
        <v>328</v>
      </c>
      <c r="E19254" s="17" t="s">
        <v>466</v>
      </c>
      <c r="F19254" s="2">
        <f>G19254*I19254</f>
        <v>165705.60000000001</v>
      </c>
      <c r="G19254" s="2">
        <v>24000</v>
      </c>
      <c r="H19254">
        <v>2021</v>
      </c>
      <c r="I19254">
        <v>6.9043999999999999</v>
      </c>
      <c r="J19254" t="s">
        <v>717</v>
      </c>
    </row>
    <row r="19255" spans="1:10">
      <c r="A19255" s="6" t="s">
        <v>258</v>
      </c>
      <c r="B19255" t="s">
        <v>44</v>
      </c>
      <c r="C19255" t="s">
        <v>3</v>
      </c>
      <c r="D19255" t="s">
        <v>1</v>
      </c>
      <c r="E19255" t="s">
        <v>590</v>
      </c>
      <c r="F19255" s="2">
        <f>G19255*I19255</f>
        <v>34522</v>
      </c>
      <c r="G19255" s="2">
        <v>5000</v>
      </c>
      <c r="H19255">
        <v>2021</v>
      </c>
      <c r="I19255">
        <v>6.9043999999999999</v>
      </c>
      <c r="J19255" t="s">
        <v>717</v>
      </c>
    </row>
    <row r="19256" spans="1:10">
      <c r="A19256" t="s">
        <v>121</v>
      </c>
      <c r="B19256" t="s">
        <v>34</v>
      </c>
      <c r="C19256" t="s">
        <v>3</v>
      </c>
      <c r="D19256" t="s">
        <v>328</v>
      </c>
      <c r="E19256" t="s">
        <v>534</v>
      </c>
      <c r="F19256" s="2">
        <v>2899635.65</v>
      </c>
      <c r="G19256" s="2">
        <f t="shared" ref="G19256:G19267" si="534">F19256/I19256</f>
        <v>2899635.65</v>
      </c>
      <c r="H19256">
        <v>2024</v>
      </c>
      <c r="I19256">
        <v>1</v>
      </c>
      <c r="J19256" t="s">
        <v>717</v>
      </c>
    </row>
    <row r="19257" spans="1:10">
      <c r="A19257" t="s">
        <v>121</v>
      </c>
      <c r="B19257" t="s">
        <v>34</v>
      </c>
      <c r="C19257" t="s">
        <v>3</v>
      </c>
      <c r="D19257" t="s">
        <v>1</v>
      </c>
      <c r="E19257" t="s">
        <v>434</v>
      </c>
      <c r="F19257" s="2">
        <v>58824.75</v>
      </c>
      <c r="G19257" s="2">
        <f t="shared" si="534"/>
        <v>58824.75</v>
      </c>
      <c r="H19257">
        <v>2024</v>
      </c>
      <c r="I19257">
        <v>1</v>
      </c>
      <c r="J19257" t="s">
        <v>717</v>
      </c>
    </row>
    <row r="19258" spans="1:10">
      <c r="A19258" t="s">
        <v>121</v>
      </c>
      <c r="B19258" t="s">
        <v>34</v>
      </c>
      <c r="C19258" t="s">
        <v>4</v>
      </c>
      <c r="D19258" t="s">
        <v>328</v>
      </c>
      <c r="E19258" t="s">
        <v>534</v>
      </c>
      <c r="F19258" s="2">
        <v>492221.79</v>
      </c>
      <c r="G19258" s="2">
        <f t="shared" si="534"/>
        <v>492221.79</v>
      </c>
      <c r="H19258">
        <v>2024</v>
      </c>
      <c r="I19258">
        <v>1</v>
      </c>
      <c r="J19258" t="s">
        <v>717</v>
      </c>
    </row>
    <row r="19259" spans="1:10">
      <c r="A19259" t="s">
        <v>121</v>
      </c>
      <c r="B19259" t="s">
        <v>34</v>
      </c>
      <c r="C19259" t="s">
        <v>3</v>
      </c>
      <c r="D19259" t="s">
        <v>328</v>
      </c>
      <c r="E19259" t="s">
        <v>534</v>
      </c>
      <c r="F19259" s="2">
        <v>3046701.51</v>
      </c>
      <c r="G19259" s="2">
        <f t="shared" si="534"/>
        <v>3046701.51</v>
      </c>
      <c r="H19259">
        <v>2023</v>
      </c>
      <c r="I19259">
        <v>1</v>
      </c>
      <c r="J19259" t="s">
        <v>717</v>
      </c>
    </row>
    <row r="19260" spans="1:10">
      <c r="A19260" t="s">
        <v>121</v>
      </c>
      <c r="B19260" t="s">
        <v>34</v>
      </c>
      <c r="C19260" t="s">
        <v>3</v>
      </c>
      <c r="D19260" t="s">
        <v>1</v>
      </c>
      <c r="E19260" t="s">
        <v>434</v>
      </c>
      <c r="F19260" s="2">
        <v>72264.02</v>
      </c>
      <c r="G19260" s="2">
        <f t="shared" si="534"/>
        <v>72264.02</v>
      </c>
      <c r="H19260">
        <v>2023</v>
      </c>
      <c r="I19260">
        <v>1</v>
      </c>
      <c r="J19260" t="s">
        <v>717</v>
      </c>
    </row>
    <row r="19261" spans="1:10">
      <c r="A19261" t="s">
        <v>121</v>
      </c>
      <c r="B19261" t="s">
        <v>34</v>
      </c>
      <c r="C19261" t="s">
        <v>4</v>
      </c>
      <c r="D19261" t="s">
        <v>328</v>
      </c>
      <c r="E19261" t="s">
        <v>534</v>
      </c>
      <c r="F19261" s="2">
        <v>414967.29</v>
      </c>
      <c r="G19261" s="2">
        <f t="shared" si="534"/>
        <v>414967.29</v>
      </c>
      <c r="H19261">
        <v>2023</v>
      </c>
      <c r="I19261">
        <v>1</v>
      </c>
      <c r="J19261" t="s">
        <v>717</v>
      </c>
    </row>
    <row r="19262" spans="1:10">
      <c r="A19262" t="s">
        <v>121</v>
      </c>
      <c r="B19262" t="s">
        <v>34</v>
      </c>
      <c r="C19262" t="s">
        <v>3</v>
      </c>
      <c r="D19262" t="s">
        <v>328</v>
      </c>
      <c r="F19262" s="2">
        <v>2524247.17</v>
      </c>
      <c r="G19262" s="2">
        <f t="shared" si="534"/>
        <v>2524247.17</v>
      </c>
      <c r="H19262">
        <v>2022</v>
      </c>
      <c r="I19262">
        <v>1</v>
      </c>
      <c r="J19262" t="s">
        <v>717</v>
      </c>
    </row>
    <row r="19263" spans="1:10">
      <c r="A19263" t="s">
        <v>121</v>
      </c>
      <c r="B19263" t="s">
        <v>34</v>
      </c>
      <c r="C19263" t="s">
        <v>3</v>
      </c>
      <c r="D19263" t="s">
        <v>1</v>
      </c>
      <c r="F19263" s="2">
        <v>66819.27</v>
      </c>
      <c r="G19263" s="2">
        <f t="shared" si="534"/>
        <v>66819.27</v>
      </c>
      <c r="H19263">
        <v>2022</v>
      </c>
      <c r="I19263">
        <v>1</v>
      </c>
      <c r="J19263" t="s">
        <v>717</v>
      </c>
    </row>
    <row r="19264" spans="1:10">
      <c r="A19264" t="s">
        <v>121</v>
      </c>
      <c r="B19264" t="s">
        <v>34</v>
      </c>
      <c r="C19264" t="s">
        <v>5</v>
      </c>
      <c r="D19264" t="s">
        <v>328</v>
      </c>
      <c r="F19264" s="2">
        <v>439010.66</v>
      </c>
      <c r="G19264" s="2">
        <f t="shared" si="534"/>
        <v>439010.66</v>
      </c>
      <c r="H19264">
        <v>2022</v>
      </c>
      <c r="I19264">
        <v>1</v>
      </c>
      <c r="J19264" t="s">
        <v>717</v>
      </c>
    </row>
    <row r="19265" spans="1:10">
      <c r="A19265" t="s">
        <v>121</v>
      </c>
      <c r="B19265" t="s">
        <v>34</v>
      </c>
      <c r="C19265" t="s">
        <v>3</v>
      </c>
      <c r="D19265" t="s">
        <v>328</v>
      </c>
      <c r="E19265" t="s">
        <v>450</v>
      </c>
      <c r="F19265" s="2">
        <v>2203261.59</v>
      </c>
      <c r="G19265" s="2">
        <f t="shared" si="534"/>
        <v>2203261.59</v>
      </c>
      <c r="H19265">
        <v>2021</v>
      </c>
      <c r="I19265">
        <v>1</v>
      </c>
      <c r="J19265" t="s">
        <v>717</v>
      </c>
    </row>
    <row r="19266" spans="1:10">
      <c r="A19266" t="s">
        <v>121</v>
      </c>
      <c r="B19266" t="s">
        <v>34</v>
      </c>
      <c r="C19266" t="s">
        <v>3</v>
      </c>
      <c r="D19266" t="s">
        <v>1</v>
      </c>
      <c r="E19266" t="s">
        <v>451</v>
      </c>
      <c r="F19266" s="2">
        <v>255198.49</v>
      </c>
      <c r="G19266" s="2">
        <f t="shared" si="534"/>
        <v>255198.49</v>
      </c>
      <c r="H19266">
        <v>2021</v>
      </c>
      <c r="I19266">
        <v>1</v>
      </c>
      <c r="J19266" t="s">
        <v>717</v>
      </c>
    </row>
    <row r="19267" spans="1:10">
      <c r="A19267" t="s">
        <v>121</v>
      </c>
      <c r="B19267" t="s">
        <v>34</v>
      </c>
      <c r="C19267" t="s">
        <v>4</v>
      </c>
      <c r="D19267" t="s">
        <v>328</v>
      </c>
      <c r="E19267" t="s">
        <v>450</v>
      </c>
      <c r="F19267" s="2">
        <v>234623.21</v>
      </c>
      <c r="G19267" s="2">
        <f t="shared" si="534"/>
        <v>234623.21</v>
      </c>
      <c r="H19267">
        <v>2021</v>
      </c>
      <c r="I19267">
        <v>1</v>
      </c>
      <c r="J19267" t="s">
        <v>717</v>
      </c>
    </row>
    <row r="19268" spans="1:10">
      <c r="A19268" t="s">
        <v>121</v>
      </c>
      <c r="B19268" t="s">
        <v>34</v>
      </c>
      <c r="C19268" t="s">
        <v>3</v>
      </c>
      <c r="D19268" t="s">
        <v>328</v>
      </c>
      <c r="F19268" s="2">
        <v>2181653.2799999998</v>
      </c>
      <c r="G19268" s="2">
        <v>2181653.2799999998</v>
      </c>
      <c r="H19268">
        <v>2020</v>
      </c>
      <c r="I19268">
        <v>1</v>
      </c>
      <c r="J19268" t="s">
        <v>717</v>
      </c>
    </row>
    <row r="19269" spans="1:10">
      <c r="A19269" t="s">
        <v>121</v>
      </c>
      <c r="B19269" t="s">
        <v>34</v>
      </c>
      <c r="C19269" t="s">
        <v>3</v>
      </c>
      <c r="D19269" t="s">
        <v>1</v>
      </c>
      <c r="F19269" s="2">
        <v>226044.25</v>
      </c>
      <c r="G19269" s="2">
        <v>226044.25</v>
      </c>
      <c r="H19269">
        <v>2020</v>
      </c>
      <c r="I19269">
        <v>1</v>
      </c>
      <c r="J19269" t="s">
        <v>717</v>
      </c>
    </row>
    <row r="19270" spans="1:10">
      <c r="A19270" t="s">
        <v>25</v>
      </c>
      <c r="B19270" t="s">
        <v>552</v>
      </c>
      <c r="C19270" t="s">
        <v>3</v>
      </c>
      <c r="D19270" t="s">
        <v>328</v>
      </c>
      <c r="F19270" s="2">
        <v>106466000</v>
      </c>
      <c r="G19270" s="2">
        <v>16941854.17396009</v>
      </c>
      <c r="H19270">
        <v>2013</v>
      </c>
      <c r="I19270">
        <v>6.2842000000000002</v>
      </c>
      <c r="J19270" s="40" t="s">
        <v>715</v>
      </c>
    </row>
    <row r="19271" spans="1:10">
      <c r="A19271" t="s">
        <v>25</v>
      </c>
      <c r="B19271" t="s">
        <v>552</v>
      </c>
      <c r="C19271" t="s">
        <v>3</v>
      </c>
      <c r="D19271" t="s">
        <v>1</v>
      </c>
      <c r="F19271" s="2">
        <v>2396000</v>
      </c>
      <c r="G19271" s="2">
        <v>381273.67047515989</v>
      </c>
      <c r="H19271">
        <v>2013</v>
      </c>
      <c r="I19271">
        <v>6.2842000000000002</v>
      </c>
      <c r="J19271" s="40" t="s">
        <v>715</v>
      </c>
    </row>
    <row r="19272" spans="1:10">
      <c r="A19272" t="s">
        <v>121</v>
      </c>
      <c r="B19272" t="s">
        <v>34</v>
      </c>
      <c r="C19272" t="s">
        <v>4</v>
      </c>
      <c r="D19272" t="s">
        <v>328</v>
      </c>
      <c r="F19272" s="2">
        <v>130786.88999999998</v>
      </c>
      <c r="G19272" s="2">
        <v>130786.88999999998</v>
      </c>
      <c r="H19272">
        <v>2020</v>
      </c>
      <c r="I19272">
        <v>1</v>
      </c>
      <c r="J19272" t="s">
        <v>717</v>
      </c>
    </row>
    <row r="19273" spans="1:10">
      <c r="A19273" t="s">
        <v>121</v>
      </c>
      <c r="B19273" t="s">
        <v>34</v>
      </c>
      <c r="C19273" t="s">
        <v>4</v>
      </c>
      <c r="D19273" t="s">
        <v>1</v>
      </c>
      <c r="F19273" s="2">
        <v>-3000</v>
      </c>
      <c r="G19273" s="2">
        <v>-3000</v>
      </c>
      <c r="H19273">
        <v>2020</v>
      </c>
      <c r="I19273">
        <v>1</v>
      </c>
      <c r="J19273" t="s">
        <v>717</v>
      </c>
    </row>
    <row r="19274" spans="1:10">
      <c r="A19274" s="4" t="s">
        <v>121</v>
      </c>
      <c r="B19274" t="s">
        <v>34</v>
      </c>
      <c r="C19274" t="s">
        <v>3</v>
      </c>
      <c r="D19274" t="s">
        <v>328</v>
      </c>
      <c r="F19274" s="2">
        <f>G19274*I19274</f>
        <v>2781421</v>
      </c>
      <c r="G19274" s="2">
        <v>2781421</v>
      </c>
      <c r="H19274">
        <v>2019</v>
      </c>
      <c r="I19274">
        <v>1</v>
      </c>
      <c r="J19274" t="s">
        <v>717</v>
      </c>
    </row>
    <row r="19275" spans="1:10">
      <c r="A19275" s="4" t="s">
        <v>121</v>
      </c>
      <c r="B19275" t="s">
        <v>34</v>
      </c>
      <c r="C19275" t="s">
        <v>3</v>
      </c>
      <c r="D19275" t="s">
        <v>1</v>
      </c>
      <c r="F19275" s="2">
        <f>G19275*I19275</f>
        <v>9368</v>
      </c>
      <c r="G19275" s="2">
        <v>9368</v>
      </c>
      <c r="H19275">
        <v>2019</v>
      </c>
      <c r="I19275">
        <v>1</v>
      </c>
      <c r="J19275" t="s">
        <v>717</v>
      </c>
    </row>
    <row r="19276" spans="1:10">
      <c r="A19276" s="4" t="s">
        <v>121</v>
      </c>
      <c r="B19276" t="s">
        <v>34</v>
      </c>
      <c r="C19276" t="s">
        <v>4</v>
      </c>
      <c r="D19276" t="s">
        <v>328</v>
      </c>
      <c r="F19276" s="2">
        <f>G19276*I19276</f>
        <v>128861</v>
      </c>
      <c r="G19276" s="2">
        <v>128861</v>
      </c>
      <c r="H19276">
        <v>2019</v>
      </c>
      <c r="I19276">
        <v>1</v>
      </c>
      <c r="J19276" t="s">
        <v>717</v>
      </c>
    </row>
    <row r="19277" spans="1:10">
      <c r="A19277" s="4" t="s">
        <v>121</v>
      </c>
      <c r="B19277" t="s">
        <v>34</v>
      </c>
      <c r="C19277" t="s">
        <v>4</v>
      </c>
      <c r="D19277" t="s">
        <v>1</v>
      </c>
      <c r="F19277" s="2">
        <f>G19277*I19277</f>
        <v>-50</v>
      </c>
      <c r="G19277" s="2">
        <v>-50</v>
      </c>
      <c r="H19277">
        <v>2019</v>
      </c>
      <c r="I19277">
        <v>1</v>
      </c>
      <c r="J19277" t="s">
        <v>717</v>
      </c>
    </row>
    <row r="19278" spans="1:10">
      <c r="A19278" t="s">
        <v>121</v>
      </c>
      <c r="B19278" t="s">
        <v>34</v>
      </c>
      <c r="C19278" t="s">
        <v>3</v>
      </c>
      <c r="D19278" t="s">
        <v>328</v>
      </c>
      <c r="F19278" s="2">
        <v>2154811.04</v>
      </c>
      <c r="G19278" s="2">
        <f>F19278/I19278</f>
        <v>2154811.04</v>
      </c>
      <c r="H19278">
        <v>2018</v>
      </c>
      <c r="I19278">
        <v>1</v>
      </c>
      <c r="J19278" t="s">
        <v>717</v>
      </c>
    </row>
    <row r="19279" spans="1:10">
      <c r="A19279" t="s">
        <v>121</v>
      </c>
      <c r="B19279" t="s">
        <v>34</v>
      </c>
      <c r="C19279" t="s">
        <v>3</v>
      </c>
      <c r="D19279" t="s">
        <v>1</v>
      </c>
      <c r="E19279" t="s">
        <v>364</v>
      </c>
      <c r="F19279" s="2">
        <v>174527.57</v>
      </c>
      <c r="G19279" s="2">
        <f>F19279/I19279</f>
        <v>174527.57</v>
      </c>
      <c r="H19279">
        <v>2018</v>
      </c>
      <c r="I19279">
        <v>1</v>
      </c>
      <c r="J19279" t="s">
        <v>717</v>
      </c>
    </row>
    <row r="19280" spans="1:10">
      <c r="A19280" t="s">
        <v>121</v>
      </c>
      <c r="B19280" t="s">
        <v>34</v>
      </c>
      <c r="C19280" t="s">
        <v>4</v>
      </c>
      <c r="D19280" t="s">
        <v>328</v>
      </c>
      <c r="F19280" s="2"/>
      <c r="G19280" s="2">
        <v>291117.34999999998</v>
      </c>
      <c r="H19280">
        <v>2018</v>
      </c>
      <c r="I19280">
        <v>1</v>
      </c>
      <c r="J19280" t="s">
        <v>717</v>
      </c>
    </row>
    <row r="19281" spans="1:10">
      <c r="A19281" t="s">
        <v>121</v>
      </c>
      <c r="B19281" t="s">
        <v>34</v>
      </c>
      <c r="C19281" t="s">
        <v>4</v>
      </c>
      <c r="D19281" t="s">
        <v>1</v>
      </c>
      <c r="E19281" t="s">
        <v>364</v>
      </c>
      <c r="F19281" s="2"/>
      <c r="G19281" s="2">
        <v>3215.23</v>
      </c>
      <c r="H19281">
        <v>2018</v>
      </c>
      <c r="I19281">
        <v>1</v>
      </c>
      <c r="J19281" t="s">
        <v>717</v>
      </c>
    </row>
    <row r="19282" spans="1:10">
      <c r="A19282" t="s">
        <v>121</v>
      </c>
      <c r="B19282" t="s">
        <v>34</v>
      </c>
      <c r="C19282" t="s">
        <v>3</v>
      </c>
      <c r="D19282" t="s">
        <v>328</v>
      </c>
      <c r="F19282" s="2">
        <v>2196793.13</v>
      </c>
      <c r="G19282" s="2">
        <f>F19282/I19282</f>
        <v>2196793.13</v>
      </c>
      <c r="H19282">
        <v>2017</v>
      </c>
      <c r="I19282">
        <v>1</v>
      </c>
      <c r="J19282" t="s">
        <v>717</v>
      </c>
    </row>
    <row r="19283" spans="1:10">
      <c r="A19283" t="s">
        <v>121</v>
      </c>
      <c r="B19283" t="s">
        <v>34</v>
      </c>
      <c r="C19283" t="s">
        <v>3</v>
      </c>
      <c r="D19283" t="s">
        <v>1</v>
      </c>
      <c r="E19283" t="s">
        <v>364</v>
      </c>
      <c r="F19283" s="2">
        <v>142028.38</v>
      </c>
      <c r="G19283" s="2">
        <f>F19283/I19283</f>
        <v>142028.38</v>
      </c>
      <c r="H19283">
        <v>2017</v>
      </c>
      <c r="I19283">
        <v>1</v>
      </c>
      <c r="J19283" t="s">
        <v>717</v>
      </c>
    </row>
    <row r="19284" spans="1:10">
      <c r="A19284" t="s">
        <v>121</v>
      </c>
      <c r="B19284" t="s">
        <v>34</v>
      </c>
      <c r="C19284" t="s">
        <v>4</v>
      </c>
      <c r="D19284" t="s">
        <v>328</v>
      </c>
      <c r="F19284" s="2"/>
      <c r="G19284" s="2">
        <v>238632</v>
      </c>
      <c r="H19284">
        <v>2017</v>
      </c>
      <c r="I19284">
        <v>1</v>
      </c>
      <c r="J19284" t="s">
        <v>717</v>
      </c>
    </row>
    <row r="19285" spans="1:10">
      <c r="A19285" t="s">
        <v>121</v>
      </c>
      <c r="B19285" t="s">
        <v>34</v>
      </c>
      <c r="C19285" t="s">
        <v>4</v>
      </c>
      <c r="D19285" t="s">
        <v>1</v>
      </c>
      <c r="E19285" t="s">
        <v>364</v>
      </c>
      <c r="F19285" s="2"/>
      <c r="G19285" s="2">
        <v>43858.8</v>
      </c>
      <c r="H19285">
        <v>2017</v>
      </c>
      <c r="I19285">
        <v>1</v>
      </c>
      <c r="J19285" t="s">
        <v>717</v>
      </c>
    </row>
    <row r="19286" spans="1:10">
      <c r="A19286" t="s">
        <v>121</v>
      </c>
      <c r="B19286" t="s">
        <v>34</v>
      </c>
      <c r="C19286" t="s">
        <v>3</v>
      </c>
      <c r="D19286" t="s">
        <v>328</v>
      </c>
      <c r="F19286" s="2">
        <v>1541240.75</v>
      </c>
      <c r="G19286" s="2">
        <v>1541240.75</v>
      </c>
      <c r="H19286">
        <v>2016</v>
      </c>
      <c r="I19286">
        <v>1</v>
      </c>
      <c r="J19286" t="s">
        <v>717</v>
      </c>
    </row>
    <row r="19287" spans="1:10">
      <c r="A19287" t="s">
        <v>121</v>
      </c>
      <c r="B19287" t="s">
        <v>34</v>
      </c>
      <c r="C19287" t="s">
        <v>3</v>
      </c>
      <c r="D19287" t="s">
        <v>1</v>
      </c>
      <c r="F19287" s="2">
        <v>80924.86</v>
      </c>
      <c r="G19287" s="2">
        <v>80924.86</v>
      </c>
      <c r="H19287">
        <v>2016</v>
      </c>
      <c r="I19287">
        <v>1</v>
      </c>
      <c r="J19287" t="s">
        <v>717</v>
      </c>
    </row>
    <row r="19288" spans="1:10">
      <c r="A19288" t="s">
        <v>121</v>
      </c>
      <c r="B19288" t="s">
        <v>34</v>
      </c>
      <c r="C19288" t="s">
        <v>4</v>
      </c>
      <c r="D19288" t="s">
        <v>328</v>
      </c>
      <c r="F19288" s="2">
        <v>16843.93</v>
      </c>
      <c r="G19288" s="2">
        <v>16843.93</v>
      </c>
      <c r="H19288">
        <v>2016</v>
      </c>
      <c r="I19288">
        <v>1</v>
      </c>
      <c r="J19288" t="s">
        <v>717</v>
      </c>
    </row>
    <row r="19289" spans="1:10">
      <c r="A19289" t="s">
        <v>121</v>
      </c>
      <c r="B19289" t="s">
        <v>34</v>
      </c>
      <c r="C19289" t="s">
        <v>3</v>
      </c>
      <c r="D19289" t="s">
        <v>328</v>
      </c>
      <c r="F19289" s="2">
        <v>1763564.67</v>
      </c>
      <c r="G19289" s="2">
        <v>1763564.67</v>
      </c>
      <c r="H19289">
        <v>2015</v>
      </c>
      <c r="I19289">
        <v>1</v>
      </c>
      <c r="J19289" t="s">
        <v>717</v>
      </c>
    </row>
    <row r="19290" spans="1:10">
      <c r="A19290" t="s">
        <v>121</v>
      </c>
      <c r="B19290" t="s">
        <v>34</v>
      </c>
      <c r="C19290" t="s">
        <v>3</v>
      </c>
      <c r="D19290" t="s">
        <v>1</v>
      </c>
      <c r="F19290" s="2">
        <v>80155.73</v>
      </c>
      <c r="G19290" s="2">
        <v>80155.73</v>
      </c>
      <c r="H19290">
        <v>2015</v>
      </c>
      <c r="I19290">
        <v>1</v>
      </c>
      <c r="J19290" t="s">
        <v>717</v>
      </c>
    </row>
    <row r="19291" spans="1:10">
      <c r="A19291" t="s">
        <v>121</v>
      </c>
      <c r="B19291" t="s">
        <v>34</v>
      </c>
      <c r="C19291" t="s">
        <v>4</v>
      </c>
      <c r="D19291" t="s">
        <v>328</v>
      </c>
      <c r="F19291" s="2">
        <v>45569.96</v>
      </c>
      <c r="G19291" s="2">
        <v>45569.96</v>
      </c>
      <c r="H19291">
        <v>2015</v>
      </c>
      <c r="I19291">
        <v>1</v>
      </c>
      <c r="J19291" t="s">
        <v>717</v>
      </c>
    </row>
    <row r="19292" spans="1:10">
      <c r="A19292" t="s">
        <v>121</v>
      </c>
      <c r="B19292" t="s">
        <v>34</v>
      </c>
      <c r="C19292" t="s">
        <v>3</v>
      </c>
      <c r="D19292" t="s">
        <v>328</v>
      </c>
      <c r="F19292" s="2">
        <v>3164075.6</v>
      </c>
      <c r="G19292" s="2">
        <v>3164075.6</v>
      </c>
      <c r="H19292">
        <v>2014</v>
      </c>
      <c r="I19292">
        <v>1</v>
      </c>
      <c r="J19292" t="s">
        <v>717</v>
      </c>
    </row>
    <row r="19293" spans="1:10">
      <c r="A19293" t="s">
        <v>121</v>
      </c>
      <c r="B19293" t="s">
        <v>34</v>
      </c>
      <c r="C19293" t="s">
        <v>3</v>
      </c>
      <c r="D19293" t="s">
        <v>1</v>
      </c>
      <c r="F19293" s="2">
        <v>176886.88</v>
      </c>
      <c r="G19293" s="2">
        <v>176886.88</v>
      </c>
      <c r="H19293">
        <v>2014</v>
      </c>
      <c r="I19293">
        <v>1</v>
      </c>
      <c r="J19293" t="s">
        <v>717</v>
      </c>
    </row>
    <row r="19294" spans="1:10">
      <c r="A19294" t="s">
        <v>121</v>
      </c>
      <c r="B19294" t="s">
        <v>34</v>
      </c>
      <c r="C19294" t="s">
        <v>4</v>
      </c>
      <c r="D19294" t="s">
        <v>328</v>
      </c>
      <c r="F19294" s="2">
        <v>787612.99</v>
      </c>
      <c r="G19294" s="2">
        <v>787612.99</v>
      </c>
      <c r="H19294">
        <v>2014</v>
      </c>
      <c r="I19294">
        <v>1</v>
      </c>
      <c r="J19294" t="s">
        <v>717</v>
      </c>
    </row>
    <row r="19295" spans="1:10">
      <c r="A19295" t="s">
        <v>121</v>
      </c>
      <c r="B19295" t="s">
        <v>34</v>
      </c>
      <c r="C19295" t="s">
        <v>4</v>
      </c>
      <c r="D19295" t="s">
        <v>1</v>
      </c>
      <c r="F19295" s="2">
        <v>0</v>
      </c>
      <c r="G19295" s="2">
        <v>0</v>
      </c>
      <c r="H19295">
        <v>2014</v>
      </c>
      <c r="I19295">
        <v>1</v>
      </c>
      <c r="J19295" t="s">
        <v>717</v>
      </c>
    </row>
    <row r="19296" spans="1:10">
      <c r="A19296" t="s">
        <v>121</v>
      </c>
      <c r="B19296" t="s">
        <v>34</v>
      </c>
      <c r="C19296" t="s">
        <v>3</v>
      </c>
      <c r="D19296" t="s">
        <v>328</v>
      </c>
      <c r="F19296" s="2">
        <v>3420251.91</v>
      </c>
      <c r="G19296" s="2">
        <v>3420251.91</v>
      </c>
      <c r="H19296">
        <v>2013</v>
      </c>
      <c r="I19296">
        <v>1</v>
      </c>
      <c r="J19296" t="s">
        <v>717</v>
      </c>
    </row>
    <row r="19297" spans="1:10">
      <c r="A19297" t="s">
        <v>121</v>
      </c>
      <c r="B19297" t="s">
        <v>34</v>
      </c>
      <c r="C19297" t="s">
        <v>3</v>
      </c>
      <c r="D19297" t="s">
        <v>1</v>
      </c>
      <c r="F19297" s="2">
        <v>75966.240000000005</v>
      </c>
      <c r="G19297" s="2">
        <v>75966.240000000005</v>
      </c>
      <c r="H19297">
        <v>2013</v>
      </c>
      <c r="I19297">
        <v>1</v>
      </c>
      <c r="J19297" t="s">
        <v>717</v>
      </c>
    </row>
    <row r="19298" spans="1:10">
      <c r="A19298" t="s">
        <v>121</v>
      </c>
      <c r="B19298" t="s">
        <v>34</v>
      </c>
      <c r="C19298" t="s">
        <v>4</v>
      </c>
      <c r="D19298" t="s">
        <v>328</v>
      </c>
      <c r="F19298" s="2">
        <v>1667117.11</v>
      </c>
      <c r="G19298" s="2">
        <v>1667117.11</v>
      </c>
      <c r="H19298">
        <v>2013</v>
      </c>
      <c r="I19298">
        <v>1</v>
      </c>
      <c r="J19298" t="s">
        <v>717</v>
      </c>
    </row>
    <row r="19299" spans="1:10">
      <c r="A19299" t="s">
        <v>121</v>
      </c>
      <c r="B19299" t="s">
        <v>34</v>
      </c>
      <c r="C19299" t="s">
        <v>4</v>
      </c>
      <c r="D19299" t="s">
        <v>1</v>
      </c>
      <c r="F19299" s="2">
        <v>0</v>
      </c>
      <c r="G19299" s="2">
        <v>0</v>
      </c>
      <c r="H19299">
        <v>2013</v>
      </c>
      <c r="I19299">
        <v>1</v>
      </c>
      <c r="J19299" t="s">
        <v>717</v>
      </c>
    </row>
    <row r="19300" spans="1:10">
      <c r="A19300" t="s">
        <v>121</v>
      </c>
      <c r="B19300" t="s">
        <v>34</v>
      </c>
      <c r="C19300" t="s">
        <v>3</v>
      </c>
      <c r="D19300" t="s">
        <v>328</v>
      </c>
      <c r="F19300" s="2">
        <v>3390000</v>
      </c>
      <c r="G19300" s="2">
        <v>3390000</v>
      </c>
      <c r="H19300">
        <v>2012</v>
      </c>
      <c r="I19300">
        <v>1</v>
      </c>
      <c r="J19300" t="s">
        <v>717</v>
      </c>
    </row>
    <row r="19301" spans="1:10">
      <c r="A19301" t="s">
        <v>121</v>
      </c>
      <c r="B19301" t="s">
        <v>34</v>
      </c>
      <c r="C19301" t="s">
        <v>3</v>
      </c>
      <c r="D19301" t="s">
        <v>1</v>
      </c>
      <c r="F19301" s="2">
        <v>83000</v>
      </c>
      <c r="G19301" s="2">
        <v>83000</v>
      </c>
      <c r="H19301">
        <v>2012</v>
      </c>
      <c r="I19301">
        <v>1</v>
      </c>
      <c r="J19301" t="s">
        <v>717</v>
      </c>
    </row>
    <row r="19302" spans="1:10">
      <c r="A19302" t="s">
        <v>121</v>
      </c>
      <c r="B19302" t="s">
        <v>34</v>
      </c>
      <c r="C19302" t="s">
        <v>4</v>
      </c>
      <c r="D19302" t="s">
        <v>328</v>
      </c>
      <c r="F19302" s="2">
        <v>1793000</v>
      </c>
      <c r="G19302" s="2">
        <v>1793000</v>
      </c>
      <c r="H19302">
        <v>2012</v>
      </c>
      <c r="I19302">
        <v>1</v>
      </c>
      <c r="J19302" t="s">
        <v>717</v>
      </c>
    </row>
    <row r="19303" spans="1:10">
      <c r="A19303" t="s">
        <v>121</v>
      </c>
      <c r="B19303" t="s">
        <v>34</v>
      </c>
      <c r="C19303" t="s">
        <v>4</v>
      </c>
      <c r="D19303" t="s">
        <v>1</v>
      </c>
      <c r="F19303" s="2">
        <v>0</v>
      </c>
      <c r="G19303" s="2">
        <v>0</v>
      </c>
      <c r="H19303">
        <v>2012</v>
      </c>
      <c r="I19303">
        <v>1</v>
      </c>
      <c r="J19303" t="s">
        <v>717</v>
      </c>
    </row>
    <row r="19304" spans="1:10">
      <c r="A19304" t="s">
        <v>121</v>
      </c>
      <c r="B19304" t="s">
        <v>34</v>
      </c>
      <c r="C19304" t="s">
        <v>3</v>
      </c>
      <c r="D19304" t="s">
        <v>328</v>
      </c>
      <c r="F19304" s="2">
        <v>3797000</v>
      </c>
      <c r="G19304" s="2">
        <v>3797000</v>
      </c>
      <c r="H19304">
        <v>2011</v>
      </c>
      <c r="I19304">
        <v>1</v>
      </c>
      <c r="J19304" t="s">
        <v>717</v>
      </c>
    </row>
    <row r="19305" spans="1:10">
      <c r="A19305" t="s">
        <v>121</v>
      </c>
      <c r="B19305" t="s">
        <v>34</v>
      </c>
      <c r="C19305" t="s">
        <v>3</v>
      </c>
      <c r="D19305" t="s">
        <v>1</v>
      </c>
      <c r="F19305" s="2">
        <v>3000</v>
      </c>
      <c r="G19305" s="2">
        <v>3000</v>
      </c>
      <c r="H19305">
        <v>2011</v>
      </c>
      <c r="I19305">
        <v>1</v>
      </c>
      <c r="J19305" t="s">
        <v>717</v>
      </c>
    </row>
    <row r="19306" spans="1:10">
      <c r="A19306" t="s">
        <v>121</v>
      </c>
      <c r="B19306" t="s">
        <v>34</v>
      </c>
      <c r="C19306" t="s">
        <v>4</v>
      </c>
      <c r="D19306" t="s">
        <v>328</v>
      </c>
      <c r="F19306" s="2">
        <v>1924000</v>
      </c>
      <c r="G19306" s="2">
        <v>1924000</v>
      </c>
      <c r="H19306">
        <v>2011</v>
      </c>
      <c r="I19306">
        <v>1</v>
      </c>
      <c r="J19306" t="s">
        <v>717</v>
      </c>
    </row>
    <row r="19307" spans="1:10">
      <c r="A19307" t="s">
        <v>121</v>
      </c>
      <c r="B19307" t="s">
        <v>34</v>
      </c>
      <c r="C19307" t="s">
        <v>4</v>
      </c>
      <c r="D19307" t="s">
        <v>1</v>
      </c>
      <c r="F19307" s="2">
        <v>0</v>
      </c>
      <c r="G19307" s="2">
        <v>0</v>
      </c>
      <c r="H19307">
        <v>2011</v>
      </c>
      <c r="I19307">
        <v>1</v>
      </c>
      <c r="J19307" t="s">
        <v>717</v>
      </c>
    </row>
    <row r="19308" spans="1:10">
      <c r="A19308" t="s">
        <v>121</v>
      </c>
      <c r="B19308" t="s">
        <v>34</v>
      </c>
      <c r="C19308" t="s">
        <v>3</v>
      </c>
      <c r="D19308" t="s">
        <v>328</v>
      </c>
      <c r="F19308" s="2">
        <v>3129000</v>
      </c>
      <c r="G19308" s="2">
        <v>3129000</v>
      </c>
      <c r="H19308">
        <v>2010</v>
      </c>
      <c r="I19308">
        <v>1</v>
      </c>
      <c r="J19308" t="s">
        <v>717</v>
      </c>
    </row>
    <row r="19309" spans="1:10">
      <c r="A19309" t="s">
        <v>121</v>
      </c>
      <c r="B19309" t="s">
        <v>34</v>
      </c>
      <c r="C19309" t="s">
        <v>3</v>
      </c>
      <c r="D19309" t="s">
        <v>1</v>
      </c>
      <c r="F19309" s="2">
        <v>3000</v>
      </c>
      <c r="G19309" s="2">
        <v>3000</v>
      </c>
      <c r="H19309">
        <v>2010</v>
      </c>
      <c r="I19309">
        <v>1</v>
      </c>
      <c r="J19309" t="s">
        <v>717</v>
      </c>
    </row>
    <row r="19310" spans="1:10">
      <c r="A19310" t="s">
        <v>121</v>
      </c>
      <c r="B19310" t="s">
        <v>34</v>
      </c>
      <c r="C19310" t="s">
        <v>4</v>
      </c>
      <c r="D19310" t="s">
        <v>328</v>
      </c>
      <c r="F19310" s="2">
        <v>1805000</v>
      </c>
      <c r="G19310" s="2">
        <v>1805000</v>
      </c>
      <c r="H19310">
        <v>2010</v>
      </c>
      <c r="I19310">
        <v>1</v>
      </c>
      <c r="J19310" t="s">
        <v>717</v>
      </c>
    </row>
    <row r="19311" spans="1:10">
      <c r="A19311" t="s">
        <v>121</v>
      </c>
      <c r="B19311" t="s">
        <v>34</v>
      </c>
      <c r="C19311" t="s">
        <v>4</v>
      </c>
      <c r="D19311" t="s">
        <v>1</v>
      </c>
      <c r="F19311" s="2">
        <v>0</v>
      </c>
      <c r="G19311" s="2">
        <v>0</v>
      </c>
      <c r="H19311">
        <v>2010</v>
      </c>
      <c r="I19311">
        <v>1</v>
      </c>
      <c r="J19311" t="s">
        <v>717</v>
      </c>
    </row>
    <row r="19312" spans="1:10">
      <c r="A19312" s="4" t="s">
        <v>399</v>
      </c>
      <c r="B19312" t="s">
        <v>32</v>
      </c>
      <c r="C19312" t="s">
        <v>3</v>
      </c>
      <c r="D19312" t="s">
        <v>367</v>
      </c>
      <c r="E19312" t="s">
        <v>386</v>
      </c>
      <c r="F19312" s="2">
        <v>0</v>
      </c>
      <c r="G19312" s="2">
        <f>F19312/I19312</f>
        <v>0</v>
      </c>
      <c r="H19312">
        <v>2018</v>
      </c>
      <c r="I19312">
        <v>3.6757</v>
      </c>
      <c r="J19312" t="s">
        <v>717</v>
      </c>
    </row>
    <row r="19313" spans="1:10">
      <c r="A19313" s="4" t="s">
        <v>399</v>
      </c>
      <c r="B19313" t="s">
        <v>32</v>
      </c>
      <c r="C19313" t="s">
        <v>4</v>
      </c>
      <c r="D19313" t="s">
        <v>367</v>
      </c>
      <c r="E19313" t="s">
        <v>386</v>
      </c>
      <c r="F19313" s="2">
        <v>0</v>
      </c>
      <c r="G19313" s="2">
        <f>F19313/I19313</f>
        <v>0</v>
      </c>
      <c r="H19313">
        <v>2018</v>
      </c>
      <c r="I19313">
        <v>3.6757</v>
      </c>
      <c r="J19313" t="s">
        <v>717</v>
      </c>
    </row>
    <row r="19314" spans="1:10">
      <c r="A19314" s="4" t="s">
        <v>399</v>
      </c>
      <c r="B19314" t="s">
        <v>32</v>
      </c>
      <c r="C19314" t="s">
        <v>3</v>
      </c>
      <c r="D19314" t="s">
        <v>380</v>
      </c>
      <c r="F19314" s="2">
        <v>0</v>
      </c>
      <c r="G19314" s="2">
        <f>F19314/I19314</f>
        <v>0</v>
      </c>
      <c r="H19314">
        <v>2017</v>
      </c>
      <c r="I19314">
        <v>3.2</v>
      </c>
      <c r="J19314" t="s">
        <v>717</v>
      </c>
    </row>
    <row r="19315" spans="1:10">
      <c r="A19315" s="4" t="s">
        <v>399</v>
      </c>
      <c r="B19315" t="s">
        <v>32</v>
      </c>
      <c r="C19315" t="s">
        <v>4</v>
      </c>
      <c r="D19315" t="s">
        <v>380</v>
      </c>
      <c r="F19315" s="2">
        <v>-144</v>
      </c>
      <c r="G19315" s="2">
        <f>F19315/I19315</f>
        <v>-45</v>
      </c>
      <c r="H19315">
        <v>2017</v>
      </c>
      <c r="I19315">
        <v>3.2</v>
      </c>
      <c r="J19315" t="s">
        <v>717</v>
      </c>
    </row>
    <row r="19316" spans="1:10">
      <c r="A19316" s="4" t="s">
        <v>399</v>
      </c>
      <c r="B19316" t="s">
        <v>32</v>
      </c>
      <c r="C19316" t="s">
        <v>3</v>
      </c>
      <c r="D19316" t="s">
        <v>328</v>
      </c>
      <c r="E19316" t="s">
        <v>366</v>
      </c>
      <c r="F19316" s="2">
        <v>-61</v>
      </c>
      <c r="G19316" s="2">
        <v>-18.56360316494218</v>
      </c>
      <c r="H19316">
        <v>2015</v>
      </c>
      <c r="I19316">
        <v>3.286</v>
      </c>
      <c r="J19316" t="s">
        <v>717</v>
      </c>
    </row>
    <row r="19317" spans="1:10">
      <c r="A19317" s="4" t="s">
        <v>399</v>
      </c>
      <c r="B19317" t="s">
        <v>32</v>
      </c>
      <c r="C19317" t="s">
        <v>3</v>
      </c>
      <c r="D19317" t="s">
        <v>328</v>
      </c>
      <c r="E19317" t="s">
        <v>365</v>
      </c>
      <c r="F19317" s="2">
        <v>-1331</v>
      </c>
      <c r="G19317" s="2">
        <v>-405.05173463177113</v>
      </c>
      <c r="H19317">
        <v>2015</v>
      </c>
      <c r="I19317">
        <v>3.286</v>
      </c>
      <c r="J19317" t="s">
        <v>717</v>
      </c>
    </row>
    <row r="19318" spans="1:10">
      <c r="A19318" s="4" t="s">
        <v>399</v>
      </c>
      <c r="B19318" t="s">
        <v>32</v>
      </c>
      <c r="C19318" t="s">
        <v>3</v>
      </c>
      <c r="D19318" t="s">
        <v>383</v>
      </c>
      <c r="F19318" s="2">
        <v>-156</v>
      </c>
      <c r="G19318" s="2">
        <v>-47.474132684114423</v>
      </c>
      <c r="H19318">
        <v>2015</v>
      </c>
      <c r="I19318">
        <v>3.286</v>
      </c>
      <c r="J19318" t="s">
        <v>717</v>
      </c>
    </row>
    <row r="19319" spans="1:10">
      <c r="A19319" s="4" t="s">
        <v>399</v>
      </c>
      <c r="B19319" t="s">
        <v>32</v>
      </c>
      <c r="C19319" t="s">
        <v>4</v>
      </c>
      <c r="D19319" t="s">
        <v>328</v>
      </c>
      <c r="E19319" t="s">
        <v>366</v>
      </c>
      <c r="F19319" s="2">
        <v>-611</v>
      </c>
      <c r="G19319" s="2">
        <v>-185.94035301278149</v>
      </c>
      <c r="H19319">
        <v>2015</v>
      </c>
      <c r="I19319">
        <v>3.286</v>
      </c>
      <c r="J19319" t="s">
        <v>717</v>
      </c>
    </row>
    <row r="19320" spans="1:10">
      <c r="A19320" s="4" t="s">
        <v>399</v>
      </c>
      <c r="B19320" t="s">
        <v>32</v>
      </c>
      <c r="C19320" t="s">
        <v>4</v>
      </c>
      <c r="D19320" t="s">
        <v>328</v>
      </c>
      <c r="E19320" t="s">
        <v>365</v>
      </c>
      <c r="F19320" s="2">
        <v>-13310</v>
      </c>
      <c r="G19320" s="2">
        <v>-4050.5173463177116</v>
      </c>
      <c r="H19320">
        <v>2015</v>
      </c>
      <c r="I19320">
        <v>3.286</v>
      </c>
      <c r="J19320" t="s">
        <v>717</v>
      </c>
    </row>
    <row r="19321" spans="1:10">
      <c r="A19321" s="4" t="s">
        <v>399</v>
      </c>
      <c r="B19321" t="s">
        <v>32</v>
      </c>
      <c r="C19321" t="s">
        <v>4</v>
      </c>
      <c r="D19321" t="s">
        <v>383</v>
      </c>
      <c r="F19321" s="2">
        <v>-1559</v>
      </c>
      <c r="G19321" s="2">
        <v>-474.43700547778451</v>
      </c>
      <c r="H19321">
        <v>2015</v>
      </c>
      <c r="I19321">
        <v>3.286</v>
      </c>
      <c r="J19321" t="s">
        <v>717</v>
      </c>
    </row>
    <row r="19322" spans="1:10">
      <c r="A19322" s="4" t="s">
        <v>399</v>
      </c>
      <c r="B19322" t="s">
        <v>32</v>
      </c>
      <c r="C19322" t="s">
        <v>3</v>
      </c>
      <c r="D19322" t="s">
        <v>367</v>
      </c>
      <c r="F19322" s="2">
        <v>9786688</v>
      </c>
      <c r="G19322" s="2">
        <v>4157466.6990995216</v>
      </c>
      <c r="H19322">
        <v>2014</v>
      </c>
      <c r="I19322">
        <v>2.3540027397260279</v>
      </c>
      <c r="J19322" t="s">
        <v>717</v>
      </c>
    </row>
    <row r="19323" spans="1:10">
      <c r="A19323" s="4" t="s">
        <v>399</v>
      </c>
      <c r="B19323" t="s">
        <v>32</v>
      </c>
      <c r="C19323" t="s">
        <v>4</v>
      </c>
      <c r="D19323" t="s">
        <v>328</v>
      </c>
      <c r="E19323" t="s">
        <v>365</v>
      </c>
      <c r="F19323" s="2">
        <v>-2</v>
      </c>
      <c r="G19323" s="2">
        <v>-0.84961668321285444</v>
      </c>
      <c r="H19323">
        <v>2014</v>
      </c>
      <c r="I19323">
        <v>2.3540027397260279</v>
      </c>
      <c r="J19323" t="s">
        <v>717</v>
      </c>
    </row>
    <row r="19324" spans="1:10">
      <c r="A19324" t="s">
        <v>575</v>
      </c>
      <c r="B19324" t="s">
        <v>552</v>
      </c>
      <c r="C19324" t="s">
        <v>3</v>
      </c>
      <c r="D19324" t="s">
        <v>328</v>
      </c>
      <c r="F19324" s="2">
        <v>5963000</v>
      </c>
      <c r="G19324" s="2">
        <v>948797.09775967419</v>
      </c>
      <c r="H19324">
        <v>2015</v>
      </c>
      <c r="I19324">
        <v>6.2847999999999997</v>
      </c>
      <c r="J19324" t="s">
        <v>717</v>
      </c>
    </row>
    <row r="19325" spans="1:10">
      <c r="A19325" t="s">
        <v>575</v>
      </c>
      <c r="B19325" t="s">
        <v>552</v>
      </c>
      <c r="C19325" t="s">
        <v>3</v>
      </c>
      <c r="D19325" t="s">
        <v>1</v>
      </c>
      <c r="F19325" s="2">
        <v>652000</v>
      </c>
      <c r="G19325" s="2">
        <v>103742.36252545826</v>
      </c>
      <c r="H19325">
        <v>2015</v>
      </c>
      <c r="I19325">
        <v>6.2847999999999997</v>
      </c>
      <c r="J19325" t="s">
        <v>717</v>
      </c>
    </row>
    <row r="19326" spans="1:10">
      <c r="A19326" t="s">
        <v>575</v>
      </c>
      <c r="B19326" t="s">
        <v>552</v>
      </c>
      <c r="C19326" t="s">
        <v>4</v>
      </c>
      <c r="D19326" t="s">
        <v>328</v>
      </c>
      <c r="F19326" s="2">
        <v>369000</v>
      </c>
      <c r="G19326" s="2">
        <v>58713.08553971487</v>
      </c>
      <c r="H19326">
        <v>2015</v>
      </c>
      <c r="I19326">
        <v>6.2847999999999997</v>
      </c>
      <c r="J19326" t="s">
        <v>717</v>
      </c>
    </row>
    <row r="19327" spans="1:10">
      <c r="A19327" t="s">
        <v>25</v>
      </c>
      <c r="B19327" t="s">
        <v>552</v>
      </c>
      <c r="C19327" t="s">
        <v>4</v>
      </c>
      <c r="D19327" t="s">
        <v>328</v>
      </c>
      <c r="F19327" s="2">
        <v>33590000</v>
      </c>
      <c r="G19327" s="2">
        <v>5345151.331911779</v>
      </c>
      <c r="H19327">
        <v>2013</v>
      </c>
      <c r="I19327">
        <v>6.2842000000000002</v>
      </c>
      <c r="J19327" s="40" t="s">
        <v>715</v>
      </c>
    </row>
    <row r="19328" spans="1:10">
      <c r="A19328" t="s">
        <v>25</v>
      </c>
      <c r="B19328" t="s">
        <v>552</v>
      </c>
      <c r="C19328" t="s">
        <v>4</v>
      </c>
      <c r="D19328" t="s">
        <v>1</v>
      </c>
      <c r="F19328" s="2">
        <v>11819000</v>
      </c>
      <c r="G19328" s="2">
        <v>1880748.5439674102</v>
      </c>
      <c r="H19328">
        <v>2013</v>
      </c>
      <c r="I19328">
        <v>6.2842000000000002</v>
      </c>
      <c r="J19328" s="40" t="s">
        <v>715</v>
      </c>
    </row>
    <row r="19329" spans="1:10">
      <c r="A19329" t="s">
        <v>575</v>
      </c>
      <c r="B19329" t="s">
        <v>552</v>
      </c>
      <c r="C19329" t="s">
        <v>4</v>
      </c>
      <c r="D19329" t="s">
        <v>1</v>
      </c>
      <c r="F19329" s="2">
        <v>198000</v>
      </c>
      <c r="G19329" s="2">
        <v>31504.582484725051</v>
      </c>
      <c r="H19329">
        <v>2015</v>
      </c>
      <c r="I19329">
        <v>6.2847999999999997</v>
      </c>
      <c r="J19329" t="s">
        <v>717</v>
      </c>
    </row>
    <row r="19330" spans="1:10">
      <c r="A19330" t="s">
        <v>575</v>
      </c>
      <c r="B19330" t="s">
        <v>552</v>
      </c>
      <c r="C19330" t="s">
        <v>3</v>
      </c>
      <c r="D19330" t="s">
        <v>328</v>
      </c>
      <c r="F19330" s="2">
        <v>3332999.9999999995</v>
      </c>
      <c r="G19330" s="2">
        <v>529711.86090494425</v>
      </c>
      <c r="H19330">
        <v>2014</v>
      </c>
      <c r="I19330">
        <v>6.2920999999999996</v>
      </c>
      <c r="J19330" t="s">
        <v>717</v>
      </c>
    </row>
    <row r="19331" spans="1:10">
      <c r="A19331" t="s">
        <v>575</v>
      </c>
      <c r="B19331" t="s">
        <v>552</v>
      </c>
      <c r="C19331" t="s">
        <v>3</v>
      </c>
      <c r="D19331" t="s">
        <v>1</v>
      </c>
      <c r="F19331" s="2">
        <v>452000.00000000006</v>
      </c>
      <c r="G19331" s="2">
        <v>71836.111949905448</v>
      </c>
      <c r="H19331">
        <v>2014</v>
      </c>
      <c r="I19331">
        <v>6.2920999999999996</v>
      </c>
      <c r="J19331" t="s">
        <v>717</v>
      </c>
    </row>
    <row r="19332" spans="1:10">
      <c r="A19332" t="s">
        <v>575</v>
      </c>
      <c r="B19332" t="s">
        <v>552</v>
      </c>
      <c r="C19332" t="s">
        <v>4</v>
      </c>
      <c r="D19332" t="s">
        <v>328</v>
      </c>
      <c r="F19332" s="2">
        <v>200000</v>
      </c>
      <c r="G19332" s="2">
        <v>31785.890243320991</v>
      </c>
      <c r="H19332">
        <v>2014</v>
      </c>
      <c r="I19332">
        <v>6.2920999999999996</v>
      </c>
      <c r="J19332" t="s">
        <v>717</v>
      </c>
    </row>
    <row r="19333" spans="1:10">
      <c r="A19333" t="s">
        <v>575</v>
      </c>
      <c r="B19333" t="s">
        <v>552</v>
      </c>
      <c r="C19333" t="s">
        <v>4</v>
      </c>
      <c r="D19333" t="s">
        <v>1</v>
      </c>
      <c r="F19333" s="2">
        <v>13000</v>
      </c>
      <c r="G19333" s="2">
        <v>2066.0828658158644</v>
      </c>
      <c r="H19333">
        <v>2014</v>
      </c>
      <c r="I19333">
        <v>6.2920999999999996</v>
      </c>
      <c r="J19333" t="s">
        <v>717</v>
      </c>
    </row>
    <row r="19334" spans="1:10">
      <c r="A19334" t="s">
        <v>575</v>
      </c>
      <c r="B19334" t="s">
        <v>552</v>
      </c>
      <c r="C19334" t="s">
        <v>3</v>
      </c>
      <c r="D19334" t="s">
        <v>328</v>
      </c>
      <c r="F19334" s="2">
        <v>2152000</v>
      </c>
      <c r="G19334" s="2">
        <v>342446.13475064444</v>
      </c>
      <c r="H19334">
        <v>2013</v>
      </c>
      <c r="I19334">
        <v>6.2842000000000002</v>
      </c>
      <c r="J19334" t="s">
        <v>717</v>
      </c>
    </row>
    <row r="19335" spans="1:10">
      <c r="A19335" t="s">
        <v>575</v>
      </c>
      <c r="B19335" t="s">
        <v>552</v>
      </c>
      <c r="C19335" t="s">
        <v>3</v>
      </c>
      <c r="D19335" t="s">
        <v>1</v>
      </c>
      <c r="F19335" s="2">
        <v>493000</v>
      </c>
      <c r="G19335" s="2">
        <v>78450.717672893923</v>
      </c>
      <c r="H19335">
        <v>2013</v>
      </c>
      <c r="I19335">
        <v>6.2842000000000002</v>
      </c>
      <c r="J19335" t="s">
        <v>717</v>
      </c>
    </row>
    <row r="19336" spans="1:10">
      <c r="A19336" t="s">
        <v>575</v>
      </c>
      <c r="B19336" t="s">
        <v>552</v>
      </c>
      <c r="C19336" t="s">
        <v>4</v>
      </c>
      <c r="D19336" t="s">
        <v>328</v>
      </c>
      <c r="F19336" s="2">
        <v>682000</v>
      </c>
      <c r="G19336" s="2">
        <v>108526.14493491614</v>
      </c>
      <c r="H19336">
        <v>2013</v>
      </c>
      <c r="I19336">
        <v>6.2842000000000002</v>
      </c>
      <c r="J19336" t="s">
        <v>717</v>
      </c>
    </row>
    <row r="19337" spans="1:10">
      <c r="A19337" t="s">
        <v>575</v>
      </c>
      <c r="B19337" t="s">
        <v>552</v>
      </c>
      <c r="C19337" t="s">
        <v>4</v>
      </c>
      <c r="D19337" t="s">
        <v>1</v>
      </c>
      <c r="F19337" s="2">
        <v>31000.000000000004</v>
      </c>
      <c r="G19337" s="2">
        <v>4933.0065879507338</v>
      </c>
      <c r="H19337">
        <v>2013</v>
      </c>
      <c r="I19337">
        <v>6.2842000000000002</v>
      </c>
      <c r="J19337" t="s">
        <v>717</v>
      </c>
    </row>
    <row r="19338" spans="1:10">
      <c r="A19338" t="s">
        <v>575</v>
      </c>
      <c r="B19338" t="s">
        <v>552</v>
      </c>
      <c r="C19338" t="s">
        <v>3</v>
      </c>
      <c r="D19338" t="s">
        <v>328</v>
      </c>
      <c r="F19338" s="2">
        <v>2675000</v>
      </c>
      <c r="G19338" s="2">
        <v>623644.88378057233</v>
      </c>
      <c r="H19338">
        <v>2012</v>
      </c>
      <c r="I19338">
        <v>4.2892999999999857</v>
      </c>
      <c r="J19338" t="s">
        <v>717</v>
      </c>
    </row>
    <row r="19339" spans="1:10">
      <c r="A19339" t="s">
        <v>575</v>
      </c>
      <c r="B19339" t="s">
        <v>552</v>
      </c>
      <c r="C19339" t="s">
        <v>3</v>
      </c>
      <c r="D19339" t="s">
        <v>1</v>
      </c>
      <c r="F19339" s="2">
        <v>254000</v>
      </c>
      <c r="G19339" s="2">
        <v>59217.121674865557</v>
      </c>
      <c r="H19339">
        <v>2012</v>
      </c>
      <c r="I19339">
        <v>4.2892999999999857</v>
      </c>
      <c r="J19339" t="s">
        <v>717</v>
      </c>
    </row>
    <row r="19340" spans="1:10">
      <c r="A19340" t="s">
        <v>575</v>
      </c>
      <c r="B19340" t="s">
        <v>552</v>
      </c>
      <c r="C19340" t="s">
        <v>4</v>
      </c>
      <c r="D19340" t="s">
        <v>328</v>
      </c>
      <c r="F19340" s="2">
        <v>1065000</v>
      </c>
      <c r="G19340" s="2">
        <v>248292.26214067647</v>
      </c>
      <c r="H19340">
        <v>2012</v>
      </c>
      <c r="I19340">
        <v>4.2892999999999857</v>
      </c>
      <c r="J19340" t="s">
        <v>717</v>
      </c>
    </row>
    <row r="19341" spans="1:10">
      <c r="A19341" t="s">
        <v>575</v>
      </c>
      <c r="B19341" t="s">
        <v>552</v>
      </c>
      <c r="C19341" t="s">
        <v>4</v>
      </c>
      <c r="D19341" t="s">
        <v>1</v>
      </c>
      <c r="F19341" s="2">
        <v>0</v>
      </c>
      <c r="G19341" s="2">
        <v>0</v>
      </c>
      <c r="H19341">
        <v>2012</v>
      </c>
      <c r="I19341">
        <v>4.2892999999999857</v>
      </c>
      <c r="J19341" t="s">
        <v>717</v>
      </c>
    </row>
    <row r="19342" spans="1:10">
      <c r="A19342" t="s">
        <v>575</v>
      </c>
      <c r="B19342" t="s">
        <v>552</v>
      </c>
      <c r="C19342" t="s">
        <v>3</v>
      </c>
      <c r="D19342" t="s">
        <v>328</v>
      </c>
      <c r="F19342" s="2">
        <v>2886000.0000000023</v>
      </c>
      <c r="G19342" s="2">
        <v>672837.05966008722</v>
      </c>
      <c r="H19342">
        <v>2011</v>
      </c>
      <c r="I19342">
        <v>4.2892999999999857</v>
      </c>
      <c r="J19342" t="s">
        <v>717</v>
      </c>
    </row>
    <row r="19343" spans="1:10">
      <c r="A19343" t="s">
        <v>575</v>
      </c>
      <c r="B19343" t="s">
        <v>552</v>
      </c>
      <c r="C19343" t="s">
        <v>3</v>
      </c>
      <c r="D19343" t="s">
        <v>1</v>
      </c>
      <c r="F19343" s="2">
        <v>341000.00000000029</v>
      </c>
      <c r="G19343" s="2">
        <v>79500.151539878629</v>
      </c>
      <c r="H19343">
        <v>2011</v>
      </c>
      <c r="I19343">
        <v>4.2892999999999857</v>
      </c>
      <c r="J19343" t="s">
        <v>717</v>
      </c>
    </row>
    <row r="19344" spans="1:10">
      <c r="A19344" t="s">
        <v>575</v>
      </c>
      <c r="B19344" t="s">
        <v>552</v>
      </c>
      <c r="C19344" t="s">
        <v>4</v>
      </c>
      <c r="D19344" t="s">
        <v>328</v>
      </c>
      <c r="F19344" s="2">
        <v>995000.00000000081</v>
      </c>
      <c r="G19344" s="2">
        <v>231972.58293894204</v>
      </c>
      <c r="H19344">
        <v>2011</v>
      </c>
      <c r="I19344">
        <v>4.2892999999999857</v>
      </c>
      <c r="J19344" t="s">
        <v>717</v>
      </c>
    </row>
    <row r="19345" spans="1:10">
      <c r="A19345" t="s">
        <v>575</v>
      </c>
      <c r="B19345" t="s">
        <v>552</v>
      </c>
      <c r="C19345" t="s">
        <v>4</v>
      </c>
      <c r="D19345" t="s">
        <v>1</v>
      </c>
      <c r="F19345" s="2">
        <v>15000.000000000013</v>
      </c>
      <c r="G19345" s="2">
        <v>3497.0741146574178</v>
      </c>
      <c r="H19345">
        <v>2011</v>
      </c>
      <c r="I19345">
        <v>4.2892999999999857</v>
      </c>
      <c r="J19345" t="s">
        <v>717</v>
      </c>
    </row>
    <row r="19346" spans="1:10">
      <c r="A19346" t="s">
        <v>575</v>
      </c>
      <c r="B19346" t="s">
        <v>552</v>
      </c>
      <c r="C19346" t="s">
        <v>3</v>
      </c>
      <c r="D19346" t="s">
        <v>328</v>
      </c>
      <c r="F19346" s="2">
        <v>2737000</v>
      </c>
      <c r="G19346" s="2">
        <v>646957.67570965469</v>
      </c>
      <c r="H19346">
        <v>2010</v>
      </c>
      <c r="I19346">
        <v>4.2305704109588866</v>
      </c>
      <c r="J19346" t="s">
        <v>717</v>
      </c>
    </row>
    <row r="19347" spans="1:10">
      <c r="A19347" t="s">
        <v>575</v>
      </c>
      <c r="B19347" t="s">
        <v>552</v>
      </c>
      <c r="C19347" t="s">
        <v>3</v>
      </c>
      <c r="D19347" t="s">
        <v>1</v>
      </c>
      <c r="F19347" s="2">
        <v>139000</v>
      </c>
      <c r="G19347" s="2">
        <v>32856.089486168072</v>
      </c>
      <c r="H19347">
        <v>2010</v>
      </c>
      <c r="I19347">
        <v>4.2305704109588866</v>
      </c>
      <c r="J19347" t="s">
        <v>717</v>
      </c>
    </row>
    <row r="19348" spans="1:10">
      <c r="A19348" t="s">
        <v>575</v>
      </c>
      <c r="B19348" t="s">
        <v>552</v>
      </c>
      <c r="C19348" t="s">
        <v>4</v>
      </c>
      <c r="D19348" t="s">
        <v>328</v>
      </c>
      <c r="F19348" s="2">
        <v>521000</v>
      </c>
      <c r="G19348" s="2">
        <v>123151.24188700406</v>
      </c>
      <c r="H19348">
        <v>2010</v>
      </c>
      <c r="I19348">
        <v>4.2305704109588866</v>
      </c>
      <c r="J19348" t="s">
        <v>717</v>
      </c>
    </row>
    <row r="19349" spans="1:10">
      <c r="A19349" t="s">
        <v>575</v>
      </c>
      <c r="B19349" t="s">
        <v>552</v>
      </c>
      <c r="C19349" t="s">
        <v>4</v>
      </c>
      <c r="D19349" t="s">
        <v>1</v>
      </c>
      <c r="F19349" s="2">
        <v>16000</v>
      </c>
      <c r="G19349" s="2">
        <v>3781.9959120768999</v>
      </c>
      <c r="H19349">
        <v>2010</v>
      </c>
      <c r="I19349">
        <v>4.2305704109588866</v>
      </c>
      <c r="J19349" t="s">
        <v>717</v>
      </c>
    </row>
    <row r="19350" spans="1:10">
      <c r="A19350" t="s">
        <v>81</v>
      </c>
      <c r="B19350" t="s">
        <v>39</v>
      </c>
      <c r="C19350" t="s">
        <v>3</v>
      </c>
      <c r="D19350" t="s">
        <v>328</v>
      </c>
      <c r="E19350" t="s">
        <v>534</v>
      </c>
      <c r="F19350" s="2">
        <v>482570223.7700001</v>
      </c>
      <c r="G19350" s="2">
        <f t="shared" ref="G19350:G19361" si="535">F19350/I19350</f>
        <v>8121206.707561302</v>
      </c>
      <c r="H19350">
        <v>2024</v>
      </c>
      <c r="I19350">
        <v>59.420999999999999</v>
      </c>
      <c r="J19350" t="s">
        <v>717</v>
      </c>
    </row>
    <row r="19351" spans="1:10">
      <c r="A19351" t="s">
        <v>81</v>
      </c>
      <c r="B19351" t="s">
        <v>39</v>
      </c>
      <c r="C19351" t="s">
        <v>3</v>
      </c>
      <c r="D19351" t="s">
        <v>1</v>
      </c>
      <c r="E19351" t="s">
        <v>702</v>
      </c>
      <c r="F19351" s="2">
        <v>53373954.229999997</v>
      </c>
      <c r="G19351" s="2">
        <f t="shared" si="535"/>
        <v>898233.86058800761</v>
      </c>
      <c r="H19351">
        <v>2024</v>
      </c>
      <c r="I19351">
        <v>59.420999999999999</v>
      </c>
      <c r="J19351" t="s">
        <v>717</v>
      </c>
    </row>
    <row r="19352" spans="1:10">
      <c r="A19352" t="s">
        <v>81</v>
      </c>
      <c r="B19352" t="s">
        <v>39</v>
      </c>
      <c r="C19352" t="s">
        <v>3</v>
      </c>
      <c r="D19352" t="s">
        <v>328</v>
      </c>
      <c r="F19352" s="2">
        <v>491815280</v>
      </c>
      <c r="G19352" s="2">
        <f t="shared" si="535"/>
        <v>8781474.8419812154</v>
      </c>
      <c r="H19352">
        <v>2023</v>
      </c>
      <c r="I19352">
        <v>56.006</v>
      </c>
      <c r="J19352" t="s">
        <v>717</v>
      </c>
    </row>
    <row r="19353" spans="1:10">
      <c r="A19353" t="s">
        <v>81</v>
      </c>
      <c r="B19353" t="s">
        <v>39</v>
      </c>
      <c r="C19353" t="s">
        <v>3</v>
      </c>
      <c r="D19353" t="s">
        <v>1</v>
      </c>
      <c r="F19353" s="2">
        <v>35111741</v>
      </c>
      <c r="G19353" s="2">
        <f t="shared" si="535"/>
        <v>626928.20412098698</v>
      </c>
      <c r="H19353">
        <v>2023</v>
      </c>
      <c r="I19353">
        <v>56.006</v>
      </c>
      <c r="J19353" t="s">
        <v>717</v>
      </c>
    </row>
    <row r="19354" spans="1:10">
      <c r="A19354" t="s">
        <v>81</v>
      </c>
      <c r="B19354" t="s">
        <v>39</v>
      </c>
      <c r="C19354" t="s">
        <v>4</v>
      </c>
      <c r="D19354" t="s">
        <v>328</v>
      </c>
      <c r="F19354" s="2">
        <v>243757183</v>
      </c>
      <c r="G19354" s="2">
        <f t="shared" si="535"/>
        <v>4352340.5170874549</v>
      </c>
      <c r="H19354">
        <v>2023</v>
      </c>
      <c r="I19354">
        <v>56.006</v>
      </c>
      <c r="J19354" t="s">
        <v>717</v>
      </c>
    </row>
    <row r="19355" spans="1:10">
      <c r="A19355" t="s">
        <v>81</v>
      </c>
      <c r="B19355" t="s">
        <v>39</v>
      </c>
      <c r="C19355" t="s">
        <v>3</v>
      </c>
      <c r="D19355" t="s">
        <v>328</v>
      </c>
      <c r="F19355" s="2">
        <v>515122466.11999989</v>
      </c>
      <c r="G19355" s="2">
        <f t="shared" si="535"/>
        <v>9380359.9402713273</v>
      </c>
      <c r="H19355">
        <v>2022</v>
      </c>
      <c r="I19355" s="32">
        <v>54.914999999999999</v>
      </c>
      <c r="J19355" t="s">
        <v>717</v>
      </c>
    </row>
    <row r="19356" spans="1:10">
      <c r="A19356" t="s">
        <v>81</v>
      </c>
      <c r="B19356" t="s">
        <v>39</v>
      </c>
      <c r="C19356" t="s">
        <v>3</v>
      </c>
      <c r="D19356" t="s">
        <v>1</v>
      </c>
      <c r="F19356" s="2">
        <v>29484061.620000001</v>
      </c>
      <c r="G19356" s="2">
        <f t="shared" si="535"/>
        <v>536903.60775744333</v>
      </c>
      <c r="H19356">
        <v>2022</v>
      </c>
      <c r="I19356" s="32">
        <v>54.914999999999999</v>
      </c>
      <c r="J19356" t="s">
        <v>717</v>
      </c>
    </row>
    <row r="19357" spans="1:10">
      <c r="A19357" t="s">
        <v>81</v>
      </c>
      <c r="B19357" t="s">
        <v>39</v>
      </c>
      <c r="C19357" t="s">
        <v>3</v>
      </c>
      <c r="D19357" t="s">
        <v>328</v>
      </c>
      <c r="F19357" s="2">
        <v>423843840</v>
      </c>
      <c r="G19357" s="2">
        <f t="shared" si="535"/>
        <v>7431945.2919516042</v>
      </c>
      <c r="H19357">
        <v>2021</v>
      </c>
      <c r="I19357" s="32">
        <v>57.03</v>
      </c>
      <c r="J19357" t="s">
        <v>717</v>
      </c>
    </row>
    <row r="19358" spans="1:10">
      <c r="A19358" t="s">
        <v>81</v>
      </c>
      <c r="B19358" t="s">
        <v>39</v>
      </c>
      <c r="C19358" t="s">
        <v>3</v>
      </c>
      <c r="D19358" t="s">
        <v>328</v>
      </c>
      <c r="F19358" s="2">
        <v>334333400.50000006</v>
      </c>
      <c r="G19358" s="2">
        <f t="shared" si="535"/>
        <v>5918871.941720074</v>
      </c>
      <c r="H19358">
        <v>2020</v>
      </c>
      <c r="I19358">
        <v>56.485999999999997</v>
      </c>
      <c r="J19358" t="s">
        <v>717</v>
      </c>
    </row>
    <row r="19359" spans="1:10">
      <c r="A19359" t="s">
        <v>81</v>
      </c>
      <c r="B19359" t="s">
        <v>39</v>
      </c>
      <c r="C19359" t="s">
        <v>3</v>
      </c>
      <c r="D19359" t="s">
        <v>1</v>
      </c>
      <c r="F19359" s="2">
        <v>124303499.2</v>
      </c>
      <c r="G19359" s="2">
        <f t="shared" si="535"/>
        <v>2200607.2159473146</v>
      </c>
      <c r="H19359">
        <v>2020</v>
      </c>
      <c r="I19359">
        <v>56.485999999999997</v>
      </c>
      <c r="J19359" t="s">
        <v>717</v>
      </c>
    </row>
    <row r="19360" spans="1:10">
      <c r="A19360" t="s">
        <v>81</v>
      </c>
      <c r="B19360" t="s">
        <v>39</v>
      </c>
      <c r="C19360" t="s">
        <v>3</v>
      </c>
      <c r="D19360" t="s">
        <v>328</v>
      </c>
      <c r="F19360" s="2">
        <v>325155987.19999999</v>
      </c>
      <c r="G19360" s="2">
        <f t="shared" si="535"/>
        <v>6341784.7402090812</v>
      </c>
      <c r="H19360">
        <v>2019</v>
      </c>
      <c r="I19360">
        <v>51.271999999999998</v>
      </c>
      <c r="J19360" t="s">
        <v>717</v>
      </c>
    </row>
    <row r="19361" spans="1:10">
      <c r="A19361" t="s">
        <v>81</v>
      </c>
      <c r="B19361" t="s">
        <v>39</v>
      </c>
      <c r="C19361" t="s">
        <v>3</v>
      </c>
      <c r="D19361" t="s">
        <v>1</v>
      </c>
      <c r="F19361" s="2">
        <v>37931899.049999997</v>
      </c>
      <c r="G19361" s="2">
        <f t="shared" si="535"/>
        <v>739817.03561398026</v>
      </c>
      <c r="H19361">
        <v>2019</v>
      </c>
      <c r="I19361">
        <v>51.271999999999998</v>
      </c>
      <c r="J19361" t="s">
        <v>717</v>
      </c>
    </row>
    <row r="19362" spans="1:10">
      <c r="A19362" t="s">
        <v>81</v>
      </c>
      <c r="B19362" t="s">
        <v>39</v>
      </c>
      <c r="C19362" t="s">
        <v>3</v>
      </c>
      <c r="D19362" t="s">
        <v>328</v>
      </c>
      <c r="E19362" t="s">
        <v>540</v>
      </c>
      <c r="F19362" s="2">
        <v>313493875</v>
      </c>
      <c r="G19362" s="2">
        <f t="shared" ref="G19362:G19367" si="536">(F19362/I19362)</f>
        <v>6330012.6198889455</v>
      </c>
      <c r="H19362">
        <v>2018</v>
      </c>
      <c r="I19362">
        <v>49.524999999999999</v>
      </c>
      <c r="J19362" t="s">
        <v>717</v>
      </c>
    </row>
    <row r="19363" spans="1:10">
      <c r="A19363" t="s">
        <v>81</v>
      </c>
      <c r="B19363" t="s">
        <v>39</v>
      </c>
      <c r="C19363" t="s">
        <v>3</v>
      </c>
      <c r="D19363" t="s">
        <v>1</v>
      </c>
      <c r="E19363" t="s">
        <v>364</v>
      </c>
      <c r="F19363" s="2">
        <v>34468837.929679997</v>
      </c>
      <c r="G19363" s="2">
        <f t="shared" si="536"/>
        <v>695988.65077597171</v>
      </c>
      <c r="H19363">
        <v>2018</v>
      </c>
      <c r="I19363">
        <v>49.524999999999999</v>
      </c>
      <c r="J19363" t="s">
        <v>717</v>
      </c>
    </row>
    <row r="19364" spans="1:10">
      <c r="A19364" t="s">
        <v>81</v>
      </c>
      <c r="B19364" t="s">
        <v>39</v>
      </c>
      <c r="C19364" t="s">
        <v>4</v>
      </c>
      <c r="D19364" t="s">
        <v>328</v>
      </c>
      <c r="E19364" t="s">
        <v>540</v>
      </c>
      <c r="F19364" s="2">
        <v>68095069</v>
      </c>
      <c r="G19364" s="2">
        <f t="shared" si="536"/>
        <v>1374963.5335689047</v>
      </c>
      <c r="H19364">
        <v>2018</v>
      </c>
      <c r="I19364">
        <v>49.524999999999999</v>
      </c>
      <c r="J19364" t="s">
        <v>717</v>
      </c>
    </row>
    <row r="19365" spans="1:10">
      <c r="A19365" t="s">
        <v>81</v>
      </c>
      <c r="B19365" t="s">
        <v>39</v>
      </c>
      <c r="C19365" t="s">
        <v>3</v>
      </c>
      <c r="D19365" t="s">
        <v>328</v>
      </c>
      <c r="E19365" t="s">
        <v>540</v>
      </c>
      <c r="F19365" s="2">
        <v>257555378</v>
      </c>
      <c r="G19365" s="2">
        <f t="shared" si="536"/>
        <v>5438132.1762631703</v>
      </c>
      <c r="H19365">
        <v>2017</v>
      </c>
      <c r="I19365">
        <v>47.360999999999997</v>
      </c>
      <c r="J19365" t="s">
        <v>717</v>
      </c>
    </row>
    <row r="19366" spans="1:10">
      <c r="A19366" t="s">
        <v>81</v>
      </c>
      <c r="B19366" t="s">
        <v>39</v>
      </c>
      <c r="C19366" t="s">
        <v>3</v>
      </c>
      <c r="D19366" t="s">
        <v>1</v>
      </c>
      <c r="E19366" t="s">
        <v>364</v>
      </c>
      <c r="F19366" s="2">
        <v>33121621</v>
      </c>
      <c r="G19366" s="2">
        <f t="shared" si="536"/>
        <v>699343.78497075662</v>
      </c>
      <c r="H19366">
        <v>2017</v>
      </c>
      <c r="I19366">
        <v>47.360999999999997</v>
      </c>
      <c r="J19366" t="s">
        <v>717</v>
      </c>
    </row>
    <row r="19367" spans="1:10">
      <c r="A19367" t="s">
        <v>81</v>
      </c>
      <c r="B19367" t="s">
        <v>39</v>
      </c>
      <c r="C19367" t="s">
        <v>4</v>
      </c>
      <c r="D19367" t="s">
        <v>328</v>
      </c>
      <c r="E19367" t="s">
        <v>540</v>
      </c>
      <c r="F19367" s="2">
        <v>34740651</v>
      </c>
      <c r="G19367" s="2">
        <f t="shared" si="536"/>
        <v>733528.66282384249</v>
      </c>
      <c r="H19367">
        <v>2017</v>
      </c>
      <c r="I19367">
        <v>47.360999999999997</v>
      </c>
      <c r="J19367" t="s">
        <v>717</v>
      </c>
    </row>
    <row r="19368" spans="1:10">
      <c r="A19368" t="s">
        <v>81</v>
      </c>
      <c r="B19368" t="s">
        <v>39</v>
      </c>
      <c r="C19368" t="s">
        <v>3</v>
      </c>
      <c r="D19368" t="s">
        <v>328</v>
      </c>
      <c r="F19368" s="2">
        <v>243952204.66999999</v>
      </c>
      <c r="G19368" s="2">
        <v>5302732.4132159548</v>
      </c>
      <c r="H19368">
        <v>2016</v>
      </c>
      <c r="I19368">
        <v>46.004999999999995</v>
      </c>
      <c r="J19368" t="s">
        <v>717</v>
      </c>
    </row>
    <row r="19369" spans="1:10">
      <c r="A19369" t="s">
        <v>81</v>
      </c>
      <c r="B19369" t="s">
        <v>39</v>
      </c>
      <c r="C19369" t="s">
        <v>3</v>
      </c>
      <c r="D19369" t="s">
        <v>1</v>
      </c>
      <c r="F19369" s="2">
        <v>38411293.419999994</v>
      </c>
      <c r="G19369" s="2">
        <v>834937.36376480816</v>
      </c>
      <c r="H19369">
        <v>2016</v>
      </c>
      <c r="I19369">
        <v>46.004999999999995</v>
      </c>
      <c r="J19369" t="s">
        <v>717</v>
      </c>
    </row>
    <row r="19370" spans="1:10">
      <c r="A19370" t="s">
        <v>81</v>
      </c>
      <c r="B19370" t="s">
        <v>39</v>
      </c>
      <c r="C19370" t="s">
        <v>3</v>
      </c>
      <c r="D19370" t="s">
        <v>328</v>
      </c>
      <c r="F19370" s="2">
        <v>248312178</v>
      </c>
      <c r="G19370" s="2">
        <v>5542990.9795682179</v>
      </c>
      <c r="H19370">
        <v>2015</v>
      </c>
      <c r="I19370">
        <v>44.79750714285715</v>
      </c>
      <c r="J19370" t="s">
        <v>717</v>
      </c>
    </row>
    <row r="19371" spans="1:10">
      <c r="A19371" t="s">
        <v>81</v>
      </c>
      <c r="B19371" t="s">
        <v>39</v>
      </c>
      <c r="C19371" t="s">
        <v>3</v>
      </c>
      <c r="D19371" t="s">
        <v>1</v>
      </c>
      <c r="F19371" s="2">
        <v>36068647.590000004</v>
      </c>
      <c r="G19371" s="2">
        <v>805148.54264052631</v>
      </c>
      <c r="H19371">
        <v>2015</v>
      </c>
      <c r="I19371">
        <v>44.79750714285715</v>
      </c>
      <c r="J19371" t="s">
        <v>717</v>
      </c>
    </row>
    <row r="19372" spans="1:10">
      <c r="A19372" t="s">
        <v>81</v>
      </c>
      <c r="B19372" t="s">
        <v>39</v>
      </c>
      <c r="C19372" t="s">
        <v>3</v>
      </c>
      <c r="D19372" t="s">
        <v>328</v>
      </c>
      <c r="F19372" s="2">
        <v>226940149</v>
      </c>
      <c r="G19372" s="2">
        <v>5226747.4838204477</v>
      </c>
      <c r="H19372">
        <v>2014</v>
      </c>
      <c r="I19372">
        <v>43.418999999999997</v>
      </c>
      <c r="J19372" t="s">
        <v>717</v>
      </c>
    </row>
    <row r="19373" spans="1:10">
      <c r="A19373" t="s">
        <v>81</v>
      </c>
      <c r="B19373" t="s">
        <v>39</v>
      </c>
      <c r="C19373" t="s">
        <v>3</v>
      </c>
      <c r="D19373" t="s">
        <v>1</v>
      </c>
      <c r="F19373" s="2">
        <v>2949185.0000000005</v>
      </c>
      <c r="G19373" s="2">
        <v>67923.835187360382</v>
      </c>
      <c r="H19373">
        <v>2014</v>
      </c>
      <c r="I19373">
        <v>43.418999999999997</v>
      </c>
      <c r="J19373" t="s">
        <v>717</v>
      </c>
    </row>
    <row r="19374" spans="1:10">
      <c r="A19374" t="s">
        <v>81</v>
      </c>
      <c r="B19374" t="s">
        <v>39</v>
      </c>
      <c r="C19374" t="s">
        <v>3</v>
      </c>
      <c r="D19374" t="s">
        <v>1</v>
      </c>
      <c r="F19374" s="2">
        <v>35609406</v>
      </c>
      <c r="G19374" s="2">
        <v>820134.18088855117</v>
      </c>
      <c r="H19374">
        <v>2014</v>
      </c>
      <c r="I19374">
        <v>43.418999999999997</v>
      </c>
      <c r="J19374" t="s">
        <v>717</v>
      </c>
    </row>
    <row r="19375" spans="1:10">
      <c r="A19375" t="s">
        <v>81</v>
      </c>
      <c r="B19375" t="s">
        <v>39</v>
      </c>
      <c r="C19375" t="s">
        <v>3</v>
      </c>
      <c r="D19375" t="s">
        <v>328</v>
      </c>
      <c r="F19375" s="2">
        <v>203527909.99999997</v>
      </c>
      <c r="G19375" s="2">
        <v>4874177.3038003361</v>
      </c>
      <c r="H19375">
        <v>2013</v>
      </c>
      <c r="I19375">
        <v>41.75636160000002</v>
      </c>
      <c r="J19375" t="s">
        <v>717</v>
      </c>
    </row>
    <row r="19376" spans="1:10">
      <c r="A19376" t="s">
        <v>81</v>
      </c>
      <c r="B19376" t="s">
        <v>39</v>
      </c>
      <c r="C19376" t="s">
        <v>3</v>
      </c>
      <c r="D19376" t="s">
        <v>1</v>
      </c>
      <c r="F19376" s="2">
        <v>37157613</v>
      </c>
      <c r="G19376" s="2">
        <v>889867.11428420967</v>
      </c>
      <c r="H19376">
        <v>2013</v>
      </c>
      <c r="I19376">
        <v>41.75636160000002</v>
      </c>
      <c r="J19376" t="s">
        <v>717</v>
      </c>
    </row>
    <row r="19377" spans="1:10">
      <c r="A19377" t="s">
        <v>81</v>
      </c>
      <c r="B19377" t="s">
        <v>39</v>
      </c>
      <c r="C19377" t="s">
        <v>3</v>
      </c>
      <c r="D19377" t="s">
        <v>328</v>
      </c>
      <c r="F19377" s="2">
        <v>208371642.89983797</v>
      </c>
      <c r="G19377" s="2">
        <v>5305006.1418344127</v>
      </c>
      <c r="H19377">
        <v>2012</v>
      </c>
      <c r="I19377">
        <v>39.278303800000003</v>
      </c>
      <c r="J19377" t="s">
        <v>717</v>
      </c>
    </row>
    <row r="19378" spans="1:10">
      <c r="A19378" t="s">
        <v>81</v>
      </c>
      <c r="B19378" t="s">
        <v>39</v>
      </c>
      <c r="C19378" t="s">
        <v>3</v>
      </c>
      <c r="D19378" t="s">
        <v>1</v>
      </c>
      <c r="F19378" s="2">
        <v>38457914.414254531</v>
      </c>
      <c r="G19378" s="2">
        <v>979113.42124337179</v>
      </c>
      <c r="H19378">
        <v>2012</v>
      </c>
      <c r="I19378">
        <v>39.278303800000003</v>
      </c>
      <c r="J19378" t="s">
        <v>717</v>
      </c>
    </row>
    <row r="19379" spans="1:10">
      <c r="A19379" t="s">
        <v>81</v>
      </c>
      <c r="B19379" t="s">
        <v>39</v>
      </c>
      <c r="C19379" t="s">
        <v>3</v>
      </c>
      <c r="D19379" t="s">
        <v>328</v>
      </c>
      <c r="F19379" s="2">
        <v>186868035.83754137</v>
      </c>
      <c r="G19379" s="2">
        <v>4909700.2884665867</v>
      </c>
      <c r="H19379">
        <v>2011</v>
      </c>
      <c r="I19379">
        <v>38.060986385770725</v>
      </c>
      <c r="J19379" t="s">
        <v>717</v>
      </c>
    </row>
    <row r="19380" spans="1:10">
      <c r="A19380" t="s">
        <v>81</v>
      </c>
      <c r="B19380" t="s">
        <v>39</v>
      </c>
      <c r="C19380" t="s">
        <v>3</v>
      </c>
      <c r="D19380" t="s">
        <v>1</v>
      </c>
      <c r="F19380" s="2">
        <v>37949078.104530677</v>
      </c>
      <c r="G19380" s="2">
        <v>997059.76402960788</v>
      </c>
      <c r="H19380">
        <v>2011</v>
      </c>
      <c r="I19380">
        <v>38.060986385770725</v>
      </c>
      <c r="J19380" t="s">
        <v>717</v>
      </c>
    </row>
    <row r="19381" spans="1:10">
      <c r="A19381" t="s">
        <v>81</v>
      </c>
      <c r="B19381" t="s">
        <v>39</v>
      </c>
      <c r="C19381" t="s">
        <v>3</v>
      </c>
      <c r="D19381" t="s">
        <v>328</v>
      </c>
      <c r="F19381" s="2">
        <v>26324.332857545949</v>
      </c>
      <c r="G19381" s="2">
        <v>715.43817833350533</v>
      </c>
      <c r="H19381">
        <v>2010</v>
      </c>
      <c r="I19381">
        <v>36.794699604743094</v>
      </c>
      <c r="J19381" t="s">
        <v>717</v>
      </c>
    </row>
    <row r="19382" spans="1:10">
      <c r="A19382" t="s">
        <v>81</v>
      </c>
      <c r="B19382" t="s">
        <v>39</v>
      </c>
      <c r="C19382" t="s">
        <v>3</v>
      </c>
      <c r="D19382" t="s">
        <v>328</v>
      </c>
      <c r="F19382" s="2">
        <v>171518328.20427057</v>
      </c>
      <c r="G19382" s="2">
        <v>4661495.5427482454</v>
      </c>
      <c r="H19382">
        <v>2010</v>
      </c>
      <c r="I19382">
        <v>36.794699604743094</v>
      </c>
      <c r="J19382" t="s">
        <v>717</v>
      </c>
    </row>
    <row r="19383" spans="1:10">
      <c r="A19383" t="s">
        <v>81</v>
      </c>
      <c r="B19383" t="s">
        <v>39</v>
      </c>
      <c r="C19383" t="s">
        <v>3</v>
      </c>
      <c r="D19383" t="s">
        <v>1</v>
      </c>
      <c r="F19383" s="2">
        <v>39573360.372239679</v>
      </c>
      <c r="G19383" s="2">
        <v>1075517.9631127738</v>
      </c>
      <c r="H19383">
        <v>2010</v>
      </c>
      <c r="I19383">
        <v>36.794699604743094</v>
      </c>
      <c r="J19383" t="s">
        <v>717</v>
      </c>
    </row>
    <row r="19384" spans="1:10">
      <c r="A19384" t="s">
        <v>81</v>
      </c>
      <c r="B19384" t="s">
        <v>552</v>
      </c>
      <c r="C19384" t="s">
        <v>3</v>
      </c>
      <c r="D19384" t="s">
        <v>328</v>
      </c>
      <c r="F19384" s="2">
        <v>610000</v>
      </c>
      <c r="G19384" s="2">
        <v>97059.572301425666</v>
      </c>
      <c r="H19384">
        <v>2015</v>
      </c>
      <c r="I19384">
        <v>6.2847999999999997</v>
      </c>
      <c r="J19384" t="s">
        <v>717</v>
      </c>
    </row>
    <row r="19385" spans="1:10">
      <c r="A19385" t="s">
        <v>81</v>
      </c>
      <c r="B19385" t="s">
        <v>552</v>
      </c>
      <c r="C19385" t="s">
        <v>3</v>
      </c>
      <c r="D19385" t="s">
        <v>1</v>
      </c>
      <c r="F19385" s="2">
        <v>1114000</v>
      </c>
      <c r="G19385" s="2">
        <v>177253.05498981671</v>
      </c>
      <c r="H19385">
        <v>2015</v>
      </c>
      <c r="I19385">
        <v>6.2847999999999997</v>
      </c>
      <c r="J19385" t="s">
        <v>717</v>
      </c>
    </row>
    <row r="19386" spans="1:10">
      <c r="A19386" t="s">
        <v>81</v>
      </c>
      <c r="B19386" t="s">
        <v>552</v>
      </c>
      <c r="C19386" t="s">
        <v>3</v>
      </c>
      <c r="D19386" t="s">
        <v>328</v>
      </c>
      <c r="F19386" s="2">
        <v>443000</v>
      </c>
      <c r="G19386" s="2">
        <v>70405.746888955997</v>
      </c>
      <c r="H19386">
        <v>2014</v>
      </c>
      <c r="I19386">
        <v>6.2920999999999996</v>
      </c>
      <c r="J19386" t="s">
        <v>717</v>
      </c>
    </row>
    <row r="19387" spans="1:10">
      <c r="A19387" t="s">
        <v>81</v>
      </c>
      <c r="B19387" t="s">
        <v>552</v>
      </c>
      <c r="C19387" t="s">
        <v>3</v>
      </c>
      <c r="D19387" t="s">
        <v>1</v>
      </c>
      <c r="F19387" s="2">
        <v>95000</v>
      </c>
      <c r="G19387" s="2">
        <v>15098.297865577471</v>
      </c>
      <c r="H19387">
        <v>2014</v>
      </c>
      <c r="I19387">
        <v>6.2920999999999996</v>
      </c>
      <c r="J19387" t="s">
        <v>717</v>
      </c>
    </row>
    <row r="19388" spans="1:10">
      <c r="A19388" t="s">
        <v>81</v>
      </c>
      <c r="B19388" t="s">
        <v>552</v>
      </c>
      <c r="C19388" t="s">
        <v>3</v>
      </c>
      <c r="D19388" t="s">
        <v>328</v>
      </c>
      <c r="F19388" s="2">
        <v>9000</v>
      </c>
      <c r="G19388" s="2">
        <v>1432.1632029534387</v>
      </c>
      <c r="H19388">
        <v>2013</v>
      </c>
      <c r="I19388">
        <v>6.2842000000000002</v>
      </c>
      <c r="J19388" t="s">
        <v>717</v>
      </c>
    </row>
    <row r="19389" spans="1:10">
      <c r="A19389" t="s">
        <v>81</v>
      </c>
      <c r="B19389" t="s">
        <v>552</v>
      </c>
      <c r="C19389" t="s">
        <v>3</v>
      </c>
      <c r="D19389" t="s">
        <v>1</v>
      </c>
      <c r="F19389" s="2">
        <v>128000</v>
      </c>
      <c r="G19389" s="2">
        <v>20368.54333089335</v>
      </c>
      <c r="H19389">
        <v>2013</v>
      </c>
      <c r="I19389">
        <v>6.2842000000000002</v>
      </c>
      <c r="J19389" t="s">
        <v>717</v>
      </c>
    </row>
    <row r="19390" spans="1:10">
      <c r="A19390" t="s">
        <v>81</v>
      </c>
      <c r="B19390" t="s">
        <v>552</v>
      </c>
      <c r="C19390" t="s">
        <v>3</v>
      </c>
      <c r="D19390" t="s">
        <v>328</v>
      </c>
      <c r="F19390" s="2">
        <v>0</v>
      </c>
      <c r="G19390" s="2">
        <v>0</v>
      </c>
      <c r="H19390">
        <v>2011</v>
      </c>
      <c r="I19390">
        <v>4.2892999999999857</v>
      </c>
      <c r="J19390" t="s">
        <v>717</v>
      </c>
    </row>
    <row r="19391" spans="1:10">
      <c r="A19391" t="s">
        <v>81</v>
      </c>
      <c r="B19391" t="s">
        <v>552</v>
      </c>
      <c r="C19391" t="s">
        <v>3</v>
      </c>
      <c r="D19391" t="s">
        <v>1</v>
      </c>
      <c r="F19391" s="2">
        <v>0</v>
      </c>
      <c r="G19391" s="2">
        <v>0</v>
      </c>
      <c r="H19391">
        <v>2011</v>
      </c>
      <c r="I19391">
        <v>4.2892999999999857</v>
      </c>
      <c r="J19391" t="s">
        <v>717</v>
      </c>
    </row>
    <row r="19392" spans="1:10">
      <c r="A19392" t="s">
        <v>81</v>
      </c>
      <c r="B19392" t="s">
        <v>552</v>
      </c>
      <c r="C19392" t="s">
        <v>4</v>
      </c>
      <c r="D19392" t="s">
        <v>328</v>
      </c>
      <c r="F19392" s="2">
        <v>0</v>
      </c>
      <c r="G19392" s="2">
        <v>0</v>
      </c>
      <c r="H19392">
        <v>2011</v>
      </c>
      <c r="I19392">
        <v>4.2892999999999857</v>
      </c>
      <c r="J19392" t="s">
        <v>717</v>
      </c>
    </row>
    <row r="19393" spans="1:10">
      <c r="A19393" t="s">
        <v>81</v>
      </c>
      <c r="B19393" t="s">
        <v>552</v>
      </c>
      <c r="C19393" t="s">
        <v>4</v>
      </c>
      <c r="D19393" t="s">
        <v>1</v>
      </c>
      <c r="F19393" s="2">
        <v>0</v>
      </c>
      <c r="G19393" s="2">
        <v>0</v>
      </c>
      <c r="H19393">
        <v>2011</v>
      </c>
      <c r="I19393">
        <v>4.2892999999999857</v>
      </c>
      <c r="J19393" t="s">
        <v>717</v>
      </c>
    </row>
    <row r="19394" spans="1:10">
      <c r="A19394" t="s">
        <v>81</v>
      </c>
      <c r="B19394" t="s">
        <v>552</v>
      </c>
      <c r="C19394" t="s">
        <v>3</v>
      </c>
      <c r="D19394" t="s">
        <v>328</v>
      </c>
      <c r="F19394" s="2">
        <v>0</v>
      </c>
      <c r="G19394" s="2">
        <v>0</v>
      </c>
      <c r="H19394">
        <v>2010</v>
      </c>
      <c r="I19394">
        <v>4.2305704109588866</v>
      </c>
      <c r="J19394" t="s">
        <v>717</v>
      </c>
    </row>
    <row r="19395" spans="1:10">
      <c r="A19395" t="s">
        <v>81</v>
      </c>
      <c r="B19395" t="s">
        <v>552</v>
      </c>
      <c r="C19395" t="s">
        <v>3</v>
      </c>
      <c r="D19395" t="s">
        <v>1</v>
      </c>
      <c r="F19395" s="2">
        <v>0</v>
      </c>
      <c r="G19395" s="2">
        <v>0</v>
      </c>
      <c r="H19395">
        <v>2010</v>
      </c>
      <c r="I19395">
        <v>4.2305704109588866</v>
      </c>
      <c r="J19395" t="s">
        <v>717</v>
      </c>
    </row>
    <row r="19396" spans="1:10">
      <c r="A19396" t="s">
        <v>81</v>
      </c>
      <c r="B19396" t="s">
        <v>552</v>
      </c>
      <c r="C19396" t="s">
        <v>4</v>
      </c>
      <c r="D19396" t="s">
        <v>328</v>
      </c>
      <c r="F19396" s="2">
        <v>0</v>
      </c>
      <c r="G19396" s="2">
        <v>0</v>
      </c>
      <c r="H19396">
        <v>2010</v>
      </c>
      <c r="I19396">
        <v>4.2305704109588866</v>
      </c>
      <c r="J19396" t="s">
        <v>717</v>
      </c>
    </row>
    <row r="19397" spans="1:10">
      <c r="A19397" t="s">
        <v>81</v>
      </c>
      <c r="B19397" t="s">
        <v>552</v>
      </c>
      <c r="C19397" t="s">
        <v>4</v>
      </c>
      <c r="D19397" t="s">
        <v>1</v>
      </c>
      <c r="F19397" s="2">
        <v>0</v>
      </c>
      <c r="G19397" s="2">
        <v>0</v>
      </c>
      <c r="H19397">
        <v>2010</v>
      </c>
      <c r="I19397">
        <v>4.2305704109588866</v>
      </c>
      <c r="J19397" t="s">
        <v>717</v>
      </c>
    </row>
    <row r="19398" spans="1:10">
      <c r="A19398" t="s">
        <v>576</v>
      </c>
      <c r="B19398" t="s">
        <v>552</v>
      </c>
      <c r="C19398" t="s">
        <v>3</v>
      </c>
      <c r="D19398" t="s">
        <v>328</v>
      </c>
      <c r="F19398" s="2">
        <v>22731000</v>
      </c>
      <c r="G19398" s="2">
        <v>3616821.5376782077</v>
      </c>
      <c r="H19398">
        <v>2015</v>
      </c>
      <c r="I19398">
        <v>6.2847999999999997</v>
      </c>
      <c r="J19398" t="s">
        <v>717</v>
      </c>
    </row>
    <row r="19399" spans="1:10">
      <c r="A19399" t="s">
        <v>576</v>
      </c>
      <c r="B19399" t="s">
        <v>552</v>
      </c>
      <c r="C19399" t="s">
        <v>3</v>
      </c>
      <c r="D19399" t="s">
        <v>1</v>
      </c>
      <c r="F19399" s="2">
        <v>1852000.0000000002</v>
      </c>
      <c r="G19399" s="2">
        <v>294679.22606924648</v>
      </c>
      <c r="H19399">
        <v>2015</v>
      </c>
      <c r="I19399">
        <v>6.2847999999999997</v>
      </c>
      <c r="J19399" t="s">
        <v>717</v>
      </c>
    </row>
    <row r="19400" spans="1:10">
      <c r="A19400" t="s">
        <v>576</v>
      </c>
      <c r="B19400" t="s">
        <v>552</v>
      </c>
      <c r="C19400" t="s">
        <v>4</v>
      </c>
      <c r="D19400" t="s">
        <v>328</v>
      </c>
      <c r="F19400" s="2">
        <v>2970000</v>
      </c>
      <c r="G19400" s="2">
        <v>472568.73727087578</v>
      </c>
      <c r="H19400">
        <v>2015</v>
      </c>
      <c r="I19400">
        <v>6.2847999999999997</v>
      </c>
      <c r="J19400" t="s">
        <v>717</v>
      </c>
    </row>
    <row r="19401" spans="1:10">
      <c r="A19401" t="s">
        <v>576</v>
      </c>
      <c r="B19401" t="s">
        <v>552</v>
      </c>
      <c r="C19401" t="s">
        <v>4</v>
      </c>
      <c r="D19401" t="s">
        <v>1</v>
      </c>
      <c r="F19401" s="2">
        <v>15000</v>
      </c>
      <c r="G19401" s="2">
        <v>2386.7107942973525</v>
      </c>
      <c r="H19401">
        <v>2015</v>
      </c>
      <c r="I19401">
        <v>6.2847999999999997</v>
      </c>
      <c r="J19401" t="s">
        <v>717</v>
      </c>
    </row>
    <row r="19402" spans="1:10">
      <c r="A19402" t="s">
        <v>576</v>
      </c>
      <c r="B19402" t="s">
        <v>552</v>
      </c>
      <c r="C19402" t="s">
        <v>3</v>
      </c>
      <c r="D19402" t="s">
        <v>328</v>
      </c>
      <c r="F19402" s="2">
        <v>8869000</v>
      </c>
      <c r="G19402" s="2">
        <v>1409545.3028400694</v>
      </c>
      <c r="H19402">
        <v>2014</v>
      </c>
      <c r="I19402">
        <v>6.2920999999999996</v>
      </c>
      <c r="J19402" t="s">
        <v>717</v>
      </c>
    </row>
    <row r="19403" spans="1:10">
      <c r="A19403" t="s">
        <v>576</v>
      </c>
      <c r="B19403" t="s">
        <v>552</v>
      </c>
      <c r="C19403" t="s">
        <v>3</v>
      </c>
      <c r="D19403" t="s">
        <v>1</v>
      </c>
      <c r="F19403" s="2">
        <v>928000.00000000012</v>
      </c>
      <c r="G19403" s="2">
        <v>147486.53072900942</v>
      </c>
      <c r="H19403">
        <v>2014</v>
      </c>
      <c r="I19403">
        <v>6.2920999999999996</v>
      </c>
      <c r="J19403" t="s">
        <v>717</v>
      </c>
    </row>
    <row r="19404" spans="1:10">
      <c r="A19404" t="s">
        <v>576</v>
      </c>
      <c r="B19404" t="s">
        <v>552</v>
      </c>
      <c r="C19404" t="s">
        <v>4</v>
      </c>
      <c r="D19404" t="s">
        <v>328</v>
      </c>
      <c r="F19404" s="2">
        <v>607000</v>
      </c>
      <c r="G19404" s="2">
        <v>96470.176888479211</v>
      </c>
      <c r="H19404">
        <v>2014</v>
      </c>
      <c r="I19404">
        <v>6.2920999999999996</v>
      </c>
      <c r="J19404" t="s">
        <v>717</v>
      </c>
    </row>
    <row r="19405" spans="1:10">
      <c r="A19405" t="s">
        <v>576</v>
      </c>
      <c r="B19405" t="s">
        <v>552</v>
      </c>
      <c r="C19405" t="s">
        <v>3</v>
      </c>
      <c r="D19405" t="s">
        <v>328</v>
      </c>
      <c r="F19405" s="2">
        <v>5477000</v>
      </c>
      <c r="G19405" s="2">
        <v>871550.87361955375</v>
      </c>
      <c r="H19405">
        <v>2013</v>
      </c>
      <c r="I19405">
        <v>6.2842000000000002</v>
      </c>
      <c r="J19405" t="s">
        <v>717</v>
      </c>
    </row>
    <row r="19406" spans="1:10">
      <c r="A19406" t="s">
        <v>576</v>
      </c>
      <c r="B19406" t="s">
        <v>552</v>
      </c>
      <c r="C19406" t="s">
        <v>3</v>
      </c>
      <c r="D19406" t="s">
        <v>1</v>
      </c>
      <c r="F19406" s="2">
        <v>292000</v>
      </c>
      <c r="G19406" s="2">
        <v>46465.739473600457</v>
      </c>
      <c r="H19406">
        <v>2013</v>
      </c>
      <c r="I19406">
        <v>6.2842000000000002</v>
      </c>
      <c r="J19406" t="s">
        <v>717</v>
      </c>
    </row>
    <row r="19407" spans="1:10">
      <c r="A19407" t="s">
        <v>576</v>
      </c>
      <c r="B19407" t="s">
        <v>552</v>
      </c>
      <c r="C19407" t="s">
        <v>4</v>
      </c>
      <c r="D19407" t="s">
        <v>328</v>
      </c>
      <c r="F19407" s="2">
        <v>129000</v>
      </c>
      <c r="G19407" s="2">
        <v>20527.672575665954</v>
      </c>
      <c r="H19407">
        <v>2013</v>
      </c>
      <c r="I19407">
        <v>6.2842000000000002</v>
      </c>
      <c r="J19407" t="s">
        <v>717</v>
      </c>
    </row>
    <row r="19408" spans="1:10">
      <c r="A19408" t="s">
        <v>576</v>
      </c>
      <c r="B19408" t="s">
        <v>552</v>
      </c>
      <c r="C19408" t="s">
        <v>3</v>
      </c>
      <c r="D19408" t="s">
        <v>328</v>
      </c>
      <c r="F19408" s="2">
        <v>1941000</v>
      </c>
      <c r="G19408" s="2">
        <v>452521.39043666952</v>
      </c>
      <c r="H19408">
        <v>2012</v>
      </c>
      <c r="I19408">
        <v>4.2892999999999857</v>
      </c>
      <c r="J19408" t="s">
        <v>717</v>
      </c>
    </row>
    <row r="19409" spans="1:10">
      <c r="A19409" t="s">
        <v>576</v>
      </c>
      <c r="B19409" t="s">
        <v>552</v>
      </c>
      <c r="C19409" t="s">
        <v>3</v>
      </c>
      <c r="D19409" t="s">
        <v>1</v>
      </c>
      <c r="F19409" s="2">
        <v>96000</v>
      </c>
      <c r="G19409" s="2">
        <v>22381.274333807454</v>
      </c>
      <c r="H19409">
        <v>2012</v>
      </c>
      <c r="I19409">
        <v>4.2892999999999857</v>
      </c>
      <c r="J19409" t="s">
        <v>717</v>
      </c>
    </row>
    <row r="19410" spans="1:10">
      <c r="A19410" t="s">
        <v>576</v>
      </c>
      <c r="B19410" t="s">
        <v>552</v>
      </c>
      <c r="C19410" t="s">
        <v>4</v>
      </c>
      <c r="D19410" t="s">
        <v>328</v>
      </c>
      <c r="F19410" s="2">
        <v>1013000</v>
      </c>
      <c r="G19410" s="2">
        <v>236169.07187653077</v>
      </c>
      <c r="H19410">
        <v>2012</v>
      </c>
      <c r="I19410">
        <v>4.2892999999999857</v>
      </c>
      <c r="J19410" t="s">
        <v>717</v>
      </c>
    </row>
    <row r="19411" spans="1:10">
      <c r="A19411" t="s">
        <v>576</v>
      </c>
      <c r="B19411" t="s">
        <v>552</v>
      </c>
      <c r="C19411" t="s">
        <v>4</v>
      </c>
      <c r="D19411" t="s">
        <v>1</v>
      </c>
      <c r="F19411" s="2">
        <v>0</v>
      </c>
      <c r="G19411" s="2">
        <v>0</v>
      </c>
      <c r="H19411">
        <v>2012</v>
      </c>
      <c r="I19411">
        <v>4.2892999999999857</v>
      </c>
      <c r="J19411" t="s">
        <v>717</v>
      </c>
    </row>
    <row r="19412" spans="1:10">
      <c r="A19412" t="s">
        <v>576</v>
      </c>
      <c r="B19412" t="s">
        <v>552</v>
      </c>
      <c r="C19412" t="s">
        <v>3</v>
      </c>
      <c r="D19412" t="s">
        <v>328</v>
      </c>
      <c r="F19412" s="2">
        <v>91000.000000000073</v>
      </c>
      <c r="G19412" s="2">
        <v>21215.582962255001</v>
      </c>
      <c r="H19412">
        <v>2011</v>
      </c>
      <c r="I19412">
        <v>4.2892999999999857</v>
      </c>
      <c r="J19412" t="s">
        <v>717</v>
      </c>
    </row>
    <row r="19413" spans="1:10">
      <c r="A19413" t="s">
        <v>576</v>
      </c>
      <c r="B19413" t="s">
        <v>552</v>
      </c>
      <c r="C19413" t="s">
        <v>3</v>
      </c>
      <c r="D19413" t="s">
        <v>1</v>
      </c>
      <c r="F19413" s="2">
        <v>15000.000000000013</v>
      </c>
      <c r="G19413" s="2">
        <v>3497.0741146574178</v>
      </c>
      <c r="H19413">
        <v>2011</v>
      </c>
      <c r="I19413">
        <v>4.2892999999999857</v>
      </c>
      <c r="J19413" t="s">
        <v>717</v>
      </c>
    </row>
    <row r="19414" spans="1:10">
      <c r="A19414" t="s">
        <v>576</v>
      </c>
      <c r="B19414" t="s">
        <v>552</v>
      </c>
      <c r="C19414" t="s">
        <v>4</v>
      </c>
      <c r="D19414" t="s">
        <v>328</v>
      </c>
      <c r="F19414" s="2">
        <v>0</v>
      </c>
      <c r="G19414" s="2">
        <v>0</v>
      </c>
      <c r="H19414">
        <v>2011</v>
      </c>
      <c r="I19414">
        <v>4.2892999999999857</v>
      </c>
      <c r="J19414" t="s">
        <v>717</v>
      </c>
    </row>
    <row r="19415" spans="1:10">
      <c r="A19415" t="s">
        <v>576</v>
      </c>
      <c r="B19415" t="s">
        <v>552</v>
      </c>
      <c r="C19415" t="s">
        <v>4</v>
      </c>
      <c r="D19415" t="s">
        <v>1</v>
      </c>
      <c r="F19415" s="2">
        <v>0</v>
      </c>
      <c r="G19415" s="2">
        <v>0</v>
      </c>
      <c r="H19415">
        <v>2011</v>
      </c>
      <c r="I19415">
        <v>4.2892999999999857</v>
      </c>
      <c r="J19415" t="s">
        <v>717</v>
      </c>
    </row>
    <row r="19416" spans="1:10">
      <c r="A19416" t="s">
        <v>576</v>
      </c>
      <c r="B19416" t="s">
        <v>552</v>
      </c>
      <c r="C19416" t="s">
        <v>3</v>
      </c>
      <c r="D19416" t="s">
        <v>328</v>
      </c>
      <c r="F19416" s="2">
        <v>0</v>
      </c>
      <c r="G19416" s="2">
        <v>0</v>
      </c>
      <c r="H19416">
        <v>2010</v>
      </c>
      <c r="I19416">
        <v>4.2305704109588866</v>
      </c>
      <c r="J19416" t="s">
        <v>717</v>
      </c>
    </row>
    <row r="19417" spans="1:10">
      <c r="A19417" t="s">
        <v>576</v>
      </c>
      <c r="B19417" t="s">
        <v>552</v>
      </c>
      <c r="C19417" t="s">
        <v>3</v>
      </c>
      <c r="D19417" t="s">
        <v>1</v>
      </c>
      <c r="F19417" s="2">
        <v>0</v>
      </c>
      <c r="G19417" s="2">
        <v>0</v>
      </c>
      <c r="H19417">
        <v>2010</v>
      </c>
      <c r="I19417">
        <v>4.2305704109588866</v>
      </c>
      <c r="J19417" t="s">
        <v>717</v>
      </c>
    </row>
    <row r="19418" spans="1:10">
      <c r="A19418" t="s">
        <v>576</v>
      </c>
      <c r="B19418" t="s">
        <v>552</v>
      </c>
      <c r="C19418" t="s">
        <v>4</v>
      </c>
      <c r="D19418" t="s">
        <v>328</v>
      </c>
      <c r="F19418" s="2">
        <v>0</v>
      </c>
      <c r="G19418" s="2">
        <v>0</v>
      </c>
      <c r="H19418">
        <v>2010</v>
      </c>
      <c r="I19418">
        <v>4.2305704109588866</v>
      </c>
      <c r="J19418" t="s">
        <v>717</v>
      </c>
    </row>
    <row r="19419" spans="1:10">
      <c r="A19419" t="s">
        <v>25</v>
      </c>
      <c r="B19419" t="s">
        <v>552</v>
      </c>
      <c r="C19419" t="s">
        <v>3</v>
      </c>
      <c r="D19419" t="s">
        <v>328</v>
      </c>
      <c r="F19419" s="2">
        <v>76190000</v>
      </c>
      <c r="G19419" s="2">
        <v>17762805.119716562</v>
      </c>
      <c r="H19419">
        <v>2012</v>
      </c>
      <c r="I19419">
        <v>4.2892999999999857</v>
      </c>
      <c r="J19419" s="40" t="s">
        <v>715</v>
      </c>
    </row>
    <row r="19420" spans="1:10">
      <c r="A19420" t="s">
        <v>25</v>
      </c>
      <c r="B19420" t="s">
        <v>552</v>
      </c>
      <c r="C19420" t="s">
        <v>3</v>
      </c>
      <c r="D19420" t="s">
        <v>1</v>
      </c>
      <c r="F19420" s="2">
        <v>889000</v>
      </c>
      <c r="G19420" s="2">
        <v>207259.92586202946</v>
      </c>
      <c r="H19420">
        <v>2012</v>
      </c>
      <c r="I19420">
        <v>4.2892999999999857</v>
      </c>
      <c r="J19420" s="40" t="s">
        <v>715</v>
      </c>
    </row>
    <row r="19421" spans="1:10">
      <c r="A19421" t="s">
        <v>576</v>
      </c>
      <c r="B19421" t="s">
        <v>552</v>
      </c>
      <c r="C19421" t="s">
        <v>4</v>
      </c>
      <c r="D19421" t="s">
        <v>1</v>
      </c>
      <c r="F19421" s="2">
        <v>0</v>
      </c>
      <c r="G19421" s="2">
        <v>0</v>
      </c>
      <c r="H19421">
        <v>2010</v>
      </c>
      <c r="I19421">
        <v>4.2305704109588866</v>
      </c>
      <c r="J19421" t="s">
        <v>717</v>
      </c>
    </row>
    <row r="19422" spans="1:10" ht="15.75">
      <c r="A19422" s="19" t="s">
        <v>665</v>
      </c>
      <c r="B19422" t="s">
        <v>319</v>
      </c>
      <c r="C19422" t="s">
        <v>3</v>
      </c>
      <c r="D19422" t="s">
        <v>328</v>
      </c>
      <c r="F19422" s="2">
        <v>6078074307</v>
      </c>
      <c r="G19422" s="2">
        <f t="shared" ref="G19422:G19433" si="537">F19422/I19422</f>
        <v>834590.78459911852</v>
      </c>
      <c r="H19422">
        <v>2023</v>
      </c>
      <c r="I19422">
        <v>7282.7</v>
      </c>
      <c r="J19422" t="s">
        <v>717</v>
      </c>
    </row>
    <row r="19423" spans="1:10" ht="15.75">
      <c r="A19423" s="19" t="s">
        <v>665</v>
      </c>
      <c r="B19423" t="s">
        <v>319</v>
      </c>
      <c r="C19423" t="s">
        <v>4</v>
      </c>
      <c r="D19423" t="s">
        <v>328</v>
      </c>
      <c r="F19423" s="2">
        <v>341012054</v>
      </c>
      <c r="G19423" s="2">
        <f t="shared" si="537"/>
        <v>46824.948714075828</v>
      </c>
      <c r="H19423">
        <v>2023</v>
      </c>
      <c r="I19423">
        <v>7282.7</v>
      </c>
      <c r="J19423" t="s">
        <v>717</v>
      </c>
    </row>
    <row r="19424" spans="1:10">
      <c r="A19424" s="5" t="s">
        <v>524</v>
      </c>
      <c r="B19424" t="s">
        <v>319</v>
      </c>
      <c r="C19424" t="s">
        <v>3</v>
      </c>
      <c r="D19424" t="s">
        <v>328</v>
      </c>
      <c r="F19424" s="2">
        <v>0</v>
      </c>
      <c r="G19424" s="2">
        <f t="shared" si="537"/>
        <v>0</v>
      </c>
      <c r="H19424">
        <v>2018</v>
      </c>
      <c r="I19424">
        <v>5741.25</v>
      </c>
      <c r="J19424" t="s">
        <v>717</v>
      </c>
    </row>
    <row r="19425" spans="1:10">
      <c r="A19425" s="5" t="s">
        <v>524</v>
      </c>
      <c r="B19425" t="s">
        <v>319</v>
      </c>
      <c r="C19425" t="s">
        <v>4</v>
      </c>
      <c r="D19425" t="s">
        <v>328</v>
      </c>
      <c r="F19425" s="2">
        <v>0</v>
      </c>
      <c r="G19425" s="2">
        <f t="shared" si="537"/>
        <v>0</v>
      </c>
      <c r="H19425">
        <v>2018</v>
      </c>
      <c r="I19425">
        <v>5741.25</v>
      </c>
      <c r="J19425" t="s">
        <v>717</v>
      </c>
    </row>
    <row r="19426" spans="1:10">
      <c r="A19426" s="5" t="s">
        <v>524</v>
      </c>
      <c r="B19426" t="s">
        <v>319</v>
      </c>
      <c r="C19426" t="s">
        <v>3</v>
      </c>
      <c r="D19426" t="s">
        <v>328</v>
      </c>
      <c r="F19426" s="2">
        <v>0</v>
      </c>
      <c r="G19426" s="2">
        <f t="shared" si="537"/>
        <v>0</v>
      </c>
      <c r="H19426">
        <v>2017</v>
      </c>
      <c r="I19426">
        <v>5632.45</v>
      </c>
      <c r="J19426" t="s">
        <v>717</v>
      </c>
    </row>
    <row r="19427" spans="1:10">
      <c r="A19427" s="5" t="s">
        <v>524</v>
      </c>
      <c r="B19427" t="s">
        <v>319</v>
      </c>
      <c r="C19427" t="s">
        <v>4</v>
      </c>
      <c r="D19427" t="s">
        <v>328</v>
      </c>
      <c r="F19427" s="2">
        <v>0</v>
      </c>
      <c r="G19427" s="2">
        <f t="shared" si="537"/>
        <v>0</v>
      </c>
      <c r="H19427">
        <v>2017</v>
      </c>
      <c r="I19427">
        <v>5632.45</v>
      </c>
      <c r="J19427" t="s">
        <v>717</v>
      </c>
    </row>
    <row r="19428" spans="1:10">
      <c r="A19428" t="s">
        <v>76</v>
      </c>
      <c r="B19428" t="s">
        <v>33</v>
      </c>
      <c r="C19428" t="s">
        <v>3</v>
      </c>
      <c r="D19428" t="s">
        <v>328</v>
      </c>
      <c r="E19428" t="s">
        <v>631</v>
      </c>
      <c r="F19428" s="2">
        <v>7083611000</v>
      </c>
      <c r="G19428" s="2">
        <f t="shared" si="537"/>
        <v>7508597.6256094975</v>
      </c>
      <c r="H19428">
        <v>2024</v>
      </c>
      <c r="I19428">
        <v>943.4</v>
      </c>
      <c r="J19428" t="s">
        <v>717</v>
      </c>
    </row>
    <row r="19429" spans="1:10">
      <c r="A19429" t="s">
        <v>76</v>
      </c>
      <c r="B19429" t="s">
        <v>33</v>
      </c>
      <c r="C19429" t="s">
        <v>3</v>
      </c>
      <c r="D19429" t="s">
        <v>328</v>
      </c>
      <c r="E19429" t="s">
        <v>626</v>
      </c>
      <c r="F19429" s="2">
        <v>115226000</v>
      </c>
      <c r="G19429" s="2">
        <f t="shared" si="537"/>
        <v>122139.07144371423</v>
      </c>
      <c r="H19429">
        <v>2024</v>
      </c>
      <c r="I19429">
        <v>943.4</v>
      </c>
      <c r="J19429" t="s">
        <v>717</v>
      </c>
    </row>
    <row r="19430" spans="1:10">
      <c r="A19430" t="s">
        <v>76</v>
      </c>
      <c r="B19430" t="s">
        <v>33</v>
      </c>
      <c r="C19430" t="s">
        <v>3</v>
      </c>
      <c r="D19430" t="s">
        <v>1</v>
      </c>
      <c r="E19430" t="s">
        <v>632</v>
      </c>
      <c r="F19430" s="2">
        <v>2778042000</v>
      </c>
      <c r="G19430" s="2">
        <f t="shared" si="537"/>
        <v>2944712.7411490353</v>
      </c>
      <c r="H19430">
        <v>2024</v>
      </c>
      <c r="I19430">
        <v>943.4</v>
      </c>
      <c r="J19430" t="s">
        <v>717</v>
      </c>
    </row>
    <row r="19431" spans="1:10">
      <c r="A19431" t="s">
        <v>76</v>
      </c>
      <c r="B19431" t="s">
        <v>33</v>
      </c>
      <c r="C19431" t="s">
        <v>4</v>
      </c>
      <c r="D19431" t="s">
        <v>328</v>
      </c>
      <c r="E19431" t="s">
        <v>626</v>
      </c>
      <c r="F19431" s="2">
        <v>1311000</v>
      </c>
      <c r="G19431" s="2">
        <f t="shared" si="537"/>
        <v>1389.6544413822346</v>
      </c>
      <c r="H19431">
        <v>2024</v>
      </c>
      <c r="I19431">
        <v>943.4</v>
      </c>
      <c r="J19431" t="s">
        <v>717</v>
      </c>
    </row>
    <row r="19432" spans="1:10">
      <c r="A19432" t="s">
        <v>76</v>
      </c>
      <c r="B19432" t="s">
        <v>33</v>
      </c>
      <c r="C19432" t="s">
        <v>4</v>
      </c>
      <c r="D19432" t="s">
        <v>328</v>
      </c>
      <c r="E19432" t="s">
        <v>631</v>
      </c>
      <c r="F19432" s="2">
        <v>52982000</v>
      </c>
      <c r="G19432" s="2">
        <f t="shared" si="537"/>
        <v>56160.695357218574</v>
      </c>
      <c r="H19432">
        <v>2024</v>
      </c>
      <c r="I19432">
        <v>943.4</v>
      </c>
      <c r="J19432" t="s">
        <v>717</v>
      </c>
    </row>
    <row r="19433" spans="1:10">
      <c r="A19433" t="s">
        <v>76</v>
      </c>
      <c r="B19433" t="s">
        <v>33</v>
      </c>
      <c r="C19433" t="s">
        <v>4</v>
      </c>
      <c r="D19433" t="s">
        <v>1</v>
      </c>
      <c r="E19433" t="s">
        <v>632</v>
      </c>
      <c r="F19433" s="2">
        <v>3206190000</v>
      </c>
      <c r="G19433" s="2">
        <f t="shared" si="537"/>
        <v>3398547.805808777</v>
      </c>
      <c r="H19433">
        <v>2024</v>
      </c>
      <c r="I19433">
        <v>943.4</v>
      </c>
      <c r="J19433" t="s">
        <v>717</v>
      </c>
    </row>
    <row r="19434" spans="1:10" ht="15.75">
      <c r="A19434" s="19" t="s">
        <v>76</v>
      </c>
      <c r="B19434" t="s">
        <v>33</v>
      </c>
      <c r="C19434" t="s">
        <v>3</v>
      </c>
      <c r="D19434" t="s">
        <v>328</v>
      </c>
      <c r="E19434" t="s">
        <v>626</v>
      </c>
      <c r="F19434" s="2">
        <f t="shared" ref="F19434:F19445" si="538">G19434*I19434</f>
        <v>17758306.16443776</v>
      </c>
      <c r="G19434" s="2">
        <v>21152.17219276727</v>
      </c>
      <c r="H19434">
        <v>2023</v>
      </c>
      <c r="I19434">
        <v>839.55</v>
      </c>
      <c r="J19434" t="s">
        <v>717</v>
      </c>
    </row>
    <row r="19435" spans="1:10" ht="15.75">
      <c r="A19435" s="19" t="s">
        <v>76</v>
      </c>
      <c r="B19435" t="s">
        <v>33</v>
      </c>
      <c r="C19435" t="s">
        <v>3</v>
      </c>
      <c r="D19435" t="s">
        <v>328</v>
      </c>
      <c r="E19435" t="s">
        <v>631</v>
      </c>
      <c r="F19435" s="2">
        <f t="shared" si="538"/>
        <v>6370408669.3835554</v>
      </c>
      <c r="G19435" s="2">
        <v>7587884.7827807227</v>
      </c>
      <c r="H19435">
        <v>2023</v>
      </c>
      <c r="I19435">
        <v>839.55</v>
      </c>
      <c r="J19435" t="s">
        <v>717</v>
      </c>
    </row>
    <row r="19436" spans="1:10" ht="15.75">
      <c r="A19436" s="19" t="s">
        <v>76</v>
      </c>
      <c r="B19436" t="s">
        <v>33</v>
      </c>
      <c r="C19436" t="s">
        <v>3</v>
      </c>
      <c r="D19436" t="s">
        <v>1</v>
      </c>
      <c r="E19436" t="s">
        <v>632</v>
      </c>
      <c r="F19436" s="2">
        <f t="shared" si="538"/>
        <v>2062392220.4071941</v>
      </c>
      <c r="G19436" s="2">
        <v>2456544.8399823648</v>
      </c>
      <c r="H19436">
        <v>2023</v>
      </c>
      <c r="I19436">
        <v>839.55</v>
      </c>
      <c r="J19436" t="s">
        <v>717</v>
      </c>
    </row>
    <row r="19437" spans="1:10" ht="15.75">
      <c r="A19437" s="19" t="s">
        <v>76</v>
      </c>
      <c r="B19437" t="s">
        <v>33</v>
      </c>
      <c r="C19437" t="s">
        <v>4</v>
      </c>
      <c r="D19437" t="s">
        <v>328</v>
      </c>
      <c r="E19437" t="s">
        <v>626</v>
      </c>
      <c r="F19437" s="2">
        <f t="shared" si="538"/>
        <v>7297505.0023174575</v>
      </c>
      <c r="G19437" s="2">
        <v>8692.162470749161</v>
      </c>
      <c r="H19437">
        <v>2023</v>
      </c>
      <c r="I19437">
        <v>839.55</v>
      </c>
      <c r="J19437" t="s">
        <v>717</v>
      </c>
    </row>
    <row r="19438" spans="1:10" ht="15.75">
      <c r="A19438" s="19" t="s">
        <v>76</v>
      </c>
      <c r="B19438" t="s">
        <v>33</v>
      </c>
      <c r="C19438" t="s">
        <v>4</v>
      </c>
      <c r="D19438" t="s">
        <v>328</v>
      </c>
      <c r="E19438" t="s">
        <v>631</v>
      </c>
      <c r="F19438" s="2">
        <f t="shared" si="538"/>
        <v>1810831876.2929718</v>
      </c>
      <c r="G19438" s="2">
        <v>2156907.7199606597</v>
      </c>
      <c r="H19438">
        <v>2023</v>
      </c>
      <c r="I19438">
        <v>839.55</v>
      </c>
      <c r="J19438" t="s">
        <v>717</v>
      </c>
    </row>
    <row r="19439" spans="1:10" ht="15.75">
      <c r="A19439" s="19" t="s">
        <v>76</v>
      </c>
      <c r="B19439" t="s">
        <v>33</v>
      </c>
      <c r="C19439" t="s">
        <v>4</v>
      </c>
      <c r="D19439" t="s">
        <v>1</v>
      </c>
      <c r="E19439" t="s">
        <v>632</v>
      </c>
      <c r="F19439" s="2">
        <f t="shared" si="538"/>
        <v>2399259059.790411</v>
      </c>
      <c r="G19439" s="2">
        <v>2857791.7453283439</v>
      </c>
      <c r="H19439">
        <v>2023</v>
      </c>
      <c r="I19439">
        <v>839.55</v>
      </c>
      <c r="J19439" t="s">
        <v>717</v>
      </c>
    </row>
    <row r="19440" spans="1:10">
      <c r="A19440" t="s">
        <v>76</v>
      </c>
      <c r="B19440" t="s">
        <v>33</v>
      </c>
      <c r="C19440" t="s">
        <v>3</v>
      </c>
      <c r="D19440" t="s">
        <v>1</v>
      </c>
      <c r="F19440" s="2">
        <f t="shared" si="538"/>
        <v>2839267752</v>
      </c>
      <c r="G19440" s="2">
        <v>3256041</v>
      </c>
      <c r="H19440">
        <v>2022</v>
      </c>
      <c r="I19440" s="32">
        <v>872</v>
      </c>
      <c r="J19440" t="s">
        <v>717</v>
      </c>
    </row>
    <row r="19441" spans="1:10">
      <c r="A19441" t="s">
        <v>76</v>
      </c>
      <c r="B19441" t="s">
        <v>33</v>
      </c>
      <c r="C19441" t="s">
        <v>3</v>
      </c>
      <c r="D19441" t="s">
        <v>328</v>
      </c>
      <c r="E19441" t="s">
        <v>370</v>
      </c>
      <c r="F19441" s="2">
        <f t="shared" si="538"/>
        <v>12250468.290072251</v>
      </c>
      <c r="G19441" s="2">
        <v>14048.70216751405</v>
      </c>
      <c r="H19441">
        <v>2022</v>
      </c>
      <c r="I19441" s="32">
        <v>872</v>
      </c>
      <c r="J19441" t="s">
        <v>717</v>
      </c>
    </row>
    <row r="19442" spans="1:10">
      <c r="A19442" t="s">
        <v>76</v>
      </c>
      <c r="B19442" t="s">
        <v>33</v>
      </c>
      <c r="C19442" t="s">
        <v>3</v>
      </c>
      <c r="D19442" t="s">
        <v>328</v>
      </c>
      <c r="E19442" t="s">
        <v>419</v>
      </c>
      <c r="F19442" s="2">
        <f t="shared" si="538"/>
        <v>6862512473.3859987</v>
      </c>
      <c r="G19442" s="2">
        <v>7869853.7538830265</v>
      </c>
      <c r="H19442">
        <v>2022</v>
      </c>
      <c r="I19442" s="32">
        <v>872</v>
      </c>
      <c r="J19442" t="s">
        <v>717</v>
      </c>
    </row>
    <row r="19443" spans="1:10">
      <c r="A19443" t="s">
        <v>76</v>
      </c>
      <c r="B19443" t="s">
        <v>33</v>
      </c>
      <c r="C19443" t="s">
        <v>4</v>
      </c>
      <c r="D19443" t="s">
        <v>1</v>
      </c>
      <c r="F19443" s="2">
        <f t="shared" si="538"/>
        <v>451724224.26731509</v>
      </c>
      <c r="G19443" s="2">
        <v>518032.36727903108</v>
      </c>
      <c r="H19443">
        <v>2022</v>
      </c>
      <c r="I19443" s="32">
        <v>872</v>
      </c>
      <c r="J19443" t="s">
        <v>717</v>
      </c>
    </row>
    <row r="19444" spans="1:10">
      <c r="A19444" t="s">
        <v>76</v>
      </c>
      <c r="B19444" t="s">
        <v>33</v>
      </c>
      <c r="C19444" t="s">
        <v>4</v>
      </c>
      <c r="D19444" t="s">
        <v>328</v>
      </c>
      <c r="E19444" t="s">
        <v>370</v>
      </c>
      <c r="F19444" s="2">
        <f t="shared" si="538"/>
        <v>98194478.249235034</v>
      </c>
      <c r="G19444" s="2">
        <v>112608.34661609522</v>
      </c>
      <c r="H19444">
        <v>2022</v>
      </c>
      <c r="I19444" s="32">
        <v>872</v>
      </c>
      <c r="J19444" t="s">
        <v>717</v>
      </c>
    </row>
    <row r="19445" spans="1:10">
      <c r="A19445" t="s">
        <v>76</v>
      </c>
      <c r="B19445" t="s">
        <v>33</v>
      </c>
      <c r="C19445" t="s">
        <v>4</v>
      </c>
      <c r="D19445" t="s">
        <v>328</v>
      </c>
      <c r="E19445" t="s">
        <v>419</v>
      </c>
      <c r="F19445" s="2">
        <f t="shared" si="538"/>
        <v>1095058961.5013206</v>
      </c>
      <c r="G19445" s="2">
        <v>1255801.5613547254</v>
      </c>
      <c r="H19445">
        <v>2022</v>
      </c>
      <c r="I19445" s="32">
        <v>872</v>
      </c>
      <c r="J19445" t="s">
        <v>717</v>
      </c>
    </row>
    <row r="19446" spans="1:10">
      <c r="A19446" t="s">
        <v>76</v>
      </c>
      <c r="B19446" t="s">
        <v>33</v>
      </c>
      <c r="C19446" t="s">
        <v>3</v>
      </c>
      <c r="D19446" t="s">
        <v>1</v>
      </c>
      <c r="F19446" s="2">
        <v>80090</v>
      </c>
      <c r="G19446" s="2">
        <f t="shared" ref="G19446:G19480" si="539">F19446/I19446</f>
        <v>2904969.1693870146</v>
      </c>
      <c r="H19446">
        <v>2021</v>
      </c>
      <c r="I19446" s="32">
        <v>2.7570000000000001E-2</v>
      </c>
      <c r="J19446" t="s">
        <v>717</v>
      </c>
    </row>
    <row r="19447" spans="1:10">
      <c r="A19447" t="s">
        <v>76</v>
      </c>
      <c r="B19447" t="s">
        <v>33</v>
      </c>
      <c r="C19447" t="s">
        <v>3</v>
      </c>
      <c r="D19447" t="s">
        <v>328</v>
      </c>
      <c r="E19447" t="s">
        <v>370</v>
      </c>
      <c r="F19447" s="2">
        <v>455</v>
      </c>
      <c r="G19447" s="2">
        <f t="shared" si="539"/>
        <v>16503.445774392454</v>
      </c>
      <c r="H19447">
        <v>2021</v>
      </c>
      <c r="I19447" s="32">
        <v>2.7570000000000001E-2</v>
      </c>
      <c r="J19447" t="s">
        <v>717</v>
      </c>
    </row>
    <row r="19448" spans="1:10">
      <c r="A19448" t="s">
        <v>76</v>
      </c>
      <c r="B19448" t="s">
        <v>33</v>
      </c>
      <c r="C19448" t="s">
        <v>3</v>
      </c>
      <c r="D19448" t="s">
        <v>328</v>
      </c>
      <c r="E19448" t="s">
        <v>419</v>
      </c>
      <c r="F19448" s="2">
        <v>170126</v>
      </c>
      <c r="G19448" s="2">
        <f t="shared" si="539"/>
        <v>6170692.7820094302</v>
      </c>
      <c r="H19448">
        <v>2021</v>
      </c>
      <c r="I19448" s="32">
        <v>2.7570000000000001E-2</v>
      </c>
      <c r="J19448" t="s">
        <v>717</v>
      </c>
    </row>
    <row r="19449" spans="1:10">
      <c r="A19449" t="s">
        <v>76</v>
      </c>
      <c r="B19449" t="s">
        <v>33</v>
      </c>
      <c r="C19449" t="s">
        <v>4</v>
      </c>
      <c r="D19449" t="s">
        <v>1</v>
      </c>
      <c r="F19449" s="2">
        <f>80090*-0.333</f>
        <v>-26669.97</v>
      </c>
      <c r="G19449" s="2">
        <f t="shared" si="539"/>
        <v>-967354.73340587597</v>
      </c>
      <c r="H19449">
        <v>2021</v>
      </c>
      <c r="I19449" s="32">
        <v>2.7570000000000001E-2</v>
      </c>
      <c r="J19449" t="s">
        <v>717</v>
      </c>
    </row>
    <row r="19450" spans="1:10">
      <c r="A19450" t="s">
        <v>76</v>
      </c>
      <c r="B19450" t="s">
        <v>33</v>
      </c>
      <c r="C19450" t="s">
        <v>4</v>
      </c>
      <c r="D19450" t="s">
        <v>328</v>
      </c>
      <c r="E19450" t="s">
        <v>370</v>
      </c>
      <c r="F19450" s="2"/>
      <c r="G19450" s="2">
        <f t="shared" si="539"/>
        <v>0</v>
      </c>
      <c r="H19450">
        <v>2021</v>
      </c>
      <c r="I19450" s="32">
        <v>2.7570000000000001E-2</v>
      </c>
      <c r="J19450" t="s">
        <v>717</v>
      </c>
    </row>
    <row r="19451" spans="1:10">
      <c r="A19451" t="s">
        <v>76</v>
      </c>
      <c r="B19451" t="s">
        <v>33</v>
      </c>
      <c r="C19451" t="s">
        <v>4</v>
      </c>
      <c r="D19451" t="s">
        <v>328</v>
      </c>
      <c r="E19451" t="s">
        <v>419</v>
      </c>
      <c r="F19451" s="2"/>
      <c r="G19451" s="2">
        <f t="shared" si="539"/>
        <v>0</v>
      </c>
      <c r="H19451">
        <v>2021</v>
      </c>
      <c r="I19451" s="32">
        <v>2.7570000000000001E-2</v>
      </c>
      <c r="J19451" t="s">
        <v>717</v>
      </c>
    </row>
    <row r="19452" spans="1:10">
      <c r="A19452" t="s">
        <v>76</v>
      </c>
      <c r="B19452" t="s">
        <v>33</v>
      </c>
      <c r="C19452" t="s">
        <v>4</v>
      </c>
      <c r="D19452" t="s">
        <v>328</v>
      </c>
      <c r="F19452" s="2">
        <v>239576.48070098675</v>
      </c>
      <c r="G19452" s="2">
        <f t="shared" si="539"/>
        <v>8689752.6550956387</v>
      </c>
      <c r="H19452">
        <v>2021</v>
      </c>
      <c r="I19452" s="32">
        <v>2.7570000000000001E-2</v>
      </c>
      <c r="J19452" t="s">
        <v>717</v>
      </c>
    </row>
    <row r="19453" spans="1:10">
      <c r="A19453" t="s">
        <v>76</v>
      </c>
      <c r="B19453" t="s">
        <v>33</v>
      </c>
      <c r="C19453" t="s">
        <v>3</v>
      </c>
      <c r="D19453" t="s">
        <v>1</v>
      </c>
      <c r="F19453" s="2">
        <v>2342108150</v>
      </c>
      <c r="G19453" s="2">
        <f t="shared" si="539"/>
        <v>2960234.7729369681</v>
      </c>
      <c r="H19453">
        <v>2020</v>
      </c>
      <c r="I19453">
        <v>791.19</v>
      </c>
      <c r="J19453" t="s">
        <v>717</v>
      </c>
    </row>
    <row r="19454" spans="1:10">
      <c r="A19454" t="s">
        <v>76</v>
      </c>
      <c r="B19454" t="s">
        <v>33</v>
      </c>
      <c r="C19454" t="s">
        <v>3</v>
      </c>
      <c r="D19454" t="s">
        <v>328</v>
      </c>
      <c r="E19454" t="s">
        <v>370</v>
      </c>
      <c r="F19454" s="2">
        <v>11562309.785</v>
      </c>
      <c r="G19454" s="2">
        <f t="shared" si="539"/>
        <v>14613.821945423981</v>
      </c>
      <c r="H19454">
        <v>2020</v>
      </c>
      <c r="I19454">
        <v>791.19</v>
      </c>
      <c r="J19454" t="s">
        <v>717</v>
      </c>
    </row>
    <row r="19455" spans="1:10">
      <c r="A19455" t="s">
        <v>76</v>
      </c>
      <c r="B19455" t="s">
        <v>33</v>
      </c>
      <c r="C19455" t="s">
        <v>3</v>
      </c>
      <c r="D19455" t="s">
        <v>328</v>
      </c>
      <c r="E19455" t="s">
        <v>385</v>
      </c>
      <c r="F19455" s="2">
        <v>5079813297.7250004</v>
      </c>
      <c r="G19455" s="2">
        <f t="shared" si="539"/>
        <v>6420472.0708363354</v>
      </c>
      <c r="H19455">
        <v>2020</v>
      </c>
      <c r="I19455">
        <v>791.19</v>
      </c>
      <c r="J19455" t="s">
        <v>717</v>
      </c>
    </row>
    <row r="19456" spans="1:10">
      <c r="A19456" t="s">
        <v>76</v>
      </c>
      <c r="B19456" t="s">
        <v>33</v>
      </c>
      <c r="C19456" t="s">
        <v>4</v>
      </c>
      <c r="D19456" t="s">
        <v>1</v>
      </c>
      <c r="F19456" s="2">
        <f>2342108150*1.715</f>
        <v>4016715477.25</v>
      </c>
      <c r="G19456" s="2">
        <f t="shared" si="539"/>
        <v>5076802.6355869006</v>
      </c>
      <c r="H19456">
        <v>2020</v>
      </c>
      <c r="I19456">
        <v>791.19</v>
      </c>
      <c r="J19456" t="s">
        <v>717</v>
      </c>
    </row>
    <row r="19457" spans="1:10">
      <c r="A19457" t="s">
        <v>76</v>
      </c>
      <c r="B19457" t="s">
        <v>33</v>
      </c>
      <c r="C19457" t="s">
        <v>4</v>
      </c>
      <c r="D19457" t="s">
        <v>328</v>
      </c>
      <c r="E19457" t="s">
        <v>370</v>
      </c>
      <c r="F19457" s="2">
        <v>0</v>
      </c>
      <c r="G19457" s="2">
        <f t="shared" si="539"/>
        <v>0</v>
      </c>
      <c r="H19457">
        <v>2020</v>
      </c>
      <c r="I19457">
        <v>791.19</v>
      </c>
      <c r="J19457" t="s">
        <v>717</v>
      </c>
    </row>
    <row r="19458" spans="1:10">
      <c r="A19458" t="s">
        <v>76</v>
      </c>
      <c r="B19458" t="s">
        <v>33</v>
      </c>
      <c r="C19458" t="s">
        <v>4</v>
      </c>
      <c r="D19458" t="s">
        <v>328</v>
      </c>
      <c r="E19458" t="s">
        <v>385</v>
      </c>
      <c r="F19458" s="2">
        <v>2245277477.59445</v>
      </c>
      <c r="G19458" s="2">
        <f t="shared" si="539"/>
        <v>2837848.6553096599</v>
      </c>
      <c r="H19458">
        <v>2020</v>
      </c>
      <c r="I19458">
        <v>791.19</v>
      </c>
      <c r="J19458" t="s">
        <v>717</v>
      </c>
    </row>
    <row r="19459" spans="1:10">
      <c r="A19459" s="6" t="s">
        <v>76</v>
      </c>
      <c r="B19459" t="s">
        <v>33</v>
      </c>
      <c r="C19459" t="s">
        <v>3</v>
      </c>
      <c r="D19459" t="s">
        <v>328</v>
      </c>
      <c r="E19459" t="s">
        <v>370</v>
      </c>
      <c r="F19459" s="2">
        <v>17804807.832160719</v>
      </c>
      <c r="G19459" s="2">
        <f t="shared" si="539"/>
        <v>25315.01262872438</v>
      </c>
      <c r="H19459">
        <v>2019</v>
      </c>
      <c r="I19459">
        <v>703.33</v>
      </c>
      <c r="J19459" t="s">
        <v>717</v>
      </c>
    </row>
    <row r="19460" spans="1:10">
      <c r="A19460" s="6" t="s">
        <v>76</v>
      </c>
      <c r="B19460" t="s">
        <v>33</v>
      </c>
      <c r="C19460" t="s">
        <v>3</v>
      </c>
      <c r="D19460" t="s">
        <v>328</v>
      </c>
      <c r="E19460" t="s">
        <v>434</v>
      </c>
      <c r="F19460" s="2">
        <v>3661722649.8364177</v>
      </c>
      <c r="G19460" s="2">
        <f t="shared" si="539"/>
        <v>5206265.4086082177</v>
      </c>
      <c r="H19460">
        <v>2019</v>
      </c>
      <c r="I19460">
        <v>703.33</v>
      </c>
      <c r="J19460" t="s">
        <v>717</v>
      </c>
    </row>
    <row r="19461" spans="1:10">
      <c r="A19461" s="6" t="s">
        <v>76</v>
      </c>
      <c r="B19461" t="s">
        <v>33</v>
      </c>
      <c r="C19461" t="s">
        <v>3</v>
      </c>
      <c r="D19461" t="s">
        <v>1</v>
      </c>
      <c r="E19461" t="s">
        <v>434</v>
      </c>
      <c r="F19461" s="2">
        <v>2397046047.5405459</v>
      </c>
      <c r="G19461" s="2">
        <f t="shared" si="539"/>
        <v>3408138.4947898509</v>
      </c>
      <c r="H19461">
        <v>2019</v>
      </c>
      <c r="I19461">
        <v>703.33</v>
      </c>
      <c r="J19461" t="s">
        <v>717</v>
      </c>
    </row>
    <row r="19462" spans="1:10">
      <c r="A19462" s="6" t="s">
        <v>76</v>
      </c>
      <c r="B19462" t="s">
        <v>33</v>
      </c>
      <c r="C19462" t="s">
        <v>4</v>
      </c>
      <c r="D19462" t="s">
        <v>328</v>
      </c>
      <c r="E19462" t="s">
        <v>370</v>
      </c>
      <c r="F19462" s="2">
        <v>1068027734.1827641</v>
      </c>
      <c r="G19462" s="2">
        <f t="shared" si="539"/>
        <v>1518530.0416344588</v>
      </c>
      <c r="H19462">
        <v>2019</v>
      </c>
      <c r="I19462">
        <v>703.33</v>
      </c>
      <c r="J19462" t="s">
        <v>717</v>
      </c>
    </row>
    <row r="19463" spans="1:10">
      <c r="A19463" s="6" t="s">
        <v>76</v>
      </c>
      <c r="B19463" t="s">
        <v>33</v>
      </c>
      <c r="C19463" t="s">
        <v>4</v>
      </c>
      <c r="D19463" t="s">
        <v>328</v>
      </c>
      <c r="E19463" t="s">
        <v>434</v>
      </c>
      <c r="F19463" s="2">
        <v>1643258019.4048452</v>
      </c>
      <c r="G19463" s="2">
        <f t="shared" si="539"/>
        <v>2336396.8825513558</v>
      </c>
      <c r="H19463">
        <v>2019</v>
      </c>
      <c r="I19463">
        <v>703.33</v>
      </c>
      <c r="J19463" t="s">
        <v>717</v>
      </c>
    </row>
    <row r="19464" spans="1:10">
      <c r="A19464" s="6" t="s">
        <v>76</v>
      </c>
      <c r="B19464" t="s">
        <v>33</v>
      </c>
      <c r="C19464" t="s">
        <v>4</v>
      </c>
      <c r="D19464" t="s">
        <v>1</v>
      </c>
      <c r="E19464" t="s">
        <v>434</v>
      </c>
      <c r="F19464" s="2">
        <v>1679140177.7177911</v>
      </c>
      <c r="G19464" s="2">
        <f t="shared" si="539"/>
        <v>2387414.4110414614</v>
      </c>
      <c r="H19464">
        <v>2019</v>
      </c>
      <c r="I19464">
        <v>703.33</v>
      </c>
      <c r="J19464" t="s">
        <v>717</v>
      </c>
    </row>
    <row r="19465" spans="1:10">
      <c r="A19465" t="s">
        <v>76</v>
      </c>
      <c r="B19465" t="s">
        <v>33</v>
      </c>
      <c r="C19465" t="s">
        <v>3</v>
      </c>
      <c r="D19465" t="s">
        <v>328</v>
      </c>
      <c r="E19465" t="s">
        <v>385</v>
      </c>
      <c r="F19465" s="2">
        <v>1845584772.0800002</v>
      </c>
      <c r="G19465" s="2">
        <f t="shared" si="539"/>
        <v>2862969.6762223882</v>
      </c>
      <c r="H19465">
        <v>2018</v>
      </c>
      <c r="I19465">
        <v>644.64</v>
      </c>
      <c r="J19465" t="s">
        <v>717</v>
      </c>
    </row>
    <row r="19466" spans="1:10">
      <c r="A19466" t="s">
        <v>76</v>
      </c>
      <c r="B19466" t="s">
        <v>33</v>
      </c>
      <c r="C19466" t="s">
        <v>3</v>
      </c>
      <c r="D19466" t="s">
        <v>328</v>
      </c>
      <c r="E19466" t="s">
        <v>370</v>
      </c>
      <c r="F19466" s="2">
        <v>413486.85000000003</v>
      </c>
      <c r="G19466" s="2">
        <f t="shared" si="539"/>
        <v>641.42288719285193</v>
      </c>
      <c r="H19466">
        <v>2018</v>
      </c>
      <c r="I19466">
        <v>644.64</v>
      </c>
      <c r="J19466" t="s">
        <v>717</v>
      </c>
    </row>
    <row r="19467" spans="1:10">
      <c r="A19467" t="s">
        <v>76</v>
      </c>
      <c r="B19467" t="s">
        <v>33</v>
      </c>
      <c r="C19467" t="s">
        <v>3</v>
      </c>
      <c r="D19467" t="s">
        <v>328</v>
      </c>
      <c r="E19467" t="s">
        <v>386</v>
      </c>
      <c r="F19467" s="2">
        <v>0</v>
      </c>
      <c r="G19467" s="2">
        <f t="shared" si="539"/>
        <v>0</v>
      </c>
      <c r="H19467">
        <v>2018</v>
      </c>
      <c r="I19467">
        <v>644.64</v>
      </c>
      <c r="J19467" t="s">
        <v>717</v>
      </c>
    </row>
    <row r="19468" spans="1:10">
      <c r="A19468" t="s">
        <v>76</v>
      </c>
      <c r="B19468" t="s">
        <v>33</v>
      </c>
      <c r="C19468" t="s">
        <v>3</v>
      </c>
      <c r="D19468" t="s">
        <v>1</v>
      </c>
      <c r="E19468" t="s">
        <v>364</v>
      </c>
      <c r="F19468" s="2">
        <v>1066575546.6800001</v>
      </c>
      <c r="G19468" s="2">
        <f t="shared" si="539"/>
        <v>1654528.9567510551</v>
      </c>
      <c r="H19468">
        <v>2018</v>
      </c>
      <c r="I19468">
        <v>644.64</v>
      </c>
      <c r="J19468" t="s">
        <v>717</v>
      </c>
    </row>
    <row r="19469" spans="1:10">
      <c r="A19469" t="s">
        <v>76</v>
      </c>
      <c r="B19469" t="s">
        <v>33</v>
      </c>
      <c r="C19469" t="s">
        <v>4</v>
      </c>
      <c r="D19469" t="s">
        <v>328</v>
      </c>
      <c r="E19469" t="s">
        <v>385</v>
      </c>
      <c r="F19469" s="2">
        <v>443754087.42000002</v>
      </c>
      <c r="G19469" s="2">
        <f t="shared" si="539"/>
        <v>688375.04253536859</v>
      </c>
      <c r="H19469">
        <v>2018</v>
      </c>
      <c r="I19469">
        <v>644.64</v>
      </c>
      <c r="J19469" t="s">
        <v>717</v>
      </c>
    </row>
    <row r="19470" spans="1:10">
      <c r="A19470" t="s">
        <v>76</v>
      </c>
      <c r="B19470" t="s">
        <v>33</v>
      </c>
      <c r="C19470" t="s">
        <v>4</v>
      </c>
      <c r="D19470" t="s">
        <v>328</v>
      </c>
      <c r="E19470" t="s">
        <v>370</v>
      </c>
      <c r="F19470" s="2">
        <v>12597566.030000001</v>
      </c>
      <c r="G19470" s="2">
        <f t="shared" si="539"/>
        <v>19542.017296475555</v>
      </c>
      <c r="H19470">
        <v>2018</v>
      </c>
      <c r="I19470">
        <v>644.64</v>
      </c>
      <c r="J19470" t="s">
        <v>717</v>
      </c>
    </row>
    <row r="19471" spans="1:10">
      <c r="A19471" t="s">
        <v>76</v>
      </c>
      <c r="B19471" t="s">
        <v>33</v>
      </c>
      <c r="C19471" t="s">
        <v>4</v>
      </c>
      <c r="D19471" t="s">
        <v>328</v>
      </c>
      <c r="E19471" t="s">
        <v>386</v>
      </c>
      <c r="F19471" s="2">
        <v>0</v>
      </c>
      <c r="G19471" s="2">
        <f t="shared" si="539"/>
        <v>0</v>
      </c>
      <c r="H19471">
        <v>2018</v>
      </c>
      <c r="I19471">
        <v>644.64</v>
      </c>
      <c r="J19471" t="s">
        <v>717</v>
      </c>
    </row>
    <row r="19472" spans="1:10">
      <c r="A19472" t="s">
        <v>76</v>
      </c>
      <c r="B19472" t="s">
        <v>33</v>
      </c>
      <c r="C19472" t="s">
        <v>4</v>
      </c>
      <c r="D19472" t="s">
        <v>1</v>
      </c>
      <c r="E19472" t="s">
        <v>364</v>
      </c>
      <c r="F19472" s="2">
        <v>-3611118.49</v>
      </c>
      <c r="G19472" s="2">
        <f t="shared" si="539"/>
        <v>-5601.7598814842395</v>
      </c>
      <c r="H19472">
        <v>2018</v>
      </c>
      <c r="I19472">
        <v>644.64</v>
      </c>
      <c r="J19472" t="s">
        <v>717</v>
      </c>
    </row>
    <row r="19473" spans="1:10">
      <c r="A19473" s="5" t="s">
        <v>76</v>
      </c>
      <c r="B19473" t="s">
        <v>33</v>
      </c>
      <c r="C19473" t="s">
        <v>3</v>
      </c>
      <c r="D19473" t="s">
        <v>328</v>
      </c>
      <c r="E19473" t="s">
        <v>385</v>
      </c>
      <c r="F19473" s="2">
        <v>354673382.89999998</v>
      </c>
      <c r="G19473" s="2">
        <f t="shared" si="539"/>
        <v>546559.48791838752</v>
      </c>
      <c r="H19473">
        <v>2017</v>
      </c>
      <c r="I19473">
        <v>648.91999999999996</v>
      </c>
      <c r="J19473" t="s">
        <v>717</v>
      </c>
    </row>
    <row r="19474" spans="1:10">
      <c r="A19474" s="5" t="s">
        <v>76</v>
      </c>
      <c r="B19474" t="s">
        <v>33</v>
      </c>
      <c r="C19474" t="s">
        <v>3</v>
      </c>
      <c r="D19474" t="s">
        <v>328</v>
      </c>
      <c r="E19474" t="s">
        <v>370</v>
      </c>
      <c r="F19474" s="2">
        <v>0</v>
      </c>
      <c r="G19474" s="2">
        <f t="shared" si="539"/>
        <v>0</v>
      </c>
      <c r="H19474">
        <v>2017</v>
      </c>
      <c r="I19474">
        <v>648.91999999999996</v>
      </c>
      <c r="J19474" t="s">
        <v>717</v>
      </c>
    </row>
    <row r="19475" spans="1:10">
      <c r="A19475" s="5" t="s">
        <v>76</v>
      </c>
      <c r="B19475" t="s">
        <v>33</v>
      </c>
      <c r="C19475" t="s">
        <v>3</v>
      </c>
      <c r="D19475" t="s">
        <v>328</v>
      </c>
      <c r="E19475" t="s">
        <v>386</v>
      </c>
      <c r="F19475" s="2">
        <v>0</v>
      </c>
      <c r="G19475" s="2">
        <f t="shared" si="539"/>
        <v>0</v>
      </c>
      <c r="H19475">
        <v>2017</v>
      </c>
      <c r="I19475">
        <v>648.91999999999996</v>
      </c>
      <c r="J19475" t="s">
        <v>717</v>
      </c>
    </row>
    <row r="19476" spans="1:10">
      <c r="A19476" s="5" t="s">
        <v>76</v>
      </c>
      <c r="B19476" t="s">
        <v>33</v>
      </c>
      <c r="C19476" t="s">
        <v>3</v>
      </c>
      <c r="D19476" t="s">
        <v>1</v>
      </c>
      <c r="E19476" t="s">
        <v>364</v>
      </c>
      <c r="F19476" s="2">
        <v>63672380.640000001</v>
      </c>
      <c r="G19476" s="2">
        <f t="shared" si="539"/>
        <v>98120.539727547322</v>
      </c>
      <c r="H19476">
        <v>2017</v>
      </c>
      <c r="I19476">
        <v>648.91999999999996</v>
      </c>
      <c r="J19476" t="s">
        <v>717</v>
      </c>
    </row>
    <row r="19477" spans="1:10">
      <c r="A19477" s="5" t="s">
        <v>76</v>
      </c>
      <c r="B19477" t="s">
        <v>33</v>
      </c>
      <c r="C19477" t="s">
        <v>4</v>
      </c>
      <c r="D19477" t="s">
        <v>328</v>
      </c>
      <c r="E19477" t="s">
        <v>385</v>
      </c>
      <c r="F19477" s="2">
        <v>30201503.780000001</v>
      </c>
      <c r="G19477" s="2">
        <f t="shared" si="539"/>
        <v>46541.181933058011</v>
      </c>
      <c r="H19477">
        <v>2017</v>
      </c>
      <c r="I19477">
        <v>648.91999999999996</v>
      </c>
      <c r="J19477" t="s">
        <v>717</v>
      </c>
    </row>
    <row r="19478" spans="1:10">
      <c r="A19478" s="5" t="s">
        <v>76</v>
      </c>
      <c r="B19478" t="s">
        <v>33</v>
      </c>
      <c r="C19478" t="s">
        <v>4</v>
      </c>
      <c r="D19478" t="s">
        <v>328</v>
      </c>
      <c r="E19478" t="s">
        <v>370</v>
      </c>
      <c r="F19478" s="2">
        <v>21250925.02</v>
      </c>
      <c r="G19478" s="2">
        <f t="shared" si="539"/>
        <v>32748.143099303459</v>
      </c>
      <c r="H19478">
        <v>2017</v>
      </c>
      <c r="I19478">
        <v>648.91999999999996</v>
      </c>
      <c r="J19478" t="s">
        <v>717</v>
      </c>
    </row>
    <row r="19479" spans="1:10">
      <c r="A19479" s="5" t="s">
        <v>76</v>
      </c>
      <c r="B19479" t="s">
        <v>33</v>
      </c>
      <c r="C19479" t="s">
        <v>4</v>
      </c>
      <c r="D19479" t="s">
        <v>328</v>
      </c>
      <c r="E19479" t="s">
        <v>386</v>
      </c>
      <c r="F19479" s="2">
        <v>0</v>
      </c>
      <c r="G19479" s="2">
        <f t="shared" si="539"/>
        <v>0</v>
      </c>
      <c r="H19479">
        <v>2017</v>
      </c>
      <c r="I19479">
        <v>648.91999999999996</v>
      </c>
      <c r="J19479" t="s">
        <v>717</v>
      </c>
    </row>
    <row r="19480" spans="1:10">
      <c r="A19480" s="5" t="s">
        <v>76</v>
      </c>
      <c r="B19480" t="s">
        <v>33</v>
      </c>
      <c r="C19480" t="s">
        <v>4</v>
      </c>
      <c r="D19480" t="s">
        <v>1</v>
      </c>
      <c r="E19480" t="s">
        <v>364</v>
      </c>
      <c r="F19480" s="2">
        <v>14953362.119999999</v>
      </c>
      <c r="G19480" s="2">
        <f t="shared" si="539"/>
        <v>23043.460087530049</v>
      </c>
      <c r="H19480">
        <v>2017</v>
      </c>
      <c r="I19480">
        <v>648.91999999999996</v>
      </c>
      <c r="J19480" t="s">
        <v>717</v>
      </c>
    </row>
    <row r="19481" spans="1:10">
      <c r="A19481" s="4" t="s">
        <v>422</v>
      </c>
      <c r="B19481" t="s">
        <v>32</v>
      </c>
      <c r="C19481" t="s">
        <v>4</v>
      </c>
      <c r="D19481" t="s">
        <v>367</v>
      </c>
      <c r="E19481" t="s">
        <v>414</v>
      </c>
      <c r="F19481" s="2">
        <v>-2682</v>
      </c>
      <c r="G19481" s="2">
        <v>-816.18989653073641</v>
      </c>
      <c r="H19481">
        <v>2015</v>
      </c>
      <c r="I19481">
        <v>3.286</v>
      </c>
      <c r="J19481" t="s">
        <v>717</v>
      </c>
    </row>
    <row r="19482" spans="1:10">
      <c r="A19482" s="4" t="s">
        <v>422</v>
      </c>
      <c r="B19482" t="s">
        <v>32</v>
      </c>
      <c r="C19482" t="s">
        <v>4</v>
      </c>
      <c r="D19482" t="s">
        <v>367</v>
      </c>
      <c r="E19482" t="s">
        <v>415</v>
      </c>
      <c r="F19482" s="2">
        <v>-8681</v>
      </c>
      <c r="G19482" s="2">
        <v>-2641.8137553256238</v>
      </c>
      <c r="H19482">
        <v>2015</v>
      </c>
      <c r="I19482">
        <v>3.286</v>
      </c>
      <c r="J19482" t="s">
        <v>717</v>
      </c>
    </row>
    <row r="19483" spans="1:10">
      <c r="A19483" s="4" t="s">
        <v>422</v>
      </c>
      <c r="B19483" t="s">
        <v>32</v>
      </c>
      <c r="C19483" t="s">
        <v>4</v>
      </c>
      <c r="D19483" t="s">
        <v>328</v>
      </c>
      <c r="E19483" t="s">
        <v>366</v>
      </c>
      <c r="F19483" s="2">
        <v>1427</v>
      </c>
      <c r="G19483" s="2">
        <v>606.20150347237166</v>
      </c>
      <c r="H19483">
        <v>2014</v>
      </c>
      <c r="I19483">
        <v>2.3540027397260279</v>
      </c>
      <c r="J19483" t="s">
        <v>717</v>
      </c>
    </row>
    <row r="19484" spans="1:10">
      <c r="A19484" s="4" t="s">
        <v>422</v>
      </c>
      <c r="B19484" t="s">
        <v>32</v>
      </c>
      <c r="C19484" t="s">
        <v>4</v>
      </c>
      <c r="D19484" t="s">
        <v>367</v>
      </c>
      <c r="F19484" s="2">
        <v>22278.000000000004</v>
      </c>
      <c r="G19484" s="2">
        <v>9463.880234307986</v>
      </c>
      <c r="H19484">
        <v>2014</v>
      </c>
      <c r="I19484">
        <v>2.3540027397260279</v>
      </c>
      <c r="J19484" t="s">
        <v>717</v>
      </c>
    </row>
    <row r="19485" spans="1:10">
      <c r="A19485" s="4" t="s">
        <v>422</v>
      </c>
      <c r="B19485" t="s">
        <v>32</v>
      </c>
      <c r="C19485" t="s">
        <v>3</v>
      </c>
      <c r="D19485" t="s">
        <v>328</v>
      </c>
      <c r="F19485" s="2">
        <v>18403</v>
      </c>
      <c r="G19485" s="2">
        <v>8519.611606311375</v>
      </c>
      <c r="H19485">
        <v>2013</v>
      </c>
      <c r="I19485">
        <v>2.1600749952459051</v>
      </c>
      <c r="J19485" t="s">
        <v>717</v>
      </c>
    </row>
    <row r="19486" spans="1:10">
      <c r="A19486" t="s">
        <v>260</v>
      </c>
      <c r="B19486" t="s">
        <v>34</v>
      </c>
      <c r="C19486" t="s">
        <v>3</v>
      </c>
      <c r="D19486" t="s">
        <v>328</v>
      </c>
      <c r="E19486" t="s">
        <v>450</v>
      </c>
      <c r="F19486" s="2">
        <v>1406527.54</v>
      </c>
      <c r="G19486" s="2">
        <f t="shared" ref="G19486:G19492" si="540">F19486/I19486</f>
        <v>1406527.54</v>
      </c>
      <c r="H19486">
        <v>2021</v>
      </c>
      <c r="I19486">
        <v>1</v>
      </c>
      <c r="J19486" t="s">
        <v>717</v>
      </c>
    </row>
    <row r="19487" spans="1:10">
      <c r="A19487" t="s">
        <v>242</v>
      </c>
      <c r="B19487" t="s">
        <v>34</v>
      </c>
      <c r="C19487" t="s">
        <v>4</v>
      </c>
      <c r="D19487" t="s">
        <v>328</v>
      </c>
      <c r="E19487" t="s">
        <v>450</v>
      </c>
      <c r="F19487" s="2">
        <v>58725.15</v>
      </c>
      <c r="G19487" s="2">
        <f t="shared" si="540"/>
        <v>58725.15</v>
      </c>
      <c r="H19487">
        <v>2021</v>
      </c>
      <c r="I19487">
        <v>1</v>
      </c>
      <c r="J19487" t="s">
        <v>717</v>
      </c>
    </row>
    <row r="19488" spans="1:10">
      <c r="A19488" t="s">
        <v>140</v>
      </c>
      <c r="B19488" t="s">
        <v>34</v>
      </c>
      <c r="C19488" t="s">
        <v>3</v>
      </c>
      <c r="D19488" t="s">
        <v>328</v>
      </c>
      <c r="E19488" t="s">
        <v>534</v>
      </c>
      <c r="F19488" s="2">
        <v>1058909.3600000001</v>
      </c>
      <c r="G19488" s="2">
        <f t="shared" si="540"/>
        <v>1058909.3600000001</v>
      </c>
      <c r="H19488">
        <v>2024</v>
      </c>
      <c r="I19488">
        <v>1</v>
      </c>
      <c r="J19488" t="s">
        <v>717</v>
      </c>
    </row>
    <row r="19489" spans="1:10">
      <c r="A19489" t="s">
        <v>140</v>
      </c>
      <c r="B19489" t="s">
        <v>34</v>
      </c>
      <c r="C19489" t="s">
        <v>4</v>
      </c>
      <c r="D19489" t="s">
        <v>328</v>
      </c>
      <c r="E19489" t="s">
        <v>534</v>
      </c>
      <c r="F19489" s="2">
        <v>98969.93</v>
      </c>
      <c r="G19489" s="2">
        <f t="shared" si="540"/>
        <v>98969.93</v>
      </c>
      <c r="H19489">
        <v>2024</v>
      </c>
      <c r="I19489">
        <v>1</v>
      </c>
      <c r="J19489" t="s">
        <v>717</v>
      </c>
    </row>
    <row r="19490" spans="1:10">
      <c r="A19490" t="s">
        <v>140</v>
      </c>
      <c r="B19490" t="s">
        <v>34</v>
      </c>
      <c r="C19490" t="s">
        <v>3</v>
      </c>
      <c r="D19490" t="s">
        <v>328</v>
      </c>
      <c r="E19490" t="s">
        <v>534</v>
      </c>
      <c r="F19490" s="2">
        <v>1325759.8700000001</v>
      </c>
      <c r="G19490" s="2">
        <f t="shared" si="540"/>
        <v>1325759.8700000001</v>
      </c>
      <c r="H19490">
        <v>2023</v>
      </c>
      <c r="I19490">
        <v>1</v>
      </c>
      <c r="J19490" t="s">
        <v>717</v>
      </c>
    </row>
    <row r="19491" spans="1:10">
      <c r="A19491" t="s">
        <v>140</v>
      </c>
      <c r="B19491" t="s">
        <v>34</v>
      </c>
      <c r="C19491" t="s">
        <v>3</v>
      </c>
      <c r="D19491" t="s">
        <v>328</v>
      </c>
      <c r="F19491" s="2">
        <v>1326908.29</v>
      </c>
      <c r="G19491" s="2">
        <f t="shared" si="540"/>
        <v>1326908.29</v>
      </c>
      <c r="H19491">
        <v>2022</v>
      </c>
      <c r="I19491">
        <v>1</v>
      </c>
      <c r="J19491" t="s">
        <v>717</v>
      </c>
    </row>
    <row r="19492" spans="1:10">
      <c r="A19492" t="s">
        <v>140</v>
      </c>
      <c r="B19492" t="s">
        <v>34</v>
      </c>
      <c r="C19492" t="s">
        <v>5</v>
      </c>
      <c r="D19492" t="s">
        <v>328</v>
      </c>
      <c r="F19492" s="2">
        <v>77923.960000000006</v>
      </c>
      <c r="G19492" s="2">
        <f t="shared" si="540"/>
        <v>77923.960000000006</v>
      </c>
      <c r="H19492">
        <v>2022</v>
      </c>
      <c r="I19492">
        <v>1</v>
      </c>
      <c r="J19492" t="s">
        <v>717</v>
      </c>
    </row>
    <row r="19493" spans="1:10">
      <c r="A19493" t="s">
        <v>140</v>
      </c>
      <c r="B19493" t="s">
        <v>34</v>
      </c>
      <c r="C19493" t="s">
        <v>3</v>
      </c>
      <c r="D19493" t="s">
        <v>328</v>
      </c>
      <c r="F19493" s="2">
        <v>1187239.04</v>
      </c>
      <c r="G19493" s="2">
        <v>1187239.04</v>
      </c>
      <c r="H19493">
        <v>2020</v>
      </c>
      <c r="I19493">
        <v>1</v>
      </c>
      <c r="J19493" t="s">
        <v>717</v>
      </c>
    </row>
    <row r="19494" spans="1:10">
      <c r="A19494" t="s">
        <v>140</v>
      </c>
      <c r="B19494" t="s">
        <v>34</v>
      </c>
      <c r="C19494" t="s">
        <v>4</v>
      </c>
      <c r="D19494" t="s">
        <v>328</v>
      </c>
      <c r="F19494" s="2">
        <v>384010.86</v>
      </c>
      <c r="G19494" s="2">
        <v>384010.86</v>
      </c>
      <c r="H19494">
        <v>2020</v>
      </c>
      <c r="I19494">
        <v>1</v>
      </c>
      <c r="J19494" t="s">
        <v>717</v>
      </c>
    </row>
    <row r="19495" spans="1:10">
      <c r="A19495" s="4" t="s">
        <v>140</v>
      </c>
      <c r="B19495" t="s">
        <v>34</v>
      </c>
      <c r="C19495" t="s">
        <v>3</v>
      </c>
      <c r="D19495" t="s">
        <v>328</v>
      </c>
      <c r="F19495" s="2">
        <f>G19495*I19495</f>
        <v>1163868</v>
      </c>
      <c r="G19495" s="2">
        <v>1163868</v>
      </c>
      <c r="H19495">
        <v>2019</v>
      </c>
      <c r="I19495">
        <v>1</v>
      </c>
      <c r="J19495" t="s">
        <v>717</v>
      </c>
    </row>
    <row r="19496" spans="1:10">
      <c r="A19496" s="4" t="s">
        <v>140</v>
      </c>
      <c r="B19496" t="s">
        <v>34</v>
      </c>
      <c r="C19496" t="s">
        <v>4</v>
      </c>
      <c r="D19496" t="s">
        <v>328</v>
      </c>
      <c r="F19496" s="2">
        <f>G19496*I19496</f>
        <v>37844</v>
      </c>
      <c r="G19496" s="2">
        <v>37844</v>
      </c>
      <c r="H19496">
        <v>2019</v>
      </c>
      <c r="I19496">
        <v>1</v>
      </c>
      <c r="J19496" t="s">
        <v>717</v>
      </c>
    </row>
    <row r="19497" spans="1:10">
      <c r="A19497" t="s">
        <v>140</v>
      </c>
      <c r="B19497" t="s">
        <v>34</v>
      </c>
      <c r="C19497" t="s">
        <v>3</v>
      </c>
      <c r="D19497" t="s">
        <v>328</v>
      </c>
      <c r="F19497" s="2">
        <v>1159484.82</v>
      </c>
      <c r="G19497" s="2">
        <f>F19497/I19497</f>
        <v>1159484.82</v>
      </c>
      <c r="H19497">
        <v>2018</v>
      </c>
      <c r="I19497">
        <v>1</v>
      </c>
      <c r="J19497" t="s">
        <v>717</v>
      </c>
    </row>
    <row r="19498" spans="1:10">
      <c r="A19498" t="s">
        <v>140</v>
      </c>
      <c r="B19498" t="s">
        <v>34</v>
      </c>
      <c r="C19498" t="s">
        <v>3</v>
      </c>
      <c r="D19498" t="s">
        <v>1</v>
      </c>
      <c r="E19498" t="s">
        <v>364</v>
      </c>
      <c r="F19498" s="2">
        <v>0</v>
      </c>
      <c r="G19498" s="2">
        <f>F19498/I19498</f>
        <v>0</v>
      </c>
      <c r="H19498">
        <v>2018</v>
      </c>
      <c r="I19498">
        <v>1</v>
      </c>
      <c r="J19498" t="s">
        <v>717</v>
      </c>
    </row>
    <row r="19499" spans="1:10">
      <c r="A19499" t="s">
        <v>140</v>
      </c>
      <c r="B19499" t="s">
        <v>34</v>
      </c>
      <c r="C19499" t="s">
        <v>4</v>
      </c>
      <c r="D19499" t="s">
        <v>328</v>
      </c>
      <c r="F19499" s="2"/>
      <c r="G19499" s="2">
        <v>41249.9</v>
      </c>
      <c r="H19499">
        <v>2018</v>
      </c>
      <c r="I19499">
        <v>1</v>
      </c>
      <c r="J19499" t="s">
        <v>717</v>
      </c>
    </row>
    <row r="19500" spans="1:10">
      <c r="A19500" t="s">
        <v>140</v>
      </c>
      <c r="B19500" t="s">
        <v>34</v>
      </c>
      <c r="C19500" t="s">
        <v>4</v>
      </c>
      <c r="D19500" t="s">
        <v>1</v>
      </c>
      <c r="E19500" t="s">
        <v>364</v>
      </c>
      <c r="F19500" s="2"/>
      <c r="G19500" s="2">
        <v>0</v>
      </c>
      <c r="H19500">
        <v>2018</v>
      </c>
      <c r="I19500">
        <v>1</v>
      </c>
      <c r="J19500" t="s">
        <v>717</v>
      </c>
    </row>
    <row r="19501" spans="1:10">
      <c r="A19501" t="s">
        <v>140</v>
      </c>
      <c r="B19501" t="s">
        <v>34</v>
      </c>
      <c r="C19501" t="s">
        <v>3</v>
      </c>
      <c r="D19501" t="s">
        <v>328</v>
      </c>
      <c r="F19501" s="2">
        <v>812891.24</v>
      </c>
      <c r="G19501" s="2">
        <f>F19501/I19501</f>
        <v>812891.24</v>
      </c>
      <c r="H19501">
        <v>2017</v>
      </c>
      <c r="I19501">
        <v>1</v>
      </c>
      <c r="J19501" t="s">
        <v>717</v>
      </c>
    </row>
    <row r="19502" spans="1:10">
      <c r="A19502" t="s">
        <v>140</v>
      </c>
      <c r="B19502" t="s">
        <v>34</v>
      </c>
      <c r="C19502" t="s">
        <v>3</v>
      </c>
      <c r="D19502" t="s">
        <v>1</v>
      </c>
      <c r="E19502" t="s">
        <v>364</v>
      </c>
      <c r="F19502" s="2">
        <v>0</v>
      </c>
      <c r="G19502" s="2">
        <f>F19502/I19502</f>
        <v>0</v>
      </c>
      <c r="H19502">
        <v>2017</v>
      </c>
      <c r="I19502">
        <v>1</v>
      </c>
      <c r="J19502" t="s">
        <v>717</v>
      </c>
    </row>
    <row r="19503" spans="1:10">
      <c r="A19503" t="s">
        <v>140</v>
      </c>
      <c r="B19503" t="s">
        <v>34</v>
      </c>
      <c r="C19503" t="s">
        <v>4</v>
      </c>
      <c r="D19503" t="s">
        <v>328</v>
      </c>
      <c r="F19503" s="2"/>
      <c r="G19503" s="2">
        <v>24049.62</v>
      </c>
      <c r="H19503">
        <v>2017</v>
      </c>
      <c r="I19503">
        <v>1</v>
      </c>
      <c r="J19503" t="s">
        <v>717</v>
      </c>
    </row>
    <row r="19504" spans="1:10">
      <c r="A19504" t="s">
        <v>140</v>
      </c>
      <c r="B19504" t="s">
        <v>34</v>
      </c>
      <c r="C19504" t="s">
        <v>4</v>
      </c>
      <c r="D19504" t="s">
        <v>1</v>
      </c>
      <c r="E19504" t="s">
        <v>364</v>
      </c>
      <c r="F19504" s="2"/>
      <c r="G19504" s="2">
        <v>0</v>
      </c>
      <c r="H19504">
        <v>2017</v>
      </c>
      <c r="I19504">
        <v>1</v>
      </c>
      <c r="J19504" t="s">
        <v>717</v>
      </c>
    </row>
    <row r="19505" spans="1:10">
      <c r="A19505" t="s">
        <v>140</v>
      </c>
      <c r="B19505" t="s">
        <v>34</v>
      </c>
      <c r="C19505" t="s">
        <v>3</v>
      </c>
      <c r="D19505" t="s">
        <v>328</v>
      </c>
      <c r="F19505" s="2">
        <v>500128.64</v>
      </c>
      <c r="G19505" s="2">
        <v>500128.64</v>
      </c>
      <c r="H19505">
        <v>2016</v>
      </c>
      <c r="I19505">
        <v>1</v>
      </c>
      <c r="J19505" t="s">
        <v>717</v>
      </c>
    </row>
    <row r="19506" spans="1:10">
      <c r="A19506" t="s">
        <v>140</v>
      </c>
      <c r="B19506" t="s">
        <v>34</v>
      </c>
      <c r="C19506" t="s">
        <v>4</v>
      </c>
      <c r="D19506" t="s">
        <v>328</v>
      </c>
      <c r="F19506" s="2">
        <v>1133.67</v>
      </c>
      <c r="G19506" s="2">
        <v>1133.67</v>
      </c>
      <c r="H19506">
        <v>2016</v>
      </c>
      <c r="I19506">
        <v>1</v>
      </c>
      <c r="J19506" t="s">
        <v>717</v>
      </c>
    </row>
    <row r="19507" spans="1:10">
      <c r="A19507" t="s">
        <v>140</v>
      </c>
      <c r="B19507" t="s">
        <v>34</v>
      </c>
      <c r="C19507" t="s">
        <v>3</v>
      </c>
      <c r="D19507" t="s">
        <v>328</v>
      </c>
      <c r="F19507" s="2">
        <v>608351.66</v>
      </c>
      <c r="G19507" s="2">
        <v>608351.66</v>
      </c>
      <c r="H19507">
        <v>2015</v>
      </c>
      <c r="I19507">
        <v>1</v>
      </c>
      <c r="J19507" t="s">
        <v>717</v>
      </c>
    </row>
    <row r="19508" spans="1:10">
      <c r="A19508" t="s">
        <v>140</v>
      </c>
      <c r="B19508" t="s">
        <v>34</v>
      </c>
      <c r="C19508" t="s">
        <v>4</v>
      </c>
      <c r="D19508" t="s">
        <v>328</v>
      </c>
      <c r="F19508" s="2">
        <v>110237.98</v>
      </c>
      <c r="G19508" s="2">
        <v>110237.98</v>
      </c>
      <c r="H19508">
        <v>2015</v>
      </c>
      <c r="I19508">
        <v>1</v>
      </c>
      <c r="J19508" t="s">
        <v>717</v>
      </c>
    </row>
    <row r="19509" spans="1:10">
      <c r="A19509" t="s">
        <v>140</v>
      </c>
      <c r="B19509" t="s">
        <v>34</v>
      </c>
      <c r="C19509" t="s">
        <v>3</v>
      </c>
      <c r="D19509" t="s">
        <v>328</v>
      </c>
      <c r="F19509" s="2">
        <v>677423.58</v>
      </c>
      <c r="G19509" s="2">
        <v>677423.58</v>
      </c>
      <c r="H19509">
        <v>2014</v>
      </c>
      <c r="I19509">
        <v>1</v>
      </c>
      <c r="J19509" t="s">
        <v>717</v>
      </c>
    </row>
    <row r="19510" spans="1:10">
      <c r="A19510" t="s">
        <v>140</v>
      </c>
      <c r="B19510" t="s">
        <v>34</v>
      </c>
      <c r="C19510" t="s">
        <v>3</v>
      </c>
      <c r="D19510" t="s">
        <v>1</v>
      </c>
      <c r="F19510" s="2">
        <v>0</v>
      </c>
      <c r="G19510" s="2">
        <v>0</v>
      </c>
      <c r="H19510">
        <v>2014</v>
      </c>
      <c r="I19510">
        <v>1</v>
      </c>
      <c r="J19510" t="s">
        <v>717</v>
      </c>
    </row>
    <row r="19511" spans="1:10">
      <c r="A19511" t="s">
        <v>25</v>
      </c>
      <c r="B19511" t="s">
        <v>552</v>
      </c>
      <c r="C19511" t="s">
        <v>4</v>
      </c>
      <c r="D19511" t="s">
        <v>328</v>
      </c>
      <c r="F19511" s="2">
        <v>35305000</v>
      </c>
      <c r="G19511" s="2">
        <v>8230946.7745320024</v>
      </c>
      <c r="H19511">
        <v>2012</v>
      </c>
      <c r="I19511">
        <v>4.2892999999999857</v>
      </c>
      <c r="J19511" s="40" t="s">
        <v>715</v>
      </c>
    </row>
    <row r="19512" spans="1:10">
      <c r="A19512" t="s">
        <v>25</v>
      </c>
      <c r="B19512" t="s">
        <v>552</v>
      </c>
      <c r="C19512" t="s">
        <v>4</v>
      </c>
      <c r="D19512" t="s">
        <v>1</v>
      </c>
      <c r="F19512" s="2">
        <v>4000</v>
      </c>
      <c r="G19512" s="2">
        <v>932.5530972419773</v>
      </c>
      <c r="H19512">
        <v>2012</v>
      </c>
      <c r="I19512">
        <v>4.2892999999999857</v>
      </c>
      <c r="J19512" s="40" t="s">
        <v>715</v>
      </c>
    </row>
    <row r="19513" spans="1:10">
      <c r="A19513" t="s">
        <v>140</v>
      </c>
      <c r="B19513" t="s">
        <v>34</v>
      </c>
      <c r="C19513" t="s">
        <v>4</v>
      </c>
      <c r="D19513" t="s">
        <v>328</v>
      </c>
      <c r="F19513" s="2">
        <v>413279.67</v>
      </c>
      <c r="G19513" s="2">
        <v>413279.67</v>
      </c>
      <c r="H19513">
        <v>2014</v>
      </c>
      <c r="I19513">
        <v>1</v>
      </c>
      <c r="J19513" t="s">
        <v>717</v>
      </c>
    </row>
    <row r="19514" spans="1:10">
      <c r="A19514" t="s">
        <v>140</v>
      </c>
      <c r="B19514" t="s">
        <v>34</v>
      </c>
      <c r="C19514" t="s">
        <v>4</v>
      </c>
      <c r="D19514" t="s">
        <v>1</v>
      </c>
      <c r="F19514" s="2">
        <v>0</v>
      </c>
      <c r="G19514" s="2">
        <v>0</v>
      </c>
      <c r="H19514">
        <v>2014</v>
      </c>
      <c r="I19514">
        <v>1</v>
      </c>
      <c r="J19514" t="s">
        <v>717</v>
      </c>
    </row>
    <row r="19515" spans="1:10">
      <c r="A19515" t="s">
        <v>140</v>
      </c>
      <c r="B19515" t="s">
        <v>34</v>
      </c>
      <c r="C19515" t="s">
        <v>3</v>
      </c>
      <c r="D19515" t="s">
        <v>328</v>
      </c>
      <c r="F19515" s="2">
        <v>727958.13</v>
      </c>
      <c r="G19515" s="2">
        <v>727958.13</v>
      </c>
      <c r="H19515">
        <v>2013</v>
      </c>
      <c r="I19515">
        <v>1</v>
      </c>
      <c r="J19515" t="s">
        <v>717</v>
      </c>
    </row>
    <row r="19516" spans="1:10">
      <c r="A19516" t="s">
        <v>140</v>
      </c>
      <c r="B19516" t="s">
        <v>34</v>
      </c>
      <c r="C19516" t="s">
        <v>4</v>
      </c>
      <c r="D19516" t="s">
        <v>328</v>
      </c>
      <c r="F19516" s="2">
        <v>312126.52</v>
      </c>
      <c r="G19516" s="2">
        <v>312126.52</v>
      </c>
      <c r="H19516">
        <v>2013</v>
      </c>
      <c r="I19516">
        <v>1</v>
      </c>
      <c r="J19516" t="s">
        <v>717</v>
      </c>
    </row>
    <row r="19517" spans="1:10">
      <c r="A19517" t="s">
        <v>140</v>
      </c>
      <c r="B19517" t="s">
        <v>34</v>
      </c>
      <c r="C19517" t="s">
        <v>3</v>
      </c>
      <c r="D19517" t="s">
        <v>328</v>
      </c>
      <c r="F19517" s="2">
        <v>625000</v>
      </c>
      <c r="G19517" s="2">
        <v>625000</v>
      </c>
      <c r="H19517">
        <v>2012</v>
      </c>
      <c r="I19517">
        <v>1</v>
      </c>
      <c r="J19517" t="s">
        <v>717</v>
      </c>
    </row>
    <row r="19518" spans="1:10">
      <c r="A19518" t="s">
        <v>140</v>
      </c>
      <c r="B19518" t="s">
        <v>34</v>
      </c>
      <c r="C19518" t="s">
        <v>4</v>
      </c>
      <c r="D19518" t="s">
        <v>328</v>
      </c>
      <c r="F19518" s="2">
        <v>349000</v>
      </c>
      <c r="G19518" s="2">
        <v>349000</v>
      </c>
      <c r="H19518">
        <v>2012</v>
      </c>
      <c r="I19518">
        <v>1</v>
      </c>
      <c r="J19518" t="s">
        <v>717</v>
      </c>
    </row>
    <row r="19519" spans="1:10">
      <c r="A19519" t="s">
        <v>140</v>
      </c>
      <c r="B19519" t="s">
        <v>34</v>
      </c>
      <c r="C19519" t="s">
        <v>3</v>
      </c>
      <c r="D19519" t="s">
        <v>328</v>
      </c>
      <c r="F19519" s="2">
        <v>487000</v>
      </c>
      <c r="G19519" s="2">
        <v>487000</v>
      </c>
      <c r="H19519">
        <v>2011</v>
      </c>
      <c r="I19519">
        <v>1</v>
      </c>
      <c r="J19519" t="s">
        <v>717</v>
      </c>
    </row>
    <row r="19520" spans="1:10">
      <c r="A19520" t="s">
        <v>140</v>
      </c>
      <c r="B19520" t="s">
        <v>34</v>
      </c>
      <c r="C19520" t="s">
        <v>3</v>
      </c>
      <c r="D19520" t="s">
        <v>1</v>
      </c>
      <c r="F19520" s="2">
        <v>0</v>
      </c>
      <c r="G19520" s="2">
        <v>0</v>
      </c>
      <c r="H19520">
        <v>2011</v>
      </c>
      <c r="I19520">
        <v>1</v>
      </c>
      <c r="J19520" t="s">
        <v>717</v>
      </c>
    </row>
    <row r="19521" spans="1:10">
      <c r="A19521" t="s">
        <v>140</v>
      </c>
      <c r="B19521" t="s">
        <v>34</v>
      </c>
      <c r="C19521" t="s">
        <v>4</v>
      </c>
      <c r="D19521" t="s">
        <v>328</v>
      </c>
      <c r="F19521" s="2">
        <v>63000</v>
      </c>
      <c r="G19521" s="2">
        <v>63000</v>
      </c>
      <c r="H19521">
        <v>2011</v>
      </c>
      <c r="I19521">
        <v>1</v>
      </c>
      <c r="J19521" t="s">
        <v>717</v>
      </c>
    </row>
    <row r="19522" spans="1:10">
      <c r="A19522" t="s">
        <v>140</v>
      </c>
      <c r="B19522" t="s">
        <v>34</v>
      </c>
      <c r="C19522" t="s">
        <v>4</v>
      </c>
      <c r="D19522" t="s">
        <v>1</v>
      </c>
      <c r="F19522" s="2">
        <v>0</v>
      </c>
      <c r="G19522" s="2">
        <v>0</v>
      </c>
      <c r="H19522">
        <v>2011</v>
      </c>
      <c r="I19522">
        <v>1</v>
      </c>
      <c r="J19522" t="s">
        <v>717</v>
      </c>
    </row>
    <row r="19523" spans="1:10">
      <c r="A19523" t="s">
        <v>140</v>
      </c>
      <c r="B19523" t="s">
        <v>34</v>
      </c>
      <c r="C19523" t="s">
        <v>3</v>
      </c>
      <c r="D19523" t="s">
        <v>328</v>
      </c>
      <c r="F19523" s="2">
        <v>419000</v>
      </c>
      <c r="G19523" s="2">
        <v>419000</v>
      </c>
      <c r="H19523">
        <v>2010</v>
      </c>
      <c r="I19523">
        <v>1</v>
      </c>
      <c r="J19523" t="s">
        <v>717</v>
      </c>
    </row>
    <row r="19524" spans="1:10">
      <c r="A19524" t="s">
        <v>140</v>
      </c>
      <c r="B19524" t="s">
        <v>34</v>
      </c>
      <c r="C19524" t="s">
        <v>3</v>
      </c>
      <c r="D19524" t="s">
        <v>1</v>
      </c>
      <c r="F19524" s="2">
        <v>0</v>
      </c>
      <c r="G19524" s="2">
        <v>0</v>
      </c>
      <c r="H19524">
        <v>2010</v>
      </c>
      <c r="I19524">
        <v>1</v>
      </c>
      <c r="J19524" t="s">
        <v>717</v>
      </c>
    </row>
    <row r="19525" spans="1:10">
      <c r="A19525" t="s">
        <v>140</v>
      </c>
      <c r="B19525" t="s">
        <v>34</v>
      </c>
      <c r="C19525" t="s">
        <v>4</v>
      </c>
      <c r="D19525" t="s">
        <v>328</v>
      </c>
      <c r="F19525" s="2">
        <v>91000</v>
      </c>
      <c r="G19525" s="2">
        <v>91000</v>
      </c>
      <c r="H19525">
        <v>2010</v>
      </c>
      <c r="I19525">
        <v>1</v>
      </c>
      <c r="J19525" t="s">
        <v>717</v>
      </c>
    </row>
    <row r="19526" spans="1:10">
      <c r="A19526" t="s">
        <v>140</v>
      </c>
      <c r="B19526" t="s">
        <v>34</v>
      </c>
      <c r="C19526" t="s">
        <v>4</v>
      </c>
      <c r="D19526" t="s">
        <v>1</v>
      </c>
      <c r="F19526" s="2">
        <v>0</v>
      </c>
      <c r="G19526" s="2">
        <v>0</v>
      </c>
      <c r="H19526">
        <v>2010</v>
      </c>
      <c r="I19526">
        <v>1</v>
      </c>
      <c r="J19526" t="s">
        <v>717</v>
      </c>
    </row>
    <row r="19527" spans="1:10">
      <c r="A19527" t="s">
        <v>646</v>
      </c>
      <c r="B19527" t="s">
        <v>34</v>
      </c>
      <c r="C19527" t="s">
        <v>4</v>
      </c>
      <c r="D19527" t="s">
        <v>328</v>
      </c>
      <c r="E19527" t="s">
        <v>534</v>
      </c>
      <c r="F19527" s="2">
        <v>149076.09</v>
      </c>
      <c r="G19527" s="2">
        <f t="shared" ref="G19527:G19543" si="541">F19527/I19527</f>
        <v>149076.09</v>
      </c>
      <c r="H19527">
        <v>2023</v>
      </c>
      <c r="I19527">
        <v>1</v>
      </c>
      <c r="J19527" t="s">
        <v>717</v>
      </c>
    </row>
    <row r="19528" spans="1:10">
      <c r="A19528" t="s">
        <v>695</v>
      </c>
      <c r="B19528" t="s">
        <v>6</v>
      </c>
      <c r="C19528" t="s">
        <v>3</v>
      </c>
      <c r="D19528" t="s">
        <v>328</v>
      </c>
      <c r="F19528" s="2">
        <v>23550565.489999998</v>
      </c>
      <c r="G19528" s="2">
        <f t="shared" si="541"/>
        <v>1286227.3476498923</v>
      </c>
      <c r="H19528">
        <v>2024</v>
      </c>
      <c r="I19528">
        <v>18.309799999999999</v>
      </c>
      <c r="J19528" t="s">
        <v>717</v>
      </c>
    </row>
    <row r="19529" spans="1:10">
      <c r="A19529" t="s">
        <v>695</v>
      </c>
      <c r="B19529" t="s">
        <v>6</v>
      </c>
      <c r="C19529" t="s">
        <v>3</v>
      </c>
      <c r="D19529" t="s">
        <v>1</v>
      </c>
      <c r="F19529" s="2">
        <v>113840190.43000001</v>
      </c>
      <c r="G19529" s="2">
        <f t="shared" si="541"/>
        <v>6217445.8721558955</v>
      </c>
      <c r="H19529">
        <v>2024</v>
      </c>
      <c r="I19529">
        <v>18.309799999999999</v>
      </c>
      <c r="J19529" t="s">
        <v>717</v>
      </c>
    </row>
    <row r="19530" spans="1:10">
      <c r="A19530" t="s">
        <v>695</v>
      </c>
      <c r="B19530" t="s">
        <v>6</v>
      </c>
      <c r="C19530" t="s">
        <v>4</v>
      </c>
      <c r="D19530" t="s">
        <v>328</v>
      </c>
      <c r="F19530" s="2">
        <v>12933666.08</v>
      </c>
      <c r="G19530" s="2">
        <f t="shared" si="541"/>
        <v>706379.42959508032</v>
      </c>
      <c r="H19530">
        <v>2024</v>
      </c>
      <c r="I19530">
        <v>18.309799999999999</v>
      </c>
      <c r="J19530" t="s">
        <v>717</v>
      </c>
    </row>
    <row r="19531" spans="1:10">
      <c r="A19531" t="s">
        <v>695</v>
      </c>
      <c r="B19531" t="s">
        <v>6</v>
      </c>
      <c r="C19531" t="s">
        <v>4</v>
      </c>
      <c r="D19531" t="s">
        <v>1</v>
      </c>
      <c r="F19531" s="2">
        <v>12495245</v>
      </c>
      <c r="G19531" s="2">
        <f t="shared" si="541"/>
        <v>682434.81632786815</v>
      </c>
      <c r="H19531">
        <v>2024</v>
      </c>
      <c r="I19531">
        <v>18.309799999999999</v>
      </c>
      <c r="J19531" t="s">
        <v>717</v>
      </c>
    </row>
    <row r="19532" spans="1:10" ht="15.75">
      <c r="A19532" s="19" t="s">
        <v>22</v>
      </c>
      <c r="B19532" t="s">
        <v>6</v>
      </c>
      <c r="C19532" t="s">
        <v>3</v>
      </c>
      <c r="D19532" t="s">
        <v>328</v>
      </c>
      <c r="F19532" s="2">
        <v>8659201</v>
      </c>
      <c r="G19532" s="2">
        <f t="shared" si="541"/>
        <v>488535.89321177115</v>
      </c>
      <c r="H19532">
        <v>2023</v>
      </c>
      <c r="I19532">
        <v>17.724799999999998</v>
      </c>
      <c r="J19532" t="s">
        <v>717</v>
      </c>
    </row>
    <row r="19533" spans="1:10" ht="15.75">
      <c r="A19533" s="19" t="s">
        <v>22</v>
      </c>
      <c r="B19533" t="s">
        <v>6</v>
      </c>
      <c r="C19533" t="s">
        <v>3</v>
      </c>
      <c r="D19533" t="s">
        <v>1</v>
      </c>
      <c r="F19533" s="2">
        <v>24750611</v>
      </c>
      <c r="G19533" s="2">
        <f t="shared" si="541"/>
        <v>1396383.0903592708</v>
      </c>
      <c r="H19533">
        <v>2023</v>
      </c>
      <c r="I19533">
        <v>17.724799999999998</v>
      </c>
      <c r="J19533" t="s">
        <v>717</v>
      </c>
    </row>
    <row r="19534" spans="1:10" ht="15.75">
      <c r="A19534" s="19" t="s">
        <v>22</v>
      </c>
      <c r="B19534" t="s">
        <v>6</v>
      </c>
      <c r="C19534" t="s">
        <v>4</v>
      </c>
      <c r="D19534" t="s">
        <v>328</v>
      </c>
      <c r="F19534" s="2">
        <v>55435400</v>
      </c>
      <c r="G19534" s="2">
        <f t="shared" si="541"/>
        <v>3127561.3829211053</v>
      </c>
      <c r="H19534">
        <v>2023</v>
      </c>
      <c r="I19534">
        <v>17.724799999999998</v>
      </c>
      <c r="J19534" t="s">
        <v>717</v>
      </c>
    </row>
    <row r="19535" spans="1:10" ht="15.75">
      <c r="A19535" s="19" t="s">
        <v>22</v>
      </c>
      <c r="B19535" t="s">
        <v>6</v>
      </c>
      <c r="C19535" t="s">
        <v>4</v>
      </c>
      <c r="D19535" t="s">
        <v>1</v>
      </c>
      <c r="F19535" s="2">
        <v>4416113</v>
      </c>
      <c r="G19535" s="2">
        <f t="shared" si="541"/>
        <v>249148.81973280379</v>
      </c>
      <c r="H19535">
        <v>2023</v>
      </c>
      <c r="I19535">
        <v>17.724799999999998</v>
      </c>
      <c r="J19535" t="s">
        <v>717</v>
      </c>
    </row>
    <row r="19536" spans="1:10">
      <c r="A19536" s="5" t="s">
        <v>22</v>
      </c>
      <c r="B19536" t="s">
        <v>6</v>
      </c>
      <c r="C19536" t="s">
        <v>3</v>
      </c>
      <c r="D19536" t="s">
        <v>328</v>
      </c>
      <c r="F19536" s="2">
        <v>15749139</v>
      </c>
      <c r="G19536" s="2">
        <f t="shared" si="541"/>
        <v>783745.91310146463</v>
      </c>
      <c r="H19536">
        <v>2022</v>
      </c>
      <c r="I19536">
        <v>20.0947</v>
      </c>
      <c r="J19536" t="s">
        <v>717</v>
      </c>
    </row>
    <row r="19537" spans="1:10">
      <c r="A19537" s="5" t="s">
        <v>22</v>
      </c>
      <c r="B19537" t="s">
        <v>6</v>
      </c>
      <c r="C19537" t="s">
        <v>3</v>
      </c>
      <c r="D19537" t="s">
        <v>1</v>
      </c>
      <c r="F19537" s="2">
        <v>26324737</v>
      </c>
      <c r="G19537" s="2">
        <f t="shared" si="541"/>
        <v>1310033.8397686952</v>
      </c>
      <c r="H19537">
        <v>2022</v>
      </c>
      <c r="I19537">
        <v>20.0947</v>
      </c>
      <c r="J19537" t="s">
        <v>717</v>
      </c>
    </row>
    <row r="19538" spans="1:10">
      <c r="A19538" s="5" t="s">
        <v>22</v>
      </c>
      <c r="B19538" t="s">
        <v>6</v>
      </c>
      <c r="C19538" t="s">
        <v>4</v>
      </c>
      <c r="D19538" t="s">
        <v>328</v>
      </c>
      <c r="F19538" s="2">
        <v>63288550</v>
      </c>
      <c r="G19538" s="2">
        <f t="shared" si="541"/>
        <v>3149514.5486123208</v>
      </c>
      <c r="H19538">
        <v>2022</v>
      </c>
      <c r="I19538">
        <v>20.0947</v>
      </c>
      <c r="J19538" t="s">
        <v>717</v>
      </c>
    </row>
    <row r="19539" spans="1:10">
      <c r="A19539" s="5" t="s">
        <v>22</v>
      </c>
      <c r="B19539" t="s">
        <v>6</v>
      </c>
      <c r="C19539" t="s">
        <v>4</v>
      </c>
      <c r="D19539" t="s">
        <v>1</v>
      </c>
      <c r="F19539" s="2">
        <v>343859</v>
      </c>
      <c r="G19539" s="2">
        <f t="shared" si="541"/>
        <v>17111.925034959466</v>
      </c>
      <c r="H19539">
        <v>2022</v>
      </c>
      <c r="I19539">
        <v>20.0947</v>
      </c>
      <c r="J19539" t="s">
        <v>717</v>
      </c>
    </row>
    <row r="19540" spans="1:10">
      <c r="A19540" s="5" t="s">
        <v>22</v>
      </c>
      <c r="B19540" t="s">
        <v>6</v>
      </c>
      <c r="C19540" t="s">
        <v>3</v>
      </c>
      <c r="D19540" t="s">
        <v>328</v>
      </c>
      <c r="F19540" s="2">
        <v>63700000</v>
      </c>
      <c r="G19540" s="2">
        <f t="shared" si="541"/>
        <v>3142079.1981532271</v>
      </c>
      <c r="H19540">
        <v>2021</v>
      </c>
      <c r="I19540">
        <v>20.273199999999999</v>
      </c>
      <c r="J19540" t="s">
        <v>717</v>
      </c>
    </row>
    <row r="19541" spans="1:10">
      <c r="A19541" s="6" t="s">
        <v>22</v>
      </c>
      <c r="B19541" t="s">
        <v>6</v>
      </c>
      <c r="C19541" t="s">
        <v>3</v>
      </c>
      <c r="D19541" t="s">
        <v>1</v>
      </c>
      <c r="F19541" s="2">
        <v>10040000</v>
      </c>
      <c r="G19541" s="2">
        <f t="shared" si="541"/>
        <v>495235.08868851489</v>
      </c>
      <c r="H19541">
        <v>2021</v>
      </c>
      <c r="I19541">
        <v>20.273199999999999</v>
      </c>
      <c r="J19541" t="s">
        <v>717</v>
      </c>
    </row>
    <row r="19542" spans="1:10">
      <c r="A19542" s="5" t="s">
        <v>22</v>
      </c>
      <c r="B19542" t="s">
        <v>6</v>
      </c>
      <c r="C19542" t="s">
        <v>4</v>
      </c>
      <c r="D19542" t="s">
        <v>328</v>
      </c>
      <c r="F19542" s="2">
        <v>18421541</v>
      </c>
      <c r="G19542" s="2">
        <f t="shared" si="541"/>
        <v>908664.69033009105</v>
      </c>
      <c r="H19542">
        <v>2021</v>
      </c>
      <c r="I19542">
        <v>20.273199999999999</v>
      </c>
      <c r="J19542" t="s">
        <v>717</v>
      </c>
    </row>
    <row r="19543" spans="1:10">
      <c r="A19543" s="6" t="s">
        <v>22</v>
      </c>
      <c r="B19543" t="s">
        <v>6</v>
      </c>
      <c r="C19543" t="s">
        <v>4</v>
      </c>
      <c r="D19543" t="s">
        <v>1</v>
      </c>
      <c r="F19543" s="2">
        <v>2268332</v>
      </c>
      <c r="G19543" s="2">
        <f t="shared" si="541"/>
        <v>111888.2070911351</v>
      </c>
      <c r="H19543">
        <v>2021</v>
      </c>
      <c r="I19543">
        <v>20.273199999999999</v>
      </c>
      <c r="J19543" t="s">
        <v>717</v>
      </c>
    </row>
    <row r="19544" spans="1:10">
      <c r="A19544" t="s">
        <v>22</v>
      </c>
      <c r="B19544" t="s">
        <v>6</v>
      </c>
      <c r="C19544" t="s">
        <v>3</v>
      </c>
      <c r="D19544" t="s">
        <v>328</v>
      </c>
      <c r="F19544" s="2">
        <v>3480000</v>
      </c>
      <c r="G19544" s="2">
        <v>162077.57368009241</v>
      </c>
      <c r="H19544">
        <v>2020</v>
      </c>
      <c r="I19544">
        <v>21.4712</v>
      </c>
      <c r="J19544" t="s">
        <v>717</v>
      </c>
    </row>
    <row r="19545" spans="1:10">
      <c r="A19545" t="s">
        <v>22</v>
      </c>
      <c r="B19545" t="s">
        <v>6</v>
      </c>
      <c r="C19545" t="s">
        <v>3</v>
      </c>
      <c r="D19545" t="s">
        <v>1</v>
      </c>
      <c r="F19545" s="2">
        <v>5070000</v>
      </c>
      <c r="G19545" s="2">
        <v>236130.25820634153</v>
      </c>
      <c r="H19545">
        <v>2020</v>
      </c>
      <c r="I19545">
        <v>21.4712</v>
      </c>
      <c r="J19545" t="s">
        <v>717</v>
      </c>
    </row>
    <row r="19546" spans="1:10">
      <c r="A19546" t="s">
        <v>22</v>
      </c>
      <c r="B19546" t="s">
        <v>6</v>
      </c>
      <c r="C19546" t="s">
        <v>4</v>
      </c>
      <c r="D19546" t="s">
        <v>328</v>
      </c>
      <c r="F19546" s="2">
        <v>1840000</v>
      </c>
      <c r="G19546" s="2">
        <v>85696.188382577588</v>
      </c>
      <c r="H19546">
        <v>2020</v>
      </c>
      <c r="I19546">
        <v>21.4712</v>
      </c>
      <c r="J19546" t="s">
        <v>717</v>
      </c>
    </row>
    <row r="19547" spans="1:10">
      <c r="A19547" t="s">
        <v>22</v>
      </c>
      <c r="B19547" t="s">
        <v>6</v>
      </c>
      <c r="C19547" t="s">
        <v>4</v>
      </c>
      <c r="D19547" t="s">
        <v>1</v>
      </c>
      <c r="F19547" s="2">
        <v>930000</v>
      </c>
      <c r="G19547" s="2">
        <v>43313.834345541938</v>
      </c>
      <c r="H19547">
        <v>2020</v>
      </c>
      <c r="I19547">
        <v>21.4712</v>
      </c>
      <c r="J19547" t="s">
        <v>717</v>
      </c>
    </row>
    <row r="19548" spans="1:10">
      <c r="A19548" t="s">
        <v>22</v>
      </c>
      <c r="B19548" t="s">
        <v>6</v>
      </c>
      <c r="C19548" t="s">
        <v>3</v>
      </c>
      <c r="D19548" t="s">
        <v>1</v>
      </c>
      <c r="F19548" s="2">
        <v>4485000</v>
      </c>
      <c r="G19548" s="2">
        <f t="shared" ref="G19548:G19559" si="542">F19548/I19548</f>
        <v>232997.90639562372</v>
      </c>
      <c r="H19548">
        <v>2019</v>
      </c>
      <c r="I19548">
        <v>19.249099999999999</v>
      </c>
      <c r="J19548" t="s">
        <v>717</v>
      </c>
    </row>
    <row r="19549" spans="1:10">
      <c r="A19549" t="s">
        <v>22</v>
      </c>
      <c r="B19549" t="s">
        <v>6</v>
      </c>
      <c r="C19549" t="s">
        <v>3</v>
      </c>
      <c r="D19549" t="s">
        <v>328</v>
      </c>
      <c r="F19549" s="2">
        <v>63695987</v>
      </c>
      <c r="G19549" s="2">
        <f t="shared" si="542"/>
        <v>3309037.1497888216</v>
      </c>
      <c r="H19549">
        <v>2019</v>
      </c>
      <c r="I19549">
        <v>19.249099999999999</v>
      </c>
      <c r="J19549" t="s">
        <v>717</v>
      </c>
    </row>
    <row r="19550" spans="1:10">
      <c r="A19550" t="s">
        <v>22</v>
      </c>
      <c r="B19550" t="s">
        <v>6</v>
      </c>
      <c r="C19550" t="s">
        <v>4</v>
      </c>
      <c r="D19550" t="s">
        <v>328</v>
      </c>
      <c r="F19550" s="2">
        <v>-1946000</v>
      </c>
      <c r="G19550" s="2">
        <f t="shared" si="542"/>
        <v>-101095.63564010785</v>
      </c>
      <c r="H19550">
        <v>2019</v>
      </c>
      <c r="I19550">
        <v>19.249099999999999</v>
      </c>
      <c r="J19550" t="s">
        <v>717</v>
      </c>
    </row>
    <row r="19551" spans="1:10">
      <c r="A19551" t="s">
        <v>22</v>
      </c>
      <c r="B19551" t="s">
        <v>6</v>
      </c>
      <c r="C19551" t="s">
        <v>4</v>
      </c>
      <c r="D19551" t="s">
        <v>1</v>
      </c>
      <c r="F19551" s="2">
        <v>135000</v>
      </c>
      <c r="G19551" s="2">
        <f t="shared" si="542"/>
        <v>7013.3149082294758</v>
      </c>
      <c r="H19551">
        <v>2019</v>
      </c>
      <c r="I19551">
        <v>19.249099999999999</v>
      </c>
      <c r="J19551" t="s">
        <v>717</v>
      </c>
    </row>
    <row r="19552" spans="1:10">
      <c r="A19552" t="s">
        <v>22</v>
      </c>
      <c r="B19552" t="s">
        <v>6</v>
      </c>
      <c r="C19552" t="s">
        <v>3</v>
      </c>
      <c r="D19552" t="s">
        <v>328</v>
      </c>
      <c r="F19552" s="2">
        <v>6068000</v>
      </c>
      <c r="G19552" s="2">
        <f t="shared" si="542"/>
        <v>315057.1131879543</v>
      </c>
      <c r="H19552">
        <v>2018</v>
      </c>
      <c r="I19552">
        <v>19.260000000000002</v>
      </c>
      <c r="J19552" t="s">
        <v>717</v>
      </c>
    </row>
    <row r="19553" spans="1:10">
      <c r="A19553" t="s">
        <v>22</v>
      </c>
      <c r="B19553" t="s">
        <v>6</v>
      </c>
      <c r="C19553" t="s">
        <v>3</v>
      </c>
      <c r="D19553" t="s">
        <v>1</v>
      </c>
      <c r="E19553" t="s">
        <v>364</v>
      </c>
      <c r="F19553" s="2">
        <v>4822000</v>
      </c>
      <c r="G19553" s="2">
        <f t="shared" si="542"/>
        <v>250363.44755970922</v>
      </c>
      <c r="H19553">
        <v>2018</v>
      </c>
      <c r="I19553">
        <v>19.260000000000002</v>
      </c>
      <c r="J19553" t="s">
        <v>717</v>
      </c>
    </row>
    <row r="19554" spans="1:10">
      <c r="A19554" t="s">
        <v>22</v>
      </c>
      <c r="B19554" t="s">
        <v>6</v>
      </c>
      <c r="C19554" t="s">
        <v>4</v>
      </c>
      <c r="D19554" t="s">
        <v>328</v>
      </c>
      <c r="F19554" s="2">
        <v>137000</v>
      </c>
      <c r="G19554" s="2">
        <f t="shared" si="542"/>
        <v>7113.1879543094492</v>
      </c>
      <c r="H19554">
        <v>2018</v>
      </c>
      <c r="I19554">
        <v>19.260000000000002</v>
      </c>
      <c r="J19554" t="s">
        <v>717</v>
      </c>
    </row>
    <row r="19555" spans="1:10">
      <c r="A19555" t="s">
        <v>22</v>
      </c>
      <c r="B19555" t="s">
        <v>6</v>
      </c>
      <c r="C19555" t="s">
        <v>4</v>
      </c>
      <c r="D19555" t="s">
        <v>1</v>
      </c>
      <c r="E19555" t="s">
        <v>364</v>
      </c>
      <c r="F19555" s="2">
        <v>2045000</v>
      </c>
      <c r="G19555" s="2">
        <f t="shared" si="542"/>
        <v>106178.6085150571</v>
      </c>
      <c r="H19555">
        <v>2018</v>
      </c>
      <c r="I19555">
        <v>19.260000000000002</v>
      </c>
      <c r="J19555" t="s">
        <v>717</v>
      </c>
    </row>
    <row r="19556" spans="1:10">
      <c r="A19556" t="s">
        <v>22</v>
      </c>
      <c r="B19556" t="s">
        <v>6</v>
      </c>
      <c r="C19556" t="s">
        <v>3</v>
      </c>
      <c r="D19556" t="s">
        <v>328</v>
      </c>
      <c r="F19556" s="2">
        <v>6251000</v>
      </c>
      <c r="G19556" s="2">
        <f t="shared" si="542"/>
        <v>331091.10169491527</v>
      </c>
      <c r="H19556">
        <v>2017</v>
      </c>
      <c r="I19556">
        <v>18.88</v>
      </c>
      <c r="J19556" t="s">
        <v>717</v>
      </c>
    </row>
    <row r="19557" spans="1:10">
      <c r="A19557" t="s">
        <v>22</v>
      </c>
      <c r="B19557" t="s">
        <v>6</v>
      </c>
      <c r="C19557" t="s">
        <v>3</v>
      </c>
      <c r="D19557" t="s">
        <v>1</v>
      </c>
      <c r="E19557" t="s">
        <v>364</v>
      </c>
      <c r="F19557" s="2">
        <v>4796000</v>
      </c>
      <c r="G19557" s="2">
        <f t="shared" si="542"/>
        <v>254025.42372881356</v>
      </c>
      <c r="H19557">
        <v>2017</v>
      </c>
      <c r="I19557">
        <v>18.88</v>
      </c>
      <c r="J19557" t="s">
        <v>717</v>
      </c>
    </row>
    <row r="19558" spans="1:10">
      <c r="A19558" t="s">
        <v>22</v>
      </c>
      <c r="B19558" t="s">
        <v>6</v>
      </c>
      <c r="C19558" t="s">
        <v>4</v>
      </c>
      <c r="D19558" t="s">
        <v>328</v>
      </c>
      <c r="F19558" s="2">
        <v>9013157.8949999996</v>
      </c>
      <c r="G19558" s="2">
        <f t="shared" si="542"/>
        <v>477391.83765889832</v>
      </c>
      <c r="H19558">
        <v>2017</v>
      </c>
      <c r="I19558">
        <v>18.88</v>
      </c>
      <c r="J19558" t="s">
        <v>717</v>
      </c>
    </row>
    <row r="19559" spans="1:10">
      <c r="A19559" t="s">
        <v>22</v>
      </c>
      <c r="B19559" t="s">
        <v>6</v>
      </c>
      <c r="C19559" t="s">
        <v>4</v>
      </c>
      <c r="D19559" t="s">
        <v>1</v>
      </c>
      <c r="E19559" t="s">
        <v>364</v>
      </c>
      <c r="F19559" s="2">
        <v>283567</v>
      </c>
      <c r="G19559" s="2">
        <f t="shared" si="542"/>
        <v>15019.438559322034</v>
      </c>
      <c r="H19559">
        <v>2017</v>
      </c>
      <c r="I19559">
        <v>18.88</v>
      </c>
      <c r="J19559" t="s">
        <v>717</v>
      </c>
    </row>
    <row r="19560" spans="1:10">
      <c r="A19560" t="s">
        <v>582</v>
      </c>
      <c r="B19560" t="s">
        <v>552</v>
      </c>
      <c r="C19560" t="s">
        <v>4</v>
      </c>
      <c r="D19560" t="s">
        <v>1</v>
      </c>
      <c r="F19560" s="2">
        <v>277000</v>
      </c>
      <c r="G19560" s="2">
        <v>44023.457986999572</v>
      </c>
      <c r="H19560">
        <v>2014</v>
      </c>
      <c r="I19560">
        <v>6.2920999999999996</v>
      </c>
      <c r="J19560" t="s">
        <v>717</v>
      </c>
    </row>
    <row r="19561" spans="1:10">
      <c r="A19561" t="s">
        <v>582</v>
      </c>
      <c r="B19561" t="s">
        <v>552</v>
      </c>
      <c r="C19561" t="s">
        <v>3</v>
      </c>
      <c r="D19561" t="s">
        <v>328</v>
      </c>
      <c r="F19561" s="2">
        <v>0</v>
      </c>
      <c r="G19561" s="2">
        <v>0</v>
      </c>
      <c r="H19561">
        <v>2012</v>
      </c>
      <c r="I19561">
        <v>4.2892999999999857</v>
      </c>
      <c r="J19561" t="s">
        <v>717</v>
      </c>
    </row>
    <row r="19562" spans="1:10">
      <c r="A19562" t="s">
        <v>582</v>
      </c>
      <c r="B19562" t="s">
        <v>552</v>
      </c>
      <c r="C19562" t="s">
        <v>3</v>
      </c>
      <c r="D19562" t="s">
        <v>1</v>
      </c>
      <c r="F19562" s="2">
        <v>0</v>
      </c>
      <c r="G19562" s="2">
        <v>0</v>
      </c>
      <c r="H19562">
        <v>2012</v>
      </c>
      <c r="I19562">
        <v>4.2892999999999857</v>
      </c>
      <c r="J19562" t="s">
        <v>717</v>
      </c>
    </row>
    <row r="19563" spans="1:10">
      <c r="A19563" t="s">
        <v>582</v>
      </c>
      <c r="B19563" t="s">
        <v>552</v>
      </c>
      <c r="C19563" t="s">
        <v>4</v>
      </c>
      <c r="D19563" t="s">
        <v>328</v>
      </c>
      <c r="F19563" s="2">
        <v>0</v>
      </c>
      <c r="G19563" s="2">
        <v>0</v>
      </c>
      <c r="H19563">
        <v>2012</v>
      </c>
      <c r="I19563">
        <v>4.2892999999999857</v>
      </c>
      <c r="J19563" t="s">
        <v>717</v>
      </c>
    </row>
    <row r="19564" spans="1:10">
      <c r="A19564" t="s">
        <v>582</v>
      </c>
      <c r="B19564" t="s">
        <v>552</v>
      </c>
      <c r="C19564" t="s">
        <v>4</v>
      </c>
      <c r="D19564" t="s">
        <v>1</v>
      </c>
      <c r="F19564" s="2">
        <v>0</v>
      </c>
      <c r="G19564" s="2">
        <v>0</v>
      </c>
      <c r="H19564">
        <v>2012</v>
      </c>
      <c r="I19564">
        <v>4.2892999999999857</v>
      </c>
      <c r="J19564" t="s">
        <v>717</v>
      </c>
    </row>
    <row r="19565" spans="1:10">
      <c r="A19565" t="s">
        <v>582</v>
      </c>
      <c r="B19565" t="s">
        <v>552</v>
      </c>
      <c r="C19565" t="s">
        <v>3</v>
      </c>
      <c r="D19565" t="s">
        <v>328</v>
      </c>
      <c r="F19565" s="2">
        <v>0</v>
      </c>
      <c r="G19565" s="2">
        <v>0</v>
      </c>
      <c r="H19565">
        <v>2011</v>
      </c>
      <c r="I19565">
        <v>4.2892999999999857</v>
      </c>
      <c r="J19565" t="s">
        <v>717</v>
      </c>
    </row>
    <row r="19566" spans="1:10">
      <c r="A19566" t="s">
        <v>582</v>
      </c>
      <c r="B19566" t="s">
        <v>552</v>
      </c>
      <c r="C19566" t="s">
        <v>3</v>
      </c>
      <c r="D19566" t="s">
        <v>1</v>
      </c>
      <c r="F19566" s="2">
        <v>0</v>
      </c>
      <c r="G19566" s="2">
        <v>0</v>
      </c>
      <c r="H19566">
        <v>2011</v>
      </c>
      <c r="I19566">
        <v>4.2892999999999857</v>
      </c>
      <c r="J19566" t="s">
        <v>717</v>
      </c>
    </row>
    <row r="19567" spans="1:10">
      <c r="A19567" t="s">
        <v>582</v>
      </c>
      <c r="B19567" t="s">
        <v>552</v>
      </c>
      <c r="C19567" t="s">
        <v>4</v>
      </c>
      <c r="D19567" t="s">
        <v>328</v>
      </c>
      <c r="F19567" s="2">
        <v>0</v>
      </c>
      <c r="G19567" s="2">
        <v>0</v>
      </c>
      <c r="H19567">
        <v>2011</v>
      </c>
      <c r="I19567">
        <v>4.2892999999999857</v>
      </c>
      <c r="J19567" t="s">
        <v>717</v>
      </c>
    </row>
    <row r="19568" spans="1:10">
      <c r="A19568" t="s">
        <v>582</v>
      </c>
      <c r="B19568" t="s">
        <v>552</v>
      </c>
      <c r="C19568" t="s">
        <v>4</v>
      </c>
      <c r="D19568" t="s">
        <v>1</v>
      </c>
      <c r="F19568" s="2">
        <v>0</v>
      </c>
      <c r="G19568" s="2">
        <v>0</v>
      </c>
      <c r="H19568">
        <v>2011</v>
      </c>
      <c r="I19568">
        <v>4.2892999999999857</v>
      </c>
      <c r="J19568" t="s">
        <v>717</v>
      </c>
    </row>
    <row r="19569" spans="1:10">
      <c r="A19569" t="s">
        <v>582</v>
      </c>
      <c r="B19569" t="s">
        <v>552</v>
      </c>
      <c r="C19569" t="s">
        <v>3</v>
      </c>
      <c r="D19569" t="s">
        <v>328</v>
      </c>
      <c r="F19569" s="2">
        <v>0</v>
      </c>
      <c r="G19569" s="2">
        <v>0</v>
      </c>
      <c r="H19569">
        <v>2010</v>
      </c>
      <c r="I19569">
        <v>4.2305704109588866</v>
      </c>
      <c r="J19569" t="s">
        <v>717</v>
      </c>
    </row>
    <row r="19570" spans="1:10">
      <c r="A19570" t="s">
        <v>582</v>
      </c>
      <c r="B19570" t="s">
        <v>552</v>
      </c>
      <c r="C19570" t="s">
        <v>3</v>
      </c>
      <c r="D19570" t="s">
        <v>1</v>
      </c>
      <c r="F19570" s="2">
        <v>0</v>
      </c>
      <c r="G19570" s="2">
        <v>0</v>
      </c>
      <c r="H19570">
        <v>2010</v>
      </c>
      <c r="I19570">
        <v>4.2305704109588866</v>
      </c>
      <c r="J19570" t="s">
        <v>717</v>
      </c>
    </row>
    <row r="19571" spans="1:10">
      <c r="A19571" t="s">
        <v>582</v>
      </c>
      <c r="B19571" t="s">
        <v>552</v>
      </c>
      <c r="C19571" t="s">
        <v>4</v>
      </c>
      <c r="D19571" t="s">
        <v>328</v>
      </c>
      <c r="F19571" s="2">
        <v>0</v>
      </c>
      <c r="G19571" s="2">
        <v>0</v>
      </c>
      <c r="H19571">
        <v>2010</v>
      </c>
      <c r="I19571">
        <v>4.2305704109588866</v>
      </c>
      <c r="J19571" t="s">
        <v>717</v>
      </c>
    </row>
    <row r="19572" spans="1:10">
      <c r="A19572" t="s">
        <v>582</v>
      </c>
      <c r="B19572" t="s">
        <v>552</v>
      </c>
      <c r="C19572" t="s">
        <v>4</v>
      </c>
      <c r="D19572" t="s">
        <v>1</v>
      </c>
      <c r="F19572" s="2">
        <v>0</v>
      </c>
      <c r="G19572" s="2">
        <v>0</v>
      </c>
      <c r="H19572">
        <v>2010</v>
      </c>
      <c r="I19572">
        <v>4.2305704109588866</v>
      </c>
      <c r="J19572" t="s">
        <v>717</v>
      </c>
    </row>
    <row r="19573" spans="1:10">
      <c r="A19573" t="s">
        <v>141</v>
      </c>
      <c r="B19573" s="18" t="s">
        <v>35</v>
      </c>
      <c r="C19573" s="18" t="s">
        <v>3</v>
      </c>
      <c r="D19573" s="18" t="s">
        <v>328</v>
      </c>
      <c r="E19573" s="18" t="s">
        <v>677</v>
      </c>
      <c r="F19573" s="2">
        <v>813449301</v>
      </c>
      <c r="G19573" s="2">
        <f t="shared" ref="G19573:G19588" si="543">F19573/I19573</f>
        <v>888559.30817605252</v>
      </c>
      <c r="H19573" s="18">
        <v>2024</v>
      </c>
      <c r="I19573" s="18">
        <v>915.46990000000005</v>
      </c>
      <c r="J19573" t="s">
        <v>717</v>
      </c>
    </row>
    <row r="19574" spans="1:10">
      <c r="A19574" t="s">
        <v>141</v>
      </c>
      <c r="B19574" s="18" t="s">
        <v>35</v>
      </c>
      <c r="C19574" s="18" t="s">
        <v>3</v>
      </c>
      <c r="D19574" s="18" t="s">
        <v>1</v>
      </c>
      <c r="E19574" s="18"/>
      <c r="F19574" s="2">
        <v>21446619</v>
      </c>
      <c r="G19574" s="2">
        <f t="shared" si="543"/>
        <v>23426.896941122803</v>
      </c>
      <c r="H19574" s="18">
        <v>2024</v>
      </c>
      <c r="I19574" s="18">
        <v>915.46990000000005</v>
      </c>
      <c r="J19574" t="s">
        <v>717</v>
      </c>
    </row>
    <row r="19575" spans="1:10">
      <c r="A19575" t="s">
        <v>141</v>
      </c>
      <c r="B19575" s="18" t="s">
        <v>35</v>
      </c>
      <c r="C19575" s="18" t="s">
        <v>4</v>
      </c>
      <c r="D19575" s="18" t="s">
        <v>328</v>
      </c>
      <c r="E19575" s="18" t="s">
        <v>677</v>
      </c>
      <c r="F19575" s="2">
        <v>119243465</v>
      </c>
      <c r="G19575" s="2">
        <f t="shared" si="543"/>
        <v>130253.83467004212</v>
      </c>
      <c r="H19575" s="18">
        <v>2024</v>
      </c>
      <c r="I19575" s="18">
        <v>915.46990000000005</v>
      </c>
      <c r="J19575" t="s">
        <v>717</v>
      </c>
    </row>
    <row r="19576" spans="1:10">
      <c r="A19576" t="s">
        <v>141</v>
      </c>
      <c r="B19576" s="18" t="s">
        <v>35</v>
      </c>
      <c r="C19576" s="18" t="s">
        <v>4</v>
      </c>
      <c r="D19576" s="18" t="s">
        <v>1</v>
      </c>
      <c r="F19576" s="2">
        <v>1853364</v>
      </c>
      <c r="G19576" s="2">
        <f t="shared" si="543"/>
        <v>2024.4947430822137</v>
      </c>
      <c r="H19576" s="18">
        <v>2024</v>
      </c>
      <c r="I19576" s="18">
        <v>915.46990000000005</v>
      </c>
      <c r="J19576" t="s">
        <v>717</v>
      </c>
    </row>
    <row r="19577" spans="1:10">
      <c r="A19577" t="s">
        <v>141</v>
      </c>
      <c r="B19577" s="18" t="s">
        <v>35</v>
      </c>
      <c r="C19577" s="18" t="s">
        <v>3</v>
      </c>
      <c r="D19577" s="18" t="s">
        <v>328</v>
      </c>
      <c r="E19577" s="18"/>
      <c r="F19577" s="2">
        <v>422569962</v>
      </c>
      <c r="G19577" s="2">
        <f t="shared" si="543"/>
        <v>1427702.0303122753</v>
      </c>
      <c r="H19577" s="18">
        <v>2023</v>
      </c>
      <c r="I19577" s="18">
        <v>295.97910000000002</v>
      </c>
      <c r="J19577" t="s">
        <v>717</v>
      </c>
    </row>
    <row r="19578" spans="1:10">
      <c r="A19578" t="s">
        <v>141</v>
      </c>
      <c r="B19578" s="18" t="s">
        <v>35</v>
      </c>
      <c r="C19578" s="18" t="s">
        <v>3</v>
      </c>
      <c r="D19578" s="18" t="s">
        <v>1</v>
      </c>
      <c r="E19578" s="18"/>
      <c r="F19578" s="2">
        <v>11554362</v>
      </c>
      <c r="G19578" s="2">
        <f t="shared" si="543"/>
        <v>39037.763139356794</v>
      </c>
      <c r="H19578" s="18">
        <v>2023</v>
      </c>
      <c r="I19578" s="18">
        <v>295.97910000000002</v>
      </c>
      <c r="J19578" t="s">
        <v>717</v>
      </c>
    </row>
    <row r="19579" spans="1:10">
      <c r="A19579" t="s">
        <v>141</v>
      </c>
      <c r="B19579" s="18" t="s">
        <v>35</v>
      </c>
      <c r="C19579" s="18" t="s">
        <v>4</v>
      </c>
      <c r="D19579" s="18" t="s">
        <v>328</v>
      </c>
      <c r="E19579" s="18"/>
      <c r="F19579" s="2">
        <v>27476912.5</v>
      </c>
      <c r="G19579" s="2">
        <f t="shared" si="543"/>
        <v>92833.961925014301</v>
      </c>
      <c r="H19579" s="18">
        <v>2023</v>
      </c>
      <c r="I19579" s="18">
        <v>295.97910000000002</v>
      </c>
      <c r="J19579" t="s">
        <v>717</v>
      </c>
    </row>
    <row r="19580" spans="1:10">
      <c r="A19580" t="s">
        <v>141</v>
      </c>
      <c r="B19580" s="18" t="s">
        <v>35</v>
      </c>
      <c r="C19580" s="18" t="s">
        <v>4</v>
      </c>
      <c r="D19580" s="18" t="s">
        <v>1</v>
      </c>
      <c r="E19580" s="18"/>
      <c r="F19580" s="2">
        <v>1079638.5</v>
      </c>
      <c r="G19580" s="2">
        <f t="shared" si="543"/>
        <v>3647.6849209961106</v>
      </c>
      <c r="H19580" s="18">
        <v>2023</v>
      </c>
      <c r="I19580" s="18">
        <v>295.97910000000002</v>
      </c>
      <c r="J19580" t="s">
        <v>717</v>
      </c>
    </row>
    <row r="19581" spans="1:10">
      <c r="A19581" s="14" t="s">
        <v>141</v>
      </c>
      <c r="B19581" t="s">
        <v>35</v>
      </c>
      <c r="C19581" t="s">
        <v>3</v>
      </c>
      <c r="D19581" t="s">
        <v>328</v>
      </c>
      <c r="F19581" s="2">
        <v>158986909</v>
      </c>
      <c r="G19581" s="2">
        <f t="shared" si="543"/>
        <v>1214812.6818548583</v>
      </c>
      <c r="H19581">
        <v>2022</v>
      </c>
      <c r="I19581">
        <v>130.87360000000001</v>
      </c>
      <c r="J19581" t="s">
        <v>717</v>
      </c>
    </row>
    <row r="19582" spans="1:10">
      <c r="A19582" s="14" t="s">
        <v>141</v>
      </c>
      <c r="B19582" t="s">
        <v>35</v>
      </c>
      <c r="C19582" t="s">
        <v>3</v>
      </c>
      <c r="D19582" t="s">
        <v>1</v>
      </c>
      <c r="F19582" s="2">
        <v>3123071</v>
      </c>
      <c r="G19582" s="2">
        <f t="shared" si="543"/>
        <v>23863.26195657489</v>
      </c>
      <c r="H19582">
        <v>2022</v>
      </c>
      <c r="I19582">
        <v>130.87360000000001</v>
      </c>
      <c r="J19582" t="s">
        <v>717</v>
      </c>
    </row>
    <row r="19583" spans="1:10">
      <c r="A19583" s="14" t="s">
        <v>141</v>
      </c>
      <c r="B19583" t="s">
        <v>35</v>
      </c>
      <c r="C19583" t="s">
        <v>5</v>
      </c>
      <c r="D19583" t="s">
        <v>328</v>
      </c>
      <c r="F19583" s="2">
        <v>2002221</v>
      </c>
      <c r="G19583" s="2">
        <f t="shared" si="543"/>
        <v>15298.89144945963</v>
      </c>
      <c r="H19583">
        <v>2022</v>
      </c>
      <c r="I19583">
        <v>130.87360000000001</v>
      </c>
      <c r="J19583" t="s">
        <v>717</v>
      </c>
    </row>
    <row r="19584" spans="1:10">
      <c r="A19584" s="14" t="s">
        <v>141</v>
      </c>
      <c r="B19584" t="s">
        <v>35</v>
      </c>
      <c r="C19584" t="s">
        <v>5</v>
      </c>
      <c r="D19584" t="s">
        <v>1</v>
      </c>
      <c r="F19584" s="2">
        <v>72062</v>
      </c>
      <c r="G19584" s="2">
        <f t="shared" si="543"/>
        <v>550.62289109491905</v>
      </c>
      <c r="H19584">
        <v>2022</v>
      </c>
      <c r="I19584">
        <v>130.87360000000001</v>
      </c>
      <c r="J19584" t="s">
        <v>717</v>
      </c>
    </row>
    <row r="19585" spans="1:10">
      <c r="A19585" s="14" t="s">
        <v>141</v>
      </c>
      <c r="B19585" t="s">
        <v>35</v>
      </c>
      <c r="C19585" t="s">
        <v>3</v>
      </c>
      <c r="D19585" t="s">
        <v>328</v>
      </c>
      <c r="E19585" t="s">
        <v>329</v>
      </c>
      <c r="F19585" s="2">
        <v>99593917</v>
      </c>
      <c r="G19585" s="2">
        <f t="shared" si="543"/>
        <v>1047439.6844027125</v>
      </c>
      <c r="H19585">
        <v>2021</v>
      </c>
      <c r="I19585">
        <v>95.083200000000005</v>
      </c>
      <c r="J19585" t="s">
        <v>717</v>
      </c>
    </row>
    <row r="19586" spans="1:10">
      <c r="A19586" s="14" t="s">
        <v>141</v>
      </c>
      <c r="B19586" t="s">
        <v>35</v>
      </c>
      <c r="C19586" t="s">
        <v>3</v>
      </c>
      <c r="D19586" t="s">
        <v>1</v>
      </c>
      <c r="E19586" t="s">
        <v>330</v>
      </c>
      <c r="F19586" s="2">
        <v>2862922</v>
      </c>
      <c r="G19586" s="2">
        <f t="shared" si="543"/>
        <v>30109.651336934388</v>
      </c>
      <c r="H19586">
        <v>2021</v>
      </c>
      <c r="I19586">
        <v>95.083200000000005</v>
      </c>
      <c r="J19586" t="s">
        <v>717</v>
      </c>
    </row>
    <row r="19587" spans="1:10">
      <c r="A19587" s="14" t="s">
        <v>141</v>
      </c>
      <c r="B19587" t="s">
        <v>35</v>
      </c>
      <c r="C19587" t="s">
        <v>4</v>
      </c>
      <c r="D19587" t="s">
        <v>328</v>
      </c>
      <c r="E19587" t="s">
        <v>329</v>
      </c>
      <c r="F19587" s="2">
        <v>3386085</v>
      </c>
      <c r="G19587" s="2">
        <f t="shared" si="543"/>
        <v>35611.811550305414</v>
      </c>
      <c r="H19587">
        <v>2021</v>
      </c>
      <c r="I19587">
        <v>95.083200000000005</v>
      </c>
      <c r="J19587" t="s">
        <v>717</v>
      </c>
    </row>
    <row r="19588" spans="1:10">
      <c r="A19588" s="14" t="s">
        <v>141</v>
      </c>
      <c r="B19588" t="s">
        <v>35</v>
      </c>
      <c r="C19588" t="s">
        <v>4</v>
      </c>
      <c r="D19588" t="s">
        <v>1</v>
      </c>
      <c r="E19588" t="s">
        <v>330</v>
      </c>
      <c r="F19588" s="2">
        <v>92677</v>
      </c>
      <c r="G19588" s="2">
        <f t="shared" si="543"/>
        <v>974.69374190182907</v>
      </c>
      <c r="H19588">
        <v>2021</v>
      </c>
      <c r="I19588">
        <v>95.083200000000005</v>
      </c>
      <c r="J19588" t="s">
        <v>717</v>
      </c>
    </row>
    <row r="19589" spans="1:10">
      <c r="A19589" t="s">
        <v>141</v>
      </c>
      <c r="B19589" t="s">
        <v>35</v>
      </c>
      <c r="C19589" t="s">
        <v>3</v>
      </c>
      <c r="D19589" t="s">
        <v>328</v>
      </c>
      <c r="F19589" s="2">
        <v>67545844</v>
      </c>
      <c r="G19589" s="2">
        <v>957738.43553619646</v>
      </c>
      <c r="H19589">
        <v>2020</v>
      </c>
      <c r="I19589">
        <v>70.526399999999995</v>
      </c>
      <c r="J19589" t="s">
        <v>717</v>
      </c>
    </row>
    <row r="19590" spans="1:10">
      <c r="A19590" t="s">
        <v>141</v>
      </c>
      <c r="B19590" t="s">
        <v>35</v>
      </c>
      <c r="C19590" t="s">
        <v>3</v>
      </c>
      <c r="D19590" t="s">
        <v>1</v>
      </c>
      <c r="F19590" s="2">
        <v>1857238</v>
      </c>
      <c r="G19590" s="2">
        <v>26333.940198280361</v>
      </c>
      <c r="H19590">
        <v>2020</v>
      </c>
      <c r="I19590">
        <v>70.526399999999995</v>
      </c>
      <c r="J19590" t="s">
        <v>717</v>
      </c>
    </row>
    <row r="19591" spans="1:10">
      <c r="A19591" t="s">
        <v>141</v>
      </c>
      <c r="B19591" t="s">
        <v>35</v>
      </c>
      <c r="C19591" t="s">
        <v>4</v>
      </c>
      <c r="D19591" t="s">
        <v>328</v>
      </c>
      <c r="F19591" s="2">
        <v>-246977</v>
      </c>
      <c r="G19591" s="2">
        <v>-3501.9085051838747</v>
      </c>
      <c r="H19591">
        <v>2020</v>
      </c>
      <c r="I19591">
        <v>70.526399999999995</v>
      </c>
      <c r="J19591" t="s">
        <v>717</v>
      </c>
    </row>
    <row r="19592" spans="1:10">
      <c r="A19592" t="s">
        <v>141</v>
      </c>
      <c r="B19592" t="s">
        <v>35</v>
      </c>
      <c r="C19592" t="s">
        <v>4</v>
      </c>
      <c r="D19592" t="s">
        <v>1</v>
      </c>
      <c r="F19592" s="2">
        <v>38727</v>
      </c>
      <c r="G19592" s="2">
        <v>549.11352344653926</v>
      </c>
      <c r="H19592">
        <v>2020</v>
      </c>
      <c r="I19592">
        <v>70.526399999999995</v>
      </c>
      <c r="J19592" t="s">
        <v>717</v>
      </c>
    </row>
    <row r="19593" spans="1:10">
      <c r="A19593" s="1" t="s">
        <v>141</v>
      </c>
      <c r="B19593" t="s">
        <v>35</v>
      </c>
      <c r="C19593" t="s">
        <v>3</v>
      </c>
      <c r="D19593" t="s">
        <v>328</v>
      </c>
      <c r="E19593" t="s">
        <v>343</v>
      </c>
      <c r="F19593" s="2">
        <v>41995632</v>
      </c>
      <c r="G19593" s="2">
        <f t="shared" ref="G19593:G19600" si="544">F19593/I19593</f>
        <v>870798.10726860282</v>
      </c>
      <c r="H19593">
        <v>2019</v>
      </c>
      <c r="I19593">
        <v>48.226599999999998</v>
      </c>
      <c r="J19593" t="s">
        <v>717</v>
      </c>
    </row>
    <row r="19594" spans="1:10">
      <c r="A19594" t="s">
        <v>141</v>
      </c>
      <c r="B19594" t="s">
        <v>35</v>
      </c>
      <c r="C19594" t="s">
        <v>3</v>
      </c>
      <c r="D19594" t="s">
        <v>1</v>
      </c>
      <c r="F19594" s="2">
        <v>1011139</v>
      </c>
      <c r="G19594" s="2">
        <f t="shared" si="544"/>
        <v>20966.416873675524</v>
      </c>
      <c r="H19594">
        <v>2019</v>
      </c>
      <c r="I19594">
        <v>48.226599999999998</v>
      </c>
      <c r="J19594" t="s">
        <v>717</v>
      </c>
    </row>
    <row r="19595" spans="1:10">
      <c r="A19595" s="1" t="s">
        <v>141</v>
      </c>
      <c r="B19595" t="s">
        <v>35</v>
      </c>
      <c r="C19595" t="s">
        <v>4</v>
      </c>
      <c r="D19595" t="s">
        <v>328</v>
      </c>
      <c r="E19595" t="s">
        <v>343</v>
      </c>
      <c r="F19595" s="2">
        <v>1722863</v>
      </c>
      <c r="G19595" s="2">
        <f t="shared" si="544"/>
        <v>35724.330556166104</v>
      </c>
      <c r="H19595">
        <v>2019</v>
      </c>
      <c r="I19595">
        <v>48.226599999999998</v>
      </c>
      <c r="J19595" t="s">
        <v>717</v>
      </c>
    </row>
    <row r="19596" spans="1:10">
      <c r="A19596" t="s">
        <v>141</v>
      </c>
      <c r="B19596" t="s">
        <v>35</v>
      </c>
      <c r="C19596" t="s">
        <v>4</v>
      </c>
      <c r="D19596" t="s">
        <v>1</v>
      </c>
      <c r="F19596" s="2">
        <v>17548</v>
      </c>
      <c r="G19596" s="2">
        <f t="shared" si="544"/>
        <v>363.86558455292311</v>
      </c>
      <c r="H19596">
        <v>2019</v>
      </c>
      <c r="I19596">
        <v>48.226599999999998</v>
      </c>
      <c r="J19596" t="s">
        <v>717</v>
      </c>
    </row>
    <row r="19597" spans="1:10">
      <c r="A19597" s="3" t="s">
        <v>141</v>
      </c>
      <c r="B19597" t="s">
        <v>35</v>
      </c>
      <c r="C19597" t="s">
        <v>3</v>
      </c>
      <c r="D19597" t="s">
        <v>328</v>
      </c>
      <c r="F19597" s="2">
        <v>27149472</v>
      </c>
      <c r="G19597" s="2">
        <f t="shared" si="544"/>
        <v>948201.4207581568</v>
      </c>
      <c r="H19597">
        <v>2018</v>
      </c>
      <c r="I19597">
        <v>28.6326</v>
      </c>
      <c r="J19597" t="s">
        <v>717</v>
      </c>
    </row>
    <row r="19598" spans="1:10">
      <c r="A19598" s="4" t="s">
        <v>141</v>
      </c>
      <c r="B19598" t="s">
        <v>35</v>
      </c>
      <c r="C19598" t="s">
        <v>3</v>
      </c>
      <c r="D19598" t="s">
        <v>1</v>
      </c>
      <c r="F19598" s="2">
        <v>528213</v>
      </c>
      <c r="G19598" s="2">
        <f t="shared" si="544"/>
        <v>18447.957922088808</v>
      </c>
      <c r="H19598">
        <v>2018</v>
      </c>
      <c r="I19598">
        <v>28.6326</v>
      </c>
      <c r="J19598" t="s">
        <v>717</v>
      </c>
    </row>
    <row r="19599" spans="1:10">
      <c r="A19599" s="4" t="s">
        <v>141</v>
      </c>
      <c r="B19599" t="s">
        <v>35</v>
      </c>
      <c r="C19599" t="s">
        <v>4</v>
      </c>
      <c r="D19599" t="s">
        <v>328</v>
      </c>
      <c r="F19599" s="2">
        <f>-(-1461563)</f>
        <v>1461563</v>
      </c>
      <c r="G19599" s="2">
        <f t="shared" si="544"/>
        <v>51045.416762711036</v>
      </c>
      <c r="H19599">
        <v>2018</v>
      </c>
      <c r="I19599">
        <v>28.6326</v>
      </c>
      <c r="J19599" t="s">
        <v>717</v>
      </c>
    </row>
    <row r="19600" spans="1:10">
      <c r="A19600" s="4" t="s">
        <v>141</v>
      </c>
      <c r="B19600" t="s">
        <v>35</v>
      </c>
      <c r="C19600" t="s">
        <v>4</v>
      </c>
      <c r="D19600" t="s">
        <v>1</v>
      </c>
      <c r="F19600" s="2">
        <f>-(-66322)</f>
        <v>66322</v>
      </c>
      <c r="G19600" s="2">
        <f t="shared" si="544"/>
        <v>2316.3107786229684</v>
      </c>
      <c r="H19600">
        <v>2018</v>
      </c>
      <c r="I19600">
        <v>28.6326</v>
      </c>
      <c r="J19600" t="s">
        <v>717</v>
      </c>
    </row>
    <row r="19601" spans="1:10">
      <c r="A19601" s="1" t="s">
        <v>141</v>
      </c>
      <c r="B19601" t="s">
        <v>35</v>
      </c>
      <c r="C19601" t="s">
        <v>3</v>
      </c>
      <c r="D19601" t="s">
        <v>328</v>
      </c>
      <c r="F19601" s="2">
        <v>20623856</v>
      </c>
      <c r="G19601" s="2">
        <f>(F19601/I19601)</f>
        <v>1246360.0340116527</v>
      </c>
      <c r="H19601">
        <v>2017</v>
      </c>
      <c r="I19601">
        <v>16.547270000000001</v>
      </c>
      <c r="J19601" t="s">
        <v>717</v>
      </c>
    </row>
    <row r="19602" spans="1:10">
      <c r="A19602" s="1" t="s">
        <v>141</v>
      </c>
      <c r="B19602" t="s">
        <v>35</v>
      </c>
      <c r="C19602" t="s">
        <v>3</v>
      </c>
      <c r="D19602" t="s">
        <v>1</v>
      </c>
      <c r="F19602" s="2">
        <v>191687</v>
      </c>
      <c r="G19602" s="2">
        <f>(F19602/I19602)</f>
        <v>11584.20694168887</v>
      </c>
      <c r="H19602">
        <v>2017</v>
      </c>
      <c r="I19602">
        <v>16.547270000000001</v>
      </c>
      <c r="J19602" t="s">
        <v>717</v>
      </c>
    </row>
    <row r="19603" spans="1:10">
      <c r="A19603" s="1" t="s">
        <v>141</v>
      </c>
      <c r="B19603" t="s">
        <v>35</v>
      </c>
      <c r="C19603" t="s">
        <v>4</v>
      </c>
      <c r="D19603" t="s">
        <v>328</v>
      </c>
      <c r="F19603" s="2">
        <f>-(-1142533)</f>
        <v>1142533</v>
      </c>
      <c r="G19603" s="2">
        <f>(F19603/I19603)</f>
        <v>69046.616148766523</v>
      </c>
      <c r="H19603">
        <v>2017</v>
      </c>
      <c r="I19603">
        <v>16.547270000000001</v>
      </c>
      <c r="J19603" t="s">
        <v>717</v>
      </c>
    </row>
    <row r="19604" spans="1:10">
      <c r="A19604" s="1" t="s">
        <v>141</v>
      </c>
      <c r="B19604" t="s">
        <v>35</v>
      </c>
      <c r="C19604" t="s">
        <v>4</v>
      </c>
      <c r="D19604" t="s">
        <v>1</v>
      </c>
      <c r="F19604" s="2">
        <f>-(2918)</f>
        <v>-2918</v>
      </c>
      <c r="G19604" s="2">
        <f>(F19604/I19604)</f>
        <v>-176.34328804691046</v>
      </c>
      <c r="H19604">
        <v>2017</v>
      </c>
      <c r="I19604">
        <v>16.547270000000001</v>
      </c>
      <c r="J19604" t="s">
        <v>717</v>
      </c>
    </row>
    <row r="19605" spans="1:10">
      <c r="A19605" t="s">
        <v>141</v>
      </c>
      <c r="B19605" t="s">
        <v>35</v>
      </c>
      <c r="C19605" t="s">
        <v>3</v>
      </c>
      <c r="D19605" t="s">
        <v>328</v>
      </c>
      <c r="F19605" s="2">
        <v>9784360</v>
      </c>
      <c r="G19605" s="2">
        <v>662506.51716129377</v>
      </c>
      <c r="H19605">
        <v>2016</v>
      </c>
      <c r="I19605">
        <v>14.768700000000001</v>
      </c>
      <c r="J19605" t="s">
        <v>717</v>
      </c>
    </row>
    <row r="19606" spans="1:10">
      <c r="A19606" t="s">
        <v>141</v>
      </c>
      <c r="B19606" t="s">
        <v>35</v>
      </c>
      <c r="C19606" t="s">
        <v>3</v>
      </c>
      <c r="D19606" t="s">
        <v>1</v>
      </c>
      <c r="F19606" s="2">
        <v>60704.000000000007</v>
      </c>
      <c r="G19606" s="2">
        <v>4110.3143810897373</v>
      </c>
      <c r="H19606">
        <v>2016</v>
      </c>
      <c r="I19606">
        <v>14.768700000000001</v>
      </c>
      <c r="J19606" t="s">
        <v>717</v>
      </c>
    </row>
    <row r="19607" spans="1:10">
      <c r="A19607" t="s">
        <v>141</v>
      </c>
      <c r="B19607" t="s">
        <v>35</v>
      </c>
      <c r="C19607" t="s">
        <v>4</v>
      </c>
      <c r="D19607" t="s">
        <v>328</v>
      </c>
      <c r="F19607" s="2">
        <v>188811</v>
      </c>
      <c r="G19607" s="2">
        <v>12784.537569318896</v>
      </c>
      <c r="H19607">
        <v>2016</v>
      </c>
      <c r="I19607">
        <v>14.768700000000001</v>
      </c>
      <c r="J19607" t="s">
        <v>717</v>
      </c>
    </row>
    <row r="19608" spans="1:10">
      <c r="A19608" t="s">
        <v>141</v>
      </c>
      <c r="B19608" t="s">
        <v>35</v>
      </c>
      <c r="C19608" t="s">
        <v>4</v>
      </c>
      <c r="D19608" t="s">
        <v>1</v>
      </c>
      <c r="F19608" s="2">
        <v>97254</v>
      </c>
      <c r="G19608" s="2">
        <v>6585.1429035730971</v>
      </c>
      <c r="H19608">
        <v>2016</v>
      </c>
      <c r="I19608">
        <v>14.768700000000001</v>
      </c>
      <c r="J19608" t="s">
        <v>717</v>
      </c>
    </row>
    <row r="19609" spans="1:10">
      <c r="A19609" t="s">
        <v>25</v>
      </c>
      <c r="B19609" t="s">
        <v>552</v>
      </c>
      <c r="C19609" t="s">
        <v>3</v>
      </c>
      <c r="D19609" t="s">
        <v>328</v>
      </c>
      <c r="F19609" s="2">
        <v>59773000.000000052</v>
      </c>
      <c r="G19609" s="2">
        <v>13935374.07036119</v>
      </c>
      <c r="H19609">
        <v>2011</v>
      </c>
      <c r="I19609">
        <v>4.2892999999999857</v>
      </c>
      <c r="J19609" s="40" t="s">
        <v>715</v>
      </c>
    </row>
    <row r="19610" spans="1:10">
      <c r="A19610" t="s">
        <v>25</v>
      </c>
      <c r="B19610" t="s">
        <v>552</v>
      </c>
      <c r="C19610" t="s">
        <v>3</v>
      </c>
      <c r="D19610" t="s">
        <v>1</v>
      </c>
      <c r="F19610" s="2">
        <v>868000.0000000007</v>
      </c>
      <c r="G19610" s="2">
        <v>202364.02210150924</v>
      </c>
      <c r="H19610">
        <v>2011</v>
      </c>
      <c r="I19610">
        <v>4.2892999999999857</v>
      </c>
      <c r="J19610" s="40" t="s">
        <v>715</v>
      </c>
    </row>
    <row r="19611" spans="1:10">
      <c r="A19611" t="s">
        <v>141</v>
      </c>
      <c r="B19611" t="s">
        <v>35</v>
      </c>
      <c r="C19611" t="s">
        <v>3</v>
      </c>
      <c r="D19611" t="s">
        <v>328</v>
      </c>
      <c r="F19611" s="2">
        <v>8844315</v>
      </c>
      <c r="G19611" s="2">
        <v>954141.04472781415</v>
      </c>
      <c r="H19611">
        <v>2015</v>
      </c>
      <c r="I19611">
        <v>9.2693999999999992</v>
      </c>
      <c r="J19611" t="s">
        <v>717</v>
      </c>
    </row>
    <row r="19612" spans="1:10">
      <c r="A19612" t="s">
        <v>141</v>
      </c>
      <c r="B19612" t="s">
        <v>35</v>
      </c>
      <c r="C19612" t="s">
        <v>3</v>
      </c>
      <c r="D19612" t="s">
        <v>1</v>
      </c>
      <c r="F19612" s="2">
        <v>59532</v>
      </c>
      <c r="G19612" s="2">
        <v>6422.4221632468125</v>
      </c>
      <c r="H19612">
        <v>2015</v>
      </c>
      <c r="I19612">
        <v>9.2693999999999992</v>
      </c>
      <c r="J19612" t="s">
        <v>717</v>
      </c>
    </row>
    <row r="19613" spans="1:10">
      <c r="A19613" t="s">
        <v>141</v>
      </c>
      <c r="B19613" t="s">
        <v>35</v>
      </c>
      <c r="C19613" t="s">
        <v>4</v>
      </c>
      <c r="D19613" t="s">
        <v>328</v>
      </c>
      <c r="F19613" s="2">
        <v>219941</v>
      </c>
      <c r="G19613" s="2">
        <v>23727.641487043391</v>
      </c>
      <c r="H19613">
        <v>2015</v>
      </c>
      <c r="I19613">
        <v>9.2693999999999992</v>
      </c>
      <c r="J19613" t="s">
        <v>717</v>
      </c>
    </row>
    <row r="19614" spans="1:10">
      <c r="A19614" t="s">
        <v>141</v>
      </c>
      <c r="B19614" t="s">
        <v>35</v>
      </c>
      <c r="C19614" t="s">
        <v>4</v>
      </c>
      <c r="D19614" t="s">
        <v>1</v>
      </c>
      <c r="F19614" s="2">
        <v>-2259</v>
      </c>
      <c r="G19614" s="2">
        <v>-243.70509418085314</v>
      </c>
      <c r="H19614">
        <v>2015</v>
      </c>
      <c r="I19614">
        <v>9.2693999999999992</v>
      </c>
      <c r="J19614" t="s">
        <v>717</v>
      </c>
    </row>
    <row r="19615" spans="1:10">
      <c r="A19615" t="s">
        <v>141</v>
      </c>
      <c r="B19615" t="s">
        <v>35</v>
      </c>
      <c r="C19615" t="s">
        <v>3</v>
      </c>
      <c r="D19615" t="s">
        <v>328</v>
      </c>
      <c r="F19615" s="2">
        <v>6446935</v>
      </c>
      <c r="G19615" s="2">
        <v>794215.43537234084</v>
      </c>
      <c r="H19615">
        <v>2014</v>
      </c>
      <c r="I19615">
        <v>8.1173630136986379</v>
      </c>
      <c r="J19615" t="s">
        <v>717</v>
      </c>
    </row>
    <row r="19616" spans="1:10">
      <c r="A19616" t="s">
        <v>141</v>
      </c>
      <c r="B19616" t="s">
        <v>35</v>
      </c>
      <c r="C19616" t="s">
        <v>3</v>
      </c>
      <c r="D19616" t="s">
        <v>1</v>
      </c>
      <c r="F19616" s="2">
        <v>49455</v>
      </c>
      <c r="G19616" s="2">
        <v>6092.4957916186704</v>
      </c>
      <c r="H19616">
        <v>2014</v>
      </c>
      <c r="I19616">
        <v>8.1173630136986379</v>
      </c>
      <c r="J19616" t="s">
        <v>717</v>
      </c>
    </row>
    <row r="19617" spans="1:10">
      <c r="A19617" t="s">
        <v>141</v>
      </c>
      <c r="B19617" t="s">
        <v>35</v>
      </c>
      <c r="C19617" t="s">
        <v>4</v>
      </c>
      <c r="D19617" t="s">
        <v>328</v>
      </c>
      <c r="F19617" s="2">
        <v>-630924</v>
      </c>
      <c r="G19617" s="2">
        <v>-77725.241428191657</v>
      </c>
      <c r="H19617">
        <v>2014</v>
      </c>
      <c r="I19617">
        <v>8.1173630136986379</v>
      </c>
      <c r="J19617" t="s">
        <v>717</v>
      </c>
    </row>
    <row r="19618" spans="1:10">
      <c r="A19618" t="s">
        <v>141</v>
      </c>
      <c r="B19618" t="s">
        <v>35</v>
      </c>
      <c r="C19618" t="s">
        <v>4</v>
      </c>
      <c r="D19618" t="s">
        <v>1</v>
      </c>
      <c r="F19618" s="2">
        <v>175596</v>
      </c>
      <c r="G19618" s="2">
        <v>21632.148236276858</v>
      </c>
      <c r="H19618">
        <v>2014</v>
      </c>
      <c r="I19618">
        <v>8.1173630136986379</v>
      </c>
      <c r="J19618" t="s">
        <v>717</v>
      </c>
    </row>
    <row r="19619" spans="1:10">
      <c r="A19619" t="s">
        <v>141</v>
      </c>
      <c r="B19619" t="s">
        <v>35</v>
      </c>
      <c r="C19619" t="s">
        <v>3</v>
      </c>
      <c r="D19619" t="s">
        <v>328</v>
      </c>
      <c r="F19619" s="2">
        <v>6322126</v>
      </c>
      <c r="G19619" s="2">
        <v>1154077.1490296898</v>
      </c>
      <c r="H19619">
        <v>2013</v>
      </c>
      <c r="I19619">
        <v>5.47807917808219</v>
      </c>
      <c r="J19619" t="s">
        <v>717</v>
      </c>
    </row>
    <row r="19620" spans="1:10">
      <c r="A19620" t="s">
        <v>141</v>
      </c>
      <c r="B19620" t="s">
        <v>35</v>
      </c>
      <c r="C19620" t="s">
        <v>3</v>
      </c>
      <c r="D19620" t="s">
        <v>1</v>
      </c>
      <c r="F19620" s="2">
        <v>32975</v>
      </c>
      <c r="G19620" s="2">
        <v>6019.4456721131501</v>
      </c>
      <c r="H19620">
        <v>2013</v>
      </c>
      <c r="I19620">
        <v>5.47807917808219</v>
      </c>
      <c r="J19620" t="s">
        <v>717</v>
      </c>
    </row>
    <row r="19621" spans="1:10">
      <c r="A19621" t="s">
        <v>141</v>
      </c>
      <c r="B19621" t="s">
        <v>35</v>
      </c>
      <c r="C19621" t="s">
        <v>4</v>
      </c>
      <c r="D19621" t="s">
        <v>328</v>
      </c>
      <c r="F19621" s="2">
        <v>1142622</v>
      </c>
      <c r="G19621" s="2">
        <v>208580.77491315457</v>
      </c>
      <c r="H19621">
        <v>2013</v>
      </c>
      <c r="I19621">
        <v>5.47807917808219</v>
      </c>
      <c r="J19621" t="s">
        <v>717</v>
      </c>
    </row>
    <row r="19622" spans="1:10">
      <c r="A19622" t="s">
        <v>141</v>
      </c>
      <c r="B19622" t="s">
        <v>35</v>
      </c>
      <c r="C19622" t="s">
        <v>4</v>
      </c>
      <c r="D19622" t="s">
        <v>1</v>
      </c>
      <c r="F19622" s="2">
        <v>-749.00000000000011</v>
      </c>
      <c r="G19622" s="2">
        <v>-136.72675688893858</v>
      </c>
      <c r="H19622">
        <v>2013</v>
      </c>
      <c r="I19622">
        <v>5.47807917808219</v>
      </c>
      <c r="J19622" t="s">
        <v>717</v>
      </c>
    </row>
    <row r="19623" spans="1:10">
      <c r="A19623" t="s">
        <v>141</v>
      </c>
      <c r="B19623" t="s">
        <v>35</v>
      </c>
      <c r="C19623" t="s">
        <v>3</v>
      </c>
      <c r="D19623" t="s">
        <v>328</v>
      </c>
      <c r="F19623" s="2">
        <v>5006946</v>
      </c>
      <c r="G19623" s="2">
        <v>1100069.4279385528</v>
      </c>
      <c r="H19623">
        <v>2012</v>
      </c>
      <c r="I19623">
        <v>4.5514818181818208</v>
      </c>
      <c r="J19623" t="s">
        <v>717</v>
      </c>
    </row>
    <row r="19624" spans="1:10">
      <c r="A19624" t="s">
        <v>141</v>
      </c>
      <c r="B19624" t="s">
        <v>35</v>
      </c>
      <c r="C19624" t="s">
        <v>3</v>
      </c>
      <c r="D19624" t="s">
        <v>1</v>
      </c>
      <c r="F19624" s="2">
        <v>30340</v>
      </c>
      <c r="G19624" s="2">
        <v>6665.9609357991267</v>
      </c>
      <c r="H19624">
        <v>2012</v>
      </c>
      <c r="I19624">
        <v>4.5514818181818208</v>
      </c>
      <c r="J19624" t="s">
        <v>717</v>
      </c>
    </row>
    <row r="19625" spans="1:10">
      <c r="A19625" t="s">
        <v>141</v>
      </c>
      <c r="B19625" t="s">
        <v>35</v>
      </c>
      <c r="C19625" t="s">
        <v>4</v>
      </c>
      <c r="D19625" t="s">
        <v>328</v>
      </c>
      <c r="F19625" s="2">
        <v>522257</v>
      </c>
      <c r="G19625" s="2">
        <v>114744.38894026514</v>
      </c>
      <c r="H19625">
        <v>2012</v>
      </c>
      <c r="I19625">
        <v>4.5514818181818208</v>
      </c>
      <c r="J19625" t="s">
        <v>717</v>
      </c>
    </row>
    <row r="19626" spans="1:10">
      <c r="A19626" t="s">
        <v>141</v>
      </c>
      <c r="B19626" t="s">
        <v>35</v>
      </c>
      <c r="C19626" t="s">
        <v>4</v>
      </c>
      <c r="D19626" t="s">
        <v>1</v>
      </c>
      <c r="F19626" s="2">
        <v>269</v>
      </c>
      <c r="G19626" s="2">
        <v>59.101631236979728</v>
      </c>
      <c r="H19626">
        <v>2012</v>
      </c>
      <c r="I19626">
        <v>4.5514818181818208</v>
      </c>
      <c r="J19626" t="s">
        <v>717</v>
      </c>
    </row>
    <row r="19627" spans="1:10">
      <c r="A19627" t="s">
        <v>141</v>
      </c>
      <c r="B19627" t="s">
        <v>35</v>
      </c>
      <c r="C19627" t="s">
        <v>3</v>
      </c>
      <c r="D19627" t="s">
        <v>328</v>
      </c>
      <c r="F19627" s="2">
        <v>75989</v>
      </c>
      <c r="G19627" s="2">
        <v>18398.264942855836</v>
      </c>
      <c r="H19627">
        <v>2011</v>
      </c>
      <c r="I19627">
        <v>4.1302264227642302</v>
      </c>
      <c r="J19627" t="s">
        <v>717</v>
      </c>
    </row>
    <row r="19628" spans="1:10">
      <c r="A19628" t="s">
        <v>141</v>
      </c>
      <c r="B19628" t="s">
        <v>35</v>
      </c>
      <c r="C19628" t="s">
        <v>4</v>
      </c>
      <c r="D19628" t="s">
        <v>328</v>
      </c>
      <c r="F19628" s="2">
        <v>-1743</v>
      </c>
      <c r="G19628" s="2">
        <v>-422.01076202342074</v>
      </c>
      <c r="H19628">
        <v>2011</v>
      </c>
      <c r="I19628">
        <v>4.1302264227642302</v>
      </c>
      <c r="J19628" t="s">
        <v>717</v>
      </c>
    </row>
    <row r="19629" spans="1:10">
      <c r="A19629" t="s">
        <v>141</v>
      </c>
      <c r="B19629" t="s">
        <v>35</v>
      </c>
      <c r="C19629" t="s">
        <v>3</v>
      </c>
      <c r="D19629" t="s">
        <v>328</v>
      </c>
      <c r="F19629" s="2">
        <v>2821648</v>
      </c>
      <c r="G19629" s="2">
        <v>721153.74557658809</v>
      </c>
      <c r="H19629">
        <v>2010</v>
      </c>
      <c r="I19629">
        <v>3.9126857723577269</v>
      </c>
      <c r="J19629" t="s">
        <v>717</v>
      </c>
    </row>
    <row r="19630" spans="1:10">
      <c r="A19630" t="s">
        <v>141</v>
      </c>
      <c r="B19630" t="s">
        <v>35</v>
      </c>
      <c r="C19630" t="s">
        <v>4</v>
      </c>
      <c r="D19630" t="s">
        <v>328</v>
      </c>
      <c r="F19630" s="2">
        <v>453771</v>
      </c>
      <c r="G19630" s="2">
        <v>115974.30164359053</v>
      </c>
      <c r="H19630">
        <v>2010</v>
      </c>
      <c r="I19630">
        <v>3.9126857723577269</v>
      </c>
      <c r="J19630" t="s">
        <v>717</v>
      </c>
    </row>
    <row r="19631" spans="1:10">
      <c r="A19631" t="s">
        <v>141</v>
      </c>
      <c r="B19631" t="s">
        <v>35</v>
      </c>
      <c r="C19631" t="s">
        <v>4</v>
      </c>
      <c r="D19631" t="s">
        <v>1</v>
      </c>
      <c r="F19631" s="2">
        <v>67</v>
      </c>
      <c r="G19631" s="2">
        <v>17.123787571529615</v>
      </c>
      <c r="H19631">
        <v>2010</v>
      </c>
      <c r="I19631">
        <v>3.9126857723577269</v>
      </c>
      <c r="J19631" t="s">
        <v>717</v>
      </c>
    </row>
    <row r="19632" spans="1:10">
      <c r="A19632" t="s">
        <v>588</v>
      </c>
      <c r="B19632" t="s">
        <v>552</v>
      </c>
      <c r="C19632" t="s">
        <v>3</v>
      </c>
      <c r="D19632" t="s">
        <v>328</v>
      </c>
      <c r="F19632" s="2">
        <v>0</v>
      </c>
      <c r="G19632" s="2">
        <v>0</v>
      </c>
      <c r="H19632">
        <v>2012</v>
      </c>
      <c r="I19632">
        <v>4.2892999999999857</v>
      </c>
      <c r="J19632" t="s">
        <v>717</v>
      </c>
    </row>
    <row r="19633" spans="1:10">
      <c r="A19633" t="s">
        <v>588</v>
      </c>
      <c r="B19633" t="s">
        <v>552</v>
      </c>
      <c r="C19633" t="s">
        <v>3</v>
      </c>
      <c r="D19633" t="s">
        <v>1</v>
      </c>
      <c r="F19633" s="2">
        <v>0</v>
      </c>
      <c r="G19633" s="2">
        <v>0</v>
      </c>
      <c r="H19633">
        <v>2012</v>
      </c>
      <c r="I19633">
        <v>4.2892999999999857</v>
      </c>
      <c r="J19633" t="s">
        <v>717</v>
      </c>
    </row>
    <row r="19634" spans="1:10">
      <c r="A19634" t="s">
        <v>588</v>
      </c>
      <c r="B19634" t="s">
        <v>552</v>
      </c>
      <c r="C19634" t="s">
        <v>4</v>
      </c>
      <c r="D19634" t="s">
        <v>328</v>
      </c>
      <c r="F19634" s="2">
        <v>0</v>
      </c>
      <c r="G19634" s="2">
        <v>0</v>
      </c>
      <c r="H19634">
        <v>2012</v>
      </c>
      <c r="I19634">
        <v>4.2892999999999857</v>
      </c>
      <c r="J19634" t="s">
        <v>717</v>
      </c>
    </row>
    <row r="19635" spans="1:10">
      <c r="A19635" t="s">
        <v>588</v>
      </c>
      <c r="B19635" t="s">
        <v>552</v>
      </c>
      <c r="C19635" t="s">
        <v>4</v>
      </c>
      <c r="D19635" t="s">
        <v>1</v>
      </c>
      <c r="F19635" s="2">
        <v>0</v>
      </c>
      <c r="G19635" s="2">
        <v>0</v>
      </c>
      <c r="H19635">
        <v>2012</v>
      </c>
      <c r="I19635">
        <v>4.2892999999999857</v>
      </c>
      <c r="J19635" t="s">
        <v>717</v>
      </c>
    </row>
    <row r="19636" spans="1:10">
      <c r="A19636" t="s">
        <v>588</v>
      </c>
      <c r="B19636" t="s">
        <v>552</v>
      </c>
      <c r="C19636" t="s">
        <v>3</v>
      </c>
      <c r="D19636" t="s">
        <v>328</v>
      </c>
      <c r="F19636" s="2">
        <v>0</v>
      </c>
      <c r="G19636" s="2">
        <v>0</v>
      </c>
      <c r="H19636">
        <v>2011</v>
      </c>
      <c r="I19636">
        <v>4.2892999999999857</v>
      </c>
      <c r="J19636" t="s">
        <v>717</v>
      </c>
    </row>
    <row r="19637" spans="1:10">
      <c r="A19637" t="s">
        <v>588</v>
      </c>
      <c r="B19637" t="s">
        <v>552</v>
      </c>
      <c r="C19637" t="s">
        <v>3</v>
      </c>
      <c r="D19637" t="s">
        <v>1</v>
      </c>
      <c r="F19637" s="2">
        <v>0</v>
      </c>
      <c r="G19637" s="2">
        <v>0</v>
      </c>
      <c r="H19637">
        <v>2011</v>
      </c>
      <c r="I19637">
        <v>4.2892999999999857</v>
      </c>
      <c r="J19637" t="s">
        <v>717</v>
      </c>
    </row>
    <row r="19638" spans="1:10">
      <c r="A19638" t="s">
        <v>588</v>
      </c>
      <c r="B19638" t="s">
        <v>552</v>
      </c>
      <c r="C19638" t="s">
        <v>4</v>
      </c>
      <c r="D19638" t="s">
        <v>328</v>
      </c>
      <c r="F19638" s="2">
        <v>0</v>
      </c>
      <c r="G19638" s="2">
        <v>0</v>
      </c>
      <c r="H19638">
        <v>2011</v>
      </c>
      <c r="I19638">
        <v>4.2892999999999857</v>
      </c>
      <c r="J19638" t="s">
        <v>717</v>
      </c>
    </row>
    <row r="19639" spans="1:10">
      <c r="A19639" t="s">
        <v>588</v>
      </c>
      <c r="B19639" t="s">
        <v>552</v>
      </c>
      <c r="C19639" t="s">
        <v>4</v>
      </c>
      <c r="D19639" t="s">
        <v>1</v>
      </c>
      <c r="F19639" s="2">
        <v>0</v>
      </c>
      <c r="G19639" s="2">
        <v>0</v>
      </c>
      <c r="H19639">
        <v>2011</v>
      </c>
      <c r="I19639">
        <v>4.2892999999999857</v>
      </c>
      <c r="J19639" t="s">
        <v>717</v>
      </c>
    </row>
    <row r="19640" spans="1:10">
      <c r="A19640" t="s">
        <v>588</v>
      </c>
      <c r="B19640" t="s">
        <v>552</v>
      </c>
      <c r="C19640" t="s">
        <v>3</v>
      </c>
      <c r="D19640" t="s">
        <v>328</v>
      </c>
      <c r="F19640" s="2">
        <v>0</v>
      </c>
      <c r="G19640" s="2">
        <v>0</v>
      </c>
      <c r="H19640">
        <v>2010</v>
      </c>
      <c r="I19640">
        <v>4.2305704109588866</v>
      </c>
      <c r="J19640" t="s">
        <v>717</v>
      </c>
    </row>
    <row r="19641" spans="1:10">
      <c r="A19641" t="s">
        <v>588</v>
      </c>
      <c r="B19641" t="s">
        <v>552</v>
      </c>
      <c r="C19641" t="s">
        <v>3</v>
      </c>
      <c r="D19641" t="s">
        <v>1</v>
      </c>
      <c r="F19641" s="2">
        <v>0</v>
      </c>
      <c r="G19641" s="2">
        <v>0</v>
      </c>
      <c r="H19641">
        <v>2010</v>
      </c>
      <c r="I19641">
        <v>4.2305704109588866</v>
      </c>
      <c r="J19641" t="s">
        <v>717</v>
      </c>
    </row>
    <row r="19642" spans="1:10">
      <c r="A19642" t="s">
        <v>588</v>
      </c>
      <c r="B19642" t="s">
        <v>552</v>
      </c>
      <c r="C19642" t="s">
        <v>4</v>
      </c>
      <c r="D19642" t="s">
        <v>328</v>
      </c>
      <c r="F19642" s="2">
        <v>0</v>
      </c>
      <c r="G19642" s="2">
        <v>0</v>
      </c>
      <c r="H19642">
        <v>2010</v>
      </c>
      <c r="I19642">
        <v>4.2305704109588866</v>
      </c>
      <c r="J19642" t="s">
        <v>717</v>
      </c>
    </row>
    <row r="19643" spans="1:10">
      <c r="A19643" t="s">
        <v>588</v>
      </c>
      <c r="B19643" t="s">
        <v>552</v>
      </c>
      <c r="C19643" t="s">
        <v>4</v>
      </c>
      <c r="D19643" t="s">
        <v>1</v>
      </c>
      <c r="F19643" s="2">
        <v>0</v>
      </c>
      <c r="G19643" s="2">
        <v>0</v>
      </c>
      <c r="H19643">
        <v>2010</v>
      </c>
      <c r="I19643">
        <v>4.2305704109588866</v>
      </c>
      <c r="J19643" t="s">
        <v>717</v>
      </c>
    </row>
    <row r="19644" spans="1:10">
      <c r="A19644" t="s">
        <v>577</v>
      </c>
      <c r="B19644" t="s">
        <v>552</v>
      </c>
      <c r="C19644" t="s">
        <v>3</v>
      </c>
      <c r="D19644" t="s">
        <v>328</v>
      </c>
      <c r="F19644" s="2">
        <v>13231000.000000002</v>
      </c>
      <c r="G19644" s="2">
        <v>2105238.0346232182</v>
      </c>
      <c r="H19644">
        <v>2015</v>
      </c>
      <c r="I19644">
        <v>6.2847999999999997</v>
      </c>
      <c r="J19644" t="s">
        <v>717</v>
      </c>
    </row>
    <row r="19645" spans="1:10">
      <c r="A19645" t="s">
        <v>577</v>
      </c>
      <c r="B19645" t="s">
        <v>552</v>
      </c>
      <c r="C19645" t="s">
        <v>3</v>
      </c>
      <c r="D19645" t="s">
        <v>1</v>
      </c>
      <c r="F19645" s="2">
        <v>9634000</v>
      </c>
      <c r="G19645" s="2">
        <v>1532904.786150713</v>
      </c>
      <c r="H19645">
        <v>2015</v>
      </c>
      <c r="I19645">
        <v>6.2847999999999997</v>
      </c>
      <c r="J19645" t="s">
        <v>717</v>
      </c>
    </row>
    <row r="19646" spans="1:10">
      <c r="A19646" t="s">
        <v>577</v>
      </c>
      <c r="B19646" t="s">
        <v>552</v>
      </c>
      <c r="C19646" t="s">
        <v>4</v>
      </c>
      <c r="D19646" t="s">
        <v>328</v>
      </c>
      <c r="F19646" s="2">
        <v>739000</v>
      </c>
      <c r="G19646" s="2">
        <v>117585.28513238289</v>
      </c>
      <c r="H19646">
        <v>2015</v>
      </c>
      <c r="I19646">
        <v>6.2847999999999997</v>
      </c>
      <c r="J19646" t="s">
        <v>717</v>
      </c>
    </row>
    <row r="19647" spans="1:10">
      <c r="A19647" t="s">
        <v>577</v>
      </c>
      <c r="B19647" t="s">
        <v>552</v>
      </c>
      <c r="C19647" t="s">
        <v>4</v>
      </c>
      <c r="D19647" t="s">
        <v>1</v>
      </c>
      <c r="F19647" s="2">
        <v>428000</v>
      </c>
      <c r="G19647" s="2">
        <v>68100.814663951125</v>
      </c>
      <c r="H19647">
        <v>2015</v>
      </c>
      <c r="I19647">
        <v>6.2847999999999997</v>
      </c>
      <c r="J19647" t="s">
        <v>717</v>
      </c>
    </row>
    <row r="19648" spans="1:10">
      <c r="A19648" t="s">
        <v>577</v>
      </c>
      <c r="B19648" t="s">
        <v>552</v>
      </c>
      <c r="C19648" t="s">
        <v>3</v>
      </c>
      <c r="D19648" t="s">
        <v>328</v>
      </c>
      <c r="F19648" s="2">
        <v>5242000.0000000009</v>
      </c>
      <c r="G19648" s="2">
        <v>833108.18327744328</v>
      </c>
      <c r="H19648">
        <v>2014</v>
      </c>
      <c r="I19648">
        <v>6.2920999999999996</v>
      </c>
      <c r="J19648" t="s">
        <v>717</v>
      </c>
    </row>
    <row r="19649" spans="1:10">
      <c r="A19649" t="s">
        <v>577</v>
      </c>
      <c r="B19649" t="s">
        <v>552</v>
      </c>
      <c r="C19649" t="s">
        <v>3</v>
      </c>
      <c r="D19649" t="s">
        <v>1</v>
      </c>
      <c r="F19649" s="2">
        <v>4244000</v>
      </c>
      <c r="G19649" s="2">
        <v>674496.59096327145</v>
      </c>
      <c r="H19649">
        <v>2014</v>
      </c>
      <c r="I19649">
        <v>6.2920999999999996</v>
      </c>
      <c r="J19649" t="s">
        <v>717</v>
      </c>
    </row>
    <row r="19650" spans="1:10">
      <c r="A19650" t="s">
        <v>577</v>
      </c>
      <c r="B19650" t="s">
        <v>552</v>
      </c>
      <c r="C19650" t="s">
        <v>4</v>
      </c>
      <c r="D19650" t="s">
        <v>328</v>
      </c>
      <c r="F19650" s="2">
        <v>295000</v>
      </c>
      <c r="G19650" s="2">
        <v>46884.188108898466</v>
      </c>
      <c r="H19650">
        <v>2014</v>
      </c>
      <c r="I19650">
        <v>6.2920999999999996</v>
      </c>
      <c r="J19650" t="s">
        <v>717</v>
      </c>
    </row>
    <row r="19651" spans="1:10">
      <c r="A19651" t="s">
        <v>577</v>
      </c>
      <c r="B19651" t="s">
        <v>552</v>
      </c>
      <c r="C19651" t="s">
        <v>3</v>
      </c>
      <c r="D19651" t="s">
        <v>328</v>
      </c>
      <c r="F19651" s="2">
        <v>2204000</v>
      </c>
      <c r="G19651" s="2">
        <v>350720.85547881987</v>
      </c>
      <c r="H19651">
        <v>2013</v>
      </c>
      <c r="I19651">
        <v>6.2842000000000002</v>
      </c>
      <c r="J19651" t="s">
        <v>717</v>
      </c>
    </row>
    <row r="19652" spans="1:10">
      <c r="A19652" t="s">
        <v>577</v>
      </c>
      <c r="B19652" t="s">
        <v>552</v>
      </c>
      <c r="C19652" t="s">
        <v>3</v>
      </c>
      <c r="D19652" t="s">
        <v>1</v>
      </c>
      <c r="F19652" s="2">
        <v>1917000</v>
      </c>
      <c r="G19652" s="2">
        <v>305050.76222908247</v>
      </c>
      <c r="H19652">
        <v>2013</v>
      </c>
      <c r="I19652">
        <v>6.2842000000000002</v>
      </c>
      <c r="J19652" t="s">
        <v>717</v>
      </c>
    </row>
    <row r="19653" spans="1:10">
      <c r="A19653" t="s">
        <v>577</v>
      </c>
      <c r="B19653" t="s">
        <v>552</v>
      </c>
      <c r="C19653" t="s">
        <v>4</v>
      </c>
      <c r="D19653" t="s">
        <v>1</v>
      </c>
      <c r="F19653" s="2">
        <v>117000</v>
      </c>
      <c r="G19653" s="2">
        <v>18618.121638394703</v>
      </c>
      <c r="H19653">
        <v>2013</v>
      </c>
      <c r="I19653">
        <v>6.2842000000000002</v>
      </c>
      <c r="J19653" t="s">
        <v>717</v>
      </c>
    </row>
    <row r="19654" spans="1:10">
      <c r="A19654" t="s">
        <v>577</v>
      </c>
      <c r="B19654" t="s">
        <v>552</v>
      </c>
      <c r="C19654" t="s">
        <v>3</v>
      </c>
      <c r="D19654" t="s">
        <v>328</v>
      </c>
      <c r="F19654" s="2">
        <v>879000</v>
      </c>
      <c r="G19654" s="2">
        <v>204928.54311892451</v>
      </c>
      <c r="H19654">
        <v>2012</v>
      </c>
      <c r="I19654">
        <v>4.2892999999999857</v>
      </c>
      <c r="J19654" t="s">
        <v>717</v>
      </c>
    </row>
    <row r="19655" spans="1:10">
      <c r="A19655" t="s">
        <v>577</v>
      </c>
      <c r="B19655" t="s">
        <v>552</v>
      </c>
      <c r="C19655" t="s">
        <v>3</v>
      </c>
      <c r="D19655" t="s">
        <v>1</v>
      </c>
      <c r="F19655" s="2">
        <v>540000</v>
      </c>
      <c r="G19655" s="2">
        <v>125894.66812766694</v>
      </c>
      <c r="H19655">
        <v>2012</v>
      </c>
      <c r="I19655">
        <v>4.2892999999999857</v>
      </c>
      <c r="J19655" t="s">
        <v>717</v>
      </c>
    </row>
    <row r="19656" spans="1:10">
      <c r="A19656" t="s">
        <v>577</v>
      </c>
      <c r="B19656" t="s">
        <v>552</v>
      </c>
      <c r="C19656" t="s">
        <v>4</v>
      </c>
      <c r="D19656" t="s">
        <v>328</v>
      </c>
      <c r="F19656" s="2">
        <v>0</v>
      </c>
      <c r="G19656" s="2">
        <v>0</v>
      </c>
      <c r="H19656">
        <v>2012</v>
      </c>
      <c r="I19656">
        <v>4.2892999999999857</v>
      </c>
      <c r="J19656" t="s">
        <v>717</v>
      </c>
    </row>
    <row r="19657" spans="1:10">
      <c r="A19657" t="s">
        <v>577</v>
      </c>
      <c r="B19657" t="s">
        <v>552</v>
      </c>
      <c r="C19657" t="s">
        <v>4</v>
      </c>
      <c r="D19657" t="s">
        <v>1</v>
      </c>
      <c r="F19657" s="2">
        <v>0</v>
      </c>
      <c r="G19657" s="2">
        <v>0</v>
      </c>
      <c r="H19657">
        <v>2012</v>
      </c>
      <c r="I19657">
        <v>4.2892999999999857</v>
      </c>
      <c r="J19657" t="s">
        <v>717</v>
      </c>
    </row>
    <row r="19658" spans="1:10">
      <c r="A19658" t="s">
        <v>577</v>
      </c>
      <c r="B19658" t="s">
        <v>552</v>
      </c>
      <c r="C19658" t="s">
        <v>3</v>
      </c>
      <c r="D19658" t="s">
        <v>328</v>
      </c>
      <c r="F19658" s="2">
        <v>67000.000000000058</v>
      </c>
      <c r="G19658" s="2">
        <v>15620.264378803133</v>
      </c>
      <c r="H19658">
        <v>2011</v>
      </c>
      <c r="I19658">
        <v>4.2892999999999857</v>
      </c>
      <c r="J19658" t="s">
        <v>717</v>
      </c>
    </row>
    <row r="19659" spans="1:10">
      <c r="A19659" t="s">
        <v>577</v>
      </c>
      <c r="B19659" t="s">
        <v>552</v>
      </c>
      <c r="C19659" t="s">
        <v>3</v>
      </c>
      <c r="D19659" t="s">
        <v>1</v>
      </c>
      <c r="F19659" s="2">
        <v>217000.00000000017</v>
      </c>
      <c r="G19659" s="2">
        <v>50591.00552537731</v>
      </c>
      <c r="H19659">
        <v>2011</v>
      </c>
      <c r="I19659">
        <v>4.2892999999999857</v>
      </c>
      <c r="J19659" t="s">
        <v>717</v>
      </c>
    </row>
    <row r="19660" spans="1:10">
      <c r="A19660" t="s">
        <v>577</v>
      </c>
      <c r="B19660" t="s">
        <v>552</v>
      </c>
      <c r="C19660" t="s">
        <v>4</v>
      </c>
      <c r="D19660" t="s">
        <v>328</v>
      </c>
      <c r="F19660" s="2">
        <v>0</v>
      </c>
      <c r="G19660" s="2">
        <v>0</v>
      </c>
      <c r="H19660">
        <v>2011</v>
      </c>
      <c r="I19660">
        <v>4.2892999999999857</v>
      </c>
      <c r="J19660" t="s">
        <v>717</v>
      </c>
    </row>
    <row r="19661" spans="1:10">
      <c r="A19661" t="s">
        <v>577</v>
      </c>
      <c r="B19661" t="s">
        <v>552</v>
      </c>
      <c r="C19661" t="s">
        <v>4</v>
      </c>
      <c r="D19661" t="s">
        <v>1</v>
      </c>
      <c r="F19661" s="2">
        <v>0</v>
      </c>
      <c r="G19661" s="2">
        <v>0</v>
      </c>
      <c r="H19661">
        <v>2011</v>
      </c>
      <c r="I19661">
        <v>4.2892999999999857</v>
      </c>
      <c r="J19661" t="s">
        <v>717</v>
      </c>
    </row>
    <row r="19662" spans="1:10">
      <c r="A19662" t="s">
        <v>577</v>
      </c>
      <c r="B19662" t="s">
        <v>552</v>
      </c>
      <c r="C19662" t="s">
        <v>3</v>
      </c>
      <c r="D19662" t="s">
        <v>328</v>
      </c>
      <c r="F19662" s="2">
        <v>0</v>
      </c>
      <c r="G19662" s="2">
        <v>0</v>
      </c>
      <c r="H19662">
        <v>2010</v>
      </c>
      <c r="I19662">
        <v>4.2305704109588866</v>
      </c>
      <c r="J19662" t="s">
        <v>717</v>
      </c>
    </row>
    <row r="19663" spans="1:10">
      <c r="A19663" t="s">
        <v>577</v>
      </c>
      <c r="B19663" t="s">
        <v>552</v>
      </c>
      <c r="C19663" t="s">
        <v>3</v>
      </c>
      <c r="D19663" t="s">
        <v>1</v>
      </c>
      <c r="F19663" s="2">
        <v>0</v>
      </c>
      <c r="G19663" s="2">
        <v>0</v>
      </c>
      <c r="H19663">
        <v>2010</v>
      </c>
      <c r="I19663">
        <v>4.2305704109588866</v>
      </c>
      <c r="J19663" t="s">
        <v>717</v>
      </c>
    </row>
    <row r="19664" spans="1:10">
      <c r="A19664" t="s">
        <v>577</v>
      </c>
      <c r="B19664" t="s">
        <v>552</v>
      </c>
      <c r="C19664" t="s">
        <v>4</v>
      </c>
      <c r="D19664" t="s">
        <v>328</v>
      </c>
      <c r="F19664" s="2">
        <v>0</v>
      </c>
      <c r="G19664" s="2">
        <v>0</v>
      </c>
      <c r="H19664">
        <v>2010</v>
      </c>
      <c r="I19664">
        <v>4.2305704109588866</v>
      </c>
      <c r="J19664" t="s">
        <v>717</v>
      </c>
    </row>
    <row r="19665" spans="1:10">
      <c r="A19665" t="s">
        <v>577</v>
      </c>
      <c r="B19665" t="s">
        <v>552</v>
      </c>
      <c r="C19665" t="s">
        <v>4</v>
      </c>
      <c r="D19665" t="s">
        <v>1</v>
      </c>
      <c r="F19665" s="2">
        <v>0</v>
      </c>
      <c r="G19665" s="2">
        <v>0</v>
      </c>
      <c r="H19665">
        <v>2010</v>
      </c>
      <c r="I19665">
        <v>4.2305704109588866</v>
      </c>
      <c r="J19665" t="s">
        <v>717</v>
      </c>
    </row>
    <row r="19666" spans="1:10">
      <c r="A19666" t="s">
        <v>578</v>
      </c>
      <c r="B19666" t="s">
        <v>552</v>
      </c>
      <c r="C19666" t="s">
        <v>3</v>
      </c>
      <c r="D19666" t="s">
        <v>328</v>
      </c>
      <c r="F19666" s="2">
        <v>14551000</v>
      </c>
      <c r="G19666" s="2">
        <v>2315268.5845213849</v>
      </c>
      <c r="H19666">
        <v>2015</v>
      </c>
      <c r="I19666">
        <v>6.2847999999999997</v>
      </c>
      <c r="J19666" t="s">
        <v>717</v>
      </c>
    </row>
    <row r="19667" spans="1:10">
      <c r="A19667" t="s">
        <v>578</v>
      </c>
      <c r="B19667" t="s">
        <v>552</v>
      </c>
      <c r="C19667" t="s">
        <v>3</v>
      </c>
      <c r="D19667" t="s">
        <v>1</v>
      </c>
      <c r="F19667" s="2">
        <v>36219000</v>
      </c>
      <c r="G19667" s="2">
        <v>5762951.8839103868</v>
      </c>
      <c r="H19667">
        <v>2015</v>
      </c>
      <c r="I19667">
        <v>6.2847999999999997</v>
      </c>
      <c r="J19667" t="s">
        <v>717</v>
      </c>
    </row>
    <row r="19668" spans="1:10">
      <c r="A19668" t="s">
        <v>578</v>
      </c>
      <c r="B19668" t="s">
        <v>552</v>
      </c>
      <c r="C19668" t="s">
        <v>4</v>
      </c>
      <c r="D19668" t="s">
        <v>328</v>
      </c>
      <c r="F19668" s="2">
        <v>7781000.0000000009</v>
      </c>
      <c r="G19668" s="2">
        <v>1238066.4460285134</v>
      </c>
      <c r="H19668">
        <v>2015</v>
      </c>
      <c r="I19668">
        <v>6.2847999999999997</v>
      </c>
      <c r="J19668" t="s">
        <v>717</v>
      </c>
    </row>
    <row r="19669" spans="1:10">
      <c r="A19669" t="s">
        <v>578</v>
      </c>
      <c r="B19669" t="s">
        <v>552</v>
      </c>
      <c r="C19669" t="s">
        <v>4</v>
      </c>
      <c r="D19669" t="s">
        <v>1</v>
      </c>
      <c r="F19669" s="2">
        <v>336000</v>
      </c>
      <c r="G19669" s="2">
        <v>53462.321792260693</v>
      </c>
      <c r="H19669">
        <v>2015</v>
      </c>
      <c r="I19669">
        <v>6.2847999999999997</v>
      </c>
      <c r="J19669" t="s">
        <v>717</v>
      </c>
    </row>
    <row r="19670" spans="1:10">
      <c r="A19670" t="s">
        <v>578</v>
      </c>
      <c r="B19670" t="s">
        <v>552</v>
      </c>
      <c r="C19670" t="s">
        <v>3</v>
      </c>
      <c r="D19670" t="s">
        <v>328</v>
      </c>
      <c r="F19670" s="2">
        <v>7551000</v>
      </c>
      <c r="G19670" s="2">
        <v>1200076.2861365841</v>
      </c>
      <c r="H19670">
        <v>2014</v>
      </c>
      <c r="I19670">
        <v>6.2920999999999996</v>
      </c>
      <c r="J19670" t="s">
        <v>717</v>
      </c>
    </row>
    <row r="19671" spans="1:10">
      <c r="A19671" t="s">
        <v>578</v>
      </c>
      <c r="B19671" t="s">
        <v>552</v>
      </c>
      <c r="C19671" t="s">
        <v>3</v>
      </c>
      <c r="D19671" t="s">
        <v>1</v>
      </c>
      <c r="F19671" s="2">
        <v>17357000</v>
      </c>
      <c r="G19671" s="2">
        <v>2758538.4847666123</v>
      </c>
      <c r="H19671">
        <v>2014</v>
      </c>
      <c r="I19671">
        <v>6.2920999999999996</v>
      </c>
      <c r="J19671" t="s">
        <v>717</v>
      </c>
    </row>
    <row r="19672" spans="1:10">
      <c r="A19672" t="s">
        <v>578</v>
      </c>
      <c r="B19672" t="s">
        <v>552</v>
      </c>
      <c r="C19672" t="s">
        <v>4</v>
      </c>
      <c r="D19672" t="s">
        <v>328</v>
      </c>
      <c r="F19672" s="2">
        <v>2102000.0000000005</v>
      </c>
      <c r="G19672" s="2">
        <v>334069.70645730366</v>
      </c>
      <c r="H19672">
        <v>2014</v>
      </c>
      <c r="I19672">
        <v>6.2920999999999996</v>
      </c>
      <c r="J19672" t="s">
        <v>717</v>
      </c>
    </row>
    <row r="19673" spans="1:10">
      <c r="A19673" t="s">
        <v>578</v>
      </c>
      <c r="B19673" t="s">
        <v>552</v>
      </c>
      <c r="C19673" t="s">
        <v>4</v>
      </c>
      <c r="D19673" t="s">
        <v>1</v>
      </c>
      <c r="F19673" s="2">
        <v>20000</v>
      </c>
      <c r="G19673" s="2">
        <v>3178.5890243320991</v>
      </c>
      <c r="H19673">
        <v>2014</v>
      </c>
      <c r="I19673">
        <v>6.2920999999999996</v>
      </c>
      <c r="J19673" t="s">
        <v>717</v>
      </c>
    </row>
    <row r="19674" spans="1:10">
      <c r="A19674" t="s">
        <v>289</v>
      </c>
      <c r="B19674" t="s">
        <v>32</v>
      </c>
      <c r="C19674" t="s">
        <v>3</v>
      </c>
      <c r="D19674" t="s">
        <v>380</v>
      </c>
      <c r="F19674" s="2">
        <v>510219</v>
      </c>
      <c r="G19674" s="2">
        <f t="shared" ref="G19674:G19706" si="545">F19674/I19674</f>
        <v>99008.208332524795</v>
      </c>
      <c r="H19674">
        <v>2020</v>
      </c>
      <c r="I19674">
        <v>5.1532999999999998</v>
      </c>
      <c r="J19674" t="s">
        <v>717</v>
      </c>
    </row>
    <row r="19675" spans="1:10">
      <c r="A19675" t="s">
        <v>289</v>
      </c>
      <c r="B19675" t="s">
        <v>32</v>
      </c>
      <c r="C19675" t="s">
        <v>3</v>
      </c>
      <c r="D19675" t="s">
        <v>328</v>
      </c>
      <c r="E19675" t="s">
        <v>365</v>
      </c>
      <c r="F19675" s="2">
        <v>12556332</v>
      </c>
      <c r="G19675" s="2">
        <f t="shared" si="545"/>
        <v>2436561.4266586462</v>
      </c>
      <c r="H19675">
        <v>2020</v>
      </c>
      <c r="I19675">
        <v>5.1532999999999998</v>
      </c>
      <c r="J19675" t="s">
        <v>717</v>
      </c>
    </row>
    <row r="19676" spans="1:10">
      <c r="A19676" t="s">
        <v>289</v>
      </c>
      <c r="B19676" t="s">
        <v>32</v>
      </c>
      <c r="C19676" t="s">
        <v>3</v>
      </c>
      <c r="D19676" t="s">
        <v>328</v>
      </c>
      <c r="E19676" t="s">
        <v>366</v>
      </c>
      <c r="F19676" s="2">
        <v>8526171</v>
      </c>
      <c r="G19676" s="2">
        <f t="shared" si="545"/>
        <v>1654507.0149224768</v>
      </c>
      <c r="H19676">
        <v>2020</v>
      </c>
      <c r="I19676">
        <v>5.1532999999999998</v>
      </c>
      <c r="J19676" t="s">
        <v>717</v>
      </c>
    </row>
    <row r="19677" spans="1:10">
      <c r="A19677" t="s">
        <v>289</v>
      </c>
      <c r="B19677" t="s">
        <v>32</v>
      </c>
      <c r="C19677" t="s">
        <v>3</v>
      </c>
      <c r="D19677" t="s">
        <v>367</v>
      </c>
      <c r="E19677" t="s">
        <v>366</v>
      </c>
      <c r="F19677" s="2">
        <v>15908</v>
      </c>
      <c r="G19677" s="2">
        <f t="shared" si="545"/>
        <v>3086.9539906467703</v>
      </c>
      <c r="H19677">
        <v>2020</v>
      </c>
      <c r="I19677">
        <v>5.1532999999999998</v>
      </c>
      <c r="J19677" t="s">
        <v>717</v>
      </c>
    </row>
    <row r="19678" spans="1:10">
      <c r="A19678" t="s">
        <v>289</v>
      </c>
      <c r="B19678" t="s">
        <v>32</v>
      </c>
      <c r="C19678" t="s">
        <v>3</v>
      </c>
      <c r="D19678" t="s">
        <v>367</v>
      </c>
      <c r="E19678" t="s">
        <v>386</v>
      </c>
      <c r="F19678" s="2">
        <v>35482</v>
      </c>
      <c r="G19678" s="2">
        <f t="shared" si="545"/>
        <v>6885.2968001086683</v>
      </c>
      <c r="H19678">
        <v>2020</v>
      </c>
      <c r="I19678">
        <v>5.1532999999999998</v>
      </c>
      <c r="J19678" t="s">
        <v>717</v>
      </c>
    </row>
    <row r="19679" spans="1:10">
      <c r="A19679" t="s">
        <v>289</v>
      </c>
      <c r="B19679" t="s">
        <v>32</v>
      </c>
      <c r="C19679" t="s">
        <v>3</v>
      </c>
      <c r="D19679" t="s">
        <v>367</v>
      </c>
      <c r="E19679" t="s">
        <v>370</v>
      </c>
      <c r="F19679" s="2">
        <v>5587782</v>
      </c>
      <c r="G19679" s="2">
        <f t="shared" si="545"/>
        <v>1084311.4121048648</v>
      </c>
      <c r="H19679">
        <v>2020</v>
      </c>
      <c r="I19679">
        <v>5.1532999999999998</v>
      </c>
      <c r="J19679" t="s">
        <v>717</v>
      </c>
    </row>
    <row r="19680" spans="1:10">
      <c r="A19680" t="s">
        <v>289</v>
      </c>
      <c r="B19680" t="s">
        <v>32</v>
      </c>
      <c r="C19680" t="s">
        <v>3</v>
      </c>
      <c r="D19680" t="s">
        <v>367</v>
      </c>
      <c r="E19680" t="s">
        <v>382</v>
      </c>
      <c r="F19680" s="2">
        <v>995530</v>
      </c>
      <c r="G19680" s="2">
        <f t="shared" si="545"/>
        <v>193183.00894572411</v>
      </c>
      <c r="H19680">
        <v>2020</v>
      </c>
      <c r="I19680">
        <v>5.1532999999999998</v>
      </c>
      <c r="J19680" t="s">
        <v>717</v>
      </c>
    </row>
    <row r="19681" spans="1:10">
      <c r="A19681" t="s">
        <v>289</v>
      </c>
      <c r="B19681" t="s">
        <v>32</v>
      </c>
      <c r="C19681" t="s">
        <v>3</v>
      </c>
      <c r="D19681" t="s">
        <v>383</v>
      </c>
      <c r="F19681" s="2">
        <v>12832730</v>
      </c>
      <c r="G19681" s="2">
        <f t="shared" si="545"/>
        <v>2490196.5730696837</v>
      </c>
      <c r="H19681">
        <v>2020</v>
      </c>
      <c r="I19681">
        <v>5.1532999999999998</v>
      </c>
      <c r="J19681" t="s">
        <v>717</v>
      </c>
    </row>
    <row r="19682" spans="1:10">
      <c r="A19682" t="s">
        <v>289</v>
      </c>
      <c r="B19682" t="s">
        <v>32</v>
      </c>
      <c r="C19682" t="s">
        <v>4</v>
      </c>
      <c r="D19682" t="s">
        <v>380</v>
      </c>
      <c r="F19682" s="2">
        <v>-199432</v>
      </c>
      <c r="G19682" s="2">
        <f t="shared" si="545"/>
        <v>-38699.862224205848</v>
      </c>
      <c r="H19682">
        <v>2020</v>
      </c>
      <c r="I19682">
        <v>5.1532999999999998</v>
      </c>
      <c r="J19682" t="s">
        <v>717</v>
      </c>
    </row>
    <row r="19683" spans="1:10">
      <c r="A19683" t="s">
        <v>289</v>
      </c>
      <c r="B19683" t="s">
        <v>32</v>
      </c>
      <c r="C19683" t="s">
        <v>4</v>
      </c>
      <c r="D19683" t="s">
        <v>328</v>
      </c>
      <c r="E19683" t="s">
        <v>365</v>
      </c>
      <c r="F19683" s="2">
        <v>6217839</v>
      </c>
      <c r="G19683" s="2">
        <f t="shared" si="545"/>
        <v>1206574.2339859896</v>
      </c>
      <c r="H19683">
        <v>2020</v>
      </c>
      <c r="I19683">
        <v>5.1532999999999998</v>
      </c>
      <c r="J19683" t="s">
        <v>717</v>
      </c>
    </row>
    <row r="19684" spans="1:10">
      <c r="A19684" t="s">
        <v>289</v>
      </c>
      <c r="B19684" t="s">
        <v>32</v>
      </c>
      <c r="C19684" t="s">
        <v>4</v>
      </c>
      <c r="D19684" t="s">
        <v>328</v>
      </c>
      <c r="E19684" t="s">
        <v>366</v>
      </c>
      <c r="F19684" s="2">
        <v>6507318</v>
      </c>
      <c r="G19684" s="2">
        <f t="shared" si="545"/>
        <v>1262747.7538664546</v>
      </c>
      <c r="H19684">
        <v>2020</v>
      </c>
      <c r="I19684">
        <v>5.1532999999999998</v>
      </c>
      <c r="J19684" t="s">
        <v>717</v>
      </c>
    </row>
    <row r="19685" spans="1:10">
      <c r="A19685" t="s">
        <v>289</v>
      </c>
      <c r="B19685" t="s">
        <v>32</v>
      </c>
      <c r="C19685" t="s">
        <v>4</v>
      </c>
      <c r="D19685" t="s">
        <v>367</v>
      </c>
      <c r="E19685" t="s">
        <v>366</v>
      </c>
      <c r="F19685" s="2">
        <v>0</v>
      </c>
      <c r="G19685" s="2">
        <f t="shared" si="545"/>
        <v>0</v>
      </c>
      <c r="H19685">
        <v>2020</v>
      </c>
      <c r="I19685">
        <v>5.1532999999999998</v>
      </c>
      <c r="J19685" t="s">
        <v>717</v>
      </c>
    </row>
    <row r="19686" spans="1:10">
      <c r="A19686" t="s">
        <v>289</v>
      </c>
      <c r="B19686" t="s">
        <v>32</v>
      </c>
      <c r="C19686" t="s">
        <v>4</v>
      </c>
      <c r="D19686" t="s">
        <v>367</v>
      </c>
      <c r="E19686" t="s">
        <v>386</v>
      </c>
      <c r="F19686" s="2">
        <v>0</v>
      </c>
      <c r="G19686" s="2">
        <f t="shared" si="545"/>
        <v>0</v>
      </c>
      <c r="H19686">
        <v>2020</v>
      </c>
      <c r="I19686">
        <v>5.1532999999999998</v>
      </c>
      <c r="J19686" t="s">
        <v>717</v>
      </c>
    </row>
    <row r="19687" spans="1:10">
      <c r="A19687" t="s">
        <v>289</v>
      </c>
      <c r="B19687" t="s">
        <v>32</v>
      </c>
      <c r="C19687" t="s">
        <v>4</v>
      </c>
      <c r="D19687" t="s">
        <v>367</v>
      </c>
      <c r="E19687" t="s">
        <v>370</v>
      </c>
      <c r="F19687" s="2">
        <v>692111</v>
      </c>
      <c r="G19687" s="2">
        <f t="shared" si="545"/>
        <v>134304.42628995015</v>
      </c>
      <c r="H19687">
        <v>2020</v>
      </c>
      <c r="I19687">
        <v>5.1532999999999998</v>
      </c>
      <c r="J19687" t="s">
        <v>717</v>
      </c>
    </row>
    <row r="19688" spans="1:10">
      <c r="A19688" t="s">
        <v>289</v>
      </c>
      <c r="B19688" t="s">
        <v>32</v>
      </c>
      <c r="C19688" t="s">
        <v>4</v>
      </c>
      <c r="D19688" t="s">
        <v>367</v>
      </c>
      <c r="E19688" t="s">
        <v>382</v>
      </c>
      <c r="F19688" s="2">
        <v>-189794</v>
      </c>
      <c r="G19688" s="2">
        <f t="shared" si="545"/>
        <v>-36829.60433120525</v>
      </c>
      <c r="H19688">
        <v>2020</v>
      </c>
      <c r="I19688">
        <v>5.1532999999999998</v>
      </c>
      <c r="J19688" t="s">
        <v>717</v>
      </c>
    </row>
    <row r="19689" spans="1:10">
      <c r="A19689" t="s">
        <v>289</v>
      </c>
      <c r="B19689" t="s">
        <v>32</v>
      </c>
      <c r="C19689" t="s">
        <v>4</v>
      </c>
      <c r="D19689" t="s">
        <v>383</v>
      </c>
      <c r="F19689" s="2">
        <v>25409137</v>
      </c>
      <c r="G19689" s="2">
        <f t="shared" si="545"/>
        <v>4930653.5617953548</v>
      </c>
      <c r="H19689">
        <v>2020</v>
      </c>
      <c r="I19689">
        <v>5.1532999999999998</v>
      </c>
      <c r="J19689" t="s">
        <v>717</v>
      </c>
    </row>
    <row r="19690" spans="1:10">
      <c r="A19690" t="s">
        <v>289</v>
      </c>
      <c r="B19690" t="s">
        <v>32</v>
      </c>
      <c r="C19690" t="s">
        <v>3</v>
      </c>
      <c r="D19690" t="s">
        <v>328</v>
      </c>
      <c r="E19690" t="s">
        <v>365</v>
      </c>
      <c r="F19690" s="2">
        <v>26038514</v>
      </c>
      <c r="G19690" s="2">
        <f t="shared" si="545"/>
        <v>6599212.8139493624</v>
      </c>
      <c r="H19690">
        <v>2019</v>
      </c>
      <c r="I19690">
        <v>3.9457</v>
      </c>
      <c r="J19690" t="s">
        <v>717</v>
      </c>
    </row>
    <row r="19691" spans="1:10">
      <c r="A19691" t="s">
        <v>289</v>
      </c>
      <c r="B19691" t="s">
        <v>32</v>
      </c>
      <c r="C19691" t="s">
        <v>3</v>
      </c>
      <c r="D19691" t="s">
        <v>328</v>
      </c>
      <c r="E19691" t="s">
        <v>366</v>
      </c>
      <c r="F19691" s="2">
        <v>15834865</v>
      </c>
      <c r="G19691" s="2">
        <f t="shared" si="545"/>
        <v>4013195.3772461158</v>
      </c>
      <c r="H19691">
        <v>2019</v>
      </c>
      <c r="I19691">
        <v>3.9457</v>
      </c>
      <c r="J19691" t="s">
        <v>717</v>
      </c>
    </row>
    <row r="19692" spans="1:10">
      <c r="A19692" t="s">
        <v>289</v>
      </c>
      <c r="B19692" t="s">
        <v>32</v>
      </c>
      <c r="C19692" t="s">
        <v>3</v>
      </c>
      <c r="D19692" t="s">
        <v>367</v>
      </c>
      <c r="E19692" t="s">
        <v>366</v>
      </c>
      <c r="F19692" s="2">
        <v>69086</v>
      </c>
      <c r="G19692" s="2">
        <f t="shared" si="545"/>
        <v>17509.187216463491</v>
      </c>
      <c r="H19692">
        <v>2019</v>
      </c>
      <c r="I19692">
        <v>3.9457</v>
      </c>
      <c r="J19692" t="s">
        <v>717</v>
      </c>
    </row>
    <row r="19693" spans="1:10">
      <c r="A19693" t="s">
        <v>289</v>
      </c>
      <c r="B19693" t="s">
        <v>32</v>
      </c>
      <c r="C19693" t="s">
        <v>3</v>
      </c>
      <c r="D19693" t="s">
        <v>367</v>
      </c>
      <c r="E19693" t="s">
        <v>381</v>
      </c>
      <c r="F19693" s="2">
        <v>7129</v>
      </c>
      <c r="G19693" s="2">
        <f t="shared" si="545"/>
        <v>1806.77699774438</v>
      </c>
      <c r="H19693">
        <v>2019</v>
      </c>
      <c r="I19693">
        <v>3.9457</v>
      </c>
      <c r="J19693" t="s">
        <v>717</v>
      </c>
    </row>
    <row r="19694" spans="1:10">
      <c r="A19694" t="s">
        <v>289</v>
      </c>
      <c r="B19694" t="s">
        <v>32</v>
      </c>
      <c r="C19694" t="s">
        <v>3</v>
      </c>
      <c r="D19694" t="s">
        <v>367</v>
      </c>
      <c r="E19694" t="s">
        <v>370</v>
      </c>
      <c r="F19694" s="2">
        <v>12973512</v>
      </c>
      <c r="G19694" s="2">
        <f t="shared" si="545"/>
        <v>3288012.7733988902</v>
      </c>
      <c r="H19694">
        <v>2019</v>
      </c>
      <c r="I19694">
        <v>3.9457</v>
      </c>
      <c r="J19694" t="s">
        <v>717</v>
      </c>
    </row>
    <row r="19695" spans="1:10">
      <c r="A19695" t="s">
        <v>289</v>
      </c>
      <c r="B19695" t="s">
        <v>32</v>
      </c>
      <c r="C19695" t="s">
        <v>3</v>
      </c>
      <c r="D19695" t="s">
        <v>367</v>
      </c>
      <c r="E19695" t="s">
        <v>382</v>
      </c>
      <c r="F19695" s="2">
        <v>3607473</v>
      </c>
      <c r="G19695" s="2">
        <f t="shared" si="545"/>
        <v>914279.59550903516</v>
      </c>
      <c r="H19695">
        <v>2019</v>
      </c>
      <c r="I19695">
        <v>3.9457</v>
      </c>
      <c r="J19695" t="s">
        <v>717</v>
      </c>
    </row>
    <row r="19696" spans="1:10">
      <c r="A19696" t="s">
        <v>289</v>
      </c>
      <c r="B19696" t="s">
        <v>32</v>
      </c>
      <c r="C19696" t="s">
        <v>3</v>
      </c>
      <c r="D19696" t="s">
        <v>383</v>
      </c>
      <c r="F19696" s="2">
        <v>13506596</v>
      </c>
      <c r="G19696" s="2">
        <f t="shared" si="545"/>
        <v>3423117.8244671416</v>
      </c>
      <c r="H19696">
        <v>2019</v>
      </c>
      <c r="I19696">
        <v>3.9457</v>
      </c>
      <c r="J19696" t="s">
        <v>717</v>
      </c>
    </row>
    <row r="19697" spans="1:10">
      <c r="A19697" t="s">
        <v>289</v>
      </c>
      <c r="B19697" t="s">
        <v>32</v>
      </c>
      <c r="C19697" t="s">
        <v>3</v>
      </c>
      <c r="D19697" t="s">
        <v>374</v>
      </c>
      <c r="F19697" s="2">
        <v>427480</v>
      </c>
      <c r="G19697" s="2">
        <f t="shared" si="545"/>
        <v>108340.72534657983</v>
      </c>
      <c r="H19697">
        <v>2019</v>
      </c>
      <c r="I19697">
        <v>3.9457</v>
      </c>
      <c r="J19697" t="s">
        <v>717</v>
      </c>
    </row>
    <row r="19698" spans="1:10">
      <c r="A19698" t="s">
        <v>289</v>
      </c>
      <c r="B19698" t="s">
        <v>32</v>
      </c>
      <c r="C19698" t="s">
        <v>4</v>
      </c>
      <c r="D19698" t="s">
        <v>328</v>
      </c>
      <c r="E19698" t="s">
        <v>365</v>
      </c>
      <c r="F19698" s="2">
        <v>7688503</v>
      </c>
      <c r="G19698" s="2">
        <f t="shared" si="545"/>
        <v>1948577.6921712244</v>
      </c>
      <c r="H19698">
        <v>2019</v>
      </c>
      <c r="I19698">
        <v>3.9457</v>
      </c>
      <c r="J19698" t="s">
        <v>717</v>
      </c>
    </row>
    <row r="19699" spans="1:10">
      <c r="A19699" t="s">
        <v>289</v>
      </c>
      <c r="B19699" t="s">
        <v>32</v>
      </c>
      <c r="C19699" t="s">
        <v>4</v>
      </c>
      <c r="D19699" t="s">
        <v>328</v>
      </c>
      <c r="E19699" t="s">
        <v>366</v>
      </c>
      <c r="F19699" s="2">
        <v>2417080</v>
      </c>
      <c r="G19699" s="2">
        <f t="shared" si="545"/>
        <v>612585.85295384855</v>
      </c>
      <c r="H19699">
        <v>2019</v>
      </c>
      <c r="I19699">
        <v>3.9457</v>
      </c>
      <c r="J19699" t="s">
        <v>717</v>
      </c>
    </row>
    <row r="19700" spans="1:10">
      <c r="A19700" t="s">
        <v>289</v>
      </c>
      <c r="B19700" t="s">
        <v>32</v>
      </c>
      <c r="C19700" t="s">
        <v>4</v>
      </c>
      <c r="D19700" t="s">
        <v>367</v>
      </c>
      <c r="E19700" t="s">
        <v>366</v>
      </c>
      <c r="F19700" s="2">
        <v>0</v>
      </c>
      <c r="G19700" s="2">
        <f t="shared" si="545"/>
        <v>0</v>
      </c>
      <c r="H19700">
        <v>2019</v>
      </c>
      <c r="I19700">
        <v>3.9457</v>
      </c>
      <c r="J19700" t="s">
        <v>717</v>
      </c>
    </row>
    <row r="19701" spans="1:10">
      <c r="A19701" t="s">
        <v>289</v>
      </c>
      <c r="B19701" t="s">
        <v>32</v>
      </c>
      <c r="C19701" t="s">
        <v>4</v>
      </c>
      <c r="D19701" t="s">
        <v>367</v>
      </c>
      <c r="E19701" t="s">
        <v>381</v>
      </c>
      <c r="F19701" s="2">
        <v>-7061</v>
      </c>
      <c r="G19701" s="2">
        <f t="shared" si="545"/>
        <v>-1789.5430468611401</v>
      </c>
      <c r="H19701">
        <v>2019</v>
      </c>
      <c r="I19701">
        <v>3.9457</v>
      </c>
      <c r="J19701" t="s">
        <v>717</v>
      </c>
    </row>
    <row r="19702" spans="1:10">
      <c r="A19702" t="s">
        <v>289</v>
      </c>
      <c r="B19702" t="s">
        <v>32</v>
      </c>
      <c r="C19702" t="s">
        <v>4</v>
      </c>
      <c r="D19702" t="s">
        <v>367</v>
      </c>
      <c r="E19702" t="s">
        <v>370</v>
      </c>
      <c r="F19702" s="2">
        <v>1395279</v>
      </c>
      <c r="G19702" s="2">
        <f t="shared" si="545"/>
        <v>353620.14344729704</v>
      </c>
      <c r="H19702">
        <v>2019</v>
      </c>
      <c r="I19702">
        <v>3.9457</v>
      </c>
      <c r="J19702" t="s">
        <v>717</v>
      </c>
    </row>
    <row r="19703" spans="1:10">
      <c r="A19703" t="s">
        <v>289</v>
      </c>
      <c r="B19703" t="s">
        <v>32</v>
      </c>
      <c r="C19703" t="s">
        <v>4</v>
      </c>
      <c r="D19703" t="s">
        <v>367</v>
      </c>
      <c r="E19703" t="s">
        <v>382</v>
      </c>
      <c r="F19703" s="2">
        <v>-1373843</v>
      </c>
      <c r="G19703" s="2">
        <f t="shared" si="545"/>
        <v>-348187.39387180982</v>
      </c>
      <c r="H19703">
        <v>2019</v>
      </c>
      <c r="I19703">
        <v>3.9457</v>
      </c>
      <c r="J19703" t="s">
        <v>717</v>
      </c>
    </row>
    <row r="19704" spans="1:10">
      <c r="A19704" t="s">
        <v>289</v>
      </c>
      <c r="B19704" t="s">
        <v>32</v>
      </c>
      <c r="C19704" t="s">
        <v>4</v>
      </c>
      <c r="D19704" t="s">
        <v>383</v>
      </c>
      <c r="F19704" s="2">
        <v>9619707</v>
      </c>
      <c r="G19704" s="2">
        <f t="shared" si="545"/>
        <v>2438022.9110170566</v>
      </c>
      <c r="H19704">
        <v>2019</v>
      </c>
      <c r="I19704">
        <v>3.9457</v>
      </c>
      <c r="J19704" t="s">
        <v>717</v>
      </c>
    </row>
    <row r="19705" spans="1:10">
      <c r="A19705" t="s">
        <v>289</v>
      </c>
      <c r="B19705" t="s">
        <v>32</v>
      </c>
      <c r="C19705" t="s">
        <v>4</v>
      </c>
      <c r="D19705" t="s">
        <v>374</v>
      </c>
      <c r="F19705" s="2">
        <v>65010</v>
      </c>
      <c r="G19705" s="2">
        <f t="shared" si="545"/>
        <v>16476.163925285753</v>
      </c>
      <c r="H19705">
        <v>2019</v>
      </c>
      <c r="I19705">
        <v>3.9457</v>
      </c>
      <c r="J19705" t="s">
        <v>717</v>
      </c>
    </row>
    <row r="19706" spans="1:10">
      <c r="A19706" t="s">
        <v>289</v>
      </c>
      <c r="B19706" t="s">
        <v>32</v>
      </c>
      <c r="C19706" t="s">
        <v>3</v>
      </c>
      <c r="D19706" t="s">
        <v>328</v>
      </c>
      <c r="E19706" t="s">
        <v>365</v>
      </c>
      <c r="F19706" s="2">
        <v>40764719</v>
      </c>
      <c r="G19706" s="2">
        <f t="shared" si="545"/>
        <v>11090328.100769922</v>
      </c>
      <c r="H19706">
        <v>2018</v>
      </c>
      <c r="I19706">
        <v>3.6757</v>
      </c>
      <c r="J19706" t="s">
        <v>717</v>
      </c>
    </row>
    <row r="19707" spans="1:10">
      <c r="A19707" t="s">
        <v>25</v>
      </c>
      <c r="B19707" t="s">
        <v>552</v>
      </c>
      <c r="C19707" t="s">
        <v>4</v>
      </c>
      <c r="D19707" t="s">
        <v>328</v>
      </c>
      <c r="F19707" s="2">
        <v>30188000.000000022</v>
      </c>
      <c r="G19707" s="2">
        <v>7037978.2248852085</v>
      </c>
      <c r="H19707">
        <v>2011</v>
      </c>
      <c r="I19707">
        <v>4.2892999999999857</v>
      </c>
      <c r="J19707" s="40" t="s">
        <v>715</v>
      </c>
    </row>
    <row r="19708" spans="1:10">
      <c r="A19708" t="s">
        <v>25</v>
      </c>
      <c r="B19708" t="s">
        <v>552</v>
      </c>
      <c r="C19708" t="s">
        <v>4</v>
      </c>
      <c r="D19708" t="s">
        <v>1</v>
      </c>
      <c r="F19708" s="2">
        <v>20000.000000000018</v>
      </c>
      <c r="G19708" s="2">
        <v>4662.7654862098907</v>
      </c>
      <c r="H19708">
        <v>2011</v>
      </c>
      <c r="I19708">
        <v>4.2892999999999857</v>
      </c>
      <c r="J19708" s="40" t="s">
        <v>715</v>
      </c>
    </row>
    <row r="19709" spans="1:10">
      <c r="A19709" t="s">
        <v>289</v>
      </c>
      <c r="B19709" t="s">
        <v>32</v>
      </c>
      <c r="C19709" t="s">
        <v>3</v>
      </c>
      <c r="D19709" t="s">
        <v>328</v>
      </c>
      <c r="E19709" t="s">
        <v>366</v>
      </c>
      <c r="F19709" s="2">
        <v>12382686</v>
      </c>
      <c r="G19709" s="2">
        <f t="shared" ref="G19709:G19745" si="546">F19709/I19709</f>
        <v>3368796.6917865984</v>
      </c>
      <c r="H19709">
        <v>2018</v>
      </c>
      <c r="I19709">
        <v>3.6757</v>
      </c>
      <c r="J19709" t="s">
        <v>717</v>
      </c>
    </row>
    <row r="19710" spans="1:10">
      <c r="A19710" t="s">
        <v>289</v>
      </c>
      <c r="B19710" t="s">
        <v>32</v>
      </c>
      <c r="C19710" t="s">
        <v>3</v>
      </c>
      <c r="D19710" t="s">
        <v>1</v>
      </c>
      <c r="E19710" t="s">
        <v>364</v>
      </c>
      <c r="F19710" s="2">
        <v>0</v>
      </c>
      <c r="G19710" s="2">
        <f t="shared" si="546"/>
        <v>0</v>
      </c>
      <c r="H19710">
        <v>2018</v>
      </c>
      <c r="I19710">
        <v>3.6757</v>
      </c>
      <c r="J19710" t="s">
        <v>717</v>
      </c>
    </row>
    <row r="19711" spans="1:10">
      <c r="A19711" t="s">
        <v>289</v>
      </c>
      <c r="B19711" t="s">
        <v>32</v>
      </c>
      <c r="C19711" t="s">
        <v>3</v>
      </c>
      <c r="D19711" t="s">
        <v>367</v>
      </c>
      <c r="E19711" t="s">
        <v>370</v>
      </c>
      <c r="F19711" s="2">
        <v>27260884</v>
      </c>
      <c r="G19711" s="2">
        <f t="shared" si="546"/>
        <v>7416514.9495334225</v>
      </c>
      <c r="H19711">
        <v>2018</v>
      </c>
      <c r="I19711">
        <v>3.6757</v>
      </c>
      <c r="J19711" t="s">
        <v>717</v>
      </c>
    </row>
    <row r="19712" spans="1:10">
      <c r="A19712" t="s">
        <v>289</v>
      </c>
      <c r="B19712" t="s">
        <v>32</v>
      </c>
      <c r="C19712" t="s">
        <v>3</v>
      </c>
      <c r="D19712" t="s">
        <v>367</v>
      </c>
      <c r="E19712" t="s">
        <v>382</v>
      </c>
      <c r="F19712" s="2">
        <v>19443930</v>
      </c>
      <c r="G19712" s="2">
        <f t="shared" si="546"/>
        <v>5289857.7141768914</v>
      </c>
      <c r="H19712">
        <v>2018</v>
      </c>
      <c r="I19712">
        <v>3.6757</v>
      </c>
      <c r="J19712" t="s">
        <v>717</v>
      </c>
    </row>
    <row r="19713" spans="1:10">
      <c r="A19713" t="s">
        <v>289</v>
      </c>
      <c r="B19713" t="s">
        <v>32</v>
      </c>
      <c r="C19713" t="s">
        <v>3</v>
      </c>
      <c r="D19713" t="s">
        <v>367</v>
      </c>
      <c r="E19713" t="s">
        <v>386</v>
      </c>
      <c r="F19713" s="2">
        <v>242</v>
      </c>
      <c r="G19713" s="2">
        <f t="shared" si="546"/>
        <v>65.83779960279675</v>
      </c>
      <c r="H19713">
        <v>2018</v>
      </c>
      <c r="I19713">
        <v>3.6757</v>
      </c>
      <c r="J19713" t="s">
        <v>717</v>
      </c>
    </row>
    <row r="19714" spans="1:10">
      <c r="A19714" t="s">
        <v>289</v>
      </c>
      <c r="B19714" t="s">
        <v>32</v>
      </c>
      <c r="C19714" t="s">
        <v>3</v>
      </c>
      <c r="D19714" t="s">
        <v>367</v>
      </c>
      <c r="E19714" t="s">
        <v>366</v>
      </c>
      <c r="F19714" s="2">
        <v>66</v>
      </c>
      <c r="G19714" s="2">
        <f t="shared" si="546"/>
        <v>17.955763528035476</v>
      </c>
      <c r="H19714">
        <v>2018</v>
      </c>
      <c r="I19714">
        <v>3.6757</v>
      </c>
      <c r="J19714" t="s">
        <v>717</v>
      </c>
    </row>
    <row r="19715" spans="1:10">
      <c r="A19715" t="s">
        <v>289</v>
      </c>
      <c r="B19715" t="s">
        <v>32</v>
      </c>
      <c r="C19715" t="s">
        <v>3</v>
      </c>
      <c r="D19715" t="s">
        <v>367</v>
      </c>
      <c r="E19715" t="s">
        <v>381</v>
      </c>
      <c r="F19715" s="2">
        <v>45</v>
      </c>
      <c r="G19715" s="2">
        <f t="shared" si="546"/>
        <v>12.24256604184237</v>
      </c>
      <c r="H19715">
        <v>2018</v>
      </c>
      <c r="I19715">
        <v>3.6757</v>
      </c>
      <c r="J19715" t="s">
        <v>717</v>
      </c>
    </row>
    <row r="19716" spans="1:10">
      <c r="A19716" t="s">
        <v>289</v>
      </c>
      <c r="B19716" t="s">
        <v>32</v>
      </c>
      <c r="C19716" t="s">
        <v>3</v>
      </c>
      <c r="D19716" t="s">
        <v>367</v>
      </c>
      <c r="E19716" t="s">
        <v>385</v>
      </c>
      <c r="F19716" s="2">
        <v>13</v>
      </c>
      <c r="G19716" s="2">
        <f t="shared" si="546"/>
        <v>3.5367413009766846</v>
      </c>
      <c r="H19716">
        <v>2018</v>
      </c>
      <c r="I19716">
        <v>3.6757</v>
      </c>
      <c r="J19716" t="s">
        <v>717</v>
      </c>
    </row>
    <row r="19717" spans="1:10">
      <c r="A19717" t="s">
        <v>289</v>
      </c>
      <c r="B19717" t="s">
        <v>32</v>
      </c>
      <c r="C19717" t="s">
        <v>3</v>
      </c>
      <c r="D19717" t="s">
        <v>383</v>
      </c>
      <c r="F19717" s="2">
        <v>17550749</v>
      </c>
      <c r="G19717" s="2">
        <f t="shared" si="546"/>
        <v>4774804.5270288652</v>
      </c>
      <c r="H19717">
        <v>2018</v>
      </c>
      <c r="I19717">
        <v>3.6757</v>
      </c>
      <c r="J19717" t="s">
        <v>717</v>
      </c>
    </row>
    <row r="19718" spans="1:10">
      <c r="A19718" t="s">
        <v>289</v>
      </c>
      <c r="B19718" t="s">
        <v>32</v>
      </c>
      <c r="C19718" t="s">
        <v>4</v>
      </c>
      <c r="D19718" t="s">
        <v>328</v>
      </c>
      <c r="E19718" t="s">
        <v>365</v>
      </c>
      <c r="F19718" s="2">
        <v>48273806</v>
      </c>
      <c r="G19718" s="2">
        <f t="shared" si="546"/>
        <v>13133227.9565797</v>
      </c>
      <c r="H19718">
        <v>2018</v>
      </c>
      <c r="I19718">
        <v>3.6757</v>
      </c>
      <c r="J19718" t="s">
        <v>717</v>
      </c>
    </row>
    <row r="19719" spans="1:10">
      <c r="A19719" t="s">
        <v>289</v>
      </c>
      <c r="B19719" t="s">
        <v>32</v>
      </c>
      <c r="C19719" t="s">
        <v>4</v>
      </c>
      <c r="D19719" t="s">
        <v>328</v>
      </c>
      <c r="E19719" t="s">
        <v>366</v>
      </c>
      <c r="F19719" s="2">
        <v>3398320</v>
      </c>
      <c r="G19719" s="2">
        <f t="shared" si="546"/>
        <v>924536.82291808364</v>
      </c>
      <c r="H19719">
        <v>2018</v>
      </c>
      <c r="I19719">
        <v>3.6757</v>
      </c>
      <c r="J19719" t="s">
        <v>717</v>
      </c>
    </row>
    <row r="19720" spans="1:10">
      <c r="A19720" t="s">
        <v>289</v>
      </c>
      <c r="B19720" t="s">
        <v>32</v>
      </c>
      <c r="C19720" t="s">
        <v>4</v>
      </c>
      <c r="D19720" t="s">
        <v>1</v>
      </c>
      <c r="E19720" t="s">
        <v>364</v>
      </c>
      <c r="F19720" s="2">
        <v>153</v>
      </c>
      <c r="G19720" s="2">
        <f t="shared" si="546"/>
        <v>41.624724542264062</v>
      </c>
      <c r="H19720">
        <v>2018</v>
      </c>
      <c r="I19720">
        <v>3.6757</v>
      </c>
      <c r="J19720" t="s">
        <v>717</v>
      </c>
    </row>
    <row r="19721" spans="1:10">
      <c r="A19721" t="s">
        <v>289</v>
      </c>
      <c r="B19721" t="s">
        <v>32</v>
      </c>
      <c r="C19721" t="s">
        <v>4</v>
      </c>
      <c r="D19721" t="s">
        <v>367</v>
      </c>
      <c r="E19721" t="s">
        <v>382</v>
      </c>
      <c r="F19721" s="2">
        <v>15303494</v>
      </c>
      <c r="G19721" s="2">
        <f t="shared" si="546"/>
        <v>4163423.0214652992</v>
      </c>
      <c r="H19721">
        <v>2018</v>
      </c>
      <c r="I19721">
        <v>3.6757</v>
      </c>
      <c r="J19721" t="s">
        <v>717</v>
      </c>
    </row>
    <row r="19722" spans="1:10">
      <c r="A19722" t="s">
        <v>289</v>
      </c>
      <c r="B19722" t="s">
        <v>32</v>
      </c>
      <c r="C19722" t="s">
        <v>4</v>
      </c>
      <c r="D19722" t="s">
        <v>367</v>
      </c>
      <c r="E19722" t="s">
        <v>370</v>
      </c>
      <c r="F19722" s="2">
        <v>12932002</v>
      </c>
      <c r="G19722" s="2">
        <f t="shared" si="546"/>
        <v>3518241.9675163915</v>
      </c>
      <c r="H19722">
        <v>2018</v>
      </c>
      <c r="I19722">
        <v>3.6757</v>
      </c>
      <c r="J19722" t="s">
        <v>717</v>
      </c>
    </row>
    <row r="19723" spans="1:10">
      <c r="A19723" t="s">
        <v>289</v>
      </c>
      <c r="B19723" t="s">
        <v>32</v>
      </c>
      <c r="C19723" t="s">
        <v>4</v>
      </c>
      <c r="D19723" t="s">
        <v>367</v>
      </c>
      <c r="E19723" t="s">
        <v>386</v>
      </c>
      <c r="F19723" s="2">
        <v>130</v>
      </c>
      <c r="G19723" s="2">
        <f t="shared" si="546"/>
        <v>35.36741300976685</v>
      </c>
      <c r="H19723">
        <v>2018</v>
      </c>
      <c r="I19723">
        <v>3.6757</v>
      </c>
      <c r="J19723" t="s">
        <v>717</v>
      </c>
    </row>
    <row r="19724" spans="1:10">
      <c r="A19724" t="s">
        <v>289</v>
      </c>
      <c r="B19724" t="s">
        <v>32</v>
      </c>
      <c r="C19724" t="s">
        <v>4</v>
      </c>
      <c r="D19724" t="s">
        <v>367</v>
      </c>
      <c r="E19724" t="s">
        <v>381</v>
      </c>
      <c r="F19724" s="2">
        <v>88</v>
      </c>
      <c r="G19724" s="2">
        <f t="shared" si="546"/>
        <v>23.941018037380637</v>
      </c>
      <c r="H19724">
        <v>2018</v>
      </c>
      <c r="I19724">
        <v>3.6757</v>
      </c>
      <c r="J19724" t="s">
        <v>717</v>
      </c>
    </row>
    <row r="19725" spans="1:10">
      <c r="A19725" t="s">
        <v>289</v>
      </c>
      <c r="B19725" t="s">
        <v>32</v>
      </c>
      <c r="C19725" t="s">
        <v>4</v>
      </c>
      <c r="D19725" t="s">
        <v>367</v>
      </c>
      <c r="E19725" t="s">
        <v>366</v>
      </c>
      <c r="F19725" s="2">
        <v>0</v>
      </c>
      <c r="G19725" s="2">
        <f t="shared" si="546"/>
        <v>0</v>
      </c>
      <c r="H19725">
        <v>2018</v>
      </c>
      <c r="I19725">
        <v>3.6757</v>
      </c>
      <c r="J19725" t="s">
        <v>717</v>
      </c>
    </row>
    <row r="19726" spans="1:10">
      <c r="A19726" t="s">
        <v>289</v>
      </c>
      <c r="B19726" t="s">
        <v>32</v>
      </c>
      <c r="C19726" t="s">
        <v>4</v>
      </c>
      <c r="D19726" t="s">
        <v>367</v>
      </c>
      <c r="E19726" t="s">
        <v>385</v>
      </c>
      <c r="F19726" s="2">
        <v>0</v>
      </c>
      <c r="G19726" s="2">
        <f t="shared" si="546"/>
        <v>0</v>
      </c>
      <c r="H19726">
        <v>2018</v>
      </c>
      <c r="I19726">
        <v>3.6757</v>
      </c>
      <c r="J19726" t="s">
        <v>717</v>
      </c>
    </row>
    <row r="19727" spans="1:10">
      <c r="A19727" t="s">
        <v>289</v>
      </c>
      <c r="B19727" t="s">
        <v>32</v>
      </c>
      <c r="C19727" t="s">
        <v>4</v>
      </c>
      <c r="D19727" t="s">
        <v>383</v>
      </c>
      <c r="F19727" s="2">
        <v>2609966</v>
      </c>
      <c r="G19727" s="2">
        <f t="shared" si="546"/>
        <v>710059.58048807026</v>
      </c>
      <c r="H19727">
        <v>2018</v>
      </c>
      <c r="I19727">
        <v>3.6757</v>
      </c>
      <c r="J19727" t="s">
        <v>717</v>
      </c>
    </row>
    <row r="19728" spans="1:10">
      <c r="A19728" t="s">
        <v>289</v>
      </c>
      <c r="B19728" t="s">
        <v>32</v>
      </c>
      <c r="C19728" t="s">
        <v>3</v>
      </c>
      <c r="D19728" t="s">
        <v>328</v>
      </c>
      <c r="E19728" t="s">
        <v>365</v>
      </c>
      <c r="F19728" s="2">
        <v>54713395</v>
      </c>
      <c r="G19728" s="2">
        <f t="shared" si="546"/>
        <v>17097935.9375</v>
      </c>
      <c r="H19728">
        <v>2017</v>
      </c>
      <c r="I19728">
        <v>3.2</v>
      </c>
      <c r="J19728" t="s">
        <v>717</v>
      </c>
    </row>
    <row r="19729" spans="1:10">
      <c r="A19729" t="s">
        <v>289</v>
      </c>
      <c r="B19729" t="s">
        <v>32</v>
      </c>
      <c r="C19729" t="s">
        <v>3</v>
      </c>
      <c r="D19729" t="s">
        <v>328</v>
      </c>
      <c r="E19729" t="s">
        <v>366</v>
      </c>
      <c r="F19729" s="2">
        <v>11947759</v>
      </c>
      <c r="G19729" s="2">
        <f t="shared" si="546"/>
        <v>3733674.6875</v>
      </c>
      <c r="H19729">
        <v>2017</v>
      </c>
      <c r="I19729">
        <v>3.2</v>
      </c>
      <c r="J19729" t="s">
        <v>717</v>
      </c>
    </row>
    <row r="19730" spans="1:10">
      <c r="A19730" t="s">
        <v>289</v>
      </c>
      <c r="B19730" t="s">
        <v>32</v>
      </c>
      <c r="C19730" t="s">
        <v>3</v>
      </c>
      <c r="D19730" t="s">
        <v>1</v>
      </c>
      <c r="E19730" t="s">
        <v>364</v>
      </c>
      <c r="F19730" s="2">
        <v>0</v>
      </c>
      <c r="G19730" s="2">
        <f t="shared" si="546"/>
        <v>0</v>
      </c>
      <c r="H19730">
        <v>2017</v>
      </c>
      <c r="I19730">
        <v>3.2</v>
      </c>
      <c r="J19730" t="s">
        <v>717</v>
      </c>
    </row>
    <row r="19731" spans="1:10">
      <c r="A19731" t="s">
        <v>289</v>
      </c>
      <c r="B19731" t="s">
        <v>32</v>
      </c>
      <c r="C19731" t="s">
        <v>3</v>
      </c>
      <c r="D19731" t="s">
        <v>367</v>
      </c>
      <c r="E19731" t="s">
        <v>370</v>
      </c>
      <c r="F19731" s="2">
        <v>18694797</v>
      </c>
      <c r="G19731" s="2">
        <f t="shared" si="546"/>
        <v>5842124.0625</v>
      </c>
      <c r="H19731">
        <v>2017</v>
      </c>
      <c r="I19731">
        <v>3.2</v>
      </c>
      <c r="J19731" t="s">
        <v>717</v>
      </c>
    </row>
    <row r="19732" spans="1:10">
      <c r="A19732" t="s">
        <v>289</v>
      </c>
      <c r="B19732" t="s">
        <v>32</v>
      </c>
      <c r="C19732" t="s">
        <v>3</v>
      </c>
      <c r="D19732" t="s">
        <v>367</v>
      </c>
      <c r="E19732" t="s">
        <v>382</v>
      </c>
      <c r="F19732" s="2">
        <v>9870525</v>
      </c>
      <c r="G19732" s="2">
        <f t="shared" si="546"/>
        <v>3084539.0625</v>
      </c>
      <c r="H19732">
        <v>2017</v>
      </c>
      <c r="I19732">
        <v>3.2</v>
      </c>
      <c r="J19732" t="s">
        <v>717</v>
      </c>
    </row>
    <row r="19733" spans="1:10">
      <c r="A19733" t="s">
        <v>289</v>
      </c>
      <c r="B19733" t="s">
        <v>32</v>
      </c>
      <c r="C19733" t="s">
        <v>3</v>
      </c>
      <c r="D19733" t="s">
        <v>367</v>
      </c>
      <c r="E19733" t="s">
        <v>386</v>
      </c>
      <c r="F19733" s="2">
        <v>209122</v>
      </c>
      <c r="G19733" s="2">
        <f t="shared" si="546"/>
        <v>65350.625</v>
      </c>
      <c r="H19733">
        <v>2017</v>
      </c>
      <c r="I19733">
        <v>3.2</v>
      </c>
      <c r="J19733" t="s">
        <v>717</v>
      </c>
    </row>
    <row r="19734" spans="1:10">
      <c r="A19734" t="s">
        <v>289</v>
      </c>
      <c r="B19734" t="s">
        <v>32</v>
      </c>
      <c r="C19734" t="s">
        <v>3</v>
      </c>
      <c r="D19734" t="s">
        <v>367</v>
      </c>
      <c r="E19734" t="s">
        <v>381</v>
      </c>
      <c r="F19734" s="2">
        <v>61600</v>
      </c>
      <c r="G19734" s="2">
        <f t="shared" si="546"/>
        <v>19250</v>
      </c>
      <c r="H19734">
        <v>2017</v>
      </c>
      <c r="I19734">
        <v>3.2</v>
      </c>
      <c r="J19734" t="s">
        <v>717</v>
      </c>
    </row>
    <row r="19735" spans="1:10">
      <c r="A19735" t="s">
        <v>289</v>
      </c>
      <c r="B19735" t="s">
        <v>32</v>
      </c>
      <c r="C19735" t="s">
        <v>3</v>
      </c>
      <c r="D19735" t="s">
        <v>367</v>
      </c>
      <c r="E19735" t="s">
        <v>385</v>
      </c>
      <c r="F19735" s="2">
        <v>33660</v>
      </c>
      <c r="G19735" s="2">
        <f t="shared" si="546"/>
        <v>10518.75</v>
      </c>
      <c r="H19735">
        <v>2017</v>
      </c>
      <c r="I19735">
        <v>3.2</v>
      </c>
      <c r="J19735" t="s">
        <v>717</v>
      </c>
    </row>
    <row r="19736" spans="1:10">
      <c r="A19736" t="s">
        <v>289</v>
      </c>
      <c r="B19736" t="s">
        <v>32</v>
      </c>
      <c r="C19736" t="s">
        <v>3</v>
      </c>
      <c r="D19736" t="s">
        <v>383</v>
      </c>
      <c r="F19736" s="2">
        <v>33586439</v>
      </c>
      <c r="G19736" s="2">
        <f t="shared" si="546"/>
        <v>10495762.1875</v>
      </c>
      <c r="H19736">
        <v>2017</v>
      </c>
      <c r="I19736">
        <v>3.2</v>
      </c>
      <c r="J19736" t="s">
        <v>717</v>
      </c>
    </row>
    <row r="19737" spans="1:10">
      <c r="A19737" t="s">
        <v>289</v>
      </c>
      <c r="B19737" t="s">
        <v>32</v>
      </c>
      <c r="C19737" t="s">
        <v>4</v>
      </c>
      <c r="D19737" t="s">
        <v>328</v>
      </c>
      <c r="E19737" t="s">
        <v>365</v>
      </c>
      <c r="F19737" s="2">
        <v>55282460</v>
      </c>
      <c r="G19737" s="2">
        <f t="shared" si="546"/>
        <v>17275768.75</v>
      </c>
      <c r="H19737">
        <v>2017</v>
      </c>
      <c r="I19737">
        <v>3.2</v>
      </c>
      <c r="J19737" t="s">
        <v>717</v>
      </c>
    </row>
    <row r="19738" spans="1:10">
      <c r="A19738" t="s">
        <v>289</v>
      </c>
      <c r="B19738" t="s">
        <v>32</v>
      </c>
      <c r="C19738" t="s">
        <v>4</v>
      </c>
      <c r="D19738" t="s">
        <v>328</v>
      </c>
      <c r="E19738" t="s">
        <v>366</v>
      </c>
      <c r="F19738" s="2">
        <v>-4614780</v>
      </c>
      <c r="G19738" s="2">
        <f t="shared" si="546"/>
        <v>-1442118.75</v>
      </c>
      <c r="H19738">
        <v>2017</v>
      </c>
      <c r="I19738">
        <v>3.2</v>
      </c>
      <c r="J19738" t="s">
        <v>717</v>
      </c>
    </row>
    <row r="19739" spans="1:10">
      <c r="A19739" t="s">
        <v>289</v>
      </c>
      <c r="B19739" t="s">
        <v>32</v>
      </c>
      <c r="C19739" t="s">
        <v>4</v>
      </c>
      <c r="D19739" t="s">
        <v>1</v>
      </c>
      <c r="E19739" t="s">
        <v>364</v>
      </c>
      <c r="F19739" s="2">
        <v>645052</v>
      </c>
      <c r="G19739" s="2">
        <f t="shared" si="546"/>
        <v>201578.75</v>
      </c>
      <c r="H19739">
        <v>2017</v>
      </c>
      <c r="I19739">
        <v>3.2</v>
      </c>
      <c r="J19739" t="s">
        <v>717</v>
      </c>
    </row>
    <row r="19740" spans="1:10">
      <c r="A19740" t="s">
        <v>289</v>
      </c>
      <c r="B19740" t="s">
        <v>32</v>
      </c>
      <c r="C19740" t="s">
        <v>4</v>
      </c>
      <c r="D19740" t="s">
        <v>367</v>
      </c>
      <c r="E19740" t="s">
        <v>370</v>
      </c>
      <c r="F19740" s="2">
        <v>16976803</v>
      </c>
      <c r="G19740" s="2">
        <f t="shared" si="546"/>
        <v>5305250.9375</v>
      </c>
      <c r="H19740">
        <v>2017</v>
      </c>
      <c r="I19740">
        <v>3.2</v>
      </c>
      <c r="J19740" t="s">
        <v>717</v>
      </c>
    </row>
    <row r="19741" spans="1:10">
      <c r="A19741" t="s">
        <v>289</v>
      </c>
      <c r="B19741" t="s">
        <v>32</v>
      </c>
      <c r="C19741" t="s">
        <v>4</v>
      </c>
      <c r="D19741" t="s">
        <v>367</v>
      </c>
      <c r="E19741" t="s">
        <v>382</v>
      </c>
      <c r="F19741" s="2">
        <v>9290767</v>
      </c>
      <c r="G19741" s="2">
        <f t="shared" si="546"/>
        <v>2903364.6875</v>
      </c>
      <c r="H19741">
        <v>2017</v>
      </c>
      <c r="I19741">
        <v>3.2</v>
      </c>
      <c r="J19741" t="s">
        <v>717</v>
      </c>
    </row>
    <row r="19742" spans="1:10">
      <c r="A19742" t="s">
        <v>289</v>
      </c>
      <c r="B19742" t="s">
        <v>32</v>
      </c>
      <c r="C19742" t="s">
        <v>4</v>
      </c>
      <c r="D19742" t="s">
        <v>367</v>
      </c>
      <c r="E19742" t="s">
        <v>386</v>
      </c>
      <c r="F19742" s="2">
        <v>0</v>
      </c>
      <c r="G19742" s="2">
        <f t="shared" si="546"/>
        <v>0</v>
      </c>
      <c r="H19742">
        <v>2017</v>
      </c>
      <c r="I19742">
        <v>3.2</v>
      </c>
      <c r="J19742" t="s">
        <v>717</v>
      </c>
    </row>
    <row r="19743" spans="1:10">
      <c r="A19743" t="s">
        <v>289</v>
      </c>
      <c r="B19743" t="s">
        <v>32</v>
      </c>
      <c r="C19743" t="s">
        <v>4</v>
      </c>
      <c r="D19743" t="s">
        <v>367</v>
      </c>
      <c r="E19743" t="s">
        <v>385</v>
      </c>
      <c r="F19743" s="2">
        <v>0</v>
      </c>
      <c r="G19743" s="2">
        <f t="shared" si="546"/>
        <v>0</v>
      </c>
      <c r="H19743">
        <v>2017</v>
      </c>
      <c r="I19743">
        <v>3.2</v>
      </c>
      <c r="J19743" t="s">
        <v>717</v>
      </c>
    </row>
    <row r="19744" spans="1:10">
      <c r="A19744" t="s">
        <v>289</v>
      </c>
      <c r="B19744" t="s">
        <v>32</v>
      </c>
      <c r="C19744" t="s">
        <v>4</v>
      </c>
      <c r="D19744" t="s">
        <v>367</v>
      </c>
      <c r="E19744" t="s">
        <v>381</v>
      </c>
      <c r="F19744" s="2">
        <v>-17015</v>
      </c>
      <c r="G19744" s="2">
        <f t="shared" si="546"/>
        <v>-5317.1875</v>
      </c>
      <c r="H19744">
        <v>2017</v>
      </c>
      <c r="I19744">
        <v>3.2</v>
      </c>
      <c r="J19744" t="s">
        <v>717</v>
      </c>
    </row>
    <row r="19745" spans="1:10">
      <c r="A19745" t="s">
        <v>289</v>
      </c>
      <c r="B19745" t="s">
        <v>32</v>
      </c>
      <c r="C19745" t="s">
        <v>4</v>
      </c>
      <c r="D19745" t="s">
        <v>383</v>
      </c>
      <c r="F19745" s="2">
        <v>16461218</v>
      </c>
      <c r="G19745" s="2">
        <f t="shared" si="546"/>
        <v>5144130.625</v>
      </c>
      <c r="H19745">
        <v>2017</v>
      </c>
      <c r="I19745">
        <v>3.2</v>
      </c>
      <c r="J19745" t="s">
        <v>717</v>
      </c>
    </row>
    <row r="19746" spans="1:10">
      <c r="A19746" s="4" t="s">
        <v>289</v>
      </c>
      <c r="B19746" t="s">
        <v>32</v>
      </c>
      <c r="C19746" t="s">
        <v>3</v>
      </c>
      <c r="D19746" t="s">
        <v>328</v>
      </c>
      <c r="E19746" t="s">
        <v>366</v>
      </c>
      <c r="F19746" s="2">
        <v>20206239</v>
      </c>
      <c r="G19746" s="2">
        <v>5852074.8177825036</v>
      </c>
      <c r="H19746">
        <v>2016</v>
      </c>
      <c r="I19746">
        <v>3.4528333333333299</v>
      </c>
      <c r="J19746" t="s">
        <v>717</v>
      </c>
    </row>
    <row r="19747" spans="1:10">
      <c r="A19747" s="4" t="s">
        <v>289</v>
      </c>
      <c r="B19747" t="s">
        <v>32</v>
      </c>
      <c r="C19747" t="s">
        <v>3</v>
      </c>
      <c r="D19747" t="s">
        <v>1</v>
      </c>
      <c r="F19747" s="2">
        <v>495631.99999999994</v>
      </c>
      <c r="G19747" s="2">
        <v>143543.5632572285</v>
      </c>
      <c r="H19747">
        <v>2016</v>
      </c>
      <c r="I19747">
        <v>3.4528333333333299</v>
      </c>
      <c r="J19747" t="s">
        <v>717</v>
      </c>
    </row>
    <row r="19748" spans="1:10">
      <c r="A19748" s="4" t="s">
        <v>289</v>
      </c>
      <c r="B19748" t="s">
        <v>32</v>
      </c>
      <c r="C19748" t="s">
        <v>3</v>
      </c>
      <c r="D19748" t="s">
        <v>367</v>
      </c>
      <c r="E19748" t="s">
        <v>370</v>
      </c>
      <c r="F19748" s="2">
        <v>10941718</v>
      </c>
      <c r="G19748" s="2">
        <v>3168909.9773133206</v>
      </c>
      <c r="H19748">
        <v>2016</v>
      </c>
      <c r="I19748">
        <v>3.4528333333333299</v>
      </c>
      <c r="J19748" t="s">
        <v>717</v>
      </c>
    </row>
    <row r="19749" spans="1:10">
      <c r="A19749" s="4" t="s">
        <v>289</v>
      </c>
      <c r="B19749" t="s">
        <v>32</v>
      </c>
      <c r="C19749" t="s">
        <v>3</v>
      </c>
      <c r="D19749" t="s">
        <v>367</v>
      </c>
      <c r="E19749" t="s">
        <v>370</v>
      </c>
      <c r="F19749" s="2">
        <v>5397598</v>
      </c>
      <c r="G19749" s="2">
        <v>1563237.3413138983</v>
      </c>
      <c r="H19749">
        <v>2016</v>
      </c>
      <c r="I19749">
        <v>3.4528333333333299</v>
      </c>
      <c r="J19749" t="s">
        <v>717</v>
      </c>
    </row>
    <row r="19750" spans="1:10">
      <c r="A19750" s="4" t="s">
        <v>289</v>
      </c>
      <c r="B19750" t="s">
        <v>32</v>
      </c>
      <c r="C19750" t="s">
        <v>3</v>
      </c>
      <c r="D19750" t="s">
        <v>367</v>
      </c>
      <c r="E19750" t="s">
        <v>370</v>
      </c>
      <c r="F19750" s="2">
        <v>8446</v>
      </c>
      <c r="G19750" s="2">
        <v>2446.1070618332797</v>
      </c>
      <c r="H19750">
        <v>2016</v>
      </c>
      <c r="I19750">
        <v>3.4528333333333299</v>
      </c>
      <c r="J19750" t="s">
        <v>717</v>
      </c>
    </row>
    <row r="19751" spans="1:10">
      <c r="A19751" s="4" t="s">
        <v>289</v>
      </c>
      <c r="B19751" t="s">
        <v>32</v>
      </c>
      <c r="C19751" t="s">
        <v>3</v>
      </c>
      <c r="D19751" t="s">
        <v>367</v>
      </c>
      <c r="E19751" t="s">
        <v>370</v>
      </c>
      <c r="F19751" s="2">
        <v>2211</v>
      </c>
      <c r="G19751" s="2">
        <v>640.343679104118</v>
      </c>
      <c r="H19751">
        <v>2016</v>
      </c>
      <c r="I19751">
        <v>3.4528333333333299</v>
      </c>
      <c r="J19751" t="s">
        <v>717</v>
      </c>
    </row>
    <row r="19752" spans="1:10">
      <c r="A19752" s="4" t="s">
        <v>289</v>
      </c>
      <c r="B19752" t="s">
        <v>32</v>
      </c>
      <c r="C19752" t="s">
        <v>3</v>
      </c>
      <c r="D19752" t="s">
        <v>383</v>
      </c>
      <c r="F19752" s="2">
        <v>18668060</v>
      </c>
      <c r="G19752" s="2">
        <v>5406591.6879857173</v>
      </c>
      <c r="H19752">
        <v>2016</v>
      </c>
      <c r="I19752">
        <v>3.4528333333333299</v>
      </c>
      <c r="J19752" t="s">
        <v>717</v>
      </c>
    </row>
    <row r="19753" spans="1:10">
      <c r="A19753" s="4" t="s">
        <v>289</v>
      </c>
      <c r="B19753" t="s">
        <v>32</v>
      </c>
      <c r="C19753" t="s">
        <v>4</v>
      </c>
      <c r="D19753" t="s">
        <v>328</v>
      </c>
      <c r="E19753" t="s">
        <v>365</v>
      </c>
      <c r="F19753" s="2">
        <v>36402753</v>
      </c>
      <c r="G19753" s="2">
        <v>10542864.217792163</v>
      </c>
      <c r="H19753">
        <v>2016</v>
      </c>
      <c r="I19753">
        <v>3.4528333333333299</v>
      </c>
      <c r="J19753" t="s">
        <v>717</v>
      </c>
    </row>
    <row r="19754" spans="1:10">
      <c r="A19754" s="4" t="s">
        <v>289</v>
      </c>
      <c r="B19754" t="s">
        <v>32</v>
      </c>
      <c r="C19754" t="s">
        <v>4</v>
      </c>
      <c r="D19754" t="s">
        <v>328</v>
      </c>
      <c r="E19754" t="s">
        <v>366</v>
      </c>
      <c r="F19754" s="2">
        <v>35625742</v>
      </c>
      <c r="G19754" s="2">
        <v>10317828.450065175</v>
      </c>
      <c r="H19754">
        <v>2016</v>
      </c>
      <c r="I19754">
        <v>3.4528333333333299</v>
      </c>
      <c r="J19754" t="s">
        <v>717</v>
      </c>
    </row>
    <row r="19755" spans="1:10">
      <c r="A19755" s="4" t="s">
        <v>289</v>
      </c>
      <c r="B19755" t="s">
        <v>32</v>
      </c>
      <c r="C19755" t="s">
        <v>4</v>
      </c>
      <c r="D19755" t="s">
        <v>1</v>
      </c>
      <c r="F19755" s="2">
        <v>25</v>
      </c>
      <c r="G19755" s="2">
        <v>7.2404305642708957</v>
      </c>
      <c r="H19755">
        <v>2016</v>
      </c>
      <c r="I19755">
        <v>3.4528333333333299</v>
      </c>
      <c r="J19755" t="s">
        <v>717</v>
      </c>
    </row>
    <row r="19756" spans="1:10">
      <c r="A19756" s="4" t="s">
        <v>289</v>
      </c>
      <c r="B19756" t="s">
        <v>32</v>
      </c>
      <c r="C19756" t="s">
        <v>4</v>
      </c>
      <c r="D19756" t="s">
        <v>367</v>
      </c>
      <c r="E19756" t="s">
        <v>370</v>
      </c>
      <c r="F19756" s="2">
        <v>10013990</v>
      </c>
      <c r="G19756" s="2">
        <v>2900223.9706521244</v>
      </c>
      <c r="H19756">
        <v>2016</v>
      </c>
      <c r="I19756">
        <v>3.4528333333333299</v>
      </c>
      <c r="J19756" t="s">
        <v>717</v>
      </c>
    </row>
    <row r="19757" spans="1:10">
      <c r="A19757" s="4" t="s">
        <v>289</v>
      </c>
      <c r="B19757" t="s">
        <v>32</v>
      </c>
      <c r="C19757" t="s">
        <v>4</v>
      </c>
      <c r="D19757" t="s">
        <v>367</v>
      </c>
      <c r="E19757" t="s">
        <v>370</v>
      </c>
      <c r="F19757" s="2">
        <v>8054412</v>
      </c>
      <c r="G19757" s="2">
        <v>2332696.4328812109</v>
      </c>
      <c r="H19757">
        <v>2016</v>
      </c>
      <c r="I19757">
        <v>3.4528333333333299</v>
      </c>
      <c r="J19757" t="s">
        <v>717</v>
      </c>
    </row>
    <row r="19758" spans="1:10">
      <c r="A19758" s="4" t="s">
        <v>289</v>
      </c>
      <c r="B19758" t="s">
        <v>32</v>
      </c>
      <c r="C19758" t="s">
        <v>4</v>
      </c>
      <c r="D19758" t="s">
        <v>367</v>
      </c>
      <c r="E19758" t="s">
        <v>370</v>
      </c>
      <c r="F19758" s="2">
        <v>72386</v>
      </c>
      <c r="G19758" s="2">
        <v>20964.232273012523</v>
      </c>
      <c r="H19758">
        <v>2016</v>
      </c>
      <c r="I19758">
        <v>3.4528333333333299</v>
      </c>
      <c r="J19758" t="s">
        <v>717</v>
      </c>
    </row>
    <row r="19759" spans="1:10">
      <c r="A19759" s="4" t="s">
        <v>289</v>
      </c>
      <c r="B19759" t="s">
        <v>32</v>
      </c>
      <c r="C19759" t="s">
        <v>4</v>
      </c>
      <c r="D19759" t="s">
        <v>367</v>
      </c>
      <c r="E19759" t="s">
        <v>370</v>
      </c>
      <c r="F19759" s="2">
        <v>-6857</v>
      </c>
      <c r="G19759" s="2">
        <v>-1985.9052951682213</v>
      </c>
      <c r="H19759">
        <v>2016</v>
      </c>
      <c r="I19759">
        <v>3.4528333333333299</v>
      </c>
      <c r="J19759" t="s">
        <v>717</v>
      </c>
    </row>
    <row r="19760" spans="1:10">
      <c r="A19760" s="4" t="s">
        <v>289</v>
      </c>
      <c r="B19760" t="s">
        <v>32</v>
      </c>
      <c r="C19760" t="s">
        <v>4</v>
      </c>
      <c r="D19760" t="s">
        <v>383</v>
      </c>
      <c r="F19760" s="2">
        <v>19309514</v>
      </c>
      <c r="G19760" s="2">
        <v>5592367.8138726708</v>
      </c>
      <c r="H19760">
        <v>2016</v>
      </c>
      <c r="I19760">
        <v>3.4528333333333299</v>
      </c>
      <c r="J19760" t="s">
        <v>717</v>
      </c>
    </row>
    <row r="19761" spans="1:10">
      <c r="A19761" s="4" t="s">
        <v>289</v>
      </c>
      <c r="B19761" t="s">
        <v>32</v>
      </c>
      <c r="C19761" t="s">
        <v>3</v>
      </c>
      <c r="D19761" t="s">
        <v>328</v>
      </c>
      <c r="E19761" t="s">
        <v>365</v>
      </c>
      <c r="F19761" s="2">
        <v>30176886.999999996</v>
      </c>
      <c r="G19761" s="2">
        <v>9183471.3937918432</v>
      </c>
      <c r="H19761">
        <v>2015</v>
      </c>
      <c r="I19761">
        <v>3.286</v>
      </c>
      <c r="J19761" t="s">
        <v>717</v>
      </c>
    </row>
    <row r="19762" spans="1:10">
      <c r="A19762" s="4" t="s">
        <v>289</v>
      </c>
      <c r="B19762" t="s">
        <v>32</v>
      </c>
      <c r="C19762" t="s">
        <v>3</v>
      </c>
      <c r="D19762" t="s">
        <v>328</v>
      </c>
      <c r="E19762" t="s">
        <v>366</v>
      </c>
      <c r="F19762" s="2">
        <v>14214364</v>
      </c>
      <c r="G19762" s="2">
        <v>4325734.63177115</v>
      </c>
      <c r="H19762">
        <v>2015</v>
      </c>
      <c r="I19762">
        <v>3.286</v>
      </c>
      <c r="J19762" t="s">
        <v>717</v>
      </c>
    </row>
    <row r="19763" spans="1:10">
      <c r="A19763" s="4" t="s">
        <v>289</v>
      </c>
      <c r="B19763" t="s">
        <v>32</v>
      </c>
      <c r="C19763" t="s">
        <v>3</v>
      </c>
      <c r="D19763" t="s">
        <v>1</v>
      </c>
      <c r="F19763" s="2">
        <v>800020</v>
      </c>
      <c r="G19763" s="2">
        <v>243463.17711503347</v>
      </c>
      <c r="H19763">
        <v>2015</v>
      </c>
      <c r="I19763">
        <v>3.286</v>
      </c>
      <c r="J19763" t="s">
        <v>717</v>
      </c>
    </row>
    <row r="19764" spans="1:10">
      <c r="A19764" s="4" t="s">
        <v>289</v>
      </c>
      <c r="B19764" t="s">
        <v>32</v>
      </c>
      <c r="C19764" t="s">
        <v>3</v>
      </c>
      <c r="D19764" t="s">
        <v>367</v>
      </c>
      <c r="E19764" t="s">
        <v>413</v>
      </c>
      <c r="F19764" s="2">
        <v>5781666</v>
      </c>
      <c r="G19764" s="2">
        <v>1759484.4796104687</v>
      </c>
      <c r="H19764">
        <v>2015</v>
      </c>
      <c r="I19764">
        <v>3.286</v>
      </c>
      <c r="J19764" t="s">
        <v>717</v>
      </c>
    </row>
    <row r="19765" spans="1:10">
      <c r="A19765" s="4" t="s">
        <v>289</v>
      </c>
      <c r="B19765" t="s">
        <v>32</v>
      </c>
      <c r="C19765" t="s">
        <v>3</v>
      </c>
      <c r="D19765" t="s">
        <v>367</v>
      </c>
      <c r="E19765" t="s">
        <v>414</v>
      </c>
      <c r="F19765" s="2">
        <v>5088618</v>
      </c>
      <c r="G19765" s="2">
        <v>1548575.1673767499</v>
      </c>
      <c r="H19765">
        <v>2015</v>
      </c>
      <c r="I19765">
        <v>3.286</v>
      </c>
      <c r="J19765" t="s">
        <v>717</v>
      </c>
    </row>
    <row r="19766" spans="1:10">
      <c r="A19766" s="4" t="s">
        <v>289</v>
      </c>
      <c r="B19766" t="s">
        <v>32</v>
      </c>
      <c r="C19766" t="s">
        <v>3</v>
      </c>
      <c r="D19766" t="s">
        <v>367</v>
      </c>
      <c r="E19766" t="s">
        <v>415</v>
      </c>
      <c r="F19766" s="2">
        <v>1536182</v>
      </c>
      <c r="G19766" s="2">
        <v>467493.0006086427</v>
      </c>
      <c r="H19766">
        <v>2015</v>
      </c>
      <c r="I19766">
        <v>3.286</v>
      </c>
      <c r="J19766" t="s">
        <v>717</v>
      </c>
    </row>
    <row r="19767" spans="1:10">
      <c r="A19767" s="4" t="s">
        <v>289</v>
      </c>
      <c r="B19767" t="s">
        <v>32</v>
      </c>
      <c r="C19767" t="s">
        <v>3</v>
      </c>
      <c r="D19767" t="s">
        <v>367</v>
      </c>
      <c r="E19767" t="s">
        <v>420</v>
      </c>
      <c r="F19767" s="2">
        <v>1511637</v>
      </c>
      <c r="G19767" s="2">
        <v>460023.43274497869</v>
      </c>
      <c r="H19767">
        <v>2015</v>
      </c>
      <c r="I19767">
        <v>3.286</v>
      </c>
      <c r="J19767" t="s">
        <v>717</v>
      </c>
    </row>
    <row r="19768" spans="1:10">
      <c r="A19768" s="4" t="s">
        <v>289</v>
      </c>
      <c r="B19768" t="s">
        <v>32</v>
      </c>
      <c r="C19768" t="s">
        <v>3</v>
      </c>
      <c r="D19768" t="s">
        <v>367</v>
      </c>
      <c r="E19768" t="s">
        <v>418</v>
      </c>
      <c r="F19768" s="2">
        <v>100294</v>
      </c>
      <c r="G19768" s="2">
        <v>30521.60681679854</v>
      </c>
      <c r="H19768">
        <v>2015</v>
      </c>
      <c r="I19768">
        <v>3.286</v>
      </c>
      <c r="J19768" t="s">
        <v>717</v>
      </c>
    </row>
    <row r="19769" spans="1:10">
      <c r="A19769" s="4" t="s">
        <v>289</v>
      </c>
      <c r="B19769" t="s">
        <v>32</v>
      </c>
      <c r="C19769" t="s">
        <v>4</v>
      </c>
      <c r="D19769" t="s">
        <v>328</v>
      </c>
      <c r="E19769" t="s">
        <v>365</v>
      </c>
      <c r="F19769" s="2">
        <v>29916320.999999996</v>
      </c>
      <c r="G19769" s="2">
        <v>9104175.5934266578</v>
      </c>
      <c r="H19769">
        <v>2015</v>
      </c>
      <c r="I19769">
        <v>3.286</v>
      </c>
      <c r="J19769" t="s">
        <v>717</v>
      </c>
    </row>
    <row r="19770" spans="1:10">
      <c r="A19770" s="4" t="s">
        <v>289</v>
      </c>
      <c r="B19770" t="s">
        <v>32</v>
      </c>
      <c r="C19770" t="s">
        <v>4</v>
      </c>
      <c r="D19770" t="s">
        <v>328</v>
      </c>
      <c r="E19770" t="s">
        <v>366</v>
      </c>
      <c r="F19770" s="2">
        <v>12344548</v>
      </c>
      <c r="G19770" s="2">
        <v>3756709.6774193547</v>
      </c>
      <c r="H19770">
        <v>2015</v>
      </c>
      <c r="I19770">
        <v>3.286</v>
      </c>
      <c r="J19770" t="s">
        <v>717</v>
      </c>
    </row>
    <row r="19771" spans="1:10">
      <c r="A19771" s="4" t="s">
        <v>289</v>
      </c>
      <c r="B19771" t="s">
        <v>32</v>
      </c>
      <c r="C19771" t="s">
        <v>4</v>
      </c>
      <c r="D19771" t="s">
        <v>367</v>
      </c>
      <c r="E19771" t="s">
        <v>420</v>
      </c>
      <c r="F19771" s="2">
        <v>2731907</v>
      </c>
      <c r="G19771" s="2">
        <v>831377.66281192936</v>
      </c>
      <c r="H19771">
        <v>2015</v>
      </c>
      <c r="I19771">
        <v>3.286</v>
      </c>
      <c r="J19771" t="s">
        <v>717</v>
      </c>
    </row>
    <row r="19772" spans="1:10">
      <c r="A19772" s="4" t="s">
        <v>289</v>
      </c>
      <c r="B19772" t="s">
        <v>32</v>
      </c>
      <c r="C19772" t="s">
        <v>4</v>
      </c>
      <c r="D19772" t="s">
        <v>367</v>
      </c>
      <c r="E19772" t="s">
        <v>414</v>
      </c>
      <c r="F19772" s="2">
        <v>2510930</v>
      </c>
      <c r="G19772" s="2">
        <v>764129.64090079127</v>
      </c>
      <c r="H19772">
        <v>2015</v>
      </c>
      <c r="I19772">
        <v>3.286</v>
      </c>
      <c r="J19772" t="s">
        <v>717</v>
      </c>
    </row>
    <row r="19773" spans="1:10">
      <c r="A19773" s="4" t="s">
        <v>289</v>
      </c>
      <c r="B19773" t="s">
        <v>32</v>
      </c>
      <c r="C19773" t="s">
        <v>4</v>
      </c>
      <c r="D19773" t="s">
        <v>367</v>
      </c>
      <c r="E19773" t="s">
        <v>415</v>
      </c>
      <c r="F19773" s="2">
        <v>1370480</v>
      </c>
      <c r="G19773" s="2">
        <v>417066.34205721243</v>
      </c>
      <c r="H19773">
        <v>2015</v>
      </c>
      <c r="I19773">
        <v>3.286</v>
      </c>
      <c r="J19773" t="s">
        <v>717</v>
      </c>
    </row>
    <row r="19774" spans="1:10">
      <c r="A19774" s="4" t="s">
        <v>289</v>
      </c>
      <c r="B19774" t="s">
        <v>32</v>
      </c>
      <c r="C19774" t="s">
        <v>4</v>
      </c>
      <c r="D19774" t="s">
        <v>367</v>
      </c>
      <c r="E19774" t="s">
        <v>413</v>
      </c>
      <c r="F19774" s="2">
        <v>1127812</v>
      </c>
      <c r="G19774" s="2">
        <v>343217.28545343882</v>
      </c>
      <c r="H19774">
        <v>2015</v>
      </c>
      <c r="I19774">
        <v>3.286</v>
      </c>
      <c r="J19774" t="s">
        <v>717</v>
      </c>
    </row>
    <row r="19775" spans="1:10">
      <c r="A19775" s="4" t="s">
        <v>289</v>
      </c>
      <c r="B19775" t="s">
        <v>32</v>
      </c>
      <c r="C19775" t="s">
        <v>4</v>
      </c>
      <c r="D19775" t="s">
        <v>367</v>
      </c>
      <c r="E19775" t="s">
        <v>418</v>
      </c>
      <c r="F19775" s="2">
        <v>-3630.0000000140003</v>
      </c>
      <c r="G19775" s="2">
        <v>-1104.686549</v>
      </c>
      <c r="H19775">
        <v>2015</v>
      </c>
      <c r="I19775">
        <v>3.286</v>
      </c>
      <c r="J19775" t="s">
        <v>717</v>
      </c>
    </row>
    <row r="19776" spans="1:10">
      <c r="A19776" s="4" t="s">
        <v>289</v>
      </c>
      <c r="B19776" t="s">
        <v>32</v>
      </c>
      <c r="C19776" t="s">
        <v>3</v>
      </c>
      <c r="D19776" t="s">
        <v>328</v>
      </c>
      <c r="E19776" t="s">
        <v>365</v>
      </c>
      <c r="F19776" s="2">
        <v>25421070</v>
      </c>
      <c r="G19776" s="2">
        <v>10799082.588560898</v>
      </c>
      <c r="H19776">
        <v>2014</v>
      </c>
      <c r="I19776">
        <v>2.3540027397260279</v>
      </c>
      <c r="J19776" t="s">
        <v>717</v>
      </c>
    </row>
    <row r="19777" spans="1:10">
      <c r="A19777" s="4" t="s">
        <v>289</v>
      </c>
      <c r="B19777" t="s">
        <v>32</v>
      </c>
      <c r="C19777" t="s">
        <v>3</v>
      </c>
      <c r="D19777" t="s">
        <v>367</v>
      </c>
      <c r="F19777" s="2">
        <v>122365629</v>
      </c>
      <c r="G19777" s="2">
        <v>51981939.925117336</v>
      </c>
      <c r="H19777">
        <v>2014</v>
      </c>
      <c r="I19777">
        <v>2.3540027397260279</v>
      </c>
      <c r="J19777" t="s">
        <v>717</v>
      </c>
    </row>
    <row r="19778" spans="1:10">
      <c r="A19778" s="4" t="s">
        <v>289</v>
      </c>
      <c r="B19778" t="s">
        <v>32</v>
      </c>
      <c r="C19778" t="s">
        <v>3</v>
      </c>
      <c r="D19778" t="s">
        <v>367</v>
      </c>
      <c r="F19778" s="2">
        <v>4698791</v>
      </c>
      <c r="G19778" s="2">
        <v>1996085.6122652057</v>
      </c>
      <c r="H19778">
        <v>2014</v>
      </c>
      <c r="I19778">
        <v>2.3540027397260279</v>
      </c>
      <c r="J19778" t="s">
        <v>717</v>
      </c>
    </row>
    <row r="19779" spans="1:10">
      <c r="A19779" s="4" t="s">
        <v>289</v>
      </c>
      <c r="B19779" t="s">
        <v>32</v>
      </c>
      <c r="C19779" t="s">
        <v>4</v>
      </c>
      <c r="D19779" t="s">
        <v>328</v>
      </c>
      <c r="E19779" t="s">
        <v>365</v>
      </c>
      <c r="F19779" s="2">
        <v>16023738</v>
      </c>
      <c r="G19779" s="2">
        <v>6807017.5661158888</v>
      </c>
      <c r="H19779">
        <v>2014</v>
      </c>
      <c r="I19779">
        <v>2.3540027397260279</v>
      </c>
      <c r="J19779" t="s">
        <v>717</v>
      </c>
    </row>
    <row r="19780" spans="1:10">
      <c r="A19780" s="4" t="s">
        <v>289</v>
      </c>
      <c r="B19780" t="s">
        <v>32</v>
      </c>
      <c r="C19780" t="s">
        <v>4</v>
      </c>
      <c r="D19780" t="s">
        <v>328</v>
      </c>
      <c r="E19780" t="s">
        <v>366</v>
      </c>
      <c r="F19780" s="2">
        <v>328565</v>
      </c>
      <c r="G19780" s="2">
        <v>139577.15275991574</v>
      </c>
      <c r="H19780">
        <v>2014</v>
      </c>
      <c r="I19780">
        <v>2.3540027397260279</v>
      </c>
      <c r="J19780" t="s">
        <v>717</v>
      </c>
    </row>
    <row r="19781" spans="1:10">
      <c r="A19781" s="4" t="s">
        <v>289</v>
      </c>
      <c r="B19781" t="s">
        <v>32</v>
      </c>
      <c r="C19781" t="s">
        <v>4</v>
      </c>
      <c r="D19781" t="s">
        <v>367</v>
      </c>
      <c r="F19781" s="2">
        <v>894640</v>
      </c>
      <c r="G19781" s="2">
        <v>380050.53473477403</v>
      </c>
      <c r="H19781">
        <v>2014</v>
      </c>
      <c r="I19781">
        <v>2.3540027397260279</v>
      </c>
      <c r="J19781" t="s">
        <v>717</v>
      </c>
    </row>
    <row r="19782" spans="1:10">
      <c r="A19782" s="4" t="s">
        <v>289</v>
      </c>
      <c r="B19782" t="s">
        <v>32</v>
      </c>
      <c r="C19782" t="s">
        <v>3</v>
      </c>
      <c r="D19782" t="s">
        <v>328</v>
      </c>
      <c r="F19782" s="2">
        <v>5190708</v>
      </c>
      <c r="G19782" s="2">
        <v>2403022.1225763899</v>
      </c>
      <c r="H19782">
        <v>2013</v>
      </c>
      <c r="I19782">
        <v>2.1600749952459051</v>
      </c>
      <c r="J19782" t="s">
        <v>717</v>
      </c>
    </row>
    <row r="19783" spans="1:10">
      <c r="A19783" s="4" t="s">
        <v>289</v>
      </c>
      <c r="B19783" t="s">
        <v>32</v>
      </c>
      <c r="C19783" t="s">
        <v>3</v>
      </c>
      <c r="D19783" t="s">
        <v>328</v>
      </c>
      <c r="F19783" s="2">
        <v>2828404</v>
      </c>
      <c r="G19783" s="2">
        <v>1309400.8338715164</v>
      </c>
      <c r="H19783">
        <v>2013</v>
      </c>
      <c r="I19783">
        <v>2.1600749952459051</v>
      </c>
      <c r="J19783" t="s">
        <v>717</v>
      </c>
    </row>
    <row r="19784" spans="1:10">
      <c r="A19784" s="4" t="s">
        <v>289</v>
      </c>
      <c r="B19784" t="s">
        <v>32</v>
      </c>
      <c r="C19784" t="s">
        <v>4</v>
      </c>
      <c r="D19784" t="s">
        <v>328</v>
      </c>
      <c r="F19784" s="2">
        <v>337608</v>
      </c>
      <c r="G19784" s="2">
        <v>156294.57344908823</v>
      </c>
      <c r="H19784">
        <v>2013</v>
      </c>
      <c r="I19784">
        <v>2.1600749952459051</v>
      </c>
      <c r="J19784" t="s">
        <v>717</v>
      </c>
    </row>
    <row r="19785" spans="1:10">
      <c r="A19785" s="4" t="s">
        <v>289</v>
      </c>
      <c r="B19785" t="s">
        <v>32</v>
      </c>
      <c r="C19785" t="s">
        <v>4</v>
      </c>
      <c r="D19785" t="s">
        <v>328</v>
      </c>
      <c r="F19785" s="2">
        <v>74841</v>
      </c>
      <c r="G19785" s="2">
        <v>34647.408152363721</v>
      </c>
      <c r="H19785">
        <v>2013</v>
      </c>
      <c r="I19785">
        <v>2.1600749952459051</v>
      </c>
      <c r="J19785" t="s">
        <v>717</v>
      </c>
    </row>
    <row r="19786" spans="1:10">
      <c r="A19786" s="4" t="s">
        <v>289</v>
      </c>
      <c r="B19786" t="s">
        <v>32</v>
      </c>
      <c r="C19786" t="s">
        <v>3</v>
      </c>
      <c r="D19786" t="s">
        <v>328</v>
      </c>
      <c r="F19786" s="2">
        <v>791154.92500642233</v>
      </c>
      <c r="G19786" s="2">
        <v>404802.24886162992</v>
      </c>
      <c r="H19786">
        <v>2012</v>
      </c>
      <c r="I19786">
        <v>1.9544232455014252</v>
      </c>
      <c r="J19786" t="s">
        <v>717</v>
      </c>
    </row>
    <row r="19787" spans="1:10">
      <c r="A19787" s="4" t="s">
        <v>289</v>
      </c>
      <c r="B19787" t="s">
        <v>32</v>
      </c>
      <c r="C19787" t="s">
        <v>3</v>
      </c>
      <c r="D19787" t="s">
        <v>328</v>
      </c>
      <c r="F19787" s="2">
        <v>464611.50194224855</v>
      </c>
      <c r="G19787" s="2">
        <v>237723.07406374929</v>
      </c>
      <c r="H19787">
        <v>2012</v>
      </c>
      <c r="I19787">
        <v>1.9544232455014252</v>
      </c>
      <c r="J19787" t="s">
        <v>717</v>
      </c>
    </row>
    <row r="19788" spans="1:10">
      <c r="A19788" s="4" t="s">
        <v>289</v>
      </c>
      <c r="B19788" t="s">
        <v>32</v>
      </c>
      <c r="C19788" t="s">
        <v>4</v>
      </c>
      <c r="D19788" t="s">
        <v>328</v>
      </c>
      <c r="F19788" s="2">
        <v>169611.82712223582</v>
      </c>
      <c r="G19788" s="2">
        <v>86783.570300157968</v>
      </c>
      <c r="H19788">
        <v>2012</v>
      </c>
      <c r="I19788">
        <v>1.9544232455014252</v>
      </c>
      <c r="J19788" t="s">
        <v>717</v>
      </c>
    </row>
    <row r="19789" spans="1:10">
      <c r="A19789" s="5" t="s">
        <v>289</v>
      </c>
      <c r="B19789" t="s">
        <v>6</v>
      </c>
      <c r="C19789" t="s">
        <v>3</v>
      </c>
      <c r="D19789" t="s">
        <v>328</v>
      </c>
      <c r="F19789" s="2">
        <v>3350000</v>
      </c>
      <c r="G19789" s="2">
        <f>F19789/I19789</f>
        <v>165242.78357634711</v>
      </c>
      <c r="H19789">
        <v>2021</v>
      </c>
      <c r="I19789">
        <v>20.273199999999999</v>
      </c>
      <c r="J19789" t="s">
        <v>717</v>
      </c>
    </row>
    <row r="19790" spans="1:10">
      <c r="A19790" t="s">
        <v>289</v>
      </c>
      <c r="B19790" t="s">
        <v>6</v>
      </c>
      <c r="C19790" t="s">
        <v>3</v>
      </c>
      <c r="D19790" t="s">
        <v>328</v>
      </c>
      <c r="F19790" s="2">
        <v>220160000</v>
      </c>
      <c r="G19790" s="2">
        <v>10253735.236037111</v>
      </c>
      <c r="H19790">
        <v>2020</v>
      </c>
      <c r="I19790">
        <v>21.4712</v>
      </c>
      <c r="J19790" t="s">
        <v>717</v>
      </c>
    </row>
    <row r="19791" spans="1:10">
      <c r="A19791" t="s">
        <v>289</v>
      </c>
      <c r="B19791" t="s">
        <v>6</v>
      </c>
      <c r="C19791" t="s">
        <v>4</v>
      </c>
      <c r="D19791" t="s">
        <v>328</v>
      </c>
      <c r="F19791" s="2">
        <v>-11430000</v>
      </c>
      <c r="G19791" s="2">
        <v>-532340.99631133804</v>
      </c>
      <c r="H19791">
        <v>2020</v>
      </c>
      <c r="I19791">
        <v>21.4712</v>
      </c>
      <c r="J19791" t="s">
        <v>717</v>
      </c>
    </row>
    <row r="19792" spans="1:10">
      <c r="A19792" t="s">
        <v>289</v>
      </c>
      <c r="B19792" t="s">
        <v>6</v>
      </c>
      <c r="C19792" t="s">
        <v>3</v>
      </c>
      <c r="D19792" t="s">
        <v>328</v>
      </c>
      <c r="F19792" s="2">
        <v>253046000</v>
      </c>
      <c r="G19792" s="2">
        <f t="shared" ref="G19792:G19797" si="547">F19792/I19792</f>
        <v>13145861.364946933</v>
      </c>
      <c r="H19792">
        <v>2019</v>
      </c>
      <c r="I19792">
        <v>19.249099999999999</v>
      </c>
      <c r="J19792" t="s">
        <v>717</v>
      </c>
    </row>
    <row r="19793" spans="1:10">
      <c r="A19793" t="s">
        <v>289</v>
      </c>
      <c r="B19793" t="s">
        <v>6</v>
      </c>
      <c r="C19793" t="s">
        <v>4</v>
      </c>
      <c r="D19793" t="s">
        <v>328</v>
      </c>
      <c r="F19793" s="2">
        <v>291980000</v>
      </c>
      <c r="G19793" s="2">
        <f t="shared" si="547"/>
        <v>15168501.384480314</v>
      </c>
      <c r="H19793">
        <v>2019</v>
      </c>
      <c r="I19793">
        <v>19.249099999999999</v>
      </c>
      <c r="J19793" t="s">
        <v>717</v>
      </c>
    </row>
    <row r="19794" spans="1:10">
      <c r="A19794" t="s">
        <v>289</v>
      </c>
      <c r="B19794" t="s">
        <v>6</v>
      </c>
      <c r="C19794" t="s">
        <v>3</v>
      </c>
      <c r="D19794" t="s">
        <v>328</v>
      </c>
      <c r="F19794" s="2">
        <v>312977000</v>
      </c>
      <c r="G19794" s="2">
        <f t="shared" si="547"/>
        <v>16250103.842159916</v>
      </c>
      <c r="H19794">
        <v>2018</v>
      </c>
      <c r="I19794">
        <v>19.260000000000002</v>
      </c>
      <c r="J19794" t="s">
        <v>717</v>
      </c>
    </row>
    <row r="19795" spans="1:10">
      <c r="A19795" t="s">
        <v>289</v>
      </c>
      <c r="B19795" t="s">
        <v>6</v>
      </c>
      <c r="C19795" t="s">
        <v>4</v>
      </c>
      <c r="D19795" t="s">
        <v>328</v>
      </c>
      <c r="F19795" s="2">
        <v>132818000</v>
      </c>
      <c r="G19795" s="2">
        <f t="shared" si="547"/>
        <v>6896053.9979231562</v>
      </c>
      <c r="H19795">
        <v>2018</v>
      </c>
      <c r="I19795">
        <v>19.260000000000002</v>
      </c>
      <c r="J19795" t="s">
        <v>717</v>
      </c>
    </row>
    <row r="19796" spans="1:10">
      <c r="A19796" t="s">
        <v>289</v>
      </c>
      <c r="B19796" t="s">
        <v>6</v>
      </c>
      <c r="C19796" t="s">
        <v>3</v>
      </c>
      <c r="D19796" t="s">
        <v>328</v>
      </c>
      <c r="F19796" s="2">
        <v>275018000</v>
      </c>
      <c r="G19796" s="2">
        <f t="shared" si="547"/>
        <v>14566631.355932204</v>
      </c>
      <c r="H19796">
        <v>2017</v>
      </c>
      <c r="I19796">
        <v>18.88</v>
      </c>
      <c r="J19796" t="s">
        <v>717</v>
      </c>
    </row>
    <row r="19797" spans="1:10">
      <c r="A19797" t="s">
        <v>289</v>
      </c>
      <c r="B19797" t="s">
        <v>6</v>
      </c>
      <c r="C19797" t="s">
        <v>4</v>
      </c>
      <c r="D19797" t="s">
        <v>328</v>
      </c>
      <c r="F19797" s="2">
        <v>190556671.40000001</v>
      </c>
      <c r="G19797" s="2">
        <f t="shared" si="547"/>
        <v>10093044.03601695</v>
      </c>
      <c r="H19797">
        <v>2017</v>
      </c>
      <c r="I19797">
        <v>18.88</v>
      </c>
      <c r="J19797" t="s">
        <v>717</v>
      </c>
    </row>
    <row r="19798" spans="1:10">
      <c r="A19798" t="s">
        <v>289</v>
      </c>
      <c r="B19798" t="s">
        <v>6</v>
      </c>
      <c r="C19798" t="s">
        <v>3</v>
      </c>
      <c r="D19798" t="s">
        <v>328</v>
      </c>
      <c r="F19798" s="2">
        <v>92528000</v>
      </c>
      <c r="G19798" s="2">
        <v>4951304.6084034331</v>
      </c>
      <c r="H19798">
        <v>2016</v>
      </c>
      <c r="I19798">
        <v>18.6876</v>
      </c>
      <c r="J19798" t="s">
        <v>717</v>
      </c>
    </row>
    <row r="19799" spans="1:10">
      <c r="A19799" t="s">
        <v>289</v>
      </c>
      <c r="B19799" t="s">
        <v>6</v>
      </c>
      <c r="C19799" t="s">
        <v>3</v>
      </c>
      <c r="D19799" t="s">
        <v>1</v>
      </c>
      <c r="F19799" s="2">
        <v>144283000</v>
      </c>
      <c r="G19799" s="2">
        <v>7720788.1161839934</v>
      </c>
      <c r="H19799">
        <v>2016</v>
      </c>
      <c r="I19799">
        <v>18.6876</v>
      </c>
      <c r="J19799" t="s">
        <v>717</v>
      </c>
    </row>
    <row r="19800" spans="1:10">
      <c r="A19800" t="s">
        <v>289</v>
      </c>
      <c r="B19800" t="s">
        <v>6</v>
      </c>
      <c r="C19800" t="s">
        <v>4</v>
      </c>
      <c r="D19800" t="s">
        <v>328</v>
      </c>
      <c r="F19800" s="2">
        <v>116642000</v>
      </c>
      <c r="G19800" s="2">
        <v>6241678.9742931146</v>
      </c>
      <c r="H19800">
        <v>2016</v>
      </c>
      <c r="I19800">
        <v>18.6876</v>
      </c>
      <c r="J19800" t="s">
        <v>717</v>
      </c>
    </row>
    <row r="19801" spans="1:10">
      <c r="A19801" t="s">
        <v>289</v>
      </c>
      <c r="B19801" t="s">
        <v>6</v>
      </c>
      <c r="C19801" t="s">
        <v>3</v>
      </c>
      <c r="D19801" t="s">
        <v>328</v>
      </c>
      <c r="F19801" s="2">
        <v>42535000</v>
      </c>
      <c r="G19801" s="2">
        <v>3197355.8967914139</v>
      </c>
      <c r="H19801">
        <v>2014</v>
      </c>
      <c r="I19801">
        <v>13.303179681274893</v>
      </c>
      <c r="J19801" t="s">
        <v>717</v>
      </c>
    </row>
    <row r="19802" spans="1:10">
      <c r="A19802" t="s">
        <v>289</v>
      </c>
      <c r="B19802" t="s">
        <v>6</v>
      </c>
      <c r="C19802" t="s">
        <v>4</v>
      </c>
      <c r="D19802" t="s">
        <v>328</v>
      </c>
      <c r="F19802" s="2">
        <v>135263000</v>
      </c>
      <c r="G19802" s="2">
        <v>10167719.54079457</v>
      </c>
      <c r="H19802">
        <v>2014</v>
      </c>
      <c r="I19802">
        <v>13.303179681274893</v>
      </c>
      <c r="J19802" t="s">
        <v>717</v>
      </c>
    </row>
    <row r="19803" spans="1:10">
      <c r="A19803" t="s">
        <v>25</v>
      </c>
      <c r="B19803" t="s">
        <v>552</v>
      </c>
      <c r="C19803" t="s">
        <v>3</v>
      </c>
      <c r="D19803" t="s">
        <v>328</v>
      </c>
      <c r="F19803" s="2">
        <v>40411000</v>
      </c>
      <c r="G19803" s="2">
        <v>9552139.8001837246</v>
      </c>
      <c r="H19803">
        <v>2010</v>
      </c>
      <c r="I19803">
        <v>4.2305704109588866</v>
      </c>
      <c r="J19803" s="40" t="s">
        <v>715</v>
      </c>
    </row>
    <row r="19804" spans="1:10">
      <c r="A19804" t="s">
        <v>25</v>
      </c>
      <c r="B19804" t="s">
        <v>552</v>
      </c>
      <c r="C19804" t="s">
        <v>3</v>
      </c>
      <c r="D19804" t="s">
        <v>1</v>
      </c>
      <c r="F19804" s="2">
        <v>560999.99999999988</v>
      </c>
      <c r="G19804" s="2">
        <v>132606.23166719629</v>
      </c>
      <c r="H19804">
        <v>2010</v>
      </c>
      <c r="I19804">
        <v>4.2305704109588866</v>
      </c>
      <c r="J19804" s="40" t="s">
        <v>715</v>
      </c>
    </row>
    <row r="19805" spans="1:10">
      <c r="A19805" t="s">
        <v>289</v>
      </c>
      <c r="B19805" t="s">
        <v>6</v>
      </c>
      <c r="C19805" t="s">
        <v>3</v>
      </c>
      <c r="D19805" t="s">
        <v>328</v>
      </c>
      <c r="F19805" s="2">
        <v>19006000</v>
      </c>
      <c r="G19805" s="2">
        <v>1489075.2479928201</v>
      </c>
      <c r="H19805">
        <v>2013</v>
      </c>
      <c r="I19805">
        <v>12.763626301369856</v>
      </c>
      <c r="J19805" t="s">
        <v>717</v>
      </c>
    </row>
    <row r="19806" spans="1:10">
      <c r="A19806" t="s">
        <v>289</v>
      </c>
      <c r="B19806" t="s">
        <v>6</v>
      </c>
      <c r="C19806" t="s">
        <v>3</v>
      </c>
      <c r="D19806" t="s">
        <v>328</v>
      </c>
      <c r="F19806" s="2">
        <v>1491618.6082678358</v>
      </c>
      <c r="G19806" s="2">
        <v>116864.79790682589</v>
      </c>
      <c r="H19806">
        <v>2013</v>
      </c>
      <c r="I19806">
        <v>12.763626301369856</v>
      </c>
      <c r="J19806" t="s">
        <v>717</v>
      </c>
    </row>
    <row r="19807" spans="1:10">
      <c r="A19807" t="s">
        <v>289</v>
      </c>
      <c r="B19807" t="s">
        <v>6</v>
      </c>
      <c r="C19807" t="s">
        <v>4</v>
      </c>
      <c r="D19807" t="s">
        <v>328</v>
      </c>
      <c r="F19807" s="2">
        <v>21544000</v>
      </c>
      <c r="G19807" s="2">
        <v>1687921.5586003009</v>
      </c>
      <c r="H19807">
        <v>2013</v>
      </c>
      <c r="I19807">
        <v>12.763626301369856</v>
      </c>
      <c r="J19807" t="s">
        <v>717</v>
      </c>
    </row>
    <row r="19808" spans="1:10">
      <c r="A19808" t="s">
        <v>289</v>
      </c>
      <c r="B19808" t="s">
        <v>6</v>
      </c>
      <c r="C19808" t="s">
        <v>4</v>
      </c>
      <c r="D19808" t="s">
        <v>328</v>
      </c>
      <c r="F19808" s="2">
        <v>1690804.5510113782</v>
      </c>
      <c r="G19808" s="2">
        <v>132470.54646451946</v>
      </c>
      <c r="H19808">
        <v>2013</v>
      </c>
      <c r="I19808">
        <v>12.763626301369856</v>
      </c>
      <c r="J19808" t="s">
        <v>717</v>
      </c>
    </row>
    <row r="19809" spans="1:10">
      <c r="A19809" t="s">
        <v>289</v>
      </c>
      <c r="B19809" t="s">
        <v>6</v>
      </c>
      <c r="C19809" t="s">
        <v>3</v>
      </c>
      <c r="D19809" t="s">
        <v>328</v>
      </c>
      <c r="F19809" s="2">
        <v>17803000</v>
      </c>
      <c r="G19809" s="2">
        <v>1345738.582677165</v>
      </c>
      <c r="H19809">
        <v>2012</v>
      </c>
      <c r="I19809">
        <v>13.22916666666667</v>
      </c>
      <c r="J19809" t="s">
        <v>717</v>
      </c>
    </row>
    <row r="19810" spans="1:10">
      <c r="A19810" t="s">
        <v>289</v>
      </c>
      <c r="B19810" t="s">
        <v>6</v>
      </c>
      <c r="C19810" t="s">
        <v>3</v>
      </c>
      <c r="D19810" t="s">
        <v>328</v>
      </c>
      <c r="F19810" s="2">
        <v>1345738.582677165</v>
      </c>
      <c r="G19810" s="2">
        <v>101725.12121024237</v>
      </c>
      <c r="H19810">
        <v>2012</v>
      </c>
      <c r="I19810">
        <v>13.22916666666667</v>
      </c>
      <c r="J19810" t="s">
        <v>717</v>
      </c>
    </row>
    <row r="19811" spans="1:10">
      <c r="A19811" t="s">
        <v>289</v>
      </c>
      <c r="B19811" t="s">
        <v>6</v>
      </c>
      <c r="C19811" t="s">
        <v>4</v>
      </c>
      <c r="D19811" t="s">
        <v>328</v>
      </c>
      <c r="F19811" s="2">
        <v>2015000</v>
      </c>
      <c r="G19811" s="2">
        <v>152314.96062992123</v>
      </c>
      <c r="H19811">
        <v>2012</v>
      </c>
      <c r="I19811">
        <v>13.22916666666667</v>
      </c>
      <c r="J19811" t="s">
        <v>717</v>
      </c>
    </row>
    <row r="19812" spans="1:10">
      <c r="A19812" t="s">
        <v>289</v>
      </c>
      <c r="B19812" t="s">
        <v>6</v>
      </c>
      <c r="C19812" t="s">
        <v>4</v>
      </c>
      <c r="D19812" t="s">
        <v>328</v>
      </c>
      <c r="F19812" s="2">
        <v>152314.96062992123</v>
      </c>
      <c r="G19812" s="2">
        <v>11513.571827143649</v>
      </c>
      <c r="H19812">
        <v>2012</v>
      </c>
      <c r="I19812">
        <v>13.22916666666667</v>
      </c>
      <c r="J19812" t="s">
        <v>717</v>
      </c>
    </row>
    <row r="19813" spans="1:10">
      <c r="A19813" t="s">
        <v>289</v>
      </c>
      <c r="B19813" t="s">
        <v>6</v>
      </c>
      <c r="C19813" t="s">
        <v>3</v>
      </c>
      <c r="D19813" t="s">
        <v>328</v>
      </c>
      <c r="F19813" s="2">
        <v>15118000</v>
      </c>
      <c r="G19813" s="2">
        <v>1216251.0056315365</v>
      </c>
      <c r="H19813">
        <v>2011</v>
      </c>
      <c r="I19813">
        <v>12.430000000000001</v>
      </c>
      <c r="J19813" t="s">
        <v>717</v>
      </c>
    </row>
    <row r="19814" spans="1:10">
      <c r="A19814" t="s">
        <v>289</v>
      </c>
      <c r="B19814" t="s">
        <v>6</v>
      </c>
      <c r="C19814" t="s">
        <v>3</v>
      </c>
      <c r="D19814" t="s">
        <v>328</v>
      </c>
      <c r="F19814" s="2">
        <v>1216251.0056315365</v>
      </c>
      <c r="G19814" s="2">
        <v>97848.029415248297</v>
      </c>
      <c r="H19814">
        <v>2011</v>
      </c>
      <c r="I19814">
        <v>12.430000000000001</v>
      </c>
      <c r="J19814" t="s">
        <v>717</v>
      </c>
    </row>
    <row r="19815" spans="1:10">
      <c r="A19815" t="s">
        <v>289</v>
      </c>
      <c r="B19815" t="s">
        <v>6</v>
      </c>
      <c r="C19815" t="s">
        <v>4</v>
      </c>
      <c r="D19815" t="s">
        <v>328</v>
      </c>
      <c r="F19815" s="2">
        <v>-990828.64038616221</v>
      </c>
      <c r="G19815" s="2">
        <v>-79712.682251501377</v>
      </c>
      <c r="H19815">
        <v>2011</v>
      </c>
      <c r="I19815">
        <v>12.430000000000001</v>
      </c>
      <c r="J19815" t="s">
        <v>717</v>
      </c>
    </row>
    <row r="19816" spans="1:10">
      <c r="A19816" t="s">
        <v>289</v>
      </c>
      <c r="B19816" t="s">
        <v>6</v>
      </c>
      <c r="C19816" t="s">
        <v>4</v>
      </c>
      <c r="D19816" t="s">
        <v>328</v>
      </c>
      <c r="F19816" s="2">
        <v>-12316000</v>
      </c>
      <c r="G19816" s="2">
        <v>-990828.64038616244</v>
      </c>
      <c r="H19816">
        <v>2011</v>
      </c>
      <c r="I19816">
        <v>12.430000000000001</v>
      </c>
      <c r="J19816" t="s">
        <v>717</v>
      </c>
    </row>
    <row r="19817" spans="1:10">
      <c r="A19817" t="s">
        <v>289</v>
      </c>
      <c r="B19817" t="s">
        <v>6</v>
      </c>
      <c r="C19817" t="s">
        <v>3</v>
      </c>
      <c r="D19817" t="s">
        <v>328</v>
      </c>
      <c r="F19817" s="2">
        <v>19553000</v>
      </c>
      <c r="G19817" s="2">
        <v>1546404.7979964409</v>
      </c>
      <c r="H19817">
        <v>2010</v>
      </c>
      <c r="I19817">
        <v>12.644166666666669</v>
      </c>
      <c r="J19817" t="s">
        <v>717</v>
      </c>
    </row>
    <row r="19818" spans="1:10">
      <c r="A19818" t="s">
        <v>289</v>
      </c>
      <c r="B19818" t="s">
        <v>6</v>
      </c>
      <c r="C19818" t="s">
        <v>3</v>
      </c>
      <c r="D19818" t="s">
        <v>328</v>
      </c>
      <c r="F19818" s="2">
        <v>1546404.7979964407</v>
      </c>
      <c r="G19818" s="2">
        <v>122301.8359978731</v>
      </c>
      <c r="H19818">
        <v>2010</v>
      </c>
      <c r="I19818">
        <v>12.644166666666669</v>
      </c>
      <c r="J19818" t="s">
        <v>717</v>
      </c>
    </row>
    <row r="19819" spans="1:10">
      <c r="A19819" t="s">
        <v>289</v>
      </c>
      <c r="B19819" t="s">
        <v>6</v>
      </c>
      <c r="C19819" t="s">
        <v>4</v>
      </c>
      <c r="D19819" t="s">
        <v>328</v>
      </c>
      <c r="F19819" s="2">
        <v>5970000</v>
      </c>
      <c r="G19819" s="2">
        <v>472154.48494035448</v>
      </c>
      <c r="H19819">
        <v>2010</v>
      </c>
      <c r="I19819">
        <v>12.644166666666669</v>
      </c>
      <c r="J19819" t="s">
        <v>717</v>
      </c>
    </row>
    <row r="19820" spans="1:10">
      <c r="A19820" t="s">
        <v>289</v>
      </c>
      <c r="B19820" t="s">
        <v>6</v>
      </c>
      <c r="C19820" t="s">
        <v>4</v>
      </c>
      <c r="D19820" t="s">
        <v>328</v>
      </c>
      <c r="F19820" s="2">
        <v>472154.48494035454</v>
      </c>
      <c r="G19820" s="2">
        <v>37341.684698373778</v>
      </c>
      <c r="H19820">
        <v>2010</v>
      </c>
      <c r="I19820">
        <v>12.644166666666669</v>
      </c>
      <c r="J19820" t="s">
        <v>717</v>
      </c>
    </row>
    <row r="19821" spans="1:10">
      <c r="A19821" t="s">
        <v>529</v>
      </c>
      <c r="B19821" t="s">
        <v>319</v>
      </c>
      <c r="C19821" t="s">
        <v>3</v>
      </c>
      <c r="D19821" t="s">
        <v>328</v>
      </c>
      <c r="F19821" s="2">
        <v>3887779466</v>
      </c>
      <c r="G19821" s="2">
        <v>683425.43056369387</v>
      </c>
      <c r="H19821">
        <v>2016</v>
      </c>
      <c r="I19821">
        <v>5688.666666666667</v>
      </c>
      <c r="J19821" t="s">
        <v>717</v>
      </c>
    </row>
    <row r="19822" spans="1:10">
      <c r="A19822" t="s">
        <v>529</v>
      </c>
      <c r="B19822" t="s">
        <v>319</v>
      </c>
      <c r="C19822" t="s">
        <v>3</v>
      </c>
      <c r="D19822" t="s">
        <v>1</v>
      </c>
      <c r="F19822" s="2">
        <v>325597997</v>
      </c>
      <c r="G19822" s="2">
        <v>57236.258701511775</v>
      </c>
      <c r="H19822">
        <v>2016</v>
      </c>
      <c r="I19822">
        <v>5688.666666666667</v>
      </c>
      <c r="J19822" t="s">
        <v>717</v>
      </c>
    </row>
    <row r="19823" spans="1:10">
      <c r="A19823" t="s">
        <v>529</v>
      </c>
      <c r="B19823" t="s">
        <v>319</v>
      </c>
      <c r="C19823" t="s">
        <v>4</v>
      </c>
      <c r="D19823" t="s">
        <v>328</v>
      </c>
      <c r="F19823" s="2">
        <v>994692039</v>
      </c>
      <c r="G19823" s="2">
        <v>174855.04025547873</v>
      </c>
      <c r="H19823">
        <v>2016</v>
      </c>
      <c r="I19823">
        <v>5688.666666666667</v>
      </c>
      <c r="J19823" t="s">
        <v>717</v>
      </c>
    </row>
    <row r="19824" spans="1:10">
      <c r="A19824" t="s">
        <v>529</v>
      </c>
      <c r="B19824" t="s">
        <v>319</v>
      </c>
      <c r="C19824" t="s">
        <v>3</v>
      </c>
      <c r="D19824" t="s">
        <v>328</v>
      </c>
      <c r="F19824" s="2">
        <v>4194622937.9999995</v>
      </c>
      <c r="G19824" s="2">
        <v>808592.6597475498</v>
      </c>
      <c r="H19824">
        <v>2015</v>
      </c>
      <c r="I19824">
        <v>5187.5600000000004</v>
      </c>
      <c r="J19824" t="s">
        <v>717</v>
      </c>
    </row>
    <row r="19825" spans="1:10">
      <c r="A19825" t="s">
        <v>529</v>
      </c>
      <c r="B19825" t="s">
        <v>319</v>
      </c>
      <c r="C19825" t="s">
        <v>3</v>
      </c>
      <c r="D19825" t="s">
        <v>1</v>
      </c>
      <c r="F19825" s="2">
        <v>550935605</v>
      </c>
      <c r="G19825" s="2">
        <v>106203.22560124606</v>
      </c>
      <c r="H19825">
        <v>2015</v>
      </c>
      <c r="I19825">
        <v>5187.5600000000004</v>
      </c>
      <c r="J19825" t="s">
        <v>717</v>
      </c>
    </row>
    <row r="19826" spans="1:10">
      <c r="A19826" t="s">
        <v>529</v>
      </c>
      <c r="B19826" t="s">
        <v>319</v>
      </c>
      <c r="C19826" t="s">
        <v>4</v>
      </c>
      <c r="D19826" t="s">
        <v>328</v>
      </c>
      <c r="F19826" s="2">
        <v>1614445703</v>
      </c>
      <c r="G19826" s="2">
        <v>311214.84917764802</v>
      </c>
      <c r="H19826">
        <v>2015</v>
      </c>
      <c r="I19826">
        <v>5187.5600000000004</v>
      </c>
      <c r="J19826" t="s">
        <v>717</v>
      </c>
    </row>
    <row r="19827" spans="1:10">
      <c r="A19827" t="s">
        <v>529</v>
      </c>
      <c r="B19827" t="s">
        <v>319</v>
      </c>
      <c r="C19827" t="s">
        <v>4</v>
      </c>
      <c r="D19827" t="s">
        <v>1</v>
      </c>
      <c r="F19827" s="2">
        <v>138141153</v>
      </c>
      <c r="G19827" s="2">
        <v>26629.311853742412</v>
      </c>
      <c r="H19827">
        <v>2015</v>
      </c>
      <c r="I19827">
        <v>5187.5600000000004</v>
      </c>
      <c r="J19827" t="s">
        <v>717</v>
      </c>
    </row>
    <row r="19828" spans="1:10">
      <c r="A19828" t="s">
        <v>529</v>
      </c>
      <c r="B19828" t="s">
        <v>319</v>
      </c>
      <c r="C19828" t="s">
        <v>3</v>
      </c>
      <c r="D19828" t="s">
        <v>328</v>
      </c>
      <c r="F19828" s="2">
        <v>3870732812</v>
      </c>
      <c r="G19828" s="2">
        <v>866739.76679512276</v>
      </c>
      <c r="H19828">
        <v>2014</v>
      </c>
      <c r="I19828">
        <v>4465.8534894649083</v>
      </c>
      <c r="J19828" t="s">
        <v>717</v>
      </c>
    </row>
    <row r="19829" spans="1:10">
      <c r="A19829" t="s">
        <v>529</v>
      </c>
      <c r="B19829" t="s">
        <v>319</v>
      </c>
      <c r="C19829" t="s">
        <v>3</v>
      </c>
      <c r="D19829" t="s">
        <v>1</v>
      </c>
      <c r="F19829" s="2">
        <v>2496597002</v>
      </c>
      <c r="G19829" s="2">
        <v>559041.40337105829</v>
      </c>
      <c r="H19829">
        <v>2014</v>
      </c>
      <c r="I19829">
        <v>4465.8534894649083</v>
      </c>
      <c r="J19829" t="s">
        <v>717</v>
      </c>
    </row>
    <row r="19830" spans="1:10">
      <c r="A19830" t="s">
        <v>529</v>
      </c>
      <c r="B19830" t="s">
        <v>319</v>
      </c>
      <c r="C19830" t="s">
        <v>4</v>
      </c>
      <c r="D19830" t="s">
        <v>328</v>
      </c>
      <c r="F19830" s="2">
        <v>348547154</v>
      </c>
      <c r="G19830" s="2">
        <v>78047.153768531352</v>
      </c>
      <c r="H19830">
        <v>2014</v>
      </c>
      <c r="I19830">
        <v>4465.8534894649083</v>
      </c>
      <c r="J19830" t="s">
        <v>717</v>
      </c>
    </row>
    <row r="19831" spans="1:10">
      <c r="A19831" t="s">
        <v>529</v>
      </c>
      <c r="B19831" t="s">
        <v>319</v>
      </c>
      <c r="C19831" t="s">
        <v>4</v>
      </c>
      <c r="D19831" t="s">
        <v>1</v>
      </c>
      <c r="F19831" s="2">
        <v>255050294</v>
      </c>
      <c r="G19831" s="2">
        <v>57111.209447795773</v>
      </c>
      <c r="H19831">
        <v>2014</v>
      </c>
      <c r="I19831">
        <v>4465.8534894649083</v>
      </c>
      <c r="J19831" t="s">
        <v>717</v>
      </c>
    </row>
    <row r="19832" spans="1:10">
      <c r="A19832" t="s">
        <v>529</v>
      </c>
      <c r="B19832" t="s">
        <v>319</v>
      </c>
      <c r="C19832" t="s">
        <v>3</v>
      </c>
      <c r="D19832" t="s">
        <v>328</v>
      </c>
      <c r="F19832" s="2">
        <v>3664491220</v>
      </c>
      <c r="G19832" s="2">
        <v>852659.20212987496</v>
      </c>
      <c r="H19832">
        <v>2013</v>
      </c>
      <c r="I19832">
        <v>4297.7208371719817</v>
      </c>
      <c r="J19832" t="s">
        <v>717</v>
      </c>
    </row>
    <row r="19833" spans="1:10">
      <c r="A19833" t="s">
        <v>529</v>
      </c>
      <c r="B19833" t="s">
        <v>319</v>
      </c>
      <c r="C19833" t="s">
        <v>3</v>
      </c>
      <c r="D19833" t="s">
        <v>328</v>
      </c>
      <c r="F19833" s="2">
        <v>3664491220</v>
      </c>
      <c r="G19833" s="2">
        <v>852659.20212987496</v>
      </c>
      <c r="H19833">
        <v>2013</v>
      </c>
      <c r="I19833">
        <v>4297.7208371719817</v>
      </c>
      <c r="J19833" t="s">
        <v>717</v>
      </c>
    </row>
    <row r="19834" spans="1:10">
      <c r="A19834" t="s">
        <v>529</v>
      </c>
      <c r="B19834" t="s">
        <v>319</v>
      </c>
      <c r="C19834" t="s">
        <v>3</v>
      </c>
      <c r="D19834" t="s">
        <v>1</v>
      </c>
      <c r="F19834" s="2">
        <v>3092542794</v>
      </c>
      <c r="G19834" s="2">
        <v>719577.40187586914</v>
      </c>
      <c r="H19834">
        <v>2013</v>
      </c>
      <c r="I19834">
        <v>4297.7208371719817</v>
      </c>
      <c r="J19834" t="s">
        <v>717</v>
      </c>
    </row>
    <row r="19835" spans="1:10">
      <c r="A19835" t="s">
        <v>529</v>
      </c>
      <c r="B19835" t="s">
        <v>319</v>
      </c>
      <c r="C19835" t="s">
        <v>3</v>
      </c>
      <c r="D19835" t="s">
        <v>1</v>
      </c>
      <c r="F19835" s="2">
        <v>3092542794</v>
      </c>
      <c r="G19835" s="2">
        <v>719577.40187586914</v>
      </c>
      <c r="H19835">
        <v>2013</v>
      </c>
      <c r="I19835">
        <v>4297.7208371719817</v>
      </c>
      <c r="J19835" t="s">
        <v>717</v>
      </c>
    </row>
    <row r="19836" spans="1:10">
      <c r="A19836" t="s">
        <v>529</v>
      </c>
      <c r="B19836" t="s">
        <v>319</v>
      </c>
      <c r="C19836" t="s">
        <v>3</v>
      </c>
      <c r="D19836" t="s">
        <v>328</v>
      </c>
      <c r="F19836" s="2">
        <v>3599899253.259799</v>
      </c>
      <c r="G19836" s="2">
        <v>815105.32254199998</v>
      </c>
      <c r="H19836">
        <v>2012</v>
      </c>
      <c r="I19836">
        <v>4416.4835558098157</v>
      </c>
      <c r="J19836" t="s">
        <v>717</v>
      </c>
    </row>
    <row r="19837" spans="1:10">
      <c r="A19837" s="9" t="s">
        <v>529</v>
      </c>
      <c r="B19837" t="s">
        <v>319</v>
      </c>
      <c r="C19837" t="s">
        <v>3</v>
      </c>
      <c r="D19837" t="s">
        <v>328</v>
      </c>
      <c r="F19837" s="2">
        <v>3599899253.259799</v>
      </c>
      <c r="G19837" s="2">
        <v>815105.32254199998</v>
      </c>
      <c r="H19837">
        <v>2012</v>
      </c>
      <c r="I19837">
        <v>4416.4835558098157</v>
      </c>
      <c r="J19837" t="s">
        <v>717</v>
      </c>
    </row>
    <row r="19838" spans="1:10">
      <c r="A19838" t="s">
        <v>529</v>
      </c>
      <c r="B19838" t="s">
        <v>319</v>
      </c>
      <c r="C19838" t="s">
        <v>3</v>
      </c>
      <c r="D19838" t="s">
        <v>1</v>
      </c>
      <c r="F19838" s="2">
        <v>1431038149.8897073</v>
      </c>
      <c r="G19838" s="2">
        <v>324022.07136199996</v>
      </c>
      <c r="H19838">
        <v>2012</v>
      </c>
      <c r="I19838">
        <v>4416.4835558098157</v>
      </c>
      <c r="J19838" t="s">
        <v>717</v>
      </c>
    </row>
    <row r="19839" spans="1:10">
      <c r="A19839" t="s">
        <v>529</v>
      </c>
      <c r="B19839" t="s">
        <v>319</v>
      </c>
      <c r="C19839" t="s">
        <v>3</v>
      </c>
      <c r="D19839" t="s">
        <v>1</v>
      </c>
      <c r="F19839" s="2">
        <v>1431038149.8897073</v>
      </c>
      <c r="G19839" s="2">
        <v>324022.07136199996</v>
      </c>
      <c r="H19839">
        <v>2012</v>
      </c>
      <c r="I19839">
        <v>4416.4835558098157</v>
      </c>
      <c r="J19839" t="s">
        <v>717</v>
      </c>
    </row>
    <row r="19840" spans="1:10">
      <c r="A19840" t="s">
        <v>529</v>
      </c>
      <c r="B19840" t="s">
        <v>319</v>
      </c>
      <c r="C19840" t="s">
        <v>3</v>
      </c>
      <c r="D19840" t="s">
        <v>328</v>
      </c>
      <c r="F19840" s="2">
        <v>4046981860.5228324</v>
      </c>
      <c r="G19840" s="2">
        <v>966480.50448</v>
      </c>
      <c r="H19840">
        <v>2011</v>
      </c>
      <c r="I19840">
        <v>4187.3393635604152</v>
      </c>
      <c r="J19840" t="s">
        <v>717</v>
      </c>
    </row>
    <row r="19841" spans="1:10">
      <c r="A19841" t="s">
        <v>529</v>
      </c>
      <c r="B19841" t="s">
        <v>319</v>
      </c>
      <c r="C19841" t="s">
        <v>3</v>
      </c>
      <c r="D19841" t="s">
        <v>328</v>
      </c>
      <c r="F19841" s="2">
        <v>4046981860.5228324</v>
      </c>
      <c r="G19841" s="2">
        <v>966480.50448</v>
      </c>
      <c r="H19841">
        <v>2011</v>
      </c>
      <c r="I19841">
        <v>4187.3393635604152</v>
      </c>
      <c r="J19841" t="s">
        <v>717</v>
      </c>
    </row>
    <row r="19842" spans="1:10">
      <c r="A19842" t="s">
        <v>529</v>
      </c>
      <c r="B19842" t="s">
        <v>319</v>
      </c>
      <c r="C19842" t="s">
        <v>3</v>
      </c>
      <c r="D19842" t="s">
        <v>1</v>
      </c>
      <c r="F19842" s="2">
        <v>63884300.779106699</v>
      </c>
      <c r="G19842" s="2">
        <v>15256.537680000001</v>
      </c>
      <c r="H19842">
        <v>2011</v>
      </c>
      <c r="I19842">
        <v>4187.3393635604152</v>
      </c>
      <c r="J19842" t="s">
        <v>717</v>
      </c>
    </row>
    <row r="19843" spans="1:10">
      <c r="A19843" t="s">
        <v>529</v>
      </c>
      <c r="B19843" t="s">
        <v>319</v>
      </c>
      <c r="C19843" t="s">
        <v>3</v>
      </c>
      <c r="D19843" t="s">
        <v>1</v>
      </c>
      <c r="F19843" s="2">
        <v>63884300.779106699</v>
      </c>
      <c r="G19843" s="2">
        <v>15256.537680000001</v>
      </c>
      <c r="H19843">
        <v>2011</v>
      </c>
      <c r="I19843">
        <v>4187.3393635604152</v>
      </c>
      <c r="J19843" t="s">
        <v>717</v>
      </c>
    </row>
    <row r="19844" spans="1:10">
      <c r="A19844" t="s">
        <v>529</v>
      </c>
      <c r="B19844" t="s">
        <v>319</v>
      </c>
      <c r="C19844" t="s">
        <v>3</v>
      </c>
      <c r="D19844" t="s">
        <v>328</v>
      </c>
      <c r="F19844" s="2">
        <v>2694728363.0719223</v>
      </c>
      <c r="G19844" s="2">
        <v>569273.15143099998</v>
      </c>
      <c r="H19844">
        <v>2010</v>
      </c>
      <c r="I19844">
        <v>4733.6298160173164</v>
      </c>
      <c r="J19844" t="s">
        <v>717</v>
      </c>
    </row>
    <row r="19845" spans="1:10">
      <c r="A19845" t="s">
        <v>529</v>
      </c>
      <c r="B19845" t="s">
        <v>319</v>
      </c>
      <c r="C19845" t="s">
        <v>3</v>
      </c>
      <c r="D19845" t="s">
        <v>328</v>
      </c>
      <c r="F19845" s="2">
        <v>2694728363.0719223</v>
      </c>
      <c r="G19845" s="2">
        <v>569273.15143099998</v>
      </c>
      <c r="H19845">
        <v>2010</v>
      </c>
      <c r="I19845">
        <v>4733.6298160173164</v>
      </c>
      <c r="J19845" t="s">
        <v>717</v>
      </c>
    </row>
    <row r="19846" spans="1:10">
      <c r="A19846" t="s">
        <v>529</v>
      </c>
      <c r="B19846" t="s">
        <v>319</v>
      </c>
      <c r="C19846" t="s">
        <v>3</v>
      </c>
      <c r="D19846" t="s">
        <v>1</v>
      </c>
      <c r="F19846" s="2">
        <v>108750774.36791612</v>
      </c>
      <c r="G19846" s="2">
        <v>22974.076680000002</v>
      </c>
      <c r="H19846">
        <v>2010</v>
      </c>
      <c r="I19846">
        <v>4733.6298160173164</v>
      </c>
      <c r="J19846" t="s">
        <v>717</v>
      </c>
    </row>
    <row r="19847" spans="1:10">
      <c r="A19847" t="s">
        <v>529</v>
      </c>
      <c r="B19847" t="s">
        <v>319</v>
      </c>
      <c r="C19847" t="s">
        <v>3</v>
      </c>
      <c r="D19847" t="s">
        <v>1</v>
      </c>
      <c r="F19847" s="2">
        <v>108750774.36791612</v>
      </c>
      <c r="G19847" s="2">
        <v>22974.076680000002</v>
      </c>
      <c r="H19847">
        <v>2010</v>
      </c>
      <c r="I19847">
        <v>4733.6298160173164</v>
      </c>
      <c r="J19847" t="s">
        <v>717</v>
      </c>
    </row>
    <row r="19848" spans="1:10">
      <c r="A19848" s="4" t="s">
        <v>428</v>
      </c>
      <c r="B19848" t="s">
        <v>32</v>
      </c>
      <c r="C19848" t="s">
        <v>3</v>
      </c>
      <c r="D19848" t="s">
        <v>328</v>
      </c>
      <c r="E19848" t="s">
        <v>365</v>
      </c>
      <c r="F19848" s="2">
        <v>32445928</v>
      </c>
      <c r="G19848" s="2">
        <v>13783300.865561541</v>
      </c>
      <c r="H19848">
        <v>2014</v>
      </c>
      <c r="I19848">
        <v>2.3540027397260279</v>
      </c>
      <c r="J19848" t="s">
        <v>717</v>
      </c>
    </row>
    <row r="19849" spans="1:10">
      <c r="A19849" s="4" t="s">
        <v>428</v>
      </c>
      <c r="B19849" t="s">
        <v>32</v>
      </c>
      <c r="C19849" t="s">
        <v>3</v>
      </c>
      <c r="D19849" t="s">
        <v>328</v>
      </c>
      <c r="E19849" t="s">
        <v>365</v>
      </c>
      <c r="F19849" s="2">
        <v>20837112</v>
      </c>
      <c r="G19849" s="2">
        <v>8851778.9925873838</v>
      </c>
      <c r="H19849">
        <v>2014</v>
      </c>
      <c r="I19849">
        <v>2.3540027397260279</v>
      </c>
      <c r="J19849" t="s">
        <v>717</v>
      </c>
    </row>
    <row r="19850" spans="1:10">
      <c r="A19850" s="4" t="s">
        <v>428</v>
      </c>
      <c r="B19850" t="s">
        <v>32</v>
      </c>
      <c r="C19850" t="s">
        <v>3</v>
      </c>
      <c r="D19850" t="s">
        <v>1</v>
      </c>
      <c r="F19850" s="2">
        <v>32147111</v>
      </c>
      <c r="G19850" s="2">
        <v>13656360.911347734</v>
      </c>
      <c r="H19850">
        <v>2014</v>
      </c>
      <c r="I19850">
        <v>2.3540027397260279</v>
      </c>
      <c r="J19850" t="s">
        <v>717</v>
      </c>
    </row>
    <row r="19851" spans="1:10">
      <c r="A19851" s="4" t="s">
        <v>428</v>
      </c>
      <c r="B19851" t="s">
        <v>32</v>
      </c>
      <c r="C19851" t="s">
        <v>3</v>
      </c>
      <c r="D19851" t="s">
        <v>367</v>
      </c>
      <c r="F19851" s="2">
        <v>4576683</v>
      </c>
      <c r="G19851" s="2">
        <v>1944213.1152883281</v>
      </c>
      <c r="H19851">
        <v>2014</v>
      </c>
      <c r="I19851">
        <v>2.3540027397260279</v>
      </c>
      <c r="J19851" t="s">
        <v>717</v>
      </c>
    </row>
    <row r="19852" spans="1:10">
      <c r="A19852" s="16" t="s">
        <v>428</v>
      </c>
      <c r="B19852" t="s">
        <v>32</v>
      </c>
      <c r="C19852" t="s">
        <v>3</v>
      </c>
      <c r="D19852" t="s">
        <v>367</v>
      </c>
      <c r="F19852" s="2">
        <v>1066839</v>
      </c>
      <c r="G19852" s="2">
        <v>453202.10635105916</v>
      </c>
      <c r="H19852">
        <v>2014</v>
      </c>
      <c r="I19852">
        <v>2.3540027397260279</v>
      </c>
      <c r="J19852" t="s">
        <v>717</v>
      </c>
    </row>
    <row r="19853" spans="1:10">
      <c r="A19853" s="16" t="s">
        <v>428</v>
      </c>
      <c r="B19853" t="s">
        <v>32</v>
      </c>
      <c r="C19853" t="s">
        <v>3</v>
      </c>
      <c r="D19853" t="s">
        <v>367</v>
      </c>
      <c r="F19853" s="2">
        <v>238186</v>
      </c>
      <c r="G19853" s="2">
        <v>101183.39965386847</v>
      </c>
      <c r="H19853">
        <v>2014</v>
      </c>
      <c r="I19853">
        <v>2.3540027397260279</v>
      </c>
      <c r="J19853" t="s">
        <v>717</v>
      </c>
    </row>
    <row r="19854" spans="1:10">
      <c r="A19854" s="16" t="s">
        <v>428</v>
      </c>
      <c r="B19854" t="s">
        <v>32</v>
      </c>
      <c r="C19854" t="s">
        <v>4</v>
      </c>
      <c r="D19854" t="s">
        <v>328</v>
      </c>
      <c r="E19854" t="s">
        <v>365</v>
      </c>
      <c r="F19854" s="2">
        <v>23525729</v>
      </c>
      <c r="G19854" s="2">
        <v>9993925.9215722308</v>
      </c>
      <c r="H19854">
        <v>2014</v>
      </c>
      <c r="I19854">
        <v>2.3540027397260279</v>
      </c>
      <c r="J19854" t="s">
        <v>717</v>
      </c>
    </row>
    <row r="19855" spans="1:10">
      <c r="A19855" s="16" t="s">
        <v>428</v>
      </c>
      <c r="B19855" t="s">
        <v>32</v>
      </c>
      <c r="C19855" t="s">
        <v>4</v>
      </c>
      <c r="D19855" t="s">
        <v>328</v>
      </c>
      <c r="E19855" t="s">
        <v>365</v>
      </c>
      <c r="F19855" s="2">
        <v>20599205.000000004</v>
      </c>
      <c r="G19855" s="2">
        <v>8750714.1144608241</v>
      </c>
      <c r="H19855">
        <v>2014</v>
      </c>
      <c r="I19855">
        <v>2.3540027397260279</v>
      </c>
      <c r="J19855" t="s">
        <v>717</v>
      </c>
    </row>
    <row r="19856" spans="1:10">
      <c r="A19856" s="16" t="s">
        <v>428</v>
      </c>
      <c r="B19856" t="s">
        <v>32</v>
      </c>
      <c r="C19856" t="s">
        <v>4</v>
      </c>
      <c r="D19856" t="s">
        <v>328</v>
      </c>
      <c r="E19856" t="s">
        <v>366</v>
      </c>
      <c r="F19856" s="2">
        <v>8861888</v>
      </c>
      <c r="G19856" s="2">
        <v>3764603.9447818981</v>
      </c>
      <c r="H19856">
        <v>2014</v>
      </c>
      <c r="I19856">
        <v>2.3540027397260279</v>
      </c>
      <c r="J19856" t="s">
        <v>717</v>
      </c>
    </row>
    <row r="19857" spans="1:10">
      <c r="A19857" s="16" t="s">
        <v>428</v>
      </c>
      <c r="B19857" t="s">
        <v>32</v>
      </c>
      <c r="C19857" t="s">
        <v>4</v>
      </c>
      <c r="D19857" t="s">
        <v>328</v>
      </c>
      <c r="E19857" t="s">
        <v>366</v>
      </c>
      <c r="F19857" s="2">
        <v>6137427.0000000009</v>
      </c>
      <c r="G19857" s="2">
        <v>2607230.1856005099</v>
      </c>
      <c r="H19857">
        <v>2014</v>
      </c>
      <c r="I19857">
        <v>2.3540027397260279</v>
      </c>
      <c r="J19857" t="s">
        <v>717</v>
      </c>
    </row>
    <row r="19858" spans="1:10">
      <c r="A19858" s="16" t="s">
        <v>428</v>
      </c>
      <c r="B19858" t="s">
        <v>32</v>
      </c>
      <c r="C19858" t="s">
        <v>4</v>
      </c>
      <c r="D19858" t="s">
        <v>328</v>
      </c>
      <c r="E19858" t="s">
        <v>366</v>
      </c>
      <c r="F19858" s="2">
        <v>5169301</v>
      </c>
      <c r="G19858" s="2">
        <v>2195962.1850744458</v>
      </c>
      <c r="H19858">
        <v>2014</v>
      </c>
      <c r="I19858">
        <v>2.3540027397260279</v>
      </c>
      <c r="J19858" t="s">
        <v>717</v>
      </c>
    </row>
    <row r="19859" spans="1:10">
      <c r="A19859" s="4" t="s">
        <v>428</v>
      </c>
      <c r="B19859" t="s">
        <v>32</v>
      </c>
      <c r="C19859" t="s">
        <v>4</v>
      </c>
      <c r="D19859" t="s">
        <v>328</v>
      </c>
      <c r="E19859" t="s">
        <v>366</v>
      </c>
      <c r="F19859" s="2">
        <v>4045196.9999999995</v>
      </c>
      <c r="G19859" s="2">
        <v>1718433.4290412944</v>
      </c>
      <c r="H19859">
        <v>2014</v>
      </c>
      <c r="I19859">
        <v>2.3540027397260279</v>
      </c>
      <c r="J19859" t="s">
        <v>717</v>
      </c>
    </row>
    <row r="19860" spans="1:10">
      <c r="A19860" s="4" t="s">
        <v>428</v>
      </c>
      <c r="B19860" t="s">
        <v>32</v>
      </c>
      <c r="C19860" t="s">
        <v>4</v>
      </c>
      <c r="D19860" t="s">
        <v>328</v>
      </c>
      <c r="E19860" t="s">
        <v>366</v>
      </c>
      <c r="F19860" s="2">
        <v>2370390</v>
      </c>
      <c r="G19860" s="2">
        <v>1006961.444860459</v>
      </c>
      <c r="H19860">
        <v>2014</v>
      </c>
      <c r="I19860">
        <v>2.3540027397260279</v>
      </c>
      <c r="J19860" t="s">
        <v>717</v>
      </c>
    </row>
    <row r="19861" spans="1:10">
      <c r="A19861" s="4" t="s">
        <v>428</v>
      </c>
      <c r="B19861" t="s">
        <v>32</v>
      </c>
      <c r="C19861" t="s">
        <v>4</v>
      </c>
      <c r="D19861" t="s">
        <v>328</v>
      </c>
      <c r="E19861" t="s">
        <v>366</v>
      </c>
      <c r="F19861" s="2">
        <v>141434</v>
      </c>
      <c r="G19861" s="2">
        <v>60082.342986763426</v>
      </c>
      <c r="H19861">
        <v>2014</v>
      </c>
      <c r="I19861">
        <v>2.3540027397260279</v>
      </c>
      <c r="J19861" t="s">
        <v>717</v>
      </c>
    </row>
    <row r="19862" spans="1:10">
      <c r="A19862" s="4" t="s">
        <v>428</v>
      </c>
      <c r="B19862" t="s">
        <v>32</v>
      </c>
      <c r="C19862" t="s">
        <v>4</v>
      </c>
      <c r="D19862" t="s">
        <v>328</v>
      </c>
      <c r="E19862" t="s">
        <v>366</v>
      </c>
      <c r="F19862" s="2">
        <v>50</v>
      </c>
      <c r="G19862" s="2">
        <v>21.240417080321361</v>
      </c>
      <c r="H19862">
        <v>2014</v>
      </c>
      <c r="I19862">
        <v>2.3540027397260279</v>
      </c>
      <c r="J19862" t="s">
        <v>717</v>
      </c>
    </row>
    <row r="19863" spans="1:10">
      <c r="A19863" s="4" t="s">
        <v>428</v>
      </c>
      <c r="B19863" t="s">
        <v>32</v>
      </c>
      <c r="C19863" t="s">
        <v>4</v>
      </c>
      <c r="D19863" t="s">
        <v>328</v>
      </c>
      <c r="E19863" t="s">
        <v>366</v>
      </c>
      <c r="F19863" s="2">
        <v>-127</v>
      </c>
      <c r="G19863" s="2">
        <v>-53.950659384016255</v>
      </c>
      <c r="H19863">
        <v>2014</v>
      </c>
      <c r="I19863">
        <v>2.3540027397260279</v>
      </c>
      <c r="J19863" t="s">
        <v>717</v>
      </c>
    </row>
    <row r="19864" spans="1:10">
      <c r="A19864" s="4" t="s">
        <v>428</v>
      </c>
      <c r="B19864" t="s">
        <v>32</v>
      </c>
      <c r="C19864" t="s">
        <v>4</v>
      </c>
      <c r="D19864" t="s">
        <v>1</v>
      </c>
      <c r="F19864" s="2">
        <v>3768145</v>
      </c>
      <c r="G19864" s="2">
        <v>1600739.4283825506</v>
      </c>
      <c r="H19864">
        <v>2014</v>
      </c>
      <c r="I19864">
        <v>2.3540027397260279</v>
      </c>
      <c r="J19864" t="s">
        <v>717</v>
      </c>
    </row>
    <row r="19865" spans="1:10">
      <c r="A19865" s="4" t="s">
        <v>428</v>
      </c>
      <c r="B19865" t="s">
        <v>32</v>
      </c>
      <c r="C19865" t="s">
        <v>4</v>
      </c>
      <c r="D19865" t="s">
        <v>367</v>
      </c>
      <c r="F19865" s="2">
        <v>15251831.000000002</v>
      </c>
      <c r="G19865" s="2">
        <v>6479105.0335714966</v>
      </c>
      <c r="H19865">
        <v>2014</v>
      </c>
      <c r="I19865">
        <v>2.3540027397260279</v>
      </c>
      <c r="J19865" t="s">
        <v>717</v>
      </c>
    </row>
    <row r="19866" spans="1:10">
      <c r="A19866" s="4" t="s">
        <v>428</v>
      </c>
      <c r="B19866" t="s">
        <v>32</v>
      </c>
      <c r="C19866" t="s">
        <v>4</v>
      </c>
      <c r="D19866" t="s">
        <v>367</v>
      </c>
      <c r="F19866" s="2">
        <v>9193181</v>
      </c>
      <c r="G19866" s="2">
        <v>3905339.9746977161</v>
      </c>
      <c r="H19866">
        <v>2014</v>
      </c>
      <c r="I19866">
        <v>2.3540027397260279</v>
      </c>
      <c r="J19866" t="s">
        <v>717</v>
      </c>
    </row>
    <row r="19867" spans="1:10">
      <c r="A19867" s="4" t="s">
        <v>428</v>
      </c>
      <c r="B19867" t="s">
        <v>32</v>
      </c>
      <c r="C19867" t="s">
        <v>4</v>
      </c>
      <c r="D19867" t="s">
        <v>367</v>
      </c>
      <c r="F19867" s="2">
        <v>35675</v>
      </c>
      <c r="G19867" s="2">
        <v>15155.037586809291</v>
      </c>
      <c r="H19867">
        <v>2014</v>
      </c>
      <c r="I19867">
        <v>2.3540027397260279</v>
      </c>
      <c r="J19867" t="s">
        <v>717</v>
      </c>
    </row>
    <row r="19868" spans="1:10">
      <c r="A19868" s="4" t="s">
        <v>428</v>
      </c>
      <c r="B19868" t="s">
        <v>32</v>
      </c>
      <c r="C19868" t="s">
        <v>4</v>
      </c>
      <c r="D19868" t="s">
        <v>367</v>
      </c>
      <c r="F19868" s="2">
        <v>5264.9999999999991</v>
      </c>
      <c r="G19868" s="2">
        <v>2236.615918557839</v>
      </c>
      <c r="H19868">
        <v>2014</v>
      </c>
      <c r="I19868">
        <v>2.3540027397260279</v>
      </c>
      <c r="J19868" t="s">
        <v>717</v>
      </c>
    </row>
    <row r="19869" spans="1:10">
      <c r="A19869" s="4" t="s">
        <v>428</v>
      </c>
      <c r="B19869" t="s">
        <v>32</v>
      </c>
      <c r="C19869" t="s">
        <v>4</v>
      </c>
      <c r="D19869" t="s">
        <v>367</v>
      </c>
      <c r="F19869" s="2">
        <v>-15</v>
      </c>
      <c r="G19869" s="2">
        <v>-6.3721251240964083</v>
      </c>
      <c r="H19869">
        <v>2014</v>
      </c>
      <c r="I19869">
        <v>2.3540027397260279</v>
      </c>
      <c r="J19869" t="s">
        <v>717</v>
      </c>
    </row>
    <row r="19870" spans="1:10">
      <c r="A19870" s="4" t="s">
        <v>428</v>
      </c>
      <c r="B19870" t="s">
        <v>32</v>
      </c>
      <c r="C19870" t="s">
        <v>4</v>
      </c>
      <c r="D19870" t="s">
        <v>367</v>
      </c>
      <c r="F19870" s="2">
        <v>-112</v>
      </c>
      <c r="G19870" s="2">
        <v>-47.578534259919849</v>
      </c>
      <c r="H19870">
        <v>2014</v>
      </c>
      <c r="I19870">
        <v>2.3540027397260279</v>
      </c>
      <c r="J19870" t="s">
        <v>717</v>
      </c>
    </row>
    <row r="19871" spans="1:10">
      <c r="A19871" s="4" t="s">
        <v>428</v>
      </c>
      <c r="B19871" t="s">
        <v>32</v>
      </c>
      <c r="C19871" t="s">
        <v>3</v>
      </c>
      <c r="D19871" t="s">
        <v>328</v>
      </c>
      <c r="F19871" s="2">
        <v>47341911</v>
      </c>
      <c r="G19871" s="2">
        <v>21916790.437459119</v>
      </c>
      <c r="H19871">
        <v>2013</v>
      </c>
      <c r="I19871">
        <v>2.1600749952459051</v>
      </c>
      <c r="J19871" t="s">
        <v>717</v>
      </c>
    </row>
    <row r="19872" spans="1:10">
      <c r="A19872" s="4" t="s">
        <v>428</v>
      </c>
      <c r="B19872" t="s">
        <v>32</v>
      </c>
      <c r="C19872" t="s">
        <v>3</v>
      </c>
      <c r="D19872" t="s">
        <v>328</v>
      </c>
      <c r="F19872" s="2">
        <v>39769126</v>
      </c>
      <c r="G19872" s="2">
        <v>18410993.177333012</v>
      </c>
      <c r="H19872">
        <v>2013</v>
      </c>
      <c r="I19872">
        <v>2.1600749952459051</v>
      </c>
      <c r="J19872" t="s">
        <v>717</v>
      </c>
    </row>
    <row r="19873" spans="1:10">
      <c r="A19873" s="4" t="s">
        <v>428</v>
      </c>
      <c r="B19873" t="s">
        <v>32</v>
      </c>
      <c r="C19873" t="s">
        <v>3</v>
      </c>
      <c r="D19873" t="s">
        <v>328</v>
      </c>
      <c r="F19873" s="2">
        <v>28633279</v>
      </c>
      <c r="G19873" s="2">
        <v>13255687.447435295</v>
      </c>
      <c r="H19873">
        <v>2013</v>
      </c>
      <c r="I19873">
        <v>2.1600749952459051</v>
      </c>
      <c r="J19873" t="s">
        <v>717</v>
      </c>
    </row>
    <row r="19874" spans="1:10">
      <c r="A19874" s="4" t="s">
        <v>428</v>
      </c>
      <c r="B19874" t="s">
        <v>32</v>
      </c>
      <c r="C19874" t="s">
        <v>3</v>
      </c>
      <c r="D19874" t="s">
        <v>328</v>
      </c>
      <c r="F19874" s="2">
        <v>1100315</v>
      </c>
      <c r="G19874" s="2">
        <v>509387.406651008</v>
      </c>
      <c r="H19874">
        <v>2013</v>
      </c>
      <c r="I19874">
        <v>2.1600749952459051</v>
      </c>
      <c r="J19874" t="s">
        <v>717</v>
      </c>
    </row>
    <row r="19875" spans="1:10">
      <c r="A19875" s="4" t="s">
        <v>428</v>
      </c>
      <c r="B19875" t="s">
        <v>32</v>
      </c>
      <c r="C19875" t="s">
        <v>3</v>
      </c>
      <c r="D19875" t="s">
        <v>328</v>
      </c>
      <c r="F19875" s="2">
        <v>4438</v>
      </c>
      <c r="G19875" s="2">
        <v>2054.5582953219518</v>
      </c>
      <c r="H19875">
        <v>2013</v>
      </c>
      <c r="I19875">
        <v>2.1600749952459051</v>
      </c>
      <c r="J19875" t="s">
        <v>717</v>
      </c>
    </row>
    <row r="19876" spans="1:10">
      <c r="A19876" s="4" t="s">
        <v>428</v>
      </c>
      <c r="B19876" t="s">
        <v>32</v>
      </c>
      <c r="C19876" t="s">
        <v>3</v>
      </c>
      <c r="D19876" t="s">
        <v>1</v>
      </c>
      <c r="F19876" s="2">
        <v>12290</v>
      </c>
      <c r="G19876" s="2">
        <v>5689.6172711822419</v>
      </c>
      <c r="H19876">
        <v>2013</v>
      </c>
      <c r="I19876">
        <v>2.1600749952459051</v>
      </c>
      <c r="J19876" t="s">
        <v>717</v>
      </c>
    </row>
    <row r="19877" spans="1:10">
      <c r="A19877" s="4" t="s">
        <v>428</v>
      </c>
      <c r="B19877" t="s">
        <v>32</v>
      </c>
      <c r="C19877" t="s">
        <v>4</v>
      </c>
      <c r="D19877" t="s">
        <v>328</v>
      </c>
      <c r="F19877" s="2">
        <v>31353994</v>
      </c>
      <c r="G19877" s="2">
        <v>14515233.993730217</v>
      </c>
      <c r="H19877">
        <v>2013</v>
      </c>
      <c r="I19877">
        <v>2.1600749952459051</v>
      </c>
      <c r="J19877" t="s">
        <v>717</v>
      </c>
    </row>
    <row r="19878" spans="1:10">
      <c r="A19878" s="4" t="s">
        <v>428</v>
      </c>
      <c r="B19878" t="s">
        <v>32</v>
      </c>
      <c r="C19878" t="s">
        <v>4</v>
      </c>
      <c r="D19878" t="s">
        <v>328</v>
      </c>
      <c r="F19878" s="2">
        <v>28596062</v>
      </c>
      <c r="G19878" s="2">
        <v>13238457.953051114</v>
      </c>
      <c r="H19878">
        <v>2013</v>
      </c>
      <c r="I19878">
        <v>2.1600749952459051</v>
      </c>
      <c r="J19878" t="s">
        <v>717</v>
      </c>
    </row>
    <row r="19879" spans="1:10">
      <c r="A19879" s="4" t="s">
        <v>428</v>
      </c>
      <c r="B19879" t="s">
        <v>32</v>
      </c>
      <c r="C19879" t="s">
        <v>4</v>
      </c>
      <c r="D19879" t="s">
        <v>328</v>
      </c>
      <c r="F19879" s="2">
        <v>9263976</v>
      </c>
      <c r="G19879" s="2">
        <v>4288728.8730201609</v>
      </c>
      <c r="H19879">
        <v>2013</v>
      </c>
      <c r="I19879">
        <v>2.1600749952459051</v>
      </c>
      <c r="J19879" t="s">
        <v>717</v>
      </c>
    </row>
    <row r="19880" spans="1:10">
      <c r="A19880" s="4" t="s">
        <v>428</v>
      </c>
      <c r="B19880" t="s">
        <v>32</v>
      </c>
      <c r="C19880" t="s">
        <v>3</v>
      </c>
      <c r="D19880" t="s">
        <v>328</v>
      </c>
      <c r="F19880" s="2">
        <v>29942313.161270656</v>
      </c>
      <c r="G19880" s="2">
        <v>15320280.921847448</v>
      </c>
      <c r="H19880">
        <v>2012</v>
      </c>
      <c r="I19880">
        <v>1.9544232455014252</v>
      </c>
      <c r="J19880" t="s">
        <v>717</v>
      </c>
    </row>
    <row r="19881" spans="1:10">
      <c r="A19881" s="4" t="s">
        <v>428</v>
      </c>
      <c r="B19881" t="s">
        <v>32</v>
      </c>
      <c r="C19881" t="s">
        <v>3</v>
      </c>
      <c r="D19881" t="s">
        <v>328</v>
      </c>
      <c r="F19881" s="2">
        <v>28540159.688587882</v>
      </c>
      <c r="G19881" s="2">
        <v>14602855.217916548</v>
      </c>
      <c r="H19881">
        <v>2012</v>
      </c>
      <c r="I19881">
        <v>1.9544232455014252</v>
      </c>
      <c r="J19881" t="s">
        <v>717</v>
      </c>
    </row>
    <row r="19882" spans="1:10">
      <c r="A19882" s="4" t="s">
        <v>428</v>
      </c>
      <c r="B19882" t="s">
        <v>32</v>
      </c>
      <c r="C19882" t="s">
        <v>3</v>
      </c>
      <c r="D19882" t="s">
        <v>328</v>
      </c>
      <c r="F19882" s="2">
        <v>21188439.548496291</v>
      </c>
      <c r="G19882" s="2">
        <v>10841274.835052529</v>
      </c>
      <c r="H19882">
        <v>2012</v>
      </c>
      <c r="I19882">
        <v>1.9544232455014252</v>
      </c>
      <c r="J19882" t="s">
        <v>717</v>
      </c>
    </row>
    <row r="19883" spans="1:10">
      <c r="A19883" s="4" t="s">
        <v>428</v>
      </c>
      <c r="B19883" t="s">
        <v>32</v>
      </c>
      <c r="C19883" t="s">
        <v>3</v>
      </c>
      <c r="D19883" t="s">
        <v>328</v>
      </c>
      <c r="F19883" s="2">
        <v>1696.1582278355036</v>
      </c>
      <c r="G19883" s="2">
        <v>867.85614719821785</v>
      </c>
      <c r="H19883">
        <v>2012</v>
      </c>
      <c r="I19883">
        <v>1.9544232455014252</v>
      </c>
      <c r="J19883" t="s">
        <v>717</v>
      </c>
    </row>
    <row r="19884" spans="1:10">
      <c r="A19884" s="4" t="s">
        <v>428</v>
      </c>
      <c r="B19884" t="s">
        <v>32</v>
      </c>
      <c r="C19884" t="s">
        <v>3</v>
      </c>
      <c r="D19884" t="s">
        <v>328</v>
      </c>
      <c r="F19884" s="2">
        <v>-556349.88788333035</v>
      </c>
      <c r="G19884" s="2">
        <v>-284661.92733017443</v>
      </c>
      <c r="H19884">
        <v>2012</v>
      </c>
      <c r="I19884">
        <v>1.9544232455014252</v>
      </c>
      <c r="J19884" t="s">
        <v>717</v>
      </c>
    </row>
    <row r="19885" spans="1:10">
      <c r="A19885" s="4" t="s">
        <v>428</v>
      </c>
      <c r="B19885" t="s">
        <v>32</v>
      </c>
      <c r="C19885" t="s">
        <v>3</v>
      </c>
      <c r="D19885" t="s">
        <v>1</v>
      </c>
      <c r="F19885" s="2">
        <v>13655.172540937181</v>
      </c>
      <c r="G19885" s="2">
        <v>6986.8042003531436</v>
      </c>
      <c r="H19885">
        <v>2012</v>
      </c>
      <c r="I19885">
        <v>1.9544232455014252</v>
      </c>
      <c r="J19885" t="s">
        <v>717</v>
      </c>
    </row>
    <row r="19886" spans="1:10">
      <c r="A19886" s="4" t="s">
        <v>428</v>
      </c>
      <c r="B19886" t="s">
        <v>32</v>
      </c>
      <c r="C19886" t="s">
        <v>4</v>
      </c>
      <c r="D19886" t="s">
        <v>328</v>
      </c>
      <c r="F19886" s="2">
        <v>30471146.927514434</v>
      </c>
      <c r="G19886" s="2">
        <v>15590863.95316424</v>
      </c>
      <c r="H19886">
        <v>2012</v>
      </c>
      <c r="I19886">
        <v>1.9544232455014252</v>
      </c>
      <c r="J19886" t="s">
        <v>717</v>
      </c>
    </row>
    <row r="19887" spans="1:10">
      <c r="A19887" s="4" t="s">
        <v>428</v>
      </c>
      <c r="B19887" t="s">
        <v>32</v>
      </c>
      <c r="C19887" t="s">
        <v>4</v>
      </c>
      <c r="D19887" t="s">
        <v>328</v>
      </c>
      <c r="F19887" s="2">
        <v>15841497.521564549</v>
      </c>
      <c r="G19887" s="2">
        <v>8105459.0186785599</v>
      </c>
      <c r="H19887">
        <v>2012</v>
      </c>
      <c r="I19887">
        <v>1.9544232455014252</v>
      </c>
      <c r="J19887" t="s">
        <v>717</v>
      </c>
    </row>
    <row r="19888" spans="1:10">
      <c r="A19888" s="4" t="s">
        <v>428</v>
      </c>
      <c r="B19888" t="s">
        <v>32</v>
      </c>
      <c r="C19888" t="s">
        <v>4</v>
      </c>
      <c r="D19888" t="s">
        <v>328</v>
      </c>
      <c r="F19888" s="2">
        <v>8210622.5015939809</v>
      </c>
      <c r="G19888" s="2">
        <v>4201046.2782269409</v>
      </c>
      <c r="H19888">
        <v>2012</v>
      </c>
      <c r="I19888">
        <v>1.9544232455014252</v>
      </c>
      <c r="J19888" t="s">
        <v>717</v>
      </c>
    </row>
    <row r="19889" spans="1:10">
      <c r="A19889" s="4" t="s">
        <v>428</v>
      </c>
      <c r="B19889" t="s">
        <v>32</v>
      </c>
      <c r="C19889" t="s">
        <v>3</v>
      </c>
      <c r="D19889" t="s">
        <v>328</v>
      </c>
      <c r="F19889" s="2">
        <v>36008860.594883993</v>
      </c>
      <c r="G19889" s="2">
        <v>21507614.836358115</v>
      </c>
      <c r="H19889">
        <v>2011</v>
      </c>
      <c r="I19889">
        <v>1.6742377464381528</v>
      </c>
      <c r="J19889" t="s">
        <v>717</v>
      </c>
    </row>
    <row r="19890" spans="1:10">
      <c r="A19890" s="4" t="s">
        <v>428</v>
      </c>
      <c r="B19890" t="s">
        <v>32</v>
      </c>
      <c r="C19890" t="s">
        <v>3</v>
      </c>
      <c r="D19890" t="s">
        <v>328</v>
      </c>
      <c r="F19890" s="2">
        <v>33544780.696279947</v>
      </c>
      <c r="G19890" s="2">
        <v>20035852.594797</v>
      </c>
      <c r="H19890">
        <v>2011</v>
      </c>
      <c r="I19890">
        <v>1.6742377464381528</v>
      </c>
      <c r="J19890" t="s">
        <v>717</v>
      </c>
    </row>
    <row r="19891" spans="1:10">
      <c r="A19891" s="4" t="s">
        <v>428</v>
      </c>
      <c r="B19891" t="s">
        <v>32</v>
      </c>
      <c r="C19891" t="s">
        <v>3</v>
      </c>
      <c r="D19891" t="s">
        <v>328</v>
      </c>
      <c r="F19891" s="2">
        <v>29784919.091262724</v>
      </c>
      <c r="G19891" s="2">
        <v>17790137.126360025</v>
      </c>
      <c r="H19891">
        <v>2011</v>
      </c>
      <c r="I19891">
        <v>1.6742377464381528</v>
      </c>
      <c r="J19891" t="s">
        <v>717</v>
      </c>
    </row>
    <row r="19892" spans="1:10">
      <c r="A19892" s="4" t="s">
        <v>428</v>
      </c>
      <c r="B19892" t="s">
        <v>32</v>
      </c>
      <c r="C19892" t="s">
        <v>3</v>
      </c>
      <c r="D19892" t="s">
        <v>328</v>
      </c>
      <c r="F19892" s="2">
        <v>1079544.3747257981</v>
      </c>
      <c r="G19892" s="2">
        <v>644797.53668346594</v>
      </c>
      <c r="H19892">
        <v>2011</v>
      </c>
      <c r="I19892">
        <v>1.6742377464381528</v>
      </c>
      <c r="J19892" t="s">
        <v>717</v>
      </c>
    </row>
    <row r="19893" spans="1:10">
      <c r="A19893" s="4" t="s">
        <v>428</v>
      </c>
      <c r="B19893" t="s">
        <v>32</v>
      </c>
      <c r="C19893" t="s">
        <v>3</v>
      </c>
      <c r="D19893" t="s">
        <v>328</v>
      </c>
      <c r="F19893" s="2">
        <v>3147.544960276497</v>
      </c>
      <c r="G19893" s="2">
        <v>1879.9868578836686</v>
      </c>
      <c r="H19893">
        <v>2011</v>
      </c>
      <c r="I19893">
        <v>1.6742377464381528</v>
      </c>
      <c r="J19893" t="s">
        <v>717</v>
      </c>
    </row>
    <row r="19894" spans="1:10">
      <c r="A19894" s="4" t="s">
        <v>428</v>
      </c>
      <c r="B19894" t="s">
        <v>32</v>
      </c>
      <c r="C19894" t="s">
        <v>3</v>
      </c>
      <c r="D19894" t="s">
        <v>1</v>
      </c>
      <c r="F19894" s="2">
        <v>9954.9797387167691</v>
      </c>
      <c r="G19894" s="2">
        <v>5945.9773618743411</v>
      </c>
      <c r="H19894">
        <v>2011</v>
      </c>
      <c r="I19894">
        <v>1.6742377464381528</v>
      </c>
      <c r="J19894" t="s">
        <v>717</v>
      </c>
    </row>
    <row r="19895" spans="1:10">
      <c r="A19895" s="4" t="s">
        <v>428</v>
      </c>
      <c r="B19895" t="s">
        <v>32</v>
      </c>
      <c r="C19895" t="s">
        <v>4</v>
      </c>
      <c r="D19895" t="s">
        <v>328</v>
      </c>
      <c r="F19895" s="2">
        <v>30491195.414107859</v>
      </c>
      <c r="G19895" s="2">
        <v>18211986.606428012</v>
      </c>
      <c r="H19895">
        <v>2011</v>
      </c>
      <c r="I19895">
        <v>1.6742377464381528</v>
      </c>
      <c r="J19895" t="s">
        <v>717</v>
      </c>
    </row>
    <row r="19896" spans="1:10">
      <c r="A19896" s="4" t="s">
        <v>428</v>
      </c>
      <c r="B19896" t="s">
        <v>32</v>
      </c>
      <c r="C19896" t="s">
        <v>4</v>
      </c>
      <c r="D19896" t="s">
        <v>328</v>
      </c>
      <c r="F19896" s="2">
        <v>24241018.080680475</v>
      </c>
      <c r="G19896" s="2">
        <v>14478838.583260881</v>
      </c>
      <c r="H19896">
        <v>2011</v>
      </c>
      <c r="I19896">
        <v>1.6742377464381528</v>
      </c>
      <c r="J19896" t="s">
        <v>717</v>
      </c>
    </row>
    <row r="19897" spans="1:10">
      <c r="A19897" s="4" t="s">
        <v>428</v>
      </c>
      <c r="B19897" t="s">
        <v>32</v>
      </c>
      <c r="C19897" t="s">
        <v>4</v>
      </c>
      <c r="D19897" t="s">
        <v>328</v>
      </c>
      <c r="F19897" s="2">
        <v>3984419.5760633247</v>
      </c>
      <c r="G19897" s="2">
        <v>2379840.9661590504</v>
      </c>
      <c r="H19897">
        <v>2011</v>
      </c>
      <c r="I19897">
        <v>1.6742377464381528</v>
      </c>
      <c r="J19897" t="s">
        <v>717</v>
      </c>
    </row>
    <row r="19898" spans="1:10">
      <c r="A19898" s="4" t="s">
        <v>428</v>
      </c>
      <c r="B19898" t="s">
        <v>32</v>
      </c>
      <c r="C19898" t="s">
        <v>4</v>
      </c>
      <c r="D19898" t="s">
        <v>328</v>
      </c>
      <c r="F19898" s="2">
        <v>0.99291639125441544</v>
      </c>
      <c r="G19898" s="2">
        <v>0.59305579113049478</v>
      </c>
      <c r="H19898">
        <v>2011</v>
      </c>
      <c r="I19898">
        <v>1.6742377464381528</v>
      </c>
      <c r="J19898" t="s">
        <v>717</v>
      </c>
    </row>
    <row r="19899" spans="1:10">
      <c r="A19899" t="s">
        <v>25</v>
      </c>
      <c r="B19899" t="s">
        <v>552</v>
      </c>
      <c r="C19899" t="s">
        <v>4</v>
      </c>
      <c r="D19899" t="s">
        <v>328</v>
      </c>
      <c r="F19899" s="2">
        <v>30607000</v>
      </c>
      <c r="G19899" s="2">
        <v>7234721.805058605</v>
      </c>
      <c r="H19899">
        <v>2010</v>
      </c>
      <c r="I19899">
        <v>4.2305704109588866</v>
      </c>
      <c r="J19899" s="40" t="s">
        <v>715</v>
      </c>
    </row>
    <row r="19900" spans="1:10">
      <c r="A19900" t="s">
        <v>25</v>
      </c>
      <c r="B19900" t="s">
        <v>552</v>
      </c>
      <c r="C19900" t="s">
        <v>4</v>
      </c>
      <c r="D19900" t="s">
        <v>1</v>
      </c>
      <c r="F19900" s="2">
        <v>0</v>
      </c>
      <c r="G19900" s="2">
        <v>0</v>
      </c>
      <c r="H19900">
        <v>2010</v>
      </c>
      <c r="I19900">
        <v>4.2305704109588866</v>
      </c>
      <c r="J19900" s="40" t="s">
        <v>715</v>
      </c>
    </row>
    <row r="19901" spans="1:10">
      <c r="A19901" s="4" t="s">
        <v>428</v>
      </c>
      <c r="B19901" t="s">
        <v>32</v>
      </c>
      <c r="C19901" t="s">
        <v>4</v>
      </c>
      <c r="D19901" t="s">
        <v>1</v>
      </c>
      <c r="F19901" s="2">
        <v>-3085.9841440187233</v>
      </c>
      <c r="G19901" s="2">
        <v>-1843.2173988335778</v>
      </c>
      <c r="H19901">
        <v>2011</v>
      </c>
      <c r="I19901">
        <v>1.6742377464381528</v>
      </c>
      <c r="J19901" t="s">
        <v>717</v>
      </c>
    </row>
    <row r="19902" spans="1:10">
      <c r="A19902" s="4" t="s">
        <v>428</v>
      </c>
      <c r="B19902" t="s">
        <v>32</v>
      </c>
      <c r="C19902" t="s">
        <v>3</v>
      </c>
      <c r="D19902" t="s">
        <v>328</v>
      </c>
      <c r="F19902" s="2">
        <v>34720406.486783698</v>
      </c>
      <c r="G19902" s="2">
        <v>19717559.929572746</v>
      </c>
      <c r="H19902">
        <v>2010</v>
      </c>
      <c r="I19902">
        <v>1.7608875850154977</v>
      </c>
      <c r="J19902" t="s">
        <v>717</v>
      </c>
    </row>
    <row r="19903" spans="1:10">
      <c r="A19903" s="4" t="s">
        <v>428</v>
      </c>
      <c r="B19903" t="s">
        <v>32</v>
      </c>
      <c r="C19903" t="s">
        <v>3</v>
      </c>
      <c r="D19903" t="s">
        <v>328</v>
      </c>
      <c r="F19903" s="2">
        <v>32228201.314193219</v>
      </c>
      <c r="G19903" s="2">
        <v>18302248.018807843</v>
      </c>
      <c r="H19903">
        <v>2010</v>
      </c>
      <c r="I19903">
        <v>1.7608875850154977</v>
      </c>
      <c r="J19903" t="s">
        <v>717</v>
      </c>
    </row>
    <row r="19904" spans="1:10">
      <c r="A19904" t="s">
        <v>138</v>
      </c>
      <c r="B19904" t="s">
        <v>41</v>
      </c>
      <c r="C19904" t="s">
        <v>3</v>
      </c>
      <c r="D19904" t="s">
        <v>328</v>
      </c>
      <c r="F19904" s="2">
        <v>21359321.780000001</v>
      </c>
      <c r="G19904" s="2">
        <f>F19904/I19904</f>
        <v>869537.60706725297</v>
      </c>
      <c r="H19904">
        <v>2022</v>
      </c>
      <c r="I19904">
        <v>24.564</v>
      </c>
      <c r="J19904" s="40" t="s">
        <v>715</v>
      </c>
    </row>
    <row r="19905" spans="1:10">
      <c r="A19905" s="4" t="s">
        <v>428</v>
      </c>
      <c r="B19905" t="s">
        <v>32</v>
      </c>
      <c r="C19905" t="s">
        <v>3</v>
      </c>
      <c r="D19905" t="s">
        <v>328</v>
      </c>
      <c r="F19905" s="2">
        <v>22553713.104902584</v>
      </c>
      <c r="G19905" s="2">
        <v>12808150.444597568</v>
      </c>
      <c r="H19905">
        <v>2010</v>
      </c>
      <c r="I19905">
        <v>1.7608875850154977</v>
      </c>
      <c r="J19905" t="s">
        <v>717</v>
      </c>
    </row>
    <row r="19906" spans="1:10">
      <c r="A19906" s="4" t="s">
        <v>428</v>
      </c>
      <c r="B19906" t="s">
        <v>32</v>
      </c>
      <c r="C19906" t="s">
        <v>3</v>
      </c>
      <c r="D19906" t="s">
        <v>328</v>
      </c>
      <c r="F19906" s="2">
        <v>1003308.8732515913</v>
      </c>
      <c r="G19906" s="2">
        <v>569774.51700459409</v>
      </c>
      <c r="H19906">
        <v>2010</v>
      </c>
      <c r="I19906">
        <v>1.7608875850154977</v>
      </c>
      <c r="J19906" t="s">
        <v>717</v>
      </c>
    </row>
    <row r="19907" spans="1:10">
      <c r="A19907" s="4" t="s">
        <v>428</v>
      </c>
      <c r="B19907" t="s">
        <v>32</v>
      </c>
      <c r="C19907" t="s">
        <v>3</v>
      </c>
      <c r="D19907" t="s">
        <v>328</v>
      </c>
      <c r="F19907" s="2">
        <v>56324.239487826409</v>
      </c>
      <c r="G19907" s="2">
        <v>31986.277810761381</v>
      </c>
      <c r="H19907">
        <v>2010</v>
      </c>
      <c r="I19907">
        <v>1.7608875850154977</v>
      </c>
      <c r="J19907" t="s">
        <v>717</v>
      </c>
    </row>
    <row r="19908" spans="1:10">
      <c r="A19908" s="4" t="s">
        <v>428</v>
      </c>
      <c r="B19908" t="s">
        <v>32</v>
      </c>
      <c r="C19908" t="s">
        <v>3</v>
      </c>
      <c r="D19908" t="s">
        <v>1</v>
      </c>
      <c r="F19908" s="2">
        <v>41964.826691545721</v>
      </c>
      <c r="G19908" s="2">
        <v>23831.633006360473</v>
      </c>
      <c r="H19908">
        <v>2010</v>
      </c>
      <c r="I19908">
        <v>1.7608875850154977</v>
      </c>
      <c r="J19908" t="s">
        <v>717</v>
      </c>
    </row>
    <row r="19909" spans="1:10">
      <c r="A19909" s="4" t="s">
        <v>428</v>
      </c>
      <c r="B19909" t="s">
        <v>32</v>
      </c>
      <c r="C19909" t="s">
        <v>4</v>
      </c>
      <c r="D19909" t="s">
        <v>328</v>
      </c>
      <c r="F19909" s="2">
        <v>37016786.129356608</v>
      </c>
      <c r="G19909" s="2">
        <v>21021663.418128319</v>
      </c>
      <c r="H19909">
        <v>2010</v>
      </c>
      <c r="I19909">
        <v>1.7608875850154977</v>
      </c>
      <c r="J19909" t="s">
        <v>717</v>
      </c>
    </row>
    <row r="19910" spans="1:10">
      <c r="A19910" s="4" t="s">
        <v>428</v>
      </c>
      <c r="B19910" t="s">
        <v>32</v>
      </c>
      <c r="C19910" t="s">
        <v>4</v>
      </c>
      <c r="D19910" t="s">
        <v>328</v>
      </c>
      <c r="F19910" s="2">
        <v>25200573.560980089</v>
      </c>
      <c r="G19910" s="2">
        <v>14311290.383002102</v>
      </c>
      <c r="H19910">
        <v>2010</v>
      </c>
      <c r="I19910">
        <v>1.7608875850154977</v>
      </c>
      <c r="J19910" t="s">
        <v>717</v>
      </c>
    </row>
    <row r="19911" spans="1:10">
      <c r="A19911" s="4" t="s">
        <v>428</v>
      </c>
      <c r="B19911" t="s">
        <v>32</v>
      </c>
      <c r="C19911" t="s">
        <v>4</v>
      </c>
      <c r="D19911" t="s">
        <v>328</v>
      </c>
      <c r="F19911" s="2">
        <v>14238171.857375363</v>
      </c>
      <c r="G19911" s="2">
        <v>8085792.6301127579</v>
      </c>
      <c r="H19911">
        <v>2010</v>
      </c>
      <c r="I19911">
        <v>1.7608875850154977</v>
      </c>
      <c r="J19911" t="s">
        <v>717</v>
      </c>
    </row>
    <row r="19912" spans="1:10">
      <c r="A19912" s="4" t="s">
        <v>428</v>
      </c>
      <c r="B19912" t="s">
        <v>32</v>
      </c>
      <c r="C19912" t="s">
        <v>4</v>
      </c>
      <c r="D19912" t="s">
        <v>328</v>
      </c>
      <c r="F19912" s="2">
        <v>98676.86127681467</v>
      </c>
      <c r="G19912" s="2">
        <v>56038.137878032801</v>
      </c>
      <c r="H19912">
        <v>2010</v>
      </c>
      <c r="I19912">
        <v>1.7608875850154977</v>
      </c>
      <c r="J19912" t="s">
        <v>717</v>
      </c>
    </row>
    <row r="19913" spans="1:10">
      <c r="A19913" t="s">
        <v>711</v>
      </c>
      <c r="B19913" t="s">
        <v>32</v>
      </c>
      <c r="C19913" t="s">
        <v>3</v>
      </c>
      <c r="D19913" t="s">
        <v>328</v>
      </c>
      <c r="E19913" t="s">
        <v>365</v>
      </c>
      <c r="F19913" s="2">
        <v>29563599</v>
      </c>
      <c r="G19913" s="2">
        <f t="shared" ref="G19913:G19952" si="548">F19913/I19913</f>
        <v>5483982.0809141332</v>
      </c>
      <c r="H19913">
        <v>2024</v>
      </c>
      <c r="I19913">
        <v>5.3909000000000002</v>
      </c>
      <c r="J19913" t="s">
        <v>717</v>
      </c>
    </row>
    <row r="19914" spans="1:10">
      <c r="A19914" s="21" t="s">
        <v>711</v>
      </c>
      <c r="B19914" t="s">
        <v>32</v>
      </c>
      <c r="C19914" t="s">
        <v>4</v>
      </c>
      <c r="D19914" t="s">
        <v>328</v>
      </c>
      <c r="E19914" t="s">
        <v>365</v>
      </c>
      <c r="F19914" s="2">
        <v>11460582</v>
      </c>
      <c r="G19914" s="2">
        <f t="shared" si="548"/>
        <v>2125912.5563449515</v>
      </c>
      <c r="H19914">
        <v>2024</v>
      </c>
      <c r="I19914">
        <v>5.3909000000000002</v>
      </c>
      <c r="J19914" t="s">
        <v>717</v>
      </c>
    </row>
    <row r="19915" spans="1:10">
      <c r="A19915" t="s">
        <v>711</v>
      </c>
      <c r="B19915" t="s">
        <v>32</v>
      </c>
      <c r="C19915" t="s">
        <v>3</v>
      </c>
      <c r="D19915" t="s">
        <v>328</v>
      </c>
      <c r="E19915" t="s">
        <v>366</v>
      </c>
      <c r="F19915" s="2">
        <v>55804374</v>
      </c>
      <c r="G19915" s="2">
        <f t="shared" si="548"/>
        <v>10351587.675527276</v>
      </c>
      <c r="H19915">
        <v>2024</v>
      </c>
      <c r="I19915">
        <v>5.3909000000000002</v>
      </c>
      <c r="J19915" t="s">
        <v>717</v>
      </c>
    </row>
    <row r="19916" spans="1:10">
      <c r="A19916" t="s">
        <v>711</v>
      </c>
      <c r="B19916" t="s">
        <v>32</v>
      </c>
      <c r="C19916" t="s">
        <v>4</v>
      </c>
      <c r="D19916" t="s">
        <v>328</v>
      </c>
      <c r="E19916" t="s">
        <v>366</v>
      </c>
      <c r="F19916" s="2">
        <v>22596811</v>
      </c>
      <c r="G19916" s="2">
        <f t="shared" si="548"/>
        <v>4191658.3501827153</v>
      </c>
      <c r="H19916">
        <v>2024</v>
      </c>
      <c r="I19916">
        <v>5.3909000000000002</v>
      </c>
      <c r="J19916" t="s">
        <v>717</v>
      </c>
    </row>
    <row r="19917" spans="1:10">
      <c r="A19917" t="s">
        <v>711</v>
      </c>
      <c r="B19917" t="s">
        <v>32</v>
      </c>
      <c r="C19917" t="s">
        <v>3</v>
      </c>
      <c r="D19917" t="s">
        <v>1</v>
      </c>
      <c r="F19917" s="2">
        <v>24500244</v>
      </c>
      <c r="G19917" s="2">
        <f t="shared" si="548"/>
        <v>4544740.952345619</v>
      </c>
      <c r="H19917">
        <v>2024</v>
      </c>
      <c r="I19917">
        <v>5.3909000000000002</v>
      </c>
      <c r="J19917" t="s">
        <v>717</v>
      </c>
    </row>
    <row r="19918" spans="1:10">
      <c r="A19918" t="s">
        <v>711</v>
      </c>
      <c r="B19918" t="s">
        <v>32</v>
      </c>
      <c r="C19918" t="s">
        <v>4</v>
      </c>
      <c r="D19918" t="s">
        <v>1</v>
      </c>
      <c r="F19918" s="2">
        <v>7165092</v>
      </c>
      <c r="G19918" s="2">
        <f t="shared" si="548"/>
        <v>1329108.6831512363</v>
      </c>
      <c r="H19918">
        <v>2024</v>
      </c>
      <c r="I19918">
        <v>5.3909000000000002</v>
      </c>
      <c r="J19918" t="s">
        <v>717</v>
      </c>
    </row>
    <row r="19919" spans="1:10">
      <c r="A19919" t="s">
        <v>711</v>
      </c>
      <c r="B19919" t="s">
        <v>32</v>
      </c>
      <c r="C19919" t="s">
        <v>3</v>
      </c>
      <c r="D19919" t="s">
        <v>367</v>
      </c>
      <c r="E19919" t="s">
        <v>366</v>
      </c>
      <c r="F19919" s="2">
        <v>5681689</v>
      </c>
      <c r="G19919" s="2">
        <f t="shared" si="548"/>
        <v>1053940.7149084569</v>
      </c>
      <c r="H19919">
        <v>2024</v>
      </c>
      <c r="I19919">
        <v>5.3909000000000002</v>
      </c>
      <c r="J19919" t="s">
        <v>717</v>
      </c>
    </row>
    <row r="19920" spans="1:10">
      <c r="A19920" t="s">
        <v>711</v>
      </c>
      <c r="B19920" t="s">
        <v>32</v>
      </c>
      <c r="C19920" t="s">
        <v>4</v>
      </c>
      <c r="D19920" t="s">
        <v>367</v>
      </c>
      <c r="E19920" t="s">
        <v>366</v>
      </c>
      <c r="F19920" s="2">
        <v>5610885</v>
      </c>
      <c r="G19920" s="2">
        <f t="shared" si="548"/>
        <v>1040806.7298595781</v>
      </c>
      <c r="H19920">
        <v>2024</v>
      </c>
      <c r="I19920">
        <v>5.3909000000000002</v>
      </c>
      <c r="J19920" t="s">
        <v>717</v>
      </c>
    </row>
    <row r="19921" spans="1:10">
      <c r="A19921" t="s">
        <v>711</v>
      </c>
      <c r="B19921" t="s">
        <v>32</v>
      </c>
      <c r="C19921" t="s">
        <v>4</v>
      </c>
      <c r="D19921" t="s">
        <v>367</v>
      </c>
      <c r="E19921" t="s">
        <v>369</v>
      </c>
      <c r="F19921" s="2">
        <v>-59902</v>
      </c>
      <c r="G19921" s="2">
        <f t="shared" si="548"/>
        <v>-11111.688215325827</v>
      </c>
      <c r="H19921">
        <v>2024</v>
      </c>
      <c r="I19921">
        <v>5.3909000000000002</v>
      </c>
      <c r="J19921" t="s">
        <v>717</v>
      </c>
    </row>
    <row r="19922" spans="1:10">
      <c r="A19922" t="s">
        <v>711</v>
      </c>
      <c r="B19922" t="s">
        <v>32</v>
      </c>
      <c r="C19922" t="s">
        <v>3</v>
      </c>
      <c r="D19922" t="s">
        <v>367</v>
      </c>
      <c r="E19922" t="s">
        <v>370</v>
      </c>
      <c r="F19922" s="2">
        <v>62536920</v>
      </c>
      <c r="G19922" s="2">
        <f t="shared" si="548"/>
        <v>11600460.034502586</v>
      </c>
      <c r="H19922">
        <v>2024</v>
      </c>
      <c r="I19922">
        <v>5.3909000000000002</v>
      </c>
      <c r="J19922" t="s">
        <v>717</v>
      </c>
    </row>
    <row r="19923" spans="1:10">
      <c r="A19923" t="s">
        <v>711</v>
      </c>
      <c r="B19923" t="s">
        <v>32</v>
      </c>
      <c r="C19923" t="s">
        <v>4</v>
      </c>
      <c r="D19923" t="s">
        <v>367</v>
      </c>
      <c r="E19923" t="s">
        <v>370</v>
      </c>
      <c r="F19923" s="2">
        <v>36514773</v>
      </c>
      <c r="G19923" s="2">
        <f t="shared" si="548"/>
        <v>6773409.4492570814</v>
      </c>
      <c r="H19923">
        <v>2024</v>
      </c>
      <c r="I19923">
        <v>5.3909000000000002</v>
      </c>
      <c r="J19923" t="s">
        <v>717</v>
      </c>
    </row>
    <row r="19924" spans="1:10">
      <c r="A19924" t="s">
        <v>711</v>
      </c>
      <c r="B19924" t="s">
        <v>32</v>
      </c>
      <c r="C19924" t="s">
        <v>3</v>
      </c>
      <c r="D19924" t="s">
        <v>367</v>
      </c>
      <c r="E19924" t="s">
        <v>371</v>
      </c>
      <c r="F19924" s="2">
        <v>42767651</v>
      </c>
      <c r="G19924" s="2">
        <f t="shared" si="548"/>
        <v>7933304.4575117324</v>
      </c>
      <c r="H19924">
        <v>2024</v>
      </c>
      <c r="I19924">
        <v>5.3909000000000002</v>
      </c>
      <c r="J19924" t="s">
        <v>717</v>
      </c>
    </row>
    <row r="19925" spans="1:10">
      <c r="A19925" t="s">
        <v>711</v>
      </c>
      <c r="B19925" t="s">
        <v>32</v>
      </c>
      <c r="C19925" t="s">
        <v>4</v>
      </c>
      <c r="D19925" t="s">
        <v>367</v>
      </c>
      <c r="E19925" t="s">
        <v>371</v>
      </c>
      <c r="F19925" s="2">
        <v>16677532</v>
      </c>
      <c r="G19925" s="2">
        <f t="shared" si="548"/>
        <v>3093645.2169396575</v>
      </c>
      <c r="H19925">
        <v>2024</v>
      </c>
      <c r="I19925">
        <v>5.3909000000000002</v>
      </c>
      <c r="J19925" t="s">
        <v>717</v>
      </c>
    </row>
    <row r="19926" spans="1:10">
      <c r="A19926" t="s">
        <v>711</v>
      </c>
      <c r="B19926" t="s">
        <v>32</v>
      </c>
      <c r="C19926" t="s">
        <v>3</v>
      </c>
      <c r="D19926" t="s">
        <v>367</v>
      </c>
      <c r="E19926" t="s">
        <v>372</v>
      </c>
      <c r="F19926" s="2">
        <v>237074</v>
      </c>
      <c r="G19926" s="2">
        <f t="shared" si="548"/>
        <v>43976.70147841733</v>
      </c>
      <c r="H19926">
        <v>2024</v>
      </c>
      <c r="I19926">
        <v>5.3909000000000002</v>
      </c>
      <c r="J19926" t="s">
        <v>717</v>
      </c>
    </row>
    <row r="19927" spans="1:10">
      <c r="A19927" t="s">
        <v>711</v>
      </c>
      <c r="B19927" t="s">
        <v>32</v>
      </c>
      <c r="C19927" t="s">
        <v>3</v>
      </c>
      <c r="D19927" t="s">
        <v>373</v>
      </c>
      <c r="F19927" s="2">
        <v>4850588</v>
      </c>
      <c r="G19927" s="2">
        <f t="shared" si="548"/>
        <v>899773.32170880551</v>
      </c>
      <c r="H19927">
        <v>2024</v>
      </c>
      <c r="I19927">
        <v>5.3909000000000002</v>
      </c>
      <c r="J19927" t="s">
        <v>717</v>
      </c>
    </row>
    <row r="19928" spans="1:10">
      <c r="A19928" t="s">
        <v>711</v>
      </c>
      <c r="B19928" t="s">
        <v>32</v>
      </c>
      <c r="C19928" t="s">
        <v>4</v>
      </c>
      <c r="D19928" t="s">
        <v>373</v>
      </c>
      <c r="F19928" s="2">
        <v>4480239</v>
      </c>
      <c r="G19928" s="2">
        <f t="shared" si="548"/>
        <v>831074.40316088218</v>
      </c>
      <c r="H19928">
        <v>2024</v>
      </c>
      <c r="I19928">
        <v>5.3909000000000002</v>
      </c>
      <c r="J19928" t="s">
        <v>717</v>
      </c>
    </row>
    <row r="19929" spans="1:10">
      <c r="A19929" t="s">
        <v>623</v>
      </c>
      <c r="B19929" t="s">
        <v>32</v>
      </c>
      <c r="C19929" t="s">
        <v>3</v>
      </c>
      <c r="D19929" t="s">
        <v>367</v>
      </c>
      <c r="E19929" t="s">
        <v>366</v>
      </c>
      <c r="F19929" s="2">
        <v>2196321</v>
      </c>
      <c r="G19929" s="2">
        <f t="shared" si="548"/>
        <v>439651.0929618064</v>
      </c>
      <c r="H19929">
        <v>2023</v>
      </c>
      <c r="I19929">
        <v>4.9955999999999996</v>
      </c>
      <c r="J19929" t="s">
        <v>717</v>
      </c>
    </row>
    <row r="19930" spans="1:10">
      <c r="A19930" t="s">
        <v>623</v>
      </c>
      <c r="B19930" t="s">
        <v>32</v>
      </c>
      <c r="C19930" t="s">
        <v>4</v>
      </c>
      <c r="D19930" t="s">
        <v>367</v>
      </c>
      <c r="E19930" t="s">
        <v>366</v>
      </c>
      <c r="F19930" s="2">
        <v>1387218</v>
      </c>
      <c r="G19930" s="2">
        <f t="shared" si="548"/>
        <v>277687.96540956042</v>
      </c>
      <c r="H19930">
        <v>2023</v>
      </c>
      <c r="I19930">
        <v>4.9955999999999996</v>
      </c>
      <c r="J19930" t="s">
        <v>717</v>
      </c>
    </row>
    <row r="19931" spans="1:10">
      <c r="A19931" t="s">
        <v>623</v>
      </c>
      <c r="B19931" t="s">
        <v>32</v>
      </c>
      <c r="C19931" t="s">
        <v>4</v>
      </c>
      <c r="D19931" t="s">
        <v>367</v>
      </c>
      <c r="E19931" t="s">
        <v>624</v>
      </c>
      <c r="F19931" s="2">
        <v>-8115</v>
      </c>
      <c r="G19931" s="2">
        <f t="shared" si="548"/>
        <v>-1624.4294979582035</v>
      </c>
      <c r="H19931">
        <v>2023</v>
      </c>
      <c r="I19931">
        <v>4.9955999999999996</v>
      </c>
      <c r="J19931" t="s">
        <v>717</v>
      </c>
    </row>
    <row r="19932" spans="1:10">
      <c r="A19932" t="s">
        <v>623</v>
      </c>
      <c r="B19932" t="s">
        <v>32</v>
      </c>
      <c r="C19932" t="s">
        <v>3</v>
      </c>
      <c r="D19932" t="s">
        <v>367</v>
      </c>
      <c r="E19932" t="s">
        <v>372</v>
      </c>
      <c r="F19932" s="2">
        <v>142177</v>
      </c>
      <c r="G19932" s="2">
        <f t="shared" si="548"/>
        <v>28460.445191768758</v>
      </c>
      <c r="H19932">
        <v>2023</v>
      </c>
      <c r="I19932">
        <v>4.9955999999999996</v>
      </c>
      <c r="J19932" t="s">
        <v>717</v>
      </c>
    </row>
    <row r="19933" spans="1:10">
      <c r="A19933" t="s">
        <v>611</v>
      </c>
      <c r="B19933" t="s">
        <v>32</v>
      </c>
      <c r="C19933" t="s">
        <v>3</v>
      </c>
      <c r="D19933" t="s">
        <v>328</v>
      </c>
      <c r="E19933" t="s">
        <v>365</v>
      </c>
      <c r="F19933" s="2">
        <v>24144699</v>
      </c>
      <c r="G19933" s="2">
        <f t="shared" si="548"/>
        <v>4833193.0098486673</v>
      </c>
      <c r="H19933">
        <v>2023</v>
      </c>
      <c r="I19933">
        <v>4.9955999999999996</v>
      </c>
      <c r="J19933" t="s">
        <v>717</v>
      </c>
    </row>
    <row r="19934" spans="1:10">
      <c r="A19934" t="s">
        <v>611</v>
      </c>
      <c r="B19934" t="s">
        <v>32</v>
      </c>
      <c r="C19934" t="s">
        <v>4</v>
      </c>
      <c r="D19934" t="s">
        <v>328</v>
      </c>
      <c r="E19934" t="s">
        <v>365</v>
      </c>
      <c r="F19934" s="2">
        <v>8631557</v>
      </c>
      <c r="G19934" s="2">
        <f t="shared" si="548"/>
        <v>1727831.8920650173</v>
      </c>
      <c r="H19934">
        <v>2023</v>
      </c>
      <c r="I19934">
        <v>4.9955999999999996</v>
      </c>
      <c r="J19934" t="s">
        <v>717</v>
      </c>
    </row>
    <row r="19935" spans="1:10">
      <c r="A19935" t="s">
        <v>611</v>
      </c>
      <c r="B19935" t="s">
        <v>32</v>
      </c>
      <c r="C19935" t="s">
        <v>3</v>
      </c>
      <c r="D19935" t="s">
        <v>328</v>
      </c>
      <c r="E19935" t="s">
        <v>366</v>
      </c>
      <c r="F19935" s="2">
        <v>41862157</v>
      </c>
      <c r="G19935" s="2">
        <f t="shared" si="548"/>
        <v>8379805.6289534802</v>
      </c>
      <c r="H19935">
        <v>2023</v>
      </c>
      <c r="I19935">
        <v>4.9955999999999996</v>
      </c>
      <c r="J19935" t="s">
        <v>717</v>
      </c>
    </row>
    <row r="19936" spans="1:10">
      <c r="A19936" t="s">
        <v>611</v>
      </c>
      <c r="B19936" t="s">
        <v>32</v>
      </c>
      <c r="C19936" t="s">
        <v>4</v>
      </c>
      <c r="D19936" t="s">
        <v>328</v>
      </c>
      <c r="E19936" t="s">
        <v>366</v>
      </c>
      <c r="F19936" s="2">
        <v>11172114</v>
      </c>
      <c r="G19936" s="2">
        <f t="shared" si="548"/>
        <v>2236390.8239250542</v>
      </c>
      <c r="H19936">
        <v>2023</v>
      </c>
      <c r="I19936">
        <v>4.9955999999999996</v>
      </c>
      <c r="J19936" t="s">
        <v>717</v>
      </c>
    </row>
    <row r="19937" spans="1:10">
      <c r="A19937" t="s">
        <v>611</v>
      </c>
      <c r="B19937" t="s">
        <v>32</v>
      </c>
      <c r="C19937" t="s">
        <v>3</v>
      </c>
      <c r="D19937" t="s">
        <v>367</v>
      </c>
      <c r="E19937" t="s">
        <v>370</v>
      </c>
      <c r="F19937" s="2">
        <v>63416884</v>
      </c>
      <c r="G19937" s="2">
        <f t="shared" si="548"/>
        <v>12694548.002241975</v>
      </c>
      <c r="H19937">
        <v>2023</v>
      </c>
      <c r="I19937">
        <v>4.9955999999999996</v>
      </c>
      <c r="J19937" t="s">
        <v>717</v>
      </c>
    </row>
    <row r="19938" spans="1:10">
      <c r="A19938" t="s">
        <v>611</v>
      </c>
      <c r="B19938" t="s">
        <v>32</v>
      </c>
      <c r="C19938" t="s">
        <v>4</v>
      </c>
      <c r="D19938" t="s">
        <v>367</v>
      </c>
      <c r="E19938" t="s">
        <v>370</v>
      </c>
      <c r="F19938" s="2">
        <v>27595494</v>
      </c>
      <c r="G19938" s="2">
        <f t="shared" si="548"/>
        <v>5523959.8846985353</v>
      </c>
      <c r="H19938">
        <v>2023</v>
      </c>
      <c r="I19938">
        <v>4.9955999999999996</v>
      </c>
      <c r="J19938" t="s">
        <v>717</v>
      </c>
    </row>
    <row r="19939" spans="1:10">
      <c r="A19939" t="s">
        <v>611</v>
      </c>
      <c r="B19939" t="s">
        <v>32</v>
      </c>
      <c r="C19939" t="s">
        <v>3</v>
      </c>
      <c r="D19939" t="s">
        <v>367</v>
      </c>
      <c r="E19939" t="s">
        <v>371</v>
      </c>
      <c r="F19939" s="2">
        <v>36325352</v>
      </c>
      <c r="G19939" s="2">
        <f t="shared" si="548"/>
        <v>7271469.2929778211</v>
      </c>
      <c r="H19939">
        <v>2023</v>
      </c>
      <c r="I19939">
        <v>4.9955999999999996</v>
      </c>
      <c r="J19939" t="s">
        <v>717</v>
      </c>
    </row>
    <row r="19940" spans="1:10">
      <c r="A19940" t="s">
        <v>611</v>
      </c>
      <c r="B19940" t="s">
        <v>32</v>
      </c>
      <c r="C19940" t="s">
        <v>4</v>
      </c>
      <c r="D19940" t="s">
        <v>367</v>
      </c>
      <c r="E19940" t="s">
        <v>371</v>
      </c>
      <c r="F19940" s="2">
        <v>25579718</v>
      </c>
      <c r="G19940" s="2">
        <f t="shared" si="548"/>
        <v>5120449.5956441676</v>
      </c>
      <c r="H19940">
        <v>2023</v>
      </c>
      <c r="I19940">
        <v>4.9955999999999996</v>
      </c>
      <c r="J19940" t="s">
        <v>717</v>
      </c>
    </row>
    <row r="19941" spans="1:10">
      <c r="A19941" t="s">
        <v>611</v>
      </c>
      <c r="B19941" t="s">
        <v>32</v>
      </c>
      <c r="C19941" t="s">
        <v>3</v>
      </c>
      <c r="D19941" t="s">
        <v>373</v>
      </c>
      <c r="F19941" s="2">
        <v>10317473</v>
      </c>
      <c r="G19941" s="2">
        <f t="shared" si="548"/>
        <v>2065312.0746256707</v>
      </c>
      <c r="H19941">
        <v>2023</v>
      </c>
      <c r="I19941">
        <v>4.9955999999999996</v>
      </c>
      <c r="J19941" t="s">
        <v>717</v>
      </c>
    </row>
    <row r="19942" spans="1:10">
      <c r="A19942" t="s">
        <v>611</v>
      </c>
      <c r="B19942" t="s">
        <v>32</v>
      </c>
      <c r="C19942" t="s">
        <v>4</v>
      </c>
      <c r="D19942" t="s">
        <v>373</v>
      </c>
      <c r="F19942" s="2">
        <v>1011237</v>
      </c>
      <c r="G19942" s="2">
        <f t="shared" si="548"/>
        <v>202425.53447033392</v>
      </c>
      <c r="H19942">
        <v>2023</v>
      </c>
      <c r="I19942">
        <v>4.9955999999999996</v>
      </c>
      <c r="J19942" t="s">
        <v>717</v>
      </c>
    </row>
    <row r="19943" spans="1:10">
      <c r="A19943" t="s">
        <v>611</v>
      </c>
      <c r="B19943" t="s">
        <v>32</v>
      </c>
      <c r="C19943" t="s">
        <v>3</v>
      </c>
      <c r="D19943" t="s">
        <v>1</v>
      </c>
      <c r="F19943" s="2">
        <v>23267945</v>
      </c>
      <c r="G19943" s="2">
        <f t="shared" si="548"/>
        <v>4657687.7652334059</v>
      </c>
      <c r="H19943">
        <v>2023</v>
      </c>
      <c r="I19943">
        <v>4.9955999999999996</v>
      </c>
      <c r="J19943" t="s">
        <v>717</v>
      </c>
    </row>
    <row r="19944" spans="1:10">
      <c r="A19944" t="s">
        <v>611</v>
      </c>
      <c r="B19944" t="s">
        <v>32</v>
      </c>
      <c r="C19944" t="s">
        <v>4</v>
      </c>
      <c r="D19944" t="s">
        <v>1</v>
      </c>
      <c r="F19944" s="2">
        <v>11036191</v>
      </c>
      <c r="G19944" s="2">
        <f t="shared" si="548"/>
        <v>2209182.2804067582</v>
      </c>
      <c r="H19944">
        <v>2023</v>
      </c>
      <c r="I19944">
        <v>4.9955999999999996</v>
      </c>
      <c r="J19944" t="s">
        <v>717</v>
      </c>
    </row>
    <row r="19945" spans="1:10">
      <c r="A19945" s="5" t="s">
        <v>435</v>
      </c>
      <c r="B19945" t="s">
        <v>33</v>
      </c>
      <c r="C19945" t="s">
        <v>3</v>
      </c>
      <c r="D19945" t="s">
        <v>328</v>
      </c>
      <c r="E19945" t="s">
        <v>370</v>
      </c>
      <c r="F19945" s="2">
        <v>0</v>
      </c>
      <c r="G19945" s="2">
        <f t="shared" si="548"/>
        <v>0</v>
      </c>
      <c r="H19945">
        <v>2017</v>
      </c>
      <c r="I19945">
        <v>648.91999999999996</v>
      </c>
      <c r="J19945" t="s">
        <v>717</v>
      </c>
    </row>
    <row r="19946" spans="1:10">
      <c r="A19946" s="5" t="s">
        <v>435</v>
      </c>
      <c r="B19946" t="s">
        <v>33</v>
      </c>
      <c r="C19946" t="s">
        <v>3</v>
      </c>
      <c r="D19946" t="s">
        <v>328</v>
      </c>
      <c r="E19946" t="s">
        <v>385</v>
      </c>
      <c r="F19946" s="2">
        <v>0</v>
      </c>
      <c r="G19946" s="2">
        <f t="shared" si="548"/>
        <v>0</v>
      </c>
      <c r="H19946">
        <v>2017</v>
      </c>
      <c r="I19946">
        <v>648.91999999999996</v>
      </c>
      <c r="J19946" t="s">
        <v>717</v>
      </c>
    </row>
    <row r="19947" spans="1:10">
      <c r="A19947" s="5" t="s">
        <v>435</v>
      </c>
      <c r="B19947" t="s">
        <v>33</v>
      </c>
      <c r="C19947" t="s">
        <v>3</v>
      </c>
      <c r="D19947" t="s">
        <v>328</v>
      </c>
      <c r="E19947" t="s">
        <v>386</v>
      </c>
      <c r="F19947" s="2">
        <v>0</v>
      </c>
      <c r="G19947" s="2">
        <f t="shared" si="548"/>
        <v>0</v>
      </c>
      <c r="H19947">
        <v>2017</v>
      </c>
      <c r="I19947">
        <v>648.91999999999996</v>
      </c>
      <c r="J19947" t="s">
        <v>717</v>
      </c>
    </row>
    <row r="19948" spans="1:10">
      <c r="A19948" s="5" t="s">
        <v>435</v>
      </c>
      <c r="B19948" t="s">
        <v>33</v>
      </c>
      <c r="C19948" t="s">
        <v>3</v>
      </c>
      <c r="D19948" t="s">
        <v>1</v>
      </c>
      <c r="E19948" t="s">
        <v>364</v>
      </c>
      <c r="F19948" s="2">
        <v>0</v>
      </c>
      <c r="G19948" s="2">
        <f t="shared" si="548"/>
        <v>0</v>
      </c>
      <c r="H19948">
        <v>2017</v>
      </c>
      <c r="I19948">
        <v>648.91999999999996</v>
      </c>
      <c r="J19948" t="s">
        <v>717</v>
      </c>
    </row>
    <row r="19949" spans="1:10">
      <c r="A19949" s="5" t="s">
        <v>435</v>
      </c>
      <c r="B19949" t="s">
        <v>33</v>
      </c>
      <c r="C19949" t="s">
        <v>4</v>
      </c>
      <c r="D19949" t="s">
        <v>328</v>
      </c>
      <c r="E19949" t="s">
        <v>370</v>
      </c>
      <c r="F19949" s="2">
        <v>140770629.41999999</v>
      </c>
      <c r="G19949" s="2">
        <f t="shared" si="548"/>
        <v>216930.63770572643</v>
      </c>
      <c r="H19949">
        <v>2017</v>
      </c>
      <c r="I19949">
        <v>648.91999999999996</v>
      </c>
      <c r="J19949" t="s">
        <v>717</v>
      </c>
    </row>
    <row r="19950" spans="1:10">
      <c r="A19950" s="5" t="s">
        <v>435</v>
      </c>
      <c r="B19950" t="s">
        <v>33</v>
      </c>
      <c r="C19950" t="s">
        <v>4</v>
      </c>
      <c r="D19950" t="s">
        <v>328</v>
      </c>
      <c r="E19950" t="s">
        <v>385</v>
      </c>
      <c r="F19950" s="2">
        <v>0</v>
      </c>
      <c r="G19950" s="2">
        <f t="shared" si="548"/>
        <v>0</v>
      </c>
      <c r="H19950">
        <v>2017</v>
      </c>
      <c r="I19950">
        <v>648.91999999999996</v>
      </c>
      <c r="J19950" t="s">
        <v>717</v>
      </c>
    </row>
    <row r="19951" spans="1:10">
      <c r="A19951" s="5" t="s">
        <v>435</v>
      </c>
      <c r="B19951" t="s">
        <v>33</v>
      </c>
      <c r="C19951" t="s">
        <v>4</v>
      </c>
      <c r="D19951" t="s">
        <v>328</v>
      </c>
      <c r="E19951" t="s">
        <v>386</v>
      </c>
      <c r="F19951" s="2">
        <v>0</v>
      </c>
      <c r="G19951" s="2">
        <f t="shared" si="548"/>
        <v>0</v>
      </c>
      <c r="H19951">
        <v>2017</v>
      </c>
      <c r="I19951">
        <v>648.91999999999996</v>
      </c>
      <c r="J19951" t="s">
        <v>717</v>
      </c>
    </row>
    <row r="19952" spans="1:10">
      <c r="A19952" s="5" t="s">
        <v>435</v>
      </c>
      <c r="B19952" t="s">
        <v>33</v>
      </c>
      <c r="C19952" t="s">
        <v>4</v>
      </c>
      <c r="D19952" t="s">
        <v>1</v>
      </c>
      <c r="E19952" t="s">
        <v>364</v>
      </c>
      <c r="F19952" s="2">
        <v>0</v>
      </c>
      <c r="G19952" s="2">
        <f t="shared" si="548"/>
        <v>0</v>
      </c>
      <c r="H19952">
        <v>2017</v>
      </c>
      <c r="I19952">
        <v>648.91999999999996</v>
      </c>
      <c r="J19952" t="s">
        <v>717</v>
      </c>
    </row>
    <row r="19953" spans="1:10">
      <c r="A19953" s="4" t="s">
        <v>435</v>
      </c>
      <c r="B19953" t="s">
        <v>33</v>
      </c>
      <c r="C19953" t="s">
        <v>3</v>
      </c>
      <c r="D19953" t="s">
        <v>328</v>
      </c>
      <c r="E19953" t="s">
        <v>370</v>
      </c>
      <c r="F19953" s="2">
        <f t="shared" ref="F19953:F19960" si="549">G19953*I19953</f>
        <v>199516.25230409572</v>
      </c>
      <c r="G19953" s="2">
        <v>296.72256440228392</v>
      </c>
      <c r="H19953">
        <v>2016</v>
      </c>
      <c r="I19953">
        <v>672.4</v>
      </c>
      <c r="J19953" t="s">
        <v>717</v>
      </c>
    </row>
    <row r="19954" spans="1:10">
      <c r="A19954" s="4" t="s">
        <v>435</v>
      </c>
      <c r="B19954" t="s">
        <v>33</v>
      </c>
      <c r="C19954" t="s">
        <v>4</v>
      </c>
      <c r="D19954" t="s">
        <v>328</v>
      </c>
      <c r="E19954" t="s">
        <v>370</v>
      </c>
      <c r="F19954" s="2">
        <f t="shared" si="549"/>
        <v>53405.865515742778</v>
      </c>
      <c r="G19954" s="2">
        <v>79.425736935964878</v>
      </c>
      <c r="H19954">
        <v>2016</v>
      </c>
      <c r="I19954">
        <v>672.4</v>
      </c>
      <c r="J19954" t="s">
        <v>717</v>
      </c>
    </row>
    <row r="19955" spans="1:10">
      <c r="A19955" s="4" t="s">
        <v>435</v>
      </c>
      <c r="B19955" t="s">
        <v>33</v>
      </c>
      <c r="C19955" t="s">
        <v>3</v>
      </c>
      <c r="D19955" t="s">
        <v>328</v>
      </c>
      <c r="E19955" t="s">
        <v>370</v>
      </c>
      <c r="F19955" s="2">
        <f t="shared" si="549"/>
        <v>2622180.5812197812</v>
      </c>
      <c r="G19955" s="2">
        <v>4007.973534650946</v>
      </c>
      <c r="H19955">
        <v>2015</v>
      </c>
      <c r="I19955">
        <v>654.24099200000001</v>
      </c>
      <c r="J19955" t="s">
        <v>717</v>
      </c>
    </row>
    <row r="19956" spans="1:10">
      <c r="A19956" s="4" t="s">
        <v>435</v>
      </c>
      <c r="B19956" t="s">
        <v>33</v>
      </c>
      <c r="C19956" t="s">
        <v>4</v>
      </c>
      <c r="D19956" t="s">
        <v>328</v>
      </c>
      <c r="E19956" t="s">
        <v>370</v>
      </c>
      <c r="F19956" s="2">
        <f t="shared" si="549"/>
        <v>22198.354126728307</v>
      </c>
      <c r="G19956" s="2">
        <v>33.929934684875732</v>
      </c>
      <c r="H19956">
        <v>2015</v>
      </c>
      <c r="I19956">
        <v>654.24099200000001</v>
      </c>
      <c r="J19956" t="s">
        <v>717</v>
      </c>
    </row>
    <row r="19957" spans="1:10">
      <c r="A19957" s="4" t="s">
        <v>435</v>
      </c>
      <c r="B19957" t="s">
        <v>33</v>
      </c>
      <c r="C19957" t="s">
        <v>4</v>
      </c>
      <c r="D19957" t="s">
        <v>328</v>
      </c>
      <c r="E19957" t="s">
        <v>370</v>
      </c>
      <c r="F19957" s="2">
        <f t="shared" si="549"/>
        <v>6919.844660194175</v>
      </c>
      <c r="G19957" s="2">
        <v>10.291262135922331</v>
      </c>
      <c r="H19957">
        <v>2015</v>
      </c>
      <c r="I19957">
        <v>672.4</v>
      </c>
      <c r="J19957" t="s">
        <v>717</v>
      </c>
    </row>
    <row r="19958" spans="1:10">
      <c r="A19958" s="4" t="s">
        <v>435</v>
      </c>
      <c r="B19958" t="s">
        <v>33</v>
      </c>
      <c r="C19958" t="s">
        <v>3</v>
      </c>
      <c r="D19958" t="s">
        <v>1</v>
      </c>
      <c r="F19958" s="2">
        <f t="shared" si="549"/>
        <v>0</v>
      </c>
      <c r="G19958" s="2">
        <v>0</v>
      </c>
      <c r="H19958">
        <v>2013</v>
      </c>
      <c r="I19958">
        <v>495.36456164383571</v>
      </c>
      <c r="J19958" t="s">
        <v>717</v>
      </c>
    </row>
    <row r="19959" spans="1:10">
      <c r="A19959" s="4" t="s">
        <v>435</v>
      </c>
      <c r="B19959" t="s">
        <v>33</v>
      </c>
      <c r="C19959" t="s">
        <v>4</v>
      </c>
      <c r="D19959" t="s">
        <v>328</v>
      </c>
      <c r="F19959" s="2">
        <f t="shared" si="549"/>
        <v>0</v>
      </c>
      <c r="G19959" s="2">
        <v>0</v>
      </c>
      <c r="H19959">
        <v>2013</v>
      </c>
      <c r="I19959">
        <v>495.36456164383571</v>
      </c>
      <c r="J19959" t="s">
        <v>717</v>
      </c>
    </row>
    <row r="19960" spans="1:10">
      <c r="A19960" s="4" t="s">
        <v>435</v>
      </c>
      <c r="B19960" t="s">
        <v>33</v>
      </c>
      <c r="C19960" t="s">
        <v>3</v>
      </c>
      <c r="D19960" t="s">
        <v>328</v>
      </c>
      <c r="F19960" s="2">
        <f t="shared" si="549"/>
        <v>0</v>
      </c>
      <c r="G19960" s="2">
        <v>0</v>
      </c>
      <c r="H19960">
        <v>2011</v>
      </c>
      <c r="I19960">
        <v>483.37219178082211</v>
      </c>
      <c r="J19960" t="s">
        <v>717</v>
      </c>
    </row>
    <row r="19961" spans="1:10">
      <c r="A19961" t="s">
        <v>579</v>
      </c>
      <c r="B19961" t="s">
        <v>552</v>
      </c>
      <c r="C19961" t="s">
        <v>3</v>
      </c>
      <c r="D19961" t="s">
        <v>328</v>
      </c>
      <c r="F19961" s="2">
        <v>494000.00000000006</v>
      </c>
      <c r="G19961" s="2">
        <v>78602.342158859479</v>
      </c>
      <c r="H19961">
        <v>2015</v>
      </c>
      <c r="I19961">
        <v>6.2847999999999997</v>
      </c>
      <c r="J19961" t="s">
        <v>717</v>
      </c>
    </row>
    <row r="19962" spans="1:10">
      <c r="A19962" t="s">
        <v>579</v>
      </c>
      <c r="B19962" t="s">
        <v>552</v>
      </c>
      <c r="C19962" t="s">
        <v>3</v>
      </c>
      <c r="D19962" t="s">
        <v>1</v>
      </c>
      <c r="F19962" s="2">
        <v>37000</v>
      </c>
      <c r="G19962" s="2">
        <v>5887.219959266803</v>
      </c>
      <c r="H19962">
        <v>2015</v>
      </c>
      <c r="I19962">
        <v>6.2847999999999997</v>
      </c>
      <c r="J19962" t="s">
        <v>717</v>
      </c>
    </row>
    <row r="19963" spans="1:10">
      <c r="A19963" t="s">
        <v>579</v>
      </c>
      <c r="B19963" t="s">
        <v>552</v>
      </c>
      <c r="C19963" t="s">
        <v>3</v>
      </c>
      <c r="D19963" t="s">
        <v>328</v>
      </c>
      <c r="F19963" s="2">
        <v>11000</v>
      </c>
      <c r="G19963" s="2">
        <v>1748.2239633826546</v>
      </c>
      <c r="H19963">
        <v>2014</v>
      </c>
      <c r="I19963">
        <v>6.2920999999999996</v>
      </c>
      <c r="J19963" t="s">
        <v>717</v>
      </c>
    </row>
    <row r="19964" spans="1:10">
      <c r="A19964" t="s">
        <v>579</v>
      </c>
      <c r="B19964" t="s">
        <v>552</v>
      </c>
      <c r="C19964" t="s">
        <v>3</v>
      </c>
      <c r="D19964" t="s">
        <v>1</v>
      </c>
      <c r="F19964" s="2">
        <v>7000.0000000000009</v>
      </c>
      <c r="G19964" s="2">
        <v>1112.5061585162348</v>
      </c>
      <c r="H19964">
        <v>2014</v>
      </c>
      <c r="I19964">
        <v>6.2920999999999996</v>
      </c>
      <c r="J19964" t="s">
        <v>717</v>
      </c>
    </row>
    <row r="19965" spans="1:10">
      <c r="A19965" t="s">
        <v>579</v>
      </c>
      <c r="B19965" t="s">
        <v>552</v>
      </c>
      <c r="C19965" t="s">
        <v>3</v>
      </c>
      <c r="D19965" t="s">
        <v>328</v>
      </c>
      <c r="F19965" s="2">
        <v>102000</v>
      </c>
      <c r="G19965" s="2">
        <v>16231.18296680564</v>
      </c>
      <c r="H19965">
        <v>2013</v>
      </c>
      <c r="I19965">
        <v>6.2842000000000002</v>
      </c>
      <c r="J19965" t="s">
        <v>717</v>
      </c>
    </row>
    <row r="19966" spans="1:10">
      <c r="A19966" t="s">
        <v>579</v>
      </c>
      <c r="B19966" t="s">
        <v>552</v>
      </c>
      <c r="C19966" t="s">
        <v>3</v>
      </c>
      <c r="D19966" t="s">
        <v>1</v>
      </c>
      <c r="F19966" s="2">
        <v>9000</v>
      </c>
      <c r="G19966" s="2">
        <v>1432.1632029534387</v>
      </c>
      <c r="H19966">
        <v>2013</v>
      </c>
      <c r="I19966">
        <v>6.2842000000000002</v>
      </c>
      <c r="J19966" t="s">
        <v>717</v>
      </c>
    </row>
    <row r="19967" spans="1:10">
      <c r="A19967" t="s">
        <v>579</v>
      </c>
      <c r="B19967" t="s">
        <v>552</v>
      </c>
      <c r="C19967" t="s">
        <v>4</v>
      </c>
      <c r="D19967" t="s">
        <v>328</v>
      </c>
      <c r="F19967" s="2">
        <v>77000</v>
      </c>
      <c r="G19967" s="2">
        <v>12252.951847490531</v>
      </c>
      <c r="H19967">
        <v>2013</v>
      </c>
      <c r="I19967">
        <v>6.2842000000000002</v>
      </c>
      <c r="J19967" t="s">
        <v>717</v>
      </c>
    </row>
    <row r="19968" spans="1:10">
      <c r="A19968" t="s">
        <v>579</v>
      </c>
      <c r="B19968" t="s">
        <v>552</v>
      </c>
      <c r="C19968" t="s">
        <v>3</v>
      </c>
      <c r="D19968" t="s">
        <v>328</v>
      </c>
      <c r="F19968" s="2">
        <v>1584000</v>
      </c>
      <c r="G19968" s="2">
        <v>369291.02650782303</v>
      </c>
      <c r="H19968">
        <v>2012</v>
      </c>
      <c r="I19968">
        <v>4.2892999999999857</v>
      </c>
      <c r="J19968" t="s">
        <v>717</v>
      </c>
    </row>
    <row r="19969" spans="1:10">
      <c r="A19969" t="s">
        <v>579</v>
      </c>
      <c r="B19969" t="s">
        <v>552</v>
      </c>
      <c r="C19969" t="s">
        <v>3</v>
      </c>
      <c r="D19969" t="s">
        <v>1</v>
      </c>
      <c r="F19969" s="2">
        <v>12000</v>
      </c>
      <c r="G19969" s="2">
        <v>2797.6592917259318</v>
      </c>
      <c r="H19969">
        <v>2012</v>
      </c>
      <c r="I19969">
        <v>4.2892999999999857</v>
      </c>
      <c r="J19969" t="s">
        <v>717</v>
      </c>
    </row>
    <row r="19970" spans="1:10">
      <c r="A19970" t="s">
        <v>579</v>
      </c>
      <c r="B19970" t="s">
        <v>552</v>
      </c>
      <c r="C19970" t="s">
        <v>4</v>
      </c>
      <c r="D19970" t="s">
        <v>328</v>
      </c>
      <c r="F19970" s="2">
        <v>12000</v>
      </c>
      <c r="G19970" s="2">
        <v>2797.6592917259318</v>
      </c>
      <c r="H19970">
        <v>2012</v>
      </c>
      <c r="I19970">
        <v>4.2892999999999857</v>
      </c>
      <c r="J19970" t="s">
        <v>717</v>
      </c>
    </row>
    <row r="19971" spans="1:10">
      <c r="A19971" t="s">
        <v>579</v>
      </c>
      <c r="B19971" t="s">
        <v>552</v>
      </c>
      <c r="C19971" t="s">
        <v>4</v>
      </c>
      <c r="D19971" t="s">
        <v>1</v>
      </c>
      <c r="F19971" s="2">
        <v>0</v>
      </c>
      <c r="G19971" s="2">
        <v>0</v>
      </c>
      <c r="H19971">
        <v>2012</v>
      </c>
      <c r="I19971">
        <v>4.2892999999999857</v>
      </c>
      <c r="J19971" t="s">
        <v>717</v>
      </c>
    </row>
    <row r="19972" spans="1:10">
      <c r="A19972" t="s">
        <v>579</v>
      </c>
      <c r="B19972" t="s">
        <v>552</v>
      </c>
      <c r="C19972" t="s">
        <v>3</v>
      </c>
      <c r="D19972" t="s">
        <v>328</v>
      </c>
      <c r="F19972" s="2">
        <v>563000.00000000047</v>
      </c>
      <c r="G19972" s="2">
        <v>131256.84843680842</v>
      </c>
      <c r="H19972">
        <v>2011</v>
      </c>
      <c r="I19972">
        <v>4.2892999999999857</v>
      </c>
      <c r="J19972" t="s">
        <v>717</v>
      </c>
    </row>
    <row r="19973" spans="1:10">
      <c r="A19973" t="s">
        <v>579</v>
      </c>
      <c r="B19973" t="s">
        <v>552</v>
      </c>
      <c r="C19973" t="s">
        <v>3</v>
      </c>
      <c r="D19973" t="s">
        <v>1</v>
      </c>
      <c r="F19973" s="2">
        <v>43000.000000000036</v>
      </c>
      <c r="G19973" s="2">
        <v>10024.945795351265</v>
      </c>
      <c r="H19973">
        <v>2011</v>
      </c>
      <c r="I19973">
        <v>4.2892999999999857</v>
      </c>
      <c r="J19973" t="s">
        <v>717</v>
      </c>
    </row>
    <row r="19974" spans="1:10">
      <c r="A19974" t="s">
        <v>579</v>
      </c>
      <c r="B19974" t="s">
        <v>552</v>
      </c>
      <c r="C19974" t="s">
        <v>4</v>
      </c>
      <c r="D19974" t="s">
        <v>328</v>
      </c>
      <c r="F19974" s="2">
        <v>163000.00000000015</v>
      </c>
      <c r="G19974" s="2">
        <v>38001.538712610607</v>
      </c>
      <c r="H19974">
        <v>2011</v>
      </c>
      <c r="I19974">
        <v>4.2892999999999857</v>
      </c>
      <c r="J19974" t="s">
        <v>717</v>
      </c>
    </row>
    <row r="19975" spans="1:10">
      <c r="A19975" t="s">
        <v>579</v>
      </c>
      <c r="B19975" t="s">
        <v>552</v>
      </c>
      <c r="C19975" t="s">
        <v>4</v>
      </c>
      <c r="D19975" t="s">
        <v>1</v>
      </c>
      <c r="F19975" s="2">
        <v>0</v>
      </c>
      <c r="G19975" s="2">
        <v>0</v>
      </c>
      <c r="H19975">
        <v>2011</v>
      </c>
      <c r="I19975">
        <v>4.2892999999999857</v>
      </c>
      <c r="J19975" t="s">
        <v>717</v>
      </c>
    </row>
    <row r="19976" spans="1:10">
      <c r="A19976" t="s">
        <v>579</v>
      </c>
      <c r="B19976" t="s">
        <v>552</v>
      </c>
      <c r="C19976" t="s">
        <v>3</v>
      </c>
      <c r="D19976" t="s">
        <v>328</v>
      </c>
      <c r="F19976" s="2">
        <v>543000</v>
      </c>
      <c r="G19976" s="2">
        <v>128351.48626610979</v>
      </c>
      <c r="H19976">
        <v>2010</v>
      </c>
      <c r="I19976">
        <v>4.2305704109588866</v>
      </c>
      <c r="J19976" t="s">
        <v>717</v>
      </c>
    </row>
    <row r="19977" spans="1:10">
      <c r="A19977" t="s">
        <v>579</v>
      </c>
      <c r="B19977" t="s">
        <v>552</v>
      </c>
      <c r="C19977" t="s">
        <v>3</v>
      </c>
      <c r="D19977" t="s">
        <v>1</v>
      </c>
      <c r="F19977" s="2">
        <v>405000</v>
      </c>
      <c r="G19977" s="2">
        <v>95731.771524446536</v>
      </c>
      <c r="H19977">
        <v>2010</v>
      </c>
      <c r="I19977">
        <v>4.2305704109588866</v>
      </c>
      <c r="J19977" t="s">
        <v>717</v>
      </c>
    </row>
    <row r="19978" spans="1:10">
      <c r="A19978" t="s">
        <v>579</v>
      </c>
      <c r="B19978" t="s">
        <v>552</v>
      </c>
      <c r="C19978" t="s">
        <v>4</v>
      </c>
      <c r="D19978" t="s">
        <v>328</v>
      </c>
      <c r="F19978" s="2">
        <v>201000</v>
      </c>
      <c r="G19978" s="2">
        <v>47511.323645466058</v>
      </c>
      <c r="H19978">
        <v>2010</v>
      </c>
      <c r="I19978">
        <v>4.2305704109588866</v>
      </c>
      <c r="J19978" t="s">
        <v>717</v>
      </c>
    </row>
    <row r="19979" spans="1:10">
      <c r="A19979" t="s">
        <v>579</v>
      </c>
      <c r="B19979" t="s">
        <v>552</v>
      </c>
      <c r="C19979" t="s">
        <v>4</v>
      </c>
      <c r="D19979" t="s">
        <v>1</v>
      </c>
      <c r="F19979" s="2">
        <v>0</v>
      </c>
      <c r="G19979" s="2">
        <v>0</v>
      </c>
      <c r="H19979">
        <v>2010</v>
      </c>
      <c r="I19979">
        <v>4.2305704109588866</v>
      </c>
      <c r="J19979" t="s">
        <v>717</v>
      </c>
    </row>
    <row r="19980" spans="1:10">
      <c r="J19980" s="40"/>
    </row>
  </sheetData>
  <autoFilter ref="A1:J19979" xr:uid="{B6167ABF-125B-4243-8410-858D85D424B0}">
    <filterColumn colId="9">
      <colorFilter dxfId="0"/>
    </filterColumn>
  </autoFilter>
  <conditionalFormatting sqref="E13240">
    <cfRule type="cellIs" dxfId="1" priority="1" operator="not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Afiliados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Avella Isaza</dc:creator>
  <cp:keywords/>
  <dc:description/>
  <cp:lastModifiedBy>Inmolegal Consultores Financieros</cp:lastModifiedBy>
  <cp:revision/>
  <dcterms:created xsi:type="dcterms:W3CDTF">2021-07-14T01:19:37Z</dcterms:created>
  <dcterms:modified xsi:type="dcterms:W3CDTF">2026-01-19T18:27:40Z</dcterms:modified>
  <cp:category/>
  <cp:contentStatus/>
</cp:coreProperties>
</file>